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tables/table1.xml" ContentType="application/vnd.openxmlformats-officedocument.spreadsheetml.table+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1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7" rupBuild="9302"/>
  <workbookPr/>
  <bookViews>
    <workbookView xWindow="-120" yWindow="-120" windowWidth="20730" windowHeight="11160" firstSheet="27" activeTab="30"/>
  </bookViews>
  <sheets>
    <sheet name="Bieu 1-Tong hop quy mo (SP)" sheetId="1" r:id="rId1"/>
    <sheet name="Bieu 1a - Quy mo Chinh quy (SP)" sheetId="2" r:id="rId2"/>
    <sheet name="Bieu 1b - Quy mo Sau dai hoc" sheetId="3" r:id="rId3"/>
    <sheet name="Bieu 1c- Quy mo VLVH - TX (SP)" sheetId="4" r:id="rId4"/>
    <sheet name="Bieu 1d THPT" sheetId="5" state="hidden" r:id="rId5"/>
    <sheet name="Bieu 1đ THSP" sheetId="6" state="hidden" r:id="rId6"/>
    <sheet name="Bieu 1 quy mo THSP - THPT" sheetId="7" state="hidden" r:id="rId7"/>
    <sheet name="Bieu 2 tong hop (SP)" sheetId="8" r:id="rId8"/>
    <sheet name="Bieu 2 TRƯỜNG SP" sheetId="9" r:id="rId9"/>
    <sheet name="b2 SP(sưa)" sheetId="10" r:id="rId10"/>
    <sheet name="B2 TOÁN" sheetId="11" r:id="rId11"/>
    <sheet name="B2 LÝ" sheetId="12" r:id="rId12"/>
    <sheet name="B2 HÓA" sheetId="13" r:id="rId13"/>
    <sheet name="B2 SINH" sheetId="14" r:id="rId14"/>
    <sheet name="B2 TIN" sheetId="15" r:id="rId15"/>
    <sheet name="B2 VĂN" sheetId="16" r:id="rId16"/>
    <sheet name="B2 SỬ" sheetId="17" r:id="rId17"/>
    <sheet name="B2 ĐỊA LÝ" sheetId="18" r:id="rId18"/>
    <sheet name="B2 GDCT" sheetId="19" r:id="rId19"/>
    <sheet name="B2 GDTH" sheetId="20" r:id="rId20"/>
    <sheet name="B2 GDMN" sheetId="21" r:id="rId21"/>
    <sheet name="B2 TLGD" sheetId="22" r:id="rId22"/>
    <sheet name="Bieu 2b DT THPT THSP" sheetId="23" state="hidden" r:id="rId23"/>
    <sheet name="Bieu 3a-Tong gio chuan chi tiet" sheetId="24" r:id="rId24"/>
    <sheet name="hướng dẫn làm b2 và 3" sheetId="25" r:id="rId25"/>
    <sheet name="phụ lục miễn giảm giờ chuẩn" sheetId="26" r:id="rId26"/>
    <sheet name="B3 tổng hợp giờ chuẩn từng khoa" sheetId="27" r:id="rId27"/>
    <sheet name="Bieu 4a-KP thuc hanh thi nghiem" sheetId="28" r:id="rId28"/>
    <sheet name="Bieu5-Nhu cau mua sam sua chua" sheetId="29" r:id="rId29"/>
    <sheet name="Thong tin can bo" sheetId="30" r:id="rId30"/>
    <sheet name="Bieu 6 Ke hoach can bo" sheetId="31" r:id="rId31"/>
    <sheet name="Bieu7a-ke hoach NCKH" sheetId="32" r:id="rId32"/>
    <sheet name="Bieu 7b Ke hoach cong bo" sheetId="33" r:id="rId33"/>
    <sheet name="Bieu 8a Bien soan GT" sheetId="34" r:id="rId34"/>
    <sheet name="Bieu 8b ĐBCL" sheetId="35" r:id="rId35"/>
    <sheet name="Bieu 9 Ke hoach boi duong" sheetId="36" r:id="rId36"/>
    <sheet name="Biểu 10 Ke hoạch chi" sheetId="37" r:id="rId37"/>
    <sheet name="Bieu so lieu ThuNhap 2021" sheetId="38" r:id="rId38"/>
  </sheets>
  <externalReferences>
    <externalReference r:id="rId39"/>
    <externalReference r:id="rId40"/>
    <externalReference r:id="rId41"/>
    <externalReference r:id="rId42"/>
    <externalReference r:id="rId43"/>
    <externalReference r:id="rId44"/>
    <externalReference r:id="rId45"/>
  </externalReferences>
  <definedNames>
    <definedName name="_xlnm._FilterDatabase" localSheetId="37" hidden="1">'Bieu so lieu ThuNhap 2021'!$A$7:$K$73</definedName>
    <definedName name="_xlnm._FilterDatabase" localSheetId="29" hidden="1">'Thong tin can bo'!$A$4:$AA$1015</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1">
      <go:sheetsCustomData xmlns:go="http://customooxmlschemas.google.com/" r:id="" roundtripDataSignature="AMtx7mhxjSB65HceRsCvzOTfdRq5CJkkGA=="/>
    </ext>
  </extLst>
</workbook>
</file>

<file path=xl/calcChain.xml><?xml version="1.0" encoding="utf-8"?>
<calcChain xmlns="http://schemas.openxmlformats.org/spreadsheetml/2006/main">
  <c r="C59" i="15" l="1"/>
  <c r="C53" i="15"/>
  <c r="I35" i="15"/>
  <c r="I32" i="15"/>
  <c r="I28" i="15"/>
  <c r="I25" i="15"/>
  <c r="I24" i="15"/>
  <c r="I22" i="15"/>
  <c r="I21" i="15"/>
  <c r="I18" i="15"/>
  <c r="I17" i="15"/>
  <c r="I16" i="15"/>
  <c r="I15" i="15"/>
  <c r="D27" i="15"/>
  <c r="E27" i="15"/>
  <c r="F27" i="15"/>
  <c r="G27" i="15"/>
  <c r="H27" i="15"/>
  <c r="I27" i="15"/>
  <c r="J27" i="15"/>
  <c r="K27" i="15"/>
  <c r="C27" i="15"/>
  <c r="C20" i="15"/>
  <c r="D14" i="15"/>
  <c r="E14" i="15"/>
  <c r="F14" i="15"/>
  <c r="G14" i="15"/>
  <c r="H14" i="15"/>
  <c r="K14" i="15"/>
  <c r="L14" i="15"/>
  <c r="C14" i="15"/>
  <c r="D33" i="15"/>
  <c r="E33" i="15"/>
  <c r="F33" i="15"/>
  <c r="G33" i="15"/>
  <c r="H33" i="15"/>
  <c r="I33" i="15"/>
  <c r="J33" i="15"/>
  <c r="K33" i="15"/>
  <c r="L33" i="15"/>
  <c r="C33" i="15"/>
  <c r="H19" i="24"/>
  <c r="L19" i="24" s="1"/>
  <c r="D19" i="24"/>
  <c r="L18" i="24"/>
  <c r="J32" i="15"/>
  <c r="I31" i="15"/>
  <c r="H32" i="15"/>
  <c r="J35" i="15"/>
  <c r="I36" i="15"/>
  <c r="H35" i="15"/>
  <c r="H36" i="15"/>
  <c r="I19" i="15"/>
  <c r="J19" i="15" s="1"/>
  <c r="H19" i="15"/>
  <c r="M117" i="27"/>
  <c r="L117" i="27" s="1"/>
  <c r="S120" i="27"/>
  <c r="R120" i="27"/>
  <c r="Q120" i="27"/>
  <c r="P120" i="27"/>
  <c r="L120" i="27"/>
  <c r="H120" i="27"/>
  <c r="S119" i="27"/>
  <c r="R119" i="27"/>
  <c r="Q119" i="27"/>
  <c r="L119" i="27"/>
  <c r="H119" i="27"/>
  <c r="P119" i="27" s="1"/>
  <c r="S118" i="27"/>
  <c r="R118" i="27"/>
  <c r="Q118" i="27"/>
  <c r="P118" i="27"/>
  <c r="L118" i="27"/>
  <c r="H118" i="27"/>
  <c r="S117" i="27"/>
  <c r="R117" i="27"/>
  <c r="H117" i="27"/>
  <c r="S116" i="27"/>
  <c r="R116" i="27"/>
  <c r="Q116" i="27"/>
  <c r="P116" i="27"/>
  <c r="L116" i="27"/>
  <c r="H116" i="27"/>
  <c r="H15" i="15"/>
  <c r="O18" i="24"/>
  <c r="O17" i="24"/>
  <c r="M18" i="24"/>
  <c r="N18" i="24"/>
  <c r="H18" i="24"/>
  <c r="H16" i="24"/>
  <c r="D18" i="24"/>
  <c r="D17" i="24"/>
  <c r="O19" i="24"/>
  <c r="N19" i="24"/>
  <c r="M19" i="24"/>
  <c r="N17" i="24"/>
  <c r="M17" i="24"/>
  <c r="H17" i="24"/>
  <c r="L17" i="24" s="1"/>
  <c r="O16" i="24"/>
  <c r="N16" i="24"/>
  <c r="M16" i="24"/>
  <c r="D16" i="24"/>
  <c r="L16" i="24" s="1"/>
  <c r="O15" i="24"/>
  <c r="N15" i="24"/>
  <c r="M15" i="24"/>
  <c r="H15" i="24"/>
  <c r="D15" i="24"/>
  <c r="L14" i="24"/>
  <c r="H14" i="24"/>
  <c r="D14" i="24"/>
  <c r="I14" i="15" l="1"/>
  <c r="Q117" i="27"/>
  <c r="P117" i="27"/>
  <c r="L15" i="24"/>
  <c r="I73" i="38" l="1"/>
  <c r="H73" i="38"/>
  <c r="G73" i="38"/>
  <c r="F73" i="38"/>
  <c r="E73" i="38"/>
  <c r="D73" i="38"/>
  <c r="C73" i="38"/>
  <c r="J72" i="38"/>
  <c r="J71" i="38"/>
  <c r="J70" i="38"/>
  <c r="J69" i="38"/>
  <c r="J68" i="38"/>
  <c r="J67" i="38"/>
  <c r="J66" i="38"/>
  <c r="J65" i="38"/>
  <c r="J64" i="38"/>
  <c r="J63" i="38"/>
  <c r="J62" i="38"/>
  <c r="J61" i="38"/>
  <c r="J60" i="38"/>
  <c r="J59" i="38"/>
  <c r="J58" i="38"/>
  <c r="J57" i="38"/>
  <c r="J56" i="38"/>
  <c r="J55" i="38"/>
  <c r="J54" i="38"/>
  <c r="J53" i="38"/>
  <c r="J52" i="38"/>
  <c r="J51" i="38"/>
  <c r="J50" i="38"/>
  <c r="J49" i="38"/>
  <c r="J48" i="38"/>
  <c r="J47" i="38"/>
  <c r="J46" i="38"/>
  <c r="J45" i="38"/>
  <c r="J44" i="38"/>
  <c r="J43" i="38"/>
  <c r="J42" i="38"/>
  <c r="J41" i="38"/>
  <c r="J40" i="38"/>
  <c r="J39" i="38"/>
  <c r="J38" i="38"/>
  <c r="J37" i="38"/>
  <c r="J36" i="38"/>
  <c r="J35" i="38"/>
  <c r="J34" i="38"/>
  <c r="J33" i="38"/>
  <c r="J32" i="38"/>
  <c r="J31" i="38"/>
  <c r="J30" i="38"/>
  <c r="J29" i="38"/>
  <c r="J28" i="38"/>
  <c r="J27" i="38"/>
  <c r="J26" i="38"/>
  <c r="J25" i="38"/>
  <c r="J24" i="38"/>
  <c r="J23" i="38"/>
  <c r="J22" i="38"/>
  <c r="J21" i="38"/>
  <c r="J20" i="38"/>
  <c r="J19" i="38"/>
  <c r="J18" i="38"/>
  <c r="J17" i="38"/>
  <c r="J16" i="38"/>
  <c r="J15" i="38"/>
  <c r="J14" i="38"/>
  <c r="J13" i="38"/>
  <c r="J12" i="38"/>
  <c r="J11" i="38"/>
  <c r="J10" i="38"/>
  <c r="C64" i="37"/>
  <c r="C57" i="37"/>
  <c r="C7" i="37"/>
  <c r="F15" i="36"/>
  <c r="F14" i="36"/>
  <c r="F13" i="36"/>
  <c r="F12" i="36"/>
  <c r="F11" i="36"/>
  <c r="F10" i="36"/>
  <c r="F9" i="36"/>
  <c r="G42" i="32"/>
  <c r="F42" i="32"/>
  <c r="E42" i="32"/>
  <c r="D42" i="32"/>
  <c r="G38" i="32"/>
  <c r="F38" i="32"/>
  <c r="E38" i="32"/>
  <c r="D38" i="32"/>
  <c r="G34" i="32"/>
  <c r="F34" i="32"/>
  <c r="E34" i="32"/>
  <c r="D34" i="32"/>
  <c r="G30" i="32"/>
  <c r="F30" i="32"/>
  <c r="E30" i="32"/>
  <c r="D30" i="32"/>
  <c r="G26" i="32"/>
  <c r="F26" i="32"/>
  <c r="E26" i="32"/>
  <c r="D26" i="32"/>
  <c r="G24" i="32"/>
  <c r="F24" i="32"/>
  <c r="E24" i="32"/>
  <c r="D24" i="32"/>
  <c r="G21" i="32"/>
  <c r="F21" i="32"/>
  <c r="E21" i="32"/>
  <c r="E18" i="32" s="1"/>
  <c r="D21" i="32"/>
  <c r="G18" i="32"/>
  <c r="F18" i="32"/>
  <c r="E17" i="32"/>
  <c r="AA1014" i="30"/>
  <c r="F1014" i="30"/>
  <c r="A1014" i="30"/>
  <c r="AA1013" i="30"/>
  <c r="F1013" i="30"/>
  <c r="A1013" i="30"/>
  <c r="AA1012" i="30"/>
  <c r="F1012" i="30"/>
  <c r="A1012" i="30"/>
  <c r="AA1011" i="30"/>
  <c r="F1011" i="30"/>
  <c r="A1011" i="30"/>
  <c r="AA1010" i="30"/>
  <c r="F1010" i="30"/>
  <c r="A1010" i="30"/>
  <c r="AA1009" i="30"/>
  <c r="F1009" i="30"/>
  <c r="A1009" i="30"/>
  <c r="AA1008" i="30"/>
  <c r="F1008" i="30"/>
  <c r="A1008" i="30"/>
  <c r="AA1007" i="30"/>
  <c r="F1007" i="30"/>
  <c r="A1007" i="30"/>
  <c r="AA1006" i="30"/>
  <c r="F1006" i="30"/>
  <c r="A1006" i="30"/>
  <c r="AA1005" i="30"/>
  <c r="F1005" i="30"/>
  <c r="A1005" i="30"/>
  <c r="AA1004" i="30"/>
  <c r="F1004" i="30"/>
  <c r="A1004" i="30"/>
  <c r="AA1003" i="30"/>
  <c r="F1003" i="30"/>
  <c r="A1003" i="30"/>
  <c r="AA1002" i="30"/>
  <c r="F1002" i="30"/>
  <c r="A1002" i="30"/>
  <c r="AA1001" i="30"/>
  <c r="F1001" i="30"/>
  <c r="A1001" i="30"/>
  <c r="AA1000" i="30"/>
  <c r="F1000" i="30"/>
  <c r="A1000" i="30"/>
  <c r="AA999" i="30"/>
  <c r="F999" i="30"/>
  <c r="A999" i="30"/>
  <c r="AA998" i="30"/>
  <c r="F998" i="30"/>
  <c r="A998" i="30"/>
  <c r="AA997" i="30"/>
  <c r="F997" i="30"/>
  <c r="A997" i="30"/>
  <c r="AA996" i="30"/>
  <c r="F996" i="30"/>
  <c r="A996" i="30"/>
  <c r="AA995" i="30"/>
  <c r="F995" i="30"/>
  <c r="A995" i="30"/>
  <c r="AA994" i="30"/>
  <c r="F994" i="30"/>
  <c r="A994" i="30"/>
  <c r="AA993" i="30"/>
  <c r="F993" i="30"/>
  <c r="A993" i="30"/>
  <c r="AA992" i="30"/>
  <c r="F992" i="30"/>
  <c r="A992" i="30"/>
  <c r="AA991" i="30"/>
  <c r="F991" i="30"/>
  <c r="A991" i="30"/>
  <c r="AA990" i="30"/>
  <c r="F990" i="30"/>
  <c r="A990" i="30"/>
  <c r="AA989" i="30"/>
  <c r="F989" i="30"/>
  <c r="A989" i="30"/>
  <c r="AA988" i="30"/>
  <c r="F988" i="30"/>
  <c r="A988" i="30"/>
  <c r="AA987" i="30"/>
  <c r="F987" i="30"/>
  <c r="A987" i="30"/>
  <c r="AA986" i="30"/>
  <c r="F986" i="30"/>
  <c r="A986" i="30"/>
  <c r="AA985" i="30"/>
  <c r="F985" i="30"/>
  <c r="A985" i="30"/>
  <c r="AA984" i="30"/>
  <c r="F984" i="30"/>
  <c r="A984" i="30"/>
  <c r="AA983" i="30"/>
  <c r="F983" i="30"/>
  <c r="A983" i="30"/>
  <c r="AA982" i="30"/>
  <c r="F982" i="30"/>
  <c r="A982" i="30"/>
  <c r="AA981" i="30"/>
  <c r="F981" i="30"/>
  <c r="A981" i="30"/>
  <c r="AA980" i="30"/>
  <c r="F980" i="30"/>
  <c r="A980" i="30"/>
  <c r="AA979" i="30"/>
  <c r="F979" i="30"/>
  <c r="A979" i="30"/>
  <c r="AA978" i="30"/>
  <c r="F978" i="30"/>
  <c r="A978" i="30"/>
  <c r="AA977" i="30"/>
  <c r="F977" i="30"/>
  <c r="A977" i="30"/>
  <c r="F976" i="30"/>
  <c r="A976" i="30"/>
  <c r="AA975" i="30"/>
  <c r="F975" i="30"/>
  <c r="A975" i="30"/>
  <c r="F974" i="30"/>
  <c r="A974" i="30"/>
  <c r="AA973" i="30"/>
  <c r="F973" i="30"/>
  <c r="A973" i="30"/>
  <c r="AA972" i="30"/>
  <c r="F972" i="30"/>
  <c r="A972" i="30"/>
  <c r="AA971" i="30"/>
  <c r="F971" i="30"/>
  <c r="A971" i="30"/>
  <c r="AC970" i="30"/>
  <c r="AB970" i="30"/>
  <c r="AA970" i="30"/>
  <c r="F970" i="30"/>
  <c r="A970" i="30"/>
  <c r="AB969" i="30"/>
  <c r="AA969" i="30"/>
  <c r="F969" i="30"/>
  <c r="A969" i="30"/>
  <c r="AC968" i="30"/>
  <c r="AB968" i="30"/>
  <c r="AA968" i="30"/>
  <c r="F968" i="30"/>
  <c r="A968" i="30"/>
  <c r="AA967" i="30"/>
  <c r="F967" i="30"/>
  <c r="A967" i="30"/>
  <c r="AA966" i="30"/>
  <c r="F966" i="30"/>
  <c r="A966" i="30"/>
  <c r="AA965" i="30"/>
  <c r="F965" i="30"/>
  <c r="A965" i="30"/>
  <c r="AA964" i="30"/>
  <c r="F964" i="30"/>
  <c r="A964" i="30"/>
  <c r="AC963" i="30"/>
  <c r="AB963" i="30"/>
  <c r="AA963" i="30"/>
  <c r="F963" i="30"/>
  <c r="A963" i="30"/>
  <c r="AB962" i="30"/>
  <c r="AA962" i="30"/>
  <c r="F962" i="30"/>
  <c r="A962" i="30"/>
  <c r="AC961" i="30"/>
  <c r="AB961" i="30"/>
  <c r="AA961" i="30"/>
  <c r="F961" i="30"/>
  <c r="A961" i="30"/>
  <c r="AA960" i="30"/>
  <c r="F960" i="30"/>
  <c r="A960" i="30"/>
  <c r="AA959" i="30"/>
  <c r="F959" i="30"/>
  <c r="A959" i="30"/>
  <c r="AA958" i="30"/>
  <c r="F958" i="30"/>
  <c r="A958" i="30"/>
  <c r="AA957" i="30"/>
  <c r="F957" i="30"/>
  <c r="A957" i="30"/>
  <c r="AC956" i="30"/>
  <c r="AB956" i="30"/>
  <c r="AA956" i="30"/>
  <c r="F956" i="30"/>
  <c r="A956" i="30"/>
  <c r="AA955" i="30"/>
  <c r="F955" i="30"/>
  <c r="A955" i="30"/>
  <c r="AA954" i="30"/>
  <c r="F954" i="30"/>
  <c r="A954" i="30"/>
  <c r="AC953" i="30"/>
  <c r="AA953" i="30"/>
  <c r="F953" i="30"/>
  <c r="A953" i="30"/>
  <c r="AC952" i="30"/>
  <c r="AA952" i="30"/>
  <c r="F952" i="30"/>
  <c r="A952" i="30"/>
  <c r="AB951" i="30"/>
  <c r="AA951" i="30"/>
  <c r="F951" i="30"/>
  <c r="A951" i="30"/>
  <c r="AC950" i="30"/>
  <c r="AB950" i="30"/>
  <c r="AA950" i="30"/>
  <c r="F950" i="30"/>
  <c r="A950" i="30"/>
  <c r="AA949" i="30"/>
  <c r="F949" i="30"/>
  <c r="A949" i="30"/>
  <c r="AA948" i="30"/>
  <c r="F948" i="30"/>
  <c r="A948" i="30"/>
  <c r="AC947" i="30"/>
  <c r="AB947" i="30"/>
  <c r="AA947" i="30"/>
  <c r="F947" i="30"/>
  <c r="A947" i="30"/>
  <c r="AA946" i="30"/>
  <c r="F946" i="30"/>
  <c r="A946" i="30"/>
  <c r="AA945" i="30"/>
  <c r="F945" i="30"/>
  <c r="A945" i="30"/>
  <c r="AA944" i="30"/>
  <c r="F944" i="30"/>
  <c r="A944" i="30"/>
  <c r="AA943" i="30"/>
  <c r="F943" i="30"/>
  <c r="A943" i="30"/>
  <c r="AC942" i="30"/>
  <c r="AA942" i="30"/>
  <c r="F942" i="30"/>
  <c r="A942" i="30"/>
  <c r="AC941" i="30"/>
  <c r="AA941" i="30"/>
  <c r="F941" i="30"/>
  <c r="A941" i="30"/>
  <c r="AC940" i="30"/>
  <c r="AA940" i="30"/>
  <c r="F940" i="30"/>
  <c r="A940" i="30"/>
  <c r="AA939" i="30"/>
  <c r="F939" i="30"/>
  <c r="A939" i="30"/>
  <c r="AA938" i="30"/>
  <c r="F938" i="30"/>
  <c r="A938" i="30"/>
  <c r="F937" i="30"/>
  <c r="A937" i="30"/>
  <c r="AA936" i="30"/>
  <c r="F936" i="30"/>
  <c r="A936" i="30"/>
  <c r="AA935" i="30"/>
  <c r="F935" i="30"/>
  <c r="A935" i="30"/>
  <c r="AA934" i="30"/>
  <c r="F934" i="30"/>
  <c r="A934" i="30"/>
  <c r="AA933" i="30"/>
  <c r="F933" i="30"/>
  <c r="A933" i="30"/>
  <c r="AA932" i="30"/>
  <c r="F932" i="30"/>
  <c r="A932" i="30"/>
  <c r="AA931" i="30"/>
  <c r="F931" i="30"/>
  <c r="A931" i="30"/>
  <c r="AA930" i="30"/>
  <c r="F930" i="30"/>
  <c r="A930" i="30"/>
  <c r="AA929" i="30"/>
  <c r="F929" i="30"/>
  <c r="A929" i="30"/>
  <c r="AA928" i="30"/>
  <c r="F928" i="30"/>
  <c r="A928" i="30"/>
  <c r="AA927" i="30"/>
  <c r="F927" i="30"/>
  <c r="A927" i="30"/>
  <c r="AA926" i="30"/>
  <c r="F926" i="30"/>
  <c r="A926" i="30"/>
  <c r="AA925" i="30"/>
  <c r="F925" i="30"/>
  <c r="A925" i="30"/>
  <c r="AA924" i="30"/>
  <c r="F924" i="30"/>
  <c r="A924" i="30"/>
  <c r="AA923" i="30"/>
  <c r="F923" i="30"/>
  <c r="A923" i="30"/>
  <c r="AA922" i="30"/>
  <c r="F922" i="30"/>
  <c r="A922" i="30"/>
  <c r="AA921" i="30"/>
  <c r="F921" i="30"/>
  <c r="A921" i="30"/>
  <c r="AA920" i="30"/>
  <c r="F920" i="30"/>
  <c r="A920" i="30"/>
  <c r="AA919" i="30"/>
  <c r="F919" i="30"/>
  <c r="A919" i="30"/>
  <c r="AA918" i="30"/>
  <c r="F918" i="30"/>
  <c r="A918" i="30"/>
  <c r="AA917" i="30"/>
  <c r="F917" i="30"/>
  <c r="A917" i="30"/>
  <c r="AA916" i="30"/>
  <c r="F916" i="30"/>
  <c r="A916" i="30"/>
  <c r="AA915" i="30"/>
  <c r="F915" i="30"/>
  <c r="A915" i="30"/>
  <c r="AA914" i="30"/>
  <c r="F914" i="30"/>
  <c r="A914" i="30"/>
  <c r="AA913" i="30"/>
  <c r="F913" i="30"/>
  <c r="A913" i="30"/>
  <c r="AA912" i="30"/>
  <c r="F912" i="30"/>
  <c r="A912" i="30"/>
  <c r="AA911" i="30"/>
  <c r="F911" i="30"/>
  <c r="A911" i="30"/>
  <c r="AA910" i="30"/>
  <c r="F910" i="30"/>
  <c r="A910" i="30"/>
  <c r="AA909" i="30"/>
  <c r="F909" i="30"/>
  <c r="A909" i="30"/>
  <c r="AA908" i="30"/>
  <c r="F908" i="30"/>
  <c r="A908" i="30"/>
  <c r="AA907" i="30"/>
  <c r="F907" i="30"/>
  <c r="A907" i="30"/>
  <c r="AA906" i="30"/>
  <c r="F906" i="30"/>
  <c r="A906" i="30"/>
  <c r="AA905" i="30"/>
  <c r="F905" i="30"/>
  <c r="A905" i="30"/>
  <c r="AA904" i="30"/>
  <c r="F904" i="30"/>
  <c r="A904" i="30"/>
  <c r="AA903" i="30"/>
  <c r="F903" i="30"/>
  <c r="A903" i="30"/>
  <c r="AA902" i="30"/>
  <c r="F902" i="30"/>
  <c r="A902" i="30"/>
  <c r="AA901" i="30"/>
  <c r="F901" i="30"/>
  <c r="A901" i="30"/>
  <c r="AA900" i="30"/>
  <c r="F900" i="30"/>
  <c r="A900" i="30"/>
  <c r="AA899" i="30"/>
  <c r="F899" i="30"/>
  <c r="A899" i="30"/>
  <c r="AA898" i="30"/>
  <c r="F898" i="30"/>
  <c r="A898" i="30"/>
  <c r="AA897" i="30"/>
  <c r="F897" i="30"/>
  <c r="A897" i="30"/>
  <c r="AA896" i="30"/>
  <c r="F896" i="30"/>
  <c r="A896" i="30"/>
  <c r="AA895" i="30"/>
  <c r="F895" i="30"/>
  <c r="A895" i="30"/>
  <c r="AA894" i="30"/>
  <c r="F894" i="30"/>
  <c r="A894" i="30"/>
  <c r="AA893" i="30"/>
  <c r="F893" i="30"/>
  <c r="A893" i="30"/>
  <c r="AA892" i="30"/>
  <c r="F892" i="30"/>
  <c r="A892" i="30"/>
  <c r="AA891" i="30"/>
  <c r="F891" i="30"/>
  <c r="A891" i="30"/>
  <c r="AA890" i="30"/>
  <c r="F890" i="30"/>
  <c r="A890" i="30"/>
  <c r="F889" i="30"/>
  <c r="A889" i="30"/>
  <c r="AA888" i="30"/>
  <c r="F888" i="30"/>
  <c r="A888" i="30"/>
  <c r="AA887" i="30"/>
  <c r="F887" i="30"/>
  <c r="A887" i="30"/>
  <c r="AA886" i="30"/>
  <c r="F886" i="30"/>
  <c r="A886" i="30"/>
  <c r="AA885" i="30"/>
  <c r="F885" i="30"/>
  <c r="A885" i="30"/>
  <c r="AA884" i="30"/>
  <c r="F884" i="30"/>
  <c r="A884" i="30"/>
  <c r="AA883" i="30"/>
  <c r="F883" i="30"/>
  <c r="A883" i="30"/>
  <c r="AA882" i="30"/>
  <c r="F882" i="30"/>
  <c r="A882" i="30"/>
  <c r="AA881" i="30"/>
  <c r="F881" i="30"/>
  <c r="A881" i="30"/>
  <c r="AA880" i="30"/>
  <c r="F880" i="30"/>
  <c r="A880" i="30"/>
  <c r="AA879" i="30"/>
  <c r="F879" i="30"/>
  <c r="A879" i="30"/>
  <c r="AA878" i="30"/>
  <c r="F878" i="30"/>
  <c r="A878" i="30"/>
  <c r="F877" i="30"/>
  <c r="A877" i="30"/>
  <c r="AA876" i="30"/>
  <c r="F876" i="30"/>
  <c r="A876" i="30"/>
  <c r="AA875" i="30"/>
  <c r="F875" i="30"/>
  <c r="A875" i="30"/>
  <c r="AA874" i="30"/>
  <c r="F874" i="30"/>
  <c r="A874" i="30"/>
  <c r="AA873" i="30"/>
  <c r="F873" i="30"/>
  <c r="A873" i="30"/>
  <c r="AA872" i="30"/>
  <c r="F872" i="30"/>
  <c r="A872" i="30"/>
  <c r="AA871" i="30"/>
  <c r="F871" i="30"/>
  <c r="A871" i="30"/>
  <c r="AA870" i="30"/>
  <c r="F870" i="30"/>
  <c r="A870" i="30"/>
  <c r="AA869" i="30"/>
  <c r="F869" i="30"/>
  <c r="A869" i="30"/>
  <c r="AA868" i="30"/>
  <c r="F868" i="30"/>
  <c r="A868" i="30"/>
  <c r="AA867" i="30"/>
  <c r="F867" i="30"/>
  <c r="A867" i="30"/>
  <c r="AA866" i="30"/>
  <c r="F866" i="30"/>
  <c r="A866" i="30"/>
  <c r="AA865" i="30"/>
  <c r="F865" i="30"/>
  <c r="A865" i="30"/>
  <c r="AA864" i="30"/>
  <c r="A864" i="30"/>
  <c r="AA863" i="30"/>
  <c r="F863" i="30"/>
  <c r="A863" i="30"/>
  <c r="AA862" i="30"/>
  <c r="F862" i="30"/>
  <c r="A862" i="30"/>
  <c r="AA861" i="30"/>
  <c r="F861" i="30"/>
  <c r="A861" i="30"/>
  <c r="AA860" i="30"/>
  <c r="F860" i="30"/>
  <c r="A860" i="30"/>
  <c r="AA859" i="30"/>
  <c r="F859" i="30"/>
  <c r="A859" i="30"/>
  <c r="AA858" i="30"/>
  <c r="F858" i="30"/>
  <c r="A858" i="30"/>
  <c r="AA857" i="30"/>
  <c r="F857" i="30"/>
  <c r="A857" i="30"/>
  <c r="AA856" i="30"/>
  <c r="F856" i="30"/>
  <c r="A856" i="30"/>
  <c r="AA855" i="30"/>
  <c r="F855" i="30"/>
  <c r="A855" i="30"/>
  <c r="F854" i="30"/>
  <c r="A854" i="30"/>
  <c r="AA853" i="30"/>
  <c r="F853" i="30"/>
  <c r="A853" i="30"/>
  <c r="AA852" i="30"/>
  <c r="F852" i="30"/>
  <c r="A852" i="30"/>
  <c r="AA851" i="30"/>
  <c r="F851" i="30"/>
  <c r="A851" i="30"/>
  <c r="F850" i="30"/>
  <c r="A850" i="30"/>
  <c r="AA849" i="30"/>
  <c r="F849" i="30"/>
  <c r="A849" i="30"/>
  <c r="AA848" i="30"/>
  <c r="F848" i="30"/>
  <c r="A848" i="30"/>
  <c r="F847" i="30"/>
  <c r="A847" i="30"/>
  <c r="AA846" i="30"/>
  <c r="F846" i="30"/>
  <c r="A846" i="30"/>
  <c r="AA845" i="30"/>
  <c r="F845" i="30"/>
  <c r="A845" i="30"/>
  <c r="AA844" i="30"/>
  <c r="F844" i="30"/>
  <c r="A844" i="30"/>
  <c r="AA843" i="30"/>
  <c r="F843" i="30"/>
  <c r="A843" i="30"/>
  <c r="AA842" i="30"/>
  <c r="F842" i="30"/>
  <c r="A842" i="30"/>
  <c r="AA841" i="30"/>
  <c r="F841" i="30"/>
  <c r="A841" i="30"/>
  <c r="AA840" i="30"/>
  <c r="F840" i="30"/>
  <c r="A840" i="30"/>
  <c r="AA839" i="30"/>
  <c r="F839" i="30"/>
  <c r="A839" i="30"/>
  <c r="AA838" i="30"/>
  <c r="F838" i="30"/>
  <c r="A838" i="30"/>
  <c r="AA837" i="30"/>
  <c r="F837" i="30"/>
  <c r="A837" i="30"/>
  <c r="F836" i="30"/>
  <c r="A836" i="30"/>
  <c r="AA835" i="30"/>
  <c r="F835" i="30"/>
  <c r="A835" i="30"/>
  <c r="AA834" i="30"/>
  <c r="F834" i="30"/>
  <c r="A834" i="30"/>
  <c r="AA833" i="30"/>
  <c r="F833" i="30"/>
  <c r="A833" i="30"/>
  <c r="AA832" i="30"/>
  <c r="F832" i="30"/>
  <c r="A832" i="30"/>
  <c r="AA831" i="30"/>
  <c r="F831" i="30"/>
  <c r="A831" i="30"/>
  <c r="AA830" i="30"/>
  <c r="F830" i="30"/>
  <c r="A830" i="30"/>
  <c r="AA829" i="30"/>
  <c r="F829" i="30"/>
  <c r="A829" i="30"/>
  <c r="AA828" i="30"/>
  <c r="F828" i="30"/>
  <c r="A828" i="30"/>
  <c r="AA827" i="30"/>
  <c r="F827" i="30"/>
  <c r="A827" i="30"/>
  <c r="AA826" i="30"/>
  <c r="F826" i="30"/>
  <c r="A826" i="30"/>
  <c r="AA825" i="30"/>
  <c r="F825" i="30"/>
  <c r="A825" i="30"/>
  <c r="AA824" i="30"/>
  <c r="F824" i="30"/>
  <c r="A824" i="30"/>
  <c r="AA823" i="30"/>
  <c r="F823" i="30"/>
  <c r="A823" i="30"/>
  <c r="AA822" i="30"/>
  <c r="F822" i="30"/>
  <c r="A822" i="30"/>
  <c r="AA821" i="30"/>
  <c r="F821" i="30"/>
  <c r="A821" i="30"/>
  <c r="AA820" i="30"/>
  <c r="F820" i="30"/>
  <c r="A820" i="30"/>
  <c r="AA819" i="30"/>
  <c r="F819" i="30"/>
  <c r="A819" i="30"/>
  <c r="AA818" i="30"/>
  <c r="F818" i="30"/>
  <c r="A818" i="30"/>
  <c r="AA817" i="30"/>
  <c r="F817" i="30"/>
  <c r="A817" i="30"/>
  <c r="F816" i="30"/>
  <c r="A816" i="30"/>
  <c r="AA815" i="30"/>
  <c r="F815" i="30"/>
  <c r="A815" i="30"/>
  <c r="AA814" i="30"/>
  <c r="F814" i="30"/>
  <c r="A814" i="30"/>
  <c r="AA813" i="30"/>
  <c r="F813" i="30"/>
  <c r="A813" i="30"/>
  <c r="AA812" i="30"/>
  <c r="F812" i="30"/>
  <c r="A812" i="30"/>
  <c r="F811" i="30"/>
  <c r="A811" i="30"/>
  <c r="AA810" i="30"/>
  <c r="F810" i="30"/>
  <c r="A810" i="30"/>
  <c r="AA809" i="30"/>
  <c r="F809" i="30"/>
  <c r="A809" i="30"/>
  <c r="AA808" i="30"/>
  <c r="F808" i="30"/>
  <c r="A808" i="30"/>
  <c r="AA807" i="30"/>
  <c r="F807" i="30"/>
  <c r="A807" i="30"/>
  <c r="AA806" i="30"/>
  <c r="F806" i="30"/>
  <c r="A806" i="30"/>
  <c r="AA805" i="30"/>
  <c r="A805" i="30"/>
  <c r="AA804" i="30"/>
  <c r="F804" i="30"/>
  <c r="A804" i="30"/>
  <c r="AA803" i="30"/>
  <c r="F803" i="30"/>
  <c r="A803" i="30"/>
  <c r="AA802" i="30"/>
  <c r="F802" i="30"/>
  <c r="A802" i="30"/>
  <c r="F801" i="30"/>
  <c r="A801" i="30"/>
  <c r="AA800" i="30"/>
  <c r="F800" i="30"/>
  <c r="A800" i="30"/>
  <c r="F799" i="30"/>
  <c r="A799" i="30"/>
  <c r="F798" i="30"/>
  <c r="A798" i="30"/>
  <c r="F797" i="30"/>
  <c r="A797" i="30"/>
  <c r="AA796" i="30"/>
  <c r="F796" i="30"/>
  <c r="A796" i="30"/>
  <c r="AA795" i="30"/>
  <c r="F795" i="30"/>
  <c r="A795" i="30"/>
  <c r="AA794" i="30"/>
  <c r="F794" i="30"/>
  <c r="A794" i="30"/>
  <c r="AA793" i="30"/>
  <c r="F793" i="30"/>
  <c r="A793" i="30"/>
  <c r="AA792" i="30"/>
  <c r="F792" i="30"/>
  <c r="A792" i="30"/>
  <c r="AA791" i="30"/>
  <c r="F791" i="30"/>
  <c r="A791" i="30"/>
  <c r="AA790" i="30"/>
  <c r="F790" i="30"/>
  <c r="A790" i="30"/>
  <c r="AA789" i="30"/>
  <c r="F789" i="30"/>
  <c r="A789" i="30"/>
  <c r="AA788" i="30"/>
  <c r="F788" i="30"/>
  <c r="A788" i="30"/>
  <c r="AA787" i="30"/>
  <c r="F787" i="30"/>
  <c r="A787" i="30"/>
  <c r="AA786" i="30"/>
  <c r="F786" i="30"/>
  <c r="A786" i="30"/>
  <c r="AA785" i="30"/>
  <c r="F785" i="30"/>
  <c r="A785" i="30"/>
  <c r="AA784" i="30"/>
  <c r="F784" i="30"/>
  <c r="A784" i="30"/>
  <c r="AA783" i="30"/>
  <c r="F783" i="30"/>
  <c r="A783" i="30"/>
  <c r="AA782" i="30"/>
  <c r="F782" i="30"/>
  <c r="A782" i="30"/>
  <c r="AA781" i="30"/>
  <c r="F781" i="30"/>
  <c r="A781" i="30"/>
  <c r="AA780" i="30"/>
  <c r="F780" i="30"/>
  <c r="A780" i="30"/>
  <c r="AA779" i="30"/>
  <c r="F779" i="30"/>
  <c r="A779" i="30"/>
  <c r="AA778" i="30"/>
  <c r="F778" i="30"/>
  <c r="A778" i="30"/>
  <c r="AA777" i="30"/>
  <c r="F777" i="30"/>
  <c r="A777" i="30"/>
  <c r="AA776" i="30"/>
  <c r="F776" i="30"/>
  <c r="A776" i="30"/>
  <c r="AA775" i="30"/>
  <c r="F775" i="30"/>
  <c r="A775" i="30"/>
  <c r="AA774" i="30"/>
  <c r="A774" i="30"/>
  <c r="AA773" i="30"/>
  <c r="F773" i="30"/>
  <c r="A773" i="30"/>
  <c r="AA772" i="30"/>
  <c r="F772" i="30"/>
  <c r="A772" i="30"/>
  <c r="AA771" i="30"/>
  <c r="F771" i="30"/>
  <c r="A771" i="30"/>
  <c r="AA770" i="30"/>
  <c r="F770" i="30"/>
  <c r="A770" i="30"/>
  <c r="AA769" i="30"/>
  <c r="F769" i="30"/>
  <c r="A769" i="30"/>
  <c r="AA768" i="30"/>
  <c r="F768" i="30"/>
  <c r="A768" i="30"/>
  <c r="AA767" i="30"/>
  <c r="A767" i="30"/>
  <c r="AA766" i="30"/>
  <c r="F766" i="30"/>
  <c r="A766" i="30"/>
  <c r="AA765" i="30"/>
  <c r="F765" i="30"/>
  <c r="A765" i="30"/>
  <c r="AA764" i="30"/>
  <c r="F764" i="30"/>
  <c r="A764" i="30"/>
  <c r="AA763" i="30"/>
  <c r="F763" i="30"/>
  <c r="A763" i="30"/>
  <c r="AA762" i="30"/>
  <c r="A762" i="30"/>
  <c r="AA761" i="30"/>
  <c r="F761" i="30"/>
  <c r="A761" i="30"/>
  <c r="AA760" i="30"/>
  <c r="F760" i="30"/>
  <c r="A760" i="30"/>
  <c r="AA759" i="30"/>
  <c r="F759" i="30"/>
  <c r="A759" i="30"/>
  <c r="AA758" i="30"/>
  <c r="F758" i="30"/>
  <c r="A758" i="30"/>
  <c r="AA757" i="30"/>
  <c r="F757" i="30"/>
  <c r="A757" i="30"/>
  <c r="AA756" i="30"/>
  <c r="F756" i="30"/>
  <c r="A756" i="30"/>
  <c r="AA755" i="30"/>
  <c r="F755" i="30"/>
  <c r="A755" i="30"/>
  <c r="AA754" i="30"/>
  <c r="F754" i="30"/>
  <c r="A754" i="30"/>
  <c r="AA753" i="30"/>
  <c r="F753" i="30"/>
  <c r="A753" i="30"/>
  <c r="AA752" i="30"/>
  <c r="F752" i="30"/>
  <c r="A752" i="30"/>
  <c r="AA751" i="30"/>
  <c r="F751" i="30"/>
  <c r="A751" i="30"/>
  <c r="AA750" i="30"/>
  <c r="F750" i="30"/>
  <c r="A750" i="30"/>
  <c r="AA749" i="30"/>
  <c r="F749" i="30"/>
  <c r="A749" i="30"/>
  <c r="AA748" i="30"/>
  <c r="A748" i="30"/>
  <c r="AA747" i="30"/>
  <c r="F747" i="30"/>
  <c r="A747" i="30"/>
  <c r="AA746" i="30"/>
  <c r="F746" i="30"/>
  <c r="A746" i="30"/>
  <c r="AA745" i="30"/>
  <c r="F745" i="30"/>
  <c r="A745" i="30"/>
  <c r="AA744" i="30"/>
  <c r="F744" i="30"/>
  <c r="A744" i="30"/>
  <c r="AA743" i="30"/>
  <c r="F743" i="30"/>
  <c r="A743" i="30"/>
  <c r="AA742" i="30"/>
  <c r="F742" i="30"/>
  <c r="A742" i="30"/>
  <c r="AA741" i="30"/>
  <c r="F741" i="30"/>
  <c r="A741" i="30"/>
  <c r="AA740" i="30"/>
  <c r="F740" i="30"/>
  <c r="A740" i="30"/>
  <c r="AA739" i="30"/>
  <c r="F739" i="30"/>
  <c r="A739" i="30"/>
  <c r="AA738" i="30"/>
  <c r="F738" i="30"/>
  <c r="A738" i="30"/>
  <c r="AA737" i="30"/>
  <c r="F737" i="30"/>
  <c r="A737" i="30"/>
  <c r="AA736" i="30"/>
  <c r="F736" i="30"/>
  <c r="A736" i="30"/>
  <c r="AA735" i="30"/>
  <c r="F735" i="30"/>
  <c r="A735" i="30"/>
  <c r="AA734" i="30"/>
  <c r="A734" i="30"/>
  <c r="AA733" i="30"/>
  <c r="F733" i="30"/>
  <c r="A733" i="30"/>
  <c r="AA732" i="30"/>
  <c r="F732" i="30"/>
  <c r="A732" i="30"/>
  <c r="AA731" i="30"/>
  <c r="F731" i="30"/>
  <c r="A731" i="30"/>
  <c r="AA730" i="30"/>
  <c r="F730" i="30"/>
  <c r="A730" i="30"/>
  <c r="AA729" i="30"/>
  <c r="F729" i="30"/>
  <c r="A729" i="30"/>
  <c r="AA728" i="30"/>
  <c r="F728" i="30"/>
  <c r="A728" i="30"/>
  <c r="AA727" i="30"/>
  <c r="F727" i="30"/>
  <c r="A727" i="30"/>
  <c r="AA726" i="30"/>
  <c r="F726" i="30"/>
  <c r="A726" i="30"/>
  <c r="AA725" i="30"/>
  <c r="F725" i="30"/>
  <c r="A725" i="30"/>
  <c r="A724" i="30"/>
  <c r="AA723" i="30"/>
  <c r="F723" i="30"/>
  <c r="A723" i="30"/>
  <c r="AA722" i="30"/>
  <c r="F722" i="30"/>
  <c r="A722" i="30"/>
  <c r="AA721" i="30"/>
  <c r="F721" i="30"/>
  <c r="A721" i="30"/>
  <c r="AA720" i="30"/>
  <c r="F720" i="30"/>
  <c r="A720" i="30"/>
  <c r="AA719" i="30"/>
  <c r="F719" i="30"/>
  <c r="A719" i="30"/>
  <c r="AA718" i="30"/>
  <c r="F718" i="30"/>
  <c r="A718" i="30"/>
  <c r="AA717" i="30"/>
  <c r="F717" i="30"/>
  <c r="A717" i="30"/>
  <c r="AC716" i="30"/>
  <c r="AA716" i="30"/>
  <c r="F716" i="30"/>
  <c r="A716" i="30"/>
  <c r="AC715" i="30"/>
  <c r="AA715" i="30"/>
  <c r="F715" i="30"/>
  <c r="A715" i="30"/>
  <c r="AB714" i="30"/>
  <c r="AA714" i="30"/>
  <c r="F714" i="30"/>
  <c r="A714" i="30"/>
  <c r="AB713" i="30"/>
  <c r="AA713" i="30"/>
  <c r="F713" i="30"/>
  <c r="A713" i="30"/>
  <c r="AA712" i="30"/>
  <c r="F712" i="30"/>
  <c r="A712" i="30"/>
  <c r="AA711" i="30"/>
  <c r="F711" i="30"/>
  <c r="A711" i="30"/>
  <c r="AA710" i="30"/>
  <c r="F710" i="30"/>
  <c r="A710" i="30"/>
  <c r="AA709" i="30"/>
  <c r="F709" i="30"/>
  <c r="A709" i="30"/>
  <c r="AC708" i="30"/>
  <c r="AB708" i="30"/>
  <c r="AA708" i="30"/>
  <c r="F708" i="30"/>
  <c r="A708" i="30"/>
  <c r="AA707" i="30"/>
  <c r="F707" i="30"/>
  <c r="A707" i="30"/>
  <c r="AA706" i="30"/>
  <c r="F706" i="30"/>
  <c r="A706" i="30"/>
  <c r="AB705" i="30"/>
  <c r="AA705" i="30"/>
  <c r="F705" i="30"/>
  <c r="A705" i="30"/>
  <c r="AB704" i="30"/>
  <c r="AA704" i="30"/>
  <c r="F704" i="30"/>
  <c r="A704" i="30"/>
  <c r="AC703" i="30"/>
  <c r="AB703" i="30"/>
  <c r="AA703" i="30"/>
  <c r="F703" i="30"/>
  <c r="A703" i="30"/>
  <c r="AA702" i="30"/>
  <c r="F702" i="30"/>
  <c r="A702" i="30"/>
  <c r="AA701" i="30"/>
  <c r="F701" i="30"/>
  <c r="A701" i="30"/>
  <c r="AA700" i="30"/>
  <c r="F700" i="30"/>
  <c r="A700" i="30"/>
  <c r="AA699" i="30"/>
  <c r="F699" i="30"/>
  <c r="A699" i="30"/>
  <c r="AA698" i="30"/>
  <c r="F698" i="30"/>
  <c r="A698" i="30"/>
  <c r="AA697" i="30"/>
  <c r="F697" i="30"/>
  <c r="A697" i="30"/>
  <c r="AA696" i="30"/>
  <c r="F696" i="30"/>
  <c r="A696" i="30"/>
  <c r="AA695" i="30"/>
  <c r="F695" i="30"/>
  <c r="A695" i="30"/>
  <c r="AA694" i="30"/>
  <c r="F694" i="30"/>
  <c r="A694" i="30"/>
  <c r="AA693" i="30"/>
  <c r="F693" i="30"/>
  <c r="A693" i="30"/>
  <c r="AA692" i="30"/>
  <c r="F692" i="30"/>
  <c r="A692" i="30"/>
  <c r="AA691" i="30"/>
  <c r="F691" i="30"/>
  <c r="A691" i="30"/>
  <c r="AC690" i="30"/>
  <c r="AB690" i="30"/>
  <c r="AA690" i="30"/>
  <c r="F690" i="30"/>
  <c r="A690" i="30"/>
  <c r="AA689" i="30"/>
  <c r="F689" i="30"/>
  <c r="A689" i="30"/>
  <c r="AA688" i="30"/>
  <c r="F688" i="30"/>
  <c r="A688" i="30"/>
  <c r="AA687" i="30"/>
  <c r="F687" i="30"/>
  <c r="A687" i="30"/>
  <c r="AA686" i="30"/>
  <c r="F686" i="30"/>
  <c r="A686" i="30"/>
  <c r="AA685" i="30"/>
  <c r="F685" i="30"/>
  <c r="A685" i="30"/>
  <c r="AA684" i="30"/>
  <c r="F684" i="30"/>
  <c r="A684" i="30"/>
  <c r="AA683" i="30"/>
  <c r="F683" i="30"/>
  <c r="A683" i="30"/>
  <c r="AA682" i="30"/>
  <c r="F682" i="30"/>
  <c r="A682" i="30"/>
  <c r="AC681" i="30"/>
  <c r="AB681" i="30"/>
  <c r="AA681" i="30"/>
  <c r="F681" i="30"/>
  <c r="A681" i="30"/>
  <c r="AA680" i="30"/>
  <c r="F680" i="30"/>
  <c r="A680" i="30"/>
  <c r="AA679" i="30"/>
  <c r="F679" i="30"/>
  <c r="A679" i="30"/>
  <c r="AA678" i="30"/>
  <c r="F678" i="30"/>
  <c r="A678" i="30"/>
  <c r="AA677" i="30"/>
  <c r="F677" i="30"/>
  <c r="A677" i="30"/>
  <c r="AA676" i="30"/>
  <c r="F676" i="30"/>
  <c r="A676" i="30"/>
  <c r="AC675" i="30"/>
  <c r="AB675" i="30"/>
  <c r="AA675" i="30"/>
  <c r="F675" i="30"/>
  <c r="A675" i="30"/>
  <c r="AB674" i="30"/>
  <c r="AA674" i="30"/>
  <c r="F674" i="30"/>
  <c r="A674" i="30"/>
  <c r="AB673" i="30"/>
  <c r="AA673" i="30"/>
  <c r="F673" i="30"/>
  <c r="A673" i="30"/>
  <c r="AA672" i="30"/>
  <c r="F672" i="30"/>
  <c r="A672" i="30"/>
  <c r="F671" i="30"/>
  <c r="A671" i="30"/>
  <c r="AA670" i="30"/>
  <c r="F670" i="30"/>
  <c r="A670" i="30"/>
  <c r="AA669" i="30"/>
  <c r="F669" i="30"/>
  <c r="A669" i="30"/>
  <c r="AC668" i="30"/>
  <c r="AB668" i="30"/>
  <c r="AA668" i="30"/>
  <c r="F668" i="30"/>
  <c r="A668" i="30"/>
  <c r="AA667" i="30"/>
  <c r="F667" i="30"/>
  <c r="A667" i="30"/>
  <c r="AA666" i="30"/>
  <c r="F666" i="30"/>
  <c r="A666" i="30"/>
  <c r="AA665" i="30"/>
  <c r="F665" i="30"/>
  <c r="A665" i="30"/>
  <c r="AA664" i="30"/>
  <c r="F664" i="30"/>
  <c r="A664" i="30"/>
  <c r="AA663" i="30"/>
  <c r="F663" i="30"/>
  <c r="A663" i="30"/>
  <c r="AA662" i="30"/>
  <c r="F662" i="30"/>
  <c r="A662" i="30"/>
  <c r="AC661" i="30"/>
  <c r="AB661" i="30"/>
  <c r="AA661" i="30"/>
  <c r="F661" i="30"/>
  <c r="A661" i="30"/>
  <c r="AB660" i="30"/>
  <c r="AA660" i="30"/>
  <c r="F660" i="30"/>
  <c r="A660" i="30"/>
  <c r="AC659" i="30"/>
  <c r="AB659" i="30"/>
  <c r="AA659" i="30"/>
  <c r="F659" i="30"/>
  <c r="A659" i="30"/>
  <c r="AA658" i="30"/>
  <c r="F658" i="30"/>
  <c r="A658" i="30"/>
  <c r="AA657" i="30"/>
  <c r="F657" i="30"/>
  <c r="A657" i="30"/>
  <c r="AA656" i="30"/>
  <c r="F656" i="30"/>
  <c r="A656" i="30"/>
  <c r="F655" i="30"/>
  <c r="A655" i="30"/>
  <c r="AA654" i="30"/>
  <c r="F654" i="30"/>
  <c r="A654" i="30"/>
  <c r="AA653" i="30"/>
  <c r="F653" i="30"/>
  <c r="A653" i="30"/>
  <c r="AA652" i="30"/>
  <c r="F652" i="30"/>
  <c r="A652" i="30"/>
  <c r="AA651" i="30"/>
  <c r="F651" i="30"/>
  <c r="A651" i="30"/>
  <c r="AA650" i="30"/>
  <c r="F650" i="30"/>
  <c r="A650" i="30"/>
  <c r="AA649" i="30"/>
  <c r="F649" i="30"/>
  <c r="A649" i="30"/>
  <c r="AA648" i="30"/>
  <c r="F648" i="30"/>
  <c r="A648" i="30"/>
  <c r="AC647" i="30"/>
  <c r="AA647" i="30"/>
  <c r="F647" i="30"/>
  <c r="A647" i="30"/>
  <c r="AC646" i="30"/>
  <c r="AA646" i="30"/>
  <c r="F646" i="30"/>
  <c r="A646" i="30"/>
  <c r="AA645" i="30"/>
  <c r="F645" i="30"/>
  <c r="A645" i="30"/>
  <c r="AA644" i="30"/>
  <c r="F644" i="30"/>
  <c r="A644" i="30"/>
  <c r="AA643" i="30"/>
  <c r="F643" i="30"/>
  <c r="A643" i="30"/>
  <c r="AC642" i="30"/>
  <c r="AB642" i="30"/>
  <c r="AA642" i="30"/>
  <c r="F642" i="30"/>
  <c r="A642" i="30"/>
  <c r="AA641" i="30"/>
  <c r="F641" i="30"/>
  <c r="A641" i="30"/>
  <c r="AA640" i="30"/>
  <c r="F640" i="30"/>
  <c r="A640" i="30"/>
  <c r="F639" i="30"/>
  <c r="A639" i="30"/>
  <c r="AA638" i="30"/>
  <c r="F638" i="30"/>
  <c r="A638" i="30"/>
  <c r="AA637" i="30"/>
  <c r="F637" i="30"/>
  <c r="A637" i="30"/>
  <c r="AA636" i="30"/>
  <c r="F636" i="30"/>
  <c r="A636" i="30"/>
  <c r="AC635" i="30"/>
  <c r="AB635" i="30"/>
  <c r="AA635" i="30"/>
  <c r="F635" i="30"/>
  <c r="A635" i="30"/>
  <c r="AA634" i="30"/>
  <c r="F634" i="30"/>
  <c r="A634" i="30"/>
  <c r="AA633" i="30"/>
  <c r="F633" i="30"/>
  <c r="A633" i="30"/>
  <c r="AA632" i="30"/>
  <c r="F632" i="30"/>
  <c r="A632" i="30"/>
  <c r="AA631" i="30"/>
  <c r="F631" i="30"/>
  <c r="A631" i="30"/>
  <c r="AA630" i="30"/>
  <c r="F630" i="30"/>
  <c r="A630" i="30"/>
  <c r="AC629" i="30"/>
  <c r="AB629" i="30"/>
  <c r="AA629" i="30"/>
  <c r="F629" i="30"/>
  <c r="A629" i="30"/>
  <c r="AA628" i="30"/>
  <c r="F628" i="30"/>
  <c r="A628" i="30"/>
  <c r="AA627" i="30"/>
  <c r="F627" i="30"/>
  <c r="A627" i="30"/>
  <c r="AA626" i="30"/>
  <c r="F626" i="30"/>
  <c r="A626" i="30"/>
  <c r="AA625" i="30"/>
  <c r="F625" i="30"/>
  <c r="A625" i="30"/>
  <c r="AA624" i="30"/>
  <c r="F624" i="30"/>
  <c r="A624" i="30"/>
  <c r="AA623" i="30"/>
  <c r="F623" i="30"/>
  <c r="A623" i="30"/>
  <c r="AC622" i="30"/>
  <c r="AA622" i="30"/>
  <c r="F622" i="30"/>
  <c r="A622" i="30"/>
  <c r="AC621" i="30"/>
  <c r="AA621" i="30"/>
  <c r="F621" i="30"/>
  <c r="A621" i="30"/>
  <c r="AB620" i="30"/>
  <c r="AA620" i="30"/>
  <c r="F620" i="30"/>
  <c r="A620" i="30"/>
  <c r="AC619" i="30"/>
  <c r="AB619" i="30"/>
  <c r="AA619" i="30"/>
  <c r="F619" i="30"/>
  <c r="A619" i="30"/>
  <c r="AA618" i="30"/>
  <c r="F618" i="30"/>
  <c r="A618" i="30"/>
  <c r="AA617" i="30"/>
  <c r="F617" i="30"/>
  <c r="A617" i="30"/>
  <c r="AA616" i="30"/>
  <c r="F616" i="30"/>
  <c r="A616" i="30"/>
  <c r="AA615" i="30"/>
  <c r="F615" i="30"/>
  <c r="A615" i="30"/>
  <c r="AC614" i="30"/>
  <c r="AA614" i="30"/>
  <c r="F614" i="30"/>
  <c r="A614" i="30"/>
  <c r="AC613" i="30"/>
  <c r="AA613" i="30"/>
  <c r="F613" i="30"/>
  <c r="A613" i="30"/>
  <c r="AA612" i="30"/>
  <c r="F612" i="30"/>
  <c r="A612" i="30"/>
  <c r="AA611" i="30"/>
  <c r="F611" i="30"/>
  <c r="A611" i="30"/>
  <c r="AA610" i="30"/>
  <c r="F610" i="30"/>
  <c r="A610" i="30"/>
  <c r="AA609" i="30"/>
  <c r="F609" i="30"/>
  <c r="A609" i="30"/>
  <c r="AA608" i="30"/>
  <c r="F608" i="30"/>
  <c r="A608" i="30"/>
  <c r="AA607" i="30"/>
  <c r="F607" i="30"/>
  <c r="A607" i="30"/>
  <c r="AA606" i="30"/>
  <c r="F606" i="30"/>
  <c r="A606" i="30"/>
  <c r="F605" i="30"/>
  <c r="A605" i="30"/>
  <c r="AB604" i="30"/>
  <c r="F604" i="30"/>
  <c r="A604" i="30"/>
  <c r="AA603" i="30"/>
  <c r="F603" i="30"/>
  <c r="A603" i="30"/>
  <c r="AA602" i="30"/>
  <c r="F602" i="30"/>
  <c r="A602" i="30"/>
  <c r="AC601" i="30"/>
  <c r="AB601" i="30"/>
  <c r="AA601" i="30"/>
  <c r="F601" i="30"/>
  <c r="A601" i="30"/>
  <c r="AA600" i="30"/>
  <c r="F600" i="30"/>
  <c r="A600" i="30"/>
  <c r="AA599" i="30"/>
  <c r="F599" i="30"/>
  <c r="A599" i="30"/>
  <c r="AA598" i="30"/>
  <c r="F598" i="30"/>
  <c r="A598" i="30"/>
  <c r="AA597" i="30"/>
  <c r="F597" i="30"/>
  <c r="A597" i="30"/>
  <c r="F596" i="30"/>
  <c r="A596" i="30"/>
  <c r="AA595" i="30"/>
  <c r="F595" i="30"/>
  <c r="A595" i="30"/>
  <c r="AA594" i="30"/>
  <c r="F594" i="30"/>
  <c r="A594" i="30"/>
  <c r="AA593" i="30"/>
  <c r="F593" i="30"/>
  <c r="A593" i="30"/>
  <c r="AA592" i="30"/>
  <c r="F592" i="30"/>
  <c r="A592" i="30"/>
  <c r="AA591" i="30"/>
  <c r="F591" i="30"/>
  <c r="A591" i="30"/>
  <c r="AB590" i="30"/>
  <c r="AA590" i="30"/>
  <c r="F590" i="30"/>
  <c r="A590" i="30"/>
  <c r="AB589" i="30"/>
  <c r="AA589" i="30"/>
  <c r="F589" i="30"/>
  <c r="A589" i="30"/>
  <c r="AC588" i="30"/>
  <c r="AA588" i="30"/>
  <c r="F588" i="30"/>
  <c r="A588" i="30"/>
  <c r="AC587" i="30"/>
  <c r="AA587" i="30"/>
  <c r="F587" i="30"/>
  <c r="A587" i="30"/>
  <c r="AC586" i="30"/>
  <c r="AA586" i="30"/>
  <c r="F586" i="30"/>
  <c r="A586" i="30"/>
  <c r="AA585" i="30"/>
  <c r="F585" i="30"/>
  <c r="A585" i="30"/>
  <c r="AA584" i="30"/>
  <c r="F584" i="30"/>
  <c r="A584" i="30"/>
  <c r="AC583" i="30"/>
  <c r="AB583" i="30"/>
  <c r="AA583" i="30"/>
  <c r="F583" i="30"/>
  <c r="A583" i="30"/>
  <c r="AA582" i="30"/>
  <c r="F582" i="30"/>
  <c r="A582" i="30"/>
  <c r="AA581" i="30"/>
  <c r="F581" i="30"/>
  <c r="A581" i="30"/>
  <c r="AA580" i="30"/>
  <c r="F580" i="30"/>
  <c r="A580" i="30"/>
  <c r="AC579" i="30"/>
  <c r="AB579" i="30"/>
  <c r="AA579" i="30"/>
  <c r="F579" i="30"/>
  <c r="A579" i="30"/>
  <c r="AA578" i="30"/>
  <c r="F578" i="30"/>
  <c r="A578" i="30"/>
  <c r="AA577" i="30"/>
  <c r="F577" i="30"/>
  <c r="A577" i="30"/>
  <c r="AA576" i="30"/>
  <c r="F576" i="30"/>
  <c r="A576" i="30"/>
  <c r="AC575" i="30"/>
  <c r="AB575" i="30"/>
  <c r="AA575" i="30"/>
  <c r="F575" i="30"/>
  <c r="A575" i="30"/>
  <c r="AA574" i="30"/>
  <c r="F574" i="30"/>
  <c r="A574" i="30"/>
  <c r="AA573" i="30"/>
  <c r="F573" i="30"/>
  <c r="A573" i="30"/>
  <c r="AA572" i="30"/>
  <c r="F572" i="30"/>
  <c r="A572" i="30"/>
  <c r="AA571" i="30"/>
  <c r="F571" i="30"/>
  <c r="A571" i="30"/>
  <c r="AA570" i="30"/>
  <c r="F570" i="30"/>
  <c r="A570" i="30"/>
  <c r="AA569" i="30"/>
  <c r="F569" i="30"/>
  <c r="A569" i="30"/>
  <c r="AC568" i="30"/>
  <c r="AB568" i="30"/>
  <c r="AA568" i="30"/>
  <c r="F568" i="30"/>
  <c r="A568" i="30"/>
  <c r="AA567" i="30"/>
  <c r="F567" i="30"/>
  <c r="A567" i="30"/>
  <c r="AA566" i="30"/>
  <c r="F566" i="30"/>
  <c r="A566" i="30"/>
  <c r="AA565" i="30"/>
  <c r="F565" i="30"/>
  <c r="A565" i="30"/>
  <c r="AC564" i="30"/>
  <c r="AB564" i="30"/>
  <c r="AA564" i="30"/>
  <c r="F564" i="30"/>
  <c r="A564" i="30"/>
  <c r="AA563" i="30"/>
  <c r="F563" i="30"/>
  <c r="A563" i="30"/>
  <c r="AA562" i="30"/>
  <c r="F562" i="30"/>
  <c r="A562" i="30"/>
  <c r="AA561" i="30"/>
  <c r="F561" i="30"/>
  <c r="A561" i="30"/>
  <c r="AA560" i="30"/>
  <c r="F560" i="30"/>
  <c r="A560" i="30"/>
  <c r="AC559" i="30"/>
  <c r="AA559" i="30"/>
  <c r="F559" i="30"/>
  <c r="A559" i="30"/>
  <c r="AC558" i="30"/>
  <c r="AA558" i="30"/>
  <c r="F558" i="30"/>
  <c r="A558" i="30"/>
  <c r="AB557" i="30"/>
  <c r="AA557" i="30"/>
  <c r="F557" i="30"/>
  <c r="A557" i="30"/>
  <c r="AC556" i="30"/>
  <c r="AB556" i="30"/>
  <c r="AA556" i="30"/>
  <c r="F556" i="30"/>
  <c r="A556" i="30"/>
  <c r="AA555" i="30"/>
  <c r="F555" i="30"/>
  <c r="A555" i="30"/>
  <c r="AA554" i="30"/>
  <c r="F554" i="30"/>
  <c r="A554" i="30"/>
  <c r="AA553" i="30"/>
  <c r="F553" i="30"/>
  <c r="A553" i="30"/>
  <c r="AA552" i="30"/>
  <c r="F552" i="30"/>
  <c r="A552" i="30"/>
  <c r="AA551" i="30"/>
  <c r="F551" i="30"/>
  <c r="A551" i="30"/>
  <c r="AA550" i="30"/>
  <c r="F550" i="30"/>
  <c r="A550" i="30"/>
  <c r="AA549" i="30"/>
  <c r="F549" i="30"/>
  <c r="A549" i="30"/>
  <c r="AA548" i="30"/>
  <c r="F548" i="30"/>
  <c r="A548" i="30"/>
  <c r="AA547" i="30"/>
  <c r="F547" i="30"/>
  <c r="A547" i="30"/>
  <c r="AA546" i="30"/>
  <c r="F546" i="30"/>
  <c r="A546" i="30"/>
  <c r="AA545" i="30"/>
  <c r="F545" i="30"/>
  <c r="A545" i="30"/>
  <c r="AA544" i="30"/>
  <c r="F544" i="30"/>
  <c r="A544" i="30"/>
  <c r="AA543" i="30"/>
  <c r="F543" i="30"/>
  <c r="A543" i="30"/>
  <c r="AA542" i="30"/>
  <c r="F542" i="30"/>
  <c r="A542" i="30"/>
  <c r="AA541" i="30"/>
  <c r="F541" i="30"/>
  <c r="A541" i="30"/>
  <c r="AA540" i="30"/>
  <c r="F540" i="30"/>
  <c r="A540" i="30"/>
  <c r="AA539" i="30"/>
  <c r="F539" i="30"/>
  <c r="A539" i="30"/>
  <c r="AA538" i="30"/>
  <c r="F538" i="30"/>
  <c r="A538" i="30"/>
  <c r="AA537" i="30"/>
  <c r="F537" i="30"/>
  <c r="A537" i="30"/>
  <c r="AA536" i="30"/>
  <c r="F536" i="30"/>
  <c r="A536" i="30"/>
  <c r="AA535" i="30"/>
  <c r="F535" i="30"/>
  <c r="A535" i="30"/>
  <c r="AA534" i="30"/>
  <c r="F534" i="30"/>
  <c r="A534" i="30"/>
  <c r="AA533" i="30"/>
  <c r="F533" i="30"/>
  <c r="A533" i="30"/>
  <c r="AA532" i="30"/>
  <c r="F532" i="30"/>
  <c r="A532" i="30"/>
  <c r="AA531" i="30"/>
  <c r="F531" i="30"/>
  <c r="A531" i="30"/>
  <c r="AA530" i="30"/>
  <c r="F530" i="30"/>
  <c r="A530" i="30"/>
  <c r="AA529" i="30"/>
  <c r="F529" i="30"/>
  <c r="A529" i="30"/>
  <c r="AA528" i="30"/>
  <c r="F528" i="30"/>
  <c r="A528" i="30"/>
  <c r="AA527" i="30"/>
  <c r="F527" i="30"/>
  <c r="A527" i="30"/>
  <c r="AA526" i="30"/>
  <c r="F526" i="30"/>
  <c r="A526" i="30"/>
  <c r="AA525" i="30"/>
  <c r="F525" i="30"/>
  <c r="A525" i="30"/>
  <c r="AA524" i="30"/>
  <c r="F524" i="30"/>
  <c r="A524" i="30"/>
  <c r="AA523" i="30"/>
  <c r="F523" i="30"/>
  <c r="A523" i="30"/>
  <c r="AA522" i="30"/>
  <c r="F522" i="30"/>
  <c r="A522" i="30"/>
  <c r="AA521" i="30"/>
  <c r="F521" i="30"/>
  <c r="A521" i="30"/>
  <c r="AA520" i="30"/>
  <c r="F520" i="30"/>
  <c r="A520" i="30"/>
  <c r="AA519" i="30"/>
  <c r="F519" i="30"/>
  <c r="A519" i="30"/>
  <c r="AA518" i="30"/>
  <c r="F518" i="30"/>
  <c r="A518" i="30"/>
  <c r="AA517" i="30"/>
  <c r="F517" i="30"/>
  <c r="A517" i="30"/>
  <c r="AA516" i="30"/>
  <c r="F516" i="30"/>
  <c r="A516" i="30"/>
  <c r="AA515" i="30"/>
  <c r="F515" i="30"/>
  <c r="A515" i="30"/>
  <c r="AA514" i="30"/>
  <c r="F514" i="30"/>
  <c r="A514" i="30"/>
  <c r="AA513" i="30"/>
  <c r="F513" i="30"/>
  <c r="A513" i="30"/>
  <c r="AA512" i="30"/>
  <c r="F512" i="30"/>
  <c r="A512" i="30"/>
  <c r="AA511" i="30"/>
  <c r="F511" i="30"/>
  <c r="A511" i="30"/>
  <c r="AA510" i="30"/>
  <c r="F510" i="30"/>
  <c r="A510" i="30"/>
  <c r="AA509" i="30"/>
  <c r="F509" i="30"/>
  <c r="A509" i="30"/>
  <c r="AA508" i="30"/>
  <c r="F508" i="30"/>
  <c r="A508" i="30"/>
  <c r="AA507" i="30"/>
  <c r="F507" i="30"/>
  <c r="A507" i="30"/>
  <c r="AA506" i="30"/>
  <c r="F506" i="30"/>
  <c r="A506" i="30"/>
  <c r="AA505" i="30"/>
  <c r="F505" i="30"/>
  <c r="A505" i="30"/>
  <c r="AB504" i="30"/>
  <c r="AA504" i="30"/>
  <c r="F504" i="30"/>
  <c r="A504" i="30"/>
  <c r="AB503" i="30"/>
  <c r="AA503" i="30"/>
  <c r="F503" i="30"/>
  <c r="A503" i="30"/>
  <c r="AC502" i="30"/>
  <c r="AB502" i="30"/>
  <c r="AA502" i="30"/>
  <c r="F502" i="30"/>
  <c r="A502" i="30"/>
  <c r="AA501" i="30"/>
  <c r="F501" i="30"/>
  <c r="A501" i="30"/>
  <c r="AA500" i="30"/>
  <c r="F500" i="30"/>
  <c r="A500" i="30"/>
  <c r="AA499" i="30"/>
  <c r="F499" i="30"/>
  <c r="A499" i="30"/>
  <c r="AA498" i="30"/>
  <c r="F498" i="30"/>
  <c r="A498" i="30"/>
  <c r="AA497" i="30"/>
  <c r="F497" i="30"/>
  <c r="A497" i="30"/>
  <c r="AA496" i="30"/>
  <c r="F496" i="30"/>
  <c r="A496" i="30"/>
  <c r="AA495" i="30"/>
  <c r="F495" i="30"/>
  <c r="A495" i="30"/>
  <c r="AC494" i="30"/>
  <c r="AB494" i="30"/>
  <c r="AA494" i="30"/>
  <c r="F494" i="30"/>
  <c r="A494" i="30"/>
  <c r="AA493" i="30"/>
  <c r="F493" i="30"/>
  <c r="A493" i="30"/>
  <c r="AA492" i="30"/>
  <c r="F492" i="30"/>
  <c r="A492" i="30"/>
  <c r="AC491" i="30"/>
  <c r="AA491" i="30"/>
  <c r="F491" i="30"/>
  <c r="A491" i="30"/>
  <c r="AC490" i="30"/>
  <c r="AA490" i="30"/>
  <c r="F490" i="30"/>
  <c r="A490" i="30"/>
  <c r="AA489" i="30"/>
  <c r="F489" i="30"/>
  <c r="A489" i="30"/>
  <c r="AA488" i="30"/>
  <c r="F488" i="30"/>
  <c r="A488" i="30"/>
  <c r="AC487" i="30"/>
  <c r="AB487" i="30"/>
  <c r="AA487" i="30"/>
  <c r="F487" i="30"/>
  <c r="A487" i="30"/>
  <c r="F486" i="30"/>
  <c r="A486" i="30"/>
  <c r="AA485" i="30"/>
  <c r="F485" i="30"/>
  <c r="A485" i="30"/>
  <c r="AA484" i="30"/>
  <c r="F484" i="30"/>
  <c r="A484" i="30"/>
  <c r="AA483" i="30"/>
  <c r="F483" i="30"/>
  <c r="A483" i="30"/>
  <c r="AC482" i="30"/>
  <c r="AB482" i="30"/>
  <c r="AA482" i="30"/>
  <c r="F482" i="30"/>
  <c r="A482" i="30"/>
  <c r="AA481" i="30"/>
  <c r="F481" i="30"/>
  <c r="A481" i="30"/>
  <c r="AA480" i="30"/>
  <c r="F480" i="30"/>
  <c r="A480" i="30"/>
  <c r="AA479" i="30"/>
  <c r="F479" i="30"/>
  <c r="A479" i="30"/>
  <c r="AA478" i="30"/>
  <c r="F478" i="30"/>
  <c r="A478" i="30"/>
  <c r="AA477" i="30"/>
  <c r="F477" i="30"/>
  <c r="A477" i="30"/>
  <c r="AC476" i="30"/>
  <c r="AB476" i="30"/>
  <c r="AA476" i="30"/>
  <c r="F476" i="30"/>
  <c r="A476" i="30"/>
  <c r="AA475" i="30"/>
  <c r="F475" i="30"/>
  <c r="A475" i="30"/>
  <c r="AA474" i="30"/>
  <c r="F474" i="30"/>
  <c r="A474" i="30"/>
  <c r="AA473" i="30"/>
  <c r="F473" i="30"/>
  <c r="A473" i="30"/>
  <c r="AA472" i="30"/>
  <c r="F472" i="30"/>
  <c r="A472" i="30"/>
  <c r="AA471" i="30"/>
  <c r="F471" i="30"/>
  <c r="A471" i="30"/>
  <c r="AC470" i="30"/>
  <c r="AB470" i="30"/>
  <c r="AA470" i="30"/>
  <c r="F470" i="30"/>
  <c r="A470" i="30"/>
  <c r="AA469" i="30"/>
  <c r="F469" i="30"/>
  <c r="A469" i="30"/>
  <c r="AA468" i="30"/>
  <c r="F468" i="30"/>
  <c r="A468" i="30"/>
  <c r="AA467" i="30"/>
  <c r="F467" i="30"/>
  <c r="A467" i="30"/>
  <c r="AC466" i="30"/>
  <c r="AB466" i="30"/>
  <c r="AA466" i="30"/>
  <c r="F466" i="30"/>
  <c r="A466" i="30"/>
  <c r="AB465" i="30"/>
  <c r="AA465" i="30"/>
  <c r="F465" i="30"/>
  <c r="A465" i="30"/>
  <c r="AC464" i="30"/>
  <c r="AB464" i="30"/>
  <c r="AA464" i="30"/>
  <c r="F464" i="30"/>
  <c r="A464" i="30"/>
  <c r="AA463" i="30"/>
  <c r="F463" i="30"/>
  <c r="A463" i="30"/>
  <c r="AA462" i="30"/>
  <c r="F462" i="30"/>
  <c r="A462" i="30"/>
  <c r="AB461" i="30"/>
  <c r="AA461" i="30"/>
  <c r="F461" i="30"/>
  <c r="A461" i="30"/>
  <c r="AA460" i="30"/>
  <c r="F460" i="30"/>
  <c r="A460" i="30"/>
  <c r="AA459" i="30"/>
  <c r="F459" i="30"/>
  <c r="A459" i="30"/>
  <c r="AA458" i="30"/>
  <c r="F458" i="30"/>
  <c r="A458" i="30"/>
  <c r="AC457" i="30"/>
  <c r="AB457" i="30"/>
  <c r="AA457" i="30"/>
  <c r="F457" i="30"/>
  <c r="A457" i="30"/>
  <c r="AA456" i="30"/>
  <c r="F456" i="30"/>
  <c r="A456" i="30"/>
  <c r="AA455" i="30"/>
  <c r="F455" i="30"/>
  <c r="A455" i="30"/>
  <c r="AA454" i="30"/>
  <c r="F454" i="30"/>
  <c r="A454" i="30"/>
  <c r="AA453" i="30"/>
  <c r="F453" i="30"/>
  <c r="A453" i="30"/>
  <c r="AA452" i="30"/>
  <c r="F452" i="30"/>
  <c r="A452" i="30"/>
  <c r="AA451" i="30"/>
  <c r="F451" i="30"/>
  <c r="A451" i="30"/>
  <c r="AA450" i="30"/>
  <c r="F450" i="30"/>
  <c r="A450" i="30"/>
  <c r="AA449" i="30"/>
  <c r="F449" i="30"/>
  <c r="A449" i="30"/>
  <c r="AA448" i="30"/>
  <c r="F448" i="30"/>
  <c r="A448" i="30"/>
  <c r="AA447" i="30"/>
  <c r="F447" i="30"/>
  <c r="A447" i="30"/>
  <c r="AC446" i="30"/>
  <c r="AA446" i="30"/>
  <c r="F446" i="30"/>
  <c r="A446" i="30"/>
  <c r="AC445" i="30"/>
  <c r="AA445" i="30"/>
  <c r="F445" i="30"/>
  <c r="A445" i="30"/>
  <c r="AA444" i="30"/>
  <c r="F444" i="30"/>
  <c r="A444" i="30"/>
  <c r="AA443" i="30"/>
  <c r="F443" i="30"/>
  <c r="A443" i="30"/>
  <c r="AA442" i="30"/>
  <c r="F442" i="30"/>
  <c r="A442" i="30"/>
  <c r="AB441" i="30"/>
  <c r="AA441" i="30"/>
  <c r="F441" i="30"/>
  <c r="A441" i="30"/>
  <c r="AA440" i="30"/>
  <c r="F440" i="30"/>
  <c r="A440" i="30"/>
  <c r="AA439" i="30"/>
  <c r="F439" i="30"/>
  <c r="A439" i="30"/>
  <c r="AA438" i="30"/>
  <c r="F438" i="30"/>
  <c r="A438" i="30"/>
  <c r="AA437" i="30"/>
  <c r="F437" i="30"/>
  <c r="A437" i="30"/>
  <c r="AC436" i="30"/>
  <c r="AB436" i="30"/>
  <c r="AA436" i="30"/>
  <c r="F436" i="30"/>
  <c r="A436" i="30"/>
  <c r="AA435" i="30"/>
  <c r="F435" i="30"/>
  <c r="A435" i="30"/>
  <c r="AA434" i="30"/>
  <c r="F434" i="30"/>
  <c r="A434" i="30"/>
  <c r="AA433" i="30"/>
  <c r="F433" i="30"/>
  <c r="A433" i="30"/>
  <c r="AC432" i="30"/>
  <c r="AA432" i="30"/>
  <c r="F432" i="30"/>
  <c r="A432" i="30"/>
  <c r="AC431" i="30"/>
  <c r="AA431" i="30"/>
  <c r="F431" i="30"/>
  <c r="A431" i="30"/>
  <c r="AA430" i="30"/>
  <c r="F430" i="30"/>
  <c r="A430" i="30"/>
  <c r="AA429" i="30"/>
  <c r="F429" i="30"/>
  <c r="A429" i="30"/>
  <c r="AA428" i="30"/>
  <c r="F428" i="30"/>
  <c r="A428" i="30"/>
  <c r="AA427" i="30"/>
  <c r="F427" i="30"/>
  <c r="A427" i="30"/>
  <c r="AA426" i="30"/>
  <c r="F426" i="30"/>
  <c r="A426" i="30"/>
  <c r="AA425" i="30"/>
  <c r="F425" i="30"/>
  <c r="A425" i="30"/>
  <c r="AA424" i="30"/>
  <c r="F424" i="30"/>
  <c r="A424" i="30"/>
  <c r="AA423" i="30"/>
  <c r="F423" i="30"/>
  <c r="A423" i="30"/>
  <c r="AA422" i="30"/>
  <c r="F422" i="30"/>
  <c r="A422" i="30"/>
  <c r="AA421" i="30"/>
  <c r="F421" i="30"/>
  <c r="A421" i="30"/>
  <c r="AC420" i="30"/>
  <c r="AB420" i="30"/>
  <c r="AA420" i="30"/>
  <c r="F420" i="30"/>
  <c r="A420" i="30"/>
  <c r="AA419" i="30"/>
  <c r="F419" i="30"/>
  <c r="A419" i="30"/>
  <c r="AA418" i="30"/>
  <c r="F418" i="30"/>
  <c r="A418" i="30"/>
  <c r="AA417" i="30"/>
  <c r="F417" i="30"/>
  <c r="A417" i="30"/>
  <c r="AA416" i="30"/>
  <c r="F416" i="30"/>
  <c r="A416" i="30"/>
  <c r="AA415" i="30"/>
  <c r="F415" i="30"/>
  <c r="A415" i="30"/>
  <c r="AA414" i="30"/>
  <c r="F414" i="30"/>
  <c r="A414" i="30"/>
  <c r="AA413" i="30"/>
  <c r="F413" i="30"/>
  <c r="A413" i="30"/>
  <c r="AA412" i="30"/>
  <c r="F412" i="30"/>
  <c r="A412" i="30"/>
  <c r="AB411" i="30"/>
  <c r="AA411" i="30"/>
  <c r="F411" i="30"/>
  <c r="A411" i="30"/>
  <c r="AA410" i="30"/>
  <c r="F410" i="30"/>
  <c r="A410" i="30"/>
  <c r="AA409" i="30"/>
  <c r="F409" i="30"/>
  <c r="A409" i="30"/>
  <c r="AA408" i="30"/>
  <c r="F408" i="30"/>
  <c r="A408" i="30"/>
  <c r="AA407" i="30"/>
  <c r="F407" i="30"/>
  <c r="A407" i="30"/>
  <c r="AC406" i="30"/>
  <c r="AB406" i="30"/>
  <c r="AA406" i="30"/>
  <c r="F406" i="30"/>
  <c r="A406" i="30"/>
  <c r="AA405" i="30"/>
  <c r="F405" i="30"/>
  <c r="A405" i="30"/>
  <c r="AA404" i="30"/>
  <c r="F404" i="30"/>
  <c r="A404" i="30"/>
  <c r="AC403" i="30"/>
  <c r="AB403" i="30"/>
  <c r="AA403" i="30"/>
  <c r="F403" i="30"/>
  <c r="A403" i="30"/>
  <c r="AA402" i="30"/>
  <c r="F402" i="30"/>
  <c r="A402" i="30"/>
  <c r="AA401" i="30"/>
  <c r="F401" i="30"/>
  <c r="A401" i="30"/>
  <c r="AA400" i="30"/>
  <c r="F400" i="30"/>
  <c r="A400" i="30"/>
  <c r="AC399" i="30"/>
  <c r="AB399" i="30"/>
  <c r="AA399" i="30"/>
  <c r="F399" i="30"/>
  <c r="A399" i="30"/>
  <c r="AB398" i="30"/>
  <c r="AA398" i="30"/>
  <c r="F398" i="30"/>
  <c r="A398" i="30"/>
  <c r="AC397" i="30"/>
  <c r="AA397" i="30"/>
  <c r="F397" i="30"/>
  <c r="A397" i="30"/>
  <c r="AC396" i="30"/>
  <c r="AA396" i="30"/>
  <c r="F396" i="30"/>
  <c r="A396" i="30"/>
  <c r="AA395" i="30"/>
  <c r="F395" i="30"/>
  <c r="A395" i="30"/>
  <c r="AA394" i="30"/>
  <c r="F394" i="30"/>
  <c r="A394" i="30"/>
  <c r="AA393" i="30"/>
  <c r="F393" i="30"/>
  <c r="A393" i="30"/>
  <c r="AA392" i="30"/>
  <c r="F392" i="30"/>
  <c r="A392" i="30"/>
  <c r="AA391" i="30"/>
  <c r="F391" i="30"/>
  <c r="A391" i="30"/>
  <c r="AA390" i="30"/>
  <c r="F390" i="30"/>
  <c r="A390" i="30"/>
  <c r="AA389" i="30"/>
  <c r="F389" i="30"/>
  <c r="A389" i="30"/>
  <c r="AA388" i="30"/>
  <c r="F388" i="30"/>
  <c r="A388" i="30"/>
  <c r="AC387" i="30"/>
  <c r="AB387" i="30"/>
  <c r="AA387" i="30"/>
  <c r="F387" i="30"/>
  <c r="A387" i="30"/>
  <c r="AA386" i="30"/>
  <c r="F386" i="30"/>
  <c r="A386" i="30"/>
  <c r="F385" i="30"/>
  <c r="A385" i="30"/>
  <c r="AA384" i="30"/>
  <c r="F384" i="30"/>
  <c r="A384" i="30"/>
  <c r="AA383" i="30"/>
  <c r="F383" i="30"/>
  <c r="A383" i="30"/>
  <c r="AA382" i="30"/>
  <c r="F382" i="30"/>
  <c r="A382" i="30"/>
  <c r="AA381" i="30"/>
  <c r="F381" i="30"/>
  <c r="A381" i="30"/>
  <c r="AA380" i="30"/>
  <c r="F380" i="30"/>
  <c r="A380" i="30"/>
  <c r="AA379" i="30"/>
  <c r="F379" i="30"/>
  <c r="A379" i="30"/>
  <c r="AA378" i="30"/>
  <c r="F378" i="30"/>
  <c r="A378" i="30"/>
  <c r="AA377" i="30"/>
  <c r="F377" i="30"/>
  <c r="A377" i="30"/>
  <c r="AA376" i="30"/>
  <c r="F376" i="30"/>
  <c r="A376" i="30"/>
  <c r="AA375" i="30"/>
  <c r="F375" i="30"/>
  <c r="A375" i="30"/>
  <c r="AA374" i="30"/>
  <c r="F374" i="30"/>
  <c r="A374" i="30"/>
  <c r="AA373" i="30"/>
  <c r="F373" i="30"/>
  <c r="A373" i="30"/>
  <c r="AA372" i="30"/>
  <c r="F372" i="30"/>
  <c r="A372" i="30"/>
  <c r="AA371" i="30"/>
  <c r="F371" i="30"/>
  <c r="A371" i="30"/>
  <c r="AA370" i="30"/>
  <c r="F370" i="30"/>
  <c r="A370" i="30"/>
  <c r="AA369" i="30"/>
  <c r="F369" i="30"/>
  <c r="A369" i="30"/>
  <c r="AA368" i="30"/>
  <c r="F368" i="30"/>
  <c r="A368" i="30"/>
  <c r="AA367" i="30"/>
  <c r="F367" i="30"/>
  <c r="A367" i="30"/>
  <c r="AA366" i="30"/>
  <c r="A366" i="30"/>
  <c r="AA365" i="30"/>
  <c r="F365" i="30"/>
  <c r="A365" i="30"/>
  <c r="AA364" i="30"/>
  <c r="F364" i="30"/>
  <c r="A364" i="30"/>
  <c r="AA363" i="30"/>
  <c r="F363" i="30"/>
  <c r="A363" i="30"/>
  <c r="AA362" i="30"/>
  <c r="F362" i="30"/>
  <c r="A362" i="30"/>
  <c r="AA361" i="30"/>
  <c r="F361" i="30"/>
  <c r="A361" i="30"/>
  <c r="AA360" i="30"/>
  <c r="F360" i="30"/>
  <c r="A360" i="30"/>
  <c r="AA359" i="30"/>
  <c r="F359" i="30"/>
  <c r="A359" i="30"/>
  <c r="AA358" i="30"/>
  <c r="F358" i="30"/>
  <c r="A358" i="30"/>
  <c r="AA357" i="30"/>
  <c r="F357" i="30"/>
  <c r="A357" i="30"/>
  <c r="AA356" i="30"/>
  <c r="F356" i="30"/>
  <c r="A356" i="30"/>
  <c r="AA355" i="30"/>
  <c r="F355" i="30"/>
  <c r="A355" i="30"/>
  <c r="AA354" i="30"/>
  <c r="F354" i="30"/>
  <c r="A354" i="30"/>
  <c r="AA353" i="30"/>
  <c r="F353" i="30"/>
  <c r="A353" i="30"/>
  <c r="AA352" i="30"/>
  <c r="F352" i="30"/>
  <c r="A352" i="30"/>
  <c r="AA351" i="30"/>
  <c r="F351" i="30"/>
  <c r="A351" i="30"/>
  <c r="AA350" i="30"/>
  <c r="F350" i="30"/>
  <c r="A350" i="30"/>
  <c r="AA349" i="30"/>
  <c r="F349" i="30"/>
  <c r="A349" i="30"/>
  <c r="AA348" i="30"/>
  <c r="F348" i="30"/>
  <c r="A348" i="30"/>
  <c r="AA347" i="30"/>
  <c r="F347" i="30"/>
  <c r="A347" i="30"/>
  <c r="AA346" i="30"/>
  <c r="F346" i="30"/>
  <c r="A346" i="30"/>
  <c r="AA345" i="30"/>
  <c r="F345" i="30"/>
  <c r="A345" i="30"/>
  <c r="AA344" i="30"/>
  <c r="F344" i="30"/>
  <c r="A344" i="30"/>
  <c r="AA343" i="30"/>
  <c r="F343" i="30"/>
  <c r="A343" i="30"/>
  <c r="AA342" i="30"/>
  <c r="F342" i="30"/>
  <c r="A342" i="30"/>
  <c r="AA341" i="30"/>
  <c r="F341" i="30"/>
  <c r="A341" i="30"/>
  <c r="AA340" i="30"/>
  <c r="F340" i="30"/>
  <c r="A340" i="30"/>
  <c r="AA339" i="30"/>
  <c r="F339" i="30"/>
  <c r="A339" i="30"/>
  <c r="AA338" i="30"/>
  <c r="F338" i="30"/>
  <c r="A338" i="30"/>
  <c r="AA337" i="30"/>
  <c r="F337" i="30"/>
  <c r="A337" i="30"/>
  <c r="AA336" i="30"/>
  <c r="F336" i="30"/>
  <c r="A336" i="30"/>
  <c r="AA335" i="30"/>
  <c r="F335" i="30"/>
  <c r="A335" i="30"/>
  <c r="AA334" i="30"/>
  <c r="F334" i="30"/>
  <c r="A334" i="30"/>
  <c r="AA333" i="30"/>
  <c r="F333" i="30"/>
  <c r="A333" i="30"/>
  <c r="AA332" i="30"/>
  <c r="F332" i="30"/>
  <c r="A332" i="30"/>
  <c r="AA331" i="30"/>
  <c r="F331" i="30"/>
  <c r="A331" i="30"/>
  <c r="AA330" i="30"/>
  <c r="F330" i="30"/>
  <c r="A330" i="30"/>
  <c r="AA329" i="30"/>
  <c r="F329" i="30"/>
  <c r="A329" i="30"/>
  <c r="AA328" i="30"/>
  <c r="F328" i="30"/>
  <c r="A328" i="30"/>
  <c r="AA327" i="30"/>
  <c r="F327" i="30"/>
  <c r="A327" i="30"/>
  <c r="AA326" i="30"/>
  <c r="F326" i="30"/>
  <c r="A326" i="30"/>
  <c r="AA325" i="30"/>
  <c r="F325" i="30"/>
  <c r="A325" i="30"/>
  <c r="AA324" i="30"/>
  <c r="F324" i="30"/>
  <c r="A324" i="30"/>
  <c r="AA323" i="30"/>
  <c r="F323" i="30"/>
  <c r="A323" i="30"/>
  <c r="AA322" i="30"/>
  <c r="F322" i="30"/>
  <c r="A322" i="30"/>
  <c r="AA321" i="30"/>
  <c r="F321" i="30"/>
  <c r="A321" i="30"/>
  <c r="AA320" i="30"/>
  <c r="F320" i="30"/>
  <c r="A320" i="30"/>
  <c r="AA319" i="30"/>
  <c r="F319" i="30"/>
  <c r="A319" i="30"/>
  <c r="AA318" i="30"/>
  <c r="F318" i="30"/>
  <c r="A318" i="30"/>
  <c r="AA317" i="30"/>
  <c r="F317" i="30"/>
  <c r="A317" i="30"/>
  <c r="AA316" i="30"/>
  <c r="F316" i="30"/>
  <c r="A316" i="30"/>
  <c r="AA315" i="30"/>
  <c r="F315" i="30"/>
  <c r="A315" i="30"/>
  <c r="AA314" i="30"/>
  <c r="F314" i="30"/>
  <c r="A314" i="30"/>
  <c r="AA313" i="30"/>
  <c r="F313" i="30"/>
  <c r="A313" i="30"/>
  <c r="AA312" i="30"/>
  <c r="F312" i="30"/>
  <c r="A312" i="30"/>
  <c r="F311" i="30"/>
  <c r="A311" i="30"/>
  <c r="AA310" i="30"/>
  <c r="F310" i="30"/>
  <c r="A310" i="30"/>
  <c r="AA309" i="30"/>
  <c r="F309" i="30"/>
  <c r="A309" i="30"/>
  <c r="AA308" i="30"/>
  <c r="F308" i="30"/>
  <c r="A308" i="30"/>
  <c r="AA307" i="30"/>
  <c r="F307" i="30"/>
  <c r="A307" i="30"/>
  <c r="AA306" i="30"/>
  <c r="F306" i="30"/>
  <c r="A306" i="30"/>
  <c r="AA305" i="30"/>
  <c r="F305" i="30"/>
  <c r="A305" i="30"/>
  <c r="AA304" i="30"/>
  <c r="F304" i="30"/>
  <c r="A304" i="30"/>
  <c r="AA303" i="30"/>
  <c r="F303" i="30"/>
  <c r="A303" i="30"/>
  <c r="AA302" i="30"/>
  <c r="F302" i="30"/>
  <c r="A302" i="30"/>
  <c r="F301" i="30"/>
  <c r="A301" i="30"/>
  <c r="AA300" i="30"/>
  <c r="F300" i="30"/>
  <c r="A300" i="30"/>
  <c r="AA299" i="30"/>
  <c r="F299" i="30"/>
  <c r="A299" i="30"/>
  <c r="AA298" i="30"/>
  <c r="F298" i="30"/>
  <c r="A298" i="30"/>
  <c r="AA297" i="30"/>
  <c r="F297" i="30"/>
  <c r="A297" i="30"/>
  <c r="AA296" i="30"/>
  <c r="F296" i="30"/>
  <c r="A296" i="30"/>
  <c r="AA295" i="30"/>
  <c r="F295" i="30"/>
  <c r="A295" i="30"/>
  <c r="AA294" i="30"/>
  <c r="F294" i="30"/>
  <c r="A294" i="30"/>
  <c r="A293" i="30"/>
  <c r="AA292" i="30"/>
  <c r="F292" i="30"/>
  <c r="A292" i="30"/>
  <c r="AA291" i="30"/>
  <c r="I291" i="30"/>
  <c r="F291" i="30"/>
  <c r="A291" i="30"/>
  <c r="A290" i="30"/>
  <c r="AA289" i="30"/>
  <c r="F289" i="30"/>
  <c r="A289" i="30"/>
  <c r="AA288" i="30"/>
  <c r="F288" i="30"/>
  <c r="A288" i="30"/>
  <c r="AA287" i="30"/>
  <c r="F287" i="30"/>
  <c r="A287" i="30"/>
  <c r="AA286" i="30"/>
  <c r="F286" i="30"/>
  <c r="A286" i="30"/>
  <c r="AA285" i="30"/>
  <c r="F285" i="30"/>
  <c r="A285" i="30"/>
  <c r="AA284" i="30"/>
  <c r="F284" i="30"/>
  <c r="A284" i="30"/>
  <c r="AA283" i="30"/>
  <c r="F283" i="30"/>
  <c r="A283" i="30"/>
  <c r="F282" i="30"/>
  <c r="A282" i="30"/>
  <c r="AA281" i="30"/>
  <c r="F281" i="30"/>
  <c r="A281" i="30"/>
  <c r="AA280" i="30"/>
  <c r="I280" i="30"/>
  <c r="F280" i="30"/>
  <c r="A280" i="30"/>
  <c r="AA279" i="30"/>
  <c r="F279" i="30"/>
  <c r="A279" i="30"/>
  <c r="AA278" i="30"/>
  <c r="I278" i="30"/>
  <c r="F278" i="30"/>
  <c r="A278" i="30"/>
  <c r="AA277" i="30"/>
  <c r="F277" i="30"/>
  <c r="A277" i="30"/>
  <c r="AA276" i="30"/>
  <c r="F276" i="30"/>
  <c r="A276" i="30"/>
  <c r="F275" i="30"/>
  <c r="A275" i="30"/>
  <c r="AA274" i="30"/>
  <c r="F274" i="30"/>
  <c r="A274" i="30"/>
  <c r="AA273" i="30"/>
  <c r="F273" i="30"/>
  <c r="A273" i="30"/>
  <c r="AA272" i="30"/>
  <c r="F272" i="30"/>
  <c r="A272" i="30"/>
  <c r="AA271" i="30"/>
  <c r="F271" i="30"/>
  <c r="A271" i="30"/>
  <c r="AA270" i="30"/>
  <c r="F270" i="30"/>
  <c r="A270" i="30"/>
  <c r="AA269" i="30"/>
  <c r="F269" i="30"/>
  <c r="A269" i="30"/>
  <c r="AA268" i="30"/>
  <c r="F268" i="30"/>
  <c r="A268" i="30"/>
  <c r="AA267" i="30"/>
  <c r="F267" i="30"/>
  <c r="A267" i="30"/>
  <c r="AA266" i="30"/>
  <c r="F266" i="30"/>
  <c r="A266" i="30"/>
  <c r="AA265" i="30"/>
  <c r="F265" i="30"/>
  <c r="A265" i="30"/>
  <c r="AA264" i="30"/>
  <c r="F264" i="30"/>
  <c r="A264" i="30"/>
  <c r="AA263" i="30"/>
  <c r="F263" i="30"/>
  <c r="A263" i="30"/>
  <c r="AA262" i="30"/>
  <c r="F262" i="30"/>
  <c r="A262" i="30"/>
  <c r="AA261" i="30"/>
  <c r="F261" i="30"/>
  <c r="A261" i="30"/>
  <c r="AA260" i="30"/>
  <c r="F260" i="30"/>
  <c r="A260" i="30"/>
  <c r="AA259" i="30"/>
  <c r="F259" i="30"/>
  <c r="A259" i="30"/>
  <c r="AA258" i="30"/>
  <c r="F258" i="30"/>
  <c r="A258" i="30"/>
  <c r="AA257" i="30"/>
  <c r="F257" i="30"/>
  <c r="A257" i="30"/>
  <c r="AA256" i="30"/>
  <c r="F256" i="30"/>
  <c r="A256" i="30"/>
  <c r="AA255" i="30"/>
  <c r="F255" i="30"/>
  <c r="A255" i="30"/>
  <c r="AA254" i="30"/>
  <c r="F254" i="30"/>
  <c r="A254" i="30"/>
  <c r="AA253" i="30"/>
  <c r="F253" i="30"/>
  <c r="A253" i="30"/>
  <c r="AA252" i="30"/>
  <c r="F252" i="30"/>
  <c r="A252" i="30"/>
  <c r="F251" i="30"/>
  <c r="A251" i="30"/>
  <c r="AA250" i="30"/>
  <c r="F250" i="30"/>
  <c r="A250" i="30"/>
  <c r="AA249" i="30"/>
  <c r="F249" i="30"/>
  <c r="A249" i="30"/>
  <c r="AA248" i="30"/>
  <c r="F248" i="30"/>
  <c r="A248" i="30"/>
  <c r="AA247" i="30"/>
  <c r="F247" i="30"/>
  <c r="A247" i="30"/>
  <c r="AA246" i="30"/>
  <c r="F246" i="30"/>
  <c r="A246" i="30"/>
  <c r="AA245" i="30"/>
  <c r="F245" i="30"/>
  <c r="A245" i="30"/>
  <c r="AA244" i="30"/>
  <c r="F244" i="30"/>
  <c r="A244" i="30"/>
  <c r="AA243" i="30"/>
  <c r="F243" i="30"/>
  <c r="A243" i="30"/>
  <c r="AA242" i="30"/>
  <c r="F242" i="30"/>
  <c r="A242" i="30"/>
  <c r="AA241" i="30"/>
  <c r="F241" i="30"/>
  <c r="A241" i="30"/>
  <c r="AA240" i="30"/>
  <c r="F240" i="30"/>
  <c r="A240" i="30"/>
  <c r="AA239" i="30"/>
  <c r="F239" i="30"/>
  <c r="A239" i="30"/>
  <c r="AA238" i="30"/>
  <c r="F238" i="30"/>
  <c r="A238" i="30"/>
  <c r="AA237" i="30"/>
  <c r="F237" i="30"/>
  <c r="A237" i="30"/>
  <c r="AA236" i="30"/>
  <c r="F236" i="30"/>
  <c r="A236" i="30"/>
  <c r="AA235" i="30"/>
  <c r="F235" i="30"/>
  <c r="A235" i="30"/>
  <c r="AA234" i="30"/>
  <c r="F234" i="30"/>
  <c r="A234" i="30"/>
  <c r="AA233" i="30"/>
  <c r="F233" i="30"/>
  <c r="A233" i="30"/>
  <c r="AA232" i="30"/>
  <c r="F232" i="30"/>
  <c r="A232" i="30"/>
  <c r="AA231" i="30"/>
  <c r="F231" i="30"/>
  <c r="A231" i="30"/>
  <c r="AA230" i="30"/>
  <c r="F230" i="30"/>
  <c r="A230" i="30"/>
  <c r="AA229" i="30"/>
  <c r="F229" i="30"/>
  <c r="A229" i="30"/>
  <c r="AA228" i="30"/>
  <c r="F228" i="30"/>
  <c r="A228" i="30"/>
  <c r="AA227" i="30"/>
  <c r="F227" i="30"/>
  <c r="A227" i="30"/>
  <c r="AA226" i="30"/>
  <c r="F226" i="30"/>
  <c r="A226" i="30"/>
  <c r="AA225" i="30"/>
  <c r="F225" i="30"/>
  <c r="A225" i="30"/>
  <c r="AA224" i="30"/>
  <c r="F224" i="30"/>
  <c r="A224" i="30"/>
  <c r="AA223" i="30"/>
  <c r="F223" i="30"/>
  <c r="A223" i="30"/>
  <c r="AA222" i="30"/>
  <c r="F222" i="30"/>
  <c r="A222" i="30"/>
  <c r="AA221" i="30"/>
  <c r="F221" i="30"/>
  <c r="A221" i="30"/>
  <c r="AA220" i="30"/>
  <c r="F220" i="30"/>
  <c r="A220" i="30"/>
  <c r="AA219" i="30"/>
  <c r="F219" i="30"/>
  <c r="A219" i="30"/>
  <c r="AA218" i="30"/>
  <c r="F218" i="30"/>
  <c r="A218" i="30"/>
  <c r="AA217" i="30"/>
  <c r="F217" i="30"/>
  <c r="A217" i="30"/>
  <c r="AA216" i="30"/>
  <c r="F216" i="30"/>
  <c r="A216" i="30"/>
  <c r="AA215" i="30"/>
  <c r="F215" i="30"/>
  <c r="A215" i="30"/>
  <c r="AA214" i="30"/>
  <c r="F214" i="30"/>
  <c r="A214" i="30"/>
  <c r="AA213" i="30"/>
  <c r="F213" i="30"/>
  <c r="A213" i="30"/>
  <c r="AA212" i="30"/>
  <c r="F212" i="30"/>
  <c r="A212" i="30"/>
  <c r="AA211" i="30"/>
  <c r="F211" i="30"/>
  <c r="A211" i="30"/>
  <c r="AA210" i="30"/>
  <c r="F210" i="30"/>
  <c r="A210" i="30"/>
  <c r="AA209" i="30"/>
  <c r="F209" i="30"/>
  <c r="A209" i="30"/>
  <c r="AA208" i="30"/>
  <c r="F208" i="30"/>
  <c r="A208" i="30"/>
  <c r="AA207" i="30"/>
  <c r="F207" i="30"/>
  <c r="A207" i="30"/>
  <c r="AA206" i="30"/>
  <c r="F206" i="30"/>
  <c r="A206" i="30"/>
  <c r="AA205" i="30"/>
  <c r="F205" i="30"/>
  <c r="A205" i="30"/>
  <c r="AA204" i="30"/>
  <c r="F204" i="30"/>
  <c r="A204" i="30"/>
  <c r="AA203" i="30"/>
  <c r="F203" i="30"/>
  <c r="A203" i="30"/>
  <c r="AA202" i="30"/>
  <c r="F202" i="30"/>
  <c r="A202" i="30"/>
  <c r="F201" i="30"/>
  <c r="A201" i="30"/>
  <c r="AA200" i="30"/>
  <c r="F200" i="30"/>
  <c r="A200" i="30"/>
  <c r="AA199" i="30"/>
  <c r="F199" i="30"/>
  <c r="A199" i="30"/>
  <c r="AA198" i="30"/>
  <c r="F198" i="30"/>
  <c r="A198" i="30"/>
  <c r="AA197" i="30"/>
  <c r="F197" i="30"/>
  <c r="A197" i="30"/>
  <c r="AA196" i="30"/>
  <c r="F196" i="30"/>
  <c r="A196" i="30"/>
  <c r="AA195" i="30"/>
  <c r="F195" i="30"/>
  <c r="A195" i="30"/>
  <c r="AA194" i="30"/>
  <c r="F194" i="30"/>
  <c r="A194" i="30"/>
  <c r="AA193" i="30"/>
  <c r="F193" i="30"/>
  <c r="A193" i="30"/>
  <c r="AA192" i="30"/>
  <c r="F192" i="30"/>
  <c r="A192" i="30"/>
  <c r="AA191" i="30"/>
  <c r="F191" i="30"/>
  <c r="A191" i="30"/>
  <c r="AA190" i="30"/>
  <c r="F190" i="30"/>
  <c r="A190" i="30"/>
  <c r="AA189" i="30"/>
  <c r="F189" i="30"/>
  <c r="A189" i="30"/>
  <c r="AA188" i="30"/>
  <c r="F188" i="30"/>
  <c r="A188" i="30"/>
  <c r="AA187" i="30"/>
  <c r="F187" i="30"/>
  <c r="A187" i="30"/>
  <c r="AA186" i="30"/>
  <c r="F186" i="30"/>
  <c r="A186" i="30"/>
  <c r="AA185" i="30"/>
  <c r="F185" i="30"/>
  <c r="A185" i="30"/>
  <c r="AA184" i="30"/>
  <c r="A184" i="30"/>
  <c r="AA183" i="30"/>
  <c r="F183" i="30"/>
  <c r="A183" i="30"/>
  <c r="AA182" i="30"/>
  <c r="F182" i="30"/>
  <c r="A182" i="30"/>
  <c r="AA181" i="30"/>
  <c r="F181" i="30"/>
  <c r="A181" i="30"/>
  <c r="AA180" i="30"/>
  <c r="F180" i="30"/>
  <c r="A180" i="30"/>
  <c r="AA179" i="30"/>
  <c r="F179" i="30"/>
  <c r="A179" i="30"/>
  <c r="AA178" i="30"/>
  <c r="F178" i="30"/>
  <c r="A178" i="30"/>
  <c r="AA177" i="30"/>
  <c r="F177" i="30"/>
  <c r="A177" i="30"/>
  <c r="AA176" i="30"/>
  <c r="F176" i="30"/>
  <c r="A176" i="30"/>
  <c r="AA175" i="30"/>
  <c r="F175" i="30"/>
  <c r="A175" i="30"/>
  <c r="AA174" i="30"/>
  <c r="F174" i="30"/>
  <c r="A174" i="30"/>
  <c r="AA173" i="30"/>
  <c r="F173" i="30"/>
  <c r="A173" i="30"/>
  <c r="AA172" i="30"/>
  <c r="F172" i="30"/>
  <c r="A172" i="30"/>
  <c r="AA171" i="30"/>
  <c r="F171" i="30"/>
  <c r="A171" i="30"/>
  <c r="AA170" i="30"/>
  <c r="F170" i="30"/>
  <c r="A170" i="30"/>
  <c r="F169" i="30"/>
  <c r="A169" i="30"/>
  <c r="AA168" i="30"/>
  <c r="F168" i="30"/>
  <c r="A168" i="30"/>
  <c r="AA167" i="30"/>
  <c r="F167" i="30"/>
  <c r="A167" i="30"/>
  <c r="AA166" i="30"/>
  <c r="F166" i="30"/>
  <c r="A166" i="30"/>
  <c r="AA165" i="30"/>
  <c r="F165" i="30"/>
  <c r="A165" i="30"/>
  <c r="AA164" i="30"/>
  <c r="F164" i="30"/>
  <c r="A164" i="30"/>
  <c r="AA163" i="30"/>
  <c r="F163" i="30"/>
  <c r="A163" i="30"/>
  <c r="AA162" i="30"/>
  <c r="F162" i="30"/>
  <c r="A162" i="30"/>
  <c r="AA161" i="30"/>
  <c r="F161" i="30"/>
  <c r="A161" i="30"/>
  <c r="AA160" i="30"/>
  <c r="F160" i="30"/>
  <c r="A160" i="30"/>
  <c r="AA159" i="30"/>
  <c r="F159" i="30"/>
  <c r="A159" i="30"/>
  <c r="AA158" i="30"/>
  <c r="F158" i="30"/>
  <c r="A158" i="30"/>
  <c r="AA157" i="30"/>
  <c r="F157" i="30"/>
  <c r="A157" i="30"/>
  <c r="AA156" i="30"/>
  <c r="F156" i="30"/>
  <c r="A156" i="30"/>
  <c r="AA155" i="30"/>
  <c r="F155" i="30"/>
  <c r="A155" i="30"/>
  <c r="AA154" i="30"/>
  <c r="F154" i="30"/>
  <c r="A154" i="30"/>
  <c r="AA153" i="30"/>
  <c r="F153" i="30"/>
  <c r="A153" i="30"/>
  <c r="AA152" i="30"/>
  <c r="F152" i="30"/>
  <c r="A152" i="30"/>
  <c r="AA151" i="30"/>
  <c r="F151" i="30"/>
  <c r="A151" i="30"/>
  <c r="AA150" i="30"/>
  <c r="F150" i="30"/>
  <c r="A150" i="30"/>
  <c r="AA149" i="30"/>
  <c r="F149" i="30"/>
  <c r="A149" i="30"/>
  <c r="AA148" i="30"/>
  <c r="F148" i="30"/>
  <c r="A148" i="30"/>
  <c r="AA147" i="30"/>
  <c r="F147" i="30"/>
  <c r="A147" i="30"/>
  <c r="AA146" i="30"/>
  <c r="F146" i="30"/>
  <c r="A146" i="30"/>
  <c r="AA145" i="30"/>
  <c r="F145" i="30"/>
  <c r="A145" i="30"/>
  <c r="AA144" i="30"/>
  <c r="F144" i="30"/>
  <c r="A144" i="30"/>
  <c r="AA143" i="30"/>
  <c r="F143" i="30"/>
  <c r="A143" i="30"/>
  <c r="AA142" i="30"/>
  <c r="F142" i="30"/>
  <c r="A142" i="30"/>
  <c r="AA141" i="30"/>
  <c r="F141" i="30"/>
  <c r="A141" i="30"/>
  <c r="AA140" i="30"/>
  <c r="F140" i="30"/>
  <c r="A140" i="30"/>
  <c r="AA139" i="30"/>
  <c r="F139" i="30"/>
  <c r="A139" i="30"/>
  <c r="AA138" i="30"/>
  <c r="F138" i="30"/>
  <c r="A138" i="30"/>
  <c r="AA137" i="30"/>
  <c r="F137" i="30"/>
  <c r="A137" i="30"/>
  <c r="AA136" i="30"/>
  <c r="F136" i="30"/>
  <c r="A136" i="30"/>
  <c r="AA135" i="30"/>
  <c r="F135" i="30"/>
  <c r="A135" i="30"/>
  <c r="AA134" i="30"/>
  <c r="F134" i="30"/>
  <c r="A134" i="30"/>
  <c r="AA133" i="30"/>
  <c r="F133" i="30"/>
  <c r="A133" i="30"/>
  <c r="AA132" i="30"/>
  <c r="F132" i="30"/>
  <c r="A132" i="30"/>
  <c r="AA131" i="30"/>
  <c r="F131" i="30"/>
  <c r="A131" i="30"/>
  <c r="AA130" i="30"/>
  <c r="F130" i="30"/>
  <c r="A130" i="30"/>
  <c r="AA129" i="30"/>
  <c r="F129" i="30"/>
  <c r="A129" i="30"/>
  <c r="AA128" i="30"/>
  <c r="F128" i="30"/>
  <c r="A128" i="30"/>
  <c r="AA127" i="30"/>
  <c r="F127" i="30"/>
  <c r="A127" i="30"/>
  <c r="AA126" i="30"/>
  <c r="F126" i="30"/>
  <c r="A126" i="30"/>
  <c r="AA125" i="30"/>
  <c r="F125" i="30"/>
  <c r="A125" i="30"/>
  <c r="AA124" i="30"/>
  <c r="F124" i="30"/>
  <c r="A124" i="30"/>
  <c r="AA123" i="30"/>
  <c r="F123" i="30"/>
  <c r="A123" i="30"/>
  <c r="AA122" i="30"/>
  <c r="F122" i="30"/>
  <c r="A122" i="30"/>
  <c r="AA121" i="30"/>
  <c r="F121" i="30"/>
  <c r="A121" i="30"/>
  <c r="AA120" i="30"/>
  <c r="F120" i="30"/>
  <c r="A120" i="30"/>
  <c r="AA119" i="30"/>
  <c r="F119" i="30"/>
  <c r="A119" i="30"/>
  <c r="AA118" i="30"/>
  <c r="F118" i="30"/>
  <c r="A118" i="30"/>
  <c r="AA117" i="30"/>
  <c r="F117" i="30"/>
  <c r="A117" i="30"/>
  <c r="AA116" i="30"/>
  <c r="F116" i="30"/>
  <c r="A116" i="30"/>
  <c r="AA115" i="30"/>
  <c r="F115" i="30"/>
  <c r="A115" i="30"/>
  <c r="AA114" i="30"/>
  <c r="F114" i="30"/>
  <c r="A114" i="30"/>
  <c r="AA113" i="30"/>
  <c r="F113" i="30"/>
  <c r="A113" i="30"/>
  <c r="AA112" i="30"/>
  <c r="F112" i="30"/>
  <c r="A112" i="30"/>
  <c r="AA111" i="30"/>
  <c r="F111" i="30"/>
  <c r="A111" i="30"/>
  <c r="AA110" i="30"/>
  <c r="F110" i="30"/>
  <c r="A110" i="30"/>
  <c r="AA109" i="30"/>
  <c r="F109" i="30"/>
  <c r="A109" i="30"/>
  <c r="AA108" i="30"/>
  <c r="F108" i="30"/>
  <c r="A108" i="30"/>
  <c r="AA107" i="30"/>
  <c r="F107" i="30"/>
  <c r="A107" i="30"/>
  <c r="AA106" i="30"/>
  <c r="F106" i="30"/>
  <c r="A106" i="30"/>
  <c r="AA105" i="30"/>
  <c r="F105" i="30"/>
  <c r="A105" i="30"/>
  <c r="AA104" i="30"/>
  <c r="F104" i="30"/>
  <c r="A104" i="30"/>
  <c r="AA103" i="30"/>
  <c r="F103" i="30"/>
  <c r="A103" i="30"/>
  <c r="AA102" i="30"/>
  <c r="F102" i="30"/>
  <c r="A102" i="30"/>
  <c r="AA101" i="30"/>
  <c r="F101" i="30"/>
  <c r="A101" i="30"/>
  <c r="AA100" i="30"/>
  <c r="F100" i="30"/>
  <c r="A100" i="30"/>
  <c r="AA99" i="30"/>
  <c r="F99" i="30"/>
  <c r="A99" i="30"/>
  <c r="AA98" i="30"/>
  <c r="F98" i="30"/>
  <c r="A98" i="30"/>
  <c r="AA97" i="30"/>
  <c r="F97" i="30"/>
  <c r="A97" i="30"/>
  <c r="AA96" i="30"/>
  <c r="F96" i="30"/>
  <c r="A96" i="30"/>
  <c r="AA95" i="30"/>
  <c r="F95" i="30"/>
  <c r="A95" i="30"/>
  <c r="AA94" i="30"/>
  <c r="F94" i="30"/>
  <c r="A94" i="30"/>
  <c r="AA93" i="30"/>
  <c r="F93" i="30"/>
  <c r="A93" i="30"/>
  <c r="AA92" i="30"/>
  <c r="F92" i="30"/>
  <c r="A92" i="30"/>
  <c r="AA91" i="30"/>
  <c r="F91" i="30"/>
  <c r="A91" i="30"/>
  <c r="AA90" i="30"/>
  <c r="F90" i="30"/>
  <c r="A90" i="30"/>
  <c r="AA89" i="30"/>
  <c r="F89" i="30"/>
  <c r="A89" i="30"/>
  <c r="AA88" i="30"/>
  <c r="F88" i="30"/>
  <c r="A88" i="30"/>
  <c r="F87" i="30"/>
  <c r="A87" i="30"/>
  <c r="AA86" i="30"/>
  <c r="F86" i="30"/>
  <c r="A86" i="30"/>
  <c r="AA85" i="30"/>
  <c r="F85" i="30"/>
  <c r="A85" i="30"/>
  <c r="AA84" i="30"/>
  <c r="F84" i="30"/>
  <c r="A84" i="30"/>
  <c r="AA83" i="30"/>
  <c r="F83" i="30"/>
  <c r="A83" i="30"/>
  <c r="AA82" i="30"/>
  <c r="F82" i="30"/>
  <c r="A82" i="30"/>
  <c r="AA81" i="30"/>
  <c r="F81" i="30"/>
  <c r="A81" i="30"/>
  <c r="AA80" i="30"/>
  <c r="F80" i="30"/>
  <c r="A80" i="30"/>
  <c r="AA79" i="30"/>
  <c r="F79" i="30"/>
  <c r="A79" i="30"/>
  <c r="AA78" i="30"/>
  <c r="F78" i="30"/>
  <c r="A78" i="30"/>
  <c r="AA77" i="30"/>
  <c r="F77" i="30"/>
  <c r="A77" i="30"/>
  <c r="AA76" i="30"/>
  <c r="F76" i="30"/>
  <c r="A76" i="30"/>
  <c r="AA75" i="30"/>
  <c r="F75" i="30"/>
  <c r="A75" i="30"/>
  <c r="AA74" i="30"/>
  <c r="F74" i="30"/>
  <c r="A74" i="30"/>
  <c r="AA73" i="30"/>
  <c r="F73" i="30"/>
  <c r="A73" i="30"/>
  <c r="AA72" i="30"/>
  <c r="F72" i="30"/>
  <c r="A72" i="30"/>
  <c r="AA71" i="30"/>
  <c r="F71" i="30"/>
  <c r="A71" i="30"/>
  <c r="AA70" i="30"/>
  <c r="F70" i="30"/>
  <c r="A70" i="30"/>
  <c r="AA69" i="30"/>
  <c r="F69" i="30"/>
  <c r="A69" i="30"/>
  <c r="AA68" i="30"/>
  <c r="F68" i="30"/>
  <c r="A68" i="30"/>
  <c r="AA67" i="30"/>
  <c r="F67" i="30"/>
  <c r="A67" i="30"/>
  <c r="AA66" i="30"/>
  <c r="F66" i="30"/>
  <c r="A66" i="30"/>
  <c r="AA65" i="30"/>
  <c r="F65" i="30"/>
  <c r="A65" i="30"/>
  <c r="AA64" i="30"/>
  <c r="F64" i="30"/>
  <c r="A64" i="30"/>
  <c r="AA63" i="30"/>
  <c r="F63" i="30"/>
  <c r="A63" i="30"/>
  <c r="AA62" i="30"/>
  <c r="F62" i="30"/>
  <c r="A62" i="30"/>
  <c r="AA61" i="30"/>
  <c r="F61" i="30"/>
  <c r="A61" i="30"/>
  <c r="AA60" i="30"/>
  <c r="F60" i="30"/>
  <c r="A60" i="30"/>
  <c r="AA59" i="30"/>
  <c r="F59" i="30"/>
  <c r="A59" i="30"/>
  <c r="AA58" i="30"/>
  <c r="F58" i="30"/>
  <c r="A58" i="30"/>
  <c r="AA57" i="30"/>
  <c r="F57" i="30"/>
  <c r="A57" i="30"/>
  <c r="AA56" i="30"/>
  <c r="F56" i="30"/>
  <c r="A56" i="30"/>
  <c r="AA55" i="30"/>
  <c r="F55" i="30"/>
  <c r="A55" i="30"/>
  <c r="AA54" i="30"/>
  <c r="F54" i="30"/>
  <c r="A54" i="30"/>
  <c r="AA53" i="30"/>
  <c r="F53" i="30"/>
  <c r="A53" i="30"/>
  <c r="AA52" i="30"/>
  <c r="F52" i="30"/>
  <c r="A52" i="30"/>
  <c r="AA51" i="30"/>
  <c r="F51" i="30"/>
  <c r="A51" i="30"/>
  <c r="AA50" i="30"/>
  <c r="F50" i="30"/>
  <c r="A50" i="30"/>
  <c r="AA49" i="30"/>
  <c r="F49" i="30"/>
  <c r="A49" i="30"/>
  <c r="AA48" i="30"/>
  <c r="F48" i="30"/>
  <c r="A48" i="30"/>
  <c r="AA47" i="30"/>
  <c r="F47" i="30"/>
  <c r="A47" i="30"/>
  <c r="AA46" i="30"/>
  <c r="F46" i="30"/>
  <c r="A46" i="30"/>
  <c r="AA45" i="30"/>
  <c r="F45" i="30"/>
  <c r="A45" i="30"/>
  <c r="AA44" i="30"/>
  <c r="F44" i="30"/>
  <c r="A44" i="30"/>
  <c r="AA43" i="30"/>
  <c r="F43" i="30"/>
  <c r="A43" i="30"/>
  <c r="AA42" i="30"/>
  <c r="F42" i="30"/>
  <c r="A42" i="30"/>
  <c r="AA41" i="30"/>
  <c r="F41" i="30"/>
  <c r="A41" i="30"/>
  <c r="AA40" i="30"/>
  <c r="F40" i="30"/>
  <c r="A40" i="30"/>
  <c r="AA39" i="30"/>
  <c r="F39" i="30"/>
  <c r="A39" i="30"/>
  <c r="AA38" i="30"/>
  <c r="F38" i="30"/>
  <c r="A38" i="30"/>
  <c r="AA37" i="30"/>
  <c r="F37" i="30"/>
  <c r="A37" i="30"/>
  <c r="AA36" i="30"/>
  <c r="F36" i="30"/>
  <c r="A36" i="30"/>
  <c r="AA35" i="30"/>
  <c r="F35" i="30"/>
  <c r="A35" i="30"/>
  <c r="AA34" i="30"/>
  <c r="F34" i="30"/>
  <c r="A34" i="30"/>
  <c r="AA33" i="30"/>
  <c r="F33" i="30"/>
  <c r="A33" i="30"/>
  <c r="AA32" i="30"/>
  <c r="F32" i="30"/>
  <c r="A32" i="30"/>
  <c r="AA31" i="30"/>
  <c r="F31" i="30"/>
  <c r="A31" i="30"/>
  <c r="AA30" i="30"/>
  <c r="F30" i="30"/>
  <c r="A30" i="30"/>
  <c r="AA29" i="30"/>
  <c r="F29" i="30"/>
  <c r="A29" i="30"/>
  <c r="AA28" i="30"/>
  <c r="F28" i="30"/>
  <c r="A28" i="30"/>
  <c r="AA27" i="30"/>
  <c r="F27" i="30"/>
  <c r="A27" i="30"/>
  <c r="AA26" i="30"/>
  <c r="F26" i="30"/>
  <c r="A26" i="30"/>
  <c r="AA25" i="30"/>
  <c r="F25" i="30"/>
  <c r="A25" i="30"/>
  <c r="AA24" i="30"/>
  <c r="F24" i="30"/>
  <c r="A24" i="30"/>
  <c r="AA23" i="30"/>
  <c r="F23" i="30"/>
  <c r="A23" i="30"/>
  <c r="AA22" i="30"/>
  <c r="F22" i="30"/>
  <c r="A22" i="30"/>
  <c r="AA21" i="30"/>
  <c r="F21" i="30"/>
  <c r="A21" i="30"/>
  <c r="AA20" i="30"/>
  <c r="F20" i="30"/>
  <c r="A20" i="30"/>
  <c r="AA19" i="30"/>
  <c r="F19" i="30"/>
  <c r="A19" i="30"/>
  <c r="AA18" i="30"/>
  <c r="F18" i="30"/>
  <c r="A18" i="30"/>
  <c r="AA17" i="30"/>
  <c r="F17" i="30"/>
  <c r="A17" i="30"/>
  <c r="AA16" i="30"/>
  <c r="F16" i="30"/>
  <c r="A16" i="30"/>
  <c r="AA15" i="30"/>
  <c r="F15" i="30"/>
  <c r="A15" i="30"/>
  <c r="AA14" i="30"/>
  <c r="F14" i="30"/>
  <c r="A14" i="30"/>
  <c r="AA13" i="30"/>
  <c r="F13" i="30"/>
  <c r="A13" i="30"/>
  <c r="AA12" i="30"/>
  <c r="F12" i="30"/>
  <c r="A12" i="30"/>
  <c r="AA11" i="30"/>
  <c r="F11" i="30"/>
  <c r="A11" i="30"/>
  <c r="AA10" i="30"/>
  <c r="F10" i="30"/>
  <c r="A10" i="30"/>
  <c r="AA9" i="30"/>
  <c r="F9" i="30"/>
  <c r="A9" i="30"/>
  <c r="AA8" i="30"/>
  <c r="F8" i="30"/>
  <c r="A8" i="30"/>
  <c r="AA7" i="30"/>
  <c r="F7" i="30"/>
  <c r="A7" i="30"/>
  <c r="AA6" i="30"/>
  <c r="F6" i="30"/>
  <c r="A6" i="30"/>
  <c r="H44" i="29"/>
  <c r="H41" i="29"/>
  <c r="H40" i="29"/>
  <c r="H39" i="29"/>
  <c r="H24" i="29"/>
  <c r="H8" i="29"/>
  <c r="I21" i="28"/>
  <c r="I41" i="28" s="1"/>
  <c r="I8" i="28"/>
  <c r="O276" i="27"/>
  <c r="N276" i="27"/>
  <c r="M276" i="27"/>
  <c r="K276" i="27"/>
  <c r="J276" i="27"/>
  <c r="I276" i="27"/>
  <c r="O275" i="27"/>
  <c r="N275" i="27"/>
  <c r="M275" i="27"/>
  <c r="K275" i="27"/>
  <c r="J275" i="27"/>
  <c r="I275" i="27"/>
  <c r="O274" i="27"/>
  <c r="N274" i="27"/>
  <c r="M274" i="27"/>
  <c r="K274" i="27"/>
  <c r="J274" i="27"/>
  <c r="I274" i="27"/>
  <c r="O273" i="27"/>
  <c r="N273" i="27"/>
  <c r="M273" i="27"/>
  <c r="K273" i="27"/>
  <c r="J273" i="27"/>
  <c r="I273" i="27"/>
  <c r="O272" i="27"/>
  <c r="N272" i="27"/>
  <c r="M272" i="27"/>
  <c r="K272" i="27"/>
  <c r="J272" i="27"/>
  <c r="I272" i="27"/>
  <c r="O271" i="27"/>
  <c r="N271" i="27"/>
  <c r="M271" i="27"/>
  <c r="K271" i="27"/>
  <c r="J271" i="27"/>
  <c r="I271" i="27"/>
  <c r="O270" i="27"/>
  <c r="N270" i="27"/>
  <c r="M270" i="27"/>
  <c r="K270" i="27"/>
  <c r="J270" i="27"/>
  <c r="I270" i="27"/>
  <c r="O269" i="27"/>
  <c r="N269" i="27"/>
  <c r="M269" i="27"/>
  <c r="K269" i="27"/>
  <c r="J269" i="27"/>
  <c r="I269" i="27"/>
  <c r="O268" i="27"/>
  <c r="N268" i="27"/>
  <c r="M268" i="27"/>
  <c r="K268" i="27"/>
  <c r="J268" i="27"/>
  <c r="I268" i="27"/>
  <c r="O267" i="27"/>
  <c r="N267" i="27"/>
  <c r="M267" i="27"/>
  <c r="K267" i="27"/>
  <c r="J267" i="27"/>
  <c r="I267" i="27"/>
  <c r="O266" i="27"/>
  <c r="N266" i="27"/>
  <c r="M266" i="27"/>
  <c r="K266" i="27"/>
  <c r="J266" i="27"/>
  <c r="I266" i="27"/>
  <c r="Q266" i="27" s="1"/>
  <c r="O265" i="27"/>
  <c r="N265" i="27"/>
  <c r="M265" i="27"/>
  <c r="K265" i="27"/>
  <c r="J265" i="27"/>
  <c r="I265" i="27"/>
  <c r="O264" i="27"/>
  <c r="N264" i="27"/>
  <c r="M264" i="27"/>
  <c r="K264" i="27"/>
  <c r="J264" i="27"/>
  <c r="I264" i="27"/>
  <c r="O263" i="27"/>
  <c r="N263" i="27"/>
  <c r="M263" i="27"/>
  <c r="K263" i="27"/>
  <c r="J263" i="27"/>
  <c r="I263" i="27"/>
  <c r="O262" i="27"/>
  <c r="N262" i="27"/>
  <c r="M262" i="27"/>
  <c r="K262" i="27"/>
  <c r="J262" i="27"/>
  <c r="I262" i="27"/>
  <c r="O261" i="27"/>
  <c r="N261" i="27"/>
  <c r="M261" i="27"/>
  <c r="K261" i="27"/>
  <c r="J261" i="27"/>
  <c r="I261" i="27"/>
  <c r="O260" i="27"/>
  <c r="N260" i="27"/>
  <c r="M260" i="27"/>
  <c r="K260" i="27"/>
  <c r="J260" i="27"/>
  <c r="I260" i="27"/>
  <c r="O259" i="27"/>
  <c r="N259" i="27"/>
  <c r="M259" i="27"/>
  <c r="K259" i="27"/>
  <c r="J259" i="27"/>
  <c r="I259" i="27"/>
  <c r="O248" i="27"/>
  <c r="N248" i="27"/>
  <c r="M248" i="27"/>
  <c r="K248" i="27"/>
  <c r="J248" i="27"/>
  <c r="I248" i="27"/>
  <c r="O247" i="27"/>
  <c r="N247" i="27"/>
  <c r="M247" i="27"/>
  <c r="K247" i="27"/>
  <c r="J247" i="27"/>
  <c r="I247" i="27"/>
  <c r="O246" i="27"/>
  <c r="N246" i="27"/>
  <c r="M246" i="27"/>
  <c r="K246" i="27"/>
  <c r="J246" i="27"/>
  <c r="I246" i="27"/>
  <c r="Q246" i="27" s="1"/>
  <c r="O245" i="27"/>
  <c r="N245" i="27"/>
  <c r="M245" i="27"/>
  <c r="K245" i="27"/>
  <c r="J245" i="27"/>
  <c r="I245" i="27"/>
  <c r="O244" i="27"/>
  <c r="N244" i="27"/>
  <c r="M244" i="27"/>
  <c r="K244" i="27"/>
  <c r="J244" i="27"/>
  <c r="I244" i="27"/>
  <c r="O243" i="27"/>
  <c r="N243" i="27"/>
  <c r="M243" i="27"/>
  <c r="K243" i="27"/>
  <c r="J243" i="27"/>
  <c r="I243" i="27"/>
  <c r="O242" i="27"/>
  <c r="N242" i="27"/>
  <c r="M242" i="27"/>
  <c r="K242" i="27"/>
  <c r="J242" i="27"/>
  <c r="I242" i="27"/>
  <c r="O241" i="27"/>
  <c r="N241" i="27"/>
  <c r="M241" i="27"/>
  <c r="K241" i="27"/>
  <c r="J241" i="27"/>
  <c r="I241" i="27"/>
  <c r="O240" i="27"/>
  <c r="N240" i="27"/>
  <c r="M240" i="27"/>
  <c r="K240" i="27"/>
  <c r="J240" i="27"/>
  <c r="I240" i="27"/>
  <c r="O239" i="27"/>
  <c r="N239" i="27"/>
  <c r="M239" i="27"/>
  <c r="K239" i="27"/>
  <c r="J239" i="27"/>
  <c r="I239" i="27"/>
  <c r="O228" i="27"/>
  <c r="N228" i="27"/>
  <c r="M228" i="27"/>
  <c r="K228" i="27"/>
  <c r="J228" i="27"/>
  <c r="I228" i="27"/>
  <c r="O227" i="27"/>
  <c r="N227" i="27"/>
  <c r="M227" i="27"/>
  <c r="K227" i="27"/>
  <c r="J227" i="27"/>
  <c r="I227" i="27"/>
  <c r="O226" i="27"/>
  <c r="N226" i="27"/>
  <c r="M226" i="27"/>
  <c r="K226" i="27"/>
  <c r="J226" i="27"/>
  <c r="I226" i="27"/>
  <c r="O225" i="27"/>
  <c r="N225" i="27"/>
  <c r="M225" i="27"/>
  <c r="K225" i="27"/>
  <c r="J225" i="27"/>
  <c r="I225" i="27"/>
  <c r="O224" i="27"/>
  <c r="N224" i="27"/>
  <c r="M224" i="27"/>
  <c r="K224" i="27"/>
  <c r="J224" i="27"/>
  <c r="I224" i="27"/>
  <c r="O223" i="27"/>
  <c r="N223" i="27"/>
  <c r="M223" i="27"/>
  <c r="K223" i="27"/>
  <c r="J223" i="27"/>
  <c r="I223" i="27"/>
  <c r="O222" i="27"/>
  <c r="N222" i="27"/>
  <c r="M222" i="27"/>
  <c r="K222" i="27"/>
  <c r="J222" i="27"/>
  <c r="I222" i="27"/>
  <c r="O221" i="27"/>
  <c r="N221" i="27"/>
  <c r="M221" i="27"/>
  <c r="K221" i="27"/>
  <c r="J221" i="27"/>
  <c r="I221" i="27"/>
  <c r="O220" i="27"/>
  <c r="N220" i="27"/>
  <c r="M220" i="27"/>
  <c r="K220" i="27"/>
  <c r="J220" i="27"/>
  <c r="I220" i="27"/>
  <c r="O210" i="27"/>
  <c r="N210" i="27"/>
  <c r="M210" i="27"/>
  <c r="K210" i="27"/>
  <c r="J210" i="27"/>
  <c r="I210" i="27"/>
  <c r="O209" i="27"/>
  <c r="N209" i="27"/>
  <c r="M209" i="27"/>
  <c r="K209" i="27"/>
  <c r="J209" i="27"/>
  <c r="I209" i="27"/>
  <c r="O208" i="27"/>
  <c r="N208" i="27"/>
  <c r="M208" i="27"/>
  <c r="K208" i="27"/>
  <c r="J208" i="27"/>
  <c r="I208" i="27"/>
  <c r="O207" i="27"/>
  <c r="N207" i="27"/>
  <c r="M207" i="27"/>
  <c r="K207" i="27"/>
  <c r="J207" i="27"/>
  <c r="I207" i="27"/>
  <c r="O206" i="27"/>
  <c r="N206" i="27"/>
  <c r="M206" i="27"/>
  <c r="K206" i="27"/>
  <c r="J206" i="27"/>
  <c r="I206" i="27"/>
  <c r="O205" i="27"/>
  <c r="N205" i="27"/>
  <c r="M205" i="27"/>
  <c r="K205" i="27"/>
  <c r="J205" i="27"/>
  <c r="I205" i="27"/>
  <c r="O204" i="27"/>
  <c r="N204" i="27"/>
  <c r="M204" i="27"/>
  <c r="K204" i="27"/>
  <c r="J204" i="27"/>
  <c r="I204" i="27"/>
  <c r="O203" i="27"/>
  <c r="N203" i="27"/>
  <c r="M203" i="27"/>
  <c r="K203" i="27"/>
  <c r="J203" i="27"/>
  <c r="I203" i="27"/>
  <c r="O202" i="27"/>
  <c r="N202" i="27"/>
  <c r="M202" i="27"/>
  <c r="K202" i="27"/>
  <c r="J202" i="27"/>
  <c r="I202" i="27"/>
  <c r="O201" i="27"/>
  <c r="N201" i="27"/>
  <c r="M201" i="27"/>
  <c r="K201" i="27"/>
  <c r="J201" i="27"/>
  <c r="I201" i="27"/>
  <c r="O200" i="27"/>
  <c r="N200" i="27"/>
  <c r="M200" i="27"/>
  <c r="K200" i="27"/>
  <c r="J200" i="27"/>
  <c r="I200" i="27"/>
  <c r="O199" i="27"/>
  <c r="N199" i="27"/>
  <c r="M199" i="27"/>
  <c r="K199" i="27"/>
  <c r="J199" i="27"/>
  <c r="I199" i="27"/>
  <c r="O198" i="27"/>
  <c r="N198" i="27"/>
  <c r="M198" i="27"/>
  <c r="K198" i="27"/>
  <c r="J198" i="27"/>
  <c r="I198" i="27"/>
  <c r="O197" i="27"/>
  <c r="N197" i="27"/>
  <c r="M197" i="27"/>
  <c r="K197" i="27"/>
  <c r="J197" i="27"/>
  <c r="I197" i="27"/>
  <c r="O186" i="27"/>
  <c r="N186" i="27"/>
  <c r="M186" i="27"/>
  <c r="K186" i="27"/>
  <c r="J186" i="27"/>
  <c r="I186" i="27"/>
  <c r="O185" i="27"/>
  <c r="N185" i="27"/>
  <c r="M185" i="27"/>
  <c r="K185" i="27"/>
  <c r="J185" i="27"/>
  <c r="I185" i="27"/>
  <c r="O184" i="27"/>
  <c r="N184" i="27"/>
  <c r="M184" i="27"/>
  <c r="K184" i="27"/>
  <c r="J184" i="27"/>
  <c r="I184" i="27"/>
  <c r="O183" i="27"/>
  <c r="N183" i="27"/>
  <c r="M183" i="27"/>
  <c r="K183" i="27"/>
  <c r="J183" i="27"/>
  <c r="I183" i="27"/>
  <c r="O182" i="27"/>
  <c r="N182" i="27"/>
  <c r="M182" i="27"/>
  <c r="K182" i="27"/>
  <c r="J182" i="27"/>
  <c r="I182" i="27"/>
  <c r="O181" i="27"/>
  <c r="N181" i="27"/>
  <c r="M181" i="27"/>
  <c r="K181" i="27"/>
  <c r="J181" i="27"/>
  <c r="I181" i="27"/>
  <c r="O180" i="27"/>
  <c r="N180" i="27"/>
  <c r="M180" i="27"/>
  <c r="K180" i="27"/>
  <c r="J180" i="27"/>
  <c r="I180" i="27"/>
  <c r="O179" i="27"/>
  <c r="N179" i="27"/>
  <c r="M179" i="27"/>
  <c r="K179" i="27"/>
  <c r="J179" i="27"/>
  <c r="I179" i="27"/>
  <c r="O178" i="27"/>
  <c r="N178" i="27"/>
  <c r="M178" i="27"/>
  <c r="K178" i="27"/>
  <c r="J178" i="27"/>
  <c r="I178" i="27"/>
  <c r="P177" i="27"/>
  <c r="L177" i="27"/>
  <c r="H177" i="27"/>
  <c r="O167" i="27"/>
  <c r="N167" i="27"/>
  <c r="M167" i="27"/>
  <c r="K167" i="27"/>
  <c r="J167" i="27"/>
  <c r="I167" i="27"/>
  <c r="O166" i="27"/>
  <c r="N166" i="27"/>
  <c r="M166" i="27"/>
  <c r="K166" i="27"/>
  <c r="J166" i="27"/>
  <c r="I166" i="27"/>
  <c r="O165" i="27"/>
  <c r="N165" i="27"/>
  <c r="M165" i="27"/>
  <c r="K165" i="27"/>
  <c r="J165" i="27"/>
  <c r="I165" i="27"/>
  <c r="O164" i="27"/>
  <c r="N164" i="27"/>
  <c r="M164" i="27"/>
  <c r="K164" i="27"/>
  <c r="J164" i="27"/>
  <c r="I164" i="27"/>
  <c r="O163" i="27"/>
  <c r="N163" i="27"/>
  <c r="M163" i="27"/>
  <c r="K163" i="27"/>
  <c r="J163" i="27"/>
  <c r="I163" i="27"/>
  <c r="O162" i="27"/>
  <c r="N162" i="27"/>
  <c r="M162" i="27"/>
  <c r="K162" i="27"/>
  <c r="J162" i="27"/>
  <c r="I162" i="27"/>
  <c r="O161" i="27"/>
  <c r="N161" i="27"/>
  <c r="M161" i="27"/>
  <c r="K161" i="27"/>
  <c r="J161" i="27"/>
  <c r="I161" i="27"/>
  <c r="O160" i="27"/>
  <c r="N160" i="27"/>
  <c r="M160" i="27"/>
  <c r="K160" i="27"/>
  <c r="J160" i="27"/>
  <c r="I160" i="27"/>
  <c r="O159" i="27"/>
  <c r="N159" i="27"/>
  <c r="M159" i="27"/>
  <c r="K159" i="27"/>
  <c r="J159" i="27"/>
  <c r="I159" i="27"/>
  <c r="O158" i="27"/>
  <c r="N158" i="27"/>
  <c r="M158" i="27"/>
  <c r="K158" i="27"/>
  <c r="J158" i="27"/>
  <c r="I158" i="27"/>
  <c r="O157" i="27"/>
  <c r="N157" i="27"/>
  <c r="M157" i="27"/>
  <c r="K157" i="27"/>
  <c r="J157" i="27"/>
  <c r="I157" i="27"/>
  <c r="O156" i="27"/>
  <c r="N156" i="27"/>
  <c r="M156" i="27"/>
  <c r="K156" i="27"/>
  <c r="J156" i="27"/>
  <c r="I156" i="27"/>
  <c r="O146" i="27"/>
  <c r="N146" i="27"/>
  <c r="M146" i="27"/>
  <c r="K146" i="27"/>
  <c r="J146" i="27"/>
  <c r="I146" i="27"/>
  <c r="O145" i="27"/>
  <c r="N145" i="27"/>
  <c r="M145" i="27"/>
  <c r="K145" i="27"/>
  <c r="J145" i="27"/>
  <c r="I145" i="27"/>
  <c r="O144" i="27"/>
  <c r="N144" i="27"/>
  <c r="M144" i="27"/>
  <c r="K144" i="27"/>
  <c r="J144" i="27"/>
  <c r="I144" i="27"/>
  <c r="O143" i="27"/>
  <c r="N143" i="27"/>
  <c r="M143" i="27"/>
  <c r="K143" i="27"/>
  <c r="J143" i="27"/>
  <c r="I143" i="27"/>
  <c r="O142" i="27"/>
  <c r="N142" i="27"/>
  <c r="M142" i="27"/>
  <c r="K142" i="27"/>
  <c r="J142" i="27"/>
  <c r="I142" i="27"/>
  <c r="O141" i="27"/>
  <c r="N141" i="27"/>
  <c r="M141" i="27"/>
  <c r="K141" i="27"/>
  <c r="J141" i="27"/>
  <c r="R141" i="27" s="1"/>
  <c r="I141" i="27"/>
  <c r="O140" i="27"/>
  <c r="N140" i="27"/>
  <c r="M140" i="27"/>
  <c r="K140" i="27"/>
  <c r="J140" i="27"/>
  <c r="I140" i="27"/>
  <c r="O139" i="27"/>
  <c r="N139" i="27"/>
  <c r="M139" i="27"/>
  <c r="K139" i="27"/>
  <c r="J139" i="27"/>
  <c r="I139" i="27"/>
  <c r="O138" i="27"/>
  <c r="N138" i="27"/>
  <c r="M138" i="27"/>
  <c r="Q138" i="27" s="1"/>
  <c r="K138" i="27"/>
  <c r="J138" i="27"/>
  <c r="I138" i="27"/>
  <c r="O137" i="27"/>
  <c r="N137" i="27"/>
  <c r="M137" i="27"/>
  <c r="K137" i="27"/>
  <c r="J137" i="27"/>
  <c r="I137" i="27"/>
  <c r="O136" i="27"/>
  <c r="N136" i="27"/>
  <c r="M136" i="27"/>
  <c r="K136" i="27"/>
  <c r="J136" i="27"/>
  <c r="I136" i="27"/>
  <c r="O135" i="27"/>
  <c r="N135" i="27"/>
  <c r="M135" i="27"/>
  <c r="K135" i="27"/>
  <c r="J135" i="27"/>
  <c r="I135" i="27"/>
  <c r="O134" i="27"/>
  <c r="N134" i="27"/>
  <c r="M134" i="27"/>
  <c r="K134" i="27"/>
  <c r="J134" i="27"/>
  <c r="I134" i="27"/>
  <c r="O133" i="27"/>
  <c r="N133" i="27"/>
  <c r="M133" i="27"/>
  <c r="K133" i="27"/>
  <c r="J133" i="27"/>
  <c r="I133" i="27"/>
  <c r="O132" i="27"/>
  <c r="N132" i="27"/>
  <c r="M132" i="27"/>
  <c r="K132" i="27"/>
  <c r="J132" i="27"/>
  <c r="I132" i="27"/>
  <c r="O131" i="27"/>
  <c r="N131" i="27"/>
  <c r="M131" i="27"/>
  <c r="K131" i="27"/>
  <c r="J131" i="27"/>
  <c r="I131" i="27"/>
  <c r="O130" i="27"/>
  <c r="N130" i="27"/>
  <c r="M130" i="27"/>
  <c r="K130" i="27"/>
  <c r="J130" i="27"/>
  <c r="I130" i="27"/>
  <c r="O129" i="27"/>
  <c r="N129" i="27"/>
  <c r="M129" i="27"/>
  <c r="K129" i="27"/>
  <c r="J129" i="27"/>
  <c r="I129" i="27"/>
  <c r="Q123" i="27"/>
  <c r="M123" i="27"/>
  <c r="I123" i="27"/>
  <c r="O105" i="27"/>
  <c r="N105" i="27"/>
  <c r="M105" i="27"/>
  <c r="K105" i="27"/>
  <c r="J105" i="27"/>
  <c r="I105" i="27"/>
  <c r="O104" i="27"/>
  <c r="N104" i="27"/>
  <c r="M104" i="27"/>
  <c r="K104" i="27"/>
  <c r="J104" i="27"/>
  <c r="I104" i="27"/>
  <c r="O103" i="27"/>
  <c r="N103" i="27"/>
  <c r="M103" i="27"/>
  <c r="K103" i="27"/>
  <c r="J103" i="27"/>
  <c r="I103" i="27"/>
  <c r="O102" i="27"/>
  <c r="N102" i="27"/>
  <c r="M102" i="27"/>
  <c r="K102" i="27"/>
  <c r="J102" i="27"/>
  <c r="I102" i="27"/>
  <c r="O101" i="27"/>
  <c r="N101" i="27"/>
  <c r="M101" i="27"/>
  <c r="K101" i="27"/>
  <c r="J101" i="27"/>
  <c r="I101" i="27"/>
  <c r="O100" i="27"/>
  <c r="N100" i="27"/>
  <c r="M100" i="27"/>
  <c r="K100" i="27"/>
  <c r="J100" i="27"/>
  <c r="I100" i="27"/>
  <c r="O99" i="27"/>
  <c r="N99" i="27"/>
  <c r="M99" i="27"/>
  <c r="K99" i="27"/>
  <c r="J99" i="27"/>
  <c r="I99" i="27"/>
  <c r="O98" i="27"/>
  <c r="N98" i="27"/>
  <c r="M98" i="27"/>
  <c r="K98" i="27"/>
  <c r="J98" i="27"/>
  <c r="I98" i="27"/>
  <c r="O97" i="27"/>
  <c r="N97" i="27"/>
  <c r="M97" i="27"/>
  <c r="K97" i="27"/>
  <c r="J97" i="27"/>
  <c r="I97" i="27"/>
  <c r="O96" i="27"/>
  <c r="N96" i="27"/>
  <c r="M96" i="27"/>
  <c r="K96" i="27"/>
  <c r="J96" i="27"/>
  <c r="I96" i="27"/>
  <c r="O95" i="27"/>
  <c r="N95" i="27"/>
  <c r="M95" i="27"/>
  <c r="K95" i="27"/>
  <c r="J95" i="27"/>
  <c r="I95" i="27"/>
  <c r="O94" i="27"/>
  <c r="N94" i="27"/>
  <c r="M94" i="27"/>
  <c r="K94" i="27"/>
  <c r="J94" i="27"/>
  <c r="I94" i="27"/>
  <c r="O93" i="27"/>
  <c r="N93" i="27"/>
  <c r="M93" i="27"/>
  <c r="K93" i="27"/>
  <c r="J93" i="27"/>
  <c r="I93" i="27"/>
  <c r="O92" i="27"/>
  <c r="N92" i="27"/>
  <c r="M92" i="27"/>
  <c r="K92" i="27"/>
  <c r="J92" i="27"/>
  <c r="I92" i="27"/>
  <c r="O91" i="27"/>
  <c r="N91" i="27"/>
  <c r="M91" i="27"/>
  <c r="K91" i="27"/>
  <c r="J91" i="27"/>
  <c r="I91" i="27"/>
  <c r="O90" i="27"/>
  <c r="N90" i="27"/>
  <c r="M90" i="27"/>
  <c r="K90" i="27"/>
  <c r="J90" i="27"/>
  <c r="I90" i="27"/>
  <c r="O84" i="27"/>
  <c r="N84" i="27"/>
  <c r="M84" i="27"/>
  <c r="K84" i="27"/>
  <c r="J84" i="27"/>
  <c r="I84" i="27"/>
  <c r="O83" i="27"/>
  <c r="N83" i="27"/>
  <c r="M83" i="27"/>
  <c r="K83" i="27"/>
  <c r="J83" i="27"/>
  <c r="I83" i="27"/>
  <c r="O82" i="27"/>
  <c r="N82" i="27"/>
  <c r="M82" i="27"/>
  <c r="K82" i="27"/>
  <c r="J82" i="27"/>
  <c r="I82" i="27"/>
  <c r="O81" i="27"/>
  <c r="N81" i="27"/>
  <c r="M81" i="27"/>
  <c r="K81" i="27"/>
  <c r="J81" i="27"/>
  <c r="I81" i="27"/>
  <c r="O80" i="27"/>
  <c r="N80" i="27"/>
  <c r="M80" i="27"/>
  <c r="K80" i="27"/>
  <c r="J80" i="27"/>
  <c r="I80" i="27"/>
  <c r="O79" i="27"/>
  <c r="N79" i="27"/>
  <c r="M79" i="27"/>
  <c r="K79" i="27"/>
  <c r="J79" i="27"/>
  <c r="I79" i="27"/>
  <c r="O78" i="27"/>
  <c r="N78" i="27"/>
  <c r="M78" i="27"/>
  <c r="K78" i="27"/>
  <c r="J78" i="27"/>
  <c r="I78" i="27"/>
  <c r="O77" i="27"/>
  <c r="N77" i="27"/>
  <c r="M77" i="27"/>
  <c r="K77" i="27"/>
  <c r="J77" i="27"/>
  <c r="I77" i="27"/>
  <c r="O76" i="27"/>
  <c r="N76" i="27"/>
  <c r="M76" i="27"/>
  <c r="K76" i="27"/>
  <c r="J76" i="27"/>
  <c r="I76" i="27"/>
  <c r="O75" i="27"/>
  <c r="N75" i="27"/>
  <c r="M75" i="27"/>
  <c r="K75" i="27"/>
  <c r="J75" i="27"/>
  <c r="I75" i="27"/>
  <c r="O74" i="27"/>
  <c r="N74" i="27"/>
  <c r="M74" i="27"/>
  <c r="K74" i="27"/>
  <c r="J74" i="27"/>
  <c r="I74" i="27"/>
  <c r="O73" i="27"/>
  <c r="N73" i="27"/>
  <c r="M73" i="27"/>
  <c r="K73" i="27"/>
  <c r="J73" i="27"/>
  <c r="I73" i="27"/>
  <c r="O72" i="27"/>
  <c r="N72" i="27"/>
  <c r="M72" i="27"/>
  <c r="K72" i="27"/>
  <c r="J72" i="27"/>
  <c r="I72" i="27"/>
  <c r="O71" i="27"/>
  <c r="N71" i="27"/>
  <c r="R71" i="27" s="1"/>
  <c r="M71" i="27"/>
  <c r="K71" i="27"/>
  <c r="J71" i="27"/>
  <c r="I71" i="27"/>
  <c r="O70" i="27"/>
  <c r="N70" i="27"/>
  <c r="M70" i="27"/>
  <c r="K70" i="27"/>
  <c r="J70" i="27"/>
  <c r="I70" i="27"/>
  <c r="O69" i="27"/>
  <c r="N69" i="27"/>
  <c r="M69" i="27"/>
  <c r="K69" i="27"/>
  <c r="J69" i="27"/>
  <c r="I69" i="27"/>
  <c r="O59" i="27"/>
  <c r="N59" i="27"/>
  <c r="M59" i="27"/>
  <c r="K59" i="27"/>
  <c r="J59" i="27"/>
  <c r="I59" i="27"/>
  <c r="O58" i="27"/>
  <c r="N58" i="27"/>
  <c r="M58" i="27"/>
  <c r="K58" i="27"/>
  <c r="J58" i="27"/>
  <c r="I58" i="27"/>
  <c r="O57" i="27"/>
  <c r="N57" i="27"/>
  <c r="M57" i="27"/>
  <c r="K57" i="27"/>
  <c r="J57" i="27"/>
  <c r="I57" i="27"/>
  <c r="O56" i="27"/>
  <c r="N56" i="27"/>
  <c r="M56" i="27"/>
  <c r="K56" i="27"/>
  <c r="J56" i="27"/>
  <c r="I56" i="27"/>
  <c r="O55" i="27"/>
  <c r="N55" i="27"/>
  <c r="M55" i="27"/>
  <c r="K55" i="27"/>
  <c r="J55" i="27"/>
  <c r="I55" i="27"/>
  <c r="O54" i="27"/>
  <c r="N54" i="27"/>
  <c r="M54" i="27"/>
  <c r="K54" i="27"/>
  <c r="J54" i="27"/>
  <c r="I54" i="27"/>
  <c r="O53" i="27"/>
  <c r="N53" i="27"/>
  <c r="M53" i="27"/>
  <c r="K53" i="27"/>
  <c r="J53" i="27"/>
  <c r="I53" i="27"/>
  <c r="O52" i="27"/>
  <c r="N52" i="27"/>
  <c r="M52" i="27"/>
  <c r="K52" i="27"/>
  <c r="J52" i="27"/>
  <c r="I52" i="27"/>
  <c r="O51" i="27"/>
  <c r="N51" i="27"/>
  <c r="M51" i="27"/>
  <c r="K51" i="27"/>
  <c r="J51" i="27"/>
  <c r="I51" i="27"/>
  <c r="O50" i="27"/>
  <c r="N50" i="27"/>
  <c r="M50" i="27"/>
  <c r="K50" i="27"/>
  <c r="J50" i="27"/>
  <c r="I50" i="27"/>
  <c r="O49" i="27"/>
  <c r="N49" i="27"/>
  <c r="M49" i="27"/>
  <c r="K49" i="27"/>
  <c r="J49" i="27"/>
  <c r="I49" i="27"/>
  <c r="O48" i="27"/>
  <c r="N48" i="27"/>
  <c r="L48" i="27" s="1"/>
  <c r="M48" i="27"/>
  <c r="K48" i="27"/>
  <c r="J48" i="27"/>
  <c r="I48" i="27"/>
  <c r="O41" i="27"/>
  <c r="N41" i="27"/>
  <c r="M41" i="27"/>
  <c r="K41" i="27"/>
  <c r="J41" i="27"/>
  <c r="I41" i="27"/>
  <c r="O40" i="27"/>
  <c r="N40" i="27"/>
  <c r="M40" i="27"/>
  <c r="K40" i="27"/>
  <c r="J40" i="27"/>
  <c r="I40" i="27"/>
  <c r="O39" i="27"/>
  <c r="N39" i="27"/>
  <c r="M39" i="27"/>
  <c r="K39" i="27"/>
  <c r="J39" i="27"/>
  <c r="I39" i="27"/>
  <c r="O38" i="27"/>
  <c r="N38" i="27"/>
  <c r="M38" i="27"/>
  <c r="K38" i="27"/>
  <c r="J38" i="27"/>
  <c r="I38" i="27"/>
  <c r="O37" i="27"/>
  <c r="N37" i="27"/>
  <c r="M37" i="27"/>
  <c r="K37" i="27"/>
  <c r="J37" i="27"/>
  <c r="I37" i="27"/>
  <c r="O36" i="27"/>
  <c r="N36" i="27"/>
  <c r="M36" i="27"/>
  <c r="K36" i="27"/>
  <c r="J36" i="27"/>
  <c r="I36" i="27"/>
  <c r="O35" i="27"/>
  <c r="N35" i="27"/>
  <c r="M35" i="27"/>
  <c r="K35" i="27"/>
  <c r="J35" i="27"/>
  <c r="I35" i="27"/>
  <c r="O34" i="27"/>
  <c r="N34" i="27"/>
  <c r="M34" i="27"/>
  <c r="K34" i="27"/>
  <c r="J34" i="27"/>
  <c r="I34" i="27"/>
  <c r="O33" i="27"/>
  <c r="N33" i="27"/>
  <c r="M33" i="27"/>
  <c r="K33" i="27"/>
  <c r="J33" i="27"/>
  <c r="I33" i="27"/>
  <c r="O32" i="27"/>
  <c r="N32" i="27"/>
  <c r="M32" i="27"/>
  <c r="K32" i="27"/>
  <c r="J32" i="27"/>
  <c r="I32" i="27"/>
  <c r="O31" i="27"/>
  <c r="N31" i="27"/>
  <c r="M31" i="27"/>
  <c r="K31" i="27"/>
  <c r="J31" i="27"/>
  <c r="I31" i="27"/>
  <c r="O30" i="27"/>
  <c r="N30" i="27"/>
  <c r="M30" i="27"/>
  <c r="K30" i="27"/>
  <c r="J30" i="27"/>
  <c r="I30" i="27"/>
  <c r="O29" i="27"/>
  <c r="N29" i="27"/>
  <c r="M29" i="27"/>
  <c r="K29" i="27"/>
  <c r="J29" i="27"/>
  <c r="I29" i="27"/>
  <c r="O28" i="27"/>
  <c r="N28" i="27"/>
  <c r="M28" i="27"/>
  <c r="K28" i="27"/>
  <c r="J28" i="27"/>
  <c r="I28" i="27"/>
  <c r="O27" i="27"/>
  <c r="N27" i="27"/>
  <c r="M27" i="27"/>
  <c r="K27" i="27"/>
  <c r="J27" i="27"/>
  <c r="I27" i="27"/>
  <c r="O26" i="27"/>
  <c r="N26" i="27"/>
  <c r="M26" i="27"/>
  <c r="K26" i="27"/>
  <c r="J26" i="27"/>
  <c r="I26" i="27"/>
  <c r="O25" i="27"/>
  <c r="N25" i="27"/>
  <c r="M25" i="27"/>
  <c r="K25" i="27"/>
  <c r="J25" i="27"/>
  <c r="I25" i="27"/>
  <c r="O24" i="27"/>
  <c r="N24" i="27"/>
  <c r="M24" i="27"/>
  <c r="K24" i="27"/>
  <c r="J24" i="27"/>
  <c r="I24" i="27"/>
  <c r="O23" i="27"/>
  <c r="N23" i="27"/>
  <c r="M23" i="27"/>
  <c r="K23" i="27"/>
  <c r="J23" i="27"/>
  <c r="I23" i="27"/>
  <c r="O22" i="27"/>
  <c r="N22" i="27"/>
  <c r="M22" i="27"/>
  <c r="K22" i="27"/>
  <c r="J22" i="27"/>
  <c r="I22" i="27"/>
  <c r="O21" i="27"/>
  <c r="N21" i="27"/>
  <c r="M21" i="27"/>
  <c r="K21" i="27"/>
  <c r="J21" i="27"/>
  <c r="I21" i="27"/>
  <c r="O20" i="27"/>
  <c r="N20" i="27"/>
  <c r="M20" i="27"/>
  <c r="K20" i="27"/>
  <c r="J20" i="27"/>
  <c r="I20" i="27"/>
  <c r="O19" i="27"/>
  <c r="N19" i="27"/>
  <c r="M19" i="27"/>
  <c r="K19" i="27"/>
  <c r="J19" i="27"/>
  <c r="I19" i="27"/>
  <c r="O18" i="27"/>
  <c r="N18" i="27"/>
  <c r="M18" i="27"/>
  <c r="K18" i="27"/>
  <c r="J18" i="27"/>
  <c r="I18" i="27"/>
  <c r="O17" i="27"/>
  <c r="N17" i="27"/>
  <c r="M17" i="27"/>
  <c r="K17" i="27"/>
  <c r="J17" i="27"/>
  <c r="I17" i="27"/>
  <c r="O16" i="27"/>
  <c r="N16" i="27"/>
  <c r="M16" i="27"/>
  <c r="K16" i="27"/>
  <c r="J16" i="27"/>
  <c r="I16" i="27"/>
  <c r="O15" i="27"/>
  <c r="N15" i="27"/>
  <c r="M15" i="27"/>
  <c r="K15" i="27"/>
  <c r="J15" i="27"/>
  <c r="I15" i="27"/>
  <c r="O82" i="24"/>
  <c r="N82" i="24"/>
  <c r="M82" i="24"/>
  <c r="H82" i="24"/>
  <c r="D82" i="24"/>
  <c r="O81" i="24"/>
  <c r="N81" i="24"/>
  <c r="M81" i="24"/>
  <c r="H81" i="24"/>
  <c r="D81" i="24"/>
  <c r="O80" i="24"/>
  <c r="N80" i="24"/>
  <c r="M80" i="24"/>
  <c r="H80" i="24"/>
  <c r="D80" i="24"/>
  <c r="O79" i="24"/>
  <c r="N79" i="24"/>
  <c r="M79" i="24"/>
  <c r="H79" i="24"/>
  <c r="D79" i="24"/>
  <c r="O78" i="24"/>
  <c r="N78" i="24"/>
  <c r="M78" i="24"/>
  <c r="H78" i="24"/>
  <c r="D78" i="24"/>
  <c r="O77" i="24"/>
  <c r="N77" i="24"/>
  <c r="M77" i="24"/>
  <c r="H77" i="24"/>
  <c r="D77" i="24"/>
  <c r="O76" i="24"/>
  <c r="N76" i="24"/>
  <c r="M76" i="24"/>
  <c r="H76" i="24"/>
  <c r="D76" i="24"/>
  <c r="O75" i="24"/>
  <c r="N75" i="24"/>
  <c r="M75" i="24"/>
  <c r="H75" i="24"/>
  <c r="D75" i="24"/>
  <c r="O74" i="24"/>
  <c r="N74" i="24"/>
  <c r="M74" i="24"/>
  <c r="H74" i="24"/>
  <c r="D74" i="24"/>
  <c r="O73" i="24"/>
  <c r="N73" i="24"/>
  <c r="M73" i="24"/>
  <c r="H73" i="24"/>
  <c r="D73" i="24"/>
  <c r="O72" i="24"/>
  <c r="N72" i="24"/>
  <c r="M72" i="24"/>
  <c r="H72" i="24"/>
  <c r="D72" i="24"/>
  <c r="O71" i="24"/>
  <c r="N71" i="24"/>
  <c r="M71" i="24"/>
  <c r="H71" i="24"/>
  <c r="D71" i="24"/>
  <c r="O70" i="24"/>
  <c r="N70" i="24"/>
  <c r="M70" i="24"/>
  <c r="H70" i="24"/>
  <c r="D70" i="24"/>
  <c r="O69" i="24"/>
  <c r="N69" i="24"/>
  <c r="M69" i="24"/>
  <c r="H69" i="24"/>
  <c r="D69" i="24"/>
  <c r="O68" i="24"/>
  <c r="N68" i="24"/>
  <c r="M68" i="24"/>
  <c r="H68" i="24"/>
  <c r="D68" i="24"/>
  <c r="O67" i="24"/>
  <c r="N67" i="24"/>
  <c r="M67" i="24"/>
  <c r="H67" i="24"/>
  <c r="D67" i="24"/>
  <c r="K66" i="24"/>
  <c r="J66" i="24"/>
  <c r="I66" i="24"/>
  <c r="G66" i="24"/>
  <c r="F66" i="24"/>
  <c r="E66" i="24"/>
  <c r="O62" i="24"/>
  <c r="N62" i="24"/>
  <c r="M62" i="24"/>
  <c r="D62" i="24"/>
  <c r="D61" i="24"/>
  <c r="D55" i="24"/>
  <c r="D52" i="24"/>
  <c r="L51" i="24"/>
  <c r="K51" i="24"/>
  <c r="J51" i="24"/>
  <c r="I51" i="24"/>
  <c r="H51" i="24"/>
  <c r="G51" i="24"/>
  <c r="F51" i="24"/>
  <c r="E51" i="24"/>
  <c r="M51" i="24" s="1"/>
  <c r="O50" i="24"/>
  <c r="N50" i="24"/>
  <c r="M50" i="24"/>
  <c r="H50" i="24"/>
  <c r="D50" i="24"/>
  <c r="O49" i="24"/>
  <c r="N49" i="24"/>
  <c r="M49" i="24"/>
  <c r="H49" i="24"/>
  <c r="D49" i="24"/>
  <c r="O48" i="24"/>
  <c r="N48" i="24"/>
  <c r="M48" i="24"/>
  <c r="H48" i="24"/>
  <c r="D48" i="24"/>
  <c r="O47" i="24"/>
  <c r="N47" i="24"/>
  <c r="M47" i="24"/>
  <c r="D47" i="24"/>
  <c r="O46" i="24"/>
  <c r="N46" i="24"/>
  <c r="M46" i="24"/>
  <c r="H46" i="24"/>
  <c r="D46" i="24"/>
  <c r="O45" i="24"/>
  <c r="N45" i="24"/>
  <c r="M45" i="24"/>
  <c r="H45" i="24"/>
  <c r="D45" i="24"/>
  <c r="O44" i="24"/>
  <c r="N44" i="24"/>
  <c r="M44" i="24"/>
  <c r="H44" i="24"/>
  <c r="D44" i="24"/>
  <c r="O43" i="24"/>
  <c r="N43" i="24"/>
  <c r="M43" i="24"/>
  <c r="H43" i="24"/>
  <c r="D43" i="24"/>
  <c r="O42" i="24"/>
  <c r="N42" i="24"/>
  <c r="M42" i="24"/>
  <c r="H42" i="24"/>
  <c r="D42" i="24"/>
  <c r="O41" i="24"/>
  <c r="N41" i="24"/>
  <c r="M41" i="24"/>
  <c r="H41" i="24"/>
  <c r="D41" i="24"/>
  <c r="O40" i="24"/>
  <c r="N40" i="24"/>
  <c r="M40" i="24"/>
  <c r="D40" i="24"/>
  <c r="O39" i="24"/>
  <c r="N39" i="24"/>
  <c r="M39" i="24"/>
  <c r="D39" i="24"/>
  <c r="O38" i="24"/>
  <c r="N38" i="24"/>
  <c r="M38" i="24"/>
  <c r="D38" i="24"/>
  <c r="O37" i="24"/>
  <c r="N37" i="24"/>
  <c r="M37" i="24"/>
  <c r="H37" i="24"/>
  <c r="D37" i="24"/>
  <c r="O36" i="24"/>
  <c r="N36" i="24"/>
  <c r="M36" i="24"/>
  <c r="D36" i="24"/>
  <c r="O35" i="24"/>
  <c r="N35" i="24"/>
  <c r="M35" i="24"/>
  <c r="H35" i="24"/>
  <c r="D35" i="24"/>
  <c r="K34" i="24"/>
  <c r="J34" i="24"/>
  <c r="I34" i="24"/>
  <c r="G34" i="24"/>
  <c r="F34" i="24"/>
  <c r="E34" i="24"/>
  <c r="O33" i="24"/>
  <c r="N33" i="24"/>
  <c r="M33" i="24"/>
  <c r="H33" i="24"/>
  <c r="D33" i="24"/>
  <c r="O32" i="24"/>
  <c r="N32" i="24"/>
  <c r="M32" i="24"/>
  <c r="D32" i="24"/>
  <c r="O31" i="24"/>
  <c r="N31" i="24"/>
  <c r="M31" i="24"/>
  <c r="D31" i="24"/>
  <c r="O30" i="24"/>
  <c r="N30" i="24"/>
  <c r="H30" i="24"/>
  <c r="D30" i="24"/>
  <c r="O29" i="24"/>
  <c r="N29" i="24"/>
  <c r="M29" i="24"/>
  <c r="D29" i="24"/>
  <c r="O28" i="24"/>
  <c r="N28" i="24"/>
  <c r="M28" i="24"/>
  <c r="H28" i="24"/>
  <c r="D28" i="24"/>
  <c r="O27" i="24"/>
  <c r="N27" i="24"/>
  <c r="M27" i="24"/>
  <c r="H27" i="24"/>
  <c r="D27" i="24"/>
  <c r="N26" i="24"/>
  <c r="H26" i="24"/>
  <c r="D26" i="24"/>
  <c r="O25" i="24"/>
  <c r="N25" i="24"/>
  <c r="M25" i="24"/>
  <c r="H25" i="24"/>
  <c r="D25" i="24"/>
  <c r="O24" i="24"/>
  <c r="N24" i="24"/>
  <c r="M24" i="24"/>
  <c r="H24" i="24"/>
  <c r="D24" i="24"/>
  <c r="O23" i="24"/>
  <c r="N23" i="24"/>
  <c r="M23" i="24"/>
  <c r="H23" i="24"/>
  <c r="D23" i="24"/>
  <c r="O22" i="24"/>
  <c r="N22" i="24"/>
  <c r="M22" i="24"/>
  <c r="H22" i="24"/>
  <c r="D22" i="24"/>
  <c r="O21" i="24"/>
  <c r="N21" i="24"/>
  <c r="M21" i="24"/>
  <c r="D21" i="24"/>
  <c r="L21" i="24" s="1"/>
  <c r="O20" i="24"/>
  <c r="N20" i="24"/>
  <c r="M20" i="24"/>
  <c r="D20" i="24"/>
  <c r="L20" i="24" s="1"/>
  <c r="I34" i="23"/>
  <c r="L33" i="23"/>
  <c r="K33" i="23"/>
  <c r="H33" i="23"/>
  <c r="G33" i="23"/>
  <c r="F33" i="23"/>
  <c r="I30" i="23"/>
  <c r="L29" i="23"/>
  <c r="K29" i="23"/>
  <c r="H29" i="23"/>
  <c r="G29" i="23"/>
  <c r="F29" i="23"/>
  <c r="I16" i="23"/>
  <c r="L15" i="23"/>
  <c r="K15" i="23"/>
  <c r="H15" i="23"/>
  <c r="G15" i="23"/>
  <c r="F15" i="23"/>
  <c r="I12" i="23"/>
  <c r="L11" i="23"/>
  <c r="K11" i="23"/>
  <c r="H11" i="23"/>
  <c r="G11" i="23"/>
  <c r="F11" i="23"/>
  <c r="I82" i="22"/>
  <c r="I81" i="22"/>
  <c r="I80" i="22"/>
  <c r="J77" i="22"/>
  <c r="I77" i="22"/>
  <c r="J75" i="22"/>
  <c r="I75" i="22"/>
  <c r="G75" i="22"/>
  <c r="J74" i="22"/>
  <c r="I74" i="22"/>
  <c r="G74" i="22"/>
  <c r="J73" i="22"/>
  <c r="I73" i="22"/>
  <c r="G73" i="22"/>
  <c r="J72" i="22"/>
  <c r="I72" i="22"/>
  <c r="G72" i="22"/>
  <c r="J71" i="22"/>
  <c r="I71" i="22"/>
  <c r="G71" i="22"/>
  <c r="J70" i="22"/>
  <c r="I70" i="22"/>
  <c r="G70" i="22"/>
  <c r="J69" i="22"/>
  <c r="I69" i="22"/>
  <c r="G69" i="22"/>
  <c r="J68" i="22"/>
  <c r="I68" i="22"/>
  <c r="G68" i="22"/>
  <c r="J67" i="22"/>
  <c r="I67" i="22"/>
  <c r="G67" i="22"/>
  <c r="J66" i="22"/>
  <c r="I66" i="22"/>
  <c r="G66" i="22"/>
  <c r="J65" i="22"/>
  <c r="I65" i="22"/>
  <c r="G65" i="22"/>
  <c r="J64" i="22"/>
  <c r="I64" i="22"/>
  <c r="G64" i="22"/>
  <c r="J63" i="22"/>
  <c r="I63" i="22"/>
  <c r="G63" i="22"/>
  <c r="J62" i="22"/>
  <c r="I62" i="22"/>
  <c r="G62" i="22"/>
  <c r="J61" i="22"/>
  <c r="I61" i="22"/>
  <c r="G61" i="22"/>
  <c r="J60" i="22"/>
  <c r="I60" i="22"/>
  <c r="G60" i="22"/>
  <c r="J59" i="22"/>
  <c r="I59" i="22"/>
  <c r="G59" i="22"/>
  <c r="J58" i="22"/>
  <c r="I58" i="22"/>
  <c r="G58" i="22"/>
  <c r="J57" i="22"/>
  <c r="I57" i="22"/>
  <c r="G57" i="22"/>
  <c r="J56" i="22"/>
  <c r="I56" i="22"/>
  <c r="G56" i="22"/>
  <c r="J55" i="22"/>
  <c r="I55" i="22"/>
  <c r="G55" i="22"/>
  <c r="J54" i="22"/>
  <c r="I54" i="22"/>
  <c r="G54" i="22"/>
  <c r="J53" i="22"/>
  <c r="I53" i="22"/>
  <c r="G53" i="22"/>
  <c r="J52" i="22"/>
  <c r="I52" i="22"/>
  <c r="G52" i="22"/>
  <c r="J51" i="22"/>
  <c r="I51" i="22"/>
  <c r="G51" i="22"/>
  <c r="J50" i="22"/>
  <c r="I50" i="22"/>
  <c r="G50" i="22"/>
  <c r="H49" i="22"/>
  <c r="F49" i="22"/>
  <c r="D49" i="22"/>
  <c r="J46" i="22"/>
  <c r="J42" i="22" s="1"/>
  <c r="I46" i="22"/>
  <c r="I42" i="22" s="1"/>
  <c r="H42" i="22"/>
  <c r="H13" i="22" s="1"/>
  <c r="F42" i="22"/>
  <c r="F13" i="22" s="1"/>
  <c r="D42" i="22"/>
  <c r="D13" i="22" s="1"/>
  <c r="J41" i="22"/>
  <c r="I41" i="22"/>
  <c r="J40" i="22"/>
  <c r="I40" i="22"/>
  <c r="J39" i="22"/>
  <c r="I39" i="22"/>
  <c r="J38" i="22"/>
  <c r="I38" i="22"/>
  <c r="J37" i="22"/>
  <c r="I37" i="22"/>
  <c r="J36" i="22"/>
  <c r="I36" i="22"/>
  <c r="J35" i="22"/>
  <c r="I35" i="22"/>
  <c r="J34" i="22"/>
  <c r="I34" i="22"/>
  <c r="J33" i="22"/>
  <c r="I33" i="22"/>
  <c r="J32" i="22"/>
  <c r="I32" i="22"/>
  <c r="J31" i="22"/>
  <c r="I31" i="22"/>
  <c r="J30" i="22"/>
  <c r="I30" i="22"/>
  <c r="J29" i="22"/>
  <c r="I29" i="22"/>
  <c r="J28" i="22"/>
  <c r="I28" i="22"/>
  <c r="J27" i="22"/>
  <c r="I27" i="22"/>
  <c r="J26" i="22"/>
  <c r="I26" i="22"/>
  <c r="J25" i="22"/>
  <c r="I25" i="22"/>
  <c r="J24" i="22"/>
  <c r="I24" i="22"/>
  <c r="J23" i="22"/>
  <c r="I23" i="22"/>
  <c r="J22" i="22"/>
  <c r="I22" i="22"/>
  <c r="J21" i="22"/>
  <c r="I21" i="22"/>
  <c r="J20" i="22"/>
  <c r="I20" i="22"/>
  <c r="J19" i="22"/>
  <c r="I19" i="22"/>
  <c r="J18" i="22"/>
  <c r="I18" i="22"/>
  <c r="J17" i="22"/>
  <c r="I17" i="22"/>
  <c r="J16" i="22"/>
  <c r="I16" i="22"/>
  <c r="J15" i="22"/>
  <c r="I15" i="22"/>
  <c r="J14" i="22"/>
  <c r="I14" i="22"/>
  <c r="K70" i="21"/>
  <c r="J70" i="21"/>
  <c r="I70" i="21"/>
  <c r="H70" i="21"/>
  <c r="G70" i="21"/>
  <c r="F70" i="21"/>
  <c r="E70" i="21"/>
  <c r="D70" i="21"/>
  <c r="C70" i="21"/>
  <c r="J59" i="21"/>
  <c r="G59" i="21"/>
  <c r="F59" i="21"/>
  <c r="E59" i="21"/>
  <c r="D59" i="21"/>
  <c r="C59" i="21"/>
  <c r="H58" i="21"/>
  <c r="H57" i="21"/>
  <c r="H56" i="21"/>
  <c r="H55" i="21"/>
  <c r="H54" i="21"/>
  <c r="H53" i="21"/>
  <c r="H52" i="21"/>
  <c r="H51" i="21"/>
  <c r="L50" i="21"/>
  <c r="K50" i="21"/>
  <c r="J50" i="21"/>
  <c r="I50" i="21"/>
  <c r="G50" i="21"/>
  <c r="F50" i="21"/>
  <c r="E50" i="21"/>
  <c r="D50" i="21"/>
  <c r="C50" i="21"/>
  <c r="L30" i="21"/>
  <c r="J30" i="21"/>
  <c r="I30" i="21"/>
  <c r="H30" i="21"/>
  <c r="G30" i="21"/>
  <c r="F30" i="21"/>
  <c r="E30" i="21"/>
  <c r="D30" i="21"/>
  <c r="C30" i="21"/>
  <c r="L14" i="21"/>
  <c r="J14" i="21"/>
  <c r="I14" i="21"/>
  <c r="H14" i="21"/>
  <c r="G14" i="21"/>
  <c r="F14" i="21"/>
  <c r="E14" i="21"/>
  <c r="D14" i="21"/>
  <c r="C14" i="21"/>
  <c r="I60" i="20"/>
  <c r="G60" i="20"/>
  <c r="J60" i="20" s="1"/>
  <c r="J58" i="20"/>
  <c r="I58" i="20"/>
  <c r="G58" i="20"/>
  <c r="J57" i="20"/>
  <c r="I57" i="20"/>
  <c r="G57" i="20"/>
  <c r="J56" i="20"/>
  <c r="I56" i="20"/>
  <c r="G56" i="20"/>
  <c r="J55" i="20"/>
  <c r="I55" i="20"/>
  <c r="G55" i="20"/>
  <c r="J54" i="20"/>
  <c r="I54" i="20"/>
  <c r="G54" i="20"/>
  <c r="J53" i="20"/>
  <c r="I53" i="20"/>
  <c r="G53" i="20"/>
  <c r="H52" i="20"/>
  <c r="F52" i="20"/>
  <c r="D52" i="20"/>
  <c r="J49" i="20"/>
  <c r="J45" i="20" s="1"/>
  <c r="I49" i="20"/>
  <c r="I45" i="20" s="1"/>
  <c r="H45" i="20"/>
  <c r="H13" i="20" s="1"/>
  <c r="F45" i="20"/>
  <c r="D45" i="20"/>
  <c r="D13" i="20" s="1"/>
  <c r="I44" i="20"/>
  <c r="F44" i="20"/>
  <c r="J44" i="20" s="1"/>
  <c r="I43" i="20"/>
  <c r="F43" i="20"/>
  <c r="J43" i="20" s="1"/>
  <c r="I42" i="20"/>
  <c r="F42" i="20"/>
  <c r="J42" i="20" s="1"/>
  <c r="I41" i="20"/>
  <c r="F41" i="20"/>
  <c r="J41" i="20" s="1"/>
  <c r="I40" i="20"/>
  <c r="F40" i="20"/>
  <c r="J40" i="20" s="1"/>
  <c r="I39" i="20"/>
  <c r="F39" i="20"/>
  <c r="J39" i="20" s="1"/>
  <c r="I38" i="20"/>
  <c r="F38" i="20"/>
  <c r="J38" i="20" s="1"/>
  <c r="I37" i="20"/>
  <c r="F37" i="20"/>
  <c r="J37" i="20" s="1"/>
  <c r="I36" i="20"/>
  <c r="F36" i="20"/>
  <c r="J36" i="20" s="1"/>
  <c r="I35" i="20"/>
  <c r="F35" i="20"/>
  <c r="J35" i="20" s="1"/>
  <c r="I34" i="20"/>
  <c r="F34" i="20"/>
  <c r="J34" i="20" s="1"/>
  <c r="I33" i="20"/>
  <c r="F33" i="20"/>
  <c r="J33" i="20" s="1"/>
  <c r="I32" i="20"/>
  <c r="F32" i="20"/>
  <c r="J32" i="20" s="1"/>
  <c r="I31" i="20"/>
  <c r="F31" i="20"/>
  <c r="J31" i="20" s="1"/>
  <c r="I30" i="20"/>
  <c r="F30" i="20"/>
  <c r="J30" i="20" s="1"/>
  <c r="I29" i="20"/>
  <c r="F29" i="20"/>
  <c r="J29" i="20" s="1"/>
  <c r="I28" i="20"/>
  <c r="F28" i="20"/>
  <c r="J28" i="20" s="1"/>
  <c r="I27" i="20"/>
  <c r="F27" i="20"/>
  <c r="J27" i="20" s="1"/>
  <c r="I26" i="20"/>
  <c r="F26" i="20"/>
  <c r="J26" i="20" s="1"/>
  <c r="I25" i="20"/>
  <c r="F25" i="20"/>
  <c r="J25" i="20" s="1"/>
  <c r="I24" i="20"/>
  <c r="F24" i="20"/>
  <c r="J24" i="20" s="1"/>
  <c r="I23" i="20"/>
  <c r="F23" i="20"/>
  <c r="J23" i="20" s="1"/>
  <c r="J22" i="20"/>
  <c r="I22" i="20"/>
  <c r="F22" i="20"/>
  <c r="I21" i="20"/>
  <c r="F21" i="20"/>
  <c r="J21" i="20" s="1"/>
  <c r="I20" i="20"/>
  <c r="F20" i="20"/>
  <c r="J20" i="20" s="1"/>
  <c r="I19" i="20"/>
  <c r="F19" i="20"/>
  <c r="J19" i="20" s="1"/>
  <c r="I18" i="20"/>
  <c r="F18" i="20"/>
  <c r="J18" i="20" s="1"/>
  <c r="I17" i="20"/>
  <c r="F17" i="20"/>
  <c r="J17" i="20" s="1"/>
  <c r="I16" i="20"/>
  <c r="F16" i="20"/>
  <c r="J16" i="20" s="1"/>
  <c r="I15" i="20"/>
  <c r="F15" i="20"/>
  <c r="J15" i="20" s="1"/>
  <c r="I14" i="20"/>
  <c r="I13" i="20" s="1"/>
  <c r="F14" i="20"/>
  <c r="I71" i="19"/>
  <c r="J71" i="19" s="1"/>
  <c r="H71" i="19"/>
  <c r="I70" i="19"/>
  <c r="J70" i="19" s="1"/>
  <c r="H70" i="19"/>
  <c r="I69" i="19"/>
  <c r="J69" i="19" s="1"/>
  <c r="H69" i="19"/>
  <c r="I68" i="19"/>
  <c r="H68" i="19"/>
  <c r="I67" i="19"/>
  <c r="J67" i="19" s="1"/>
  <c r="H67" i="19"/>
  <c r="L66" i="19"/>
  <c r="K66" i="19"/>
  <c r="E66" i="19"/>
  <c r="C66" i="19"/>
  <c r="I65" i="19"/>
  <c r="J65" i="19" s="1"/>
  <c r="H65" i="19"/>
  <c r="I64" i="19"/>
  <c r="J64" i="19" s="1"/>
  <c r="H64" i="19"/>
  <c r="I63" i="19"/>
  <c r="J63" i="19" s="1"/>
  <c r="H63" i="19"/>
  <c r="I62" i="19"/>
  <c r="J62" i="19" s="1"/>
  <c r="H62" i="19"/>
  <c r="I61" i="19"/>
  <c r="J61" i="19" s="1"/>
  <c r="H61" i="19"/>
  <c r="L60" i="19"/>
  <c r="K60" i="19"/>
  <c r="K59" i="19" s="1"/>
  <c r="E60" i="19"/>
  <c r="C60" i="19"/>
  <c r="G59" i="19"/>
  <c r="G45" i="19" s="1"/>
  <c r="I58" i="19"/>
  <c r="J58" i="19" s="1"/>
  <c r="H58" i="19"/>
  <c r="I57" i="19"/>
  <c r="J57" i="19" s="1"/>
  <c r="H57" i="19"/>
  <c r="I56" i="19"/>
  <c r="J56" i="19" s="1"/>
  <c r="H56" i="19"/>
  <c r="I55" i="19"/>
  <c r="I54" i="19"/>
  <c r="J54" i="19" s="1"/>
  <c r="H54" i="19"/>
  <c r="K53" i="19"/>
  <c r="E53" i="19"/>
  <c r="C53" i="19"/>
  <c r="I52" i="19"/>
  <c r="J52" i="19" s="1"/>
  <c r="H52" i="19"/>
  <c r="I51" i="19"/>
  <c r="J51" i="19" s="1"/>
  <c r="H51" i="19"/>
  <c r="I50" i="19"/>
  <c r="H50" i="19"/>
  <c r="I49" i="19"/>
  <c r="H49" i="19"/>
  <c r="I48" i="19"/>
  <c r="J48" i="19" s="1"/>
  <c r="H48" i="19"/>
  <c r="K47" i="19"/>
  <c r="G47" i="19"/>
  <c r="E47" i="19"/>
  <c r="E46" i="19" s="1"/>
  <c r="C47" i="19"/>
  <c r="I44" i="19"/>
  <c r="H44" i="19"/>
  <c r="I43" i="19"/>
  <c r="H43" i="19"/>
  <c r="I42" i="19"/>
  <c r="H42" i="19"/>
  <c r="I41" i="19"/>
  <c r="I39" i="19" s="1"/>
  <c r="H41" i="19"/>
  <c r="I40" i="19"/>
  <c r="H40" i="19"/>
  <c r="K39" i="19"/>
  <c r="E39" i="19"/>
  <c r="C39" i="19"/>
  <c r="I37" i="19"/>
  <c r="H37" i="19"/>
  <c r="I36" i="19"/>
  <c r="H36" i="19"/>
  <c r="I35" i="19"/>
  <c r="H35" i="19"/>
  <c r="I34" i="19"/>
  <c r="H34" i="19"/>
  <c r="I33" i="19"/>
  <c r="H33" i="19"/>
  <c r="I32" i="19"/>
  <c r="H32" i="19"/>
  <c r="I31" i="19"/>
  <c r="H31" i="19"/>
  <c r="I30" i="19"/>
  <c r="H30" i="19"/>
  <c r="J29" i="19"/>
  <c r="J28" i="19" s="1"/>
  <c r="G29" i="19"/>
  <c r="G28" i="19" s="1"/>
  <c r="L28" i="19"/>
  <c r="C28" i="19"/>
  <c r="I26" i="19"/>
  <c r="J26" i="19" s="1"/>
  <c r="H26" i="19"/>
  <c r="I25" i="19"/>
  <c r="J25" i="19" s="1"/>
  <c r="H25" i="19"/>
  <c r="I24" i="19"/>
  <c r="J24" i="19" s="1"/>
  <c r="H24" i="19"/>
  <c r="I23" i="19"/>
  <c r="J23" i="19" s="1"/>
  <c r="H23" i="19"/>
  <c r="I22" i="19"/>
  <c r="J22" i="19" s="1"/>
  <c r="H22" i="19"/>
  <c r="I21" i="19"/>
  <c r="H21" i="19"/>
  <c r="L20" i="19"/>
  <c r="I19" i="19"/>
  <c r="H19" i="19"/>
  <c r="I18" i="19"/>
  <c r="J18" i="19" s="1"/>
  <c r="H18" i="19"/>
  <c r="I17" i="19"/>
  <c r="H17" i="19"/>
  <c r="I16" i="19"/>
  <c r="J16" i="19" s="1"/>
  <c r="H16" i="19"/>
  <c r="I15" i="19"/>
  <c r="H15" i="19"/>
  <c r="L14" i="19"/>
  <c r="L13" i="19" s="1"/>
  <c r="I14" i="19"/>
  <c r="H14" i="19"/>
  <c r="G13" i="19"/>
  <c r="G12" i="19" s="1"/>
  <c r="E13" i="19"/>
  <c r="E12" i="19" s="1"/>
  <c r="E11" i="19" s="1"/>
  <c r="C12" i="19"/>
  <c r="C11" i="19" s="1"/>
  <c r="I105" i="18"/>
  <c r="H105" i="18"/>
  <c r="G105" i="18"/>
  <c r="F105" i="18"/>
  <c r="E105" i="18"/>
  <c r="D105" i="18"/>
  <c r="C105" i="18"/>
  <c r="L96" i="18"/>
  <c r="K96" i="18"/>
  <c r="J96" i="18"/>
  <c r="G57" i="18"/>
  <c r="F57" i="18"/>
  <c r="F58" i="18" s="1"/>
  <c r="E57" i="18"/>
  <c r="E58" i="18" s="1"/>
  <c r="D57" i="18"/>
  <c r="D58" i="18" s="1"/>
  <c r="C57" i="18"/>
  <c r="C58" i="18" s="1"/>
  <c r="I56" i="18"/>
  <c r="H56" i="18"/>
  <c r="I55" i="18"/>
  <c r="H55" i="18"/>
  <c r="I54" i="18"/>
  <c r="H54" i="18"/>
  <c r="I53" i="18"/>
  <c r="H53" i="18"/>
  <c r="I52" i="18"/>
  <c r="H52" i="18"/>
  <c r="I51" i="18"/>
  <c r="H51" i="18"/>
  <c r="I50" i="18"/>
  <c r="H50" i="18"/>
  <c r="I49" i="18"/>
  <c r="H49" i="18"/>
  <c r="I48" i="18"/>
  <c r="H48" i="18"/>
  <c r="I47" i="18"/>
  <c r="H47" i="18"/>
  <c r="I46" i="18"/>
  <c r="H46" i="18"/>
  <c r="I45" i="18"/>
  <c r="H45" i="18"/>
  <c r="I40" i="18"/>
  <c r="I41" i="18" s="1"/>
  <c r="H40" i="18"/>
  <c r="H41" i="18" s="1"/>
  <c r="G34" i="18"/>
  <c r="G41" i="18" s="1"/>
  <c r="F34" i="18"/>
  <c r="F41" i="18" s="1"/>
  <c r="E34" i="18"/>
  <c r="E41" i="18" s="1"/>
  <c r="D34" i="18"/>
  <c r="D41" i="18" s="1"/>
  <c r="C34" i="18"/>
  <c r="C41" i="18" s="1"/>
  <c r="I32" i="18"/>
  <c r="H32" i="18"/>
  <c r="I31" i="18"/>
  <c r="H31" i="18"/>
  <c r="I30" i="18"/>
  <c r="H30" i="18"/>
  <c r="I29" i="18"/>
  <c r="H29" i="18"/>
  <c r="I28" i="18"/>
  <c r="H28" i="18"/>
  <c r="I27" i="18"/>
  <c r="H27" i="18"/>
  <c r="I26" i="18"/>
  <c r="H26" i="18"/>
  <c r="I25" i="18"/>
  <c r="H25" i="18"/>
  <c r="I24" i="18"/>
  <c r="H24" i="18"/>
  <c r="I23" i="18"/>
  <c r="H23" i="18"/>
  <c r="I22" i="18"/>
  <c r="H22" i="18"/>
  <c r="I21" i="18"/>
  <c r="H21" i="18"/>
  <c r="I20" i="18"/>
  <c r="H20" i="18"/>
  <c r="I19" i="18"/>
  <c r="H19" i="18"/>
  <c r="I18" i="18"/>
  <c r="H18" i="18"/>
  <c r="I17" i="18"/>
  <c r="H17" i="18"/>
  <c r="I16" i="18"/>
  <c r="H16" i="18"/>
  <c r="I15" i="18"/>
  <c r="H15" i="18"/>
  <c r="I14" i="18"/>
  <c r="H14" i="18"/>
  <c r="J114" i="17"/>
  <c r="F109" i="17"/>
  <c r="E109" i="17"/>
  <c r="D109" i="17"/>
  <c r="C109" i="17"/>
  <c r="J92" i="17"/>
  <c r="I92" i="17"/>
  <c r="H92" i="17"/>
  <c r="J91" i="17"/>
  <c r="I91" i="17"/>
  <c r="H91" i="17"/>
  <c r="J90" i="17"/>
  <c r="I90" i="17"/>
  <c r="H90" i="17"/>
  <c r="J89" i="17"/>
  <c r="I89" i="17"/>
  <c r="H89" i="17"/>
  <c r="J88" i="17"/>
  <c r="I88" i="17"/>
  <c r="H88" i="17"/>
  <c r="J87" i="17"/>
  <c r="I87" i="17"/>
  <c r="H87" i="17"/>
  <c r="J86" i="17"/>
  <c r="I86" i="17"/>
  <c r="H86" i="17"/>
  <c r="J85" i="17"/>
  <c r="J84" i="17"/>
  <c r="J83" i="17"/>
  <c r="L82" i="17"/>
  <c r="L81" i="17" s="1"/>
  <c r="L80" i="17" s="1"/>
  <c r="L110" i="17" s="1"/>
  <c r="K82" i="17"/>
  <c r="K81" i="17" s="1"/>
  <c r="K80" i="17" s="1"/>
  <c r="K110" i="17" s="1"/>
  <c r="G82" i="17"/>
  <c r="G81" i="17" s="1"/>
  <c r="G80" i="17" s="1"/>
  <c r="G110" i="17" s="1"/>
  <c r="F82" i="17"/>
  <c r="E82" i="17"/>
  <c r="E81" i="17" s="1"/>
  <c r="D82" i="17"/>
  <c r="D81" i="17" s="1"/>
  <c r="D80" i="17" s="1"/>
  <c r="D110" i="17" s="1"/>
  <c r="C82" i="17"/>
  <c r="C81" i="17" s="1"/>
  <c r="C80" i="17" s="1"/>
  <c r="C110" i="17" s="1"/>
  <c r="F81" i="17"/>
  <c r="F80" i="17" s="1"/>
  <c r="F110" i="17" s="1"/>
  <c r="E80" i="17"/>
  <c r="E110" i="17" s="1"/>
  <c r="I79" i="17"/>
  <c r="I70" i="17" s="1"/>
  <c r="I109" i="17" s="1"/>
  <c r="I76" i="17"/>
  <c r="L70" i="17"/>
  <c r="L109" i="17" s="1"/>
  <c r="K70" i="17"/>
  <c r="K109" i="17" s="1"/>
  <c r="J70" i="17"/>
  <c r="J109" i="17" s="1"/>
  <c r="H70" i="17"/>
  <c r="H109" i="17" s="1"/>
  <c r="G70" i="17"/>
  <c r="G109" i="17" s="1"/>
  <c r="K69" i="17"/>
  <c r="K66" i="17" s="1"/>
  <c r="J69" i="17"/>
  <c r="J66" i="17" s="1"/>
  <c r="I69" i="17"/>
  <c r="I66" i="17" s="1"/>
  <c r="I65" i="17"/>
  <c r="H65" i="17"/>
  <c r="I64" i="17"/>
  <c r="H64" i="17"/>
  <c r="I63" i="17"/>
  <c r="H63" i="17"/>
  <c r="I62" i="17"/>
  <c r="H62" i="17"/>
  <c r="I61" i="17"/>
  <c r="H61" i="17"/>
  <c r="I60" i="17"/>
  <c r="H60" i="17"/>
  <c r="I59" i="17"/>
  <c r="H59" i="17"/>
  <c r="I58" i="17"/>
  <c r="H58" i="17"/>
  <c r="I57" i="17"/>
  <c r="H57" i="17"/>
  <c r="I56" i="17"/>
  <c r="H56" i="17"/>
  <c r="J55" i="17"/>
  <c r="J54" i="17"/>
  <c r="J53" i="17"/>
  <c r="J52" i="17"/>
  <c r="J51" i="17"/>
  <c r="J50" i="17"/>
  <c r="J49" i="17"/>
  <c r="J48" i="17"/>
  <c r="L47" i="17"/>
  <c r="L46" i="17" s="1"/>
  <c r="K47" i="17"/>
  <c r="G47" i="17"/>
  <c r="G46" i="17" s="1"/>
  <c r="G108" i="17" s="1"/>
  <c r="F47" i="17"/>
  <c r="F46" i="17" s="1"/>
  <c r="F108" i="17" s="1"/>
  <c r="E47" i="17"/>
  <c r="E46" i="17" s="1"/>
  <c r="E108" i="17" s="1"/>
  <c r="D47" i="17"/>
  <c r="D46" i="17" s="1"/>
  <c r="D108" i="17" s="1"/>
  <c r="C47" i="17"/>
  <c r="C46" i="17" s="1"/>
  <c r="C108" i="17" s="1"/>
  <c r="I45" i="17"/>
  <c r="I44" i="17"/>
  <c r="I43" i="17"/>
  <c r="D43" i="17"/>
  <c r="H43" i="17" s="1"/>
  <c r="I42" i="17"/>
  <c r="D42" i="17"/>
  <c r="H42" i="17" s="1"/>
  <c r="I41" i="17"/>
  <c r="D41" i="17"/>
  <c r="H41" i="17" s="1"/>
  <c r="I40" i="17"/>
  <c r="D40" i="17"/>
  <c r="H40" i="17" s="1"/>
  <c r="I39" i="17"/>
  <c r="D39" i="17"/>
  <c r="H39" i="17" s="1"/>
  <c r="I38" i="17"/>
  <c r="D38" i="17"/>
  <c r="H38" i="17" s="1"/>
  <c r="I37" i="17"/>
  <c r="D37" i="17"/>
  <c r="H37" i="17" s="1"/>
  <c r="I36" i="17"/>
  <c r="D36" i="17"/>
  <c r="H36" i="17" s="1"/>
  <c r="I35" i="17"/>
  <c r="D35" i="17"/>
  <c r="H35" i="17" s="1"/>
  <c r="I34" i="17"/>
  <c r="D34" i="17"/>
  <c r="H34" i="17" s="1"/>
  <c r="I33" i="17"/>
  <c r="D33" i="17"/>
  <c r="H33" i="17" s="1"/>
  <c r="I32" i="17"/>
  <c r="D32" i="17"/>
  <c r="H32" i="17" s="1"/>
  <c r="I31" i="17"/>
  <c r="D31" i="17"/>
  <c r="H31" i="17" s="1"/>
  <c r="I30" i="17"/>
  <c r="D30" i="17"/>
  <c r="H30" i="17" s="1"/>
  <c r="I29" i="17"/>
  <c r="D29" i="17"/>
  <c r="H29" i="17" s="1"/>
  <c r="I28" i="17"/>
  <c r="D28" i="17"/>
  <c r="I27" i="17"/>
  <c r="D27" i="17"/>
  <c r="H27" i="17" s="1"/>
  <c r="J26" i="17"/>
  <c r="J25" i="17"/>
  <c r="J24" i="17"/>
  <c r="J23" i="17"/>
  <c r="J22" i="17"/>
  <c r="J21" i="17"/>
  <c r="J20" i="17"/>
  <c r="J18" i="17"/>
  <c r="J17" i="17"/>
  <c r="J16" i="17"/>
  <c r="J15" i="17"/>
  <c r="J14" i="17"/>
  <c r="K13" i="17"/>
  <c r="K12" i="17" s="1"/>
  <c r="G13" i="17"/>
  <c r="G12" i="17" s="1"/>
  <c r="F13" i="17"/>
  <c r="F12" i="17" s="1"/>
  <c r="E13" i="17"/>
  <c r="E12" i="17" s="1"/>
  <c r="C13" i="17"/>
  <c r="C12" i="17" s="1"/>
  <c r="L12" i="17"/>
  <c r="L107" i="17" s="1"/>
  <c r="L87" i="16"/>
  <c r="K87" i="16"/>
  <c r="J87" i="16"/>
  <c r="I87" i="16"/>
  <c r="J86" i="16"/>
  <c r="J85" i="16" s="1"/>
  <c r="L85" i="16"/>
  <c r="K85" i="16"/>
  <c r="I85" i="16"/>
  <c r="H84" i="16"/>
  <c r="G84" i="16"/>
  <c r="F84" i="16"/>
  <c r="E84" i="16"/>
  <c r="D84" i="16"/>
  <c r="C84" i="16"/>
  <c r="I79" i="16"/>
  <c r="J79" i="16" s="1"/>
  <c r="H79" i="16"/>
  <c r="I78" i="16"/>
  <c r="J78" i="16" s="1"/>
  <c r="H78" i="16"/>
  <c r="I77" i="16"/>
  <c r="J77" i="16" s="1"/>
  <c r="H77" i="16"/>
  <c r="I76" i="16"/>
  <c r="J76" i="16" s="1"/>
  <c r="H76" i="16"/>
  <c r="L75" i="16"/>
  <c r="K75" i="16"/>
  <c r="G75" i="16"/>
  <c r="F75" i="16"/>
  <c r="E75" i="16"/>
  <c r="D75" i="16"/>
  <c r="C75" i="16"/>
  <c r="I74" i="16"/>
  <c r="J74" i="16" s="1"/>
  <c r="H74" i="16"/>
  <c r="I73" i="16"/>
  <c r="J73" i="16" s="1"/>
  <c r="H73" i="16"/>
  <c r="I72" i="16"/>
  <c r="J72" i="16" s="1"/>
  <c r="H72" i="16"/>
  <c r="I71" i="16"/>
  <c r="J71" i="16" s="1"/>
  <c r="H71" i="16"/>
  <c r="L69" i="16"/>
  <c r="K69" i="16"/>
  <c r="G69" i="16"/>
  <c r="F69" i="16"/>
  <c r="E69" i="16"/>
  <c r="E68" i="16" s="1"/>
  <c r="D69" i="16"/>
  <c r="C69" i="16"/>
  <c r="J66" i="16"/>
  <c r="J65" i="16"/>
  <c r="L64" i="16"/>
  <c r="K64" i="16"/>
  <c r="I64" i="16"/>
  <c r="H64" i="16"/>
  <c r="G64" i="16"/>
  <c r="F64" i="16"/>
  <c r="E64" i="16"/>
  <c r="D64" i="16"/>
  <c r="C64" i="16"/>
  <c r="J63" i="16"/>
  <c r="J62" i="16"/>
  <c r="J58" i="16" s="1"/>
  <c r="L58" i="16"/>
  <c r="K58" i="16"/>
  <c r="I58" i="16"/>
  <c r="H58" i="16"/>
  <c r="H57" i="16" s="1"/>
  <c r="G58" i="16"/>
  <c r="F58" i="16"/>
  <c r="E58" i="16"/>
  <c r="D58" i="16"/>
  <c r="C58" i="16"/>
  <c r="C57" i="16" s="1"/>
  <c r="L56" i="16"/>
  <c r="I56" i="16"/>
  <c r="H56" i="16"/>
  <c r="I55" i="16"/>
  <c r="L55" i="16" s="1"/>
  <c r="H55" i="16"/>
  <c r="I54" i="16"/>
  <c r="H54" i="16"/>
  <c r="K51" i="16"/>
  <c r="G51" i="16"/>
  <c r="F51" i="16"/>
  <c r="E51" i="16"/>
  <c r="D51" i="16"/>
  <c r="C51" i="16"/>
  <c r="L50" i="16"/>
  <c r="I50" i="16"/>
  <c r="H50" i="16"/>
  <c r="I49" i="16"/>
  <c r="L49" i="16" s="1"/>
  <c r="H49" i="16"/>
  <c r="I48" i="16"/>
  <c r="H48" i="16"/>
  <c r="K45" i="16"/>
  <c r="G45" i="16"/>
  <c r="F45" i="16"/>
  <c r="E45" i="16"/>
  <c r="D45" i="16"/>
  <c r="C45" i="16"/>
  <c r="I42" i="16"/>
  <c r="J42" i="16" s="1"/>
  <c r="H42" i="16"/>
  <c r="I41" i="16"/>
  <c r="J41" i="16" s="1"/>
  <c r="H41" i="16"/>
  <c r="I40" i="16"/>
  <c r="J40" i="16" s="1"/>
  <c r="H40" i="16"/>
  <c r="I39" i="16"/>
  <c r="J39" i="16" s="1"/>
  <c r="H39" i="16"/>
  <c r="I38" i="16"/>
  <c r="J38" i="16" s="1"/>
  <c r="H38" i="16"/>
  <c r="I37" i="16"/>
  <c r="J37" i="16" s="1"/>
  <c r="H37" i="16"/>
  <c r="I36" i="16"/>
  <c r="J36" i="16" s="1"/>
  <c r="H36" i="16"/>
  <c r="I35" i="16"/>
  <c r="J35" i="16" s="1"/>
  <c r="H35" i="16"/>
  <c r="I34" i="16"/>
  <c r="J34" i="16" s="1"/>
  <c r="H34" i="16"/>
  <c r="I33" i="16"/>
  <c r="J33" i="16" s="1"/>
  <c r="H33" i="16"/>
  <c r="I32" i="16"/>
  <c r="J32" i="16" s="1"/>
  <c r="H32" i="16"/>
  <c r="I31" i="16"/>
  <c r="J31" i="16" s="1"/>
  <c r="H31" i="16"/>
  <c r="I30" i="16"/>
  <c r="J30" i="16" s="1"/>
  <c r="H30" i="16"/>
  <c r="I29" i="16"/>
  <c r="J29" i="16" s="1"/>
  <c r="H29" i="16"/>
  <c r="I28" i="16"/>
  <c r="J28" i="16" s="1"/>
  <c r="H28" i="16"/>
  <c r="L27" i="16"/>
  <c r="K27" i="16"/>
  <c r="G27" i="16"/>
  <c r="F27" i="16"/>
  <c r="E27" i="16"/>
  <c r="D27" i="16"/>
  <c r="C27" i="16"/>
  <c r="I26" i="16"/>
  <c r="J26" i="16" s="1"/>
  <c r="H26" i="16"/>
  <c r="I25" i="16"/>
  <c r="J25" i="16" s="1"/>
  <c r="H25" i="16"/>
  <c r="I24" i="16"/>
  <c r="J24" i="16" s="1"/>
  <c r="H24" i="16"/>
  <c r="I23" i="16"/>
  <c r="J23" i="16" s="1"/>
  <c r="H23" i="16"/>
  <c r="J22" i="16"/>
  <c r="H22" i="16"/>
  <c r="I21" i="16"/>
  <c r="J21" i="16" s="1"/>
  <c r="H21" i="16"/>
  <c r="I20" i="16"/>
  <c r="J20" i="16" s="1"/>
  <c r="H20" i="16"/>
  <c r="I19" i="16"/>
  <c r="J19" i="16" s="1"/>
  <c r="H19" i="16"/>
  <c r="I18" i="16"/>
  <c r="J18" i="16" s="1"/>
  <c r="H18" i="16"/>
  <c r="I17" i="16"/>
  <c r="J17" i="16" s="1"/>
  <c r="H17" i="16"/>
  <c r="I16" i="16"/>
  <c r="J16" i="16" s="1"/>
  <c r="H16" i="16"/>
  <c r="I15" i="16"/>
  <c r="H15" i="16"/>
  <c r="L13" i="16"/>
  <c r="K13" i="16"/>
  <c r="G13" i="16"/>
  <c r="F13" i="16"/>
  <c r="E13" i="16"/>
  <c r="D13" i="16"/>
  <c r="C13" i="16"/>
  <c r="L11" i="16"/>
  <c r="K11" i="16"/>
  <c r="J11" i="16"/>
  <c r="I11" i="16"/>
  <c r="H11" i="16"/>
  <c r="G11" i="16"/>
  <c r="F11" i="16"/>
  <c r="E11" i="16"/>
  <c r="D11" i="16"/>
  <c r="C11" i="16"/>
  <c r="L10" i="16"/>
  <c r="K10" i="16"/>
  <c r="J10" i="16"/>
  <c r="I10" i="16"/>
  <c r="H10" i="16"/>
  <c r="G10" i="16"/>
  <c r="F10" i="16"/>
  <c r="E10" i="16"/>
  <c r="D10" i="16"/>
  <c r="C10" i="16"/>
  <c r="L80" i="15"/>
  <c r="K80" i="15"/>
  <c r="G80" i="15"/>
  <c r="F80" i="15"/>
  <c r="E80" i="15"/>
  <c r="D80" i="15"/>
  <c r="C80" i="15"/>
  <c r="I62" i="15"/>
  <c r="J62" i="15" s="1"/>
  <c r="H62" i="15"/>
  <c r="I61" i="15"/>
  <c r="J61" i="15" s="1"/>
  <c r="H61" i="15"/>
  <c r="I60" i="15"/>
  <c r="J60" i="15" s="1"/>
  <c r="H60" i="15"/>
  <c r="L59" i="15"/>
  <c r="K59" i="15"/>
  <c r="G59" i="15"/>
  <c r="F59" i="15"/>
  <c r="E59" i="15"/>
  <c r="D59" i="15"/>
  <c r="I58" i="15"/>
  <c r="H58" i="15"/>
  <c r="I57" i="15"/>
  <c r="J57" i="15" s="1"/>
  <c r="H57" i="15"/>
  <c r="I56" i="15"/>
  <c r="J56" i="15" s="1"/>
  <c r="H56" i="15"/>
  <c r="I55" i="15"/>
  <c r="J55" i="15" s="1"/>
  <c r="H55" i="15"/>
  <c r="I54" i="15"/>
  <c r="J54" i="15" s="1"/>
  <c r="H54" i="15"/>
  <c r="L53" i="15"/>
  <c r="K53" i="15"/>
  <c r="G53" i="15"/>
  <c r="F53" i="15"/>
  <c r="E53" i="15"/>
  <c r="D53" i="15"/>
  <c r="I37" i="15"/>
  <c r="J37" i="15" s="1"/>
  <c r="H37" i="15"/>
  <c r="J31" i="15"/>
  <c r="H31" i="15"/>
  <c r="I30" i="15"/>
  <c r="J30" i="15" s="1"/>
  <c r="H30" i="15"/>
  <c r="I29" i="15"/>
  <c r="J29" i="15" s="1"/>
  <c r="H29" i="15"/>
  <c r="H28" i="15"/>
  <c r="L27" i="15"/>
  <c r="I26" i="15"/>
  <c r="J26" i="15" s="1"/>
  <c r="H26" i="15"/>
  <c r="J25" i="15"/>
  <c r="H25" i="15"/>
  <c r="J24" i="15"/>
  <c r="H24" i="15"/>
  <c r="I23" i="15"/>
  <c r="J23" i="15" s="1"/>
  <c r="H23" i="15"/>
  <c r="J22" i="15"/>
  <c r="H22" i="15"/>
  <c r="H21" i="15"/>
  <c r="L20" i="15"/>
  <c r="K20" i="15"/>
  <c r="G20" i="15"/>
  <c r="F20" i="15"/>
  <c r="E20" i="15"/>
  <c r="D20" i="15"/>
  <c r="J18" i="15"/>
  <c r="H18" i="15"/>
  <c r="H17" i="15"/>
  <c r="J16" i="15"/>
  <c r="H16" i="15"/>
  <c r="J15" i="15"/>
  <c r="J68" i="14"/>
  <c r="J64" i="14"/>
  <c r="J63" i="14"/>
  <c r="J62" i="14"/>
  <c r="J61" i="14"/>
  <c r="J59" i="14"/>
  <c r="J58" i="14"/>
  <c r="J57" i="14"/>
  <c r="J56" i="14"/>
  <c r="J55" i="14"/>
  <c r="J54" i="14"/>
  <c r="J53" i="14"/>
  <c r="J52" i="14"/>
  <c r="J51" i="14"/>
  <c r="J50" i="14"/>
  <c r="J49" i="14"/>
  <c r="J48" i="14"/>
  <c r="J47" i="14"/>
  <c r="J46" i="14"/>
  <c r="J45" i="14"/>
  <c r="J44" i="14"/>
  <c r="J43" i="14"/>
  <c r="J42" i="14"/>
  <c r="J41" i="14"/>
  <c r="J40" i="14"/>
  <c r="J39" i="14"/>
  <c r="J38" i="14"/>
  <c r="J37" i="14"/>
  <c r="J36" i="14"/>
  <c r="J35" i="14"/>
  <c r="J34" i="14"/>
  <c r="J33" i="14"/>
  <c r="J32" i="14"/>
  <c r="J31" i="14"/>
  <c r="J30" i="14"/>
  <c r="J29" i="14"/>
  <c r="J28" i="14"/>
  <c r="J27" i="14"/>
  <c r="J26" i="14"/>
  <c r="J22" i="14"/>
  <c r="I22" i="14"/>
  <c r="H22" i="14"/>
  <c r="J21" i="14"/>
  <c r="I21" i="14"/>
  <c r="H21" i="14"/>
  <c r="J20" i="14"/>
  <c r="I20" i="14"/>
  <c r="H20" i="14"/>
  <c r="J19" i="14"/>
  <c r="I19" i="14"/>
  <c r="H19" i="14"/>
  <c r="J18" i="14"/>
  <c r="I18" i="14"/>
  <c r="H18" i="14"/>
  <c r="J17" i="14"/>
  <c r="I17" i="14"/>
  <c r="H17" i="14"/>
  <c r="J16" i="14"/>
  <c r="I16" i="14"/>
  <c r="H16" i="14"/>
  <c r="J15" i="14"/>
  <c r="I15" i="14"/>
  <c r="H15" i="14"/>
  <c r="J14" i="14"/>
  <c r="I14" i="14"/>
  <c r="H14" i="14"/>
  <c r="F110" i="13"/>
  <c r="I76" i="13"/>
  <c r="J76" i="13" s="1"/>
  <c r="H76" i="13"/>
  <c r="I75" i="13"/>
  <c r="J75" i="13" s="1"/>
  <c r="H75" i="13"/>
  <c r="I72" i="13"/>
  <c r="J72" i="13" s="1"/>
  <c r="J71" i="13" s="1"/>
  <c r="H72" i="13"/>
  <c r="L71" i="13"/>
  <c r="K71" i="13"/>
  <c r="I71" i="13"/>
  <c r="H71" i="13"/>
  <c r="I70" i="13"/>
  <c r="K70" i="13" s="1"/>
  <c r="H70" i="13"/>
  <c r="I69" i="13"/>
  <c r="J69" i="13" s="1"/>
  <c r="H69" i="13"/>
  <c r="I68" i="13"/>
  <c r="J68" i="13" s="1"/>
  <c r="H68" i="13"/>
  <c r="I67" i="13"/>
  <c r="K67" i="13" s="1"/>
  <c r="H67" i="13"/>
  <c r="I66" i="13"/>
  <c r="J66" i="13" s="1"/>
  <c r="H66" i="13"/>
  <c r="I65" i="13"/>
  <c r="J65" i="13" s="1"/>
  <c r="H65" i="13"/>
  <c r="I64" i="13"/>
  <c r="J64" i="13" s="1"/>
  <c r="H64" i="13"/>
  <c r="I63" i="13"/>
  <c r="J63" i="13" s="1"/>
  <c r="H63" i="13"/>
  <c r="I62" i="13"/>
  <c r="J62" i="13" s="1"/>
  <c r="H62" i="13"/>
  <c r="I61" i="13"/>
  <c r="J61" i="13" s="1"/>
  <c r="H61" i="13"/>
  <c r="I60" i="13"/>
  <c r="J60" i="13" s="1"/>
  <c r="H60" i="13"/>
  <c r="I59" i="13"/>
  <c r="J59" i="13" s="1"/>
  <c r="H59" i="13"/>
  <c r="I58" i="13"/>
  <c r="J58" i="13" s="1"/>
  <c r="H58" i="13"/>
  <c r="I47" i="13"/>
  <c r="J47" i="13" s="1"/>
  <c r="H47" i="13"/>
  <c r="I46" i="13"/>
  <c r="H46" i="13"/>
  <c r="I45" i="13"/>
  <c r="J45" i="13" s="1"/>
  <c r="H45" i="13"/>
  <c r="I44" i="13"/>
  <c r="J44" i="13" s="1"/>
  <c r="H44" i="13"/>
  <c r="I43" i="13"/>
  <c r="J43" i="13" s="1"/>
  <c r="H43" i="13"/>
  <c r="I42" i="13"/>
  <c r="J42" i="13" s="1"/>
  <c r="H42" i="13"/>
  <c r="I41" i="13"/>
  <c r="J41" i="13" s="1"/>
  <c r="H41" i="13"/>
  <c r="I40" i="13"/>
  <c r="J40" i="13" s="1"/>
  <c r="D40" i="13"/>
  <c r="H40" i="13" s="1"/>
  <c r="I39" i="13"/>
  <c r="J39" i="13" s="1"/>
  <c r="D39" i="13"/>
  <c r="H39" i="13" s="1"/>
  <c r="I38" i="13"/>
  <c r="J38" i="13" s="1"/>
  <c r="H38" i="13"/>
  <c r="I37" i="13"/>
  <c r="J37" i="13" s="1"/>
  <c r="H37" i="13"/>
  <c r="I36" i="13"/>
  <c r="D36" i="13"/>
  <c r="H36" i="13" s="1"/>
  <c r="K35" i="13"/>
  <c r="G35" i="13"/>
  <c r="E35" i="13"/>
  <c r="C35" i="13"/>
  <c r="I34" i="13"/>
  <c r="J34" i="13" s="1"/>
  <c r="H34" i="13"/>
  <c r="I33" i="13"/>
  <c r="J33" i="13" s="1"/>
  <c r="D33" i="13"/>
  <c r="H33" i="13" s="1"/>
  <c r="I32" i="13"/>
  <c r="J32" i="13" s="1"/>
  <c r="H32" i="13"/>
  <c r="I31" i="13"/>
  <c r="J31" i="13" s="1"/>
  <c r="H31" i="13"/>
  <c r="I30" i="13"/>
  <c r="J30" i="13" s="1"/>
  <c r="H30" i="13"/>
  <c r="I29" i="13"/>
  <c r="J29" i="13" s="1"/>
  <c r="H29" i="13"/>
  <c r="I28" i="13"/>
  <c r="J28" i="13" s="1"/>
  <c r="D28" i="13"/>
  <c r="H28" i="13" s="1"/>
  <c r="I27" i="13"/>
  <c r="J27" i="13" s="1"/>
  <c r="H27" i="13"/>
  <c r="I26" i="13"/>
  <c r="J26" i="13" s="1"/>
  <c r="D26" i="13"/>
  <c r="H26" i="13" s="1"/>
  <c r="I25" i="13"/>
  <c r="J25" i="13" s="1"/>
  <c r="H25" i="13"/>
  <c r="I24" i="13"/>
  <c r="J24" i="13" s="1"/>
  <c r="H24" i="13"/>
  <c r="I23" i="13"/>
  <c r="J23" i="13" s="1"/>
  <c r="D23" i="13"/>
  <c r="H23" i="13" s="1"/>
  <c r="I22" i="13"/>
  <c r="J22" i="13" s="1"/>
  <c r="H22" i="13"/>
  <c r="I21" i="13"/>
  <c r="J21" i="13" s="1"/>
  <c r="H21" i="13"/>
  <c r="I20" i="13"/>
  <c r="J20" i="13" s="1"/>
  <c r="D20" i="13"/>
  <c r="H20" i="13" s="1"/>
  <c r="I19" i="13"/>
  <c r="J19" i="13" s="1"/>
  <c r="D19" i="13"/>
  <c r="H19" i="13" s="1"/>
  <c r="I18" i="13"/>
  <c r="J18" i="13" s="1"/>
  <c r="H18" i="13"/>
  <c r="I17" i="13"/>
  <c r="J17" i="13" s="1"/>
  <c r="H17" i="13"/>
  <c r="K16" i="13"/>
  <c r="K14" i="13" s="1"/>
  <c r="K13" i="13" s="1"/>
  <c r="K12" i="13" s="1"/>
  <c r="I16" i="13"/>
  <c r="H16" i="13"/>
  <c r="I15" i="13"/>
  <c r="H15" i="13"/>
  <c r="G14" i="13"/>
  <c r="E14" i="13"/>
  <c r="E13" i="13" s="1"/>
  <c r="C14" i="13"/>
  <c r="I43" i="12"/>
  <c r="I42" i="12"/>
  <c r="I41" i="12"/>
  <c r="I40" i="12"/>
  <c r="I39" i="12"/>
  <c r="I38" i="12"/>
  <c r="I37" i="12"/>
  <c r="I36" i="12"/>
  <c r="I35" i="12"/>
  <c r="I34" i="12"/>
  <c r="I33" i="12"/>
  <c r="I32" i="12"/>
  <c r="J31" i="12"/>
  <c r="H31" i="12"/>
  <c r="G31" i="12"/>
  <c r="F31" i="12"/>
  <c r="E31" i="12"/>
  <c r="D31" i="12"/>
  <c r="C31" i="12"/>
  <c r="I28" i="12"/>
  <c r="I27" i="12"/>
  <c r="I26" i="12"/>
  <c r="I25" i="12"/>
  <c r="I24" i="12"/>
  <c r="I23" i="12"/>
  <c r="I22" i="12"/>
  <c r="I20" i="12"/>
  <c r="H20" i="12"/>
  <c r="I19" i="12"/>
  <c r="H19" i="12"/>
  <c r="I18" i="12"/>
  <c r="H18" i="12"/>
  <c r="I17" i="12"/>
  <c r="H17" i="12"/>
  <c r="I16" i="12"/>
  <c r="H16" i="12"/>
  <c r="I15" i="12"/>
  <c r="H15" i="12"/>
  <c r="I130" i="11"/>
  <c r="J130" i="11" s="1"/>
  <c r="I129" i="11"/>
  <c r="J129" i="11" s="1"/>
  <c r="H129" i="11"/>
  <c r="I128" i="11"/>
  <c r="J128" i="11" s="1"/>
  <c r="H128" i="11"/>
  <c r="I127" i="11"/>
  <c r="J127" i="11" s="1"/>
  <c r="H127" i="11"/>
  <c r="I126" i="11"/>
  <c r="J126" i="11" s="1"/>
  <c r="H126" i="11"/>
  <c r="I125" i="11"/>
  <c r="J125" i="11" s="1"/>
  <c r="H125" i="11"/>
  <c r="I124" i="11"/>
  <c r="J124" i="11" s="1"/>
  <c r="H124" i="11"/>
  <c r="I123" i="11"/>
  <c r="J123" i="11" s="1"/>
  <c r="H123" i="11"/>
  <c r="I122" i="11"/>
  <c r="J122" i="11" s="1"/>
  <c r="H122" i="11"/>
  <c r="I121" i="11"/>
  <c r="H121" i="11"/>
  <c r="G120" i="11"/>
  <c r="G119" i="11" s="1"/>
  <c r="G118" i="11" s="1"/>
  <c r="F120" i="11"/>
  <c r="F119" i="11" s="1"/>
  <c r="F118" i="11" s="1"/>
  <c r="E120" i="11"/>
  <c r="E119" i="11" s="1"/>
  <c r="E118" i="11" s="1"/>
  <c r="D120" i="11"/>
  <c r="D119" i="11" s="1"/>
  <c r="D118" i="11" s="1"/>
  <c r="C120" i="11"/>
  <c r="C119" i="11" s="1"/>
  <c r="C118" i="11" s="1"/>
  <c r="L114" i="11"/>
  <c r="K114" i="11"/>
  <c r="J114" i="11"/>
  <c r="I114" i="11"/>
  <c r="L110" i="11"/>
  <c r="L109" i="11" s="1"/>
  <c r="L101" i="11" s="1"/>
  <c r="K110" i="11"/>
  <c r="J110" i="11"/>
  <c r="J109" i="11" s="1"/>
  <c r="I110" i="11"/>
  <c r="I109" i="11" s="1"/>
  <c r="J106" i="11"/>
  <c r="I106" i="11"/>
  <c r="J102" i="11"/>
  <c r="I102" i="11"/>
  <c r="L99" i="11"/>
  <c r="J99" i="11"/>
  <c r="I99" i="11"/>
  <c r="K98" i="11"/>
  <c r="K95" i="11" s="1"/>
  <c r="J98" i="11"/>
  <c r="I98" i="11"/>
  <c r="L97" i="11"/>
  <c r="J97" i="11"/>
  <c r="I97" i="11"/>
  <c r="I96" i="11"/>
  <c r="J96" i="11" s="1"/>
  <c r="H95" i="11"/>
  <c r="H94" i="11" s="1"/>
  <c r="G95" i="11"/>
  <c r="G94" i="11" s="1"/>
  <c r="F95" i="11"/>
  <c r="F94" i="11" s="1"/>
  <c r="E95" i="11"/>
  <c r="E94" i="11" s="1"/>
  <c r="D95" i="11"/>
  <c r="D94" i="11" s="1"/>
  <c r="K94" i="11"/>
  <c r="I93" i="11"/>
  <c r="J93" i="11" s="1"/>
  <c r="H93" i="11"/>
  <c r="I92" i="11"/>
  <c r="J92" i="11" s="1"/>
  <c r="H92" i="11"/>
  <c r="I91" i="11"/>
  <c r="J91" i="11" s="1"/>
  <c r="H91" i="11"/>
  <c r="I90" i="11"/>
  <c r="L90" i="11" s="1"/>
  <c r="L85" i="11" s="1"/>
  <c r="H90" i="11"/>
  <c r="I89" i="11"/>
  <c r="J89" i="11" s="1"/>
  <c r="I88" i="11"/>
  <c r="J88" i="11" s="1"/>
  <c r="H88" i="11"/>
  <c r="I87" i="11"/>
  <c r="J87" i="11" s="1"/>
  <c r="H87" i="11"/>
  <c r="I86" i="11"/>
  <c r="J86" i="11" s="1"/>
  <c r="H86" i="11"/>
  <c r="K85" i="11"/>
  <c r="G85" i="11"/>
  <c r="F85" i="11"/>
  <c r="E85" i="11"/>
  <c r="D85" i="11"/>
  <c r="C85" i="11"/>
  <c r="I84" i="11"/>
  <c r="H84" i="11"/>
  <c r="I83" i="11"/>
  <c r="K83" i="11" s="1"/>
  <c r="K79" i="11" s="1"/>
  <c r="K78" i="11" s="1"/>
  <c r="H83" i="11"/>
  <c r="I82" i="11"/>
  <c r="J82" i="11" s="1"/>
  <c r="H82" i="11"/>
  <c r="I81" i="11"/>
  <c r="J81" i="11" s="1"/>
  <c r="H81" i="11"/>
  <c r="I80" i="11"/>
  <c r="J80" i="11" s="1"/>
  <c r="H80" i="11"/>
  <c r="L79" i="11"/>
  <c r="G79" i="11"/>
  <c r="F79" i="11"/>
  <c r="E79" i="11"/>
  <c r="D79" i="11"/>
  <c r="D78" i="11" s="1"/>
  <c r="C79" i="11"/>
  <c r="C78" i="11" s="1"/>
  <c r="C77" i="11" s="1"/>
  <c r="J71" i="11"/>
  <c r="I71" i="11"/>
  <c r="H71" i="11"/>
  <c r="G71" i="11"/>
  <c r="F71" i="11"/>
  <c r="E71" i="11"/>
  <c r="D71" i="11"/>
  <c r="I70" i="11"/>
  <c r="J70" i="11" s="1"/>
  <c r="H70" i="11"/>
  <c r="I69" i="11"/>
  <c r="J69" i="11" s="1"/>
  <c r="H69" i="11"/>
  <c r="I68" i="11"/>
  <c r="J68" i="11" s="1"/>
  <c r="H68" i="11"/>
  <c r="I67" i="11"/>
  <c r="J67" i="11" s="1"/>
  <c r="H67" i="11"/>
  <c r="I66" i="11"/>
  <c r="J66" i="11" s="1"/>
  <c r="H66" i="11"/>
  <c r="I65" i="11"/>
  <c r="J65" i="11" s="1"/>
  <c r="H65" i="11"/>
  <c r="I64" i="11"/>
  <c r="J64" i="11" s="1"/>
  <c r="H64" i="11"/>
  <c r="I63" i="11"/>
  <c r="J63" i="11" s="1"/>
  <c r="H63" i="11"/>
  <c r="I62" i="11"/>
  <c r="J62" i="11" s="1"/>
  <c r="H62" i="11"/>
  <c r="I61" i="11"/>
  <c r="J61" i="11" s="1"/>
  <c r="H61" i="11"/>
  <c r="I60" i="11"/>
  <c r="J60" i="11" s="1"/>
  <c r="H60" i="11"/>
  <c r="I59" i="11"/>
  <c r="J59" i="11" s="1"/>
  <c r="H59" i="11"/>
  <c r="I58" i="11"/>
  <c r="J58" i="11" s="1"/>
  <c r="H58" i="11"/>
  <c r="I57" i="11"/>
  <c r="J57" i="11" s="1"/>
  <c r="H57" i="11"/>
  <c r="I56" i="11"/>
  <c r="J56" i="11" s="1"/>
  <c r="H56" i="11"/>
  <c r="I55" i="11"/>
  <c r="J55" i="11" s="1"/>
  <c r="H55" i="11"/>
  <c r="I54" i="11"/>
  <c r="J54" i="11" s="1"/>
  <c r="H54" i="11"/>
  <c r="I53" i="11"/>
  <c r="J53" i="11" s="1"/>
  <c r="H53" i="11"/>
  <c r="I52" i="11"/>
  <c r="J52" i="11" s="1"/>
  <c r="H52" i="11"/>
  <c r="I51" i="11"/>
  <c r="J51" i="11" s="1"/>
  <c r="H51" i="11"/>
  <c r="I50" i="11"/>
  <c r="J50" i="11" s="1"/>
  <c r="H50" i="11"/>
  <c r="I49" i="11"/>
  <c r="J49" i="11" s="1"/>
  <c r="H49" i="11"/>
  <c r="I48" i="11"/>
  <c r="J48" i="11" s="1"/>
  <c r="H48" i="11"/>
  <c r="I47" i="11"/>
  <c r="J47" i="11" s="1"/>
  <c r="H47" i="11"/>
  <c r="I46" i="11"/>
  <c r="J46" i="11" s="1"/>
  <c r="H46" i="11"/>
  <c r="I45" i="11"/>
  <c r="J45" i="11" s="1"/>
  <c r="H45" i="11"/>
  <c r="I44" i="11"/>
  <c r="J44" i="11" s="1"/>
  <c r="H44" i="11"/>
  <c r="I43" i="11"/>
  <c r="J43" i="11" s="1"/>
  <c r="H43" i="11"/>
  <c r="I42" i="11"/>
  <c r="J42" i="11" s="1"/>
  <c r="H42" i="11"/>
  <c r="I41" i="11"/>
  <c r="J41" i="11" s="1"/>
  <c r="H41" i="11"/>
  <c r="I40" i="11"/>
  <c r="J40" i="11" s="1"/>
  <c r="H40" i="11"/>
  <c r="I39" i="11"/>
  <c r="J39" i="11" s="1"/>
  <c r="H39" i="11"/>
  <c r="I38" i="11"/>
  <c r="J38" i="11" s="1"/>
  <c r="H38" i="11"/>
  <c r="I37" i="11"/>
  <c r="J37" i="11" s="1"/>
  <c r="H37" i="11"/>
  <c r="G36" i="11"/>
  <c r="F36" i="11"/>
  <c r="E36" i="11"/>
  <c r="D36" i="11"/>
  <c r="C36" i="11"/>
  <c r="I35" i="11"/>
  <c r="J35" i="11" s="1"/>
  <c r="H35" i="11"/>
  <c r="I34" i="11"/>
  <c r="J34" i="11" s="1"/>
  <c r="H34" i="11"/>
  <c r="I33" i="11"/>
  <c r="J33" i="11" s="1"/>
  <c r="H33" i="11"/>
  <c r="I32" i="11"/>
  <c r="J32" i="11" s="1"/>
  <c r="H32" i="11"/>
  <c r="I31" i="11"/>
  <c r="J31" i="11" s="1"/>
  <c r="H31" i="11"/>
  <c r="I30" i="11"/>
  <c r="J30" i="11" s="1"/>
  <c r="H30" i="11"/>
  <c r="I29" i="11"/>
  <c r="J29" i="11" s="1"/>
  <c r="H29" i="11"/>
  <c r="I28" i="11"/>
  <c r="J28" i="11" s="1"/>
  <c r="H28" i="11"/>
  <c r="I27" i="11"/>
  <c r="J27" i="11" s="1"/>
  <c r="H27" i="11"/>
  <c r="I26" i="11"/>
  <c r="J26" i="11" s="1"/>
  <c r="H26" i="11"/>
  <c r="I25" i="11"/>
  <c r="J25" i="11" s="1"/>
  <c r="H25" i="11"/>
  <c r="I24" i="11"/>
  <c r="J24" i="11" s="1"/>
  <c r="H24" i="11"/>
  <c r="I23" i="11"/>
  <c r="J23" i="11" s="1"/>
  <c r="H23" i="11"/>
  <c r="I22" i="11"/>
  <c r="J22" i="11" s="1"/>
  <c r="H22" i="11"/>
  <c r="I21" i="11"/>
  <c r="J21" i="11" s="1"/>
  <c r="H21" i="11"/>
  <c r="I20" i="11"/>
  <c r="J20" i="11" s="1"/>
  <c r="H20" i="11"/>
  <c r="I19" i="11"/>
  <c r="J19" i="11" s="1"/>
  <c r="H19" i="11"/>
  <c r="I18" i="11"/>
  <c r="J18" i="11" s="1"/>
  <c r="H18" i="11"/>
  <c r="I17" i="11"/>
  <c r="J17" i="11" s="1"/>
  <c r="H17" i="11"/>
  <c r="I16" i="11"/>
  <c r="J16" i="11" s="1"/>
  <c r="H16" i="11"/>
  <c r="I15" i="11"/>
  <c r="J15" i="11" s="1"/>
  <c r="H15" i="11"/>
  <c r="I14" i="11"/>
  <c r="J14" i="11" s="1"/>
  <c r="H14" i="11"/>
  <c r="I13" i="11"/>
  <c r="J13" i="11" s="1"/>
  <c r="H13" i="11"/>
  <c r="I12" i="11"/>
  <c r="H12" i="11"/>
  <c r="L11" i="11"/>
  <c r="K11" i="11"/>
  <c r="G11" i="11"/>
  <c r="F11" i="11"/>
  <c r="E11" i="11"/>
  <c r="D11" i="11"/>
  <c r="C11" i="11"/>
  <c r="L10" i="11"/>
  <c r="L9" i="11" s="1"/>
  <c r="K10" i="11"/>
  <c r="K9" i="11" s="1"/>
  <c r="Q242" i="10"/>
  <c r="P242" i="10"/>
  <c r="Q241" i="10"/>
  <c r="P241" i="10"/>
  <c r="K241" i="10"/>
  <c r="Q240" i="10"/>
  <c r="P240" i="10"/>
  <c r="Q239" i="10"/>
  <c r="P239" i="10"/>
  <c r="K239" i="10"/>
  <c r="H239" i="10"/>
  <c r="G239" i="10"/>
  <c r="F239" i="10"/>
  <c r="E239" i="10"/>
  <c r="D239" i="10"/>
  <c r="C239" i="10"/>
  <c r="Q238" i="10"/>
  <c r="P238" i="10"/>
  <c r="Q237" i="10"/>
  <c r="P237" i="10"/>
  <c r="Q236" i="10"/>
  <c r="P236" i="10"/>
  <c r="Q235" i="10"/>
  <c r="P235" i="10"/>
  <c r="Q234" i="10"/>
  <c r="P234" i="10"/>
  <c r="H234" i="10"/>
  <c r="G234" i="10"/>
  <c r="F234" i="10"/>
  <c r="E234" i="10"/>
  <c r="D234" i="10"/>
  <c r="C234" i="10"/>
  <c r="Q233" i="10"/>
  <c r="P233" i="10"/>
  <c r="Q232" i="10"/>
  <c r="P232" i="10"/>
  <c r="K232" i="10"/>
  <c r="H232" i="10"/>
  <c r="G232" i="10"/>
  <c r="F232" i="10"/>
  <c r="E232" i="10"/>
  <c r="D232" i="10"/>
  <c r="C232" i="10"/>
  <c r="Q231" i="10"/>
  <c r="P231" i="10"/>
  <c r="N230" i="10"/>
  <c r="M229" i="10"/>
  <c r="M228" i="10" s="1"/>
  <c r="L225" i="10"/>
  <c r="M224" i="10"/>
  <c r="M226" i="10" s="1"/>
  <c r="M221" i="10"/>
  <c r="M220" i="10"/>
  <c r="M219" i="10"/>
  <c r="M217" i="10"/>
  <c r="M216" i="10"/>
  <c r="L216" i="10"/>
  <c r="K216" i="10"/>
  <c r="I216" i="10"/>
  <c r="H216" i="10"/>
  <c r="G216" i="10"/>
  <c r="F216" i="10"/>
  <c r="E216" i="10"/>
  <c r="D216" i="10"/>
  <c r="C216" i="10"/>
  <c r="M215" i="10"/>
  <c r="K215" i="10"/>
  <c r="I215" i="10"/>
  <c r="H215" i="10"/>
  <c r="G215" i="10"/>
  <c r="F215" i="10"/>
  <c r="E215" i="10"/>
  <c r="D215" i="10"/>
  <c r="C215" i="10"/>
  <c r="M212" i="10"/>
  <c r="M211" i="10"/>
  <c r="I211" i="10"/>
  <c r="H211" i="10"/>
  <c r="G211" i="10"/>
  <c r="F211" i="10"/>
  <c r="E211" i="10"/>
  <c r="D211" i="10"/>
  <c r="C211" i="10"/>
  <c r="M210" i="10"/>
  <c r="M209" i="10" s="1"/>
  <c r="I210" i="10"/>
  <c r="H210" i="10"/>
  <c r="H209" i="10" s="1"/>
  <c r="G210" i="10"/>
  <c r="G209" i="10" s="1"/>
  <c r="F210" i="10"/>
  <c r="E210" i="10"/>
  <c r="E209" i="10" s="1"/>
  <c r="D210" i="10"/>
  <c r="D209" i="10" s="1"/>
  <c r="C210" i="10"/>
  <c r="M207" i="10"/>
  <c r="Q206" i="10"/>
  <c r="P206" i="10"/>
  <c r="O206" i="10"/>
  <c r="N206" i="10"/>
  <c r="M206" i="10"/>
  <c r="L206" i="10"/>
  <c r="K206" i="10"/>
  <c r="J206" i="10"/>
  <c r="I206" i="10"/>
  <c r="F206" i="10"/>
  <c r="L192" i="10"/>
  <c r="K192" i="10"/>
  <c r="K229" i="10" s="1"/>
  <c r="J192" i="10"/>
  <c r="J191" i="10" s="1"/>
  <c r="J227" i="10" s="1"/>
  <c r="I192" i="10"/>
  <c r="I191" i="10" s="1"/>
  <c r="I227" i="10" s="1"/>
  <c r="H192" i="10"/>
  <c r="H229" i="10" s="1"/>
  <c r="G192" i="10"/>
  <c r="G191" i="10" s="1"/>
  <c r="G227" i="10" s="1"/>
  <c r="F192" i="10"/>
  <c r="F229" i="10" s="1"/>
  <c r="E192" i="10"/>
  <c r="E229" i="10" s="1"/>
  <c r="D192" i="10"/>
  <c r="D229" i="10" s="1"/>
  <c r="C192" i="10"/>
  <c r="C229" i="10" s="1"/>
  <c r="J190" i="10"/>
  <c r="J189" i="10"/>
  <c r="K188" i="10"/>
  <c r="K242" i="10" s="1"/>
  <c r="I188" i="10"/>
  <c r="J188" i="10" s="1"/>
  <c r="H188" i="10"/>
  <c r="G188" i="10"/>
  <c r="F188" i="10"/>
  <c r="E188" i="10"/>
  <c r="D188" i="10"/>
  <c r="C188" i="10"/>
  <c r="K187" i="10"/>
  <c r="I187" i="10"/>
  <c r="H187" i="10"/>
  <c r="G187" i="10"/>
  <c r="C187" i="10"/>
  <c r="K186" i="10"/>
  <c r="I186" i="10"/>
  <c r="H186" i="10"/>
  <c r="G186" i="10"/>
  <c r="C186" i="10"/>
  <c r="J185" i="10"/>
  <c r="J186" i="10" s="1"/>
  <c r="J184" i="10"/>
  <c r="I184" i="10"/>
  <c r="H184" i="10"/>
  <c r="G184" i="10"/>
  <c r="F184" i="10"/>
  <c r="E184" i="10"/>
  <c r="D184" i="10"/>
  <c r="C184" i="10"/>
  <c r="J183" i="10"/>
  <c r="I183" i="10"/>
  <c r="H183" i="10"/>
  <c r="G183" i="10"/>
  <c r="F183" i="10"/>
  <c r="F225" i="10" s="1"/>
  <c r="E183" i="10"/>
  <c r="E225" i="10" s="1"/>
  <c r="D183" i="10"/>
  <c r="D225" i="10" s="1"/>
  <c r="C183" i="10"/>
  <c r="K182" i="10"/>
  <c r="K184" i="10" s="1"/>
  <c r="J179" i="10"/>
  <c r="L173" i="10"/>
  <c r="K173" i="10"/>
  <c r="J173" i="10"/>
  <c r="I173" i="10"/>
  <c r="H173" i="10"/>
  <c r="G173" i="10"/>
  <c r="F173" i="10"/>
  <c r="E173" i="10"/>
  <c r="D173" i="10"/>
  <c r="C173" i="10"/>
  <c r="L170" i="10"/>
  <c r="K170" i="10"/>
  <c r="J170" i="10"/>
  <c r="I170" i="10"/>
  <c r="H170" i="10"/>
  <c r="G170" i="10"/>
  <c r="F170" i="10"/>
  <c r="E170" i="10"/>
  <c r="D170" i="10"/>
  <c r="C170" i="10"/>
  <c r="L167" i="10"/>
  <c r="K167" i="10"/>
  <c r="J167" i="10"/>
  <c r="I167" i="10"/>
  <c r="H167" i="10"/>
  <c r="G167" i="10"/>
  <c r="F167" i="10"/>
  <c r="E167" i="10"/>
  <c r="D167" i="10"/>
  <c r="C167" i="10"/>
  <c r="L155" i="10"/>
  <c r="K155" i="10"/>
  <c r="J155" i="10"/>
  <c r="I155" i="10"/>
  <c r="H155" i="10"/>
  <c r="G155" i="10"/>
  <c r="F155" i="10"/>
  <c r="E155" i="10"/>
  <c r="D155" i="10"/>
  <c r="C155" i="10"/>
  <c r="L149" i="10"/>
  <c r="L146" i="10" s="1"/>
  <c r="L221" i="10" s="1"/>
  <c r="K149" i="10"/>
  <c r="K146" i="10" s="1"/>
  <c r="K221" i="10" s="1"/>
  <c r="J149" i="10"/>
  <c r="I149" i="10"/>
  <c r="I146" i="10" s="1"/>
  <c r="I221" i="10" s="1"/>
  <c r="H149" i="10"/>
  <c r="H146" i="10" s="1"/>
  <c r="G149" i="10"/>
  <c r="G146" i="10" s="1"/>
  <c r="G221" i="10" s="1"/>
  <c r="F149" i="10"/>
  <c r="F146" i="10" s="1"/>
  <c r="F221" i="10" s="1"/>
  <c r="E149" i="10"/>
  <c r="E146" i="10" s="1"/>
  <c r="E221" i="10" s="1"/>
  <c r="D149" i="10"/>
  <c r="D146" i="10" s="1"/>
  <c r="D221" i="10" s="1"/>
  <c r="C149" i="10"/>
  <c r="C146" i="10" s="1"/>
  <c r="C221" i="10" s="1"/>
  <c r="J146" i="10"/>
  <c r="J221" i="10" s="1"/>
  <c r="L143" i="10"/>
  <c r="L220" i="10" s="1"/>
  <c r="K143" i="10"/>
  <c r="K220" i="10" s="1"/>
  <c r="J143" i="10"/>
  <c r="J220" i="10" s="1"/>
  <c r="I143" i="10"/>
  <c r="I220" i="10" s="1"/>
  <c r="H143" i="10"/>
  <c r="H220" i="10" s="1"/>
  <c r="G143" i="10"/>
  <c r="G220" i="10" s="1"/>
  <c r="F143" i="10"/>
  <c r="F220" i="10" s="1"/>
  <c r="E143" i="10"/>
  <c r="E220" i="10" s="1"/>
  <c r="D143" i="10"/>
  <c r="D220" i="10" s="1"/>
  <c r="C143" i="10"/>
  <c r="C220" i="10" s="1"/>
  <c r="J142" i="10"/>
  <c r="J138" i="10" s="1"/>
  <c r="J219" i="10" s="1"/>
  <c r="L138" i="10"/>
  <c r="K138" i="10"/>
  <c r="K219" i="10" s="1"/>
  <c r="I138" i="10"/>
  <c r="I219" i="10" s="1"/>
  <c r="H138" i="10"/>
  <c r="H219" i="10" s="1"/>
  <c r="G138" i="10"/>
  <c r="F138" i="10"/>
  <c r="E138" i="10"/>
  <c r="E219" i="10" s="1"/>
  <c r="D138" i="10"/>
  <c r="C138" i="10"/>
  <c r="C219" i="10" s="1"/>
  <c r="I136" i="10"/>
  <c r="I135" i="10"/>
  <c r="J135" i="10" s="1"/>
  <c r="I134" i="10"/>
  <c r="J134" i="10" s="1"/>
  <c r="I133" i="10"/>
  <c r="I239" i="10" s="1"/>
  <c r="I132" i="10"/>
  <c r="J132" i="10" s="1"/>
  <c r="I130" i="10"/>
  <c r="K130" i="10" s="1"/>
  <c r="I129" i="10"/>
  <c r="I128" i="10"/>
  <c r="I234" i="10" s="1"/>
  <c r="I127" i="10"/>
  <c r="J127" i="10" s="1"/>
  <c r="H127" i="10"/>
  <c r="H124" i="10" s="1"/>
  <c r="H217" i="10" s="1"/>
  <c r="I126" i="10"/>
  <c r="I232" i="10" s="1"/>
  <c r="I125" i="10"/>
  <c r="L124" i="10"/>
  <c r="L217" i="10" s="1"/>
  <c r="G124" i="10"/>
  <c r="G217" i="10" s="1"/>
  <c r="F124" i="10"/>
  <c r="F217" i="10" s="1"/>
  <c r="E124" i="10"/>
  <c r="E217" i="10" s="1"/>
  <c r="D124" i="10"/>
  <c r="D217" i="10" s="1"/>
  <c r="C124" i="10"/>
  <c r="C217" i="10" s="1"/>
  <c r="J123" i="10"/>
  <c r="J122" i="10"/>
  <c r="J121" i="10"/>
  <c r="J120" i="10"/>
  <c r="J119" i="10"/>
  <c r="I118" i="10"/>
  <c r="J118" i="10" s="1"/>
  <c r="H118" i="10"/>
  <c r="H241" i="10" s="1"/>
  <c r="G118" i="10"/>
  <c r="G241" i="10" s="1"/>
  <c r="F118" i="10"/>
  <c r="F241" i="10" s="1"/>
  <c r="E118" i="10"/>
  <c r="E241" i="10" s="1"/>
  <c r="D118" i="10"/>
  <c r="D241" i="10" s="1"/>
  <c r="C118" i="10"/>
  <c r="C241" i="10" s="1"/>
  <c r="J117" i="10"/>
  <c r="J116" i="10"/>
  <c r="J114" i="10"/>
  <c r="J113" i="10"/>
  <c r="J112" i="10"/>
  <c r="J111" i="10"/>
  <c r="J110" i="10"/>
  <c r="J109" i="10"/>
  <c r="L106" i="10"/>
  <c r="K106" i="10"/>
  <c r="J106" i="10"/>
  <c r="I106" i="10"/>
  <c r="H106" i="10"/>
  <c r="G106" i="10"/>
  <c r="F106" i="10"/>
  <c r="E106" i="10"/>
  <c r="D106" i="10"/>
  <c r="C106" i="10"/>
  <c r="L103" i="10"/>
  <c r="K103" i="10"/>
  <c r="J103" i="10"/>
  <c r="I103" i="10"/>
  <c r="H103" i="10"/>
  <c r="G103" i="10"/>
  <c r="F103" i="10"/>
  <c r="E103" i="10"/>
  <c r="D103" i="10"/>
  <c r="C103" i="10"/>
  <c r="J99" i="10"/>
  <c r="J98" i="10"/>
  <c r="L95" i="10"/>
  <c r="L215" i="10" s="1"/>
  <c r="K94" i="10"/>
  <c r="J94" i="10"/>
  <c r="I94" i="10"/>
  <c r="H94" i="10"/>
  <c r="G94" i="10"/>
  <c r="F94" i="10"/>
  <c r="E94" i="10"/>
  <c r="D94" i="10"/>
  <c r="C94" i="10"/>
  <c r="J93" i="10"/>
  <c r="J92" i="10"/>
  <c r="J91" i="10"/>
  <c r="L91" i="10" s="1"/>
  <c r="L88" i="10"/>
  <c r="K88" i="10"/>
  <c r="J88" i="10"/>
  <c r="I88" i="10"/>
  <c r="H88" i="10"/>
  <c r="G88" i="10"/>
  <c r="F88" i="10"/>
  <c r="E88" i="10"/>
  <c r="D88" i="10"/>
  <c r="C88" i="10"/>
  <c r="J85" i="10"/>
  <c r="J84" i="10"/>
  <c r="J83" i="10"/>
  <c r="L83" i="10" s="1"/>
  <c r="L242" i="10" s="1"/>
  <c r="J81" i="10"/>
  <c r="J80" i="10"/>
  <c r="L78" i="10"/>
  <c r="L77" i="10"/>
  <c r="L75" i="10"/>
  <c r="L74" i="10"/>
  <c r="L72" i="10"/>
  <c r="L71" i="10"/>
  <c r="K49" i="10"/>
  <c r="K212" i="10" s="1"/>
  <c r="I49" i="10"/>
  <c r="I212" i="10" s="1"/>
  <c r="H49" i="10"/>
  <c r="H212" i="10" s="1"/>
  <c r="G49" i="10"/>
  <c r="G212" i="10" s="1"/>
  <c r="F49" i="10"/>
  <c r="F212" i="10" s="1"/>
  <c r="E49" i="10"/>
  <c r="E212" i="10" s="1"/>
  <c r="D49" i="10"/>
  <c r="D212" i="10" s="1"/>
  <c r="C49" i="10"/>
  <c r="C212" i="10" s="1"/>
  <c r="J48" i="10"/>
  <c r="J47" i="10"/>
  <c r="N46" i="10"/>
  <c r="N242" i="10" s="1"/>
  <c r="M46" i="10"/>
  <c r="M242" i="10" s="1"/>
  <c r="I46" i="10"/>
  <c r="H46" i="10"/>
  <c r="G46" i="10"/>
  <c r="F46" i="10"/>
  <c r="E46" i="10"/>
  <c r="D46" i="10"/>
  <c r="C46" i="10"/>
  <c r="J45" i="10"/>
  <c r="J44" i="10"/>
  <c r="N43" i="10"/>
  <c r="N241" i="10" s="1"/>
  <c r="M43" i="10"/>
  <c r="M241" i="10" s="1"/>
  <c r="J43" i="10"/>
  <c r="K42" i="10"/>
  <c r="L41" i="10"/>
  <c r="N40" i="10"/>
  <c r="N240" i="10" s="1"/>
  <c r="M40" i="10"/>
  <c r="M240" i="10" s="1"/>
  <c r="K40" i="10"/>
  <c r="J40" i="10"/>
  <c r="I40" i="10"/>
  <c r="H40" i="10"/>
  <c r="H240" i="10" s="1"/>
  <c r="G40" i="10"/>
  <c r="G240" i="10" s="1"/>
  <c r="F40" i="10"/>
  <c r="F240" i="10" s="1"/>
  <c r="E40" i="10"/>
  <c r="E240" i="10" s="1"/>
  <c r="D40" i="10"/>
  <c r="D240" i="10" s="1"/>
  <c r="C40" i="10"/>
  <c r="C240" i="10" s="1"/>
  <c r="L39" i="10"/>
  <c r="L211" i="10" s="1"/>
  <c r="L38" i="10"/>
  <c r="N37" i="10"/>
  <c r="N239" i="10" s="1"/>
  <c r="M37" i="10"/>
  <c r="M239" i="10" s="1"/>
  <c r="L37" i="10"/>
  <c r="L239" i="10" s="1"/>
  <c r="J36" i="10"/>
  <c r="J35" i="10"/>
  <c r="N34" i="10"/>
  <c r="N238" i="10" s="1"/>
  <c r="M34" i="10"/>
  <c r="M238" i="10" s="1"/>
  <c r="K34" i="10"/>
  <c r="K238" i="10" s="1"/>
  <c r="I34" i="10"/>
  <c r="H34" i="10"/>
  <c r="H238" i="10" s="1"/>
  <c r="G34" i="10"/>
  <c r="G238" i="10" s="1"/>
  <c r="F34" i="10"/>
  <c r="F238" i="10" s="1"/>
  <c r="E34" i="10"/>
  <c r="E238" i="10" s="1"/>
  <c r="D34" i="10"/>
  <c r="D238" i="10" s="1"/>
  <c r="C34" i="10"/>
  <c r="C238" i="10" s="1"/>
  <c r="K33" i="10"/>
  <c r="K32" i="10"/>
  <c r="N31" i="10"/>
  <c r="N237" i="10" s="1"/>
  <c r="M31" i="10"/>
  <c r="M237" i="10" s="1"/>
  <c r="L31" i="10"/>
  <c r="J31" i="10"/>
  <c r="I31" i="10"/>
  <c r="N28" i="10"/>
  <c r="N236" i="10" s="1"/>
  <c r="M28" i="10"/>
  <c r="M236" i="10" s="1"/>
  <c r="K28" i="10"/>
  <c r="J28" i="10"/>
  <c r="I28" i="10"/>
  <c r="H28" i="10"/>
  <c r="G28" i="10"/>
  <c r="F28" i="10"/>
  <c r="E28" i="10"/>
  <c r="D28" i="10"/>
  <c r="C28" i="10"/>
  <c r="N25" i="10"/>
  <c r="M25" i="10"/>
  <c r="M235" i="10" s="1"/>
  <c r="K25" i="10"/>
  <c r="J25" i="10"/>
  <c r="I25" i="10"/>
  <c r="H25" i="10"/>
  <c r="G25" i="10"/>
  <c r="F25" i="10"/>
  <c r="E25" i="10"/>
  <c r="D25" i="10"/>
  <c r="C25" i="10"/>
  <c r="N22" i="10"/>
  <c r="N234" i="10" s="1"/>
  <c r="M22" i="10"/>
  <c r="M234" i="10" s="1"/>
  <c r="K22" i="10"/>
  <c r="K234" i="10" s="1"/>
  <c r="K21" i="10"/>
  <c r="K20" i="10"/>
  <c r="K210" i="10" s="1"/>
  <c r="N19" i="10"/>
  <c r="N233" i="10" s="1"/>
  <c r="M19" i="10"/>
  <c r="M233" i="10" s="1"/>
  <c r="J19" i="10"/>
  <c r="I19" i="10"/>
  <c r="H19" i="10"/>
  <c r="G19" i="10"/>
  <c r="F19" i="10"/>
  <c r="E19" i="10"/>
  <c r="D19" i="10"/>
  <c r="C19" i="10"/>
  <c r="J18" i="10"/>
  <c r="J17" i="10"/>
  <c r="N16" i="10"/>
  <c r="N232" i="10" s="1"/>
  <c r="M16" i="10"/>
  <c r="M232" i="10" s="1"/>
  <c r="J16" i="10"/>
  <c r="N13" i="10"/>
  <c r="M13" i="10"/>
  <c r="M231" i="10" s="1"/>
  <c r="K13" i="10"/>
  <c r="J13" i="10"/>
  <c r="I13" i="10"/>
  <c r="H13" i="10"/>
  <c r="G13" i="10"/>
  <c r="F13" i="10"/>
  <c r="E13" i="10"/>
  <c r="D13" i="10"/>
  <c r="C13" i="10"/>
  <c r="I87" i="9"/>
  <c r="H87" i="9"/>
  <c r="I86" i="9"/>
  <c r="H86" i="9"/>
  <c r="I85" i="9"/>
  <c r="H85" i="9"/>
  <c r="I84" i="9"/>
  <c r="H84" i="9"/>
  <c r="I83" i="9"/>
  <c r="H83" i="9"/>
  <c r="I82" i="9"/>
  <c r="H82" i="9"/>
  <c r="I81" i="9"/>
  <c r="H81" i="9"/>
  <c r="L80" i="9"/>
  <c r="K80" i="9"/>
  <c r="J80" i="9"/>
  <c r="E80" i="9"/>
  <c r="C80" i="9"/>
  <c r="I79" i="9"/>
  <c r="H79" i="9"/>
  <c r="I78" i="9"/>
  <c r="H78" i="9"/>
  <c r="I77" i="9"/>
  <c r="H77" i="9"/>
  <c r="I76" i="9"/>
  <c r="H76" i="9"/>
  <c r="I75" i="9"/>
  <c r="H75" i="9"/>
  <c r="L74" i="9"/>
  <c r="K74" i="9"/>
  <c r="J74" i="9"/>
  <c r="E74" i="9"/>
  <c r="C74" i="9"/>
  <c r="H72" i="9"/>
  <c r="I71" i="9"/>
  <c r="H71" i="9"/>
  <c r="I70" i="9"/>
  <c r="H70" i="9"/>
  <c r="I69" i="9"/>
  <c r="H69" i="9"/>
  <c r="I68" i="9"/>
  <c r="H68" i="9"/>
  <c r="I67" i="9"/>
  <c r="H67" i="9"/>
  <c r="I66" i="9"/>
  <c r="H66" i="9"/>
  <c r="I65" i="9"/>
  <c r="H65" i="9"/>
  <c r="I64" i="9"/>
  <c r="H64" i="9"/>
  <c r="L63" i="9"/>
  <c r="K63" i="9"/>
  <c r="J63" i="9"/>
  <c r="E63" i="9"/>
  <c r="C63" i="9"/>
  <c r="I62" i="9"/>
  <c r="H62" i="9"/>
  <c r="I61" i="9"/>
  <c r="H61" i="9"/>
  <c r="I60" i="9"/>
  <c r="H60" i="9"/>
  <c r="I59" i="9"/>
  <c r="H59" i="9"/>
  <c r="I58" i="9"/>
  <c r="H58" i="9"/>
  <c r="I57" i="9"/>
  <c r="H57" i="9"/>
  <c r="I56" i="9"/>
  <c r="H56" i="9"/>
  <c r="I55" i="9"/>
  <c r="H55" i="9"/>
  <c r="L54" i="9"/>
  <c r="K54" i="9"/>
  <c r="J54" i="9"/>
  <c r="E54" i="9"/>
  <c r="C54" i="9"/>
  <c r="I51" i="9"/>
  <c r="I50" i="9"/>
  <c r="I49" i="9"/>
  <c r="I48" i="9"/>
  <c r="I47" i="9"/>
  <c r="L46" i="9"/>
  <c r="K46" i="9"/>
  <c r="J46" i="9"/>
  <c r="H46" i="9"/>
  <c r="E46" i="9"/>
  <c r="C46" i="9"/>
  <c r="I44" i="9"/>
  <c r="J44" i="9" s="1"/>
  <c r="I43" i="9"/>
  <c r="J43" i="9" s="1"/>
  <c r="I42" i="9"/>
  <c r="J42" i="9" s="1"/>
  <c r="I41" i="9"/>
  <c r="J41" i="9" s="1"/>
  <c r="I40" i="9"/>
  <c r="L39" i="9"/>
  <c r="L38" i="9" s="1"/>
  <c r="K39" i="9"/>
  <c r="K38" i="9" s="1"/>
  <c r="H39" i="9"/>
  <c r="G39" i="9"/>
  <c r="G38" i="9" s="1"/>
  <c r="G37" i="9" s="1"/>
  <c r="E39" i="9"/>
  <c r="E38" i="9" s="1"/>
  <c r="C39" i="9"/>
  <c r="C38" i="9" s="1"/>
  <c r="H38" i="9"/>
  <c r="I36" i="9"/>
  <c r="J36" i="9" s="1"/>
  <c r="H36" i="9"/>
  <c r="I35" i="9"/>
  <c r="J35" i="9" s="1"/>
  <c r="H35" i="9"/>
  <c r="I34" i="9"/>
  <c r="J34" i="9" s="1"/>
  <c r="H34" i="9"/>
  <c r="I33" i="9"/>
  <c r="J33" i="9" s="1"/>
  <c r="H33" i="9"/>
  <c r="I32" i="9"/>
  <c r="J32" i="9" s="1"/>
  <c r="H32" i="9"/>
  <c r="I31" i="9"/>
  <c r="J31" i="9" s="1"/>
  <c r="H31" i="9"/>
  <c r="I30" i="9"/>
  <c r="J30" i="9" s="1"/>
  <c r="I29" i="9"/>
  <c r="J29" i="9" s="1"/>
  <c r="H29" i="9"/>
  <c r="I28" i="9"/>
  <c r="J28" i="9" s="1"/>
  <c r="H28" i="9"/>
  <c r="I27" i="9"/>
  <c r="J27" i="9" s="1"/>
  <c r="H27" i="9"/>
  <c r="I26" i="9"/>
  <c r="H26" i="9"/>
  <c r="K25" i="9"/>
  <c r="E25" i="9"/>
  <c r="C25" i="9"/>
  <c r="I24" i="9"/>
  <c r="J24" i="9" s="1"/>
  <c r="H24" i="9"/>
  <c r="I23" i="9"/>
  <c r="J23" i="9" s="1"/>
  <c r="H23" i="9"/>
  <c r="I22" i="9"/>
  <c r="J22" i="9" s="1"/>
  <c r="H22" i="9"/>
  <c r="I21" i="9"/>
  <c r="J21" i="9" s="1"/>
  <c r="H21" i="9"/>
  <c r="I20" i="9"/>
  <c r="J20" i="9" s="1"/>
  <c r="H20" i="9"/>
  <c r="I19" i="9"/>
  <c r="J19" i="9" s="1"/>
  <c r="H19" i="9"/>
  <c r="I18" i="9"/>
  <c r="J18" i="9" s="1"/>
  <c r="H18" i="9"/>
  <c r="I17" i="9"/>
  <c r="J17" i="9" s="1"/>
  <c r="H17" i="9"/>
  <c r="I16" i="9"/>
  <c r="H16" i="9"/>
  <c r="I15" i="9"/>
  <c r="J15" i="9" s="1"/>
  <c r="H15" i="9"/>
  <c r="I14" i="9"/>
  <c r="J14" i="9" s="1"/>
  <c r="H14" i="9"/>
  <c r="I13" i="9"/>
  <c r="J13" i="9" s="1"/>
  <c r="H13" i="9"/>
  <c r="L12" i="9"/>
  <c r="L11" i="9" s="1"/>
  <c r="K12" i="9"/>
  <c r="K11" i="9" s="1"/>
  <c r="E12" i="9"/>
  <c r="E11" i="9" s="1"/>
  <c r="C12" i="9"/>
  <c r="G9" i="9"/>
  <c r="F9" i="9"/>
  <c r="D9" i="9"/>
  <c r="K63" i="6"/>
  <c r="K61" i="6"/>
  <c r="K60" i="6"/>
  <c r="J59" i="6"/>
  <c r="I59" i="6"/>
  <c r="H59" i="6"/>
  <c r="G59" i="6"/>
  <c r="F59" i="6"/>
  <c r="E59" i="6"/>
  <c r="D59" i="6"/>
  <c r="K58" i="6"/>
  <c r="K57" i="6"/>
  <c r="K54" i="6"/>
  <c r="K53" i="6"/>
  <c r="J52" i="6"/>
  <c r="I52" i="6"/>
  <c r="H52" i="6"/>
  <c r="G52" i="6"/>
  <c r="F52" i="6"/>
  <c r="E52" i="6"/>
  <c r="D52" i="6"/>
  <c r="K49" i="6"/>
  <c r="K48" i="6"/>
  <c r="J47" i="6"/>
  <c r="I47" i="6"/>
  <c r="H47" i="6"/>
  <c r="G47" i="6"/>
  <c r="F47" i="6"/>
  <c r="E47" i="6"/>
  <c r="D47" i="6"/>
  <c r="K43" i="6"/>
  <c r="K42" i="6"/>
  <c r="K41" i="6"/>
  <c r="J40" i="6"/>
  <c r="I40" i="6"/>
  <c r="H40" i="6"/>
  <c r="G40" i="6"/>
  <c r="F40" i="6"/>
  <c r="E40" i="6"/>
  <c r="D40" i="6"/>
  <c r="K39" i="6"/>
  <c r="K38" i="6"/>
  <c r="K35" i="6"/>
  <c r="K34" i="6"/>
  <c r="K33" i="6"/>
  <c r="J32" i="6"/>
  <c r="I32" i="6"/>
  <c r="H32" i="6"/>
  <c r="G32" i="6"/>
  <c r="F32" i="6"/>
  <c r="E32" i="6"/>
  <c r="D32" i="6"/>
  <c r="K29" i="6"/>
  <c r="K28" i="6"/>
  <c r="K27" i="6"/>
  <c r="J26" i="6"/>
  <c r="I26" i="6"/>
  <c r="H26" i="6"/>
  <c r="G26" i="6"/>
  <c r="F26" i="6"/>
  <c r="E26" i="6"/>
  <c r="D26" i="6"/>
  <c r="K24" i="6"/>
  <c r="K23" i="6"/>
  <c r="K22" i="6"/>
  <c r="K21" i="6"/>
  <c r="J20" i="6"/>
  <c r="I20" i="6"/>
  <c r="H20" i="6"/>
  <c r="G20" i="6"/>
  <c r="F20" i="6"/>
  <c r="E20" i="6"/>
  <c r="D20" i="6"/>
  <c r="K19" i="6"/>
  <c r="K18" i="6"/>
  <c r="K16" i="6"/>
  <c r="K15" i="6"/>
  <c r="K14" i="6"/>
  <c r="J13" i="6"/>
  <c r="I13" i="6"/>
  <c r="H13" i="6"/>
  <c r="G13" i="6"/>
  <c r="F13" i="6"/>
  <c r="E13" i="6"/>
  <c r="D13" i="6"/>
  <c r="K11" i="6"/>
  <c r="K10" i="6"/>
  <c r="K9" i="6"/>
  <c r="J8" i="6"/>
  <c r="I8" i="6"/>
  <c r="H8" i="6"/>
  <c r="G8" i="6"/>
  <c r="F8" i="6"/>
  <c r="E8" i="6"/>
  <c r="D8" i="6"/>
  <c r="J36" i="5"/>
  <c r="I36" i="5"/>
  <c r="H36" i="5"/>
  <c r="G36" i="5"/>
  <c r="F36" i="5"/>
  <c r="E36" i="5"/>
  <c r="D36" i="5"/>
  <c r="J35" i="5"/>
  <c r="I35" i="5"/>
  <c r="H35" i="5"/>
  <c r="G35" i="5"/>
  <c r="F35" i="5"/>
  <c r="E35" i="5"/>
  <c r="D35" i="5"/>
  <c r="J34" i="5"/>
  <c r="I34" i="5"/>
  <c r="H34" i="5"/>
  <c r="G34" i="5"/>
  <c r="F34" i="5"/>
  <c r="E34" i="5"/>
  <c r="D34" i="5"/>
  <c r="K32" i="5"/>
  <c r="K31" i="5"/>
  <c r="K30" i="5"/>
  <c r="K29" i="5"/>
  <c r="K28" i="5"/>
  <c r="J27" i="5"/>
  <c r="I27" i="5"/>
  <c r="H27" i="5"/>
  <c r="G27" i="5"/>
  <c r="F27" i="5"/>
  <c r="E27" i="5"/>
  <c r="D27" i="5"/>
  <c r="K26" i="5"/>
  <c r="K25" i="5"/>
  <c r="K24" i="5"/>
  <c r="J23" i="5"/>
  <c r="I23" i="5"/>
  <c r="H23" i="5"/>
  <c r="G23" i="5"/>
  <c r="F23" i="5"/>
  <c r="E23" i="5"/>
  <c r="D23" i="5"/>
  <c r="J21" i="5"/>
  <c r="I21" i="5"/>
  <c r="H21" i="5"/>
  <c r="G21" i="5"/>
  <c r="F21" i="5"/>
  <c r="E21" i="5"/>
  <c r="D21" i="5"/>
  <c r="J20" i="5"/>
  <c r="I20" i="5"/>
  <c r="H20" i="5"/>
  <c r="G20" i="5"/>
  <c r="F20" i="5"/>
  <c r="E20" i="5"/>
  <c r="D20" i="5"/>
  <c r="J19" i="5"/>
  <c r="J18" i="5" s="1"/>
  <c r="I19" i="5"/>
  <c r="H19" i="5"/>
  <c r="G19" i="5"/>
  <c r="F19" i="5"/>
  <c r="E19" i="5"/>
  <c r="D19" i="5"/>
  <c r="K17" i="5"/>
  <c r="K16" i="5"/>
  <c r="K15" i="5"/>
  <c r="K14" i="5"/>
  <c r="K13" i="5"/>
  <c r="J12" i="5"/>
  <c r="I12" i="5"/>
  <c r="H12" i="5"/>
  <c r="G12" i="5"/>
  <c r="F12" i="5"/>
  <c r="E12" i="5"/>
  <c r="D12" i="5"/>
  <c r="K11" i="5"/>
  <c r="K10" i="5"/>
  <c r="K9" i="5"/>
  <c r="J8" i="5"/>
  <c r="I8" i="5"/>
  <c r="H8" i="5"/>
  <c r="G8" i="5"/>
  <c r="F8" i="5"/>
  <c r="E8" i="5"/>
  <c r="D8" i="5"/>
  <c r="K68" i="4"/>
  <c r="K67" i="4"/>
  <c r="K66" i="4"/>
  <c r="K65" i="4"/>
  <c r="K64" i="4"/>
  <c r="K63" i="4"/>
  <c r="K62" i="4"/>
  <c r="J61" i="4"/>
  <c r="I61" i="4"/>
  <c r="H61" i="4"/>
  <c r="G61" i="4"/>
  <c r="F61" i="4"/>
  <c r="E61" i="4"/>
  <c r="D61" i="4"/>
  <c r="K60" i="4"/>
  <c r="K59" i="4" s="1"/>
  <c r="J59" i="4"/>
  <c r="I59" i="4"/>
  <c r="H59" i="4"/>
  <c r="G59" i="4"/>
  <c r="F59" i="4"/>
  <c r="E59" i="4"/>
  <c r="D59" i="4"/>
  <c r="K55" i="4"/>
  <c r="J52" i="4"/>
  <c r="I52" i="4"/>
  <c r="H52" i="4"/>
  <c r="G52" i="4"/>
  <c r="F52" i="4"/>
  <c r="E52" i="4"/>
  <c r="D52" i="4"/>
  <c r="K50" i="4"/>
  <c r="K49" i="4"/>
  <c r="K48" i="4"/>
  <c r="K47" i="4"/>
  <c r="K46" i="4"/>
  <c r="J45" i="4"/>
  <c r="I45" i="4"/>
  <c r="H45" i="4"/>
  <c r="G45" i="4"/>
  <c r="F45" i="4"/>
  <c r="E45" i="4"/>
  <c r="D45" i="4"/>
  <c r="J39" i="4"/>
  <c r="I39" i="4"/>
  <c r="H39" i="4"/>
  <c r="G39" i="4"/>
  <c r="F39" i="4"/>
  <c r="E39" i="4"/>
  <c r="D39" i="4"/>
  <c r="J32" i="4"/>
  <c r="I32" i="4"/>
  <c r="H32" i="4"/>
  <c r="G32" i="4"/>
  <c r="F32" i="4"/>
  <c r="E32" i="4"/>
  <c r="D32" i="4"/>
  <c r="J27" i="4"/>
  <c r="I27" i="4"/>
  <c r="H27" i="4"/>
  <c r="G27" i="4"/>
  <c r="F27" i="4"/>
  <c r="E27" i="4"/>
  <c r="D27" i="4"/>
  <c r="K25" i="4"/>
  <c r="K24" i="4"/>
  <c r="K23" i="4"/>
  <c r="J21" i="4"/>
  <c r="I21" i="4"/>
  <c r="H21" i="4"/>
  <c r="G21" i="4"/>
  <c r="F21" i="4"/>
  <c r="E21" i="4"/>
  <c r="D21" i="4"/>
  <c r="K20" i="4"/>
  <c r="K19" i="4"/>
  <c r="K17" i="4"/>
  <c r="K16" i="4"/>
  <c r="K15" i="4"/>
  <c r="J14" i="4"/>
  <c r="I14" i="4"/>
  <c r="H14" i="4"/>
  <c r="G14" i="4"/>
  <c r="F14" i="4"/>
  <c r="E14" i="4"/>
  <c r="D14" i="4"/>
  <c r="K13" i="4"/>
  <c r="K12" i="4"/>
  <c r="K11" i="4"/>
  <c r="K10" i="4"/>
  <c r="J9" i="4"/>
  <c r="I9" i="4"/>
  <c r="H9" i="4"/>
  <c r="G9" i="4"/>
  <c r="F9" i="4"/>
  <c r="K9" i="4" s="1"/>
  <c r="E9" i="4"/>
  <c r="D9" i="4"/>
  <c r="K62" i="3"/>
  <c r="K61" i="3"/>
  <c r="K60" i="3"/>
  <c r="K59" i="3"/>
  <c r="K58" i="3"/>
  <c r="K57" i="3"/>
  <c r="K53" i="3"/>
  <c r="K51" i="3"/>
  <c r="K50" i="3"/>
  <c r="K49" i="3"/>
  <c r="K48" i="3"/>
  <c r="K47" i="3"/>
  <c r="K46" i="3"/>
  <c r="J45" i="3"/>
  <c r="I45" i="3"/>
  <c r="H45" i="3"/>
  <c r="G45" i="3"/>
  <c r="F45" i="3"/>
  <c r="E45" i="3"/>
  <c r="D45" i="3"/>
  <c r="K44" i="3"/>
  <c r="K43" i="3"/>
  <c r="K42" i="3"/>
  <c r="K41" i="3"/>
  <c r="K40" i="3"/>
  <c r="K39" i="3"/>
  <c r="J38" i="3"/>
  <c r="I38" i="3"/>
  <c r="H38" i="3"/>
  <c r="G38" i="3"/>
  <c r="F38" i="3"/>
  <c r="E38" i="3"/>
  <c r="D38" i="3"/>
  <c r="K34" i="3"/>
  <c r="K33" i="3" s="1"/>
  <c r="J33" i="3"/>
  <c r="I33" i="3"/>
  <c r="H33" i="3"/>
  <c r="G33" i="3"/>
  <c r="F33" i="3"/>
  <c r="E33" i="3"/>
  <c r="D33" i="3"/>
  <c r="K32" i="3"/>
  <c r="K31" i="3"/>
  <c r="K30" i="3"/>
  <c r="J29" i="3"/>
  <c r="I29" i="3"/>
  <c r="H29" i="3"/>
  <c r="G29" i="3"/>
  <c r="F29" i="3"/>
  <c r="E29" i="3"/>
  <c r="D29" i="3"/>
  <c r="K28" i="3"/>
  <c r="K27" i="3"/>
  <c r="K26" i="3"/>
  <c r="J25" i="3"/>
  <c r="I25" i="3"/>
  <c r="I35" i="3" s="1"/>
  <c r="H25" i="3"/>
  <c r="G25" i="3"/>
  <c r="F25" i="3"/>
  <c r="E25" i="3"/>
  <c r="D25" i="3"/>
  <c r="K17" i="3"/>
  <c r="J17" i="3"/>
  <c r="I17" i="3"/>
  <c r="H17" i="3"/>
  <c r="G17" i="3"/>
  <c r="F17" i="3"/>
  <c r="E17" i="3"/>
  <c r="D17" i="3"/>
  <c r="K9" i="3"/>
  <c r="K23" i="3" s="1"/>
  <c r="J9" i="3"/>
  <c r="J23" i="3" s="1"/>
  <c r="I9" i="3"/>
  <c r="I23" i="3" s="1"/>
  <c r="H9" i="3"/>
  <c r="H23" i="3" s="1"/>
  <c r="G9" i="3"/>
  <c r="G23" i="3" s="1"/>
  <c r="F9" i="3"/>
  <c r="F23" i="3" s="1"/>
  <c r="E9" i="3"/>
  <c r="E23" i="3" s="1"/>
  <c r="D9" i="3"/>
  <c r="D23" i="3" s="1"/>
  <c r="K101" i="2"/>
  <c r="J101" i="2"/>
  <c r="I101" i="2"/>
  <c r="H101" i="2"/>
  <c r="G101" i="2"/>
  <c r="F101" i="2"/>
  <c r="E101" i="2"/>
  <c r="D101" i="2"/>
  <c r="K85" i="2"/>
  <c r="J85" i="2"/>
  <c r="I85" i="2"/>
  <c r="H85" i="2"/>
  <c r="G85" i="2"/>
  <c r="F85" i="2"/>
  <c r="E85" i="2"/>
  <c r="D85" i="2"/>
  <c r="K71" i="2"/>
  <c r="J71" i="2"/>
  <c r="I71" i="2"/>
  <c r="H71" i="2"/>
  <c r="G71" i="2"/>
  <c r="F71" i="2"/>
  <c r="E71" i="2"/>
  <c r="D71" i="2"/>
  <c r="K49" i="2"/>
  <c r="J49" i="2"/>
  <c r="I49" i="2"/>
  <c r="H49" i="2"/>
  <c r="G49" i="2"/>
  <c r="F49" i="2"/>
  <c r="E49" i="2"/>
  <c r="D49" i="2"/>
  <c r="L37" i="2"/>
  <c r="K37" i="2"/>
  <c r="J37" i="2"/>
  <c r="I37" i="2"/>
  <c r="H37" i="2"/>
  <c r="G37" i="2"/>
  <c r="F37" i="2"/>
  <c r="E37" i="2"/>
  <c r="D37" i="2"/>
  <c r="I35" i="2"/>
  <c r="H35" i="2"/>
  <c r="G35" i="2"/>
  <c r="E35" i="2"/>
  <c r="D35" i="2"/>
  <c r="J9" i="2"/>
  <c r="J35" i="2" s="1"/>
  <c r="F9" i="2"/>
  <c r="G27" i="1"/>
  <c r="G26" i="1"/>
  <c r="G25" i="1"/>
  <c r="K24" i="1"/>
  <c r="J24" i="1"/>
  <c r="I24" i="1"/>
  <c r="H24" i="1"/>
  <c r="F24" i="1"/>
  <c r="E24" i="1"/>
  <c r="D24" i="1"/>
  <c r="G23" i="1"/>
  <c r="G22" i="1"/>
  <c r="K21" i="1"/>
  <c r="J21" i="1"/>
  <c r="I21" i="1"/>
  <c r="H21" i="1"/>
  <c r="F21" i="1"/>
  <c r="E21" i="1"/>
  <c r="D21" i="1"/>
  <c r="G20" i="1"/>
  <c r="F19" i="1"/>
  <c r="F18" i="1" s="1"/>
  <c r="K18" i="1"/>
  <c r="J18" i="1"/>
  <c r="I18" i="1"/>
  <c r="H18" i="1"/>
  <c r="E18" i="1"/>
  <c r="D18" i="1"/>
  <c r="G17" i="1"/>
  <c r="G16" i="1"/>
  <c r="G15" i="1" s="1"/>
  <c r="K15" i="1"/>
  <c r="J15" i="1"/>
  <c r="I15" i="1"/>
  <c r="H15" i="1"/>
  <c r="F15" i="1"/>
  <c r="E15" i="1"/>
  <c r="D15" i="1"/>
  <c r="G14" i="1"/>
  <c r="G13" i="1"/>
  <c r="K12" i="1"/>
  <c r="J12" i="1"/>
  <c r="I12" i="1"/>
  <c r="H12" i="1"/>
  <c r="F12" i="1"/>
  <c r="E12" i="1"/>
  <c r="D12" i="1"/>
  <c r="G11" i="1"/>
  <c r="G10" i="1"/>
  <c r="G9" i="1"/>
  <c r="K8" i="1"/>
  <c r="J8" i="1"/>
  <c r="I8" i="1"/>
  <c r="H8" i="1"/>
  <c r="F8" i="1"/>
  <c r="E8" i="1"/>
  <c r="D8" i="1"/>
  <c r="J14" i="15" l="1"/>
  <c r="D79" i="15"/>
  <c r="K79" i="15"/>
  <c r="H80" i="9"/>
  <c r="J235" i="10"/>
  <c r="C68" i="16"/>
  <c r="C78" i="15"/>
  <c r="F235" i="10"/>
  <c r="K28" i="23"/>
  <c r="I54" i="9"/>
  <c r="F214" i="10"/>
  <c r="F79" i="15"/>
  <c r="E44" i="16"/>
  <c r="H45" i="16"/>
  <c r="C11" i="17"/>
  <c r="R17" i="27"/>
  <c r="L141" i="27"/>
  <c r="R142" i="27"/>
  <c r="L143" i="27"/>
  <c r="Q247" i="27"/>
  <c r="K73" i="9"/>
  <c r="J97" i="10"/>
  <c r="E12" i="15"/>
  <c r="L84" i="16"/>
  <c r="J13" i="22"/>
  <c r="H28" i="23"/>
  <c r="L142" i="27"/>
  <c r="E37" i="9"/>
  <c r="E10" i="9" s="1"/>
  <c r="D231" i="10"/>
  <c r="C87" i="10"/>
  <c r="C86" i="10" s="1"/>
  <c r="K87" i="10"/>
  <c r="L45" i="16"/>
  <c r="G44" i="16"/>
  <c r="H26" i="27"/>
  <c r="Q59" i="27"/>
  <c r="R92" i="27"/>
  <c r="Q132" i="27"/>
  <c r="S141" i="27"/>
  <c r="Q142" i="27"/>
  <c r="S143" i="27"/>
  <c r="R224" i="27"/>
  <c r="R244" i="27"/>
  <c r="K28" i="1"/>
  <c r="D87" i="10"/>
  <c r="D86" i="10" s="1"/>
  <c r="E214" i="10"/>
  <c r="I214" i="10"/>
  <c r="I213" i="10" s="1"/>
  <c r="I207" i="10" s="1"/>
  <c r="F12" i="16"/>
  <c r="I47" i="17"/>
  <c r="I46" i="17" s="1"/>
  <c r="I108" i="17" s="1"/>
  <c r="L23" i="24"/>
  <c r="M34" i="24"/>
  <c r="H49" i="27"/>
  <c r="R72" i="27"/>
  <c r="L73" i="27"/>
  <c r="Q79" i="27"/>
  <c r="Q133" i="27"/>
  <c r="H141" i="27"/>
  <c r="Q143" i="27"/>
  <c r="Q164" i="27"/>
  <c r="L164" i="27"/>
  <c r="S165" i="27"/>
  <c r="R180" i="27"/>
  <c r="R182" i="27"/>
  <c r="R184" i="27"/>
  <c r="R186" i="27"/>
  <c r="Q197" i="27"/>
  <c r="H200" i="27"/>
  <c r="R202" i="27"/>
  <c r="L203" i="27"/>
  <c r="R223" i="27"/>
  <c r="Q267" i="27"/>
  <c r="Q73" i="27"/>
  <c r="S76" i="27"/>
  <c r="R133" i="27"/>
  <c r="S134" i="27"/>
  <c r="S136" i="27"/>
  <c r="S138" i="27"/>
  <c r="H139" i="27"/>
  <c r="R145" i="27"/>
  <c r="Q146" i="27"/>
  <c r="L167" i="27"/>
  <c r="L246" i="27"/>
  <c r="S268" i="27"/>
  <c r="H20" i="27"/>
  <c r="L40" i="27"/>
  <c r="R50" i="27"/>
  <c r="S19" i="27"/>
  <c r="S25" i="27"/>
  <c r="L26" i="27"/>
  <c r="L49" i="27"/>
  <c r="L53" i="27"/>
  <c r="R73" i="27"/>
  <c r="H16" i="27"/>
  <c r="L17" i="27"/>
  <c r="R18" i="27"/>
  <c r="L19" i="27"/>
  <c r="R49" i="27"/>
  <c r="H74" i="27"/>
  <c r="L78" i="27"/>
  <c r="S79" i="27"/>
  <c r="Q84" i="27"/>
  <c r="L84" i="27"/>
  <c r="S102" i="27"/>
  <c r="Q105" i="27"/>
  <c r="R130" i="27"/>
  <c r="R132" i="27"/>
  <c r="L132" i="27"/>
  <c r="Q243" i="27"/>
  <c r="S246" i="27"/>
  <c r="S267" i="27"/>
  <c r="Q268" i="27"/>
  <c r="P268" i="27" s="1"/>
  <c r="R271" i="27"/>
  <c r="N34" i="24"/>
  <c r="L40" i="24"/>
  <c r="J47" i="17"/>
  <c r="J46" i="17" s="1"/>
  <c r="J108" i="17" s="1"/>
  <c r="Q265" i="27"/>
  <c r="I238" i="10"/>
  <c r="J34" i="10"/>
  <c r="O34" i="10" s="1"/>
  <c r="K109" i="11"/>
  <c r="K101" i="11" s="1"/>
  <c r="K218" i="10"/>
  <c r="D191" i="10"/>
  <c r="D227" i="10" s="1"/>
  <c r="D228" i="10" s="1"/>
  <c r="K60" i="13"/>
  <c r="H53" i="19"/>
  <c r="R74" i="27"/>
  <c r="G21" i="1"/>
  <c r="K9" i="2"/>
  <c r="K35" i="2" s="1"/>
  <c r="E56" i="2"/>
  <c r="I56" i="2"/>
  <c r="D54" i="3"/>
  <c r="F33" i="5"/>
  <c r="J33" i="5"/>
  <c r="D33" i="5"/>
  <c r="H33" i="5"/>
  <c r="K26" i="6"/>
  <c r="K59" i="6"/>
  <c r="D235" i="10"/>
  <c r="H235" i="10"/>
  <c r="F87" i="10"/>
  <c r="F86" i="10" s="1"/>
  <c r="G137" i="10"/>
  <c r="I225" i="10"/>
  <c r="E191" i="10"/>
  <c r="E227" i="10" s="1"/>
  <c r="E228" i="10" s="1"/>
  <c r="M218" i="10"/>
  <c r="L11" i="13"/>
  <c r="L10" i="13"/>
  <c r="L110" i="13" s="1"/>
  <c r="D12" i="15"/>
  <c r="D12" i="16"/>
  <c r="K12" i="16"/>
  <c r="H47" i="17"/>
  <c r="H46" i="17" s="1"/>
  <c r="H108" i="17" s="1"/>
  <c r="S78" i="27"/>
  <c r="R164" i="27"/>
  <c r="R166" i="27"/>
  <c r="L199" i="27"/>
  <c r="S206" i="27"/>
  <c r="Q207" i="27"/>
  <c r="S210" i="27"/>
  <c r="C11" i="9"/>
  <c r="F78" i="11"/>
  <c r="F77" i="11" s="1"/>
  <c r="I57" i="16"/>
  <c r="R78" i="27"/>
  <c r="H78" i="27"/>
  <c r="S264" i="27"/>
  <c r="E54" i="3"/>
  <c r="I54" i="3"/>
  <c r="G18" i="5"/>
  <c r="D18" i="5"/>
  <c r="H18" i="5"/>
  <c r="H233" i="10"/>
  <c r="O25" i="10"/>
  <c r="H79" i="11"/>
  <c r="E78" i="11"/>
  <c r="E77" i="11" s="1"/>
  <c r="G13" i="13"/>
  <c r="G10" i="23"/>
  <c r="K10" i="23"/>
  <c r="L31" i="24"/>
  <c r="L38" i="24"/>
  <c r="L39" i="24"/>
  <c r="L50" i="24"/>
  <c r="L81" i="24"/>
  <c r="L71" i="27"/>
  <c r="L74" i="27"/>
  <c r="S83" i="27"/>
  <c r="S133" i="27"/>
  <c r="R135" i="27"/>
  <c r="R137" i="27"/>
  <c r="Q157" i="27"/>
  <c r="R246" i="27"/>
  <c r="Q15" i="27"/>
  <c r="H28" i="27"/>
  <c r="S29" i="27"/>
  <c r="S33" i="27"/>
  <c r="Q36" i="27"/>
  <c r="H129" i="27"/>
  <c r="R161" i="27"/>
  <c r="R183" i="27"/>
  <c r="O66" i="24"/>
  <c r="R24" i="27"/>
  <c r="S77" i="27"/>
  <c r="L81" i="27"/>
  <c r="R95" i="27"/>
  <c r="L95" i="27"/>
  <c r="R97" i="27"/>
  <c r="R146" i="27"/>
  <c r="R163" i="27"/>
  <c r="Q165" i="27"/>
  <c r="R179" i="27"/>
  <c r="R197" i="27"/>
  <c r="R211" i="27" s="1"/>
  <c r="R203" i="27"/>
  <c r="L221" i="27"/>
  <c r="Q240" i="27"/>
  <c r="R261" i="27"/>
  <c r="L262" i="27"/>
  <c r="G54" i="3"/>
  <c r="K45" i="4"/>
  <c r="H37" i="9"/>
  <c r="E53" i="9"/>
  <c r="H74" i="9"/>
  <c r="H73" i="9" s="1"/>
  <c r="F233" i="10"/>
  <c r="K235" i="10"/>
  <c r="L237" i="10"/>
  <c r="K31" i="10"/>
  <c r="K237" i="10" s="1"/>
  <c r="O43" i="10"/>
  <c r="M208" i="10"/>
  <c r="H214" i="10"/>
  <c r="H213" i="10" s="1"/>
  <c r="C214" i="10"/>
  <c r="C213" i="10" s="1"/>
  <c r="I101" i="11"/>
  <c r="E83" i="15"/>
  <c r="K68" i="16"/>
  <c r="H69" i="16"/>
  <c r="L68" i="16"/>
  <c r="K84" i="16"/>
  <c r="I29" i="19"/>
  <c r="I28" i="19" s="1"/>
  <c r="L45" i="24"/>
  <c r="L49" i="24"/>
  <c r="Q23" i="27"/>
  <c r="L29" i="27"/>
  <c r="L33" i="27"/>
  <c r="S74" i="27"/>
  <c r="S84" i="27"/>
  <c r="S95" i="27"/>
  <c r="R138" i="27"/>
  <c r="R140" i="27"/>
  <c r="S144" i="27"/>
  <c r="S146" i="27"/>
  <c r="Q156" i="27"/>
  <c r="L156" i="27"/>
  <c r="S157" i="27"/>
  <c r="R167" i="27"/>
  <c r="N187" i="27"/>
  <c r="Q198" i="27"/>
  <c r="R204" i="27"/>
  <c r="S205" i="27"/>
  <c r="S207" i="27"/>
  <c r="S209" i="27"/>
  <c r="R226" i="27"/>
  <c r="R228" i="27"/>
  <c r="S228" i="27"/>
  <c r="R240" i="27"/>
  <c r="S245" i="27"/>
  <c r="L12" i="19"/>
  <c r="L11" i="19" s="1"/>
  <c r="L10" i="19" s="1"/>
  <c r="Q69" i="27"/>
  <c r="Q270" i="27"/>
  <c r="S273" i="27"/>
  <c r="Q274" i="27"/>
  <c r="K52" i="6"/>
  <c r="L229" i="10"/>
  <c r="L191" i="10"/>
  <c r="L227" i="10" s="1"/>
  <c r="L228" i="10" s="1"/>
  <c r="F78" i="15"/>
  <c r="J52" i="20"/>
  <c r="I33" i="23"/>
  <c r="J34" i="23"/>
  <c r="J33" i="23" s="1"/>
  <c r="Q71" i="27"/>
  <c r="H35" i="3"/>
  <c r="K45" i="3"/>
  <c r="K39" i="4"/>
  <c r="E235" i="10"/>
  <c r="I237" i="10"/>
  <c r="E237" i="10"/>
  <c r="E10" i="11"/>
  <c r="G10" i="11"/>
  <c r="D77" i="11"/>
  <c r="L98" i="11"/>
  <c r="H57" i="13"/>
  <c r="H56" i="13" s="1"/>
  <c r="I80" i="15"/>
  <c r="G11" i="19"/>
  <c r="G10" i="19" s="1"/>
  <c r="H66" i="19"/>
  <c r="L28" i="23"/>
  <c r="S24" i="27"/>
  <c r="S27" i="27"/>
  <c r="S244" i="27"/>
  <c r="S259" i="27"/>
  <c r="G208" i="10"/>
  <c r="J85" i="11"/>
  <c r="E12" i="16"/>
  <c r="L12" i="16"/>
  <c r="S266" i="27"/>
  <c r="Q272" i="27"/>
  <c r="G12" i="1"/>
  <c r="J56" i="2"/>
  <c r="K32" i="4"/>
  <c r="L53" i="9"/>
  <c r="C73" i="9"/>
  <c r="L73" i="9"/>
  <c r="L13" i="10"/>
  <c r="L231" i="10" s="1"/>
  <c r="O13" i="10"/>
  <c r="J210" i="10"/>
  <c r="E233" i="10"/>
  <c r="K240" i="10"/>
  <c r="E242" i="10"/>
  <c r="I242" i="10"/>
  <c r="L214" i="10"/>
  <c r="L213" i="10" s="1"/>
  <c r="D236" i="10"/>
  <c r="F237" i="10"/>
  <c r="E154" i="10"/>
  <c r="I154" i="10"/>
  <c r="I224" i="10" s="1"/>
  <c r="C235" i="10"/>
  <c r="C225" i="10"/>
  <c r="G225" i="10"/>
  <c r="K183" i="10"/>
  <c r="K225" i="10" s="1"/>
  <c r="H191" i="10"/>
  <c r="H227" i="10" s="1"/>
  <c r="H228" i="10" s="1"/>
  <c r="J64" i="16"/>
  <c r="J57" i="16" s="1"/>
  <c r="J84" i="16"/>
  <c r="J82" i="17"/>
  <c r="J81" i="17" s="1"/>
  <c r="J80" i="17" s="1"/>
  <c r="J110" i="17" s="1"/>
  <c r="I82" i="17"/>
  <c r="I81" i="17" s="1"/>
  <c r="I80" i="17" s="1"/>
  <c r="I110" i="17" s="1"/>
  <c r="H13" i="19"/>
  <c r="H12" i="19" s="1"/>
  <c r="I29" i="23"/>
  <c r="J30" i="23"/>
  <c r="J29" i="23" s="1"/>
  <c r="R23" i="27"/>
  <c r="S130" i="27"/>
  <c r="S137" i="27"/>
  <c r="R139" i="27"/>
  <c r="S145" i="27"/>
  <c r="R156" i="27"/>
  <c r="S241" i="27"/>
  <c r="S243" i="27"/>
  <c r="Q17" i="27"/>
  <c r="R34" i="27"/>
  <c r="R36" i="27"/>
  <c r="S50" i="27"/>
  <c r="S54" i="27"/>
  <c r="Q81" i="27"/>
  <c r="S92" i="27"/>
  <c r="S97" i="27"/>
  <c r="L105" i="27"/>
  <c r="L185" i="27"/>
  <c r="L244" i="27"/>
  <c r="R248" i="27"/>
  <c r="L259" i="27"/>
  <c r="S263" i="27"/>
  <c r="R268" i="27"/>
  <c r="R274" i="27"/>
  <c r="L26" i="24"/>
  <c r="O34" i="24"/>
  <c r="L79" i="24"/>
  <c r="S18" i="27"/>
  <c r="H22" i="27"/>
  <c r="Q22" i="27"/>
  <c r="L24" i="27"/>
  <c r="R26" i="27"/>
  <c r="L27" i="27"/>
  <c r="S37" i="27"/>
  <c r="P37" i="27" s="1"/>
  <c r="Q38" i="27"/>
  <c r="S56" i="27"/>
  <c r="Q57" i="27"/>
  <c r="S58" i="27"/>
  <c r="H77" i="27"/>
  <c r="S82" i="27"/>
  <c r="H90" i="27"/>
  <c r="H106" i="27" s="1"/>
  <c r="Q91" i="27"/>
  <c r="R94" i="27"/>
  <c r="R99" i="27"/>
  <c r="L99" i="27"/>
  <c r="R105" i="27"/>
  <c r="R129" i="27"/>
  <c r="L166" i="27"/>
  <c r="L223" i="27"/>
  <c r="S240" i="27"/>
  <c r="R260" i="27"/>
  <c r="L261" i="27"/>
  <c r="S265" i="27"/>
  <c r="R276" i="27"/>
  <c r="G8" i="1"/>
  <c r="G24" i="1"/>
  <c r="D56" i="2"/>
  <c r="F54" i="3"/>
  <c r="J54" i="3"/>
  <c r="K12" i="5"/>
  <c r="K19" i="5"/>
  <c r="I18" i="5"/>
  <c r="K27" i="5"/>
  <c r="K34" i="5"/>
  <c r="I33" i="5"/>
  <c r="K13" i="6"/>
  <c r="K32" i="6"/>
  <c r="K40" i="6"/>
  <c r="H25" i="9"/>
  <c r="C37" i="9"/>
  <c r="C10" i="9" s="1"/>
  <c r="K37" i="9"/>
  <c r="K10" i="9" s="1"/>
  <c r="J53" i="9"/>
  <c r="C233" i="10"/>
  <c r="G233" i="10"/>
  <c r="I236" i="10"/>
  <c r="L210" i="10"/>
  <c r="L209" i="10" s="1"/>
  <c r="L40" i="10"/>
  <c r="L240" i="10" s="1"/>
  <c r="C242" i="10"/>
  <c r="J239" i="10"/>
  <c r="J218" i="10"/>
  <c r="F218" i="10"/>
  <c r="D237" i="10"/>
  <c r="H225" i="10"/>
  <c r="J101" i="11"/>
  <c r="G12" i="15"/>
  <c r="H80" i="15"/>
  <c r="F83" i="15"/>
  <c r="H53" i="15"/>
  <c r="K78" i="15"/>
  <c r="G12" i="16"/>
  <c r="H51" i="16"/>
  <c r="L57" i="16"/>
  <c r="F68" i="16"/>
  <c r="K46" i="19"/>
  <c r="K45" i="19" s="1"/>
  <c r="C59" i="19"/>
  <c r="E59" i="19"/>
  <c r="L29" i="24"/>
  <c r="L72" i="24"/>
  <c r="L18" i="27"/>
  <c r="R22" i="27"/>
  <c r="S28" i="27"/>
  <c r="S32" i="27"/>
  <c r="Q33" i="27"/>
  <c r="Q35" i="27"/>
  <c r="S36" i="27"/>
  <c r="P36" i="27" s="1"/>
  <c r="L37" i="27"/>
  <c r="R38" i="27"/>
  <c r="L50" i="27"/>
  <c r="R53" i="27"/>
  <c r="R81" i="27"/>
  <c r="L92" i="27"/>
  <c r="Q93" i="27"/>
  <c r="H94" i="27"/>
  <c r="S101" i="27"/>
  <c r="L102" i="27"/>
  <c r="S103" i="27"/>
  <c r="Q104" i="27"/>
  <c r="P104" i="27" s="1"/>
  <c r="L159" i="27"/>
  <c r="L165" i="27"/>
  <c r="S167" i="27"/>
  <c r="S181" i="27"/>
  <c r="Q182" i="27"/>
  <c r="S183" i="27"/>
  <c r="R200" i="27"/>
  <c r="S201" i="27"/>
  <c r="S203" i="27"/>
  <c r="L207" i="27"/>
  <c r="Q220" i="27"/>
  <c r="S221" i="27"/>
  <c r="R222" i="27"/>
  <c r="Q224" i="27"/>
  <c r="R225" i="27"/>
  <c r="R227" i="27"/>
  <c r="R239" i="27"/>
  <c r="I83" i="24"/>
  <c r="L22" i="24"/>
  <c r="L30" i="24"/>
  <c r="L42" i="24"/>
  <c r="F83" i="24"/>
  <c r="L69" i="24"/>
  <c r="L70" i="24"/>
  <c r="L74" i="24"/>
  <c r="L78" i="24"/>
  <c r="S26" i="27"/>
  <c r="L28" i="27"/>
  <c r="R31" i="27"/>
  <c r="R33" i="27"/>
  <c r="Q37" i="27"/>
  <c r="Q39" i="27"/>
  <c r="S40" i="27"/>
  <c r="S49" i="27"/>
  <c r="Q50" i="27"/>
  <c r="S51" i="27"/>
  <c r="Q52" i="27"/>
  <c r="S53" i="27"/>
  <c r="L54" i="27"/>
  <c r="L56" i="27"/>
  <c r="R57" i="27"/>
  <c r="L58" i="27"/>
  <c r="R59" i="27"/>
  <c r="S69" i="27"/>
  <c r="L76" i="27"/>
  <c r="Q77" i="27"/>
  <c r="Q82" i="27"/>
  <c r="L93" i="27"/>
  <c r="L94" i="27"/>
  <c r="Q99" i="27"/>
  <c r="S100" i="27"/>
  <c r="R104" i="27"/>
  <c r="S104" i="27"/>
  <c r="S129" i="27"/>
  <c r="L130" i="27"/>
  <c r="R131" i="27"/>
  <c r="H134" i="27"/>
  <c r="R136" i="27"/>
  <c r="L145" i="27"/>
  <c r="L158" i="27"/>
  <c r="S161" i="27"/>
  <c r="Q162" i="27"/>
  <c r="L162" i="27"/>
  <c r="S163" i="27"/>
  <c r="Q167" i="27"/>
  <c r="S178" i="27"/>
  <c r="S182" i="27"/>
  <c r="S186" i="27"/>
  <c r="Q201" i="27"/>
  <c r="L205" i="27"/>
  <c r="R206" i="27"/>
  <c r="H208" i="27"/>
  <c r="H221" i="27"/>
  <c r="L240" i="27"/>
  <c r="H241" i="27"/>
  <c r="S242" i="27"/>
  <c r="R247" i="27"/>
  <c r="R264" i="27"/>
  <c r="H266" i="27"/>
  <c r="Q269" i="27"/>
  <c r="Q271" i="27"/>
  <c r="L273" i="27"/>
  <c r="R275" i="27"/>
  <c r="C67" i="37"/>
  <c r="H208" i="10"/>
  <c r="K14" i="4"/>
  <c r="K21" i="4"/>
  <c r="K52" i="4"/>
  <c r="K8" i="5"/>
  <c r="F18" i="5"/>
  <c r="K23" i="5"/>
  <c r="K8" i="6"/>
  <c r="D137" i="10"/>
  <c r="J59" i="15"/>
  <c r="K107" i="17"/>
  <c r="L32" i="27"/>
  <c r="Q32" i="27"/>
  <c r="S94" i="27"/>
  <c r="H28" i="1"/>
  <c r="E28" i="1"/>
  <c r="H56" i="2"/>
  <c r="D35" i="3"/>
  <c r="D12" i="10"/>
  <c r="D11" i="10" s="1"/>
  <c r="L137" i="10"/>
  <c r="I95" i="11"/>
  <c r="I94" i="11" s="1"/>
  <c r="I28" i="1"/>
  <c r="E35" i="3"/>
  <c r="K25" i="3"/>
  <c r="G35" i="3"/>
  <c r="K61" i="4"/>
  <c r="K21" i="5"/>
  <c r="G33" i="5"/>
  <c r="K36" i="5"/>
  <c r="I12" i="9"/>
  <c r="I25" i="9"/>
  <c r="L37" i="9"/>
  <c r="L10" i="9" s="1"/>
  <c r="C53" i="9"/>
  <c r="I63" i="9"/>
  <c r="E73" i="9"/>
  <c r="E231" i="10"/>
  <c r="I12" i="10"/>
  <c r="I11" i="10" s="1"/>
  <c r="I235" i="10"/>
  <c r="F236" i="10"/>
  <c r="J236" i="10"/>
  <c r="O236" i="10" s="1"/>
  <c r="J215" i="10"/>
  <c r="E87" i="10"/>
  <c r="E86" i="10" s="1"/>
  <c r="C237" i="10"/>
  <c r="G237" i="10"/>
  <c r="I218" i="10"/>
  <c r="J225" i="10"/>
  <c r="F191" i="10"/>
  <c r="F227" i="10" s="1"/>
  <c r="F228" i="10" s="1"/>
  <c r="C209" i="10"/>
  <c r="C208" i="10" s="1"/>
  <c r="D214" i="10"/>
  <c r="D213" i="10" s="1"/>
  <c r="L219" i="10"/>
  <c r="F10" i="11"/>
  <c r="D78" i="15"/>
  <c r="L83" i="15"/>
  <c r="L78" i="15"/>
  <c r="F57" i="16"/>
  <c r="E107" i="17"/>
  <c r="E106" i="17" s="1"/>
  <c r="E11" i="17"/>
  <c r="H82" i="17"/>
  <c r="H81" i="17" s="1"/>
  <c r="H80" i="17" s="1"/>
  <c r="H110" i="17" s="1"/>
  <c r="J42" i="27"/>
  <c r="O42" i="27"/>
  <c r="S15" i="27"/>
  <c r="S21" i="27"/>
  <c r="Q28" i="27"/>
  <c r="H30" i="27"/>
  <c r="Q30" i="27"/>
  <c r="H222" i="27"/>
  <c r="Q222" i="27"/>
  <c r="R263" i="27"/>
  <c r="P263" i="27" s="1"/>
  <c r="D28" i="1"/>
  <c r="J28" i="1"/>
  <c r="G56" i="2"/>
  <c r="K56" i="2"/>
  <c r="F56" i="2"/>
  <c r="F35" i="3"/>
  <c r="K29" i="3"/>
  <c r="J35" i="3"/>
  <c r="H54" i="3"/>
  <c r="K38" i="3"/>
  <c r="K54" i="3" s="1"/>
  <c r="K20" i="5"/>
  <c r="K35" i="5"/>
  <c r="K20" i="6"/>
  <c r="K47" i="6"/>
  <c r="I39" i="9"/>
  <c r="I38" i="9" s="1"/>
  <c r="I46" i="9"/>
  <c r="H63" i="9"/>
  <c r="J73" i="9"/>
  <c r="I74" i="9"/>
  <c r="G12" i="10"/>
  <c r="G11" i="10" s="1"/>
  <c r="F12" i="10"/>
  <c r="F11" i="10" s="1"/>
  <c r="J231" i="10"/>
  <c r="O16" i="10"/>
  <c r="J211" i="10"/>
  <c r="O19" i="10"/>
  <c r="K19" i="10"/>
  <c r="K233" i="10" s="1"/>
  <c r="O22" i="10"/>
  <c r="G236" i="10"/>
  <c r="J237" i="10"/>
  <c r="O237" i="10" s="1"/>
  <c r="H242" i="10"/>
  <c r="J49" i="10"/>
  <c r="J212" i="10" s="1"/>
  <c r="H87" i="10"/>
  <c r="H86" i="10" s="1"/>
  <c r="J216" i="10"/>
  <c r="L94" i="10"/>
  <c r="L87" i="10" s="1"/>
  <c r="L86" i="10" s="1"/>
  <c r="H237" i="10"/>
  <c r="I124" i="10"/>
  <c r="I217" i="10" s="1"/>
  <c r="F137" i="10"/>
  <c r="G231" i="10"/>
  <c r="C154" i="10"/>
  <c r="K154" i="10"/>
  <c r="K224" i="10" s="1"/>
  <c r="C191" i="10"/>
  <c r="C227" i="10" s="1"/>
  <c r="C228" i="10" s="1"/>
  <c r="G229" i="10"/>
  <c r="G228" i="10" s="1"/>
  <c r="F231" i="10"/>
  <c r="C10" i="11"/>
  <c r="D10" i="11"/>
  <c r="I36" i="11"/>
  <c r="G78" i="11"/>
  <c r="L78" i="11"/>
  <c r="I14" i="12"/>
  <c r="C13" i="13"/>
  <c r="I74" i="13"/>
  <c r="E79" i="15"/>
  <c r="L12" i="15"/>
  <c r="H59" i="15"/>
  <c r="J50" i="16"/>
  <c r="K57" i="16"/>
  <c r="G57" i="16"/>
  <c r="L35" i="27"/>
  <c r="S39" i="27"/>
  <c r="Q40" i="27"/>
  <c r="S41" i="27"/>
  <c r="I60" i="27"/>
  <c r="Q49" i="27"/>
  <c r="Q51" i="27"/>
  <c r="H51" i="27"/>
  <c r="H72" i="27"/>
  <c r="Q76" i="27"/>
  <c r="S93" i="27"/>
  <c r="H93" i="27"/>
  <c r="H12" i="9"/>
  <c r="K53" i="9"/>
  <c r="K52" i="9" s="1"/>
  <c r="K9" i="9" s="1"/>
  <c r="H54" i="9"/>
  <c r="I80" i="9"/>
  <c r="C231" i="10"/>
  <c r="K231" i="10"/>
  <c r="G235" i="10"/>
  <c r="H236" i="10"/>
  <c r="J241" i="10"/>
  <c r="O241" i="10" s="1"/>
  <c r="I87" i="10"/>
  <c r="I86" i="10" s="1"/>
  <c r="G87" i="10"/>
  <c r="G86" i="10" s="1"/>
  <c r="G10" i="10" s="1"/>
  <c r="L218" i="10"/>
  <c r="H154" i="10"/>
  <c r="H224" i="10" s="1"/>
  <c r="F154" i="10"/>
  <c r="F224" i="10" s="1"/>
  <c r="D154" i="10"/>
  <c r="D224" i="10" s="1"/>
  <c r="L154" i="10"/>
  <c r="L224" i="10" s="1"/>
  <c r="K191" i="10"/>
  <c r="K227" i="10" s="1"/>
  <c r="K228" i="10" s="1"/>
  <c r="F209" i="10"/>
  <c r="F208" i="10" s="1"/>
  <c r="I209" i="10"/>
  <c r="I208" i="10" s="1"/>
  <c r="G214" i="10"/>
  <c r="G213" i="10" s="1"/>
  <c r="M214" i="10"/>
  <c r="M213" i="10" s="1"/>
  <c r="K214" i="10"/>
  <c r="N231" i="10"/>
  <c r="H36" i="11"/>
  <c r="K77" i="11"/>
  <c r="H85" i="11"/>
  <c r="F12" i="15"/>
  <c r="C12" i="16"/>
  <c r="K44" i="16"/>
  <c r="F44" i="16"/>
  <c r="J75" i="16"/>
  <c r="E45" i="19"/>
  <c r="E10" i="19" s="1"/>
  <c r="H50" i="21"/>
  <c r="I11" i="23"/>
  <c r="J12" i="23"/>
  <c r="J11" i="23" s="1"/>
  <c r="L24" i="24"/>
  <c r="Q55" i="27"/>
  <c r="H55" i="27"/>
  <c r="I51" i="16"/>
  <c r="D57" i="16"/>
  <c r="D68" i="16"/>
  <c r="I13" i="17"/>
  <c r="I12" i="17" s="1"/>
  <c r="L28" i="24"/>
  <c r="N66" i="24"/>
  <c r="Q19" i="27"/>
  <c r="L21" i="27"/>
  <c r="S23" i="27"/>
  <c r="Q26" i="27"/>
  <c r="R30" i="27"/>
  <c r="R35" i="27"/>
  <c r="S38" i="27"/>
  <c r="P38" i="27" s="1"/>
  <c r="R55" i="27"/>
  <c r="R80" i="27"/>
  <c r="H80" i="27"/>
  <c r="Q95" i="27"/>
  <c r="H98" i="27"/>
  <c r="Q98" i="27"/>
  <c r="H102" i="27"/>
  <c r="Q102" i="27"/>
  <c r="S208" i="27"/>
  <c r="Q210" i="27"/>
  <c r="C79" i="15"/>
  <c r="G79" i="15"/>
  <c r="H20" i="15"/>
  <c r="E78" i="15"/>
  <c r="D83" i="15"/>
  <c r="H13" i="16"/>
  <c r="C44" i="16"/>
  <c r="D44" i="16"/>
  <c r="E57" i="16"/>
  <c r="G68" i="16"/>
  <c r="G11" i="17"/>
  <c r="K46" i="17"/>
  <c r="K108" i="17" s="1"/>
  <c r="K106" i="17" s="1"/>
  <c r="C46" i="19"/>
  <c r="C45" i="19" s="1"/>
  <c r="C10" i="19" s="1"/>
  <c r="L59" i="19"/>
  <c r="L45" i="19" s="1"/>
  <c r="I13" i="22"/>
  <c r="F10" i="23"/>
  <c r="L10" i="23"/>
  <c r="F28" i="23"/>
  <c r="L33" i="24"/>
  <c r="L36" i="24"/>
  <c r="L44" i="24"/>
  <c r="K83" i="24"/>
  <c r="L73" i="24"/>
  <c r="L77" i="24"/>
  <c r="S17" i="27"/>
  <c r="P17" i="27" s="1"/>
  <c r="R21" i="27"/>
  <c r="S22" i="27"/>
  <c r="S35" i="27"/>
  <c r="H36" i="27"/>
  <c r="R37" i="27"/>
  <c r="L51" i="27"/>
  <c r="S59" i="27"/>
  <c r="S71" i="27"/>
  <c r="S75" i="27"/>
  <c r="R82" i="27"/>
  <c r="N106" i="27"/>
  <c r="R100" i="27"/>
  <c r="H100" i="27"/>
  <c r="H157" i="27"/>
  <c r="R157" i="27"/>
  <c r="Q159" i="27"/>
  <c r="H159" i="27"/>
  <c r="I49" i="22"/>
  <c r="H10" i="23"/>
  <c r="G28" i="23"/>
  <c r="L32" i="24"/>
  <c r="L35" i="24"/>
  <c r="L37" i="24"/>
  <c r="L48" i="24"/>
  <c r="E83" i="24"/>
  <c r="L68" i="24"/>
  <c r="L71" i="24"/>
  <c r="L75" i="24"/>
  <c r="L82" i="24"/>
  <c r="R16" i="27"/>
  <c r="H18" i="27"/>
  <c r="R19" i="27"/>
  <c r="R20" i="27"/>
  <c r="L22" i="27"/>
  <c r="L23" i="27"/>
  <c r="Q24" i="27"/>
  <c r="R28" i="27"/>
  <c r="S30" i="27"/>
  <c r="S31" i="27"/>
  <c r="S34" i="27"/>
  <c r="L36" i="27"/>
  <c r="H38" i="27"/>
  <c r="L38" i="27"/>
  <c r="R40" i="27"/>
  <c r="H57" i="27"/>
  <c r="L57" i="27"/>
  <c r="R70" i="27"/>
  <c r="S70" i="27"/>
  <c r="Q74" i="27"/>
  <c r="H79" i="27"/>
  <c r="L79" i="27"/>
  <c r="K106" i="27"/>
  <c r="Q97" i="27"/>
  <c r="H97" i="27"/>
  <c r="L98" i="27"/>
  <c r="H101" i="27"/>
  <c r="M147" i="27"/>
  <c r="L129" i="27"/>
  <c r="Q130" i="27"/>
  <c r="S131" i="27"/>
  <c r="S139" i="27"/>
  <c r="H166" i="27"/>
  <c r="Q166" i="27"/>
  <c r="S185" i="27"/>
  <c r="S198" i="27"/>
  <c r="H198" i="27"/>
  <c r="Q205" i="27"/>
  <c r="Q209" i="27"/>
  <c r="S227" i="27"/>
  <c r="K249" i="27"/>
  <c r="S239" i="27"/>
  <c r="Q245" i="27"/>
  <c r="H247" i="27"/>
  <c r="L41" i="24"/>
  <c r="L46" i="24"/>
  <c r="D51" i="24"/>
  <c r="L76" i="24"/>
  <c r="L80" i="24"/>
  <c r="L15" i="27"/>
  <c r="Q21" i="27"/>
  <c r="H23" i="27"/>
  <c r="L30" i="27"/>
  <c r="L31" i="27"/>
  <c r="L34" i="27"/>
  <c r="L39" i="27"/>
  <c r="K60" i="27"/>
  <c r="O60" i="27"/>
  <c r="L55" i="27"/>
  <c r="H59" i="27"/>
  <c r="J85" i="27"/>
  <c r="R69" i="27"/>
  <c r="P69" i="27" s="1"/>
  <c r="L91" i="27"/>
  <c r="H92" i="27"/>
  <c r="L100" i="27"/>
  <c r="Q103" i="27"/>
  <c r="H103" i="27"/>
  <c r="L136" i="27"/>
  <c r="Q145" i="27"/>
  <c r="H145" i="27"/>
  <c r="L157" i="27"/>
  <c r="H158" i="27"/>
  <c r="Q158" i="27"/>
  <c r="H160" i="27"/>
  <c r="L181" i="27"/>
  <c r="J229" i="27"/>
  <c r="O249" i="27"/>
  <c r="R259" i="27"/>
  <c r="L263" i="27"/>
  <c r="R265" i="27"/>
  <c r="R266" i="27"/>
  <c r="R269" i="27"/>
  <c r="S271" i="27"/>
  <c r="H272" i="27"/>
  <c r="H274" i="27"/>
  <c r="D18" i="32"/>
  <c r="L41" i="27"/>
  <c r="R51" i="27"/>
  <c r="S52" i="27"/>
  <c r="Q53" i="27"/>
  <c r="S55" i="27"/>
  <c r="S57" i="27"/>
  <c r="L59" i="27"/>
  <c r="Q75" i="27"/>
  <c r="L77" i="27"/>
  <c r="R79" i="27"/>
  <c r="L82" i="27"/>
  <c r="Q83" i="27"/>
  <c r="L83" i="27"/>
  <c r="R90" i="27"/>
  <c r="R106" i="27" s="1"/>
  <c r="O106" i="27"/>
  <c r="Q92" i="27"/>
  <c r="P92" i="27" s="1"/>
  <c r="S96" i="27"/>
  <c r="L97" i="27"/>
  <c r="R101" i="27"/>
  <c r="L103" i="27"/>
  <c r="L134" i="27"/>
  <c r="H138" i="27"/>
  <c r="L144" i="27"/>
  <c r="H146" i="27"/>
  <c r="S160" i="27"/>
  <c r="Q160" i="27"/>
  <c r="L161" i="27"/>
  <c r="L163" i="27"/>
  <c r="H165" i="27"/>
  <c r="L179" i="27"/>
  <c r="L186" i="27"/>
  <c r="Q200" i="27"/>
  <c r="R201" i="27"/>
  <c r="L201" i="27"/>
  <c r="S202" i="27"/>
  <c r="R221" i="27"/>
  <c r="S247" i="27"/>
  <c r="S248" i="27"/>
  <c r="O277" i="27"/>
  <c r="F17" i="32"/>
  <c r="N121" i="27"/>
  <c r="J121" i="27"/>
  <c r="H132" i="27"/>
  <c r="L133" i="27"/>
  <c r="R134" i="27"/>
  <c r="Q137" i="27"/>
  <c r="L137" i="27"/>
  <c r="L138" i="27"/>
  <c r="Q140" i="27"/>
  <c r="L140" i="27"/>
  <c r="R144" i="27"/>
  <c r="L146" i="27"/>
  <c r="H156" i="27"/>
  <c r="S159" i="27"/>
  <c r="S162" i="27"/>
  <c r="L178" i="27"/>
  <c r="S180" i="27"/>
  <c r="L182" i="27"/>
  <c r="Q186" i="27"/>
  <c r="N211" i="27"/>
  <c r="R198" i="27"/>
  <c r="R199" i="27"/>
  <c r="S204" i="27"/>
  <c r="R207" i="27"/>
  <c r="S222" i="27"/>
  <c r="H224" i="27"/>
  <c r="L227" i="27"/>
  <c r="L228" i="27"/>
  <c r="R243" i="27"/>
  <c r="R262" i="27"/>
  <c r="S262" i="27"/>
  <c r="L265" i="27"/>
  <c r="L266" i="27"/>
  <c r="S269" i="27"/>
  <c r="L271" i="27"/>
  <c r="R272" i="27"/>
  <c r="S275" i="27"/>
  <c r="L276" i="27"/>
  <c r="H37" i="29"/>
  <c r="G17" i="32"/>
  <c r="J73" i="38"/>
  <c r="L101" i="27"/>
  <c r="R103" i="27"/>
  <c r="H104" i="27"/>
  <c r="H131" i="27"/>
  <c r="L135" i="27"/>
  <c r="H136" i="27"/>
  <c r="L160" i="27"/>
  <c r="O187" i="27"/>
  <c r="L225" i="27"/>
  <c r="L248" i="27"/>
  <c r="S261" i="27"/>
  <c r="Q263" i="27"/>
  <c r="H268" i="27"/>
  <c r="R273" i="27"/>
  <c r="D17" i="32"/>
  <c r="J124" i="10"/>
  <c r="J217" i="10" s="1"/>
  <c r="E208" i="10"/>
  <c r="F213" i="10"/>
  <c r="F207" i="10" s="1"/>
  <c r="I226" i="10"/>
  <c r="I223" i="10"/>
  <c r="I222" i="10" s="1"/>
  <c r="E213" i="10"/>
  <c r="F28" i="1"/>
  <c r="H137" i="10"/>
  <c r="H221" i="10"/>
  <c r="H218" i="10" s="1"/>
  <c r="D208" i="10"/>
  <c r="J234" i="10"/>
  <c r="O234" i="10" s="1"/>
  <c r="J87" i="10"/>
  <c r="K236" i="10"/>
  <c r="K124" i="10"/>
  <c r="K217" i="10" s="1"/>
  <c r="E218" i="10"/>
  <c r="O239" i="10"/>
  <c r="C218" i="10"/>
  <c r="C236" i="10"/>
  <c r="J16" i="9"/>
  <c r="J12" i="9" s="1"/>
  <c r="I233" i="10"/>
  <c r="H11" i="11"/>
  <c r="F11" i="17"/>
  <c r="F107" i="17"/>
  <c r="F106" i="17" s="1"/>
  <c r="J137" i="10"/>
  <c r="J233" i="10"/>
  <c r="O233" i="10" s="1"/>
  <c r="I11" i="11"/>
  <c r="J12" i="11"/>
  <c r="J11" i="11" s="1"/>
  <c r="J36" i="11"/>
  <c r="K57" i="13"/>
  <c r="K56" i="13" s="1"/>
  <c r="K11" i="13" s="1"/>
  <c r="K10" i="13" s="1"/>
  <c r="K110" i="13" s="1"/>
  <c r="J28" i="15"/>
  <c r="G83" i="15"/>
  <c r="G78" i="15"/>
  <c r="J27" i="16"/>
  <c r="L20" i="27"/>
  <c r="Q20" i="27"/>
  <c r="E18" i="5"/>
  <c r="E33" i="5"/>
  <c r="J40" i="9"/>
  <c r="J39" i="9" s="1"/>
  <c r="J38" i="9" s="1"/>
  <c r="J37" i="9" s="1"/>
  <c r="I137" i="10"/>
  <c r="J154" i="10"/>
  <c r="H27" i="16"/>
  <c r="K211" i="10"/>
  <c r="K209" i="10" s="1"/>
  <c r="K208" i="10" s="1"/>
  <c r="E236" i="10"/>
  <c r="O37" i="10"/>
  <c r="C137" i="10"/>
  <c r="K137" i="10"/>
  <c r="J187" i="10"/>
  <c r="D219" i="10"/>
  <c r="D218" i="10" s="1"/>
  <c r="I229" i="10"/>
  <c r="I228" i="10" s="1"/>
  <c r="I231" i="10"/>
  <c r="J232" i="10"/>
  <c r="O232" i="10" s="1"/>
  <c r="I57" i="13"/>
  <c r="I107" i="17"/>
  <c r="I106" i="17" s="1"/>
  <c r="G58" i="18"/>
  <c r="H57" i="18"/>
  <c r="H58" i="18" s="1"/>
  <c r="J14" i="20"/>
  <c r="J13" i="20" s="1"/>
  <c r="F13" i="20"/>
  <c r="G19" i="1"/>
  <c r="G18" i="1" s="1"/>
  <c r="L22" i="10"/>
  <c r="L234" i="10" s="1"/>
  <c r="C12" i="10"/>
  <c r="C11" i="10" s="1"/>
  <c r="L16" i="10"/>
  <c r="L232" i="10" s="1"/>
  <c r="L28" i="10"/>
  <c r="L236" i="10" s="1"/>
  <c r="D242" i="10"/>
  <c r="J229" i="10"/>
  <c r="J228" i="10" s="1"/>
  <c r="D233" i="10"/>
  <c r="N235" i="10"/>
  <c r="O235" i="10" s="1"/>
  <c r="I241" i="10"/>
  <c r="G77" i="11"/>
  <c r="J95" i="11"/>
  <c r="J94" i="11" s="1"/>
  <c r="I21" i="12"/>
  <c r="I20" i="15"/>
  <c r="I59" i="15"/>
  <c r="L79" i="15"/>
  <c r="J69" i="16"/>
  <c r="I53" i="19"/>
  <c r="H12" i="10"/>
  <c r="H11" i="10" s="1"/>
  <c r="D13" i="17"/>
  <c r="D12" i="17" s="1"/>
  <c r="J26" i="9"/>
  <c r="J25" i="9" s="1"/>
  <c r="O40" i="10"/>
  <c r="F35" i="2"/>
  <c r="J240" i="10"/>
  <c r="O240" i="10" s="1"/>
  <c r="E137" i="10"/>
  <c r="G219" i="10"/>
  <c r="G218" i="10" s="1"/>
  <c r="I240" i="10"/>
  <c r="I85" i="11"/>
  <c r="H120" i="11"/>
  <c r="H119" i="11" s="1"/>
  <c r="H118" i="11" s="1"/>
  <c r="H14" i="13"/>
  <c r="H35" i="13"/>
  <c r="I53" i="15"/>
  <c r="J58" i="15"/>
  <c r="J53" i="15" s="1"/>
  <c r="I120" i="11"/>
  <c r="I119" i="11"/>
  <c r="I118" i="11" s="1"/>
  <c r="I117" i="11" s="1"/>
  <c r="J121" i="11"/>
  <c r="L80" i="10"/>
  <c r="I15" i="23"/>
  <c r="J16" i="23"/>
  <c r="J15" i="23" s="1"/>
  <c r="H231" i="10"/>
  <c r="E12" i="10"/>
  <c r="E11" i="10" s="1"/>
  <c r="O31" i="10"/>
  <c r="F242" i="10"/>
  <c r="I153" i="10"/>
  <c r="I152" i="10" s="1"/>
  <c r="G154" i="10"/>
  <c r="I31" i="12"/>
  <c r="I14" i="13"/>
  <c r="J15" i="13"/>
  <c r="J14" i="13" s="1"/>
  <c r="I35" i="13"/>
  <c r="I27" i="16"/>
  <c r="I45" i="16"/>
  <c r="J48" i="16"/>
  <c r="J45" i="16" s="1"/>
  <c r="H75" i="16"/>
  <c r="L11" i="17"/>
  <c r="L108" i="17"/>
  <c r="L106" i="17" s="1"/>
  <c r="H11" i="19"/>
  <c r="H29" i="19"/>
  <c r="H28" i="19" s="1"/>
  <c r="H60" i="19"/>
  <c r="H59" i="19" s="1"/>
  <c r="G107" i="17"/>
  <c r="G106" i="17" s="1"/>
  <c r="J46" i="10"/>
  <c r="L25" i="10"/>
  <c r="L235" i="10" s="1"/>
  <c r="O28" i="10"/>
  <c r="G242" i="10"/>
  <c r="M223" i="10"/>
  <c r="M222" i="10" s="1"/>
  <c r="M230" i="10" s="1"/>
  <c r="I79" i="11"/>
  <c r="J84" i="11"/>
  <c r="J79" i="11" s="1"/>
  <c r="L95" i="11"/>
  <c r="L94" i="11" s="1"/>
  <c r="J15" i="16"/>
  <c r="J13" i="16" s="1"/>
  <c r="J12" i="16" s="1"/>
  <c r="I13" i="16"/>
  <c r="L51" i="16"/>
  <c r="I69" i="16"/>
  <c r="D34" i="24"/>
  <c r="J54" i="16"/>
  <c r="I57" i="18"/>
  <c r="I58" i="18" s="1"/>
  <c r="I13" i="19"/>
  <c r="I20" i="19"/>
  <c r="J20" i="19" s="1"/>
  <c r="H47" i="19"/>
  <c r="J68" i="19"/>
  <c r="J66" i="19" s="1"/>
  <c r="I66" i="19"/>
  <c r="L16" i="27"/>
  <c r="Q16" i="27"/>
  <c r="J36" i="13"/>
  <c r="J35" i="13" s="1"/>
  <c r="J17" i="15"/>
  <c r="J21" i="15"/>
  <c r="J20" i="15" s="1"/>
  <c r="C83" i="15"/>
  <c r="K83" i="15"/>
  <c r="J13" i="17"/>
  <c r="J12" i="17" s="1"/>
  <c r="H28" i="17"/>
  <c r="H13" i="17" s="1"/>
  <c r="H12" i="17" s="1"/>
  <c r="I47" i="19"/>
  <c r="J53" i="19"/>
  <c r="I60" i="19"/>
  <c r="I59" i="19" s="1"/>
  <c r="Q18" i="27"/>
  <c r="L52" i="27"/>
  <c r="N60" i="27"/>
  <c r="I84" i="16"/>
  <c r="C107" i="17"/>
  <c r="C106" i="17" s="1"/>
  <c r="H39" i="19"/>
  <c r="J47" i="19"/>
  <c r="J83" i="24"/>
  <c r="M66" i="24"/>
  <c r="M83" i="24" s="1"/>
  <c r="Q34" i="27"/>
  <c r="H34" i="27"/>
  <c r="J36" i="15"/>
  <c r="I75" i="16"/>
  <c r="H66" i="24"/>
  <c r="L25" i="27"/>
  <c r="C12" i="15"/>
  <c r="K12" i="15"/>
  <c r="J56" i="16"/>
  <c r="J13" i="19"/>
  <c r="J60" i="19"/>
  <c r="I52" i="20"/>
  <c r="L27" i="24"/>
  <c r="R32" i="27"/>
  <c r="H32" i="27"/>
  <c r="M60" i="27"/>
  <c r="S135" i="27"/>
  <c r="H135" i="27"/>
  <c r="L183" i="27"/>
  <c r="Q183" i="27"/>
  <c r="L25" i="24"/>
  <c r="H15" i="27"/>
  <c r="R15" i="27"/>
  <c r="R42" i="27" s="1"/>
  <c r="H19" i="27"/>
  <c r="H24" i="27"/>
  <c r="H40" i="27"/>
  <c r="J60" i="27"/>
  <c r="H53" i="27"/>
  <c r="H69" i="27"/>
  <c r="R76" i="27"/>
  <c r="H76" i="27"/>
  <c r="H82" i="27"/>
  <c r="L90" i="27"/>
  <c r="K147" i="27"/>
  <c r="L241" i="27"/>
  <c r="Q241" i="27"/>
  <c r="R84" i="27"/>
  <c r="H84" i="27"/>
  <c r="I85" i="27"/>
  <c r="H144" i="27"/>
  <c r="Q144" i="27"/>
  <c r="J187" i="27"/>
  <c r="R178" i="27"/>
  <c r="S197" i="27"/>
  <c r="S211" i="27" s="1"/>
  <c r="K211" i="27"/>
  <c r="J49" i="22"/>
  <c r="H47" i="24"/>
  <c r="L47" i="24" s="1"/>
  <c r="N51" i="24"/>
  <c r="K42" i="27"/>
  <c r="Q25" i="27"/>
  <c r="R39" i="27"/>
  <c r="P39" i="27" s="1"/>
  <c r="Q41" i="27"/>
  <c r="I42" i="27"/>
  <c r="R52" i="27"/>
  <c r="Q54" i="27"/>
  <c r="K85" i="27"/>
  <c r="S73" i="27"/>
  <c r="H73" i="27"/>
  <c r="S98" i="27"/>
  <c r="H143" i="27"/>
  <c r="R143" i="27"/>
  <c r="P143" i="27" s="1"/>
  <c r="R162" i="27"/>
  <c r="H162" i="27"/>
  <c r="O51" i="24"/>
  <c r="G83" i="24"/>
  <c r="D66" i="24"/>
  <c r="R25" i="27"/>
  <c r="Q27" i="27"/>
  <c r="R41" i="27"/>
  <c r="R54" i="27"/>
  <c r="Q56" i="27"/>
  <c r="S72" i="27"/>
  <c r="S81" i="27"/>
  <c r="H81" i="27"/>
  <c r="N147" i="27"/>
  <c r="M42" i="27"/>
  <c r="H17" i="27"/>
  <c r="H21" i="27"/>
  <c r="R27" i="27"/>
  <c r="Q29" i="27"/>
  <c r="R56" i="27"/>
  <c r="Q58" i="27"/>
  <c r="N85" i="27"/>
  <c r="L70" i="27"/>
  <c r="L72" i="27"/>
  <c r="S80" i="27"/>
  <c r="Q96" i="27"/>
  <c r="H96" i="27"/>
  <c r="Q131" i="27"/>
  <c r="L43" i="24"/>
  <c r="L67" i="24"/>
  <c r="N42" i="27"/>
  <c r="S16" i="27"/>
  <c r="S20" i="27"/>
  <c r="R29" i="27"/>
  <c r="Q31" i="27"/>
  <c r="R58" i="27"/>
  <c r="O85" i="27"/>
  <c r="L75" i="27"/>
  <c r="L80" i="27"/>
  <c r="S99" i="27"/>
  <c r="L104" i="27"/>
  <c r="I168" i="27"/>
  <c r="K187" i="27"/>
  <c r="S179" i="27"/>
  <c r="S187" i="27" s="1"/>
  <c r="Q204" i="27"/>
  <c r="H204" i="27"/>
  <c r="J168" i="27"/>
  <c r="R210" i="27"/>
  <c r="H210" i="27"/>
  <c r="I211" i="27"/>
  <c r="S225" i="27"/>
  <c r="O229" i="27"/>
  <c r="L69" i="27"/>
  <c r="H70" i="27"/>
  <c r="Q72" i="27"/>
  <c r="H75" i="27"/>
  <c r="R77" i="27"/>
  <c r="Q80" i="27"/>
  <c r="H83" i="27"/>
  <c r="I106" i="27"/>
  <c r="R93" i="27"/>
  <c r="L96" i="27"/>
  <c r="R98" i="27"/>
  <c r="H99" i="27"/>
  <c r="O147" i="27"/>
  <c r="H133" i="27"/>
  <c r="H140" i="27"/>
  <c r="H185" i="27"/>
  <c r="Q185" i="27"/>
  <c r="M211" i="27"/>
  <c r="H225" i="27"/>
  <c r="Q225" i="27"/>
  <c r="S270" i="27"/>
  <c r="H270" i="27"/>
  <c r="H25" i="27"/>
  <c r="H27" i="27"/>
  <c r="H29" i="27"/>
  <c r="H31" i="27"/>
  <c r="H33" i="27"/>
  <c r="H35" i="27"/>
  <c r="H37" i="27"/>
  <c r="H39" i="27"/>
  <c r="H41" i="27"/>
  <c r="H48" i="27"/>
  <c r="H60" i="27" s="1"/>
  <c r="H50" i="27"/>
  <c r="H52" i="27"/>
  <c r="H54" i="27"/>
  <c r="H56" i="27"/>
  <c r="H58" i="27"/>
  <c r="M85" i="27"/>
  <c r="Q70" i="27"/>
  <c r="J106" i="27"/>
  <c r="H91" i="27"/>
  <c r="H105" i="27"/>
  <c r="I121" i="27"/>
  <c r="K121" i="27"/>
  <c r="L131" i="27"/>
  <c r="R158" i="27"/>
  <c r="R159" i="27"/>
  <c r="Q184" i="27"/>
  <c r="H184" i="27"/>
  <c r="R245" i="27"/>
  <c r="H245" i="27"/>
  <c r="Q48" i="27"/>
  <c r="R75" i="27"/>
  <c r="Q78" i="27"/>
  <c r="R83" i="27"/>
  <c r="S90" i="27"/>
  <c r="S106" i="27" s="1"/>
  <c r="Q94" i="27"/>
  <c r="Q100" i="27"/>
  <c r="M121" i="27"/>
  <c r="Q134" i="27"/>
  <c r="M168" i="27"/>
  <c r="S158" i="27"/>
  <c r="Q179" i="27"/>
  <c r="H181" i="27"/>
  <c r="Q181" i="27"/>
  <c r="H199" i="27"/>
  <c r="Q199" i="27"/>
  <c r="L208" i="27"/>
  <c r="Q208" i="27"/>
  <c r="S226" i="27"/>
  <c r="R48" i="27"/>
  <c r="R60" i="27" s="1"/>
  <c r="H71" i="27"/>
  <c r="R91" i="27"/>
  <c r="S91" i="27"/>
  <c r="H95" i="27"/>
  <c r="Q101" i="27"/>
  <c r="S105" i="27"/>
  <c r="O121" i="27"/>
  <c r="J147" i="27"/>
  <c r="H130" i="27"/>
  <c r="Q135" i="27"/>
  <c r="Q136" i="27"/>
  <c r="L139" i="27"/>
  <c r="S140" i="27"/>
  <c r="H142" i="27"/>
  <c r="N168" i="27"/>
  <c r="H161" i="27"/>
  <c r="Q180" i="27"/>
  <c r="H180" i="27"/>
  <c r="S184" i="27"/>
  <c r="R220" i="27"/>
  <c r="H220" i="27"/>
  <c r="L224" i="27"/>
  <c r="M229" i="27"/>
  <c r="J277" i="27"/>
  <c r="S48" i="27"/>
  <c r="S60" i="27" s="1"/>
  <c r="M106" i="27"/>
  <c r="H137" i="27"/>
  <c r="O168" i="27"/>
  <c r="R160" i="27"/>
  <c r="H163" i="27"/>
  <c r="R165" i="27"/>
  <c r="I187" i="27"/>
  <c r="S200" i="27"/>
  <c r="S260" i="27"/>
  <c r="K277" i="27"/>
  <c r="H244" i="27"/>
  <c r="Q90" i="27"/>
  <c r="R96" i="27"/>
  <c r="I147" i="27"/>
  <c r="Q129" i="27"/>
  <c r="Q141" i="27"/>
  <c r="P141" i="27" s="1"/>
  <c r="Q163" i="27"/>
  <c r="M187" i="27"/>
  <c r="L197" i="27"/>
  <c r="L202" i="27"/>
  <c r="L209" i="27"/>
  <c r="K229" i="27"/>
  <c r="H223" i="27"/>
  <c r="Q223" i="27"/>
  <c r="L242" i="27"/>
  <c r="H246" i="27"/>
  <c r="L264" i="27"/>
  <c r="P269" i="27"/>
  <c r="H259" i="27"/>
  <c r="Q259" i="27"/>
  <c r="R267" i="27"/>
  <c r="P267" i="27" s="1"/>
  <c r="Q139" i="27"/>
  <c r="Q161" i="27"/>
  <c r="H164" i="27"/>
  <c r="H178" i="27"/>
  <c r="Q178" i="27"/>
  <c r="L180" i="27"/>
  <c r="R181" i="27"/>
  <c r="H182" i="27"/>
  <c r="L184" i="27"/>
  <c r="R185" i="27"/>
  <c r="H186" i="27"/>
  <c r="L204" i="27"/>
  <c r="R205" i="27"/>
  <c r="Q206" i="27"/>
  <c r="H206" i="27"/>
  <c r="N229" i="27"/>
  <c r="S223" i="27"/>
  <c r="Q226" i="27"/>
  <c r="H226" i="27"/>
  <c r="H227" i="27"/>
  <c r="Q227" i="27"/>
  <c r="Q239" i="27"/>
  <c r="H239" i="27"/>
  <c r="H248" i="27"/>
  <c r="Q248" i="27"/>
  <c r="Q260" i="27"/>
  <c r="H260" i="27"/>
  <c r="H261" i="27"/>
  <c r="Q261" i="27"/>
  <c r="H271" i="27"/>
  <c r="H273" i="27"/>
  <c r="Q273" i="27"/>
  <c r="I277" i="27"/>
  <c r="S166" i="27"/>
  <c r="H167" i="27"/>
  <c r="S199" i="27"/>
  <c r="H201" i="27"/>
  <c r="S224" i="27"/>
  <c r="Q228" i="27"/>
  <c r="H228" i="27"/>
  <c r="J249" i="27"/>
  <c r="Q242" i="27"/>
  <c r="I249" i="27"/>
  <c r="Q262" i="27"/>
  <c r="H262" i="27"/>
  <c r="L267" i="27"/>
  <c r="R270" i="27"/>
  <c r="H275" i="27"/>
  <c r="Q275" i="27"/>
  <c r="Q276" i="27"/>
  <c r="H276" i="27"/>
  <c r="R102" i="27"/>
  <c r="S132" i="27"/>
  <c r="S142" i="27"/>
  <c r="K168" i="27"/>
  <c r="S164" i="27"/>
  <c r="P164" i="27" s="1"/>
  <c r="H179" i="27"/>
  <c r="H183" i="27"/>
  <c r="H197" i="27"/>
  <c r="H211" i="27" s="1"/>
  <c r="O211" i="27"/>
  <c r="L200" i="27"/>
  <c r="Q202" i="27"/>
  <c r="H202" i="27"/>
  <c r="H203" i="27"/>
  <c r="Q203" i="27"/>
  <c r="P203" i="27" s="1"/>
  <c r="L206" i="27"/>
  <c r="R208" i="27"/>
  <c r="S220" i="27"/>
  <c r="Q221" i="27"/>
  <c r="P221" i="27" s="1"/>
  <c r="L226" i="27"/>
  <c r="L239" i="27"/>
  <c r="R241" i="27"/>
  <c r="H243" i="27"/>
  <c r="Q244" i="27"/>
  <c r="M249" i="27"/>
  <c r="L260" i="27"/>
  <c r="M277" i="27"/>
  <c r="Q264" i="27"/>
  <c r="H264" i="27"/>
  <c r="L269" i="27"/>
  <c r="S272" i="27"/>
  <c r="S274" i="27"/>
  <c r="S276" i="27"/>
  <c r="J211" i="27"/>
  <c r="R209" i="27"/>
  <c r="P209" i="27" s="1"/>
  <c r="I229" i="27"/>
  <c r="N249" i="27"/>
  <c r="R242" i="27"/>
  <c r="N277" i="27"/>
  <c r="L275" i="27"/>
  <c r="H207" i="27"/>
  <c r="L220" i="27"/>
  <c r="H240" i="27"/>
  <c r="L245" i="27"/>
  <c r="H265" i="27"/>
  <c r="L270" i="27"/>
  <c r="H269" i="27"/>
  <c r="L274" i="27"/>
  <c r="S156" i="27"/>
  <c r="H205" i="27"/>
  <c r="L210" i="27"/>
  <c r="L243" i="27"/>
  <c r="H263" i="27"/>
  <c r="L268" i="27"/>
  <c r="L198" i="27"/>
  <c r="H209" i="27"/>
  <c r="L222" i="27"/>
  <c r="H242" i="27"/>
  <c r="L247" i="27"/>
  <c r="H267" i="27"/>
  <c r="L272" i="27"/>
  <c r="I44" i="16" l="1"/>
  <c r="P71" i="27"/>
  <c r="L77" i="11"/>
  <c r="L8" i="11" s="1"/>
  <c r="L7" i="11" s="1"/>
  <c r="H10" i="10"/>
  <c r="S249" i="27"/>
  <c r="P146" i="27"/>
  <c r="P136" i="27"/>
  <c r="P73" i="27"/>
  <c r="P144" i="27"/>
  <c r="I10" i="23"/>
  <c r="K213" i="10"/>
  <c r="K207" i="10" s="1"/>
  <c r="P79" i="27"/>
  <c r="K8" i="11"/>
  <c r="K7" i="11" s="1"/>
  <c r="I37" i="9"/>
  <c r="P182" i="27"/>
  <c r="P244" i="27"/>
  <c r="P142" i="27"/>
  <c r="P166" i="27"/>
  <c r="P105" i="27"/>
  <c r="P78" i="27"/>
  <c r="O83" i="24"/>
  <c r="I46" i="19"/>
  <c r="H46" i="19"/>
  <c r="I12" i="16"/>
  <c r="P222" i="27"/>
  <c r="P247" i="27"/>
  <c r="P201" i="27"/>
  <c r="P271" i="27"/>
  <c r="P74" i="27"/>
  <c r="P28" i="27"/>
  <c r="I53" i="9"/>
  <c r="H44" i="16"/>
  <c r="P240" i="27"/>
  <c r="P246" i="27"/>
  <c r="R147" i="27"/>
  <c r="P138" i="27"/>
  <c r="P75" i="27"/>
  <c r="P77" i="27"/>
  <c r="K18" i="5"/>
  <c r="P186" i="27"/>
  <c r="P266" i="27"/>
  <c r="P95" i="27"/>
  <c r="P93" i="27"/>
  <c r="R187" i="27"/>
  <c r="L44" i="16"/>
  <c r="G207" i="10"/>
  <c r="H153" i="10"/>
  <c r="H152" i="10" s="1"/>
  <c r="D153" i="10"/>
  <c r="D152" i="10" s="1"/>
  <c r="I11" i="17"/>
  <c r="R229" i="27"/>
  <c r="P264" i="27"/>
  <c r="P161" i="27"/>
  <c r="P83" i="27"/>
  <c r="P159" i="27"/>
  <c r="S42" i="27"/>
  <c r="P131" i="27"/>
  <c r="P76" i="27"/>
  <c r="I78" i="11"/>
  <c r="I77" i="11" s="1"/>
  <c r="I8" i="11" s="1"/>
  <c r="I7" i="11" s="1"/>
  <c r="I79" i="15"/>
  <c r="P97" i="27"/>
  <c r="H12" i="15"/>
  <c r="H83" i="15"/>
  <c r="C153" i="10"/>
  <c r="C152" i="10" s="1"/>
  <c r="E52" i="9"/>
  <c r="E9" i="9" s="1"/>
  <c r="D10" i="10"/>
  <c r="L52" i="9"/>
  <c r="L9" i="9" s="1"/>
  <c r="F10" i="10"/>
  <c r="P133" i="27"/>
  <c r="P274" i="27"/>
  <c r="P224" i="27"/>
  <c r="P260" i="27"/>
  <c r="P165" i="27"/>
  <c r="P94" i="27"/>
  <c r="P23" i="27"/>
  <c r="P167" i="27"/>
  <c r="P22" i="27"/>
  <c r="P24" i="27"/>
  <c r="P245" i="27"/>
  <c r="P84" i="27"/>
  <c r="P243" i="27"/>
  <c r="P52" i="27"/>
  <c r="P145" i="27"/>
  <c r="P130" i="27"/>
  <c r="P157" i="27"/>
  <c r="P207" i="27"/>
  <c r="S147" i="27"/>
  <c r="P275" i="27"/>
  <c r="P261" i="27"/>
  <c r="P248" i="27"/>
  <c r="P206" i="27"/>
  <c r="P180" i="27"/>
  <c r="P140" i="27"/>
  <c r="P100" i="27"/>
  <c r="P225" i="27"/>
  <c r="P99" i="27"/>
  <c r="P183" i="27"/>
  <c r="P18" i="27"/>
  <c r="J78" i="11"/>
  <c r="J86" i="10"/>
  <c r="L34" i="10"/>
  <c r="L238" i="10" s="1"/>
  <c r="J52" i="9"/>
  <c r="P33" i="27"/>
  <c r="S168" i="27"/>
  <c r="S229" i="27"/>
  <c r="P102" i="27"/>
  <c r="P205" i="27"/>
  <c r="P134" i="27"/>
  <c r="P70" i="27"/>
  <c r="P31" i="27"/>
  <c r="P19" i="27"/>
  <c r="J28" i="23"/>
  <c r="G28" i="1"/>
  <c r="K153" i="10"/>
  <c r="K152" i="10" s="1"/>
  <c r="H207" i="10"/>
  <c r="P21" i="27"/>
  <c r="P198" i="27"/>
  <c r="L121" i="27"/>
  <c r="P82" i="27"/>
  <c r="P228" i="27"/>
  <c r="P179" i="27"/>
  <c r="P204" i="27"/>
  <c r="L66" i="24"/>
  <c r="S85" i="27"/>
  <c r="N83" i="24"/>
  <c r="J79" i="15"/>
  <c r="J12" i="10"/>
  <c r="J11" i="10" s="1"/>
  <c r="H68" i="16"/>
  <c r="J238" i="10"/>
  <c r="O238" i="10" s="1"/>
  <c r="H78" i="11"/>
  <c r="H77" i="11" s="1"/>
  <c r="P49" i="27"/>
  <c r="S121" i="27"/>
  <c r="P50" i="27"/>
  <c r="P265" i="27"/>
  <c r="P137" i="27"/>
  <c r="I28" i="23"/>
  <c r="E153" i="10"/>
  <c r="E152" i="10" s="1"/>
  <c r="C52" i="9"/>
  <c r="C9" i="9"/>
  <c r="L106" i="27"/>
  <c r="L60" i="27"/>
  <c r="R249" i="27"/>
  <c r="P262" i="27"/>
  <c r="P163" i="27"/>
  <c r="P200" i="27"/>
  <c r="P135" i="27"/>
  <c r="P91" i="27"/>
  <c r="H78" i="15"/>
  <c r="K33" i="5"/>
  <c r="I10" i="11"/>
  <c r="I9" i="11" s="1"/>
  <c r="P53" i="27"/>
  <c r="P103" i="27"/>
  <c r="P26" i="27"/>
  <c r="H11" i="9"/>
  <c r="H10" i="9" s="1"/>
  <c r="O231" i="10"/>
  <c r="P40" i="27"/>
  <c r="H147" i="27"/>
  <c r="D83" i="24"/>
  <c r="P162" i="27"/>
  <c r="H45" i="19"/>
  <c r="H10" i="19" s="1"/>
  <c r="J10" i="23"/>
  <c r="J68" i="16"/>
  <c r="H10" i="11"/>
  <c r="C224" i="10"/>
  <c r="C226" i="10" s="1"/>
  <c r="L153" i="10"/>
  <c r="L152" i="10" s="1"/>
  <c r="E224" i="10"/>
  <c r="E226" i="10" s="1"/>
  <c r="P202" i="27"/>
  <c r="S277" i="27"/>
  <c r="P72" i="27"/>
  <c r="P81" i="27"/>
  <c r="H121" i="27"/>
  <c r="P34" i="27"/>
  <c r="H13" i="13"/>
  <c r="H12" i="13" s="1"/>
  <c r="L168" i="27"/>
  <c r="P57" i="27"/>
  <c r="P30" i="27"/>
  <c r="P59" i="27"/>
  <c r="P35" i="27"/>
  <c r="H53" i="9"/>
  <c r="H52" i="9" s="1"/>
  <c r="H9" i="9" s="1"/>
  <c r="J209" i="10"/>
  <c r="J208" i="10" s="1"/>
  <c r="J278" i="27"/>
  <c r="P272" i="27"/>
  <c r="P226" i="27"/>
  <c r="P223" i="27"/>
  <c r="P160" i="27"/>
  <c r="O278" i="27"/>
  <c r="L34" i="24"/>
  <c r="Q42" i="27"/>
  <c r="R85" i="27"/>
  <c r="P32" i="27"/>
  <c r="J77" i="11"/>
  <c r="J13" i="13"/>
  <c r="J12" i="13" s="1"/>
  <c r="E10" i="10"/>
  <c r="K12" i="10"/>
  <c r="K11" i="10" s="1"/>
  <c r="J10" i="11"/>
  <c r="J9" i="11" s="1"/>
  <c r="J8" i="11" s="1"/>
  <c r="J11" i="9"/>
  <c r="J10" i="9" s="1"/>
  <c r="I230" i="10"/>
  <c r="F153" i="10"/>
  <c r="F152" i="10" s="1"/>
  <c r="P51" i="27"/>
  <c r="H79" i="15"/>
  <c r="J214" i="10"/>
  <c r="J213" i="10" s="1"/>
  <c r="I11" i="9"/>
  <c r="I10" i="9" s="1"/>
  <c r="P139" i="27"/>
  <c r="P197" i="27"/>
  <c r="P211" i="27" s="1"/>
  <c r="P158" i="27"/>
  <c r="P98" i="27"/>
  <c r="P210" i="27"/>
  <c r="J12" i="19"/>
  <c r="J11" i="19" s="1"/>
  <c r="L42" i="27"/>
  <c r="I45" i="19"/>
  <c r="I13" i="13"/>
  <c r="I12" i="13" s="1"/>
  <c r="C10" i="10"/>
  <c r="L19" i="10"/>
  <c r="L233" i="10" s="1"/>
  <c r="H12" i="16"/>
  <c r="J74" i="13"/>
  <c r="I73" i="13"/>
  <c r="J73" i="13" s="1"/>
  <c r="I10" i="10"/>
  <c r="L277" i="27"/>
  <c r="P273" i="27"/>
  <c r="P227" i="27"/>
  <c r="P270" i="27"/>
  <c r="P101" i="27"/>
  <c r="L147" i="27"/>
  <c r="P80" i="27"/>
  <c r="P56" i="27"/>
  <c r="P15" i="27"/>
  <c r="E207" i="10"/>
  <c r="H168" i="27"/>
  <c r="R277" i="27"/>
  <c r="P55" i="27"/>
  <c r="I73" i="9"/>
  <c r="K35" i="3"/>
  <c r="K11" i="17"/>
  <c r="J83" i="15"/>
  <c r="E223" i="10"/>
  <c r="E222" i="10" s="1"/>
  <c r="E230" i="10" s="1"/>
  <c r="H223" i="10"/>
  <c r="H222" i="10" s="1"/>
  <c r="H230" i="10" s="1"/>
  <c r="H226" i="10"/>
  <c r="H249" i="27"/>
  <c r="P54" i="27"/>
  <c r="P239" i="27"/>
  <c r="Q249" i="27"/>
  <c r="L211" i="27"/>
  <c r="Q106" i="27"/>
  <c r="P90" i="27"/>
  <c r="P106" i="27" s="1"/>
  <c r="P199" i="27"/>
  <c r="Q211" i="27"/>
  <c r="Q121" i="27"/>
  <c r="R168" i="27"/>
  <c r="J59" i="19"/>
  <c r="I12" i="19"/>
  <c r="I11" i="19" s="1"/>
  <c r="I10" i="19" s="1"/>
  <c r="I12" i="15"/>
  <c r="C207" i="10"/>
  <c r="O46" i="10"/>
  <c r="J242" i="10"/>
  <c r="O242" i="10" s="1"/>
  <c r="Q187" i="27"/>
  <c r="P178" i="27"/>
  <c r="P259" i="27"/>
  <c r="Q277" i="27"/>
  <c r="M278" i="27"/>
  <c r="I278" i="27"/>
  <c r="H34" i="24"/>
  <c r="H83" i="24" s="1"/>
  <c r="H107" i="17"/>
  <c r="H106" i="17" s="1"/>
  <c r="H11" i="17"/>
  <c r="J12" i="15"/>
  <c r="P276" i="27"/>
  <c r="P242" i="27"/>
  <c r="H187" i="27"/>
  <c r="H277" i="27"/>
  <c r="P181" i="27"/>
  <c r="Q60" i="27"/>
  <c r="P48" i="27"/>
  <c r="P60" i="27" s="1"/>
  <c r="Q229" i="27"/>
  <c r="P132" i="27"/>
  <c r="Q85" i="27"/>
  <c r="P41" i="27"/>
  <c r="P16" i="27"/>
  <c r="P42" i="27" s="1"/>
  <c r="I68" i="16"/>
  <c r="G224" i="10"/>
  <c r="G153" i="10"/>
  <c r="G152" i="10" s="1"/>
  <c r="L241" i="10"/>
  <c r="L49" i="10"/>
  <c r="L212" i="10" s="1"/>
  <c r="L208" i="10" s="1"/>
  <c r="L207" i="10" s="1"/>
  <c r="I78" i="15"/>
  <c r="I83" i="15"/>
  <c r="P20" i="27"/>
  <c r="K86" i="10"/>
  <c r="N278" i="27"/>
  <c r="R121" i="27"/>
  <c r="P184" i="27"/>
  <c r="P220" i="27"/>
  <c r="P58" i="27"/>
  <c r="P241" i="27"/>
  <c r="J107" i="17"/>
  <c r="J106" i="17" s="1"/>
  <c r="J11" i="17"/>
  <c r="J51" i="16"/>
  <c r="J44" i="16" s="1"/>
  <c r="J120" i="11"/>
  <c r="J119" i="11"/>
  <c r="J118" i="11" s="1"/>
  <c r="J117" i="11" s="1"/>
  <c r="D207" i="10"/>
  <c r="D226" i="10"/>
  <c r="D223" i="10"/>
  <c r="D222" i="10" s="1"/>
  <c r="Q147" i="27"/>
  <c r="P129" i="27"/>
  <c r="P27" i="27"/>
  <c r="P156" i="27"/>
  <c r="P25" i="27"/>
  <c r="H85" i="27"/>
  <c r="L187" i="27"/>
  <c r="J78" i="15"/>
  <c r="J80" i="15"/>
  <c r="F226" i="10"/>
  <c r="F223" i="10"/>
  <c r="F222" i="10" s="1"/>
  <c r="F230" i="10" s="1"/>
  <c r="L229" i="27"/>
  <c r="L249" i="27"/>
  <c r="H229" i="27"/>
  <c r="P208" i="27"/>
  <c r="P185" i="27"/>
  <c r="L85" i="27"/>
  <c r="P96" i="27"/>
  <c r="P29" i="27"/>
  <c r="Q168" i="27"/>
  <c r="K278" i="27"/>
  <c r="H42" i="27"/>
  <c r="J46" i="19"/>
  <c r="D11" i="17"/>
  <c r="D107" i="17"/>
  <c r="D106" i="17" s="1"/>
  <c r="I56" i="13"/>
  <c r="J57" i="13"/>
  <c r="J56" i="13" s="1"/>
  <c r="J224" i="10"/>
  <c r="J153" i="10"/>
  <c r="J152" i="10" s="1"/>
  <c r="K226" i="10"/>
  <c r="K223" i="10"/>
  <c r="K222" i="10" s="1"/>
  <c r="L226" i="10"/>
  <c r="L223" i="10"/>
  <c r="L222" i="10" s="1"/>
  <c r="I52" i="9" l="1"/>
  <c r="K230" i="10"/>
  <c r="S278" i="27"/>
  <c r="J10" i="10"/>
  <c r="J11" i="13"/>
  <c r="J10" i="13" s="1"/>
  <c r="J110" i="13" s="1"/>
  <c r="P229" i="27"/>
  <c r="J207" i="10"/>
  <c r="P85" i="27"/>
  <c r="P277" i="27"/>
  <c r="P121" i="27"/>
  <c r="P187" i="27"/>
  <c r="I11" i="13"/>
  <c r="I10" i="13" s="1"/>
  <c r="I110" i="13" s="1"/>
  <c r="J45" i="19"/>
  <c r="J10" i="19" s="1"/>
  <c r="J9" i="9"/>
  <c r="C223" i="10"/>
  <c r="C222" i="10" s="1"/>
  <c r="C230" i="10" s="1"/>
  <c r="K10" i="10"/>
  <c r="L83" i="24"/>
  <c r="I9" i="9"/>
  <c r="P168" i="27"/>
  <c r="R278" i="27"/>
  <c r="H278" i="27"/>
  <c r="L278" i="27"/>
  <c r="L12" i="10"/>
  <c r="L11" i="10" s="1"/>
  <c r="L10" i="10" s="1"/>
  <c r="Q278" i="27"/>
  <c r="P147" i="27"/>
  <c r="G226" i="10"/>
  <c r="G223" i="10"/>
  <c r="G222" i="10" s="1"/>
  <c r="G230" i="10" s="1"/>
  <c r="L230" i="10"/>
  <c r="J7" i="11"/>
  <c r="J226" i="10"/>
  <c r="J223" i="10"/>
  <c r="J222" i="10" s="1"/>
  <c r="J230" i="10" s="1"/>
  <c r="O230" i="10" s="1"/>
  <c r="P249" i="27"/>
  <c r="D230" i="10"/>
  <c r="P278" i="27" l="1"/>
</calcChain>
</file>

<file path=xl/comments1.xml><?xml version="1.0" encoding="utf-8"?>
<comments xmlns="http://schemas.openxmlformats.org/spreadsheetml/2006/main">
  <authors>
    <author/>
  </authors>
  <commentList>
    <comment ref="F6" authorId="0">
      <text>
        <r>
          <rPr>
            <sz val="11"/>
            <color theme="1"/>
            <rFont val="Calibri"/>
            <scheme val="minor"/>
          </rPr>
          <t>======
ID#AAAAjSfEvPY
tc={C04166EC-1285-407A-966B-D1F6F37F6676}    (2022-11-13 07:08:21)
[Threaded comment]
Your version of Excel allows you to read this threaded comment; however, any edits to it will get removed if the file is opened in a newer version of Excel. Learn more: https://go.microsoft.com/fwlink/?linkid=870924
Comment:
    (1.0 nếu số SV&lt;70; 1.3 nếu số SV&lt;120; 1.5 nếu từ 120SV trở lên</t>
        </r>
      </text>
    </comment>
  </commentList>
  <extLst>
    <ext xmlns:r="http://schemas.openxmlformats.org/officeDocument/2006/relationships" uri="GoogleSheetsCustomDataVersion1">
      <go:sheetsCustomData xmlns:go="http://customooxmlschemas.google.com/" r:id="" roundtripDataSignature="AMtx7miQT1iWVCzw1VtuaZJJ5au/+KBhNQ=="/>
    </ext>
  </extLst>
</comments>
</file>

<file path=xl/comments10.xml><?xml version="1.0" encoding="utf-8"?>
<comments xmlns="http://schemas.openxmlformats.org/spreadsheetml/2006/main">
  <authors>
    <author/>
  </authors>
  <commentList>
    <comment ref="F7" authorId="0">
      <text>
        <r>
          <rPr>
            <sz val="11"/>
            <color theme="1"/>
            <rFont val="Calibri"/>
            <scheme val="minor"/>
          </rPr>
          <t>======
ID#AAAAjSfEvPM
tc={62AFD893-6145-482C-AAFF-5E8C8A82744F}    (2022-11-13 07:08:21)
[Threaded comment]
Your version of Excel allows you to read this threaded comment; however, any edits to it will get removed if the file is opened in a newer version of Excel. Learn more: https://go.microsoft.com/fwlink/?linkid=870924
Comment:
    (1.0 nếu số SV&lt;70; 1.3 nếu số SV&lt;120; 1.5 nếu từ 120SV trở lên</t>
        </r>
      </text>
    </comment>
  </commentList>
  <extLst>
    <ext xmlns:r="http://schemas.openxmlformats.org/officeDocument/2006/relationships" uri="GoogleSheetsCustomDataVersion1">
      <go:sheetsCustomData xmlns:go="http://customooxmlschemas.google.com/" r:id="" roundtripDataSignature="AMtx7mglBr0barbxug8MvRzMcJRA8S76HQ=="/>
    </ext>
  </extLst>
</comments>
</file>

<file path=xl/comments11.xml><?xml version="1.0" encoding="utf-8"?>
<comments xmlns="http://schemas.openxmlformats.org/spreadsheetml/2006/main">
  <authors>
    <author/>
  </authors>
  <commentList>
    <comment ref="G7" authorId="0">
      <text>
        <r>
          <rPr>
            <sz val="11"/>
            <color theme="1"/>
            <rFont val="Calibri"/>
            <scheme val="minor"/>
          </rPr>
          <t>======
ID#AAAAjSfEvPU
tc={9B2F9D98-EEF3-4E2B-942D-1B425E70C27A}    (2022-11-13 07:08:21)
[Threaded comment]
Your version of Excel allows you to read this threaded comment; however, any edits to it will get removed if the file is opened in a newer version of Excel. Learn more: https://go.microsoft.com/fwlink/?linkid=870924
Comment:
    (1.0 nếu số SV&lt;70; 1.3 nếu số SV&lt;120; 1.5 nếu từ 120SV trở lên</t>
        </r>
      </text>
    </comment>
  </commentList>
  <extLst>
    <ext xmlns:r="http://schemas.openxmlformats.org/officeDocument/2006/relationships" uri="GoogleSheetsCustomDataVersion1">
      <go:sheetsCustomData xmlns:go="http://customooxmlschemas.google.com/" r:id="" roundtripDataSignature="AMtx7mheFWKqXHN847WqfKiKVDNoO1pCbg=="/>
    </ext>
  </extLst>
</comments>
</file>

<file path=xl/comments12.xml><?xml version="1.0" encoding="utf-8"?>
<comments xmlns="http://schemas.openxmlformats.org/spreadsheetml/2006/main">
  <authors>
    <author/>
  </authors>
  <commentList>
    <comment ref="F7" authorId="0">
      <text>
        <r>
          <rPr>
            <sz val="11"/>
            <color theme="1"/>
            <rFont val="Calibri"/>
            <scheme val="minor"/>
          </rPr>
          <t>======
ID#AAAAjSfEvPE
tc={E840F2D5-0709-463F-9521-B999AAB7606A}    (2022-11-13 07:08:21)
[Threaded comment]
Your version of Excel allows you to read this threaded comment; however, any edits to it will get removed if the file is opened in a newer version of Excel. Learn more: https://go.microsoft.com/fwlink/?linkid=870924
Comment:
    (1.0 nếu số SV&lt;70; 1.3 nếu số SV&lt;120; 1.5 nếu từ 120SV trở lên</t>
        </r>
      </text>
    </comment>
  </commentList>
  <extLst>
    <ext xmlns:r="http://schemas.openxmlformats.org/officeDocument/2006/relationships" uri="GoogleSheetsCustomDataVersion1">
      <go:sheetsCustomData xmlns:go="http://customooxmlschemas.google.com/" r:id="" roundtripDataSignature="AMtx7mjD1YEPxlVWT7ah4McemcBMlSg8UA=="/>
    </ext>
  </extLst>
</comments>
</file>

<file path=xl/comments13.xml><?xml version="1.0" encoding="utf-8"?>
<comments xmlns="http://schemas.openxmlformats.org/spreadsheetml/2006/main">
  <authors>
    <author/>
  </authors>
  <commentList>
    <comment ref="C20" authorId="0">
      <text>
        <r>
          <rPr>
            <sz val="11"/>
            <color theme="1"/>
            <rFont val="Calibri"/>
            <scheme val="minor"/>
          </rPr>
          <t>======
ID#AAAAjSfEvPQ
Microsoft Office User    (2022-11-13 07:08:21)
Số liệu: 12 sinh viên mồ côi</t>
        </r>
      </text>
    </comment>
  </commentList>
  <extLst>
    <ext xmlns:r="http://schemas.openxmlformats.org/officeDocument/2006/relationships" uri="GoogleSheetsCustomDataVersion1">
      <go:sheetsCustomData xmlns:go="http://customooxmlschemas.google.com/" r:id="" roundtripDataSignature="AMtx7mi/VHm8noWznIi1KKd6vpFAWqLvdw=="/>
    </ext>
  </extLst>
</comments>
</file>

<file path=xl/comments2.xml><?xml version="1.0" encoding="utf-8"?>
<comments xmlns="http://schemas.openxmlformats.org/spreadsheetml/2006/main">
  <authors>
    <author/>
  </authors>
  <commentList>
    <comment ref="F4" authorId="0">
      <text>
        <r>
          <rPr>
            <sz val="11"/>
            <color theme="1"/>
            <rFont val="Calibri"/>
            <scheme val="minor"/>
          </rPr>
          <t>======
ID#AAAAjSfEvPg
tc={B95B334E-5C5C-42DB-8D7F-2524BF1ECC31}    (2022-11-13 07:08:21)
[Threaded comment]
Your version of Excel allows you to read this threaded comment; however, any edits to it will get removed if the file is opened in a newer version of Excel. Learn more: https://go.microsoft.com/fwlink/?linkid=870924
Comment:
    (1.0 nếu số SV&lt;70; 1.3 nếu số SV&lt;120; 1.5 nếu từ 120SV trở lên</t>
        </r>
      </text>
    </comment>
  </commentList>
  <extLst>
    <ext xmlns:r="http://schemas.openxmlformats.org/officeDocument/2006/relationships" uri="GoogleSheetsCustomDataVersion1">
      <go:sheetsCustomData xmlns:go="http://customooxmlschemas.google.com/" r:id="" roundtripDataSignature="AMtx7mirGZFOfXSt4rCPAGK5trpwsnoB6A=="/>
    </ext>
  </extLst>
</comments>
</file>

<file path=xl/comments3.xml><?xml version="1.0" encoding="utf-8"?>
<comments xmlns="http://schemas.openxmlformats.org/spreadsheetml/2006/main">
  <authors>
    <author/>
  </authors>
  <commentList>
    <comment ref="F7" authorId="0">
      <text>
        <r>
          <rPr>
            <sz val="11"/>
            <color theme="1"/>
            <rFont val="Calibri"/>
            <scheme val="minor"/>
          </rPr>
          <t>======
ID#AAAAjSfEvPs
tc={AA276B9B-5968-4191-8271-06B566DC7766}    (2022-11-13 07:08:21)
[Threaded comment]
Your version of Excel allows you to read this threaded comment; however, any edits to it will get removed if the file is opened in a newer version of Excel. Learn more: https://go.microsoft.com/fwlink/?linkid=870924
Comment:
    (1.0 nếu số SV&lt;70; 1.3 nếu số SV&lt;120; 1.5 nếu từ 120SV trở lên</t>
        </r>
      </text>
    </comment>
  </commentList>
  <extLst>
    <ext xmlns:r="http://schemas.openxmlformats.org/officeDocument/2006/relationships" uri="GoogleSheetsCustomDataVersion1">
      <go:sheetsCustomData xmlns:go="http://customooxmlschemas.google.com/" r:id="" roundtripDataSignature="AMtx7mgMGRx1OKFoLvzJVV7R0qzMN8UJZg=="/>
    </ext>
  </extLst>
</comments>
</file>

<file path=xl/comments4.xml><?xml version="1.0" encoding="utf-8"?>
<comments xmlns="http://schemas.openxmlformats.org/spreadsheetml/2006/main">
  <authors>
    <author/>
  </authors>
  <commentList>
    <comment ref="F7" authorId="0">
      <text>
        <r>
          <rPr>
            <sz val="11"/>
            <color theme="1"/>
            <rFont val="Calibri"/>
            <scheme val="minor"/>
          </rPr>
          <t>======
ID#AAAAjSfEvPc
tc={5AF59643-FF8E-4FDD-8660-7323EE1F1F25}    (2022-11-13 07:08:21)
[Threaded comment]
Your version of Excel allows you to read this threaded comment; however, any edits to it will get removed if the file is opened in a newer version of Excel. Learn more: https://go.microsoft.com/fwlink/?linkid=870924
Comment:
    (1.0 nếu số SV&lt;70; 1.3 nếu số SV&lt;120; 1.5 nếu từ 120SV trở lên</t>
        </r>
      </text>
    </comment>
    <comment ref="C38" authorId="0">
      <text>
        <r>
          <rPr>
            <sz val="11"/>
            <color theme="1"/>
            <rFont val="Calibri"/>
            <scheme val="minor"/>
          </rPr>
          <t>======
ID#AAAAjSfEvPw
User    (2021-11-04 02:17:01)
User:</t>
        </r>
      </text>
    </comment>
  </commentList>
  <extLst>
    <ext xmlns:r="http://schemas.openxmlformats.org/officeDocument/2006/relationships" uri="GoogleSheetsCustomDataVersion1">
      <go:sheetsCustomData xmlns:go="http://customooxmlschemas.google.com/" r:id="" roundtripDataSignature="AMtx7mhv4+rFQSXvljtNMOIP/QrfpUVKqA=="/>
    </ext>
  </extLst>
</comments>
</file>

<file path=xl/comments5.xml><?xml version="1.0" encoding="utf-8"?>
<comments xmlns="http://schemas.openxmlformats.org/spreadsheetml/2006/main">
  <authors>
    <author/>
  </authors>
  <commentList>
    <comment ref="F7" authorId="0">
      <text>
        <r>
          <rPr>
            <sz val="11"/>
            <color theme="1"/>
            <rFont val="Calibri"/>
            <scheme val="minor"/>
          </rPr>
          <t>======
ID#AAAAjSfEvPk
tc={507FF1B9-9B6D-4EC2-8F09-5C7D4A86B9CF}    (2022-11-13 07:08:21)
[Threaded comment]
Your version of Excel allows you to read this threaded comment; however, any edits to it will get removed if the file is opened in a newer version of Excel. Learn more: https://go.microsoft.com/fwlink/?linkid=870924
Comment:
    (1.0 nếu số SV&lt;70; 1.3 nếu số SV&lt;120; 1.5 nếu từ 120SV trở lên</t>
        </r>
      </text>
    </comment>
  </commentList>
  <extLst>
    <ext xmlns:r="http://schemas.openxmlformats.org/officeDocument/2006/relationships" uri="GoogleSheetsCustomDataVersion1">
      <go:sheetsCustomData xmlns:go="http://customooxmlschemas.google.com/" r:id="" roundtripDataSignature="AMtx7mh+y7qxv1UDeaMBMnmEOZrMrY0o2w=="/>
    </ext>
  </extLst>
</comments>
</file>

<file path=xl/comments6.xml><?xml version="1.0" encoding="utf-8"?>
<comments xmlns="http://schemas.openxmlformats.org/spreadsheetml/2006/main">
  <authors>
    <author/>
  </authors>
  <commentList>
    <comment ref="F7" authorId="0">
      <text>
        <r>
          <rPr>
            <sz val="11"/>
            <color theme="1"/>
            <rFont val="Calibri"/>
            <scheme val="minor"/>
          </rPr>
          <t>======
ID#AAAAjSfEvPA
tc={05B135A0-8436-46FD-999F-67F88A788AA4}    (2022-11-13 07:08:21)
[Threaded comment]
Your version of Excel allows you to read this threaded comment; however, any edits to it will get removed if the file is opened in a newer version of Excel. Learn more: https://go.microsoft.com/fwlink/?linkid=870924
Comment:
    (1.0 nếu số SV&lt;70; 1.3 nếu số SV&lt;120; 1.5 nếu từ 120SV trở lên</t>
        </r>
      </text>
    </comment>
  </commentList>
  <extLst>
    <ext xmlns:r="http://schemas.openxmlformats.org/officeDocument/2006/relationships" uri="GoogleSheetsCustomDataVersion1">
      <go:sheetsCustomData xmlns:go="http://customooxmlschemas.google.com/" r:id="" roundtripDataSignature="AMtx7mgH5ouotrP2fpz2Hqt8fCDrTh1r/Q=="/>
    </ext>
  </extLst>
</comments>
</file>

<file path=xl/comments7.xml><?xml version="1.0" encoding="utf-8"?>
<comments xmlns="http://schemas.openxmlformats.org/spreadsheetml/2006/main">
  <authors>
    <author/>
  </authors>
  <commentList>
    <comment ref="F7" authorId="0">
      <text>
        <r>
          <rPr>
            <sz val="11"/>
            <color theme="1"/>
            <rFont val="Calibri"/>
            <scheme val="minor"/>
          </rPr>
          <t>======
ID#AAAAjSfEvP0
tc={8661CC11-37F0-49D8-AA13-D2F38CCDC91F}    (2022-11-13 07:08:21)
[Threaded comment]
Your version of Excel allows you to read this threaded comment; however, any edits to it will get removed if the file is opened in a newer version of Excel. Learn more: https://go.microsoft.com/fwlink/?linkid=870924
Comment:
    (1.0 nếu số SV&lt;70; 1.3 nếu số SV&lt;120; 1.5 nếu từ 120SV trở lên</t>
        </r>
      </text>
    </comment>
  </commentList>
  <extLst>
    <ext xmlns:r="http://schemas.openxmlformats.org/officeDocument/2006/relationships" uri="GoogleSheetsCustomDataVersion1">
      <go:sheetsCustomData xmlns:go="http://customooxmlschemas.google.com/" r:id="" roundtripDataSignature="AMtx7mhzfxL0xytSuj0afw18JzOBmyuQtw=="/>
    </ext>
  </extLst>
</comments>
</file>

<file path=xl/comments8.xml><?xml version="1.0" encoding="utf-8"?>
<comments xmlns="http://schemas.openxmlformats.org/spreadsheetml/2006/main">
  <authors>
    <author/>
  </authors>
  <commentList>
    <comment ref="F7" authorId="0">
      <text>
        <r>
          <rPr>
            <sz val="11"/>
            <color theme="1"/>
            <rFont val="Calibri"/>
            <scheme val="minor"/>
          </rPr>
          <t>======
ID#AAAAjSfEvPo
tc={55EB0471-4C76-4AB8-AC0D-083CB2652872}    (2022-11-13 07:08:21)
[Threaded comment]
Your version of Excel allows you to read this threaded comment; however, any edits to it will get removed if the file is opened in a newer version of Excel. Learn more: https://go.microsoft.com/fwlink/?linkid=870924
Comment:
    (1.0 nếu số SV&lt;70; 1.3 nếu số SV&lt;120; 1.5 nếu từ 120SV trở lên</t>
        </r>
      </text>
    </comment>
  </commentList>
  <extLst>
    <ext xmlns:r="http://schemas.openxmlformats.org/officeDocument/2006/relationships" uri="GoogleSheetsCustomDataVersion1">
      <go:sheetsCustomData xmlns:go="http://customooxmlschemas.google.com/" r:id="" roundtripDataSignature="AMtx7mg0moNRggX9zp3zPy8tutNnB5ULww=="/>
    </ext>
  </extLst>
</comments>
</file>

<file path=xl/comments9.xml><?xml version="1.0" encoding="utf-8"?>
<comments xmlns="http://schemas.openxmlformats.org/spreadsheetml/2006/main">
  <authors>
    <author/>
  </authors>
  <commentList>
    <comment ref="F7" authorId="0">
      <text>
        <r>
          <rPr>
            <sz val="11"/>
            <color theme="1"/>
            <rFont val="Calibri"/>
            <scheme val="minor"/>
          </rPr>
          <t>======
ID#AAAAjSfEvPI
tc={9AE47C05-60BC-491A-8FA2-DBE571DA9C56}    (2022-11-13 07:08:21)
[Threaded comment]
Your version of Excel allows you to read this threaded comment; however, any edits to it will get removed if the file is opened in a newer version of Excel. Learn more: https://go.microsoft.com/fwlink/?linkid=870924
Comment:
    (1.0 nếu số SV&lt;70; 1.3 nếu số SV&lt;120; 1.5 nếu từ 120SV trở lên</t>
        </r>
      </text>
    </comment>
  </commentList>
  <extLst>
    <ext xmlns:r="http://schemas.openxmlformats.org/officeDocument/2006/relationships" uri="GoogleSheetsCustomDataVersion1">
      <go:sheetsCustomData xmlns:go="http://customooxmlschemas.google.com/" r:id="" roundtripDataSignature="AMtx7mgAzGmAUHxk/ik35dn+Vat6rbiXYA=="/>
    </ext>
  </extLst>
</comments>
</file>

<file path=xl/sharedStrings.xml><?xml version="1.0" encoding="utf-8"?>
<sst xmlns="http://schemas.openxmlformats.org/spreadsheetml/2006/main" count="19715" uniqueCount="3865">
  <si>
    <t>BỘ GIÁO DỤC VÀ ĐÀO TẠO</t>
  </si>
  <si>
    <t>Biểu 1</t>
  </si>
  <si>
    <t>ĐƠN VỊ: …...........................................</t>
  </si>
  <si>
    <t>-------------------------</t>
  </si>
  <si>
    <t>BẢNG TỔNG HỢP QUY MÔ CỦA ĐƠN VỊ THEO LOẠI HÌNH ĐÀO TẠO</t>
  </si>
  <si>
    <t>(Biểu dành riêng cho các đơn vị đào tạo, đơn vị có loại hình nào thì nhập số liệu loại hình đó)</t>
  </si>
  <si>
    <t>STT</t>
  </si>
  <si>
    <t>DIỄN GIẢI</t>
  </si>
  <si>
    <t>SỐ LIỆU XÂY DỰNG KẾ HOẠCH 2022</t>
  </si>
  <si>
    <t>SỐ LIỆU XÂY DỰNG KẾ HOẠCH 2023</t>
  </si>
  <si>
    <t>Đối tượng</t>
  </si>
  <si>
    <t>QUY MÔ
ĐẦU NĂM
2022</t>
  </si>
  <si>
    <t>GIẢM
TRONG NĂM
2022</t>
  </si>
  <si>
    <t>TUYỂN MỚI TRONG NĂM
2022</t>
  </si>
  <si>
    <t>QUY MÔ
CUỐI NĂM
2022</t>
  </si>
  <si>
    <t>QUY MÔ
ĐẦU NĂM
2023</t>
  </si>
  <si>
    <t>GIẢM
TRONG NĂM
2023</t>
  </si>
  <si>
    <t>TUYỂN MỚI TRONG NĂM
2023</t>
  </si>
  <si>
    <t>QUY MÔ
CUỐI NĂM
2023</t>
  </si>
  <si>
    <t>A</t>
  </si>
  <si>
    <t>Đại học</t>
  </si>
  <si>
    <t>ĐÀO TẠO ĐẠI HỌC CHÍNH QUY</t>
  </si>
  <si>
    <t>Đại học chính quy
 (ĐHCQ, Liên thông CQ, VB2 CQ)</t>
  </si>
  <si>
    <t>Lưu học sinh học Đại học</t>
  </si>
  <si>
    <t>Đào tạo dự bị Đại học</t>
  </si>
  <si>
    <t>B</t>
  </si>
  <si>
    <t>SĐH</t>
  </si>
  <si>
    <t>ĐÀO TẠO SAU ĐẠI HỌC</t>
  </si>
  <si>
    <t>Cao học (Bao gồm cả LHS học thạc sỹ)</t>
  </si>
  <si>
    <t>Nghiên cứu sinh</t>
  </si>
  <si>
    <t>C</t>
  </si>
  <si>
    <t>ĐÀO TẠO VỪA LÀM VỪA HỌC</t>
  </si>
  <si>
    <t>Đào tạo nâng chuẩn theo Nghị định 71</t>
  </si>
  <si>
    <t>Đào tạo Vừa làm vừa học</t>
  </si>
  <si>
    <t>D</t>
  </si>
  <si>
    <t>ĐÀO TẠO TỪ XA</t>
  </si>
  <si>
    <t>Đào tạo từ xa trực tiếp</t>
  </si>
  <si>
    <t>Đào tạo từ xa trực tuyến</t>
  </si>
  <si>
    <t>E</t>
  </si>
  <si>
    <t>THPT</t>
  </si>
  <si>
    <t>ĐÀO TẠO BẬC THPT</t>
  </si>
  <si>
    <t>THPT Chuyên</t>
  </si>
  <si>
    <t>THPT Chất lượng cao</t>
  </si>
  <si>
    <t>F</t>
  </si>
  <si>
    <t>THSP</t>
  </si>
  <si>
    <t>ĐÀO TẠO THSP</t>
  </si>
  <si>
    <t>THSP Mầm non</t>
  </si>
  <si>
    <t>THSP Tiểu học</t>
  </si>
  <si>
    <t>THSP THCS</t>
  </si>
  <si>
    <t>TỔNG QUY MÔ TOÀN TRƯỜNG</t>
  </si>
  <si>
    <t>Vinh, ngày            tháng          năm 2022</t>
  </si>
  <si>
    <t>PHÒNG ĐÀO TẠO                         PHÒNG ĐT SAU ĐẠI HỌC                       TT GDTX                       VIỆN ĐT TRỰC TUYẾN</t>
  </si>
  <si>
    <t>PHÒNG KH-TC                                                            HIỆU TRƯỞNG</t>
  </si>
  <si>
    <t>TRƯỜNG ĐẠI HỌC VINH</t>
  </si>
  <si>
    <t>Biểu số 1</t>
  </si>
  <si>
    <t>TÊN ĐƠN VỊ: TRƯỜNG SƯ PHẠM</t>
  </si>
  <si>
    <t>QUY MÔ ĐÀO TẠO SINH VIÊN CHÍNH QUY NĂM 2023</t>
  </si>
  <si>
    <t>(Biểu dành riêng cho các đơn vị đào tạo)</t>
  </si>
  <si>
    <t xml:space="preserve">Đơn vị tính: sinh viên, học viên </t>
  </si>
  <si>
    <t>Nội dung</t>
  </si>
  <si>
    <t>Đơn vị tính</t>
  </si>
  <si>
    <t>Khối ngành 1</t>
  </si>
  <si>
    <t>Khối ngành 2</t>
  </si>
  <si>
    <t>Khối ngành 3</t>
  </si>
  <si>
    <t>Khối ngành 4</t>
  </si>
  <si>
    <t>Khối ngành 5</t>
  </si>
  <si>
    <t>Khối ngành 6</t>
  </si>
  <si>
    <t>Khối ngành 7</t>
  </si>
  <si>
    <t>Cộng toàn đơn vị</t>
  </si>
  <si>
    <t>Ghi chú</t>
  </si>
  <si>
    <t xml:space="preserve">Đào tạo chính quy </t>
  </si>
  <si>
    <t>I</t>
  </si>
  <si>
    <t>Sinh viên Đại học chính quy</t>
  </si>
  <si>
    <t>1.1</t>
  </si>
  <si>
    <t>Quy mô đầu năm:
Số SV có mặt ngày 01/01/2023 theo khối ngành, gồm:
(Tổng số sinh viên mục này chính là quy mô sinh viên có mặt học kỳ II năm học 2022-2023 từ tháng 1-6/2023)</t>
  </si>
  <si>
    <t>Sinh viên</t>
  </si>
  <si>
    <t>a</t>
  </si>
  <si>
    <t>Sinh viên năm thứ 5, Tuyển sinh năm 2018 hệ kỹ sư</t>
  </si>
  <si>
    <t>b</t>
  </si>
  <si>
    <t>Sinh viên năm 4, Tuyển sinh năm 2019 (Khóa 59)</t>
  </si>
  <si>
    <t>c</t>
  </si>
  <si>
    <t>Sinh viên năm 3, Tuyển sinh năm 2020 (Khóa 60)</t>
  </si>
  <si>
    <t>d</t>
  </si>
  <si>
    <t>Sinh viên năm 2, Tuyển sinh năm 2021 (Khóa 61)</t>
  </si>
  <si>
    <t>đ</t>
  </si>
  <si>
    <t>Sinh viên năm nhất, Tuyển sinh năm 2022 (Khóa 62)</t>
  </si>
  <si>
    <t>e</t>
  </si>
  <si>
    <t>g</t>
  </si>
  <si>
    <t>Các học viên đã hết thời gian đào tạo nhưng chưa tốt nghiệp vì các lý do</t>
  </si>
  <si>
    <t xml:space="preserve"> + Lý do nợ học phí</t>
  </si>
  <si>
    <t xml:space="preserve"> + Lý do chưa tích lũy đủ tín chỉ các học phần của ngành đào tạo.</t>
  </si>
  <si>
    <t xml:space="preserve"> + Lý do chưa hoàn thành chứng chỉ giáo dục quốc phòng</t>
  </si>
  <si>
    <t xml:space="preserve"> + Lý do chưa có chứng chỉ tiếng anh theo chuẩn đầu ra.</t>
  </si>
  <si>
    <t xml:space="preserve"> + Lý do chưa hoàn thành chứng chỉ giáo dục thể chất</t>
  </si>
  <si>
    <t xml:space="preserve"> + Bảo lưu vì các lý do cá nhân</t>
  </si>
  <si>
    <t>1.2</t>
  </si>
  <si>
    <t>Số giảm trong năm:
(Dự kiến số sinh viên tốt nghiệp, thôi học, xóa tên, kỷ luật trong cả năm 2022)</t>
  </si>
  <si>
    <t>.- Tuyển sinh năm 2018 trở  về trước</t>
  </si>
  <si>
    <t>.- Tuyển sinh năm 2018 hệ học trên 4 năm (Khóa 58)</t>
  </si>
  <si>
    <t>.- Tuyển sinh năm 2019 trở  về trước</t>
  </si>
  <si>
    <t>.- Tuyển sinh năm 2019 hệ học trên 4 năm (Khóa 59)</t>
  </si>
  <si>
    <t>.- Tuyển sinh năm 2020 (Khóa 60)</t>
  </si>
  <si>
    <t>.- Tuyển sinh năm 2021 (Khóa 61)</t>
  </si>
  <si>
    <t xml:space="preserve"> - Tuyển sinh năm 2022 (Khóa 62)</t>
  </si>
  <si>
    <t xml:space="preserve"> - Tuyển sinh năm 2023 (Khóa 63)</t>
  </si>
  <si>
    <t>1.3</t>
  </si>
  <si>
    <t>Dự kiến số Sinh viên tuyển mới năm 2023 theo khối ngành
(Tính dự kiến tổng số tuyển mới trong năm 2022 trừ các ngành sư phạm)</t>
  </si>
  <si>
    <t xml:space="preserve"> - Dự kiên tuyển sinh năm 2022 (Khóa 63)</t>
  </si>
  <si>
    <t xml:space="preserve"> - Dự kiên tuyển sinh năm 2023 (Khóa 64)</t>
  </si>
  <si>
    <t>1.4</t>
  </si>
  <si>
    <t>Quy mô cuối năm: 
Số sinh viên có mặt ngày 31/12/2023 theo khối ngành, gồm:
(Số sinh viên này được coi là quy mô sinh viên có mặt học kỳ I năm học 2023-2024 từ tháng 9-12/2023)</t>
  </si>
  <si>
    <t>II</t>
  </si>
  <si>
    <t>Sinh viên liên thông chính quy</t>
  </si>
  <si>
    <t>Số SV liên thông chính quy có mặt ngày 01/01/2023 theo khối ngành, gồm:
(Tổng số sinh viên mục này chính là quy mô sinh viên có mặt học kỳ II năm học 2022-2023 từ tháng 1-6/2023)</t>
  </si>
  <si>
    <t>Sinh viên liên thông chính quy Tuyển sinh năm 2018 trở về trước</t>
  </si>
  <si>
    <t>Sinh viên liên thông chính quy Tuyển sinh năm 2019 khóa 58</t>
  </si>
  <si>
    <t>Sinh viên liên thông chính quy Tuyển sinh năm 2020 (Khóa 59)</t>
  </si>
  <si>
    <t>Sinh viên liên thông chính quy Tuyển sinh năm 2021 khóa 60</t>
  </si>
  <si>
    <t>Sinh viên liên thông chính quy tốt nghiệp / thôi học / xóa tên năm 2023
(Tính dự kiến số tốt nghiệp,  thôi học, xóa tên, kỷ luật trong cả năm 2023)</t>
  </si>
  <si>
    <t>Sinh viên tuyển mới năm 2023 theo khối ngành
(Tính dự kiến tổng số tuyển mới trong năm 2023)</t>
  </si>
  <si>
    <t>Sinh viên liên thông chính quy Tuyển sinh năm 2022 khóa 61</t>
  </si>
  <si>
    <t>Số sinh viên liên thông chính quy có mặt ngày 31/12/2023 theo khối ngành, gồm:
(Số sinh viên này được coi là quy mô sinh viên có mặt học kỳ I năm học 2023-2024 từ tháng 9-12/2023)</t>
  </si>
  <si>
    <t>III</t>
  </si>
  <si>
    <t>Sinh viên văn bằng 2</t>
  </si>
  <si>
    <t>Số SV văn bằng 2 có mặt ngày 01/01/2023 theo khối ngành, gồm:
(Tổng số sinh viên mục này chính là quy mô sinh viên có mặt học kỳ II năm học 2022-2023 từ tháng 1-6/2023)</t>
  </si>
  <si>
    <t>Sinh viên văn bằng 2 tuyển sinh năm 2018 trở về trước</t>
  </si>
  <si>
    <t>Sinh viên văn bằng 2 tuyển sinh năm 2019 - Khóa 60</t>
  </si>
  <si>
    <t>Sinh viên văn bằng 2 tuyển sinh năm 2020 - Khóa 61</t>
  </si>
  <si>
    <t>Sinh viên văn bằng 2 tuyển sinh năm 2021 - Khóa 62.</t>
  </si>
  <si>
    <t>Sinh viên văn bằng 2 tốt nghiệp / thôi học / xóa tên năm 2023:
(Tính dự kiến số tốt nghiệp, thôi học, xóa tên, kỷ luật trong cả năm 2023)</t>
  </si>
  <si>
    <t>Sinh viên văn bằng 2 tuyển sinh năm 2022 - Khóa 63</t>
  </si>
  <si>
    <t>Sinh viên văn bằng 2 tuyển mới năm 2023 theo khối ngành:
(Tính dự kiến tổng số tuyển mới trong năm 2023)</t>
  </si>
  <si>
    <t>Dự kiến tuyển mới sinh viên văn bằng 2 năm 2023 -  Khóa 63:
"Giao kế hoạch tối thiểu bằng số tuyển sinh của K62;"</t>
  </si>
  <si>
    <t>Số sinh viên văn bằng 2 có mặt ngày 31/12/2023 theo khối ngành, gồm:
(Số sinh viên này được coi là quy mô sinh viên có mặt học kỳ I năm học 2023-2024 từ tháng 9-12/2023)</t>
  </si>
  <si>
    <t>IV</t>
  </si>
  <si>
    <t>Sinh viên ngành 2</t>
  </si>
  <si>
    <t>Số SV có mặt ngày 01/01/2023 theo khối ngành, gồm:
(Tổng số sinh viên mục này chính là quy mô sinh viên có mặt học kỳ II năm học 2022-2023 từ tháng 1-6/2023)</t>
  </si>
  <si>
    <t>Sinh viên ngành 2 trung tuyển năm 2019 trở về trước</t>
  </si>
  <si>
    <t>Sinh viên ngành 2 trung tuyển năm 2020 - Khóa 61</t>
  </si>
  <si>
    <t>Sinh viên ngành 2 trung tuyển năm 2021 - Khóa 62</t>
  </si>
  <si>
    <t>Sinh viên ngành 2 trung tuyển năm 2022 - Khóa 63</t>
  </si>
  <si>
    <t>Sinh viên tốt nghiệp / thôi học / xóa tên năm 2023 :
(Tính dự kiến số thôi học, tốt nghiệp, xóa tên, kỷ luật trong cả năm 2023)</t>
  </si>
  <si>
    <t>.- Khóa 63 (Dự kiến tuyển năm 2022)
"Giao kế hoạch tối thiểu bằng số tuyển sinh của K62;"</t>
  </si>
  <si>
    <t>Số sinh viên có mặt ngày 31/12/2022 theo khối ngành, gồm:
(Số sinh viên này được coi là quy mô sinh viên có mặt học kỳ I năm học 2022-2023 từ tháng 9-12/2022)</t>
  </si>
  <si>
    <t>Lưu học sinh học đại học</t>
  </si>
  <si>
    <t>Số SV có mặt ngày 01/01/2022 theo khối ngành, gồm:
(Tổng số sinh viên mục này chính là quy mô sinh viên có mặt học kỳ II năm học 2021-2022 từ tháng 1-6/2022)</t>
  </si>
  <si>
    <t>.- Khóa 58 (Tuyến sinh năm 2017 trở về trước)</t>
  </si>
  <si>
    <t>.- Khóa 59 (Tuyển sinh năm 2018)</t>
  </si>
  <si>
    <t>.- Khóa 60 (Tuyển sinh năm 2019)</t>
  </si>
  <si>
    <t>.- Khóa 61 (Tuyển sinh năm 2020)</t>
  </si>
  <si>
    <t>.- Khóa 62 (Tuyển sinh năm 2021)</t>
  </si>
  <si>
    <t>Sinh viên tốt nghiệp / thôi học / xóa tên năm 2022 
(Tính dự kiến số thôi học, tốt nghiệp, xóa tên, kỷ luật trong cả năm 2022)</t>
  </si>
  <si>
    <t>Sinh viên tuyển mới năm 2022 theo khối ngành
(Tính dự kiến tổng số tuyển mới trong năm 2022)</t>
  </si>
  <si>
    <t>Nghệ An, ngày       tháng       năm 2022</t>
  </si>
  <si>
    <t>Đơn vị lập kế hoạch</t>
  </si>
  <si>
    <t>Phòng CTCT - HSSV</t>
  </si>
  <si>
    <t>HIỆU TRƯỞNG TRƯỜNG ĐẠI HỌC VINH PHÊ DUYỆT</t>
  </si>
  <si>
    <t>Ghi chú: Quy mô đầu năm của các cấp học đối chiếu số liệu cung cấp tại phụ lục số liệu do phòng CTCT-HSSV cung cấp.</t>
  </si>
  <si>
    <t>QUY MÔ ĐÀO TẠO SAU ĐẠI HỌC NĂM 2023</t>
  </si>
  <si>
    <t>(Biểu dành riêng cho các đơn vị đào tạo Sau đại học)</t>
  </si>
  <si>
    <t>ĐÀO TẠO THẠC SỸ</t>
  </si>
  <si>
    <t>Thạc sĩ trong nước</t>
  </si>
  <si>
    <t>Số học viên có mặt ngày 01/01/2023 theo khối ngành, gồm:
(Tổng số học viên mục này chính là quy mô học viên có mặt học kỳ II năm học 2022-2023 từ tháng 1-6/2023)</t>
  </si>
  <si>
    <t>Học viên</t>
  </si>
  <si>
    <t>Học viên tuyển sinh năm 2021 (Khóa 29)</t>
  </si>
  <si>
    <t>Học viên tuyển sinh năm 2022 (Khóa 30)</t>
  </si>
  <si>
    <t>Học viên tốt nghiệp / thôi học / xóa tên năm 2023
(Tính dự kiến số bảo vệ tốt nghiệp, thôi học, xóa tên, kỷ luật trong cả năm 2023)</t>
  </si>
  <si>
    <t>Học viên tuyển sinh năm 2020 trở về trước hoàn thành bảo  vệ, thôi học nếu có</t>
  </si>
  <si>
    <t>Học viên tuyển sinh năm 2021 khóa 29 tốt nghiệp, ra trường, thôi học, bỏ học</t>
  </si>
  <si>
    <t xml:space="preserve"> Học viên tuyển sinh năm 2022 khóa 30 (nếu có nghỉ học, thôi học, bị đuổi học)</t>
  </si>
  <si>
    <t>Học viên tuyển mới năm 2023 theo khối ngành
(Tính dự kiến tổng số tuyển mới trong năm 2023)</t>
  </si>
  <si>
    <t>Học viên tuyển sinh năm 2023 - khóa 31</t>
  </si>
  <si>
    <t>QUY MÔ HỌC VIÊN CUỐI NĂM 2023:
Số học viên có mặt ngày 31/12/2023 theo khối ngành, gồm:
(Số học viên này được coi là quy mô sinh viên có mặt học kỳ I năm học 2023-2024 từ tháng 9-12/2023)</t>
  </si>
  <si>
    <t>Thạc sĩ lưu học sinh</t>
  </si>
  <si>
    <t>Số học viên lưu học sinh có mặt ngày 01/01/2023 theo khối ngành, gồm:
(Tổng số học viên mục này chính là quy mô học viên có mặt học kỳ II năm học 2022-2023 từ tháng 1-6/2023)</t>
  </si>
  <si>
    <t>Học viên tuyển sinh năm 2020 trở về trước chưa hoàn thành luận văn, hoặc chưa bảo vệ (Khóa 28 trở về trước)</t>
  </si>
  <si>
    <t>Học viên lưu học sinh tốt nghiệp / thôi học / xóa tên năm 20223
(Tính dự kiến số bảo vệ tốt nghiệp, thôi học, xóa tên, kỷ luật trong cả năm 2023)</t>
  </si>
  <si>
    <t>Học viên lưu học sinh tuyển mới năm 2023 theo khối ngành
(Tính dự kiến tổng số tuyển mới trong năm 2023)</t>
  </si>
  <si>
    <t>QUY MÔ LƯU HỌC SINH CUỐI NĂM 2023:
Số học viên lưu học sinh có mặt ngày 31/12/2023 theo khối ngành, gồm:
(Số học viên này được coi là quy mô sinh viên có mặt học kỳ I năm học 2023-2024 từ tháng 9-12/2023)</t>
  </si>
  <si>
    <t>ĐÀO TẠO TIẾN SỸ</t>
  </si>
  <si>
    <t>Tiến sĩ trong nước</t>
  </si>
  <si>
    <t>QUY MÔ ĐÀU NĂM 01/01/2023:
Số học viên Nghiên cứu sinh có mặt ngày 01/01/2023 theo khối ngành, gồm:
(Tổng số học viên mục này chính là quy mô học viên có mặt học kỳ II năm học 2022-2023 từ tháng 1-6/2023)</t>
  </si>
  <si>
    <t>NCS</t>
  </si>
  <si>
    <t>Học viên Nghiên cứu sinh tuyển sinh năm 2022 - năm thứ 1</t>
  </si>
  <si>
    <t>Học viên Nghiên cứu sinh tuyển sinh năm 2021 - năm thứ 2</t>
  </si>
  <si>
    <t>Học viên Nghiên  cứu sinh tuyển sinh năm 2020 - năm thứ 3</t>
  </si>
  <si>
    <t>Học viên Nghiên cứu sinh tuyển sinh năm 2019 - năm thứ 4</t>
  </si>
  <si>
    <t>Học viên Nghiên cứu sinh tuyển sinh năm 2018 - Gia hạn năm 1</t>
  </si>
  <si>
    <t>Học viên Nghiên cứu sinh tuyển sinh năm 2017 - Gia hạn năm 2</t>
  </si>
  <si>
    <t>Học viên Nghiên cứu sinh bảo vệ luận án / thôi học / xóa tên năm 2023
(Tính dự kiến số thôi học, tốt nghiệp, xóa tên, kỷ luật trong cả năm 2023)</t>
  </si>
  <si>
    <t>Nghiên cứu sinh dự kiến tuyển năm 2023</t>
  </si>
  <si>
    <t>Học viên Nghiên cứu sinh tuyển sinh năm 2023</t>
  </si>
  <si>
    <t>QUY MÔ CUỐI NĂM 2023:
Số học viên Nghiên cứu sinh có mặt có mặt ngày 31/12/2023 theo khối ngành, gồm:
(Số học viên này được coi là quy mô sinh viên có mặt học kỳ I năm học 2023-2024 từ tháng 9-12/2023)</t>
  </si>
  <si>
    <t>Tiến sĩ Lưu học sinh</t>
  </si>
  <si>
    <t>Học viên Nghiên cứu sinh Lưu học sinh tuyển sinh năm 2022 - năm thứ 1</t>
  </si>
  <si>
    <t>Học viên Nghiên cứu sinh  Lưu học sinhtuyển sinh năm 2021 - năm thứ 2</t>
  </si>
  <si>
    <t>Học viên Nghiên  cứu sinh Lưu học sinh tuyển sinh năm 2020 - năm thứ 3</t>
  </si>
  <si>
    <t>Học viên Nghiên cứu sinh Lưu học sinh tuyển sinh năm 2019 - năm thứ 4</t>
  </si>
  <si>
    <t>Học viên Nghiên cứu sinh Lưu học sinh tuyển sinh năm 2018 - Gia hạn năm 1</t>
  </si>
  <si>
    <t>Học viên Nghiên cứu sinh Lưu học sinh tuyển sinh năm 2017 - Gia hạn năm 2</t>
  </si>
  <si>
    <t>Học viên NCS Lưu học sinh bảo  vệ luận án/ thôi học / xóa tên năm 20223</t>
  </si>
  <si>
    <t>.-Khóa 25 về trước (tuyển sinh từ 2016 trở về trước)</t>
  </si>
  <si>
    <t>.-Khóa 26 (tuyển sinh năm 2017)</t>
  </si>
  <si>
    <t>.-Khóa 27 (tuyển sinh năm 2018)</t>
  </si>
  <si>
    <t>.-Khóa 28 (tuyển sinh năm 2019)</t>
  </si>
  <si>
    <t>.-Khóa 29 (tuyển sinh năm 2020)</t>
  </si>
  <si>
    <t>.-Khóa 30 (tuyển sinh năm 2021)</t>
  </si>
  <si>
    <t>Dự kiến tuyển mới Lưu học sinh nghiên cứu sinh</t>
  </si>
  <si>
    <t>QUY MÔ CUỐI NĂM Lưu học sinh ncs 2023:
Số học viên Nghiên cứu sinh có mặt có mặt ngày 31/12/2023 theo khối ngành, gồm:
(Số học viên này được coi là quy mô sinh viên có mặt học kỳ I năm học 2023-2024 từ tháng 9-12/2023)</t>
  </si>
  <si>
    <t>Lưu ý: số lượng các đơn vị cập nhật phải khớp với số lượng các phòng ban chức năng cung cấp</t>
  </si>
  <si>
    <t>QUY MÔ ĐÀO TẠO VỪA LÀM VỪA HỌC - ĐÀO TẠO TỪ XA NĂM 2023</t>
  </si>
  <si>
    <t>Quy mô đầu năm: Số SV có mặt ngày 01/01/2023 theo khối ngành, gồm:
(Tổng số sinh viên mục này chính là quy mô sinh viên có mặt học kỳ II năm học 2022-2023 từ tháng 1-6/2023)</t>
  </si>
  <si>
    <t>VLVH tuyển mới năm 2019</t>
  </si>
  <si>
    <t>VLVH tuyển mới năm 2020</t>
  </si>
  <si>
    <t>VLVH tuyển mới năm 2021</t>
  </si>
  <si>
    <t>VLVH tuyển mới năm 2022</t>
  </si>
  <si>
    <t>Sinh viên tốt nghiệp / thôi học / xóa tên năm 2023:
(Tính dự kiến số thôi học, tốt nghiệp, xóa tên, kỷ luật trong cả năm 2023)</t>
  </si>
  <si>
    <t>Sinh viên tuyển mới năm 2023 theo khối ngành:
(Tính dự kiến tổng số tuyển mới trong năm 2023)</t>
  </si>
  <si>
    <t>VHVL tuyển mới năm 2023</t>
  </si>
  <si>
    <t>Quy mô cuối năm: Số sinh viên có mặt ngày 31/12/2023 theo khối ngành, gồm:
(Số sinh viên này được coi là quy mô sinh viên có mặt học kỳ I năm học 2023-2024 từ tháng 9-12/2023)</t>
  </si>
  <si>
    <t>NÂNG CHUẨN LIÊN THÔNG HỆ SƯ PHẠM THEO NGHỊ ĐỊNH 71</t>
  </si>
  <si>
    <t>VLVH đối tượng nâng chuẩn theo Nghị định 71 tuyển mới năm 2019</t>
  </si>
  <si>
    <t>VLVH đối tượng nâng chuẩn theo Nghị định 71 VLVH tuyển mới năm 2020</t>
  </si>
  <si>
    <t>VLVH đối tượng nâng chuẩn theo Nghị định 71 VLVH tuyển mới năm 2021</t>
  </si>
  <si>
    <t>VLVH đối tượng nâng chuẩn theo Nghị định 71 tuyển mới năm 2022</t>
  </si>
  <si>
    <t>VLVH đối tượng nâng chuẩn theo Nghị định 71 tốt nghiệp / thôi học / xóa tên năm 2023:
(Tính dự kiến số thôi học, tốt nghiệp, xóa tên, kỷ luật trong cả năm 2023)</t>
  </si>
  <si>
    <t>VLVH đối tượng nâng chuẩn theo Nghị định 71 tuyển mới năm 2023</t>
  </si>
  <si>
    <t>Số sinh viên có mặt ngày 31/12/2023 theo khối ngành, gồm:
(Số sinh viên này được coi là quy mô sinh viên có mặt học kỳ I năm học 2023-2024 từ tháng 9-12/2023)</t>
  </si>
  <si>
    <t>ĐÀO TẠO TỪ XA TRUYỀN THỐNG</t>
  </si>
  <si>
    <t>.- Khóa 58 CN và khóa 57 về trước</t>
  </si>
  <si>
    <t>.- Khóa 58 (kỹ sư)</t>
  </si>
  <si>
    <t>.- Khóa 59</t>
  </si>
  <si>
    <t>.- Khóa 60</t>
  </si>
  <si>
    <t>.- Khóa 61</t>
  </si>
  <si>
    <t>.- Khóa 62</t>
  </si>
  <si>
    <t>.- Khóa 63</t>
  </si>
  <si>
    <t>ĐƠN VỊ LẬP KẾ HOẠCH</t>
  </si>
  <si>
    <t>PHÒNG CTCT - HSSV</t>
  </si>
  <si>
    <t>HIỆU TRƯỞNG</t>
  </si>
  <si>
    <t>TÊN ĐƠN VỊ: ….................................................</t>
  </si>
  <si>
    <t>QUY MÔ ĐÀO TẠO TRUNG HỌC PHỔ THÔNG NĂM N</t>
  </si>
  <si>
    <t>(Biểu dành riêng cho Trường THPT và THSP)</t>
  </si>
  <si>
    <t>Số lượng</t>
  </si>
  <si>
    <t>THPT CHUYÊN</t>
  </si>
  <si>
    <t>Số học sinh có mặt ngày 01/01/2023, gồm:
(Tổng số học sinh mục này chính là quy mô có mặt học kỳ II năm học 2022-2023 từ tháng 1-6/2023)</t>
  </si>
  <si>
    <t>Học sinh</t>
  </si>
  <si>
    <t>Học sinh tuyển năm 2020 (Lớp 12)</t>
  </si>
  <si>
    <t>Học sinh tuyển năm 2021 (Lớp 11)</t>
  </si>
  <si>
    <t>Học sinh tuyển mới năm 2022 (Lớp 10)</t>
  </si>
  <si>
    <t>Học sinh chuyển trường nếu có trong năm 2023
(Tính dự kiến  trong cả năm 2022)</t>
  </si>
  <si>
    <t>Tuyển sinh năm 2020 - Lớp 12</t>
  </si>
  <si>
    <t>Tuyển sinh năm 2021 - Lớp 11</t>
  </si>
  <si>
    <t xml:space="preserve">Tuyển mới năm 2022 - Lớp 10 </t>
  </si>
  <si>
    <t>Học sinh tuyển mới năm 2022 
(Tính dự kiến tổng số tuyển mới trong năm 2022)</t>
  </si>
  <si>
    <t>.- Khóa 63 (Tuyển sinh năm 2022)</t>
  </si>
  <si>
    <t>Số học viên có mặt ngày 31/12/2022 , gồm:
(Số học sinh này được coi là quy mô có mặt học kỳ I năm học 2022-2023 từ tháng 9-12/2022)</t>
  </si>
  <si>
    <t>.- Lớp 12 (Tuyển sinh năm 2020)</t>
  </si>
  <si>
    <t>.- Lớp 11 (Tuyển mới năm 2021)</t>
  </si>
  <si>
    <t>.- Khóa 10 (Tuyển sinh năm 2022)</t>
  </si>
  <si>
    <t>THPT CHẤT LƯỢNG CAO</t>
  </si>
  <si>
    <t>HS</t>
  </si>
  <si>
    <t>Số học sinh có mặt ngày 01/01/2022 theo khối ngành, gồm:
(Tổng số học sinh mục này chính là quy mô có mặt học kỳ II năm học 2021-2022 từ tháng 1-6/2022)</t>
  </si>
  <si>
    <t>.- Lớp 12 (Tuyển sinh năm 2019)</t>
  </si>
  <si>
    <t>.- Lớp 11 (Tuyển sinh năm 2020)</t>
  </si>
  <si>
    <t>.- Lớp 10 (Tuyển mới năm 2021)</t>
  </si>
  <si>
    <t>Học sinh chuyển trường nếu có trong năm 2022 
(Tính dự kiến  trong cả năm 2022)</t>
  </si>
  <si>
    <t>Học sinh tuyển mới năm 2022 theo khối ngành
(Tính dự kiến tổng số tuyển mới trong năm 2022)</t>
  </si>
  <si>
    <t>TRƯỞNG ĐƠN VỊ</t>
  </si>
  <si>
    <t>TRƯỜNG THỰC HÀNH SƯ PHẠM</t>
  </si>
  <si>
    <t>QUY MÔ ĐÀO TẠO THỰC HÀNH SƯ PHẠM NĂM 2022</t>
  </si>
  <si>
    <t>(Biểu dành riêng cho Trường THSP)</t>
  </si>
  <si>
    <t>BẬC MẦM NON</t>
  </si>
  <si>
    <t>Quy mô Số học sinh có mặt ngày 01/01/2023, gồm:
(Tổng số học sinh mục này chính là quy mô có mặt học kỳ II năm học 2022-2023 từ tháng 1-6/2023)</t>
  </si>
  <si>
    <t>Trẻ mầm non</t>
  </si>
  <si>
    <t xml:space="preserve"> - Trẻ 5-6 tuổi (Tuyển mới năm 2019)</t>
  </si>
  <si>
    <t xml:space="preserve"> _Trẻ 4-5 tuổi (Tuyển mới năm 2020)</t>
  </si>
  <si>
    <t>_ Trẻ 3-4 tuổi (Tuyển mới năm 2021)</t>
  </si>
  <si>
    <t xml:space="preserve"> _ Trẻ mẫu giáo dưới 3 tuổi (Tuyển mới năm 2022)</t>
  </si>
  <si>
    <t>Trẻ chuyển cấp, chuyển trường nếu có trong năm 2022 
(Tính dự kiến  trong cả năm 2022)</t>
  </si>
  <si>
    <t>Trẻ lớp 5-6 tuổi chuyển cấp (tuyển sinh năm 2019)</t>
  </si>
  <si>
    <t>Trẻ 4-5 tuổi (Tuyển sinh năm 2020) chuyển trường nếu có</t>
  </si>
  <si>
    <t>Trẻ 3-4 tuổi (Tuyển sinh năm 2021) chuyển trường nếu có</t>
  </si>
  <si>
    <t>Trẻ mẫu giáo 2-3 tuổi (tuyển mới năm 2022) Chuyển trường nếu có</t>
  </si>
  <si>
    <t>Trẻ tuyển mới năm 2023
(Tính dự kiến tổng số tuyển mới trong năm 2023)</t>
  </si>
  <si>
    <t xml:space="preserve"> _ Trẻ mẫu giáo dưới 3 tuổi (Tuyển mới năm 2023)</t>
  </si>
  <si>
    <t>Quy mô Trẻ  có mặt ngày 31/12/2023, gồm:
(Số trẻ  này được coi là quy mô có mặt học kỳ I năm học 2022-2023 từ tháng 9-12/2022)</t>
  </si>
  <si>
    <t xml:space="preserve"> - Trẻ 5-6 tuổi (Tuyển mới năm 2020)</t>
  </si>
  <si>
    <t xml:space="preserve"> _Trẻ 4-5 tuổi (Tuyển mới năm 2021)</t>
  </si>
  <si>
    <t>_ Trẻ 3-4 tuổi (Tuyển mới năm 2022)</t>
  </si>
  <si>
    <t>BẬC TIỂU HỌC</t>
  </si>
  <si>
    <t>Quy mô Số học sinh có mặt ngày 01/01/2023 , gồm:
(Tổng số học sinh mục này chính là quy mô có mặt học kỳ II năm học 2022-2023 từ tháng 1-6/2023)</t>
  </si>
  <si>
    <t>.- Lớp 5 (Tuyển sinh năm 2018)</t>
  </si>
  <si>
    <t>.- Lớp 4 (Tuyển sinh năm 2019)</t>
  </si>
  <si>
    <t>.- Lớp 3 (Tuyển sinh năm 2020)</t>
  </si>
  <si>
    <t>.- Lớp 2 (Tuyển sinh năm 2021)</t>
  </si>
  <si>
    <t xml:space="preserve"> _ Lớp 1 (Tuyển sinh năm 2022)</t>
  </si>
  <si>
    <t>Dự kiến số Học sinh chuyển trường nếu có trong năm 2023
(Tính dự kiến  trong cả năm 2023)</t>
  </si>
  <si>
    <t>.- Lớp 5 (Tuyển sinh năm 2018) chuyển trường nếu có</t>
  </si>
  <si>
    <t>.- Lớp 4 (Tuyển sinh năm 2019) chuyển trường nếu có</t>
  </si>
  <si>
    <t>.- Lớp 3 (Tuyển sinh năm 2020) chuyển trường nếu có</t>
  </si>
  <si>
    <t>.- Lớp 2 (Tuyển sinh năm 2021) chuyển trường nếu có</t>
  </si>
  <si>
    <t xml:space="preserve"> _ Lớp 1 (Tuyển sinh năm 2022) chuyển trường nếu có</t>
  </si>
  <si>
    <t>Học sinh tuyển mới năm 2023 theo khối ngành
(Tính dự kiến tổng số tuyển mới trong năm 2023)</t>
  </si>
  <si>
    <t xml:space="preserve"> _ Lớp 1 (Tuyển sinh năm 2023)</t>
  </si>
  <si>
    <t>Quy mô Số có mặt  cuối năm ngày 31/12/2022 theo khối ngành, gồm:
(Số này được coi là quy mô có mặt học kỳ I năm học 2023-2024 từ tháng 9-12/2023)</t>
  </si>
  <si>
    <t>.- Lớp 5 (Tuyển sinh năm 2019)</t>
  </si>
  <si>
    <t>.- Lớp 4 (Tuyển sinh năm 2020)</t>
  </si>
  <si>
    <t>.- Lớp 3 (Tuyển sinh năm 2021)</t>
  </si>
  <si>
    <t>.- Lớp 2 (Tuyển sinh năm 2022)</t>
  </si>
  <si>
    <t>BẬC THCS</t>
  </si>
  <si>
    <t>.- Lớp 9 (Tuyển sinh năm 2019)</t>
  </si>
  <si>
    <t>.- Lớp 8 (Tuyển sinh năm 2020)</t>
  </si>
  <si>
    <t>.- Lớp 7 (Tuyển sinh năm 2021)</t>
  </si>
  <si>
    <t xml:space="preserve"> _ Lớp 6 (Tuyển sinh năm 2022)</t>
  </si>
  <si>
    <t>Học sinh chuyển trường nếu có trong năm 20223
(Tính dự kiến  trong cả năm 2023)</t>
  </si>
  <si>
    <t>Lớp 9 (Tuyển sinh năm 2019)</t>
  </si>
  <si>
    <t>Lớp 8 (Tuyển sinh năm 2020)</t>
  </si>
  <si>
    <t>Lớp 7 (Tuyển sinh năm 2021)</t>
  </si>
  <si>
    <t>Lớp 6 (Tuyển sinh năm 2022)</t>
  </si>
  <si>
    <t>Dự kiến số Học sinh tuyển mới năm 2023 (Tính dự kiến tổng số tuyển mới trong năm 2023)</t>
  </si>
  <si>
    <t xml:space="preserve"> _ Lớp 6 (Tuyển sinh năm 2023)</t>
  </si>
  <si>
    <t>Quy mô Số có mặt cuối năm 2023 ngày 31/12/2023, gồm:
(Số này được coi là quy mô có mặt học kỳ I năm học 2023-2024 từ tháng 9-12/2023)</t>
  </si>
  <si>
    <t>.- Lớp 9 (Tuyển sinh năm 2020)</t>
  </si>
  <si>
    <t>.- Lớp 8 (Tuyển sinh năm 2021)</t>
  </si>
  <si>
    <t>.- Lớp 7 (Tuyển sinh năm 2022)</t>
  </si>
  <si>
    <t>Biểu số 1 quy mô dưới ĐH</t>
  </si>
  <si>
    <t>BẢNG TỔNG HỢP QUY MÔ NGƯỜI HỌC BẬC DƯỚI ĐẠI HỌC THEO HỌC KỲ</t>
  </si>
  <si>
    <t>(Biểu dành cho Trường THPT Chuyên và Trường THSP)</t>
  </si>
  <si>
    <t>Đơn vị tính: số học sinh</t>
  </si>
  <si>
    <t>Tháng 1-6/2023</t>
  </si>
  <si>
    <t>Tháng 9-12/2023</t>
  </si>
  <si>
    <t>Học Kỳ 2
năm học 2022-2023</t>
  </si>
  <si>
    <t>Học Kỳ 1
năm học 2023-2024</t>
  </si>
  <si>
    <t>TRƯỜNG THPT CHUYÊN</t>
  </si>
  <si>
    <t xml:space="preserve">Trường Thực hành sư phạm </t>
  </si>
  <si>
    <t>TỔNG CỘNG:</t>
  </si>
  <si>
    <t>Đơn vị tổng hợp</t>
  </si>
  <si>
    <t>(Trung tâm giáo dục thường xuyên)</t>
  </si>
  <si>
    <t>Biểu số 2 tổng hợp</t>
  </si>
  <si>
    <t>ĐƠN VỊ: …......................................................</t>
  </si>
  <si>
    <t>BẢNG TỔNG HỢP SỐ TÍN CHỈ ĐĂNG KÝ HỌC CỦA NGƯỜI HỌC</t>
  </si>
  <si>
    <t>(Bảng này dùng để thống kê chi tiết học phần giảng dạy của học kỳ II năm học 2022-2023, học kỳ hè và học kỳ I năm học 2023-2024)</t>
  </si>
  <si>
    <t>(Mẫu dành cho các đơn vị đào tạo từ bậc đại học trở lên)</t>
  </si>
  <si>
    <t>Số tiết giảng dạy quy chuẩn</t>
  </si>
  <si>
    <t>Các Trường / Khoa / Viện tổng hợp số liệu từ dòng tổng - cột 8 của biểu 2</t>
  </si>
  <si>
    <t>6 THÁNG ĐẦU NĂM 2023
(HỌC KỲ II VÀ HỌC KÌ HÈ NĂM HỌC 2022-2023)</t>
  </si>
  <si>
    <t>Đại học chính quy</t>
  </si>
  <si>
    <t>Cao học</t>
  </si>
  <si>
    <t>Vừa làm vừa học</t>
  </si>
  <si>
    <t>Vừa làm vừa học nâng chuẩn theo Nghị định 71</t>
  </si>
  <si>
    <t>5</t>
  </si>
  <si>
    <t>Đại học từ xa</t>
  </si>
  <si>
    <t>6 THÁNG CUỐI NĂM 2023
(HỌC KỲ I NĂM HỌC 2023-2024)</t>
  </si>
  <si>
    <t>TRƯỜNG SƯ PHẠM</t>
  </si>
  <si>
    <t>Biểu số 2a1 - Khoa ….......................</t>
  </si>
  <si>
    <t>KẾ HOẠCH ĐÀO TẠO - GIẢNG DẠY CỦA TRƯỜNG SƯ PHẠM  NĂM 2023</t>
  </si>
  <si>
    <t xml:space="preserve">Tên học phần hoặc chuyên đề; 
hướng dẫn luận văn, đồ án, luận án </t>
  </si>
  <si>
    <t>Số TC theo chương trình đào tạo</t>
  </si>
  <si>
    <t xml:space="preserve">Hệ số
môn học (Điền thông tin từ mục Hệ số học phí trong kho dữ liệu, theo khoa và khóa học tương ứng </t>
  </si>
  <si>
    <t xml:space="preserve">Số lớp TC dự kiến mở </t>
  </si>
  <si>
    <t>Hệ số lớp đông / lớp ít nếu có</t>
  </si>
  <si>
    <t>Số lượng sinh viên (số SV mỗi lớp)</t>
  </si>
  <si>
    <t>Số lượt tín chỉ/HSSV dự kiến đảm nhiệm</t>
  </si>
  <si>
    <t>Tổng số giờ giảng dạy quy chuẩn kế hoạch đăng ký thực hiện (chỉ điền số liệu)</t>
  </si>
  <si>
    <t>GV trong đơn vị đảm nhận</t>
  </si>
  <si>
    <t>GV khối HC Trường đảm nhận</t>
  </si>
  <si>
    <t>GV thỉnh giảng</t>
  </si>
  <si>
    <t>Cột hệ số môn học có file phụ lục về danh mục hệ số đính kèm công văn hướng dẫn xây dựng kế hoạch</t>
  </si>
  <si>
    <t>(1)</t>
  </si>
  <si>
    <t>(2)</t>
  </si>
  <si>
    <t>(3)</t>
  </si>
  <si>
    <t>(4)</t>
  </si>
  <si>
    <t>(5)</t>
  </si>
  <si>
    <t>(6)</t>
  </si>
  <si>
    <t>(7)</t>
  </si>
  <si>
    <t>(8)=(3)x(4)x(7)</t>
  </si>
  <si>
    <t>(9)
  Môn lý thuyết (LT) = (3)*(5)*(6)*16,5;
 Môn thực hành(TH) = (3)*(5)*(6)*15;     Dạy học dự án(DA) = (3)*(7)*0.8;           Môn hỗn hợp các hình thức trên = (3)*(5)*(6)*16,5* tỉ lệ LT +(3)*(5)*(6)*15*tỉ lệ TH + (3)*(7)*0.8* tỉ lệ dự án</t>
  </si>
  <si>
    <t>(10)</t>
  </si>
  <si>
    <t>(11)</t>
  </si>
  <si>
    <t>Khoa ….......................</t>
  </si>
  <si>
    <t>Đào tạo chinh quy (gồm cả trong và ngoài Trường)</t>
  </si>
  <si>
    <t>HỌC kỳ 2 + Học kỳ Hè (2022-2023) (Từ tháng 1 đến tháng 8/2023)</t>
  </si>
  <si>
    <t>a.1</t>
  </si>
  <si>
    <t>Học phần …..........................................</t>
  </si>
  <si>
    <t>a.2</t>
  </si>
  <si>
    <t>a.3</t>
  </si>
  <si>
    <t>a.4</t>
  </si>
  <si>
    <t>a.5</t>
  </si>
  <si>
    <t>a.6</t>
  </si>
  <si>
    <t>a.7</t>
  </si>
  <si>
    <t>a.8</t>
  </si>
  <si>
    <t>a.9</t>
  </si>
  <si>
    <t>a.10</t>
  </si>
  <si>
    <t>a.11</t>
  </si>
  <si>
    <t>a.12</t>
  </si>
  <si>
    <r>
      <rPr>
        <sz val="10"/>
        <color theme="1"/>
        <rFont val="Times New Roman"/>
      </rPr>
      <t>H</t>
    </r>
    <r>
      <rPr>
        <b/>
        <sz val="10"/>
        <color theme="1"/>
        <rFont val="Times New Roman"/>
      </rPr>
      <t>ọc kỳ 1 (2023-2024) tức từ tháng 9 đến tháng 12/2023</t>
    </r>
  </si>
  <si>
    <t>a.15</t>
  </si>
  <si>
    <t>a.20</t>
  </si>
  <si>
    <t>Đào tạo Cao học</t>
  </si>
  <si>
    <t>HỌC kỳ 2 + Học kỳ Hè (2022-2023) (Từ tháng 1 đến tháng 6/2023)</t>
  </si>
  <si>
    <t xml:space="preserve">Giảng dạy Thạc sỹ </t>
  </si>
  <si>
    <t>Chuyên đề ….................</t>
  </si>
  <si>
    <t>Hướng dẫn luận văn TN</t>
  </si>
  <si>
    <t>2.2.</t>
  </si>
  <si>
    <r>
      <rPr>
        <sz val="10"/>
        <color theme="1"/>
        <rFont val="Times New Roman"/>
      </rPr>
      <t>H</t>
    </r>
    <r>
      <rPr>
        <b/>
        <sz val="10"/>
        <color theme="1"/>
        <rFont val="Times New Roman"/>
      </rPr>
      <t>ọc kỳ 1 (2023-2024) tức từ tháng 9 đến tháng 12/2023</t>
    </r>
  </si>
  <si>
    <t>Đào tạo không chính quy (gồm cả trong, ngoài Trường)</t>
  </si>
  <si>
    <t>Đào tạo ĐH vừa làm vừa học</t>
  </si>
  <si>
    <t>a.13</t>
  </si>
  <si>
    <r>
      <rPr>
        <sz val="10"/>
        <color theme="1"/>
        <rFont val="Times New Roman"/>
      </rPr>
      <t>H</t>
    </r>
    <r>
      <rPr>
        <b/>
        <sz val="10"/>
        <color theme="1"/>
        <rFont val="Times New Roman"/>
      </rPr>
      <t>ọc kỳ 1 (2023-2024) tức từ tháng 9 đến tháng 12/2023</t>
    </r>
  </si>
  <si>
    <t>a.14</t>
  </si>
  <si>
    <t>Đại học Giáo dục từ xa</t>
  </si>
  <si>
    <t>*</t>
  </si>
  <si>
    <r>
      <rPr>
        <sz val="10"/>
        <color theme="1"/>
        <rFont val="Times New Roman"/>
      </rPr>
      <t>H</t>
    </r>
    <r>
      <rPr>
        <b/>
        <sz val="10"/>
        <color theme="1"/>
        <rFont val="Times New Roman"/>
      </rPr>
      <t>ọc kỳ 1 (2023-2024) tức từ tháng 9 đến tháng 12/2023</t>
    </r>
  </si>
  <si>
    <t>TRƯỜNG ĐAI HỌC VINH</t>
  </si>
  <si>
    <t>Biểu số 2</t>
  </si>
  <si>
    <t>KẾ HOẠCH ĐÀO TẠO - GIẢNG DẠY CỦA ĐƠN VỊ ĐÀO TẠO TRÌNH ĐỘ ĐẠI HỌC VÀ SAU ĐẠI HỌC  NĂM 2022</t>
  </si>
  <si>
    <t>(Bảng này dùng để thống kê chi tiết học phần giảng dạy của học kỳ II năm học 2021-2022, học kỳ hè và học kỳ I năm học 2022-2023)</t>
  </si>
  <si>
    <t xml:space="preserve">Đơn vị tính: </t>
  </si>
  <si>
    <t>Hệ số TC môn học tính học phí so với TC dạy lý thuyết trên lớp
CÔNG THỨC TÍNH HỆ SỐ:
[= số (TC lý thuyết x hệ số học phí + số tín chỉ thực hành x hệ số học phí + số tín chỉ thực tập/ đồ án tốt nghiệp x hệ số học phí) / tổng số tín chỉ của học phần]</t>
  </si>
  <si>
    <t>Số lớp TC dự kiến mở</t>
  </si>
  <si>
    <t>Số lượng sinh viên</t>
  </si>
  <si>
    <t>Tổng số giờ giảng dạy quy chuẩn kế hoạch đăng ký thực hiện</t>
  </si>
  <si>
    <t>Số giờ chuẩn ĐM giảng dạy phải đảm nhận theo chức danh</t>
  </si>
  <si>
    <t>Số giờ chuẩn ĐM giảng dạy phải đảm nhận đã trừ miễn giảm</t>
  </si>
  <si>
    <t>Dự kiến thừa thiếu số giờ giảng dạy quy chuẩn</t>
  </si>
  <si>
    <t>Số giờ NCKH đăng ký thực hiện</t>
  </si>
  <si>
    <t>Số giờ HĐCM khác đăng ký thực hiện</t>
  </si>
  <si>
    <t>(9)=(3)x(5)x(6)x16.5</t>
  </si>
  <si>
    <t>(12)</t>
  </si>
  <si>
    <t>(13)</t>
  </si>
  <si>
    <t>(14)</t>
  </si>
  <si>
    <t>(15)</t>
  </si>
  <si>
    <t>(16)</t>
  </si>
  <si>
    <t>(17)</t>
  </si>
  <si>
    <t>(18)</t>
  </si>
  <si>
    <t>Khoa</t>
  </si>
  <si>
    <t xml:space="preserve">Giảng dạy ĐH chính quy </t>
  </si>
  <si>
    <t>Khoa Toán</t>
  </si>
  <si>
    <t>Học kỳ II+ hè năm học 2021-2022</t>
  </si>
  <si>
    <t>Học kỳ I năm học 2021-2022</t>
  </si>
  <si>
    <t>Khoa Vật lý</t>
  </si>
  <si>
    <t>Khoa Hóa học</t>
  </si>
  <si>
    <t>Khoa Sinh học</t>
  </si>
  <si>
    <t>Khoa Tin học</t>
  </si>
  <si>
    <t>Khoa Ngữ văn</t>
  </si>
  <si>
    <t>Khoa Lịch sử</t>
  </si>
  <si>
    <t>Khoa Địa lý</t>
  </si>
  <si>
    <t>Khoa Giáo dục chính trị</t>
  </si>
  <si>
    <t>Khoa Giáo dục Mần non</t>
  </si>
  <si>
    <t>Khoa Giáo dục Tiểu học</t>
  </si>
  <si>
    <t>Khoa Tâm lý giáo dục</t>
  </si>
  <si>
    <t>Hướng dẫn thực tế, thực tập; luận văn và đổ án TN</t>
  </si>
  <si>
    <t>b.1</t>
  </si>
  <si>
    <t>b2</t>
  </si>
  <si>
    <t>b3</t>
  </si>
  <si>
    <t>b4</t>
  </si>
  <si>
    <t>b5</t>
  </si>
  <si>
    <t>b6</t>
  </si>
  <si>
    <t>b7</t>
  </si>
  <si>
    <t>b8</t>
  </si>
  <si>
    <t>b9</t>
  </si>
  <si>
    <t>b10</t>
  </si>
  <si>
    <t>b11</t>
  </si>
  <si>
    <t>b12</t>
  </si>
  <si>
    <t>b.2</t>
  </si>
  <si>
    <t>b.3</t>
  </si>
  <si>
    <t>b.4</t>
  </si>
  <si>
    <t>b.5</t>
  </si>
  <si>
    <t>b.6</t>
  </si>
  <si>
    <t>b.7</t>
  </si>
  <si>
    <t>Khoa Lịch sử (Học kỳ 2(2021-2022) + Học Kỳ Hè)</t>
  </si>
  <si>
    <t>b.8</t>
  </si>
  <si>
    <t>b.9</t>
  </si>
  <si>
    <t>b.10</t>
  </si>
  <si>
    <t>b.11</t>
  </si>
  <si>
    <t>b.12</t>
  </si>
  <si>
    <t>Đào tạo Nghiên cứu sinh</t>
  </si>
  <si>
    <t>Giảng dạy Nghiên cứu sinh</t>
  </si>
  <si>
    <t>Khoa Hoá</t>
  </si>
  <si>
    <t>Khoa Lịch Sử</t>
  </si>
  <si>
    <t>Hướng dẫn chuyên đề</t>
  </si>
  <si>
    <t>Hướng dẫn Luận án</t>
  </si>
  <si>
    <t xml:space="preserve">Khoa Ngữ Văn </t>
  </si>
  <si>
    <t>( Học kì 2 (2022-2022)+học kì hè )</t>
  </si>
  <si>
    <t>Học kì 2 (2021-2022)+học kì hè</t>
  </si>
  <si>
    <t>Giảng dạy ĐH vừa làm vừa học</t>
  </si>
  <si>
    <t>Các hoạt động khác (nếu có)</t>
  </si>
  <si>
    <t>Khoa Ngữ Văn ( Đào tạo THPT Chất lượng cao )</t>
  </si>
  <si>
    <t>Giảng dạy ĐH ĐTTX</t>
  </si>
  <si>
    <t>Học phần ……</t>
  </si>
  <si>
    <t>Khoa/ Trung tâm/ Tổ bộ môn/ (Và tương đương) ….</t>
  </si>
  <si>
    <t>TỔN HỢP TOÀN TRƯỜNG SƯ PHẠM</t>
  </si>
  <si>
    <t>Đào tạo Thạc sỹ (gồm cả trong và ngoài Trường)</t>
  </si>
  <si>
    <t>Hướng dẫn luận án</t>
  </si>
  <si>
    <t>Đào tạo THPT Chuyên</t>
  </si>
  <si>
    <t>Đào tạo THPT Chất lượng cao</t>
  </si>
  <si>
    <t>TỔNG HỢP TOÀN TRƯỜNG</t>
  </si>
  <si>
    <t xml:space="preserve">Khoa Lịch sử </t>
  </si>
  <si>
    <t>Nghệ An, ngày    tháng 11     năm 2021</t>
  </si>
  <si>
    <t>PGS.TS. Lưu Tiến Hưng</t>
  </si>
  <si>
    <t xml:space="preserve">.- Kế hoạch giảng dạy này là tổng hợp KH của khoa, viện, tổ BM. Thực tế các Tổ BM phải lập chi tiết cho từng giảng viên của Tổ bộ môn và các giảng viên ngoài Tổ BM, thỉnh giảng tham gia giảng dạy, hướng dẫn luận văn, đồ án, luận án (lập chi tiết theo Tổ BM kèm theo biểu).   </t>
  </si>
  <si>
    <t>. - Không tổng hợp số giờ giảng dạy khác (đào tạo ngắn hạn cấp chứng chỉ, đào tạo khác) vào số giờ giảng dạy của Tổ bộ môn, Khoa</t>
  </si>
  <si>
    <t xml:space="preserve"> - Tại cột (9),(10),(11): tùy thuộc vào giảng viên đảm nhiệm là GV trong đơn vị, khối hành chính và GV thỉnh giảng, lưu ý hệ số lớp đồng nhận thêm 1.3 đối với lớp trên 70 sinh viên</t>
  </si>
  <si>
    <t xml:space="preserve"> - Đối với giảng viên không thuộc tổ nhưng thuộc đơn vị thì vẫn ghi ở cột số (9)</t>
  </si>
  <si>
    <t xml:space="preserve"> - Các chỉ tiêu từ cột (12) -(16) thì lấy từ biểu 3</t>
  </si>
  <si>
    <t xml:space="preserve"> - Việc tổng hợp toàn khoa, viện phải được tổng hợp cả theo từng loại hình đào tạo; các chi tiểu (6),(8),(9),(10),(11),(12),(13),(14),(15),(16) cần được tổng hợp theo khoa</t>
  </si>
  <si>
    <t>Tên đơn vị : Khoa Toán học</t>
  </si>
  <si>
    <t xml:space="preserve">Hệ số
môn học </t>
  </si>
  <si>
    <t>(2) (Thêm mã học phần)</t>
  </si>
  <si>
    <t>(4) (hệ số 1, lớp lí thuyết; thực hành trong trường 1.3; thực hành /rèn luyện/thưc tế 1.4;</t>
  </si>
  <si>
    <t>(hệ số 1 nếu SV&lt;70; hệ số 1.3 nếu SV&lt;120; hệ số 1.5 nếu SV&gt;119)(6)</t>
  </si>
  <si>
    <t>(9)
  Môn lý thuyết (LT) = (3)*(5)*(6)*16,5;
 Môn thực hành(TH) = (3)*(5)*(6)*15;          Dạy học dự án(DA) = (3)*(7)*0.8; Môn hỗn hợp các hình thức trên = (3)*(5)*(6)*16,5* tỉ lệ LT +(3)*(5)*(6)*15*tỉ lệ TH + (3)*(7)*0.8* tỉ lệ dự án</t>
  </si>
  <si>
    <t>Khoa Toán học</t>
  </si>
  <si>
    <t>Học kì 2 + học kì hè năm học 2021-2022:</t>
  </si>
  <si>
    <t xml:space="preserve">Học phần: Xác suất, Thống kê và xử lý số liệu </t>
  </si>
  <si>
    <t>Học phần: Giải tích 2</t>
  </si>
  <si>
    <t>Học phần: Xác suất, Thống kê và Toán kinh tế</t>
  </si>
  <si>
    <t>Học phần: Giải tích (nhóm ngành KT&amp;CN)</t>
  </si>
  <si>
    <t>Học phần: Đại số tuyến tính nâng cao</t>
  </si>
  <si>
    <t>Học phần: Đại số đại cương</t>
  </si>
  <si>
    <t>Học phần: Độ đo và tích phân</t>
  </si>
  <si>
    <t>Học phần: Hàm biến phức</t>
  </si>
  <si>
    <t>Học phần: Hình học tuyến tính</t>
  </si>
  <si>
    <t>Học phần: Toán kỹ thuật</t>
  </si>
  <si>
    <t>Học phần: Xác suất và Thống kê</t>
  </si>
  <si>
    <t>Học phần: Thống kê xã hội học</t>
  </si>
  <si>
    <t>Học phần: Hình học vi phân</t>
  </si>
  <si>
    <t>a.16</t>
  </si>
  <si>
    <t>a.17</t>
  </si>
  <si>
    <t>Học phần: Lý luận và Phương pháp dạy học môn Toán</t>
  </si>
  <si>
    <t>a.18</t>
  </si>
  <si>
    <t>Học phần: Phát triển chương trình môn Toán</t>
  </si>
  <si>
    <t>a.19</t>
  </si>
  <si>
    <t>Học phần: Số học</t>
  </si>
  <si>
    <t>Học phần: Tự chọn 2 (Khóa 60 SP Toán: 
(1) Nhập môn phương pháp xác suất, 
(2) Tôpô đại cương, 
(3) Phương trình vi phân, 
(4) Kiểm tra và đánh giá trong dạy học môn Toán)</t>
  </si>
  <si>
    <t>a.21</t>
  </si>
  <si>
    <t>Học phần: Giải tích hàm</t>
  </si>
  <si>
    <t>a.22</t>
  </si>
  <si>
    <t>a.23</t>
  </si>
  <si>
    <t>a.24</t>
  </si>
  <si>
    <t>Học phần: Tự chọn 3 (Nhập môn đại số giao hoán)</t>
  </si>
  <si>
    <t>Học kì 1 năm học 2022-2023:</t>
  </si>
  <si>
    <t>a.25</t>
  </si>
  <si>
    <t>Học phần: Đại số tuyến tính</t>
  </si>
  <si>
    <t>a.26</t>
  </si>
  <si>
    <t>Học phần: Toán cao cấp</t>
  </si>
  <si>
    <t>a.27</t>
  </si>
  <si>
    <t>Học phần: Giải tích 1</t>
  </si>
  <si>
    <t>a.28</t>
  </si>
  <si>
    <t>Học phần: Nhập môn ngành Sư phạm</t>
  </si>
  <si>
    <t>a.29</t>
  </si>
  <si>
    <t>Học phần: Xác suất và Thống kê (nhóm ngành NLN&amp;QLTN)</t>
  </si>
  <si>
    <t>a.30</t>
  </si>
  <si>
    <t>a.31</t>
  </si>
  <si>
    <t>Học phần: Đại số tuyến tính (nhóm ngành KT&amp;CN)</t>
  </si>
  <si>
    <t>a.32</t>
  </si>
  <si>
    <t>a.33</t>
  </si>
  <si>
    <t>Học phần: Xác suất và Thống kê (nhóm ngành CN HS&amp;MT)</t>
  </si>
  <si>
    <t>a.34</t>
  </si>
  <si>
    <t>Học phần: Giải tích (nhóm ngành xây dựng)</t>
  </si>
  <si>
    <t>a.35</t>
  </si>
  <si>
    <t>Học phần: Thống kê trong thể dục thể thao</t>
  </si>
  <si>
    <t>a.36</t>
  </si>
  <si>
    <t>a.37</t>
  </si>
  <si>
    <t>Học phần: Tiếng Anh chuyên ngành</t>
  </si>
  <si>
    <t>a.38</t>
  </si>
  <si>
    <t>a.39</t>
  </si>
  <si>
    <t>Học phần: Đại số tuyến tính (nhóm ngành xây dựng)</t>
  </si>
  <si>
    <t>a.40</t>
  </si>
  <si>
    <t>Học phần: Lập trình Python</t>
  </si>
  <si>
    <t>a.41</t>
  </si>
  <si>
    <t>a.42</t>
  </si>
  <si>
    <t>a.43</t>
  </si>
  <si>
    <t>Học phần: Cơ sở lý thuyết xác suất và thống kê</t>
  </si>
  <si>
    <t>a.44</t>
  </si>
  <si>
    <t>Học phần: Toán sơ cấp</t>
  </si>
  <si>
    <t>a.45</t>
  </si>
  <si>
    <t>a.46</t>
  </si>
  <si>
    <t>Học phần: Lý thuyết xác suất và thống kê hiện đại</t>
  </si>
  <si>
    <t>a.47</t>
  </si>
  <si>
    <t>Học phần: Tự chọn 1 (Tôpô đại cương)</t>
  </si>
  <si>
    <t>a.48</t>
  </si>
  <si>
    <t>Học phần: Tự chọn 2 (Nhập môn phương pháp xác suất)</t>
  </si>
  <si>
    <t>a.49</t>
  </si>
  <si>
    <t>Học phần: Tự chọn 3 (Khóa 60 SP Toán: (1) Nhập môn quá trình ngẫu nhiên, (2) Hình học phi Ơclit, (3) Tiếp cận dạy học Toán ở trường phổ thông bằng tiếng Anh, (4) Phép tính vi phân trong không gian Banach.</t>
  </si>
  <si>
    <t>a.50</t>
  </si>
  <si>
    <t>Học phần: Cơ sở đại số hiện đại</t>
  </si>
  <si>
    <t>a.51</t>
  </si>
  <si>
    <t>a.52</t>
  </si>
  <si>
    <t>Học phần: Giải tích số</t>
  </si>
  <si>
    <t>a.53</t>
  </si>
  <si>
    <t>a.54</t>
  </si>
  <si>
    <t>Học phần: Thực hành dạy học môn Toán</t>
  </si>
  <si>
    <t>a.55</t>
  </si>
  <si>
    <t>Học phần: Thực hành NCKH trong giáo dục Toán học</t>
  </si>
  <si>
    <t>a.56</t>
  </si>
  <si>
    <t>a.57</t>
  </si>
  <si>
    <t>Học phần: Tự  chọn 4 (Dạy học toán ở trường phổ thông bằng tiếng Anh)</t>
  </si>
  <si>
    <t>a.58</t>
  </si>
  <si>
    <t>Học phần: Tự chọn 5 (Hình học Fractal)</t>
  </si>
  <si>
    <t>Hướng dẫn thực tế, thực tập; luận văn và đồ án TN</t>
  </si>
  <si>
    <t>Tổ BM Hướng dẫn luận văn TN</t>
  </si>
  <si>
    <t>Tổ BM hướng dẫn đồ án TN</t>
  </si>
  <si>
    <t>Tổ BM hướng dẫn khóa luận TN</t>
  </si>
  <si>
    <t>Tổ BM hướng dẫn thực tập</t>
  </si>
  <si>
    <t>Tổ BM hướng dẫn đi thực tế</t>
  </si>
  <si>
    <t>Giảng dạy Thạc sĩ</t>
  </si>
  <si>
    <t>Học phần: Đại số hiện đại</t>
  </si>
  <si>
    <t>Học phần: Cơ sở hình học hiện đại</t>
  </si>
  <si>
    <t>Học phần: Một số vấn đề hiện đại cuả LLDH môn Toán</t>
  </si>
  <si>
    <t>Học phần: Cơ sở xác suất hiện đại</t>
  </si>
  <si>
    <r>
      <rPr>
        <i/>
        <sz val="10"/>
        <color theme="1"/>
        <rFont val="Times New Roman"/>
      </rPr>
      <t>Chọn 3 trong số 7 học phần sau đây:</t>
    </r>
    <r>
      <rPr>
        <sz val="10"/>
        <color theme="1"/>
        <rFont val="Times New Roman"/>
      </rPr>
      <t xml:space="preserve">
(1) Số học hiện đại
(2) Lý thuyết Tôpô
(3) Cơ sở lý thuyết thống kê và ứng dụng
(4) Lí luận về phát triển chương trình môn Toán
(5) Lý thuyết độ đo
(6) Đại số tuyến tính nâng cao
(7) Hình học của nhóm các phép biến đổi.</t>
    </r>
  </si>
  <si>
    <t>Phát triển lí luận dạy học môn Toán</t>
  </si>
  <si>
    <t>Đánh giá kết quả học tập của học sinh trong dạy học 
môn toán ở trường phổ thông</t>
  </si>
  <si>
    <t>Phát triển tư duy cho học sinh trong dạy học toán 
ở trường phổ thông</t>
  </si>
  <si>
    <t>Vận dụng các phương pháp dạy học không truyền 
thống vào dạy học Toán</t>
  </si>
  <si>
    <t>Dạy học môn toán thông qua phát hiện và sửa chữa 
sai lầm của học sinh</t>
  </si>
  <si>
    <t>Hướng dẫn luận văn tốt nghiệp</t>
  </si>
  <si>
    <t>Hướng dẫn luận văn cao học Thạc sĩ khóa 28 chuyên ngành: Lý thuyết xác suất và Thống kê toán học</t>
  </si>
  <si>
    <t xml:space="preserve">Hướng dẫn luận văn cao học Thạc sĩ khóa 28 chuyên ngành: Đại số và lý thuyết số </t>
  </si>
  <si>
    <t>Hướng dẫn luận văn cao học Thạc sĩ khóa 28 chuyên ngành: LL và PPDH Toán</t>
  </si>
  <si>
    <t>Hướng dẫn luận văn cao học Thạc sĩ khóa 28 chuyên ngành: Giải tích Toán học</t>
  </si>
  <si>
    <t>Hướng dẫn chuyên đề …...............................</t>
  </si>
  <si>
    <t>c.1</t>
  </si>
  <si>
    <t>Hướng dẫn luận án tiến sĩ NCS Bùi Nguyên Trâm Ngọc, chuyên ngành Lý thuyết xác suất và Thống kê Toán học (bảo vệ cấp Trường)</t>
  </si>
  <si>
    <t>c.2</t>
  </si>
  <si>
    <t>Hướng dẫn luận án tiến sĩ NCS Hoàng Lê Minh, chuyên ngành Lý luận và PPDH bộ môn Toán (bảo vệ cấp Cơ sở và cấp Trường)</t>
  </si>
  <si>
    <t>c.3</t>
  </si>
  <si>
    <t>Hướng dẫn luận án tiến sĩ NCS Hà Anh Tuấn, chuyên ngành Toán giải tích</t>
  </si>
  <si>
    <t>c.4</t>
  </si>
  <si>
    <t>Hướng dẫn NCS Nguyễn Hữu Học, chuyên ngành Toán giải tích</t>
  </si>
  <si>
    <t>c.5</t>
  </si>
  <si>
    <t>Hướng dẫn NCS Nguyễn Thị Thu, chuyên ngành Toán giải tích</t>
  </si>
  <si>
    <t>Học phần: Lý luận và phương pháp dạy học bộ môn Toán theo tiếp cận năng lực</t>
  </si>
  <si>
    <t>Học phần: Phát triển chương trình  môn Toán</t>
  </si>
  <si>
    <t>Học kì 1 năm học 2021-2022:</t>
  </si>
  <si>
    <t>Tên đơn vị :Khoa Vật lí</t>
  </si>
  <si>
    <t>Khoa Vật lí</t>
  </si>
  <si>
    <t>Học kì II năm học 2022 - 2023</t>
  </si>
  <si>
    <t>Cơ học khóa 62</t>
  </si>
  <si>
    <t>82.5</t>
  </si>
  <si>
    <t>Nhiệt học Khóa 62</t>
  </si>
  <si>
    <t>Phương pháp toán - lí khóa 62</t>
  </si>
  <si>
    <t>49.5</t>
  </si>
  <si>
    <t>Cơ học khóa 63</t>
  </si>
  <si>
    <t xml:space="preserve">Vật lý đại cương </t>
  </si>
  <si>
    <t>Học kì I năm học 2023- 2024</t>
  </si>
  <si>
    <t>Điện từ học khóa 62</t>
  </si>
  <si>
    <t>Quang học khóa 62</t>
  </si>
  <si>
    <t>Thí nghiệm cơ nhiệt khóa 62</t>
  </si>
  <si>
    <t>Nhiệt học Khóa 63</t>
  </si>
  <si>
    <t>Vật lý đại cương cho khổi sư phạm khóa 63</t>
  </si>
  <si>
    <t>148.5</t>
  </si>
  <si>
    <t>Vật lý đại cương cho khổi CNTT; KTPM; XD khóa 63</t>
  </si>
  <si>
    <t>Vật lý đại cương cho khổi CNKTĐ; CN Oto; HTP khóa 63</t>
  </si>
  <si>
    <t>Toán cho Vật lý</t>
  </si>
  <si>
    <t>Vật lý thống kê</t>
  </si>
  <si>
    <t>Vật lý nguyên tử và phân tử</t>
  </si>
  <si>
    <t>Cơ học lượng tử</t>
  </si>
  <si>
    <t>Vật lý laser</t>
  </si>
  <si>
    <t>Phương pháp số và sử lý số liệu</t>
  </si>
  <si>
    <t>Vật lý học hiện đại</t>
  </si>
  <si>
    <t>Phát triển năng lực người học trong dạy học vật lý</t>
  </si>
  <si>
    <t>Chiến lược dạy học vật lý</t>
  </si>
  <si>
    <t>Ứng dụng công nghệ thông tin trong dạy học vật lý</t>
  </si>
  <si>
    <t>Đo lường và đánh giá trong dạy học vật lý</t>
  </si>
  <si>
    <t>Thí nghiệm trong dạy học vật lý</t>
  </si>
  <si>
    <t>Tên đơn vị :Khoa Hoá</t>
  </si>
  <si>
    <t>Khoa Hoá học</t>
  </si>
  <si>
    <t>A.1</t>
  </si>
  <si>
    <t>Kì 2 2021-2022</t>
  </si>
  <si>
    <t>Các phương pháp vật lí ứng dụng trong hóa học(121)_01</t>
  </si>
  <si>
    <t>Một số vấn đề Hóa học hiện đại(121)_01_(TC3)</t>
  </si>
  <si>
    <t>Bồi dưỡng học sinh giỏi hóa học trung học phổ thông(121)_01_(TC4)</t>
  </si>
  <si>
    <t>Phát triển chương trình môn Hóa học(121)_01</t>
  </si>
  <si>
    <t>Thực hành hóa học 2(121)_01_TH</t>
  </si>
  <si>
    <t>Thực hành phương pháp dạy học hóa học(121)_01_TH</t>
  </si>
  <si>
    <t>Hóa phân tích(121)_01</t>
  </si>
  <si>
    <t>Đo lường, đánh giá và phương pháp NCKH trong dạy học hóa học(121)_01</t>
  </si>
  <si>
    <t>Hóa hữu cơ(121)_01_(CNTP)</t>
  </si>
  <si>
    <t>Hóa hữu cơ 2(121)_01_(Song ngữ)</t>
  </si>
  <si>
    <t>Hóa lý và hóa keo(121)_01</t>
  </si>
  <si>
    <t>Hóa vô cơ(121)_01_(CNTP)</t>
  </si>
  <si>
    <t>Hóa vô cơ 2(121)_01</t>
  </si>
  <si>
    <t>Hóa lý 2(121)_01</t>
  </si>
  <si>
    <t>Hóa phân tích(121)_02</t>
  </si>
  <si>
    <t>Hóa vô cơ 1</t>
  </si>
  <si>
    <t>Hóa lý 2 (2TC đồ án)</t>
  </si>
  <si>
    <t>Hoá đại cương (SP)</t>
  </si>
  <si>
    <t>Hoá đại cương (KT)</t>
  </si>
  <si>
    <t xml:space="preserve">Nhập môn sư phạm </t>
  </si>
  <si>
    <t>A.2</t>
  </si>
  <si>
    <t>Kì 1 2022-2023</t>
  </si>
  <si>
    <t>Hoá phân tích (NLN-MT)</t>
  </si>
  <si>
    <t>Hóa lý 1</t>
  </si>
  <si>
    <t>Các phương pháp vật lý ứng dụng trong Hóa học</t>
  </si>
  <si>
    <t>Hóa hữu cơ 1(220)_01</t>
  </si>
  <si>
    <t>Hóa lý 1(220)_01</t>
  </si>
  <si>
    <t>Hóa vô cơ 1(220)_01</t>
  </si>
  <si>
    <t>Các phương pháp vật lí ứng dụng trong hóa học(220)_01_(CNTP)</t>
  </si>
  <si>
    <t>Hóa lý bề mặt và hóa môi trường(220)_01_(TC2)</t>
  </si>
  <si>
    <t>Công nghệ xử lý môi trường(220)_01_(CNTP)</t>
  </si>
  <si>
    <t>Hóa kĩ thuật và môi trường(220)_01</t>
  </si>
  <si>
    <t>Lí luận và phương pháp dạy học hóa học(220)_01</t>
  </si>
  <si>
    <t>Thực hành hóa học 1(220)_01_TH</t>
  </si>
  <si>
    <t>Hoá hữu cơ nâng cao</t>
  </si>
  <si>
    <t>Hoá lý nâng cao</t>
  </si>
  <si>
    <t>Hoá vô cơ nâng cao</t>
  </si>
  <si>
    <t>Hoá phân tích nâng cao</t>
  </si>
  <si>
    <t xml:space="preserve">Vật liệu tiên tiến </t>
  </si>
  <si>
    <t>Tin học ứng dụng trong hoá học</t>
  </si>
  <si>
    <t>Các phương pháp phổ ứng dụng trong hoá học</t>
  </si>
  <si>
    <t>Phương pháp luận nghiên cứu khoa học</t>
  </si>
  <si>
    <t>Các PPDH Hoá học hiện đại</t>
  </si>
  <si>
    <t>Ứng dụng CNTT và sử dụng thiết bị trong dạy học Hoá học</t>
  </si>
  <si>
    <t>Bồi dưỡng HGG Hoá học ở trường phổ thông</t>
  </si>
  <si>
    <t>PPDH Hoá học bằng tiếng Anh ở trường THPT</t>
  </si>
  <si>
    <t>Bài tập hoá học với việc phát triển tư duy học sinh</t>
  </si>
  <si>
    <t>Khoá 28: 40 (Hoá hữu cơ, Hoá phân tích, PPGD Hoá)</t>
  </si>
  <si>
    <t>Phương pháp nghiên cứu hoá học</t>
  </si>
  <si>
    <t xml:space="preserve">Tổng hợp hữu cơ hiện đại </t>
  </si>
  <si>
    <t>Hướng dẫn chuyên đề:</t>
  </si>
  <si>
    <t>Z</t>
  </si>
  <si>
    <t>Tổng hợp toàn khoa, Viện</t>
  </si>
  <si>
    <t>Đại học chính quy (gồm cả trong và ngoài Trường)</t>
  </si>
  <si>
    <t>x</t>
  </si>
  <si>
    <t>Đại học VLVH (gồm cả trong và ngoài Trường)</t>
  </si>
  <si>
    <t>Đại học ĐTTX (gồm cả trong và ngoài Trường)</t>
  </si>
  <si>
    <t>Tên đơn vị : Khoa Sinh học</t>
  </si>
  <si>
    <t>KẾ HOẠCH ĐÀO TẠO - GIẢNG DẠY CỦA ĐƠN VỊ ĐÀO TẠO TRÌNH ĐỘ ĐẠI HỌC VÀ SAU ĐẠI HỌC NĂM 2022</t>
  </si>
  <si>
    <t>Tên học phần hoặc chuyên đề; 
hướng dẫn luận văn, đồ án, luận án</t>
  </si>
  <si>
    <t>Kỳ dạy</t>
  </si>
  <si>
    <t>Khoa/ Trung tâm/ bộ môn/ (Và tương đương) ….</t>
  </si>
  <si>
    <t>Giảng dạy ĐH chính quy</t>
  </si>
  <si>
    <t>Giải phẫu sinh lý trẻ em (TH) (Nguyễn Thị Giang An, Nguyễn Thị Việt)</t>
  </si>
  <si>
    <t>Kỳ I-2022/2023</t>
  </si>
  <si>
    <t>Khoa GD</t>
  </si>
  <si>
    <t>Giải phẫu sinh lý trẻ em (LT) (Nguyễn Thị Giang An)</t>
  </si>
  <si>
    <t>Cơ sở tự nhiên và xã hội (Nguyễn Thị Việt + Đào Thị Minh Châu)</t>
  </si>
  <si>
    <t>Di truyền Y học (Nguyễn Thị Thảo)</t>
  </si>
  <si>
    <t>Kỳ 2</t>
  </si>
  <si>
    <t>Di truyền học (Nguyễn Thị Thảo)</t>
  </si>
  <si>
    <t>Kỳ 1</t>
  </si>
  <si>
    <t>Nhập môn sư phạm (Trần Huyền Trang, Trần Thị Gái)</t>
  </si>
  <si>
    <t>Sinh học đại cương (dành cho K61) (Nguyễn Thị Thảo, Lê Thị Thúy Hà, Nguyễn Thị Việt)</t>
  </si>
  <si>
    <t>Hóa sinh- Sinh học phân tử</t>
  </si>
  <si>
    <t>a8</t>
  </si>
  <si>
    <t>Nhập môn sư phạm tín chỉ 1</t>
  </si>
  <si>
    <t>Giảng dạy Thạc sỹ</t>
  </si>
  <si>
    <t>Học phần Sinh học phân tử tế bào (Mai Văn Chung + Nguyễn Thị Thảo + Nguyễn Bá Hoành)</t>
  </si>
  <si>
    <t>1,5</t>
  </si>
  <si>
    <t>Học phần Sinh học phát triển (Lê Thị Hương + Nguyễn Thị Giang An)</t>
  </si>
  <si>
    <t>Học phần Sinh học quần thể (Lê Thị Thuý Hà + Nguyễn Thị Việt)</t>
  </si>
  <si>
    <t>Học phần Phương pháp luận NCKH (Hồ Anh Tuấn + Nguyễn Anh Dũng + Nguyễn Đình Nhâm)</t>
  </si>
  <si>
    <t>Học phần Lý luận dạy học hiện đại ( hoặc Di truyền phân tử) Nguyễn Đình Nhâm + Trần Thị Gái (Nguyễn Thị Thảo)</t>
  </si>
  <si>
    <t>Học phần Sinh thái học và phát triển bền vững (Công nghệ Sinh học): Ông Vĩnh An (Hoàng Vĩnh Phú)</t>
  </si>
  <si>
    <t>Học phần Thống kê sinh học (Tin học ứng dụng trong sinh học): Dương Xuân Giáp (Trần Huyền Trang + Lê Quang Vượng+Trần Đình Quang)</t>
  </si>
  <si>
    <t>Học phần Vi sinh và ứng dụng (Kinh tế sinh học): Nguyễn Lê Ái Vĩnh + Trần Huyền Trang (Cao Tiến Trung)</t>
  </si>
  <si>
    <t>Cơ sở phân loại động vật ( Hồ Anh Tuấn)</t>
  </si>
  <si>
    <t>4,5</t>
  </si>
  <si>
    <t>Địa lý phân bố đông vật (Ông Vĩnh An)</t>
  </si>
  <si>
    <t>Địa lý động vật (Hoàng Xuân Quang)</t>
  </si>
  <si>
    <t>Côn Trùng học (Nguyễn Thị Việt)</t>
  </si>
  <si>
    <t>Thủy sinh vật học ( Nguyễn Thị Việt)</t>
  </si>
  <si>
    <t>Tập tính động vật (Ông Vĩnh An)</t>
  </si>
  <si>
    <t>Sinh học bảo tồn (Cao Tiến Trung)</t>
  </si>
  <si>
    <t>Nguyên tắc phân loại thực vật (Nguyễn Anh Dũng, Lê Thị Thúy Hà)</t>
  </si>
  <si>
    <t>Tảo học (Lê Thị Thúy Hà)</t>
  </si>
  <si>
    <t>Tài nguyên thực vật (Lê Thị Hương, Đào Thị Minh Châu, Nguyễn Lê Ái Vĩnh)</t>
  </si>
  <si>
    <t>Chủng loại phát sinh và tiến hóa thực vật (Lê Thị Hương)</t>
  </si>
  <si>
    <t>Các hợp chất có hoạt tính sinh học nguồn gốc thực vật (Mai Văn Chung, Lê Quang Vượng)</t>
  </si>
  <si>
    <t>Chẩn đoán phân tử (Nguyễn Bá Hoành)</t>
  </si>
  <si>
    <t>Miễn dịch và ứng dụng (N.T.Giang An)</t>
  </si>
  <si>
    <t>Công nghệ tế bào động vật và ứng dụng (Nguyễn Thị Thảo)</t>
  </si>
  <si>
    <t>Dinh dưỡng học (Trần Đình Quang)</t>
  </si>
  <si>
    <t>Thần kinh nội tiết (Nguyễn Ngọc Hiền)</t>
  </si>
  <si>
    <t>Phát triển chương trình phổ thông (Nguyễn Đình Nhâm)</t>
  </si>
  <si>
    <t>Hoat động trải nghiệm trong dạy học Sinh học phổ thông (/Trần Thị Gái)</t>
  </si>
  <si>
    <t>Hoạt động hoá người học trong dạy học Sinh học (Phạm Thị Hương)</t>
  </si>
  <si>
    <t>Phương pháp graph trong dạy học Sinh học (Nguyễn Thanh Mỹ)</t>
  </si>
  <si>
    <t>Phương pháp kiểm tra đánh giá trong dạy học Sinh học (Phạm Thị Hương).</t>
  </si>
  <si>
    <t>Hướng dẫn luận văn cao học chuyên ngành LL&amp;PPGD Sinh học</t>
  </si>
  <si>
    <t>Hướng dẫn luận văn cao học chuyên ngành Động vật</t>
  </si>
  <si>
    <t>Hướng dẫn luận văn cao học chuyên ngành Thực vật</t>
  </si>
  <si>
    <t>Hướng dẫn luận văn cao học chuyên ngành SHTN</t>
  </si>
  <si>
    <t>Giải phẫu sinh lý trẻ em</t>
  </si>
  <si>
    <t>Học phần Lập trình hướng đối tượng</t>
  </si>
  <si>
    <t>Học phần Tương tác người máy</t>
  </si>
  <si>
    <t>Học phần Tin học</t>
  </si>
  <si>
    <t>Học kỳ 1 (2022-2023)</t>
  </si>
  <si>
    <t>Học phần Ứng dụng ICT trong giáo dục</t>
  </si>
  <si>
    <t>Học phần Lập trình robot</t>
  </si>
  <si>
    <t>Học phần Lập trình máy tính</t>
  </si>
  <si>
    <t>Học phần Cấu trúc dữ liệu và giải thuật</t>
  </si>
  <si>
    <t>Hướng dẫn đồ án TN</t>
  </si>
  <si>
    <t>Hướng dẫn thực tập TN ngành CNTT</t>
  </si>
  <si>
    <t>Hướng dẫn thực tập chuyên ngành CNTT</t>
  </si>
  <si>
    <t>Tối ưu hóa</t>
  </si>
  <si>
    <t>Phát triển chương trình môn Tin học</t>
  </si>
  <si>
    <t>Phương pháp dạy học Tin học tiếp cận năng lực</t>
  </si>
  <si>
    <t>Dạy học lập trình nâng cao trong môi trường phổ thông</t>
  </si>
  <si>
    <t xml:space="preserve">Lập trình hướng đối tượng </t>
  </si>
  <si>
    <t>Ứng dụng ICT trong giáo dục</t>
  </si>
  <si>
    <t>Thực hành dạy học Tin học</t>
  </si>
  <si>
    <t>Elearning</t>
  </si>
  <si>
    <t>Tổng hợp toàn khoa</t>
  </si>
  <si>
    <t>Tên đơn vị : Khoa Ngữ văn</t>
  </si>
  <si>
    <t>1.1.</t>
  </si>
  <si>
    <t>Học kỳ 2 (2021-2022)+ học kì hè</t>
  </si>
  <si>
    <t>Kĩ năng soạn thảo và xử lý văn bản</t>
  </si>
  <si>
    <t>Cơ sở ngôn ngữ học và ngữ âm tiếng Việt</t>
  </si>
  <si>
    <t>Ngôn ngữ báo chí - truyền thông</t>
  </si>
  <si>
    <t>Ngữ âm và từ vựng tiếng Việt</t>
  </si>
  <si>
    <t>Từ Hán Việt (Tiểu học)</t>
  </si>
  <si>
    <t xml:space="preserve">Tiếng Việt 2 </t>
  </si>
  <si>
    <t>Hán Nôm</t>
  </si>
  <si>
    <t xml:space="preserve">Tiếng Việt cơ sở </t>
  </si>
  <si>
    <t>Văn học châu Á</t>
  </si>
  <si>
    <t>Tập giảng</t>
  </si>
  <si>
    <t>Nghệ thuật học đại cương</t>
  </si>
  <si>
    <t>Lý luận văn học</t>
  </si>
  <si>
    <t xml:space="preserve">1.2. </t>
  </si>
  <si>
    <t>Học kỳ 1 (năm học 2022-2023)</t>
  </si>
  <si>
    <t>Tổ chức dạy học và KTĐG môn Ngữ văn_Lý thuyết</t>
  </si>
  <si>
    <t>Tổ chức dạy học và KTĐG môn Ngữ văn_Thực hành</t>
  </si>
  <si>
    <t>Dẫn luận về phương pháp dạy học môn Ngữ văn-Lý thuyết</t>
  </si>
  <si>
    <t>Dẫn luận về phương pháp dạy học môn Ngữ văn-Thực hành</t>
  </si>
  <si>
    <t>Cơ sở văn hóa Việt Nam</t>
  </si>
  <si>
    <t>Văn học Việt Nam đại cương</t>
  </si>
  <si>
    <t>Quá trình hiện đại hóa văn học Việt Nam nửa đầu thế kỷ XX</t>
  </si>
  <si>
    <t>Văn học dân gian Việt Nam</t>
  </si>
  <si>
    <t>Các tác gia văn học trung đại Việt Nam</t>
  </si>
  <si>
    <t>Học phần Văn học Âu-Mĩ</t>
  </si>
  <si>
    <t>Một số lí thuyết phê bình văn học hiện đại</t>
  </si>
  <si>
    <t>Văn học Việt Nam từ 1945 đến nay</t>
  </si>
  <si>
    <t>Thi pháp văn học trung đại Việt Nam</t>
  </si>
  <si>
    <t>Ngữ pháp - Ngữ dụng - Phong cách học</t>
  </si>
  <si>
    <t>2.1.</t>
  </si>
  <si>
    <t>Học kì 2 (2022-2022)+học kì hè</t>
  </si>
  <si>
    <t>b1</t>
  </si>
  <si>
    <t>Tổ Văn học hướng dẫn 30 học viên K28</t>
  </si>
  <si>
    <t>Tổ NN  hướng dẫn 28 học viên K28</t>
  </si>
  <si>
    <t>Tổ LLVH &amp; PPGD hướng dẫn 19 học viên K28 và 9 học viên K29</t>
  </si>
  <si>
    <t>Học kì 1 (2022-2023)</t>
  </si>
  <si>
    <t>3.1.</t>
  </si>
  <si>
    <t>Tổ Văn học hướng dẫn 4 luận án</t>
  </si>
  <si>
    <t>Cảm hứng tôn giáo trong thơ Việt Nam thế kỷ XX</t>
  </si>
  <si>
    <t>Vấn đề tình yêu - hôn nhân - gia đình trong tiểu thuyết Việt Nam sau 1986</t>
  </si>
  <si>
    <t>3.2.</t>
  </si>
  <si>
    <t>Di sản văn học của dòng văn Trường Lưu (Hà Tĩnh) từ góc nhìn văn hóa</t>
  </si>
  <si>
    <t>Kịch thơ Việt Nam</t>
  </si>
  <si>
    <t>Văn học Âu - Mĩ</t>
  </si>
  <si>
    <t>Lý luận văn học và Mỹ học</t>
  </si>
  <si>
    <t>VI</t>
  </si>
  <si>
    <t>VII</t>
  </si>
  <si>
    <t xml:space="preserve">Ngữ văn lớp 12 </t>
  </si>
  <si>
    <t>Ngữ văn lớp 11</t>
  </si>
  <si>
    <t>Tên đơn vị : Khoa Lịch sử</t>
  </si>
  <si>
    <t xml:space="preserve">Giảng dạy ĐH chính quy  </t>
  </si>
  <si>
    <t>Quan hệ quốc tế thời can hiện đại (K60)</t>
  </si>
  <si>
    <t>Lịch sử thế giới hiện đại (60)</t>
  </si>
  <si>
    <t>Lịch sử thế giới cận đại (K60)</t>
  </si>
  <si>
    <t>Lịch sử thế giới cổ - trung đại (61)</t>
  </si>
  <si>
    <t>Nhân học văn hoá  (61)</t>
  </si>
  <si>
    <t xml:space="preserve">Phuong pháp luận sử học  (61) </t>
  </si>
  <si>
    <t>49,5</t>
  </si>
  <si>
    <t>Khái lược văn hoá và du lịch Đông Nam Á (K61)</t>
  </si>
  <si>
    <t>Kỹ năng làm việc nhóm</t>
  </si>
  <si>
    <t>Lịch sử thế giới cổ - trung đại (62)</t>
  </si>
  <si>
    <t>Nhân học văn hoá  (62)</t>
  </si>
  <si>
    <t>Lich sử văn minh thế giới (62)</t>
  </si>
  <si>
    <t xml:space="preserve">Nhân học văn hoá  (63) </t>
  </si>
  <si>
    <t xml:space="preserve">Lich sử văn minh thế giới (63) </t>
  </si>
  <si>
    <t>Nhập môn ngành Sư phạm (K63)</t>
  </si>
  <si>
    <t>Nhân học văn hoá (K63)</t>
  </si>
  <si>
    <t>Tiến trình lịch sử Việt Nam (K62)</t>
  </si>
  <si>
    <t>Phương pháp luận sử học (K62)</t>
  </si>
  <si>
    <t>Lịch sử Việt Nam cổ trung đại (K62)</t>
  </si>
  <si>
    <t>Phát triển chương trình giáo dục phổ thông (K61)</t>
  </si>
  <si>
    <t>Lịch sử Việt Nam cổ trung đại (K61)</t>
  </si>
  <si>
    <t>Nhân học văn hoá (K61)</t>
  </si>
  <si>
    <t>Phưong pháp luận sử học (K61)</t>
  </si>
  <si>
    <t>Lý luận dạy học lịch sử (Những vấn đề chung) (K61)</t>
  </si>
  <si>
    <t>Các hình thức tổ chức dạy học Lịch sử (K60)</t>
  </si>
  <si>
    <t>Chương trình và sách giáo khoa Lịch sử (K60)</t>
  </si>
  <si>
    <t>Lịch sử Việt Nam hiện đại(K60)</t>
  </si>
  <si>
    <t>Tự chọn  3 (K60)</t>
  </si>
  <si>
    <t>Thực hành dạy học lịch sử (K60)</t>
  </si>
  <si>
    <t>Hệ thống các phương pháp dạy học Lịch sử (K60)</t>
  </si>
  <si>
    <t>Lịch sử Việt Nam cận đại và thực tế chuyên môn (K60)</t>
  </si>
  <si>
    <t>Thực tế chuyên môn LSVN</t>
  </si>
  <si>
    <t>Quan hệ quốc tế trong thời kỳ Chiến tranh lạnh</t>
  </si>
  <si>
    <t>Cuộc cách mạng khoa học - kỹ thuật hiện đại</t>
  </si>
  <si>
    <t>Một số vấn đề về Hiệp hội các nước Đông Nam Á (ASEAN)</t>
  </si>
  <si>
    <t>Đăc điểm hình thái kinh tế - xã hội phương Đông cổ - trung đại</t>
  </si>
  <si>
    <t>Một số vấn đề trong quan hệ quốc tế thời cận đại</t>
  </si>
  <si>
    <t>Quan hệ quốc tế sau  Chiến tranh lạnh và tác động của nó đối với Việt Nam</t>
  </si>
  <si>
    <t>Quá trình hình thành các quốc gia Đông Nam Á cổ trung đại</t>
  </si>
  <si>
    <t>Công cuộc cải cách của Trung Quốc</t>
  </si>
  <si>
    <t>Sự lựa chọn con đường phát triển của Việt Nam thời kỳ cận đại và hiện đại.</t>
  </si>
  <si>
    <t>Một số vấn đề về lịch sử văn hoá Việt Nam</t>
  </si>
  <si>
    <t>Vấn đề canh tân, đổi mới đất nước ở Việt Nam thời kỳ cận đại và hiện đại.</t>
  </si>
  <si>
    <t xml:space="preserve">Giáo dục khoa cử Nho học Việt Nam từ năm 1075 đến năm 1919. </t>
  </si>
  <si>
    <t>Làng xã Việt Nam trong lịch sử</t>
  </si>
  <si>
    <t>Kinh tế Việt Nam thời Pháp thuộc</t>
  </si>
  <si>
    <t>Đô thị Việt Nam trong lịch sử</t>
  </si>
  <si>
    <t>Chúa Nguyễn và Vương triều Nguyễn trong lịch sử Việt Nam</t>
  </si>
  <si>
    <t>Hồ Chí Minh với phong trào giải phóng dân tộc ở Việt Nam</t>
  </si>
  <si>
    <t>Một số vấn đề về chính sách đối ngoại của Việt Nam trong lịch sử</t>
  </si>
  <si>
    <t>Chuyên ngành LSTG 7 học viên cao học (K28)</t>
  </si>
  <si>
    <t>Chuyên ngành LSTG 5 học viên cao học (K29)</t>
  </si>
  <si>
    <t>Chuyên ngành LSVN (23 học viên)</t>
  </si>
  <si>
    <t xml:space="preserve">Chuyên đề cho 2 NCS khóa  2017 LSTG(6 chuyên đề)  </t>
  </si>
  <si>
    <t>Hướng dẫn chuyên đề 03 NCS LSVN(09 chuyên đề)</t>
  </si>
  <si>
    <t>Bảo vệ 2 luận án LSTG</t>
  </si>
  <si>
    <t>Bảo vệ 3 luận án LSVN</t>
  </si>
  <si>
    <t>Đào tạo ĐH vừa làm vừa học (Lớp LS Hà Tĩnh)</t>
  </si>
  <si>
    <t xml:space="preserve">Lịch sử thế giới cổ - trung đại </t>
  </si>
  <si>
    <t xml:space="preserve">Lịch sử thế giới cận đại </t>
  </si>
  <si>
    <t xml:space="preserve">Lịch sử thế giới hiện đại </t>
  </si>
  <si>
    <t>Lịch sử Việt Nam cổ trung đại</t>
  </si>
  <si>
    <t>Lý luận dạy học lịch sử (Những vấn đề chung)</t>
  </si>
  <si>
    <t xml:space="preserve">Hệ thống các phương pháp dạy học lịch sử </t>
  </si>
  <si>
    <t>Lịch sử Việt Nam cận đại &amp; Thực tế chuyên môn</t>
  </si>
  <si>
    <t xml:space="preserve">Các hình thức tổ chức dạy học lịch sử </t>
  </si>
  <si>
    <t>Lịch sử Việt Nam hiện đại</t>
  </si>
  <si>
    <t>Chương trình, sách giáo khoa lịch sử</t>
  </si>
  <si>
    <t>Cô Duyên</t>
  </si>
  <si>
    <t>Đào tạo Trường Thực hành SP</t>
  </si>
  <si>
    <t>Cô Thường+ Cô Cẩm Vân</t>
  </si>
  <si>
    <t>Tên đơn vị :………………</t>
  </si>
  <si>
    <t>Học kì 2 + HK Hè</t>
  </si>
  <si>
    <t>Học phần:Địa lí kinh tế - xã hội thế giới 1</t>
  </si>
  <si>
    <t>Học phần: Địa lí tự nhiên Việt Nam</t>
  </si>
  <si>
    <t>Phạm Vũ Chung</t>
  </si>
  <si>
    <t>Học phần: Địa lí tự nhiên đại cương 2 (K62)</t>
  </si>
  <si>
    <t>Võ Thị Thu Hà</t>
  </si>
  <si>
    <t>Học phần: Địa lí kinh tế - xã hội Việt Nam</t>
  </si>
  <si>
    <t>Nguyễn Thị Hoài</t>
  </si>
  <si>
    <t>Học phần: Lí luận và PPDH Địa lí</t>
  </si>
  <si>
    <t>Nguyễn Thị Việt Hà</t>
  </si>
  <si>
    <t>1.2.</t>
  </si>
  <si>
    <t>Học kì 1 (2022- 2023)</t>
  </si>
  <si>
    <t>Học phần Địa lí tự nhiên đại cương 1</t>
  </si>
  <si>
    <t>Học phần: Địa lí địa phương</t>
  </si>
  <si>
    <t>Học phần: Môi trường và phát triển bền vững</t>
  </si>
  <si>
    <t>Nguyễn Văn Đông</t>
  </si>
  <si>
    <t>Học phần: Địa lí tự nhiên lục địa</t>
  </si>
  <si>
    <t>Võ Thị Vinh</t>
  </si>
  <si>
    <t>Học phần: Phân tích CT, SGK Địa lí và tập giảng</t>
  </si>
  <si>
    <t>Học phần: Nhập môn ngành sư phạm</t>
  </si>
  <si>
    <t>Học phần:Địa lí kinh tế - xã hội đại cương</t>
  </si>
  <si>
    <t>Hoàng Phan Hải Yến</t>
  </si>
  <si>
    <t>Học phần:Địa lí kinh tế - xã hội thế giới 2</t>
  </si>
  <si>
    <t>Học phần:Bản đồ và GIS</t>
  </si>
  <si>
    <t>Lương Thị Thành Vinh</t>
  </si>
  <si>
    <t>Nguyễn Thị Trang Thanh</t>
  </si>
  <si>
    <t>Tổng</t>
  </si>
  <si>
    <t>Học kì 2 và Học kì hè</t>
  </si>
  <si>
    <t xml:space="preserve">Học phần: Một số vấn đề địa lí kinh tế - xã hội đại cương 2 </t>
  </si>
  <si>
    <t xml:space="preserve">Học phần: Tổ chức lãnh thổ nông nghiệp </t>
  </si>
  <si>
    <t>Học phần: Hệ thống thông tin địa lí (GIS) và ứng dụng trong địa lí</t>
  </si>
  <si>
    <t>Học phần: Biến đổi khí hậu và phát triển KT-XH</t>
  </si>
  <si>
    <t>Học phần: Tổ chức lãnh thổ kinh tế</t>
  </si>
  <si>
    <t>Học phần: Một số vấn đề phát triển kinh tế biển</t>
  </si>
  <si>
    <t>Học phần:  Một số vấn đề địa lí kinh tế - xã hội thế giới</t>
  </si>
  <si>
    <t>Quần cư và đô thị hóa</t>
  </si>
  <si>
    <t>Trần Đình Du</t>
  </si>
  <si>
    <t>Tổ chức dạy học Địa lý theo định hướng PTNL</t>
  </si>
  <si>
    <t>Lý luận và phương pháp dạy học địa lí</t>
  </si>
  <si>
    <t>Tổ chức lãnh thổ nông nghiệp</t>
  </si>
  <si>
    <t>Trần Thị Tuyến</t>
  </si>
  <si>
    <t>Học phần:  Phương pháp nghiên cứu địa lí kinh tế - xã hội</t>
  </si>
  <si>
    <t>74</t>
  </si>
  <si>
    <t>KHOA GIÁO DỤC CHÍNH TRỊ</t>
  </si>
  <si>
    <t>Khoa chính trị</t>
  </si>
  <si>
    <t>HỌC kỳ 2 + Học kỳ Hè (2021-2022)</t>
  </si>
  <si>
    <t>Đường lối CM của ĐCSVN</t>
  </si>
  <si>
    <t>Lịch sử ĐCSVN</t>
  </si>
  <si>
    <t>Triết học Mác - Lê nin</t>
  </si>
  <si>
    <t>Chủ nghĩa xã Hội khoa học</t>
  </si>
  <si>
    <t>Kinh tế chính trị - Mác Lênin</t>
  </si>
  <si>
    <t>Tư tưởng Hồ Chí Minh</t>
  </si>
  <si>
    <t>Những nguyên lý cơ bản của CNXH khoa học trong thời đại ngày nay</t>
  </si>
  <si>
    <t>Những nguyên lý cơ bản của Kinh tế chính trị Mác- Lênin trong thời đại ngày nay</t>
  </si>
  <si>
    <t>Đạo đức học Mác – Lênin và giáo dục đạo đức cho học sinh.</t>
  </si>
  <si>
    <t>Những nguyên lý cơ bản của triết học Mác- Lênin trong thời đại ngày nay</t>
  </si>
  <si>
    <t>Vấn đề con người, quyền và nghĩa vụ của công dân</t>
  </si>
  <si>
    <t>Tư tưởng chính trị Hồ Chí Minh</t>
  </si>
  <si>
    <t>Những vấn đề cơ bản về dạy học phát triển năng lực trong môn Giáo dục công dân, giáo dục kinh tế và pháp luật ở phổ thông</t>
  </si>
  <si>
    <t>Phương pháp luận nghiên cứu khoa học chuyên ngành</t>
  </si>
  <si>
    <r>
      <rPr>
        <i/>
        <sz val="10"/>
        <color theme="1"/>
        <rFont val="Times New Roman"/>
      </rPr>
      <t>H</t>
    </r>
    <r>
      <rPr>
        <b/>
        <i/>
        <sz val="10"/>
        <color theme="1"/>
        <rFont val="Times New Roman"/>
      </rPr>
      <t>ọc kỳ 1 (2022-2023)</t>
    </r>
  </si>
  <si>
    <t>Chuyên đề PPGDLLCT</t>
  </si>
  <si>
    <t>74,25</t>
  </si>
  <si>
    <r>
      <rPr>
        <i/>
        <sz val="10"/>
        <color theme="1"/>
        <rFont val="Times New Roman"/>
      </rPr>
      <t>H</t>
    </r>
    <r>
      <rPr>
        <b/>
        <i/>
        <sz val="10"/>
        <color theme="1"/>
        <rFont val="Times New Roman"/>
      </rPr>
      <t>ọc kỳ 1 (2022-2023)</t>
    </r>
  </si>
  <si>
    <r>
      <rPr>
        <i/>
        <sz val="10"/>
        <color theme="1"/>
        <rFont val="Times New Roman"/>
      </rPr>
      <t>H</t>
    </r>
    <r>
      <rPr>
        <b/>
        <i/>
        <sz val="10"/>
        <color theme="1"/>
        <rFont val="Times New Roman"/>
      </rPr>
      <t>ọc kỳ 1 (2022-2023)</t>
    </r>
  </si>
  <si>
    <t>Tên đơn vị : Giáo dục tiểu học</t>
  </si>
  <si>
    <t>HK</t>
  </si>
  <si>
    <t>Nhập môn ngành sư phạm (K63)</t>
  </si>
  <si>
    <t>Cơ sở tự nhiên xã hội (K63)</t>
  </si>
  <si>
    <t>Toán học 1 (K63)</t>
  </si>
  <si>
    <t>Việt ngữ học cơ sở</t>
  </si>
  <si>
    <t>Toán cơ sở</t>
  </si>
  <si>
    <t>Văn học thiếu nhi (K61)</t>
  </si>
  <si>
    <t>Ngữ dụng học (TC1)</t>
  </si>
  <si>
    <t>Ngữ nghĩa học (TC1)</t>
  </si>
  <si>
    <t>Từ Hán Việt (TC1)</t>
  </si>
  <si>
    <t>Việt ngữ học hiện đại</t>
  </si>
  <si>
    <t>Toán chuyên ngành</t>
  </si>
  <si>
    <t>Văn học</t>
  </si>
  <si>
    <t>Cơ sở hình học và thống kê (TC2)</t>
  </si>
  <si>
    <t>Đại số sơ cấp (TC2)</t>
  </si>
  <si>
    <t>Đạo đức và phương pháp dạy học đạo đức</t>
  </si>
  <si>
    <t>Hình học sơ cấp (TC2)</t>
  </si>
  <si>
    <t>Phương pháp dạy học Tiếng Việt</t>
  </si>
  <si>
    <t>Tổ chức hoạt động trải nghiệm sáng tạo</t>
  </si>
  <si>
    <t>Âm nhạc và phương pháp dạy học Âm nhạc</t>
  </si>
  <si>
    <t>Phương pháp dạy học Toán</t>
  </si>
  <si>
    <t>Phương pháp dạy học Tự nhiên - Xã hội</t>
  </si>
  <si>
    <t>Rèn luyện nghiệp vụ sư phạm 2</t>
  </si>
  <si>
    <t>Bồi dưỡng năng lực cảm thụ văn học và tư duy toán học cho học sinh (TC3)</t>
  </si>
  <si>
    <t>Công tác chủ nhiệm lớp và sinh hoạt chuyên môn ở trường tiểu học (TC3)</t>
  </si>
  <si>
    <t>Đánh giá kết quả học tập các môn Toán, Tiếng Việt và Tự nhiên - Xã hội (TC3)</t>
  </si>
  <si>
    <t>Kỹ thuật dạy học tích cực và ứng dụng công nghệ thông tin trong dạy học (TC3)</t>
  </si>
  <si>
    <t>Thực hành giải bài tập toán và tiếng Việt (TC3)</t>
  </si>
  <si>
    <t>Kỹ thuật và phương pháp dạy học kỹ thuật</t>
  </si>
  <si>
    <t>Mỹ thuật và phương pháp dạy học Mỹ thuật</t>
  </si>
  <si>
    <t>Phát triển chương trình Giáo dục tiểu học</t>
  </si>
  <si>
    <t>Thực hành phương pháp dạy học bộ môn</t>
  </si>
  <si>
    <t>Ngữ pháp văn bản và dạy học Tập làm văn ở tiểu học</t>
  </si>
  <si>
    <t>Cơ sở ngôn ngữ học của dạy học Tiếng Việt ở tiểu học</t>
  </si>
  <si>
    <t>Cơ sở toán học của dạy học Toán ở tiểu học</t>
  </si>
  <si>
    <t>Bồi dưỡng năng khiếu và hứng thú học tập tiếng Việt cho học sinh tiểu học</t>
  </si>
  <si>
    <t>Một số vấn đề về phương pháp dạy học Toán tiểu học</t>
  </si>
  <si>
    <r>
      <rPr>
        <sz val="10"/>
        <color theme="1"/>
        <rFont val="Times New Roman"/>
      </rPr>
      <t>Hướng dẫn luận văn thạc sĩ cao học</t>
    </r>
    <r>
      <rPr>
        <sz val="10"/>
        <color rgb="FFFF0000"/>
        <rFont val="Times New Roman"/>
      </rPr>
      <t xml:space="preserve"> 28 (15x75)</t>
    </r>
  </si>
  <si>
    <t>Tên đơn vị : Khoa Giáo dục Mầm non</t>
  </si>
  <si>
    <t>KHOA GIÁO DỤC MẦM NON</t>
  </si>
  <si>
    <t>7421.5</t>
  </si>
  <si>
    <t>4717.5</t>
  </si>
  <si>
    <t>Học kỳ II+ hè năm học 2022-2023</t>
  </si>
  <si>
    <t>"Phương pháp cho trẻ làm quen với tác phẩm văn học" EDU: 30047</t>
  </si>
  <si>
    <t>"Phương pháp giáo dục âm nhạc cho trẻ"</t>
  </si>
  <si>
    <t>"Phương pháp hình thành biểu tượng toán cho trẻ"</t>
  </si>
  <si>
    <t>Rèn luyện NVSPTX 1</t>
  </si>
  <si>
    <t xml:space="preserve"> "Dinh dưỡng học trẻ em"</t>
  </si>
  <si>
    <t xml:space="preserve"> "Giáo dục học mầm non"</t>
  </si>
  <si>
    <t xml:space="preserve"> "Múa"</t>
  </si>
  <si>
    <t>"Phương pháp nghiên cứu hoa học giáo dục"</t>
  </si>
  <si>
    <t xml:space="preserve"> "Tự chọn 1"</t>
  </si>
  <si>
    <t>Giáo dục học</t>
  </si>
  <si>
    <t>Kinh tế chính trị Mác - Lênin</t>
  </si>
  <si>
    <t>Tâm lý học giáo dục mầm non</t>
  </si>
  <si>
    <t>Tiếng Anh 1</t>
  </si>
  <si>
    <t>Vệ sinh và phòng bệnh cho trẻ mầm non</t>
  </si>
  <si>
    <t>1.6</t>
  </si>
  <si>
    <t>Học kỳ I năm học 2022-2023</t>
  </si>
  <si>
    <t>Bệnh học trẻ em</t>
  </si>
  <si>
    <t>Phát triển chương trình Giáo dục mầm non</t>
  </si>
  <si>
    <t>b,3</t>
  </si>
  <si>
    <t>Rèn luyện NVSPTX 2</t>
  </si>
  <si>
    <t>b,4</t>
  </si>
  <si>
    <t>Quản lí trường mầm non</t>
  </si>
  <si>
    <t>Phương pháp giáo dục thể chất cho trẻ</t>
  </si>
  <si>
    <t>Phương pháp phát triển ngôn ngữ cho trẻ</t>
  </si>
  <si>
    <t>Phương pháp tổ chức cho trẻ khám phá môi trường xung quanh</t>
  </si>
  <si>
    <t>Phương pháp tổ chức hoạt động tạo hình cho trẻ</t>
  </si>
  <si>
    <t>Chủ nghĩa xã hội khoa học</t>
  </si>
  <si>
    <t>Dinh dưỡng học trẻ em</t>
  </si>
  <si>
    <t>Giáo dục học mầm non</t>
  </si>
  <si>
    <t>Tiếng Anh 2</t>
  </si>
  <si>
    <t>b.13</t>
  </si>
  <si>
    <t>Tự chọn 1</t>
  </si>
  <si>
    <t>Quản lý trong Giáo dục mầm non</t>
  </si>
  <si>
    <t xml:space="preserve"> Đổi mới trong đánh  giá Giáo dục mầm non</t>
  </si>
  <si>
    <t>Chăm sóc, nuôi dưỡng và đảm bảo an toàn cho trẻ MN</t>
  </si>
  <si>
    <t>Học phần Một số vấn đề cơ bản của giáo dục mầm non hiện đại</t>
  </si>
  <si>
    <t xml:space="preserve"> Một số vấn đề hiện đại về việc phát triển ngôn ngữ cho trẻ mầm non</t>
  </si>
  <si>
    <t>Học phần Đổi mới trong đánh  giá Giáo dục mầm non</t>
  </si>
  <si>
    <t>Một số vấn đề cơ bản của giáo dục mầm non hiện đại</t>
  </si>
  <si>
    <t>Học phần Sử dụng tác phẩm văn học trong các hoạt động giáo dục ở trường mầm non</t>
  </si>
  <si>
    <t>Luận văn K29 = 18 HV</t>
  </si>
  <si>
    <t>Luận văn K28 = 17 HV</t>
  </si>
  <si>
    <t>Hệ VLVH</t>
  </si>
  <si>
    <t>Tâm lý học giáo dục trẻ em</t>
  </si>
  <si>
    <t>Học phần "Toán cơ sở"</t>
  </si>
  <si>
    <t>Múa</t>
  </si>
  <si>
    <t>c.6</t>
  </si>
  <si>
    <t>Phương pháp NCKH GD</t>
  </si>
  <si>
    <t>c.7</t>
  </si>
  <si>
    <t>Học phần "Nghệ thuật tạo hình và làm đồ chơi cho trẻ"</t>
  </si>
  <si>
    <t>c.8</t>
  </si>
  <si>
    <t>Học phần "Phương pháp tổ chức hoạt động tạo hình"</t>
  </si>
  <si>
    <t>c.9</t>
  </si>
  <si>
    <t>Học phần "Phương pháp hình thành biểu tượng toán"</t>
  </si>
  <si>
    <t>c.10</t>
  </si>
  <si>
    <t>Học phần "Âm nhạc và phương pháp tổ chức hoạt động giáo dục âm nhạc"</t>
  </si>
  <si>
    <t>c.11</t>
  </si>
  <si>
    <t>Học phần " Tiếng Việt và phương pháp phát triển ngôn ngữ cho trẻ"</t>
  </si>
  <si>
    <t>c.12</t>
  </si>
  <si>
    <t>Học phần "Văn học và phương pháp cho trẻ làm quen tác phẩm văn học"</t>
  </si>
  <si>
    <t>c.13</t>
  </si>
  <si>
    <t>Học phần " Phương pháp cho trẻ khám phá môi trường xung quanh"</t>
  </si>
  <si>
    <t>c.14</t>
  </si>
  <si>
    <t>Học phần " Bệnh học trẻ em"</t>
  </si>
  <si>
    <t>c.15</t>
  </si>
  <si>
    <t>Học phần "Quản lý trường mầm non"</t>
  </si>
  <si>
    <t>c.16</t>
  </si>
  <si>
    <t>Học phần "Dinh dưỡng cho trẻ mầm non"</t>
  </si>
  <si>
    <t>c.17</t>
  </si>
  <si>
    <t>Học phần " Phương pháp giáo dục thể chất"</t>
  </si>
  <si>
    <t>-</t>
  </si>
  <si>
    <t>Tên đơn vị :Tâm lý - Giáo dục</t>
  </si>
  <si>
    <t>(9)=(3)x(5)x(6)</t>
  </si>
  <si>
    <t>Khoa Tâm Lý Giáo dục</t>
  </si>
  <si>
    <t>Quản lí cơ sở giáo dục</t>
  </si>
  <si>
    <t>Quản lí Nhà nước về giáo dục và đào tạo</t>
  </si>
  <si>
    <t xml:space="preserve">Xây dựng kế hoạch phát triển giáo dục </t>
  </si>
  <si>
    <t xml:space="preserve">Kiểm tra và thanh tra giáo dục </t>
  </si>
  <si>
    <t xml:space="preserve">Quản lí tài chính, cơ sở vật chất trong giáo dục </t>
  </si>
  <si>
    <t>Quản lí hoạt động dạy học, giáo dục</t>
  </si>
  <si>
    <t>Quản lí giáo dục mầm non</t>
  </si>
  <si>
    <t>Xã hội hóa giáo dục</t>
  </si>
  <si>
    <t>Thực tập cuối khóa</t>
  </si>
  <si>
    <t>Nhập môn ngành sư phạm</t>
  </si>
  <si>
    <t xml:space="preserve">Đại cương quản lý giáo dục </t>
  </si>
  <si>
    <t>Quản lý sự thay đổi trong giáo dục</t>
  </si>
  <si>
    <t xml:space="preserve">Tiếp cận hiện đại trong QLGD </t>
  </si>
  <si>
    <t>Học phần Giáo dục học</t>
  </si>
  <si>
    <t>Học phần Giáo dục học mầm non</t>
  </si>
  <si>
    <t>Học phần Giáo dục học tiểu học</t>
  </si>
  <si>
    <t>Học phần Phương pháp NCKH</t>
  </si>
  <si>
    <t>Học phần Đánh giá trong giáo dục</t>
  </si>
  <si>
    <t xml:space="preserve">Tâm lí học </t>
  </si>
  <si>
    <t xml:space="preserve">Tâm lí học đại cương </t>
  </si>
  <si>
    <t xml:space="preserve">Tâm lí học giáo dục trẻ em </t>
  </si>
  <si>
    <t xml:space="preserve">Tâm lý học thể dục thể thao </t>
  </si>
  <si>
    <t xml:space="preserve">Chuẩn bị cho trẻ vào lớp 1 </t>
  </si>
  <si>
    <t xml:space="preserve">Giao tiếp sư phạm trong trường mầm non </t>
  </si>
  <si>
    <t xml:space="preserve">Nhân cách và lao động của người cán bộ quản lý </t>
  </si>
  <si>
    <t xml:space="preserve">Tâm lí-giáo dục học quân sự </t>
  </si>
  <si>
    <t xml:space="preserve">Giao tiếp sư phạm </t>
  </si>
  <si>
    <t xml:space="preserve">Tâm lý học quản lý </t>
  </si>
  <si>
    <t>Tổ BM hướng dẫn thực tế</t>
  </si>
  <si>
    <t>Dự báo, quy hoạch và kế hoạch chiến lược PTCSGD</t>
  </si>
  <si>
    <t>Quản lý phát triển CTGD</t>
  </si>
  <si>
    <t>Quản lý GDMN</t>
  </si>
  <si>
    <t>Phát triển chương trình GD HSTH</t>
  </si>
  <si>
    <t>PP nghiên cứu KHQLGD</t>
  </si>
  <si>
    <t>Quản lý chất lượng GD</t>
  </si>
  <si>
    <t>PPNC khoa học GDTH</t>
  </si>
  <si>
    <t>PPNC khoa học GDMN</t>
  </si>
  <si>
    <t>QLGD và QL nhà trường</t>
  </si>
  <si>
    <t>Đổi mới QLCS GD trong bối cảnh hiện nay</t>
  </si>
  <si>
    <t>Đánh giá trong GDTH</t>
  </si>
  <si>
    <t>Đổi mới đánh giá trong GDMN</t>
  </si>
  <si>
    <t>Chuyên đề Xã hội học giáo dục (QLGD)</t>
  </si>
  <si>
    <t>Chuyên đề Các lý thuyết TLH dạy học hiện đại (GDHTH)</t>
  </si>
  <si>
    <t>Chuyên đề Công tác quản lý trường tiểu học (GDHTH)</t>
  </si>
  <si>
    <t>Chuyên đề Giáo dục hòa nhập trẻ khuyết tật ở trường mầm non (GDHMN)</t>
  </si>
  <si>
    <t>Chuyên đề Quản lý nguồn nhân lực trong giáo dục (QLGD)</t>
  </si>
  <si>
    <t>Chuyên đề Các lý thuyết TLH hiện đại trong giáo dục trẻ em (GDHMN)</t>
  </si>
  <si>
    <t>Chuyên đề Các lý thuyết TLH hiện đại trong QLGD (QLGD)</t>
  </si>
  <si>
    <t>Học phần Quản lí xây dựng văn hóa nhà trường</t>
  </si>
  <si>
    <t>Học phần Một số vấn đề giáo dục tiểu học hiện đại</t>
  </si>
  <si>
    <t>Học phần Một số vấn đề giáo dục mầm non hiện đại</t>
  </si>
  <si>
    <t>Học phần Một số vđ về DH TN _ XH ở tiểu học</t>
  </si>
  <si>
    <t>Học phần Lãnh đạo và QL sự thay đổi trong GD</t>
  </si>
  <si>
    <t>Học phần Giáo dục học so sánh</t>
  </si>
  <si>
    <r>
      <rPr>
        <sz val="10"/>
        <color theme="1"/>
        <rFont val="Times New Roman"/>
      </rPr>
      <t xml:space="preserve">Khóa 28: </t>
    </r>
    <r>
      <rPr>
        <sz val="10"/>
        <color rgb="FFFF0000"/>
        <rFont val="Times New Roman"/>
      </rPr>
      <t xml:space="preserve"> 306 (15x75)</t>
    </r>
  </si>
  <si>
    <t>Chuyên đề Lãnh đạo cơ sở giáo dục trong bối cảnh hiện nay</t>
  </si>
  <si>
    <t>Chuyên đề Đổi mới quản lý chất lượng giáo dục</t>
  </si>
  <si>
    <t>Chuyên đề Chính sách phát triển giáo dục thời kỳ đổi mới</t>
  </si>
  <si>
    <t>Biểu số 2A</t>
  </si>
  <si>
    <t>Tên đơn vị :</t>
  </si>
  <si>
    <t>KẾ HOẠCH ĐÀO TẠO. GIẢNG DẠY CỦA ĐƠN VỊ ĐÀO TẠO CÁC BẬC HỌC THPT VÀ THSP NĂM 2023</t>
  </si>
  <si>
    <t>(Bảng này dùng để thống kê chi tiết giảng dạy học kỳ II năm học 2022-2023 và học kỳ I năm học 2023-2024)</t>
  </si>
  <si>
    <t>Họ và tên</t>
  </si>
  <si>
    <t>Chức danh</t>
  </si>
  <si>
    <t>Tên môn học, Chủ nhiệm lớp</t>
  </si>
  <si>
    <t>Các lớp đảm nhận</t>
  </si>
  <si>
    <t>Số giờ miễn</t>
  </si>
  <si>
    <t>(8)</t>
  </si>
  <si>
    <t>(9)=(7)-(8)</t>
  </si>
  <si>
    <t>(10)=(6)-(9)</t>
  </si>
  <si>
    <t>Tổ bộ môn (1)………</t>
  </si>
  <si>
    <t>(i)</t>
  </si>
  <si>
    <t>Giáo viên tại đơn vị</t>
  </si>
  <si>
    <t>HỌ và tên : ….......................</t>
  </si>
  <si>
    <t>…........................</t>
  </si>
  <si>
    <t>Thỉnh giảng</t>
  </si>
  <si>
    <t>Tổng hợp Tổ (1)……….</t>
  </si>
  <si>
    <t>Giảng dạy Cao học tại trường</t>
  </si>
  <si>
    <t>Giảng dạy Cao học ngoài trường</t>
  </si>
  <si>
    <t>Giảng dạy nghiên cứu sinh</t>
  </si>
  <si>
    <t>Giảng dạy THPT chuyên</t>
  </si>
  <si>
    <t>Giảng dạy THSP</t>
  </si>
  <si>
    <t>Trong đó:</t>
  </si>
  <si>
    <t>GV của đơn vị đảm nhận</t>
  </si>
  <si>
    <t>GV thỉnh giảng đảm nhận</t>
  </si>
  <si>
    <t>Tổ bộ môn (2)………</t>
  </si>
  <si>
    <t>(ii)</t>
  </si>
  <si>
    <t>Tổng hợp Tổ……….</t>
  </si>
  <si>
    <t>Tổ bộ môn …… ( tương tự)</t>
  </si>
  <si>
    <t>TỔNG TOÀN ĐƠN VỊ</t>
  </si>
  <si>
    <t>Giảng dạy THPT Chuyên do đơn vị tự đảm nhiệm</t>
  </si>
  <si>
    <t>Giảng dạy THSP do đơn vị tự đảm nhiệm</t>
  </si>
  <si>
    <t>Giáo viên thỉnh giảng</t>
  </si>
  <si>
    <t>Lưu ý:</t>
  </si>
  <si>
    <t>Biểu số 3</t>
  </si>
  <si>
    <t>ĐƠN VỊ: ….............................</t>
  </si>
  <si>
    <t>TỔNG HỢP SỐ GIỜ QUY CHUẨN ĐƠN VỊ PHẢI ĐẢM NHẬN GIẢNG DẠY NĂM 2023</t>
  </si>
  <si>
    <t>Đơn vị tính: Tiết chuẩn</t>
  </si>
  <si>
    <t>Tổ bộ môn và họ tên giảng viên</t>
  </si>
  <si>
    <t>Số giờ chuẩn theo định mức</t>
  </si>
  <si>
    <t>Số giờ chuẩn được miễn giảm</t>
  </si>
  <si>
    <t>Số giờ chuẩn còn phải đảm nhận</t>
  </si>
  <si>
    <t>Ghi chú 
(Về lý do giảm, tỷ lệ giảm, thời gian giảm, …)</t>
  </si>
  <si>
    <t>Cộng</t>
  </si>
  <si>
    <t>Giờ giảng dạy</t>
  </si>
  <si>
    <t>Giờ NCKH</t>
  </si>
  <si>
    <t>Giờ HĐCM khác</t>
  </si>
  <si>
    <t>(9)</t>
  </si>
  <si>
    <t>CBGD đảm nhận ĐM giờ tập sự (thử việc): 0</t>
  </si>
  <si>
    <t>CBGD đảm nhận ĐM giờ giáo viên: 0</t>
  </si>
  <si>
    <t>Khoa …............</t>
  </si>
  <si>
    <t>Nguyễn Văn A</t>
  </si>
  <si>
    <t>Nguyễn Văn B</t>
  </si>
  <si>
    <t xml:space="preserve"> </t>
  </si>
  <si>
    <t>Tổng cộng toàn đơn vị:</t>
  </si>
  <si>
    <t>MỨC MIỄN GIẢM CHỨC VỤ LÃNH ĐẠO QUẢN LÍ (QĐ1181)</t>
  </si>
  <si>
    <t>MỨC MIỄN GIẢM ĐI HỌC, NGHỈ SINH, CHỦ NHIỆM LỚP TIẾNG VIỆT (1585)</t>
  </si>
  <si>
    <t>Stt</t>
  </si>
  <si>
    <t>Giảng viên đuực bổ nhiệm chức vụ lãnh đạo hoặc kiêm nhiệm công tác quản lý, đảng, đoàn thể</t>
  </si>
  <si>
    <t>Mức giảm giờ dạy</t>
  </si>
  <si>
    <t>Giảm NCKH</t>
  </si>
  <si>
    <t>Giảm HĐCM</t>
  </si>
  <si>
    <t>TT</t>
  </si>
  <si>
    <t>Đối tượng miễn giảm</t>
  </si>
  <si>
    <t>GIẢM GIỜ DẠY</t>
  </si>
  <si>
    <t>GIAMR NCKH</t>
  </si>
  <si>
    <t>GIẢM HĐCM</t>
  </si>
  <si>
    <r>
      <rPr>
        <b/>
        <sz val="14"/>
        <color rgb="FF101211"/>
        <rFont val="Times New Roman"/>
      </rPr>
      <t xml:space="preserve">Đối với khoa có 40 giảng viên </t>
    </r>
    <r>
      <rPr>
        <b/>
        <sz val="14"/>
        <color rgb="FF000000"/>
        <rFont val="Times New Roman"/>
      </rPr>
      <t xml:space="preserve">trở lên hoặc </t>
    </r>
    <r>
      <rPr>
        <b/>
        <sz val="14"/>
        <color rgb="FF101211"/>
        <rFont val="Times New Roman"/>
      </rPr>
      <t xml:space="preserve">có </t>
    </r>
    <r>
      <rPr>
        <b/>
        <sz val="14"/>
        <color rgb="FF000000"/>
        <rFont val="Times New Roman"/>
      </rPr>
      <t xml:space="preserve">quy </t>
    </r>
    <r>
      <rPr>
        <b/>
        <sz val="14"/>
        <color rgb="FF101211"/>
        <rFont val="Times New Roman"/>
      </rPr>
      <t xml:space="preserve">mô </t>
    </r>
    <r>
      <rPr>
        <b/>
        <sz val="14"/>
        <color rgb="FF000000"/>
        <rFont val="Times New Roman"/>
      </rPr>
      <t xml:space="preserve">800 </t>
    </r>
    <r>
      <rPr>
        <b/>
        <sz val="14"/>
        <color rgb="FF101211"/>
        <rFont val="Times New Roman"/>
      </rPr>
      <t>người học trở lên</t>
    </r>
  </si>
  <si>
    <t>GV tại các đơn vị đào tạo không được miễn giảm</t>
  </si>
  <si>
    <t>Công tác tại các đơn vị hành chính (phòng ban trung tâm) giamgr 100%</t>
  </si>
  <si>
    <t>CBGD  đi  học  tập  trung ngoài trường và nước ngoài</t>
  </si>
  <si>
    <t>- Trưởng khoa và tương đương</t>
  </si>
  <si>
    <t>CBGD đi học NCS tập trung tại trường, không tập trung ngoài trường</t>
  </si>
  <si>
    <t>- Phó trưởng khoa và tương đương</t>
  </si>
  <si>
    <t>CBGD đi học cao học không tập trung trong và ngoài trường</t>
  </si>
  <si>
    <t>Đối với khoa cỏ dưới 40 giảng viên hoặc có quy mô dưới 800 người học</t>
  </si>
  <si>
    <t>CBGD nữ nghỉ sinh (trong thời gian nghỉ sinh theo quy định)</t>
  </si>
  <si>
    <t>Nữ giảng viên nuôi con nhỏ dưới 12 tháng</t>
  </si>
  <si>
    <t>Giảng viên chủ nhiệm lớp tiếng Việt của lưu học sinh nước ngoài</t>
  </si>
  <si>
    <t>Trưởng bộ môn</t>
  </si>
  <si>
    <t>Phó trưởng bộ môn, Trợ lý đào tạo, cố vấn học tập</t>
  </si>
  <si>
    <r>
      <rPr>
        <sz val="14"/>
        <color rgb="FF101211"/>
        <rFont val="Times New Roman"/>
      </rPr>
      <t xml:space="preserve">Trợ </t>
    </r>
    <r>
      <rPr>
        <sz val="14"/>
        <color rgb="FF000000"/>
        <rFont val="Times New Roman"/>
      </rPr>
      <t xml:space="preserve">lý </t>
    </r>
    <r>
      <rPr>
        <sz val="14"/>
        <color rgb="FF101211"/>
        <rFont val="Times New Roman"/>
      </rPr>
      <t>đảm bảo chất lượng</t>
    </r>
  </si>
  <si>
    <t>Bí thư Đảng ủy Trường</t>
  </si>
  <si>
    <t>Phó bí thư Đảng ủy Trường</t>
  </si>
  <si>
    <r>
      <rPr>
        <sz val="14"/>
        <color rgb="FF000000"/>
        <rFont val="Times New Roman"/>
      </rPr>
      <t xml:space="preserve">Bí thư chi </t>
    </r>
    <r>
      <rPr>
        <sz val="14"/>
        <color rgb="FF101211"/>
        <rFont val="Times New Roman"/>
      </rPr>
      <t xml:space="preserve">bộ </t>
    </r>
    <r>
      <rPr>
        <i/>
        <sz val="14"/>
        <color rgb="FF101211"/>
        <rFont val="Times New Roman"/>
      </rPr>
      <t>(gồm cả giảng viên là Bí thư chi bộ sinh viên),</t>
    </r>
    <r>
      <rPr>
        <sz val="14"/>
        <color rgb="FF101211"/>
        <rFont val="Times New Roman"/>
      </rPr>
      <t xml:space="preserve"> Chủ tịch hội cựu chiến binh và tương đương</t>
    </r>
  </si>
  <si>
    <t>Phó bí thư chi bộ</t>
  </si>
  <si>
    <r>
      <rPr>
        <sz val="14"/>
        <color rgb="FF101211"/>
        <rFont val="Times New Roman"/>
      </rPr>
      <t xml:space="preserve">Giảng viên (không giữ chức vụ quàn lý)  làm việc kiêm nhiệm tại các đơn vị hành </t>
    </r>
    <r>
      <rPr>
        <sz val="14"/>
        <color rgb="FF000000"/>
        <rFont val="Times New Roman"/>
      </rPr>
      <t>chính</t>
    </r>
  </si>
  <si>
    <t>Đoi với cản bộ công đoàn</t>
  </si>
  <si>
    <t>Chủ tịch Công đoàn Trường</t>
  </si>
  <si>
    <t>Phó Chủ tịch Công đoàn Trường</t>
  </si>
  <si>
    <t>ủy viên Ban Thường vụ Công đoàn Trường</t>
  </si>
  <si>
    <t>ủy viên Ban Chấp hành Công đoàn Trường, Trưởng các ban của Công đoàn Trường, Chủ tịch công đoàn bộ phận khoa và tương đương có từ 40 cán bộ, viên chức trở lên</t>
  </si>
  <si>
    <t>Chủ tịch công đoàn bộ phận khoa và tương đương có dưới 40 cán bộ, viên chức; Phó Chủ tịch Công đoàn bộ phận</t>
  </si>
  <si>
    <t>Đổi với cán bộ Đoàn thanh niên</t>
  </si>
  <si>
    <t>Bí thư Đoàn trường có trên 10.000 ĐVTN</t>
  </si>
  <si>
    <t>Phó Bí thư Đoàn trường có trên 10.000 ĐVTN</t>
  </si>
  <si>
    <t>Chủ tịch Hội sinh viên có trên 10.000 sv</t>
  </si>
  <si>
    <r>
      <rPr>
        <sz val="14"/>
        <color rgb="FF101211"/>
        <rFont val="Times New Roman"/>
      </rPr>
      <t xml:space="preserve">ủy viên Ban Thường vụ, Trưởng các ban Đoàn trường có trên </t>
    </r>
    <r>
      <rPr>
        <sz val="14"/>
        <color rgb="FF000000"/>
        <rFont val="Times New Roman"/>
      </rPr>
      <t xml:space="preserve">10.000 </t>
    </r>
    <r>
      <rPr>
        <sz val="14"/>
        <color rgb="FF101211"/>
        <rFont val="Times New Roman"/>
      </rPr>
      <t>ĐVTN, Bí thư Đoàn viện, Liên Chi đoàn có 1000 ĐVTN trở lên</t>
    </r>
  </si>
  <si>
    <t>ủy viên Ban Chấp hành Đoàn trường, Bí thư Đoàn viện, Liên Chi đoàn có dưới 1000 ĐVTN</t>
  </si>
  <si>
    <r>
      <rPr>
        <sz val="14"/>
        <color rgb="FF000000"/>
        <rFont val="Times New Roman"/>
      </rPr>
      <t xml:space="preserve">Bí </t>
    </r>
    <r>
      <rPr>
        <sz val="14"/>
        <color rgb="FF101211"/>
        <rFont val="Times New Roman"/>
      </rPr>
      <t xml:space="preserve">thư </t>
    </r>
    <r>
      <rPr>
        <sz val="14"/>
        <color rgb="FF000000"/>
        <rFont val="Times New Roman"/>
      </rPr>
      <t xml:space="preserve">Đoàn </t>
    </r>
    <r>
      <rPr>
        <sz val="14"/>
        <color rgb="FF101211"/>
        <rFont val="Times New Roman"/>
      </rPr>
      <t xml:space="preserve">trường thuộc, </t>
    </r>
    <r>
      <rPr>
        <sz val="14"/>
        <color rgb="FF000000"/>
        <rFont val="Times New Roman"/>
      </rPr>
      <t xml:space="preserve">Bí </t>
    </r>
    <r>
      <rPr>
        <sz val="14"/>
        <color rgb="FF101211"/>
        <rFont val="Times New Roman"/>
      </rPr>
      <t xml:space="preserve">thư Đoàn trường </t>
    </r>
    <r>
      <rPr>
        <sz val="14"/>
        <color rgb="FF000000"/>
        <rFont val="Times New Roman"/>
      </rPr>
      <t xml:space="preserve">THPT </t>
    </r>
    <r>
      <rPr>
        <sz val="14"/>
        <color rgb="FF101211"/>
        <rFont val="Times New Roman"/>
      </rPr>
      <t xml:space="preserve">Chuyên </t>
    </r>
    <r>
      <rPr>
        <sz val="14"/>
        <color rgb="FF000000"/>
        <rFont val="Times New Roman"/>
      </rPr>
      <t xml:space="preserve">trên 28 </t>
    </r>
    <r>
      <rPr>
        <sz val="14"/>
        <color rgb="FF101211"/>
        <rFont val="Times New Roman"/>
      </rPr>
      <t>chi đoàn</t>
    </r>
  </si>
  <si>
    <r>
      <rPr>
        <sz val="14"/>
        <color rgb="FF000000"/>
        <rFont val="Times New Roman"/>
      </rPr>
      <t xml:space="preserve">Phó Bí thư Đoàn trường thuộc, Đoàn </t>
    </r>
    <r>
      <rPr>
        <sz val="14"/>
        <color rgb="FF101211"/>
        <rFont val="Times New Roman"/>
      </rPr>
      <t xml:space="preserve">trường </t>
    </r>
    <r>
      <rPr>
        <sz val="14"/>
        <color rgb="FF000000"/>
        <rFont val="Times New Roman"/>
      </rPr>
      <t xml:space="preserve">THPT Chuyên trên 28 chi </t>
    </r>
    <r>
      <rPr>
        <sz val="14"/>
        <color rgb="FF101211"/>
        <rFont val="Times New Roman"/>
      </rPr>
      <t>đoàn</t>
    </r>
  </si>
  <si>
    <t>H trưởng trườngg SP</t>
  </si>
  <si>
    <t>Tên đơn vị:……………...…</t>
  </si>
  <si>
    <t>Điều kiện miễn giảm giờ chuẩn ( đánh số như trong phụ lục miễn giảm giờ chuẩn)</t>
  </si>
  <si>
    <t xml:space="preserve">Nhóm (Ví dụ: N2)- Chọn nhóm theo quy ước trong QC CTNB 1181 </t>
  </si>
  <si>
    <t>Hệ số lương cơ bản (ví dụ: 6.56)</t>
  </si>
  <si>
    <t>Lãnh đạo đảng, đoàn thể (chỉ tính mức được miễn giảm cao nhất) - kí hiệu số tương ứng từ 1 đến 25 theo phụ lục</t>
  </si>
  <si>
    <t>Đi học (A, B, C)</t>
  </si>
  <si>
    <t>Nghỉ sinh (D, E, F)</t>
  </si>
  <si>
    <t>Trường Sư phạm</t>
  </si>
  <si>
    <t>Tổng số cán bộ của đơn vị: 181, trong đó:</t>
  </si>
  <si>
    <t>Cán bộ hành chính 8</t>
  </si>
  <si>
    <t>Cán bộ giảng dạy: 173, gồm:</t>
  </si>
  <si>
    <t>CBGD đảm nhận ĐM giờ tập sự (thử việc): 2</t>
  </si>
  <si>
    <t>CBGD đảm nhận ĐM giờ giảng viên trở lên: 167</t>
  </si>
  <si>
    <t>CBGD đảm nhận ĐM giờ giáo viên: 4</t>
  </si>
  <si>
    <t>KHOA TOÁN</t>
  </si>
  <si>
    <t>Họ và tên : Nguyễn Thị Hồng Loan</t>
  </si>
  <si>
    <t>N3</t>
  </si>
  <si>
    <t>6.56</t>
  </si>
  <si>
    <t>Trưởng Khoa</t>
  </si>
  <si>
    <t>Họ và tên : Nguyễn Thị Ngọc Diệp</t>
  </si>
  <si>
    <t>N2</t>
  </si>
  <si>
    <t>3.66</t>
  </si>
  <si>
    <t>Họ và tên : Đào Thị Thanh Hà</t>
  </si>
  <si>
    <t>4.98</t>
  </si>
  <si>
    <t xml:space="preserve">
B</t>
  </si>
  <si>
    <t>Họ và tên : Nguyễn Thành Quang</t>
  </si>
  <si>
    <t>7.64</t>
  </si>
  <si>
    <t>Họ và tên : Nguyễn Quốc Thơ</t>
  </si>
  <si>
    <t>4.65</t>
  </si>
  <si>
    <t>Họ và tên : Nguyễn Duy Bình</t>
  </si>
  <si>
    <t>6.78</t>
  </si>
  <si>
    <t>Họ và tên : Nguyễn Ngọc Bích</t>
  </si>
  <si>
    <t>Họ và tên : Nguyễn Hữu Quang</t>
  </si>
  <si>
    <t>4.32</t>
  </si>
  <si>
    <t>Trợ lý ĐTTT</t>
  </si>
  <si>
    <t>Họ và tên : Đinh Thanh Giang</t>
  </si>
  <si>
    <t>Nghỉ không lương</t>
  </si>
  <si>
    <t>Họ và tên : Nguyễn Văn Đức</t>
  </si>
  <si>
    <t>Họ và tên : Nguyễn Huy Chiêu</t>
  </si>
  <si>
    <t>Họ và tên : Đinh Huy Hoàng</t>
  </si>
  <si>
    <t>Họ và tên : Vũ Thị Hồng Thanh</t>
  </si>
  <si>
    <t>4.74</t>
  </si>
  <si>
    <t>Họ và tên : Nguyễn Thị Quỳnh Trang</t>
  </si>
  <si>
    <t>Họ và tên : Đậu Hồng Quân</t>
  </si>
  <si>
    <t>NCS ở nước ngoài</t>
  </si>
  <si>
    <t>Họ và tên : Nguyễn Thị Thế</t>
  </si>
  <si>
    <t>Họ và tên : Nguyễn Thanh Diệu</t>
  </si>
  <si>
    <t>Họ và tên : Dương Xuân Giáp</t>
  </si>
  <si>
    <t>Trợ lý đào tạo</t>
  </si>
  <si>
    <t>Họ và tên : Trần Anh Nghĩa</t>
  </si>
  <si>
    <t>Cố vấn học tập</t>
  </si>
  <si>
    <t>Họ và tên : Nguyễn Văn Quảng</t>
  </si>
  <si>
    <t>Họ và tên : Lê Văn Thành</t>
  </si>
  <si>
    <t>Họ và tên : Võ Thị Hồng Vân</t>
  </si>
  <si>
    <t>Họ và tên : Nguyễn Trần Thuận</t>
  </si>
  <si>
    <t>3.33</t>
  </si>
  <si>
    <t>Làm Postdoc ở nước ngoài</t>
  </si>
  <si>
    <t>Họ và tên : Trương Thị Dung</t>
  </si>
  <si>
    <t>Họ và tên : Nguyễn Chiến Thắng</t>
  </si>
  <si>
    <t>Họ và tên : Nguyễn Thị Mỹ Hằng</t>
  </si>
  <si>
    <t>Họ và tên : Thái Thị Hồng Lam</t>
  </si>
  <si>
    <t>5.42</t>
  </si>
  <si>
    <t xml:space="preserve">2. </t>
  </si>
  <si>
    <t xml:space="preserve"> Khoa Vật lý</t>
  </si>
  <si>
    <t>Tổng số cán bộ của đơn vị: 11, trong đó:</t>
  </si>
  <si>
    <t>Hệ số LCB</t>
  </si>
  <si>
    <t>Cán bộ hành chính 0</t>
  </si>
  <si>
    <t>Cán bộ giảng dạy: 11 gồm:</t>
  </si>
  <si>
    <t xml:space="preserve"> Đinh Xuân Khoa</t>
  </si>
  <si>
    <t>N1</t>
  </si>
  <si>
    <t>Giảng viên cao cấp</t>
  </si>
  <si>
    <t>PGS.TS. Chu Văn Lanh</t>
  </si>
  <si>
    <t>TS. Nguyễn Thành Công</t>
  </si>
  <si>
    <t>Giảng viên chính</t>
  </si>
  <si>
    <t>TS. Lê Văn Đoài</t>
  </si>
  <si>
    <t>TS. Đỗ Thanh Thùy</t>
  </si>
  <si>
    <t>Giảng viên</t>
  </si>
  <si>
    <t>Ths. Đoàn Thế Ngô Vinh</t>
  </si>
  <si>
    <t>TS. Lê Cảnh Trung</t>
  </si>
  <si>
    <t>TS. Hoàng Văn Thụy</t>
  </si>
  <si>
    <t>PGS.TS.Nguyễn Thị Nhị</t>
  </si>
  <si>
    <t>ThS. Lê Văn Vinh</t>
  </si>
  <si>
    <t>3.0</t>
  </si>
  <si>
    <t>12</t>
  </si>
  <si>
    <t>Nguỹen Tiến UDngx</t>
  </si>
  <si>
    <t>Tổng số giờ của đơn vị</t>
  </si>
  <si>
    <t>3</t>
  </si>
  <si>
    <t>KHOA HOÁ HỌC</t>
  </si>
  <si>
    <t>Tổng số cán bộ của đơn vị: …….., trong đó:</t>
  </si>
  <si>
    <t>Cán bộ hành chính ……………………….</t>
  </si>
  <si>
    <t>Cán bộ giảng dạy: ……………….., gồm:</t>
  </si>
  <si>
    <t>CBGD đảm nhận ĐM giờ tập sự (thử việc): …</t>
  </si>
  <si>
    <t>CBGD đảm nhận ĐM giờ giảng viên trở lên: …….</t>
  </si>
  <si>
    <t>CBGD đảm nhận ĐM giờ giáo viên: ….</t>
  </si>
  <si>
    <t>Phan Minh Huyền</t>
  </si>
  <si>
    <t>3.99</t>
  </si>
  <si>
    <t>Lê Đức Giang</t>
  </si>
  <si>
    <t>GVCC</t>
  </si>
  <si>
    <t>Phan Thị Hồng Tuyết</t>
  </si>
  <si>
    <t>Cao Cự Giác</t>
  </si>
  <si>
    <t>N4</t>
  </si>
  <si>
    <t>Nguyễn Xuân Dũng</t>
  </si>
  <si>
    <t>N5</t>
  </si>
  <si>
    <t>Đinh Thị Trường Giang</t>
  </si>
  <si>
    <t>N6</t>
  </si>
  <si>
    <t>Đậu Xuân Đức</t>
  </si>
  <si>
    <t>N7</t>
  </si>
  <si>
    <t>GVC</t>
  </si>
  <si>
    <t>Nguyễn Thị Chung</t>
  </si>
  <si>
    <t>N8</t>
  </si>
  <si>
    <t>Nguyễn Thị Diễm Hằng</t>
  </si>
  <si>
    <t>N9</t>
  </si>
  <si>
    <t>GV</t>
  </si>
  <si>
    <t>Võ Công Dũng</t>
  </si>
  <si>
    <t>N10</t>
  </si>
  <si>
    <t>Phan Văn Hoà</t>
  </si>
  <si>
    <t>N11</t>
  </si>
  <si>
    <t>Nguyễn Hoàng Hào</t>
  </si>
  <si>
    <t>N12</t>
  </si>
  <si>
    <t>Phan Thị Thuỳ</t>
  </si>
  <si>
    <t>N13</t>
  </si>
  <si>
    <t>Đinh Thị Huyền Trang</t>
  </si>
  <si>
    <t>N14</t>
  </si>
  <si>
    <t>Trương Thị Bình Giang</t>
  </si>
  <si>
    <t>N15</t>
  </si>
  <si>
    <t>Nguyễn Thị Phương Thảo</t>
  </si>
  <si>
    <t>N16</t>
  </si>
  <si>
    <t>2.34</t>
  </si>
  <si>
    <t>Tập sự</t>
  </si>
  <si>
    <t>4</t>
  </si>
  <si>
    <t xml:space="preserve">Cán bộ giảng dạy: 13, gồm: </t>
  </si>
  <si>
    <t>Nguyễn Thanh Mỹ</t>
  </si>
  <si>
    <t>Giám đốc TT BD NVSP</t>
  </si>
  <si>
    <t>Đào Thị Minh Châu</t>
  </si>
  <si>
    <t xml:space="preserve"> Chủ tịch công đoàn</t>
  </si>
  <si>
    <t>Phạm Thị Như Quỳnh</t>
  </si>
  <si>
    <t xml:space="preserve"> Nghỉ sinh</t>
  </si>
  <si>
    <t>Nguyễn Thị Thảo</t>
  </si>
  <si>
    <t>Lê Quang Vượng</t>
  </si>
  <si>
    <t xml:space="preserve"> Trưởng khoa</t>
  </si>
  <si>
    <t>Nguyễn Đình Nhâm</t>
  </si>
  <si>
    <t>Nguyễn Thị Giang An</t>
  </si>
  <si>
    <t>Phó khoa</t>
  </si>
  <si>
    <t>Ông Vĩnh An</t>
  </si>
  <si>
    <t>Hồ Anh Tuấn</t>
  </si>
  <si>
    <t>Nguyễn Thị Việt</t>
  </si>
  <si>
    <t>Bi thư chi bộ học viên- sinh viên</t>
  </si>
  <si>
    <t>Lê Thị Thúy Hà</t>
  </si>
  <si>
    <t>Phó  bộ môn</t>
  </si>
  <si>
    <t>Trần Thị Gái</t>
  </si>
  <si>
    <t>Lê Thị Hương</t>
  </si>
  <si>
    <t>Trần Huyền Trang</t>
  </si>
  <si>
    <t>Trợ lí đào tạo trực tuyến, làm việc 50% theo QĐ</t>
  </si>
  <si>
    <t>Phân Xuân Thiệu</t>
  </si>
  <si>
    <t>Postdoc tại đại học Georgetown  (Mỹ)</t>
  </si>
  <si>
    <t>Tôn Thị Bích Hoài</t>
  </si>
  <si>
    <t xml:space="preserve"> Cán bộ hành chính: 0 </t>
  </si>
  <si>
    <t xml:space="preserve"> CBGD đảm nhận ĐM giờ tập sự (thử việc): 0 </t>
  </si>
  <si>
    <t xml:space="preserve"> CBGD đảm nhận ĐM giờ giáo viên: 0 </t>
  </si>
  <si>
    <t>Họ và tên : Trần Thị Kim Oanh</t>
  </si>
  <si>
    <t>Trưởng khoa</t>
  </si>
  <si>
    <t>Họ và tên : Nguyễn Bùi Hậu</t>
  </si>
  <si>
    <t>Họ và tên : Phan Lê Na</t>
  </si>
  <si>
    <t>6.43</t>
  </si>
  <si>
    <t>Họ và tên : Phạm Thị Thu Hiền</t>
  </si>
  <si>
    <t>KHOA NGỮ VĂN</t>
  </si>
  <si>
    <t>Tổng số cán bộ của đơn vị: 18, trong đó:</t>
  </si>
  <si>
    <t>Cán bộ hành chính: 0</t>
  </si>
  <si>
    <t>Cán bộ giảng dạy: 18, gồm:</t>
  </si>
  <si>
    <t>CBGD đảm nhận ĐM giờ giảng viên trở lên: 18</t>
  </si>
  <si>
    <t>Lê Thị Hồ Quang</t>
  </si>
  <si>
    <t>Nguyễn Thị Ngọc Hà</t>
  </si>
  <si>
    <t>Chủ tịch công đoàn Khoa</t>
  </si>
  <si>
    <t>Ngô Thị Quỳnh Nga</t>
  </si>
  <si>
    <t>Hồ Thị Vân Anh</t>
  </si>
  <si>
    <t>TLĐT trực tuyến</t>
  </si>
  <si>
    <t>Nguyễn Thị Khánh Chi</t>
  </si>
  <si>
    <t>Nguyễn Thị Hoa Lê</t>
  </si>
  <si>
    <t>Lê Thị Sao Chi</t>
  </si>
  <si>
    <t>Trần Thị Ly Na</t>
  </si>
  <si>
    <t xml:space="preserve"> Hoàng Trọng Canh</t>
  </si>
  <si>
    <t>Nguyễn Thị Thanh Hiếu</t>
  </si>
  <si>
    <t>Biện Thị Quỳnh Nga</t>
  </si>
  <si>
    <t>Nguyễn Thị Thanh Trâm</t>
  </si>
  <si>
    <t>Biện Minh Điền</t>
  </si>
  <si>
    <t>7.28</t>
  </si>
  <si>
    <t>Lưu Thị Trường Giang</t>
  </si>
  <si>
    <t>Đặng Hoàng Oanh</t>
  </si>
  <si>
    <t>Nguyễn Thị Xuân Quỳnh</t>
  </si>
  <si>
    <t>Lê Thanh Nga</t>
  </si>
  <si>
    <t>N17</t>
  </si>
  <si>
    <t>Trị sự TCKH Trường</t>
  </si>
  <si>
    <t>Nguyễn Thị Hoài Thu</t>
  </si>
  <si>
    <t>N18</t>
  </si>
  <si>
    <t>Trợ lí đào tạo</t>
  </si>
  <si>
    <t>7</t>
  </si>
  <si>
    <t>KHOA LỊCH SỬ</t>
  </si>
  <si>
    <r>
      <rPr>
        <sz val="10"/>
        <color theme="1"/>
        <rFont val="Times New Roman"/>
      </rPr>
      <t>Tổng số cán bộ của đơn vị: 12</t>
    </r>
    <r>
      <rPr>
        <sz val="10"/>
        <color rgb="FFFF0000"/>
        <rFont val="Times New Roman"/>
      </rPr>
      <t xml:space="preserve"> </t>
    </r>
    <r>
      <rPr>
        <sz val="10"/>
        <color theme="1"/>
        <rFont val="Times New Roman"/>
      </rPr>
      <t>trong đó:</t>
    </r>
  </si>
  <si>
    <t>Cán bộ giảng dạy: 12, gồm:</t>
  </si>
  <si>
    <t>CBGD đảm nhận ĐM giờ giảng viên trở lên: 12</t>
  </si>
  <si>
    <t>CBGD đảm nhận ĐM giờ giáo viên: 3</t>
  </si>
  <si>
    <t>Lê Thế Cường</t>
  </si>
  <si>
    <t>Miễn 50% ETEP + 30% Trưởng khoa</t>
  </si>
  <si>
    <t>Nguyễn Văn Tuấn</t>
  </si>
  <si>
    <t>Hoang Thị Hải Yến</t>
  </si>
  <si>
    <t>Tôn Nữ Hải Yến</t>
  </si>
  <si>
    <t xml:space="preserve">Phan Thị Cẩm Vân </t>
  </si>
  <si>
    <t>Biệt phái TTSP</t>
  </si>
  <si>
    <t>Nguyễn Quang Hồng</t>
  </si>
  <si>
    <t>Mai Phương Ngọc</t>
  </si>
  <si>
    <t>Mai Thị Thanh Nga</t>
  </si>
  <si>
    <t>Dương Thị Thanh Hải</t>
  </si>
  <si>
    <t>P.CT Công đoàn TSP</t>
  </si>
  <si>
    <t>Đặng Như Thường</t>
  </si>
  <si>
    <t>Thỉnh giảng THSP</t>
  </si>
  <si>
    <t>Nguyễn Thị Hà</t>
  </si>
  <si>
    <t>5.76</t>
  </si>
  <si>
    <t>Nguyễn Thị Duyên</t>
  </si>
  <si>
    <t>Tổng số giờ toàn đơn vị</t>
  </si>
  <si>
    <t>8</t>
  </si>
  <si>
    <t>KHOA ĐỊA LÝ</t>
  </si>
  <si>
    <t>Tổng số cán bộ của đơn vị: 10, trong đó:</t>
  </si>
  <si>
    <t>Cán bộ hành chính ……………………….0</t>
  </si>
  <si>
    <t>Cán bộ giảng dạy: 10, gồm:</t>
  </si>
  <si>
    <t>CBGD đảm nhận ĐM giờ tập sự (thử việc): 0 GV</t>
  </si>
  <si>
    <t>CBGD đảm nhận ĐM giờ giảng viên trở lên: 09 GV</t>
  </si>
  <si>
    <t>CBGD đảm nhận ĐM giờ giáo viên: 0 GV</t>
  </si>
  <si>
    <t>Khoa: Địa lí</t>
  </si>
  <si>
    <t>4.44</t>
  </si>
  <si>
    <t>9</t>
  </si>
  <si>
    <t>Tổng số cán bộ của đơn vị: 15 trong đó:</t>
  </si>
  <si>
    <t>Cán bộ giảng dạy: 14  gồm:</t>
  </si>
  <si>
    <t>CBGD đảm nhận ĐM giờ giảng viên trở lên: 14</t>
  </si>
  <si>
    <t>Đơn vị cấp 3</t>
  </si>
  <si>
    <t>Trần Cao Nguyên</t>
  </si>
  <si>
    <t>Phó trưởng khoa giảm 20%</t>
  </si>
  <si>
    <t>Trần Thị Hạnh</t>
  </si>
  <si>
    <t>Nghỉ phép sang học kỳ 2</t>
  </si>
  <si>
    <t xml:space="preserve">Dương Thị Mai Hoa </t>
  </si>
  <si>
    <t>NCS KTT 
 ngoài trường 70%</t>
  </si>
  <si>
    <t>Nguyễn Thái Sơn</t>
  </si>
  <si>
    <t>học cao cáp tập trung (100%)</t>
  </si>
  <si>
    <t>Nguyễn Văn Sang</t>
  </si>
  <si>
    <t>CTCĐ giảm 15%</t>
  </si>
  <si>
    <t>Phan Huy Chính</t>
  </si>
  <si>
    <t>Lê Thị Nam An</t>
  </si>
  <si>
    <t>TS. Bùi Thị Cần</t>
  </si>
  <si>
    <t>Th.s. Hoàng Thị Nga</t>
  </si>
  <si>
    <t>Th.s. Nguyễn Thị Kim Thi</t>
  </si>
  <si>
    <t>Th.s. Nguyễn Thị Kim Chi</t>
  </si>
  <si>
    <t>Nguyễn Thị Diệp</t>
  </si>
  <si>
    <t>Trợ lý Đào tạo giảm 15%</t>
  </si>
  <si>
    <t>Nguyễn Thị Mỹ Hương</t>
  </si>
  <si>
    <t>Nguyễn Thị Hải Yến</t>
  </si>
  <si>
    <t>10</t>
  </si>
  <si>
    <t>KHOA GIÁO DỤC MẦN NON</t>
  </si>
  <si>
    <t>Tổng số cán bộ của đơn vị: 09, trong đó:</t>
  </si>
  <si>
    <t xml:space="preserve">Cán bộ giảng dạy: 09 gồm: </t>
  </si>
  <si>
    <t>CBGD đảm nhận ĐM giờ giảng viên trở lên: 09</t>
  </si>
  <si>
    <t>Họ và tên : Phạm Thị Hải Châu</t>
  </si>
  <si>
    <t>Họ và tên : Phan Huy Hà</t>
  </si>
  <si>
    <t>Họ và tên : Nguyễn Thị Thu Hạnh</t>
  </si>
  <si>
    <t>Họ và tên : Phạm Thị Huyền</t>
  </si>
  <si>
    <t>Trưởng Bộ môn</t>
  </si>
  <si>
    <t>Họ và tên: Nguyễn Thị Kỳ</t>
  </si>
  <si>
    <t>2.67</t>
  </si>
  <si>
    <t>Họ và tên : Trần Thị Thúy Nga</t>
  </si>
  <si>
    <t>Họ và tên : Phan Thị Quỳnh Trang</t>
  </si>
  <si>
    <t>Bí thư đoàn trường sư phạm</t>
  </si>
  <si>
    <t>Họ và tên : Võ Trọng Vinh</t>
  </si>
  <si>
    <t>Họ và tên : Trần Thị Hoàng Yến</t>
  </si>
  <si>
    <t>KHOA GIÁO DỤC TIỂU HỌC</t>
  </si>
  <si>
    <r>
      <rPr>
        <sz val="10"/>
        <color theme="1"/>
        <rFont val="Times New Roman"/>
      </rPr>
      <t xml:space="preserve">Tổng số cán bộ của đơn vị: </t>
    </r>
    <r>
      <rPr>
        <b/>
        <sz val="10"/>
        <color rgb="FFFF0000"/>
        <rFont val="Times New Roman"/>
      </rPr>
      <t>10</t>
    </r>
    <r>
      <rPr>
        <sz val="10"/>
        <color theme="1"/>
        <rFont val="Times New Roman"/>
      </rPr>
      <t>, trong đó:</t>
    </r>
  </si>
  <si>
    <r>
      <rPr>
        <sz val="10"/>
        <color theme="1"/>
        <rFont val="Times New Roman"/>
      </rPr>
      <t xml:space="preserve">Cán bộ hành chính: </t>
    </r>
    <r>
      <rPr>
        <b/>
        <sz val="10"/>
        <color rgb="FFFF0000"/>
        <rFont val="Times New Roman"/>
      </rPr>
      <t>0</t>
    </r>
  </si>
  <si>
    <t>Cán bộ giảng dạy: 10, bao gồm:</t>
  </si>
  <si>
    <t>CBGD đảm nhận ĐM giờ giáo viên: 01</t>
  </si>
  <si>
    <t>Chu Thị Thủy An</t>
  </si>
  <si>
    <t>Trưởng khoa (-25 or 30% tất cả</t>
  </si>
  <si>
    <t>Nguyễn Thị Châu Giang</t>
  </si>
  <si>
    <t>P.Trưởng khoa (-25 or 20% tất cả</t>
  </si>
  <si>
    <t>Chu Thị Hà Thanh</t>
  </si>
  <si>
    <t>Nguyễn Tiến Dũng</t>
  </si>
  <si>
    <t>TLĐT (-15%, +HDCM)</t>
  </si>
  <si>
    <t>Nguyễn Thị Phương Nhung (A)</t>
  </si>
  <si>
    <t>Nguyễn Thị Phương Nhung (B)</t>
  </si>
  <si>
    <t>CVHT (-15%, +HDCM)</t>
  </si>
  <si>
    <t>Nguyễn Thị Thanh Giang</t>
  </si>
  <si>
    <t>Giáo viên</t>
  </si>
  <si>
    <t>Thái Mạnh Thủy</t>
  </si>
  <si>
    <t>Thái Thị Đào</t>
  </si>
  <si>
    <t>Phan Anh Tuấn</t>
  </si>
  <si>
    <t>KHOA TÂM LÝ GIÁO DỤC</t>
  </si>
  <si>
    <r>
      <rPr>
        <sz val="10"/>
        <color theme="1"/>
        <rFont val="Times New Roman"/>
      </rPr>
      <t xml:space="preserve">Tổng số cán bộ của đơn vị: </t>
    </r>
    <r>
      <rPr>
        <b/>
        <sz val="10"/>
        <color rgb="FFFF0000"/>
        <rFont val="Times New Roman"/>
      </rPr>
      <t>10</t>
    </r>
    <r>
      <rPr>
        <sz val="10"/>
        <color theme="1"/>
        <rFont val="Times New Roman"/>
      </rPr>
      <t>, trong đó:</t>
    </r>
  </si>
  <si>
    <t>Chức danh (ghi các chức vụ hiện tại)</t>
  </si>
  <si>
    <r>
      <rPr>
        <sz val="10"/>
        <color theme="1"/>
        <rFont val="Times New Roman"/>
      </rPr>
      <t xml:space="preserve">Cán bộ hành chính: </t>
    </r>
    <r>
      <rPr>
        <b/>
        <sz val="10"/>
        <color rgb="FFFF0000"/>
        <rFont val="Times New Roman"/>
      </rPr>
      <t>0</t>
    </r>
  </si>
  <si>
    <t>Hệ số LCB (hệ số lương của GV)</t>
  </si>
  <si>
    <t>Giảng viên Nguyễn Như An</t>
  </si>
  <si>
    <t>Giảng viên Phạm Lê Cường</t>
  </si>
  <si>
    <t>Giảng viên Nguyễn Thị Thu Hằng</t>
  </si>
  <si>
    <t>Giảng viên Bùi Văn Hùng</t>
  </si>
  <si>
    <t>TLĐT(-15%, +HDCM)</t>
  </si>
  <si>
    <t>Giảng viên Chế Thị Hải Linh</t>
  </si>
  <si>
    <t>Giảng viên Nguyễn Việt Phương</t>
  </si>
  <si>
    <t>NCS (- 70%, + NCKH)</t>
  </si>
  <si>
    <t>Giảng viên Phạm Minh Hùng</t>
  </si>
  <si>
    <t>Phan Quốc Lâm</t>
  </si>
  <si>
    <t>Dương Thị Thanh Thanh</t>
  </si>
  <si>
    <t>Lê Thục Anh</t>
  </si>
  <si>
    <t>CTCĐ Khoa(-10%, +HDCM)</t>
  </si>
  <si>
    <t>Dương Thị Linh</t>
  </si>
  <si>
    <t>Hồ Thị Hạnh</t>
  </si>
  <si>
    <t>Trần Hằng Ly</t>
  </si>
  <si>
    <t>CVHT (-15%)</t>
  </si>
  <si>
    <t>Nguyễn Thị Hường</t>
  </si>
  <si>
    <t>Nguyễn Thị Quỳnh Anh</t>
  </si>
  <si>
    <t>Nguyễn Thị Nhân</t>
  </si>
  <si>
    <t>Nguyễn Trung Kiền</t>
  </si>
  <si>
    <t>Trần Mỹ Linh</t>
  </si>
  <si>
    <t>TỔNG TOÀN TRƯỜNG SP</t>
  </si>
  <si>
    <t>Nghệ An, ngày ….. tháng ….. năm 2021</t>
  </si>
  <si>
    <t xml:space="preserve">        TRƯỞNG ĐƠN VỊ</t>
  </si>
  <si>
    <r>
      <rPr>
        <b/>
        <sz val="15"/>
        <color rgb="FF000000"/>
        <rFont val="Times New Roman"/>
      </rPr>
      <t>Ghi chú:</t>
    </r>
    <r>
      <rPr>
        <sz val="15"/>
        <color rgb="FF000000"/>
        <rFont val="Times New Roman"/>
      </rPr>
      <t xml:space="preserve"> Các khoa, viện trường lập theo Tổ bộ môn (các Tổ bộ môn phải lập chi tiết đến từng giảng viên, giáo viên đính kèm theo, trong đó thuyết minh rõ các nội dung, lý do được miễn giảm tại cột ghi chú đối với từng giảng viên)</t>
    </r>
  </si>
  <si>
    <t xml:space="preserve">        TRƯỜNG ĐẠI HỌC VINH</t>
  </si>
  <si>
    <t>Biểu số 4</t>
  </si>
  <si>
    <t xml:space="preserve">ĐƠN VỊ: TRƯỜNG SƯ PHẠM </t>
  </si>
  <si>
    <t>KẾ HOẠCH  KINH PHÍ THỰC HÀNH - THÍ NGHIỆM, THỰC TẬP, RÈN NGHỀ VÀ CÁC HOẠT ĐỘNG KHÁC NĂM 2023</t>
  </si>
  <si>
    <t>(Biểu dùng  cho các đơn vị có nhu cầu vật tư, thực hành thí nghiệm trong năm lập kế hoạch)</t>
  </si>
  <si>
    <t>Đơn vị tính: nghìn đồng</t>
  </si>
  <si>
    <t>Nội dung hoạt động giáo dục, đào tạo</t>
  </si>
  <si>
    <t xml:space="preserve">Trình độ, hình thức đào tạo </t>
  </si>
  <si>
    <t>Lớp đảm nhận</t>
  </si>
  <si>
    <t>Địa điểm đặt lớp (trong trường hay ngoài Trường)</t>
  </si>
  <si>
    <t>Số kinh phí đề nghị cấp năm 2022</t>
  </si>
  <si>
    <t>KẾ HOẠCH  KINH PHÍ THỰC HÀNH - THÍ NGHIỆM 2023</t>
  </si>
  <si>
    <t>Chênh lệch</t>
  </si>
  <si>
    <t>Hoạt động tại học kỳ</t>
  </si>
  <si>
    <t>Số tín chỉ (hoặc số tiết giảng dạy)</t>
  </si>
  <si>
    <t>Số kinh phí đề nghị cấp năm 2023</t>
  </si>
  <si>
    <t>Kế hoạch hóa chất, vật tư phục vụ thực hành thí nghiệm</t>
  </si>
  <si>
    <t>TT Thực hành thí nghiệm thẩm định mục 1</t>
  </si>
  <si>
    <t>Công tác thực tập, kiến tập, thực tế, rèn nghề, hoạt động khác</t>
  </si>
  <si>
    <t>Các đơn vị quản lý đào tạo thẩm định nội dung, sự cần thiết của mục II.</t>
  </si>
  <si>
    <t>Thực tập</t>
  </si>
  <si>
    <t>Kiến tập</t>
  </si>
  <si>
    <t>Thực tế</t>
  </si>
  <si>
    <t>Rèn nghề</t>
  </si>
  <si>
    <t>Các hoạt động khác (Cần liệt kê chi tiết tên hoạt động, nội dung hoạt động, ….)</t>
  </si>
  <si>
    <t>Tổng cộng:</t>
  </si>
  <si>
    <t>Nghệ An, ngày       tháng       năm 20</t>
  </si>
  <si>
    <t xml:space="preserve">Ghi chú: </t>
  </si>
  <si>
    <t>hiệu trưởng</t>
  </si>
  <si>
    <r>
      <rPr>
        <b/>
        <sz val="11"/>
        <color theme="1"/>
        <rFont val="Times New Roman"/>
      </rPr>
      <t xml:space="preserve"> -</t>
    </r>
    <r>
      <rPr>
        <sz val="11"/>
        <color rgb="FF000000"/>
        <rFont val="Times New Roman"/>
      </rPr>
      <t>Các nội dung hoạt động đào tạo đề nghị Nhà trường cấp kinh phí như: kiến tập, thực tập sư phạm hoặc thực tập nghề; Thực hành - Thí nghiệm; đi thực tế của sinh viên; ....Các đơn vị căn cứ QC CT NB phải lập dự toán chi tiết kèm theo cho từng hoạt động và xếp theo thứ tự ưu tiên về sự cần thiết, bắt buộc phải thực hiện theo chương trình đào tạo. Nếu không có dự toán chi tiết kèm theo, xem như hoạt động đó không được duyệt.</t>
    </r>
  </si>
  <si>
    <t xml:space="preserve"> - Đối với hoạt động thực hành thí nghiệm, đơn vị phối hợp lấy số liệu từ TT THTN cho phù hợp.</t>
  </si>
  <si>
    <t xml:space="preserve">  Đơn vị lập KH                                                Phòng KH-TC                     HIỆU TRƯỞNG</t>
  </si>
  <si>
    <t xml:space="preserve">    TRƯỜNG ĐẠI HỌC VINH</t>
  </si>
  <si>
    <t>Biểu số 5</t>
  </si>
  <si>
    <t>ĐƠN VỊ: …........................................</t>
  </si>
  <si>
    <t>KẾ HOẠCH MUA SẮM, SỬA CHỮA, BỔ SUNG GIÁO TRÌNH TÀI LIỆU THƯ VIỆN NĂM 2023</t>
  </si>
  <si>
    <t>(Biểu dùng  cho tất cả các đơn vị trong toàn trường)</t>
  </si>
  <si>
    <t>Các nội dung cần mua sắm tài sản</t>
  </si>
  <si>
    <t>Mục đích sử dụng</t>
  </si>
  <si>
    <t>Địa chỉ đặt thiết bị / 
Địa chỉ sử dụng thiết bị</t>
  </si>
  <si>
    <t>Đơn giá</t>
  </si>
  <si>
    <t>Thành tiền</t>
  </si>
  <si>
    <t>MUA SẮM = 1+2+3</t>
  </si>
  <si>
    <t>Mua sắm trang thiết bị</t>
  </si>
  <si>
    <t xml:space="preserve"> - Các đơn vị quản lý đào tạo thẩm định danh mục và sự cần thiết đối với các loại tài sản mua sắm phục vụ công tác dạy học theo CDIO / dạy học theo dự án.
 - Phòng Quản trị thẩm định và tổng hợp kế hoạch mua sắm toàn trường</t>
  </si>
  <si>
    <t xml:space="preserve">Danh mục giáo trình, tài liệu đề nghị mua </t>
  </si>
  <si>
    <t>Thư viện Nguyễn Thúc Hào thẩm định đối với danh mục giáo trình đề nghị bổ sung, có đối chiếu với biểu kế hoạch xuất bản.</t>
  </si>
  <si>
    <t>Mua Văn phòng phẩm</t>
  </si>
  <si>
    <t>3.1</t>
  </si>
  <si>
    <t>Kinh phí văn phòng phẩm khoán cho Trường, Khoa, Viện nhận</t>
  </si>
  <si>
    <t>Tiền khoán văn phòng phẩm cho cán bộ các khoa đào tạo (Trừ các cán bộ đang đi học tập trung)</t>
  </si>
  <si>
    <t>Người học</t>
  </si>
  <si>
    <t>Điều 27 QC CTNB</t>
  </si>
  <si>
    <t>Tổ văn phòng</t>
  </si>
  <si>
    <t>Tiền phấn cho giảng  viên</t>
  </si>
  <si>
    <t>Cán bộ</t>
  </si>
  <si>
    <t>3.2</t>
  </si>
  <si>
    <t>Các loại mua sắm khác</t>
  </si>
  <si>
    <t>SỬA CHỮA, BẢO TRÌ, BẢO DƯỠNG TÀI SẢN, TRANG THIẾT BỊ</t>
  </si>
  <si>
    <t>Tổng cộng = I + II</t>
  </si>
  <si>
    <t>Nghệ An, ngày      tháng      năm 2022</t>
  </si>
  <si>
    <t xml:space="preserve">  Đơn vị lập KH                  Phòng Quản trị và Đầu tư                         Phòng KH-TC                   HIỆU TRƯỞNG</t>
  </si>
  <si>
    <t>Danh sách CB cập nhật thường xuyên</t>
  </si>
  <si>
    <t>Đơn vị quản lý</t>
  </si>
  <si>
    <t>Đơn vị cấp 3/Bộ môn/Tổ chuyên môn</t>
  </si>
  <si>
    <t>Giới tính</t>
  </si>
  <si>
    <t>Năm sinh</t>
  </si>
  <si>
    <t>Ngày tháng năm sinh</t>
  </si>
  <si>
    <t>Mã ngạch</t>
  </si>
  <si>
    <t>Ngạch viên chức</t>
  </si>
  <si>
    <t>TĐ Chuyên môn</t>
  </si>
  <si>
    <t>Học hàm</t>
  </si>
  <si>
    <t>Chuyên ngành đào tạo</t>
  </si>
  <si>
    <t>Loại GV</t>
  </si>
  <si>
    <t>Trình độ ngoại ngữ</t>
  </si>
  <si>
    <t>Trình độ tin học</t>
  </si>
  <si>
    <t>Nghiệp vụ SP</t>
  </si>
  <si>
    <t>Chứng chỉ CDNN</t>
  </si>
  <si>
    <t>Chứng chỉ QLNN</t>
  </si>
  <si>
    <t>Chứng chỉ QPAN</t>
  </si>
  <si>
    <t>Lý luận chính trị</t>
  </si>
  <si>
    <t>Ngày vào đảng</t>
  </si>
  <si>
    <t>Số năm đến tuổi nghỉ hưu</t>
  </si>
  <si>
    <t>Thạc sĩ</t>
  </si>
  <si>
    <t>Năm cấp bằng ThS</t>
  </si>
  <si>
    <t>Tiến sĩ</t>
  </si>
  <si>
    <t>Năm cấp bằng TS</t>
  </si>
  <si>
    <t>Ngày dự bị</t>
  </si>
  <si>
    <t>Ngày chính thức</t>
  </si>
  <si>
    <t>Vũ Duy Hiệp</t>
  </si>
  <si>
    <t>Ban Quản lý cơ sở II</t>
  </si>
  <si>
    <t>Khoa Du lịch và Công tác xã hội</t>
  </si>
  <si>
    <t>Nam</t>
  </si>
  <si>
    <t>V.07.01.02</t>
  </si>
  <si>
    <t>Thư viện</t>
  </si>
  <si>
    <t>Khoa học thông tin thư viện</t>
  </si>
  <si>
    <t>GVC 3/8/2019</t>
  </si>
  <si>
    <t>ĐT 3 - 2019</t>
  </si>
  <si>
    <t>TCLLCT</t>
  </si>
  <si>
    <t>Trần Anh Tuấn (B)</t>
  </si>
  <si>
    <t>Khuyến nông và Phát triển nông thôn</t>
  </si>
  <si>
    <t>V.07.01.03</t>
  </si>
  <si>
    <t>Lâm nghiệp</t>
  </si>
  <si>
    <t>Lâm học</t>
  </si>
  <si>
    <t>TS Nga</t>
  </si>
  <si>
    <t>Đinh Bạt Dũng</t>
  </si>
  <si>
    <t>Tổ Hành chính - Thực hành - Thư viện</t>
  </si>
  <si>
    <t>01.003</t>
  </si>
  <si>
    <t>Trồng trọt</t>
  </si>
  <si>
    <t>Khoa học cây trồng</t>
  </si>
  <si>
    <t>ĐT 4 - 2018</t>
  </si>
  <si>
    <t>Hà Thị Thanh Hải</t>
  </si>
  <si>
    <t>Nữ</t>
  </si>
  <si>
    <t>13.096</t>
  </si>
  <si>
    <t>CV 2019</t>
  </si>
  <si>
    <t>Phạm Anh Đức</t>
  </si>
  <si>
    <t>13.095</t>
  </si>
  <si>
    <t>Thủy sản</t>
  </si>
  <si>
    <t>ĐT 4 - 2017</t>
  </si>
  <si>
    <t>Lê Thị Xuân</t>
  </si>
  <si>
    <t>Lịch sử thế giới</t>
  </si>
  <si>
    <t>A2 (KS 11/2019)</t>
  </si>
  <si>
    <t>CV 2019/CVC 2021</t>
  </si>
  <si>
    <t>Đã học 2012</t>
  </si>
  <si>
    <t>Nguyễn Thị Thanh Ngân</t>
  </si>
  <si>
    <t>Tổ Quản lý sinh viên</t>
  </si>
  <si>
    <t>01.004</t>
  </si>
  <si>
    <t>Cán sự</t>
  </si>
  <si>
    <t>Bùi Trọng Dương</t>
  </si>
  <si>
    <t>Tổ Quản trị, Dịch vụ</t>
  </si>
  <si>
    <t>16.119</t>
  </si>
  <si>
    <t>Y học</t>
  </si>
  <si>
    <t>B1 (KS 11/2019)</t>
  </si>
  <si>
    <t>Nguyễn Đức Thông</t>
  </si>
  <si>
    <t>01.007</t>
  </si>
  <si>
    <t>Trung học chuyên nghiệp</t>
  </si>
  <si>
    <t>Điện nước</t>
  </si>
  <si>
    <t>Nguyễn Thị Phượng</t>
  </si>
  <si>
    <t>Nông học</t>
  </si>
  <si>
    <t>Phát triển nông thôn</t>
  </si>
  <si>
    <t>Trần Anh Tuấn (C)</t>
  </si>
  <si>
    <t>Kế toán</t>
  </si>
  <si>
    <t>Trần Hữu trí</t>
  </si>
  <si>
    <t>Cao đẳng</t>
  </si>
  <si>
    <t>Đợt năm 2014</t>
  </si>
  <si>
    <t>Nguyễn Lê Quang</t>
  </si>
  <si>
    <t>Thông tin thư viện</t>
  </si>
  <si>
    <t>KHXH&amp;NV/Thư viện học</t>
  </si>
  <si>
    <t>B1</t>
  </si>
  <si>
    <t>Nguyễn Mạnh Hùng (B)</t>
  </si>
  <si>
    <t>01.011</t>
  </si>
  <si>
    <t>GD thể chất</t>
  </si>
  <si>
    <t>Đối tượng 4</t>
  </si>
  <si>
    <t>Nguyễn Đình Lương</t>
  </si>
  <si>
    <t>Đậu Bắc Sơn</t>
  </si>
  <si>
    <t>Khoa Giáo dục thể chất</t>
  </si>
  <si>
    <t>Bóng - Điền kinh</t>
  </si>
  <si>
    <t>Thể dục Thể thao</t>
  </si>
  <si>
    <t>GVSP</t>
  </si>
  <si>
    <t>Lê Minh Hải (A)</t>
  </si>
  <si>
    <t>Nguyễn Quốc Đảng</t>
  </si>
  <si>
    <t>CC UDCNTTCB 2018</t>
  </si>
  <si>
    <t>GVC 31/5/2018</t>
  </si>
  <si>
    <t>Nguyễn Thị Lài</t>
  </si>
  <si>
    <t>A2</t>
  </si>
  <si>
    <t>Nguyễn Trí Lục</t>
  </si>
  <si>
    <t>Huấn luyện Giáo dục Thể chất</t>
  </si>
  <si>
    <t>TS Trung Quốc</t>
  </si>
  <si>
    <t>Phạm Anh Vũ</t>
  </si>
  <si>
    <t>SP TDTT</t>
  </si>
  <si>
    <t>Giáo dục thể chất &amp; HL thể thao</t>
  </si>
  <si>
    <t>ThS Trung Quốc</t>
  </si>
  <si>
    <t>Đang học TCLLCT</t>
  </si>
  <si>
    <t>Phan Sinh</t>
  </si>
  <si>
    <t>Trần Đức Thành (B)</t>
  </si>
  <si>
    <t>B2</t>
  </si>
  <si>
    <t>GVC 24/7/2020</t>
  </si>
  <si>
    <t>Sơ cấp</t>
  </si>
  <si>
    <t>Đậu Thị bình Hương</t>
  </si>
  <si>
    <t>Phương pháp giảng dạy giáo dục thể chất</t>
  </si>
  <si>
    <t>Ngô Thị Như Thơ</t>
  </si>
  <si>
    <t>SP thể dục</t>
  </si>
  <si>
    <t>Khoa học giáo dục</t>
  </si>
  <si>
    <t>2020</t>
  </si>
  <si>
    <t>Nguyễn Ngọc Việt</t>
  </si>
  <si>
    <t>Thể dục thể thao</t>
  </si>
  <si>
    <t>Võ Văn Đăng</t>
  </si>
  <si>
    <t>TS Trung quốc</t>
  </si>
  <si>
    <t>Châu Hồng Thắng</t>
  </si>
  <si>
    <t>Thể dục - Võ và Thể thao dưới nước</t>
  </si>
  <si>
    <t>Dương Trọng Bình</t>
  </si>
  <si>
    <t>Lê Thị Như Quỳnh</t>
  </si>
  <si>
    <t>B2 (KS 11/2019)</t>
  </si>
  <si>
    <t>Nguyễn Mạnh Hùng (A)</t>
  </si>
  <si>
    <t>Giáo dục thể chất và lão khoa</t>
  </si>
  <si>
    <t>TS Đức</t>
  </si>
  <si>
    <t>Nguyễn Thị Loan</t>
  </si>
  <si>
    <t>Trần Thị Ngọc Lan</t>
  </si>
  <si>
    <t>Văn Đình Cường</t>
  </si>
  <si>
    <t>(Tiếng Nga) B1</t>
  </si>
  <si>
    <t>Nguyễn Hữu Hà</t>
  </si>
  <si>
    <t>Khoa Giáo dục Thể chất</t>
  </si>
  <si>
    <t>Nuôi trồng thủy sản</t>
  </si>
  <si>
    <t>Nguyễn Thị Minh Ngọc</t>
  </si>
  <si>
    <t>Khoa Sư phạm Ngoại ngữ</t>
  </si>
  <si>
    <t>Biên - Phiên dịch</t>
  </si>
  <si>
    <t>Tiếng Anh</t>
  </si>
  <si>
    <t>Kinh tế quản lý nhà nước/
LL&amp;PPGD tiếng Anh</t>
  </si>
  <si>
    <t>CC UDCNTT CB 8/10/2019</t>
  </si>
  <si>
    <t>GV hạng III</t>
  </si>
  <si>
    <t>Dương Đức Ánh</t>
  </si>
  <si>
    <t>Giảng viên (hạng III)</t>
  </si>
  <si>
    <t>Ngôn ngữ Anh</t>
  </si>
  <si>
    <t>ThS Tiếng Anh</t>
  </si>
  <si>
    <t>Lê Minh Tân</t>
  </si>
  <si>
    <t>Lê Thị Thúy Hà (A)</t>
  </si>
  <si>
    <t>Nguyễn Duy Bình (B)</t>
  </si>
  <si>
    <t>Tiếng Pháp/ Tiếng Anh</t>
  </si>
  <si>
    <t>Tiếng Pháp</t>
  </si>
  <si>
    <t>Ngôn ngữ, văn học &amp; nghệ thuật/Văn học so sánh</t>
  </si>
  <si>
    <t>TS Tiếng Pháp</t>
  </si>
  <si>
    <t>Nguyễn Hữu Quyết</t>
  </si>
  <si>
    <t>Quan hệ quốc tế</t>
  </si>
  <si>
    <t>GVSP chủ chốt</t>
  </si>
  <si>
    <t>TS Nhật Bản</t>
  </si>
  <si>
    <t>CCLLCT</t>
  </si>
  <si>
    <t>Nguyễn Thị Lan Phương</t>
  </si>
  <si>
    <t>GVC 2019</t>
  </si>
  <si>
    <t>Nguyễn Thị Tuyết Hồng</t>
  </si>
  <si>
    <t>Trần Thanh Tú</t>
  </si>
  <si>
    <t>ThS Australia</t>
  </si>
  <si>
    <t>Cao Thị Phương</t>
  </si>
  <si>
    <t>Kỹ năng tiếng Anh</t>
  </si>
  <si>
    <t>KHXH&amp;NV/Tiếng Anh</t>
  </si>
  <si>
    <t>Hoàng Tăng Đức</t>
  </si>
  <si>
    <t>PPGD Tiếng Anh</t>
  </si>
  <si>
    <t>Lê Diệu Linh</t>
  </si>
  <si>
    <t>Ngôn ngữ Anh/2020</t>
  </si>
  <si>
    <t>ThS Anh</t>
  </si>
  <si>
    <t>Nguyễn Thị Hiền Lương</t>
  </si>
  <si>
    <t>Tiếng Pháp SP/ Tiếng Anh</t>
  </si>
  <si>
    <t>Khoa học giáo dục/LL&amp;PPDH bộ môn tiếng Anh</t>
  </si>
  <si>
    <t>Nguyễn Thị Tô Hằng</t>
  </si>
  <si>
    <t>LL&amp;PPDH Tiếng Anh</t>
  </si>
  <si>
    <t>Nguyễn Thị Tường</t>
  </si>
  <si>
    <t>Phan Thị Hương</t>
  </si>
  <si>
    <t>Học đối tượng 3 năm 2017</t>
  </si>
  <si>
    <t>Trần Thị Khánh Tùng</t>
  </si>
  <si>
    <t>Khoa học giáo dục/Quản lý giáo dục đại học</t>
  </si>
  <si>
    <t>ThS Mỹ</t>
  </si>
  <si>
    <t>Trần Thị Thu Trang</t>
  </si>
  <si>
    <t>SP Tiếng Anh</t>
  </si>
  <si>
    <t>LL &amp; PPGD Tiếng Anh</t>
  </si>
  <si>
    <t>Văn Thị Hà</t>
  </si>
  <si>
    <t>Ngoại ngữ</t>
  </si>
  <si>
    <t>CN Tiếng Anh</t>
  </si>
  <si>
    <t>Vũ Thị Việt Hương</t>
  </si>
  <si>
    <t>Đinh Thị Mai Anh</t>
  </si>
  <si>
    <t>Lý thuyết tiếng Anh</t>
  </si>
  <si>
    <t>Lê Hùng Việt</t>
  </si>
  <si>
    <t>Công nghệ thông tin</t>
  </si>
  <si>
    <t>ThS CNTT</t>
  </si>
  <si>
    <t>Ngô Đình Phương</t>
  </si>
  <si>
    <t>V.07.01.01</t>
  </si>
  <si>
    <t>Phó Giáo sư</t>
  </si>
  <si>
    <t>Tiếng Nga</t>
  </si>
  <si>
    <t>GV QLGD</t>
  </si>
  <si>
    <t>TS Tiếng Anh</t>
  </si>
  <si>
    <t>GVCC 4/1/2019</t>
  </si>
  <si>
    <t>Học 2007 ( Đối tượng 2)</t>
  </si>
  <si>
    <t>Nguyễn Thị Kim Anh (A)</t>
  </si>
  <si>
    <t xml:space="preserve">Ngôn ngữ </t>
  </si>
  <si>
    <t>TCLLCT/ Đang học CCLLCT</t>
  </si>
  <si>
    <t>Nguyễn Thị Lam Giang</t>
  </si>
  <si>
    <t>Nguyễn Thị Lan Hương</t>
  </si>
  <si>
    <t>Tiếng Anh_SP</t>
  </si>
  <si>
    <t>Nguyễn Thị Phương Thảo (B)</t>
  </si>
  <si>
    <t>Nguyễn Thị Quỳnh Trang (B)</t>
  </si>
  <si>
    <t>Nguyễn Vân Anh</t>
  </si>
  <si>
    <t>Phan Thị Đào Quyên</t>
  </si>
  <si>
    <t>Quản lý đất đai</t>
  </si>
  <si>
    <t>Võ thị Hồng Minh</t>
  </si>
  <si>
    <t>Hoàng Thị Chung</t>
  </si>
  <si>
    <t>Ngoại ngữ chuyên ngành</t>
  </si>
  <si>
    <t>Khoa học giáo dục/LL&amp;PPDH bộ môn Tiếng Anh</t>
  </si>
  <si>
    <t>Lê Thái Bình</t>
  </si>
  <si>
    <t xml:space="preserve">Tiếng Trung quốc/ Tiếng Anh </t>
  </si>
  <si>
    <t>Lê Thị Tuyết Hạnh</t>
  </si>
  <si>
    <t>ĐT 4 - 2021</t>
  </si>
  <si>
    <t>Lưu Ngọc Bảo</t>
  </si>
  <si>
    <t>ThS Tiếng Pháp</t>
  </si>
  <si>
    <t>Nguyễn Lê Hoài Thu</t>
  </si>
  <si>
    <t>Giáo dục học/PPGD Tiếng Pháp</t>
  </si>
  <si>
    <t>Nguyễn Thị Hồng Thắm (A)</t>
  </si>
  <si>
    <t>Tiếng Trung/ Tiếng Anh</t>
  </si>
  <si>
    <t>Nguyễn Thị Lành</t>
  </si>
  <si>
    <t>Nguyễn Thị Liên (A)</t>
  </si>
  <si>
    <t>Phạm Thị Lương Giang</t>
  </si>
  <si>
    <t xml:space="preserve">Tiếng Nga/ Tiếng Anh </t>
  </si>
  <si>
    <t>Phạm Xuân Sơn</t>
  </si>
  <si>
    <t>Giáo dục học/Tiếng Pháp</t>
  </si>
  <si>
    <t>Thái Anh Tuấn</t>
  </si>
  <si>
    <t>Khoa học xã hội nhân văn/Ngôn ngữ Pháp</t>
  </si>
  <si>
    <t>Trần Giang Nam</t>
  </si>
  <si>
    <t>Trần Thị Phương Thảo</t>
  </si>
  <si>
    <t>Tiếng Nga/ Tiếng Anh</t>
  </si>
  <si>
    <t>Trần Thị Vân Anh (A)</t>
  </si>
  <si>
    <t>Ngôn ngữ học</t>
  </si>
  <si>
    <t>ThS Đài Loan</t>
  </si>
  <si>
    <t>Trương Thị Minh</t>
  </si>
  <si>
    <t>Đặng Thị Nguyên</t>
  </si>
  <si>
    <t>Phương pháp giảng dạy tiếng Anh</t>
  </si>
  <si>
    <t>LL&amp;PPGD Tiếng Anh</t>
  </si>
  <si>
    <t>Lê Thị Thanh Bình</t>
  </si>
  <si>
    <t>Nguyễn Thị Dương Ngọc</t>
  </si>
  <si>
    <t>PP GD Tiếng Anh</t>
  </si>
  <si>
    <t>Nguyễn Thị Vân Lam</t>
  </si>
  <si>
    <t>Trần Thị Hảo</t>
  </si>
  <si>
    <t>TS Australia</t>
  </si>
  <si>
    <t>Trần Thị Ngọc Yến</t>
  </si>
  <si>
    <t>TS New Zealand</t>
  </si>
  <si>
    <t>Trần Hoài Nam</t>
  </si>
  <si>
    <t>Điện CN&amp;DD</t>
  </si>
  <si>
    <t>Đặng Huy Khánh</t>
  </si>
  <si>
    <t>Khoa Xây dựng</t>
  </si>
  <si>
    <t>Cầu đường</t>
  </si>
  <si>
    <t>Cơ học tính toán</t>
  </si>
  <si>
    <t>Nguyễn Minh Thư</t>
  </si>
  <si>
    <t>Kinh tế xây dựng</t>
  </si>
  <si>
    <t>Nguyễn Thị Duyên (B)</t>
  </si>
  <si>
    <t xml:space="preserve">Môi trường đô thi &amp; KCN </t>
  </si>
  <si>
    <t>Kỹ thuật môi trường</t>
  </si>
  <si>
    <t>Nguyễn Thị Thu Hằng (B)</t>
  </si>
  <si>
    <t>Kỹ thuật đô thị</t>
  </si>
  <si>
    <t>Xây dựng dân dụng&amp;CN</t>
  </si>
  <si>
    <t>Nguyễn Thị Thu Hiền (C)</t>
  </si>
  <si>
    <t>XD cầu đường</t>
  </si>
  <si>
    <t>Quản lý XD</t>
  </si>
  <si>
    <t>Nguyễn Trọng Hà</t>
  </si>
  <si>
    <t>XD</t>
  </si>
  <si>
    <t>Kỹ thuật</t>
  </si>
  <si>
    <t>Xây dựng</t>
  </si>
  <si>
    <t>B2/2016
Củ nhân</t>
  </si>
  <si>
    <t>Phạm Thị Hiền Lương</t>
  </si>
  <si>
    <t>XD cầu hầm</t>
  </si>
  <si>
    <t>Kỹ thuật XD dân dụng</t>
  </si>
  <si>
    <t>Phan Đình Quốc</t>
  </si>
  <si>
    <t>Kỹ thuật xây dựng CT Giao thông</t>
  </si>
  <si>
    <t>B2 (KS 3/2020)</t>
  </si>
  <si>
    <t>Phan Huy Thiện</t>
  </si>
  <si>
    <t>Võ Trọng Cường</t>
  </si>
  <si>
    <t>Kỹ thuật XD công trình nông thôn</t>
  </si>
  <si>
    <t>Cao Thị Hảo</t>
  </si>
  <si>
    <t>Cơ sở xây dựng</t>
  </si>
  <si>
    <t>Kiến trúc</t>
  </si>
  <si>
    <t>Đoàn Thị Minh Huyền</t>
  </si>
  <si>
    <t>Luật</t>
  </si>
  <si>
    <t>Doãn Thị Thùy Hương</t>
  </si>
  <si>
    <t>Quy hoạch đô thị</t>
  </si>
  <si>
    <t>Quy hoạch vùng &amp; đô thị</t>
  </si>
  <si>
    <t>Nguyễn Cẩn Ngôn</t>
  </si>
  <si>
    <t>Cơ sở hạ tầng giao thông</t>
  </si>
  <si>
    <t>Nguyễn Hữu Cường</t>
  </si>
  <si>
    <t>Kỹ thuật XD &amp;CN</t>
  </si>
  <si>
    <t>B1 4/5/2018</t>
  </si>
  <si>
    <t>Nguyễn Thị Kiều Vinh</t>
  </si>
  <si>
    <t>Kiến trúc quy hoạch</t>
  </si>
  <si>
    <t>Nguyễn Trọng Kiên</t>
  </si>
  <si>
    <t>XD dân dụng&amp;CN</t>
  </si>
  <si>
    <t>Cơ kỹ thuật</t>
  </si>
  <si>
    <t>TS nước ngoài</t>
  </si>
  <si>
    <t>Nguyễn Văn Tuấn (B)</t>
  </si>
  <si>
    <t>Nguyễn Xuân Hiệu</t>
  </si>
  <si>
    <t>Phạm Hồng Sơn</t>
  </si>
  <si>
    <t>Quy hoạch vùng và đô thị</t>
  </si>
  <si>
    <t>Phạm Ngọc Minh</t>
  </si>
  <si>
    <t>Phan Văn Phúc</t>
  </si>
  <si>
    <t>Kỹ thuật XD dân dụng&amp;CN</t>
  </si>
  <si>
    <t>Trần Viết Linh</t>
  </si>
  <si>
    <t>Kỹ thuật XD Công trình dân dụng&amp;CN</t>
  </si>
  <si>
    <t>TS Hàn Quốc</t>
  </si>
  <si>
    <t>Hồ Viết Chương</t>
  </si>
  <si>
    <t>Xây dựng dân dụng và công nghiệp</t>
  </si>
  <si>
    <t>Kỹ thuật/XD dân dụng&amp;CN</t>
  </si>
  <si>
    <t>Lê Thanh Hải</t>
  </si>
  <si>
    <t>Nguyễn Đức Xuân</t>
  </si>
  <si>
    <t>Nguyễn Duy Duẩn</t>
  </si>
  <si>
    <t>Nguyễn Duy Khánh</t>
  </si>
  <si>
    <t>Nguyễn Mạnh Hùng (c)</t>
  </si>
  <si>
    <t>Kỹ thuật công trình XD</t>
  </si>
  <si>
    <t>Nguyễn Thị Diệu Thùy</t>
  </si>
  <si>
    <t xml:space="preserve">Công trình nông thôn </t>
  </si>
  <si>
    <t>Quản lý dự án vầ công trình XD</t>
  </si>
  <si>
    <t>Nguyễn Thị Quỳnh</t>
  </si>
  <si>
    <t>Nguyễn Thị Thanh Tùng</t>
  </si>
  <si>
    <t>Nguyễn Tiến Hồng</t>
  </si>
  <si>
    <t>TS nước ngoài
B2 (KS 11/2019)</t>
  </si>
  <si>
    <t>Nguyễn Tuấn Anh</t>
  </si>
  <si>
    <t>Nguyễn Văn Hóa</t>
  </si>
  <si>
    <t>Khoa học kỹ thuật</t>
  </si>
  <si>
    <t>Nguyễn Văn Quang</t>
  </si>
  <si>
    <t>Phan Văn Long</t>
  </si>
  <si>
    <t>Phan Xuân Thục</t>
  </si>
  <si>
    <t>Kỹ thuật xây dựng</t>
  </si>
  <si>
    <t>Thái Đức Kiên</t>
  </si>
  <si>
    <t>Đợt 1 năm 2014</t>
  </si>
  <si>
    <t>Trần Ngọc Long</t>
  </si>
  <si>
    <t>B2/2016
Cử nhân</t>
  </si>
  <si>
    <t>Trần Xuân Vinh</t>
  </si>
  <si>
    <t>Vũ Xuân Hùng</t>
  </si>
  <si>
    <t>Đối tượng 2</t>
  </si>
  <si>
    <t>Nguyễn Thị Hà Hạnh</t>
  </si>
  <si>
    <t>Điện tử viễn thông</t>
  </si>
  <si>
    <t>Điều khiển &amp; tự động hóa</t>
  </si>
  <si>
    <t>Võ Thị Hoài Thương</t>
  </si>
  <si>
    <t>Nhà Xuất bản Đại học Vinh</t>
  </si>
  <si>
    <t>Lịch sử</t>
  </si>
  <si>
    <t>Lịch sử  Việt Nam</t>
  </si>
  <si>
    <t>Lịch sử Việt Nam cận đại &amp; hiện đại</t>
  </si>
  <si>
    <t>CN Ngôn ngữ Anh</t>
  </si>
  <si>
    <t>Nguyễn Hồng Quảng</t>
  </si>
  <si>
    <t>SP Vật lý</t>
  </si>
  <si>
    <t>Vật lý kỹ thuật</t>
  </si>
  <si>
    <t>Khoa học vật liệu</t>
  </si>
  <si>
    <t>Cao Thị Anh Tú</t>
  </si>
  <si>
    <t>SP Ngữ văn</t>
  </si>
  <si>
    <t>Văn học Việt Nam</t>
  </si>
  <si>
    <t>Trịnh Thị Thanh</t>
  </si>
  <si>
    <t>Ngữ văn</t>
  </si>
  <si>
    <t>Đặng Thị Thu</t>
  </si>
  <si>
    <t>Phòng Công tác chính trị - Học sinh, sinh viên</t>
  </si>
  <si>
    <t>Ngữ văn_SP</t>
  </si>
  <si>
    <t>Ngôn ngữ</t>
  </si>
  <si>
    <t>CC UDCNTTCB</t>
  </si>
  <si>
    <t>Nguyễn Phi Chiến</t>
  </si>
  <si>
    <t>Võ Thị Hải Huyền</t>
  </si>
  <si>
    <t>Chuyên viên</t>
  </si>
  <si>
    <t>Sinh học thực nghiệm</t>
  </si>
  <si>
    <t>Hứa Minh Trí</t>
  </si>
  <si>
    <t>Đợt 2 năm 2017</t>
  </si>
  <si>
    <t>Lê Đình Tri</t>
  </si>
  <si>
    <t>Trung cấp</t>
  </si>
  <si>
    <t>Lê Trần Nam</t>
  </si>
  <si>
    <t>Vật lý</t>
  </si>
  <si>
    <t>Kỹ thuật viễn thông</t>
  </si>
  <si>
    <t>Mai Xuân Nguyên</t>
  </si>
  <si>
    <t>Quản lý giáo dục</t>
  </si>
  <si>
    <t>ĐT 4 - 2018, ĐT 3 - 2021</t>
  </si>
  <si>
    <t>Nguyễn Thanh Sơn (B)</t>
  </si>
  <si>
    <t>Quản trị kinh doanh</t>
  </si>
  <si>
    <t>Kinh tế chính trị</t>
  </si>
  <si>
    <t>Phan Thị Thúy</t>
  </si>
  <si>
    <t>Khoa học môi trường</t>
  </si>
  <si>
    <t>Nguyễn Thị Hà Giang (B)</t>
  </si>
  <si>
    <t>CVC 2021</t>
  </si>
  <si>
    <t>TCLLCT (2019) CCLLCT (2020)</t>
  </si>
  <si>
    <t>Hoàng Vĩnh Phú</t>
  </si>
  <si>
    <t>Phòng Đào tạo</t>
  </si>
  <si>
    <t>Công nghệ Sinh học - Môi trường</t>
  </si>
  <si>
    <t>Sinh học</t>
  </si>
  <si>
    <t>Giáo dục học/PPGD Sinh học</t>
  </si>
  <si>
    <t>Sinh học phân tử</t>
  </si>
  <si>
    <t>TS Slovakhia</t>
  </si>
  <si>
    <t>UDCNTTCB 2022</t>
  </si>
  <si>
    <t>CCLLCT 2021</t>
  </si>
  <si>
    <t>Nguyễn Lê ái Vĩnh</t>
  </si>
  <si>
    <t>Khoa học/Khoa học môi trường</t>
  </si>
  <si>
    <t>Nguyễn Thanh Lam</t>
  </si>
  <si>
    <t>Thực vật học</t>
  </si>
  <si>
    <t>Miễn</t>
  </si>
  <si>
    <t>Đào Quang Thắng</t>
  </si>
  <si>
    <t>Khoa Kinh tế</t>
  </si>
  <si>
    <t>Kinh tế</t>
  </si>
  <si>
    <t>Quản lý kinh tế</t>
  </si>
  <si>
    <t>Nguyễn Thành Vinh</t>
  </si>
  <si>
    <t>Quang học</t>
  </si>
  <si>
    <t>TS Ba Lan</t>
  </si>
  <si>
    <t>Thái Thanh Tịnh</t>
  </si>
  <si>
    <t>xây dựng</t>
  </si>
  <si>
    <t>Kĩ sư XD</t>
  </si>
  <si>
    <t>XD công trình dân dụng &amp;CN</t>
  </si>
  <si>
    <t>IELTS - 6/6/2020</t>
  </si>
  <si>
    <t>Bùi Tuấn An</t>
  </si>
  <si>
    <t>Quản lý Kinh tế</t>
  </si>
  <si>
    <t>Hồ Xuân Thủy</t>
  </si>
  <si>
    <t>Hóa học</t>
  </si>
  <si>
    <t>Hoá học</t>
  </si>
  <si>
    <t>Lê Khắc Phong</t>
  </si>
  <si>
    <t>Toán học</t>
  </si>
  <si>
    <t>Toán_SP</t>
  </si>
  <si>
    <t>Lý thuyết xác suất &amp; thống kê toán học</t>
  </si>
  <si>
    <t>Phan Anh Hùng</t>
  </si>
  <si>
    <t>Ngô Thị Mai Vi</t>
  </si>
  <si>
    <t>Phòng Đào tạo Sau Đại học</t>
  </si>
  <si>
    <t>Bảo vệ thực vật</t>
  </si>
  <si>
    <t>Nguyễn Thị Hương (A)</t>
  </si>
  <si>
    <t>Nguyễn Văn Thuận</t>
  </si>
  <si>
    <t>LL&amp;PPDH bộ môn Toán</t>
  </si>
  <si>
    <t>Đinh phan Khôi</t>
  </si>
  <si>
    <t>Khoa học</t>
  </si>
  <si>
    <t>Vật lý lý thuyết</t>
  </si>
  <si>
    <t>Nguyễn Thị Hải Sinh</t>
  </si>
  <si>
    <t>Nguyễn Thị Mỹ Dung</t>
  </si>
  <si>
    <t>SP Ngữ văn, Cử nhân Hán Nôm</t>
  </si>
  <si>
    <t>Nguyễn Tiến Cường</t>
  </si>
  <si>
    <t>Thái Thị Hồng Vinh</t>
  </si>
  <si>
    <t>Trần Việt Dũng</t>
  </si>
  <si>
    <t>B1 (KS 3/2020)</t>
  </si>
  <si>
    <t>Trần Thị Thúy Nga (B)</t>
  </si>
  <si>
    <t>Phòng Hành chính Tổng hợp</t>
  </si>
  <si>
    <t>Tài chính ngân hàng</t>
  </si>
  <si>
    <t>Giáo dục mầm non</t>
  </si>
  <si>
    <t>Lê Thanh Trung</t>
  </si>
  <si>
    <t>Tổ Ký túc xá Hưng Bình</t>
  </si>
  <si>
    <t>01.010</t>
  </si>
  <si>
    <t>- Lái xe
- Kỹ thuật máy lạnh và điều hóa không khí</t>
  </si>
  <si>
    <t>Lê Văn Thông</t>
  </si>
  <si>
    <t>Tổ xe</t>
  </si>
  <si>
    <t>Đào tạo nghề</t>
  </si>
  <si>
    <t>Lái xe</t>
  </si>
  <si>
    <t>Hoàng Hà Nam</t>
  </si>
  <si>
    <t>Khoa học môI trường</t>
  </si>
  <si>
    <t>Hoàng Thị Thu Hường</t>
  </si>
  <si>
    <t>Toán-Lý</t>
  </si>
  <si>
    <t>CĐ tin học</t>
  </si>
  <si>
    <t>Lê Đức Thắng</t>
  </si>
  <si>
    <t>Lê Minh Giang</t>
  </si>
  <si>
    <t>Lê Thị Hải Yến</t>
  </si>
  <si>
    <t>Lường Hồng Phong</t>
  </si>
  <si>
    <t>Tin học</t>
  </si>
  <si>
    <t>CNTT</t>
  </si>
  <si>
    <t>Nguyễn Hồng Soa</t>
  </si>
  <si>
    <t>B2 - 21/2/2017</t>
  </si>
  <si>
    <t>Nguyễn Hữu Đường</t>
  </si>
  <si>
    <t>Đã học năm 2012</t>
  </si>
  <si>
    <t>Nguyễn Ngọc Quyến</t>
  </si>
  <si>
    <t>Giáo dục thể chất</t>
  </si>
  <si>
    <t>Nguyễn Thị Thu Hương (A)</t>
  </si>
  <si>
    <t>Giáo dục chính trị</t>
  </si>
  <si>
    <t>Phạm Thị Hiền</t>
  </si>
  <si>
    <t>Nguyễn Thị Thu Hiền (B)</t>
  </si>
  <si>
    <t>Phòng Kế hoạch - Tài chính</t>
  </si>
  <si>
    <t>Cơ sở 1</t>
  </si>
  <si>
    <t>06.031</t>
  </si>
  <si>
    <t>Đinh Ngọc hà</t>
  </si>
  <si>
    <t>Đinh Thế Phú</t>
  </si>
  <si>
    <t>Tài chính kế toán</t>
  </si>
  <si>
    <t>Hoàng Việt Dũng</t>
  </si>
  <si>
    <t>Nguyễn Bắc Giang</t>
  </si>
  <si>
    <t>Cử nhân CNTT</t>
  </si>
  <si>
    <t>Nguyễn Công Hoàng</t>
  </si>
  <si>
    <t>Nguyễn Thị Trà Giang</t>
  </si>
  <si>
    <t>KInh tế</t>
  </si>
  <si>
    <t>Trần Đình Diệu</t>
  </si>
  <si>
    <t>Trần Thị Lương</t>
  </si>
  <si>
    <t>Trần Thị Thanh Xuân (A)</t>
  </si>
  <si>
    <t>Trần Thị Thu Liên</t>
  </si>
  <si>
    <t>Kế toán - Kiểm toán</t>
  </si>
  <si>
    <t>Trần Thị Việt Anh</t>
  </si>
  <si>
    <t>Trịnh Thị Dung</t>
  </si>
  <si>
    <t>Phạm Thị Quỳnh Nga</t>
  </si>
  <si>
    <t>Phòng Khoa học và Hợp tác Quốc tế</t>
  </si>
  <si>
    <t>Báo chí</t>
  </si>
  <si>
    <t>Vật lý học</t>
  </si>
  <si>
    <t>Phan Văn Tiến</t>
  </si>
  <si>
    <t>TS Pháp</t>
  </si>
  <si>
    <t>Đỗ Mai Trang</t>
  </si>
  <si>
    <t>Phòng Khoa học và Hợp tác quốc tế</t>
  </si>
  <si>
    <t>Công nghệ Kỹ thuật Điện - Điện tử</t>
  </si>
  <si>
    <t>SP Hóa học</t>
  </si>
  <si>
    <t>Hóa vô cơ</t>
  </si>
  <si>
    <t>Nguyễn Vũ Minh Thúy</t>
  </si>
  <si>
    <t>Khoa Quản trị Kinh doanh</t>
  </si>
  <si>
    <t>Mai Văn Chung</t>
  </si>
  <si>
    <t>Sinh học/Sinh lý thực vật</t>
  </si>
  <si>
    <t>Khoa học nông nghiệp/Trồng trọt</t>
  </si>
  <si>
    <t>GVC 31/5/2018, GVCC 4/1/2019</t>
  </si>
  <si>
    <t>ĐT 4 - 2017, ĐT 3 - 2019</t>
  </si>
  <si>
    <t>Lê Tuấn Dũng</t>
  </si>
  <si>
    <t>SĐH ở Nga</t>
  </si>
  <si>
    <t>Phan Thế Hoa</t>
  </si>
  <si>
    <t>Trần Thị Thái</t>
  </si>
  <si>
    <t>Điện tử</t>
  </si>
  <si>
    <t>Âu Chiến Thắng</t>
  </si>
  <si>
    <t>Phòng Quản trị và Đầu tư</t>
  </si>
  <si>
    <t>Tổ sửa chữa điện nước</t>
  </si>
  <si>
    <t>CNKT Điện</t>
  </si>
  <si>
    <t>Hoàng Ngọc Dũng</t>
  </si>
  <si>
    <t>Điện công nghiệp</t>
  </si>
  <si>
    <t>Lê Thanh Tùng</t>
  </si>
  <si>
    <t>Nguyễn Đình Thắng</t>
  </si>
  <si>
    <t>Kỹ thuật điện nước</t>
  </si>
  <si>
    <t>Trần Đình Luân</t>
  </si>
  <si>
    <t>Điện</t>
  </si>
  <si>
    <t>B1 - 22/1/2013</t>
  </si>
  <si>
    <t>Vũ Mạnh Hùng</t>
  </si>
  <si>
    <t>Cơ điện lạnh</t>
  </si>
  <si>
    <t>Nguyễn Thị Như Hoa</t>
  </si>
  <si>
    <t>Tổ thiết bị</t>
  </si>
  <si>
    <t>Phan Thị Ngọc Bé</t>
  </si>
  <si>
    <t>Sinh vật học_SP</t>
  </si>
  <si>
    <t>Thái Minh Phúc</t>
  </si>
  <si>
    <t>Kỹ thuật thông tin</t>
  </si>
  <si>
    <t>Quản lý Giáo dục</t>
  </si>
  <si>
    <t>Trương Nhật Linh</t>
  </si>
  <si>
    <t>Khoa học máy tính</t>
  </si>
  <si>
    <t>CN CNTT</t>
  </si>
  <si>
    <t>Võ Văn Vịnh</t>
  </si>
  <si>
    <t>Điện tử - Tin học</t>
  </si>
  <si>
    <t>Đặng Thị Trúc</t>
  </si>
  <si>
    <t>Tổ Xây dựng, QLTS phòng học, môi trường</t>
  </si>
  <si>
    <t>B1 (Ks 3/2020)</t>
  </si>
  <si>
    <t>Đinh Hồng Tiến</t>
  </si>
  <si>
    <t>Hoàng Thị Huyền</t>
  </si>
  <si>
    <t>Lê Văn Quý</t>
  </si>
  <si>
    <t>Ngũ Duy Dũng</t>
  </si>
  <si>
    <t>Kỹ thuật mộc dân dụng</t>
  </si>
  <si>
    <t>Nguyễn Cảnh Thái</t>
  </si>
  <si>
    <t>XD dân dụng</t>
  </si>
  <si>
    <t>Nguyễn Hữu Sáng</t>
  </si>
  <si>
    <t>01.002</t>
  </si>
  <si>
    <t>Chuyên viên chính</t>
  </si>
  <si>
    <t>CVC</t>
  </si>
  <si>
    <t>Nguyễn Viết Thanh</t>
  </si>
  <si>
    <t>Phan Thị Thu Hiền (B)</t>
  </si>
  <si>
    <t>Trần Anh Tuấn (A)</t>
  </si>
  <si>
    <t>Thể dục - Thể thao_SP</t>
  </si>
  <si>
    <t>Trần Thị Thanh Nhàn</t>
  </si>
  <si>
    <t>Cấp thoát nước</t>
  </si>
  <si>
    <t>Trần Thị Tú Anh</t>
  </si>
  <si>
    <t xml:space="preserve">  Kế toán</t>
  </si>
  <si>
    <t>Trần Quang Trung</t>
  </si>
  <si>
    <t>Phòng Thanh tra - Pháp chế</t>
  </si>
  <si>
    <t>Khoa Giáo dục Chính trị</t>
  </si>
  <si>
    <t>Triết học</t>
  </si>
  <si>
    <t>Lê Danh Bình</t>
  </si>
  <si>
    <t>LL&amp;PPDH bộ môn Hóa học</t>
  </si>
  <si>
    <t>Nguyễn Tài Toàn</t>
  </si>
  <si>
    <t>Di truyền giống cây trồng</t>
  </si>
  <si>
    <t>Nông nghiệp</t>
  </si>
  <si>
    <t>Nguyễn Văn Phú</t>
  </si>
  <si>
    <t>Vật  lý học</t>
  </si>
  <si>
    <t>Đậu Thị Kim Chung</t>
  </si>
  <si>
    <t>Nguyễn Thị Quỳnh Nga (B)</t>
  </si>
  <si>
    <t>Nguyễn Thị Thu Trang (B)</t>
  </si>
  <si>
    <t>Nguyễn Thị Thúy Hằng</t>
  </si>
  <si>
    <t>Trần Đình Bắc</t>
  </si>
  <si>
    <t>Khoa học Giáo dục/Quản lý giáo dục</t>
  </si>
  <si>
    <t>Thiều Đình Phong</t>
  </si>
  <si>
    <t>Phòng Tổ chức Cán bộ</t>
  </si>
  <si>
    <t>Đại số &amp; lý thuyết số</t>
  </si>
  <si>
    <t>TS  Đức</t>
  </si>
  <si>
    <t>Đang học CCLLCT</t>
  </si>
  <si>
    <t>Hà Văn Ba</t>
  </si>
  <si>
    <t>Nguyễn Thị Thương (B)</t>
  </si>
  <si>
    <t>Thư viện thông tin</t>
  </si>
  <si>
    <t>Nguyễn Thị Xuân Lộc</t>
  </si>
  <si>
    <t>Phạm Đình Mạnh</t>
  </si>
  <si>
    <t>Toán tin ứng dụng</t>
  </si>
  <si>
    <t>Cn Toán tin ứng dung</t>
  </si>
  <si>
    <t>Phạm Thị Thanh Vân</t>
  </si>
  <si>
    <t>Quản trị nhân lực</t>
  </si>
  <si>
    <t>Phan Thị Giang</t>
  </si>
  <si>
    <t>Động vật học</t>
  </si>
  <si>
    <t>Anh C
B2 (KS 3/2020)</t>
  </si>
  <si>
    <t>Nguyễn Thị Thùy Linh</t>
  </si>
  <si>
    <t>Trạm Y tế</t>
  </si>
  <si>
    <t>Mầm non</t>
  </si>
  <si>
    <t>Cao Thị Thanh Yến</t>
  </si>
  <si>
    <t>16.121</t>
  </si>
  <si>
    <t>Đường Hải Hồng</t>
  </si>
  <si>
    <t>Nguyễn Hoàng Hà</t>
  </si>
  <si>
    <t>Nguyễn Thị Đức Hạnh</t>
  </si>
  <si>
    <t>V.08.08.22</t>
  </si>
  <si>
    <t>Dược sĩ hạng III</t>
  </si>
  <si>
    <t>Nguyễn Thị Dung (B)</t>
  </si>
  <si>
    <t>V.08.05.13</t>
  </si>
  <si>
    <t>Nguyễn Thị Hiến</t>
  </si>
  <si>
    <t>16.118</t>
  </si>
  <si>
    <t>Nguyễn Thị Mai Phương</t>
  </si>
  <si>
    <t>Thái Thị Tân</t>
  </si>
  <si>
    <t>Trung tâm Đảm bảo chất lượng</t>
  </si>
  <si>
    <t>Địa lý</t>
  </si>
  <si>
    <t>Địa lý kinh tế</t>
  </si>
  <si>
    <t>Địa lý học</t>
  </si>
  <si>
    <t>Nguyễn Thanh Diệu</t>
  </si>
  <si>
    <t>Tương đương B2 5/11/2018</t>
  </si>
  <si>
    <t>Đinh Thị Nga</t>
  </si>
  <si>
    <t>Tổ Đảm bảo chất lượng</t>
  </si>
  <si>
    <t>Lê Việt Dũng</t>
  </si>
  <si>
    <t>Tổ Khảo thí</t>
  </si>
  <si>
    <t>Nguyễn Mai Phương</t>
  </si>
  <si>
    <t>Nguyễn Minh Hiền</t>
  </si>
  <si>
    <t>Giáo dục học/Vật lý</t>
  </si>
  <si>
    <t>LL&amp;PPDH bộ môn vật lý</t>
  </si>
  <si>
    <t>Nguyễn Thị Hương Trà</t>
  </si>
  <si>
    <t>SP Toán</t>
  </si>
  <si>
    <t>Toán giải tích</t>
  </si>
  <si>
    <t>Nguyễn Thị Kim Nhung</t>
  </si>
  <si>
    <t>Khoa học giáo dục/Quản lý giáo dục</t>
  </si>
  <si>
    <t>Nguyễn Thị Ngọc Hà (B)</t>
  </si>
  <si>
    <t>Trần Thị Hằng</t>
  </si>
  <si>
    <t>KHXH&amp;NV/Ngôn ngữ học</t>
  </si>
  <si>
    <t>Nguyễn Hoàng An</t>
  </si>
  <si>
    <t>Luật kinh doanh</t>
  </si>
  <si>
    <t>Phan Sỹ Mỹ</t>
  </si>
  <si>
    <t>Hoàng Thị Thúy Vân</t>
  </si>
  <si>
    <t>Trung tâm Dịch vụ, hỗ trợ sinh viên và Quan hệ doanh nghiệp</t>
  </si>
  <si>
    <t>Kinh tế đối ngoại</t>
  </si>
  <si>
    <t>IELTS 6.0
(27.7.2018)</t>
  </si>
  <si>
    <t>Đoàn Văn Minh</t>
  </si>
  <si>
    <t>Giáo dục tiểu học</t>
  </si>
  <si>
    <t xml:space="preserve"> Giáo dục học</t>
  </si>
  <si>
    <t>Hồ Thị Dung</t>
  </si>
  <si>
    <t>Hồ Việt Dũng</t>
  </si>
  <si>
    <t>Lê Công Đức</t>
  </si>
  <si>
    <t>Nguyễn Phương Thảo</t>
  </si>
  <si>
    <t>17.170</t>
  </si>
  <si>
    <t>Nguyễn Vinh Quang</t>
  </si>
  <si>
    <t>Trung tâm Dịch vụ, Hỗ trợ sinh viên và Quan hệ doanh nghiệp</t>
  </si>
  <si>
    <t>Quản lý kinh tế Nông lâm</t>
  </si>
  <si>
    <t>Phạm Thị Quỳnh Như</t>
  </si>
  <si>
    <t>Trần Thị Lan Phương</t>
  </si>
  <si>
    <t>Quaản lý đất đai</t>
  </si>
  <si>
    <t>Trần Văn Phúc</t>
  </si>
  <si>
    <t>B1 (2016)</t>
  </si>
  <si>
    <t>Bùi Đức Công</t>
  </si>
  <si>
    <t>Trung tâm Giáo dục Quốc phòng và An ninh Trường Đại học Vinh</t>
  </si>
  <si>
    <t>Đường lối quân sự</t>
  </si>
  <si>
    <t>Lê Duy Hiếu</t>
  </si>
  <si>
    <t>Trung tâm Giáo Dục quốc phòng và An Ninh Trường Đại học Vinh</t>
  </si>
  <si>
    <t>Giáo dục Quốc phòng-SP</t>
  </si>
  <si>
    <t>Nguyễn Đình Lưu</t>
  </si>
  <si>
    <t>Giáo dục Quốc phòng</t>
  </si>
  <si>
    <t>Nguyễn Minh Quyết</t>
  </si>
  <si>
    <t>Chính trị học</t>
  </si>
  <si>
    <t>B (trung tâm)
B2 (KS 11/2019)</t>
  </si>
  <si>
    <t>Nguyễn Phong Quang</t>
  </si>
  <si>
    <t>Trần THị Xinh</t>
  </si>
  <si>
    <t>SP GDQP</t>
  </si>
  <si>
    <t>Trần Văn Long</t>
  </si>
  <si>
    <t>Trần Văn Thông</t>
  </si>
  <si>
    <t>Đinh Thị Hải</t>
  </si>
  <si>
    <t>Kỹ - Chiến thuật</t>
  </si>
  <si>
    <t>Đoàn Quang Dũng</t>
  </si>
  <si>
    <t>Lưu Văn Mạnh</t>
  </si>
  <si>
    <t>Nguyễn Đình Phi</t>
  </si>
  <si>
    <t>Nguyễn Ngọc Dũng</t>
  </si>
  <si>
    <t>Anh: B2</t>
  </si>
  <si>
    <t>Nguyễn Quốc Chiến</t>
  </si>
  <si>
    <t>Nguyễn Thế Tiến</t>
  </si>
  <si>
    <t>Phạm Thế Dũng</t>
  </si>
  <si>
    <t>Phan Duy Long</t>
  </si>
  <si>
    <t>Đặng Thị Ngọc</t>
  </si>
  <si>
    <t>Đinh Trung Thành</t>
  </si>
  <si>
    <t>Trung tâm Giáo dục Thường xuyên</t>
  </si>
  <si>
    <t>Ngô Đức Nhàn</t>
  </si>
  <si>
    <t>Tổ Đào tạo - Tuyển sinh</t>
  </si>
  <si>
    <t>Nguyễn Năng Hùng</t>
  </si>
  <si>
    <t>Tổ Hành chính</t>
  </si>
  <si>
    <t>Chu Thị Ngọc Diệp</t>
  </si>
  <si>
    <t>Đậu Đăng Tuấn</t>
  </si>
  <si>
    <t>Hoàng Thị Lê</t>
  </si>
  <si>
    <t>Nguyễn Ngọc Tú</t>
  </si>
  <si>
    <t>Kỹ sư cơ khí</t>
  </si>
  <si>
    <t>Nguyễn Quốc Dũng</t>
  </si>
  <si>
    <t>NuôI trồng thủy sản</t>
  </si>
  <si>
    <t>Nguyễn Văn Quỳnh (B)</t>
  </si>
  <si>
    <t>Nguyễn Thị Minh</t>
  </si>
  <si>
    <t>Trung tâm Kiểm định chất lượng giáo dục - Trường Đại học Vinh</t>
  </si>
  <si>
    <t>Điện tử, truyền thông</t>
  </si>
  <si>
    <t>Điện tử - Viễn thông</t>
  </si>
  <si>
    <t>Vật liệu điện tử</t>
  </si>
  <si>
    <t>Trần Đình Quang</t>
  </si>
  <si>
    <t>Phan Hùng Thư</t>
  </si>
  <si>
    <t>Khoa Tâm lý - Giáo dục</t>
  </si>
  <si>
    <t>Nguyễn Thị Thanh (D)</t>
  </si>
  <si>
    <t>Giản Hoàng Anh</t>
  </si>
  <si>
    <t>Tiếng Anh Ấn độ</t>
  </si>
  <si>
    <t>Nguyễn Đình Huy</t>
  </si>
  <si>
    <t>Trần Quyết Thắng</t>
  </si>
  <si>
    <t>KTXDCT giao thông</t>
  </si>
  <si>
    <t>Đinh Nho Lâm</t>
  </si>
  <si>
    <t>Trung tâm Nội trú</t>
  </si>
  <si>
    <t>Nguyễn Kim Từ</t>
  </si>
  <si>
    <t>Nguyễn Thị Bích Thủy (E)</t>
  </si>
  <si>
    <t>Bùi Thị Liên</t>
  </si>
  <si>
    <t>Đặng Ngọc Dũng</t>
  </si>
  <si>
    <t>Đinh Thị Quỳnh mai</t>
  </si>
  <si>
    <t>Kinh tế bảo hiểm</t>
  </si>
  <si>
    <t>Kinh doanh &amp; quản lý</t>
  </si>
  <si>
    <t>Hà Thị Minh Trang</t>
  </si>
  <si>
    <t>Hoàng Thị Hương Giang</t>
  </si>
  <si>
    <t>Lê Thị Thơ</t>
  </si>
  <si>
    <t>Tiếng Nga, Cử nhân thư viện thông tin</t>
  </si>
  <si>
    <t>Nguyễn Thị Mai</t>
  </si>
  <si>
    <t>Nguyễn Thị Quỳnh Trang (A)</t>
  </si>
  <si>
    <t>Ngữ văn _SP</t>
  </si>
  <si>
    <t>Nguyễn Thị Sen</t>
  </si>
  <si>
    <t>Phạm Ngọc Luận</t>
  </si>
  <si>
    <t>Phạm Thị Hoài Thanh</t>
  </si>
  <si>
    <t>B - 2/8/2016</t>
  </si>
  <si>
    <t>Tô Thị Thanh Hương</t>
  </si>
  <si>
    <t>Trần Châu Thành</t>
  </si>
  <si>
    <t>Trần Thị Thu Chung</t>
  </si>
  <si>
    <t>Võ Quang Cường</t>
  </si>
  <si>
    <t>Bùi Thị Thanh Hà</t>
  </si>
  <si>
    <t>Chưa qua đào tạo</t>
  </si>
  <si>
    <t>Bùi Thị Hương Sen</t>
  </si>
  <si>
    <t>Trung tâm Thông tin - Thư viện Nguyễn Thúc Hào</t>
  </si>
  <si>
    <t>KHXH&amp;NV - Ngôn ngữ</t>
  </si>
  <si>
    <t>Hồ Thị Oanh</t>
  </si>
  <si>
    <t>Lưu trữ học &amp; QT văn phòng</t>
  </si>
  <si>
    <t>Nguyễn Đức Bình</t>
  </si>
  <si>
    <t>Kỹ sư công nghệ thông tin, Kỹ sư thủy sản</t>
  </si>
  <si>
    <t>B1 - 29/12/2011</t>
  </si>
  <si>
    <t xml:space="preserve">CN tin học </t>
  </si>
  <si>
    <t>Nguyễn Tuấn Minh</t>
  </si>
  <si>
    <t>Phan Văn Tài</t>
  </si>
  <si>
    <t>Dương Thị Thanh Nga</t>
  </si>
  <si>
    <t>Tổ phân loại - Biên mục</t>
  </si>
  <si>
    <t>Lê Thị Vân Anh (B)</t>
  </si>
  <si>
    <t>Văn học, Cử nhân thư viện thông tin</t>
  </si>
  <si>
    <t>Nguyễn Thị Hà Giang (A)</t>
  </si>
  <si>
    <t>Nguyễn Thị Hải Yến (C)</t>
  </si>
  <si>
    <t>Tiếng Anh, Cử nhân thư viện thông tin</t>
  </si>
  <si>
    <t>Nguyễn Thị Nhàn</t>
  </si>
  <si>
    <t>Nguyễn Thị Thanh Hằng</t>
  </si>
  <si>
    <t>Ngữ văn_SP, Cử nhân thư viện thông tin</t>
  </si>
  <si>
    <t>Nguyễn Thị Thương (A)</t>
  </si>
  <si>
    <t>Cao Thị Thủy</t>
  </si>
  <si>
    <t>Tổ phục vụ</t>
  </si>
  <si>
    <t>Lưu Vân Anh</t>
  </si>
  <si>
    <t>Nguyễn Thị Mơ</t>
  </si>
  <si>
    <t>Văn thư - Lưu trữ</t>
  </si>
  <si>
    <t>Ông Thị Kim Ngân</t>
  </si>
  <si>
    <t>Lâm Thu Trang</t>
  </si>
  <si>
    <t>Tổ thông tin - tư liệu</t>
  </si>
  <si>
    <t>Ngô Thị Thúy Lan</t>
  </si>
  <si>
    <t>Nguyễn Văn Hải (A)</t>
  </si>
  <si>
    <t>Công nghệ đào tạo</t>
  </si>
  <si>
    <t>Hoàng Thị Nga (B)</t>
  </si>
  <si>
    <t>Phạm Thị Hoài Phương</t>
  </si>
  <si>
    <t>Hoàng Ngọc Diệp</t>
  </si>
  <si>
    <t>Ngôn ngữ VN</t>
  </si>
  <si>
    <t>B - 21/8/2006</t>
  </si>
  <si>
    <t>Nguyễn Thị Hải Yến (D)</t>
  </si>
  <si>
    <t>Chu Thị Thanh Lâm</t>
  </si>
  <si>
    <t>Trung tâm Thực hành - Thí nghiệm</t>
  </si>
  <si>
    <t>Hóa phân tích</t>
  </si>
  <si>
    <t>Lê Thị Hoa</t>
  </si>
  <si>
    <t>Hóa Hữu cơ</t>
  </si>
  <si>
    <t>Lê Thị Thu Hiệp</t>
  </si>
  <si>
    <t>Ngô Thị Thủy Hà</t>
  </si>
  <si>
    <t>Nguyễn Thị Hòa (B)</t>
  </si>
  <si>
    <t>hóa học</t>
  </si>
  <si>
    <t>Nguyễn Thị Tâm (A)</t>
  </si>
  <si>
    <t>Nguyễn Thị Vui</t>
  </si>
  <si>
    <t>Trịnh Thị Thanh Hà</t>
  </si>
  <si>
    <t>Hoá hữu cơ</t>
  </si>
  <si>
    <t>Bùi Đình Thuận</t>
  </si>
  <si>
    <t>Lê Thị Thu</t>
  </si>
  <si>
    <t>Sinh - Địa</t>
  </si>
  <si>
    <t>Sinh học_SP</t>
  </si>
  <si>
    <t>Nguyễn Thị Bình (A)</t>
  </si>
  <si>
    <t>Nguyễn Thị Kim Chung</t>
  </si>
  <si>
    <t>Hồ Thị Hải Yên</t>
  </si>
  <si>
    <t>Tổ Hóa sinh - Môi trường</t>
  </si>
  <si>
    <t>Nguyễn Thị Nhã</t>
  </si>
  <si>
    <t>Tổ Kỹ thuật và Công nghệ</t>
  </si>
  <si>
    <t>Lê thị Hồng Lam</t>
  </si>
  <si>
    <t>Tổ Sư phạm Tự nhiên</t>
  </si>
  <si>
    <t>Lê Viết Đồng</t>
  </si>
  <si>
    <t>Tổ Xây dựng</t>
  </si>
  <si>
    <t>Lê Thị Dung</t>
  </si>
  <si>
    <t>Vật lý và Công nghệ</t>
  </si>
  <si>
    <t xml:space="preserve">Vật lý </t>
  </si>
  <si>
    <t>Lương Thị Yến Nga</t>
  </si>
  <si>
    <t>Vật lý-SP</t>
  </si>
  <si>
    <t>Nghiêm Thăng Hùng</t>
  </si>
  <si>
    <t>Ngô Sỹ Khánh</t>
  </si>
  <si>
    <t>Kỹ thuật Điện - Điện tử</t>
  </si>
  <si>
    <t>Nguyễn Doãn Chung</t>
  </si>
  <si>
    <t>Nguyễn Lê Thăng</t>
  </si>
  <si>
    <t>Nguyễn Thế Tân</t>
  </si>
  <si>
    <t>Nguyễn Thị Hoài Phương</t>
  </si>
  <si>
    <t>Nguyễn Thị Thu Hiền (A)</t>
  </si>
  <si>
    <t>Nguyễn Văn Hải (B)</t>
  </si>
  <si>
    <t>Cao Xuân Thiệu</t>
  </si>
  <si>
    <t>Đoàn Thị Minh Khai</t>
  </si>
  <si>
    <t>Nguyễn Đình Anh</t>
  </si>
  <si>
    <t>Trương Văn Bé</t>
  </si>
  <si>
    <t>Văn Thị Tâm</t>
  </si>
  <si>
    <t>C1</t>
  </si>
  <si>
    <t>Lê Thị Quỳnh</t>
  </si>
  <si>
    <t>SP Địa lý</t>
  </si>
  <si>
    <t>Đinh Thế Định</t>
  </si>
  <si>
    <t>Trường Khoa học Xã hội và Nhân văn</t>
  </si>
  <si>
    <t>Khoa Chính trị và Báo chí</t>
  </si>
  <si>
    <t>SP Hóa, CNXH KH</t>
  </si>
  <si>
    <t>CNXH KH, PGS: Chính trị học</t>
  </si>
  <si>
    <t>Hắc Xuân Cảnh</t>
  </si>
  <si>
    <t>SP Lịch sử</t>
  </si>
  <si>
    <t>Sử học</t>
  </si>
  <si>
    <t>Lê Hà Phương</t>
  </si>
  <si>
    <t xml:space="preserve">Báo chí </t>
  </si>
  <si>
    <t>Lê Thị Thanh Hiếu</t>
  </si>
  <si>
    <t>B2 (2.2019)</t>
  </si>
  <si>
    <t>Lê Thị Thu Hiền</t>
  </si>
  <si>
    <t>Báo chí -Báo in</t>
  </si>
  <si>
    <t>Quan hệ công chúng</t>
  </si>
  <si>
    <t>Báo chí học</t>
  </si>
  <si>
    <t>Miễn
B2 (KS 11/2019)</t>
  </si>
  <si>
    <t>Nguyễn Thanh Hải</t>
  </si>
  <si>
    <t>nữ</t>
  </si>
  <si>
    <t>B2
(KS 3/2020)</t>
  </si>
  <si>
    <t>Nguyễn Thị Lê Vinh</t>
  </si>
  <si>
    <t>Nguyễn Thị Quỳnh Nga (A)</t>
  </si>
  <si>
    <t>Phạm Thị Bình</t>
  </si>
  <si>
    <t>Phạm Thị Thúy Hồng</t>
  </si>
  <si>
    <t>Phan Văn Tuấn</t>
  </si>
  <si>
    <t>Đang học hoàn chỉnh CCLLCT</t>
  </si>
  <si>
    <t>Trần Viết Quang</t>
  </si>
  <si>
    <t>Trương Thị Phương Thảo</t>
  </si>
  <si>
    <t xml:space="preserve"> Giáo dục chính trị</t>
  </si>
  <si>
    <t>đối tượng 4</t>
  </si>
  <si>
    <t>Vũ Thị Phương Lê</t>
  </si>
  <si>
    <t>Chính trị</t>
  </si>
  <si>
    <t>Bùi Minh Thuận</t>
  </si>
  <si>
    <t xml:space="preserve">Lịch sử/ Dân tộc học </t>
  </si>
  <si>
    <t>Bùi Văn Hào</t>
  </si>
  <si>
    <t>Lê Thị Hải Lý</t>
  </si>
  <si>
    <t>Du lịch</t>
  </si>
  <si>
    <t>Nguyễn Hồng Vinh</t>
  </si>
  <si>
    <t>Lịch sử/Dân tộc học</t>
  </si>
  <si>
    <t>Nhân học</t>
  </si>
  <si>
    <t>Nguyễn Thị Hoài An</t>
  </si>
  <si>
    <t>Công tác xã hội</t>
  </si>
  <si>
    <t>Nguyễn Thị Thanh Thanh</t>
  </si>
  <si>
    <t>Nguyễn Văn Trung</t>
  </si>
  <si>
    <t>LSĐCSVN</t>
  </si>
  <si>
    <t>Ông Thị Mai Thương</t>
  </si>
  <si>
    <t>Xã hội học</t>
  </si>
  <si>
    <t>Phạm Thị Oanh</t>
  </si>
  <si>
    <t>Phan Thị Thúy Hà</t>
  </si>
  <si>
    <t>Phùng Văn Nam</t>
  </si>
  <si>
    <t>Trần Thị Khánh Dung</t>
  </si>
  <si>
    <t>Công tác xã hội &amp; phát triển cộng đồng</t>
  </si>
  <si>
    <t>Trần Thị Thủy (B)</t>
  </si>
  <si>
    <t>Võ Thị Anh Mai</t>
  </si>
  <si>
    <t>Võ Thị Cẩm Ly</t>
  </si>
  <si>
    <t>Bùi Hạnh Phúc</t>
  </si>
  <si>
    <t>Khoa Luật học</t>
  </si>
  <si>
    <t>Luật học</t>
  </si>
  <si>
    <t>LL&amp;LS Nhà nước PL</t>
  </si>
  <si>
    <t>Bùi Thị Phương Quỳnh</t>
  </si>
  <si>
    <t>Cao Thị Ngọc yến</t>
  </si>
  <si>
    <t>LL về NN&amp;PL</t>
  </si>
  <si>
    <t>Đặng Thị Phương Linh</t>
  </si>
  <si>
    <t>Luật hình sự</t>
  </si>
  <si>
    <t>Đinh Ngọc Thắng</t>
  </si>
  <si>
    <t>Đinh Văn Liêm</t>
  </si>
  <si>
    <t>Luật kinh tế</t>
  </si>
  <si>
    <t>Luật Hiến pháp và Luật HC</t>
  </si>
  <si>
    <t>B1 - 10/5/2012</t>
  </si>
  <si>
    <t>CCLLCT 2022</t>
  </si>
  <si>
    <t>Đoàn Minh Trang</t>
  </si>
  <si>
    <t>Luật + SP Toán</t>
  </si>
  <si>
    <t>Hồ Thị Nga</t>
  </si>
  <si>
    <t>Hồ Trọng Hữu</t>
  </si>
  <si>
    <t>Tội phạm học &amp; phòng ngừa tội phạm</t>
  </si>
  <si>
    <t>Ngô Thị Thu Hoài</t>
  </si>
  <si>
    <t>2019</t>
  </si>
  <si>
    <t>Nguyễn Thị Bích Ngọc (B)</t>
  </si>
  <si>
    <t>Luật hành chính</t>
  </si>
  <si>
    <t>Nguyễn Thị Hà (B)</t>
  </si>
  <si>
    <t>Nguyễn Thị Mai Anh</t>
  </si>
  <si>
    <t>Nguyễn Thị Mai Trang</t>
  </si>
  <si>
    <t>Luật Hình sự</t>
  </si>
  <si>
    <t>Nguyễn Thị Thanh Trâm (B)</t>
  </si>
  <si>
    <t>Nguyễn Thị Thùy Dung</t>
  </si>
  <si>
    <t>Nguyễn Văn Đại</t>
  </si>
  <si>
    <t>Nguyễn Văn Dũng</t>
  </si>
  <si>
    <t>Luật quốc tế</t>
  </si>
  <si>
    <t>Bùi Thuận Yến</t>
  </si>
  <si>
    <t>Khoa Luật Kinh tế</t>
  </si>
  <si>
    <t>Luật dân sự</t>
  </si>
  <si>
    <t>Chu Thị Trinh</t>
  </si>
  <si>
    <t>ThS Nga</t>
  </si>
  <si>
    <t>Hà Thị Thúy</t>
  </si>
  <si>
    <t xml:space="preserve">Luật </t>
  </si>
  <si>
    <t>Hồ Thị Duyên</t>
  </si>
  <si>
    <t>Hồ Thị Hải</t>
  </si>
  <si>
    <t>Lê Hồng Hạnh</t>
  </si>
  <si>
    <t>Ngũ Thị Như Hoa</t>
  </si>
  <si>
    <t>Nguyễn Mai Ly</t>
  </si>
  <si>
    <t>Nguyễn Thị Hồng Nhật</t>
  </si>
  <si>
    <t>Nguyễn Thị Phương Thảo (C)</t>
  </si>
  <si>
    <t>Nguyễn Thị Phương Thảo (D)</t>
  </si>
  <si>
    <t>X</t>
  </si>
  <si>
    <t>Nguyễn Thị Thanh (C)</t>
  </si>
  <si>
    <t>Phạm Thị Huyền Sang</t>
  </si>
  <si>
    <t>ThS nước ngoài</t>
  </si>
  <si>
    <t>Phạm Thị Thúy Liễu</t>
  </si>
  <si>
    <t>Phan Nữ Hiền Oanh</t>
  </si>
  <si>
    <t>Trần Thị Vân Trà</t>
  </si>
  <si>
    <t>Lê Thị Hồng Phương (B)</t>
  </si>
  <si>
    <t>Văn phòng Trường</t>
  </si>
  <si>
    <t>Lịch sử Việt Nam</t>
  </si>
  <si>
    <t>Lê Thị Lý</t>
  </si>
  <si>
    <t>Thái Thị Ngọc Loan</t>
  </si>
  <si>
    <t>LL văn học</t>
  </si>
  <si>
    <t>Trần Thị Nhung</t>
  </si>
  <si>
    <t>Võ Thị Thúy Hằng</t>
  </si>
  <si>
    <t>Đặng Thúy Anh</t>
  </si>
  <si>
    <t>Trường Kinh tế</t>
  </si>
  <si>
    <t>Khoa Kế toán</t>
  </si>
  <si>
    <t>Kế toán kiểm toán</t>
  </si>
  <si>
    <t>Kế toán kiểm toán &amp; phân tích</t>
  </si>
  <si>
    <t>Cử nhân</t>
  </si>
  <si>
    <t>Đào Thị Loan</t>
  </si>
  <si>
    <t>Đường Thị Quỳnh Liên</t>
  </si>
  <si>
    <t>Hồ Mỹ Hạnh</t>
  </si>
  <si>
    <t>Ngô Thị Khánh Linh</t>
  </si>
  <si>
    <t>Kinh doanh &amp; quản lý/Kế toán kiểm toán &amp; phân tích</t>
  </si>
  <si>
    <t>Nguyễn Anh Tú</t>
  </si>
  <si>
    <t>Nguyễn Thị Bích Thủy (A)</t>
  </si>
  <si>
    <t>Nguyễn Thị Diệu Thúy</t>
  </si>
  <si>
    <t>Nguyễn Thị Hạnh Duyên</t>
  </si>
  <si>
    <t>Nguyễn Thị Mai Lê</t>
  </si>
  <si>
    <t>Nguyễn Thị Thanh Hòa</t>
  </si>
  <si>
    <t>Kế toán</t>
  </si>
  <si>
    <t>B2/2017
Cử nhân</t>
  </si>
  <si>
    <t>Phạm Thị Kim Yến</t>
  </si>
  <si>
    <t>Phạm Thị Thúy Hằng</t>
  </si>
  <si>
    <t>Phan Thị Nhật Linh</t>
  </si>
  <si>
    <t>Trương Thị Hoài</t>
  </si>
  <si>
    <t>Cao Thị Thanh Vân</t>
  </si>
  <si>
    <t>Kinh tế đầu tư</t>
  </si>
  <si>
    <t>Lê Vũ Sao Mai</t>
  </si>
  <si>
    <t>B - 20/6/2006</t>
  </si>
  <si>
    <t>Lương Thị Quỳnh Mai</t>
  </si>
  <si>
    <t>Kinh doanh quốc tế</t>
  </si>
  <si>
    <t>Nguyễn Mai Hường</t>
  </si>
  <si>
    <t>Nguyễn Thế Lân</t>
  </si>
  <si>
    <t>Kinh tế nông nghiệp &amp; phát triển nông thôn</t>
  </si>
  <si>
    <t>Kinh tế phát triển quốc tế</t>
  </si>
  <si>
    <t>Nguyễn Thị Bích Liên</t>
  </si>
  <si>
    <t>Nguyễn Thị Hải Yến (B)</t>
  </si>
  <si>
    <t>Nguyễn Thị Minh Phượng</t>
  </si>
  <si>
    <t>Kinh tế nông nghiệp</t>
  </si>
  <si>
    <t>Kinh tế phát triển</t>
  </si>
  <si>
    <t>Nguyễn Thị Thúy Quỳnh</t>
  </si>
  <si>
    <t>Kinh tế thương maị</t>
  </si>
  <si>
    <t>Nguyễn Thị Thúy Vinh</t>
  </si>
  <si>
    <t>Nguyễn Thị Tiếng</t>
  </si>
  <si>
    <t>Nguyễn Văn Quỳnh (A)</t>
  </si>
  <si>
    <t>Thái Thị Kim Oanh</t>
  </si>
  <si>
    <t>Trần Thị Hoàng Mai</t>
  </si>
  <si>
    <t>B - 31/12/2001</t>
  </si>
  <si>
    <t>Trần Thị Hồng Lam</t>
  </si>
  <si>
    <t>Kinh tế Chính trị</t>
  </si>
  <si>
    <t>Trần Thị Thanh Tâm</t>
  </si>
  <si>
    <t>Kinh tế quốc tế</t>
  </si>
  <si>
    <t>Kinh tế học</t>
  </si>
  <si>
    <t>Trần Thị Thanh Thủy</t>
  </si>
  <si>
    <t>Đỗ Thị Phi Hoài</t>
  </si>
  <si>
    <t>Hồ Thị Diệu ánh</t>
  </si>
  <si>
    <t>B - 31/7/2001</t>
  </si>
  <si>
    <t>Hoàng Thị Cẩm Thương</t>
  </si>
  <si>
    <t>Trần Diệu Linh</t>
  </si>
  <si>
    <t>Thạc sỹ ở Anh</t>
  </si>
  <si>
    <t>Trần Quang Bách</t>
  </si>
  <si>
    <t>Quản trị kinh doanh tổng hợp</t>
  </si>
  <si>
    <t>B2 - 23/9/2020</t>
  </si>
  <si>
    <t>Trần Thị Lê Na</t>
  </si>
  <si>
    <t>Thương mại Quốc tế</t>
  </si>
  <si>
    <t>Trần Văn Hào</t>
  </si>
  <si>
    <t>Quản trị kinh doanh CN &amp; XD</t>
  </si>
  <si>
    <t>Bành Thị Thảo</t>
  </si>
  <si>
    <t>Khoa Tài chính ngân hàng</t>
  </si>
  <si>
    <t>Ngân hàng thương mại</t>
  </si>
  <si>
    <t>IELTS 6.0
)31/1/2018</t>
  </si>
  <si>
    <t>Đặng Thành Cương</t>
  </si>
  <si>
    <t>Tài chính tín dụng &amp; lưu thông tiền tệ</t>
  </si>
  <si>
    <t>kinh tế/kinh tế Tài chính ngân hàng</t>
  </si>
  <si>
    <t>Đoàn Thị Ngọc Hân</t>
  </si>
  <si>
    <t>Tài chính doanh nghiệp</t>
  </si>
  <si>
    <t>Hoàng Thị Thanh Huyền</t>
  </si>
  <si>
    <t>Hoàng Thị Việt</t>
  </si>
  <si>
    <t>Ngô Hồng Nhung</t>
  </si>
  <si>
    <t>Thị trường chứng khoán</t>
  </si>
  <si>
    <t>Nguyễn Đình Tiến</t>
  </si>
  <si>
    <t>Ngân hàng</t>
  </si>
  <si>
    <t>IELTS 6.0</t>
  </si>
  <si>
    <t>Nguyễn Thanh Huyền (A)</t>
  </si>
  <si>
    <t>Nguyễn Thị Anh Giang</t>
  </si>
  <si>
    <t>Nguyễn Thị Bích Thủy (B)</t>
  </si>
  <si>
    <t>Nguyễn Thị Yến</t>
  </si>
  <si>
    <t>IELTS 6.0
21.12.2018</t>
  </si>
  <si>
    <t>Trần Thị Lưu Tâm</t>
  </si>
  <si>
    <t>Thanh toán quốc tế</t>
  </si>
  <si>
    <t>Trịnh Thị Hằng</t>
  </si>
  <si>
    <t>Đào Thị Lợi</t>
  </si>
  <si>
    <t>Lê Như Lai</t>
  </si>
  <si>
    <t>Lê Thị Hồng Phương (A)</t>
  </si>
  <si>
    <t>Nguyễn Thị Linh</t>
  </si>
  <si>
    <t>Trần Thanh Huyền</t>
  </si>
  <si>
    <t>Đo lường và đánh giá trong giáo dục</t>
  </si>
  <si>
    <t>Đặng Thị Lê Na</t>
  </si>
  <si>
    <t>Trường Mầm non thực hành</t>
  </si>
  <si>
    <t>Tổ Mầm non</t>
  </si>
  <si>
    <t>Dương Thị Nga</t>
  </si>
  <si>
    <t>V.07.02.04</t>
  </si>
  <si>
    <t>GVMN hạng II 7/3/2020</t>
  </si>
  <si>
    <t>Nguyễn Thị Bích Lê</t>
  </si>
  <si>
    <t>Đào Thị Hồng Thơm</t>
  </si>
  <si>
    <t>Tổ Mầm non 1</t>
  </si>
  <si>
    <t>Nguyễn Minh Thương</t>
  </si>
  <si>
    <t>Nguyễn Thị Hồng</t>
  </si>
  <si>
    <t>V.07.02.06</t>
  </si>
  <si>
    <t>GVMN hạng III 3/7/2020</t>
  </si>
  <si>
    <t>Nguyễn Thị Hường (B)</t>
  </si>
  <si>
    <t>V.07.02.05</t>
  </si>
  <si>
    <t>Nguyễn Thị Nhung</t>
  </si>
  <si>
    <t>SP tiếng Anh</t>
  </si>
  <si>
    <t>Nguyễn Thị Tâm (B)</t>
  </si>
  <si>
    <t>Nguyễn Thị Thủy (B)</t>
  </si>
  <si>
    <t>Phạm Thị Nguyệt Minh</t>
  </si>
  <si>
    <t>Phạm Thị Phúc</t>
  </si>
  <si>
    <t>Phan Thị Nhàn</t>
  </si>
  <si>
    <t>Trần Thị Hồng Ngọc</t>
  </si>
  <si>
    <t>Trần Thị Thanh Xuân (B)</t>
  </si>
  <si>
    <t>Nguyễn Thị Thanh Dung</t>
  </si>
  <si>
    <t>SP Giáo dục mầm non</t>
  </si>
  <si>
    <t>Ngô Thị Thương</t>
  </si>
  <si>
    <t>Tổ Mầm non 2</t>
  </si>
  <si>
    <t>Nguyễn Thị Hải</t>
  </si>
  <si>
    <t>Nguyễn Thị Huyền (B)</t>
  </si>
  <si>
    <t>Nguyễn Thị Linh Xuân</t>
  </si>
  <si>
    <t>Nguyễn Thị Mỹ Linh</t>
  </si>
  <si>
    <t>Nguyễn Thị Ngọc</t>
  </si>
  <si>
    <t>Nguyễn Thị Uyên (B)</t>
  </si>
  <si>
    <t>Trần ái Linh</t>
  </si>
  <si>
    <t>Trương Thị Quỳnh Trang</t>
  </si>
  <si>
    <t>Nguyễn Đắc Quỳnh Nga</t>
  </si>
  <si>
    <t>Chu Thị Tơ</t>
  </si>
  <si>
    <t>Tổ Mầm non 3</t>
  </si>
  <si>
    <t>Đinh Thị Hằng</t>
  </si>
  <si>
    <t>Nguyễn Thị Bé</t>
  </si>
  <si>
    <t>SP mầm non</t>
  </si>
  <si>
    <t>Nguyễn Thị Châu (B)</t>
  </si>
  <si>
    <t>Nguyễn Thị Dung (A)</t>
  </si>
  <si>
    <t>Nguyễn Thị Hòa (A)</t>
  </si>
  <si>
    <t>Nguyễn Thị Thanh Hảo</t>
  </si>
  <si>
    <t>Tạ Thị Thùy Dung</t>
  </si>
  <si>
    <t>Đối tượng 3</t>
  </si>
  <si>
    <t>Thái Thị Thảo</t>
  </si>
  <si>
    <t>Trương Thị Hiên</t>
  </si>
  <si>
    <t>Tiểu học_SP</t>
  </si>
  <si>
    <t>Trương Thị Hướng</t>
  </si>
  <si>
    <t>Nguyễn Duy Thìn</t>
  </si>
  <si>
    <t>VP Trường MNTH</t>
  </si>
  <si>
    <t>Nguyễn Sỹ Hùng</t>
  </si>
  <si>
    <t>Nguyễn Thị Hà Giang (C)</t>
  </si>
  <si>
    <t>Nguyễn Thị Hoàng Nga</t>
  </si>
  <si>
    <t>Nguyễn Trọng Duyên</t>
  </si>
  <si>
    <t>Đinh Thị Dung</t>
  </si>
  <si>
    <t>Nguyễn Thị Hoài (A)</t>
  </si>
  <si>
    <t>Nguyễn Thị Mai Lan</t>
  </si>
  <si>
    <t>Địa lý tự nhiên</t>
  </si>
  <si>
    <t>Địa lý kinh tế - Chính trị</t>
  </si>
  <si>
    <t>Giáo dục học/LL&amp;PP dạy học bộ môn Địa lý</t>
  </si>
  <si>
    <t>Khoa học giáo dục/LL&amp;PP dạy học bộ môn Địa lý</t>
  </si>
  <si>
    <t>Đợt 3 năm 2017</t>
  </si>
  <si>
    <t>Tiếng Pháp/A2</t>
  </si>
  <si>
    <t>Địa lý tài nguyên &amp; môi trường</t>
  </si>
  <si>
    <t>Võ Thị Thu Hà (A)</t>
  </si>
  <si>
    <t>Giáo dục học/LL&amp;PPDH bộ môn Địa lý</t>
  </si>
  <si>
    <t>Bùi Thị Cần</t>
  </si>
  <si>
    <t>Đợt 10/2016</t>
  </si>
  <si>
    <t>Dương Thị Mai Hoa</t>
  </si>
  <si>
    <t>Hoàng Thị Nga (A)</t>
  </si>
  <si>
    <t>Nguyễn Thái Sơn (A)</t>
  </si>
  <si>
    <t>Nguyễn Thị Hải Yến (A)</t>
  </si>
  <si>
    <t>KTCT</t>
  </si>
  <si>
    <t>Nguyễn Thị Kim Thi</t>
  </si>
  <si>
    <t>PPGD bộ môn GD chính trị</t>
  </si>
  <si>
    <t>Phan Thị Nhuần</t>
  </si>
  <si>
    <t>Nguyễn Thị Kim Chi</t>
  </si>
  <si>
    <t>LL&amp;PPDH GDCT</t>
  </si>
  <si>
    <t>CC UDCNTTCB 8/10/2019</t>
  </si>
  <si>
    <t>Nguyễn Thị Kỳ</t>
  </si>
  <si>
    <t>Khoa Giáo dục mầm non</t>
  </si>
  <si>
    <t>Nguyễn Thị Thu Hạnh</t>
  </si>
  <si>
    <t>Giáo dục học /Giáo dục mầm non</t>
  </si>
  <si>
    <t>LL&amp;LS GD</t>
  </si>
  <si>
    <t>Phạm Thị Hải Châu</t>
  </si>
  <si>
    <t>Toán học/Hình học Topo</t>
  </si>
  <si>
    <t>Phan Huy Hà</t>
  </si>
  <si>
    <t>SP âm nhạc</t>
  </si>
  <si>
    <t>Phan Thị Quỳnh Trang</t>
  </si>
  <si>
    <t>Trần Thị Hoàng Yến</t>
  </si>
  <si>
    <t>Văn</t>
  </si>
  <si>
    <t>Ngôn ngữ &amp; văn học</t>
  </si>
  <si>
    <t>Ngôn ngữ học/Ngôn ngữ &amp; văn học</t>
  </si>
  <si>
    <t>Trần Thị Thúy Nga (A)</t>
  </si>
  <si>
    <t>Giáo dục học/Giáo dục mầm non</t>
  </si>
  <si>
    <t>Võ Trọng Vinh</t>
  </si>
  <si>
    <t>Văn học nghệ thuật</t>
  </si>
  <si>
    <t>KHXH&amp;NV/Ngữ văn</t>
  </si>
  <si>
    <t>Khoa học SP/Ngữ văn</t>
  </si>
  <si>
    <t>KHXH&amp;NV/LL ngôn ngữ</t>
  </si>
  <si>
    <t>Ngữ văn/LL ngôn ngữ</t>
  </si>
  <si>
    <t>C -17/6/1995</t>
  </si>
  <si>
    <t>B - 9/9/1995</t>
  </si>
  <si>
    <t xml:space="preserve">Giáo dục học </t>
  </si>
  <si>
    <t>Toán học/Đại số &amp; lý thuyết số</t>
  </si>
  <si>
    <t>LL&amp;PPDH bộ môn toán</t>
  </si>
  <si>
    <t>V.07.05.15</t>
  </si>
  <si>
    <t>Nghệ thuật âm nhạc</t>
  </si>
  <si>
    <t>Văn hóa học/Nghệ thuật âm nhạc</t>
  </si>
  <si>
    <t>Nguyễn Tiến Dũng (B)</t>
  </si>
  <si>
    <t>Total 615</t>
  </si>
  <si>
    <t>Phan Hữu Tiệp</t>
  </si>
  <si>
    <t>Văn hóa học/Mỹ thuật</t>
  </si>
  <si>
    <t>Tiểu học</t>
  </si>
  <si>
    <t>Hóa hữu cơ</t>
  </si>
  <si>
    <t xml:space="preserve">Hóa lý &amp; hóa lý thuyết </t>
  </si>
  <si>
    <t>Nguyễn Thị Chung (A)</t>
  </si>
  <si>
    <t>Nguyễn Thị Phương Thảo (F)</t>
  </si>
  <si>
    <t>Khoa học/Hoá vô cơ</t>
  </si>
  <si>
    <t>Hóa học/Hoá vô cơ</t>
  </si>
  <si>
    <t>Phan Thị Minh Huyền</t>
  </si>
  <si>
    <t>Phan Thị Thùy</t>
  </si>
  <si>
    <t>Hoàng Thị Hải Yến</t>
  </si>
  <si>
    <t>Lịch sử thế giới cận đại &amp; hiện đại</t>
  </si>
  <si>
    <t>TCLLCT (2019) CCLLCT 2020</t>
  </si>
  <si>
    <t>B2 (KS 3/2020)
Cử nhân</t>
  </si>
  <si>
    <t>Nguyễn Thị Duyên (A)</t>
  </si>
  <si>
    <t>Giáo dục học/LL&amp;PP dạy học BM Lịch sử</t>
  </si>
  <si>
    <t>Nguyễn Thị Hà (A)</t>
  </si>
  <si>
    <t>KHXH&amp;NV/LL&amp;PP dạy học BM Lịch sử</t>
  </si>
  <si>
    <t>Nguyễn Văn Tuấn (A)</t>
  </si>
  <si>
    <t>Trần Vũ Tài</t>
  </si>
  <si>
    <t>Ngữ văn/Văn học Việt Nam</t>
  </si>
  <si>
    <t>Biện Văn Điền</t>
  </si>
  <si>
    <t>KHXH&amp;NV/Văn học Việt Nam</t>
  </si>
  <si>
    <t xml:space="preserve">LL văn học </t>
  </si>
  <si>
    <t>Ngữ văn/Văn học nước ngoài</t>
  </si>
  <si>
    <t>Hoàng Trọng Canh</t>
  </si>
  <si>
    <t xml:space="preserve">KHXH&amp;NV/LL ngôn ngữ </t>
  </si>
  <si>
    <t xml:space="preserve">Ngữ văn/LL ngôn ngữ </t>
  </si>
  <si>
    <t>KHXH&amp;NV</t>
  </si>
  <si>
    <t>Hán nôm</t>
  </si>
  <si>
    <t xml:space="preserve">Ngôn ngữ học/LL ngôn ngữ </t>
  </si>
  <si>
    <t>Nguyễn Thị Ngọc Hà (A)</t>
  </si>
  <si>
    <t>KHXH&amp;NV/Văn hóa học</t>
  </si>
  <si>
    <t>Văn hóa dân gian</t>
  </si>
  <si>
    <t>SP ngữ văn</t>
  </si>
  <si>
    <t>Văn học Bắc Mỹ</t>
  </si>
  <si>
    <t>ĐT 4 - 2018, ĐT 3 - 2019</t>
  </si>
  <si>
    <t>Nguyễn Thị Thanh Trâm (A)</t>
  </si>
  <si>
    <t>Văn học dân gian</t>
  </si>
  <si>
    <t>Văn học nước ngoài</t>
  </si>
  <si>
    <t>Ielts 6.0
(11/2019)</t>
  </si>
  <si>
    <t>Ngôn ngữ Việt Nam</t>
  </si>
  <si>
    <t>Khoa học sinh học</t>
  </si>
  <si>
    <t>TS Mônđôva</t>
  </si>
  <si>
    <t>Sinh lý hóa sinh</t>
  </si>
  <si>
    <t>TS Đài Loan</t>
  </si>
  <si>
    <t>Lê Thị Thúy Hà (B)</t>
  </si>
  <si>
    <t>LL&amp;PPDH bộ môn Sinh học</t>
  </si>
  <si>
    <t>KH tự nhiên</t>
  </si>
  <si>
    <t>Sinh học/KH tự nhiên</t>
  </si>
  <si>
    <t>Sinh học/CN sinh học</t>
  </si>
  <si>
    <t>B2 (KS 3.2020)</t>
  </si>
  <si>
    <t>Côn trùng học</t>
  </si>
  <si>
    <t>Sinh học/Hóa sinh</t>
  </si>
  <si>
    <t>Phan Xuân Thiệu</t>
  </si>
  <si>
    <t>Hóa sinh</t>
  </si>
  <si>
    <t>TS Rumania</t>
  </si>
  <si>
    <t>GiảI phẩu động vật</t>
  </si>
  <si>
    <t>Di truyền</t>
  </si>
  <si>
    <t>Khoa học giáo dục/LL&amp;PPDH bộ môn Sinh học</t>
  </si>
  <si>
    <t>Bùi Thị Thùy Dương</t>
  </si>
  <si>
    <t>Bùi Văn Hùng</t>
  </si>
  <si>
    <t>Giáo dục học/LL &amp; lịch sử giáo dục học</t>
  </si>
  <si>
    <t xml:space="preserve">Quản lý giáo dục </t>
  </si>
  <si>
    <t>GVSP QLGD chủ chốt</t>
  </si>
  <si>
    <t>B - 1/10/2006</t>
  </si>
  <si>
    <t>Chế Thị Hải Linh</t>
  </si>
  <si>
    <t>Tâm lý giáo dục</t>
  </si>
  <si>
    <t>Tâm lý học/Tâm lý giáo dục</t>
  </si>
  <si>
    <t>Tâm lý học</t>
  </si>
  <si>
    <t>Nguyễn Như An</t>
  </si>
  <si>
    <t>Giáo dục học / LL &amp; lịch sử giáo dục học</t>
  </si>
  <si>
    <t>Khoa học Giáo dục/LL &amp; lịch sử giáo dục</t>
  </si>
  <si>
    <t>B - 1998</t>
  </si>
  <si>
    <t>Nguyễn Thị Hường (A)</t>
  </si>
  <si>
    <t>Tâm lý học &amp; giáo dục học</t>
  </si>
  <si>
    <t xml:space="preserve">KHXH&amp;NV/Giáo dục học </t>
  </si>
  <si>
    <t>Giáo dục học/LL &amp; Lích sử Giáo dục học</t>
  </si>
  <si>
    <t>Nguyễn Thị Thu Hằng (A)</t>
  </si>
  <si>
    <t>Nguyễn Việt Phương</t>
  </si>
  <si>
    <t>Phạm Lê Cường</t>
  </si>
  <si>
    <t>KHXH&amp;NV/Tâm lý giáo dục</t>
  </si>
  <si>
    <t>Nga: C; Pháp: A</t>
  </si>
  <si>
    <t>Tâm lý học chuyên ngành</t>
  </si>
  <si>
    <t>Tâm lý - Giáo dục</t>
  </si>
  <si>
    <t>Nguyễn Bùi Hậu</t>
  </si>
  <si>
    <t>Hệ thống thông tin</t>
  </si>
  <si>
    <t>Phạm Thị Thu Hiền</t>
  </si>
  <si>
    <t>Phan Lê Na</t>
  </si>
  <si>
    <t>Khoa học/Toán</t>
  </si>
  <si>
    <t>Toán</t>
  </si>
  <si>
    <t>TS CNTT</t>
  </si>
  <si>
    <t>Trần Thị Kim Oanh</t>
  </si>
  <si>
    <t>SP Toán học</t>
  </si>
  <si>
    <t>Cao học Công nghệ Thông tin</t>
  </si>
  <si>
    <t>Trần Xuân Hào</t>
  </si>
  <si>
    <t>Đào Thị Thanh Hà</t>
  </si>
  <si>
    <t>Đậu Hồng Quân</t>
  </si>
  <si>
    <t>Đinh Huy Hoàng</t>
  </si>
  <si>
    <t>Đinh Thanh Giang</t>
  </si>
  <si>
    <t>Hình học &amp; tôpô</t>
  </si>
  <si>
    <t>TS Bồ Đào Nha</t>
  </si>
  <si>
    <t>Dương Xuân Giáp</t>
  </si>
  <si>
    <t>Lê Văn Thành (A)</t>
  </si>
  <si>
    <t>Nguyễn Chiến Thắng</t>
  </si>
  <si>
    <t>PPGD Toán</t>
  </si>
  <si>
    <t>PPDH Toán</t>
  </si>
  <si>
    <t>ToTal 550</t>
  </si>
  <si>
    <t>Nguyễn Duy Bình (A)</t>
  </si>
  <si>
    <t>Nguyễn Hữu Quang</t>
  </si>
  <si>
    <t>Nguyễn Huy Chiêu</t>
  </si>
  <si>
    <t>Toán giải tích/Lý thuyết tối ưu</t>
  </si>
  <si>
    <t>IELTS 5.5
(5.6.2019)</t>
  </si>
  <si>
    <t>Nguyễn Ngọc Bích</t>
  </si>
  <si>
    <t>Nguyễn Quốc Thơ</t>
  </si>
  <si>
    <t>Nguyễn Thành Quang</t>
  </si>
  <si>
    <t>Nguyễn Thị Hồng Loan</t>
  </si>
  <si>
    <t>Nguyễn Thị Mỹ Hằng</t>
  </si>
  <si>
    <t>Nguyễn Thị Ngọc Diệp</t>
  </si>
  <si>
    <t>Nguyễn Thị Quỳnh Trang (C)</t>
  </si>
  <si>
    <t>Nguyễn Thị Thế</t>
  </si>
  <si>
    <t>TS CHLB Đức</t>
  </si>
  <si>
    <t>Nguyễn Trần Thuận</t>
  </si>
  <si>
    <t>TS Phần Lan</t>
  </si>
  <si>
    <t>Nguyễn Văn Đức</t>
  </si>
  <si>
    <t>Nguyễn Văn Quảng</t>
  </si>
  <si>
    <t>Giáo sư</t>
  </si>
  <si>
    <t>Thái Thị Hồng Lam</t>
  </si>
  <si>
    <t>LL&amp;PPDH Toán</t>
  </si>
  <si>
    <t>Trần Anh Nghĩa</t>
  </si>
  <si>
    <t>Toán Lí</t>
  </si>
  <si>
    <t>Trương Thị Dung</t>
  </si>
  <si>
    <t>Võ Thị Hồng Vân</t>
  </si>
  <si>
    <t>TS Mỹ</t>
  </si>
  <si>
    <t>Vũ Thị Hồng Thanh</t>
  </si>
  <si>
    <t>Chu Văn Lanh</t>
  </si>
  <si>
    <t>Đinh Xuân Khoa</t>
  </si>
  <si>
    <t>Đỗ Thanh Thùy</t>
  </si>
  <si>
    <t>B1 (2.2019)</t>
  </si>
  <si>
    <t>Đoàn Thế Ngô Vinh</t>
  </si>
  <si>
    <t>Hoàng Văn Thụy</t>
  </si>
  <si>
    <t>Lê Cảnh Trung</t>
  </si>
  <si>
    <t>Vật lý_SP</t>
  </si>
  <si>
    <t>Lê Văn Đoài</t>
  </si>
  <si>
    <t>Lê Văn Vinh</t>
  </si>
  <si>
    <t>LL &amp; PPGD bộ môn Vật lý</t>
  </si>
  <si>
    <t>Nguyễn Thành Công</t>
  </si>
  <si>
    <t>Vật lý hạt nhân nguyên tử</t>
  </si>
  <si>
    <t>IELTS 630</t>
  </si>
  <si>
    <t>Nguyễn Thị Nhị</t>
  </si>
  <si>
    <t>LL&amp;PP dạy học BM Vật lý/Quang học</t>
  </si>
  <si>
    <t>Khoa học Giáo dục/LL&amp;PP dạy học BM Vật lý</t>
  </si>
  <si>
    <t>Bùi Thị Linh</t>
  </si>
  <si>
    <t>Trung tâm Bồi dưỡng Nghiệp vụ sư phạm</t>
  </si>
  <si>
    <t xml:space="preserve">Văn học </t>
  </si>
  <si>
    <t>Bùi Thị Quỳnh Sương</t>
  </si>
  <si>
    <t>Lê Duy Linh</t>
  </si>
  <si>
    <t>Sinh học/Thực vật học</t>
  </si>
  <si>
    <t>Sinh lý học thực vật</t>
  </si>
  <si>
    <t>Phạm Thị Tuyên</t>
  </si>
  <si>
    <t>Trần Thị Quỳnh Yên</t>
  </si>
  <si>
    <t>Trần Thị Vân Anh (B)</t>
  </si>
  <si>
    <t>Bùi Thị Quỳnh Hoa</t>
  </si>
  <si>
    <t>Tiếng Nga (B)</t>
  </si>
  <si>
    <t>Đặng Thị Tình</t>
  </si>
  <si>
    <t>Đinh Văn Đức</t>
  </si>
  <si>
    <t>Đoàn Thị Thúy Hà</t>
  </si>
  <si>
    <t>Lưu Tiến Hưng</t>
  </si>
  <si>
    <t>B - 26/2/1996</t>
  </si>
  <si>
    <t>Nguyễn Thị Đạm</t>
  </si>
  <si>
    <t>Nguyễn Thị Hương (D)</t>
  </si>
  <si>
    <t>Nguyễn Thị Kim Dung</t>
  </si>
  <si>
    <t>Nguyễn Thị Phương Thảo (A)</t>
  </si>
  <si>
    <t>Toán học/LTXS&amp;TK toán học</t>
  </si>
  <si>
    <t>Phạm Xuân Chung</t>
  </si>
  <si>
    <t>Trường THPT Chuyên</t>
  </si>
  <si>
    <t>Lê Thị Hiền Anh</t>
  </si>
  <si>
    <t>Tổ Anh</t>
  </si>
  <si>
    <t>LL&amp;PPDH bộ môn Tiếng Anh</t>
  </si>
  <si>
    <t>GV THPT hạng II 2/10/2018</t>
  </si>
  <si>
    <t>Lê Việt Hương</t>
  </si>
  <si>
    <t>Nguyễn Thị Thúy Hà (B)</t>
  </si>
  <si>
    <t>Phạm Xuân Đạt</t>
  </si>
  <si>
    <t>Trần Thị Lan Hương</t>
  </si>
  <si>
    <t>V.07.05.14</t>
  </si>
  <si>
    <t>LL&amp;PPGDH bộ môn tiếng Anh</t>
  </si>
  <si>
    <t>Trần Thị Thanh Hạnh</t>
  </si>
  <si>
    <t>Hồ Thị Hương Trà</t>
  </si>
  <si>
    <t>Tổ Hóa</t>
  </si>
  <si>
    <t>PPGD Hóa học</t>
  </si>
  <si>
    <t>Lương Văn Tường</t>
  </si>
  <si>
    <t>Nguyễn Thị Kim Tuyến</t>
  </si>
  <si>
    <t>Nguyễn Thị Lương Thiện</t>
  </si>
  <si>
    <t>Phan Thị Phương Thảo</t>
  </si>
  <si>
    <t>Quách Văn Long</t>
  </si>
  <si>
    <t>Đoàn Thị Hạnh</t>
  </si>
  <si>
    <t>Tổ Ngữ văn - Ngoại ngữ</t>
  </si>
  <si>
    <t>Nguyễn Thị Hương (B)</t>
  </si>
  <si>
    <t>Bùi Thị Thu Hiền</t>
  </si>
  <si>
    <t>Tổ Sinh,TD, QDQP</t>
  </si>
  <si>
    <t>Đặng Đình Hùng</t>
  </si>
  <si>
    <t>Hoàng Thị Minh Thắng</t>
  </si>
  <si>
    <t>Công nghệ Sinh học</t>
  </si>
  <si>
    <t>Nguyễn Thanh Huyền (B)</t>
  </si>
  <si>
    <t>Phạm Đình Thi</t>
  </si>
  <si>
    <t>Phạm Văn Phong</t>
  </si>
  <si>
    <t>Trần Thị Thu Dung</t>
  </si>
  <si>
    <t>Lê Thị Mai (A)</t>
  </si>
  <si>
    <t>Tổ Sử, Địa, GDCD</t>
  </si>
  <si>
    <t>Lê Thị Ngọc</t>
  </si>
  <si>
    <t>LL&amp;PPDH bộ môn Lịch sử</t>
  </si>
  <si>
    <t>Lê Thị Vân Anh (A)</t>
  </si>
  <si>
    <t>Lưu Thị Thanh Bình</t>
  </si>
  <si>
    <t>Giáo dục chính trị_SP</t>
  </si>
  <si>
    <t>Nguyễn Thị Vân (A)</t>
  </si>
  <si>
    <t>Trần Thị Kim Thành</t>
  </si>
  <si>
    <t>Lịch sử_SP</t>
  </si>
  <si>
    <t>Đặng Việt Hà</t>
  </si>
  <si>
    <t>Tổ Toán-Tin</t>
  </si>
  <si>
    <t>Lê Khánh Hưng</t>
  </si>
  <si>
    <t>Lê Mạnh Linh</t>
  </si>
  <si>
    <t>Lê Xuân Sơn</t>
  </si>
  <si>
    <t>Nguyễn ánh Dương</t>
  </si>
  <si>
    <t>Nguyễn Công Chuẩn</t>
  </si>
  <si>
    <t>PPDH bộ môn toán</t>
  </si>
  <si>
    <t>Nguyễn Đức Toàn</t>
  </si>
  <si>
    <t>LTXS&amp;TK Toán học</t>
  </si>
  <si>
    <t>Nguyễn Nhân ái</t>
  </si>
  <si>
    <t>Nguyễn Thị Đức Hiền</t>
  </si>
  <si>
    <t>Nguyễn Thị Quỳnh Xuân</t>
  </si>
  <si>
    <t>Nguyễn Thị Thủy Chi</t>
  </si>
  <si>
    <t>Nguyễn Thị Vũ Anh</t>
  </si>
  <si>
    <t>Nguyễn Trần Lâm</t>
  </si>
  <si>
    <t>Phan Viết Bắc</t>
  </si>
  <si>
    <t>SP toán</t>
  </si>
  <si>
    <t>Phan Xuân Hoài</t>
  </si>
  <si>
    <t>Từ Đức Thảo</t>
  </si>
  <si>
    <t>V.07.05.13</t>
  </si>
  <si>
    <t>Khoa học Giáo dục</t>
  </si>
  <si>
    <t>Hoàng Đình Tiến</t>
  </si>
  <si>
    <t>Tổ Tự nhiên</t>
  </si>
  <si>
    <t>Hoàng Thị Quỳnh Như</t>
  </si>
  <si>
    <t>Hoàng Thị Thúy Hương</t>
  </si>
  <si>
    <t>Hoá vô cơ</t>
  </si>
  <si>
    <t>Nguyễn Khánh Ly</t>
  </si>
  <si>
    <t>Tổ Văn</t>
  </si>
  <si>
    <t>Nguyễn Thị ánh Hồng</t>
  </si>
  <si>
    <t>Nguyễn Thị Kim Anh (B)</t>
  </si>
  <si>
    <t>Nguyễn Thị Tuyết Mai</t>
  </si>
  <si>
    <t>Phạm Thị Hoài An</t>
  </si>
  <si>
    <t>Tổ văn</t>
  </si>
  <si>
    <t>Trần Thị Ánh Nguyệt</t>
  </si>
  <si>
    <t>Trần Thị Thủy (A)</t>
  </si>
  <si>
    <t>Trần Thị Việt Hà</t>
  </si>
  <si>
    <t>Lê Đức Sửu</t>
  </si>
  <si>
    <t>Tổ Vật lý</t>
  </si>
  <si>
    <t>Nguyễn Thị Chung (B)</t>
  </si>
  <si>
    <t>Thái Đình Trung</t>
  </si>
  <si>
    <t>Trần Mạnh Cường</t>
  </si>
  <si>
    <t>Trần Mạnh Hùng</t>
  </si>
  <si>
    <t>Vũ Hoàng Phong</t>
  </si>
  <si>
    <t>LL&amp;PPDH bộ môn Vật lý</t>
  </si>
  <si>
    <t>Hồ Đức Hạnh</t>
  </si>
  <si>
    <t>Tổ Xã hội</t>
  </si>
  <si>
    <t>Hoàng Thị Tố Yên</t>
  </si>
  <si>
    <t>Hoàng Thị Khánh Linh</t>
  </si>
  <si>
    <t xml:space="preserve">Vật lý- Công nghệ </t>
  </si>
  <si>
    <t>Kế toán tài chính</t>
  </si>
  <si>
    <t>Nguyễn Thị Thu Hương (B)</t>
  </si>
  <si>
    <t>Phạm Thị Phương Thảo</t>
  </si>
  <si>
    <t>LL Văn học</t>
  </si>
  <si>
    <t>Trần Thị Tố Hải</t>
  </si>
  <si>
    <t>Dư Ngọc Dung</t>
  </si>
  <si>
    <t>B1 Pháp (2018)
C1 Tiếng Anh (13/6/2018)</t>
  </si>
  <si>
    <t>Hồ Hải Quang</t>
  </si>
  <si>
    <t>Giáo viên THPT (hạng III)</t>
  </si>
  <si>
    <t>Hoàng Đình Khánh</t>
  </si>
  <si>
    <t>Sư phạm</t>
  </si>
  <si>
    <t>Nguyễn Thị Thủy (D)</t>
  </si>
  <si>
    <t>LL XS&amp;TK Toán học</t>
  </si>
  <si>
    <t>Nguyễn Thị Trang Nhung (A)</t>
  </si>
  <si>
    <t>Phạm THị Quỳnh Trang</t>
  </si>
  <si>
    <t>Nguyễn Thị Bích Ngọc (A)</t>
  </si>
  <si>
    <t>Trường Tiểu học, THCS và THPT THSP</t>
  </si>
  <si>
    <t>Phan Thị Cẩm Vân</t>
  </si>
  <si>
    <t>Đỗ Thị Hà</t>
  </si>
  <si>
    <t>Tổ Tiểu học</t>
  </si>
  <si>
    <t>V.07.03.07</t>
  </si>
  <si>
    <t>GVTH hạng II 7/3/2020</t>
  </si>
  <si>
    <t>Đặng Thị Thu Hoài</t>
  </si>
  <si>
    <t>Tổ Tiểu học 1</t>
  </si>
  <si>
    <t>Đặng Thị Hòa</t>
  </si>
  <si>
    <t>Dương Thị Cẩm Vân</t>
  </si>
  <si>
    <t>SP Giáo dục tiểu học</t>
  </si>
  <si>
    <t>Hồ Khánh Ly</t>
  </si>
  <si>
    <t>Hồ Thị Thu Hương</t>
  </si>
  <si>
    <t>Lê Thị Tuyết Vinh</t>
  </si>
  <si>
    <t>V.07.03.09</t>
  </si>
  <si>
    <t>Nguyễn Thị Cẩm Trang</t>
  </si>
  <si>
    <t>V.07.03.29</t>
  </si>
  <si>
    <t>Giáo viên tiểu học (hạng III)</t>
  </si>
  <si>
    <t>Nguyễn Thị Hoài (B)</t>
  </si>
  <si>
    <t>Nguyễn Thị Hương (C)</t>
  </si>
  <si>
    <t>Nguyễn Thị Phương Thảo (E)</t>
  </si>
  <si>
    <t>Khoa học giáo dục/Giáo dục học bậc tiểu học</t>
  </si>
  <si>
    <t>Nguyễn Thị Thu Uyên</t>
  </si>
  <si>
    <t>Phạm Thị Thu Thủy</t>
  </si>
  <si>
    <t>Phan Khánh Linh</t>
  </si>
  <si>
    <t>Thái Thị Thu Hiền</t>
  </si>
  <si>
    <t>Trần Thị Hiền</t>
  </si>
  <si>
    <t>Hoàng Thị Thanh Lan</t>
  </si>
  <si>
    <t>Tổ Tiểu học 2</t>
  </si>
  <si>
    <t>Hứa Thị HảI yến</t>
  </si>
  <si>
    <t>Âm nhạc</t>
  </si>
  <si>
    <t>Lê Na</t>
  </si>
  <si>
    <t>Đại số và LT số</t>
  </si>
  <si>
    <t>Nguyễn Ngọc Hồng</t>
  </si>
  <si>
    <t>Nguyễn Thị Oánh</t>
  </si>
  <si>
    <t>Nguyễn Thị Thu Hà</t>
  </si>
  <si>
    <t>Tổ tiểu học 2</t>
  </si>
  <si>
    <t>Nguyễn Thị Thu Trang (A)</t>
  </si>
  <si>
    <t>Nguyễn Thị Thủy (C)</t>
  </si>
  <si>
    <t>Nguyễn Thị Xuân</t>
  </si>
  <si>
    <t>Phạm Thị Thu</t>
  </si>
  <si>
    <t>Phan Thị Minh Tâm</t>
  </si>
  <si>
    <t>Trần Thị Xô</t>
  </si>
  <si>
    <t>Đậu Trọng Tuấn Anh</t>
  </si>
  <si>
    <t>Đinh Thị Nhàn</t>
  </si>
  <si>
    <t>V.07.04.11</t>
  </si>
  <si>
    <t>Phan Xuân Phồn</t>
  </si>
  <si>
    <t>Nguyễn Khánh Nam</t>
  </si>
  <si>
    <t>Tổ Tự nhiên - THCS</t>
  </si>
  <si>
    <t>V.07.04.32</t>
  </si>
  <si>
    <t>Giáo viên THCS (hạng III)</t>
  </si>
  <si>
    <t>Bùi Thị Lý</t>
  </si>
  <si>
    <t>V.07.04.12</t>
  </si>
  <si>
    <t>Hồ Thị Thanh Lịch</t>
  </si>
  <si>
    <t>Nguyễn Đức Nghĩa</t>
  </si>
  <si>
    <t>nam</t>
  </si>
  <si>
    <t>Nguyễn Lê Gia</t>
  </si>
  <si>
    <t>B1 - 31/12/2019</t>
  </si>
  <si>
    <t>Nguyễn Thúy Hằng</t>
  </si>
  <si>
    <t>Nguyễn Thị Thủy (A)</t>
  </si>
  <si>
    <t>PPGD Sinh học</t>
  </si>
  <si>
    <t>Trần Thị Hồng Minh</t>
  </si>
  <si>
    <t>Chu Thị Thu Hiền</t>
  </si>
  <si>
    <t>Tổ Xã hội - THCS</t>
  </si>
  <si>
    <t>Đặng Thị Phương Thảo</t>
  </si>
  <si>
    <t>B1 (KS 11/2019) Pháp</t>
  </si>
  <si>
    <t>Trần Xuân Quang</t>
  </si>
  <si>
    <t>Biện Thị Quỳnh Trang</t>
  </si>
  <si>
    <t>Bùi Thị Thanh</t>
  </si>
  <si>
    <t>Dương Thị Kim Liên</t>
  </si>
  <si>
    <t>Lê Thị Bích Thủy</t>
  </si>
  <si>
    <t>V.07.04.10</t>
  </si>
  <si>
    <t>Chứng chỉ ngoại ngữ</t>
  </si>
  <si>
    <t>Nguyễn Hà Trang</t>
  </si>
  <si>
    <t>Nguyễn Thị Hà Phương</t>
  </si>
  <si>
    <t>Mỹ thuật công nghiệp</t>
  </si>
  <si>
    <t>Nguyễn Thị Vân (B)</t>
  </si>
  <si>
    <t>Văn - Sử</t>
  </si>
  <si>
    <t>Trần Hoài Thương</t>
  </si>
  <si>
    <t>Trần Thị Minh Thúy</t>
  </si>
  <si>
    <t>Trương Thị Lệ Thủy</t>
  </si>
  <si>
    <t>Văn Đình Tiến</t>
  </si>
  <si>
    <t>Phạm Quỳnh Nga</t>
  </si>
  <si>
    <t>VP Trường TH, THCS</t>
  </si>
  <si>
    <t>Ngũ Duy Viên</t>
  </si>
  <si>
    <t>Nguyễn Tân Cảnh</t>
  </si>
  <si>
    <t>Nguyễn Thị Thanh Trà</t>
  </si>
  <si>
    <t>Lê Thị Thanh Hải</t>
  </si>
  <si>
    <t>Việt Nam học</t>
  </si>
  <si>
    <t>Trần Hữu Nghinh</t>
  </si>
  <si>
    <t>Lê Hoài Thanh</t>
  </si>
  <si>
    <t>Văn phòng đại diện tại thành phố HCM</t>
  </si>
  <si>
    <t>Nguyễn Huy Hùng</t>
  </si>
  <si>
    <t>Văn phòng đại diện tại tỉnh Thanh Hóa</t>
  </si>
  <si>
    <t>Phùng Quang Dương</t>
  </si>
  <si>
    <t>TCLLCT (2020)</t>
  </si>
  <si>
    <t>Nguyễn Ngọc Hiền</t>
  </si>
  <si>
    <t>Văn phòng Đảng - Hội đồng Trường - Đoàn thể</t>
  </si>
  <si>
    <t>Nguyễn Hoa Du</t>
  </si>
  <si>
    <t>Anh: C; Nga: B</t>
  </si>
  <si>
    <t>Học 2014 (Đối tượng 2)</t>
  </si>
  <si>
    <t>Đậu Đức Anh</t>
  </si>
  <si>
    <t>Nguyễn Anh Chương</t>
  </si>
  <si>
    <t>Nguyễn Thị Thu Cúc</t>
  </si>
  <si>
    <t>Tài chính công</t>
  </si>
  <si>
    <t>Tài chính, tín dụng &amp; lưu thông tiền tệ</t>
  </si>
  <si>
    <t>ĐT 3 - 2014, ĐT 2 - 2022</t>
  </si>
  <si>
    <t>Nguyễn Huy Bằng</t>
  </si>
  <si>
    <t>Kỹ thuật Điều khiển tự động</t>
  </si>
  <si>
    <t>ĐT 2 - 2018</t>
  </si>
  <si>
    <t>Trần Bá Tiến</t>
  </si>
  <si>
    <t>ĐT 3 - 2019, ĐT 2 - 2022</t>
  </si>
  <si>
    <t>Đào Việt Hồng</t>
  </si>
  <si>
    <t>Nguyễn Quang Tuấn</t>
  </si>
  <si>
    <t>Nguyễn Thái Dũng</t>
  </si>
  <si>
    <t>Nguyễn Thị Quỳnh Trang (D)</t>
  </si>
  <si>
    <t>Nguyễn Thị Thanh Hiền</t>
  </si>
  <si>
    <t>Cao Tiến Trung</t>
  </si>
  <si>
    <t>Viện Công nghệ Hóa sinh - Môi trường</t>
  </si>
  <si>
    <t>Đinh Thị Kim Hảo</t>
  </si>
  <si>
    <t>CNMT</t>
  </si>
  <si>
    <t>Hồ Đình Quang</t>
  </si>
  <si>
    <t>SP Sinh học</t>
  </si>
  <si>
    <t>Sinh học Thực nghiệm</t>
  </si>
  <si>
    <t>Vật lý môi trường</t>
  </si>
  <si>
    <t>Hồ Thị Phương</t>
  </si>
  <si>
    <t>Lê Thị Hà</t>
  </si>
  <si>
    <t>Lê Thị Phương Mai</t>
  </si>
  <si>
    <t xml:space="preserve">Lịch sử </t>
  </si>
  <si>
    <t>Nguyễn Đức Diện</t>
  </si>
  <si>
    <t>Phan Công Ngọc</t>
  </si>
  <si>
    <t>Hoàng Văn Trung</t>
  </si>
  <si>
    <t>Hóa dược - Phân tích kiểm nghiệm</t>
  </si>
  <si>
    <t>Lê Thế Tâm</t>
  </si>
  <si>
    <t>Mai Thị Thanh Huyền</t>
  </si>
  <si>
    <t>Hóa  phân tích</t>
  </si>
  <si>
    <t>Nguyễn Thị Sương</t>
  </si>
  <si>
    <t>Bác sĩ Y khoa</t>
  </si>
  <si>
    <t>Y khoa</t>
  </si>
  <si>
    <t>Nguyễn Văn Quốc</t>
  </si>
  <si>
    <t>Đào Thị Thanh Xuân</t>
  </si>
  <si>
    <t>Hóa thực phẩm</t>
  </si>
  <si>
    <t>CNSH thực phẩm</t>
  </si>
  <si>
    <t>Công nghệ sinh học</t>
  </si>
  <si>
    <t>Học đợt 1/2014</t>
  </si>
  <si>
    <t>Lê Thị Mỹ Châu</t>
  </si>
  <si>
    <t>Thực phẩm</t>
  </si>
  <si>
    <t>B - 22/5/2006</t>
  </si>
  <si>
    <t>Nguyễn Tân Thành</t>
  </si>
  <si>
    <t>Quá trình &amp; thiết bị công nghệ sinh học - thực phẩm</t>
  </si>
  <si>
    <t>Nguyễn Thị Huyền (A)</t>
  </si>
  <si>
    <t>Trần Phương Chi</t>
  </si>
  <si>
    <t>Nông nghiệp/CN thực phẩm</t>
  </si>
  <si>
    <t>Đinh Văn Nam</t>
  </si>
  <si>
    <t>Viện Kỹ thuật và Công nghệ</t>
  </si>
  <si>
    <t>KT điều khiển - TĐại học</t>
  </si>
  <si>
    <t>Điều khiển và Kỹ thuật Robot</t>
  </si>
  <si>
    <t>Hoàng Thị Hà</t>
  </si>
  <si>
    <t>Lưu văn Phúc</t>
  </si>
  <si>
    <t>Nhiệt kỹ thuật</t>
  </si>
  <si>
    <t>Nguyễn Tiến Dũng (c)</t>
  </si>
  <si>
    <t>Củ nhân</t>
  </si>
  <si>
    <t>Phạm Hoàng Nam</t>
  </si>
  <si>
    <t>Kỹ thuật điện_SP</t>
  </si>
  <si>
    <t>Phạm Mạnh Toàn</t>
  </si>
  <si>
    <t>Kỹ thuật điện tử</t>
  </si>
  <si>
    <t>Trần Đình Dũng</t>
  </si>
  <si>
    <t>Bùi Hà Phan</t>
  </si>
  <si>
    <t>Công nghệ kỹ thuật Ô tô</t>
  </si>
  <si>
    <t>Công nghệ kỹ thuật ô tô</t>
  </si>
  <si>
    <t>Lương Ngọc Minh</t>
  </si>
  <si>
    <t>SP vật lý</t>
  </si>
  <si>
    <t>Nguyễn Phi Cường Anh</t>
  </si>
  <si>
    <t>Nguyễn Phúc Ngọc</t>
  </si>
  <si>
    <t>Phan Quốc Cường</t>
  </si>
  <si>
    <t>Kỹ thuật ô tô</t>
  </si>
  <si>
    <t>Trịnh Ngọc Hoàng</t>
  </si>
  <si>
    <t>TS Belarut</t>
  </si>
  <si>
    <t>Cao Thành Nghĩa</t>
  </si>
  <si>
    <t>Điện tử Viễn thông</t>
  </si>
  <si>
    <t>Đặng Thái Sơn</t>
  </si>
  <si>
    <t>Lê Đình Công</t>
  </si>
  <si>
    <t>Lê Thị Kiều Nga</t>
  </si>
  <si>
    <t>Nguyễn Thị Kim Thu</t>
  </si>
  <si>
    <t>Nguyễn Thị Quỳnh Hoa</t>
  </si>
  <si>
    <t>Kỹ thuật vật liệu</t>
  </si>
  <si>
    <t>Phan Duy Tùng</t>
  </si>
  <si>
    <t>Kỹ thuật vô tuyến</t>
  </si>
  <si>
    <t>Dương Đình Tú</t>
  </si>
  <si>
    <t>Tự động hóa</t>
  </si>
  <si>
    <t>Kỹ thuật TT và TT</t>
  </si>
  <si>
    <t>Nguyễn Trọng Khánh</t>
  </si>
  <si>
    <t>Đặng Hồng Lĩnh</t>
  </si>
  <si>
    <t>Hệ thống và Mạng máy tính</t>
  </si>
  <si>
    <t>Đặng Thị Bích Hạnh</t>
  </si>
  <si>
    <t>Lê Văn Minh</t>
  </si>
  <si>
    <t>Công nghệ thông tin/Kỹ thuật TT &amp; TT</t>
  </si>
  <si>
    <t>Kỹ thuật TT &amp; TT</t>
  </si>
  <si>
    <t>Nguyễn Quang Ninh</t>
  </si>
  <si>
    <t>Kỹ thuật/Công nghệ thông tin</t>
  </si>
  <si>
    <t>Nguyễn Thị Uyên (A)</t>
  </si>
  <si>
    <t>Phạm Trà My</t>
  </si>
  <si>
    <t>Trần Văn Cảnh</t>
  </si>
  <si>
    <t>Hồ Thị Huyền Thương</t>
  </si>
  <si>
    <t>Khoa học máy tính và Công nghệ phần mềm</t>
  </si>
  <si>
    <t>Hoàng Hữu Tính</t>
  </si>
  <si>
    <t>Nguyễn Thị Minh Tâm</t>
  </si>
  <si>
    <t>Phan Anh Phong</t>
  </si>
  <si>
    <t>Hồ Sỹ Phương</t>
  </si>
  <si>
    <t>Hoàng Cẩm Nhung</t>
  </si>
  <si>
    <t>Hoàng Hữu Việt</t>
  </si>
  <si>
    <t>Hoàng Võ Tùng Lâm</t>
  </si>
  <si>
    <t>Lê Văn Chương</t>
  </si>
  <si>
    <t>Kỹ thuật điều khiển - TĐại học</t>
  </si>
  <si>
    <t>Mai Thế Anh</t>
  </si>
  <si>
    <t>Phan Văn Dư</t>
  </si>
  <si>
    <t>Tạ Hùng Cường</t>
  </si>
  <si>
    <t>Kỹ thuật điều khiển</t>
  </si>
  <si>
    <t>Nguyễn Bá Uy</t>
  </si>
  <si>
    <t>Kỹ sư</t>
  </si>
  <si>
    <t>Công nghệ ô tô</t>
  </si>
  <si>
    <t>Vũ Chí Cường</t>
  </si>
  <si>
    <t>Viện Nghiên cứu và Đào tạo Trực tuyến</t>
  </si>
  <si>
    <t>Cơ sở toán học cho tin học</t>
  </si>
  <si>
    <t xml:space="preserve">TS Tin học </t>
  </si>
  <si>
    <t>Lê Công Việt</t>
  </si>
  <si>
    <t>Khoa Đào tạo trực tuyến</t>
  </si>
  <si>
    <t>Nguyễn Bá Hoành</t>
  </si>
  <si>
    <t>Nguyễn Hoàng Dũng</t>
  </si>
  <si>
    <t>Nguyễn Thị Bích Hiền (A)</t>
  </si>
  <si>
    <t>Phạm Thị Chi</t>
  </si>
  <si>
    <t>Trần Thị Như Quỳnh</t>
  </si>
  <si>
    <t>Trịnh Thị Bính</t>
  </si>
  <si>
    <t>CN Ngoại ngữ</t>
  </si>
  <si>
    <t>B - 21/6/2008</t>
  </si>
  <si>
    <t>Tăng Thị Thanh Sang</t>
  </si>
  <si>
    <t>Lịch sử thế giới/Hành chính công</t>
  </si>
  <si>
    <t>Lịch sử Nhà nước &amp; pháp luật</t>
  </si>
  <si>
    <t>Nguyễn Anh Dũng</t>
  </si>
  <si>
    <t>Thực vật học, Tế bào học</t>
  </si>
  <si>
    <t>Dương Trung Nguyện</t>
  </si>
  <si>
    <t>Trung tâm Công nghệ thông tin</t>
  </si>
  <si>
    <t>Hà Minh Hải</t>
  </si>
  <si>
    <t>Lê Văn Tấn</t>
  </si>
  <si>
    <t>Lưu Tùng Mậu</t>
  </si>
  <si>
    <t>Nguyễn Thái Sơn (B)</t>
  </si>
  <si>
    <t>Nguyễn Thanh Sơn (A)</t>
  </si>
  <si>
    <t>Nguyễn Tuấn Nghĩa</t>
  </si>
  <si>
    <t>SP Tin học</t>
  </si>
  <si>
    <t>Nguyễn Vĩnh Hà</t>
  </si>
  <si>
    <t>Cao Thanh Sơn</t>
  </si>
  <si>
    <t>Trung tâm Nghiên cứu và Chuyển giao công nghệ giáo dục số</t>
  </si>
  <si>
    <t>Khoa học máy tính/Công nghệ thông tin</t>
  </si>
  <si>
    <t>TS Ba Lan (tiếng Anh)</t>
  </si>
  <si>
    <t>Lê Quốc Anh</t>
  </si>
  <si>
    <t>Lê Thị Mai (B)</t>
  </si>
  <si>
    <t>Lê Văn Điệp</t>
  </si>
  <si>
    <t>Công nghệ chế biến</t>
  </si>
  <si>
    <t>B - 20/5/2001</t>
  </si>
  <si>
    <t>Lê Văn Thành (B)</t>
  </si>
  <si>
    <t>Nguyễn Công Thành</t>
  </si>
  <si>
    <t>Quản lý &amp; PTNT</t>
  </si>
  <si>
    <t>Phạm Duy Hải</t>
  </si>
  <si>
    <t>Tiếng Anh_SP, Cử nhân thư viện thông tin</t>
  </si>
  <si>
    <t>Trần Xuân Sang</t>
  </si>
  <si>
    <t>Khoa học thông tin</t>
  </si>
  <si>
    <t>Võ Đức Quang</t>
  </si>
  <si>
    <t>Bùi Thanh Thùy</t>
  </si>
  <si>
    <t>Trung tâm Quản lý và Phát triển học liệu</t>
  </si>
  <si>
    <t>Kế toán &amp; Tài chính+ Thương mại</t>
  </si>
  <si>
    <t>Đinh Văn Dũng</t>
  </si>
  <si>
    <t>Quản lý đô thị &amp; môi trường</t>
  </si>
  <si>
    <t>Lê Tiến Thành</t>
  </si>
  <si>
    <t>Nguyễn Lâm Đức</t>
  </si>
  <si>
    <t>Sư phạm Vật lý</t>
  </si>
  <si>
    <t>Nguyễn Thị Nguyệt</t>
  </si>
  <si>
    <t>Phạm Thị Hương</t>
  </si>
  <si>
    <t>Phạm Tuấn Anh</t>
  </si>
  <si>
    <t>Phan Quốc Trường</t>
  </si>
  <si>
    <t>Lê Minh Trang</t>
  </si>
  <si>
    <t>Văn phòng Viện</t>
  </si>
  <si>
    <t>Ngô Thị Cẩm Vân</t>
  </si>
  <si>
    <t>Ngôn ngữ anh</t>
  </si>
  <si>
    <t>Nguyễn Thị Thanh Quyên</t>
  </si>
  <si>
    <t>Trần Thị Mai Thùy</t>
  </si>
  <si>
    <t>Cao Thị Thu Dung</t>
  </si>
  <si>
    <t>Viện Nông nghiệp và Tài nguyên</t>
  </si>
  <si>
    <t>Hồ Thị Nhung</t>
  </si>
  <si>
    <t>Nguyễn Hữu Hiền</t>
  </si>
  <si>
    <t>TS Thái Lan</t>
  </si>
  <si>
    <t>Nguyễn Thị Bích Thủy (D)</t>
  </si>
  <si>
    <t>Hóa nông nghiệp</t>
  </si>
  <si>
    <t>Khoa học đất</t>
  </si>
  <si>
    <t>Nguyễn Thị Thanh (A)</t>
  </si>
  <si>
    <t>Nguyễn Thị Thanh Mai</t>
  </si>
  <si>
    <t>ThS Hàn Quốc, TS Australia</t>
  </si>
  <si>
    <t>Nguyễn Thị Thúy</t>
  </si>
  <si>
    <t>Nguyễn Văn Hoàn</t>
  </si>
  <si>
    <t>Cây trồng</t>
  </si>
  <si>
    <t>Phan Thị Thu Hiền (A)</t>
  </si>
  <si>
    <t xml:space="preserve">Tròng trọt </t>
  </si>
  <si>
    <t>Thái Thị Ngọc Lam</t>
  </si>
  <si>
    <t>Trần Ngọc Toàn</t>
  </si>
  <si>
    <t>Nguyễn Thị Hương Giang</t>
  </si>
  <si>
    <t>Khuyến nông</t>
  </si>
  <si>
    <t>Quản lý TN &amp; MT</t>
  </si>
  <si>
    <t>Trần Hậu Thìn</t>
  </si>
  <si>
    <t>Lâm sinh</t>
  </si>
  <si>
    <t>Trần Xuân Minh</t>
  </si>
  <si>
    <t>Nguyễn Nam Thành</t>
  </si>
  <si>
    <t>Phạm Thị Hà</t>
  </si>
  <si>
    <t>Trắc địa</t>
  </si>
  <si>
    <t>Viễn Thám</t>
  </si>
  <si>
    <t>Quản lý &amp; quy hoạch đô thị</t>
  </si>
  <si>
    <t>Võ Thị Thu Hà (B)</t>
  </si>
  <si>
    <t>Đậu Khắc Tài</t>
  </si>
  <si>
    <t>Quản lý tài nguyên và môi trường</t>
  </si>
  <si>
    <t>Hoàng Anh Thế</t>
  </si>
  <si>
    <t>Kỹ năng trắc địa</t>
  </si>
  <si>
    <t>Hoàng Thị Thủy</t>
  </si>
  <si>
    <t>Quản lý TN&amp;MT</t>
  </si>
  <si>
    <t>Nguyễn Thị Thúy Hà (A)</t>
  </si>
  <si>
    <t>Phan Thị Quỳnh Nga</t>
  </si>
  <si>
    <t>Vũ Văn Lương</t>
  </si>
  <si>
    <t>Hoàng Thị Mai</t>
  </si>
  <si>
    <t>Thủy sản và Chăn nuôi</t>
  </si>
  <si>
    <t>Thú y</t>
  </si>
  <si>
    <t>Chăn nuôi thú y</t>
  </si>
  <si>
    <t>Chăn nuôi</t>
  </si>
  <si>
    <t>Lê Minh Hải (B)</t>
  </si>
  <si>
    <t>Công nghệ sinh học nông nghiệp</t>
  </si>
  <si>
    <t>Nguyễn Đình Vinh</t>
  </si>
  <si>
    <t>B2 - 5/7/2017</t>
  </si>
  <si>
    <t>Nguyễn Thị Hồng Thắm (B)</t>
  </si>
  <si>
    <t>Công nghệ sinh học - Thủy sản</t>
  </si>
  <si>
    <t>Nguyễn Thị Thanh (B)</t>
  </si>
  <si>
    <t>Nguyễn Thức Tuấn</t>
  </si>
  <si>
    <t>Phạm Mỹ Dung</t>
  </si>
  <si>
    <t>Tạ Thị Bình</t>
  </si>
  <si>
    <t>Trần Thị Kim Anh</t>
  </si>
  <si>
    <t>Trương Thị Thành Vinh</t>
  </si>
  <si>
    <t>Hoàng Thị Hằng</t>
  </si>
  <si>
    <t>Nguyễn Tiến Dũng (A)</t>
  </si>
  <si>
    <t>B1 (2/2020)</t>
  </si>
  <si>
    <t>Lê Công Kiểm</t>
  </si>
  <si>
    <t>Biểu số 6a - TCCB</t>
  </si>
  <si>
    <t>CỘNG HÒA XÃ HỘI CHỦ NGHĨA VIỆT NAM</t>
  </si>
  <si>
    <t>Độc lập - Tự do - Hạnh phúc</t>
  </si>
  <si>
    <t>KẾ HOẠCH TUYỂN DỤNG, ĐÀO TẠO, BỒI DƯỠNG, PHÁT TRIỂN ĐỘI NGŨ NĂM 2022</t>
  </si>
  <si>
    <t>KẾ HOẠCH TUYỂN DỤNG, BỔ SUNG NGƯỜI LÀM VIỆC</t>
  </si>
  <si>
    <t>Thực trạng đội ngũ hiện tại</t>
  </si>
  <si>
    <t>Đội ngũ theo yêu cầu, điều kiện đảm bảo chất lượng còn thiếu</t>
  </si>
  <si>
    <t>Đề xuất tuyển mới</t>
  </si>
  <si>
    <t>Tổng số CBGV</t>
  </si>
  <si>
    <t>Số lượng GS, PGS</t>
  </si>
  <si>
    <t>Số lượng TS</t>
  </si>
  <si>
    <t>Số lượng ThS</t>
  </si>
  <si>
    <t>Số lượng tuyển mới</t>
  </si>
  <si>
    <t>Trình độ</t>
  </si>
  <si>
    <t>Ngành/Chuyên ngành</t>
  </si>
  <si>
    <t>Tiêu chuẩn/Điều kiện khác</t>
  </si>
  <si>
    <t>Ngành đào tạo 1</t>
  </si>
  <si>
    <t>1 TS</t>
  </si>
  <si>
    <t>Tuyển mới</t>
  </si>
  <si>
    <t>Ngành đào tạo 2</t>
  </si>
  <si>
    <t>1 PGS</t>
  </si>
  <si>
    <t>Điều chuyển</t>
  </si>
  <si>
    <t>Ngành đào tạo 3</t>
  </si>
  <si>
    <t>2 ThS</t>
  </si>
  <si>
    <t>1GS</t>
  </si>
  <si>
    <t>Lý luận và PPDH bộ môn Vật lý</t>
  </si>
  <si>
    <t>4 PGS</t>
  </si>
  <si>
    <t>1TS</t>
  </si>
  <si>
    <t>NCS/TS</t>
  </si>
  <si>
    <t>Ngành đào tạo 4</t>
  </si>
  <si>
    <t>Ngành đào tạo 5</t>
  </si>
  <si>
    <t>V</t>
  </si>
  <si>
    <t>Khoa Ngữ Văn</t>
  </si>
  <si>
    <t>VIII</t>
  </si>
  <si>
    <t>IX</t>
  </si>
  <si>
    <t>Khoa Giáo dục tiểu học</t>
  </si>
  <si>
    <t>XI</t>
  </si>
  <si>
    <t>Khoa Giáo dục Mầm non</t>
  </si>
  <si>
    <t>XII</t>
  </si>
  <si>
    <t>Khoa Tâm lí - giáo dục</t>
  </si>
  <si>
    <t>XIII</t>
  </si>
  <si>
    <t xml:space="preserve">Trung tâm Bồi dưỡng NVSP </t>
  </si>
  <si>
    <t>XIV</t>
  </si>
  <si>
    <t>Tổ Văn phòng trường Sư phạm</t>
  </si>
  <si>
    <t>03</t>
  </si>
  <si>
    <t>KẾ HOẠCH NGHỈ HƯU, TINH GIẢN BIÊN CHẾ, KÉO DÀI THỜI GIAN CÔNG TÁC</t>
  </si>
  <si>
    <t>Ngày sinh</t>
  </si>
  <si>
    <t>Năm bắt đầu công tác</t>
  </si>
  <si>
    <t>Khoa/Bộ môn/Tổ</t>
  </si>
  <si>
    <t>Chuyên ngành
 đào tạo</t>
  </si>
  <si>
    <t>Chức vụ</t>
  </si>
  <si>
    <t>Thời gian nghỉ hưu /kéo dài</t>
  </si>
  <si>
    <t>Nghỉ hưu</t>
  </si>
  <si>
    <t>Tinh giản</t>
  </si>
  <si>
    <t>Kéo dài</t>
  </si>
  <si>
    <t>Tổ văn phòng trường SP</t>
  </si>
  <si>
    <t>KẾ HOẠCH NGHỈ PHÉP, NGHỈ KHÔNG LƯƠNG, THAI SẢN</t>
  </si>
  <si>
    <t>Dân tộc</t>
  </si>
  <si>
    <t>Thời gian nghỉ</t>
  </si>
  <si>
    <t>Nghỉ phép</t>
  </si>
  <si>
    <t>Thai sản</t>
  </si>
  <si>
    <t>Chức vụ hiện tại</t>
  </si>
  <si>
    <t>Chức danh lãnh đạo quản lý trong quy hoạch</t>
  </si>
  <si>
    <t>Trình độ lý luận chính trị</t>
  </si>
  <si>
    <t>Hình thức đào tạo</t>
  </si>
  <si>
    <t>Thời gian
(dự kiến từ năm … đến năm ...)</t>
  </si>
  <si>
    <t>Tình trạng đào tạo</t>
  </si>
  <si>
    <t xml:space="preserve">Kinh phí dự trù
</t>
  </si>
  <si>
    <t>Tập trung</t>
  </si>
  <si>
    <t>Không tập trung</t>
  </si>
  <si>
    <t>Đang đào tạo</t>
  </si>
  <si>
    <t>Dự kiến 2023</t>
  </si>
  <si>
    <t>Trung cấp LLCT</t>
  </si>
  <si>
    <t>Trưởng BM</t>
  </si>
  <si>
    <t>Phó trưởng khoa</t>
  </si>
  <si>
    <t>2022 - 2023</t>
  </si>
  <si>
    <t>Trần Thị B</t>
  </si>
  <si>
    <t>2023 - 2024</t>
  </si>
  <si>
    <t>Nguyễn Thị C</t>
  </si>
  <si>
    <t>Cao Cấp LLCT</t>
  </si>
  <si>
    <t>2.1</t>
  </si>
  <si>
    <t>Phó Trưởng khoa</t>
  </si>
  <si>
    <t>2.2</t>
  </si>
  <si>
    <t>2.3</t>
  </si>
  <si>
    <r>
      <rPr>
        <b/>
        <sz val="13"/>
        <color theme="1"/>
        <rFont val="Times New Roman"/>
      </rPr>
      <t xml:space="preserve">KẾ HOẠCH BỒI DƯỠNG CÁN BỘ </t>
    </r>
    <r>
      <rPr>
        <sz val="13"/>
        <color theme="1"/>
        <rFont val="Times New Roman"/>
      </rPr>
      <t>(</t>
    </r>
    <r>
      <rPr>
        <i/>
        <sz val="13"/>
        <color theme="1"/>
        <rFont val="Times New Roman"/>
      </rPr>
      <t>bồi dưỡng chức danh nghề nghiệp, ngoại ngữ, tin học, chuyên môn nghiệp vụ, …..</t>
    </r>
    <r>
      <rPr>
        <sz val="13"/>
        <color theme="1"/>
        <rFont val="Times New Roman"/>
      </rPr>
      <t>)</t>
    </r>
  </si>
  <si>
    <t>Nội dung
 bồi dưỡng</t>
  </si>
  <si>
    <t>Thời lượng chương trình</t>
  </si>
  <si>
    <t>Nơi bồi dưỡng</t>
  </si>
  <si>
    <t xml:space="preserve">
Thời gian
</t>
  </si>
  <si>
    <t>Kinh phí
 dự trù</t>
  </si>
  <si>
    <t>Tại
ĐHV</t>
  </si>
  <si>
    <t>Trong nước</t>
  </si>
  <si>
    <t>Ngoài nước</t>
  </si>
  <si>
    <t>KẾ HOẠCH THAM GIA HỘI NGHỊ, HỘI THẢO, TẬP HUẤN, THỰC TẬP SINH, HỢP TÁC KHOA HỌC</t>
  </si>
  <si>
    <t>Tiêu đề/Nội dung</t>
  </si>
  <si>
    <t>Thời lượng</t>
  </si>
  <si>
    <t>Nơi tổ chức</t>
  </si>
  <si>
    <t>Tự túc</t>
  </si>
  <si>
    <t>ĐHV</t>
  </si>
  <si>
    <t>Khác</t>
  </si>
  <si>
    <t>KẾ HOẠCH BỔ NHIỆM GS, PGS VÀ THAY ĐỔI CHỨC DANH NGHỀ NGHIỆP</t>
  </si>
  <si>
    <t>Ngành/chuyên ngành</t>
  </si>
  <si>
    <t>Chức danh hiện tại</t>
  </si>
  <si>
    <t>Chức danh đề nghị 
bổ nhiệm/thay đổi</t>
  </si>
  <si>
    <t xml:space="preserve">Năm </t>
  </si>
  <si>
    <t>PGS</t>
  </si>
  <si>
    <t>Biểu số 7</t>
  </si>
  <si>
    <t>ĐƠN VỊ: …......................................</t>
  </si>
  <si>
    <t>KẾ HOẠCH ĐĂNG KÝ NHIỆM VỤ NGHIÊN CỨU KHOA HỌC NĂM TÀI 2023</t>
  </si>
  <si>
    <t>(Biểu dùng cho các đơn vị có kế hoạch thực hiện các nhiệm vụ KHCN trong năm)</t>
  </si>
  <si>
    <t>NHIỆM VỤ KHOA HỌC CÔNG NGHỆ</t>
  </si>
  <si>
    <t>Chủ trì đề tài, dự án</t>
  </si>
  <si>
    <t>Tổng Số kinh phí của năm lập kế hoạch, trong đó:</t>
  </si>
  <si>
    <t>Kinh phí ngân sách cấp</t>
  </si>
  <si>
    <t>Kinh phí từ quỹ trích lập thực hiện nhiệm vụ KHCN cấp Trường</t>
  </si>
  <si>
    <t>Kinh phí từ các tổ chức khác</t>
  </si>
  <si>
    <t>ĐỀ TÀI CÓ SỬ DỤNG NGUỒN KINH PHÍ NGÂN SÁCH CẤP QUA GIAO DỰ TOÁN CỦA BỘ GIÁO DỤC VÀ ĐÀO TẠO</t>
  </si>
  <si>
    <t>Các đề tài, dự án cấp Nhà nước</t>
  </si>
  <si>
    <t>Các đề tài, dự án cấp Bộ</t>
  </si>
  <si>
    <t>Hội thảo, hội nghị</t>
  </si>
  <si>
    <t>NHIỆM VỤ KHOA HỌC CÔNG NGHỆ SỬ DỤNG NGUỒN KINH PHÍ TRƯỜNG ĐẠI HỌC VINH</t>
  </si>
  <si>
    <t>Đề tài cấp Bộ sử dụng nguồn kinh phí Trường</t>
  </si>
  <si>
    <t>Đề tài Nghiên cứu khoa học cấp Trường của Giảng viên</t>
  </si>
  <si>
    <t>Các công bố khoa học</t>
  </si>
  <si>
    <t>2.4</t>
  </si>
  <si>
    <t>Các nhiệm vụ khoa học từ các nhóm nghiên cứu</t>
  </si>
  <si>
    <t>2.5</t>
  </si>
  <si>
    <t>Các hội nghị, hội thảo khoa học</t>
  </si>
  <si>
    <t>Các hoạt động KHCN khác</t>
  </si>
  <si>
    <t>2.7</t>
  </si>
  <si>
    <t>Đề tài Nghiên cứu khoa học cấp Trường của Người học</t>
  </si>
  <si>
    <t>CÁC NHIỆM VỤ KHCH ĐƯỢC TỔ CHỨC KHÁC CẤP KINH PHÍ</t>
  </si>
  <si>
    <t>Tổng cộng = I+II+III</t>
  </si>
  <si>
    <t xml:space="preserve">  Đơn vị lập KH                                    Phòng KH&amp;HTQT                 HIỆU TRƯỞNG</t>
  </si>
  <si>
    <t>Biểu 7b - Kế hoạch công bố NCKH</t>
  </si>
  <si>
    <t>KẾ HOẠCH ĐĂNG KÝ VỀ CÔNG BỐ KHOA HỌC NĂM 2023</t>
  </si>
  <si>
    <t>Đơn vị đăng ký</t>
  </si>
  <si>
    <t>Số lượng công bố trên WoS</t>
  </si>
  <si>
    <t>Số lượng công bố trên Scopus</t>
  </si>
  <si>
    <t>Số lượng công bố trên tạp chí khoa học, kỷ yếu hội nghị, hội thảo quốc tế khác</t>
  </si>
  <si>
    <t>Số lượng công bố trên các tạp chí khoa học trong nước</t>
  </si>
  <si>
    <t>Số lượng công bố trên các kỷ yếu hội nghị, hội thảo trong nước</t>
  </si>
  <si>
    <t>Các loại hình công bố khác</t>
  </si>
  <si>
    <t>ĐƠN VỊ LẬP</t>
  </si>
  <si>
    <t>ĐƠN VỊ THẨM ĐỊNH</t>
  </si>
  <si>
    <t xml:space="preserve">   TRƯỜNG ĐẠI HỌC VINH</t>
  </si>
  <si>
    <t>Biểu 8</t>
  </si>
  <si>
    <t>KẾ HOẠCH BIÊN SOẠN, XUẤT BẢN GIÁO TRÌNH, TÀI LIỆU HỌC TẬP
Năm tài chính 2022</t>
  </si>
  <si>
    <t>(Biểu dùng cho các đơn vị có kế hoạch xuất bản giáo trình, tài liệu trong năm)</t>
  </si>
  <si>
    <t>Tên giáo trình/tài liệu học tập 
đăng ký biên soạn, xuất bản</t>
  </si>
  <si>
    <t>Tên học phần tương ứng</t>
  </si>
  <si>
    <t>Hệ ĐT
ĐH/SĐH</t>
  </si>
  <si>
    <t>Mã HP</t>
  </si>
  <si>
    <t>Số TC</t>
  </si>
  <si>
    <t>Khoa quản lý HP</t>
  </si>
  <si>
    <t>Chủ biên (chức danh, học vị)</t>
  </si>
  <si>
    <t xml:space="preserve">Các đồng tác giả </t>
  </si>
  <si>
    <t>Thời gian nộp bản thảo</t>
  </si>
  <si>
    <t>KẾ HOẠCH XUẤT BẢN GIÁO TRÌNH</t>
  </si>
  <si>
    <t>Nhà xuất bản thẩm định</t>
  </si>
  <si>
    <t>Kế hoạch Xuất bản giáo trình đại học</t>
  </si>
  <si>
    <t>ĐH</t>
  </si>
  <si>
    <t>Tháng 8/2022</t>
  </si>
  <si>
    <t>Kế hoạch Xuất bản giáo trình sau đại học</t>
  </si>
  <si>
    <t>Trước 30/08/2022</t>
  </si>
  <si>
    <t>KẾ HOẠCH XUẤT BẢN TÀI LIỆU</t>
  </si>
  <si>
    <t>05/7</t>
  </si>
  <si>
    <t xml:space="preserve"> ĐH </t>
  </si>
  <si>
    <t>PGS.TS Bùi Văn Hào</t>
  </si>
  <si>
    <t>Tổng cộng</t>
  </si>
  <si>
    <t xml:space="preserve">  Đơn vị lập KH</t>
  </si>
  <si>
    <t>NHÀ XUẤT BẢN</t>
  </si>
  <si>
    <t xml:space="preserve">Phòng KH-TC         </t>
  </si>
  <si>
    <t xml:space="preserve">      HIỆU TRƯỞNG</t>
  </si>
  <si>
    <t>Biểu 8b</t>
  </si>
  <si>
    <t>TÊN ĐƠN VỊ: …...............................</t>
  </si>
  <si>
    <t>KẾ HOẠCH TỰ ĐÁNH GIÁ VÀ ĐÁNH GIÁ NGOÀI CHƯƠNG TRÌNH ĐÀO TẠO</t>
  </si>
  <si>
    <t>(Biểu dùng cho các đơn vị có kế hoạch tự đánh giá và đánh giá ngoài trong năm)</t>
  </si>
  <si>
    <t>NỘI DUNG</t>
  </si>
  <si>
    <t>Nhu cầu kinh phí</t>
  </si>
  <si>
    <t>Thời gian thực hiện</t>
  </si>
  <si>
    <t>KẾ HOẠCH TỰ ĐÁNH GIÁ CHƯƠNG TRÌNH ĐÀO TẠO</t>
  </si>
  <si>
    <t>KẾ HOẠCH ĐÁNH GIÁ NGOÀI CHƯƠNG TRÌNH ĐÀO TẠO</t>
  </si>
  <si>
    <t>Đơn vị thẩm định</t>
  </si>
  <si>
    <t>Hiệu trưởng</t>
  </si>
  <si>
    <t>Biểu số 10c</t>
  </si>
  <si>
    <t>ĐƠN VỊ: .....................</t>
  </si>
  <si>
    <t>KẾ HOẠCH ĐÀO TẠO, BỒI DƯỠNG, CẤP CHỨNG CHỈ CÁC LỚP NGẮN HẠN</t>
  </si>
  <si>
    <t>(Biểu dùng cho các đơn vị có các lớp bồi dưỡng chứng chỉ)</t>
  </si>
  <si>
    <t>Đơn vị tính: Nghìn đồng</t>
  </si>
  <si>
    <t>(6)=(4)*(5)</t>
  </si>
  <si>
    <t>Dành cho các đơn vị có các lớp bồi dưỡng chứng chỉ</t>
  </si>
  <si>
    <t>Thu tiền tổ chức các lớp bồi dưỡng chứng chỉ</t>
  </si>
  <si>
    <t xml:space="preserve">Thi chứng chỉ tiếng Anh các bậc theo Vstep </t>
  </si>
  <si>
    <t>Thí sinh</t>
  </si>
  <si>
    <t>Ngoại ngữ đầu vào, đầu ra cho học viên cao học, NCS</t>
  </si>
  <si>
    <t>Ngoại ngữ đầu ra cho sinh viên</t>
  </si>
  <si>
    <t>Chứng chỉ tin học</t>
  </si>
  <si>
    <t>Chứng chỉ chức danh nghề nghiệp</t>
  </si>
  <si>
    <t>Chứng chỉ nghiệp vụ sư phạm</t>
  </si>
  <si>
    <t>Chứng chỉ kế toán</t>
  </si>
  <si>
    <t>Và các loại chứng chỉ khác, khi lập kế hoạch của đơn vị thì liệt kê chi tiết tên gọi của hoạt động.</t>
  </si>
  <si>
    <t>Thu khoán các hợp đồng chuyển giao công nghệ</t>
  </si>
  <si>
    <t>Dành cho các đơn vị có hợp đồng chuyển giao công nghệ</t>
  </si>
  <si>
    <t xml:space="preserve">  TRƯỜNG ĐẠI HỌC VINH</t>
  </si>
  <si>
    <t>Biểu số 10</t>
  </si>
  <si>
    <t>KẾ HOẠCH CHI NĂM 2023</t>
  </si>
  <si>
    <t>ĐVT: Nghìn đồng</t>
  </si>
  <si>
    <t>Chi cho con người</t>
  </si>
  <si>
    <t>Các khoản chi lương, tiền công, phụ cấp, TN tăng thêm</t>
  </si>
  <si>
    <t xml:space="preserve"> - Tham khảo số liệu chi cho con người năm 2021 tại biểu 12. Mức lương cơ sở 1.490 nghìn đồng;
 - Năm 2023, tiền lương cơ sở dự kiến tăng lên 1.800 từ tháng 7/2023.</t>
  </si>
  <si>
    <t>Lương, phụ cấp các loại, thu nhập tăng thêm</t>
  </si>
  <si>
    <t>Trường …......................................... - Khoa …..............................</t>
  </si>
  <si>
    <t>Chi các khoản đóng góp BHXH, BHYT, bảo hiểm thất nghiệp, kinh phí công đoàn</t>
  </si>
  <si>
    <t>Chi tiền dạy vượt giờ</t>
  </si>
  <si>
    <t xml:space="preserve"> - Kinh phi chi dạy vượt giờ lấy từ biểu số 03;
 (Trong đó cần đối sánh, tham khảo thêm từ số liệu chi tiền dạy vượt giờ năm 2021 tại biểu 12. Số liệu tại biểu 12 là số liệu chi cho 3 học kỳ gồm 2020-2021 và học kỳ 1 của năm học 2021-2022;)</t>
  </si>
  <si>
    <t>Chi tiền làm thêm giờ, trực đêm, trực lễ tết</t>
  </si>
  <si>
    <t>Điều 15, Quy chế chi tiêu nội bộ</t>
  </si>
  <si>
    <t>Học bổng sinh viên, học bổng khuyến khích học tập</t>
  </si>
  <si>
    <t xml:space="preserve"> = 8% từ tổng thu học phí chính quy và học phí cấp bù sư phạm của đơn vị</t>
  </si>
  <si>
    <t>1.5</t>
  </si>
  <si>
    <t>Trợ cấp xã hội</t>
  </si>
  <si>
    <t>Điều 16, Quy chế chi tiêu nội bộ</t>
  </si>
  <si>
    <t>Chi phụ cấp độc hại</t>
  </si>
  <si>
    <t>Điều 18, Quy chế chi tiêu nội bộ</t>
  </si>
  <si>
    <t>1.7</t>
  </si>
  <si>
    <t>Chi các khoản phúc lợi trong năm gồm 20/11, 30/4, 01/5, 02/9, Tết Nguyên đán, ….:  = số cán bộ của đơn vị x 7.500</t>
  </si>
  <si>
    <t>1.8</t>
  </si>
  <si>
    <t>Chi khen thưởng các loại</t>
  </si>
  <si>
    <t>Điều 19, Quy chế chi tiêu nội bộ</t>
  </si>
  <si>
    <t>Tiền thưởng các loại (Cấp trường, tỉnh,bộ, cá nhân, tập thể…) sử dụng kinh phí Trường</t>
  </si>
  <si>
    <t>Chi khen thưởng các danh hiệu được phong tặng trong năm nếu có (VD: Giáo sư, phó giáo sư, NGND, NGUT, tiến sĩ, thạc sĩ, huy hiệu, bằng khen…..)</t>
  </si>
  <si>
    <t>Chi khen thưởng sinh viên, học sinh đạt thành tích trong các kỳ thi học sinh giỏi (nếu có)</t>
  </si>
  <si>
    <t>Chi các khoản tiền thưởng thi đua năm học: chiến sĩ thi đua x 2.000 + tiên tiến 1.500 + hoàn thành nhiệm vụ 1.000</t>
  </si>
  <si>
    <t>Chi các khoản phúc lợi: thăm viếng, nghỉ phép</t>
  </si>
  <si>
    <t>Chi chế độ bảo hộ lao động</t>
  </si>
  <si>
    <t>Điều 17, Quy chế chi tiêu nội bộ</t>
  </si>
  <si>
    <t>Chi chế độ bồi dưỡng giảng viên, giáo viên dạy ngoài trời</t>
  </si>
  <si>
    <t xml:space="preserve">Các khoản hỗ trợ đi học (Thạc sỹ, tiến sỹ, đào tạo ngắn hạn, bồi dưỡng chứng chỉ, nâng ngạch, chuyển ngạch, đào tạo lý luận cao cấp, trung cấp chính trị; </t>
  </si>
  <si>
    <t>Điều 29, Quy chế chi tiêu nội bộ</t>
  </si>
  <si>
    <t>Chi tiền biên tập website, chế độ cộng tác viên thanh tra giáo dục, công tác viên hỗ trợ công tác tự đánh giá, đánh giá ngoài, …..</t>
  </si>
  <si>
    <t>Các khoản chi khác cho con người nếu có</t>
  </si>
  <si>
    <t>Chi cho chuyên môn, nghiệp vụ</t>
  </si>
  <si>
    <t>Công tác thực hành, thí nghiệm</t>
  </si>
  <si>
    <t>Biểu 4</t>
  </si>
  <si>
    <t>Mua bổ sung danh mục tài liệu giáo trình phục vụ dạy học</t>
  </si>
  <si>
    <t>Biểu 5</t>
  </si>
  <si>
    <t>Tiền văn phòng phẩm</t>
  </si>
  <si>
    <t xml:space="preserve">Sửa chữa, bảo dưỡng tài sản có giá trị </t>
  </si>
  <si>
    <t>Tổ chức các hội nghị, hội thi NVSP, các chuyên đề</t>
  </si>
  <si>
    <t>Chi kinh phí hỗ trợ tổ chức hành chính của đơn vị = số cán bộ của đơn vị x 1.000 (kinh phí này chi về các đơn vị và nhập quỹ.</t>
  </si>
  <si>
    <t>Điều 18, Quy chế chi tiêu nội bộ và Quyết định số 302/QĐ-ĐHV ngày 20/02/2019 về việc sửa đổi, bổ sung QC CTNB</t>
  </si>
  <si>
    <t>Tiền điện thoại khoán cho lãnh đạo đơn vị</t>
  </si>
  <si>
    <t>Theo điều 21 Quy chế chi tiêu nội bộ</t>
  </si>
  <si>
    <t>Công tác phí công lệnh trường (nếu có)</t>
  </si>
  <si>
    <t>Theo điều 23 Quy chế chi tiêu nội bộ</t>
  </si>
  <si>
    <t>Công tác phí công lệnh khoa:
 (Tính trên số lượng cán bộ của Khoa / Đơn vị;
Hệ số 1 = 800;
Tiến sĩ tính hệ số 1,5 x 800;
Giáo sư, phó giáo sư hệ số 2 x 800)</t>
  </si>
  <si>
    <t>Chi hỗ trợ hoạt động của HS, SV, Người học tập trung tại trường:
&lt;= 500 người học tập trung: 10.000 nghìn đồng;
&gt; 500 người học tập trung: thì mỗi người học tăng lên được cấp 20 nghìn đồng;
(Max 30.000 nghìn đồng)</t>
  </si>
  <si>
    <t>Theo điều 28 Quy chế chi tiêu nội bộ</t>
  </si>
  <si>
    <t>Chi ngày kỷ niệm các năm chẵn chục của các đơn vị:
10 năm = 30 tr; Cứ thêm mỗi 10 năm tiếp theo thì thêm 10 tr</t>
  </si>
  <si>
    <t>Theo điều 33 Quy chế chi tiêu nội bộ</t>
  </si>
  <si>
    <t>Thuê gv thỉnh giảng (nếu có)</t>
  </si>
  <si>
    <t>Biểu 2; QCTNB</t>
  </si>
  <si>
    <t>Kinh phí đi tham quan, học hỏi kinh nghiệm</t>
  </si>
  <si>
    <t>Kinh phí chi tổ chức các kỳ thi học sinh giỏi</t>
  </si>
  <si>
    <t>Lập dự toán chi tiết đính kèm</t>
  </si>
  <si>
    <t>Kinh phí tổ chức hội đồng chấm luận văn cao học, luận án nghiên cứu sinh</t>
  </si>
  <si>
    <t>Chi Bảo hộ LĐ, sinh viên đi thực tập, thực tế; hội đồng bảo vệ, hướng dẫn luận văn, học tập kinh nghiệm, chấm thi, kinh phí quản lý cấp khoa, cấp trường, tổ chức thi olimpic, học sinh giỏi, thực hành thí nghiệm …….</t>
  </si>
  <si>
    <t>Trích lập Quỹ NCKH hàng năm theo Nghị định 99/2014</t>
  </si>
  <si>
    <t xml:space="preserve"> = 3% từ thu học phí và 5% từ thu khác của đơn vị</t>
  </si>
  <si>
    <t>Chi biên soạn và nghiệm thu chương trình, tài liệu giáo trình</t>
  </si>
  <si>
    <t>Lập dự toán chi tiết đính kèm, Theo QCCTNB</t>
  </si>
  <si>
    <t>Biên soạn bài giảng Elearning</t>
  </si>
  <si>
    <t>Đơn giá biên soạn bài giảng theo Công văn số ….. /ĐHV ngày …/…./2022</t>
  </si>
  <si>
    <t>Chi các hoạt động tự đánh giá và đánh giá ngoài chương trình đào tạo</t>
  </si>
  <si>
    <t>Biểu 8b: Các đơn vị lập kế hoạch về tự đánh giá và đánh giá ngoài cụ thể theo ngành;
TT ĐBCL thẩm định biểu 8b của các đơn vị và lập kế hoạch Kinh phí  (kinh phí nằm trong kế hoạch của TT ĐBCL.)</t>
  </si>
  <si>
    <t>Chi kinh phí biên soạn, sản xuất giáo trình tài liệu</t>
  </si>
  <si>
    <t>Biểu 8a</t>
  </si>
  <si>
    <t>Và các khoản chi khác nếu có (liệt kê chi tiết theo từng nội dung chi)</t>
  </si>
  <si>
    <t>Liệt kê chi tiết theo chức năng nhiệm vụ của đơn vị</t>
  </si>
  <si>
    <t>Mua sắm tài sản cố định hữu hình, tài sản cố định vô hình, chi xây dựng cơ bản</t>
  </si>
  <si>
    <t>Mua sắm tài sản cố định hữu hình, tài sản cố định vô hình</t>
  </si>
  <si>
    <t>Mua sắm trang thiết bị đào tạo và phục vụ công tác đào tạo</t>
  </si>
  <si>
    <t>Chi đầu tư xây dựng cơ bản</t>
  </si>
  <si>
    <t>Chi mua sắm máy móc, thiết bị</t>
  </si>
  <si>
    <t>Chi công tác xây dựng cơ bản (sử dụng nguồn trường từ quỹ trích lập)</t>
  </si>
  <si>
    <t>Kế hoạch của phòng Quản trị - Đầu tư</t>
  </si>
  <si>
    <t>3.3</t>
  </si>
  <si>
    <t xml:space="preserve">Chi khấu hao tài sản cố định </t>
  </si>
  <si>
    <t xml:space="preserve"> = 10% tổng thu của đơn vị</t>
  </si>
  <si>
    <t>Chi khác</t>
  </si>
  <si>
    <t>Các khoản chi khác</t>
  </si>
  <si>
    <t>Chi hộ</t>
  </si>
  <si>
    <t>TỔNG CHI</t>
  </si>
  <si>
    <t>Nghệ An, ngày          tháng           năm 2022</t>
  </si>
  <si>
    <t xml:space="preserve">  Đơn vị lập KH                                   Phòng KH-TC                HIỆU TRƯỞNG</t>
  </si>
  <si>
    <t>Biểu số 12</t>
  </si>
  <si>
    <t>BẢNG SỐ LIỆU THỐNG KÊ THU NHẬP, PHÚC LỢI VÀ CÁC KHOẢN ĐÓNG GÓP</t>
  </si>
  <si>
    <t>(Số liệu của năm 2021, năm 2022, dùng để tham khảo và áp dụng để xây dựng chi phí chi cho con người tại biểu 10 của kế hoạch năm 2023)</t>
  </si>
  <si>
    <t>Đơn vị</t>
  </si>
  <si>
    <t>Số liệu
Chi lương, phụ cấp các loại và các khoản phải đóng năm 2021 theo mức lương cơ sở: 1.490.000</t>
  </si>
  <si>
    <t>Dự kiến 
Chi lương, phụ cấp các loại và các khoản phải đóng năm 2023 theo mức lương cơ sở: 1.800.000 đồng từ tháng 7/2023.</t>
  </si>
  <si>
    <t>Thanh toán vượt giờ chuẩn năm 2021 gồm 3 học kỳ (năm học 2020-2021 và học kỳ 1 năm học 2021-2022)</t>
  </si>
  <si>
    <t>Phúc lợi thanh toán vượt giờ chi cho cán bộ hành chính</t>
  </si>
  <si>
    <r>
      <rPr>
        <b/>
        <sz val="13"/>
        <color theme="1"/>
        <rFont val="Times New Roman"/>
      </rPr>
      <t xml:space="preserve">Phúc lợi khác
</t>
    </r>
    <r>
      <rPr>
        <b/>
        <i/>
        <sz val="13"/>
        <color theme="1"/>
        <rFont val="Times New Roman"/>
      </rPr>
      <t>(</t>
    </r>
    <r>
      <rPr>
        <i/>
        <sz val="13"/>
        <color theme="1"/>
        <rFont val="Times New Roman"/>
      </rPr>
      <t>Phúc lợi VLVH, ĐTTX, phúc lợi các ngày lễ, tết, ….)</t>
    </r>
  </si>
  <si>
    <t>Cộng tổng
các khoản chi cho con người</t>
  </si>
  <si>
    <r>
      <rPr>
        <b/>
        <sz val="13"/>
        <color theme="1"/>
        <rFont val="Times New Roman"/>
      </rPr>
      <t xml:space="preserve">Lương và các khoản có tính chất lương
</t>
    </r>
    <r>
      <rPr>
        <i/>
        <sz val="13"/>
        <color theme="1"/>
        <rFont val="Times New Roman"/>
      </rPr>
      <t>(Lương, phụ cấp chức vụ, phụ cấp thâm niên vượt khung, phụ cấp nghề, ….)</t>
    </r>
  </si>
  <si>
    <r>
      <rPr>
        <b/>
        <sz val="13"/>
        <color theme="1"/>
        <rFont val="Times New Roman"/>
      </rPr>
      <t xml:space="preserve">Các khoản
 đóng góp
</t>
    </r>
    <r>
      <rPr>
        <i/>
        <sz val="13"/>
        <color theme="1"/>
        <rFont val="Times New Roman"/>
      </rPr>
      <t>Trích đóng
32% BHXH
2% KPCĐ</t>
    </r>
  </si>
  <si>
    <r>
      <rPr>
        <b/>
        <sz val="13"/>
        <color theme="1"/>
        <rFont val="Times New Roman"/>
      </rPr>
      <t xml:space="preserve">Lương và các khoản có tính chất lương
</t>
    </r>
    <r>
      <rPr>
        <i/>
        <sz val="13"/>
        <color theme="1"/>
        <rFont val="Times New Roman"/>
      </rPr>
      <t>(Lương, phụ cấp chức vụ, phụ cấp thâm niên vượt khung, phụ cấp nghề, ….)</t>
    </r>
  </si>
  <si>
    <r>
      <rPr>
        <b/>
        <sz val="13"/>
        <color theme="1"/>
        <rFont val="Times New Roman"/>
      </rPr>
      <t xml:space="preserve">Các khoản
 đóng góp
</t>
    </r>
    <r>
      <rPr>
        <i/>
        <sz val="13"/>
        <color theme="1"/>
        <rFont val="Times New Roman"/>
      </rPr>
      <t>Trích đóng
32% BHXH
2% KPCĐ</t>
    </r>
  </si>
  <si>
    <t xml:space="preserve"> Trường Khoa học Xã hội và Nhân văn</t>
  </si>
  <si>
    <t xml:space="preserve"> Trường Khoa học Xã hội và Nhân văn - Khoa Chính trị và Báo chí </t>
  </si>
  <si>
    <t xml:space="preserve"> Trường Khoa học Xã hội và Nhân văn - Khoa Du lịch và Công tác xã hội </t>
  </si>
  <si>
    <t xml:space="preserve"> Trường Khoa học Xã hội và Nhân văn - Khoa Luật học </t>
  </si>
  <si>
    <t xml:space="preserve"> Trường Khoa học Xã hội và Nhân văn - Khoa Luật kinh tế </t>
  </si>
  <si>
    <t xml:space="preserve"> Trường Khoa học Xã hội và Nhân văn - Trung tâm Văn phòng trường KHXH&amp;NV </t>
  </si>
  <si>
    <t xml:space="preserve"> Trường Kinh tế</t>
  </si>
  <si>
    <t xml:space="preserve"> Trường Kinh tế - Khoa Kế Toán </t>
  </si>
  <si>
    <t xml:space="preserve"> Trường Kinh tế - Khoa Kinh tế </t>
  </si>
  <si>
    <t xml:space="preserve"> Trường Kinh tế - Khoa Quản trị kinh doanh </t>
  </si>
  <si>
    <t xml:space="preserve"> Trường Kinh tế - Khoa Tài chính Ngân hàng </t>
  </si>
  <si>
    <t xml:space="preserve"> Trường Kinh tế - Văn phòng trường Kinh tế </t>
  </si>
  <si>
    <t xml:space="preserve"> Trường Sư phạm</t>
  </si>
  <si>
    <t xml:space="preserve"> Trường Sư phạm - Khoa Địa Lý </t>
  </si>
  <si>
    <t xml:space="preserve"> Trường Sư phạm - Khoa Giáo dục Chính Trị </t>
  </si>
  <si>
    <t xml:space="preserve"> Trường Sư phạm - Khoa Giáo dục Mầm non </t>
  </si>
  <si>
    <t xml:space="preserve"> Trường Sư phạm - Khoa Giáo dục Tiểu học </t>
  </si>
  <si>
    <t xml:space="preserve"> Trường Sư phạm - Khoa Hóa học </t>
  </si>
  <si>
    <t xml:space="preserve"> Trường Sư phạm - Khoa Lịch sử </t>
  </si>
  <si>
    <t xml:space="preserve"> Trường Sư phạm - Khoa Ngữ văn </t>
  </si>
  <si>
    <t xml:space="preserve"> Trường Sư phạm - Khoa Sinh học </t>
  </si>
  <si>
    <t xml:space="preserve"> Trường Sư phạm - Khoa Tâm lý Giáo Dục </t>
  </si>
  <si>
    <t xml:space="preserve"> Trường Sư phạm - Khoa Tin học </t>
  </si>
  <si>
    <t xml:space="preserve"> Trường Sư phạm - Khoa Toán </t>
  </si>
  <si>
    <t xml:space="preserve"> Trường Sư phạm - Khoa Vật lý </t>
  </si>
  <si>
    <t xml:space="preserve"> Trường Sư phạm - Trung tâm Bồi dưỡng nghiệp vụ sư phạm </t>
  </si>
  <si>
    <t xml:space="preserve"> Trường Sư phạm - Văn phòng sư phạm </t>
  </si>
  <si>
    <t>Viện Nghiên cứu và Đào tạo trực tuyến</t>
  </si>
  <si>
    <t xml:space="preserve">Viện Nghiên cứu và Đào tạo trực tuyến - Khoa Đào tạo trực tuyến </t>
  </si>
  <si>
    <t xml:space="preserve">Viện Nghiên cứu và Đào tạo trực tuyến - Trung tâm CNTT </t>
  </si>
  <si>
    <t xml:space="preserve">Viện Nghiên cứu và Đào tạo trực tuyến - Trung tâm NC và Chuyển giao công nghệ giáo dục số </t>
  </si>
  <si>
    <t xml:space="preserve">Viện Nghiên cứu và Đào tạo trực tuyến - Trung tâm Quản lý và phát triển học liệu </t>
  </si>
  <si>
    <t xml:space="preserve">Viện Nghiên cứu và Đào tạo trực tuyến - Văn phòng </t>
  </si>
  <si>
    <t xml:space="preserve">Viện Công nghệ Hóa sinh - Môi trường </t>
  </si>
  <si>
    <t xml:space="preserve">Viện Kỹ thuật - Công nghệ </t>
  </si>
  <si>
    <t xml:space="preserve">Viện Nông nghiệp và Tài nguyên </t>
  </si>
  <si>
    <t xml:space="preserve"> Văn phòng đại diện tỉnh Thanh Hóa </t>
  </si>
  <si>
    <t xml:space="preserve"> Văn phòng Đảng - Hội đồng Trường - Đoàn thể </t>
  </si>
  <si>
    <t xml:space="preserve">Khoa Giáo dục thể chất </t>
  </si>
  <si>
    <t xml:space="preserve">Khoa Sư phạm Ngoại ngữ </t>
  </si>
  <si>
    <t xml:space="preserve">Khoa Xây dựng </t>
  </si>
  <si>
    <t xml:space="preserve">Phòng Công tác Chính trị và HS-SV </t>
  </si>
  <si>
    <t xml:space="preserve">Phòng Đào tạo </t>
  </si>
  <si>
    <t xml:space="preserve">Phòng Đào tạo Sau Đại học </t>
  </si>
  <si>
    <t xml:space="preserve">Phòng Hành chính Tổng hợp </t>
  </si>
  <si>
    <t xml:space="preserve">Phòng Kế hoạch-Tài chính </t>
  </si>
  <si>
    <t xml:space="preserve">Phòng Khoa học và Hợp tác quốc tế </t>
  </si>
  <si>
    <t xml:space="preserve">Phòng Quản Trị và Đầu tư </t>
  </si>
  <si>
    <t xml:space="preserve">Phòng Thanh tra - Pháp chế </t>
  </si>
  <si>
    <t xml:space="preserve">Phòng Tổ chức Cán bộ </t>
  </si>
  <si>
    <t xml:space="preserve">Trung tâm Đảm bảo chất lượng </t>
  </si>
  <si>
    <t xml:space="preserve">Trung tâm Dịch vụ, hỗ trợ sinh viên và quan hệ doanh nghiệp </t>
  </si>
  <si>
    <t xml:space="preserve">Trung tâm GDQP&amp;AN Trường ĐH Vinh </t>
  </si>
  <si>
    <t xml:space="preserve">Trung tâm Giáo dục Thường xuyên </t>
  </si>
  <si>
    <t xml:space="preserve">Trung tâm Kiểm định chất lượng giáo dục </t>
  </si>
  <si>
    <t xml:space="preserve">Trung tâm Nội trú </t>
  </si>
  <si>
    <t xml:space="preserve">Trung tâm Thông tin - Thư viện Nguyễn Thúc Hào </t>
  </si>
  <si>
    <t xml:space="preserve">Trung tâm Thực hành - Thí nghiệm </t>
  </si>
  <si>
    <t xml:space="preserve">Trường Trung học Phổ thông Chuyên </t>
  </si>
  <si>
    <t xml:space="preserve">Trường Trường Mầm non thực hành </t>
  </si>
  <si>
    <t xml:space="preserve">Trường Trường Tiểu học, THCS và THPT thực hành sư phạm </t>
  </si>
  <si>
    <t xml:space="preserve"> Ban quản lý cơ sở II </t>
  </si>
  <si>
    <t xml:space="preserve"> Nhà Xuất bản </t>
  </si>
  <si>
    <t xml:space="preserve"> Trạm Y tế </t>
  </si>
  <si>
    <t>Tổng Công</t>
  </si>
  <si>
    <t>#REF!</t>
  </si>
  <si>
    <t>Học kỳ 1 (2023-2024)</t>
  </si>
  <si>
    <t>Hướng dẫn Đồ án cơ sở ngành CNTT</t>
  </si>
  <si>
    <t>Học kỳ 2 (2022-2023) và học kỳ hè</t>
  </si>
  <si>
    <t>Tổng số cán bộ của đơn vị: 4, trong đó:</t>
  </si>
  <si>
    <t>Họ và tên: Trần Xuân Hào</t>
  </si>
  <si>
    <t>Trợ lý đào tạo trực tuyến</t>
  </si>
  <si>
    <t>Chủ tịch CĐ bộ phận</t>
  </si>
  <si>
    <t>Cán bộ giảng dạy: 5, gồm:</t>
  </si>
  <si>
    <t>CBGD đảm nhận ĐM giờ giảng viên trở lên: 5</t>
  </si>
  <si>
    <t>KHOA TIN HỌC</t>
  </si>
  <si>
    <t xml:space="preserve"> Tổng số cán bộ của đơn vị: 5, trong đó: </t>
  </si>
  <si>
    <t xml:space="preserve"> Cán bộ giảng dạy: 5, gồm: </t>
  </si>
  <si>
    <t xml:space="preserve"> CBGD đảm nhận ĐM giờ giảng viên trở lên: 5</t>
  </si>
  <si>
    <t>Chủ nhiệm lớp</t>
  </si>
  <si>
    <t>Robot mBot (5 cái)</t>
  </si>
  <si>
    <t>60 CNTT</t>
  </si>
  <si>
    <t>Đại học Vinh</t>
  </si>
  <si>
    <t>Đại học CQ</t>
  </si>
  <si>
    <t>INF20005</t>
  </si>
  <si>
    <t>TS. Trần Thị Kim Oanh</t>
  </si>
  <si>
    <t>ThS. Nguyễn Bùi Hậu</t>
  </si>
  <si>
    <t>Học phần Lý luận và phương pháp dạy học Tin học</t>
  </si>
  <si>
    <t>Học phần Phát triển chương trình môn Tin học</t>
  </si>
  <si>
    <t>Các mô hình và kiến trúc hệ thống thông tin quản lý</t>
  </si>
  <si>
    <t>Hướng dẫn Đồ án môn học</t>
  </si>
  <si>
    <t>Lập trình máy tính</t>
  </si>
  <si>
    <t>Lập trình hướng đối tượng</t>
  </si>
  <si>
    <t>INF30064</t>
  </si>
  <si>
    <t>Viện KTCN</t>
  </si>
  <si>
    <t>TS. Trần Thị Kim Oanh
TS. Cao Thanh Sơn</t>
  </si>
  <si>
    <t>PGS.TS Hoàng Hữu Việt</t>
  </si>
  <si>
    <t>Tháng 12/2022</t>
  </si>
  <si>
    <t>ĐƠN VỊ: KHOA TIN HỌC</t>
  </si>
  <si>
    <t>ĐƠN VỊ:  TRƯỜNG SƯ PHẠM</t>
  </si>
  <si>
    <t>Nghệ An, ngày 21 tháng 11 năm 2022</t>
  </si>
  <si>
    <t>TT ĐBCL</t>
  </si>
  <si>
    <t>PHÒNG NCKH</t>
  </si>
  <si>
    <t>h</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</si>
</sst>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64" formatCode="_-* #,##0_-;\-* #,##0_-;_-* &quot;-&quot;_-;_-@_-"/>
    <numFmt numFmtId="165" formatCode="_-* #,##0.00_-;\-* #,##0.00_-;_-* &quot;-&quot;??_-;_-@_-"/>
    <numFmt numFmtId="166" formatCode="_(* #,##0_);_(* \(#,##0\);_(* &quot;-&quot;??_);_(@_)"/>
    <numFmt numFmtId="167" formatCode="_-* #,##0_-;\-* #,##0_-;_-* &quot;-&quot;??_-;_-@"/>
    <numFmt numFmtId="168" formatCode="_-* #,##0.0_-;\-* #,##0.0_-;_-* &quot;-&quot;_-;_-@"/>
    <numFmt numFmtId="169" formatCode="_(* #,##0.0_);_(* \(#,##0.0\);_(* &quot;-&quot;??_);_(@_)"/>
    <numFmt numFmtId="170" formatCode="#,##0.0"/>
    <numFmt numFmtId="171" formatCode="0.0"/>
    <numFmt numFmtId="172" formatCode="_-* #,##0_-;\-* #,##0_-;_-* &quot;-&quot;_-;_-@"/>
    <numFmt numFmtId="173" formatCode="_(* #,##0.0_);_(* \(#,##0.0\);_(* &quot;-&quot;?_);_(@_)"/>
    <numFmt numFmtId="174" formatCode="0.000000"/>
    <numFmt numFmtId="175" formatCode="_(* #,##0.000_);_(* \(#,##0.000\);_(* &quot;-&quot;??.000_);_(@_)"/>
    <numFmt numFmtId="176" formatCode="#,##0.0;[Red]#,##0.0"/>
    <numFmt numFmtId="177" formatCode="#,##0;[Red]#,##0"/>
    <numFmt numFmtId="178" formatCode="d\.m"/>
    <numFmt numFmtId="179" formatCode="0_);\(0\)"/>
    <numFmt numFmtId="180" formatCode="mm/yyyy"/>
    <numFmt numFmtId="181" formatCode="_-* #,##0.00_-;\-* #,##0.00_-;_-* &quot;-&quot;??_-;_-@"/>
    <numFmt numFmtId="182" formatCode="d/mm/yyyy"/>
    <numFmt numFmtId="183" formatCode="_-* #,##0.000_-;\-* #,##0.000_-;_-* &quot;-&quot;??_-;_-@"/>
    <numFmt numFmtId="184" formatCode="_(* #.##0.00_);_(* \(#.##0.00\);_(* &quot;-&quot;??_);_(@_)"/>
  </numFmts>
  <fonts count="111">
    <font>
      <sz val="11"/>
      <color theme="1"/>
      <name val="Calibri"/>
      <scheme val="minor"/>
    </font>
    <font>
      <sz val="12"/>
      <color theme="1"/>
      <name val="Times New Roman"/>
    </font>
    <font>
      <b/>
      <sz val="12"/>
      <color theme="1"/>
      <name val="Times New Roman"/>
    </font>
    <font>
      <b/>
      <sz val="12"/>
      <color theme="1"/>
      <name val="Yu gothic ui semilight"/>
    </font>
    <font>
      <b/>
      <sz val="14"/>
      <color theme="1"/>
      <name val="Times New Roman"/>
    </font>
    <font>
      <b/>
      <sz val="14"/>
      <color rgb="FFFF0000"/>
      <name val="Times New Roman"/>
    </font>
    <font>
      <sz val="12"/>
      <color rgb="FFFF0000"/>
      <name val="Times New Roman"/>
    </font>
    <font>
      <b/>
      <sz val="12"/>
      <color rgb="FFFF0000"/>
      <name val="Times New Roman"/>
    </font>
    <font>
      <sz val="11"/>
      <name val="Calibri"/>
    </font>
    <font>
      <b/>
      <i/>
      <sz val="12"/>
      <color rgb="FFFF0000"/>
      <name val="Times New Roman"/>
    </font>
    <font>
      <b/>
      <i/>
      <sz val="12"/>
      <color theme="1"/>
      <name val="Times New Roman"/>
    </font>
    <font>
      <sz val="11"/>
      <color theme="1"/>
      <name val="Times New Roman"/>
    </font>
    <font>
      <sz val="10"/>
      <color theme="1"/>
      <name val="Times New Roman"/>
    </font>
    <font>
      <b/>
      <sz val="10"/>
      <color theme="1"/>
      <name val="Times New Roman"/>
    </font>
    <font>
      <sz val="11"/>
      <color theme="1"/>
      <name val="Calibri"/>
    </font>
    <font>
      <i/>
      <sz val="10"/>
      <color theme="1"/>
      <name val="Times New Roman"/>
    </font>
    <font>
      <b/>
      <i/>
      <sz val="10"/>
      <color theme="1"/>
      <name val="Times New Roman"/>
    </font>
    <font>
      <i/>
      <sz val="11"/>
      <color theme="1"/>
      <name val="Calibri"/>
    </font>
    <font>
      <b/>
      <sz val="12"/>
      <color rgb="FF000000"/>
      <name val="Times New Roman"/>
    </font>
    <font>
      <b/>
      <sz val="11"/>
      <color theme="1"/>
      <name val="Calibri"/>
    </font>
    <font>
      <sz val="12"/>
      <color rgb="FF000000"/>
      <name val="Times New Roman"/>
    </font>
    <font>
      <sz val="11"/>
      <color rgb="FF000000"/>
      <name val="Times New Roman"/>
    </font>
    <font>
      <sz val="15"/>
      <color rgb="FFFF0000"/>
      <name val="Times New Roman"/>
    </font>
    <font>
      <b/>
      <sz val="15"/>
      <color theme="1"/>
      <name val="Times New Roman"/>
    </font>
    <font>
      <sz val="14"/>
      <color theme="1"/>
      <name val="Times New Roman"/>
    </font>
    <font>
      <sz val="14"/>
      <color theme="1"/>
      <name val="Calibri"/>
    </font>
    <font>
      <b/>
      <i/>
      <sz val="10"/>
      <color theme="1"/>
      <name val="Arial"/>
    </font>
    <font>
      <sz val="10"/>
      <color theme="1"/>
      <name val="Arial"/>
    </font>
    <font>
      <sz val="14"/>
      <color rgb="FFFF0000"/>
      <name val="Times New Roman"/>
    </font>
    <font>
      <sz val="14"/>
      <color rgb="FFFF0000"/>
      <name val="Calibri"/>
    </font>
    <font>
      <b/>
      <sz val="12"/>
      <color theme="1"/>
      <name val="Calibri"/>
    </font>
    <font>
      <b/>
      <sz val="11"/>
      <color rgb="FF000000"/>
      <name val="Times New Roman"/>
    </font>
    <font>
      <sz val="11"/>
      <color rgb="FFFF0000"/>
      <name val="Times New Roman"/>
    </font>
    <font>
      <i/>
      <sz val="12"/>
      <color theme="1"/>
      <name val="Times New Roman"/>
    </font>
    <font>
      <sz val="12"/>
      <color theme="0"/>
      <name val="Times New Roman"/>
    </font>
    <font>
      <b/>
      <sz val="11"/>
      <color rgb="FFFF0000"/>
      <name val="Times New Roman"/>
    </font>
    <font>
      <b/>
      <sz val="10"/>
      <color rgb="FFFF0000"/>
      <name val="Times New Roman"/>
    </font>
    <font>
      <i/>
      <sz val="12"/>
      <color rgb="FFFF0000"/>
      <name val="Times New Roman"/>
    </font>
    <font>
      <i/>
      <sz val="10"/>
      <color rgb="FFFF0000"/>
      <name val="Times New Roman"/>
    </font>
    <font>
      <b/>
      <sz val="11"/>
      <color theme="1"/>
      <name val="Times New Roman"/>
    </font>
    <font>
      <b/>
      <i/>
      <sz val="11"/>
      <color rgb="FFFF0000"/>
      <name val="Times New Roman"/>
    </font>
    <font>
      <sz val="10"/>
      <color rgb="FFFF0000"/>
      <name val="Times New Roman"/>
    </font>
    <font>
      <sz val="11"/>
      <color rgb="FFFF0000"/>
      <name val="Calibri"/>
    </font>
    <font>
      <b/>
      <sz val="9"/>
      <color theme="1"/>
      <name val="Times New Roman"/>
    </font>
    <font>
      <b/>
      <sz val="8"/>
      <color theme="1"/>
      <name val="Times New Roman"/>
    </font>
    <font>
      <sz val="8"/>
      <color theme="1"/>
      <name val="Times New Roman"/>
    </font>
    <font>
      <sz val="8"/>
      <color theme="1"/>
      <name val="Arial"/>
    </font>
    <font>
      <b/>
      <sz val="10"/>
      <color theme="1"/>
      <name val="Arial"/>
    </font>
    <font>
      <sz val="11"/>
      <color theme="1"/>
      <name val="Calibri"/>
      <scheme val="minor"/>
    </font>
    <font>
      <sz val="10"/>
      <color rgb="FF000000"/>
      <name val="Times New Roman"/>
    </font>
    <font>
      <b/>
      <sz val="11"/>
      <color rgb="FF000000"/>
      <name val="Inconsolata"/>
    </font>
    <font>
      <b/>
      <sz val="11"/>
      <color rgb="FF000000"/>
      <name val="Arial"/>
    </font>
    <font>
      <sz val="12"/>
      <color theme="1"/>
      <name val="Calibri"/>
    </font>
    <font>
      <sz val="12"/>
      <color theme="1"/>
      <name val="Arial"/>
    </font>
    <font>
      <b/>
      <sz val="10"/>
      <color theme="0"/>
      <name val="Times New Roman"/>
    </font>
    <font>
      <b/>
      <sz val="10"/>
      <color theme="0"/>
      <name val="Arial"/>
    </font>
    <font>
      <sz val="10"/>
      <color theme="0"/>
      <name val="Times New Roman"/>
    </font>
    <font>
      <sz val="11"/>
      <color rgb="FF000000"/>
      <name val="Calibri"/>
    </font>
    <font>
      <sz val="11"/>
      <color theme="1"/>
      <name val="Arial"/>
    </font>
    <font>
      <b/>
      <sz val="11"/>
      <color theme="1"/>
      <name val="Arial"/>
    </font>
    <font>
      <sz val="9"/>
      <color theme="1"/>
      <name val="Times New Roman"/>
    </font>
    <font>
      <i/>
      <sz val="11"/>
      <color theme="1"/>
      <name val="Times New Roman"/>
    </font>
    <font>
      <b/>
      <sz val="10"/>
      <color rgb="FFFF0000"/>
      <name val="Arial"/>
    </font>
    <font>
      <b/>
      <i/>
      <sz val="10"/>
      <color rgb="FFFF0000"/>
      <name val="Times New Roman"/>
    </font>
    <font>
      <sz val="15"/>
      <color rgb="FF000000"/>
      <name val="Times New Roman"/>
    </font>
    <font>
      <b/>
      <sz val="14"/>
      <color theme="1"/>
      <name val="Calibri"/>
    </font>
    <font>
      <b/>
      <sz val="14"/>
      <color rgb="FF000000"/>
      <name val="Times New Roman"/>
    </font>
    <font>
      <b/>
      <sz val="14"/>
      <color rgb="FF101211"/>
      <name val="Times New Roman"/>
    </font>
    <font>
      <sz val="14"/>
      <color rgb="FF000000"/>
      <name val="Courier New"/>
    </font>
    <font>
      <sz val="14"/>
      <color rgb="FF101211"/>
      <name val="Times New Roman"/>
    </font>
    <font>
      <sz val="14"/>
      <color rgb="FF000000"/>
      <name val="Times New Roman"/>
    </font>
    <font>
      <b/>
      <i/>
      <sz val="14"/>
      <color rgb="FF000000"/>
      <name val="Times New Roman"/>
    </font>
    <font>
      <sz val="14"/>
      <color rgb="FF313534"/>
      <name val="Times New Roman"/>
    </font>
    <font>
      <b/>
      <sz val="14"/>
      <color rgb="FF313534"/>
      <name val="Times New Roman"/>
    </font>
    <font>
      <b/>
      <sz val="14"/>
      <color rgb="FF000000"/>
      <name val="Courier New"/>
    </font>
    <font>
      <sz val="11"/>
      <color rgb="FF000000"/>
      <name val="&quot;Times New Roman&quot;"/>
    </font>
    <font>
      <b/>
      <sz val="11"/>
      <color rgb="FF000000"/>
      <name val="&quot;Times New Roman&quot;"/>
    </font>
    <font>
      <sz val="11"/>
      <color rgb="FF000000"/>
      <name val="&quot;\&quot;Times New Roman\&quot;&quot;"/>
    </font>
    <font>
      <b/>
      <i/>
      <sz val="11"/>
      <color rgb="FFFF0000"/>
      <name val="&quot;Times New Roman&quot;"/>
    </font>
    <font>
      <b/>
      <sz val="10"/>
      <color rgb="FF000000"/>
      <name val="Times New Roman"/>
    </font>
    <font>
      <sz val="11"/>
      <color theme="1"/>
      <name val="&quot;Times New Roman&quot;"/>
    </font>
    <font>
      <b/>
      <i/>
      <sz val="11"/>
      <color theme="1"/>
      <name val="&quot;Times New Roman&quot;"/>
    </font>
    <font>
      <sz val="8"/>
      <color rgb="FF001A33"/>
      <name val="&quot;Segoe UI&quot;"/>
    </font>
    <font>
      <b/>
      <u/>
      <sz val="12"/>
      <color theme="1"/>
      <name val="Times New Roman"/>
    </font>
    <font>
      <sz val="8"/>
      <color theme="1"/>
      <name val="Open Sans"/>
    </font>
    <font>
      <sz val="13"/>
      <color theme="1"/>
      <name val="Times New Roman"/>
    </font>
    <font>
      <b/>
      <sz val="13"/>
      <color theme="1"/>
      <name val="Times New Roman"/>
    </font>
    <font>
      <b/>
      <sz val="18"/>
      <color theme="1"/>
      <name val="Times New Roman"/>
    </font>
    <font>
      <sz val="13"/>
      <color theme="1"/>
      <name val="Calibri"/>
    </font>
    <font>
      <i/>
      <sz val="12"/>
      <color rgb="FF000000"/>
      <name val="Times New Roman"/>
    </font>
    <font>
      <b/>
      <sz val="13"/>
      <color rgb="FFFF0000"/>
      <name val="Times New Roman"/>
    </font>
    <font>
      <b/>
      <u/>
      <sz val="13"/>
      <color theme="1"/>
      <name val="Times New Roman"/>
    </font>
    <font>
      <i/>
      <sz val="13"/>
      <color rgb="FFFF0000"/>
      <name val="Times New Roman"/>
    </font>
    <font>
      <i/>
      <sz val="13"/>
      <color theme="1"/>
      <name val="Times New Roman"/>
    </font>
    <font>
      <i/>
      <sz val="14"/>
      <color rgb="FF101211"/>
      <name val="Times New Roman"/>
    </font>
    <font>
      <b/>
      <sz val="15"/>
      <color rgb="FF000000"/>
      <name val="Times New Roman"/>
    </font>
    <font>
      <b/>
      <i/>
      <sz val="13"/>
      <color theme="1"/>
      <name val="Times New Roman"/>
    </font>
    <font>
      <sz val="10"/>
      <name val="Arial"/>
      <family val="2"/>
    </font>
    <font>
      <b/>
      <sz val="10"/>
      <color theme="1"/>
      <name val="Times New Roman"/>
      <family val="1"/>
    </font>
    <font>
      <sz val="10"/>
      <color theme="1"/>
      <name val="Times New Roman"/>
      <family val="1"/>
    </font>
    <font>
      <b/>
      <sz val="10"/>
      <name val="Arial"/>
      <family val="2"/>
    </font>
    <font>
      <sz val="8"/>
      <name val="Calibri"/>
      <family val="2"/>
      <scheme val="minor"/>
    </font>
    <font>
      <sz val="12"/>
      <color theme="1"/>
      <name val="Times New Roman"/>
      <family val="1"/>
    </font>
    <font>
      <sz val="14"/>
      <name val="Times New Roman"/>
      <family val="1"/>
    </font>
    <font>
      <sz val="11"/>
      <name val="Calibri"/>
      <family val="2"/>
    </font>
    <font>
      <b/>
      <sz val="14"/>
      <name val="Times New Roman"/>
    </font>
    <font>
      <sz val="11"/>
      <name val="Calibri"/>
      <scheme val="minor"/>
    </font>
    <font>
      <b/>
      <sz val="14"/>
      <color theme="1"/>
      <name val="Times New Roman"/>
      <family val="1"/>
    </font>
    <font>
      <b/>
      <sz val="11"/>
      <color theme="1"/>
      <name val="Times New Roman"/>
      <family val="1"/>
    </font>
    <font>
      <i/>
      <sz val="12"/>
      <color theme="1"/>
      <name val="Times New Roman"/>
      <family val="1"/>
    </font>
    <font>
      <sz val="11"/>
      <color theme="1"/>
      <name val="Times New Roman"/>
      <family val="1"/>
    </font>
  </fonts>
  <fills count="26">
    <fill>
      <patternFill patternType="none"/>
    </fill>
    <fill>
      <patternFill patternType="gray125"/>
    </fill>
    <fill>
      <patternFill patternType="solid">
        <fgColor rgb="FFECECEC"/>
        <bgColor rgb="FFECECEC"/>
      </patternFill>
    </fill>
    <fill>
      <patternFill patternType="solid">
        <fgColor rgb="FFB4C6E7"/>
        <bgColor rgb="FFB4C6E7"/>
      </patternFill>
    </fill>
    <fill>
      <patternFill patternType="solid">
        <fgColor rgb="FFFFFF00"/>
        <bgColor rgb="FFFFFF00"/>
      </patternFill>
    </fill>
    <fill>
      <patternFill patternType="solid">
        <fgColor theme="0"/>
        <bgColor theme="0"/>
      </patternFill>
    </fill>
    <fill>
      <patternFill patternType="solid">
        <fgColor rgb="FFD9E2F3"/>
        <bgColor rgb="FFD9E2F3"/>
      </patternFill>
    </fill>
    <fill>
      <patternFill patternType="solid">
        <fgColor rgb="FFDEEAF6"/>
        <bgColor rgb="FFDEEAF6"/>
      </patternFill>
    </fill>
    <fill>
      <patternFill patternType="solid">
        <fgColor rgb="FFFFC000"/>
        <bgColor rgb="FFFFC000"/>
      </patternFill>
    </fill>
    <fill>
      <patternFill patternType="solid">
        <fgColor rgb="FFFBE4D5"/>
        <bgColor rgb="FFFBE4D5"/>
      </patternFill>
    </fill>
    <fill>
      <patternFill patternType="solid">
        <fgColor rgb="FFD8D8D8"/>
        <bgColor rgb="FFD8D8D8"/>
      </patternFill>
    </fill>
    <fill>
      <patternFill patternType="solid">
        <fgColor rgb="FFF2F2F2"/>
        <bgColor rgb="FFF2F2F2"/>
      </patternFill>
    </fill>
    <fill>
      <patternFill patternType="solid">
        <fgColor rgb="FFBDD6EE"/>
        <bgColor rgb="FFBDD6EE"/>
      </patternFill>
    </fill>
    <fill>
      <patternFill patternType="solid">
        <fgColor rgb="FFFEF2CB"/>
        <bgColor rgb="FFFEF2CB"/>
      </patternFill>
    </fill>
    <fill>
      <patternFill patternType="solid">
        <fgColor rgb="FF9CC2E5"/>
        <bgColor rgb="FF9CC2E5"/>
      </patternFill>
    </fill>
    <fill>
      <patternFill patternType="solid">
        <fgColor rgb="FF00FF00"/>
        <bgColor rgb="FF00FF00"/>
      </patternFill>
    </fill>
    <fill>
      <patternFill patternType="solid">
        <fgColor rgb="FFFFFFFF"/>
        <bgColor rgb="FFFFFFFF"/>
      </patternFill>
    </fill>
    <fill>
      <patternFill patternType="solid">
        <fgColor theme="4"/>
        <bgColor theme="4"/>
      </patternFill>
    </fill>
    <fill>
      <patternFill patternType="solid">
        <fgColor rgb="FF00B0F0"/>
        <bgColor rgb="FF00B0F0"/>
      </patternFill>
    </fill>
    <fill>
      <patternFill patternType="solid">
        <fgColor rgb="FF92D050"/>
        <bgColor rgb="FF92D050"/>
      </patternFill>
    </fill>
    <fill>
      <patternFill patternType="solid">
        <fgColor rgb="FF4A86E8"/>
        <bgColor rgb="FF4A86E8"/>
      </patternFill>
    </fill>
    <fill>
      <patternFill patternType="solid">
        <fgColor rgb="FFFF00FF"/>
        <bgColor rgb="FFFF00FF"/>
      </patternFill>
    </fill>
    <fill>
      <patternFill patternType="solid">
        <fgColor rgb="FFC5E0B3"/>
        <bgColor rgb="FFC5E0B3"/>
      </patternFill>
    </fill>
    <fill>
      <patternFill patternType="solid">
        <fgColor rgb="FFC6E0B4"/>
        <bgColor rgb="FFC6E0B4"/>
      </patternFill>
    </fill>
    <fill>
      <patternFill patternType="solid">
        <fgColor rgb="FFE2EFD9"/>
        <bgColor rgb="FFE2EFD9"/>
      </patternFill>
    </fill>
    <fill>
      <patternFill patternType="solid">
        <fgColor rgb="FFFFFF00"/>
        <bgColor indexed="64"/>
      </patternFill>
    </fill>
  </fills>
  <borders count="171">
    <border>
      <left/>
      <right/>
      <top/>
      <bottom/>
      <diagonal/>
    </border>
    <border>
      <left style="thin">
        <color rgb="FF000000"/>
      </left>
      <right style="thin">
        <color rgb="FF000000"/>
      </right>
      <top style="thin">
        <color rgb="FF000000"/>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medium">
        <color rgb="FF000000"/>
      </left>
      <right style="dotted">
        <color rgb="FF000000"/>
      </right>
      <top style="medium">
        <color rgb="FF000000"/>
      </top>
      <bottom style="dotted">
        <color rgb="FF000000"/>
      </bottom>
      <diagonal/>
    </border>
    <border>
      <left style="dotted">
        <color rgb="FF000000"/>
      </left>
      <right style="dotted">
        <color rgb="FF000000"/>
      </right>
      <top style="medium">
        <color rgb="FF000000"/>
      </top>
      <bottom style="dotted">
        <color rgb="FF000000"/>
      </bottom>
      <diagonal/>
    </border>
    <border>
      <left style="dotted">
        <color rgb="FF000000"/>
      </left>
      <right style="medium">
        <color rgb="FF000000"/>
      </right>
      <top style="medium">
        <color rgb="FF000000"/>
      </top>
      <bottom style="dotted">
        <color rgb="FF000000"/>
      </bottom>
      <diagonal/>
    </border>
    <border>
      <left style="medium">
        <color rgb="FF000000"/>
      </left>
      <right style="dotted">
        <color rgb="FF000000"/>
      </right>
      <top style="dotted">
        <color rgb="FF000000"/>
      </top>
      <bottom style="dotted">
        <color rgb="FF000000"/>
      </bottom>
      <diagonal/>
    </border>
    <border>
      <left style="dotted">
        <color rgb="FF000000"/>
      </left>
      <right style="dotted">
        <color rgb="FF000000"/>
      </right>
      <top style="dotted">
        <color rgb="FF000000"/>
      </top>
      <bottom style="dotted">
        <color rgb="FF000000"/>
      </bottom>
      <diagonal/>
    </border>
    <border>
      <left style="dotted">
        <color rgb="FF000000"/>
      </left>
      <right style="medium">
        <color rgb="FF000000"/>
      </right>
      <top style="dotted">
        <color rgb="FF000000"/>
      </top>
      <bottom style="dotted">
        <color rgb="FF000000"/>
      </bottom>
      <diagonal/>
    </border>
    <border>
      <left/>
      <right/>
      <top/>
      <bottom/>
      <diagonal/>
    </border>
    <border>
      <left/>
      <right/>
      <top/>
      <bottom/>
      <diagonal/>
    </border>
    <border>
      <left/>
      <right/>
      <top/>
      <bottom/>
      <diagonal/>
    </border>
    <border>
      <left/>
      <right/>
      <top/>
      <bottom/>
      <diagonal/>
    </border>
    <border>
      <left style="medium">
        <color rgb="FF000000"/>
      </left>
      <right style="dotted">
        <color rgb="FF000000"/>
      </right>
      <top style="dotted">
        <color rgb="FF000000"/>
      </top>
      <bottom style="medium">
        <color rgb="FF000000"/>
      </bottom>
      <diagonal/>
    </border>
    <border>
      <left style="dotted">
        <color rgb="FF000000"/>
      </left>
      <right style="dotted">
        <color rgb="FF000000"/>
      </right>
      <top style="dotted">
        <color rgb="FF000000"/>
      </top>
      <bottom style="medium">
        <color rgb="FF000000"/>
      </bottom>
      <diagonal/>
    </border>
    <border>
      <left style="dotted">
        <color rgb="FF000000"/>
      </left>
      <right style="medium">
        <color rgb="FF000000"/>
      </right>
      <top style="dotted">
        <color rgb="FF000000"/>
      </top>
      <bottom style="medium">
        <color rgb="FF000000"/>
      </bottom>
      <diagonal/>
    </border>
    <border>
      <left/>
      <right/>
      <top style="medium">
        <color rgb="FF000000"/>
      </top>
      <bottom/>
      <diagonal/>
    </border>
    <border>
      <left style="double">
        <color rgb="FF000000"/>
      </left>
      <right style="thin">
        <color rgb="FF000000"/>
      </right>
      <top style="double">
        <color rgb="FF000000"/>
      </top>
      <bottom style="thin">
        <color rgb="FF000000"/>
      </bottom>
      <diagonal/>
    </border>
    <border>
      <left style="thin">
        <color rgb="FF000000"/>
      </left>
      <right style="thin">
        <color rgb="FF000000"/>
      </right>
      <top style="double">
        <color rgb="FF000000"/>
      </top>
      <bottom style="thin">
        <color rgb="FF000000"/>
      </bottom>
      <diagonal/>
    </border>
    <border>
      <left style="thin">
        <color rgb="FF000000"/>
      </left>
      <right style="double">
        <color rgb="FF000000"/>
      </right>
      <top style="double">
        <color rgb="FF000000"/>
      </top>
      <bottom style="thin">
        <color rgb="FF000000"/>
      </bottom>
      <diagonal/>
    </border>
    <border>
      <left style="double">
        <color rgb="FF000000"/>
      </left>
      <right style="thin">
        <color rgb="FF000000"/>
      </right>
      <top style="thin">
        <color rgb="FF000000"/>
      </top>
      <bottom style="thin">
        <color rgb="FF000000"/>
      </bottom>
      <diagonal/>
    </border>
    <border>
      <left style="thin">
        <color rgb="FF000000"/>
      </left>
      <right style="double">
        <color rgb="FF000000"/>
      </right>
      <top style="thin">
        <color rgb="FF000000"/>
      </top>
      <bottom style="thin">
        <color rgb="FF000000"/>
      </bottom>
      <diagonal/>
    </border>
    <border>
      <left style="double">
        <color rgb="FF000000"/>
      </left>
      <right style="thin">
        <color rgb="FF000000"/>
      </right>
      <top style="thin">
        <color rgb="FF000000"/>
      </top>
      <bottom style="double">
        <color rgb="FF000000"/>
      </bottom>
      <diagonal/>
    </border>
    <border>
      <left style="thin">
        <color rgb="FF000000"/>
      </left>
      <right style="thin">
        <color rgb="FF000000"/>
      </right>
      <top style="thin">
        <color rgb="FF000000"/>
      </top>
      <bottom style="double">
        <color rgb="FF000000"/>
      </bottom>
      <diagonal/>
    </border>
    <border>
      <left style="thin">
        <color rgb="FF000000"/>
      </left>
      <right style="double">
        <color rgb="FF000000"/>
      </right>
      <top style="thin">
        <color rgb="FF000000"/>
      </top>
      <bottom style="double">
        <color rgb="FF000000"/>
      </bottom>
      <diagonal/>
    </border>
    <border>
      <left style="thin">
        <color rgb="FF000000"/>
      </left>
      <right style="thin">
        <color rgb="FF000000"/>
      </right>
      <top/>
      <bottom style="hair">
        <color rgb="FF000000"/>
      </bottom>
      <diagonal/>
    </border>
    <border>
      <left style="thin">
        <color rgb="FF000000"/>
      </left>
      <right style="thin">
        <color rgb="FF000000"/>
      </right>
      <top style="hair">
        <color rgb="FF000000"/>
      </top>
      <bottom style="hair">
        <color rgb="FF000000"/>
      </bottom>
      <diagonal/>
    </border>
    <border>
      <left style="thin">
        <color rgb="FF000000"/>
      </left>
      <right style="thin">
        <color rgb="FF000000"/>
      </right>
      <top style="hair">
        <color rgb="FF000000"/>
      </top>
      <bottom style="thin">
        <color rgb="FF000000"/>
      </bottom>
      <diagonal/>
    </border>
    <border>
      <left/>
      <right style="thin">
        <color rgb="FF000000"/>
      </right>
      <top style="medium">
        <color rgb="FF000000"/>
      </top>
      <bottom/>
      <diagonal/>
    </border>
    <border>
      <left style="thin">
        <color rgb="FF000000"/>
      </left>
      <right style="thin">
        <color rgb="FF000000"/>
      </right>
      <top style="medium">
        <color rgb="FF000000"/>
      </top>
      <bottom/>
      <diagonal/>
    </border>
    <border>
      <left style="thin">
        <color rgb="FF000000"/>
      </left>
      <right style="thin">
        <color rgb="FF000000"/>
      </right>
      <top style="medium">
        <color rgb="FF000000"/>
      </top>
      <bottom style="thin">
        <color rgb="FF000000"/>
      </bottom>
      <diagonal/>
    </border>
    <border>
      <left/>
      <right style="thin">
        <color rgb="FF000000"/>
      </right>
      <top/>
      <bottom style="thin">
        <color rgb="FF000000"/>
      </bottom>
      <diagonal/>
    </border>
    <border>
      <left style="medium">
        <color rgb="FF000000"/>
      </left>
      <right style="thin">
        <color rgb="FF000000"/>
      </right>
      <top style="medium">
        <color rgb="FF000000"/>
      </top>
      <bottom style="thin">
        <color rgb="FF000000"/>
      </bottom>
      <diagonal/>
    </border>
    <border>
      <left style="thin">
        <color rgb="FF000000"/>
      </left>
      <right/>
      <top style="medium">
        <color rgb="FF000000"/>
      </top>
      <bottom style="thin">
        <color rgb="FF000000"/>
      </bottom>
      <diagonal/>
    </border>
    <border>
      <left style="medium">
        <color rgb="FF000000"/>
      </left>
      <right style="dotted">
        <color rgb="FF000000"/>
      </right>
      <top style="medium">
        <color rgb="FF000000"/>
      </top>
      <bottom/>
      <diagonal/>
    </border>
    <border>
      <left style="dotted">
        <color rgb="FF000000"/>
      </left>
      <right style="dotted">
        <color rgb="FF000000"/>
      </right>
      <top style="medium">
        <color rgb="FF000000"/>
      </top>
      <bottom/>
      <diagonal/>
    </border>
    <border>
      <left style="dotted">
        <color rgb="FF000000"/>
      </left>
      <right/>
      <top style="medium">
        <color rgb="FF000000"/>
      </top>
      <bottom style="dotted">
        <color rgb="FF000000"/>
      </bottom>
      <diagonal/>
    </border>
    <border>
      <left/>
      <right/>
      <top style="medium">
        <color rgb="FF000000"/>
      </top>
      <bottom style="dotted">
        <color rgb="FF000000"/>
      </bottom>
      <diagonal/>
    </border>
    <border>
      <left/>
      <right style="dotted">
        <color rgb="FF000000"/>
      </right>
      <top style="medium">
        <color rgb="FF000000"/>
      </top>
      <bottom style="dotted">
        <color rgb="FF000000"/>
      </bottom>
      <diagonal/>
    </border>
    <border>
      <left style="medium">
        <color rgb="FF000000"/>
      </left>
      <right style="dotted">
        <color rgb="FF000000"/>
      </right>
      <top/>
      <bottom style="dotted">
        <color rgb="FF000000"/>
      </bottom>
      <diagonal/>
    </border>
    <border>
      <left style="dotted">
        <color rgb="FF000000"/>
      </left>
      <right style="dotted">
        <color rgb="FF000000"/>
      </right>
      <top/>
      <bottom style="dotted">
        <color rgb="FF000000"/>
      </bottom>
      <diagonal/>
    </border>
    <border>
      <left style="double">
        <color rgb="FF000000"/>
      </left>
      <right style="thin">
        <color rgb="FF000000"/>
      </right>
      <top style="double">
        <color rgb="FF000000"/>
      </top>
      <bottom/>
      <diagonal/>
    </border>
    <border>
      <left style="thin">
        <color rgb="FF000000"/>
      </left>
      <right style="thin">
        <color rgb="FF000000"/>
      </right>
      <top style="double">
        <color rgb="FF000000"/>
      </top>
      <bottom/>
      <diagonal/>
    </border>
    <border>
      <left style="thin">
        <color rgb="FF000000"/>
      </left>
      <right/>
      <top style="double">
        <color rgb="FF000000"/>
      </top>
      <bottom/>
      <diagonal/>
    </border>
    <border>
      <left/>
      <right/>
      <top style="double">
        <color rgb="FF000000"/>
      </top>
      <bottom/>
      <diagonal/>
    </border>
    <border>
      <left/>
      <right style="thin">
        <color rgb="FF000000"/>
      </right>
      <top style="double">
        <color rgb="FF000000"/>
      </top>
      <bottom/>
      <diagonal/>
    </border>
    <border>
      <left style="thin">
        <color rgb="FF000000"/>
      </left>
      <right style="double">
        <color rgb="FF000000"/>
      </right>
      <top style="double">
        <color rgb="FF000000"/>
      </top>
      <bottom/>
      <diagonal/>
    </border>
    <border>
      <left style="double">
        <color rgb="FF000000"/>
      </left>
      <right style="thin">
        <color rgb="FF000000"/>
      </right>
      <top/>
      <bottom style="thin">
        <color rgb="FF000000"/>
      </bottom>
      <diagonal/>
    </border>
    <border>
      <left style="thin">
        <color rgb="FF000000"/>
      </left>
      <right style="thin">
        <color rgb="FF000000"/>
      </right>
      <top/>
      <bottom/>
      <diagonal/>
    </border>
    <border>
      <left style="thin">
        <color rgb="FF000000"/>
      </left>
      <right style="double">
        <color rgb="FF000000"/>
      </right>
      <top/>
      <bottom style="thin">
        <color rgb="FF000000"/>
      </bottom>
      <diagonal/>
    </border>
    <border>
      <left style="double">
        <color rgb="FF000000"/>
      </left>
      <right style="thin">
        <color rgb="FF000000"/>
      </right>
      <top style="thin">
        <color rgb="FF000000"/>
      </top>
      <bottom style="hair">
        <color rgb="FF000000"/>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style="double">
        <color rgb="FF000000"/>
      </right>
      <top style="thin">
        <color rgb="FF000000"/>
      </top>
      <bottom/>
      <diagonal/>
    </border>
    <border>
      <left style="double">
        <color rgb="FF000000"/>
      </left>
      <right/>
      <top/>
      <bottom style="hair">
        <color rgb="FF000000"/>
      </bottom>
      <diagonal/>
    </border>
    <border>
      <left style="double">
        <color rgb="FF000000"/>
      </left>
      <right/>
      <top/>
      <bottom style="hair">
        <color rgb="FF000000"/>
      </bottom>
      <diagonal/>
    </border>
    <border>
      <left style="double">
        <color rgb="FF000000"/>
      </left>
      <right/>
      <top style="hair">
        <color rgb="FF000000"/>
      </top>
      <bottom style="hair">
        <color rgb="FF000000"/>
      </bottom>
      <diagonal/>
    </border>
    <border>
      <left style="double">
        <color rgb="FF000000"/>
      </left>
      <right/>
      <top style="hair">
        <color rgb="FF000000"/>
      </top>
      <bottom/>
      <diagonal/>
    </border>
    <border>
      <left style="double">
        <color rgb="FF000000"/>
      </left>
      <right/>
      <top/>
      <bottom/>
      <diagonal/>
    </border>
    <border>
      <left style="thin">
        <color rgb="FF000000"/>
      </left>
      <right style="thin">
        <color rgb="FF000000"/>
      </right>
      <top/>
      <bottom style="hair">
        <color rgb="FF000000"/>
      </bottom>
      <diagonal/>
    </border>
    <border>
      <left style="double">
        <color rgb="FF000000"/>
      </left>
      <right/>
      <top style="thin">
        <color rgb="FF000000"/>
      </top>
      <bottom style="hair">
        <color rgb="FF000000"/>
      </bottom>
      <diagonal/>
    </border>
    <border>
      <left/>
      <right style="thin">
        <color rgb="FF000000"/>
      </right>
      <top style="thin">
        <color rgb="FF000000"/>
      </top>
      <bottom style="hair">
        <color rgb="FF000000"/>
      </bottom>
      <diagonal/>
    </border>
    <border>
      <left style="thin">
        <color rgb="FF000000"/>
      </left>
      <right style="thin">
        <color rgb="FF000000"/>
      </right>
      <top style="thin">
        <color rgb="FF000000"/>
      </top>
      <bottom style="hair">
        <color rgb="FF000000"/>
      </bottom>
      <diagonal/>
    </border>
    <border>
      <left style="double">
        <color rgb="FF000000"/>
      </left>
      <right style="thin">
        <color rgb="FF000000"/>
      </right>
      <top/>
      <bottom style="hair">
        <color rgb="FF000000"/>
      </bottom>
      <diagonal/>
    </border>
    <border>
      <left/>
      <right style="thin">
        <color rgb="FF000000"/>
      </right>
      <top/>
      <bottom style="hair">
        <color rgb="FF000000"/>
      </bottom>
      <diagonal/>
    </border>
    <border>
      <left style="double">
        <color rgb="FF000000"/>
      </left>
      <right style="thin">
        <color rgb="FF000000"/>
      </right>
      <top/>
      <bottom style="hair">
        <color rgb="FF000000"/>
      </bottom>
      <diagonal/>
    </border>
    <border>
      <left/>
      <right style="thin">
        <color rgb="FF000000"/>
      </right>
      <top/>
      <bottom style="hair">
        <color rgb="FF000000"/>
      </bottom>
      <diagonal/>
    </border>
    <border>
      <left style="double">
        <color rgb="FF000000"/>
      </left>
      <right style="thin">
        <color rgb="FF000000"/>
      </right>
      <top style="hair">
        <color rgb="FF000000"/>
      </top>
      <bottom style="hair">
        <color rgb="FF000000"/>
      </bottom>
      <diagonal/>
    </border>
    <border>
      <left/>
      <right style="thin">
        <color rgb="FF000000"/>
      </right>
      <top style="hair">
        <color rgb="FF000000"/>
      </top>
      <bottom style="hair">
        <color rgb="FF000000"/>
      </bottom>
      <diagonal/>
    </border>
    <border>
      <left/>
      <right style="thin">
        <color rgb="FF000000"/>
      </right>
      <top style="hair">
        <color rgb="FF000000"/>
      </top>
      <bottom style="hair">
        <color rgb="FF000000"/>
      </bottom>
      <diagonal/>
    </border>
    <border>
      <left style="double">
        <color rgb="FF000000"/>
      </left>
      <right style="thin">
        <color rgb="FF000000"/>
      </right>
      <top style="hair">
        <color rgb="FF000000"/>
      </top>
      <bottom/>
      <diagonal/>
    </border>
    <border>
      <left style="thin">
        <color rgb="FF000000"/>
      </left>
      <right style="thin">
        <color rgb="FF000000"/>
      </right>
      <top style="hair">
        <color rgb="FF000000"/>
      </top>
      <bottom/>
      <diagonal/>
    </border>
    <border>
      <left style="double">
        <color rgb="FF000000"/>
      </left>
      <right style="thin">
        <color rgb="FF000000"/>
      </right>
      <top/>
      <bottom/>
      <diagonal/>
    </border>
    <border>
      <left style="double">
        <color rgb="FF000000"/>
      </left>
      <right style="thin">
        <color rgb="FF000000"/>
      </right>
      <top/>
      <bottom/>
      <diagonal/>
    </border>
    <border>
      <left/>
      <right style="thin">
        <color rgb="FF000000"/>
      </right>
      <top style="hair">
        <color rgb="FF000000"/>
      </top>
      <bottom/>
      <diagonal/>
    </border>
    <border>
      <left/>
      <right style="thin">
        <color rgb="FF000000"/>
      </right>
      <top/>
      <bottom/>
      <diagonal/>
    </border>
    <border>
      <left style="double">
        <color rgb="FF000000"/>
      </left>
      <right style="thin">
        <color rgb="FF000000"/>
      </right>
      <top style="hair">
        <color rgb="FF000000"/>
      </top>
      <bottom/>
      <diagonal/>
    </border>
    <border>
      <left/>
      <right style="thin">
        <color rgb="FF000000"/>
      </right>
      <top style="hair">
        <color rgb="FF000000"/>
      </top>
      <bottom/>
      <diagonal/>
    </border>
    <border>
      <left style="thin">
        <color rgb="FF000000"/>
      </left>
      <right style="thin">
        <color rgb="FF000000"/>
      </right>
      <top style="hair">
        <color rgb="FF000000"/>
      </top>
      <bottom/>
      <diagonal/>
    </border>
    <border>
      <left style="double">
        <color rgb="FF000000"/>
      </left>
      <right style="thin">
        <color rgb="FF000000"/>
      </right>
      <top style="hair">
        <color rgb="FF000000"/>
      </top>
      <bottom style="double">
        <color rgb="FF000000"/>
      </bottom>
      <diagonal/>
    </border>
    <border>
      <left style="thin">
        <color rgb="FF000000"/>
      </left>
      <right style="thin">
        <color rgb="FF000000"/>
      </right>
      <top style="hair">
        <color rgb="FF000000"/>
      </top>
      <bottom style="double">
        <color rgb="FF000000"/>
      </bottom>
      <diagonal/>
    </border>
    <border>
      <left style="thin">
        <color rgb="FF000000"/>
      </left>
      <right style="double">
        <color rgb="FF000000"/>
      </right>
      <top style="thin">
        <color rgb="FF000000"/>
      </top>
      <bottom/>
      <diagonal/>
    </border>
    <border>
      <left/>
      <right style="thin">
        <color rgb="FF000000"/>
      </right>
      <top style="thin">
        <color rgb="FF000000"/>
      </top>
      <bottom style="hair">
        <color rgb="FF000000"/>
      </bottom>
      <diagonal/>
    </border>
    <border>
      <left/>
      <right style="thin">
        <color rgb="FF000000"/>
      </right>
      <top/>
      <bottom/>
      <diagonal/>
    </border>
    <border>
      <left style="thin">
        <color rgb="FF000000"/>
      </left>
      <right style="thin">
        <color rgb="FF000000"/>
      </right>
      <top/>
      <bottom/>
      <diagonal/>
    </border>
    <border>
      <left/>
      <right/>
      <top/>
      <bottom style="thin">
        <color rgb="FF000000"/>
      </bottom>
      <diagonal/>
    </border>
    <border>
      <left/>
      <right/>
      <top style="hair">
        <color rgb="FF000000"/>
      </top>
      <bottom/>
      <diagonal/>
    </border>
    <border>
      <left/>
      <right/>
      <top style="thin">
        <color rgb="FF000000"/>
      </top>
      <bottom style="thin">
        <color rgb="FF000000"/>
      </bottom>
      <diagonal/>
    </border>
    <border>
      <left/>
      <right/>
      <top style="thin">
        <color rgb="FF000000"/>
      </top>
      <bottom/>
      <diagonal/>
    </border>
    <border>
      <left style="thin">
        <color rgb="FF000000"/>
      </left>
      <right style="thin">
        <color rgb="FF000000"/>
      </right>
      <top/>
      <bottom style="double">
        <color rgb="FF000000"/>
      </bottom>
      <diagonal/>
    </border>
    <border>
      <left style="medium">
        <color rgb="FF000000"/>
      </left>
      <right style="dotted">
        <color rgb="FF000000"/>
      </right>
      <top style="dotted">
        <color rgb="FF000000"/>
      </top>
      <bottom/>
      <diagonal/>
    </border>
    <border>
      <left style="dotted">
        <color rgb="FF000000"/>
      </left>
      <right style="dotted">
        <color rgb="FF000000"/>
      </right>
      <top style="dotted">
        <color rgb="FF000000"/>
      </top>
      <bottom/>
      <diagonal/>
    </border>
    <border>
      <left/>
      <right style="dotted">
        <color rgb="FF000000"/>
      </right>
      <top style="dotted">
        <color rgb="FF000000"/>
      </top>
      <bottom style="dotted">
        <color rgb="FF000000"/>
      </bottom>
      <diagonal/>
    </border>
    <border>
      <left style="medium">
        <color rgb="FFCCCCCC"/>
      </left>
      <right/>
      <top style="medium">
        <color rgb="FFCCCCCC"/>
      </top>
      <bottom style="medium">
        <color rgb="FFCCCCCC"/>
      </bottom>
      <diagonal/>
    </border>
    <border>
      <left/>
      <right/>
      <top style="medium">
        <color rgb="FFCCCCCC"/>
      </top>
      <bottom style="medium">
        <color rgb="FFCCCCCC"/>
      </bottom>
      <diagonal/>
    </border>
    <border>
      <left/>
      <right style="medium">
        <color rgb="FFCCCCCC"/>
      </right>
      <top style="medium">
        <color rgb="FFCCCCCC"/>
      </top>
      <bottom style="medium">
        <color rgb="FFCCCCCC"/>
      </bottom>
      <diagonal/>
    </border>
    <border>
      <left style="medium">
        <color rgb="FFCCCCCC"/>
      </left>
      <right style="medium">
        <color rgb="FFCCCCCC"/>
      </right>
      <top style="medium">
        <color rgb="FFCCCCCC"/>
      </top>
      <bottom style="medium">
        <color rgb="FFCCCCCC"/>
      </bottom>
      <diagonal/>
    </border>
    <border>
      <left style="medium">
        <color rgb="FFCCCCCC"/>
      </left>
      <right style="medium">
        <color rgb="FFCCCCCC"/>
      </right>
      <top style="medium">
        <color rgb="FFCCCCCC"/>
      </top>
      <bottom style="double">
        <color rgb="FF000000"/>
      </bottom>
      <diagonal/>
    </border>
    <border>
      <left style="double">
        <color rgb="FF000000"/>
      </left>
      <right style="medium">
        <color rgb="FF000000"/>
      </right>
      <top style="double">
        <color rgb="FF000000"/>
      </top>
      <bottom/>
      <diagonal/>
    </border>
    <border>
      <left style="medium">
        <color rgb="FF000000"/>
      </left>
      <right style="medium">
        <color rgb="FF000000"/>
      </right>
      <top style="double">
        <color rgb="FF000000"/>
      </top>
      <bottom/>
      <diagonal/>
    </border>
    <border>
      <left style="double">
        <color rgb="FF000000"/>
      </left>
      <right style="medium">
        <color rgb="FF000000"/>
      </right>
      <top/>
      <bottom style="double">
        <color rgb="FF000000"/>
      </bottom>
      <diagonal/>
    </border>
    <border>
      <left style="medium">
        <color rgb="FF000000"/>
      </left>
      <right style="medium">
        <color rgb="FF000000"/>
      </right>
      <top/>
      <bottom style="double">
        <color rgb="FF000000"/>
      </bottom>
      <diagonal/>
    </border>
    <border>
      <left style="double">
        <color rgb="FF000000"/>
      </left>
      <right style="medium">
        <color rgb="FF000000"/>
      </right>
      <top style="medium">
        <color rgb="FFCCCCCC"/>
      </top>
      <bottom style="medium">
        <color rgb="FF000000"/>
      </bottom>
      <diagonal/>
    </border>
    <border>
      <left style="medium">
        <color rgb="FFCCCCCC"/>
      </left>
      <right style="medium">
        <color rgb="FF000000"/>
      </right>
      <top style="medium">
        <color rgb="FFCCCCCC"/>
      </top>
      <bottom style="medium">
        <color rgb="FF000000"/>
      </bottom>
      <diagonal/>
    </border>
    <border>
      <left style="double">
        <color rgb="FF000000"/>
      </left>
      <right style="medium">
        <color rgb="FF000000"/>
      </right>
      <top style="medium">
        <color rgb="FFCCCCCC"/>
      </top>
      <bottom style="medium">
        <color rgb="FFCCCCCC"/>
      </bottom>
      <diagonal/>
    </border>
    <border>
      <left style="medium">
        <color rgb="FFCCCCCC"/>
      </left>
      <right style="medium">
        <color rgb="FF000000"/>
      </right>
      <top style="medium">
        <color rgb="FFCCCCCC"/>
      </top>
      <bottom style="medium">
        <color rgb="FFCCCCCC"/>
      </bottom>
      <diagonal/>
    </border>
    <border>
      <left style="double">
        <color rgb="FF000000"/>
      </left>
      <right style="medium">
        <color rgb="FF000000"/>
      </right>
      <top style="medium">
        <color rgb="FFCCCCCC"/>
      </top>
      <bottom style="dotted">
        <color rgb="FF000000"/>
      </bottom>
      <diagonal/>
    </border>
    <border>
      <left style="medium">
        <color rgb="FFCCCCCC"/>
      </left>
      <right style="medium">
        <color rgb="FF000000"/>
      </right>
      <top style="medium">
        <color rgb="FFCCCCCC"/>
      </top>
      <bottom style="dotted">
        <color rgb="FF000000"/>
      </bottom>
      <diagonal/>
    </border>
    <border>
      <left style="medium">
        <color rgb="FFCCCCCC"/>
      </left>
      <right style="medium">
        <color rgb="FF000000"/>
      </right>
      <top style="medium">
        <color rgb="FFCCCCCC"/>
      </top>
      <bottom/>
      <diagonal/>
    </border>
    <border>
      <left/>
      <right style="medium">
        <color rgb="FF000000"/>
      </right>
      <top style="medium">
        <color rgb="FFCCCCCC"/>
      </top>
      <bottom style="medium">
        <color rgb="FFCCCCCC"/>
      </bottom>
      <diagonal/>
    </border>
    <border>
      <left style="medium">
        <color rgb="FFCCCCCC"/>
      </left>
      <right style="medium">
        <color rgb="FF000000"/>
      </right>
      <top style="medium">
        <color rgb="FFCCCCCC"/>
      </top>
      <bottom/>
      <diagonal/>
    </border>
    <border>
      <left style="double">
        <color rgb="FF000000"/>
      </left>
      <right style="medium">
        <color rgb="FF000000"/>
      </right>
      <top style="dotted">
        <color rgb="FF000000"/>
      </top>
      <bottom style="dotted">
        <color rgb="FF000000"/>
      </bottom>
      <diagonal/>
    </border>
    <border>
      <left style="medium">
        <color rgb="FFCCCCCC"/>
      </left>
      <right style="medium">
        <color rgb="FF000000"/>
      </right>
      <top style="dotted">
        <color rgb="FF000000"/>
      </top>
      <bottom style="dotted">
        <color rgb="FF000000"/>
      </bottom>
      <diagonal/>
    </border>
    <border>
      <left style="thin">
        <color rgb="FF000000"/>
      </left>
      <right style="double">
        <color rgb="FF000000"/>
      </right>
      <top style="hair">
        <color rgb="FF000000"/>
      </top>
      <bottom style="hair">
        <color rgb="FF000000"/>
      </bottom>
      <diagonal/>
    </border>
    <border>
      <left style="medium">
        <color rgb="FF000000"/>
      </left>
      <right style="medium">
        <color rgb="FF000000"/>
      </right>
      <top style="medium">
        <color rgb="FFCCCCCC"/>
      </top>
      <bottom style="medium">
        <color rgb="FF000000"/>
      </bottom>
      <diagonal/>
    </border>
    <border>
      <left style="double">
        <color rgb="FF000000"/>
      </left>
      <right style="medium">
        <color rgb="FF000000"/>
      </right>
      <top style="medium">
        <color rgb="FF000000"/>
      </top>
      <bottom style="medium">
        <color rgb="FFCCCCCC"/>
      </bottom>
      <diagonal/>
    </border>
    <border>
      <left style="medium">
        <color rgb="FF000000"/>
      </left>
      <right style="medium">
        <color rgb="FF000000"/>
      </right>
      <top style="medium">
        <color rgb="FF000000"/>
      </top>
      <bottom style="medium">
        <color rgb="FF000000"/>
      </bottom>
      <diagonal/>
    </border>
    <border>
      <left style="double">
        <color rgb="FF000000"/>
      </left>
      <right style="medium">
        <color rgb="FF000000"/>
      </right>
      <top style="medium">
        <color rgb="FFCCCCCC"/>
      </top>
      <bottom style="double">
        <color rgb="FF000000"/>
      </bottom>
      <diagonal/>
    </border>
    <border>
      <left style="medium">
        <color rgb="FFCCCCCC"/>
      </left>
      <right style="medium">
        <color rgb="FF000000"/>
      </right>
      <top style="medium">
        <color rgb="FFCCCCCC"/>
      </top>
      <bottom style="double">
        <color rgb="FF000000"/>
      </bottom>
      <diagonal/>
    </border>
    <border>
      <left style="thin">
        <color rgb="FF000000"/>
      </left>
      <right style="double">
        <color rgb="FF000000"/>
      </right>
      <top style="thin">
        <color rgb="FF000000"/>
      </top>
      <bottom style="hair">
        <color rgb="FF000000"/>
      </bottom>
      <diagonal/>
    </border>
    <border>
      <left style="thin">
        <color rgb="FF000000"/>
      </left>
      <right style="double">
        <color rgb="FF000000"/>
      </right>
      <top/>
      <bottom style="hair">
        <color rgb="FF000000"/>
      </bottom>
      <diagonal/>
    </border>
    <border>
      <left style="double">
        <color rgb="FF000000"/>
      </left>
      <right style="thin">
        <color rgb="FF000000"/>
      </right>
      <top style="hair">
        <color rgb="FF000000"/>
      </top>
      <bottom style="thin">
        <color rgb="FF000000"/>
      </bottom>
      <diagonal/>
    </border>
    <border>
      <left style="thin">
        <color rgb="FF000000"/>
      </left>
      <right style="double">
        <color rgb="FF000000"/>
      </right>
      <top style="hair">
        <color rgb="FF000000"/>
      </top>
      <bottom style="thin">
        <color rgb="FF000000"/>
      </bottom>
      <diagonal/>
    </border>
    <border>
      <left style="thin">
        <color rgb="FF000000"/>
      </left>
      <right style="double">
        <color rgb="FF000000"/>
      </right>
      <top/>
      <bottom/>
      <diagonal/>
    </border>
    <border>
      <left style="thin">
        <color rgb="FF000000"/>
      </left>
      <right style="double">
        <color rgb="FF000000"/>
      </right>
      <top style="hair">
        <color rgb="FF000000"/>
      </top>
      <bottom style="double">
        <color rgb="FF000000"/>
      </bottom>
      <diagonal/>
    </border>
    <border>
      <left style="medium">
        <color rgb="FF000000"/>
      </left>
      <right style="thin">
        <color rgb="FF000000"/>
      </right>
      <top style="medium">
        <color rgb="FF000000"/>
      </top>
      <bottom/>
      <diagonal/>
    </border>
    <border>
      <left/>
      <right/>
      <top style="medium">
        <color rgb="FF000000"/>
      </top>
      <bottom style="thin">
        <color rgb="FF000000"/>
      </bottom>
      <diagonal/>
    </border>
    <border>
      <left/>
      <right style="thin">
        <color rgb="FF000000"/>
      </right>
      <top style="medium">
        <color rgb="FF000000"/>
      </top>
      <bottom style="thin">
        <color rgb="FF000000"/>
      </bottom>
      <diagonal/>
    </border>
    <border>
      <left style="thin">
        <color rgb="FF000000"/>
      </left>
      <right style="medium">
        <color rgb="FF000000"/>
      </right>
      <top style="medium">
        <color rgb="FF000000"/>
      </top>
      <bottom/>
      <diagonal/>
    </border>
    <border>
      <left style="medium">
        <color rgb="FF000000"/>
      </left>
      <right style="thin">
        <color rgb="FF000000"/>
      </right>
      <top/>
      <bottom/>
      <diagonal/>
    </border>
    <border>
      <left style="thin">
        <color rgb="FF000000"/>
      </left>
      <right style="medium">
        <color rgb="FF000000"/>
      </right>
      <top/>
      <bottom style="thin">
        <color rgb="FF000000"/>
      </bottom>
      <diagonal/>
    </border>
    <border>
      <left style="medium">
        <color rgb="FF000000"/>
      </left>
      <right style="thin">
        <color rgb="FF000000"/>
      </right>
      <top style="thin">
        <color rgb="FF000000"/>
      </top>
      <bottom/>
      <diagonal/>
    </border>
    <border>
      <left style="thin">
        <color rgb="FF000000"/>
      </left>
      <right style="medium">
        <color rgb="FF000000"/>
      </right>
      <top style="thin">
        <color rgb="FF000000"/>
      </top>
      <bottom/>
      <diagonal/>
    </border>
    <border>
      <left/>
      <right/>
      <top style="thin">
        <color rgb="FF000000"/>
      </top>
      <bottom style="hair">
        <color rgb="FF000000"/>
      </bottom>
      <diagonal/>
    </border>
    <border>
      <left/>
      <right style="thin">
        <color rgb="FF000000"/>
      </right>
      <top/>
      <bottom style="medium">
        <color rgb="FF000000"/>
      </bottom>
      <diagonal/>
    </border>
    <border>
      <left style="thin">
        <color rgb="FF000000"/>
      </left>
      <right style="thin">
        <color rgb="FF000000"/>
      </right>
      <top/>
      <bottom style="medium">
        <color rgb="FF000000"/>
      </bottom>
      <diagonal/>
    </border>
    <border>
      <left style="thin">
        <color rgb="FF000000"/>
      </left>
      <right style="medium">
        <color rgb="FF000000"/>
      </right>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medium">
        <color rgb="FF000000"/>
      </left>
      <right/>
      <top/>
      <bottom/>
      <diagonal/>
    </border>
    <border>
      <left/>
      <right style="thin">
        <color rgb="FF000000"/>
      </right>
      <top style="thin">
        <color rgb="FF000000"/>
      </top>
      <bottom style="double">
        <color rgb="FF000000"/>
      </bottom>
      <diagonal/>
    </border>
    <border>
      <left style="thin">
        <color rgb="FF000000"/>
      </left>
      <right/>
      <top/>
      <bottom/>
      <diagonal/>
    </border>
    <border>
      <left style="thin">
        <color rgb="FF000000"/>
      </left>
      <right style="thin">
        <color rgb="FF000000"/>
      </right>
      <top/>
      <bottom style="double">
        <color rgb="FF000000"/>
      </bottom>
      <diagonal/>
    </border>
    <border>
      <left style="double">
        <color rgb="FF000000"/>
      </left>
      <right style="thin">
        <color rgb="FF000000"/>
      </right>
      <top/>
      <bottom style="double">
        <color rgb="FF000000"/>
      </bottom>
      <diagonal/>
    </border>
    <border>
      <left/>
      <right/>
      <top style="hair">
        <color rgb="FF000000"/>
      </top>
      <bottom style="hair">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style="thin">
        <color rgb="FF000000"/>
      </left>
      <right style="double">
        <color rgb="FF000000"/>
      </right>
      <top style="hair">
        <color rgb="FF000000"/>
      </top>
      <bottom/>
      <diagonal/>
    </border>
    <border>
      <left style="double">
        <color rgb="FF000000"/>
      </left>
      <right/>
      <top style="double">
        <color rgb="FF000000"/>
      </top>
      <bottom/>
      <diagonal/>
    </border>
    <border>
      <left/>
      <right/>
      <top/>
      <bottom style="thin">
        <color rgb="FF000000"/>
      </bottom>
      <diagonal/>
    </border>
    <border>
      <left style="thin">
        <color rgb="FF000000"/>
      </left>
      <right style="thin">
        <color rgb="FF000000"/>
      </right>
      <top/>
      <bottom style="thin">
        <color rgb="FF000000"/>
      </bottom>
      <diagonal/>
    </border>
    <border>
      <left style="double">
        <color indexed="64"/>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double">
        <color indexed="64"/>
      </right>
      <top style="thin">
        <color indexed="64"/>
      </top>
      <bottom style="hair">
        <color indexed="64"/>
      </bottom>
      <diagonal/>
    </border>
    <border>
      <left/>
      <right/>
      <top style="thin">
        <color indexed="64"/>
      </top>
      <bottom style="hair">
        <color indexed="64"/>
      </bottom>
      <diagonal/>
    </border>
    <border>
      <left style="double">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double">
        <color indexed="64"/>
      </right>
      <top style="hair">
        <color indexed="64"/>
      </top>
      <bottom style="hair">
        <color indexed="64"/>
      </bottom>
      <diagonal/>
    </border>
    <border>
      <left style="double">
        <color indexed="64"/>
      </left>
      <right style="thin">
        <color indexed="8"/>
      </right>
      <top/>
      <bottom style="hair">
        <color indexed="8"/>
      </bottom>
      <diagonal/>
    </border>
    <border>
      <left style="thin">
        <color indexed="8"/>
      </left>
      <right style="thin">
        <color indexed="8"/>
      </right>
      <top/>
      <bottom style="hair">
        <color indexed="8"/>
      </bottom>
      <diagonal/>
    </border>
    <border>
      <left style="thin">
        <color indexed="8"/>
      </left>
      <right style="double">
        <color indexed="64"/>
      </right>
      <top/>
      <bottom style="hair">
        <color indexed="8"/>
      </bottom>
      <diagonal/>
    </border>
  </borders>
  <cellStyleXfs count="3">
    <xf numFmtId="0" fontId="0" fillId="0" borderId="0"/>
    <xf numFmtId="165" fontId="48" fillId="0" borderId="0" applyFont="0" applyFill="0" applyBorder="0" applyAlignment="0" applyProtection="0"/>
    <xf numFmtId="184" fontId="97" fillId="0" borderId="16" applyFont="0" applyFill="0" applyBorder="0" applyAlignment="0" applyProtection="0"/>
  </cellStyleXfs>
  <cellXfs count="1715">
    <xf numFmtId="0" fontId="0" fillId="0" borderId="0" xfId="0"/>
    <xf numFmtId="0" fontId="1" fillId="0" borderId="0" xfId="0" applyFont="1" applyAlignment="1">
      <alignment vertical="center" wrapText="1"/>
    </xf>
    <xf numFmtId="0" fontId="1" fillId="0" borderId="0" xfId="0" applyFont="1" applyAlignment="1">
      <alignment horizontal="center" vertical="center" wrapText="1"/>
    </xf>
    <xf numFmtId="0" fontId="1" fillId="0" borderId="0" xfId="0" applyFont="1" applyAlignment="1">
      <alignment horizontal="center" vertical="center"/>
    </xf>
    <xf numFmtId="0" fontId="1" fillId="0" borderId="0" xfId="0" applyFont="1" applyAlignment="1">
      <alignment vertical="center"/>
    </xf>
    <xf numFmtId="0" fontId="2" fillId="0" borderId="0" xfId="0" applyFont="1" applyAlignment="1">
      <alignment horizontal="right" vertical="center"/>
    </xf>
    <xf numFmtId="0" fontId="2" fillId="0" borderId="0" xfId="0" applyFont="1" applyAlignment="1">
      <alignment vertical="center" wrapText="1"/>
    </xf>
    <xf numFmtId="0" fontId="2" fillId="0" borderId="0" xfId="0" applyFont="1" applyAlignment="1">
      <alignment horizontal="center" vertical="center" wrapText="1"/>
    </xf>
    <xf numFmtId="0" fontId="3" fillId="0" borderId="0" xfId="0" quotePrefix="1" applyFont="1" applyAlignment="1">
      <alignment horizontal="center" vertical="center" wrapText="1"/>
    </xf>
    <xf numFmtId="0" fontId="6" fillId="0" borderId="0" xfId="0" applyFont="1" applyAlignment="1">
      <alignment vertical="center"/>
    </xf>
    <xf numFmtId="0" fontId="2" fillId="0" borderId="2" xfId="0" applyFont="1" applyBorder="1" applyAlignment="1">
      <alignment horizontal="center" vertical="center" wrapText="1"/>
    </xf>
    <xf numFmtId="0" fontId="2" fillId="0" borderId="3" xfId="0" applyFont="1" applyBorder="1" applyAlignment="1">
      <alignment horizontal="center" vertical="center"/>
    </xf>
    <xf numFmtId="0" fontId="7" fillId="2" borderId="2" xfId="0" applyFont="1" applyFill="1" applyBorder="1" applyAlignment="1">
      <alignment horizontal="center" vertical="center" wrapText="1"/>
    </xf>
    <xf numFmtId="0" fontId="7" fillId="2" borderId="2" xfId="0" quotePrefix="1" applyFont="1" applyFill="1" applyBorder="1" applyAlignment="1">
      <alignment horizontal="center" vertical="center" wrapText="1"/>
    </xf>
    <xf numFmtId="0" fontId="2" fillId="0" borderId="2" xfId="0" quotePrefix="1" applyFont="1" applyBorder="1" applyAlignment="1">
      <alignment horizontal="center" vertical="center" wrapText="1"/>
    </xf>
    <xf numFmtId="0" fontId="1" fillId="0" borderId="2" xfId="0" applyFont="1" applyBorder="1" applyAlignment="1">
      <alignment vertical="center" wrapText="1"/>
    </xf>
    <xf numFmtId="3" fontId="2" fillId="0" borderId="2" xfId="0" applyNumberFormat="1" applyFont="1" applyBorder="1" applyAlignment="1">
      <alignment horizontal="left" vertical="center" wrapText="1"/>
    </xf>
    <xf numFmtId="166" fontId="9" fillId="2" borderId="2" xfId="0" applyNumberFormat="1" applyFont="1" applyFill="1" applyBorder="1" applyAlignment="1">
      <alignment horizontal="center" vertical="center" wrapText="1"/>
    </xf>
    <xf numFmtId="166" fontId="10" fillId="0" borderId="2" xfId="0" applyNumberFormat="1" applyFont="1" applyBorder="1" applyAlignment="1">
      <alignment horizontal="center" vertical="center" wrapText="1"/>
    </xf>
    <xf numFmtId="0" fontId="1" fillId="0" borderId="2" xfId="0" applyFont="1" applyBorder="1" applyAlignment="1">
      <alignment vertical="center"/>
    </xf>
    <xf numFmtId="166" fontId="6" fillId="2" borderId="2" xfId="0" applyNumberFormat="1" applyFont="1" applyFill="1" applyBorder="1" applyAlignment="1">
      <alignment vertical="center"/>
    </xf>
    <xf numFmtId="166" fontId="1" fillId="0" borderId="2" xfId="0" applyNumberFormat="1" applyFont="1" applyBorder="1" applyAlignment="1">
      <alignment vertical="center"/>
    </xf>
    <xf numFmtId="0" fontId="6" fillId="2" borderId="2" xfId="0" applyFont="1" applyFill="1" applyBorder="1" applyAlignment="1">
      <alignment vertical="center"/>
    </xf>
    <xf numFmtId="167" fontId="9" fillId="2" borderId="2" xfId="0" applyNumberFormat="1" applyFont="1" applyFill="1" applyBorder="1" applyAlignment="1">
      <alignment horizontal="center" vertical="center" wrapText="1"/>
    </xf>
    <xf numFmtId="167" fontId="10" fillId="0" borderId="2" xfId="0" applyNumberFormat="1" applyFont="1" applyBorder="1" applyAlignment="1">
      <alignment horizontal="center" vertical="center" wrapText="1"/>
    </xf>
    <xf numFmtId="0" fontId="10" fillId="0" borderId="0" xfId="0" applyFont="1" applyAlignment="1">
      <alignment horizontal="center" vertical="center"/>
    </xf>
    <xf numFmtId="0" fontId="2" fillId="0" borderId="0" xfId="0" applyFont="1" applyAlignment="1">
      <alignment vertical="center"/>
    </xf>
    <xf numFmtId="0" fontId="2" fillId="0" borderId="0" xfId="0" applyFont="1" applyAlignment="1">
      <alignment horizontal="center" vertical="center"/>
    </xf>
    <xf numFmtId="0" fontId="11" fillId="0" borderId="0" xfId="0" applyFont="1" applyAlignment="1">
      <alignment horizontal="center"/>
    </xf>
    <xf numFmtId="0" fontId="12" fillId="0" borderId="0" xfId="0" applyFont="1" applyAlignment="1">
      <alignment vertical="center" wrapText="1"/>
    </xf>
    <xf numFmtId="1" fontId="12" fillId="0" borderId="0" xfId="0" applyNumberFormat="1" applyFont="1" applyAlignment="1">
      <alignment vertical="center" wrapText="1"/>
    </xf>
    <xf numFmtId="0" fontId="14" fillId="0" borderId="0" xfId="0" applyFont="1" applyAlignment="1">
      <alignment vertical="center"/>
    </xf>
    <xf numFmtId="0" fontId="13" fillId="0" borderId="0" xfId="0" applyFont="1" applyAlignment="1">
      <alignment horizontal="center" vertical="center"/>
    </xf>
    <xf numFmtId="1" fontId="12" fillId="0" borderId="0" xfId="0" applyNumberFormat="1" applyFont="1" applyAlignment="1">
      <alignment vertical="center"/>
    </xf>
    <xf numFmtId="0" fontId="12" fillId="0" borderId="0" xfId="0" applyFont="1" applyAlignment="1">
      <alignment vertical="center"/>
    </xf>
    <xf numFmtId="0" fontId="15" fillId="0" borderId="0" xfId="0" applyFont="1" applyAlignment="1">
      <alignment vertical="center"/>
    </xf>
    <xf numFmtId="1" fontId="15" fillId="0" borderId="0" xfId="0" applyNumberFormat="1" applyFont="1" applyAlignment="1">
      <alignment vertical="center"/>
    </xf>
    <xf numFmtId="0" fontId="15" fillId="0" borderId="0" xfId="0" applyFont="1" applyAlignment="1">
      <alignment horizontal="right" vertical="center"/>
    </xf>
    <xf numFmtId="166" fontId="13" fillId="0" borderId="7" xfId="0" applyNumberFormat="1" applyFont="1" applyBorder="1" applyAlignment="1">
      <alignment horizontal="center" vertical="center" wrapText="1"/>
    </xf>
    <xf numFmtId="166" fontId="13" fillId="0" borderId="8" xfId="0" applyNumberFormat="1" applyFont="1" applyBorder="1" applyAlignment="1">
      <alignment horizontal="center" vertical="center" wrapText="1"/>
    </xf>
    <xf numFmtId="1" fontId="13" fillId="0" borderId="8" xfId="0" applyNumberFormat="1" applyFont="1" applyBorder="1" applyAlignment="1">
      <alignment horizontal="center" vertical="center" wrapText="1"/>
    </xf>
    <xf numFmtId="166" fontId="13" fillId="0" borderId="9" xfId="0" applyNumberFormat="1" applyFont="1" applyBorder="1" applyAlignment="1">
      <alignment horizontal="center" vertical="center" wrapText="1"/>
    </xf>
    <xf numFmtId="0" fontId="13" fillId="3" borderId="10" xfId="0" applyFont="1" applyFill="1" applyBorder="1" applyAlignment="1">
      <alignment horizontal="center" vertical="center" wrapText="1"/>
    </xf>
    <xf numFmtId="0" fontId="13" fillId="3" borderId="11" xfId="0" applyFont="1" applyFill="1" applyBorder="1" applyAlignment="1">
      <alignment horizontal="left" vertical="center" wrapText="1"/>
    </xf>
    <xf numFmtId="0" fontId="13" fillId="3" borderId="11" xfId="0" applyFont="1" applyFill="1" applyBorder="1" applyAlignment="1">
      <alignment horizontal="center" vertical="center" wrapText="1"/>
    </xf>
    <xf numFmtId="165" fontId="13" fillId="3" borderId="11" xfId="0" applyNumberFormat="1" applyFont="1" applyFill="1" applyBorder="1" applyAlignment="1">
      <alignment horizontal="center" vertical="center" wrapText="1"/>
    </xf>
    <xf numFmtId="1" fontId="13" fillId="3" borderId="11" xfId="0" applyNumberFormat="1" applyFont="1" applyFill="1" applyBorder="1" applyAlignment="1">
      <alignment horizontal="center" vertical="center" wrapText="1"/>
    </xf>
    <xf numFmtId="0" fontId="13" fillId="3" borderId="12" xfId="0" applyFont="1" applyFill="1" applyBorder="1" applyAlignment="1">
      <alignment vertical="center"/>
    </xf>
    <xf numFmtId="0" fontId="13" fillId="0" borderId="10" xfId="0" applyFont="1" applyBorder="1" applyAlignment="1">
      <alignment horizontal="center" vertical="center" wrapText="1"/>
    </xf>
    <xf numFmtId="0" fontId="13" fillId="0" borderId="11" xfId="0" applyFont="1" applyBorder="1" applyAlignment="1">
      <alignment horizontal="left" vertical="center" wrapText="1"/>
    </xf>
    <xf numFmtId="0" fontId="13" fillId="0" borderId="11" xfId="0" applyFont="1" applyBorder="1" applyAlignment="1">
      <alignment horizontal="center" vertical="center" wrapText="1"/>
    </xf>
    <xf numFmtId="165" fontId="13" fillId="0" borderId="11" xfId="0" applyNumberFormat="1" applyFont="1" applyBorder="1" applyAlignment="1">
      <alignment horizontal="center" vertical="center" wrapText="1"/>
    </xf>
    <xf numFmtId="1" fontId="13" fillId="0" borderId="11" xfId="0" applyNumberFormat="1" applyFont="1" applyBorder="1" applyAlignment="1">
      <alignment horizontal="center" vertical="center" wrapText="1"/>
    </xf>
    <xf numFmtId="0" fontId="13" fillId="0" borderId="12" xfId="0" applyFont="1" applyBorder="1" applyAlignment="1">
      <alignment vertical="center"/>
    </xf>
    <xf numFmtId="0" fontId="12" fillId="0" borderId="10" xfId="0" applyFont="1" applyBorder="1" applyAlignment="1">
      <alignment horizontal="center" vertical="center" wrapText="1"/>
    </xf>
    <xf numFmtId="0" fontId="16" fillId="0" borderId="11" xfId="0" applyFont="1" applyBorder="1" applyAlignment="1">
      <alignment horizontal="left" vertical="center" wrapText="1"/>
    </xf>
    <xf numFmtId="0" fontId="12" fillId="0" borderId="11" xfId="0" applyFont="1" applyBorder="1" applyAlignment="1">
      <alignment horizontal="center" vertical="center" wrapText="1"/>
    </xf>
    <xf numFmtId="0" fontId="12" fillId="0" borderId="12" xfId="0" applyFont="1" applyBorder="1" applyAlignment="1">
      <alignment vertical="center"/>
    </xf>
    <xf numFmtId="0" fontId="15" fillId="4" borderId="10" xfId="0" applyFont="1" applyFill="1" applyBorder="1" applyAlignment="1">
      <alignment horizontal="center" vertical="center" wrapText="1"/>
    </xf>
    <xf numFmtId="0" fontId="12" fillId="4" borderId="11" xfId="0" applyFont="1" applyFill="1" applyBorder="1" applyAlignment="1">
      <alignment horizontal="left" vertical="center" wrapText="1"/>
    </xf>
    <xf numFmtId="165" fontId="15" fillId="0" borderId="11" xfId="0" applyNumberFormat="1" applyFont="1" applyBorder="1" applyAlignment="1">
      <alignment horizontal="center" vertical="center" wrapText="1"/>
    </xf>
    <xf numFmtId="1" fontId="15" fillId="0" borderId="11" xfId="0" applyNumberFormat="1" applyFont="1" applyBorder="1" applyAlignment="1">
      <alignment horizontal="center" vertical="center" wrapText="1"/>
    </xf>
    <xf numFmtId="0" fontId="15" fillId="0" borderId="12" xfId="0" applyFont="1" applyBorder="1" applyAlignment="1">
      <alignment vertical="center"/>
    </xf>
    <xf numFmtId="0" fontId="17" fillId="0" borderId="0" xfId="0" applyFont="1" applyAlignment="1">
      <alignment vertical="center"/>
    </xf>
    <xf numFmtId="0" fontId="12" fillId="4" borderId="10" xfId="0" applyFont="1" applyFill="1" applyBorder="1" applyAlignment="1">
      <alignment horizontal="center" vertical="center" wrapText="1"/>
    </xf>
    <xf numFmtId="165" fontId="12" fillId="0" borderId="11" xfId="0" applyNumberFormat="1" applyFont="1" applyBorder="1" applyAlignment="1">
      <alignment horizontal="center" vertical="center" wrapText="1"/>
    </xf>
    <xf numFmtId="1" fontId="12" fillId="0" borderId="11" xfId="0" applyNumberFormat="1" applyFont="1" applyBorder="1" applyAlignment="1">
      <alignment horizontal="center" vertical="center" wrapText="1"/>
    </xf>
    <xf numFmtId="0" fontId="12" fillId="0" borderId="11" xfId="0" applyFont="1" applyBorder="1" applyAlignment="1">
      <alignment horizontal="left" vertical="center" wrapText="1"/>
    </xf>
    <xf numFmtId="0" fontId="15" fillId="0" borderId="10" xfId="0" applyFont="1" applyBorder="1" applyAlignment="1">
      <alignment horizontal="center" vertical="center" wrapText="1"/>
    </xf>
    <xf numFmtId="0" fontId="15" fillId="0" borderId="11" xfId="0" applyFont="1" applyBorder="1" applyAlignment="1">
      <alignment horizontal="left" vertical="center" wrapText="1"/>
    </xf>
    <xf numFmtId="0" fontId="16" fillId="0" borderId="10" xfId="0" applyFont="1" applyBorder="1" applyAlignment="1">
      <alignment horizontal="center" vertical="center" wrapText="1"/>
    </xf>
    <xf numFmtId="0" fontId="14" fillId="4" borderId="13" xfId="0" applyFont="1" applyFill="1" applyBorder="1" applyAlignment="1">
      <alignment vertical="center"/>
    </xf>
    <xf numFmtId="0" fontId="16" fillId="0" borderId="11" xfId="0" quotePrefix="1" applyFont="1" applyBorder="1" applyAlignment="1">
      <alignment horizontal="left" vertical="center" wrapText="1"/>
    </xf>
    <xf numFmtId="0" fontId="16" fillId="4" borderId="10" xfId="0" applyFont="1" applyFill="1" applyBorder="1" applyAlignment="1">
      <alignment horizontal="center" vertical="center" wrapText="1"/>
    </xf>
    <xf numFmtId="0" fontId="12" fillId="4" borderId="11" xfId="0" applyFont="1" applyFill="1" applyBorder="1" applyAlignment="1">
      <alignment horizontal="center" vertical="center" wrapText="1"/>
    </xf>
    <xf numFmtId="165" fontId="12" fillId="4" borderId="11" xfId="0" applyNumberFormat="1" applyFont="1" applyFill="1" applyBorder="1" applyAlignment="1">
      <alignment horizontal="center" vertical="center" wrapText="1"/>
    </xf>
    <xf numFmtId="1" fontId="12" fillId="4" borderId="11" xfId="0" applyNumberFormat="1" applyFont="1" applyFill="1" applyBorder="1" applyAlignment="1">
      <alignment horizontal="center" vertical="center" wrapText="1"/>
    </xf>
    <xf numFmtId="0" fontId="12" fillId="4" borderId="12" xfId="0" applyFont="1" applyFill="1" applyBorder="1" applyAlignment="1">
      <alignment vertical="center"/>
    </xf>
    <xf numFmtId="0" fontId="16" fillId="0" borderId="11" xfId="0" applyFont="1" applyBorder="1" applyAlignment="1">
      <alignment horizontal="center" vertical="center" wrapText="1"/>
    </xf>
    <xf numFmtId="165" fontId="16" fillId="0" borderId="11" xfId="0" applyNumberFormat="1" applyFont="1" applyBorder="1" applyAlignment="1">
      <alignment horizontal="center" vertical="center" wrapText="1"/>
    </xf>
    <xf numFmtId="0" fontId="16" fillId="0" borderId="12" xfId="0" applyFont="1" applyBorder="1" applyAlignment="1">
      <alignment vertical="center"/>
    </xf>
    <xf numFmtId="0" fontId="12" fillId="0" borderId="0" xfId="0" applyFont="1" applyAlignment="1">
      <alignment horizontal="center" vertical="center"/>
    </xf>
    <xf numFmtId="0" fontId="12" fillId="5" borderId="13" xfId="0" applyFont="1" applyFill="1" applyBorder="1" applyAlignment="1">
      <alignment horizontal="center" vertical="center"/>
    </xf>
    <xf numFmtId="0" fontId="13" fillId="5" borderId="13" xfId="0" applyFont="1" applyFill="1" applyBorder="1" applyAlignment="1">
      <alignment vertical="center" wrapText="1"/>
    </xf>
    <xf numFmtId="0" fontId="12" fillId="5" borderId="13" xfId="0" applyFont="1" applyFill="1" applyBorder="1" applyAlignment="1">
      <alignment vertical="center" wrapText="1"/>
    </xf>
    <xf numFmtId="1" fontId="12" fillId="5" borderId="13" xfId="0" applyNumberFormat="1" applyFont="1" applyFill="1" applyBorder="1" applyAlignment="1">
      <alignment vertical="center" wrapText="1"/>
    </xf>
    <xf numFmtId="1" fontId="14" fillId="0" borderId="0" xfId="0" applyNumberFormat="1" applyFont="1" applyAlignment="1">
      <alignment vertical="center"/>
    </xf>
    <xf numFmtId="0" fontId="13" fillId="5" borderId="13" xfId="0" applyFont="1" applyFill="1" applyBorder="1" applyAlignment="1">
      <alignment horizontal="left" vertical="center" wrapText="1"/>
    </xf>
    <xf numFmtId="0" fontId="13" fillId="5" borderId="13" xfId="0" applyFont="1" applyFill="1" applyBorder="1" applyAlignment="1">
      <alignment horizontal="left" vertical="center"/>
    </xf>
    <xf numFmtId="1" fontId="13" fillId="5" borderId="13" xfId="0" applyNumberFormat="1" applyFont="1" applyFill="1" applyBorder="1" applyAlignment="1">
      <alignment horizontal="left" vertical="center" wrapText="1"/>
    </xf>
    <xf numFmtId="0" fontId="13" fillId="0" borderId="0" xfId="0" applyFont="1" applyAlignment="1">
      <alignment horizontal="center" vertical="center" wrapText="1"/>
    </xf>
    <xf numFmtId="0" fontId="19" fillId="0" borderId="0" xfId="0" applyFont="1" applyAlignment="1">
      <alignment vertical="center"/>
    </xf>
    <xf numFmtId="0" fontId="20" fillId="5" borderId="13" xfId="0" applyFont="1" applyFill="1" applyBorder="1" applyAlignment="1">
      <alignment horizontal="left" vertical="center" wrapText="1"/>
    </xf>
    <xf numFmtId="0" fontId="12" fillId="5" borderId="13" xfId="0" applyFont="1" applyFill="1" applyBorder="1" applyAlignment="1">
      <alignment horizontal="left" vertical="center" wrapText="1"/>
    </xf>
    <xf numFmtId="1" fontId="12" fillId="5" borderId="13" xfId="0" applyNumberFormat="1" applyFont="1" applyFill="1" applyBorder="1" applyAlignment="1">
      <alignment horizontal="left" vertical="center" wrapText="1"/>
    </xf>
    <xf numFmtId="0" fontId="21" fillId="5" borderId="13" xfId="0" applyFont="1" applyFill="1" applyBorder="1" applyAlignment="1">
      <alignment wrapText="1"/>
    </xf>
    <xf numFmtId="1" fontId="2" fillId="0" borderId="0" xfId="0" applyNumberFormat="1" applyFont="1" applyAlignment="1">
      <alignment horizontal="center" vertical="center"/>
    </xf>
    <xf numFmtId="0" fontId="12" fillId="0" borderId="0" xfId="0" applyFont="1" applyAlignment="1">
      <alignment wrapText="1"/>
    </xf>
    <xf numFmtId="0" fontId="12" fillId="0" borderId="0" xfId="0" applyFont="1"/>
    <xf numFmtId="0" fontId="14" fillId="0" borderId="0" xfId="0" applyFont="1"/>
    <xf numFmtId="0" fontId="24" fillId="0" borderId="0" xfId="0" applyFont="1" applyAlignment="1">
      <alignment wrapText="1"/>
    </xf>
    <xf numFmtId="0" fontId="24" fillId="0" borderId="0" xfId="0" applyFont="1"/>
    <xf numFmtId="0" fontId="25" fillId="0" borderId="0" xfId="0" applyFont="1"/>
    <xf numFmtId="0" fontId="15" fillId="0" borderId="0" xfId="0" applyFont="1"/>
    <xf numFmtId="0" fontId="15" fillId="0" borderId="0" xfId="0" applyFont="1" applyAlignment="1">
      <alignment horizontal="right"/>
    </xf>
    <xf numFmtId="0" fontId="13" fillId="4" borderId="10" xfId="0" applyFont="1" applyFill="1" applyBorder="1" applyAlignment="1">
      <alignment horizontal="center" vertical="center" wrapText="1"/>
    </xf>
    <xf numFmtId="0" fontId="13" fillId="4" borderId="11" xfId="0" applyFont="1" applyFill="1" applyBorder="1" applyAlignment="1">
      <alignment horizontal="left" vertical="center" wrapText="1"/>
    </xf>
    <xf numFmtId="165" fontId="13" fillId="4" borderId="11" xfId="0" applyNumberFormat="1" applyFont="1" applyFill="1" applyBorder="1" applyAlignment="1">
      <alignment horizontal="center" vertical="center" wrapText="1"/>
    </xf>
    <xf numFmtId="0" fontId="12" fillId="0" borderId="0" xfId="0" applyFont="1" applyAlignment="1">
      <alignment vertical="top" wrapText="1"/>
    </xf>
    <xf numFmtId="0" fontId="12" fillId="0" borderId="0" xfId="0" applyFont="1" applyAlignment="1">
      <alignment vertical="top"/>
    </xf>
    <xf numFmtId="0" fontId="14" fillId="0" borderId="0" xfId="0" applyFont="1" applyAlignment="1">
      <alignment vertical="top"/>
    </xf>
    <xf numFmtId="0" fontId="13" fillId="6" borderId="10" xfId="0" applyFont="1" applyFill="1" applyBorder="1" applyAlignment="1">
      <alignment horizontal="center" vertical="center" wrapText="1"/>
    </xf>
    <xf numFmtId="0" fontId="13" fillId="6" borderId="11" xfId="0" applyFont="1" applyFill="1" applyBorder="1" applyAlignment="1">
      <alignment horizontal="left" vertical="center" wrapText="1"/>
    </xf>
    <xf numFmtId="0" fontId="12" fillId="6" borderId="11" xfId="0" applyFont="1" applyFill="1" applyBorder="1" applyAlignment="1">
      <alignment horizontal="center" vertical="center" wrapText="1"/>
    </xf>
    <xf numFmtId="165" fontId="13" fillId="6" borderId="11" xfId="0" applyNumberFormat="1" applyFont="1" applyFill="1" applyBorder="1" applyAlignment="1">
      <alignment horizontal="center" vertical="center" wrapText="1"/>
    </xf>
    <xf numFmtId="0" fontId="12" fillId="6" borderId="12" xfId="0" applyFont="1" applyFill="1" applyBorder="1" applyAlignment="1">
      <alignment vertical="center"/>
    </xf>
    <xf numFmtId="164" fontId="13" fillId="0" borderId="11" xfId="0" applyNumberFormat="1" applyFont="1" applyBorder="1" applyAlignment="1">
      <alignment horizontal="center" vertical="center" wrapText="1"/>
    </xf>
    <xf numFmtId="164" fontId="12" fillId="0" borderId="11" xfId="0" applyNumberFormat="1" applyFont="1" applyBorder="1" applyAlignment="1">
      <alignment horizontal="center" vertical="center" wrapText="1"/>
    </xf>
    <xf numFmtId="164" fontId="16" fillId="0" borderId="11" xfId="0" applyNumberFormat="1" applyFont="1" applyBorder="1" applyAlignment="1">
      <alignment horizontal="center" vertical="center" wrapText="1"/>
    </xf>
    <xf numFmtId="0" fontId="16" fillId="0" borderId="0" xfId="0" applyFont="1" applyAlignment="1">
      <alignment vertical="top" wrapText="1"/>
    </xf>
    <xf numFmtId="0" fontId="16" fillId="0" borderId="0" xfId="0" applyFont="1" applyAlignment="1">
      <alignment vertical="top"/>
    </xf>
    <xf numFmtId="0" fontId="26" fillId="0" borderId="0" xfId="0" applyFont="1" applyAlignment="1">
      <alignment vertical="top"/>
    </xf>
    <xf numFmtId="0" fontId="13" fillId="4" borderId="10" xfId="0" applyFont="1" applyFill="1" applyBorder="1" applyAlignment="1">
      <alignment horizontal="right" vertical="center" wrapText="1"/>
    </xf>
    <xf numFmtId="164" fontId="13" fillId="4" borderId="11" xfId="0" applyNumberFormat="1" applyFont="1" applyFill="1" applyBorder="1" applyAlignment="1">
      <alignment horizontal="center" vertical="center" wrapText="1"/>
    </xf>
    <xf numFmtId="164" fontId="13" fillId="6" borderId="11" xfId="0" applyNumberFormat="1" applyFont="1" applyFill="1" applyBorder="1" applyAlignment="1">
      <alignment horizontal="center" vertical="center" wrapText="1"/>
    </xf>
    <xf numFmtId="0" fontId="12" fillId="0" borderId="0" xfId="0" applyFont="1" applyAlignment="1">
      <alignment horizontal="center"/>
    </xf>
    <xf numFmtId="0" fontId="1" fillId="5" borderId="13" xfId="0" applyFont="1" applyFill="1" applyBorder="1" applyAlignment="1">
      <alignment horizontal="left" vertical="center" wrapText="1"/>
    </xf>
    <xf numFmtId="0" fontId="11" fillId="0" borderId="0" xfId="0" applyFont="1" applyAlignment="1">
      <alignment wrapText="1"/>
    </xf>
    <xf numFmtId="0" fontId="11" fillId="0" borderId="0" xfId="0" applyFont="1"/>
    <xf numFmtId="0" fontId="27" fillId="0" borderId="0" xfId="0" applyFont="1"/>
    <xf numFmtId="0" fontId="14" fillId="0" borderId="0" xfId="0" applyFont="1" applyAlignment="1">
      <alignment horizontal="center"/>
    </xf>
    <xf numFmtId="0" fontId="14" fillId="0" borderId="0" xfId="0" applyFont="1" applyAlignment="1">
      <alignment wrapText="1"/>
    </xf>
    <xf numFmtId="0" fontId="28" fillId="0" borderId="0" xfId="0" applyFont="1" applyAlignment="1">
      <alignment wrapText="1"/>
    </xf>
    <xf numFmtId="0" fontId="28" fillId="0" borderId="0" xfId="0" applyFont="1"/>
    <xf numFmtId="0" fontId="29" fillId="0" borderId="0" xfId="0" applyFont="1"/>
    <xf numFmtId="166" fontId="13" fillId="0" borderId="10" xfId="0" applyNumberFormat="1" applyFont="1" applyBorder="1" applyAlignment="1">
      <alignment horizontal="center" vertical="center" wrapText="1"/>
    </xf>
    <xf numFmtId="166" fontId="13" fillId="0" borderId="11" xfId="0" applyNumberFormat="1" applyFont="1" applyBorder="1" applyAlignment="1">
      <alignment horizontal="center" vertical="center" wrapText="1"/>
    </xf>
    <xf numFmtId="166" fontId="13" fillId="0" borderId="12" xfId="0" applyNumberFormat="1" applyFont="1" applyBorder="1" applyAlignment="1">
      <alignment horizontal="center" vertical="center" wrapText="1"/>
    </xf>
    <xf numFmtId="0" fontId="13" fillId="7" borderId="10" xfId="0" applyFont="1" applyFill="1" applyBorder="1" applyAlignment="1">
      <alignment horizontal="center" vertical="center" wrapText="1"/>
    </xf>
    <xf numFmtId="0" fontId="13" fillId="7" borderId="11" xfId="0" applyFont="1" applyFill="1" applyBorder="1" applyAlignment="1">
      <alignment horizontal="left" vertical="center" wrapText="1"/>
    </xf>
    <xf numFmtId="0" fontId="12" fillId="7" borderId="11" xfId="0" applyFont="1" applyFill="1" applyBorder="1" applyAlignment="1">
      <alignment horizontal="center" vertical="center" wrapText="1"/>
    </xf>
    <xf numFmtId="165" fontId="12" fillId="7" borderId="11" xfId="0" applyNumberFormat="1" applyFont="1" applyFill="1" applyBorder="1" applyAlignment="1">
      <alignment horizontal="center" vertical="center" wrapText="1"/>
    </xf>
    <xf numFmtId="165" fontId="13" fillId="7" borderId="11" xfId="0" applyNumberFormat="1" applyFont="1" applyFill="1" applyBorder="1" applyAlignment="1">
      <alignment horizontal="center" vertical="center" wrapText="1"/>
    </xf>
    <xf numFmtId="0" fontId="12" fillId="7" borderId="12" xfId="0" applyFont="1" applyFill="1" applyBorder="1" applyAlignment="1">
      <alignment vertical="center"/>
    </xf>
    <xf numFmtId="1" fontId="16" fillId="0" borderId="11" xfId="0" applyNumberFormat="1" applyFont="1" applyBorder="1" applyAlignment="1">
      <alignment horizontal="center" vertical="center" wrapText="1"/>
    </xf>
    <xf numFmtId="0" fontId="19" fillId="0" borderId="0" xfId="0" applyFont="1"/>
    <xf numFmtId="0" fontId="12" fillId="0" borderId="17" xfId="0" applyFont="1" applyBorder="1" applyAlignment="1">
      <alignment horizontal="center" vertical="center" wrapText="1"/>
    </xf>
    <xf numFmtId="164" fontId="12" fillId="0" borderId="18" xfId="0" applyNumberFormat="1" applyFont="1" applyBorder="1" applyAlignment="1">
      <alignment horizontal="left" vertical="center" wrapText="1"/>
    </xf>
    <xf numFmtId="0" fontId="12" fillId="0" borderId="18" xfId="0" applyFont="1" applyBorder="1" applyAlignment="1">
      <alignment horizontal="center" vertical="center" wrapText="1"/>
    </xf>
    <xf numFmtId="1" fontId="12" fillId="0" borderId="18" xfId="0" applyNumberFormat="1" applyFont="1" applyBorder="1" applyAlignment="1">
      <alignment horizontal="center" vertical="center" wrapText="1"/>
    </xf>
    <xf numFmtId="0" fontId="12" fillId="0" borderId="19" xfId="0" applyFont="1" applyBorder="1" applyAlignment="1">
      <alignment vertical="center"/>
    </xf>
    <xf numFmtId="0" fontId="12" fillId="5" borderId="13" xfId="0" applyFont="1" applyFill="1" applyBorder="1" applyAlignment="1">
      <alignment horizontal="center"/>
    </xf>
    <xf numFmtId="0" fontId="13" fillId="5" borderId="13" xfId="0" applyFont="1" applyFill="1" applyBorder="1" applyAlignment="1">
      <alignment wrapText="1"/>
    </xf>
    <xf numFmtId="0" fontId="12" fillId="5" borderId="13" xfId="0" applyFont="1" applyFill="1" applyBorder="1" applyAlignment="1">
      <alignment wrapText="1"/>
    </xf>
    <xf numFmtId="0" fontId="2" fillId="5" borderId="13" xfId="0" applyFont="1" applyFill="1" applyBorder="1" applyAlignment="1">
      <alignment horizontal="left" wrapText="1"/>
    </xf>
    <xf numFmtId="0" fontId="2" fillId="5" borderId="13" xfId="0" applyFont="1" applyFill="1" applyBorder="1" applyAlignment="1">
      <alignment horizontal="left"/>
    </xf>
    <xf numFmtId="0" fontId="30" fillId="0" borderId="0" xfId="0" applyFont="1"/>
    <xf numFmtId="0" fontId="21" fillId="5" borderId="13" xfId="0" applyFont="1" applyFill="1" applyBorder="1"/>
    <xf numFmtId="0" fontId="32" fillId="8" borderId="13" xfId="0" applyFont="1" applyFill="1" applyBorder="1"/>
    <xf numFmtId="0" fontId="32" fillId="8" borderId="13" xfId="0" applyFont="1" applyFill="1" applyBorder="1" applyAlignment="1">
      <alignment wrapText="1"/>
    </xf>
    <xf numFmtId="0" fontId="11" fillId="0" borderId="0" xfId="0" applyFont="1" applyAlignment="1">
      <alignment horizontal="center" vertical="center"/>
    </xf>
    <xf numFmtId="166" fontId="13" fillId="0" borderId="21" xfId="0" applyNumberFormat="1" applyFont="1" applyBorder="1" applyAlignment="1">
      <alignment horizontal="center" vertical="center" wrapText="1"/>
    </xf>
    <xf numFmtId="166" fontId="13" fillId="0" borderId="22" xfId="0" applyNumberFormat="1" applyFont="1" applyBorder="1" applyAlignment="1">
      <alignment horizontal="center" vertical="center" wrapText="1"/>
    </xf>
    <xf numFmtId="166" fontId="13" fillId="0" borderId="23" xfId="0" applyNumberFormat="1" applyFont="1" applyBorder="1" applyAlignment="1">
      <alignment horizontal="center" vertical="center" wrapText="1"/>
    </xf>
    <xf numFmtId="0" fontId="13" fillId="7" borderId="24" xfId="0" applyFont="1" applyFill="1" applyBorder="1" applyAlignment="1">
      <alignment horizontal="center" vertical="center" wrapText="1"/>
    </xf>
    <xf numFmtId="0" fontId="13" fillId="7" borderId="2" xfId="0" applyFont="1" applyFill="1" applyBorder="1" applyAlignment="1">
      <alignment horizontal="left" vertical="center" wrapText="1"/>
    </xf>
    <xf numFmtId="0" fontId="13" fillId="7" borderId="2" xfId="0" applyFont="1" applyFill="1" applyBorder="1" applyAlignment="1">
      <alignment horizontal="center" vertical="center" wrapText="1"/>
    </xf>
    <xf numFmtId="165" fontId="13" fillId="7" borderId="2" xfId="0" applyNumberFormat="1" applyFont="1" applyFill="1" applyBorder="1" applyAlignment="1">
      <alignment horizontal="center" vertical="center" wrapText="1"/>
    </xf>
    <xf numFmtId="0" fontId="13" fillId="7" borderId="25" xfId="0" applyFont="1" applyFill="1" applyBorder="1" applyAlignment="1">
      <alignment vertical="center"/>
    </xf>
    <xf numFmtId="0" fontId="12" fillId="0" borderId="24" xfId="0" applyFont="1" applyBorder="1" applyAlignment="1">
      <alignment horizontal="center" vertical="center" wrapText="1"/>
    </xf>
    <xf numFmtId="0" fontId="16" fillId="0" borderId="2" xfId="0" applyFont="1" applyBorder="1" applyAlignment="1">
      <alignment horizontal="left" vertical="center" wrapText="1"/>
    </xf>
    <xf numFmtId="0" fontId="12" fillId="0" borderId="2" xfId="0" applyFont="1" applyBorder="1" applyAlignment="1">
      <alignment horizontal="center" vertical="center" wrapText="1"/>
    </xf>
    <xf numFmtId="165" fontId="12" fillId="0" borderId="2" xfId="0" applyNumberFormat="1" applyFont="1" applyBorder="1" applyAlignment="1">
      <alignment horizontal="center" vertical="center" wrapText="1"/>
    </xf>
    <xf numFmtId="0" fontId="12" fillId="0" borderId="25" xfId="0" applyFont="1" applyBorder="1" applyAlignment="1">
      <alignment vertical="center"/>
    </xf>
    <xf numFmtId="0" fontId="12" fillId="0" borderId="2" xfId="0" applyFont="1" applyBorder="1" applyAlignment="1">
      <alignment horizontal="left" vertical="center" wrapText="1"/>
    </xf>
    <xf numFmtId="0" fontId="16" fillId="0" borderId="24" xfId="0" applyFont="1" applyBorder="1" applyAlignment="1">
      <alignment horizontal="center" vertical="center" wrapText="1"/>
    </xf>
    <xf numFmtId="0" fontId="16" fillId="0" borderId="2" xfId="0" quotePrefix="1" applyFont="1" applyBorder="1" applyAlignment="1">
      <alignment horizontal="left" vertical="center" wrapText="1"/>
    </xf>
    <xf numFmtId="0" fontId="16" fillId="0" borderId="2" xfId="0" applyFont="1" applyBorder="1" applyAlignment="1">
      <alignment horizontal="center" vertical="center" wrapText="1"/>
    </xf>
    <xf numFmtId="165" fontId="16" fillId="0" borderId="2" xfId="0" applyNumberFormat="1" applyFont="1" applyBorder="1" applyAlignment="1">
      <alignment horizontal="center" vertical="center" wrapText="1"/>
    </xf>
    <xf numFmtId="0" fontId="16" fillId="0" borderId="25" xfId="0" applyFont="1" applyBorder="1" applyAlignment="1">
      <alignment vertical="center"/>
    </xf>
    <xf numFmtId="0" fontId="12" fillId="0" borderId="26" xfId="0" applyFont="1" applyBorder="1" applyAlignment="1">
      <alignment horizontal="center" vertical="center" wrapText="1"/>
    </xf>
    <xf numFmtId="0" fontId="12" fillId="0" borderId="27" xfId="0" applyFont="1" applyBorder="1" applyAlignment="1">
      <alignment horizontal="left" vertical="center" wrapText="1"/>
    </xf>
    <xf numFmtId="0" fontId="12" fillId="0" borderId="27" xfId="0" applyFont="1" applyBorder="1" applyAlignment="1">
      <alignment horizontal="center" vertical="center" wrapText="1"/>
    </xf>
    <xf numFmtId="165" fontId="12" fillId="0" borderId="27" xfId="0" applyNumberFormat="1" applyFont="1" applyBorder="1" applyAlignment="1">
      <alignment horizontal="center" vertical="center" wrapText="1"/>
    </xf>
    <xf numFmtId="0" fontId="12" fillId="0" borderId="28" xfId="0" applyFont="1" applyBorder="1" applyAlignment="1">
      <alignment vertical="center"/>
    </xf>
    <xf numFmtId="0" fontId="15" fillId="0" borderId="0" xfId="0" applyFont="1" applyAlignment="1">
      <alignment horizontal="center" vertical="center" wrapText="1"/>
    </xf>
    <xf numFmtId="0" fontId="21" fillId="5" borderId="13" xfId="0" applyFont="1" applyFill="1" applyBorder="1" applyAlignment="1">
      <alignment vertical="center" wrapText="1"/>
    </xf>
    <xf numFmtId="0" fontId="13" fillId="0" borderId="0" xfId="0" applyFont="1" applyAlignment="1">
      <alignment horizontal="center"/>
    </xf>
    <xf numFmtId="166" fontId="13" fillId="0" borderId="2" xfId="0" applyNumberFormat="1" applyFont="1" applyBorder="1" applyAlignment="1">
      <alignment horizontal="center" vertical="center" wrapText="1"/>
    </xf>
    <xf numFmtId="0" fontId="13" fillId="7" borderId="29" xfId="0" applyFont="1" applyFill="1" applyBorder="1" applyAlignment="1">
      <alignment horizontal="center" vertical="top" wrapText="1"/>
    </xf>
    <xf numFmtId="0" fontId="13" fillId="7" borderId="29" xfId="0" applyFont="1" applyFill="1" applyBorder="1" applyAlignment="1">
      <alignment horizontal="left" vertical="top" wrapText="1"/>
    </xf>
    <xf numFmtId="165" fontId="13" fillId="7" borderId="29" xfId="0" applyNumberFormat="1" applyFont="1" applyFill="1" applyBorder="1" applyAlignment="1">
      <alignment horizontal="center" vertical="top" wrapText="1"/>
    </xf>
    <xf numFmtId="165" fontId="13" fillId="7" borderId="30" xfId="0" applyNumberFormat="1" applyFont="1" applyFill="1" applyBorder="1" applyAlignment="1">
      <alignment horizontal="center" vertical="center" wrapText="1"/>
    </xf>
    <xf numFmtId="0" fontId="13" fillId="7" borderId="29" xfId="0" applyFont="1" applyFill="1" applyBorder="1" applyAlignment="1">
      <alignment vertical="top"/>
    </xf>
    <xf numFmtId="0" fontId="12" fillId="0" borderId="30" xfId="0" applyFont="1" applyBorder="1" applyAlignment="1">
      <alignment horizontal="center" vertical="center" wrapText="1"/>
    </xf>
    <xf numFmtId="0" fontId="16" fillId="0" borderId="30" xfId="0" applyFont="1" applyBorder="1" applyAlignment="1">
      <alignment horizontal="left" vertical="center" wrapText="1"/>
    </xf>
    <xf numFmtId="165" fontId="12" fillId="0" borderId="30" xfId="0" applyNumberFormat="1" applyFont="1" applyBorder="1" applyAlignment="1">
      <alignment horizontal="center" vertical="center" wrapText="1"/>
    </xf>
    <xf numFmtId="0" fontId="12" fillId="0" borderId="30" xfId="0" applyFont="1" applyBorder="1" applyAlignment="1">
      <alignment vertical="center"/>
    </xf>
    <xf numFmtId="0" fontId="12" fillId="0" borderId="30" xfId="0" applyFont="1" applyBorder="1" applyAlignment="1">
      <alignment horizontal="left" vertical="center" wrapText="1"/>
    </xf>
    <xf numFmtId="0" fontId="16" fillId="0" borderId="30" xfId="0" applyFont="1" applyBorder="1" applyAlignment="1">
      <alignment horizontal="center" vertical="center" wrapText="1"/>
    </xf>
    <xf numFmtId="0" fontId="16" fillId="0" borderId="30" xfId="0" quotePrefix="1" applyFont="1" applyBorder="1" applyAlignment="1">
      <alignment horizontal="left" vertical="center" wrapText="1"/>
    </xf>
    <xf numFmtId="165" fontId="16" fillId="0" borderId="30" xfId="0" applyNumberFormat="1" applyFont="1" applyBorder="1" applyAlignment="1">
      <alignment horizontal="center" vertical="center" wrapText="1"/>
    </xf>
    <xf numFmtId="0" fontId="16" fillId="0" borderId="30" xfId="0" applyFont="1" applyBorder="1" applyAlignment="1">
      <alignment vertical="center"/>
    </xf>
    <xf numFmtId="0" fontId="16" fillId="0" borderId="31" xfId="0" applyFont="1" applyBorder="1" applyAlignment="1">
      <alignment horizontal="center" vertical="center" wrapText="1"/>
    </xf>
    <xf numFmtId="0" fontId="12" fillId="0" borderId="31" xfId="0" applyFont="1" applyBorder="1" applyAlignment="1">
      <alignment horizontal="left" vertical="center" wrapText="1"/>
    </xf>
    <xf numFmtId="0" fontId="12" fillId="0" borderId="31" xfId="0" applyFont="1" applyBorder="1" applyAlignment="1">
      <alignment horizontal="center" vertical="center" wrapText="1"/>
    </xf>
    <xf numFmtId="165" fontId="12" fillId="0" borderId="31" xfId="0" applyNumberFormat="1" applyFont="1" applyBorder="1" applyAlignment="1">
      <alignment horizontal="center" vertical="center" wrapText="1"/>
    </xf>
    <xf numFmtId="0" fontId="12" fillId="0" borderId="31" xfId="0" applyFont="1" applyBorder="1" applyAlignment="1">
      <alignment vertical="center"/>
    </xf>
    <xf numFmtId="0" fontId="12" fillId="5" borderId="13" xfId="0" applyFont="1" applyFill="1" applyBorder="1" applyAlignment="1">
      <alignment horizontal="left" wrapText="1"/>
    </xf>
    <xf numFmtId="0" fontId="7" fillId="0" borderId="0" xfId="0" applyFont="1" applyAlignment="1">
      <alignment horizontal="right" vertical="center"/>
    </xf>
    <xf numFmtId="0" fontId="33" fillId="0" borderId="0" xfId="0" applyFont="1" applyAlignment="1">
      <alignment horizontal="left" vertical="center"/>
    </xf>
    <xf numFmtId="0" fontId="33" fillId="0" borderId="0" xfId="0" applyFont="1" applyAlignment="1">
      <alignment vertical="center"/>
    </xf>
    <xf numFmtId="166" fontId="2" fillId="0" borderId="34" xfId="0" applyNumberFormat="1" applyFont="1" applyBorder="1" applyAlignment="1">
      <alignment horizontal="center" vertical="center" wrapText="1"/>
    </xf>
    <xf numFmtId="166" fontId="2" fillId="0" borderId="2" xfId="0" applyNumberFormat="1" applyFont="1" applyBorder="1" applyAlignment="1">
      <alignment horizontal="center" vertical="center" wrapText="1"/>
    </xf>
    <xf numFmtId="166" fontId="2" fillId="0" borderId="2" xfId="0" applyNumberFormat="1" applyFont="1" applyBorder="1" applyAlignment="1">
      <alignment horizontal="left" vertical="center" wrapText="1"/>
    </xf>
    <xf numFmtId="49" fontId="1" fillId="0" borderId="2" xfId="0" applyNumberFormat="1" applyFont="1" applyBorder="1" applyAlignment="1">
      <alignment horizontal="center" vertical="center" wrapText="1"/>
    </xf>
    <xf numFmtId="166" fontId="1" fillId="0" borderId="2" xfId="0" applyNumberFormat="1" applyFont="1" applyBorder="1" applyAlignment="1">
      <alignment horizontal="left" vertical="center" wrapText="1"/>
    </xf>
    <xf numFmtId="166" fontId="1" fillId="0" borderId="2" xfId="0" applyNumberFormat="1" applyFont="1" applyBorder="1" applyAlignment="1">
      <alignment horizontal="center" vertical="center" wrapText="1"/>
    </xf>
    <xf numFmtId="168" fontId="6" fillId="0" borderId="2" xfId="0" applyNumberFormat="1" applyFont="1" applyBorder="1" applyAlignment="1">
      <alignment horizontal="center" vertical="center" wrapText="1"/>
    </xf>
    <xf numFmtId="0" fontId="34" fillId="0" borderId="0" xfId="0" applyFont="1" applyAlignment="1">
      <alignment vertical="center"/>
    </xf>
    <xf numFmtId="49" fontId="2" fillId="0" borderId="2" xfId="0" applyNumberFormat="1" applyFont="1" applyBorder="1" applyAlignment="1">
      <alignment horizontal="center" vertical="center"/>
    </xf>
    <xf numFmtId="0" fontId="2" fillId="0" borderId="2" xfId="0" applyFont="1" applyBorder="1" applyAlignment="1">
      <alignment vertical="center"/>
    </xf>
    <xf numFmtId="0" fontId="4" fillId="0" borderId="0" xfId="0" applyFont="1" applyAlignment="1">
      <alignment vertical="center"/>
    </xf>
    <xf numFmtId="0" fontId="4" fillId="0" borderId="0" xfId="0" applyFont="1" applyAlignment="1">
      <alignment horizontal="center" vertical="center"/>
    </xf>
    <xf numFmtId="0" fontId="33" fillId="0" borderId="0" xfId="0" applyFont="1" applyAlignment="1">
      <alignment horizontal="center" vertical="center"/>
    </xf>
    <xf numFmtId="0" fontId="32" fillId="0" borderId="0" xfId="0" applyFont="1" applyAlignment="1">
      <alignment horizontal="center" vertical="center"/>
    </xf>
    <xf numFmtId="0" fontId="35" fillId="0" borderId="0" xfId="0" applyFont="1" applyAlignment="1">
      <alignment horizontal="right" vertical="center"/>
    </xf>
    <xf numFmtId="0" fontId="36" fillId="0" borderId="0" xfId="0" applyFont="1" applyAlignment="1">
      <alignment horizontal="center" vertical="center"/>
    </xf>
    <xf numFmtId="0" fontId="15" fillId="0" borderId="0" xfId="0" applyFont="1" applyAlignment="1">
      <alignment horizontal="left" vertical="center"/>
    </xf>
    <xf numFmtId="0" fontId="38" fillId="0" borderId="0" xfId="0" applyFont="1" applyAlignment="1">
      <alignment vertical="center"/>
    </xf>
    <xf numFmtId="166" fontId="13" fillId="0" borderId="36" xfId="0" applyNumberFormat="1" applyFont="1" applyBorder="1" applyAlignment="1">
      <alignment horizontal="center" vertical="center" wrapText="1"/>
    </xf>
    <xf numFmtId="166" fontId="13" fillId="0" borderId="34" xfId="0" applyNumberFormat="1" applyFont="1" applyBorder="1" applyAlignment="1">
      <alignment horizontal="center" vertical="center" wrapText="1"/>
    </xf>
    <xf numFmtId="166" fontId="13" fillId="0" borderId="37" xfId="0" applyNumberFormat="1" applyFont="1" applyBorder="1" applyAlignment="1">
      <alignment horizontal="center" vertical="center" wrapText="1"/>
    </xf>
    <xf numFmtId="0" fontId="27" fillId="0" borderId="0" xfId="0" applyFont="1" applyAlignment="1">
      <alignment vertical="center"/>
    </xf>
    <xf numFmtId="166" fontId="13" fillId="0" borderId="35" xfId="0" applyNumberFormat="1" applyFont="1" applyBorder="1" applyAlignment="1">
      <alignment horizontal="center" vertical="center" wrapText="1"/>
    </xf>
    <xf numFmtId="166" fontId="13" fillId="0" borderId="6" xfId="0" applyNumberFormat="1" applyFont="1" applyBorder="1" applyAlignment="1">
      <alignment horizontal="left" vertical="center" wrapText="1"/>
    </xf>
    <xf numFmtId="166" fontId="13" fillId="0" borderId="6" xfId="0" applyNumberFormat="1" applyFont="1" applyBorder="1" applyAlignment="1">
      <alignment horizontal="center" vertical="center" wrapText="1"/>
    </xf>
    <xf numFmtId="49" fontId="2" fillId="0" borderId="2" xfId="0" applyNumberFormat="1" applyFont="1" applyBorder="1" applyAlignment="1">
      <alignment horizontal="center" vertical="center" wrapText="1"/>
    </xf>
    <xf numFmtId="168" fontId="7" fillId="0" borderId="2" xfId="0" applyNumberFormat="1" applyFont="1" applyBorder="1" applyAlignment="1">
      <alignment horizontal="center" vertical="center" wrapText="1"/>
    </xf>
    <xf numFmtId="166" fontId="7" fillId="0" borderId="2" xfId="0" applyNumberFormat="1" applyFont="1" applyBorder="1" applyAlignment="1">
      <alignment horizontal="center" vertical="center" wrapText="1"/>
    </xf>
    <xf numFmtId="169" fontId="2" fillId="0" borderId="2" xfId="0" applyNumberFormat="1" applyFont="1" applyBorder="1" applyAlignment="1">
      <alignment horizontal="center" vertical="center" wrapText="1"/>
    </xf>
    <xf numFmtId="49" fontId="1" fillId="0" borderId="0" xfId="0" applyNumberFormat="1" applyFont="1" applyAlignment="1">
      <alignment horizontal="center" vertical="center"/>
    </xf>
    <xf numFmtId="0" fontId="39" fillId="0" borderId="0" xfId="0" applyFont="1" applyAlignment="1">
      <alignment horizontal="center" vertical="center"/>
    </xf>
    <xf numFmtId="168" fontId="11" fillId="0" borderId="0" xfId="0" applyNumberFormat="1" applyFont="1" applyAlignment="1">
      <alignment horizontal="center" vertical="center" wrapText="1"/>
    </xf>
    <xf numFmtId="0" fontId="11" fillId="0" borderId="0" xfId="0" applyFont="1" applyAlignment="1">
      <alignment horizontal="center" vertical="center" wrapText="1"/>
    </xf>
    <xf numFmtId="0" fontId="13" fillId="0" borderId="0" xfId="0" applyFont="1" applyAlignment="1">
      <alignment vertical="center" wrapText="1"/>
    </xf>
    <xf numFmtId="168" fontId="13" fillId="0" borderId="0" xfId="0" applyNumberFormat="1" applyFont="1" applyAlignment="1">
      <alignment horizontal="center" vertical="center" wrapText="1"/>
    </xf>
    <xf numFmtId="0" fontId="41" fillId="0" borderId="0" xfId="0" applyFont="1" applyAlignment="1">
      <alignment vertical="center"/>
    </xf>
    <xf numFmtId="0" fontId="42" fillId="0" borderId="0" xfId="0" applyFont="1" applyAlignment="1">
      <alignment vertical="center"/>
    </xf>
    <xf numFmtId="0" fontId="41" fillId="0" borderId="0" xfId="0" applyFont="1" applyAlignment="1">
      <alignment vertical="center" wrapText="1"/>
    </xf>
    <xf numFmtId="49" fontId="44" fillId="0" borderId="10" xfId="0" quotePrefix="1" applyNumberFormat="1" applyFont="1" applyBorder="1" applyAlignment="1">
      <alignment horizontal="center" vertical="center" wrapText="1"/>
    </xf>
    <xf numFmtId="49" fontId="44" fillId="0" borderId="11" xfId="0" quotePrefix="1" applyNumberFormat="1" applyFont="1" applyBorder="1" applyAlignment="1">
      <alignment horizontal="center" vertical="center" wrapText="1"/>
    </xf>
    <xf numFmtId="168" fontId="44" fillId="4" borderId="11" xfId="0" applyNumberFormat="1" applyFont="1" applyFill="1" applyBorder="1" applyAlignment="1">
      <alignment horizontal="center" vertical="center" wrapText="1"/>
    </xf>
    <xf numFmtId="49" fontId="44" fillId="0" borderId="11" xfId="0" applyNumberFormat="1" applyFont="1" applyBorder="1" applyAlignment="1">
      <alignment horizontal="center" vertical="center" wrapText="1"/>
    </xf>
    <xf numFmtId="49" fontId="44" fillId="9" borderId="8" xfId="0" applyNumberFormat="1" applyFont="1" applyFill="1" applyBorder="1" applyAlignment="1">
      <alignment horizontal="center" vertical="center" wrapText="1"/>
    </xf>
    <xf numFmtId="0" fontId="44" fillId="0" borderId="11" xfId="0" applyFont="1" applyBorder="1" applyAlignment="1">
      <alignment horizontal="center" vertical="center" wrapText="1"/>
    </xf>
    <xf numFmtId="49" fontId="45" fillId="0" borderId="0" xfId="0" applyNumberFormat="1" applyFont="1" applyAlignment="1">
      <alignment horizontal="center" vertical="center"/>
    </xf>
    <xf numFmtId="49" fontId="46" fillId="0" borderId="0" xfId="0" applyNumberFormat="1" applyFont="1" applyAlignment="1">
      <alignment horizontal="center" vertical="center"/>
    </xf>
    <xf numFmtId="166" fontId="13" fillId="0" borderId="10" xfId="0" applyNumberFormat="1" applyFont="1" applyBorder="1" applyAlignment="1">
      <alignment vertical="center" wrapText="1"/>
    </xf>
    <xf numFmtId="166" fontId="13" fillId="0" borderId="11" xfId="0" applyNumberFormat="1" applyFont="1" applyBorder="1" applyAlignment="1">
      <alignment vertical="center" wrapText="1"/>
    </xf>
    <xf numFmtId="170" fontId="13" fillId="0" borderId="11" xfId="0" applyNumberFormat="1" applyFont="1" applyBorder="1" applyAlignment="1">
      <alignment horizontal="right" vertical="center" wrapText="1"/>
    </xf>
    <xf numFmtId="168" fontId="13" fillId="0" borderId="11" xfId="0" applyNumberFormat="1" applyFont="1" applyBorder="1" applyAlignment="1">
      <alignment horizontal="right" vertical="center" wrapText="1"/>
    </xf>
    <xf numFmtId="170" fontId="13" fillId="9" borderId="11" xfId="0" applyNumberFormat="1" applyFont="1" applyFill="1" applyBorder="1" applyAlignment="1">
      <alignment horizontal="right" vertical="center" wrapText="1"/>
    </xf>
    <xf numFmtId="3" fontId="13" fillId="0" borderId="11" xfId="0" applyNumberFormat="1" applyFont="1" applyBorder="1" applyAlignment="1">
      <alignment horizontal="right" vertical="center" wrapText="1"/>
    </xf>
    <xf numFmtId="166" fontId="36" fillId="0" borderId="10" xfId="0" applyNumberFormat="1" applyFont="1" applyBorder="1" applyAlignment="1">
      <alignment vertical="center" wrapText="1"/>
    </xf>
    <xf numFmtId="166" fontId="36" fillId="0" borderId="11" xfId="0" applyNumberFormat="1" applyFont="1" applyBorder="1" applyAlignment="1">
      <alignment vertical="center" wrapText="1"/>
    </xf>
    <xf numFmtId="3" fontId="13" fillId="9" borderId="11" xfId="0" applyNumberFormat="1" applyFont="1" applyFill="1" applyBorder="1" applyAlignment="1">
      <alignment horizontal="right" vertical="center" wrapText="1"/>
    </xf>
    <xf numFmtId="0" fontId="13" fillId="0" borderId="0" xfId="0" applyFont="1" applyAlignment="1">
      <alignment vertical="center"/>
    </xf>
    <xf numFmtId="0" fontId="47" fillId="0" borderId="0" xfId="0" applyFont="1" applyAlignment="1">
      <alignment vertical="center"/>
    </xf>
    <xf numFmtId="171" fontId="12" fillId="0" borderId="10" xfId="0" applyNumberFormat="1" applyFont="1" applyBorder="1" applyAlignment="1">
      <alignment vertical="center" wrapText="1"/>
    </xf>
    <xf numFmtId="3" fontId="12" fillId="0" borderId="11" xfId="0" applyNumberFormat="1" applyFont="1" applyBorder="1" applyAlignment="1">
      <alignment horizontal="right" vertical="center"/>
    </xf>
    <xf numFmtId="168" fontId="12" fillId="0" borderId="11" xfId="0" applyNumberFormat="1" applyFont="1" applyBorder="1" applyAlignment="1">
      <alignment horizontal="right" vertical="center" wrapText="1"/>
    </xf>
    <xf numFmtId="3" fontId="12" fillId="0" borderId="11" xfId="0" applyNumberFormat="1" applyFont="1" applyBorder="1" applyAlignment="1">
      <alignment horizontal="right" vertical="center" wrapText="1"/>
    </xf>
    <xf numFmtId="170" fontId="12" fillId="0" borderId="11" xfId="0" applyNumberFormat="1" applyFont="1" applyBorder="1" applyAlignment="1">
      <alignment horizontal="right" vertical="center" wrapText="1"/>
    </xf>
    <xf numFmtId="170" fontId="12" fillId="9" borderId="11" xfId="0" applyNumberFormat="1" applyFont="1" applyFill="1" applyBorder="1" applyAlignment="1">
      <alignment horizontal="right" vertical="center" wrapText="1"/>
    </xf>
    <xf numFmtId="1" fontId="12" fillId="0" borderId="10" xfId="0" applyNumberFormat="1" applyFont="1" applyBorder="1" applyAlignment="1">
      <alignment vertical="center" wrapText="1"/>
    </xf>
    <xf numFmtId="171" fontId="13" fillId="0" borderId="10" xfId="0" applyNumberFormat="1" applyFont="1" applyBorder="1" applyAlignment="1">
      <alignment vertical="center" wrapText="1"/>
    </xf>
    <xf numFmtId="3" fontId="13" fillId="0" borderId="11" xfId="0" applyNumberFormat="1" applyFont="1" applyBorder="1" applyAlignment="1">
      <alignment horizontal="right" vertical="center"/>
    </xf>
    <xf numFmtId="0" fontId="36" fillId="0" borderId="10" xfId="0" applyFont="1" applyBorder="1" applyAlignment="1">
      <alignment horizontal="center" vertical="center" wrapText="1"/>
    </xf>
    <xf numFmtId="0" fontId="11" fillId="0" borderId="11" xfId="0" applyFont="1" applyBorder="1" applyAlignment="1">
      <alignment horizontal="left" vertical="center" wrapText="1"/>
    </xf>
    <xf numFmtId="1" fontId="13" fillId="0" borderId="10" xfId="0" applyNumberFormat="1" applyFont="1" applyBorder="1" applyAlignment="1">
      <alignment horizontal="center" vertical="center" wrapText="1"/>
    </xf>
    <xf numFmtId="171" fontId="13" fillId="0" borderId="11" xfId="0" applyNumberFormat="1" applyFont="1" applyBorder="1" applyAlignment="1">
      <alignment vertical="center" wrapText="1"/>
    </xf>
    <xf numFmtId="170" fontId="27" fillId="0" borderId="11" xfId="0" applyNumberFormat="1" applyFont="1" applyBorder="1" applyAlignment="1">
      <alignment vertical="center" wrapText="1"/>
    </xf>
    <xf numFmtId="0" fontId="12" fillId="0" borderId="0" xfId="0" applyFont="1" applyAlignment="1">
      <alignment horizontal="right" vertical="center"/>
    </xf>
    <xf numFmtId="168" fontId="12" fillId="0" borderId="0" xfId="0" applyNumberFormat="1" applyFont="1" applyAlignment="1">
      <alignment horizontal="right" vertical="center" wrapText="1"/>
    </xf>
    <xf numFmtId="0" fontId="12" fillId="0" borderId="0" xfId="0" applyFont="1" applyAlignment="1">
      <alignment horizontal="right" vertical="center" wrapText="1"/>
    </xf>
    <xf numFmtId="172" fontId="12" fillId="9" borderId="13" xfId="0" applyNumberFormat="1" applyFont="1" applyFill="1" applyBorder="1" applyAlignment="1">
      <alignment horizontal="right" vertical="center" wrapText="1"/>
    </xf>
    <xf numFmtId="168" fontId="12" fillId="9" borderId="13" xfId="0" applyNumberFormat="1" applyFont="1" applyFill="1" applyBorder="1" applyAlignment="1">
      <alignment horizontal="right" vertical="center" wrapText="1"/>
    </xf>
    <xf numFmtId="1" fontId="12" fillId="0" borderId="17" xfId="0" applyNumberFormat="1" applyFont="1" applyBorder="1" applyAlignment="1">
      <alignment vertical="center" wrapText="1"/>
    </xf>
    <xf numFmtId="3" fontId="12" fillId="0" borderId="18" xfId="0" applyNumberFormat="1" applyFont="1" applyBorder="1" applyAlignment="1">
      <alignment horizontal="right" vertical="center" wrapText="1"/>
    </xf>
    <xf numFmtId="168" fontId="12" fillId="0" borderId="18" xfId="0" applyNumberFormat="1" applyFont="1" applyBorder="1" applyAlignment="1">
      <alignment horizontal="right" vertical="center" wrapText="1"/>
    </xf>
    <xf numFmtId="170" fontId="12" fillId="0" borderId="18" xfId="0" applyNumberFormat="1" applyFont="1" applyBorder="1" applyAlignment="1">
      <alignment horizontal="right" vertical="center" wrapText="1"/>
    </xf>
    <xf numFmtId="170" fontId="12" fillId="9" borderId="18" xfId="0" applyNumberFormat="1" applyFont="1" applyFill="1" applyBorder="1" applyAlignment="1">
      <alignment horizontal="right" vertical="center" wrapText="1"/>
    </xf>
    <xf numFmtId="168" fontId="12" fillId="0" borderId="0" xfId="0" applyNumberFormat="1" applyFont="1" applyAlignment="1">
      <alignment vertical="center" wrapText="1"/>
    </xf>
    <xf numFmtId="0" fontId="12" fillId="0" borderId="0" xfId="0" applyFont="1" applyAlignment="1">
      <alignment horizontal="left" vertical="center"/>
    </xf>
    <xf numFmtId="168" fontId="12" fillId="0" borderId="0" xfId="0" applyNumberFormat="1" applyFont="1" applyAlignment="1">
      <alignment horizontal="left" vertical="center" wrapText="1"/>
    </xf>
    <xf numFmtId="0" fontId="12" fillId="0" borderId="0" xfId="0" applyFont="1" applyAlignment="1">
      <alignment horizontal="left" vertical="center" wrapText="1"/>
    </xf>
    <xf numFmtId="0" fontId="14" fillId="0" borderId="0" xfId="0" applyFont="1" applyAlignment="1">
      <alignment horizontal="center" vertical="center"/>
    </xf>
    <xf numFmtId="0" fontId="14" fillId="0" borderId="0" xfId="0" applyFont="1" applyAlignment="1">
      <alignment vertical="center" wrapText="1"/>
    </xf>
    <xf numFmtId="168" fontId="14" fillId="0" borderId="0" xfId="0" applyNumberFormat="1" applyFont="1" applyAlignment="1">
      <alignment vertical="center" wrapText="1"/>
    </xf>
    <xf numFmtId="0" fontId="13" fillId="0" borderId="0" xfId="0" applyFont="1" applyAlignment="1">
      <alignment horizontal="center" wrapText="1"/>
    </xf>
    <xf numFmtId="0" fontId="13" fillId="0" borderId="0" xfId="0" applyFont="1" applyAlignment="1">
      <alignment wrapText="1"/>
    </xf>
    <xf numFmtId="0" fontId="2" fillId="0" borderId="0" xfId="0" applyFont="1" applyAlignment="1">
      <alignment horizontal="right" wrapText="1"/>
    </xf>
    <xf numFmtId="0" fontId="15" fillId="0" borderId="0" xfId="0" applyFont="1" applyAlignment="1">
      <alignment horizontal="center"/>
    </xf>
    <xf numFmtId="166" fontId="13" fillId="0" borderId="52" xfId="0" applyNumberFormat="1" applyFont="1" applyBorder="1" applyAlignment="1">
      <alignment horizontal="center" vertical="center" wrapText="1"/>
    </xf>
    <xf numFmtId="49" fontId="13" fillId="0" borderId="24" xfId="0" quotePrefix="1" applyNumberFormat="1" applyFont="1" applyBorder="1" applyAlignment="1">
      <alignment horizontal="center" vertical="center" wrapText="1"/>
    </xf>
    <xf numFmtId="49" fontId="13" fillId="0" borderId="2" xfId="0" quotePrefix="1" applyNumberFormat="1" applyFont="1" applyBorder="1" applyAlignment="1">
      <alignment horizontal="center" vertical="center" wrapText="1"/>
    </xf>
    <xf numFmtId="49" fontId="13" fillId="0" borderId="2" xfId="0" applyNumberFormat="1" applyFont="1" applyBorder="1" applyAlignment="1">
      <alignment horizontal="center" vertical="center" wrapText="1"/>
    </xf>
    <xf numFmtId="49" fontId="44" fillId="0" borderId="2" xfId="0" applyNumberFormat="1" applyFont="1" applyBorder="1" applyAlignment="1">
      <alignment horizontal="center" vertical="center" wrapText="1"/>
    </xf>
    <xf numFmtId="49" fontId="13" fillId="0" borderId="25" xfId="0" applyNumberFormat="1" applyFont="1" applyBorder="1" applyAlignment="1">
      <alignment horizontal="center" vertical="center" wrapText="1"/>
    </xf>
    <xf numFmtId="49" fontId="12" fillId="0" borderId="0" xfId="0" applyNumberFormat="1" applyFont="1" applyAlignment="1">
      <alignment horizontal="center"/>
    </xf>
    <xf numFmtId="49" fontId="27" fillId="0" borderId="0" xfId="0" applyNumberFormat="1" applyFont="1" applyAlignment="1">
      <alignment horizontal="center"/>
    </xf>
    <xf numFmtId="166" fontId="13" fillId="10" borderId="54" xfId="0" applyNumberFormat="1" applyFont="1" applyFill="1" applyBorder="1" applyAlignment="1">
      <alignment vertical="center" wrapText="1"/>
    </xf>
    <xf numFmtId="166" fontId="13" fillId="10" borderId="55" xfId="0" applyNumberFormat="1" applyFont="1" applyFill="1" applyBorder="1" applyAlignment="1">
      <alignment vertical="center" wrapText="1"/>
    </xf>
    <xf numFmtId="166" fontId="13" fillId="10" borderId="56" xfId="0" applyNumberFormat="1" applyFont="1" applyFill="1" applyBorder="1" applyAlignment="1">
      <alignment horizontal="center" vertical="center" wrapText="1"/>
    </xf>
    <xf numFmtId="166" fontId="13" fillId="10" borderId="56" xfId="0" applyNumberFormat="1" applyFont="1" applyFill="1" applyBorder="1" applyAlignment="1">
      <alignment vertical="center" wrapText="1"/>
    </xf>
    <xf numFmtId="166" fontId="13" fillId="10" borderId="57" xfId="0" applyNumberFormat="1" applyFont="1" applyFill="1" applyBorder="1" applyAlignment="1">
      <alignment vertical="center" wrapText="1"/>
    </xf>
    <xf numFmtId="166" fontId="13" fillId="11" borderId="58" xfId="0" applyNumberFormat="1" applyFont="1" applyFill="1" applyBorder="1" applyAlignment="1">
      <alignment vertical="center" wrapText="1"/>
    </xf>
    <xf numFmtId="166" fontId="13" fillId="11" borderId="2" xfId="0" applyNumberFormat="1" applyFont="1" applyFill="1" applyBorder="1" applyAlignment="1">
      <alignment vertical="center" wrapText="1"/>
    </xf>
    <xf numFmtId="1" fontId="13" fillId="12" borderId="2" xfId="0" applyNumberFormat="1" applyFont="1" applyFill="1" applyBorder="1" applyAlignment="1">
      <alignment horizontal="center" vertical="center" wrapText="1"/>
    </xf>
    <xf numFmtId="166" fontId="13" fillId="11" borderId="2" xfId="0" applyNumberFormat="1" applyFont="1" applyFill="1" applyBorder="1" applyAlignment="1">
      <alignment horizontal="center" vertical="center" wrapText="1"/>
    </xf>
    <xf numFmtId="166" fontId="13" fillId="0" borderId="59" xfId="0" applyNumberFormat="1" applyFont="1" applyBorder="1" applyAlignment="1">
      <alignment vertical="center" wrapText="1"/>
    </xf>
    <xf numFmtId="166" fontId="13" fillId="0" borderId="2" xfId="0" applyNumberFormat="1" applyFont="1" applyBorder="1" applyAlignment="1">
      <alignment vertical="center" wrapText="1"/>
    </xf>
    <xf numFmtId="1" fontId="13" fillId="13" borderId="2" xfId="0" applyNumberFormat="1" applyFont="1" applyFill="1" applyBorder="1" applyAlignment="1">
      <alignment horizontal="center" vertical="center" wrapText="1"/>
    </xf>
    <xf numFmtId="0" fontId="13" fillId="0" borderId="60" xfId="0" applyFont="1" applyBorder="1" applyAlignment="1">
      <alignment horizontal="center" vertical="top" wrapText="1"/>
    </xf>
    <xf numFmtId="0" fontId="13" fillId="0" borderId="2" xfId="0" applyFont="1" applyBorder="1" applyAlignment="1">
      <alignment horizontal="left" vertical="top" wrapText="1"/>
    </xf>
    <xf numFmtId="1" fontId="13" fillId="0" borderId="2" xfId="0" applyNumberFormat="1" applyFont="1" applyBorder="1" applyAlignment="1">
      <alignment horizontal="center" vertical="center" wrapText="1"/>
    </xf>
    <xf numFmtId="0" fontId="13" fillId="0" borderId="2" xfId="0" applyFont="1" applyBorder="1" applyAlignment="1">
      <alignment horizontal="center" vertical="center" wrapText="1"/>
    </xf>
    <xf numFmtId="0" fontId="13" fillId="0" borderId="2" xfId="0" applyFont="1" applyBorder="1" applyAlignment="1">
      <alignment horizontal="center" vertical="center"/>
    </xf>
    <xf numFmtId="0" fontId="13" fillId="0" borderId="0" xfId="0" applyFont="1" applyAlignment="1">
      <alignment vertical="top"/>
    </xf>
    <xf numFmtId="0" fontId="47" fillId="0" borderId="0" xfId="0" applyFont="1" applyAlignment="1">
      <alignment vertical="top"/>
    </xf>
    <xf numFmtId="171" fontId="12" fillId="0" borderId="60" xfId="0" applyNumberFormat="1" applyFont="1" applyBorder="1" applyAlignment="1">
      <alignment vertical="top" wrapText="1"/>
    </xf>
    <xf numFmtId="1" fontId="13" fillId="0" borderId="2" xfId="0" applyNumberFormat="1" applyFont="1" applyBorder="1" applyAlignment="1">
      <alignment horizontal="center" vertical="center"/>
    </xf>
    <xf numFmtId="171" fontId="12" fillId="0" borderId="61" xfId="0" applyNumberFormat="1" applyFont="1" applyBorder="1" applyAlignment="1">
      <alignment vertical="top" wrapText="1"/>
    </xf>
    <xf numFmtId="0" fontId="12" fillId="0" borderId="2" xfId="0" applyFont="1" applyBorder="1" applyAlignment="1">
      <alignment vertical="top" wrapText="1"/>
    </xf>
    <xf numFmtId="0" fontId="39" fillId="0" borderId="0" xfId="0" applyFont="1" applyAlignment="1">
      <alignment vertical="top"/>
    </xf>
    <xf numFmtId="1" fontId="13" fillId="4" borderId="2" xfId="0" applyNumberFormat="1" applyFont="1" applyFill="1" applyBorder="1" applyAlignment="1">
      <alignment horizontal="center" vertical="center" wrapText="1"/>
    </xf>
    <xf numFmtId="171" fontId="12" fillId="0" borderId="62" xfId="0" applyNumberFormat="1" applyFont="1" applyBorder="1" applyAlignment="1">
      <alignment vertical="top" wrapText="1"/>
    </xf>
    <xf numFmtId="0" fontId="12" fillId="0" borderId="2" xfId="0" applyFont="1" applyBorder="1" applyAlignment="1">
      <alignment horizontal="center" vertical="center"/>
    </xf>
    <xf numFmtId="171" fontId="12" fillId="0" borderId="59" xfId="0" applyNumberFormat="1" applyFont="1" applyBorder="1" applyAlignment="1">
      <alignment vertical="top" wrapText="1"/>
    </xf>
    <xf numFmtId="1" fontId="12" fillId="0" borderId="2" xfId="0" applyNumberFormat="1" applyFont="1" applyBorder="1" applyAlignment="1">
      <alignment horizontal="center" vertical="center"/>
    </xf>
    <xf numFmtId="1" fontId="12" fillId="0" borderId="2" xfId="0" applyNumberFormat="1" applyFont="1" applyBorder="1" applyAlignment="1">
      <alignment horizontal="center" vertical="center" wrapText="1"/>
    </xf>
    <xf numFmtId="0" fontId="13" fillId="0" borderId="2" xfId="0" applyFont="1" applyBorder="1" applyAlignment="1">
      <alignment horizontal="center" vertical="top"/>
    </xf>
    <xf numFmtId="0" fontId="13" fillId="0" borderId="2" xfId="0" applyFont="1" applyBorder="1" applyAlignment="1">
      <alignment horizontal="center" vertical="top" wrapText="1"/>
    </xf>
    <xf numFmtId="3" fontId="13" fillId="0" borderId="2" xfId="0" applyNumberFormat="1" applyFont="1" applyBorder="1" applyAlignment="1">
      <alignment horizontal="center" vertical="center" wrapText="1"/>
    </xf>
    <xf numFmtId="0" fontId="12" fillId="0" borderId="2" xfId="0" applyFont="1" applyBorder="1" applyAlignment="1">
      <alignment horizontal="center" vertical="top"/>
    </xf>
    <xf numFmtId="0" fontId="12" fillId="0" borderId="2" xfId="0" applyFont="1" applyBorder="1" applyAlignment="1">
      <alignment horizontal="center" vertical="top" wrapText="1"/>
    </xf>
    <xf numFmtId="166" fontId="12" fillId="0" borderId="2" xfId="0" applyNumberFormat="1" applyFont="1" applyBorder="1" applyAlignment="1">
      <alignment horizontal="center" vertical="center" wrapText="1"/>
    </xf>
    <xf numFmtId="1" fontId="13" fillId="0" borderId="62" xfId="0" applyNumberFormat="1" applyFont="1" applyBorder="1" applyAlignment="1">
      <alignment horizontal="center" vertical="top" wrapText="1"/>
    </xf>
    <xf numFmtId="171" fontId="13" fillId="0" borderId="2" xfId="0" applyNumberFormat="1" applyFont="1" applyBorder="1" applyAlignment="1">
      <alignment vertical="top" wrapText="1"/>
    </xf>
    <xf numFmtId="166" fontId="13" fillId="0" borderId="2" xfId="0" applyNumberFormat="1" applyFont="1" applyBorder="1" applyAlignment="1">
      <alignment horizontal="center" vertical="center"/>
    </xf>
    <xf numFmtId="165" fontId="13" fillId="0" borderId="2" xfId="0" applyNumberFormat="1" applyFont="1" applyBorder="1" applyAlignment="1">
      <alignment horizontal="center" vertical="center"/>
    </xf>
    <xf numFmtId="173" fontId="13" fillId="0" borderId="2" xfId="0" applyNumberFormat="1" applyFont="1" applyBorder="1" applyAlignment="1">
      <alignment horizontal="center" vertical="center"/>
    </xf>
    <xf numFmtId="171" fontId="13" fillId="0" borderId="2" xfId="0" applyNumberFormat="1" applyFont="1" applyBorder="1" applyAlignment="1">
      <alignment horizontal="center" vertical="center"/>
    </xf>
    <xf numFmtId="171" fontId="13" fillId="0" borderId="2" xfId="0" applyNumberFormat="1" applyFont="1" applyBorder="1" applyAlignment="1">
      <alignment horizontal="center" vertical="center" wrapText="1"/>
    </xf>
    <xf numFmtId="171" fontId="12" fillId="0" borderId="2" xfId="0" applyNumberFormat="1" applyFont="1" applyBorder="1" applyAlignment="1">
      <alignment horizontal="center" vertical="center"/>
    </xf>
    <xf numFmtId="171" fontId="12" fillId="0" borderId="2" xfId="0" applyNumberFormat="1" applyFont="1" applyBorder="1" applyAlignment="1">
      <alignment horizontal="center" vertical="center" wrapText="1"/>
    </xf>
    <xf numFmtId="166" fontId="12" fillId="0" borderId="2" xfId="0" applyNumberFormat="1" applyFont="1" applyBorder="1" applyAlignment="1">
      <alignment horizontal="center" vertical="center"/>
    </xf>
    <xf numFmtId="1" fontId="13" fillId="13" borderId="2" xfId="0" applyNumberFormat="1" applyFont="1" applyFill="1" applyBorder="1" applyAlignment="1">
      <alignment horizontal="center" vertical="center"/>
    </xf>
    <xf numFmtId="0" fontId="13" fillId="0" borderId="63" xfId="0" applyFont="1" applyBorder="1" applyAlignment="1">
      <alignment vertical="center" wrapText="1"/>
    </xf>
    <xf numFmtId="0" fontId="27" fillId="0" borderId="2" xfId="0" applyFont="1" applyBorder="1" applyAlignment="1">
      <alignment horizontal="center" vertical="center"/>
    </xf>
    <xf numFmtId="0" fontId="47" fillId="0" borderId="2" xfId="0" applyFont="1" applyBorder="1" applyAlignment="1">
      <alignment horizontal="center" vertical="center"/>
    </xf>
    <xf numFmtId="0" fontId="11" fillId="0" borderId="2" xfId="0" applyFont="1" applyBorder="1" applyAlignment="1">
      <alignment vertical="top"/>
    </xf>
    <xf numFmtId="2" fontId="12" fillId="0" borderId="2" xfId="0" applyNumberFormat="1" applyFont="1" applyBorder="1" applyAlignment="1">
      <alignment horizontal="center" vertical="center"/>
    </xf>
    <xf numFmtId="1" fontId="12" fillId="0" borderId="62" xfId="0" applyNumberFormat="1" applyFont="1" applyBorder="1" applyAlignment="1">
      <alignment horizontal="center" vertical="top" wrapText="1"/>
    </xf>
    <xf numFmtId="0" fontId="12" fillId="0" borderId="2" xfId="0" applyFont="1" applyBorder="1" applyAlignment="1">
      <alignment horizontal="left" vertical="top" wrapText="1"/>
    </xf>
    <xf numFmtId="0" fontId="12" fillId="0" borderId="63" xfId="0" applyFont="1" applyBorder="1" applyAlignment="1">
      <alignment horizontal="center" vertical="center" wrapText="1"/>
    </xf>
    <xf numFmtId="0" fontId="13" fillId="13" borderId="2" xfId="0" applyFont="1" applyFill="1" applyBorder="1" applyAlignment="1">
      <alignment horizontal="center" vertical="center" wrapText="1"/>
    </xf>
    <xf numFmtId="1" fontId="12" fillId="0" borderId="59" xfId="0" applyNumberFormat="1" applyFont="1" applyBorder="1" applyAlignment="1">
      <alignment vertical="top" wrapText="1"/>
    </xf>
    <xf numFmtId="1" fontId="13" fillId="0" borderId="59" xfId="0" applyNumberFormat="1" applyFont="1" applyBorder="1" applyAlignment="1">
      <alignment horizontal="center" vertical="top" wrapText="1"/>
    </xf>
    <xf numFmtId="171" fontId="12" fillId="0" borderId="2" xfId="0" applyNumberFormat="1" applyFont="1" applyBorder="1" applyAlignment="1">
      <alignment vertical="top" wrapText="1"/>
    </xf>
    <xf numFmtId="171" fontId="16" fillId="0" borderId="2" xfId="0" applyNumberFormat="1" applyFont="1" applyBorder="1" applyAlignment="1">
      <alignment vertical="top" wrapText="1"/>
    </xf>
    <xf numFmtId="0" fontId="16" fillId="0" borderId="2" xfId="0" applyFont="1" applyBorder="1" applyAlignment="1">
      <alignment horizontal="left" vertical="top" wrapText="1"/>
    </xf>
    <xf numFmtId="1" fontId="13" fillId="14" borderId="2" xfId="0" applyNumberFormat="1" applyFont="1" applyFill="1" applyBorder="1" applyAlignment="1">
      <alignment horizontal="center" vertical="center" wrapText="1"/>
    </xf>
    <xf numFmtId="0" fontId="12" fillId="11" borderId="2" xfId="0" applyFont="1" applyFill="1" applyBorder="1" applyAlignment="1">
      <alignment horizontal="center" vertical="center" wrapText="1"/>
    </xf>
    <xf numFmtId="0" fontId="12" fillId="11" borderId="2" xfId="0" applyFont="1" applyFill="1" applyBorder="1" applyAlignment="1">
      <alignment horizontal="center" vertical="center"/>
    </xf>
    <xf numFmtId="0" fontId="13" fillId="0" borderId="63" xfId="0" applyFont="1" applyBorder="1" applyAlignment="1">
      <alignment horizontal="center" vertical="center" wrapText="1"/>
    </xf>
    <xf numFmtId="1" fontId="12" fillId="0" borderId="62" xfId="0" applyNumberFormat="1" applyFont="1" applyBorder="1" applyAlignment="1">
      <alignment vertical="top" wrapText="1"/>
    </xf>
    <xf numFmtId="1" fontId="12" fillId="0" borderId="60" xfId="0" applyNumberFormat="1" applyFont="1" applyBorder="1" applyAlignment="1">
      <alignment vertical="top" wrapText="1"/>
    </xf>
    <xf numFmtId="1" fontId="12" fillId="0" borderId="61" xfId="0" applyNumberFormat="1" applyFont="1" applyBorder="1" applyAlignment="1">
      <alignment vertical="top" wrapText="1"/>
    </xf>
    <xf numFmtId="1" fontId="13" fillId="0" borderId="62" xfId="0" applyNumberFormat="1" applyFont="1" applyBorder="1" applyAlignment="1">
      <alignment vertical="top" wrapText="1"/>
    </xf>
    <xf numFmtId="166" fontId="13" fillId="0" borderId="64" xfId="0" applyNumberFormat="1" applyFont="1" applyBorder="1" applyAlignment="1">
      <alignment vertical="center" wrapText="1"/>
    </xf>
    <xf numFmtId="166" fontId="13" fillId="10" borderId="2" xfId="0" applyNumberFormat="1" applyFont="1" applyFill="1" applyBorder="1" applyAlignment="1">
      <alignment vertical="center" wrapText="1"/>
    </xf>
    <xf numFmtId="166" fontId="13" fillId="0" borderId="62" xfId="0" applyNumberFormat="1" applyFont="1" applyBorder="1" applyAlignment="1">
      <alignment vertical="center" wrapText="1"/>
    </xf>
    <xf numFmtId="0" fontId="27" fillId="0" borderId="0" xfId="0" applyFont="1" applyAlignment="1">
      <alignment vertical="top"/>
    </xf>
    <xf numFmtId="173" fontId="12" fillId="0" borderId="2" xfId="0" applyNumberFormat="1" applyFont="1" applyBorder="1" applyAlignment="1">
      <alignment horizontal="center" vertical="center" wrapText="1"/>
    </xf>
    <xf numFmtId="0" fontId="13" fillId="4" borderId="2" xfId="0" applyFont="1" applyFill="1" applyBorder="1" applyAlignment="1">
      <alignment horizontal="center" vertical="center" wrapText="1"/>
    </xf>
    <xf numFmtId="1" fontId="13" fillId="5" borderId="2" xfId="0" applyNumberFormat="1" applyFont="1" applyFill="1" applyBorder="1" applyAlignment="1">
      <alignment horizontal="center" vertical="center" wrapText="1"/>
    </xf>
    <xf numFmtId="1" fontId="13" fillId="0" borderId="0" xfId="0" applyNumberFormat="1" applyFont="1" applyAlignment="1">
      <alignment wrapText="1"/>
    </xf>
    <xf numFmtId="0" fontId="13" fillId="0" borderId="0" xfId="0" applyFont="1" applyAlignment="1">
      <alignment horizontal="left" wrapText="1"/>
    </xf>
    <xf numFmtId="0" fontId="1" fillId="0" borderId="0" xfId="0" applyFont="1" applyAlignment="1">
      <alignment horizontal="center"/>
    </xf>
    <xf numFmtId="0" fontId="2" fillId="0" borderId="0" xfId="0" applyFont="1" applyAlignment="1">
      <alignment horizontal="center"/>
    </xf>
    <xf numFmtId="0" fontId="1" fillId="0" borderId="0" xfId="0" applyFont="1"/>
    <xf numFmtId="0" fontId="1" fillId="0" borderId="0" xfId="0" applyFont="1" applyAlignment="1">
      <alignment wrapText="1"/>
    </xf>
    <xf numFmtId="172" fontId="1" fillId="0" borderId="0" xfId="0" applyNumberFormat="1" applyFont="1" applyAlignment="1">
      <alignment horizontal="right" vertical="center" wrapText="1"/>
    </xf>
    <xf numFmtId="1" fontId="1" fillId="0" borderId="0" xfId="0" applyNumberFormat="1" applyFont="1"/>
    <xf numFmtId="1" fontId="1" fillId="0" borderId="0" xfId="0" applyNumberFormat="1" applyFont="1" applyAlignment="1">
      <alignment horizontal="center" vertical="center" wrapText="1"/>
    </xf>
    <xf numFmtId="0" fontId="12" fillId="0" borderId="0" xfId="0" applyFont="1" applyAlignment="1">
      <alignment horizontal="left" wrapText="1"/>
    </xf>
    <xf numFmtId="174" fontId="12" fillId="0" borderId="0" xfId="0" applyNumberFormat="1" applyFont="1" applyAlignment="1">
      <alignment horizontal="left" wrapText="1"/>
    </xf>
    <xf numFmtId="0" fontId="12" fillId="0" borderId="0" xfId="0" quotePrefix="1" applyFont="1" applyAlignment="1">
      <alignment horizontal="left"/>
    </xf>
    <xf numFmtId="174" fontId="12" fillId="0" borderId="0" xfId="0" applyNumberFormat="1" applyFont="1" applyAlignment="1">
      <alignment horizontal="center" wrapText="1"/>
    </xf>
    <xf numFmtId="174" fontId="12" fillId="0" borderId="0" xfId="0" applyNumberFormat="1" applyFont="1" applyAlignment="1">
      <alignment wrapText="1"/>
    </xf>
    <xf numFmtId="0" fontId="12" fillId="0" borderId="0" xfId="0" applyFont="1" applyAlignment="1">
      <alignment horizontal="center" wrapText="1"/>
    </xf>
    <xf numFmtId="0" fontId="12" fillId="0" borderId="0" xfId="0" applyFont="1" applyAlignment="1">
      <alignment horizontal="left"/>
    </xf>
    <xf numFmtId="0" fontId="14" fillId="0" borderId="0" xfId="0" applyFont="1" applyAlignment="1">
      <alignment horizontal="center" wrapText="1"/>
    </xf>
    <xf numFmtId="169" fontId="44" fillId="9" borderId="8" xfId="0" applyNumberFormat="1" applyFont="1" applyFill="1" applyBorder="1" applyAlignment="1">
      <alignment horizontal="center" vertical="center" wrapText="1"/>
    </xf>
    <xf numFmtId="166" fontId="36" fillId="10" borderId="65" xfId="0" applyNumberFormat="1" applyFont="1" applyFill="1" applyBorder="1" applyAlignment="1">
      <alignment vertical="center" wrapText="1"/>
    </xf>
    <xf numFmtId="166" fontId="13" fillId="10" borderId="66" xfId="0" applyNumberFormat="1" applyFont="1" applyFill="1" applyBorder="1" applyAlignment="1">
      <alignment vertical="center" wrapText="1"/>
    </xf>
    <xf numFmtId="166" fontId="13" fillId="10" borderId="66" xfId="0" applyNumberFormat="1" applyFont="1" applyFill="1" applyBorder="1" applyAlignment="1">
      <alignment horizontal="center" vertical="center" wrapText="1"/>
    </xf>
    <xf numFmtId="175" fontId="13" fillId="10" borderId="66" xfId="0" applyNumberFormat="1" applyFont="1" applyFill="1" applyBorder="1" applyAlignment="1">
      <alignment vertical="center" wrapText="1"/>
    </xf>
    <xf numFmtId="166" fontId="13" fillId="11" borderId="67" xfId="0" applyNumberFormat="1" applyFont="1" applyFill="1" applyBorder="1" applyAlignment="1">
      <alignment vertical="center" wrapText="1"/>
    </xf>
    <xf numFmtId="166" fontId="13" fillId="11" borderId="68" xfId="0" applyNumberFormat="1" applyFont="1" applyFill="1" applyBorder="1" applyAlignment="1">
      <alignment vertical="center" wrapText="1"/>
    </xf>
    <xf numFmtId="166" fontId="13" fillId="11" borderId="29" xfId="0" applyNumberFormat="1" applyFont="1" applyFill="1" applyBorder="1" applyAlignment="1">
      <alignment vertical="center" wrapText="1"/>
    </xf>
    <xf numFmtId="166" fontId="13" fillId="11" borderId="29" xfId="0" applyNumberFormat="1" applyFont="1" applyFill="1" applyBorder="1" applyAlignment="1">
      <alignment horizontal="center" vertical="center" wrapText="1"/>
    </xf>
    <xf numFmtId="175" fontId="13" fillId="11" borderId="29" xfId="0" applyNumberFormat="1" applyFont="1" applyFill="1" applyBorder="1" applyAlignment="1">
      <alignment horizontal="left" vertical="center" wrapText="1"/>
    </xf>
    <xf numFmtId="166" fontId="13" fillId="0" borderId="69" xfId="0" applyNumberFormat="1" applyFont="1" applyBorder="1" applyAlignment="1">
      <alignment horizontal="center" vertical="center" wrapText="1"/>
    </xf>
    <xf numFmtId="166" fontId="13" fillId="0" borderId="70" xfId="0" applyNumberFormat="1" applyFont="1" applyBorder="1" applyAlignment="1">
      <alignment vertical="center" wrapText="1"/>
    </xf>
    <xf numFmtId="166" fontId="13" fillId="0" borderId="63" xfId="0" applyNumberFormat="1" applyFont="1" applyBorder="1" applyAlignment="1">
      <alignment vertical="center" wrapText="1"/>
    </xf>
    <xf numFmtId="166" fontId="13" fillId="0" borderId="63" xfId="0" applyNumberFormat="1" applyFont="1" applyBorder="1" applyAlignment="1">
      <alignment horizontal="center" vertical="center" wrapText="1"/>
    </xf>
    <xf numFmtId="171" fontId="13" fillId="0" borderId="30" xfId="0" applyNumberFormat="1" applyFont="1" applyBorder="1" applyAlignment="1">
      <alignment horizontal="center" vertical="top" wrapText="1"/>
    </xf>
    <xf numFmtId="0" fontId="13" fillId="0" borderId="30" xfId="0" applyFont="1" applyBorder="1" applyAlignment="1">
      <alignment horizontal="center" vertical="top" wrapText="1"/>
    </xf>
    <xf numFmtId="0" fontId="13" fillId="0" borderId="71" xfId="0" applyFont="1" applyBorder="1" applyAlignment="1">
      <alignment horizontal="center" vertical="top" wrapText="1"/>
    </xf>
    <xf numFmtId="0" fontId="13" fillId="0" borderId="72" xfId="0" applyFont="1" applyBorder="1" applyAlignment="1">
      <alignment horizontal="left" vertical="top" wrapText="1"/>
    </xf>
    <xf numFmtId="0" fontId="13" fillId="0" borderId="30" xfId="0" applyFont="1" applyBorder="1" applyAlignment="1">
      <alignment horizontal="center" vertical="center" wrapText="1"/>
    </xf>
    <xf numFmtId="0" fontId="13" fillId="0" borderId="0" xfId="0" applyFont="1" applyAlignment="1">
      <alignment horizontal="center" vertical="top"/>
    </xf>
    <xf numFmtId="171" fontId="12" fillId="11" borderId="71" xfId="0" applyNumberFormat="1" applyFont="1" applyFill="1" applyBorder="1" applyAlignment="1">
      <alignment horizontal="center" vertical="top" wrapText="1"/>
    </xf>
    <xf numFmtId="0" fontId="16" fillId="11" borderId="73" xfId="0" applyFont="1" applyFill="1" applyBorder="1" applyAlignment="1">
      <alignment horizontal="left" vertical="top" wrapText="1"/>
    </xf>
    <xf numFmtId="0" fontId="13" fillId="11" borderId="30" xfId="0" applyFont="1" applyFill="1" applyBorder="1" applyAlignment="1">
      <alignment horizontal="center" vertical="center"/>
    </xf>
    <xf numFmtId="0" fontId="13" fillId="11" borderId="13" xfId="0" applyFont="1" applyFill="1" applyBorder="1" applyAlignment="1">
      <alignment horizontal="center" vertical="center" wrapText="1"/>
    </xf>
    <xf numFmtId="171" fontId="12" fillId="5" borderId="71" xfId="0" applyNumberFormat="1" applyFont="1" applyFill="1" applyBorder="1" applyAlignment="1">
      <alignment horizontal="center" vertical="top" wrapText="1"/>
    </xf>
    <xf numFmtId="0" fontId="12" fillId="11" borderId="73" xfId="0" applyFont="1" applyFill="1" applyBorder="1" applyAlignment="1">
      <alignment horizontal="left" vertical="top" wrapText="1"/>
    </xf>
    <xf numFmtId="0" fontId="12" fillId="11" borderId="30" xfId="0" applyFont="1" applyFill="1" applyBorder="1" applyAlignment="1">
      <alignment horizontal="center" vertical="center"/>
    </xf>
    <xf numFmtId="0" fontId="13" fillId="15" borderId="30" xfId="0" applyFont="1" applyFill="1" applyBorder="1" applyAlignment="1">
      <alignment horizontal="center" vertical="center"/>
    </xf>
    <xf numFmtId="0" fontId="12" fillId="11" borderId="30" xfId="0" applyFont="1" applyFill="1" applyBorder="1" applyAlignment="1">
      <alignment horizontal="center" vertical="center" wrapText="1"/>
    </xf>
    <xf numFmtId="0" fontId="12" fillId="11" borderId="30" xfId="0" applyFont="1" applyFill="1" applyBorder="1" applyAlignment="1">
      <alignment horizontal="center" vertical="top" wrapText="1"/>
    </xf>
    <xf numFmtId="171" fontId="12" fillId="15" borderId="74" xfId="0" applyNumberFormat="1" applyFont="1" applyFill="1" applyBorder="1" applyAlignment="1">
      <alignment horizontal="center" vertical="top" wrapText="1"/>
    </xf>
    <xf numFmtId="0" fontId="12" fillId="15" borderId="72" xfId="0" applyFont="1" applyFill="1" applyBorder="1" applyAlignment="1">
      <alignment horizontal="left" vertical="top" wrapText="1"/>
    </xf>
    <xf numFmtId="0" fontId="12" fillId="15" borderId="75" xfId="0" applyFont="1" applyFill="1" applyBorder="1" applyAlignment="1">
      <alignment horizontal="center" vertical="center" wrapText="1"/>
    </xf>
    <xf numFmtId="0" fontId="12" fillId="15" borderId="30" xfId="0" applyFont="1" applyFill="1" applyBorder="1" applyAlignment="1">
      <alignment horizontal="center" vertical="center"/>
    </xf>
    <xf numFmtId="0" fontId="12" fillId="15" borderId="30" xfId="0" applyFont="1" applyFill="1" applyBorder="1" applyAlignment="1">
      <alignment horizontal="center" vertical="center" wrapText="1"/>
    </xf>
    <xf numFmtId="0" fontId="12" fillId="15" borderId="30" xfId="0" applyFont="1" applyFill="1" applyBorder="1" applyAlignment="1">
      <alignment horizontal="center" vertical="top" wrapText="1"/>
    </xf>
    <xf numFmtId="0" fontId="13" fillId="15" borderId="30" xfId="0" applyFont="1" applyFill="1" applyBorder="1" applyAlignment="1">
      <alignment horizontal="center" vertical="top" wrapText="1"/>
    </xf>
    <xf numFmtId="0" fontId="48" fillId="15" borderId="0" xfId="0" applyFont="1" applyFill="1"/>
    <xf numFmtId="171" fontId="12" fillId="0" borderId="76" xfId="0" applyNumberFormat="1" applyFont="1" applyBorder="1" applyAlignment="1">
      <alignment horizontal="center" vertical="top" wrapText="1"/>
    </xf>
    <xf numFmtId="0" fontId="12" fillId="0" borderId="72" xfId="0" applyFont="1" applyBorder="1" applyAlignment="1">
      <alignment horizontal="left" vertical="top" wrapText="1"/>
    </xf>
    <xf numFmtId="0" fontId="12" fillId="0" borderId="30" xfId="0" applyFont="1" applyBorder="1" applyAlignment="1">
      <alignment horizontal="center" vertical="center"/>
    </xf>
    <xf numFmtId="0" fontId="12" fillId="0" borderId="30" xfId="0" applyFont="1" applyBorder="1" applyAlignment="1">
      <alignment horizontal="center" vertical="top" wrapText="1"/>
    </xf>
    <xf numFmtId="171" fontId="12" fillId="0" borderId="74" xfId="0" applyNumberFormat="1" applyFont="1" applyBorder="1" applyAlignment="1">
      <alignment horizontal="center" vertical="top" wrapText="1"/>
    </xf>
    <xf numFmtId="171" fontId="12" fillId="0" borderId="74" xfId="0" applyNumberFormat="1" applyFont="1" applyBorder="1" applyAlignment="1">
      <alignment horizontal="center" vertical="center" wrapText="1"/>
    </xf>
    <xf numFmtId="171" fontId="12" fillId="11" borderId="77" xfId="0" applyNumberFormat="1" applyFont="1" applyFill="1" applyBorder="1" applyAlignment="1">
      <alignment horizontal="center" vertical="top" wrapText="1"/>
    </xf>
    <xf numFmtId="0" fontId="13" fillId="11" borderId="30" xfId="0" applyFont="1" applyFill="1" applyBorder="1" applyAlignment="1">
      <alignment horizontal="center" vertical="top" wrapText="1"/>
    </xf>
    <xf numFmtId="0" fontId="12" fillId="5" borderId="73" xfId="0" applyFont="1" applyFill="1" applyBorder="1" applyAlignment="1">
      <alignment horizontal="left" vertical="top" wrapText="1"/>
    </xf>
    <xf numFmtId="0" fontId="12" fillId="5" borderId="30" xfId="0" applyFont="1" applyFill="1" applyBorder="1" applyAlignment="1">
      <alignment horizontal="center" vertical="center"/>
    </xf>
    <xf numFmtId="0" fontId="12" fillId="5" borderId="30" xfId="0" applyFont="1" applyFill="1" applyBorder="1" applyAlignment="1">
      <alignment horizontal="center" vertical="top" wrapText="1"/>
    </xf>
    <xf numFmtId="0" fontId="12" fillId="0" borderId="72" xfId="0" applyFont="1" applyBorder="1" applyAlignment="1">
      <alignment horizontal="left" vertical="center" wrapText="1"/>
    </xf>
    <xf numFmtId="171" fontId="12" fillId="0" borderId="76" xfId="0" applyNumberFormat="1" applyFont="1" applyBorder="1" applyAlignment="1">
      <alignment horizontal="center" vertical="center" wrapText="1"/>
    </xf>
    <xf numFmtId="1" fontId="13" fillId="0" borderId="76" xfId="0" applyNumberFormat="1" applyFont="1" applyBorder="1" applyAlignment="1">
      <alignment horizontal="center" vertical="top" wrapText="1"/>
    </xf>
    <xf numFmtId="171" fontId="13" fillId="0" borderId="72" xfId="0" applyNumberFormat="1" applyFont="1" applyBorder="1" applyAlignment="1">
      <alignment vertical="top" wrapText="1"/>
    </xf>
    <xf numFmtId="0" fontId="13" fillId="0" borderId="30" xfId="0" applyFont="1" applyBorder="1" applyAlignment="1">
      <alignment horizontal="center" vertical="center"/>
    </xf>
    <xf numFmtId="1" fontId="12" fillId="0" borderId="76" xfId="0" applyNumberFormat="1" applyFont="1" applyBorder="1" applyAlignment="1">
      <alignment horizontal="center" vertical="top" wrapText="1"/>
    </xf>
    <xf numFmtId="171" fontId="12" fillId="0" borderId="72" xfId="0" applyNumberFormat="1" applyFont="1" applyBorder="1" applyAlignment="1">
      <alignment vertical="top" wrapText="1"/>
    </xf>
    <xf numFmtId="0" fontId="12" fillId="0" borderId="30" xfId="0" applyFont="1" applyBorder="1" applyAlignment="1">
      <alignment horizontal="left" vertical="center"/>
    </xf>
    <xf numFmtId="1" fontId="12" fillId="0" borderId="69" xfId="0" applyNumberFormat="1" applyFont="1" applyBorder="1" applyAlignment="1">
      <alignment horizontal="center" vertical="top" wrapText="1"/>
    </xf>
    <xf numFmtId="166" fontId="13" fillId="0" borderId="69" xfId="0" applyNumberFormat="1" applyFont="1" applyBorder="1" applyAlignment="1">
      <alignment vertical="center" wrapText="1"/>
    </xf>
    <xf numFmtId="171" fontId="12" fillId="0" borderId="71" xfId="0" applyNumberFormat="1" applyFont="1" applyBorder="1" applyAlignment="1">
      <alignment horizontal="center" vertical="top" wrapText="1"/>
    </xf>
    <xf numFmtId="0" fontId="16" fillId="0" borderId="72" xfId="0" applyFont="1" applyBorder="1" applyAlignment="1">
      <alignment horizontal="left" vertical="top" wrapText="1"/>
    </xf>
    <xf numFmtId="171" fontId="12" fillId="0" borderId="69" xfId="0" applyNumberFormat="1" applyFont="1" applyBorder="1" applyAlignment="1">
      <alignment horizontal="center" vertical="top" wrapText="1"/>
    </xf>
    <xf numFmtId="171" fontId="16" fillId="0" borderId="72" xfId="0" applyNumberFormat="1" applyFont="1" applyBorder="1" applyAlignment="1">
      <alignment vertical="top" wrapText="1"/>
    </xf>
    <xf numFmtId="0" fontId="12" fillId="0" borderId="78" xfId="0" applyFont="1" applyBorder="1" applyAlignment="1">
      <alignment horizontal="left" vertical="top" wrapText="1"/>
    </xf>
    <xf numFmtId="171" fontId="12" fillId="0" borderId="70" xfId="0" applyNumberFormat="1" applyFont="1" applyBorder="1" applyAlignment="1">
      <alignment vertical="top" wrapText="1"/>
    </xf>
    <xf numFmtId="1" fontId="13" fillId="0" borderId="69" xfId="0" applyNumberFormat="1" applyFont="1" applyBorder="1" applyAlignment="1">
      <alignment vertical="top" wrapText="1"/>
    </xf>
    <xf numFmtId="1" fontId="12" fillId="0" borderId="69" xfId="0" applyNumberFormat="1" applyFont="1" applyBorder="1" applyAlignment="1">
      <alignment vertical="top" wrapText="1"/>
    </xf>
    <xf numFmtId="171" fontId="12" fillId="0" borderId="71" xfId="0" applyNumberFormat="1" applyFont="1" applyBorder="1" applyAlignment="1">
      <alignment vertical="top" wrapText="1"/>
    </xf>
    <xf numFmtId="171" fontId="12" fillId="0" borderId="74" xfId="0" applyNumberFormat="1" applyFont="1" applyBorder="1" applyAlignment="1">
      <alignment vertical="top" wrapText="1"/>
    </xf>
    <xf numFmtId="1" fontId="13" fillId="0" borderId="69" xfId="0" applyNumberFormat="1" applyFont="1" applyBorder="1" applyAlignment="1">
      <alignment horizontal="center" vertical="top" wrapText="1"/>
    </xf>
    <xf numFmtId="0" fontId="12" fillId="0" borderId="63" xfId="0" applyFont="1" applyBorder="1" applyAlignment="1">
      <alignment horizontal="center" vertical="center"/>
    </xf>
    <xf numFmtId="0" fontId="12" fillId="11" borderId="30" xfId="0" applyFont="1" applyFill="1" applyBorder="1" applyAlignment="1">
      <alignment horizontal="left" vertical="center" wrapText="1"/>
    </xf>
    <xf numFmtId="0" fontId="13" fillId="11" borderId="30" xfId="0" applyFont="1" applyFill="1" applyBorder="1" applyAlignment="1">
      <alignment horizontal="center" vertical="center" wrapText="1"/>
    </xf>
    <xf numFmtId="1" fontId="12" fillId="0" borderId="71" xfId="0" applyNumberFormat="1" applyFont="1" applyBorder="1" applyAlignment="1">
      <alignment vertical="top" wrapText="1"/>
    </xf>
    <xf numFmtId="1" fontId="12" fillId="0" borderId="74" xfId="0" applyNumberFormat="1" applyFont="1" applyBorder="1" applyAlignment="1">
      <alignment vertical="top" wrapText="1"/>
    </xf>
    <xf numFmtId="1" fontId="12" fillId="0" borderId="76" xfId="0" applyNumberFormat="1" applyFont="1" applyBorder="1" applyAlignment="1">
      <alignment vertical="top" wrapText="1"/>
    </xf>
    <xf numFmtId="0" fontId="13" fillId="0" borderId="30" xfId="0" applyFont="1" applyBorder="1" applyAlignment="1">
      <alignment horizontal="left" vertical="center" wrapText="1"/>
    </xf>
    <xf numFmtId="166" fontId="13" fillId="10" borderId="65" xfId="0" applyNumberFormat="1" applyFont="1" applyFill="1" applyBorder="1" applyAlignment="1">
      <alignment vertical="center" wrapText="1"/>
    </xf>
    <xf numFmtId="0" fontId="49" fillId="0" borderId="30" xfId="0" applyFont="1" applyBorder="1" applyAlignment="1">
      <alignment horizontal="left" vertical="top" wrapText="1"/>
    </xf>
    <xf numFmtId="0" fontId="49" fillId="0" borderId="30" xfId="0" applyFont="1" applyBorder="1" applyAlignment="1">
      <alignment horizontal="center" vertical="center" wrapText="1"/>
    </xf>
    <xf numFmtId="0" fontId="12" fillId="0" borderId="30" xfId="0" applyFont="1" applyBorder="1" applyAlignment="1">
      <alignment horizontal="right" vertical="center"/>
    </xf>
    <xf numFmtId="0" fontId="12" fillId="0" borderId="75" xfId="0" applyFont="1" applyBorder="1" applyAlignment="1">
      <alignment horizontal="center" vertical="center" wrapText="1"/>
    </xf>
    <xf numFmtId="171" fontId="12" fillId="0" borderId="76" xfId="0" applyNumberFormat="1" applyFont="1" applyBorder="1" applyAlignment="1">
      <alignment vertical="top" wrapText="1"/>
    </xf>
    <xf numFmtId="0" fontId="12" fillId="0" borderId="30" xfId="0" applyFont="1" applyBorder="1" applyAlignment="1">
      <alignment horizontal="left" vertical="top" wrapText="1"/>
    </xf>
    <xf numFmtId="171" fontId="13" fillId="0" borderId="76" xfId="0" applyNumberFormat="1" applyFont="1" applyBorder="1" applyAlignment="1">
      <alignment horizontal="center" vertical="top" wrapText="1"/>
    </xf>
    <xf numFmtId="0" fontId="13" fillId="0" borderId="30" xfId="0" applyFont="1" applyBorder="1" applyAlignment="1">
      <alignment horizontal="right" vertical="center"/>
    </xf>
    <xf numFmtId="0" fontId="50" fillId="16" borderId="0" xfId="0" applyFont="1" applyFill="1" applyAlignment="1">
      <alignment horizontal="center"/>
    </xf>
    <xf numFmtId="0" fontId="49" fillId="0" borderId="72" xfId="0" applyFont="1" applyBorder="1" applyAlignment="1">
      <alignment horizontal="left" vertical="top" wrapText="1"/>
    </xf>
    <xf numFmtId="0" fontId="51" fillId="16" borderId="0" xfId="0" applyFont="1" applyFill="1" applyAlignment="1">
      <alignment horizontal="center"/>
    </xf>
    <xf numFmtId="0" fontId="47" fillId="0" borderId="63" xfId="0" applyFont="1" applyBorder="1" applyAlignment="1">
      <alignment horizontal="center" vertical="center" wrapText="1"/>
    </xf>
    <xf numFmtId="0" fontId="47" fillId="0" borderId="30" xfId="0" applyFont="1" applyBorder="1" applyAlignment="1">
      <alignment horizontal="center" vertical="center" wrapText="1"/>
    </xf>
    <xf numFmtId="3" fontId="50" fillId="16" borderId="0" xfId="0" applyNumberFormat="1" applyFont="1" applyFill="1" applyAlignment="1">
      <alignment horizontal="center"/>
    </xf>
    <xf numFmtId="3" fontId="12" fillId="0" borderId="30" xfId="0" applyNumberFormat="1" applyFont="1" applyBorder="1" applyAlignment="1">
      <alignment horizontal="center" vertical="top" wrapText="1"/>
    </xf>
    <xf numFmtId="171" fontId="12" fillId="0" borderId="69" xfId="0" applyNumberFormat="1" applyFont="1" applyBorder="1" applyAlignment="1">
      <alignment vertical="top" wrapText="1"/>
    </xf>
    <xf numFmtId="0" fontId="12" fillId="0" borderId="63" xfId="0" applyFont="1" applyBorder="1" applyAlignment="1">
      <alignment vertical="center" wrapText="1"/>
    </xf>
    <xf numFmtId="0" fontId="15" fillId="0" borderId="0" xfId="0" applyFont="1" applyAlignment="1">
      <alignment horizontal="left"/>
    </xf>
    <xf numFmtId="49" fontId="13" fillId="0" borderId="2" xfId="0" quotePrefix="1" applyNumberFormat="1" applyFont="1" applyBorder="1" applyAlignment="1">
      <alignment horizontal="left" vertical="center" wrapText="1"/>
    </xf>
    <xf numFmtId="166" fontId="36" fillId="10" borderId="65" xfId="0" applyNumberFormat="1" applyFont="1" applyFill="1" applyBorder="1" applyAlignment="1">
      <alignment horizontal="left" vertical="center" wrapText="1"/>
    </xf>
    <xf numFmtId="166" fontId="36" fillId="10" borderId="66" xfId="0" applyNumberFormat="1" applyFont="1" applyFill="1" applyBorder="1" applyAlignment="1">
      <alignment horizontal="right" vertical="center" wrapText="1"/>
    </xf>
    <xf numFmtId="166" fontId="36" fillId="10" borderId="66" xfId="0" applyNumberFormat="1" applyFont="1" applyFill="1" applyBorder="1" applyAlignment="1">
      <alignment vertical="center" wrapText="1"/>
    </xf>
    <xf numFmtId="166" fontId="13" fillId="11" borderId="68" xfId="0" applyNumberFormat="1" applyFont="1" applyFill="1" applyBorder="1" applyAlignment="1">
      <alignment horizontal="left" vertical="center" wrapText="1"/>
    </xf>
    <xf numFmtId="166" fontId="13" fillId="11" borderId="29" xfId="0" applyNumberFormat="1" applyFont="1" applyFill="1" applyBorder="1" applyAlignment="1">
      <alignment horizontal="right" vertical="center" wrapText="1"/>
    </xf>
    <xf numFmtId="166" fontId="13" fillId="0" borderId="70" xfId="0" applyNumberFormat="1" applyFont="1" applyBorder="1" applyAlignment="1">
      <alignment horizontal="left" vertical="center" wrapText="1"/>
    </xf>
    <xf numFmtId="166" fontId="13" fillId="0" borderId="63" xfId="0" applyNumberFormat="1" applyFont="1" applyBorder="1" applyAlignment="1">
      <alignment horizontal="right" vertical="center" wrapText="1"/>
    </xf>
    <xf numFmtId="0" fontId="13" fillId="0" borderId="30" xfId="0" applyFont="1" applyBorder="1" applyAlignment="1">
      <alignment horizontal="right" vertical="center" wrapText="1"/>
    </xf>
    <xf numFmtId="0" fontId="13" fillId="0" borderId="70" xfId="0" applyFont="1" applyBorder="1" applyAlignment="1">
      <alignment horizontal="left" vertical="top" wrapText="1"/>
    </xf>
    <xf numFmtId="0" fontId="12" fillId="0" borderId="63" xfId="0" applyFont="1" applyBorder="1" applyAlignment="1">
      <alignment horizontal="left" vertical="center" wrapText="1"/>
    </xf>
    <xf numFmtId="0" fontId="12" fillId="0" borderId="63" xfId="0" applyFont="1" applyBorder="1" applyAlignment="1">
      <alignment horizontal="left" vertical="center"/>
    </xf>
    <xf numFmtId="0" fontId="12" fillId="0" borderId="2" xfId="0" applyFont="1" applyBorder="1" applyAlignment="1">
      <alignment horizontal="left" vertical="top"/>
    </xf>
    <xf numFmtId="0" fontId="12" fillId="0" borderId="52" xfId="0" applyFont="1" applyBorder="1" applyAlignment="1">
      <alignment horizontal="left" vertical="center"/>
    </xf>
    <xf numFmtId="0" fontId="12" fillId="0" borderId="52" xfId="0" applyFont="1" applyBorder="1" applyAlignment="1">
      <alignment horizontal="center" vertical="center"/>
    </xf>
    <xf numFmtId="171" fontId="13" fillId="0" borderId="76" xfId="0" applyNumberFormat="1" applyFont="1" applyBorder="1" applyAlignment="1">
      <alignment vertical="top" wrapText="1"/>
    </xf>
    <xf numFmtId="0" fontId="13" fillId="5" borderId="30" xfId="0" applyFont="1" applyFill="1" applyBorder="1" applyAlignment="1">
      <alignment horizontal="center" vertical="center"/>
    </xf>
    <xf numFmtId="0" fontId="12" fillId="0" borderId="70" xfId="0" applyFont="1" applyBorder="1" applyAlignment="1">
      <alignment horizontal="left" vertical="center" wrapText="1"/>
    </xf>
    <xf numFmtId="171" fontId="13" fillId="0" borderId="72" xfId="0" applyNumberFormat="1" applyFont="1" applyBorder="1" applyAlignment="1">
      <alignment horizontal="left" vertical="top" wrapText="1"/>
    </xf>
    <xf numFmtId="171" fontId="12" fillId="0" borderId="72" xfId="0" applyNumberFormat="1" applyFont="1" applyBorder="1" applyAlignment="1">
      <alignment horizontal="left" vertical="top" wrapText="1"/>
    </xf>
    <xf numFmtId="1" fontId="13" fillId="0" borderId="76" xfId="0" applyNumberFormat="1" applyFont="1" applyBorder="1" applyAlignment="1">
      <alignment vertical="top" wrapText="1"/>
    </xf>
    <xf numFmtId="166" fontId="13" fillId="0" borderId="54" xfId="0" applyNumberFormat="1" applyFont="1" applyBorder="1" applyAlignment="1">
      <alignment vertical="center" wrapText="1"/>
    </xf>
    <xf numFmtId="166" fontId="13" fillId="10" borderId="65" xfId="0" applyNumberFormat="1" applyFont="1" applyFill="1" applyBorder="1" applyAlignment="1">
      <alignment horizontal="left" vertical="center" wrapText="1"/>
    </xf>
    <xf numFmtId="166" fontId="13" fillId="0" borderId="76" xfId="0" applyNumberFormat="1" applyFont="1" applyBorder="1" applyAlignment="1">
      <alignment vertical="center" wrapText="1"/>
    </xf>
    <xf numFmtId="166" fontId="13" fillId="0" borderId="79" xfId="0" applyNumberFormat="1" applyFont="1" applyBorder="1" applyAlignment="1">
      <alignment horizontal="left" vertical="center" wrapText="1"/>
    </xf>
    <xf numFmtId="0" fontId="12" fillId="0" borderId="75" xfId="0" applyFont="1" applyBorder="1" applyAlignment="1">
      <alignment horizontal="left" vertical="center" wrapText="1"/>
    </xf>
    <xf numFmtId="0" fontId="12" fillId="0" borderId="75" xfId="0" applyFont="1" applyBorder="1" applyAlignment="1">
      <alignment horizontal="center" vertical="top" wrapText="1"/>
    </xf>
    <xf numFmtId="1" fontId="13" fillId="10" borderId="80" xfId="0" applyNumberFormat="1" applyFont="1" applyFill="1" applyBorder="1" applyAlignment="1">
      <alignment vertical="top" wrapText="1"/>
    </xf>
    <xf numFmtId="0" fontId="13" fillId="10" borderId="81" xfId="0" applyFont="1" applyFill="1" applyBorder="1" applyAlignment="1">
      <alignment horizontal="left" vertical="top" wrapText="1"/>
    </xf>
    <xf numFmtId="0" fontId="12" fillId="10" borderId="82" xfId="0" applyFont="1" applyFill="1" applyBorder="1" applyAlignment="1">
      <alignment horizontal="center" vertical="center" wrapText="1"/>
    </xf>
    <xf numFmtId="0" fontId="12" fillId="10" borderId="82" xfId="0" applyFont="1" applyFill="1" applyBorder="1" applyAlignment="1">
      <alignment horizontal="left" vertical="center" wrapText="1"/>
    </xf>
    <xf numFmtId="166" fontId="12" fillId="10" borderId="82" xfId="0" applyNumberFormat="1" applyFont="1" applyFill="1" applyBorder="1" applyAlignment="1">
      <alignment horizontal="left" vertical="center" wrapText="1"/>
    </xf>
    <xf numFmtId="166" fontId="13" fillId="10" borderId="67" xfId="0" applyNumberFormat="1" applyFont="1" applyFill="1" applyBorder="1" applyAlignment="1">
      <alignment vertical="center" wrapText="1"/>
    </xf>
    <xf numFmtId="166" fontId="13" fillId="10" borderId="68" xfId="0" applyNumberFormat="1" applyFont="1" applyFill="1" applyBorder="1" applyAlignment="1">
      <alignment horizontal="left" vertical="center" wrapText="1"/>
    </xf>
    <xf numFmtId="0" fontId="12" fillId="10" borderId="82" xfId="0" applyFont="1" applyFill="1" applyBorder="1" applyAlignment="1">
      <alignment horizontal="center" vertical="top" wrapText="1"/>
    </xf>
    <xf numFmtId="1" fontId="12" fillId="10" borderId="80" xfId="0" applyNumberFormat="1" applyFont="1" applyFill="1" applyBorder="1" applyAlignment="1">
      <alignment vertical="top" wrapText="1"/>
    </xf>
    <xf numFmtId="0" fontId="12" fillId="10" borderId="81" xfId="0" applyFont="1" applyFill="1" applyBorder="1" applyAlignment="1">
      <alignment horizontal="left" vertical="top" wrapText="1"/>
    </xf>
    <xf numFmtId="1" fontId="12" fillId="0" borderId="83" xfId="0" applyNumberFormat="1" applyFont="1" applyBorder="1" applyAlignment="1">
      <alignment vertical="top" wrapText="1"/>
    </xf>
    <xf numFmtId="0" fontId="12" fillId="0" borderId="84" xfId="0" applyFont="1" applyBorder="1" applyAlignment="1">
      <alignment horizontal="left" vertical="top" wrapText="1"/>
    </xf>
    <xf numFmtId="0" fontId="12" fillId="0" borderId="84" xfId="0" applyFont="1" applyBorder="1" applyAlignment="1">
      <alignment horizontal="center" vertical="center" wrapText="1"/>
    </xf>
    <xf numFmtId="0" fontId="12" fillId="0" borderId="84" xfId="0" applyFont="1" applyBorder="1" applyAlignment="1">
      <alignment horizontal="left" vertical="center" wrapText="1"/>
    </xf>
    <xf numFmtId="0" fontId="12" fillId="0" borderId="84" xfId="0" applyFont="1" applyBorder="1" applyAlignment="1">
      <alignment horizontal="center" vertical="top" wrapText="1"/>
    </xf>
    <xf numFmtId="0" fontId="14" fillId="0" borderId="0" xfId="0" applyFont="1" applyAlignment="1">
      <alignment horizontal="left"/>
    </xf>
    <xf numFmtId="0" fontId="2" fillId="0" borderId="0" xfId="0" applyFont="1"/>
    <xf numFmtId="0" fontId="33" fillId="0" borderId="0" xfId="0" applyFont="1" applyAlignment="1">
      <alignment horizontal="center"/>
    </xf>
    <xf numFmtId="0" fontId="1" fillId="0" borderId="2" xfId="0" applyFont="1" applyBorder="1"/>
    <xf numFmtId="0" fontId="1" fillId="0" borderId="2" xfId="0" applyFont="1" applyBorder="1" applyAlignment="1">
      <alignment horizontal="left"/>
    </xf>
    <xf numFmtId="0" fontId="1" fillId="0" borderId="2" xfId="0" applyFont="1" applyBorder="1" applyAlignment="1">
      <alignment horizontal="center"/>
    </xf>
    <xf numFmtId="49" fontId="2" fillId="0" borderId="2" xfId="0" applyNumberFormat="1" applyFont="1" applyBorder="1" applyAlignment="1">
      <alignment horizontal="center" wrapText="1"/>
    </xf>
    <xf numFmtId="49" fontId="2" fillId="0" borderId="2" xfId="0" applyNumberFormat="1" applyFont="1" applyBorder="1" applyAlignment="1">
      <alignment horizontal="left" wrapText="1"/>
    </xf>
    <xf numFmtId="49" fontId="2" fillId="0" borderId="0" xfId="0" applyNumberFormat="1" applyFont="1"/>
    <xf numFmtId="49" fontId="1" fillId="0" borderId="0" xfId="0" applyNumberFormat="1" applyFont="1"/>
    <xf numFmtId="166" fontId="2" fillId="10" borderId="2" xfId="0" applyNumberFormat="1" applyFont="1" applyFill="1" applyBorder="1" applyAlignment="1">
      <alignment wrapText="1"/>
    </xf>
    <xf numFmtId="166" fontId="2" fillId="10" borderId="2" xfId="0" applyNumberFormat="1" applyFont="1" applyFill="1" applyBorder="1" applyAlignment="1">
      <alignment horizontal="left" wrapText="1"/>
    </xf>
    <xf numFmtId="166" fontId="1" fillId="10" borderId="2" xfId="0" applyNumberFormat="1" applyFont="1" applyFill="1" applyBorder="1"/>
    <xf numFmtId="166" fontId="1" fillId="10" borderId="2" xfId="0" applyNumberFormat="1" applyFont="1" applyFill="1" applyBorder="1" applyAlignment="1">
      <alignment horizontal="center"/>
    </xf>
    <xf numFmtId="166" fontId="2" fillId="11" borderId="2" xfId="0" applyNumberFormat="1" applyFont="1" applyFill="1" applyBorder="1" applyAlignment="1">
      <alignment wrapText="1"/>
    </xf>
    <xf numFmtId="166" fontId="2" fillId="11" borderId="2" xfId="0" applyNumberFormat="1" applyFont="1" applyFill="1" applyBorder="1" applyAlignment="1">
      <alignment horizontal="left" wrapText="1"/>
    </xf>
    <xf numFmtId="166" fontId="1" fillId="11" borderId="2" xfId="0" applyNumberFormat="1" applyFont="1" applyFill="1" applyBorder="1"/>
    <xf numFmtId="166" fontId="1" fillId="11" borderId="2" xfId="0" applyNumberFormat="1" applyFont="1" applyFill="1" applyBorder="1" applyAlignment="1">
      <alignment horizontal="center"/>
    </xf>
    <xf numFmtId="166" fontId="2" fillId="0" borderId="2" xfId="0" applyNumberFormat="1" applyFont="1" applyBorder="1" applyAlignment="1">
      <alignment horizontal="right" wrapText="1"/>
    </xf>
    <xf numFmtId="166" fontId="2" fillId="0" borderId="2" xfId="0" applyNumberFormat="1" applyFont="1" applyBorder="1" applyAlignment="1">
      <alignment horizontal="left" wrapText="1"/>
    </xf>
    <xf numFmtId="166" fontId="1" fillId="0" borderId="2" xfId="0" applyNumberFormat="1" applyFont="1" applyBorder="1"/>
    <xf numFmtId="166" fontId="1" fillId="0" borderId="2" xfId="0" applyNumberFormat="1" applyFont="1" applyBorder="1" applyAlignment="1">
      <alignment horizontal="center"/>
    </xf>
    <xf numFmtId="0" fontId="2" fillId="0" borderId="2" xfId="0" applyFont="1" applyBorder="1" applyAlignment="1">
      <alignment horizontal="center" vertical="top" wrapText="1"/>
    </xf>
    <xf numFmtId="0" fontId="2" fillId="0" borderId="2" xfId="0" applyFont="1" applyBorder="1" applyAlignment="1">
      <alignment horizontal="left" vertical="top" wrapText="1"/>
    </xf>
    <xf numFmtId="0" fontId="1" fillId="0" borderId="2" xfId="0" applyFont="1" applyBorder="1" applyAlignment="1">
      <alignment horizontal="center" vertical="top"/>
    </xf>
    <xf numFmtId="0" fontId="1" fillId="0" borderId="2" xfId="0" applyFont="1" applyBorder="1" applyAlignment="1">
      <alignment vertical="top"/>
    </xf>
    <xf numFmtId="0" fontId="2" fillId="0" borderId="0" xfId="0" applyFont="1" applyAlignment="1">
      <alignment vertical="top"/>
    </xf>
    <xf numFmtId="0" fontId="1" fillId="0" borderId="0" xfId="0" applyFont="1" applyAlignment="1">
      <alignment vertical="top"/>
    </xf>
    <xf numFmtId="171" fontId="1" fillId="0" borderId="2" xfId="0" applyNumberFormat="1" applyFont="1" applyBorder="1" applyAlignment="1">
      <alignment vertical="top"/>
    </xf>
    <xf numFmtId="0" fontId="1" fillId="16" borderId="2" xfId="0" applyFont="1" applyFill="1" applyBorder="1" applyAlignment="1">
      <alignment horizontal="left" vertical="top" wrapText="1"/>
    </xf>
    <xf numFmtId="0" fontId="1" fillId="0" borderId="2" xfId="0" applyFont="1" applyBorder="1" applyAlignment="1">
      <alignment horizontal="right" wrapText="1"/>
    </xf>
    <xf numFmtId="0" fontId="1" fillId="0" borderId="2" xfId="0" applyFont="1" applyBorder="1" applyAlignment="1">
      <alignment horizontal="center" vertical="top" wrapText="1"/>
    </xf>
    <xf numFmtId="171" fontId="1" fillId="0" borderId="2" xfId="0" applyNumberFormat="1" applyFont="1" applyBorder="1" applyAlignment="1">
      <alignment vertical="top" wrapText="1"/>
    </xf>
    <xf numFmtId="0" fontId="1" fillId="16" borderId="2" xfId="0" applyFont="1" applyFill="1" applyBorder="1" applyAlignment="1">
      <alignment horizontal="left" vertical="top"/>
    </xf>
    <xf numFmtId="1" fontId="1" fillId="0" borderId="2" xfId="0" applyNumberFormat="1" applyFont="1" applyBorder="1" applyAlignment="1">
      <alignment horizontal="left" vertical="top" wrapText="1"/>
    </xf>
    <xf numFmtId="0" fontId="1" fillId="0" borderId="2" xfId="0" applyFont="1" applyBorder="1" applyAlignment="1">
      <alignment horizontal="left" vertical="top" wrapText="1"/>
    </xf>
    <xf numFmtId="1" fontId="2" fillId="0" borderId="2" xfId="0" applyNumberFormat="1" applyFont="1" applyBorder="1" applyAlignment="1">
      <alignment horizontal="center" vertical="top" wrapText="1"/>
    </xf>
    <xf numFmtId="1" fontId="2" fillId="0" borderId="2" xfId="0" applyNumberFormat="1" applyFont="1" applyBorder="1" applyAlignment="1">
      <alignment horizontal="right" wrapText="1"/>
    </xf>
    <xf numFmtId="0" fontId="2" fillId="0" borderId="2" xfId="0" applyFont="1" applyBorder="1" applyAlignment="1">
      <alignment horizontal="left" wrapText="1"/>
    </xf>
    <xf numFmtId="171" fontId="2" fillId="0" borderId="2" xfId="0" applyNumberFormat="1" applyFont="1" applyBorder="1" applyAlignment="1">
      <alignment horizontal="left" vertical="top" wrapText="1"/>
    </xf>
    <xf numFmtId="1" fontId="1" fillId="0" borderId="2" xfId="0" applyNumberFormat="1" applyFont="1" applyBorder="1" applyAlignment="1">
      <alignment vertical="top" wrapText="1"/>
    </xf>
    <xf numFmtId="171" fontId="1" fillId="16" borderId="2" xfId="0" applyNumberFormat="1" applyFont="1" applyFill="1" applyBorder="1" applyAlignment="1">
      <alignment horizontal="left" vertical="top" wrapText="1"/>
    </xf>
    <xf numFmtId="0" fontId="1" fillId="0" borderId="2" xfId="0" applyFont="1" applyBorder="1" applyAlignment="1">
      <alignment horizontal="right"/>
    </xf>
    <xf numFmtId="1" fontId="1" fillId="0" borderId="2" xfId="0" applyNumberFormat="1" applyFont="1" applyBorder="1" applyAlignment="1">
      <alignment vertical="top"/>
    </xf>
    <xf numFmtId="171" fontId="1" fillId="0" borderId="2" xfId="0" applyNumberFormat="1" applyFont="1" applyBorder="1" applyAlignment="1">
      <alignment horizontal="left" vertical="top" wrapText="1"/>
    </xf>
    <xf numFmtId="166" fontId="1" fillId="0" borderId="2" xfId="0" applyNumberFormat="1" applyFont="1" applyBorder="1" applyAlignment="1">
      <alignment vertical="top" wrapText="1"/>
    </xf>
    <xf numFmtId="166" fontId="1" fillId="0" borderId="2" xfId="0" applyNumberFormat="1" applyFont="1" applyBorder="1" applyAlignment="1">
      <alignment horizontal="left" vertical="top" wrapText="1"/>
    </xf>
    <xf numFmtId="0" fontId="1" fillId="0" borderId="2" xfId="0" applyFont="1" applyBorder="1" applyAlignment="1">
      <alignment horizontal="left" vertical="top"/>
    </xf>
    <xf numFmtId="171" fontId="1" fillId="0" borderId="2" xfId="0" applyNumberFormat="1" applyFont="1" applyBorder="1" applyAlignment="1">
      <alignment horizontal="left" vertical="top"/>
    </xf>
    <xf numFmtId="171" fontId="1" fillId="0" borderId="2" xfId="0" applyNumberFormat="1" applyFont="1" applyBorder="1" applyAlignment="1">
      <alignment horizontal="left"/>
    </xf>
    <xf numFmtId="166" fontId="1" fillId="0" borderId="2" xfId="0" applyNumberFormat="1" applyFont="1" applyBorder="1" applyAlignment="1">
      <alignment vertical="top"/>
    </xf>
    <xf numFmtId="166" fontId="1" fillId="0" borderId="2" xfId="0" applyNumberFormat="1" applyFont="1" applyBorder="1" applyAlignment="1">
      <alignment horizontal="left" vertical="top"/>
    </xf>
    <xf numFmtId="0" fontId="2" fillId="0" borderId="2" xfId="0" applyFont="1" applyBorder="1" applyAlignment="1">
      <alignment horizontal="left"/>
    </xf>
    <xf numFmtId="0" fontId="1" fillId="11" borderId="2" xfId="0" applyFont="1" applyFill="1" applyBorder="1"/>
    <xf numFmtId="0" fontId="1" fillId="11" borderId="2" xfId="0" applyFont="1" applyFill="1" applyBorder="1" applyAlignment="1">
      <alignment vertical="top"/>
    </xf>
    <xf numFmtId="1" fontId="1" fillId="11" borderId="2" xfId="0" applyNumberFormat="1" applyFont="1" applyFill="1" applyBorder="1" applyAlignment="1">
      <alignment wrapText="1"/>
    </xf>
    <xf numFmtId="0" fontId="1" fillId="11" borderId="2" xfId="0" applyFont="1" applyFill="1" applyBorder="1" applyAlignment="1">
      <alignment horizontal="left" wrapText="1"/>
    </xf>
    <xf numFmtId="0" fontId="1" fillId="11" borderId="2" xfId="0" applyFont="1" applyFill="1" applyBorder="1" applyAlignment="1">
      <alignment wrapText="1"/>
    </xf>
    <xf numFmtId="1" fontId="2" fillId="11" borderId="2" xfId="0" applyNumberFormat="1" applyFont="1" applyFill="1" applyBorder="1" applyAlignment="1">
      <alignment wrapText="1"/>
    </xf>
    <xf numFmtId="0" fontId="2" fillId="11" borderId="2" xfId="0" applyFont="1" applyFill="1" applyBorder="1" applyAlignment="1">
      <alignment horizontal="left" wrapText="1"/>
    </xf>
    <xf numFmtId="1" fontId="2" fillId="0" borderId="2" xfId="0" applyNumberFormat="1" applyFont="1" applyBorder="1" applyAlignment="1">
      <alignment wrapText="1"/>
    </xf>
    <xf numFmtId="0" fontId="1" fillId="0" borderId="2" xfId="0" applyFont="1" applyBorder="1" applyAlignment="1">
      <alignment wrapText="1"/>
    </xf>
    <xf numFmtId="166" fontId="2" fillId="0" borderId="2" xfId="0" applyNumberFormat="1" applyFont="1" applyBorder="1" applyAlignment="1">
      <alignment wrapText="1"/>
    </xf>
    <xf numFmtId="1" fontId="2" fillId="0" borderId="2" xfId="0" applyNumberFormat="1" applyFont="1" applyBorder="1" applyAlignment="1">
      <alignment vertical="top" wrapText="1"/>
    </xf>
    <xf numFmtId="0" fontId="16" fillId="0" borderId="11" xfId="0" applyFont="1" applyBorder="1" applyAlignment="1">
      <alignment horizontal="left" vertical="top" wrapText="1"/>
    </xf>
    <xf numFmtId="171" fontId="13" fillId="0" borderId="30" xfId="0" applyNumberFormat="1" applyFont="1" applyBorder="1" applyAlignment="1">
      <alignment horizontal="center" vertical="center" wrapText="1"/>
    </xf>
    <xf numFmtId="171" fontId="12" fillId="0" borderId="30" xfId="0" applyNumberFormat="1" applyFont="1" applyBorder="1" applyAlignment="1">
      <alignment horizontal="center" vertical="center" wrapText="1"/>
    </xf>
    <xf numFmtId="171" fontId="12" fillId="0" borderId="30" xfId="0" applyNumberFormat="1" applyFont="1" applyBorder="1" applyAlignment="1">
      <alignment horizontal="center" vertical="top" wrapText="1"/>
    </xf>
    <xf numFmtId="166" fontId="12" fillId="0" borderId="70" xfId="0" applyNumberFormat="1" applyFont="1" applyBorder="1" applyAlignment="1">
      <alignment vertical="center" wrapText="1"/>
    </xf>
    <xf numFmtId="0" fontId="12" fillId="0" borderId="70" xfId="0" applyFont="1" applyBorder="1" applyAlignment="1">
      <alignment horizontal="left" vertical="top" wrapText="1"/>
    </xf>
    <xf numFmtId="171" fontId="12" fillId="0" borderId="75" xfId="0" applyNumberFormat="1" applyFont="1" applyBorder="1" applyAlignment="1">
      <alignment horizontal="center" vertical="top" wrapText="1"/>
    </xf>
    <xf numFmtId="171" fontId="12" fillId="11" borderId="30" xfId="0" applyNumberFormat="1" applyFont="1" applyFill="1" applyBorder="1" applyAlignment="1">
      <alignment horizontal="center" vertical="center" wrapText="1"/>
    </xf>
    <xf numFmtId="171" fontId="12" fillId="11" borderId="30" xfId="0" applyNumberFormat="1" applyFont="1" applyFill="1" applyBorder="1" applyAlignment="1">
      <alignment horizontal="center" vertical="top" wrapText="1"/>
    </xf>
    <xf numFmtId="166" fontId="13" fillId="0" borderId="79" xfId="0" applyNumberFormat="1" applyFont="1" applyBorder="1" applyAlignment="1">
      <alignment vertical="center" wrapText="1"/>
    </xf>
    <xf numFmtId="171" fontId="12" fillId="0" borderId="75" xfId="0" applyNumberFormat="1" applyFont="1" applyBorder="1" applyAlignment="1">
      <alignment horizontal="center" vertical="center" wrapText="1"/>
    </xf>
    <xf numFmtId="171" fontId="13" fillId="10" borderId="82" xfId="0" applyNumberFormat="1" applyFont="1" applyFill="1" applyBorder="1" applyAlignment="1">
      <alignment horizontal="center" vertical="center" wrapText="1"/>
    </xf>
    <xf numFmtId="166" fontId="13" fillId="10" borderId="68" xfId="0" applyNumberFormat="1" applyFont="1" applyFill="1" applyBorder="1" applyAlignment="1">
      <alignment vertical="center" wrapText="1"/>
    </xf>
    <xf numFmtId="171" fontId="12" fillId="10" borderId="82" xfId="0" applyNumberFormat="1" applyFont="1" applyFill="1" applyBorder="1" applyAlignment="1">
      <alignment horizontal="center" vertical="center" wrapText="1"/>
    </xf>
    <xf numFmtId="171" fontId="12" fillId="10" borderId="82" xfId="0" applyNumberFormat="1" applyFont="1" applyFill="1" applyBorder="1" applyAlignment="1">
      <alignment horizontal="center" vertical="top" wrapText="1"/>
    </xf>
    <xf numFmtId="0" fontId="33" fillId="0" borderId="0" xfId="0" applyFont="1"/>
    <xf numFmtId="49" fontId="2" fillId="0" borderId="24" xfId="0" quotePrefix="1" applyNumberFormat="1" applyFont="1" applyBorder="1" applyAlignment="1">
      <alignment horizontal="center" vertical="center" wrapText="1"/>
    </xf>
    <xf numFmtId="49" fontId="2" fillId="0" borderId="2" xfId="0" quotePrefix="1" applyNumberFormat="1" applyFont="1" applyBorder="1" applyAlignment="1">
      <alignment horizontal="center" vertical="center" wrapText="1"/>
    </xf>
    <xf numFmtId="166" fontId="2" fillId="0" borderId="54" xfId="0" applyNumberFormat="1" applyFont="1" applyBorder="1" applyAlignment="1">
      <alignment horizontal="center" vertical="center" wrapText="1"/>
    </xf>
    <xf numFmtId="166" fontId="7" fillId="0" borderId="86" xfId="0" applyNumberFormat="1" applyFont="1" applyBorder="1" applyAlignment="1">
      <alignment vertical="center" wrapText="1"/>
    </xf>
    <xf numFmtId="166" fontId="2" fillId="0" borderId="66" xfId="0" applyNumberFormat="1" applyFont="1" applyBorder="1" applyAlignment="1">
      <alignment horizontal="center" vertical="center" wrapText="1"/>
    </xf>
    <xf numFmtId="166" fontId="2" fillId="0" borderId="69" xfId="0" applyNumberFormat="1" applyFont="1" applyBorder="1" applyAlignment="1">
      <alignment horizontal="center" vertical="center" wrapText="1"/>
    </xf>
    <xf numFmtId="166" fontId="2" fillId="0" borderId="70" xfId="0" applyNumberFormat="1" applyFont="1" applyBorder="1" applyAlignment="1">
      <alignment vertical="center" wrapText="1"/>
    </xf>
    <xf numFmtId="166" fontId="2" fillId="0" borderId="63" xfId="0" applyNumberFormat="1" applyFont="1" applyBorder="1" applyAlignment="1">
      <alignment horizontal="center" vertical="center" wrapText="1"/>
    </xf>
    <xf numFmtId="1" fontId="2" fillId="0" borderId="63" xfId="0" applyNumberFormat="1" applyFont="1" applyBorder="1" applyAlignment="1">
      <alignment horizontal="center" vertical="center" wrapText="1"/>
    </xf>
    <xf numFmtId="0" fontId="1" fillId="0" borderId="71" xfId="0" applyFont="1" applyBorder="1" applyAlignment="1">
      <alignment horizontal="center" vertical="center" wrapText="1"/>
    </xf>
    <xf numFmtId="0" fontId="1" fillId="0" borderId="72" xfId="0" applyFont="1" applyBorder="1" applyAlignment="1">
      <alignment horizontal="left" vertical="top" wrapText="1"/>
    </xf>
    <xf numFmtId="1" fontId="52" fillId="0" borderId="30" xfId="0" applyNumberFormat="1" applyFont="1" applyBorder="1" applyAlignment="1">
      <alignment horizontal="center" vertical="center" wrapText="1"/>
    </xf>
    <xf numFmtId="171" fontId="52" fillId="0" borderId="30" xfId="0" applyNumberFormat="1" applyFont="1" applyBorder="1" applyAlignment="1">
      <alignment horizontal="center" vertical="center" wrapText="1"/>
    </xf>
    <xf numFmtId="171" fontId="52" fillId="0" borderId="30" xfId="0" applyNumberFormat="1" applyFont="1" applyBorder="1" applyAlignment="1">
      <alignment horizontal="center" vertical="top" wrapText="1"/>
    </xf>
    <xf numFmtId="1" fontId="1" fillId="0" borderId="30" xfId="0" applyNumberFormat="1" applyFont="1" applyBorder="1" applyAlignment="1">
      <alignment horizontal="center" vertical="center" wrapText="1"/>
    </xf>
    <xf numFmtId="171" fontId="1" fillId="0" borderId="72" xfId="0" applyNumberFormat="1" applyFont="1" applyBorder="1" applyAlignment="1">
      <alignment vertical="top" wrapText="1"/>
    </xf>
    <xf numFmtId="1" fontId="52" fillId="0" borderId="30" xfId="0" applyNumberFormat="1" applyFont="1" applyBorder="1" applyAlignment="1">
      <alignment horizontal="center" vertical="center"/>
    </xf>
    <xf numFmtId="1" fontId="1" fillId="0" borderId="31" xfId="0" applyNumberFormat="1" applyFont="1" applyBorder="1" applyAlignment="1">
      <alignment horizontal="center" vertical="center" wrapText="1"/>
    </xf>
    <xf numFmtId="1" fontId="1" fillId="0" borderId="76" xfId="0" applyNumberFormat="1" applyFont="1" applyBorder="1" applyAlignment="1">
      <alignment horizontal="center" vertical="center" wrapText="1"/>
    </xf>
    <xf numFmtId="1" fontId="1" fillId="0" borderId="30" xfId="0" applyNumberFormat="1" applyFont="1" applyBorder="1" applyAlignment="1">
      <alignment horizontal="center" vertical="center"/>
    </xf>
    <xf numFmtId="171" fontId="1" fillId="0" borderId="30" xfId="0" applyNumberFormat="1" applyFont="1" applyBorder="1" applyAlignment="1">
      <alignment horizontal="center" vertical="center"/>
    </xf>
    <xf numFmtId="171" fontId="1" fillId="0" borderId="30" xfId="0" applyNumberFormat="1" applyFont="1" applyBorder="1" applyAlignment="1">
      <alignment horizontal="center" vertical="top" wrapText="1"/>
    </xf>
    <xf numFmtId="1" fontId="2" fillId="0" borderId="76" xfId="0" applyNumberFormat="1" applyFont="1" applyBorder="1" applyAlignment="1">
      <alignment horizontal="center" vertical="center" wrapText="1"/>
    </xf>
    <xf numFmtId="171" fontId="2" fillId="0" borderId="72" xfId="0" applyNumberFormat="1" applyFont="1" applyBorder="1" applyAlignment="1">
      <alignment vertical="top" wrapText="1"/>
    </xf>
    <xf numFmtId="1" fontId="2" fillId="0" borderId="30" xfId="0" applyNumberFormat="1" applyFont="1" applyBorder="1" applyAlignment="1">
      <alignment horizontal="center" vertical="center"/>
    </xf>
    <xf numFmtId="171" fontId="1" fillId="0" borderId="71" xfId="0" applyNumberFormat="1" applyFont="1" applyBorder="1" applyAlignment="1">
      <alignment horizontal="center" vertical="center" wrapText="1"/>
    </xf>
    <xf numFmtId="171" fontId="52" fillId="0" borderId="30" xfId="0" applyNumberFormat="1" applyFont="1" applyBorder="1" applyAlignment="1">
      <alignment horizontal="center" vertical="center"/>
    </xf>
    <xf numFmtId="171" fontId="1" fillId="0" borderId="74" xfId="0" applyNumberFormat="1" applyFont="1" applyBorder="1" applyAlignment="1">
      <alignment horizontal="center" vertical="center" wrapText="1"/>
    </xf>
    <xf numFmtId="1" fontId="52" fillId="0" borderId="75" xfId="0" applyNumberFormat="1" applyFont="1" applyBorder="1" applyAlignment="1">
      <alignment horizontal="center" vertical="center" wrapText="1"/>
    </xf>
    <xf numFmtId="171" fontId="1" fillId="0" borderId="76" xfId="0" applyNumberFormat="1" applyFont="1" applyBorder="1" applyAlignment="1">
      <alignment horizontal="center" vertical="center" wrapText="1"/>
    </xf>
    <xf numFmtId="171" fontId="1" fillId="0" borderId="69" xfId="0" applyNumberFormat="1" applyFont="1" applyBorder="1" applyAlignment="1">
      <alignment horizontal="center" vertical="center" wrapText="1"/>
    </xf>
    <xf numFmtId="171" fontId="1" fillId="0" borderId="66" xfId="0" applyNumberFormat="1" applyFont="1" applyBorder="1" applyAlignment="1">
      <alignment horizontal="center" vertical="center" wrapText="1"/>
    </xf>
    <xf numFmtId="171" fontId="1" fillId="0" borderId="30" xfId="0" applyNumberFormat="1" applyFont="1" applyBorder="1" applyAlignment="1">
      <alignment horizontal="center" vertical="center" wrapText="1"/>
    </xf>
    <xf numFmtId="166" fontId="2" fillId="0" borderId="70" xfId="0" applyNumberFormat="1" applyFont="1" applyBorder="1" applyAlignment="1">
      <alignment horizontal="center" vertical="center" wrapText="1"/>
    </xf>
    <xf numFmtId="171" fontId="1" fillId="0" borderId="72" xfId="0" applyNumberFormat="1" applyFont="1" applyBorder="1" applyAlignment="1">
      <alignment horizontal="center" vertical="center" wrapText="1"/>
    </xf>
    <xf numFmtId="0" fontId="2" fillId="0" borderId="71" xfId="0" applyFont="1" applyBorder="1" applyAlignment="1">
      <alignment horizontal="center" vertical="center" wrapText="1"/>
    </xf>
    <xf numFmtId="0" fontId="2" fillId="0" borderId="72" xfId="0" applyFont="1" applyBorder="1" applyAlignment="1">
      <alignment horizontal="left" vertical="top" wrapText="1"/>
    </xf>
    <xf numFmtId="1" fontId="1" fillId="0" borderId="63" xfId="0" applyNumberFormat="1" applyFont="1" applyBorder="1" applyAlignment="1">
      <alignment horizontal="center" vertical="center" wrapText="1"/>
    </xf>
    <xf numFmtId="166" fontId="10" fillId="0" borderId="70" xfId="0" applyNumberFormat="1" applyFont="1" applyBorder="1" applyAlignment="1">
      <alignment vertical="center" wrapText="1"/>
    </xf>
    <xf numFmtId="1" fontId="2" fillId="0" borderId="69" xfId="0" applyNumberFormat="1" applyFont="1" applyBorder="1" applyAlignment="1">
      <alignment horizontal="center" vertical="center" wrapText="1"/>
    </xf>
    <xf numFmtId="171" fontId="53" fillId="0" borderId="0" xfId="0" applyNumberFormat="1" applyFont="1"/>
    <xf numFmtId="1" fontId="2" fillId="0" borderId="30" xfId="0" applyNumberFormat="1" applyFont="1" applyBorder="1" applyAlignment="1">
      <alignment horizontal="center" vertical="center" wrapText="1"/>
    </xf>
    <xf numFmtId="166" fontId="10" fillId="0" borderId="69" xfId="0" applyNumberFormat="1" applyFont="1" applyBorder="1" applyAlignment="1">
      <alignment horizontal="center" vertical="center" wrapText="1"/>
    </xf>
    <xf numFmtId="0" fontId="10" fillId="0" borderId="72" xfId="0" applyFont="1" applyBorder="1" applyAlignment="1">
      <alignment horizontal="left" vertical="top" wrapText="1"/>
    </xf>
    <xf numFmtId="1" fontId="10" fillId="0" borderId="30" xfId="0" applyNumberFormat="1" applyFont="1" applyBorder="1" applyAlignment="1">
      <alignment horizontal="center" vertical="center" wrapText="1"/>
    </xf>
    <xf numFmtId="1" fontId="2" fillId="0" borderId="74" xfId="0" applyNumberFormat="1" applyFont="1" applyBorder="1" applyAlignment="1">
      <alignment horizontal="center" vertical="center" wrapText="1"/>
    </xf>
    <xf numFmtId="1" fontId="1" fillId="0" borderId="75" xfId="0" applyNumberFormat="1" applyFont="1" applyBorder="1" applyAlignment="1">
      <alignment horizontal="center" vertical="center" wrapText="1"/>
    </xf>
    <xf numFmtId="171" fontId="1" fillId="0" borderId="75" xfId="0" applyNumberFormat="1" applyFont="1" applyBorder="1" applyAlignment="1">
      <alignment horizontal="center" vertical="center" wrapText="1"/>
    </xf>
    <xf numFmtId="171" fontId="1" fillId="0" borderId="75" xfId="0" applyNumberFormat="1" applyFont="1" applyBorder="1" applyAlignment="1">
      <alignment horizontal="center" vertical="top" wrapText="1"/>
    </xf>
    <xf numFmtId="171" fontId="2" fillId="0" borderId="75" xfId="0" applyNumberFormat="1" applyFont="1" applyBorder="1" applyAlignment="1">
      <alignment horizontal="center" vertical="center" wrapText="1"/>
    </xf>
    <xf numFmtId="1" fontId="1" fillId="0" borderId="74" xfId="0" applyNumberFormat="1" applyFont="1" applyBorder="1" applyAlignment="1">
      <alignment horizontal="center" vertical="center" wrapText="1"/>
    </xf>
    <xf numFmtId="0" fontId="1" fillId="0" borderId="78" xfId="0" applyFont="1" applyBorder="1" applyAlignment="1">
      <alignment horizontal="left" vertical="top" wrapText="1"/>
    </xf>
    <xf numFmtId="1" fontId="2" fillId="0" borderId="75" xfId="0" applyNumberFormat="1" applyFont="1" applyBorder="1" applyAlignment="1">
      <alignment horizontal="center" vertical="center" wrapText="1"/>
    </xf>
    <xf numFmtId="166" fontId="13" fillId="4" borderId="67" xfId="0" applyNumberFormat="1" applyFont="1" applyFill="1" applyBorder="1" applyAlignment="1">
      <alignment vertical="center" wrapText="1"/>
    </xf>
    <xf numFmtId="166" fontId="13" fillId="4" borderId="68" xfId="0" applyNumberFormat="1" applyFont="1" applyFill="1" applyBorder="1" applyAlignment="1">
      <alignment vertical="center" wrapText="1"/>
    </xf>
    <xf numFmtId="166" fontId="13" fillId="4" borderId="29" xfId="0" applyNumberFormat="1" applyFont="1" applyFill="1" applyBorder="1" applyAlignment="1">
      <alignment horizontal="center" vertical="center" wrapText="1"/>
    </xf>
    <xf numFmtId="0" fontId="12" fillId="4" borderId="13" xfId="0" applyFont="1" applyFill="1" applyBorder="1"/>
    <xf numFmtId="0" fontId="27" fillId="4" borderId="13" xfId="0" applyFont="1" applyFill="1" applyBorder="1"/>
    <xf numFmtId="166" fontId="54" fillId="17" borderId="67" xfId="0" applyNumberFormat="1" applyFont="1" applyFill="1" applyBorder="1" applyAlignment="1">
      <alignment vertical="center" wrapText="1"/>
    </xf>
    <xf numFmtId="166" fontId="54" fillId="17" borderId="68" xfId="0" applyNumberFormat="1" applyFont="1" applyFill="1" applyBorder="1" applyAlignment="1">
      <alignment vertical="center" wrapText="1"/>
    </xf>
    <xf numFmtId="166" fontId="54" fillId="17" borderId="29" xfId="0" applyNumberFormat="1" applyFont="1" applyFill="1" applyBorder="1" applyAlignment="1">
      <alignment horizontal="center" vertical="center" wrapText="1"/>
    </xf>
    <xf numFmtId="0" fontId="54" fillId="17" borderId="13" xfId="0" applyFont="1" applyFill="1" applyBorder="1"/>
    <xf numFmtId="0" fontId="55" fillId="17" borderId="13" xfId="0" applyFont="1" applyFill="1" applyBorder="1"/>
    <xf numFmtId="0" fontId="54" fillId="17" borderId="30" xfId="0" applyFont="1" applyFill="1" applyBorder="1" applyAlignment="1">
      <alignment horizontal="center" vertical="center"/>
    </xf>
    <xf numFmtId="0" fontId="54" fillId="17" borderId="13" xfId="0" applyFont="1" applyFill="1" applyBorder="1" applyAlignment="1">
      <alignment vertical="top"/>
    </xf>
    <xf numFmtId="0" fontId="55" fillId="17" borderId="13" xfId="0" applyFont="1" applyFill="1" applyBorder="1" applyAlignment="1">
      <alignment vertical="top"/>
    </xf>
    <xf numFmtId="171" fontId="49" fillId="0" borderId="72" xfId="0" applyNumberFormat="1" applyFont="1" applyBorder="1" applyAlignment="1">
      <alignment horizontal="left" vertical="top" wrapText="1"/>
    </xf>
    <xf numFmtId="0" fontId="47" fillId="0" borderId="0" xfId="0" applyFont="1" applyAlignment="1">
      <alignment horizontal="center" vertical="top"/>
    </xf>
    <xf numFmtId="171" fontId="49" fillId="0" borderId="72" xfId="0" applyNumberFormat="1" applyFont="1" applyBorder="1" applyAlignment="1">
      <alignment vertical="top" wrapText="1"/>
    </xf>
    <xf numFmtId="0" fontId="56" fillId="17" borderId="29" xfId="0" applyFont="1" applyFill="1" applyBorder="1" applyAlignment="1">
      <alignment horizontal="center" vertical="center" wrapText="1"/>
    </xf>
    <xf numFmtId="0" fontId="54" fillId="17" borderId="29" xfId="0" applyFont="1" applyFill="1" applyBorder="1" applyAlignment="1">
      <alignment horizontal="center" vertical="center" wrapText="1"/>
    </xf>
    <xf numFmtId="166" fontId="36" fillId="4" borderId="68" xfId="0" applyNumberFormat="1" applyFont="1" applyFill="1" applyBorder="1" applyAlignment="1">
      <alignment vertical="center" wrapText="1"/>
    </xf>
    <xf numFmtId="0" fontId="36" fillId="4" borderId="30" xfId="0" applyFont="1" applyFill="1" applyBorder="1" applyAlignment="1">
      <alignment horizontal="center" vertical="center" wrapText="1"/>
    </xf>
    <xf numFmtId="0" fontId="13" fillId="4" borderId="13" xfId="0" applyFont="1" applyFill="1" applyBorder="1" applyAlignment="1">
      <alignment vertical="top"/>
    </xf>
    <xf numFmtId="0" fontId="47" fillId="4" borderId="13" xfId="0" applyFont="1" applyFill="1" applyBorder="1" applyAlignment="1">
      <alignment vertical="top"/>
    </xf>
    <xf numFmtId="0" fontId="36" fillId="0" borderId="72" xfId="0" applyFont="1" applyBorder="1" applyAlignment="1">
      <alignment horizontal="left" vertical="top" wrapText="1"/>
    </xf>
    <xf numFmtId="1" fontId="13" fillId="18" borderId="2" xfId="0" applyNumberFormat="1" applyFont="1" applyFill="1" applyBorder="1" applyAlignment="1">
      <alignment vertical="top" wrapText="1"/>
    </xf>
    <xf numFmtId="0" fontId="13" fillId="18" borderId="2" xfId="0" applyFont="1" applyFill="1" applyBorder="1" applyAlignment="1">
      <alignment horizontal="left" vertical="top" wrapText="1"/>
    </xf>
    <xf numFmtId="166" fontId="13" fillId="18" borderId="2" xfId="0" applyNumberFormat="1" applyFont="1" applyFill="1" applyBorder="1" applyAlignment="1">
      <alignment horizontal="center" vertical="center" wrapText="1"/>
    </xf>
    <xf numFmtId="166" fontId="12" fillId="10" borderId="2" xfId="0" applyNumberFormat="1" applyFont="1" applyFill="1" applyBorder="1" applyAlignment="1">
      <alignment horizontal="center" vertical="center" wrapText="1"/>
    </xf>
    <xf numFmtId="166" fontId="12" fillId="10" borderId="2" xfId="0" applyNumberFormat="1" applyFont="1" applyFill="1" applyBorder="1" applyAlignment="1">
      <alignment horizontal="center" vertical="center"/>
    </xf>
    <xf numFmtId="1" fontId="13" fillId="10" borderId="77" xfId="0" applyNumberFormat="1" applyFont="1" applyFill="1" applyBorder="1" applyAlignment="1">
      <alignment vertical="top" wrapText="1"/>
    </xf>
    <xf numFmtId="166" fontId="13" fillId="10" borderId="87" xfId="0" applyNumberFormat="1" applyFont="1" applyFill="1" applyBorder="1" applyAlignment="1">
      <alignment vertical="center" wrapText="1"/>
    </xf>
    <xf numFmtId="0" fontId="12" fillId="10" borderId="88" xfId="0" applyFont="1" applyFill="1" applyBorder="1" applyAlignment="1">
      <alignment horizontal="center" vertical="center" wrapText="1"/>
    </xf>
    <xf numFmtId="1" fontId="13" fillId="10" borderId="2" xfId="0" applyNumberFormat="1" applyFont="1" applyFill="1" applyBorder="1" applyAlignment="1">
      <alignment vertical="top" wrapText="1"/>
    </xf>
    <xf numFmtId="0" fontId="13" fillId="10" borderId="2" xfId="0" applyFont="1" applyFill="1" applyBorder="1" applyAlignment="1">
      <alignment horizontal="left" vertical="top" wrapText="1"/>
    </xf>
    <xf numFmtId="0" fontId="41" fillId="10" borderId="82" xfId="0" applyFont="1" applyFill="1" applyBorder="1" applyAlignment="1">
      <alignment horizontal="center" vertical="top" wrapText="1"/>
    </xf>
    <xf numFmtId="0" fontId="41" fillId="0" borderId="0" xfId="0" applyFont="1" applyAlignment="1">
      <alignment vertical="top"/>
    </xf>
    <xf numFmtId="0" fontId="13" fillId="0" borderId="78" xfId="0" applyFont="1" applyBorder="1" applyAlignment="1">
      <alignment horizontal="left" vertical="top" wrapText="1"/>
    </xf>
    <xf numFmtId="0" fontId="41" fillId="0" borderId="75" xfId="0" applyFont="1" applyBorder="1" applyAlignment="1">
      <alignment horizontal="center" vertical="top" wrapText="1"/>
    </xf>
    <xf numFmtId="166" fontId="13" fillId="10" borderId="66" xfId="0" applyNumberFormat="1" applyFont="1" applyFill="1" applyBorder="1" applyAlignment="1">
      <alignment horizontal="left" vertical="center" wrapText="1"/>
    </xf>
    <xf numFmtId="166" fontId="13" fillId="11" borderId="29" xfId="0" applyNumberFormat="1" applyFont="1" applyFill="1" applyBorder="1" applyAlignment="1">
      <alignment horizontal="left" vertical="center" wrapText="1"/>
    </xf>
    <xf numFmtId="166" fontId="13" fillId="0" borderId="63" xfId="0" applyNumberFormat="1" applyFont="1" applyBorder="1" applyAlignment="1">
      <alignment horizontal="left" vertical="center" wrapText="1"/>
    </xf>
    <xf numFmtId="171" fontId="12" fillId="0" borderId="75" xfId="0" applyNumberFormat="1" applyFont="1" applyBorder="1" applyAlignment="1">
      <alignment horizontal="left" vertical="center" wrapText="1"/>
    </xf>
    <xf numFmtId="171" fontId="12" fillId="0" borderId="30" xfId="0" applyNumberFormat="1" applyFont="1" applyBorder="1" applyAlignment="1">
      <alignment horizontal="left" vertical="center"/>
    </xf>
    <xf numFmtId="0" fontId="13" fillId="0" borderId="30" xfId="0" applyFont="1" applyBorder="1" applyAlignment="1">
      <alignment horizontal="left" vertical="top" wrapText="1"/>
    </xf>
    <xf numFmtId="171" fontId="13" fillId="0" borderId="69" xfId="0" applyNumberFormat="1" applyFont="1" applyBorder="1" applyAlignment="1">
      <alignment vertical="top" wrapText="1"/>
    </xf>
    <xf numFmtId="0" fontId="13" fillId="4" borderId="30" xfId="0" applyFont="1" applyFill="1" applyBorder="1" applyAlignment="1">
      <alignment horizontal="left" vertical="center"/>
    </xf>
    <xf numFmtId="171" fontId="13" fillId="4" borderId="30" xfId="0" applyNumberFormat="1" applyFont="1" applyFill="1" applyBorder="1" applyAlignment="1">
      <alignment horizontal="left" vertical="center"/>
    </xf>
    <xf numFmtId="171" fontId="12" fillId="5" borderId="73" xfId="0" applyNumberFormat="1" applyFont="1" applyFill="1" applyBorder="1" applyAlignment="1">
      <alignment vertical="top" wrapText="1"/>
    </xf>
    <xf numFmtId="0" fontId="12" fillId="5" borderId="30" xfId="0" applyFont="1" applyFill="1" applyBorder="1" applyAlignment="1">
      <alignment horizontal="left" vertical="center"/>
    </xf>
    <xf numFmtId="171" fontId="36" fillId="5" borderId="68" xfId="0" applyNumberFormat="1" applyFont="1" applyFill="1" applyBorder="1" applyAlignment="1">
      <alignment vertical="top" wrapText="1"/>
    </xf>
    <xf numFmtId="0" fontId="13" fillId="5" borderId="30" xfId="0" applyFont="1" applyFill="1" applyBorder="1" applyAlignment="1">
      <alignment horizontal="left" vertical="center"/>
    </xf>
    <xf numFmtId="171" fontId="13" fillId="5" borderId="30" xfId="0" applyNumberFormat="1" applyFont="1" applyFill="1" applyBorder="1" applyAlignment="1">
      <alignment horizontal="left" vertical="center"/>
    </xf>
    <xf numFmtId="0" fontId="13" fillId="0" borderId="30" xfId="0" applyFont="1" applyBorder="1" applyAlignment="1">
      <alignment horizontal="left" vertical="center"/>
    </xf>
    <xf numFmtId="166" fontId="13" fillId="5" borderId="68" xfId="0" applyNumberFormat="1" applyFont="1" applyFill="1" applyBorder="1" applyAlignment="1">
      <alignment vertical="center" wrapText="1"/>
    </xf>
    <xf numFmtId="0" fontId="13" fillId="5" borderId="73" xfId="0" applyFont="1" applyFill="1" applyBorder="1" applyAlignment="1">
      <alignment horizontal="left" vertical="top" wrapText="1"/>
    </xf>
    <xf numFmtId="0" fontId="12" fillId="5" borderId="29" xfId="0" applyFont="1" applyFill="1" applyBorder="1" applyAlignment="1">
      <alignment horizontal="left" vertical="center" wrapText="1"/>
    </xf>
    <xf numFmtId="0" fontId="12" fillId="5" borderId="29" xfId="0" applyFont="1" applyFill="1" applyBorder="1" applyAlignment="1">
      <alignment vertical="center" wrapText="1"/>
    </xf>
    <xf numFmtId="0" fontId="1" fillId="5" borderId="13" xfId="0" applyFont="1" applyFill="1" applyBorder="1"/>
    <xf numFmtId="0" fontId="13" fillId="0" borderId="63" xfId="0" applyFont="1" applyBorder="1" applyAlignment="1">
      <alignment horizontal="left" vertical="center" wrapText="1"/>
    </xf>
    <xf numFmtId="1" fontId="13" fillId="5" borderId="80" xfId="0" applyNumberFormat="1" applyFont="1" applyFill="1" applyBorder="1" applyAlignment="1">
      <alignment vertical="top" wrapText="1"/>
    </xf>
    <xf numFmtId="0" fontId="13" fillId="5" borderId="81" xfId="0" applyFont="1" applyFill="1" applyBorder="1" applyAlignment="1">
      <alignment horizontal="left" vertical="top" wrapText="1"/>
    </xf>
    <xf numFmtId="166" fontId="12" fillId="5" borderId="82" xfId="0" applyNumberFormat="1" applyFont="1" applyFill="1" applyBorder="1" applyAlignment="1">
      <alignment horizontal="left" vertical="center" wrapText="1"/>
    </xf>
    <xf numFmtId="0" fontId="12" fillId="5" borderId="13" xfId="0" applyFont="1" applyFill="1" applyBorder="1" applyAlignment="1">
      <alignment vertical="top"/>
    </xf>
    <xf numFmtId="0" fontId="27" fillId="5" borderId="13" xfId="0" applyFont="1" applyFill="1" applyBorder="1" applyAlignment="1">
      <alignment vertical="top"/>
    </xf>
    <xf numFmtId="166" fontId="13" fillId="5" borderId="2" xfId="0" applyNumberFormat="1" applyFont="1" applyFill="1" applyBorder="1" applyAlignment="1">
      <alignment vertical="center" wrapText="1"/>
    </xf>
    <xf numFmtId="0" fontId="47" fillId="0" borderId="89" xfId="0" applyFont="1" applyBorder="1" applyAlignment="1">
      <alignment horizontal="center" vertical="top"/>
    </xf>
    <xf numFmtId="0" fontId="47" fillId="0" borderId="2" xfId="0" applyFont="1" applyBorder="1" applyAlignment="1">
      <alignment horizontal="center" vertical="top"/>
    </xf>
    <xf numFmtId="0" fontId="12" fillId="5" borderId="82" xfId="0" applyFont="1" applyFill="1" applyBorder="1" applyAlignment="1">
      <alignment horizontal="center" vertical="top" wrapText="1"/>
    </xf>
    <xf numFmtId="1" fontId="13" fillId="5" borderId="77" xfId="0" applyNumberFormat="1" applyFont="1" applyFill="1" applyBorder="1" applyAlignment="1">
      <alignment vertical="top" wrapText="1"/>
    </xf>
    <xf numFmtId="1" fontId="13" fillId="5" borderId="13" xfId="0" applyNumberFormat="1" applyFont="1" applyFill="1" applyBorder="1" applyAlignment="1">
      <alignment horizontal="center" vertical="center" wrapText="1"/>
    </xf>
    <xf numFmtId="0" fontId="47" fillId="5" borderId="13" xfId="0" applyFont="1" applyFill="1" applyBorder="1" applyAlignment="1">
      <alignment horizontal="center" vertical="top"/>
    </xf>
    <xf numFmtId="176" fontId="13" fillId="5" borderId="88" xfId="0" applyNumberFormat="1" applyFont="1" applyFill="1" applyBorder="1" applyAlignment="1">
      <alignment horizontal="center" vertical="center" wrapText="1"/>
    </xf>
    <xf numFmtId="0" fontId="12" fillId="5" borderId="90" xfId="0" applyFont="1" applyFill="1" applyBorder="1" applyAlignment="1">
      <alignment horizontal="left" vertical="center" wrapText="1"/>
    </xf>
    <xf numFmtId="177" fontId="13" fillId="5" borderId="2" xfId="0" applyNumberFormat="1" applyFont="1" applyFill="1" applyBorder="1" applyAlignment="1">
      <alignment horizontal="center" vertical="center" wrapText="1"/>
    </xf>
    <xf numFmtId="0" fontId="12" fillId="5" borderId="82" xfId="0" applyFont="1" applyFill="1" applyBorder="1" applyAlignment="1">
      <alignment horizontal="left" vertical="center" wrapText="1"/>
    </xf>
    <xf numFmtId="0" fontId="12" fillId="5" borderId="82" xfId="0" applyFont="1" applyFill="1" applyBorder="1" applyAlignment="1">
      <alignment horizontal="center" vertical="center" wrapText="1"/>
    </xf>
    <xf numFmtId="166" fontId="13" fillId="5" borderId="67" xfId="0" applyNumberFormat="1" applyFont="1" applyFill="1" applyBorder="1" applyAlignment="1">
      <alignment vertical="center" wrapText="1"/>
    </xf>
    <xf numFmtId="0" fontId="12" fillId="5" borderId="88" xfId="0" applyFont="1" applyFill="1" applyBorder="1" applyAlignment="1">
      <alignment horizontal="left" vertical="center" wrapText="1"/>
    </xf>
    <xf numFmtId="1" fontId="12" fillId="5" borderId="80" xfId="0" applyNumberFormat="1" applyFont="1" applyFill="1" applyBorder="1" applyAlignment="1">
      <alignment vertical="top" wrapText="1"/>
    </xf>
    <xf numFmtId="177" fontId="13" fillId="5" borderId="91" xfId="0" applyNumberFormat="1" applyFont="1" applyFill="1" applyBorder="1" applyAlignment="1">
      <alignment horizontal="center" vertical="center" wrapText="1"/>
    </xf>
    <xf numFmtId="0" fontId="13" fillId="5" borderId="30" xfId="0" applyFont="1" applyFill="1" applyBorder="1" applyAlignment="1">
      <alignment horizontal="left" vertical="top" wrapText="1"/>
    </xf>
    <xf numFmtId="177" fontId="13" fillId="5" borderId="92" xfId="0" applyNumberFormat="1" applyFont="1" applyFill="1" applyBorder="1" applyAlignment="1">
      <alignment horizontal="center" vertical="center" wrapText="1"/>
    </xf>
    <xf numFmtId="0" fontId="12" fillId="0" borderId="52" xfId="0" applyFont="1" applyBorder="1" applyAlignment="1">
      <alignment horizontal="left" vertical="center" wrapText="1"/>
    </xf>
    <xf numFmtId="1" fontId="12" fillId="4" borderId="83" xfId="0" applyNumberFormat="1" applyFont="1" applyFill="1" applyBorder="1" applyAlignment="1">
      <alignment vertical="top" wrapText="1"/>
    </xf>
    <xf numFmtId="0" fontId="12" fillId="4" borderId="84" xfId="0" applyFont="1" applyFill="1" applyBorder="1" applyAlignment="1">
      <alignment horizontal="left" vertical="top" wrapText="1"/>
    </xf>
    <xf numFmtId="1" fontId="13" fillId="4" borderId="93" xfId="0" applyNumberFormat="1" applyFont="1" applyFill="1" applyBorder="1" applyAlignment="1">
      <alignment horizontal="center" vertical="center" wrapText="1"/>
    </xf>
    <xf numFmtId="171" fontId="13" fillId="4" borderId="84" xfId="0" applyNumberFormat="1" applyFont="1" applyFill="1" applyBorder="1" applyAlignment="1">
      <alignment horizontal="center" vertical="center" wrapText="1"/>
    </xf>
    <xf numFmtId="1" fontId="13" fillId="4" borderId="84" xfId="0" applyNumberFormat="1" applyFont="1" applyFill="1" applyBorder="1" applyAlignment="1">
      <alignment horizontal="center" vertical="center" wrapText="1"/>
    </xf>
    <xf numFmtId="0" fontId="14" fillId="0" borderId="0" xfId="0" applyFont="1" applyAlignment="1">
      <alignment horizontal="left" wrapText="1"/>
    </xf>
    <xf numFmtId="0" fontId="39" fillId="0" borderId="0" xfId="0" applyFont="1" applyAlignment="1">
      <alignment horizontal="center"/>
    </xf>
    <xf numFmtId="49" fontId="13" fillId="0" borderId="10" xfId="0" quotePrefix="1" applyNumberFormat="1" applyFont="1" applyBorder="1" applyAlignment="1">
      <alignment horizontal="center" vertical="center" wrapText="1"/>
    </xf>
    <xf numFmtId="49" fontId="13" fillId="0" borderId="11" xfId="0" quotePrefix="1" applyNumberFormat="1" applyFont="1" applyBorder="1" applyAlignment="1">
      <alignment horizontal="center" vertical="center" wrapText="1"/>
    </xf>
    <xf numFmtId="170" fontId="13" fillId="0" borderId="11" xfId="0" applyNumberFormat="1" applyFont="1" applyBorder="1" applyAlignment="1">
      <alignment horizontal="center" vertical="center" wrapText="1"/>
    </xf>
    <xf numFmtId="3" fontId="13" fillId="0" borderId="11" xfId="0" applyNumberFormat="1" applyFont="1" applyBorder="1" applyAlignment="1">
      <alignment horizontal="center" vertical="center" wrapText="1"/>
    </xf>
    <xf numFmtId="170" fontId="13" fillId="0" borderId="0" xfId="0" applyNumberFormat="1" applyFont="1"/>
    <xf numFmtId="0" fontId="13" fillId="0" borderId="10" xfId="0" applyFont="1" applyBorder="1" applyAlignment="1">
      <alignment horizontal="center" vertical="top" wrapText="1"/>
    </xf>
    <xf numFmtId="0" fontId="13" fillId="0" borderId="11" xfId="0" applyFont="1" applyBorder="1" applyAlignment="1">
      <alignment horizontal="left" vertical="top" wrapText="1"/>
    </xf>
    <xf numFmtId="171" fontId="12" fillId="0" borderId="10" xfId="0" applyNumberFormat="1" applyFont="1" applyBorder="1" applyAlignment="1">
      <alignment vertical="top" wrapText="1"/>
    </xf>
    <xf numFmtId="0" fontId="49" fillId="0" borderId="63" xfId="0" applyFont="1" applyBorder="1" applyAlignment="1">
      <alignment horizontal="left" vertical="center"/>
    </xf>
    <xf numFmtId="3" fontId="12" fillId="0" borderId="11" xfId="0" applyNumberFormat="1" applyFont="1" applyBorder="1" applyAlignment="1">
      <alignment horizontal="center" vertical="center"/>
    </xf>
    <xf numFmtId="170" fontId="12" fillId="0" borderId="11" xfId="0" applyNumberFormat="1" applyFont="1" applyBorder="1" applyAlignment="1">
      <alignment horizontal="right" vertical="center"/>
    </xf>
    <xf numFmtId="170" fontId="12" fillId="0" borderId="11" xfId="0" applyNumberFormat="1" applyFont="1" applyBorder="1" applyAlignment="1">
      <alignment horizontal="right" vertical="top" wrapText="1"/>
    </xf>
    <xf numFmtId="171" fontId="13" fillId="0" borderId="10" xfId="0" applyNumberFormat="1" applyFont="1" applyBorder="1" applyAlignment="1">
      <alignment vertical="top" wrapText="1"/>
    </xf>
    <xf numFmtId="3" fontId="13" fillId="0" borderId="11" xfId="0" applyNumberFormat="1" applyFont="1" applyBorder="1" applyAlignment="1">
      <alignment horizontal="center" vertical="center"/>
    </xf>
    <xf numFmtId="170" fontId="13" fillId="0" borderId="11" xfId="0" applyNumberFormat="1" applyFont="1" applyBorder="1" applyAlignment="1">
      <alignment horizontal="right" vertical="center"/>
    </xf>
    <xf numFmtId="170" fontId="13" fillId="0" borderId="11" xfId="0" applyNumberFormat="1" applyFont="1" applyBorder="1" applyAlignment="1">
      <alignment horizontal="right" vertical="top" wrapText="1"/>
    </xf>
    <xf numFmtId="0" fontId="13" fillId="0" borderId="94" xfId="0" applyFont="1" applyBorder="1" applyAlignment="1">
      <alignment horizontal="center" vertical="top" wrapText="1"/>
    </xf>
    <xf numFmtId="0" fontId="13" fillId="0" borderId="95" xfId="0" applyFont="1" applyBorder="1" applyAlignment="1">
      <alignment horizontal="left" vertical="top" wrapText="1"/>
    </xf>
    <xf numFmtId="0" fontId="12" fillId="0" borderId="96" xfId="0" applyFont="1" applyBorder="1" applyAlignment="1">
      <alignment horizontal="center" vertical="top" wrapText="1"/>
    </xf>
    <xf numFmtId="0" fontId="12" fillId="0" borderId="11" xfId="0" applyFont="1" applyBorder="1" applyAlignment="1">
      <alignment horizontal="right" vertical="top" wrapText="1"/>
    </xf>
    <xf numFmtId="0" fontId="12" fillId="0" borderId="11" xfId="0" applyFont="1" applyBorder="1" applyAlignment="1">
      <alignment horizontal="left" vertical="top" wrapText="1"/>
    </xf>
    <xf numFmtId="1" fontId="13" fillId="0" borderId="43" xfId="0" applyNumberFormat="1" applyFont="1" applyBorder="1" applyAlignment="1">
      <alignment horizontal="center" vertical="top" wrapText="1"/>
    </xf>
    <xf numFmtId="171" fontId="13" fillId="0" borderId="44" xfId="0" applyNumberFormat="1" applyFont="1" applyBorder="1" applyAlignment="1">
      <alignment vertical="top" wrapText="1"/>
    </xf>
    <xf numFmtId="171" fontId="16" fillId="0" borderId="10" xfId="0" applyNumberFormat="1" applyFont="1" applyBorder="1" applyAlignment="1">
      <alignment vertical="top" wrapText="1"/>
    </xf>
    <xf numFmtId="0" fontId="15" fillId="0" borderId="11" xfId="0" applyFont="1" applyBorder="1" applyAlignment="1">
      <alignment horizontal="left" vertical="top" wrapText="1"/>
    </xf>
    <xf numFmtId="3" fontId="16" fillId="0" borderId="11" xfId="0" applyNumberFormat="1" applyFont="1" applyBorder="1" applyAlignment="1">
      <alignment horizontal="center" vertical="center"/>
    </xf>
    <xf numFmtId="3" fontId="15" fillId="0" borderId="11" xfId="0" applyNumberFormat="1" applyFont="1" applyBorder="1" applyAlignment="1">
      <alignment horizontal="right" vertical="center"/>
    </xf>
    <xf numFmtId="3" fontId="16" fillId="0" borderId="11" xfId="0" applyNumberFormat="1" applyFont="1" applyBorder="1" applyAlignment="1">
      <alignment horizontal="right" vertical="center"/>
    </xf>
    <xf numFmtId="170" fontId="15" fillId="0" borderId="11" xfId="0" applyNumberFormat="1" applyFont="1" applyBorder="1" applyAlignment="1">
      <alignment horizontal="right" vertical="center"/>
    </xf>
    <xf numFmtId="170" fontId="16" fillId="0" borderId="11" xfId="0" applyNumberFormat="1" applyFont="1" applyBorder="1" applyAlignment="1">
      <alignment horizontal="right" vertical="center"/>
    </xf>
    <xf numFmtId="0" fontId="11" fillId="0" borderId="11" xfId="0" applyFont="1" applyBorder="1" applyAlignment="1">
      <alignment horizontal="left" vertical="top" wrapText="1"/>
    </xf>
    <xf numFmtId="3" fontId="12" fillId="0" borderId="11" xfId="0" applyNumberFormat="1" applyFont="1" applyBorder="1" applyAlignment="1">
      <alignment horizontal="center" vertical="center" wrapText="1"/>
    </xf>
    <xf numFmtId="0" fontId="16" fillId="0" borderId="10" xfId="0" applyFont="1" applyBorder="1" applyAlignment="1">
      <alignment horizontal="center" vertical="top" wrapText="1"/>
    </xf>
    <xf numFmtId="3" fontId="16" fillId="0" borderId="11" xfId="0" applyNumberFormat="1" applyFont="1" applyBorder="1" applyAlignment="1">
      <alignment horizontal="center" vertical="center" wrapText="1"/>
    </xf>
    <xf numFmtId="3" fontId="16" fillId="0" borderId="11" xfId="0" applyNumberFormat="1" applyFont="1" applyBorder="1" applyAlignment="1">
      <alignment horizontal="right" vertical="center" wrapText="1"/>
    </xf>
    <xf numFmtId="170" fontId="16" fillId="0" borderId="11" xfId="0" applyNumberFormat="1" applyFont="1" applyBorder="1" applyAlignment="1">
      <alignment horizontal="right" vertical="center" wrapText="1"/>
    </xf>
    <xf numFmtId="1" fontId="12" fillId="0" borderId="10" xfId="0" applyNumberFormat="1" applyFont="1" applyBorder="1" applyAlignment="1">
      <alignment vertical="top" wrapText="1"/>
    </xf>
    <xf numFmtId="170" fontId="27" fillId="0" borderId="11" xfId="0" applyNumberFormat="1" applyFont="1" applyBorder="1" applyAlignment="1">
      <alignment vertical="top"/>
    </xf>
    <xf numFmtId="170" fontId="12" fillId="0" borderId="11" xfId="0" applyNumberFormat="1" applyFont="1" applyBorder="1" applyAlignment="1">
      <alignment vertical="top"/>
    </xf>
    <xf numFmtId="171" fontId="15" fillId="0" borderId="10" xfId="0" applyNumberFormat="1" applyFont="1" applyBorder="1" applyAlignment="1">
      <alignment vertical="top" wrapText="1"/>
    </xf>
    <xf numFmtId="0" fontId="15" fillId="0" borderId="0" xfId="0" applyFont="1" applyAlignment="1">
      <alignment vertical="center" wrapText="1"/>
    </xf>
    <xf numFmtId="166" fontId="13" fillId="10" borderId="2" xfId="0" applyNumberFormat="1" applyFont="1" applyFill="1" applyBorder="1" applyAlignment="1">
      <alignment horizontal="center" vertical="center" wrapText="1"/>
    </xf>
    <xf numFmtId="166" fontId="36" fillId="10" borderId="2" xfId="0" applyNumberFormat="1" applyFont="1" applyFill="1" applyBorder="1" applyAlignment="1">
      <alignment vertical="center" wrapText="1"/>
    </xf>
    <xf numFmtId="0" fontId="13" fillId="19" borderId="2" xfId="0" applyFont="1" applyFill="1" applyBorder="1" applyAlignment="1">
      <alignment horizontal="center" vertical="center" wrapText="1"/>
    </xf>
    <xf numFmtId="0" fontId="13" fillId="19" borderId="2" xfId="0" applyFont="1" applyFill="1" applyBorder="1" applyAlignment="1">
      <alignment horizontal="left" vertical="center" wrapText="1"/>
    </xf>
    <xf numFmtId="1" fontId="36" fillId="19" borderId="2" xfId="0" applyNumberFormat="1" applyFont="1" applyFill="1" applyBorder="1" applyAlignment="1">
      <alignment horizontal="center" vertical="center" wrapText="1"/>
    </xf>
    <xf numFmtId="2" fontId="36" fillId="19" borderId="2" xfId="0" applyNumberFormat="1" applyFont="1" applyFill="1" applyBorder="1" applyAlignment="1">
      <alignment horizontal="center" vertical="center" wrapText="1"/>
    </xf>
    <xf numFmtId="0" fontId="57" fillId="0" borderId="2" xfId="0" applyFont="1" applyBorder="1" applyAlignment="1">
      <alignment horizontal="left" vertical="center" wrapText="1"/>
    </xf>
    <xf numFmtId="0" fontId="57" fillId="0" borderId="2" xfId="0" applyFont="1" applyBorder="1" applyAlignment="1">
      <alignment horizontal="center" vertical="center" wrapText="1"/>
    </xf>
    <xf numFmtId="3" fontId="12" fillId="0" borderId="2" xfId="0" applyNumberFormat="1" applyFont="1" applyBorder="1" applyAlignment="1">
      <alignment horizontal="center" vertical="center" wrapText="1"/>
    </xf>
    <xf numFmtId="2" fontId="12" fillId="0" borderId="2" xfId="0" applyNumberFormat="1" applyFont="1" applyBorder="1" applyAlignment="1">
      <alignment horizontal="center" vertical="center" wrapText="1"/>
    </xf>
    <xf numFmtId="1" fontId="13" fillId="19" borderId="2" xfId="0" applyNumberFormat="1" applyFont="1" applyFill="1" applyBorder="1" applyAlignment="1">
      <alignment horizontal="center" vertical="center" wrapText="1"/>
    </xf>
    <xf numFmtId="171" fontId="13" fillId="19" borderId="2" xfId="0" applyNumberFormat="1" applyFont="1" applyFill="1" applyBorder="1" applyAlignment="1">
      <alignment vertical="center" wrapText="1"/>
    </xf>
    <xf numFmtId="0" fontId="36" fillId="19" borderId="2" xfId="0" applyFont="1" applyFill="1" applyBorder="1" applyAlignment="1">
      <alignment horizontal="center" vertical="center" wrapText="1"/>
    </xf>
    <xf numFmtId="0" fontId="12" fillId="19" borderId="2" xfId="0" applyFont="1" applyFill="1" applyBorder="1" applyAlignment="1">
      <alignment horizontal="center" vertical="center" wrapText="1"/>
    </xf>
    <xf numFmtId="171" fontId="12" fillId="0" borderId="2" xfId="0" applyNumberFormat="1" applyFont="1" applyBorder="1" applyAlignment="1">
      <alignment vertical="center" wrapText="1"/>
    </xf>
    <xf numFmtId="1" fontId="12" fillId="4" borderId="2" xfId="0" applyNumberFormat="1" applyFont="1" applyFill="1" applyBorder="1" applyAlignment="1">
      <alignment horizontal="center" vertical="center" wrapText="1"/>
    </xf>
    <xf numFmtId="171" fontId="12" fillId="4" borderId="2" xfId="0" applyNumberFormat="1" applyFont="1" applyFill="1" applyBorder="1" applyAlignment="1">
      <alignment vertical="center" wrapText="1"/>
    </xf>
    <xf numFmtId="0" fontId="12" fillId="4" borderId="2" xfId="0" applyFont="1" applyFill="1" applyBorder="1" applyAlignment="1">
      <alignment horizontal="center" vertical="center" wrapText="1"/>
    </xf>
    <xf numFmtId="171" fontId="12" fillId="0" borderId="2" xfId="0" applyNumberFormat="1" applyFont="1" applyBorder="1" applyAlignment="1">
      <alignment horizontal="left" vertical="top" wrapText="1"/>
    </xf>
    <xf numFmtId="171" fontId="13" fillId="0" borderId="2" xfId="0" applyNumberFormat="1" applyFont="1" applyBorder="1" applyAlignment="1">
      <alignment vertical="center" wrapText="1"/>
    </xf>
    <xf numFmtId="0" fontId="12" fillId="0" borderId="2" xfId="0" applyFont="1" applyBorder="1" applyAlignment="1">
      <alignment vertical="center" wrapText="1"/>
    </xf>
    <xf numFmtId="171" fontId="12" fillId="4" borderId="2" xfId="0" applyNumberFormat="1" applyFont="1" applyFill="1" applyBorder="1" applyAlignment="1">
      <alignment vertical="top" wrapText="1"/>
    </xf>
    <xf numFmtId="0" fontId="12" fillId="4" borderId="2" xfId="0" applyFont="1" applyFill="1" applyBorder="1" applyAlignment="1">
      <alignment horizontal="center" vertical="center"/>
    </xf>
    <xf numFmtId="0" fontId="13" fillId="0" borderId="2" xfId="0" applyFont="1" applyBorder="1" applyAlignment="1">
      <alignment horizontal="left" vertical="center" wrapText="1"/>
    </xf>
    <xf numFmtId="0" fontId="11" fillId="0" borderId="100" xfId="0" applyFont="1" applyBorder="1" applyAlignment="1">
      <alignment horizontal="center" wrapText="1"/>
    </xf>
    <xf numFmtId="0" fontId="14" fillId="0" borderId="100" xfId="0" applyFont="1" applyBorder="1" applyAlignment="1">
      <alignment wrapText="1"/>
    </xf>
    <xf numFmtId="0" fontId="58" fillId="0" borderId="0" xfId="0" applyFont="1"/>
    <xf numFmtId="0" fontId="13" fillId="0" borderId="100" xfId="0" applyFont="1" applyBorder="1" applyAlignment="1">
      <alignment horizontal="center" wrapText="1"/>
    </xf>
    <xf numFmtId="0" fontId="14" fillId="0" borderId="101" xfId="0" applyFont="1" applyBorder="1" applyAlignment="1">
      <alignment wrapText="1"/>
    </xf>
    <xf numFmtId="0" fontId="13" fillId="0" borderId="106" xfId="0" applyFont="1" applyBorder="1" applyAlignment="1">
      <alignment horizontal="center" vertical="center" wrapText="1"/>
    </xf>
    <xf numFmtId="0" fontId="13" fillId="0" borderId="107" xfId="0" applyFont="1" applyBorder="1" applyAlignment="1">
      <alignment horizontal="center" vertical="center" wrapText="1"/>
    </xf>
    <xf numFmtId="0" fontId="13" fillId="10" borderId="108" xfId="0" applyFont="1" applyFill="1" applyBorder="1" applyAlignment="1">
      <alignment horizontal="right" vertical="center" wrapText="1"/>
    </xf>
    <xf numFmtId="0" fontId="13" fillId="10" borderId="109" xfId="0" applyFont="1" applyFill="1" applyBorder="1" applyAlignment="1">
      <alignment vertical="center" wrapText="1"/>
    </xf>
    <xf numFmtId="0" fontId="14" fillId="10" borderId="109" xfId="0" applyFont="1" applyFill="1" applyBorder="1" applyAlignment="1">
      <alignment vertical="center" wrapText="1"/>
    </xf>
    <xf numFmtId="0" fontId="13" fillId="11" borderId="110" xfId="0" applyFont="1" applyFill="1" applyBorder="1" applyAlignment="1">
      <alignment horizontal="right" vertical="center" wrapText="1"/>
    </xf>
    <xf numFmtId="0" fontId="13" fillId="11" borderId="111" xfId="0" applyFont="1" applyFill="1" applyBorder="1" applyAlignment="1">
      <alignment vertical="center" wrapText="1"/>
    </xf>
    <xf numFmtId="0" fontId="14" fillId="11" borderId="111" xfId="0" applyFont="1" applyFill="1" applyBorder="1" applyAlignment="1">
      <alignment vertical="center" wrapText="1"/>
    </xf>
    <xf numFmtId="0" fontId="13" fillId="0" borderId="110" xfId="0" applyFont="1" applyBorder="1" applyAlignment="1">
      <alignment horizontal="right" vertical="center" wrapText="1"/>
    </xf>
    <xf numFmtId="0" fontId="13" fillId="0" borderId="111" xfId="0" applyFont="1" applyBorder="1" applyAlignment="1">
      <alignment vertical="center" wrapText="1"/>
    </xf>
    <xf numFmtId="0" fontId="14" fillId="0" borderId="111" xfId="0" applyFont="1" applyBorder="1" applyAlignment="1">
      <alignment horizontal="center" vertical="center" wrapText="1"/>
    </xf>
    <xf numFmtId="3" fontId="13" fillId="0" borderId="111" xfId="0" applyNumberFormat="1" applyFont="1" applyBorder="1" applyAlignment="1">
      <alignment horizontal="center" vertical="center" wrapText="1"/>
    </xf>
    <xf numFmtId="0" fontId="13" fillId="0" borderId="111" xfId="0" applyFont="1" applyBorder="1" applyAlignment="1">
      <alignment horizontal="center" vertical="center" wrapText="1"/>
    </xf>
    <xf numFmtId="0" fontId="14" fillId="0" borderId="111" xfId="0" applyFont="1" applyBorder="1" applyAlignment="1">
      <alignment vertical="center" wrapText="1"/>
    </xf>
    <xf numFmtId="0" fontId="13" fillId="0" borderId="110" xfId="0" applyFont="1" applyBorder="1" applyAlignment="1">
      <alignment horizontal="right" vertical="top" wrapText="1"/>
    </xf>
    <xf numFmtId="0" fontId="13" fillId="0" borderId="111" xfId="0" applyFont="1" applyBorder="1" applyAlignment="1">
      <alignment vertical="top" wrapText="1"/>
    </xf>
    <xf numFmtId="0" fontId="13" fillId="0" borderId="111" xfId="0" applyFont="1" applyBorder="1" applyAlignment="1">
      <alignment horizontal="center" vertical="top" wrapText="1"/>
    </xf>
    <xf numFmtId="0" fontId="19" fillId="0" borderId="111" xfId="0" applyFont="1" applyBorder="1" applyAlignment="1">
      <alignment horizontal="center" vertical="center" wrapText="1"/>
    </xf>
    <xf numFmtId="0" fontId="12" fillId="0" borderId="110" xfId="0" applyFont="1" applyBorder="1" applyAlignment="1">
      <alignment horizontal="right" vertical="top" wrapText="1"/>
    </xf>
    <xf numFmtId="0" fontId="12" fillId="0" borderId="111" xfId="0" applyFont="1" applyBorder="1" applyAlignment="1">
      <alignment vertical="top" wrapText="1"/>
    </xf>
    <xf numFmtId="0" fontId="12" fillId="0" borderId="111" xfId="0" applyFont="1" applyBorder="1" applyAlignment="1">
      <alignment horizontal="center" vertical="center" wrapText="1"/>
    </xf>
    <xf numFmtId="0" fontId="12" fillId="0" borderId="111" xfId="0" applyFont="1" applyBorder="1" applyAlignment="1">
      <alignment horizontal="center" vertical="top" wrapText="1"/>
    </xf>
    <xf numFmtId="0" fontId="14" fillId="0" borderId="111" xfId="0" applyFont="1" applyBorder="1" applyAlignment="1">
      <alignment horizontal="center" vertical="top" wrapText="1"/>
    </xf>
    <xf numFmtId="0" fontId="12" fillId="0" borderId="108" xfId="0" applyFont="1" applyBorder="1" applyAlignment="1">
      <alignment horizontal="right" vertical="top" wrapText="1"/>
    </xf>
    <xf numFmtId="0" fontId="12" fillId="16" borderId="111" xfId="0" applyFont="1" applyFill="1" applyBorder="1" applyAlignment="1">
      <alignment horizontal="center" wrapText="1"/>
    </xf>
    <xf numFmtId="0" fontId="12" fillId="16" borderId="107" xfId="0" applyFont="1" applyFill="1" applyBorder="1" applyAlignment="1">
      <alignment wrapText="1"/>
    </xf>
    <xf numFmtId="0" fontId="12" fillId="16" borderId="112" xfId="0" applyFont="1" applyFill="1" applyBorder="1" applyAlignment="1">
      <alignment wrapText="1"/>
    </xf>
    <xf numFmtId="0" fontId="12" fillId="16" borderId="109" xfId="0" applyFont="1" applyFill="1" applyBorder="1" applyAlignment="1">
      <alignment horizontal="center" wrapText="1"/>
    </xf>
    <xf numFmtId="0" fontId="12" fillId="0" borderId="107" xfId="0" applyFont="1" applyBorder="1" applyAlignment="1">
      <alignment vertical="top" wrapText="1"/>
    </xf>
    <xf numFmtId="0" fontId="12" fillId="0" borderId="111" xfId="0" applyFont="1" applyBorder="1" applyAlignment="1">
      <alignment horizontal="right" vertical="top" wrapText="1"/>
    </xf>
    <xf numFmtId="0" fontId="19" fillId="0" borderId="113" xfId="0" applyFont="1" applyBorder="1" applyAlignment="1">
      <alignment horizontal="right" vertical="top" wrapText="1"/>
    </xf>
    <xf numFmtId="0" fontId="13" fillId="16" borderId="107" xfId="0" applyFont="1" applyFill="1" applyBorder="1" applyAlignment="1">
      <alignment wrapText="1"/>
    </xf>
    <xf numFmtId="0" fontId="59" fillId="0" borderId="0" xfId="0" applyFont="1"/>
    <xf numFmtId="0" fontId="14" fillId="0" borderId="113" xfId="0" applyFont="1" applyBorder="1" applyAlignment="1">
      <alignment horizontal="right" vertical="top" wrapText="1"/>
    </xf>
    <xf numFmtId="0" fontId="45" fillId="16" borderId="107" xfId="0" applyFont="1" applyFill="1" applyBorder="1" applyAlignment="1">
      <alignment wrapText="1"/>
    </xf>
    <xf numFmtId="0" fontId="14" fillId="0" borderId="108" xfId="0" applyFont="1" applyBorder="1" applyAlignment="1">
      <alignment horizontal="right" vertical="top" wrapText="1"/>
    </xf>
    <xf numFmtId="0" fontId="12" fillId="0" borderId="114" xfId="0" applyFont="1" applyBorder="1" applyAlignment="1">
      <alignment horizontal="center" vertical="center" wrapText="1"/>
    </xf>
    <xf numFmtId="0" fontId="12" fillId="16" borderId="112" xfId="0" applyFont="1" applyFill="1" applyBorder="1" applyAlignment="1">
      <alignment horizontal="center" wrapText="1"/>
    </xf>
    <xf numFmtId="0" fontId="12" fillId="0" borderId="114" xfId="0" applyFont="1" applyBorder="1" applyAlignment="1">
      <alignment horizontal="center" vertical="top" wrapText="1"/>
    </xf>
    <xf numFmtId="0" fontId="14" fillId="0" borderId="62" xfId="0" applyFont="1" applyBorder="1" applyAlignment="1">
      <alignment horizontal="right" vertical="top" wrapText="1"/>
    </xf>
    <xf numFmtId="0" fontId="12" fillId="16" borderId="56" xfId="0" applyFont="1" applyFill="1" applyBorder="1" applyAlignment="1">
      <alignment wrapText="1"/>
    </xf>
    <xf numFmtId="0" fontId="12" fillId="0" borderId="1" xfId="0" applyFont="1" applyBorder="1" applyAlignment="1">
      <alignment horizontal="center" vertical="center" wrapText="1"/>
    </xf>
    <xf numFmtId="0" fontId="13" fillId="0" borderId="1" xfId="0" applyFont="1" applyBorder="1" applyAlignment="1">
      <alignment horizontal="center" vertical="center" wrapText="1"/>
    </xf>
    <xf numFmtId="0" fontId="13" fillId="16" borderId="56" xfId="0" applyFont="1" applyFill="1" applyBorder="1" applyAlignment="1">
      <alignment horizontal="center" wrapText="1"/>
    </xf>
    <xf numFmtId="0" fontId="13" fillId="0" borderId="1" xfId="0" applyFont="1" applyBorder="1" applyAlignment="1">
      <alignment horizontal="center" vertical="top" wrapText="1"/>
    </xf>
    <xf numFmtId="0" fontId="12" fillId="16" borderId="2" xfId="0" applyFont="1" applyFill="1" applyBorder="1" applyAlignment="1">
      <alignment wrapText="1"/>
    </xf>
    <xf numFmtId="0" fontId="14" fillId="0" borderId="2" xfId="0" applyFont="1" applyBorder="1" applyAlignment="1">
      <alignment horizontal="center" vertical="top" wrapText="1"/>
    </xf>
    <xf numFmtId="0" fontId="60" fillId="16" borderId="2" xfId="0" applyFont="1" applyFill="1" applyBorder="1" applyAlignment="1">
      <alignment wrapText="1"/>
    </xf>
    <xf numFmtId="1" fontId="13" fillId="0" borderId="62" xfId="0" applyNumberFormat="1" applyFont="1" applyBorder="1" applyAlignment="1">
      <alignment horizontal="right" vertical="top" wrapText="1"/>
    </xf>
    <xf numFmtId="1" fontId="12" fillId="0" borderId="62" xfId="0" applyNumberFormat="1" applyFont="1" applyBorder="1" applyAlignment="1">
      <alignment horizontal="right" vertical="top" wrapText="1"/>
    </xf>
    <xf numFmtId="1" fontId="12" fillId="0" borderId="76" xfId="0" applyNumberFormat="1" applyFont="1" applyBorder="1" applyAlignment="1">
      <alignment horizontal="right" vertical="top" wrapText="1"/>
    </xf>
    <xf numFmtId="1" fontId="12" fillId="0" borderId="69" xfId="0" applyNumberFormat="1" applyFont="1" applyBorder="1" applyAlignment="1">
      <alignment horizontal="right" vertical="top" wrapText="1"/>
    </xf>
    <xf numFmtId="166" fontId="13" fillId="0" borderId="69" xfId="0" applyNumberFormat="1" applyFont="1" applyBorder="1" applyAlignment="1">
      <alignment horizontal="right" vertical="center" wrapText="1"/>
    </xf>
    <xf numFmtId="0" fontId="13" fillId="0" borderId="71" xfId="0" applyFont="1" applyBorder="1" applyAlignment="1">
      <alignment horizontal="right" vertical="top" wrapText="1"/>
    </xf>
    <xf numFmtId="171" fontId="12" fillId="0" borderId="71" xfId="0" applyNumberFormat="1" applyFont="1" applyBorder="1" applyAlignment="1">
      <alignment horizontal="right" vertical="top" wrapText="1"/>
    </xf>
    <xf numFmtId="171" fontId="12" fillId="0" borderId="74" xfId="0" applyNumberFormat="1" applyFont="1" applyBorder="1" applyAlignment="1">
      <alignment horizontal="right" vertical="top" wrapText="1"/>
    </xf>
    <xf numFmtId="171" fontId="12" fillId="0" borderId="76" xfId="0" applyNumberFormat="1" applyFont="1" applyBorder="1" applyAlignment="1">
      <alignment horizontal="right" vertical="top" wrapText="1"/>
    </xf>
    <xf numFmtId="171" fontId="12" fillId="0" borderId="69" xfId="0" applyNumberFormat="1" applyFont="1" applyBorder="1" applyAlignment="1">
      <alignment horizontal="right" vertical="top" wrapText="1"/>
    </xf>
    <xf numFmtId="1" fontId="13" fillId="0" borderId="76" xfId="0" applyNumberFormat="1" applyFont="1" applyBorder="1" applyAlignment="1">
      <alignment horizontal="right" vertical="top" wrapText="1"/>
    </xf>
    <xf numFmtId="1" fontId="13" fillId="0" borderId="69" xfId="0" applyNumberFormat="1" applyFont="1" applyBorder="1" applyAlignment="1">
      <alignment horizontal="right" vertical="top" wrapText="1"/>
    </xf>
    <xf numFmtId="0" fontId="14" fillId="0" borderId="100" xfId="0" applyFont="1" applyBorder="1" applyAlignment="1">
      <alignment vertical="top" wrapText="1"/>
    </xf>
    <xf numFmtId="0" fontId="12" fillId="0" borderId="63" xfId="0" applyFont="1" applyBorder="1" applyAlignment="1">
      <alignment horizontal="center" vertical="top" wrapText="1"/>
    </xf>
    <xf numFmtId="0" fontId="12" fillId="0" borderId="115" xfId="0" applyFont="1" applyBorder="1" applyAlignment="1">
      <alignment horizontal="right" vertical="top" wrapText="1"/>
    </xf>
    <xf numFmtId="0" fontId="12" fillId="0" borderId="116" xfId="0" applyFont="1" applyBorder="1" applyAlignment="1">
      <alignment vertical="top" wrapText="1"/>
    </xf>
    <xf numFmtId="0" fontId="12" fillId="0" borderId="116" xfId="0" applyFont="1" applyBorder="1" applyAlignment="1">
      <alignment horizontal="center" vertical="center" wrapText="1"/>
    </xf>
    <xf numFmtId="0" fontId="14" fillId="0" borderId="116" xfId="0" applyFont="1" applyBorder="1" applyAlignment="1">
      <alignment horizontal="center" vertical="top" wrapText="1"/>
    </xf>
    <xf numFmtId="0" fontId="14" fillId="0" borderId="116" xfId="0" applyFont="1" applyBorder="1" applyAlignment="1">
      <alignment vertical="top" wrapText="1"/>
    </xf>
    <xf numFmtId="0" fontId="14" fillId="0" borderId="111" xfId="0" applyFont="1" applyBorder="1" applyAlignment="1">
      <alignment vertical="top" wrapText="1"/>
    </xf>
    <xf numFmtId="0" fontId="12" fillId="0" borderId="117" xfId="0" applyFont="1" applyBorder="1" applyAlignment="1">
      <alignment vertical="top"/>
    </xf>
    <xf numFmtId="0" fontId="12" fillId="0" borderId="106" xfId="0" applyFont="1" applyBorder="1" applyAlignment="1">
      <alignment horizontal="right" vertical="top" wrapText="1"/>
    </xf>
    <xf numFmtId="0" fontId="14" fillId="0" borderId="118" xfId="0" applyFont="1" applyBorder="1" applyAlignment="1">
      <alignment horizontal="right" wrapText="1"/>
    </xf>
    <xf numFmtId="0" fontId="14" fillId="0" borderId="119" xfId="0" applyFont="1" applyBorder="1" applyAlignment="1">
      <alignment horizontal="right" vertical="top" wrapText="1"/>
    </xf>
    <xf numFmtId="0" fontId="14" fillId="0" borderId="120" xfId="0" applyFont="1" applyBorder="1" applyAlignment="1">
      <alignment horizontal="right" wrapText="1"/>
    </xf>
    <xf numFmtId="0" fontId="13" fillId="0" borderId="106" xfId="0" applyFont="1" applyBorder="1" applyAlignment="1">
      <alignment horizontal="right" vertical="top" wrapText="1"/>
    </xf>
    <xf numFmtId="0" fontId="14" fillId="0" borderId="107" xfId="0" applyFont="1" applyBorder="1" applyAlignment="1">
      <alignment vertical="top" wrapText="1"/>
    </xf>
    <xf numFmtId="0" fontId="13" fillId="10" borderId="111" xfId="0" applyFont="1" applyFill="1" applyBorder="1" applyAlignment="1">
      <alignment vertical="center" wrapText="1"/>
    </xf>
    <xf numFmtId="0" fontId="14" fillId="0" borderId="108" xfId="0" applyFont="1" applyBorder="1" applyAlignment="1">
      <alignment horizontal="right" vertical="center" wrapText="1"/>
    </xf>
    <xf numFmtId="0" fontId="14" fillId="0" borderId="109" xfId="0" applyFont="1" applyBorder="1" applyAlignment="1">
      <alignment vertical="center" wrapText="1"/>
    </xf>
    <xf numFmtId="0" fontId="14" fillId="0" borderId="110" xfId="0" applyFont="1" applyBorder="1" applyAlignment="1">
      <alignment horizontal="right" vertical="center" wrapText="1"/>
    </xf>
    <xf numFmtId="0" fontId="13" fillId="10" borderId="108" xfId="0" applyFont="1" applyFill="1" applyBorder="1" applyAlignment="1">
      <alignment horizontal="right" vertical="top" wrapText="1"/>
    </xf>
    <xf numFmtId="0" fontId="13" fillId="10" borderId="109" xfId="0" applyFont="1" applyFill="1" applyBorder="1" applyAlignment="1">
      <alignment vertical="top" wrapText="1"/>
    </xf>
    <xf numFmtId="0" fontId="12" fillId="10" borderId="109" xfId="0" applyFont="1" applyFill="1" applyBorder="1" applyAlignment="1">
      <alignment vertical="center" wrapText="1"/>
    </xf>
    <xf numFmtId="0" fontId="13" fillId="10" borderId="110" xfId="0" applyFont="1" applyFill="1" applyBorder="1" applyAlignment="1">
      <alignment horizontal="right" vertical="center" wrapText="1"/>
    </xf>
    <xf numFmtId="0" fontId="14" fillId="10" borderId="109" xfId="0" applyFont="1" applyFill="1" applyBorder="1" applyAlignment="1">
      <alignment vertical="top" wrapText="1"/>
    </xf>
    <xf numFmtId="0" fontId="14" fillId="10" borderId="108" xfId="0" applyFont="1" applyFill="1" applyBorder="1" applyAlignment="1">
      <alignment horizontal="right" vertical="top" wrapText="1"/>
    </xf>
    <xf numFmtId="0" fontId="14" fillId="10" borderId="110" xfId="0" applyFont="1" applyFill="1" applyBorder="1" applyAlignment="1">
      <alignment horizontal="right" vertical="center" wrapText="1"/>
    </xf>
    <xf numFmtId="0" fontId="14" fillId="0" borderId="121" xfId="0" applyFont="1" applyBorder="1" applyAlignment="1">
      <alignment vertical="top" wrapText="1"/>
    </xf>
    <xf numFmtId="0" fontId="14" fillId="0" borderId="122" xfId="0" applyFont="1" applyBorder="1" applyAlignment="1">
      <alignment vertical="top" wrapText="1"/>
    </xf>
    <xf numFmtId="0" fontId="14" fillId="0" borderId="122" xfId="0" applyFont="1" applyBorder="1" applyAlignment="1">
      <alignment vertical="center" wrapText="1"/>
    </xf>
    <xf numFmtId="0" fontId="12" fillId="5" borderId="2" xfId="0" applyFont="1" applyFill="1" applyBorder="1" applyAlignment="1">
      <alignment vertical="center" wrapText="1"/>
    </xf>
    <xf numFmtId="0" fontId="12" fillId="5" borderId="2" xfId="0" applyFont="1" applyFill="1" applyBorder="1" applyAlignment="1">
      <alignment horizontal="center" vertical="center"/>
    </xf>
    <xf numFmtId="0" fontId="11" fillId="0" borderId="2" xfId="0" applyFont="1" applyBorder="1" applyAlignment="1">
      <alignment horizontal="left" vertical="center" shrinkToFit="1"/>
    </xf>
    <xf numFmtId="1" fontId="12" fillId="5" borderId="2" xfId="0" applyNumberFormat="1" applyFont="1" applyFill="1" applyBorder="1" applyAlignment="1">
      <alignment horizontal="center" vertical="center" wrapText="1"/>
    </xf>
    <xf numFmtId="171" fontId="12" fillId="5" borderId="2" xfId="0" applyNumberFormat="1" applyFont="1" applyFill="1" applyBorder="1" applyAlignment="1">
      <alignment vertical="center" wrapText="1"/>
    </xf>
    <xf numFmtId="0" fontId="12" fillId="5" borderId="2" xfId="0" applyFont="1" applyFill="1" applyBorder="1" applyAlignment="1">
      <alignment horizontal="center" vertical="center" wrapText="1"/>
    </xf>
    <xf numFmtId="0" fontId="39" fillId="0" borderId="0" xfId="0" applyFont="1" applyAlignment="1">
      <alignment wrapText="1"/>
    </xf>
    <xf numFmtId="0" fontId="11" fillId="0" borderId="0" xfId="0" applyFont="1" applyAlignment="1">
      <alignment vertical="center" wrapText="1"/>
    </xf>
    <xf numFmtId="0" fontId="39" fillId="0" borderId="0" xfId="0" applyFont="1" applyAlignment="1">
      <alignment horizontal="right" wrapText="1"/>
    </xf>
    <xf numFmtId="0" fontId="61" fillId="0" borderId="0" xfId="0" applyFont="1"/>
    <xf numFmtId="0" fontId="61" fillId="0" borderId="0" xfId="0" applyFont="1" applyAlignment="1">
      <alignment horizontal="center" vertical="center"/>
    </xf>
    <xf numFmtId="0" fontId="61" fillId="0" borderId="0" xfId="0" applyFont="1" applyAlignment="1">
      <alignment vertical="center"/>
    </xf>
    <xf numFmtId="0" fontId="61" fillId="0" borderId="0" xfId="0" applyFont="1" applyAlignment="1">
      <alignment horizontal="center"/>
    </xf>
    <xf numFmtId="49" fontId="39" fillId="0" borderId="24" xfId="0" quotePrefix="1" applyNumberFormat="1" applyFont="1" applyBorder="1" applyAlignment="1">
      <alignment horizontal="center" vertical="center" wrapText="1"/>
    </xf>
    <xf numFmtId="49" fontId="39" fillId="0" borderId="2" xfId="0" quotePrefix="1" applyNumberFormat="1" applyFont="1" applyBorder="1" applyAlignment="1">
      <alignment horizontal="center" vertical="center" wrapText="1"/>
    </xf>
    <xf numFmtId="49" fontId="39" fillId="0" borderId="2" xfId="0" applyNumberFormat="1" applyFont="1" applyBorder="1" applyAlignment="1">
      <alignment horizontal="center" vertical="center" wrapText="1"/>
    </xf>
    <xf numFmtId="49" fontId="39" fillId="0" borderId="25" xfId="0" applyNumberFormat="1" applyFont="1" applyBorder="1" applyAlignment="1">
      <alignment horizontal="center" vertical="center" wrapText="1"/>
    </xf>
    <xf numFmtId="49" fontId="11" fillId="0" borderId="0" xfId="0" applyNumberFormat="1" applyFont="1" applyAlignment="1">
      <alignment horizontal="center"/>
    </xf>
    <xf numFmtId="0" fontId="39" fillId="7" borderId="54" xfId="0" applyFont="1" applyFill="1" applyBorder="1" applyAlignment="1">
      <alignment horizontal="center" vertical="center" wrapText="1"/>
    </xf>
    <xf numFmtId="0" fontId="39" fillId="7" borderId="66" xfId="0" applyFont="1" applyFill="1" applyBorder="1" applyAlignment="1">
      <alignment horizontal="left" vertical="center" wrapText="1"/>
    </xf>
    <xf numFmtId="0" fontId="11" fillId="7" borderId="66" xfId="0" quotePrefix="1" applyFont="1" applyFill="1" applyBorder="1" applyAlignment="1">
      <alignment horizontal="center" vertical="center" wrapText="1"/>
    </xf>
    <xf numFmtId="0" fontId="39" fillId="7" borderId="66" xfId="0" applyFont="1" applyFill="1" applyBorder="1" applyAlignment="1">
      <alignment horizontal="left" vertical="center"/>
    </xf>
    <xf numFmtId="0" fontId="39" fillId="7" borderId="66" xfId="0" applyFont="1" applyFill="1" applyBorder="1" applyAlignment="1">
      <alignment horizontal="center" vertical="center" wrapText="1"/>
    </xf>
    <xf numFmtId="0" fontId="11" fillId="7" borderId="123" xfId="0" applyFont="1" applyFill="1" applyBorder="1" applyAlignment="1">
      <alignment vertical="top"/>
    </xf>
    <xf numFmtId="0" fontId="39" fillId="0" borderId="69" xfId="0" applyFont="1" applyBorder="1" applyAlignment="1">
      <alignment horizontal="center" vertical="center" wrapText="1"/>
    </xf>
    <xf numFmtId="0" fontId="39" fillId="0" borderId="63" xfId="0" applyFont="1" applyBorder="1" applyAlignment="1">
      <alignment horizontal="left" vertical="center" wrapText="1"/>
    </xf>
    <xf numFmtId="0" fontId="39" fillId="0" borderId="63" xfId="0" applyFont="1" applyBorder="1" applyAlignment="1">
      <alignment horizontal="left" vertical="center"/>
    </xf>
    <xf numFmtId="0" fontId="39" fillId="0" borderId="63" xfId="0" applyFont="1" applyBorder="1" applyAlignment="1">
      <alignment horizontal="center" vertical="center" wrapText="1"/>
    </xf>
    <xf numFmtId="0" fontId="39" fillId="0" borderId="124" xfId="0" applyFont="1" applyBorder="1" applyAlignment="1">
      <alignment vertical="top"/>
    </xf>
    <xf numFmtId="0" fontId="21" fillId="0" borderId="71" xfId="0" applyFont="1" applyBorder="1" applyAlignment="1">
      <alignment horizontal="center" vertical="center" wrapText="1"/>
    </xf>
    <xf numFmtId="0" fontId="11" fillId="0" borderId="30" xfId="0" applyFont="1" applyBorder="1" applyAlignment="1">
      <alignment horizontal="left" vertical="center"/>
    </xf>
    <xf numFmtId="0" fontId="11" fillId="0" borderId="30" xfId="0" applyFont="1" applyBorder="1" applyAlignment="1">
      <alignment horizontal="left" vertical="center" wrapText="1"/>
    </xf>
    <xf numFmtId="0" fontId="11" fillId="0" borderId="30" xfId="0" applyFont="1" applyBorder="1" applyAlignment="1">
      <alignment horizontal="center" vertical="center" wrapText="1"/>
    </xf>
    <xf numFmtId="0" fontId="11" fillId="0" borderId="117" xfId="0" applyFont="1" applyBorder="1" applyAlignment="1">
      <alignment horizontal="center" vertical="center" wrapText="1"/>
    </xf>
    <xf numFmtId="0" fontId="31" fillId="0" borderId="71" xfId="0" applyFont="1" applyBorder="1" applyAlignment="1">
      <alignment horizontal="center" vertical="center" wrapText="1"/>
    </xf>
    <xf numFmtId="0" fontId="39" fillId="0" borderId="30" xfId="0" applyFont="1" applyBorder="1" applyAlignment="1">
      <alignment horizontal="left" vertical="center" wrapText="1"/>
    </xf>
    <xf numFmtId="0" fontId="11" fillId="0" borderId="30" xfId="0" applyFont="1" applyBorder="1" applyAlignment="1">
      <alignment vertical="center"/>
    </xf>
    <xf numFmtId="0" fontId="39" fillId="0" borderId="30" xfId="0" applyFont="1" applyBorder="1" applyAlignment="1">
      <alignment horizontal="center" vertical="center" wrapText="1"/>
    </xf>
    <xf numFmtId="0" fontId="39" fillId="0" borderId="117" xfId="0" applyFont="1" applyBorder="1" applyAlignment="1">
      <alignment vertical="top"/>
    </xf>
    <xf numFmtId="0" fontId="11" fillId="0" borderId="30" xfId="0" applyFont="1" applyBorder="1" applyAlignment="1">
      <alignment vertical="center" wrapText="1"/>
    </xf>
    <xf numFmtId="0" fontId="11" fillId="0" borderId="117" xfId="0" applyFont="1" applyBorder="1" applyAlignment="1">
      <alignment vertical="center"/>
    </xf>
    <xf numFmtId="0" fontId="11" fillId="0" borderId="125" xfId="0" applyFont="1" applyBorder="1" applyAlignment="1">
      <alignment horizontal="center" vertical="center" wrapText="1"/>
    </xf>
    <xf numFmtId="0" fontId="11" fillId="0" borderId="31" xfId="0" applyFont="1" applyBorder="1" applyAlignment="1">
      <alignment horizontal="left" vertical="center" wrapText="1"/>
    </xf>
    <xf numFmtId="0" fontId="11" fillId="0" borderId="31" xfId="0" applyFont="1" applyBorder="1" applyAlignment="1">
      <alignment horizontal="left" vertical="center"/>
    </xf>
    <xf numFmtId="0" fontId="11" fillId="0" borderId="31" xfId="0" applyFont="1" applyBorder="1" applyAlignment="1">
      <alignment horizontal="center" vertical="center" wrapText="1"/>
    </xf>
    <xf numFmtId="0" fontId="39" fillId="0" borderId="126" xfId="0" applyFont="1" applyBorder="1" applyAlignment="1">
      <alignment vertical="top"/>
    </xf>
    <xf numFmtId="0" fontId="11" fillId="7" borderId="66" xfId="0" applyFont="1" applyFill="1" applyBorder="1" applyAlignment="1">
      <alignment horizontal="center" vertical="center" wrapText="1"/>
    </xf>
    <xf numFmtId="171" fontId="39" fillId="0" borderId="76" xfId="0" applyNumberFormat="1" applyFont="1" applyBorder="1" applyAlignment="1">
      <alignment vertical="top" wrapText="1"/>
    </xf>
    <xf numFmtId="0" fontId="39" fillId="0" borderId="124" xfId="0" applyFont="1" applyBorder="1" applyAlignment="1">
      <alignment vertical="center"/>
    </xf>
    <xf numFmtId="0" fontId="39" fillId="0" borderId="52" xfId="0" applyFont="1" applyBorder="1" applyAlignment="1">
      <alignment horizontal="left" vertical="center" wrapText="1"/>
    </xf>
    <xf numFmtId="0" fontId="39" fillId="0" borderId="52" xfId="0" applyFont="1" applyBorder="1" applyAlignment="1">
      <alignment horizontal="left" vertical="center"/>
    </xf>
    <xf numFmtId="0" fontId="39" fillId="0" borderId="127" xfId="0" applyFont="1" applyBorder="1" applyAlignment="1">
      <alignment vertical="center"/>
    </xf>
    <xf numFmtId="0" fontId="39" fillId="0" borderId="52" xfId="0" applyFont="1" applyBorder="1" applyAlignment="1">
      <alignment horizontal="center" vertical="center" wrapText="1"/>
    </xf>
    <xf numFmtId="1" fontId="39" fillId="0" borderId="83" xfId="0" applyNumberFormat="1" applyFont="1" applyBorder="1" applyAlignment="1">
      <alignment vertical="top" wrapText="1"/>
    </xf>
    <xf numFmtId="0" fontId="39" fillId="0" borderId="84" xfId="0" applyFont="1" applyBorder="1" applyAlignment="1">
      <alignment horizontal="left" vertical="top" wrapText="1"/>
    </xf>
    <xf numFmtId="0" fontId="39" fillId="0" borderId="84" xfId="0" applyFont="1" applyBorder="1" applyAlignment="1">
      <alignment horizontal="left" vertical="top"/>
    </xf>
    <xf numFmtId="0" fontId="39" fillId="0" borderId="84" xfId="0" applyFont="1" applyBorder="1" applyAlignment="1">
      <alignment horizontal="center" vertical="center" wrapText="1"/>
    </xf>
    <xf numFmtId="0" fontId="39" fillId="0" borderId="84" xfId="0" applyFont="1" applyBorder="1" applyAlignment="1">
      <alignment horizontal="center" vertical="top" wrapText="1"/>
    </xf>
    <xf numFmtId="0" fontId="39" fillId="0" borderId="128" xfId="0" applyFont="1" applyBorder="1" applyAlignment="1">
      <alignment vertical="top"/>
    </xf>
    <xf numFmtId="0" fontId="11" fillId="0" borderId="0" xfId="0" applyFont="1" applyAlignment="1">
      <alignment vertical="top"/>
    </xf>
    <xf numFmtId="0" fontId="11" fillId="0" borderId="0" xfId="0" applyFont="1" applyAlignment="1">
      <alignment horizontal="left"/>
    </xf>
    <xf numFmtId="0" fontId="2" fillId="0" borderId="0" xfId="0" applyFont="1" applyAlignment="1">
      <alignment horizontal="right"/>
    </xf>
    <xf numFmtId="49" fontId="13" fillId="0" borderId="135" xfId="0" quotePrefix="1" applyNumberFormat="1" applyFont="1" applyBorder="1" applyAlignment="1">
      <alignment horizontal="center" vertical="center" wrapText="1"/>
    </xf>
    <xf numFmtId="49" fontId="13" fillId="0" borderId="1" xfId="0" quotePrefix="1" applyNumberFormat="1" applyFont="1" applyBorder="1" applyAlignment="1">
      <alignment horizontal="center" vertical="center" wrapText="1"/>
    </xf>
    <xf numFmtId="49" fontId="13" fillId="0" borderId="1" xfId="0" applyNumberFormat="1" applyFont="1" applyBorder="1" applyAlignment="1">
      <alignment horizontal="center" vertical="center" wrapText="1"/>
    </xf>
    <xf numFmtId="49" fontId="44" fillId="0" borderId="1" xfId="0" quotePrefix="1" applyNumberFormat="1" applyFont="1" applyBorder="1" applyAlignment="1">
      <alignment horizontal="center" vertical="center" wrapText="1"/>
    </xf>
    <xf numFmtId="49" fontId="13" fillId="0" borderId="136" xfId="0" applyNumberFormat="1" applyFont="1" applyBorder="1" applyAlignment="1">
      <alignment horizontal="center" vertical="center" wrapText="1"/>
    </xf>
    <xf numFmtId="0" fontId="14" fillId="0" borderId="137" xfId="0" applyFont="1" applyBorder="1"/>
    <xf numFmtId="166" fontId="13" fillId="0" borderId="11" xfId="0" applyNumberFormat="1" applyFont="1" applyBorder="1" applyAlignment="1">
      <alignment horizontal="left" vertical="center" wrapText="1"/>
    </xf>
    <xf numFmtId="166" fontId="12" fillId="0" borderId="10" xfId="0" applyNumberFormat="1" applyFont="1" applyBorder="1" applyAlignment="1">
      <alignment horizontal="center" vertical="center" wrapText="1"/>
    </xf>
    <xf numFmtId="0" fontId="49" fillId="0" borderId="11" xfId="0" applyFont="1" applyBorder="1" applyAlignment="1">
      <alignment horizontal="left" vertical="center" wrapText="1"/>
    </xf>
    <xf numFmtId="0" fontId="12" fillId="0" borderId="12" xfId="0" applyFont="1" applyBorder="1" applyAlignment="1">
      <alignment horizontal="center" vertical="center"/>
    </xf>
    <xf numFmtId="0" fontId="12" fillId="0" borderId="11" xfId="0" applyFont="1" applyBorder="1" applyAlignment="1">
      <alignment horizontal="left" vertical="center"/>
    </xf>
    <xf numFmtId="0" fontId="48" fillId="0" borderId="0" xfId="0" applyFont="1"/>
    <xf numFmtId="0" fontId="12" fillId="0" borderId="12" xfId="0" applyFont="1" applyBorder="1" applyAlignment="1">
      <alignment horizontal="center" vertical="center" wrapText="1"/>
    </xf>
    <xf numFmtId="3" fontId="49" fillId="0" borderId="11" xfId="0" applyNumberFormat="1" applyFont="1" applyBorder="1" applyAlignment="1">
      <alignment horizontal="right" vertical="center"/>
    </xf>
    <xf numFmtId="0" fontId="62" fillId="0" borderId="0" xfId="0" applyFont="1" applyAlignment="1">
      <alignment vertical="top"/>
    </xf>
    <xf numFmtId="0" fontId="45" fillId="0" borderId="12" xfId="0" applyFont="1" applyBorder="1" applyAlignment="1">
      <alignment vertical="center"/>
    </xf>
    <xf numFmtId="0" fontId="12" fillId="5" borderId="11" xfId="0" applyFont="1" applyFill="1" applyBorder="1" applyAlignment="1">
      <alignment horizontal="left" vertical="center" wrapText="1"/>
    </xf>
    <xf numFmtId="0" fontId="12" fillId="0" borderId="12" xfId="0" applyFont="1" applyBorder="1" applyAlignment="1">
      <alignment vertical="center" wrapText="1"/>
    </xf>
    <xf numFmtId="0" fontId="49" fillId="0" borderId="10" xfId="0" applyFont="1" applyBorder="1" applyAlignment="1">
      <alignment horizontal="center" vertical="center" wrapText="1"/>
    </xf>
    <xf numFmtId="0" fontId="12" fillId="0" borderId="12" xfId="0" applyFont="1" applyBorder="1" applyAlignment="1">
      <alignment horizontal="left" vertical="center"/>
    </xf>
    <xf numFmtId="3" fontId="12" fillId="0" borderId="11" xfId="0" applyNumberFormat="1" applyFont="1" applyBorder="1" applyAlignment="1">
      <alignment horizontal="right" vertical="top"/>
    </xf>
    <xf numFmtId="3" fontId="12" fillId="5" borderId="11" xfId="0" applyNumberFormat="1" applyFont="1" applyFill="1" applyBorder="1" applyAlignment="1">
      <alignment horizontal="right" vertical="top"/>
    </xf>
    <xf numFmtId="3" fontId="12" fillId="5" borderId="11" xfId="0" applyNumberFormat="1" applyFont="1" applyFill="1" applyBorder="1" applyAlignment="1">
      <alignment horizontal="right" vertical="center" wrapText="1"/>
    </xf>
    <xf numFmtId="0" fontId="49" fillId="5" borderId="12" xfId="0" applyFont="1" applyFill="1" applyBorder="1" applyAlignment="1">
      <alignment vertical="center"/>
    </xf>
    <xf numFmtId="0" fontId="13" fillId="0" borderId="10" xfId="0" applyFont="1" applyBorder="1" applyAlignment="1">
      <alignment horizontal="center" vertical="center"/>
    </xf>
    <xf numFmtId="3" fontId="12" fillId="16" borderId="11" xfId="0" applyNumberFormat="1" applyFont="1" applyFill="1" applyBorder="1" applyAlignment="1">
      <alignment horizontal="right" vertical="top"/>
    </xf>
    <xf numFmtId="0" fontId="12" fillId="5" borderId="12" xfId="0" applyFont="1" applyFill="1" applyBorder="1" applyAlignment="1">
      <alignment horizontal="left" vertical="top"/>
    </xf>
    <xf numFmtId="0" fontId="49" fillId="0" borderId="11" xfId="0" applyFont="1" applyBorder="1" applyAlignment="1">
      <alignment horizontal="center" vertical="center" wrapText="1"/>
    </xf>
    <xf numFmtId="0" fontId="12" fillId="0" borderId="10" xfId="0" applyFont="1" applyBorder="1" applyAlignment="1">
      <alignment horizontal="center" vertical="center"/>
    </xf>
    <xf numFmtId="3" fontId="49" fillId="0" borderId="11" xfId="0" applyNumberFormat="1" applyFont="1" applyBorder="1" applyAlignment="1">
      <alignment horizontal="center" vertical="center" wrapText="1"/>
    </xf>
    <xf numFmtId="3" fontId="49" fillId="0" borderId="11" xfId="0" applyNumberFormat="1" applyFont="1" applyBorder="1" applyAlignment="1">
      <alignment horizontal="right" vertical="center" wrapText="1"/>
    </xf>
    <xf numFmtId="3" fontId="49" fillId="5" borderId="11" xfId="0" applyNumberFormat="1" applyFont="1" applyFill="1" applyBorder="1" applyAlignment="1">
      <alignment horizontal="right" vertical="center" wrapText="1"/>
    </xf>
    <xf numFmtId="0" fontId="49" fillId="16" borderId="11" xfId="0" applyFont="1" applyFill="1" applyBorder="1" applyAlignment="1">
      <alignment horizontal="center" vertical="center" wrapText="1"/>
    </xf>
    <xf numFmtId="0" fontId="12" fillId="5" borderId="12" xfId="0" applyFont="1" applyFill="1" applyBorder="1" applyAlignment="1">
      <alignment horizontal="left" vertical="top" wrapText="1"/>
    </xf>
    <xf numFmtId="3" fontId="12" fillId="0" borderId="12" xfId="0" applyNumberFormat="1" applyFont="1" applyBorder="1" applyAlignment="1">
      <alignment vertical="center"/>
    </xf>
    <xf numFmtId="3" fontId="12" fillId="0" borderId="12" xfId="0" applyNumberFormat="1" applyFont="1" applyBorder="1" applyAlignment="1">
      <alignment vertical="center" wrapText="1"/>
    </xf>
    <xf numFmtId="3" fontId="12" fillId="0" borderId="12" xfId="0" applyNumberFormat="1" applyFont="1" applyBorder="1" applyAlignment="1">
      <alignment horizontal="left" vertical="center"/>
    </xf>
    <xf numFmtId="0" fontId="47" fillId="0" borderId="17" xfId="0" applyFont="1" applyBorder="1" applyAlignment="1">
      <alignment vertical="top"/>
    </xf>
    <xf numFmtId="0" fontId="63" fillId="0" borderId="18" xfId="0" applyFont="1" applyBorder="1" applyAlignment="1">
      <alignment vertical="center" wrapText="1"/>
    </xf>
    <xf numFmtId="0" fontId="41" fillId="0" borderId="138" xfId="0" applyFont="1" applyBorder="1" applyAlignment="1">
      <alignment horizontal="center" vertical="center" wrapText="1"/>
    </xf>
    <xf numFmtId="3" fontId="36" fillId="0" borderId="139" xfId="0" applyNumberFormat="1" applyFont="1" applyBorder="1" applyAlignment="1">
      <alignment vertical="center"/>
    </xf>
    <xf numFmtId="3" fontId="13" fillId="0" borderId="139" xfId="0" applyNumberFormat="1" applyFont="1" applyBorder="1" applyAlignment="1">
      <alignment vertical="center"/>
    </xf>
    <xf numFmtId="0" fontId="41" fillId="0" borderId="140" xfId="0" applyFont="1" applyBorder="1" applyAlignment="1">
      <alignment vertical="center"/>
    </xf>
    <xf numFmtId="0" fontId="13" fillId="0" borderId="0" xfId="0" applyFont="1"/>
    <xf numFmtId="0" fontId="64" fillId="0" borderId="0" xfId="0" applyFont="1" applyAlignment="1">
      <alignment horizontal="left" wrapText="1"/>
    </xf>
    <xf numFmtId="3" fontId="14" fillId="0" borderId="0" xfId="0" applyNumberFormat="1" applyFont="1"/>
    <xf numFmtId="0" fontId="65" fillId="20" borderId="0" xfId="0" applyFont="1" applyFill="1" applyAlignment="1">
      <alignment horizontal="center" vertical="center"/>
    </xf>
    <xf numFmtId="0" fontId="25" fillId="0" borderId="0" xfId="0" applyFont="1" applyAlignment="1">
      <alignment horizontal="center" vertical="center"/>
    </xf>
    <xf numFmtId="0" fontId="66" fillId="20" borderId="2" xfId="0" applyFont="1" applyFill="1" applyBorder="1" applyAlignment="1">
      <alignment horizontal="center" vertical="center" wrapText="1"/>
    </xf>
    <xf numFmtId="0" fontId="66" fillId="16" borderId="2" xfId="0" applyFont="1" applyFill="1" applyBorder="1" applyAlignment="1">
      <alignment horizontal="center" vertical="center" wrapText="1"/>
    </xf>
    <xf numFmtId="0" fontId="65" fillId="0" borderId="3" xfId="0" applyFont="1" applyBorder="1" applyAlignment="1">
      <alignment horizontal="center" vertical="center"/>
    </xf>
    <xf numFmtId="0" fontId="4" fillId="0" borderId="120" xfId="0" applyFont="1" applyBorder="1" applyAlignment="1">
      <alignment horizontal="center" vertical="center" wrapText="1"/>
    </xf>
    <xf numFmtId="0" fontId="4" fillId="0" borderId="141" xfId="0" applyFont="1" applyBorder="1" applyAlignment="1">
      <alignment horizontal="center" vertical="center" wrapText="1"/>
    </xf>
    <xf numFmtId="0" fontId="65" fillId="0" borderId="2" xfId="0" applyFont="1" applyBorder="1"/>
    <xf numFmtId="0" fontId="4" fillId="0" borderId="142" xfId="0" applyFont="1" applyBorder="1" applyAlignment="1">
      <alignment horizontal="center" vertical="center" wrapText="1"/>
    </xf>
    <xf numFmtId="0" fontId="4" fillId="0" borderId="143" xfId="0" applyFont="1" applyBorder="1" applyAlignment="1">
      <alignment horizontal="center" vertical="center" wrapText="1"/>
    </xf>
    <xf numFmtId="0" fontId="65" fillId="20" borderId="2" xfId="0" applyFont="1" applyFill="1" applyBorder="1" applyAlignment="1">
      <alignment horizontal="center" vertical="center"/>
    </xf>
    <xf numFmtId="0" fontId="67" fillId="16" borderId="2" xfId="0" applyFont="1" applyFill="1" applyBorder="1" applyAlignment="1">
      <alignment vertical="center" wrapText="1"/>
    </xf>
    <xf numFmtId="0" fontId="68" fillId="16" borderId="2" xfId="0" applyFont="1" applyFill="1" applyBorder="1" applyAlignment="1">
      <alignment horizontal="center" vertical="center" wrapText="1"/>
    </xf>
    <xf numFmtId="0" fontId="65" fillId="0" borderId="2" xfId="0" applyFont="1" applyBorder="1" applyAlignment="1">
      <alignment wrapText="1"/>
    </xf>
    <xf numFmtId="0" fontId="24" fillId="0" borderId="142" xfId="0" applyFont="1" applyBorder="1" applyAlignment="1">
      <alignment horizontal="center" vertical="center" wrapText="1"/>
    </xf>
    <xf numFmtId="0" fontId="24" fillId="0" borderId="143" xfId="0" applyFont="1" applyBorder="1" applyAlignment="1">
      <alignment vertical="center" wrapText="1"/>
    </xf>
    <xf numFmtId="9" fontId="24" fillId="0" borderId="143" xfId="0" applyNumberFormat="1" applyFont="1" applyBorder="1" applyAlignment="1">
      <alignment horizontal="center" vertical="center" wrapText="1"/>
    </xf>
    <xf numFmtId="0" fontId="69" fillId="16" borderId="2" xfId="0" applyFont="1" applyFill="1" applyBorder="1" applyAlignment="1">
      <alignment vertical="center" wrapText="1"/>
    </xf>
    <xf numFmtId="9" fontId="70" fillId="16" borderId="2" xfId="0" applyNumberFormat="1" applyFont="1" applyFill="1" applyBorder="1" applyAlignment="1">
      <alignment horizontal="center" vertical="center" wrapText="1"/>
    </xf>
    <xf numFmtId="0" fontId="25" fillId="0" borderId="2" xfId="0" applyFont="1" applyBorder="1"/>
    <xf numFmtId="0" fontId="70" fillId="16" borderId="2" xfId="0" applyFont="1" applyFill="1" applyBorder="1" applyAlignment="1">
      <alignment vertical="center" wrapText="1"/>
    </xf>
    <xf numFmtId="0" fontId="66" fillId="16" borderId="2" xfId="0" applyFont="1" applyFill="1" applyBorder="1" applyAlignment="1">
      <alignment vertical="center" wrapText="1"/>
    </xf>
    <xf numFmtId="0" fontId="67" fillId="20" borderId="2" xfId="0" applyFont="1" applyFill="1" applyBorder="1" applyAlignment="1">
      <alignment horizontal="center" vertical="center" wrapText="1"/>
    </xf>
    <xf numFmtId="9" fontId="69" fillId="16" borderId="2" xfId="0" applyNumberFormat="1" applyFont="1" applyFill="1" applyBorder="1" applyAlignment="1">
      <alignment horizontal="center" vertical="center" wrapText="1"/>
    </xf>
    <xf numFmtId="0" fontId="71" fillId="16" borderId="2" xfId="0" applyFont="1" applyFill="1" applyBorder="1" applyAlignment="1">
      <alignment vertical="center" wrapText="1"/>
    </xf>
    <xf numFmtId="9" fontId="72" fillId="16" borderId="2" xfId="0" applyNumberFormat="1" applyFont="1" applyFill="1" applyBorder="1" applyAlignment="1">
      <alignment horizontal="center" vertical="center" wrapText="1"/>
    </xf>
    <xf numFmtId="0" fontId="73" fillId="20" borderId="2" xfId="0" applyFont="1" applyFill="1" applyBorder="1" applyAlignment="1">
      <alignment horizontal="center" vertical="center" wrapText="1"/>
    </xf>
    <xf numFmtId="0" fontId="74" fillId="20" borderId="2" xfId="0" applyFont="1" applyFill="1" applyBorder="1" applyAlignment="1">
      <alignment horizontal="center" vertical="center" wrapText="1"/>
    </xf>
    <xf numFmtId="0" fontId="74" fillId="20" borderId="144" xfId="0" applyFont="1" applyFill="1" applyBorder="1" applyAlignment="1">
      <alignment horizontal="center" vertical="center" wrapText="1"/>
    </xf>
    <xf numFmtId="166" fontId="13" fillId="21" borderId="2" xfId="0" applyNumberFormat="1" applyFont="1" applyFill="1" applyBorder="1" applyAlignment="1">
      <alignment horizontal="center" vertical="center" wrapText="1"/>
    </xf>
    <xf numFmtId="166" fontId="13" fillId="15" borderId="2" xfId="0" applyNumberFormat="1" applyFont="1" applyFill="1" applyBorder="1" applyAlignment="1">
      <alignment horizontal="center" vertical="center" wrapText="1"/>
    </xf>
    <xf numFmtId="166" fontId="13" fillId="15" borderId="2" xfId="0" applyNumberFormat="1" applyFont="1" applyFill="1" applyBorder="1" applyAlignment="1">
      <alignment vertical="center" wrapText="1"/>
    </xf>
    <xf numFmtId="49" fontId="44" fillId="0" borderId="2" xfId="0" quotePrefix="1" applyNumberFormat="1" applyFont="1" applyBorder="1" applyAlignment="1">
      <alignment horizontal="center" vertical="center" wrapText="1"/>
    </xf>
    <xf numFmtId="166" fontId="12" fillId="0" borderId="2" xfId="0" applyNumberFormat="1" applyFont="1" applyBorder="1" applyAlignment="1">
      <alignment horizontal="left" vertical="center" wrapText="1"/>
    </xf>
    <xf numFmtId="0" fontId="36" fillId="0" borderId="2" xfId="0" applyFont="1" applyBorder="1" applyAlignment="1">
      <alignment horizontal="center" vertical="center" wrapText="1"/>
    </xf>
    <xf numFmtId="0" fontId="13" fillId="0" borderId="2" xfId="0" applyFont="1" applyBorder="1" applyAlignment="1">
      <alignment vertical="center"/>
    </xf>
    <xf numFmtId="0" fontId="12" fillId="4" borderId="2" xfId="0" applyFont="1" applyFill="1" applyBorder="1" applyAlignment="1">
      <alignment horizontal="left" vertical="center" wrapText="1"/>
    </xf>
    <xf numFmtId="0" fontId="75" fillId="0" borderId="2" xfId="0" applyFont="1" applyBorder="1" applyAlignment="1">
      <alignment horizontal="center"/>
    </xf>
    <xf numFmtId="0" fontId="49" fillId="4" borderId="2" xfId="0" applyFont="1" applyFill="1" applyBorder="1" applyAlignment="1">
      <alignment vertical="top"/>
    </xf>
    <xf numFmtId="0" fontId="12" fillId="4" borderId="2" xfId="0" applyFont="1" applyFill="1" applyBorder="1" applyAlignment="1">
      <alignment vertical="center"/>
    </xf>
    <xf numFmtId="0" fontId="14" fillId="4" borderId="13" xfId="0" applyFont="1" applyFill="1" applyBorder="1"/>
    <xf numFmtId="0" fontId="12" fillId="0" borderId="2" xfId="0" applyFont="1" applyBorder="1" applyAlignment="1">
      <alignment vertical="center"/>
    </xf>
    <xf numFmtId="178" fontId="75" fillId="0" borderId="2" xfId="0" applyNumberFormat="1" applyFont="1" applyBorder="1" applyAlignment="1">
      <alignment horizontal="center"/>
    </xf>
    <xf numFmtId="0" fontId="51" fillId="0" borderId="145" xfId="0" applyFont="1" applyBorder="1" applyAlignment="1">
      <alignment horizontal="center"/>
    </xf>
    <xf numFmtId="0" fontId="59" fillId="0" borderId="2" xfId="0" applyFont="1" applyBorder="1"/>
    <xf numFmtId="0" fontId="51" fillId="0" borderId="0" xfId="0" applyFont="1" applyAlignment="1">
      <alignment horizontal="center"/>
    </xf>
    <xf numFmtId="0" fontId="76" fillId="0" borderId="0" xfId="0" applyFont="1" applyAlignment="1">
      <alignment horizontal="center"/>
    </xf>
    <xf numFmtId="166" fontId="76" fillId="0" borderId="52" xfId="0" applyNumberFormat="1" applyFont="1" applyBorder="1" applyAlignment="1">
      <alignment horizontal="center"/>
    </xf>
    <xf numFmtId="166" fontId="13" fillId="0" borderId="2" xfId="0" applyNumberFormat="1" applyFont="1" applyBorder="1" applyAlignment="1">
      <alignment horizontal="left" vertical="center" wrapText="1"/>
    </xf>
    <xf numFmtId="166" fontId="75" fillId="0" borderId="52" xfId="0" applyNumberFormat="1" applyFont="1" applyBorder="1" applyAlignment="1">
      <alignment horizontal="center"/>
    </xf>
    <xf numFmtId="178" fontId="75" fillId="0" borderId="52" xfId="0" applyNumberFormat="1" applyFont="1" applyBorder="1" applyAlignment="1">
      <alignment horizontal="center"/>
    </xf>
    <xf numFmtId="0" fontId="14" fillId="0" borderId="2" xfId="0" applyFont="1" applyBorder="1" applyAlignment="1">
      <alignment wrapText="1"/>
    </xf>
    <xf numFmtId="0" fontId="57" fillId="0" borderId="0" xfId="0" applyFont="1" applyAlignment="1">
      <alignment horizontal="center"/>
    </xf>
    <xf numFmtId="0" fontId="75" fillId="0" borderId="52" xfId="0" applyFont="1" applyBorder="1" applyAlignment="1">
      <alignment horizontal="center"/>
    </xf>
    <xf numFmtId="0" fontId="12" fillId="0" borderId="2" xfId="0" applyFont="1" applyBorder="1" applyAlignment="1">
      <alignment wrapText="1"/>
    </xf>
    <xf numFmtId="0" fontId="75" fillId="0" borderId="0" xfId="0" applyFont="1" applyAlignment="1">
      <alignment horizontal="center"/>
    </xf>
    <xf numFmtId="49" fontId="76" fillId="0" borderId="0" xfId="0" applyNumberFormat="1" applyFont="1" applyAlignment="1">
      <alignment horizontal="center"/>
    </xf>
    <xf numFmtId="49" fontId="76" fillId="0" borderId="1" xfId="0" applyNumberFormat="1" applyFont="1" applyBorder="1" applyAlignment="1">
      <alignment horizontal="center"/>
    </xf>
    <xf numFmtId="0" fontId="36" fillId="0" borderId="2" xfId="0" applyFont="1" applyBorder="1" applyAlignment="1">
      <alignment horizontal="left" vertical="center" wrapText="1"/>
    </xf>
    <xf numFmtId="166" fontId="75" fillId="0" borderId="0" xfId="0" applyNumberFormat="1" applyFont="1" applyAlignment="1">
      <alignment horizontal="center"/>
    </xf>
    <xf numFmtId="0" fontId="12" fillId="5" borderId="2" xfId="0" applyFont="1" applyFill="1" applyBorder="1" applyAlignment="1">
      <alignment horizontal="left" vertical="center" wrapText="1"/>
    </xf>
    <xf numFmtId="0" fontId="75" fillId="0" borderId="146" xfId="0" applyFont="1" applyBorder="1" applyAlignment="1">
      <alignment horizontal="center"/>
    </xf>
    <xf numFmtId="178" fontId="75" fillId="0" borderId="146" xfId="0" applyNumberFormat="1" applyFont="1" applyBorder="1" applyAlignment="1">
      <alignment horizontal="center"/>
    </xf>
    <xf numFmtId="0" fontId="14" fillId="0" borderId="2" xfId="0" applyFont="1" applyBorder="1"/>
    <xf numFmtId="49" fontId="76" fillId="0" borderId="52" xfId="0" applyNumberFormat="1" applyFont="1" applyBorder="1" applyAlignment="1">
      <alignment horizontal="center"/>
    </xf>
    <xf numFmtId="166" fontId="21" fillId="16" borderId="2" xfId="0" applyNumberFormat="1" applyFont="1" applyFill="1" applyBorder="1" applyAlignment="1">
      <alignment horizontal="left"/>
    </xf>
    <xf numFmtId="178" fontId="77" fillId="16" borderId="2" xfId="0" applyNumberFormat="1" applyFont="1" applyFill="1" applyBorder="1" applyAlignment="1">
      <alignment horizontal="center"/>
    </xf>
    <xf numFmtId="166" fontId="21" fillId="16" borderId="2" xfId="0" applyNumberFormat="1" applyFont="1" applyFill="1" applyBorder="1" applyAlignment="1">
      <alignment horizontal="left" wrapText="1"/>
    </xf>
    <xf numFmtId="178" fontId="77" fillId="16" borderId="6" xfId="0" applyNumberFormat="1" applyFont="1" applyFill="1" applyBorder="1" applyAlignment="1">
      <alignment horizontal="center"/>
    </xf>
    <xf numFmtId="0" fontId="21" fillId="16" borderId="2" xfId="0" applyFont="1" applyFill="1" applyBorder="1" applyAlignment="1">
      <alignment horizontal="left"/>
    </xf>
    <xf numFmtId="166" fontId="21" fillId="16" borderId="2" xfId="0" applyNumberFormat="1" applyFont="1" applyFill="1" applyBorder="1" applyAlignment="1">
      <alignment wrapText="1"/>
    </xf>
    <xf numFmtId="0" fontId="21" fillId="0" borderId="2" xfId="0" applyFont="1" applyBorder="1" applyAlignment="1">
      <alignment horizontal="left"/>
    </xf>
    <xf numFmtId="178" fontId="77" fillId="0" borderId="6" xfId="0" applyNumberFormat="1" applyFont="1" applyBorder="1" applyAlignment="1">
      <alignment horizontal="center"/>
    </xf>
    <xf numFmtId="166" fontId="21" fillId="0" borderId="2" xfId="0" applyNumberFormat="1" applyFont="1" applyBorder="1" applyAlignment="1">
      <alignment horizontal="left" wrapText="1"/>
    </xf>
    <xf numFmtId="166" fontId="21" fillId="0" borderId="2" xfId="0" applyNumberFormat="1" applyFont="1" applyBorder="1" applyAlignment="1">
      <alignment horizontal="left"/>
    </xf>
    <xf numFmtId="49" fontId="63" fillId="22" borderId="2" xfId="0" applyNumberFormat="1" applyFont="1" applyFill="1" applyBorder="1" applyAlignment="1">
      <alignment horizontal="center" vertical="center" wrapText="1"/>
    </xf>
    <xf numFmtId="49" fontId="63" fillId="22" borderId="2" xfId="0" quotePrefix="1" applyNumberFormat="1" applyFont="1" applyFill="1" applyBorder="1" applyAlignment="1">
      <alignment horizontal="center" vertical="center" wrapText="1"/>
    </xf>
    <xf numFmtId="49" fontId="78" fillId="23" borderId="52" xfId="0" applyNumberFormat="1" applyFont="1" applyFill="1" applyBorder="1" applyAlignment="1">
      <alignment horizontal="center"/>
    </xf>
    <xf numFmtId="166" fontId="63" fillId="22" borderId="2" xfId="0" applyNumberFormat="1" applyFont="1" applyFill="1" applyBorder="1" applyAlignment="1">
      <alignment horizontal="center" vertical="center"/>
    </xf>
    <xf numFmtId="0" fontId="17" fillId="0" borderId="0" xfId="0" applyFont="1"/>
    <xf numFmtId="49" fontId="36" fillId="0" borderId="2" xfId="0" quotePrefix="1" applyNumberFormat="1" applyFont="1" applyBorder="1" applyAlignment="1">
      <alignment horizontal="center" vertical="center" wrapText="1"/>
    </xf>
    <xf numFmtId="166" fontId="79" fillId="0" borderId="2" xfId="0" applyNumberFormat="1" applyFont="1" applyBorder="1" applyAlignment="1">
      <alignment horizontal="center" vertical="center" wrapText="1"/>
    </xf>
    <xf numFmtId="166" fontId="49" fillId="0" borderId="2" xfId="0" applyNumberFormat="1" applyFont="1" applyBorder="1" applyAlignment="1">
      <alignment horizontal="left" vertical="center" wrapText="1"/>
    </xf>
    <xf numFmtId="166" fontId="75" fillId="0" borderId="79" xfId="0" applyNumberFormat="1" applyFont="1" applyBorder="1" applyAlignment="1">
      <alignment horizontal="center"/>
    </xf>
    <xf numFmtId="0" fontId="79" fillId="0" borderId="2" xfId="0" applyFont="1" applyBorder="1" applyAlignment="1">
      <alignment horizontal="center" vertical="center" wrapText="1"/>
    </xf>
    <xf numFmtId="0" fontId="79" fillId="0" borderId="2" xfId="0" applyFont="1" applyBorder="1" applyAlignment="1">
      <alignment horizontal="left" vertical="center" wrapText="1"/>
    </xf>
    <xf numFmtId="0" fontId="76" fillId="0" borderId="79" xfId="0" applyFont="1" applyBorder="1" applyAlignment="1">
      <alignment horizontal="center"/>
    </xf>
    <xf numFmtId="0" fontId="79" fillId="0" borderId="2" xfId="0" applyFont="1" applyBorder="1" applyAlignment="1">
      <alignment vertical="center"/>
    </xf>
    <xf numFmtId="0" fontId="49" fillId="0" borderId="2" xfId="0" applyFont="1" applyBorder="1" applyAlignment="1">
      <alignment horizontal="center" vertical="center" wrapText="1"/>
    </xf>
    <xf numFmtId="0" fontId="49" fillId="0" borderId="2" xfId="0" applyFont="1" applyBorder="1" applyAlignment="1">
      <alignment horizontal="left" vertical="center" wrapText="1"/>
    </xf>
    <xf numFmtId="0" fontId="63" fillId="23" borderId="2" xfId="0" applyFont="1" applyFill="1" applyBorder="1" applyAlignment="1">
      <alignment horizontal="center" vertical="center" wrapText="1"/>
    </xf>
    <xf numFmtId="0" fontId="78" fillId="23" borderId="145" xfId="0" applyFont="1" applyFill="1" applyBorder="1" applyAlignment="1">
      <alignment horizontal="center"/>
    </xf>
    <xf numFmtId="0" fontId="41" fillId="23" borderId="2" xfId="0" applyFont="1" applyFill="1" applyBorder="1" applyAlignment="1">
      <alignment horizontal="center" vertical="center" wrapText="1"/>
    </xf>
    <xf numFmtId="0" fontId="41" fillId="23" borderId="2" xfId="0" applyFont="1" applyFill="1" applyBorder="1" applyAlignment="1">
      <alignment vertical="center"/>
    </xf>
    <xf numFmtId="0" fontId="76" fillId="0" borderId="4" xfId="0" applyFont="1" applyBorder="1" applyAlignment="1">
      <alignment horizontal="center"/>
    </xf>
    <xf numFmtId="166" fontId="75" fillId="0" borderId="146" xfId="0" applyNumberFormat="1" applyFont="1" applyBorder="1" applyAlignment="1">
      <alignment horizontal="center"/>
    </xf>
    <xf numFmtId="0" fontId="63" fillId="22" borderId="2" xfId="0" applyFont="1" applyFill="1" applyBorder="1" applyAlignment="1">
      <alignment horizontal="center" vertical="center" wrapText="1"/>
    </xf>
    <xf numFmtId="0" fontId="78" fillId="22" borderId="145" xfId="0" applyFont="1" applyFill="1" applyBorder="1" applyAlignment="1">
      <alignment horizontal="center"/>
    </xf>
    <xf numFmtId="0" fontId="41" fillId="22" borderId="2" xfId="0" applyFont="1" applyFill="1" applyBorder="1" applyAlignment="1">
      <alignment horizontal="center" vertical="center" wrapText="1"/>
    </xf>
    <xf numFmtId="171" fontId="41" fillId="22" borderId="2" xfId="0" applyNumberFormat="1" applyFont="1" applyFill="1" applyBorder="1" applyAlignment="1">
      <alignment vertical="center"/>
    </xf>
    <xf numFmtId="1" fontId="41" fillId="22" borderId="2" xfId="0" applyNumberFormat="1" applyFont="1" applyFill="1" applyBorder="1" applyAlignment="1">
      <alignment vertical="center"/>
    </xf>
    <xf numFmtId="0" fontId="41" fillId="22" borderId="2" xfId="0" applyFont="1" applyFill="1" applyBorder="1" applyAlignment="1">
      <alignment vertical="center"/>
    </xf>
    <xf numFmtId="166" fontId="41" fillId="0" borderId="2" xfId="0" applyNumberFormat="1" applyFont="1" applyBorder="1" applyAlignment="1">
      <alignment horizontal="left" vertical="center" wrapText="1"/>
    </xf>
    <xf numFmtId="0" fontId="14" fillId="0" borderId="2" xfId="0" applyFont="1" applyBorder="1" applyAlignment="1">
      <alignment horizontal="center"/>
    </xf>
    <xf numFmtId="0" fontId="38" fillId="22" borderId="2" xfId="0" applyFont="1" applyFill="1" applyBorder="1" applyAlignment="1">
      <alignment horizontal="center" vertical="center" wrapText="1"/>
    </xf>
    <xf numFmtId="0" fontId="63" fillId="22" borderId="2" xfId="0" applyFont="1" applyFill="1" applyBorder="1" applyAlignment="1">
      <alignment horizontal="left" vertical="center" wrapText="1"/>
    </xf>
    <xf numFmtId="0" fontId="78" fillId="23" borderId="2" xfId="0" applyFont="1" applyFill="1" applyBorder="1" applyAlignment="1">
      <alignment horizontal="center"/>
    </xf>
    <xf numFmtId="0" fontId="63" fillId="22" borderId="2" xfId="0" applyFont="1" applyFill="1" applyBorder="1" applyAlignment="1">
      <alignment vertical="center"/>
    </xf>
    <xf numFmtId="0" fontId="76" fillId="0" borderId="52" xfId="0" applyFont="1" applyBorder="1" applyAlignment="1">
      <alignment horizontal="center"/>
    </xf>
    <xf numFmtId="0" fontId="75" fillId="0" borderId="0" xfId="0" applyFont="1" applyAlignment="1">
      <alignment horizontal="center" vertical="top"/>
    </xf>
    <xf numFmtId="0" fontId="78" fillId="23" borderId="27" xfId="0" applyFont="1" applyFill="1" applyBorder="1" applyAlignment="1">
      <alignment horizontal="center"/>
    </xf>
    <xf numFmtId="0" fontId="36" fillId="22" borderId="2" xfId="0" applyFont="1" applyFill="1" applyBorder="1" applyAlignment="1">
      <alignment vertical="center"/>
    </xf>
    <xf numFmtId="178" fontId="80" fillId="0" borderId="146" xfId="0" applyNumberFormat="1" applyFont="1" applyBorder="1" applyAlignment="1">
      <alignment horizontal="center"/>
    </xf>
    <xf numFmtId="3" fontId="12" fillId="0" borderId="2" xfId="0" applyNumberFormat="1" applyFont="1" applyBorder="1" applyAlignment="1">
      <alignment horizontal="left" vertical="center" wrapText="1"/>
    </xf>
    <xf numFmtId="0" fontId="16" fillId="22" borderId="2" xfId="0" applyFont="1" applyFill="1" applyBorder="1" applyAlignment="1">
      <alignment horizontal="center" vertical="center" wrapText="1"/>
    </xf>
    <xf numFmtId="0" fontId="81" fillId="23" borderId="27" xfId="0" applyFont="1" applyFill="1" applyBorder="1" applyAlignment="1">
      <alignment horizontal="center"/>
    </xf>
    <xf numFmtId="0" fontId="13" fillId="22" borderId="2" xfId="0" applyFont="1" applyFill="1" applyBorder="1" applyAlignment="1">
      <alignment horizontal="center" vertical="center" wrapText="1"/>
    </xf>
    <xf numFmtId="3" fontId="13" fillId="22" borderId="2" xfId="0" applyNumberFormat="1" applyFont="1" applyFill="1" applyBorder="1" applyAlignment="1">
      <alignment vertical="center"/>
    </xf>
    <xf numFmtId="0" fontId="13" fillId="22" borderId="2" xfId="0" applyFont="1" applyFill="1" applyBorder="1" applyAlignment="1">
      <alignment vertical="center"/>
    </xf>
    <xf numFmtId="0" fontId="82" fillId="0" borderId="0" xfId="0" applyFont="1" applyAlignment="1">
      <alignment horizontal="center"/>
    </xf>
    <xf numFmtId="0" fontId="36" fillId="22" borderId="2" xfId="0" applyFont="1" applyFill="1" applyBorder="1" applyAlignment="1">
      <alignment horizontal="center" vertical="center" wrapText="1"/>
    </xf>
    <xf numFmtId="3" fontId="36" fillId="22" borderId="2" xfId="0" applyNumberFormat="1" applyFont="1" applyFill="1" applyBorder="1" applyAlignment="1">
      <alignment vertical="center"/>
    </xf>
    <xf numFmtId="166" fontId="75" fillId="0" borderId="2" xfId="0" applyNumberFormat="1" applyFont="1" applyBorder="1" applyAlignment="1">
      <alignment horizontal="center"/>
    </xf>
    <xf numFmtId="166" fontId="75" fillId="0" borderId="6" xfId="0" applyNumberFormat="1" applyFont="1" applyBorder="1" applyAlignment="1">
      <alignment horizontal="center"/>
    </xf>
    <xf numFmtId="0" fontId="76" fillId="0" borderId="6" xfId="0" applyFont="1" applyBorder="1" applyAlignment="1">
      <alignment horizontal="center"/>
    </xf>
    <xf numFmtId="0" fontId="75" fillId="0" borderId="6" xfId="0" applyFont="1" applyBorder="1" applyAlignment="1">
      <alignment horizontal="center"/>
    </xf>
    <xf numFmtId="178" fontId="75" fillId="0" borderId="6" xfId="0" applyNumberFormat="1" applyFont="1" applyBorder="1" applyAlignment="1">
      <alignment horizontal="center"/>
    </xf>
    <xf numFmtId="0" fontId="78" fillId="23" borderId="147" xfId="0" applyFont="1" applyFill="1" applyBorder="1" applyAlignment="1">
      <alignment horizontal="center"/>
    </xf>
    <xf numFmtId="0" fontId="36" fillId="22" borderId="2" xfId="0" applyFont="1" applyFill="1" applyBorder="1" applyAlignment="1">
      <alignment horizontal="center" vertical="center"/>
    </xf>
    <xf numFmtId="0" fontId="41" fillId="22" borderId="2" xfId="0" applyFont="1" applyFill="1" applyBorder="1" applyAlignment="1">
      <alignment horizontal="center" vertical="center"/>
    </xf>
    <xf numFmtId="166" fontId="76" fillId="0" borderId="6" xfId="0" applyNumberFormat="1" applyFont="1" applyBorder="1" applyAlignment="1">
      <alignment horizontal="center"/>
    </xf>
    <xf numFmtId="0" fontId="49" fillId="0" borderId="2" xfId="0" applyFont="1" applyBorder="1" applyAlignment="1">
      <alignment horizontal="left" vertical="top" wrapText="1"/>
    </xf>
    <xf numFmtId="178" fontId="75" fillId="0" borderId="6" xfId="0" applyNumberFormat="1" applyFont="1" applyBorder="1" applyAlignment="1">
      <alignment horizontal="center" vertical="top"/>
    </xf>
    <xf numFmtId="0" fontId="75" fillId="0" borderId="6" xfId="0" applyFont="1" applyBorder="1" applyAlignment="1">
      <alignment horizontal="center" vertical="top"/>
    </xf>
    <xf numFmtId="0" fontId="49" fillId="16" borderId="2" xfId="0" applyFont="1" applyFill="1" applyBorder="1" applyAlignment="1">
      <alignment horizontal="left" vertical="top" wrapText="1"/>
    </xf>
    <xf numFmtId="0" fontId="12" fillId="16" borderId="2" xfId="0" applyFont="1" applyFill="1" applyBorder="1" applyAlignment="1">
      <alignment horizontal="left" vertical="top"/>
    </xf>
    <xf numFmtId="0" fontId="12" fillId="16" borderId="2" xfId="0" applyFont="1" applyFill="1" applyBorder="1" applyAlignment="1">
      <alignment horizontal="left" vertical="top" wrapText="1"/>
    </xf>
    <xf numFmtId="0" fontId="49" fillId="0" borderId="2" xfId="0" applyFont="1" applyBorder="1" applyAlignment="1">
      <alignment horizontal="left" vertical="top"/>
    </xf>
    <xf numFmtId="0" fontId="12" fillId="0" borderId="2" xfId="0" applyFont="1" applyBorder="1" applyAlignment="1">
      <alignment vertical="top"/>
    </xf>
    <xf numFmtId="0" fontId="75" fillId="0" borderId="1" xfId="0" applyFont="1" applyBorder="1" applyAlignment="1">
      <alignment horizontal="center" vertical="top"/>
    </xf>
    <xf numFmtId="178" fontId="57" fillId="0" borderId="2" xfId="0" applyNumberFormat="1" applyFont="1" applyBorder="1" applyAlignment="1">
      <alignment horizontal="center"/>
    </xf>
    <xf numFmtId="0" fontId="13" fillId="22" borderId="2" xfId="0" applyFont="1" applyFill="1" applyBorder="1" applyAlignment="1">
      <alignment horizontal="center" vertical="center"/>
    </xf>
    <xf numFmtId="0" fontId="41" fillId="19" borderId="2" xfId="0" applyFont="1" applyFill="1" applyBorder="1" applyAlignment="1">
      <alignment horizontal="center" vertical="center"/>
    </xf>
    <xf numFmtId="173" fontId="13" fillId="0" borderId="2" xfId="0" applyNumberFormat="1" applyFont="1" applyBorder="1" applyAlignment="1">
      <alignment vertical="center"/>
    </xf>
    <xf numFmtId="0" fontId="63" fillId="22" borderId="148" xfId="0" applyFont="1" applyFill="1" applyBorder="1" applyAlignment="1">
      <alignment horizontal="center" vertical="center" wrapText="1"/>
    </xf>
    <xf numFmtId="0" fontId="64" fillId="0" borderId="0" xfId="0" applyFont="1" applyAlignment="1">
      <alignment horizontal="center" wrapText="1"/>
    </xf>
    <xf numFmtId="0" fontId="64" fillId="0" borderId="0" xfId="0" applyFont="1"/>
    <xf numFmtId="0" fontId="64" fillId="0" borderId="0" xfId="0" applyFont="1" applyAlignment="1">
      <alignment horizontal="center"/>
    </xf>
    <xf numFmtId="0" fontId="11" fillId="0" borderId="0" xfId="0" applyFont="1" applyAlignment="1">
      <alignment horizontal="left" vertical="center"/>
    </xf>
    <xf numFmtId="166" fontId="13" fillId="0" borderId="0" xfId="0" applyNumberFormat="1" applyFont="1" applyAlignment="1">
      <alignment vertical="center" wrapText="1"/>
    </xf>
    <xf numFmtId="0" fontId="2" fillId="0" borderId="0" xfId="0" applyFont="1" applyAlignment="1">
      <alignment horizontal="right" vertical="center" wrapText="1"/>
    </xf>
    <xf numFmtId="0" fontId="13" fillId="0" borderId="0" xfId="0" applyFont="1" applyAlignment="1">
      <alignment horizontal="left" vertical="center"/>
    </xf>
    <xf numFmtId="166" fontId="38" fillId="0" borderId="0" xfId="0" applyNumberFormat="1" applyFont="1" applyAlignment="1">
      <alignment vertical="center"/>
    </xf>
    <xf numFmtId="0" fontId="13" fillId="0" borderId="66" xfId="0" applyFont="1" applyBorder="1" applyAlignment="1">
      <alignment horizontal="center" vertical="center"/>
    </xf>
    <xf numFmtId="0" fontId="13" fillId="0" borderId="66" xfId="0" applyFont="1" applyBorder="1" applyAlignment="1">
      <alignment horizontal="left" vertical="center"/>
    </xf>
    <xf numFmtId="0" fontId="12" fillId="0" borderId="66" xfId="0" applyFont="1" applyBorder="1" applyAlignment="1">
      <alignment horizontal="center" vertical="center"/>
    </xf>
    <xf numFmtId="166" fontId="13" fillId="0" borderId="66" xfId="0" applyNumberFormat="1" applyFont="1" applyBorder="1" applyAlignment="1">
      <alignment horizontal="center" vertical="center"/>
    </xf>
    <xf numFmtId="166" fontId="12" fillId="0" borderId="30" xfId="0" applyNumberFormat="1" applyFont="1" applyBorder="1" applyAlignment="1">
      <alignment horizontal="right" vertical="center" wrapText="1"/>
    </xf>
    <xf numFmtId="0" fontId="13" fillId="0" borderId="30" xfId="0" applyFont="1" applyBorder="1" applyAlignment="1">
      <alignment vertical="center"/>
    </xf>
    <xf numFmtId="166" fontId="13" fillId="0" borderId="30" xfId="0" applyNumberFormat="1" applyFont="1" applyBorder="1" applyAlignment="1">
      <alignment horizontal="center" vertical="center" wrapText="1"/>
    </xf>
    <xf numFmtId="166" fontId="12" fillId="0" borderId="30" xfId="0" applyNumberFormat="1" applyFont="1" applyBorder="1" applyAlignment="1">
      <alignment vertical="center" wrapText="1"/>
    </xf>
    <xf numFmtId="166" fontId="13" fillId="0" borderId="30" xfId="0" applyNumberFormat="1" applyFont="1" applyBorder="1" applyAlignment="1">
      <alignment vertical="center" wrapText="1"/>
    </xf>
    <xf numFmtId="166" fontId="12" fillId="0" borderId="30" xfId="0" applyNumberFormat="1" applyFont="1" applyBorder="1" applyAlignment="1">
      <alignment vertical="center"/>
    </xf>
    <xf numFmtId="0" fontId="12" fillId="0" borderId="30" xfId="0" applyFont="1" applyBorder="1" applyAlignment="1">
      <alignment vertical="center" wrapText="1"/>
    </xf>
    <xf numFmtId="0" fontId="12" fillId="0" borderId="75" xfId="0" applyFont="1" applyBorder="1" applyAlignment="1">
      <alignment vertical="center"/>
    </xf>
    <xf numFmtId="0" fontId="14" fillId="0" borderId="75" xfId="0" applyFont="1" applyBorder="1" applyAlignment="1">
      <alignment vertical="center" wrapText="1"/>
    </xf>
    <xf numFmtId="166" fontId="12" fillId="0" borderId="75" xfId="0" applyNumberFormat="1" applyFont="1" applyBorder="1" applyAlignment="1">
      <alignment vertical="center" wrapText="1"/>
    </xf>
    <xf numFmtId="0" fontId="15" fillId="0" borderId="0" xfId="0" applyFont="1" applyAlignment="1">
      <alignment horizontal="center" vertical="center"/>
    </xf>
    <xf numFmtId="0" fontId="39" fillId="0" borderId="0" xfId="0" applyFont="1" applyAlignment="1">
      <alignment vertical="center" wrapText="1"/>
    </xf>
    <xf numFmtId="0" fontId="11" fillId="0" borderId="0" xfId="0" quotePrefix="1" applyFont="1" applyAlignment="1">
      <alignment horizontal="left" vertical="center"/>
    </xf>
    <xf numFmtId="166" fontId="12" fillId="0" borderId="0" xfId="0" applyNumberFormat="1" applyFont="1" applyAlignment="1">
      <alignment vertical="center" wrapText="1"/>
    </xf>
    <xf numFmtId="166" fontId="14" fillId="0" borderId="0" xfId="0" applyNumberFormat="1" applyFont="1" applyAlignment="1">
      <alignment vertical="center" wrapText="1"/>
    </xf>
    <xf numFmtId="0" fontId="11" fillId="0" borderId="0" xfId="0" applyFont="1" applyAlignment="1">
      <alignment vertical="center"/>
    </xf>
    <xf numFmtId="166" fontId="13" fillId="9" borderId="2" xfId="0" applyNumberFormat="1" applyFont="1" applyFill="1" applyBorder="1" applyAlignment="1">
      <alignment horizontal="center" vertical="center" wrapText="1"/>
    </xf>
    <xf numFmtId="166" fontId="13" fillId="9" borderId="2" xfId="0" applyNumberFormat="1" applyFont="1" applyFill="1" applyBorder="1" applyAlignment="1">
      <alignment horizontal="left" vertical="center" wrapText="1"/>
    </xf>
    <xf numFmtId="0" fontId="13" fillId="0" borderId="2" xfId="0" applyFont="1" applyBorder="1" applyAlignment="1">
      <alignment vertical="center" wrapText="1"/>
    </xf>
    <xf numFmtId="3" fontId="13" fillId="0" borderId="2" xfId="0" applyNumberFormat="1" applyFont="1" applyBorder="1" applyAlignment="1">
      <alignment horizontal="right" vertical="center" wrapText="1"/>
    </xf>
    <xf numFmtId="0" fontId="32" fillId="0" borderId="0" xfId="0" applyFont="1" applyAlignment="1">
      <alignment vertical="center" wrapText="1"/>
    </xf>
    <xf numFmtId="3" fontId="12" fillId="0" borderId="2" xfId="0" applyNumberFormat="1" applyFont="1" applyBorder="1" applyAlignment="1">
      <alignment horizontal="right" vertical="center" wrapText="1"/>
    </xf>
    <xf numFmtId="0" fontId="60" fillId="0" borderId="2" xfId="0" applyFont="1" applyBorder="1" applyAlignment="1">
      <alignment horizontal="center" vertical="center"/>
    </xf>
    <xf numFmtId="0" fontId="60" fillId="0" borderId="2" xfId="0" applyFont="1" applyBorder="1" applyAlignment="1">
      <alignment vertical="center"/>
    </xf>
    <xf numFmtId="166" fontId="60" fillId="0" borderId="2" xfId="0" applyNumberFormat="1" applyFont="1" applyBorder="1" applyAlignment="1">
      <alignment horizontal="center" vertical="center" wrapText="1"/>
    </xf>
    <xf numFmtId="172" fontId="60" fillId="0" borderId="2" xfId="0" applyNumberFormat="1" applyFont="1" applyBorder="1" applyAlignment="1">
      <alignment horizontal="center" vertical="center" wrapText="1"/>
    </xf>
    <xf numFmtId="3" fontId="60" fillId="0" borderId="2" xfId="0" applyNumberFormat="1" applyFont="1" applyBorder="1" applyAlignment="1">
      <alignment horizontal="right" vertical="center" wrapText="1"/>
    </xf>
    <xf numFmtId="0" fontId="60" fillId="0" borderId="2" xfId="0" applyFont="1" applyBorder="1" applyAlignment="1">
      <alignment vertical="center" wrapText="1"/>
    </xf>
    <xf numFmtId="0" fontId="11" fillId="0" borderId="2" xfId="0" applyFont="1" applyBorder="1" applyAlignment="1">
      <alignment vertical="center" wrapText="1"/>
    </xf>
    <xf numFmtId="166" fontId="12" fillId="0" borderId="2" xfId="0" applyNumberFormat="1" applyFont="1" applyBorder="1" applyAlignment="1">
      <alignment horizontal="right" vertical="center" wrapText="1"/>
    </xf>
    <xf numFmtId="0" fontId="32" fillId="0" borderId="0" xfId="0" applyFont="1" applyAlignment="1">
      <alignment vertical="center"/>
    </xf>
    <xf numFmtId="179" fontId="12" fillId="0" borderId="2" xfId="0" applyNumberFormat="1" applyFont="1" applyBorder="1" applyAlignment="1">
      <alignment horizontal="right" vertical="center" wrapText="1"/>
    </xf>
    <xf numFmtId="0" fontId="13" fillId="0" borderId="149" xfId="0" applyFont="1" applyBorder="1" applyAlignment="1">
      <alignment vertical="center"/>
    </xf>
    <xf numFmtId="0" fontId="12" fillId="0" borderId="2" xfId="0" applyFont="1" applyBorder="1" applyAlignment="1">
      <alignment horizontal="right" vertical="center" wrapText="1"/>
    </xf>
    <xf numFmtId="0" fontId="24" fillId="0" borderId="0" xfId="0" applyFont="1" applyAlignment="1">
      <alignment vertical="center"/>
    </xf>
    <xf numFmtId="0" fontId="1" fillId="5" borderId="13" xfId="0" applyFont="1" applyFill="1" applyBorder="1" applyAlignment="1">
      <alignment horizontal="center" vertical="center" shrinkToFit="1"/>
    </xf>
    <xf numFmtId="0" fontId="1" fillId="5" borderId="13" xfId="0" applyFont="1" applyFill="1" applyBorder="1" applyAlignment="1">
      <alignment vertical="center" shrinkToFit="1"/>
    </xf>
    <xf numFmtId="14" fontId="1" fillId="5" borderId="13" xfId="0" applyNumberFormat="1" applyFont="1" applyFill="1" applyBorder="1" applyAlignment="1">
      <alignment horizontal="center" vertical="center" shrinkToFit="1"/>
    </xf>
    <xf numFmtId="49" fontId="1" fillId="5" borderId="13" xfId="0" applyNumberFormat="1" applyFont="1" applyFill="1" applyBorder="1" applyAlignment="1">
      <alignment horizontal="center" vertical="center" shrinkToFit="1"/>
    </xf>
    <xf numFmtId="0" fontId="1" fillId="5" borderId="13" xfId="0" applyFont="1" applyFill="1" applyBorder="1" applyAlignment="1">
      <alignment horizontal="left" vertical="center" shrinkToFit="1"/>
    </xf>
    <xf numFmtId="180" fontId="1" fillId="5" borderId="13" xfId="0" applyNumberFormat="1" applyFont="1" applyFill="1" applyBorder="1" applyAlignment="1">
      <alignment vertical="center" shrinkToFit="1"/>
    </xf>
    <xf numFmtId="0" fontId="1" fillId="5" borderId="13" xfId="0" applyFont="1" applyFill="1" applyBorder="1" applyAlignment="1">
      <alignment vertical="center"/>
    </xf>
    <xf numFmtId="0" fontId="2" fillId="5" borderId="13" xfId="0" applyFont="1" applyFill="1" applyBorder="1" applyAlignment="1">
      <alignment vertical="center"/>
    </xf>
    <xf numFmtId="0" fontId="2" fillId="5" borderId="13" xfId="0" applyFont="1" applyFill="1" applyBorder="1" applyAlignment="1">
      <alignment horizontal="center" vertical="center" shrinkToFit="1"/>
    </xf>
    <xf numFmtId="0" fontId="2" fillId="5" borderId="13" xfId="0" applyFont="1" applyFill="1" applyBorder="1" applyAlignment="1">
      <alignment vertical="center" shrinkToFit="1"/>
    </xf>
    <xf numFmtId="14" fontId="2" fillId="5" borderId="13" xfId="0" applyNumberFormat="1" applyFont="1" applyFill="1" applyBorder="1" applyAlignment="1">
      <alignment horizontal="center" vertical="center" shrinkToFit="1"/>
    </xf>
    <xf numFmtId="49" fontId="2" fillId="5" borderId="13" xfId="0" applyNumberFormat="1" applyFont="1" applyFill="1" applyBorder="1" applyAlignment="1">
      <alignment horizontal="center" vertical="center" shrinkToFit="1"/>
    </xf>
    <xf numFmtId="0" fontId="2" fillId="5" borderId="13" xfId="0" applyFont="1" applyFill="1" applyBorder="1" applyAlignment="1">
      <alignment horizontal="left" vertical="center" shrinkToFit="1"/>
    </xf>
    <xf numFmtId="180" fontId="2" fillId="5" borderId="13" xfId="0" applyNumberFormat="1" applyFont="1" applyFill="1" applyBorder="1" applyAlignment="1">
      <alignment vertical="center" shrinkToFit="1"/>
    </xf>
    <xf numFmtId="0" fontId="2" fillId="5" borderId="2" xfId="0" applyFont="1" applyFill="1" applyBorder="1" applyAlignment="1">
      <alignment horizontal="center" vertical="center" shrinkToFit="1"/>
    </xf>
    <xf numFmtId="14" fontId="2" fillId="5" borderId="2" xfId="0" applyNumberFormat="1" applyFont="1" applyFill="1" applyBorder="1" applyAlignment="1">
      <alignment horizontal="center" vertical="center" shrinkToFit="1"/>
    </xf>
    <xf numFmtId="49" fontId="2" fillId="5" borderId="2" xfId="0" applyNumberFormat="1" applyFont="1" applyFill="1" applyBorder="1" applyAlignment="1">
      <alignment horizontal="center" vertical="center" shrinkToFit="1"/>
    </xf>
    <xf numFmtId="180" fontId="2" fillId="5" borderId="2" xfId="0" applyNumberFormat="1" applyFont="1" applyFill="1" applyBorder="1" applyAlignment="1">
      <alignment horizontal="center" vertical="center" shrinkToFit="1"/>
    </xf>
    <xf numFmtId="49" fontId="2" fillId="5" borderId="2" xfId="0" applyNumberFormat="1" applyFont="1" applyFill="1" applyBorder="1" applyAlignment="1">
      <alignment vertical="center" shrinkToFit="1"/>
    </xf>
    <xf numFmtId="0" fontId="2" fillId="5" borderId="13" xfId="0" applyFont="1" applyFill="1" applyBorder="1" applyAlignment="1">
      <alignment horizontal="center" vertical="center" wrapText="1"/>
    </xf>
    <xf numFmtId="0" fontId="1" fillId="5" borderId="2" xfId="0" applyFont="1" applyFill="1" applyBorder="1" applyAlignment="1">
      <alignment horizontal="center" vertical="center" shrinkToFit="1"/>
    </xf>
    <xf numFmtId="0" fontId="1" fillId="5" borderId="2" xfId="0" applyFont="1" applyFill="1" applyBorder="1" applyAlignment="1">
      <alignment vertical="center" shrinkToFit="1"/>
    </xf>
    <xf numFmtId="49" fontId="1" fillId="5" borderId="2" xfId="0" applyNumberFormat="1" applyFont="1" applyFill="1" applyBorder="1" applyAlignment="1">
      <alignment horizontal="center" vertical="center" shrinkToFit="1"/>
    </xf>
    <xf numFmtId="14" fontId="1" fillId="5" borderId="2" xfId="0" applyNumberFormat="1" applyFont="1" applyFill="1" applyBorder="1" applyAlignment="1">
      <alignment horizontal="center" vertical="center" shrinkToFit="1"/>
    </xf>
    <xf numFmtId="0" fontId="1" fillId="5" borderId="2" xfId="0" applyFont="1" applyFill="1" applyBorder="1" applyAlignment="1">
      <alignment horizontal="left" vertical="center" shrinkToFit="1"/>
    </xf>
    <xf numFmtId="180" fontId="1" fillId="5" borderId="2" xfId="0" applyNumberFormat="1" applyFont="1" applyFill="1" applyBorder="1" applyAlignment="1">
      <alignment vertical="center" shrinkToFit="1"/>
    </xf>
    <xf numFmtId="181" fontId="1" fillId="5" borderId="2" xfId="0" applyNumberFormat="1" applyFont="1" applyFill="1" applyBorder="1" applyAlignment="1">
      <alignment horizontal="center" vertical="center" shrinkToFit="1"/>
    </xf>
    <xf numFmtId="14" fontId="1" fillId="5" borderId="2" xfId="0" applyNumberFormat="1" applyFont="1" applyFill="1" applyBorder="1" applyAlignment="1">
      <alignment horizontal="center" vertical="center" shrinkToFit="1"/>
    </xf>
    <xf numFmtId="181" fontId="2" fillId="5" borderId="13" xfId="0" applyNumberFormat="1" applyFont="1" applyFill="1" applyBorder="1" applyAlignment="1">
      <alignment vertical="center"/>
    </xf>
    <xf numFmtId="182" fontId="2" fillId="5" borderId="13" xfId="0" applyNumberFormat="1" applyFont="1" applyFill="1" applyBorder="1" applyAlignment="1">
      <alignment vertical="center"/>
    </xf>
    <xf numFmtId="181" fontId="1" fillId="5" borderId="2" xfId="0" applyNumberFormat="1" applyFont="1" applyFill="1" applyBorder="1" applyAlignment="1">
      <alignment vertical="center" shrinkToFit="1"/>
    </xf>
    <xf numFmtId="0" fontId="1" fillId="4" borderId="2" xfId="0" applyFont="1" applyFill="1" applyBorder="1" applyAlignment="1">
      <alignment vertical="center" shrinkToFit="1"/>
    </xf>
    <xf numFmtId="180" fontId="1" fillId="5" borderId="2" xfId="0" quotePrefix="1" applyNumberFormat="1" applyFont="1" applyFill="1" applyBorder="1" applyAlignment="1">
      <alignment vertical="center" shrinkToFit="1"/>
    </xf>
    <xf numFmtId="1" fontId="1" fillId="5" borderId="2" xfId="0" applyNumberFormat="1" applyFont="1" applyFill="1" applyBorder="1" applyAlignment="1">
      <alignment horizontal="center" vertical="center" shrinkToFit="1"/>
    </xf>
    <xf numFmtId="14" fontId="1" fillId="5" borderId="2" xfId="0" applyNumberFormat="1" applyFont="1" applyFill="1" applyBorder="1" applyAlignment="1">
      <alignment vertical="center" shrinkToFit="1"/>
    </xf>
    <xf numFmtId="3" fontId="1" fillId="5" borderId="2" xfId="0" quotePrefix="1" applyNumberFormat="1" applyFont="1" applyFill="1" applyBorder="1" applyAlignment="1">
      <alignment horizontal="center" vertical="center" shrinkToFit="1"/>
    </xf>
    <xf numFmtId="14" fontId="1" fillId="5" borderId="2" xfId="0" applyNumberFormat="1" applyFont="1" applyFill="1" applyBorder="1" applyAlignment="1">
      <alignment vertical="center"/>
    </xf>
    <xf numFmtId="0" fontId="6" fillId="5" borderId="2" xfId="0" applyFont="1" applyFill="1" applyBorder="1" applyAlignment="1">
      <alignment vertical="center" shrinkToFit="1"/>
    </xf>
    <xf numFmtId="49" fontId="6" fillId="5" borderId="2" xfId="0" applyNumberFormat="1" applyFont="1" applyFill="1" applyBorder="1" applyAlignment="1">
      <alignment horizontal="center" vertical="center" shrinkToFit="1"/>
    </xf>
    <xf numFmtId="14" fontId="6" fillId="5" borderId="2" xfId="0" applyNumberFormat="1" applyFont="1" applyFill="1" applyBorder="1" applyAlignment="1">
      <alignment horizontal="center" vertical="center" shrinkToFit="1"/>
    </xf>
    <xf numFmtId="0" fontId="6" fillId="5" borderId="2" xfId="0" applyFont="1" applyFill="1" applyBorder="1" applyAlignment="1">
      <alignment horizontal="left" vertical="center" shrinkToFit="1"/>
    </xf>
    <xf numFmtId="0" fontId="6" fillId="5" borderId="2" xfId="0" applyFont="1" applyFill="1" applyBorder="1" applyAlignment="1">
      <alignment horizontal="center" vertical="center" shrinkToFit="1"/>
    </xf>
    <xf numFmtId="1" fontId="6" fillId="5" borderId="2" xfId="0" applyNumberFormat="1" applyFont="1" applyFill="1" applyBorder="1" applyAlignment="1">
      <alignment horizontal="center" vertical="center" shrinkToFit="1"/>
    </xf>
    <xf numFmtId="181" fontId="6" fillId="5" borderId="2" xfId="0" applyNumberFormat="1" applyFont="1" applyFill="1" applyBorder="1" applyAlignment="1">
      <alignment horizontal="center" vertical="center" shrinkToFit="1"/>
    </xf>
    <xf numFmtId="49" fontId="1" fillId="5" borderId="2" xfId="0" applyNumberFormat="1" applyFont="1" applyFill="1" applyBorder="1" applyAlignment="1">
      <alignment horizontal="left" vertical="center" shrinkToFit="1"/>
    </xf>
    <xf numFmtId="17" fontId="1" fillId="5" borderId="2" xfId="0" applyNumberFormat="1" applyFont="1" applyFill="1" applyBorder="1" applyAlignment="1">
      <alignment vertical="center" shrinkToFit="1"/>
    </xf>
    <xf numFmtId="183" fontId="2" fillId="5" borderId="13" xfId="0" applyNumberFormat="1" applyFont="1" applyFill="1" applyBorder="1" applyAlignment="1">
      <alignment vertical="center"/>
    </xf>
    <xf numFmtId="180" fontId="6" fillId="5" borderId="2" xfId="0" applyNumberFormat="1" applyFont="1" applyFill="1" applyBorder="1" applyAlignment="1">
      <alignment vertical="center" shrinkToFit="1"/>
    </xf>
    <xf numFmtId="14" fontId="6" fillId="5" borderId="2" xfId="0" applyNumberFormat="1" applyFont="1" applyFill="1" applyBorder="1" applyAlignment="1">
      <alignment horizontal="center" vertical="center" shrinkToFit="1"/>
    </xf>
    <xf numFmtId="0" fontId="1" fillId="5" borderId="2" xfId="0" applyFont="1" applyFill="1" applyBorder="1" applyAlignment="1">
      <alignment vertical="center"/>
    </xf>
    <xf numFmtId="0" fontId="1" fillId="5" borderId="2" xfId="0" applyFont="1" applyFill="1" applyBorder="1" applyAlignment="1">
      <alignment horizontal="center" vertical="center"/>
    </xf>
    <xf numFmtId="14" fontId="1" fillId="5" borderId="2" xfId="0" applyNumberFormat="1" applyFont="1" applyFill="1" applyBorder="1" applyAlignment="1">
      <alignment horizontal="center" vertical="center"/>
    </xf>
    <xf numFmtId="49" fontId="1" fillId="5" borderId="2" xfId="0" applyNumberFormat="1" applyFont="1" applyFill="1" applyBorder="1" applyAlignment="1">
      <alignment horizontal="center" vertical="center"/>
    </xf>
    <xf numFmtId="0" fontId="6" fillId="5" borderId="2" xfId="0" applyFont="1" applyFill="1" applyBorder="1" applyAlignment="1">
      <alignment vertical="center"/>
    </xf>
    <xf numFmtId="14" fontId="2" fillId="5" borderId="13" xfId="0" applyNumberFormat="1" applyFont="1" applyFill="1" applyBorder="1" applyAlignment="1">
      <alignment vertical="center"/>
    </xf>
    <xf numFmtId="0" fontId="1" fillId="5" borderId="2" xfId="0" applyFont="1" applyFill="1" applyBorder="1" applyAlignment="1">
      <alignment horizontal="center" vertical="center" wrapText="1"/>
    </xf>
    <xf numFmtId="0" fontId="84" fillId="0" borderId="2" xfId="0" applyFont="1" applyBorder="1" applyAlignment="1">
      <alignment vertical="center" shrinkToFit="1"/>
    </xf>
    <xf numFmtId="0" fontId="85" fillId="0" borderId="0" xfId="0" applyFont="1" applyAlignment="1">
      <alignment horizontal="center" vertical="center"/>
    </xf>
    <xf numFmtId="0" fontId="85" fillId="0" borderId="0" xfId="0" applyFont="1" applyAlignment="1">
      <alignment vertical="center"/>
    </xf>
    <xf numFmtId="0" fontId="86" fillId="0" borderId="0" xfId="0" applyFont="1" applyAlignment="1">
      <alignment vertical="center"/>
    </xf>
    <xf numFmtId="0" fontId="86" fillId="24" borderId="56" xfId="0" applyFont="1" applyFill="1" applyBorder="1" applyAlignment="1">
      <alignment horizontal="center" vertical="center"/>
    </xf>
    <xf numFmtId="0" fontId="86" fillId="5" borderId="2" xfId="0" applyFont="1" applyFill="1" applyBorder="1" applyAlignment="1">
      <alignment horizontal="center" vertical="center" wrapText="1"/>
    </xf>
    <xf numFmtId="0" fontId="86" fillId="0" borderId="2" xfId="0" applyFont="1" applyBorder="1" applyAlignment="1">
      <alignment horizontal="center" vertical="center" wrapText="1"/>
    </xf>
    <xf numFmtId="0" fontId="86" fillId="0" borderId="2" xfId="0" applyFont="1" applyBorder="1" applyAlignment="1">
      <alignment horizontal="center" vertical="center"/>
    </xf>
    <xf numFmtId="0" fontId="85" fillId="0" borderId="2" xfId="0" applyFont="1" applyBorder="1" applyAlignment="1">
      <alignment horizontal="center" vertical="center"/>
    </xf>
    <xf numFmtId="0" fontId="85" fillId="5" borderId="2" xfId="0" applyFont="1" applyFill="1" applyBorder="1" applyAlignment="1">
      <alignment vertical="center" wrapText="1"/>
    </xf>
    <xf numFmtId="0" fontId="85" fillId="5" borderId="2" xfId="0" applyFont="1" applyFill="1" applyBorder="1" applyAlignment="1">
      <alignment horizontal="center" vertical="center"/>
    </xf>
    <xf numFmtId="0" fontId="85" fillId="5" borderId="2" xfId="0" quotePrefix="1" applyFont="1" applyFill="1" applyBorder="1" applyAlignment="1">
      <alignment horizontal="center" vertical="center"/>
    </xf>
    <xf numFmtId="0" fontId="85" fillId="5" borderId="2" xfId="0" applyFont="1" applyFill="1" applyBorder="1" applyAlignment="1">
      <alignment vertical="center"/>
    </xf>
    <xf numFmtId="0" fontId="85" fillId="5" borderId="2" xfId="0" applyFont="1" applyFill="1" applyBorder="1" applyAlignment="1">
      <alignment horizontal="center" vertical="center" wrapText="1"/>
    </xf>
    <xf numFmtId="0" fontId="86" fillId="5" borderId="2" xfId="0" applyFont="1" applyFill="1" applyBorder="1" applyAlignment="1">
      <alignment horizontal="center" vertical="center"/>
    </xf>
    <xf numFmtId="0" fontId="85" fillId="5" borderId="154" xfId="0" applyFont="1" applyFill="1" applyBorder="1" applyAlignment="1">
      <alignment horizontal="center" vertical="center"/>
    </xf>
    <xf numFmtId="0" fontId="85" fillId="5" borderId="91" xfId="0" applyFont="1" applyFill="1" applyBorder="1" applyAlignment="1">
      <alignment horizontal="center" vertical="center"/>
    </xf>
    <xf numFmtId="0" fontId="85" fillId="5" borderId="155" xfId="0" applyFont="1" applyFill="1" applyBorder="1" applyAlignment="1">
      <alignment horizontal="center" vertical="center"/>
    </xf>
    <xf numFmtId="0" fontId="86" fillId="5" borderId="2" xfId="0" quotePrefix="1" applyFont="1" applyFill="1" applyBorder="1" applyAlignment="1">
      <alignment horizontal="center" vertical="center"/>
    </xf>
    <xf numFmtId="0" fontId="86" fillId="5" borderId="2" xfId="0" applyFont="1" applyFill="1" applyBorder="1" applyAlignment="1">
      <alignment vertical="center"/>
    </xf>
    <xf numFmtId="0" fontId="86" fillId="24" borderId="2" xfId="0" applyFont="1" applyFill="1" applyBorder="1" applyAlignment="1">
      <alignment horizontal="center" vertical="center" wrapText="1"/>
    </xf>
    <xf numFmtId="0" fontId="86" fillId="0" borderId="2" xfId="0" applyFont="1" applyBorder="1" applyAlignment="1">
      <alignment horizontal="left" vertical="center" wrapText="1"/>
    </xf>
    <xf numFmtId="17" fontId="85" fillId="0" borderId="2" xfId="0" applyNumberFormat="1" applyFont="1" applyBorder="1" applyAlignment="1">
      <alignment horizontal="left" vertical="center" wrapText="1"/>
    </xf>
    <xf numFmtId="0" fontId="85" fillId="0" borderId="3" xfId="0" applyFont="1" applyBorder="1" applyAlignment="1">
      <alignment horizontal="center" vertical="center" wrapText="1"/>
    </xf>
    <xf numFmtId="0" fontId="85" fillId="0" borderId="2" xfId="0" applyFont="1" applyBorder="1" applyAlignment="1">
      <alignment horizontal="left" vertical="center" wrapText="1"/>
    </xf>
    <xf numFmtId="0" fontId="85" fillId="0" borderId="2" xfId="0" applyFont="1" applyBorder="1" applyAlignment="1">
      <alignment horizontal="center" vertical="center" wrapText="1"/>
    </xf>
    <xf numFmtId="0" fontId="85" fillId="5" borderId="91" xfId="0" applyFont="1" applyFill="1" applyBorder="1" applyAlignment="1">
      <alignment vertical="center"/>
    </xf>
    <xf numFmtId="0" fontId="86" fillId="0" borderId="4" xfId="0" applyFont="1" applyBorder="1" applyAlignment="1">
      <alignment horizontal="left" vertical="center" wrapText="1"/>
    </xf>
    <xf numFmtId="0" fontId="85" fillId="0" borderId="4" xfId="0" applyFont="1" applyBorder="1" applyAlignment="1">
      <alignment horizontal="left" vertical="center" wrapText="1"/>
    </xf>
    <xf numFmtId="0" fontId="85" fillId="0" borderId="4" xfId="0" applyFont="1" applyBorder="1" applyAlignment="1">
      <alignment horizontal="center" vertical="center" wrapText="1"/>
    </xf>
    <xf numFmtId="0" fontId="85" fillId="0" borderId="5" xfId="0" applyFont="1" applyBorder="1" applyAlignment="1">
      <alignment horizontal="center" vertical="center" wrapText="1"/>
    </xf>
    <xf numFmtId="0" fontId="85" fillId="5" borderId="154" xfId="0" applyFont="1" applyFill="1" applyBorder="1" applyAlignment="1">
      <alignment horizontal="center" vertical="center" wrapText="1"/>
    </xf>
    <xf numFmtId="0" fontId="85" fillId="5" borderId="91" xfId="0" applyFont="1" applyFill="1" applyBorder="1" applyAlignment="1">
      <alignment horizontal="center" vertical="center" wrapText="1"/>
    </xf>
    <xf numFmtId="0" fontId="86" fillId="0" borderId="4" xfId="0" applyFont="1" applyBorder="1" applyAlignment="1">
      <alignment horizontal="center" vertical="center" wrapText="1"/>
    </xf>
    <xf numFmtId="0" fontId="86" fillId="24" borderId="2" xfId="0" applyFont="1" applyFill="1" applyBorder="1" applyAlignment="1">
      <alignment horizontal="center" vertical="center"/>
    </xf>
    <xf numFmtId="0" fontId="86" fillId="13" borderId="2" xfId="0" applyFont="1" applyFill="1" applyBorder="1" applyAlignment="1">
      <alignment horizontal="center" vertical="center" wrapText="1"/>
    </xf>
    <xf numFmtId="0" fontId="85" fillId="0" borderId="2" xfId="0" applyFont="1" applyBorder="1" applyAlignment="1">
      <alignment vertical="center"/>
    </xf>
    <xf numFmtId="0" fontId="85" fillId="0" borderId="3" xfId="0" applyFont="1" applyBorder="1" applyAlignment="1">
      <alignment horizontal="left" vertical="center" wrapText="1"/>
    </xf>
    <xf numFmtId="0" fontId="85" fillId="5" borderId="154" xfId="0" applyFont="1" applyFill="1" applyBorder="1" applyAlignment="1">
      <alignment horizontal="left" vertical="center" wrapText="1"/>
    </xf>
    <xf numFmtId="0" fontId="85" fillId="5" borderId="91" xfId="0" applyFont="1" applyFill="1" applyBorder="1" applyAlignment="1">
      <alignment horizontal="left" vertical="center" wrapText="1"/>
    </xf>
    <xf numFmtId="0" fontId="85" fillId="5" borderId="155" xfId="0" applyFont="1" applyFill="1" applyBorder="1" applyAlignment="1">
      <alignment horizontal="left" vertical="center" wrapText="1"/>
    </xf>
    <xf numFmtId="0" fontId="85" fillId="0" borderId="5" xfId="0" applyFont="1" applyBorder="1" applyAlignment="1">
      <alignment horizontal="left" vertical="center" wrapText="1"/>
    </xf>
    <xf numFmtId="0" fontId="86" fillId="22" borderId="2" xfId="0" applyFont="1" applyFill="1" applyBorder="1" applyAlignment="1">
      <alignment horizontal="center" vertical="center" wrapText="1"/>
    </xf>
    <xf numFmtId="0" fontId="85" fillId="0" borderId="2" xfId="0" applyFont="1" applyBorder="1" applyAlignment="1">
      <alignment vertical="center" wrapText="1"/>
    </xf>
    <xf numFmtId="172" fontId="1" fillId="0" borderId="0" xfId="0" applyNumberFormat="1" applyFont="1" applyAlignment="1">
      <alignment vertical="center" wrapText="1"/>
    </xf>
    <xf numFmtId="172" fontId="15" fillId="0" borderId="0" xfId="0" applyNumberFormat="1" applyFont="1" applyAlignment="1">
      <alignment vertical="center"/>
    </xf>
    <xf numFmtId="166" fontId="39" fillId="0" borderId="2" xfId="0" applyNumberFormat="1" applyFont="1" applyBorder="1" applyAlignment="1">
      <alignment horizontal="center" vertical="center" wrapText="1"/>
    </xf>
    <xf numFmtId="172" fontId="39" fillId="0" borderId="2" xfId="0" applyNumberFormat="1" applyFont="1" applyBorder="1" applyAlignment="1">
      <alignment horizontal="center" vertical="center" wrapText="1"/>
    </xf>
    <xf numFmtId="0" fontId="6" fillId="0" borderId="0" xfId="0" applyFont="1" applyAlignment="1">
      <alignment vertical="center" wrapText="1"/>
    </xf>
    <xf numFmtId="166" fontId="39" fillId="7" borderId="2" xfId="0" applyNumberFormat="1" applyFont="1" applyFill="1" applyBorder="1" applyAlignment="1">
      <alignment horizontal="center" vertical="center" wrapText="1"/>
    </xf>
    <xf numFmtId="166" fontId="39" fillId="7" borderId="2" xfId="0" applyNumberFormat="1" applyFont="1" applyFill="1" applyBorder="1" applyAlignment="1">
      <alignment horizontal="left" vertical="center" wrapText="1"/>
    </xf>
    <xf numFmtId="172" fontId="39" fillId="7" borderId="2" xfId="0" applyNumberFormat="1" applyFont="1" applyFill="1" applyBorder="1" applyAlignment="1">
      <alignment horizontal="center" vertical="center" wrapText="1"/>
    </xf>
    <xf numFmtId="0" fontId="11" fillId="0" borderId="2" xfId="0" applyFont="1" applyBorder="1" applyAlignment="1">
      <alignment horizontal="center" vertical="center" wrapText="1"/>
    </xf>
    <xf numFmtId="0" fontId="11" fillId="0" borderId="2" xfId="0" applyFont="1" applyBorder="1" applyAlignment="1">
      <alignment horizontal="left" vertical="center" wrapText="1"/>
    </xf>
    <xf numFmtId="0" fontId="39" fillId="0" borderId="2" xfId="0" applyFont="1" applyBorder="1" applyAlignment="1">
      <alignment vertical="center"/>
    </xf>
    <xf numFmtId="0" fontId="39" fillId="0" borderId="2" xfId="0" applyFont="1" applyBorder="1" applyAlignment="1">
      <alignment horizontal="center" vertical="center" wrapText="1"/>
    </xf>
    <xf numFmtId="0" fontId="39" fillId="0" borderId="2" xfId="0" applyFont="1" applyBorder="1" applyAlignment="1">
      <alignment horizontal="left" vertical="center" wrapText="1"/>
    </xf>
    <xf numFmtId="172" fontId="39" fillId="0" borderId="2" xfId="0" applyNumberFormat="1" applyFont="1" applyBorder="1" applyAlignment="1">
      <alignment horizontal="right" vertical="center" wrapText="1"/>
    </xf>
    <xf numFmtId="0" fontId="11" fillId="0" borderId="2" xfId="0" applyFont="1" applyBorder="1" applyAlignment="1">
      <alignment vertical="center"/>
    </xf>
    <xf numFmtId="172" fontId="11" fillId="0" borderId="2" xfId="0" applyNumberFormat="1" applyFont="1" applyBorder="1" applyAlignment="1">
      <alignment horizontal="right" vertical="center" wrapText="1"/>
    </xf>
    <xf numFmtId="0" fontId="11" fillId="0" borderId="2" xfId="0" applyFont="1" applyBorder="1" applyAlignment="1">
      <alignment horizontal="left" vertical="top" wrapText="1"/>
    </xf>
    <xf numFmtId="172" fontId="11" fillId="0" borderId="2" xfId="0" applyNumberFormat="1" applyFont="1" applyBorder="1" applyAlignment="1">
      <alignment horizontal="right" vertical="top" wrapText="1"/>
    </xf>
    <xf numFmtId="172" fontId="11" fillId="0" borderId="2" xfId="0" applyNumberFormat="1" applyFont="1" applyBorder="1" applyAlignment="1">
      <alignment horizontal="center" vertical="center" wrapText="1"/>
    </xf>
    <xf numFmtId="172" fontId="12" fillId="0" borderId="0" xfId="0" applyNumberFormat="1" applyFont="1" applyAlignment="1">
      <alignment vertical="center" wrapText="1"/>
    </xf>
    <xf numFmtId="172" fontId="12" fillId="0" borderId="0" xfId="0" applyNumberFormat="1" applyFont="1" applyAlignment="1">
      <alignment vertical="center"/>
    </xf>
    <xf numFmtId="0" fontId="11" fillId="0" borderId="0" xfId="0" applyFont="1" applyAlignment="1">
      <alignment horizontal="right"/>
    </xf>
    <xf numFmtId="166" fontId="39" fillId="0" borderId="2" xfId="0" applyNumberFormat="1" applyFont="1" applyBorder="1" applyAlignment="1">
      <alignment horizontal="center" vertical="center"/>
    </xf>
    <xf numFmtId="0" fontId="1" fillId="0" borderId="2" xfId="0" applyFont="1" applyBorder="1" applyAlignment="1">
      <alignment horizontal="center" vertical="center" wrapText="1"/>
    </xf>
    <xf numFmtId="166" fontId="11" fillId="0" borderId="2" xfId="0" applyNumberFormat="1" applyFont="1" applyBorder="1" applyAlignment="1">
      <alignment horizontal="left" vertical="center"/>
    </xf>
    <xf numFmtId="0" fontId="11" fillId="0" borderId="2" xfId="0" applyFont="1" applyBorder="1" applyAlignment="1">
      <alignment horizontal="center" wrapText="1"/>
    </xf>
    <xf numFmtId="166" fontId="11" fillId="0" borderId="2" xfId="0" applyNumberFormat="1" applyFont="1" applyBorder="1" applyAlignment="1">
      <alignment horizontal="left" vertical="center" wrapText="1"/>
    </xf>
    <xf numFmtId="0" fontId="11" fillId="0" borderId="2" xfId="0" applyFont="1" applyBorder="1" applyAlignment="1">
      <alignment horizontal="center"/>
    </xf>
    <xf numFmtId="0" fontId="61" fillId="0" borderId="2" xfId="0" applyFont="1" applyBorder="1" applyAlignment="1">
      <alignment horizontal="center" vertical="center" wrapText="1"/>
    </xf>
    <xf numFmtId="0" fontId="1" fillId="0" borderId="2" xfId="0" applyFont="1" applyBorder="1" applyAlignment="1">
      <alignment horizontal="left" vertical="center"/>
    </xf>
    <xf numFmtId="0" fontId="11" fillId="0" borderId="2" xfId="0" applyFont="1" applyBorder="1"/>
    <xf numFmtId="0" fontId="1" fillId="0" borderId="0" xfId="0" applyFont="1" applyAlignment="1">
      <alignment horizontal="left" vertical="center"/>
    </xf>
    <xf numFmtId="0" fontId="2" fillId="0" borderId="66" xfId="0" applyFont="1" applyBorder="1" applyAlignment="1">
      <alignment horizontal="center" vertical="center"/>
    </xf>
    <xf numFmtId="0" fontId="2" fillId="0" borderId="66" xfId="0" applyFont="1" applyBorder="1" applyAlignment="1">
      <alignment horizontal="center" vertical="center" wrapText="1"/>
    </xf>
    <xf numFmtId="0" fontId="13" fillId="0" borderId="66" xfId="0" applyFont="1" applyBorder="1" applyAlignment="1">
      <alignment horizontal="center" vertical="center" wrapText="1"/>
    </xf>
    <xf numFmtId="0" fontId="2" fillId="0" borderId="63" xfId="0" applyFont="1" applyBorder="1" applyAlignment="1">
      <alignment horizontal="center" vertical="center"/>
    </xf>
    <xf numFmtId="0" fontId="2" fillId="0" borderId="63" xfId="0" applyFont="1" applyBorder="1" applyAlignment="1">
      <alignment horizontal="left" vertical="center" wrapText="1"/>
    </xf>
    <xf numFmtId="0" fontId="2" fillId="0" borderId="63" xfId="0" applyFont="1" applyBorder="1" applyAlignment="1">
      <alignment horizontal="center" vertical="center" wrapText="1"/>
    </xf>
    <xf numFmtId="0" fontId="2" fillId="0" borderId="30" xfId="0" applyFont="1" applyBorder="1" applyAlignment="1">
      <alignment horizontal="center" vertical="center"/>
    </xf>
    <xf numFmtId="0" fontId="2" fillId="0" borderId="30" xfId="0" applyFont="1" applyBorder="1" applyAlignment="1">
      <alignment vertical="center" wrapText="1"/>
    </xf>
    <xf numFmtId="0" fontId="2" fillId="0" borderId="30" xfId="0" applyFont="1" applyBorder="1" applyAlignment="1">
      <alignment vertical="center"/>
    </xf>
    <xf numFmtId="0" fontId="2" fillId="0" borderId="30" xfId="0" applyFont="1" applyBorder="1" applyAlignment="1">
      <alignment horizontal="left" vertical="center" wrapText="1"/>
    </xf>
    <xf numFmtId="0" fontId="1" fillId="0" borderId="30" xfId="0" applyFont="1" applyBorder="1" applyAlignment="1">
      <alignment horizontal="center" vertical="center"/>
    </xf>
    <xf numFmtId="0" fontId="1" fillId="0" borderId="30" xfId="0" applyFont="1" applyBorder="1" applyAlignment="1">
      <alignment vertical="center" wrapText="1"/>
    </xf>
    <xf numFmtId="0" fontId="1" fillId="0" borderId="30" xfId="0" applyFont="1" applyBorder="1" applyAlignment="1">
      <alignment horizontal="left" vertical="center" wrapText="1"/>
    </xf>
    <xf numFmtId="0" fontId="1" fillId="0" borderId="30" xfId="0" applyFont="1" applyBorder="1" applyAlignment="1">
      <alignment horizontal="center" vertical="center" wrapText="1"/>
    </xf>
    <xf numFmtId="0" fontId="1" fillId="0" borderId="30" xfId="0" applyFont="1" applyBorder="1" applyAlignment="1">
      <alignment vertical="center"/>
    </xf>
    <xf numFmtId="0" fontId="1" fillId="0" borderId="30" xfId="0" applyFont="1" applyBorder="1" applyAlignment="1">
      <alignment horizontal="left" vertical="center"/>
    </xf>
    <xf numFmtId="172" fontId="1" fillId="0" borderId="30" xfId="0" applyNumberFormat="1" applyFont="1" applyBorder="1" applyAlignment="1">
      <alignment horizontal="center" vertical="center" wrapText="1"/>
    </xf>
    <xf numFmtId="17" fontId="1" fillId="0" borderId="30" xfId="0" applyNumberFormat="1" applyFont="1" applyBorder="1" applyAlignment="1">
      <alignment horizontal="left" vertical="center"/>
    </xf>
    <xf numFmtId="0" fontId="20" fillId="0" borderId="30" xfId="0" applyFont="1" applyBorder="1" applyAlignment="1">
      <alignment horizontal="left" vertical="center" wrapText="1"/>
    </xf>
    <xf numFmtId="0" fontId="20" fillId="0" borderId="30" xfId="0" applyFont="1" applyBorder="1" applyAlignment="1">
      <alignment horizontal="center" vertical="center" wrapText="1"/>
    </xf>
    <xf numFmtId="0" fontId="52" fillId="0" borderId="0" xfId="0" applyFont="1" applyAlignment="1">
      <alignment vertical="center"/>
    </xf>
    <xf numFmtId="17" fontId="1" fillId="0" borderId="30" xfId="0" quotePrefix="1" applyNumberFormat="1" applyFont="1" applyBorder="1" applyAlignment="1">
      <alignment horizontal="left" vertical="center"/>
    </xf>
    <xf numFmtId="0" fontId="1" fillId="0" borderId="31" xfId="0" applyFont="1" applyBorder="1" applyAlignment="1">
      <alignment horizontal="center" vertical="center"/>
    </xf>
    <xf numFmtId="0" fontId="2" fillId="0" borderId="31" xfId="0" applyFont="1" applyBorder="1" applyAlignment="1">
      <alignment horizontal="center" vertical="center" wrapText="1"/>
    </xf>
    <xf numFmtId="0" fontId="1" fillId="0" borderId="31" xfId="0" applyFont="1" applyBorder="1" applyAlignment="1">
      <alignment vertical="center"/>
    </xf>
    <xf numFmtId="0" fontId="2" fillId="0" borderId="31" xfId="0" applyFont="1" applyBorder="1" applyAlignment="1">
      <alignment horizontal="center" vertical="center"/>
    </xf>
    <xf numFmtId="0" fontId="1" fillId="0" borderId="31" xfId="0" applyFont="1" applyBorder="1" applyAlignment="1">
      <alignment vertical="center" wrapText="1"/>
    </xf>
    <xf numFmtId="0" fontId="33" fillId="0" borderId="0" xfId="0" applyFont="1" applyAlignment="1">
      <alignment vertical="center" wrapText="1"/>
    </xf>
    <xf numFmtId="0" fontId="1" fillId="0" borderId="0" xfId="0" applyFont="1" applyAlignment="1">
      <alignment horizontal="left" vertical="center" wrapText="1"/>
    </xf>
    <xf numFmtId="0" fontId="33" fillId="0" borderId="0" xfId="0" applyFont="1" applyAlignment="1">
      <alignment horizontal="center" vertical="center" wrapText="1"/>
    </xf>
    <xf numFmtId="0" fontId="24" fillId="0" borderId="0" xfId="0" applyFont="1" applyAlignment="1">
      <alignment vertical="center" wrapText="1"/>
    </xf>
    <xf numFmtId="0" fontId="88" fillId="0" borderId="0" xfId="0" applyFont="1" applyAlignment="1">
      <alignment horizontal="center" vertical="center" wrapText="1"/>
    </xf>
    <xf numFmtId="166" fontId="1" fillId="0" borderId="0" xfId="0" applyNumberFormat="1" applyFont="1" applyAlignment="1">
      <alignment vertical="center"/>
    </xf>
    <xf numFmtId="166" fontId="6" fillId="0" borderId="0" xfId="0" applyNumberFormat="1" applyFont="1" applyAlignment="1">
      <alignment vertical="center"/>
    </xf>
    <xf numFmtId="0" fontId="2" fillId="0" borderId="21" xfId="0" applyFont="1" applyBorder="1" applyAlignment="1">
      <alignment horizontal="center" vertical="center"/>
    </xf>
    <xf numFmtId="0" fontId="2" fillId="0" borderId="22" xfId="0" applyFont="1" applyBorder="1" applyAlignment="1">
      <alignment horizontal="center" vertical="center"/>
    </xf>
    <xf numFmtId="0" fontId="2" fillId="0" borderId="22" xfId="0" applyFont="1" applyBorder="1" applyAlignment="1">
      <alignment horizontal="center" vertical="center" wrapText="1"/>
    </xf>
    <xf numFmtId="166" fontId="2" fillId="0" borderId="22" xfId="0" applyNumberFormat="1" applyFont="1" applyBorder="1" applyAlignment="1">
      <alignment horizontal="center" vertical="center" wrapText="1"/>
    </xf>
    <xf numFmtId="0" fontId="2" fillId="0" borderId="23" xfId="0" applyFont="1" applyBorder="1" applyAlignment="1">
      <alignment horizontal="center" vertical="center"/>
    </xf>
    <xf numFmtId="0" fontId="11" fillId="0" borderId="76" xfId="0" quotePrefix="1" applyFont="1" applyBorder="1" applyAlignment="1">
      <alignment horizontal="center" vertical="center"/>
    </xf>
    <xf numFmtId="0" fontId="11" fillId="0" borderId="52" xfId="0" quotePrefix="1" applyFont="1" applyBorder="1" applyAlignment="1">
      <alignment horizontal="center" vertical="center"/>
    </xf>
    <xf numFmtId="0" fontId="11" fillId="0" borderId="52" xfId="0" quotePrefix="1" applyFont="1" applyBorder="1" applyAlignment="1">
      <alignment horizontal="center" vertical="center" wrapText="1"/>
    </xf>
    <xf numFmtId="166" fontId="11" fillId="0" borderId="52" xfId="0" quotePrefix="1" applyNumberFormat="1" applyFont="1" applyBorder="1" applyAlignment="1">
      <alignment horizontal="center" vertical="center" wrapText="1"/>
    </xf>
    <xf numFmtId="166" fontId="11" fillId="0" borderId="127" xfId="0" quotePrefix="1" applyNumberFormat="1" applyFont="1" applyBorder="1" applyAlignment="1">
      <alignment horizontal="center" vertical="center"/>
    </xf>
    <xf numFmtId="0" fontId="11" fillId="0" borderId="127" xfId="0" quotePrefix="1" applyFont="1" applyBorder="1" applyAlignment="1">
      <alignment horizontal="center" vertical="center"/>
    </xf>
    <xf numFmtId="0" fontId="2" fillId="0" borderId="74" xfId="0" applyFont="1" applyBorder="1" applyAlignment="1">
      <alignment horizontal="center" vertical="center"/>
    </xf>
    <xf numFmtId="0" fontId="2" fillId="0" borderId="75" xfId="0" applyFont="1" applyBorder="1" applyAlignment="1">
      <alignment vertical="center" wrapText="1"/>
    </xf>
    <xf numFmtId="0" fontId="1" fillId="0" borderId="75" xfId="0" applyFont="1" applyBorder="1" applyAlignment="1">
      <alignment vertical="center"/>
    </xf>
    <xf numFmtId="166" fontId="1" fillId="0" borderId="75" xfId="0" applyNumberFormat="1" applyFont="1" applyBorder="1" applyAlignment="1">
      <alignment horizontal="center" vertical="center"/>
    </xf>
    <xf numFmtId="166" fontId="1" fillId="0" borderId="75" xfId="0" applyNumberFormat="1" applyFont="1" applyBorder="1" applyAlignment="1">
      <alignment vertical="center"/>
    </xf>
    <xf numFmtId="0" fontId="1" fillId="0" borderId="157" xfId="0" applyFont="1" applyBorder="1" applyAlignment="1">
      <alignment vertical="center"/>
    </xf>
    <xf numFmtId="0" fontId="1" fillId="0" borderId="75" xfId="0" applyFont="1" applyBorder="1" applyAlignment="1">
      <alignment vertical="center" wrapText="1"/>
    </xf>
    <xf numFmtId="0" fontId="2" fillId="0" borderId="75" xfId="0" quotePrefix="1" applyFont="1" applyBorder="1" applyAlignment="1">
      <alignment horizontal="left" vertical="center" wrapText="1"/>
    </xf>
    <xf numFmtId="0" fontId="2" fillId="0" borderId="75" xfId="0" applyFont="1" applyBorder="1" applyAlignment="1">
      <alignment vertical="center"/>
    </xf>
    <xf numFmtId="166" fontId="2" fillId="0" borderId="75" xfId="0" applyNumberFormat="1" applyFont="1" applyBorder="1" applyAlignment="1">
      <alignment horizontal="center" vertical="center"/>
    </xf>
    <xf numFmtId="166" fontId="2" fillId="0" borderId="75" xfId="0" applyNumberFormat="1" applyFont="1" applyBorder="1" applyAlignment="1">
      <alignment vertical="center"/>
    </xf>
    <xf numFmtId="0" fontId="2" fillId="0" borderId="157" xfId="0" applyFont="1" applyBorder="1" applyAlignment="1">
      <alignment vertical="center"/>
    </xf>
    <xf numFmtId="0" fontId="1" fillId="0" borderId="83" xfId="0" applyFont="1" applyBorder="1" applyAlignment="1">
      <alignment horizontal="center" vertical="center"/>
    </xf>
    <xf numFmtId="0" fontId="1" fillId="0" borderId="84" xfId="0" applyFont="1" applyBorder="1" applyAlignment="1">
      <alignment vertical="center"/>
    </xf>
    <xf numFmtId="0" fontId="2" fillId="0" borderId="84" xfId="0" applyFont="1" applyBorder="1" applyAlignment="1">
      <alignment vertical="center"/>
    </xf>
    <xf numFmtId="166" fontId="1" fillId="0" borderId="84" xfId="0" applyNumberFormat="1" applyFont="1" applyBorder="1" applyAlignment="1">
      <alignment horizontal="center" vertical="center"/>
    </xf>
    <xf numFmtId="166" fontId="1" fillId="0" borderId="84" xfId="0" applyNumberFormat="1" applyFont="1" applyBorder="1" applyAlignment="1">
      <alignment vertical="center"/>
    </xf>
    <xf numFmtId="0" fontId="1" fillId="0" borderId="128" xfId="0" applyFont="1" applyBorder="1" applyAlignment="1">
      <alignment vertical="center"/>
    </xf>
    <xf numFmtId="1" fontId="24" fillId="0" borderId="0" xfId="0" applyNumberFormat="1" applyFont="1" applyAlignment="1">
      <alignment vertical="center"/>
    </xf>
    <xf numFmtId="0" fontId="33" fillId="0" borderId="0" xfId="0" applyFont="1" applyAlignment="1">
      <alignment horizontal="right" vertical="center"/>
    </xf>
    <xf numFmtId="0" fontId="2" fillId="0" borderId="158" xfId="0" applyFont="1" applyBorder="1" applyAlignment="1">
      <alignment horizontal="center" vertical="center"/>
    </xf>
    <xf numFmtId="0" fontId="2" fillId="0" borderId="1" xfId="0" applyFont="1" applyBorder="1" applyAlignment="1">
      <alignment horizontal="center" vertical="center"/>
    </xf>
    <xf numFmtId="1" fontId="2" fillId="0" borderId="1" xfId="0" applyNumberFormat="1" applyFont="1" applyBorder="1" applyAlignment="1">
      <alignment horizontal="center" vertical="center" wrapText="1"/>
    </xf>
    <xf numFmtId="0" fontId="2" fillId="6" borderId="66" xfId="0" applyFont="1" applyFill="1" applyBorder="1" applyAlignment="1">
      <alignment horizontal="center" vertical="center"/>
    </xf>
    <xf numFmtId="0" fontId="2" fillId="6" borderId="66" xfId="0" applyFont="1" applyFill="1" applyBorder="1" applyAlignment="1">
      <alignment vertical="center"/>
    </xf>
    <xf numFmtId="3" fontId="2" fillId="6" borderId="66" xfId="0" applyNumberFormat="1" applyFont="1" applyFill="1" applyBorder="1" applyAlignment="1">
      <alignment vertical="center"/>
    </xf>
    <xf numFmtId="0" fontId="1" fillId="6" borderId="66" xfId="0" applyFont="1" applyFill="1" applyBorder="1" applyAlignment="1">
      <alignment vertical="center"/>
    </xf>
    <xf numFmtId="3" fontId="1" fillId="0" borderId="30" xfId="0" applyNumberFormat="1" applyFont="1" applyBorder="1" applyAlignment="1">
      <alignment vertical="center"/>
    </xf>
    <xf numFmtId="0" fontId="1" fillId="5" borderId="30" xfId="0" applyFont="1" applyFill="1" applyBorder="1" applyAlignment="1">
      <alignment vertical="center" wrapText="1"/>
    </xf>
    <xf numFmtId="0" fontId="2" fillId="6" borderId="30" xfId="0" applyFont="1" applyFill="1" applyBorder="1" applyAlignment="1">
      <alignment horizontal="center" vertical="center"/>
    </xf>
    <xf numFmtId="0" fontId="2" fillId="6" borderId="30" xfId="0" applyFont="1" applyFill="1" applyBorder="1" applyAlignment="1">
      <alignment vertical="center"/>
    </xf>
    <xf numFmtId="3" fontId="2" fillId="6" borderId="30" xfId="0" applyNumberFormat="1" applyFont="1" applyFill="1" applyBorder="1" applyAlignment="1">
      <alignment vertical="center"/>
    </xf>
    <xf numFmtId="0" fontId="1" fillId="6" borderId="30" xfId="0" applyFont="1" applyFill="1" applyBorder="1" applyAlignment="1">
      <alignment vertical="center"/>
    </xf>
    <xf numFmtId="3" fontId="12" fillId="0" borderId="30" xfId="0" applyNumberFormat="1" applyFont="1" applyBorder="1" applyAlignment="1">
      <alignment horizontal="right" vertical="center" wrapText="1"/>
    </xf>
    <xf numFmtId="0" fontId="33" fillId="0" borderId="30" xfId="0" applyFont="1" applyBorder="1" applyAlignment="1">
      <alignment horizontal="center" vertical="center"/>
    </xf>
    <xf numFmtId="0" fontId="2" fillId="6" borderId="30" xfId="0" applyFont="1" applyFill="1" applyBorder="1" applyAlignment="1">
      <alignment vertical="center" wrapText="1"/>
    </xf>
    <xf numFmtId="0" fontId="2" fillId="0" borderId="30" xfId="0" quotePrefix="1" applyFont="1" applyBorder="1" applyAlignment="1">
      <alignment horizontal="center" vertical="center"/>
    </xf>
    <xf numFmtId="3" fontId="2" fillId="0" borderId="30" xfId="0" applyNumberFormat="1" applyFont="1" applyBorder="1" applyAlignment="1">
      <alignment vertical="center"/>
    </xf>
    <xf numFmtId="0" fontId="2" fillId="6" borderId="31" xfId="0" applyFont="1" applyFill="1" applyBorder="1" applyAlignment="1">
      <alignment horizontal="center" vertical="center"/>
    </xf>
    <xf numFmtId="0" fontId="2" fillId="6" borderId="31" xfId="0" applyFont="1" applyFill="1" applyBorder="1" applyAlignment="1">
      <alignment vertical="center" wrapText="1"/>
    </xf>
    <xf numFmtId="3" fontId="2" fillId="6" borderId="31" xfId="0" applyNumberFormat="1" applyFont="1" applyFill="1" applyBorder="1" applyAlignment="1">
      <alignment vertical="center"/>
    </xf>
    <xf numFmtId="0" fontId="1" fillId="6" borderId="31" xfId="0" applyFont="1" applyFill="1" applyBorder="1" applyAlignment="1">
      <alignment vertical="center"/>
    </xf>
    <xf numFmtId="0" fontId="2" fillId="0" borderId="2" xfId="0" applyFont="1" applyBorder="1" applyAlignment="1">
      <alignment vertical="center" wrapText="1"/>
    </xf>
    <xf numFmtId="3" fontId="2" fillId="0" borderId="2" xfId="0" applyNumberFormat="1" applyFont="1" applyBorder="1" applyAlignment="1">
      <alignment vertical="center"/>
    </xf>
    <xf numFmtId="1" fontId="33" fillId="0" borderId="0" xfId="0" applyNumberFormat="1" applyFont="1" applyAlignment="1">
      <alignment horizontal="left" vertical="center" wrapText="1"/>
    </xf>
    <xf numFmtId="3" fontId="85" fillId="5" borderId="13" xfId="0" applyNumberFormat="1" applyFont="1" applyFill="1" applyBorder="1" applyAlignment="1">
      <alignment wrapText="1"/>
    </xf>
    <xf numFmtId="0" fontId="90" fillId="5" borderId="13" xfId="0" applyFont="1" applyFill="1" applyBorder="1" applyAlignment="1">
      <alignment horizontal="right"/>
    </xf>
    <xf numFmtId="0" fontId="85" fillId="5" borderId="13" xfId="0" applyFont="1" applyFill="1" applyBorder="1"/>
    <xf numFmtId="0" fontId="86" fillId="5" borderId="13" xfId="0" applyFont="1" applyFill="1" applyBorder="1" applyAlignment="1">
      <alignment horizontal="center" wrapText="1"/>
    </xf>
    <xf numFmtId="0" fontId="86" fillId="5" borderId="159" xfId="0" applyFont="1" applyFill="1" applyBorder="1" applyAlignment="1">
      <alignment horizontal="center" vertical="center" wrapText="1"/>
    </xf>
    <xf numFmtId="0" fontId="93" fillId="5" borderId="159" xfId="0" applyFont="1" applyFill="1" applyBorder="1" applyAlignment="1">
      <alignment horizontal="right" vertical="center"/>
    </xf>
    <xf numFmtId="0" fontId="93" fillId="5" borderId="159" xfId="0" applyFont="1" applyFill="1" applyBorder="1" applyAlignment="1">
      <alignment vertical="center" wrapText="1"/>
    </xf>
    <xf numFmtId="0" fontId="86" fillId="5" borderId="56" xfId="0" applyFont="1" applyFill="1" applyBorder="1" applyAlignment="1">
      <alignment horizontal="center" vertical="center" wrapText="1"/>
    </xf>
    <xf numFmtId="3" fontId="86" fillId="5" borderId="56" xfId="0" applyNumberFormat="1" applyFont="1" applyFill="1" applyBorder="1" applyAlignment="1">
      <alignment horizontal="center" vertical="center" wrapText="1"/>
    </xf>
    <xf numFmtId="0" fontId="86" fillId="5" borderId="160" xfId="0" applyFont="1" applyFill="1" applyBorder="1" applyAlignment="1">
      <alignment horizontal="center" vertical="center" wrapText="1"/>
    </xf>
    <xf numFmtId="3" fontId="86" fillId="5" borderId="160" xfId="0" applyNumberFormat="1" applyFont="1" applyFill="1" applyBorder="1" applyAlignment="1">
      <alignment horizontal="center" vertical="center" wrapText="1"/>
    </xf>
    <xf numFmtId="3" fontId="86" fillId="5" borderId="2" xfId="0" applyNumberFormat="1" applyFont="1" applyFill="1" applyBorder="1" applyAlignment="1">
      <alignment horizontal="center" vertical="center" wrapText="1"/>
    </xf>
    <xf numFmtId="3" fontId="85" fillId="5" borderId="2" xfId="0" applyNumberFormat="1" applyFont="1" applyFill="1" applyBorder="1" applyAlignment="1">
      <alignment horizontal="left" vertical="center" wrapText="1"/>
    </xf>
    <xf numFmtId="3" fontId="85" fillId="5" borderId="2" xfId="0" applyNumberFormat="1" applyFont="1" applyFill="1" applyBorder="1" applyAlignment="1">
      <alignment horizontal="right" vertical="center" wrapText="1"/>
    </xf>
    <xf numFmtId="0" fontId="85" fillId="5" borderId="2" xfId="0" applyFont="1" applyFill="1" applyBorder="1" applyAlignment="1">
      <alignment wrapText="1"/>
    </xf>
    <xf numFmtId="3" fontId="85" fillId="5" borderId="2" xfId="0" applyNumberFormat="1" applyFont="1" applyFill="1" applyBorder="1" applyAlignment="1">
      <alignment horizontal="right"/>
    </xf>
    <xf numFmtId="0" fontId="85" fillId="5" borderId="2" xfId="0" applyFont="1" applyFill="1" applyBorder="1" applyAlignment="1">
      <alignment horizontal="center" wrapText="1"/>
    </xf>
    <xf numFmtId="0" fontId="85" fillId="5" borderId="2" xfId="0" applyFont="1" applyFill="1" applyBorder="1"/>
    <xf numFmtId="0" fontId="86" fillId="5" borderId="2" xfId="0" applyFont="1" applyFill="1" applyBorder="1" applyAlignment="1">
      <alignment horizontal="center" wrapText="1"/>
    </xf>
    <xf numFmtId="3" fontId="86" fillId="5" borderId="2" xfId="0" applyNumberFormat="1" applyFont="1" applyFill="1" applyBorder="1" applyAlignment="1">
      <alignment horizontal="right"/>
    </xf>
    <xf numFmtId="0" fontId="86" fillId="5" borderId="13" xfId="0" applyFont="1" applyFill="1" applyBorder="1" applyAlignment="1">
      <alignment horizontal="center"/>
    </xf>
    <xf numFmtId="0" fontId="85" fillId="5" borderId="13" xfId="0" applyFont="1" applyFill="1" applyBorder="1" applyAlignment="1">
      <alignment wrapText="1"/>
    </xf>
    <xf numFmtId="3" fontId="85" fillId="5" borderId="13" xfId="0" applyNumberFormat="1" applyFont="1" applyFill="1" applyBorder="1"/>
    <xf numFmtId="0" fontId="0" fillId="0" borderId="0" xfId="0"/>
    <xf numFmtId="166" fontId="98" fillId="0" borderId="161" xfId="2" applyNumberFormat="1" applyFont="1" applyBorder="1" applyAlignment="1">
      <alignment horizontal="center" vertical="center" wrapText="1"/>
    </xf>
    <xf numFmtId="166" fontId="99" fillId="0" borderId="162" xfId="2" applyNumberFormat="1" applyFont="1" applyBorder="1" applyAlignment="1">
      <alignment horizontal="left" vertical="center" wrapText="1"/>
    </xf>
    <xf numFmtId="166" fontId="98" fillId="0" borderId="162" xfId="2" applyNumberFormat="1" applyFont="1" applyBorder="1" applyAlignment="1">
      <alignment horizontal="center" vertical="center" wrapText="1"/>
    </xf>
    <xf numFmtId="166" fontId="98" fillId="0" borderId="163" xfId="2" applyNumberFormat="1" applyFont="1" applyBorder="1" applyAlignment="1">
      <alignment horizontal="center" vertical="center" wrapText="1"/>
    </xf>
    <xf numFmtId="0" fontId="0" fillId="0" borderId="164" xfId="0" applyBorder="1"/>
    <xf numFmtId="166" fontId="98" fillId="0" borderId="165" xfId="2" applyNumberFormat="1" applyFont="1" applyBorder="1" applyAlignment="1">
      <alignment horizontal="center" vertical="center" wrapText="1"/>
    </xf>
    <xf numFmtId="166" fontId="99" fillId="0" borderId="166" xfId="2" applyNumberFormat="1" applyFont="1" applyBorder="1" applyAlignment="1">
      <alignment horizontal="left" vertical="center" wrapText="1"/>
    </xf>
    <xf numFmtId="166" fontId="98" fillId="0" borderId="166" xfId="2" applyNumberFormat="1" applyFont="1" applyBorder="1" applyAlignment="1">
      <alignment horizontal="center" vertical="center" wrapText="1"/>
    </xf>
    <xf numFmtId="166" fontId="98" fillId="0" borderId="167" xfId="2" applyNumberFormat="1" applyFont="1" applyBorder="1" applyAlignment="1">
      <alignment horizontal="center" vertical="center" wrapText="1"/>
    </xf>
    <xf numFmtId="0" fontId="98" fillId="0" borderId="168" xfId="0" applyFont="1" applyBorder="1" applyAlignment="1">
      <alignment horizontal="center" vertical="center" wrapText="1"/>
    </xf>
    <xf numFmtId="0" fontId="98" fillId="0" borderId="169" xfId="0" applyFont="1" applyBorder="1" applyAlignment="1">
      <alignment horizontal="justify" vertical="center" wrapText="1"/>
    </xf>
    <xf numFmtId="0" fontId="98" fillId="0" borderId="169" xfId="0" applyFont="1" applyBorder="1" applyAlignment="1">
      <alignment horizontal="center" vertical="center" wrapText="1"/>
    </xf>
    <xf numFmtId="0" fontId="98" fillId="0" borderId="169" xfId="0" applyFont="1" applyBorder="1" applyAlignment="1">
      <alignment vertical="center"/>
    </xf>
    <xf numFmtId="0" fontId="98" fillId="0" borderId="170" xfId="0" applyFont="1" applyBorder="1" applyAlignment="1">
      <alignment vertical="center"/>
    </xf>
    <xf numFmtId="0" fontId="100" fillId="0" borderId="0" xfId="0" applyFont="1" applyAlignment="1">
      <alignment vertical="top"/>
    </xf>
    <xf numFmtId="0" fontId="99" fillId="0" borderId="168" xfId="0" applyFont="1" applyBorder="1" applyAlignment="1">
      <alignment horizontal="center" vertical="center" wrapText="1"/>
    </xf>
    <xf numFmtId="0" fontId="99" fillId="0" borderId="169" xfId="0" applyFont="1" applyBorder="1" applyAlignment="1">
      <alignment horizontal="justify" vertical="center" wrapText="1"/>
    </xf>
    <xf numFmtId="0" fontId="99" fillId="0" borderId="169" xfId="0" applyFont="1" applyBorder="1" applyAlignment="1">
      <alignment horizontal="center" vertical="center" wrapText="1"/>
    </xf>
    <xf numFmtId="0" fontId="99" fillId="0" borderId="169" xfId="0" applyFont="1" applyBorder="1" applyAlignment="1">
      <alignment vertical="center"/>
    </xf>
    <xf numFmtId="0" fontId="99" fillId="0" borderId="170" xfId="0" applyFont="1" applyBorder="1" applyAlignment="1">
      <alignment vertical="center"/>
    </xf>
    <xf numFmtId="0" fontId="75" fillId="0" borderId="88" xfId="0" applyFont="1" applyBorder="1" applyAlignment="1">
      <alignment horizontal="center"/>
    </xf>
    <xf numFmtId="166" fontId="99" fillId="0" borderId="2" xfId="0" applyNumberFormat="1" applyFont="1" applyBorder="1" applyAlignment="1">
      <alignment horizontal="center" vertical="center" wrapText="1"/>
    </xf>
    <xf numFmtId="0" fontId="0" fillId="0" borderId="0" xfId="0"/>
    <xf numFmtId="0" fontId="99" fillId="0" borderId="166" xfId="0" applyFont="1" applyBorder="1" applyAlignment="1">
      <alignment vertical="center"/>
    </xf>
    <xf numFmtId="0" fontId="99" fillId="0" borderId="166" xfId="0" applyFont="1" applyBorder="1" applyAlignment="1">
      <alignment vertical="center" wrapText="1"/>
    </xf>
    <xf numFmtId="166" fontId="99" fillId="0" borderId="166" xfId="2" applyNumberFormat="1" applyFont="1" applyBorder="1" applyAlignment="1">
      <alignment horizontal="center" vertical="center" wrapText="1"/>
    </xf>
    <xf numFmtId="171" fontId="12" fillId="0" borderId="77" xfId="0" applyNumberFormat="1" applyFont="1" applyFill="1" applyBorder="1" applyAlignment="1">
      <alignment vertical="top" wrapText="1"/>
    </xf>
    <xf numFmtId="0" fontId="12" fillId="0" borderId="88" xfId="0" applyFont="1" applyBorder="1" applyAlignment="1">
      <alignment horizontal="center" vertical="center" wrapText="1"/>
    </xf>
    <xf numFmtId="0" fontId="99" fillId="0" borderId="70" xfId="0" applyFont="1" applyBorder="1" applyAlignment="1">
      <alignment horizontal="left" vertical="top" wrapText="1"/>
    </xf>
    <xf numFmtId="0" fontId="99" fillId="0" borderId="71" xfId="0" applyFont="1" applyBorder="1" applyAlignment="1">
      <alignment horizontal="center" vertical="top" wrapText="1"/>
    </xf>
    <xf numFmtId="1" fontId="99" fillId="0" borderId="77" xfId="0" applyNumberFormat="1" applyFont="1" applyBorder="1" applyAlignment="1">
      <alignment vertical="top" wrapText="1"/>
    </xf>
    <xf numFmtId="1" fontId="99" fillId="0" borderId="76" xfId="0" applyNumberFormat="1" applyFont="1" applyBorder="1" applyAlignment="1">
      <alignment vertical="top" wrapText="1"/>
    </xf>
    <xf numFmtId="171" fontId="99" fillId="0" borderId="70" xfId="0" applyNumberFormat="1" applyFont="1" applyBorder="1" applyAlignment="1">
      <alignment vertical="top" wrapText="1"/>
    </xf>
    <xf numFmtId="171" fontId="99" fillId="0" borderId="72" xfId="0" applyNumberFormat="1" applyFont="1" applyBorder="1" applyAlignment="1">
      <alignment vertical="top" wrapText="1"/>
    </xf>
    <xf numFmtId="0" fontId="99" fillId="25" borderId="168" xfId="0" applyFont="1" applyFill="1" applyBorder="1" applyAlignment="1">
      <alignment horizontal="center" vertical="center" wrapText="1"/>
    </xf>
    <xf numFmtId="0" fontId="99" fillId="25" borderId="169" xfId="0" applyFont="1" applyFill="1" applyBorder="1" applyAlignment="1">
      <alignment horizontal="justify" vertical="center" wrapText="1"/>
    </xf>
    <xf numFmtId="0" fontId="99" fillId="25" borderId="169" xfId="0" applyFont="1" applyFill="1" applyBorder="1" applyAlignment="1">
      <alignment horizontal="center" vertical="center" wrapText="1"/>
    </xf>
    <xf numFmtId="0" fontId="99" fillId="25" borderId="169" xfId="0" applyFont="1" applyFill="1" applyBorder="1" applyAlignment="1">
      <alignment vertical="center"/>
    </xf>
    <xf numFmtId="0" fontId="99" fillId="25" borderId="170" xfId="0" applyFont="1" applyFill="1" applyBorder="1" applyAlignment="1">
      <alignment vertical="center"/>
    </xf>
    <xf numFmtId="0" fontId="100" fillId="25" borderId="0" xfId="0" applyFont="1" applyFill="1" applyAlignment="1">
      <alignment vertical="top"/>
    </xf>
    <xf numFmtId="0" fontId="102" fillId="0" borderId="30" xfId="0" applyFont="1" applyBorder="1" applyAlignment="1">
      <alignment vertical="center" wrapText="1"/>
    </xf>
    <xf numFmtId="0" fontId="102" fillId="0" borderId="30" xfId="0" applyFont="1" applyBorder="1" applyAlignment="1">
      <alignment vertical="center"/>
    </xf>
    <xf numFmtId="17" fontId="102" fillId="0" borderId="30" xfId="0" applyNumberFormat="1" applyFont="1" applyBorder="1" applyAlignment="1">
      <alignment horizontal="left" vertical="center"/>
    </xf>
    <xf numFmtId="0" fontId="107" fillId="0" borderId="0" xfId="0" applyFont="1" applyAlignment="1">
      <alignment vertical="center"/>
    </xf>
    <xf numFmtId="0" fontId="108" fillId="0" borderId="0" xfId="0" applyFont="1" applyAlignment="1">
      <alignment horizontal="center"/>
    </xf>
    <xf numFmtId="0" fontId="110" fillId="0" borderId="2" xfId="0" applyFont="1" applyBorder="1" applyAlignment="1">
      <alignment horizontal="center" vertical="center" wrapText="1"/>
    </xf>
    <xf numFmtId="0" fontId="10" fillId="0" borderId="0" xfId="0" applyFont="1" applyAlignment="1">
      <alignment horizontal="center" vertical="center"/>
    </xf>
    <xf numFmtId="0" fontId="0" fillId="0" borderId="0" xfId="0"/>
    <xf numFmtId="0" fontId="2" fillId="0" borderId="0" xfId="0" applyFont="1" applyAlignment="1">
      <alignment horizontal="center" vertical="center"/>
    </xf>
    <xf numFmtId="0" fontId="4" fillId="0" borderId="0" xfId="0" applyFont="1" applyAlignment="1">
      <alignment horizontal="center" vertical="center" wrapText="1"/>
    </xf>
    <xf numFmtId="0" fontId="5" fillId="0" borderId="0" xfId="0" applyFont="1" applyAlignment="1">
      <alignment horizontal="center" vertical="center" wrapText="1"/>
    </xf>
    <xf numFmtId="0" fontId="2" fillId="0" borderId="1" xfId="0" applyFont="1" applyBorder="1" applyAlignment="1">
      <alignment horizontal="center" vertical="center" wrapText="1"/>
    </xf>
    <xf numFmtId="0" fontId="8" fillId="0" borderId="6" xfId="0" applyFont="1" applyBorder="1"/>
    <xf numFmtId="3" fontId="2" fillId="0" borderId="1" xfId="0" applyNumberFormat="1" applyFont="1" applyBorder="1" applyAlignment="1">
      <alignment horizontal="center" vertical="center" wrapText="1"/>
    </xf>
    <xf numFmtId="0" fontId="7" fillId="2" borderId="3" xfId="0" applyFont="1" applyFill="1" applyBorder="1" applyAlignment="1">
      <alignment horizontal="center" vertical="center"/>
    </xf>
    <xf numFmtId="0" fontId="8" fillId="0" borderId="4" xfId="0" applyFont="1" applyBorder="1"/>
    <xf numFmtId="0" fontId="8" fillId="0" borderId="5" xfId="0" applyFont="1" applyBorder="1"/>
    <xf numFmtId="0" fontId="2" fillId="0" borderId="3" xfId="0" applyFont="1" applyBorder="1" applyAlignment="1">
      <alignment horizontal="center" vertical="center"/>
    </xf>
    <xf numFmtId="0" fontId="13" fillId="0" borderId="0" xfId="0" applyFont="1" applyAlignment="1">
      <alignment horizontal="center" vertical="center" wrapText="1"/>
    </xf>
    <xf numFmtId="1" fontId="14" fillId="0" borderId="0" xfId="0" applyNumberFormat="1" applyFont="1" applyAlignment="1">
      <alignment horizontal="center" vertical="center"/>
    </xf>
    <xf numFmtId="0" fontId="22" fillId="5" borderId="14" xfId="0" applyFont="1" applyFill="1" applyBorder="1" applyAlignment="1">
      <alignment horizontal="left" wrapText="1"/>
    </xf>
    <xf numFmtId="0" fontId="8" fillId="0" borderId="15" xfId="0" applyFont="1" applyBorder="1"/>
    <xf numFmtId="0" fontId="8" fillId="0" borderId="16" xfId="0" applyFont="1" applyBorder="1"/>
    <xf numFmtId="1" fontId="2" fillId="0" borderId="0" xfId="0" applyNumberFormat="1" applyFont="1" applyAlignment="1">
      <alignment horizontal="center" vertical="center"/>
    </xf>
    <xf numFmtId="0" fontId="15" fillId="0" borderId="0" xfId="0" applyFont="1" applyAlignment="1">
      <alignment horizontal="right" vertical="center"/>
    </xf>
    <xf numFmtId="0" fontId="18" fillId="5" borderId="14" xfId="0" applyFont="1" applyFill="1" applyBorder="1" applyAlignment="1">
      <alignment horizontal="left" vertical="center" wrapText="1"/>
    </xf>
    <xf numFmtId="0" fontId="11" fillId="0" borderId="0" xfId="0" applyFont="1" applyAlignment="1">
      <alignment horizontal="center"/>
    </xf>
    <xf numFmtId="0" fontId="13" fillId="0" borderId="0" xfId="0" applyFont="1" applyAlignment="1">
      <alignment horizontal="right" vertical="center"/>
    </xf>
    <xf numFmtId="0" fontId="13" fillId="0" borderId="0" xfId="0" applyFont="1" applyAlignment="1">
      <alignment horizontal="center" vertical="center"/>
    </xf>
    <xf numFmtId="0" fontId="7" fillId="0" borderId="0" xfId="0" applyFont="1" applyAlignment="1">
      <alignment horizontal="center" vertical="center"/>
    </xf>
    <xf numFmtId="0" fontId="11" fillId="0" borderId="0" xfId="0" applyFont="1" applyAlignment="1">
      <alignment wrapText="1"/>
    </xf>
    <xf numFmtId="0" fontId="13" fillId="0" borderId="0" xfId="0" applyFont="1" applyAlignment="1">
      <alignment horizontal="right"/>
    </xf>
    <xf numFmtId="0" fontId="23" fillId="0" borderId="0" xfId="0" applyFont="1" applyAlignment="1">
      <alignment horizontal="center" vertical="center"/>
    </xf>
    <xf numFmtId="0" fontId="5" fillId="0" borderId="0" xfId="0" applyFont="1" applyAlignment="1">
      <alignment horizontal="center" vertical="center"/>
    </xf>
    <xf numFmtId="0" fontId="15" fillId="0" borderId="0" xfId="0" applyFont="1" applyAlignment="1">
      <alignment horizontal="right"/>
    </xf>
    <xf numFmtId="0" fontId="2" fillId="5" borderId="14" xfId="0" applyFont="1" applyFill="1" applyBorder="1" applyAlignment="1">
      <alignment horizontal="left" vertical="center" wrapText="1"/>
    </xf>
    <xf numFmtId="0" fontId="2" fillId="0" borderId="0" xfId="0" applyFont="1" applyAlignment="1">
      <alignment horizontal="center" vertical="center" wrapText="1"/>
    </xf>
    <xf numFmtId="0" fontId="31" fillId="5" borderId="14" xfId="0" applyFont="1" applyFill="1" applyBorder="1" applyAlignment="1">
      <alignment horizontal="center" wrapText="1"/>
    </xf>
    <xf numFmtId="0" fontId="15" fillId="0" borderId="20" xfId="0" applyFont="1" applyBorder="1" applyAlignment="1">
      <alignment horizontal="center" wrapText="1"/>
    </xf>
    <xf numFmtId="0" fontId="8" fillId="0" borderId="20" xfId="0" applyFont="1" applyBorder="1"/>
    <xf numFmtId="0" fontId="18" fillId="5" borderId="14" xfId="0" applyFont="1" applyFill="1" applyBorder="1" applyAlignment="1">
      <alignment horizontal="left" wrapText="1"/>
    </xf>
    <xf numFmtId="0" fontId="15" fillId="0" borderId="0" xfId="0" applyFont="1" applyAlignment="1">
      <alignment horizontal="center" vertical="center" wrapText="1"/>
    </xf>
    <xf numFmtId="0" fontId="11" fillId="0" borderId="0" xfId="0" applyFont="1" applyAlignment="1">
      <alignment horizontal="center" vertical="center"/>
    </xf>
    <xf numFmtId="0" fontId="20" fillId="5" borderId="14" xfId="0" applyFont="1" applyFill="1" applyBorder="1" applyAlignment="1">
      <alignment horizontal="left" vertical="center" wrapText="1"/>
    </xf>
    <xf numFmtId="0" fontId="15" fillId="0" borderId="0" xfId="0" applyFont="1" applyAlignment="1">
      <alignment horizontal="center" wrapText="1"/>
    </xf>
    <xf numFmtId="0" fontId="13" fillId="0" borderId="0" xfId="0" applyFont="1" applyAlignment="1">
      <alignment horizontal="center"/>
    </xf>
    <xf numFmtId="0" fontId="20" fillId="5" borderId="14" xfId="0" applyFont="1" applyFill="1" applyBorder="1" applyAlignment="1">
      <alignment horizontal="left" wrapText="1"/>
    </xf>
    <xf numFmtId="0" fontId="1" fillId="0" borderId="0" xfId="0" applyFont="1" applyAlignment="1">
      <alignment horizontal="center" vertical="center"/>
    </xf>
    <xf numFmtId="0" fontId="9" fillId="0" borderId="0" xfId="0" applyFont="1" applyAlignment="1">
      <alignment horizontal="center" vertical="center"/>
    </xf>
    <xf numFmtId="166" fontId="2" fillId="0" borderId="32" xfId="0" applyNumberFormat="1" applyFont="1" applyBorder="1" applyAlignment="1">
      <alignment horizontal="center" vertical="center" wrapText="1"/>
    </xf>
    <xf numFmtId="0" fontId="8" fillId="0" borderId="35" xfId="0" applyFont="1" applyBorder="1"/>
    <xf numFmtId="166" fontId="2" fillId="0" borderId="33" xfId="0" applyNumberFormat="1" applyFont="1" applyBorder="1" applyAlignment="1">
      <alignment horizontal="center" vertical="center" wrapText="1"/>
    </xf>
    <xf numFmtId="0" fontId="37" fillId="0" borderId="0" xfId="0" applyFont="1" applyAlignment="1">
      <alignment horizontal="center" vertical="center"/>
    </xf>
    <xf numFmtId="0" fontId="39" fillId="0" borderId="0" xfId="0" applyFont="1" applyAlignment="1">
      <alignment horizontal="center" vertical="center"/>
    </xf>
    <xf numFmtId="166" fontId="13" fillId="0" borderId="39" xfId="0" applyNumberFormat="1" applyFont="1" applyBorder="1" applyAlignment="1">
      <alignment horizontal="center" vertical="center" wrapText="1"/>
    </xf>
    <xf numFmtId="0" fontId="8" fillId="0" borderId="44" xfId="0" applyFont="1" applyBorder="1"/>
    <xf numFmtId="168" fontId="13" fillId="4" borderId="39" xfId="0" applyNumberFormat="1" applyFont="1" applyFill="1" applyBorder="1" applyAlignment="1">
      <alignment horizontal="center" vertical="center" wrapText="1"/>
    </xf>
    <xf numFmtId="0" fontId="33" fillId="0" borderId="0" xfId="0" applyFont="1" applyAlignment="1">
      <alignment horizontal="center" vertical="center"/>
    </xf>
    <xf numFmtId="0" fontId="40" fillId="0" borderId="0" xfId="0" applyFont="1" applyAlignment="1">
      <alignment horizontal="center" vertical="center"/>
    </xf>
    <xf numFmtId="166" fontId="13" fillId="0" borderId="38" xfId="0" applyNumberFormat="1" applyFont="1" applyBorder="1" applyAlignment="1">
      <alignment horizontal="center" vertical="center" wrapText="1"/>
    </xf>
    <xf numFmtId="0" fontId="8" fillId="0" borderId="43" xfId="0" applyFont="1" applyBorder="1"/>
    <xf numFmtId="166" fontId="13" fillId="0" borderId="40" xfId="0" applyNumberFormat="1" applyFont="1" applyBorder="1" applyAlignment="1">
      <alignment horizontal="center" vertical="center" wrapText="1"/>
    </xf>
    <xf numFmtId="0" fontId="8" fillId="0" borderId="41" xfId="0" applyFont="1" applyBorder="1"/>
    <xf numFmtId="0" fontId="8" fillId="0" borderId="42" xfId="0" applyFont="1" applyBorder="1"/>
    <xf numFmtId="166" fontId="43" fillId="9" borderId="39" xfId="0" applyNumberFormat="1" applyFont="1" applyFill="1" applyBorder="1" applyAlignment="1">
      <alignment horizontal="center" vertical="center" wrapText="1"/>
    </xf>
    <xf numFmtId="166" fontId="13" fillId="9" borderId="39" xfId="0" applyNumberFormat="1" applyFont="1" applyFill="1" applyBorder="1" applyAlignment="1">
      <alignment horizontal="center" vertical="center" wrapText="1"/>
    </xf>
    <xf numFmtId="0" fontId="2" fillId="0" borderId="0" xfId="0" applyFont="1" applyAlignment="1">
      <alignment horizontal="center"/>
    </xf>
    <xf numFmtId="0" fontId="12" fillId="0" borderId="0" xfId="0" applyFont="1" applyAlignment="1">
      <alignment horizontal="left" wrapText="1"/>
    </xf>
    <xf numFmtId="174" fontId="12" fillId="0" borderId="0" xfId="0" applyNumberFormat="1" applyFont="1" applyAlignment="1">
      <alignment horizontal="left" wrapText="1"/>
    </xf>
    <xf numFmtId="166" fontId="13" fillId="0" borderId="46" xfId="0" applyNumberFormat="1" applyFont="1" applyBorder="1" applyAlignment="1">
      <alignment horizontal="center" vertical="center" wrapText="1"/>
    </xf>
    <xf numFmtId="166" fontId="13" fillId="0" borderId="47" xfId="0" applyNumberFormat="1" applyFont="1" applyBorder="1" applyAlignment="1">
      <alignment horizontal="center" vertical="center" wrapText="1"/>
    </xf>
    <xf numFmtId="0" fontId="8" fillId="0" borderId="48" xfId="0" applyFont="1" applyBorder="1"/>
    <xf numFmtId="0" fontId="8" fillId="0" borderId="49" xfId="0" applyFont="1" applyBorder="1"/>
    <xf numFmtId="0" fontId="1" fillId="0" borderId="0" xfId="0" applyFont="1" applyAlignment="1">
      <alignment horizontal="center"/>
    </xf>
    <xf numFmtId="166" fontId="43" fillId="0" borderId="46" xfId="0" applyNumberFormat="1" applyFont="1" applyBorder="1" applyAlignment="1">
      <alignment horizontal="center" vertical="center" wrapText="1"/>
    </xf>
    <xf numFmtId="0" fontId="13" fillId="0" borderId="0" xfId="0" applyFont="1" applyAlignment="1">
      <alignment horizontal="center" wrapText="1"/>
    </xf>
    <xf numFmtId="166" fontId="13" fillId="0" borderId="45" xfId="0" applyNumberFormat="1" applyFont="1" applyBorder="1" applyAlignment="1">
      <alignment horizontal="center" vertical="center" wrapText="1"/>
    </xf>
    <xf numFmtId="0" fontId="8" fillId="0" borderId="51" xfId="0" applyFont="1" applyBorder="1"/>
    <xf numFmtId="166" fontId="13" fillId="0" borderId="50" xfId="0" applyNumberFormat="1" applyFont="1" applyBorder="1" applyAlignment="1">
      <alignment horizontal="center" vertical="center" wrapText="1"/>
    </xf>
    <xf numFmtId="0" fontId="8" fillId="0" borderId="53" xfId="0" applyFont="1" applyBorder="1"/>
    <xf numFmtId="0" fontId="12" fillId="0" borderId="78" xfId="0" applyFont="1" applyBorder="1" applyAlignment="1">
      <alignment horizontal="left" vertical="top" wrapText="1"/>
    </xf>
    <xf numFmtId="0" fontId="8" fillId="0" borderId="79" xfId="0" applyFont="1" applyBorder="1"/>
    <xf numFmtId="0" fontId="8" fillId="0" borderId="70" xfId="0" applyFont="1" applyBorder="1"/>
    <xf numFmtId="0" fontId="36" fillId="0" borderId="0" xfId="0" applyFont="1" applyAlignment="1">
      <alignment horizontal="left" wrapText="1"/>
    </xf>
    <xf numFmtId="0" fontId="49" fillId="0" borderId="0" xfId="0" applyFont="1" applyAlignment="1">
      <alignment horizontal="left" wrapText="1"/>
    </xf>
    <xf numFmtId="166" fontId="13" fillId="0" borderId="46" xfId="0" applyNumberFormat="1" applyFont="1" applyBorder="1" applyAlignment="1">
      <alignment horizontal="left" vertical="center" wrapText="1"/>
    </xf>
    <xf numFmtId="0" fontId="1" fillId="0" borderId="0" xfId="0" applyFont="1" applyAlignment="1">
      <alignment horizontal="center" wrapText="1"/>
    </xf>
    <xf numFmtId="0" fontId="33" fillId="0" borderId="0" xfId="0" applyFont="1" applyAlignment="1">
      <alignment horizontal="center"/>
    </xf>
    <xf numFmtId="0" fontId="10" fillId="0" borderId="0" xfId="0" applyFont="1" applyAlignment="1">
      <alignment horizontal="center"/>
    </xf>
    <xf numFmtId="166" fontId="2" fillId="0" borderId="85" xfId="0" applyNumberFormat="1" applyFont="1" applyBorder="1" applyAlignment="1">
      <alignment horizontal="center" wrapText="1"/>
    </xf>
    <xf numFmtId="166" fontId="2" fillId="0" borderId="1" xfId="0" applyNumberFormat="1" applyFont="1" applyBorder="1" applyAlignment="1">
      <alignment horizontal="center" wrapText="1"/>
    </xf>
    <xf numFmtId="165" fontId="11" fillId="0" borderId="0" xfId="1" applyFont="1" applyAlignment="1">
      <alignment horizontal="center"/>
    </xf>
    <xf numFmtId="165" fontId="0" fillId="0" borderId="0" xfId="1" applyFont="1"/>
    <xf numFmtId="0" fontId="2" fillId="0" borderId="0" xfId="0" applyFont="1" applyAlignment="1">
      <alignment horizontal="center" wrapText="1"/>
    </xf>
    <xf numFmtId="166" fontId="2" fillId="0" borderId="45" xfId="0" applyNumberFormat="1" applyFont="1" applyBorder="1" applyAlignment="1">
      <alignment horizontal="center" vertical="center" wrapText="1"/>
    </xf>
    <xf numFmtId="166" fontId="2" fillId="0" borderId="46" xfId="0" applyNumberFormat="1" applyFont="1" applyBorder="1" applyAlignment="1">
      <alignment horizontal="center" vertical="center" wrapText="1"/>
    </xf>
    <xf numFmtId="0" fontId="39" fillId="0" borderId="0" xfId="0" applyFont="1" applyAlignment="1">
      <alignment horizontal="center"/>
    </xf>
    <xf numFmtId="0" fontId="11" fillId="0" borderId="0" xfId="0" applyFont="1" applyAlignment="1">
      <alignment horizontal="center" vertical="center" wrapText="1"/>
    </xf>
    <xf numFmtId="0" fontId="37" fillId="0" borderId="0" xfId="0" applyFont="1" applyAlignment="1">
      <alignment horizontal="center" vertical="center" wrapText="1"/>
    </xf>
    <xf numFmtId="0" fontId="9" fillId="0" borderId="0" xfId="0" applyFont="1" applyAlignment="1">
      <alignment horizontal="center" vertical="center" wrapText="1"/>
    </xf>
    <xf numFmtId="166" fontId="13" fillId="0" borderId="1" xfId="0" applyNumberFormat="1" applyFont="1" applyBorder="1" applyAlignment="1">
      <alignment horizontal="center" vertical="center" wrapText="1"/>
    </xf>
    <xf numFmtId="0" fontId="11" fillId="0" borderId="97" xfId="0" applyFont="1" applyBorder="1" applyAlignment="1">
      <alignment horizontal="center" wrapText="1"/>
    </xf>
    <xf numFmtId="0" fontId="8" fillId="0" borderId="98" xfId="0" applyFont="1" applyBorder="1"/>
    <xf numFmtId="0" fontId="8" fillId="0" borderId="99" xfId="0" applyFont="1" applyBorder="1"/>
    <xf numFmtId="0" fontId="14" fillId="0" borderId="97" xfId="0" applyFont="1" applyBorder="1" applyAlignment="1">
      <alignment wrapText="1"/>
    </xf>
    <xf numFmtId="0" fontId="13" fillId="0" borderId="97" xfId="0" applyFont="1" applyBorder="1" applyAlignment="1">
      <alignment horizontal="center" wrapText="1"/>
    </xf>
    <xf numFmtId="0" fontId="2" fillId="0" borderId="97" xfId="0" applyFont="1" applyBorder="1" applyAlignment="1">
      <alignment horizontal="center" vertical="center" wrapText="1"/>
    </xf>
    <xf numFmtId="0" fontId="33" fillId="0" borderId="97" xfId="0" applyFont="1" applyBorder="1" applyAlignment="1">
      <alignment horizontal="center" vertical="center" wrapText="1"/>
    </xf>
    <xf numFmtId="0" fontId="10" fillId="0" borderId="97" xfId="0" applyFont="1" applyBorder="1" applyAlignment="1">
      <alignment horizontal="center" vertical="center" wrapText="1"/>
    </xf>
    <xf numFmtId="0" fontId="13" fillId="0" borderId="102" xfId="0" applyFont="1" applyBorder="1" applyAlignment="1">
      <alignment horizontal="center" vertical="center" wrapText="1"/>
    </xf>
    <xf numFmtId="0" fontId="8" fillId="0" borderId="104" xfId="0" applyFont="1" applyBorder="1"/>
    <xf numFmtId="0" fontId="13" fillId="0" borderId="103" xfId="0" applyFont="1" applyBorder="1" applyAlignment="1">
      <alignment horizontal="center" vertical="center" wrapText="1"/>
    </xf>
    <xf numFmtId="0" fontId="8" fillId="0" borderId="105" xfId="0" applyFont="1" applyBorder="1"/>
    <xf numFmtId="166" fontId="43" fillId="0" borderId="1" xfId="0" applyNumberFormat="1" applyFont="1" applyBorder="1" applyAlignment="1">
      <alignment horizontal="center" vertical="center" wrapText="1"/>
    </xf>
    <xf numFmtId="166" fontId="13" fillId="0" borderId="3" xfId="0" applyNumberFormat="1" applyFont="1" applyBorder="1" applyAlignment="1">
      <alignment horizontal="center" vertical="center" wrapText="1"/>
    </xf>
    <xf numFmtId="0" fontId="39" fillId="0" borderId="0" xfId="0" applyFont="1" applyAlignment="1">
      <alignment horizontal="center" vertical="center" wrapText="1"/>
    </xf>
    <xf numFmtId="0" fontId="39" fillId="0" borderId="0" xfId="0" applyFont="1" applyAlignment="1">
      <alignment horizontal="left"/>
    </xf>
    <xf numFmtId="0" fontId="4" fillId="0" borderId="0" xfId="0" applyFont="1" applyAlignment="1">
      <alignment horizontal="center" vertical="center"/>
    </xf>
    <xf numFmtId="0" fontId="35" fillId="0" borderId="0" xfId="0" applyFont="1" applyAlignment="1">
      <alignment horizontal="center" vertical="center"/>
    </xf>
    <xf numFmtId="166" fontId="39" fillId="0" borderId="45" xfId="0" applyNumberFormat="1" applyFont="1" applyBorder="1" applyAlignment="1">
      <alignment horizontal="center" vertical="center" wrapText="1"/>
    </xf>
    <xf numFmtId="166" fontId="39" fillId="0" borderId="46" xfId="0" applyNumberFormat="1" applyFont="1" applyBorder="1" applyAlignment="1">
      <alignment horizontal="center" vertical="center" wrapText="1"/>
    </xf>
    <xf numFmtId="166" fontId="39" fillId="0" borderId="50" xfId="0" applyNumberFormat="1" applyFont="1" applyBorder="1" applyAlignment="1">
      <alignment horizontal="center" vertical="center" wrapText="1"/>
    </xf>
    <xf numFmtId="166" fontId="31" fillId="0" borderId="46" xfId="0" applyNumberFormat="1" applyFont="1" applyBorder="1" applyAlignment="1">
      <alignment horizontal="center" vertical="center" wrapText="1"/>
    </xf>
    <xf numFmtId="0" fontId="61" fillId="0" borderId="48" xfId="0" applyFont="1" applyBorder="1" applyAlignment="1">
      <alignment horizontal="right" wrapText="1"/>
    </xf>
    <xf numFmtId="166" fontId="13" fillId="0" borderId="132" xfId="0" applyNumberFormat="1" applyFont="1" applyBorder="1" applyAlignment="1">
      <alignment horizontal="center" vertical="center" wrapText="1"/>
    </xf>
    <xf numFmtId="0" fontId="8" fillId="0" borderId="134" xfId="0" applyFont="1" applyBorder="1"/>
    <xf numFmtId="0" fontId="64" fillId="0" borderId="0" xfId="0" applyFont="1" applyAlignment="1">
      <alignment horizontal="left" wrapText="1"/>
    </xf>
    <xf numFmtId="166" fontId="13" fillId="0" borderId="129" xfId="0" applyNumberFormat="1" applyFont="1" applyBorder="1" applyAlignment="1">
      <alignment horizontal="center" vertical="center" wrapText="1"/>
    </xf>
    <xf numFmtId="0" fontId="8" fillId="0" borderId="133" xfId="0" applyFont="1" applyBorder="1"/>
    <xf numFmtId="166" fontId="13" fillId="0" borderId="33" xfId="0" applyNumberFormat="1" applyFont="1" applyBorder="1" applyAlignment="1">
      <alignment horizontal="center" vertical="center" wrapText="1"/>
    </xf>
    <xf numFmtId="0" fontId="8" fillId="0" borderId="52" xfId="0" applyFont="1" applyBorder="1"/>
    <xf numFmtId="166" fontId="13" fillId="0" borderId="37" xfId="0" applyNumberFormat="1" applyFont="1" applyBorder="1" applyAlignment="1">
      <alignment horizontal="center" vertical="center" wrapText="1"/>
    </xf>
    <xf numFmtId="0" fontId="8" fillId="0" borderId="130" xfId="0" applyFont="1" applyBorder="1"/>
    <xf numFmtId="0" fontId="8" fillId="0" borderId="131" xfId="0" applyFont="1" applyBorder="1"/>
    <xf numFmtId="0" fontId="65" fillId="0" borderId="0" xfId="0" applyFont="1" applyAlignment="1">
      <alignment horizontal="center"/>
    </xf>
    <xf numFmtId="0" fontId="65" fillId="0" borderId="3" xfId="0" applyFont="1" applyBorder="1" applyAlignment="1">
      <alignment horizontal="center" vertical="center"/>
    </xf>
    <xf numFmtId="0" fontId="63" fillId="23" borderId="3" xfId="0" applyFont="1" applyFill="1" applyBorder="1" applyAlignment="1">
      <alignment horizontal="center" vertical="center" wrapText="1"/>
    </xf>
    <xf numFmtId="0" fontId="63" fillId="22" borderId="3" xfId="0" applyFont="1" applyFill="1" applyBorder="1" applyAlignment="1">
      <alignment horizontal="center" vertical="center" wrapText="1"/>
    </xf>
    <xf numFmtId="0" fontId="16" fillId="22" borderId="3" xfId="0" applyFont="1" applyFill="1" applyBorder="1" applyAlignment="1">
      <alignment horizontal="center" vertical="center" wrapText="1"/>
    </xf>
    <xf numFmtId="0" fontId="12" fillId="0" borderId="0" xfId="0" applyFont="1" applyAlignment="1">
      <alignment horizontal="center"/>
    </xf>
    <xf numFmtId="0" fontId="16" fillId="0" borderId="3" xfId="0" applyFont="1" applyBorder="1" applyAlignment="1">
      <alignment horizontal="center" vertical="center" wrapText="1"/>
    </xf>
    <xf numFmtId="0" fontId="11" fillId="0" borderId="0" xfId="0" applyFont="1" applyAlignment="1">
      <alignment horizontal="left" vertical="center"/>
    </xf>
    <xf numFmtId="0" fontId="13" fillId="0" borderId="0" xfId="0" applyFont="1" applyAlignment="1">
      <alignment horizontal="left" vertical="center"/>
    </xf>
    <xf numFmtId="0" fontId="19" fillId="0" borderId="3" xfId="0" applyFont="1" applyBorder="1" applyAlignment="1">
      <alignment horizontal="center" vertical="center" wrapText="1"/>
    </xf>
    <xf numFmtId="0" fontId="15" fillId="0" borderId="0" xfId="0" applyFont="1" applyAlignment="1">
      <alignment horizontal="center" vertical="center"/>
    </xf>
    <xf numFmtId="0" fontId="13" fillId="0" borderId="0" xfId="0" applyFont="1" applyAlignment="1">
      <alignment horizontal="left" vertical="center" wrapText="1"/>
    </xf>
    <xf numFmtId="0" fontId="39" fillId="0" borderId="0" xfId="0" applyFont="1" applyAlignment="1">
      <alignment vertical="center" wrapText="1"/>
    </xf>
    <xf numFmtId="0" fontId="2" fillId="5" borderId="14" xfId="0" applyFont="1" applyFill="1" applyBorder="1" applyAlignment="1">
      <alignment vertical="center" shrinkToFit="1"/>
    </xf>
    <xf numFmtId="0" fontId="83" fillId="5" borderId="14" xfId="0" applyFont="1" applyFill="1" applyBorder="1" applyAlignment="1">
      <alignment vertical="center" shrinkToFit="1"/>
    </xf>
    <xf numFmtId="0" fontId="2" fillId="5" borderId="14" xfId="0" applyFont="1" applyFill="1" applyBorder="1" applyAlignment="1">
      <alignment horizontal="left" vertical="center" shrinkToFit="1"/>
    </xf>
    <xf numFmtId="0" fontId="2" fillId="5" borderId="3" xfId="0" applyFont="1" applyFill="1" applyBorder="1" applyAlignment="1">
      <alignment horizontal="center" vertical="center" shrinkToFit="1"/>
    </xf>
    <xf numFmtId="49" fontId="2" fillId="5" borderId="3" xfId="0" applyNumberFormat="1" applyFont="1" applyFill="1" applyBorder="1" applyAlignment="1">
      <alignment horizontal="center" vertical="center" shrinkToFit="1"/>
    </xf>
    <xf numFmtId="0" fontId="85" fillId="5" borderId="3" xfId="0" applyFont="1" applyFill="1" applyBorder="1" applyAlignment="1">
      <alignment horizontal="center" vertical="center"/>
    </xf>
    <xf numFmtId="0" fontId="86" fillId="5" borderId="3" xfId="0" applyFont="1" applyFill="1" applyBorder="1" applyAlignment="1">
      <alignment horizontal="left" vertical="center" wrapText="1"/>
    </xf>
    <xf numFmtId="0" fontId="86" fillId="0" borderId="3" xfId="0" applyFont="1" applyBorder="1" applyAlignment="1">
      <alignment horizontal="left" vertical="center" wrapText="1"/>
    </xf>
    <xf numFmtId="0" fontId="86" fillId="0" borderId="0" xfId="0" applyFont="1" applyAlignment="1">
      <alignment horizontal="center" vertical="center"/>
    </xf>
    <xf numFmtId="0" fontId="24" fillId="0" borderId="0" xfId="0" applyFont="1" applyAlignment="1">
      <alignment horizontal="center" vertical="center"/>
    </xf>
    <xf numFmtId="0" fontId="87" fillId="0" borderId="0" xfId="0" applyFont="1" applyAlignment="1">
      <alignment horizontal="center" vertical="center"/>
    </xf>
    <xf numFmtId="0" fontId="86" fillId="24" borderId="3" xfId="0" applyFont="1" applyFill="1" applyBorder="1" applyAlignment="1">
      <alignment horizontal="left" vertical="center"/>
    </xf>
    <xf numFmtId="0" fontId="86" fillId="0" borderId="1" xfId="0" applyFont="1" applyBorder="1" applyAlignment="1">
      <alignment horizontal="center" vertical="center"/>
    </xf>
    <xf numFmtId="0" fontId="86" fillId="0" borderId="1" xfId="0" applyFont="1" applyBorder="1" applyAlignment="1">
      <alignment horizontal="center" vertical="center" wrapText="1"/>
    </xf>
    <xf numFmtId="0" fontId="86" fillId="0" borderId="3" xfId="0" applyFont="1" applyBorder="1" applyAlignment="1">
      <alignment horizontal="center" vertical="center" wrapText="1"/>
    </xf>
    <xf numFmtId="0" fontId="86" fillId="4" borderId="1" xfId="0" applyFont="1" applyFill="1" applyBorder="1" applyAlignment="1">
      <alignment horizontal="center" vertical="center" wrapText="1"/>
    </xf>
    <xf numFmtId="0" fontId="86" fillId="0" borderId="3" xfId="0" applyFont="1" applyBorder="1" applyAlignment="1">
      <alignment horizontal="center" vertical="center"/>
    </xf>
    <xf numFmtId="0" fontId="86" fillId="0" borderId="150" xfId="0" applyFont="1" applyBorder="1" applyAlignment="1">
      <alignment horizontal="center" vertical="center"/>
    </xf>
    <xf numFmtId="0" fontId="8" fillId="0" borderId="151" xfId="0" applyFont="1" applyBorder="1"/>
    <xf numFmtId="0" fontId="8" fillId="0" borderId="152" xfId="0" applyFont="1" applyBorder="1"/>
    <xf numFmtId="0" fontId="8" fillId="0" borderId="153" xfId="0" applyFont="1" applyBorder="1"/>
    <xf numFmtId="0" fontId="8" fillId="0" borderId="89" xfId="0" applyFont="1" applyBorder="1"/>
    <xf numFmtId="0" fontId="86" fillId="5" borderId="3" xfId="0" applyFont="1" applyFill="1" applyBorder="1" applyAlignment="1">
      <alignment horizontal="left" vertical="center"/>
    </xf>
    <xf numFmtId="0" fontId="86" fillId="24" borderId="3" xfId="0" applyFont="1" applyFill="1" applyBorder="1" applyAlignment="1">
      <alignment horizontal="left" vertical="center" wrapText="1"/>
    </xf>
    <xf numFmtId="0" fontId="86" fillId="0" borderId="150" xfId="0" applyFont="1" applyBorder="1" applyAlignment="1">
      <alignment horizontal="center" vertical="center" wrapText="1"/>
    </xf>
    <xf numFmtId="0" fontId="85" fillId="0" borderId="3" xfId="0" applyFont="1" applyBorder="1" applyAlignment="1">
      <alignment horizontal="center" vertical="center" wrapText="1"/>
    </xf>
    <xf numFmtId="0" fontId="85" fillId="0" borderId="3" xfId="0" applyFont="1" applyBorder="1" applyAlignment="1">
      <alignment horizontal="center" vertical="center"/>
    </xf>
    <xf numFmtId="0" fontId="85" fillId="5" borderId="3" xfId="0" applyFont="1" applyFill="1" applyBorder="1" applyAlignment="1">
      <alignment horizontal="center" vertical="center" wrapText="1"/>
    </xf>
    <xf numFmtId="0" fontId="86" fillId="5" borderId="3" xfId="0" applyFont="1" applyFill="1" applyBorder="1" applyAlignment="1">
      <alignment horizontal="center" vertical="center" wrapText="1"/>
    </xf>
    <xf numFmtId="0" fontId="8" fillId="0" borderId="156" xfId="0" applyFont="1" applyBorder="1"/>
    <xf numFmtId="0" fontId="86" fillId="13" borderId="3" xfId="0" applyFont="1" applyFill="1" applyBorder="1" applyAlignment="1">
      <alignment horizontal="left" vertical="center" wrapText="1"/>
    </xf>
    <xf numFmtId="0" fontId="85" fillId="0" borderId="3" xfId="0" applyFont="1" applyBorder="1" applyAlignment="1">
      <alignment horizontal="left" vertical="center" wrapText="1"/>
    </xf>
    <xf numFmtId="0" fontId="86" fillId="5" borderId="1" xfId="0" applyFont="1" applyFill="1" applyBorder="1" applyAlignment="1">
      <alignment horizontal="center" vertical="center" wrapText="1"/>
    </xf>
    <xf numFmtId="0" fontId="85" fillId="5" borderId="3" xfId="0" applyFont="1" applyFill="1" applyBorder="1" applyAlignment="1">
      <alignment horizontal="left" vertical="center" wrapText="1"/>
    </xf>
    <xf numFmtId="0" fontId="86" fillId="22" borderId="3" xfId="0" applyFont="1" applyFill="1" applyBorder="1" applyAlignment="1">
      <alignment horizontal="left" vertical="center" wrapText="1"/>
    </xf>
    <xf numFmtId="0" fontId="61" fillId="0" borderId="0" xfId="0" applyFont="1" applyAlignment="1">
      <alignment horizontal="right" vertical="center"/>
    </xf>
    <xf numFmtId="0" fontId="86" fillId="0" borderId="0" xfId="0" applyFont="1" applyAlignment="1">
      <alignment horizontal="center" vertical="center" wrapText="1"/>
    </xf>
    <xf numFmtId="0" fontId="105" fillId="0" borderId="0" xfId="0" applyFont="1" applyAlignment="1">
      <alignment horizontal="center" vertical="center"/>
    </xf>
    <xf numFmtId="0" fontId="106" fillId="0" borderId="0" xfId="0" applyFont="1"/>
    <xf numFmtId="166" fontId="39" fillId="0" borderId="1" xfId="0" applyNumberFormat="1" applyFont="1" applyBorder="1" applyAlignment="1">
      <alignment horizontal="center" vertical="center" wrapText="1"/>
    </xf>
    <xf numFmtId="172" fontId="39" fillId="0" borderId="1" xfId="0" applyNumberFormat="1" applyFont="1" applyBorder="1" applyAlignment="1">
      <alignment horizontal="center" vertical="center" wrapText="1"/>
    </xf>
    <xf numFmtId="172" fontId="39" fillId="0" borderId="3" xfId="0" applyNumberFormat="1" applyFont="1" applyBorder="1" applyAlignment="1">
      <alignment horizontal="center" vertical="center" wrapText="1"/>
    </xf>
    <xf numFmtId="0" fontId="33" fillId="0" borderId="0" xfId="0" applyFont="1" applyAlignment="1">
      <alignment horizontal="center" vertical="center" wrapText="1"/>
    </xf>
    <xf numFmtId="0" fontId="103" fillId="0" borderId="89" xfId="0" applyFont="1" applyBorder="1" applyAlignment="1">
      <alignment horizontal="center" vertical="center"/>
    </xf>
    <xf numFmtId="0" fontId="104" fillId="0" borderId="89" xfId="0" applyFont="1" applyBorder="1"/>
    <xf numFmtId="0" fontId="1" fillId="0" borderId="0" xfId="0" applyFont="1" applyAlignment="1">
      <alignment horizontal="left" vertical="center" wrapText="1"/>
    </xf>
    <xf numFmtId="0" fontId="20" fillId="0" borderId="0" xfId="0" applyFont="1" applyAlignment="1">
      <alignment horizontal="left" vertical="center" wrapText="1"/>
    </xf>
    <xf numFmtId="0" fontId="109" fillId="0" borderId="48" xfId="0" applyFont="1" applyBorder="1" applyAlignment="1">
      <alignment horizontal="center" vertical="center" wrapText="1"/>
    </xf>
    <xf numFmtId="0" fontId="33" fillId="0" borderId="48" xfId="0" applyFont="1" applyBorder="1" applyAlignment="1">
      <alignment horizontal="center" vertical="center" wrapText="1"/>
    </xf>
    <xf numFmtId="0" fontId="89" fillId="0" borderId="0" xfId="0" applyFont="1" applyAlignment="1">
      <alignment horizontal="left" vertical="center" wrapText="1"/>
    </xf>
    <xf numFmtId="0" fontId="2" fillId="0" borderId="0" xfId="0" applyFont="1" applyAlignment="1">
      <alignment horizontal="right" vertical="center"/>
    </xf>
    <xf numFmtId="0" fontId="33" fillId="0" borderId="0" xfId="0" applyFont="1" applyAlignment="1">
      <alignment horizontal="right" vertical="center"/>
    </xf>
    <xf numFmtId="0" fontId="85" fillId="5" borderId="14" xfId="0" applyFont="1" applyFill="1" applyBorder="1" applyAlignment="1">
      <alignment horizontal="center" wrapText="1"/>
    </xf>
    <xf numFmtId="0" fontId="91" fillId="5" borderId="14" xfId="0" applyFont="1" applyFill="1" applyBorder="1" applyAlignment="1">
      <alignment horizontal="center" wrapText="1"/>
    </xf>
    <xf numFmtId="0" fontId="87" fillId="5" borderId="14" xfId="0" applyFont="1" applyFill="1" applyBorder="1" applyAlignment="1">
      <alignment horizontal="center" vertical="center" wrapText="1"/>
    </xf>
    <xf numFmtId="0" fontId="92" fillId="5" borderId="14" xfId="0" applyFont="1" applyFill="1" applyBorder="1" applyAlignment="1">
      <alignment horizontal="center" vertical="center" wrapText="1"/>
    </xf>
    <xf numFmtId="3" fontId="90" fillId="5" borderId="3" xfId="0" applyNumberFormat="1" applyFont="1" applyFill="1" applyBorder="1" applyAlignment="1">
      <alignment horizontal="center" vertical="center" wrapText="1"/>
    </xf>
    <xf numFmtId="0" fontId="90" fillId="5" borderId="3" xfId="0" applyFont="1" applyFill="1" applyBorder="1" applyAlignment="1">
      <alignment horizontal="center" vertical="center" wrapText="1"/>
    </xf>
  </cellXfs>
  <cellStyles count="3">
    <cellStyle name="Comma" xfId="1" builtinId="3"/>
    <cellStyle name="Comma 2" xfId="2"/>
    <cellStyle name="Normal" xfId="0" builtinId="0"/>
  </cellStyles>
  <dxfs count="7">
    <dxf>
      <fill>
        <patternFill patternType="solid">
          <fgColor rgb="FFB7E1CD"/>
          <bgColor rgb="FFB7E1CD"/>
        </patternFill>
      </fill>
    </dxf>
    <dxf>
      <fill>
        <patternFill patternType="solid">
          <fgColor rgb="FFB7E1CD"/>
          <bgColor rgb="FFB7E1CD"/>
        </patternFill>
      </fill>
    </dxf>
    <dxf>
      <fill>
        <patternFill patternType="solid">
          <fgColor rgb="FFB7E1CD"/>
          <bgColor rgb="FFB7E1CD"/>
        </patternFill>
      </fill>
    </dxf>
    <dxf>
      <fill>
        <patternFill patternType="solid">
          <fgColor rgb="FFB7E1CD"/>
          <bgColor rgb="FFB7E1CD"/>
        </patternFill>
      </fill>
    </dxf>
    <dxf>
      <fill>
        <patternFill patternType="solid">
          <fgColor rgb="FFD9E2F3"/>
          <bgColor rgb="FFD9E2F3"/>
        </patternFill>
      </fill>
    </dxf>
    <dxf>
      <fill>
        <patternFill patternType="solid">
          <fgColor rgb="FFD9E2F3"/>
          <bgColor rgb="FFD9E2F3"/>
        </patternFill>
      </fill>
    </dxf>
    <dxf>
      <fill>
        <patternFill patternType="solid">
          <fgColor theme="4"/>
          <bgColor theme="4"/>
        </patternFill>
      </fill>
    </dxf>
  </dxfs>
  <tableStyles count="1">
    <tableStyle name="B2 ĐỊA LÝ-style" pivot="0" count="3">
      <tableStyleElement type="headerRow" dxfId="6"/>
      <tableStyleElement type="firstRowStripe" dxfId="5"/>
      <tableStyleElement type="secondRowStripe" dxfId="4"/>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4.xml"/><Relationship Id="rId47"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2.xml"/><Relationship Id="rId45" Type="http://schemas.openxmlformats.org/officeDocument/2006/relationships/externalLink" Target="externalLinks/externalLink7.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6.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5.xml"/><Relationship Id="rId48"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jpg"/><Relationship Id="rId7" Type="http://schemas.openxmlformats.org/officeDocument/2006/relationships/image" Target="../media/image7.png"/><Relationship Id="rId2" Type="http://schemas.openxmlformats.org/officeDocument/2006/relationships/image" Target="../media/image2.jpg"/><Relationship Id="rId1" Type="http://schemas.openxmlformats.org/officeDocument/2006/relationships/image" Target="../media/image1.jp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jpg"/><Relationship Id="rId9"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0</xdr:rowOff>
    </xdr:from>
    <xdr:ext cx="6943725" cy="3962400"/>
    <xdr:pic>
      <xdr:nvPicPr>
        <xdr:cNvPr id="2" name="image2.jpg">
          <a:extLst>
            <a:ext uri="{FF2B5EF4-FFF2-40B4-BE49-F238E27FC236}">
              <a16:creationId xmlns:a16="http://schemas.microsoft.com/office/drawing/2014/main" xmlns="" id="{00000000-0008-0000-18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43</xdr:row>
      <xdr:rowOff>57150</xdr:rowOff>
    </xdr:from>
    <xdr:ext cx="8286750" cy="7162800"/>
    <xdr:pic>
      <xdr:nvPicPr>
        <xdr:cNvPr id="3" name="image4.jpg">
          <a:extLst>
            <a:ext uri="{FF2B5EF4-FFF2-40B4-BE49-F238E27FC236}">
              <a16:creationId xmlns:a16="http://schemas.microsoft.com/office/drawing/2014/main" xmlns="" id="{00000000-0008-0000-18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11</xdr:col>
      <xdr:colOff>409575</xdr:colOff>
      <xdr:row>0</xdr:row>
      <xdr:rowOff>9525</xdr:rowOff>
    </xdr:from>
    <xdr:ext cx="9953625" cy="8267700"/>
    <xdr:pic>
      <xdr:nvPicPr>
        <xdr:cNvPr id="4" name="image6.jpg">
          <a:extLst>
            <a:ext uri="{FF2B5EF4-FFF2-40B4-BE49-F238E27FC236}">
              <a16:creationId xmlns:a16="http://schemas.microsoft.com/office/drawing/2014/main" xmlns="" id="{00000000-0008-0000-18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0</xdr:col>
      <xdr:colOff>0</xdr:colOff>
      <xdr:row>19</xdr:row>
      <xdr:rowOff>161925</xdr:rowOff>
    </xdr:from>
    <xdr:ext cx="7410450" cy="4457700"/>
    <xdr:pic>
      <xdr:nvPicPr>
        <xdr:cNvPr id="5" name="image1.jpg">
          <a:extLst>
            <a:ext uri="{FF2B5EF4-FFF2-40B4-BE49-F238E27FC236}">
              <a16:creationId xmlns:a16="http://schemas.microsoft.com/office/drawing/2014/main" xmlns="" id="{00000000-0008-0000-1800-000005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28</xdr:col>
      <xdr:colOff>238125</xdr:colOff>
      <xdr:row>0</xdr:row>
      <xdr:rowOff>19050</xdr:rowOff>
    </xdr:from>
    <xdr:ext cx="11763375" cy="11858625"/>
    <xdr:pic>
      <xdr:nvPicPr>
        <xdr:cNvPr id="6" name="image8.png">
          <a:extLst>
            <a:ext uri="{FF2B5EF4-FFF2-40B4-BE49-F238E27FC236}">
              <a16:creationId xmlns:a16="http://schemas.microsoft.com/office/drawing/2014/main" xmlns="" id="{00000000-0008-0000-1800-000006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13</xdr:col>
      <xdr:colOff>457200</xdr:colOff>
      <xdr:row>40</xdr:row>
      <xdr:rowOff>123825</xdr:rowOff>
    </xdr:from>
    <xdr:ext cx="8601075" cy="8896350"/>
    <xdr:pic>
      <xdr:nvPicPr>
        <xdr:cNvPr id="7" name="image7.png">
          <a:extLst>
            <a:ext uri="{FF2B5EF4-FFF2-40B4-BE49-F238E27FC236}">
              <a16:creationId xmlns:a16="http://schemas.microsoft.com/office/drawing/2014/main" xmlns="" id="{00000000-0008-0000-1800-00000700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64</xdr:col>
      <xdr:colOff>57150</xdr:colOff>
      <xdr:row>0</xdr:row>
      <xdr:rowOff>180975</xdr:rowOff>
    </xdr:from>
    <xdr:ext cx="8220075" cy="11868150"/>
    <xdr:pic>
      <xdr:nvPicPr>
        <xdr:cNvPr id="8" name="image3.png">
          <a:extLst>
            <a:ext uri="{FF2B5EF4-FFF2-40B4-BE49-F238E27FC236}">
              <a16:creationId xmlns:a16="http://schemas.microsoft.com/office/drawing/2014/main" xmlns="" id="{00000000-0008-0000-1800-00000800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48</xdr:col>
      <xdr:colOff>38100</xdr:colOff>
      <xdr:row>0</xdr:row>
      <xdr:rowOff>57150</xdr:rowOff>
    </xdr:from>
    <xdr:ext cx="9505950" cy="11791950"/>
    <xdr:pic>
      <xdr:nvPicPr>
        <xdr:cNvPr id="9" name="image5.png">
          <a:extLst>
            <a:ext uri="{FF2B5EF4-FFF2-40B4-BE49-F238E27FC236}">
              <a16:creationId xmlns:a16="http://schemas.microsoft.com/office/drawing/2014/main" xmlns="" id="{00000000-0008-0000-1800-00000900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78</xdr:col>
      <xdr:colOff>257175</xdr:colOff>
      <xdr:row>1</xdr:row>
      <xdr:rowOff>123825</xdr:rowOff>
    </xdr:from>
    <xdr:ext cx="9134475" cy="11782425"/>
    <xdr:pic>
      <xdr:nvPicPr>
        <xdr:cNvPr id="10" name="image9.png">
          <a:extLst>
            <a:ext uri="{FF2B5EF4-FFF2-40B4-BE49-F238E27FC236}">
              <a16:creationId xmlns:a16="http://schemas.microsoft.com/office/drawing/2014/main" xmlns="" id="{00000000-0008-0000-1800-00000A000000}"/>
            </a:ext>
          </a:extLst>
        </xdr:cNvPr>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2</xdr:col>
      <xdr:colOff>0</xdr:colOff>
      <xdr:row>6</xdr:row>
      <xdr:rowOff>9525</xdr:rowOff>
    </xdr:from>
    <xdr:ext cx="990600" cy="38100"/>
    <xdr:grpSp>
      <xdr:nvGrpSpPr>
        <xdr:cNvPr id="2" name="Shape 2">
          <a:extLst>
            <a:ext uri="{FF2B5EF4-FFF2-40B4-BE49-F238E27FC236}">
              <a16:creationId xmlns:a16="http://schemas.microsoft.com/office/drawing/2014/main" xmlns="" id="{00000000-0008-0000-1A00-000002000000}"/>
            </a:ext>
          </a:extLst>
        </xdr:cNvPr>
        <xdr:cNvGrpSpPr/>
      </xdr:nvGrpSpPr>
      <xdr:grpSpPr>
        <a:xfrm>
          <a:off x="2402417" y="2359025"/>
          <a:ext cx="990600" cy="38100"/>
          <a:chOff x="4850700" y="3780000"/>
          <a:chExt cx="990600" cy="0"/>
        </a:xfrm>
      </xdr:grpSpPr>
      <xdr:cxnSp macro="">
        <xdr:nvCxnSpPr>
          <xdr:cNvPr id="3" name="Shape 3">
            <a:extLst>
              <a:ext uri="{FF2B5EF4-FFF2-40B4-BE49-F238E27FC236}">
                <a16:creationId xmlns:a16="http://schemas.microsoft.com/office/drawing/2014/main" xmlns="" id="{00000000-0008-0000-1A00-000003000000}"/>
              </a:ext>
            </a:extLst>
          </xdr:cNvPr>
          <xdr:cNvCxnSpPr/>
        </xdr:nvCxnSpPr>
        <xdr:spPr>
          <a:xfrm>
            <a:off x="4850700" y="3780000"/>
            <a:ext cx="990600" cy="0"/>
          </a:xfrm>
          <a:prstGeom prst="straightConnector1">
            <a:avLst/>
          </a:prstGeom>
          <a:noFill/>
          <a:ln w="9525" cap="flat" cmpd="sng">
            <a:solidFill>
              <a:srgbClr val="000000"/>
            </a:solidFill>
            <a:prstDash val="solid"/>
            <a:round/>
            <a:headEnd type="none" w="med" len="med"/>
            <a:tailEnd type="none" w="med" len="med"/>
          </a:ln>
        </xdr:spPr>
      </xdr:cxnSp>
    </xdr:grpSp>
    <xdr:clientData fLocksWithSheet="0"/>
  </xdr:oneCellAnchor>
  <xdr:oneCellAnchor>
    <xdr:from>
      <xdr:col>9</xdr:col>
      <xdr:colOff>933450</xdr:colOff>
      <xdr:row>6</xdr:row>
      <xdr:rowOff>0</xdr:rowOff>
    </xdr:from>
    <xdr:ext cx="1476375" cy="38100"/>
    <xdr:grpSp>
      <xdr:nvGrpSpPr>
        <xdr:cNvPr id="4" name="Shape 2">
          <a:extLst>
            <a:ext uri="{FF2B5EF4-FFF2-40B4-BE49-F238E27FC236}">
              <a16:creationId xmlns:a16="http://schemas.microsoft.com/office/drawing/2014/main" xmlns="" id="{00000000-0008-0000-1A00-000004000000}"/>
            </a:ext>
          </a:extLst>
        </xdr:cNvPr>
        <xdr:cNvGrpSpPr/>
      </xdr:nvGrpSpPr>
      <xdr:grpSpPr>
        <a:xfrm>
          <a:off x="9011708" y="2349500"/>
          <a:ext cx="1476375" cy="38100"/>
          <a:chOff x="4607813" y="3780000"/>
          <a:chExt cx="1476375" cy="0"/>
        </a:xfrm>
      </xdr:grpSpPr>
      <xdr:cxnSp macro="">
        <xdr:nvCxnSpPr>
          <xdr:cNvPr id="5" name="Shape 4">
            <a:extLst>
              <a:ext uri="{FF2B5EF4-FFF2-40B4-BE49-F238E27FC236}">
                <a16:creationId xmlns:a16="http://schemas.microsoft.com/office/drawing/2014/main" xmlns="" id="{00000000-0008-0000-1A00-000005000000}"/>
              </a:ext>
            </a:extLst>
          </xdr:cNvPr>
          <xdr:cNvCxnSpPr/>
        </xdr:nvCxnSpPr>
        <xdr:spPr>
          <a:xfrm>
            <a:off x="4607813" y="3780000"/>
            <a:ext cx="1476375" cy="0"/>
          </a:xfrm>
          <a:prstGeom prst="straightConnector1">
            <a:avLst/>
          </a:prstGeom>
          <a:noFill/>
          <a:ln w="9525" cap="flat" cmpd="sng">
            <a:solidFill>
              <a:srgbClr val="000000"/>
            </a:solidFill>
            <a:prstDash val="solid"/>
            <a:round/>
            <a:headEnd type="none" w="med" len="med"/>
            <a:tailEnd type="none" w="med" len="med"/>
          </a:ln>
        </xdr:spPr>
      </xdr:cxnSp>
    </xdr:grpSp>
    <xdr:clientData fLocksWithSheet="0"/>
  </xdr:oneCellAnchor>
</xdr:wsDr>
</file>

<file path=xl/drawings/drawing3.xml><?xml version="1.0" encoding="utf-8"?>
<xdr:wsDr xmlns:xdr="http://schemas.openxmlformats.org/drawingml/2006/spreadsheetDrawing" xmlns:a="http://schemas.openxmlformats.org/drawingml/2006/main">
  <xdr:oneCellAnchor>
    <xdr:from>
      <xdr:col>2</xdr:col>
      <xdr:colOff>0</xdr:colOff>
      <xdr:row>4</xdr:row>
      <xdr:rowOff>9525</xdr:rowOff>
    </xdr:from>
    <xdr:ext cx="1495425" cy="38100"/>
    <xdr:grpSp>
      <xdr:nvGrpSpPr>
        <xdr:cNvPr id="2" name="Shape 2">
          <a:extLst>
            <a:ext uri="{FF2B5EF4-FFF2-40B4-BE49-F238E27FC236}">
              <a16:creationId xmlns:a16="http://schemas.microsoft.com/office/drawing/2014/main" xmlns="" id="{00000000-0008-0000-1E00-000002000000}"/>
            </a:ext>
          </a:extLst>
        </xdr:cNvPr>
        <xdr:cNvGrpSpPr/>
      </xdr:nvGrpSpPr>
      <xdr:grpSpPr>
        <a:xfrm>
          <a:off x="1692088" y="917201"/>
          <a:ext cx="1495425" cy="38100"/>
          <a:chOff x="4598288" y="3780000"/>
          <a:chExt cx="1495425" cy="0"/>
        </a:xfrm>
      </xdr:grpSpPr>
      <xdr:cxnSp macro="">
        <xdr:nvCxnSpPr>
          <xdr:cNvPr id="5" name="Shape 5">
            <a:extLst>
              <a:ext uri="{FF2B5EF4-FFF2-40B4-BE49-F238E27FC236}">
                <a16:creationId xmlns:a16="http://schemas.microsoft.com/office/drawing/2014/main" xmlns="" id="{00000000-0008-0000-1E00-000005000000}"/>
              </a:ext>
            </a:extLst>
          </xdr:cNvPr>
          <xdr:cNvCxnSpPr/>
        </xdr:nvCxnSpPr>
        <xdr:spPr>
          <a:xfrm>
            <a:off x="4598288" y="3780000"/>
            <a:ext cx="1495425" cy="0"/>
          </a:xfrm>
          <a:prstGeom prst="straightConnector1">
            <a:avLst/>
          </a:prstGeom>
          <a:noFill/>
          <a:ln w="9525" cap="flat" cmpd="sng">
            <a:solidFill>
              <a:srgbClr val="000000"/>
            </a:solidFill>
            <a:prstDash val="solid"/>
            <a:round/>
            <a:headEnd type="none" w="med" len="med"/>
            <a:tailEnd type="none" w="med" len="med"/>
          </a:ln>
        </xdr:spPr>
      </xdr:cxnSp>
    </xdr:grpSp>
    <xdr:clientData fLocksWithSheet="0"/>
  </xdr:oneCellAnchor>
  <xdr:oneCellAnchor>
    <xdr:from>
      <xdr:col>7</xdr:col>
      <xdr:colOff>933450</xdr:colOff>
      <xdr:row>4</xdr:row>
      <xdr:rowOff>0</xdr:rowOff>
    </xdr:from>
    <xdr:ext cx="2590800" cy="38100"/>
    <xdr:grpSp>
      <xdr:nvGrpSpPr>
        <xdr:cNvPr id="3" name="Shape 2">
          <a:extLst>
            <a:ext uri="{FF2B5EF4-FFF2-40B4-BE49-F238E27FC236}">
              <a16:creationId xmlns:a16="http://schemas.microsoft.com/office/drawing/2014/main" xmlns="" id="{00000000-0008-0000-1E00-000003000000}"/>
            </a:ext>
          </a:extLst>
        </xdr:cNvPr>
        <xdr:cNvGrpSpPr/>
      </xdr:nvGrpSpPr>
      <xdr:grpSpPr>
        <a:xfrm>
          <a:off x="8665509" y="907676"/>
          <a:ext cx="2590800" cy="38100"/>
          <a:chOff x="4050600" y="3780000"/>
          <a:chExt cx="2590800" cy="0"/>
        </a:xfrm>
      </xdr:grpSpPr>
      <xdr:cxnSp macro="">
        <xdr:nvCxnSpPr>
          <xdr:cNvPr id="6" name="Shape 6">
            <a:extLst>
              <a:ext uri="{FF2B5EF4-FFF2-40B4-BE49-F238E27FC236}">
                <a16:creationId xmlns:a16="http://schemas.microsoft.com/office/drawing/2014/main" xmlns="" id="{00000000-0008-0000-1E00-000006000000}"/>
              </a:ext>
            </a:extLst>
          </xdr:cNvPr>
          <xdr:cNvCxnSpPr/>
        </xdr:nvCxnSpPr>
        <xdr:spPr>
          <a:xfrm>
            <a:off x="4050600" y="3780000"/>
            <a:ext cx="2590800" cy="0"/>
          </a:xfrm>
          <a:prstGeom prst="straightConnector1">
            <a:avLst/>
          </a:prstGeom>
          <a:noFill/>
          <a:ln w="9525" cap="flat" cmpd="sng">
            <a:solidFill>
              <a:srgbClr val="000000"/>
            </a:solidFill>
            <a:prstDash val="solid"/>
            <a:round/>
            <a:headEnd type="none" w="med" len="med"/>
            <a:tailEnd type="none" w="med" len="med"/>
          </a:ln>
        </xdr:spPr>
      </xdr:cxnSp>
    </xdr:grpSp>
    <xdr:clientData fLocksWithSheet="0"/>
  </xdr:oneCellAnchor>
  <xdr:oneCellAnchor>
    <xdr:from>
      <xdr:col>2</xdr:col>
      <xdr:colOff>0</xdr:colOff>
      <xdr:row>4</xdr:row>
      <xdr:rowOff>9525</xdr:rowOff>
    </xdr:from>
    <xdr:ext cx="1495425" cy="38100"/>
    <xdr:grpSp>
      <xdr:nvGrpSpPr>
        <xdr:cNvPr id="4" name="Shape 2">
          <a:extLst>
            <a:ext uri="{FF2B5EF4-FFF2-40B4-BE49-F238E27FC236}">
              <a16:creationId xmlns:a16="http://schemas.microsoft.com/office/drawing/2014/main" xmlns="" id="{00000000-0008-0000-1E00-000004000000}"/>
            </a:ext>
          </a:extLst>
        </xdr:cNvPr>
        <xdr:cNvGrpSpPr/>
      </xdr:nvGrpSpPr>
      <xdr:grpSpPr>
        <a:xfrm>
          <a:off x="1692088" y="917201"/>
          <a:ext cx="1495425" cy="38100"/>
          <a:chOff x="4598288" y="3780000"/>
          <a:chExt cx="1495425" cy="0"/>
        </a:xfrm>
      </xdr:grpSpPr>
      <xdr:cxnSp macro="">
        <xdr:nvCxnSpPr>
          <xdr:cNvPr id="7" name="Shape 5">
            <a:extLst>
              <a:ext uri="{FF2B5EF4-FFF2-40B4-BE49-F238E27FC236}">
                <a16:creationId xmlns:a16="http://schemas.microsoft.com/office/drawing/2014/main" xmlns="" id="{00000000-0008-0000-1E00-000007000000}"/>
              </a:ext>
            </a:extLst>
          </xdr:cNvPr>
          <xdr:cNvCxnSpPr/>
        </xdr:nvCxnSpPr>
        <xdr:spPr>
          <a:xfrm>
            <a:off x="4598288" y="3780000"/>
            <a:ext cx="1495425" cy="0"/>
          </a:xfrm>
          <a:prstGeom prst="straightConnector1">
            <a:avLst/>
          </a:prstGeom>
          <a:noFill/>
          <a:ln w="9525" cap="flat" cmpd="sng">
            <a:solidFill>
              <a:srgbClr val="000000"/>
            </a:solidFill>
            <a:prstDash val="solid"/>
            <a:round/>
            <a:headEnd type="none" w="med" len="med"/>
            <a:tailEnd type="none" w="med" len="med"/>
          </a:ln>
        </xdr:spPr>
      </xdr:cxnSp>
    </xdr:grpSp>
    <xdr:clientData fLocksWithSheet="0"/>
  </xdr:oneCellAnchor>
  <xdr:oneCellAnchor>
    <xdr:from>
      <xdr:col>7</xdr:col>
      <xdr:colOff>933450</xdr:colOff>
      <xdr:row>4</xdr:row>
      <xdr:rowOff>0</xdr:rowOff>
    </xdr:from>
    <xdr:ext cx="2590800" cy="38100"/>
    <xdr:grpSp>
      <xdr:nvGrpSpPr>
        <xdr:cNvPr id="8" name="Shape 2">
          <a:extLst>
            <a:ext uri="{FF2B5EF4-FFF2-40B4-BE49-F238E27FC236}">
              <a16:creationId xmlns:a16="http://schemas.microsoft.com/office/drawing/2014/main" xmlns="" id="{00000000-0008-0000-1E00-000008000000}"/>
            </a:ext>
          </a:extLst>
        </xdr:cNvPr>
        <xdr:cNvGrpSpPr/>
      </xdr:nvGrpSpPr>
      <xdr:grpSpPr>
        <a:xfrm>
          <a:off x="8665509" y="907676"/>
          <a:ext cx="2590800" cy="38100"/>
          <a:chOff x="4050600" y="3780000"/>
          <a:chExt cx="2590800" cy="0"/>
        </a:xfrm>
      </xdr:grpSpPr>
      <xdr:cxnSp macro="">
        <xdr:nvCxnSpPr>
          <xdr:cNvPr id="9" name="Shape 6">
            <a:extLst>
              <a:ext uri="{FF2B5EF4-FFF2-40B4-BE49-F238E27FC236}">
                <a16:creationId xmlns:a16="http://schemas.microsoft.com/office/drawing/2014/main" xmlns="" id="{00000000-0008-0000-1E00-000009000000}"/>
              </a:ext>
            </a:extLst>
          </xdr:cNvPr>
          <xdr:cNvCxnSpPr/>
        </xdr:nvCxnSpPr>
        <xdr:spPr>
          <a:xfrm>
            <a:off x="4050600" y="3780000"/>
            <a:ext cx="2590800" cy="0"/>
          </a:xfrm>
          <a:prstGeom prst="straightConnector1">
            <a:avLst/>
          </a:prstGeom>
          <a:noFill/>
          <a:ln w="9525" cap="flat" cmpd="sng">
            <a:solidFill>
              <a:srgbClr val="000000"/>
            </a:solidFill>
            <a:prstDash val="solid"/>
            <a:round/>
            <a:headEnd type="none" w="med" len="med"/>
            <a:tailEnd type="none" w="med" len="med"/>
          </a:ln>
        </xdr:spPr>
      </xdr:cxnSp>
    </xdr:grpSp>
    <xdr:clientData fLocksWithSheet="0"/>
  </xdr:oneCellAnchor>
  <xdr:oneCellAnchor>
    <xdr:from>
      <xdr:col>7</xdr:col>
      <xdr:colOff>1057275</xdr:colOff>
      <xdr:row>4</xdr:row>
      <xdr:rowOff>-9525</xdr:rowOff>
    </xdr:from>
    <xdr:ext cx="2590800" cy="38100"/>
    <xdr:grpSp>
      <xdr:nvGrpSpPr>
        <xdr:cNvPr id="10" name="Shape 2">
          <a:extLst>
            <a:ext uri="{FF2B5EF4-FFF2-40B4-BE49-F238E27FC236}">
              <a16:creationId xmlns:a16="http://schemas.microsoft.com/office/drawing/2014/main" xmlns="" id="{00000000-0008-0000-1E00-00000A000000}"/>
            </a:ext>
          </a:extLst>
        </xdr:cNvPr>
        <xdr:cNvGrpSpPr/>
      </xdr:nvGrpSpPr>
      <xdr:grpSpPr>
        <a:xfrm>
          <a:off x="8789334" y="898151"/>
          <a:ext cx="2590800" cy="38100"/>
          <a:chOff x="4050600" y="3780000"/>
          <a:chExt cx="2590800" cy="0"/>
        </a:xfrm>
      </xdr:grpSpPr>
      <xdr:cxnSp macro="">
        <xdr:nvCxnSpPr>
          <xdr:cNvPr id="11" name="Shape 6">
            <a:extLst>
              <a:ext uri="{FF2B5EF4-FFF2-40B4-BE49-F238E27FC236}">
                <a16:creationId xmlns:a16="http://schemas.microsoft.com/office/drawing/2014/main" xmlns="" id="{00000000-0008-0000-1E00-00000B000000}"/>
              </a:ext>
            </a:extLst>
          </xdr:cNvPr>
          <xdr:cNvCxnSpPr/>
        </xdr:nvCxnSpPr>
        <xdr:spPr>
          <a:xfrm>
            <a:off x="4050600" y="3780000"/>
            <a:ext cx="2590800" cy="0"/>
          </a:xfrm>
          <a:prstGeom prst="straightConnector1">
            <a:avLst/>
          </a:prstGeom>
          <a:noFill/>
          <a:ln w="9525" cap="flat" cmpd="sng">
            <a:solidFill>
              <a:srgbClr val="000000"/>
            </a:solidFill>
            <a:prstDash val="solid"/>
            <a:round/>
            <a:headEnd type="none" w="med" len="med"/>
            <a:tailEnd type="none" w="med" len="med"/>
          </a:ln>
        </xdr:spPr>
      </xdr:cxnSp>
    </xdr:grpSp>
    <xdr:clientData fLocksWithSheet="0"/>
  </xdr:oneCellAnchor>
  <xdr:oneCellAnchor>
    <xdr:from>
      <xdr:col>1</xdr:col>
      <xdr:colOff>1162050</xdr:colOff>
      <xdr:row>4</xdr:row>
      <xdr:rowOff>-9525</xdr:rowOff>
    </xdr:from>
    <xdr:ext cx="1295400" cy="38100"/>
    <xdr:grpSp>
      <xdr:nvGrpSpPr>
        <xdr:cNvPr id="12" name="Shape 2">
          <a:extLst>
            <a:ext uri="{FF2B5EF4-FFF2-40B4-BE49-F238E27FC236}">
              <a16:creationId xmlns:a16="http://schemas.microsoft.com/office/drawing/2014/main" xmlns="" id="{00000000-0008-0000-1E00-00000C000000}"/>
            </a:ext>
          </a:extLst>
        </xdr:cNvPr>
        <xdr:cNvGrpSpPr/>
      </xdr:nvGrpSpPr>
      <xdr:grpSpPr>
        <a:xfrm>
          <a:off x="1475815" y="898151"/>
          <a:ext cx="1295400" cy="38100"/>
          <a:chOff x="4698300" y="3780000"/>
          <a:chExt cx="1295400" cy="0"/>
        </a:xfrm>
      </xdr:grpSpPr>
      <xdr:cxnSp macro="">
        <xdr:nvCxnSpPr>
          <xdr:cNvPr id="13" name="Shape 7">
            <a:extLst>
              <a:ext uri="{FF2B5EF4-FFF2-40B4-BE49-F238E27FC236}">
                <a16:creationId xmlns:a16="http://schemas.microsoft.com/office/drawing/2014/main" xmlns="" id="{00000000-0008-0000-1E00-00000D000000}"/>
              </a:ext>
            </a:extLst>
          </xdr:cNvPr>
          <xdr:cNvCxnSpPr/>
        </xdr:nvCxnSpPr>
        <xdr:spPr>
          <a:xfrm>
            <a:off x="4698300" y="3780000"/>
            <a:ext cx="1295400" cy="0"/>
          </a:xfrm>
          <a:prstGeom prst="straightConnector1">
            <a:avLst/>
          </a:prstGeom>
          <a:noFill/>
          <a:ln w="9525" cap="flat" cmpd="sng">
            <a:solidFill>
              <a:srgbClr val="000000"/>
            </a:solidFill>
            <a:prstDash val="solid"/>
            <a:round/>
            <a:headEnd type="none" w="med" len="med"/>
            <a:tailEnd type="none" w="med" len="med"/>
          </a:ln>
        </xdr:spPr>
      </xdr:cxnSp>
    </xdr:grpSp>
    <xdr:clientData fLocksWithSheet="0"/>
  </xdr:oneCellAnchor>
  <xdr:oneCellAnchor>
    <xdr:from>
      <xdr:col>9</xdr:col>
      <xdr:colOff>666750</xdr:colOff>
      <xdr:row>4</xdr:row>
      <xdr:rowOff>-9525</xdr:rowOff>
    </xdr:from>
    <xdr:ext cx="1714500" cy="38100"/>
    <xdr:grpSp>
      <xdr:nvGrpSpPr>
        <xdr:cNvPr id="14" name="Shape 2">
          <a:extLst>
            <a:ext uri="{FF2B5EF4-FFF2-40B4-BE49-F238E27FC236}">
              <a16:creationId xmlns:a16="http://schemas.microsoft.com/office/drawing/2014/main" xmlns="" id="{00000000-0008-0000-1E00-00000E000000}"/>
            </a:ext>
          </a:extLst>
        </xdr:cNvPr>
        <xdr:cNvGrpSpPr/>
      </xdr:nvGrpSpPr>
      <xdr:grpSpPr>
        <a:xfrm>
          <a:off x="10303809" y="898151"/>
          <a:ext cx="1714500" cy="38100"/>
          <a:chOff x="4488750" y="3780000"/>
          <a:chExt cx="1714500" cy="0"/>
        </a:xfrm>
      </xdr:grpSpPr>
      <xdr:cxnSp macro="">
        <xdr:nvCxnSpPr>
          <xdr:cNvPr id="15" name="Shape 8">
            <a:extLst>
              <a:ext uri="{FF2B5EF4-FFF2-40B4-BE49-F238E27FC236}">
                <a16:creationId xmlns:a16="http://schemas.microsoft.com/office/drawing/2014/main" xmlns="" id="{00000000-0008-0000-1E00-00000F000000}"/>
              </a:ext>
            </a:extLst>
          </xdr:cNvPr>
          <xdr:cNvCxnSpPr/>
        </xdr:nvCxnSpPr>
        <xdr:spPr>
          <a:xfrm>
            <a:off x="4488750" y="3780000"/>
            <a:ext cx="1714500" cy="0"/>
          </a:xfrm>
          <a:prstGeom prst="straightConnector1">
            <a:avLst/>
          </a:prstGeom>
          <a:noFill/>
          <a:ln w="9525" cap="flat" cmpd="sng">
            <a:solidFill>
              <a:srgbClr val="000000"/>
            </a:solidFill>
            <a:prstDash val="solid"/>
            <a:round/>
            <a:headEnd type="none" w="med" len="med"/>
            <a:tailEnd type="none" w="med" len="med"/>
          </a:ln>
        </xdr:spPr>
      </xdr:cxnSp>
    </xdr:grpSp>
    <xdr:clientData fLocksWithSheet="0"/>
  </xdr:oneCellAnchor>
  <xdr:oneCellAnchor>
    <xdr:from>
      <xdr:col>3</xdr:col>
      <xdr:colOff>38100</xdr:colOff>
      <xdr:row>4</xdr:row>
      <xdr:rowOff>38100</xdr:rowOff>
    </xdr:from>
    <xdr:ext cx="2695575" cy="38100"/>
    <xdr:grpSp>
      <xdr:nvGrpSpPr>
        <xdr:cNvPr id="16" name="Shape 2">
          <a:extLst>
            <a:ext uri="{FF2B5EF4-FFF2-40B4-BE49-F238E27FC236}">
              <a16:creationId xmlns:a16="http://schemas.microsoft.com/office/drawing/2014/main" xmlns="" id="{00000000-0008-0000-1E00-000010000000}"/>
            </a:ext>
          </a:extLst>
        </xdr:cNvPr>
        <xdr:cNvGrpSpPr/>
      </xdr:nvGrpSpPr>
      <xdr:grpSpPr>
        <a:xfrm>
          <a:off x="2727512" y="945776"/>
          <a:ext cx="2695575" cy="38100"/>
          <a:chOff x="3998213" y="3780000"/>
          <a:chExt cx="2695575" cy="0"/>
        </a:xfrm>
      </xdr:grpSpPr>
      <xdr:cxnSp macro="">
        <xdr:nvCxnSpPr>
          <xdr:cNvPr id="17" name="Shape 9">
            <a:extLst>
              <a:ext uri="{FF2B5EF4-FFF2-40B4-BE49-F238E27FC236}">
                <a16:creationId xmlns:a16="http://schemas.microsoft.com/office/drawing/2014/main" xmlns="" id="{00000000-0008-0000-1E00-000011000000}"/>
              </a:ext>
            </a:extLst>
          </xdr:cNvPr>
          <xdr:cNvCxnSpPr/>
        </xdr:nvCxnSpPr>
        <xdr:spPr>
          <a:xfrm>
            <a:off x="3998213" y="3780000"/>
            <a:ext cx="2695575" cy="0"/>
          </a:xfrm>
          <a:prstGeom prst="straightConnector1">
            <a:avLst/>
          </a:prstGeom>
          <a:noFill/>
          <a:ln w="9525" cap="flat" cmpd="sng">
            <a:solidFill>
              <a:srgbClr val="000000"/>
            </a:solidFill>
            <a:prstDash val="solid"/>
            <a:round/>
            <a:headEnd type="none" w="med" len="med"/>
            <a:tailEnd type="none" w="med" len="med"/>
          </a:ln>
        </xdr:spPr>
      </xdr:cxnSp>
    </xdr:grpSp>
    <xdr:clientData fLocksWithSheet="0"/>
  </xdr:oneCellAnchor>
</xdr:wsDr>
</file>

<file path=xl/drawings/drawing4.xml><?xml version="1.0" encoding="utf-8"?>
<xdr:wsDr xmlns:xdr="http://schemas.openxmlformats.org/drawingml/2006/spreadsheetDrawing" xmlns:a="http://schemas.openxmlformats.org/drawingml/2006/main">
  <xdr:twoCellAnchor>
    <xdr:from>
      <xdr:col>1</xdr:col>
      <xdr:colOff>457200</xdr:colOff>
      <xdr:row>1</xdr:row>
      <xdr:rowOff>180975</xdr:rowOff>
    </xdr:from>
    <xdr:to>
      <xdr:col>1</xdr:col>
      <xdr:colOff>1609725</xdr:colOff>
      <xdr:row>1</xdr:row>
      <xdr:rowOff>180975</xdr:rowOff>
    </xdr:to>
    <xdr:cxnSp macro="">
      <xdr:nvCxnSpPr>
        <xdr:cNvPr id="4" name="Straight Connector 3"/>
        <xdr:cNvCxnSpPr/>
      </xdr:nvCxnSpPr>
      <xdr:spPr>
        <a:xfrm>
          <a:off x="838200" y="381000"/>
          <a:ext cx="1152525"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5.xml><?xml version="1.0" encoding="utf-8"?>
<xdr:wsDr xmlns:xdr="http://schemas.openxmlformats.org/drawingml/2006/spreadsheetDrawing" xmlns:a="http://schemas.openxmlformats.org/drawingml/2006/main">
  <xdr:oneCellAnchor>
    <xdr:from>
      <xdr:col>1</xdr:col>
      <xdr:colOff>228600</xdr:colOff>
      <xdr:row>2</xdr:row>
      <xdr:rowOff>9525</xdr:rowOff>
    </xdr:from>
    <xdr:ext cx="1314450" cy="28575"/>
    <xdr:grpSp>
      <xdr:nvGrpSpPr>
        <xdr:cNvPr id="2" name="Shape 2">
          <a:extLst>
            <a:ext uri="{FF2B5EF4-FFF2-40B4-BE49-F238E27FC236}">
              <a16:creationId xmlns:a16="http://schemas.microsoft.com/office/drawing/2014/main" xmlns="" id="{00000000-0008-0000-2200-000002000000}"/>
            </a:ext>
          </a:extLst>
        </xdr:cNvPr>
        <xdr:cNvGrpSpPr/>
      </xdr:nvGrpSpPr>
      <xdr:grpSpPr>
        <a:xfrm>
          <a:off x="609600" y="409575"/>
          <a:ext cx="1314450" cy="28575"/>
          <a:chOff x="4688775" y="3775238"/>
          <a:chExt cx="1314450" cy="9525"/>
        </a:xfrm>
      </xdr:grpSpPr>
      <xdr:cxnSp macro="">
        <xdr:nvCxnSpPr>
          <xdr:cNvPr id="11" name="Shape 11">
            <a:extLst>
              <a:ext uri="{FF2B5EF4-FFF2-40B4-BE49-F238E27FC236}">
                <a16:creationId xmlns:a16="http://schemas.microsoft.com/office/drawing/2014/main" xmlns="" id="{00000000-0008-0000-2200-00000B000000}"/>
              </a:ext>
            </a:extLst>
          </xdr:cNvPr>
          <xdr:cNvCxnSpPr/>
        </xdr:nvCxnSpPr>
        <xdr:spPr>
          <a:xfrm rot="10800000" flipH="1">
            <a:off x="4688775" y="3775238"/>
            <a:ext cx="1314450" cy="9525"/>
          </a:xfrm>
          <a:prstGeom prst="straightConnector1">
            <a:avLst/>
          </a:prstGeom>
          <a:noFill/>
          <a:ln w="9525" cap="flat" cmpd="sng">
            <a:solidFill>
              <a:schemeClr val="dk1"/>
            </a:solidFill>
            <a:prstDash val="solid"/>
            <a:miter lim="800000"/>
            <a:headEnd type="none" w="sm" len="sm"/>
            <a:tailEnd type="none" w="sm" len="sm"/>
          </a:ln>
        </xdr:spPr>
      </xdr:cxnSp>
    </xdr:grpSp>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1.%20Tran%20Thu%20Lien/5.2.%20Ke%20hoach%20-%20Nam%20hoc%20hang%20nam/2022%20Ke%20hoach%20tai%20chinh/2022%20Ke%20hoach%20Quyet%20dinh%20-%20Cong%20van%20-%20Thong%20bao%20-%20Huong%20dan/TONG%20HOP%20KE%20HOACH%20TOAN%20TRUONG%202022%20ban%20ngay%2008.01.202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Microsoft%20Windows\Downloads\KHNH%20SP%20C&#360;%20202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TR&#431;&#7902;NG%20S&#431;%20PH&#7840;M%20-%20&#272;HV/K&#7870;%20HO&#7840;CH%20N&#258;M%20H&#7884;C/K&#7870;%20HO&#7840;CH%20N&#258;M%202022/D&#360;NG%20M&#7898;I%201T&#7893;ng%20h&#7907;p%20KHNH%20(D&#361;ng%20121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macbook\Desktop\KE&#770;&#769;%20HOA&#803;CH%20NA&#774;M%20HO&#803;C\6.%20KHOA%20GDTH-KH%20NA&#774;M%202022.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OneDrive%20-%20vinhuni.edu.vn\th&#244;ng%20tin%20c&#225;n%20b&#7897;.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sers\ADMIN\Dropbox\Chia%20s&#7867;%20ph&#242;ng\Th&#244;ng%20tin%20CB\DS%20CB%202022\DS%20CB%20T1-22.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personal\phongtd_vinhuni_edu_vn\Documents\TUY&#7874;N%20D&#7908;NG%20-%20TH&#212;I%20VI&#7878;C\N&#226;ng%20l&#432;&#417;ng%20qu&#253;%20II%202022\DS%20n&#226;ng%20l&#432;&#417;ng,%20PC%20to&#224;n%20tr&#432;&#7901;ng%20qu&#253;%20II%20202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NG HOP KE HOACH TOAN TRUONG"/>
      <sheetName val="Bieu 1 - Tong hop"/>
      <sheetName val="Bieu 1 - Toan truong"/>
      <sheetName val="Bieu 1 - khoi nganh - bac hoc"/>
      <sheetName val="Bieu 2 - Tin chỉ đăng ky"/>
      <sheetName val="Bieu 3- Giờ đảm nhiệm"/>
      <sheetName val="Bieu 2 - 3 doi sanh"/>
      <sheetName val="Bieu 4 - Thu gon"/>
      <sheetName val="Bieu 4 - THTN"/>
      <sheetName val="Bieu 5 - Cong tac ĐBCL"/>
      <sheetName val="Bieu 6 - Thu gon"/>
      <sheetName val="Bieu 6 - Mua sam VPP SC"/>
      <sheetName val="Bieu 7 - KH Can bo"/>
      <sheetName val="Bieu 6 - TCCB Tuyen moi"/>
      <sheetName val="Bieu 6 - Nghi huu"/>
      <sheetName val="Bieu 6 Thai san - nghi phep"/>
      <sheetName val="Bieu 6 - Dao tao"/>
      <sheetName val="Bieu 6 - DT BD"/>
      <sheetName val="Bieu 6 - Tap huan"/>
      <sheetName val="Bieu 6 - Chuc danh"/>
      <sheetName val="Bieu 6 - ALL"/>
      <sheetName val="Bieu 8 - KH NCKH ve KP"/>
      <sheetName val="Bieu 7 - DE TAI BO"/>
      <sheetName val="Bieu 7 - De tai Ky HT"/>
      <sheetName val="Bieu 7 De tai Truong"/>
      <sheetName val="Bieu 7 - Giao trinh"/>
      <sheetName val="Bieu 7 - De tai NCKH SV"/>
      <sheetName val="Bieu 7- Cong bo"/>
      <sheetName val="Bieu 7 - NCKH khac"/>
      <sheetName val="Bieu 8 - BD ngan han"/>
      <sheetName val="Bieu 7 - Hoi nghi hoi thao"/>
      <sheetName val="Bieu 7 Hoat dong khac"/>
      <sheetName val="Bieu 9 - KH xuat ban"/>
      <sheetName val="Bieu 9 - Xuat ban"/>
      <sheetName val="Bieu 9 - Tong thu"/>
      <sheetName val="Bieu 9 - Thu theo don vi"/>
      <sheetName val="Bieu 10 Chi theo don vi"/>
      <sheetName val="Bieu 10 Tong chi"/>
      <sheetName val="Bieu 11 - Chenh lech thu chi"/>
      <sheetName val="So lieu thu theo mau HĐT"/>
      <sheetName val="So lieu chi theo mau HĐT"/>
      <sheetName val="tong hop thu chi mau HD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nh muc bieu"/>
      <sheetName val="Bieu 1a DH Chinh quy"/>
      <sheetName val="Bieu 1b Sau dai hoc"/>
      <sheetName val="Bieu 1c VLVH - TX"/>
      <sheetName val="Bieu 1d THPT"/>
      <sheetName val="Bieu 1e THSP"/>
      <sheetName val="Bieu 2a DH va tren DH"/>
      <sheetName val="Bieu 2b DT THPT THSP"/>
      <sheetName val="2a Khoa Toán"/>
      <sheetName val="2a Khoa Vật lý"/>
      <sheetName val="2a Hoá"/>
      <sheetName val="2a Sinh"/>
      <sheetName val="2a Tin"/>
      <sheetName val="2a Văn"/>
      <sheetName val="2a Sử"/>
      <sheetName val="2a Địa"/>
      <sheetName val="2a GDCT"/>
      <sheetName val="2a GDTH"/>
      <sheetName val="2a GDMN"/>
      <sheetName val="2a TL-GD"/>
      <sheetName val="Bieu 3a-Tong gio chuan chi tiet"/>
      <sheetName val="Bieu 3b tong hop Truong"/>
      <sheetName val="Bieu 4-KP thuc hanh thi nghiem"/>
      <sheetName val="Bieu5-Nhu cau mua sam sua chua"/>
      <sheetName val="Bieu 6 P.TCCB update new"/>
      <sheetName val="Bieu7-ke hoach NCKH"/>
      <sheetName val="Biểu 7b-Xuất bản"/>
      <sheetName val="Bieu8-Dao tao ngan han"/>
      <sheetName val="9a Tong thu DH va SDH"/>
      <sheetName val="9b Tong thu THPT THSP LHS"/>
      <sheetName val="Bieu 10-Tong chi"/>
      <sheetName val="Bieu 11 Chenh lech thu chi"/>
      <sheetName val="Bieu so 12 Chi phi con nguoi"/>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nh muc bieu"/>
      <sheetName val="Bieu 1a DH Chinh quy"/>
      <sheetName val="Bieu 1b Sau dai hoc"/>
      <sheetName val="Bieu 1c VLVH - TX"/>
      <sheetName val="Bieu 1d THPT"/>
      <sheetName val="Bieu 1e THSP"/>
      <sheetName val="Bieu 2a DH va tren DH"/>
      <sheetName val="Bieu 2b DT THPT THSP"/>
      <sheetName val="Bieu 3a-Tong gio chuan chi tiet"/>
      <sheetName val="Bieu 3b tong hop Truong"/>
      <sheetName val="Bieu 4-KP thuc hanh thi nghiem"/>
      <sheetName val="Bieu5-Nhu cau mua sam sua chua"/>
      <sheetName val="Bieu 6 P.TCCB update new"/>
      <sheetName val="Bieu7-ke hoach NCKH"/>
      <sheetName val="Bieu8-Dao tao ngan han"/>
      <sheetName val="Bieu 9a-Tong thu don vi dao tao"/>
      <sheetName val="9a Tong thu DH va SDH"/>
      <sheetName val="9b Tong thu THPT THSP LHS"/>
      <sheetName val="Bieu 9b Tong thu dvi hanh chinh"/>
      <sheetName val="Bieu 10-Tong chi"/>
      <sheetName val="Bieu 11 Chenh lech thu chi"/>
      <sheetName val="Bieu so 12 Chi phi con nguo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eu 1a DH Chinh quy"/>
      <sheetName val="Bieu 2a DH va tren DH"/>
    </sheetNames>
    <sheetDataSet>
      <sheetData sheetId="0" refreshError="1"/>
      <sheetData sheetId="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ảng mã ngạch"/>
    </sheetNames>
    <sheetDataSet>
      <sheetData sheetId="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ý lịch 2C"/>
      <sheetName val="CÁN BỘ"/>
      <sheetName val="Bảng mã ngạch"/>
      <sheetName val="Quá trình công tác"/>
      <sheetName val="Quá trình đi học"/>
      <sheetName val="Quá trình lương"/>
      <sheetName val="Quá trình đóng BHXH (trước 2017"/>
      <sheetName val="Quá trình đóng BHXH (Từ 2017)"/>
      <sheetName val="Gia đình"/>
      <sheetName val="Sheet1"/>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ÁN BỘ"/>
    </sheetNames>
    <sheetDataSet>
      <sheetData sheetId="0" refreshError="1"/>
    </sheetDataSet>
  </externalBook>
</externalLink>
</file>

<file path=xl/tables/table1.xml><?xml version="1.0" encoding="utf-8"?>
<table xmlns="http://schemas.openxmlformats.org/spreadsheetml/2006/main" id="1" name="Table_1" displayName="Table_1" ref="C97:C104">
  <tableColumns count="1">
    <tableColumn id="1" name="74"/>
  </tableColumns>
  <tableStyleInfo name="B2 ĐỊA LÝ-style" showFirstColumn="1" showLastColumn="1"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12.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13.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14.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bin"/></Relationships>
</file>

<file path=xl/worksheets/_rels/sheet16.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7.vml"/></Relationships>
</file>

<file path=xl/worksheets/_rels/sheet17.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8.vml"/></Relationships>
</file>

<file path=xl/worksheets/_rels/sheet18.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table" Target="../tables/table1.xml"/><Relationship Id="rId1" Type="http://schemas.openxmlformats.org/officeDocument/2006/relationships/vmlDrawing" Target="../drawings/vmlDrawing9.vml"/></Relationships>
</file>

<file path=xl/worksheets/_rels/sheet19.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0.vml"/></Relationships>
</file>

<file path=xl/worksheets/_rels/sheet20.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1.vml"/></Relationships>
</file>

<file path=xl/worksheets/_rels/sheet21.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2.v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3.vml"/></Relationships>
</file>

<file path=xl/worksheets/_rels/sheet9.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topLeftCell="A14" workbookViewId="0"/>
  </sheetViews>
  <sheetFormatPr defaultColWidth="14.42578125" defaultRowHeight="15" customHeight="1"/>
  <cols>
    <col min="1" max="1" width="9.28515625" customWidth="1"/>
    <col min="2" max="2" width="17" hidden="1" customWidth="1"/>
    <col min="3" max="3" width="53" customWidth="1"/>
    <col min="4" max="4" width="18" hidden="1" customWidth="1"/>
    <col min="5" max="5" width="17.42578125" hidden="1" customWidth="1"/>
    <col min="6" max="6" width="18.7109375" hidden="1" customWidth="1"/>
    <col min="7" max="7" width="15.85546875" hidden="1" customWidth="1"/>
    <col min="8" max="8" width="13.7109375" customWidth="1"/>
    <col min="9" max="9" width="16.140625" customWidth="1"/>
    <col min="10" max="10" width="17.140625" customWidth="1"/>
    <col min="11" max="11" width="15.42578125" customWidth="1"/>
    <col min="12" max="26" width="9" customWidth="1"/>
  </cols>
  <sheetData>
    <row r="1" spans="1:26" ht="29.25" customHeight="1">
      <c r="A1" s="1"/>
      <c r="B1" s="1"/>
      <c r="C1" s="2" t="s">
        <v>0</v>
      </c>
      <c r="D1" s="3"/>
      <c r="E1" s="3"/>
      <c r="F1" s="3"/>
      <c r="G1" s="4"/>
      <c r="H1" s="4"/>
      <c r="I1" s="4"/>
      <c r="J1" s="4"/>
      <c r="K1" s="5" t="s">
        <v>1</v>
      </c>
      <c r="L1" s="4"/>
      <c r="M1" s="4"/>
      <c r="N1" s="4"/>
      <c r="O1" s="4"/>
      <c r="P1" s="4"/>
      <c r="Q1" s="4"/>
      <c r="R1" s="4"/>
      <c r="S1" s="4"/>
      <c r="T1" s="4"/>
      <c r="U1" s="4"/>
      <c r="V1" s="4"/>
      <c r="W1" s="4"/>
      <c r="X1" s="4"/>
      <c r="Y1" s="4"/>
      <c r="Z1" s="4"/>
    </row>
    <row r="2" spans="1:26" ht="15.75" customHeight="1">
      <c r="A2" s="6"/>
      <c r="B2" s="6"/>
      <c r="C2" s="7" t="s">
        <v>2</v>
      </c>
      <c r="D2" s="3"/>
      <c r="E2" s="3"/>
      <c r="F2" s="3"/>
      <c r="G2" s="3"/>
      <c r="H2" s="4"/>
      <c r="I2" s="4"/>
      <c r="J2" s="4"/>
      <c r="K2" s="4"/>
      <c r="L2" s="4"/>
      <c r="M2" s="4"/>
      <c r="N2" s="4"/>
      <c r="O2" s="4"/>
      <c r="P2" s="4"/>
      <c r="Q2" s="4"/>
      <c r="R2" s="4"/>
      <c r="S2" s="4"/>
      <c r="T2" s="4"/>
      <c r="U2" s="4"/>
      <c r="V2" s="4"/>
      <c r="W2" s="4"/>
      <c r="X2" s="4"/>
      <c r="Y2" s="4"/>
      <c r="Z2" s="4"/>
    </row>
    <row r="3" spans="1:26" ht="15.75" customHeight="1">
      <c r="A3" s="6"/>
      <c r="B3" s="6"/>
      <c r="C3" s="8" t="s">
        <v>3</v>
      </c>
      <c r="D3" s="3"/>
      <c r="E3" s="3"/>
      <c r="F3" s="3"/>
      <c r="G3" s="3"/>
      <c r="H3" s="4"/>
      <c r="I3" s="4"/>
      <c r="J3" s="4"/>
      <c r="K3" s="4"/>
      <c r="L3" s="4"/>
      <c r="M3" s="4"/>
      <c r="N3" s="4"/>
      <c r="O3" s="4"/>
      <c r="P3" s="4"/>
      <c r="Q3" s="4"/>
      <c r="R3" s="4"/>
      <c r="S3" s="4"/>
      <c r="T3" s="4"/>
      <c r="U3" s="4"/>
      <c r="V3" s="4"/>
      <c r="W3" s="4"/>
      <c r="X3" s="4"/>
      <c r="Y3" s="4"/>
      <c r="Z3" s="4"/>
    </row>
    <row r="4" spans="1:26" ht="30" customHeight="1">
      <c r="A4" s="1519" t="s">
        <v>4</v>
      </c>
      <c r="B4" s="1517"/>
      <c r="C4" s="1517"/>
      <c r="D4" s="1517"/>
      <c r="E4" s="1517"/>
      <c r="F4" s="1517"/>
      <c r="G4" s="1517"/>
      <c r="H4" s="1517"/>
      <c r="I4" s="1517"/>
      <c r="J4" s="1517"/>
      <c r="K4" s="1517"/>
      <c r="L4" s="4"/>
      <c r="M4" s="4"/>
      <c r="N4" s="4"/>
      <c r="O4" s="4"/>
      <c r="P4" s="4"/>
      <c r="Q4" s="4"/>
      <c r="R4" s="4"/>
      <c r="S4" s="4"/>
      <c r="T4" s="4"/>
      <c r="U4" s="4"/>
      <c r="V4" s="4"/>
      <c r="W4" s="4"/>
      <c r="X4" s="4"/>
      <c r="Y4" s="4"/>
      <c r="Z4" s="4"/>
    </row>
    <row r="5" spans="1:26" ht="30" customHeight="1">
      <c r="A5" s="1520" t="s">
        <v>5</v>
      </c>
      <c r="B5" s="1517"/>
      <c r="C5" s="1517"/>
      <c r="D5" s="1517"/>
      <c r="E5" s="1517"/>
      <c r="F5" s="1517"/>
      <c r="G5" s="1517"/>
      <c r="H5" s="1517"/>
      <c r="I5" s="1517"/>
      <c r="J5" s="1517"/>
      <c r="K5" s="1517"/>
      <c r="L5" s="9"/>
      <c r="M5" s="4"/>
      <c r="N5" s="4"/>
      <c r="O5" s="4"/>
      <c r="P5" s="4"/>
      <c r="Q5" s="4"/>
      <c r="R5" s="4"/>
      <c r="S5" s="4"/>
      <c r="T5" s="4"/>
      <c r="U5" s="4"/>
      <c r="V5" s="4"/>
      <c r="W5" s="4"/>
      <c r="X5" s="4"/>
      <c r="Y5" s="4"/>
      <c r="Z5" s="4"/>
    </row>
    <row r="6" spans="1:26" ht="51" customHeight="1">
      <c r="A6" s="1521" t="s">
        <v>6</v>
      </c>
      <c r="B6" s="10"/>
      <c r="C6" s="1523" t="s">
        <v>7</v>
      </c>
      <c r="D6" s="1524" t="s">
        <v>8</v>
      </c>
      <c r="E6" s="1525"/>
      <c r="F6" s="1525"/>
      <c r="G6" s="1526"/>
      <c r="H6" s="1527" t="s">
        <v>9</v>
      </c>
      <c r="I6" s="1525"/>
      <c r="J6" s="1525"/>
      <c r="K6" s="1526"/>
      <c r="L6" s="4"/>
      <c r="M6" s="4"/>
      <c r="N6" s="4"/>
      <c r="O6" s="4"/>
      <c r="P6" s="4"/>
      <c r="Q6" s="4"/>
      <c r="R6" s="4"/>
      <c r="S6" s="4"/>
      <c r="T6" s="4"/>
      <c r="U6" s="4"/>
      <c r="V6" s="4"/>
      <c r="W6" s="4"/>
      <c r="X6" s="4"/>
      <c r="Y6" s="4"/>
      <c r="Z6" s="4"/>
    </row>
    <row r="7" spans="1:26" ht="62.25" customHeight="1">
      <c r="A7" s="1522"/>
      <c r="B7" s="10" t="s">
        <v>10</v>
      </c>
      <c r="C7" s="1522"/>
      <c r="D7" s="12" t="s">
        <v>11</v>
      </c>
      <c r="E7" s="12" t="s">
        <v>12</v>
      </c>
      <c r="F7" s="13" t="s">
        <v>13</v>
      </c>
      <c r="G7" s="12" t="s">
        <v>14</v>
      </c>
      <c r="H7" s="10" t="s">
        <v>15</v>
      </c>
      <c r="I7" s="10" t="s">
        <v>16</v>
      </c>
      <c r="J7" s="14" t="s">
        <v>17</v>
      </c>
      <c r="K7" s="10" t="s">
        <v>18</v>
      </c>
      <c r="L7" s="4"/>
      <c r="M7" s="4"/>
      <c r="N7" s="4"/>
      <c r="O7" s="4"/>
      <c r="P7" s="4"/>
      <c r="Q7" s="4"/>
      <c r="R7" s="4"/>
      <c r="S7" s="4"/>
      <c r="T7" s="4"/>
      <c r="U7" s="4"/>
      <c r="V7" s="4"/>
      <c r="W7" s="4"/>
      <c r="X7" s="4"/>
      <c r="Y7" s="4"/>
      <c r="Z7" s="4"/>
    </row>
    <row r="8" spans="1:26" ht="24.75" customHeight="1">
      <c r="A8" s="10" t="s">
        <v>19</v>
      </c>
      <c r="B8" s="15" t="s">
        <v>20</v>
      </c>
      <c r="C8" s="16" t="s">
        <v>21</v>
      </c>
      <c r="D8" s="17">
        <f t="shared" ref="D8:K8" si="0">SUM(D9:D11)</f>
        <v>17189</v>
      </c>
      <c r="E8" s="17">
        <f t="shared" si="0"/>
        <v>3500</v>
      </c>
      <c r="F8" s="17">
        <f t="shared" si="0"/>
        <v>5038</v>
      </c>
      <c r="G8" s="17">
        <f t="shared" si="0"/>
        <v>18727</v>
      </c>
      <c r="H8" s="18">
        <f t="shared" si="0"/>
        <v>0</v>
      </c>
      <c r="I8" s="18">
        <f t="shared" si="0"/>
        <v>0</v>
      </c>
      <c r="J8" s="18">
        <f t="shared" si="0"/>
        <v>0</v>
      </c>
      <c r="K8" s="18">
        <f t="shared" si="0"/>
        <v>0</v>
      </c>
      <c r="L8" s="3"/>
      <c r="M8" s="3"/>
      <c r="N8" s="3"/>
      <c r="O8" s="3"/>
      <c r="P8" s="3"/>
      <c r="Q8" s="3"/>
      <c r="R8" s="3"/>
      <c r="S8" s="3"/>
      <c r="T8" s="3"/>
      <c r="U8" s="3"/>
      <c r="V8" s="3"/>
      <c r="W8" s="3"/>
      <c r="X8" s="3"/>
      <c r="Y8" s="3"/>
      <c r="Z8" s="3"/>
    </row>
    <row r="9" spans="1:26" ht="45.75" customHeight="1">
      <c r="A9" s="19"/>
      <c r="B9" s="15" t="s">
        <v>20</v>
      </c>
      <c r="C9" s="15" t="s">
        <v>22</v>
      </c>
      <c r="D9" s="20">
        <v>16916</v>
      </c>
      <c r="E9" s="20">
        <v>3431</v>
      </c>
      <c r="F9" s="20">
        <v>4897</v>
      </c>
      <c r="G9" s="20">
        <f t="shared" ref="G9:G11" si="1">+D9-E9+F9</f>
        <v>18382</v>
      </c>
      <c r="H9" s="21"/>
      <c r="I9" s="21"/>
      <c r="J9" s="21"/>
      <c r="K9" s="21"/>
      <c r="L9" s="4"/>
      <c r="M9" s="4"/>
      <c r="N9" s="4"/>
      <c r="O9" s="4"/>
      <c r="P9" s="4"/>
      <c r="Q9" s="4"/>
      <c r="R9" s="4"/>
      <c r="S9" s="4"/>
      <c r="T9" s="4"/>
      <c r="U9" s="4"/>
      <c r="V9" s="4"/>
      <c r="W9" s="4"/>
      <c r="X9" s="4"/>
      <c r="Y9" s="4"/>
      <c r="Z9" s="4"/>
    </row>
    <row r="10" spans="1:26" ht="19.5" customHeight="1">
      <c r="A10" s="19"/>
      <c r="B10" s="15" t="s">
        <v>20</v>
      </c>
      <c r="C10" s="19" t="s">
        <v>23</v>
      </c>
      <c r="D10" s="20">
        <v>252</v>
      </c>
      <c r="E10" s="20">
        <v>48</v>
      </c>
      <c r="F10" s="20">
        <v>120</v>
      </c>
      <c r="G10" s="20">
        <f t="shared" si="1"/>
        <v>324</v>
      </c>
      <c r="H10" s="21"/>
      <c r="I10" s="21"/>
      <c r="J10" s="21"/>
      <c r="K10" s="21"/>
      <c r="L10" s="4"/>
      <c r="M10" s="4"/>
      <c r="N10" s="4"/>
      <c r="O10" s="4"/>
      <c r="P10" s="4"/>
      <c r="Q10" s="4"/>
      <c r="R10" s="4"/>
      <c r="S10" s="4"/>
      <c r="T10" s="4"/>
      <c r="U10" s="4"/>
      <c r="V10" s="4"/>
      <c r="W10" s="4"/>
      <c r="X10" s="4"/>
      <c r="Y10" s="4"/>
      <c r="Z10" s="4"/>
    </row>
    <row r="11" spans="1:26" ht="19.5" customHeight="1">
      <c r="A11" s="19"/>
      <c r="B11" s="15" t="s">
        <v>20</v>
      </c>
      <c r="C11" s="19" t="s">
        <v>24</v>
      </c>
      <c r="D11" s="20">
        <v>21</v>
      </c>
      <c r="E11" s="20">
        <v>21</v>
      </c>
      <c r="F11" s="20">
        <v>21</v>
      </c>
      <c r="G11" s="20">
        <f t="shared" si="1"/>
        <v>21</v>
      </c>
      <c r="H11" s="21"/>
      <c r="I11" s="21"/>
      <c r="J11" s="21"/>
      <c r="K11" s="21"/>
      <c r="L11" s="4"/>
      <c r="M11" s="4"/>
      <c r="N11" s="4"/>
      <c r="O11" s="4"/>
      <c r="P11" s="4"/>
      <c r="Q11" s="4"/>
      <c r="R11" s="4"/>
      <c r="S11" s="4"/>
      <c r="T11" s="4"/>
      <c r="U11" s="4"/>
      <c r="V11" s="4"/>
      <c r="W11" s="4"/>
      <c r="X11" s="4"/>
      <c r="Y11" s="4"/>
      <c r="Z11" s="4"/>
    </row>
    <row r="12" spans="1:26" ht="19.5" customHeight="1">
      <c r="A12" s="10" t="s">
        <v>25</v>
      </c>
      <c r="B12" s="15" t="s">
        <v>26</v>
      </c>
      <c r="C12" s="16" t="s">
        <v>27</v>
      </c>
      <c r="D12" s="17">
        <f t="shared" ref="D12:K12" si="2">SUM(D13:D14)</f>
        <v>2322</v>
      </c>
      <c r="E12" s="17">
        <f t="shared" si="2"/>
        <v>1713</v>
      </c>
      <c r="F12" s="17">
        <f t="shared" si="2"/>
        <v>740</v>
      </c>
      <c r="G12" s="17">
        <f t="shared" si="2"/>
        <v>1349</v>
      </c>
      <c r="H12" s="18">
        <f t="shared" si="2"/>
        <v>0</v>
      </c>
      <c r="I12" s="18">
        <f t="shared" si="2"/>
        <v>0</v>
      </c>
      <c r="J12" s="18">
        <f t="shared" si="2"/>
        <v>0</v>
      </c>
      <c r="K12" s="18">
        <f t="shared" si="2"/>
        <v>0</v>
      </c>
      <c r="L12" s="3"/>
      <c r="M12" s="3"/>
      <c r="N12" s="3"/>
      <c r="O12" s="3"/>
      <c r="P12" s="3"/>
      <c r="Q12" s="3"/>
      <c r="R12" s="3"/>
      <c r="S12" s="3"/>
      <c r="T12" s="3"/>
      <c r="U12" s="3"/>
      <c r="V12" s="3"/>
      <c r="W12" s="3"/>
      <c r="X12" s="3"/>
      <c r="Y12" s="3"/>
      <c r="Z12" s="3"/>
    </row>
    <row r="13" spans="1:26" ht="19.5" customHeight="1">
      <c r="A13" s="19"/>
      <c r="B13" s="15" t="s">
        <v>26</v>
      </c>
      <c r="C13" s="19" t="s">
        <v>28</v>
      </c>
      <c r="D13" s="20">
        <v>2229</v>
      </c>
      <c r="E13" s="20">
        <v>1672</v>
      </c>
      <c r="F13" s="20">
        <v>720</v>
      </c>
      <c r="G13" s="20">
        <f t="shared" ref="G13:G14" si="3">+D13-E13+F13</f>
        <v>1277</v>
      </c>
      <c r="H13" s="21"/>
      <c r="I13" s="21"/>
      <c r="J13" s="21"/>
      <c r="K13" s="21"/>
      <c r="L13" s="4"/>
      <c r="M13" s="4"/>
      <c r="N13" s="4"/>
      <c r="O13" s="4"/>
      <c r="P13" s="4"/>
      <c r="Q13" s="4"/>
      <c r="R13" s="4"/>
      <c r="S13" s="4"/>
      <c r="T13" s="4"/>
      <c r="U13" s="4"/>
      <c r="V13" s="4"/>
      <c r="W13" s="4"/>
      <c r="X13" s="4"/>
      <c r="Y13" s="4"/>
      <c r="Z13" s="4"/>
    </row>
    <row r="14" spans="1:26" ht="34.5" customHeight="1">
      <c r="A14" s="19"/>
      <c r="B14" s="15" t="s">
        <v>26</v>
      </c>
      <c r="C14" s="19" t="s">
        <v>29</v>
      </c>
      <c r="D14" s="20">
        <v>93</v>
      </c>
      <c r="E14" s="20">
        <v>41</v>
      </c>
      <c r="F14" s="20">
        <v>20</v>
      </c>
      <c r="G14" s="20">
        <f t="shared" si="3"/>
        <v>72</v>
      </c>
      <c r="H14" s="21"/>
      <c r="I14" s="21"/>
      <c r="J14" s="21"/>
      <c r="K14" s="21"/>
      <c r="L14" s="4"/>
      <c r="M14" s="4"/>
      <c r="N14" s="4"/>
      <c r="O14" s="4"/>
      <c r="P14" s="4"/>
      <c r="Q14" s="4"/>
      <c r="R14" s="4"/>
      <c r="S14" s="4"/>
      <c r="T14" s="4"/>
      <c r="U14" s="4"/>
      <c r="V14" s="4"/>
      <c r="W14" s="4"/>
      <c r="X14" s="4"/>
      <c r="Y14" s="4"/>
      <c r="Z14" s="4"/>
    </row>
    <row r="15" spans="1:26" ht="19.5" customHeight="1">
      <c r="A15" s="10" t="s">
        <v>30</v>
      </c>
      <c r="B15" s="15" t="s">
        <v>20</v>
      </c>
      <c r="C15" s="16" t="s">
        <v>31</v>
      </c>
      <c r="D15" s="17">
        <f t="shared" ref="D15:K15" si="4">SUM(D16:D17)</f>
        <v>21336</v>
      </c>
      <c r="E15" s="17">
        <f t="shared" si="4"/>
        <v>12187</v>
      </c>
      <c r="F15" s="17">
        <f t="shared" si="4"/>
        <v>4220</v>
      </c>
      <c r="G15" s="17">
        <f t="shared" si="4"/>
        <v>13369</v>
      </c>
      <c r="H15" s="18">
        <f t="shared" si="4"/>
        <v>0</v>
      </c>
      <c r="I15" s="18">
        <f t="shared" si="4"/>
        <v>0</v>
      </c>
      <c r="J15" s="18">
        <f t="shared" si="4"/>
        <v>0</v>
      </c>
      <c r="K15" s="18">
        <f t="shared" si="4"/>
        <v>0</v>
      </c>
      <c r="L15" s="3"/>
      <c r="M15" s="3"/>
      <c r="N15" s="3"/>
      <c r="O15" s="3"/>
      <c r="P15" s="3"/>
      <c r="Q15" s="3"/>
      <c r="R15" s="3"/>
      <c r="S15" s="3"/>
      <c r="T15" s="3"/>
      <c r="U15" s="3"/>
      <c r="V15" s="3"/>
      <c r="W15" s="3"/>
      <c r="X15" s="3"/>
      <c r="Y15" s="3"/>
      <c r="Z15" s="3"/>
    </row>
    <row r="16" spans="1:26" ht="19.5" customHeight="1">
      <c r="A16" s="19"/>
      <c r="B16" s="15" t="s">
        <v>20</v>
      </c>
      <c r="C16" s="19" t="s">
        <v>32</v>
      </c>
      <c r="D16" s="20">
        <v>16623</v>
      </c>
      <c r="E16" s="20">
        <v>9084</v>
      </c>
      <c r="F16" s="20">
        <v>3000</v>
      </c>
      <c r="G16" s="20">
        <f t="shared" ref="G16:G17" si="5">+D16-E16+F16</f>
        <v>10539</v>
      </c>
      <c r="H16" s="21"/>
      <c r="I16" s="21"/>
      <c r="J16" s="21"/>
      <c r="K16" s="21"/>
      <c r="L16" s="4"/>
      <c r="M16" s="4"/>
      <c r="N16" s="4"/>
      <c r="O16" s="4"/>
      <c r="P16" s="4"/>
      <c r="Q16" s="4"/>
      <c r="R16" s="4"/>
      <c r="S16" s="4"/>
      <c r="T16" s="4"/>
      <c r="U16" s="4"/>
      <c r="V16" s="4"/>
      <c r="W16" s="4"/>
      <c r="X16" s="4"/>
      <c r="Y16" s="4"/>
      <c r="Z16" s="4"/>
    </row>
    <row r="17" spans="1:26" ht="19.5" customHeight="1">
      <c r="A17" s="19"/>
      <c r="B17" s="15" t="s">
        <v>20</v>
      </c>
      <c r="C17" s="19" t="s">
        <v>33</v>
      </c>
      <c r="D17" s="20">
        <v>4713</v>
      </c>
      <c r="E17" s="20">
        <v>3103</v>
      </c>
      <c r="F17" s="20">
        <v>1220</v>
      </c>
      <c r="G17" s="20">
        <f t="shared" si="5"/>
        <v>2830</v>
      </c>
      <c r="H17" s="21"/>
      <c r="I17" s="21"/>
      <c r="J17" s="21"/>
      <c r="K17" s="21"/>
      <c r="L17" s="4"/>
      <c r="M17" s="4"/>
      <c r="N17" s="4"/>
      <c r="O17" s="4"/>
      <c r="P17" s="4"/>
      <c r="Q17" s="4"/>
      <c r="R17" s="4"/>
      <c r="S17" s="4"/>
      <c r="T17" s="4"/>
      <c r="U17" s="4"/>
      <c r="V17" s="4"/>
      <c r="W17" s="4"/>
      <c r="X17" s="4"/>
      <c r="Y17" s="4"/>
      <c r="Z17" s="4"/>
    </row>
    <row r="18" spans="1:26" ht="19.5" customHeight="1">
      <c r="A18" s="10" t="s">
        <v>34</v>
      </c>
      <c r="B18" s="15" t="s">
        <v>20</v>
      </c>
      <c r="C18" s="16" t="s">
        <v>35</v>
      </c>
      <c r="D18" s="17">
        <f t="shared" ref="D18:K18" si="6">SUM(D19:D20)</f>
        <v>199</v>
      </c>
      <c r="E18" s="17">
        <f t="shared" si="6"/>
        <v>87</v>
      </c>
      <c r="F18" s="17" t="e">
        <f t="shared" si="6"/>
        <v>#REF!</v>
      </c>
      <c r="G18" s="17" t="e">
        <f t="shared" si="6"/>
        <v>#REF!</v>
      </c>
      <c r="H18" s="18">
        <f t="shared" si="6"/>
        <v>0</v>
      </c>
      <c r="I18" s="18">
        <f t="shared" si="6"/>
        <v>0</v>
      </c>
      <c r="J18" s="18">
        <f t="shared" si="6"/>
        <v>0</v>
      </c>
      <c r="K18" s="18">
        <f t="shared" si="6"/>
        <v>0</v>
      </c>
      <c r="L18" s="3"/>
      <c r="M18" s="3"/>
      <c r="N18" s="3"/>
      <c r="O18" s="3"/>
      <c r="P18" s="3"/>
      <c r="Q18" s="3"/>
      <c r="R18" s="3"/>
      <c r="S18" s="3"/>
      <c r="T18" s="3"/>
      <c r="U18" s="3"/>
      <c r="V18" s="3"/>
      <c r="W18" s="3"/>
      <c r="X18" s="3"/>
      <c r="Y18" s="3"/>
      <c r="Z18" s="3"/>
    </row>
    <row r="19" spans="1:26" ht="19.5" customHeight="1">
      <c r="A19" s="19"/>
      <c r="B19" s="15" t="s">
        <v>20</v>
      </c>
      <c r="C19" s="19" t="s">
        <v>36</v>
      </c>
      <c r="D19" s="22">
        <v>199</v>
      </c>
      <c r="E19" s="22">
        <v>87</v>
      </c>
      <c r="F19" s="22" t="e">
        <f>+'[1]Bieu 1 - Toan truong'!F68</f>
        <v>#REF!</v>
      </c>
      <c r="G19" s="20" t="e">
        <f t="shared" ref="G19:G20" si="7">+D19-E19+F19</f>
        <v>#REF!</v>
      </c>
      <c r="H19" s="19"/>
      <c r="I19" s="19"/>
      <c r="J19" s="19"/>
      <c r="K19" s="21"/>
      <c r="L19" s="4"/>
      <c r="M19" s="4"/>
      <c r="N19" s="4"/>
      <c r="O19" s="4"/>
      <c r="P19" s="4"/>
      <c r="Q19" s="4"/>
      <c r="R19" s="4"/>
      <c r="S19" s="4"/>
      <c r="T19" s="4"/>
      <c r="U19" s="4"/>
      <c r="V19" s="4"/>
      <c r="W19" s="4"/>
      <c r="X19" s="4"/>
      <c r="Y19" s="4"/>
      <c r="Z19" s="4"/>
    </row>
    <row r="20" spans="1:26" ht="19.5" customHeight="1">
      <c r="A20" s="19"/>
      <c r="B20" s="15" t="s">
        <v>20</v>
      </c>
      <c r="C20" s="19" t="s">
        <v>37</v>
      </c>
      <c r="D20" s="22"/>
      <c r="E20" s="22"/>
      <c r="F20" s="22">
        <v>2119</v>
      </c>
      <c r="G20" s="20">
        <f t="shared" si="7"/>
        <v>2119</v>
      </c>
      <c r="H20" s="19"/>
      <c r="I20" s="19"/>
      <c r="J20" s="19"/>
      <c r="K20" s="21"/>
      <c r="L20" s="4"/>
      <c r="M20" s="4"/>
      <c r="N20" s="4"/>
      <c r="O20" s="4"/>
      <c r="P20" s="4"/>
      <c r="Q20" s="4"/>
      <c r="R20" s="4"/>
      <c r="S20" s="4"/>
      <c r="T20" s="4"/>
      <c r="U20" s="4"/>
      <c r="V20" s="4"/>
      <c r="W20" s="4"/>
      <c r="X20" s="4"/>
      <c r="Y20" s="4"/>
      <c r="Z20" s="4"/>
    </row>
    <row r="21" spans="1:26" ht="19.5" customHeight="1">
      <c r="A21" s="10" t="s">
        <v>38</v>
      </c>
      <c r="B21" s="15" t="s">
        <v>39</v>
      </c>
      <c r="C21" s="16" t="s">
        <v>40</v>
      </c>
      <c r="D21" s="23">
        <f t="shared" ref="D21:K21" si="8">SUM(D22:D23)</f>
        <v>1440</v>
      </c>
      <c r="E21" s="23">
        <f t="shared" si="8"/>
        <v>469</v>
      </c>
      <c r="F21" s="23">
        <f t="shared" si="8"/>
        <v>440</v>
      </c>
      <c r="G21" s="23">
        <f t="shared" si="8"/>
        <v>1411</v>
      </c>
      <c r="H21" s="24">
        <f t="shared" si="8"/>
        <v>0</v>
      </c>
      <c r="I21" s="24">
        <f t="shared" si="8"/>
        <v>0</v>
      </c>
      <c r="J21" s="24">
        <f t="shared" si="8"/>
        <v>0</v>
      </c>
      <c r="K21" s="24">
        <f t="shared" si="8"/>
        <v>0</v>
      </c>
      <c r="L21" s="3"/>
      <c r="M21" s="3"/>
      <c r="N21" s="3"/>
      <c r="O21" s="3"/>
      <c r="P21" s="3"/>
      <c r="Q21" s="3"/>
      <c r="R21" s="3"/>
      <c r="S21" s="3"/>
      <c r="T21" s="3"/>
      <c r="U21" s="3"/>
      <c r="V21" s="3"/>
      <c r="W21" s="3"/>
      <c r="X21" s="3"/>
      <c r="Y21" s="3"/>
      <c r="Z21" s="3"/>
    </row>
    <row r="22" spans="1:26" ht="19.5" customHeight="1">
      <c r="A22" s="19"/>
      <c r="B22" s="15" t="s">
        <v>39</v>
      </c>
      <c r="C22" s="19" t="s">
        <v>41</v>
      </c>
      <c r="D22" s="22">
        <v>1105</v>
      </c>
      <c r="E22" s="22">
        <v>379</v>
      </c>
      <c r="F22" s="22">
        <v>320</v>
      </c>
      <c r="G22" s="20">
        <f t="shared" ref="G22:G23" si="9">+D22-E22+F22</f>
        <v>1046</v>
      </c>
      <c r="H22" s="19"/>
      <c r="I22" s="19"/>
      <c r="J22" s="19"/>
      <c r="K22" s="21"/>
      <c r="L22" s="4"/>
      <c r="M22" s="4"/>
      <c r="N22" s="4"/>
      <c r="O22" s="4"/>
      <c r="P22" s="4"/>
      <c r="Q22" s="4"/>
      <c r="R22" s="4"/>
      <c r="S22" s="4"/>
      <c r="T22" s="4"/>
      <c r="U22" s="4"/>
      <c r="V22" s="4"/>
      <c r="W22" s="4"/>
      <c r="X22" s="4"/>
      <c r="Y22" s="4"/>
      <c r="Z22" s="4"/>
    </row>
    <row r="23" spans="1:26" ht="19.5" customHeight="1">
      <c r="A23" s="19"/>
      <c r="B23" s="15" t="s">
        <v>39</v>
      </c>
      <c r="C23" s="19" t="s">
        <v>42</v>
      </c>
      <c r="D23" s="22">
        <v>335</v>
      </c>
      <c r="E23" s="22">
        <v>90</v>
      </c>
      <c r="F23" s="22">
        <v>120</v>
      </c>
      <c r="G23" s="20">
        <f t="shared" si="9"/>
        <v>365</v>
      </c>
      <c r="H23" s="19"/>
      <c r="I23" s="19"/>
      <c r="J23" s="19"/>
      <c r="K23" s="21"/>
      <c r="L23" s="4"/>
      <c r="M23" s="4"/>
      <c r="N23" s="4"/>
      <c r="O23" s="4"/>
      <c r="P23" s="4"/>
      <c r="Q23" s="4"/>
      <c r="R23" s="4"/>
      <c r="S23" s="4"/>
      <c r="T23" s="4"/>
      <c r="U23" s="4"/>
      <c r="V23" s="4"/>
      <c r="W23" s="4"/>
      <c r="X23" s="4"/>
      <c r="Y23" s="4"/>
      <c r="Z23" s="4"/>
    </row>
    <row r="24" spans="1:26" ht="19.5" customHeight="1">
      <c r="A24" s="10" t="s">
        <v>43</v>
      </c>
      <c r="B24" s="15" t="s">
        <v>44</v>
      </c>
      <c r="C24" s="16" t="s">
        <v>45</v>
      </c>
      <c r="D24" s="23">
        <f t="shared" ref="D24:K24" si="10">SUM(D25:D27)</f>
        <v>2201</v>
      </c>
      <c r="E24" s="23">
        <f t="shared" si="10"/>
        <v>460</v>
      </c>
      <c r="F24" s="23">
        <f t="shared" si="10"/>
        <v>550</v>
      </c>
      <c r="G24" s="23">
        <f t="shared" si="10"/>
        <v>2291</v>
      </c>
      <c r="H24" s="24">
        <f t="shared" si="10"/>
        <v>0</v>
      </c>
      <c r="I24" s="24">
        <f t="shared" si="10"/>
        <v>0</v>
      </c>
      <c r="J24" s="24">
        <f t="shared" si="10"/>
        <v>0</v>
      </c>
      <c r="K24" s="24">
        <f t="shared" si="10"/>
        <v>0</v>
      </c>
      <c r="L24" s="3"/>
      <c r="M24" s="3"/>
      <c r="N24" s="3"/>
      <c r="O24" s="3"/>
      <c r="P24" s="3"/>
      <c r="Q24" s="3"/>
      <c r="R24" s="3"/>
      <c r="S24" s="3"/>
      <c r="T24" s="3"/>
      <c r="U24" s="3"/>
      <c r="V24" s="3"/>
      <c r="W24" s="3"/>
      <c r="X24" s="3"/>
      <c r="Y24" s="3"/>
      <c r="Z24" s="3"/>
    </row>
    <row r="25" spans="1:26" ht="19.5" customHeight="1">
      <c r="A25" s="19"/>
      <c r="B25" s="15" t="s">
        <v>44</v>
      </c>
      <c r="C25" s="19" t="s">
        <v>46</v>
      </c>
      <c r="D25" s="22">
        <v>603</v>
      </c>
      <c r="E25" s="22">
        <v>150</v>
      </c>
      <c r="F25" s="22">
        <v>150</v>
      </c>
      <c r="G25" s="20">
        <f t="shared" ref="G25:G27" si="11">+D25-E25+F25</f>
        <v>603</v>
      </c>
      <c r="H25" s="19"/>
      <c r="I25" s="19"/>
      <c r="J25" s="19"/>
      <c r="K25" s="21"/>
      <c r="L25" s="4"/>
      <c r="M25" s="4"/>
      <c r="N25" s="4"/>
      <c r="O25" s="4"/>
      <c r="P25" s="4"/>
      <c r="Q25" s="4"/>
      <c r="R25" s="4"/>
      <c r="S25" s="4"/>
      <c r="T25" s="4"/>
      <c r="U25" s="4"/>
      <c r="V25" s="4"/>
      <c r="W25" s="4"/>
      <c r="X25" s="4"/>
      <c r="Y25" s="4"/>
      <c r="Z25" s="4"/>
    </row>
    <row r="26" spans="1:26" ht="19.5" customHeight="1">
      <c r="A26" s="19"/>
      <c r="B26" s="15" t="s">
        <v>44</v>
      </c>
      <c r="C26" s="19" t="s">
        <v>47</v>
      </c>
      <c r="D26" s="22">
        <v>915</v>
      </c>
      <c r="E26" s="22">
        <v>155</v>
      </c>
      <c r="F26" s="22">
        <v>200</v>
      </c>
      <c r="G26" s="20">
        <f t="shared" si="11"/>
        <v>960</v>
      </c>
      <c r="H26" s="19"/>
      <c r="I26" s="19"/>
      <c r="J26" s="19"/>
      <c r="K26" s="21"/>
      <c r="L26" s="4"/>
      <c r="M26" s="4"/>
      <c r="N26" s="4"/>
      <c r="O26" s="4"/>
      <c r="P26" s="4"/>
      <c r="Q26" s="4"/>
      <c r="R26" s="4"/>
      <c r="S26" s="4"/>
      <c r="T26" s="4"/>
      <c r="U26" s="4"/>
      <c r="V26" s="4"/>
      <c r="W26" s="4"/>
      <c r="X26" s="4"/>
      <c r="Y26" s="4"/>
      <c r="Z26" s="4"/>
    </row>
    <row r="27" spans="1:26" ht="19.5" customHeight="1">
      <c r="A27" s="19"/>
      <c r="B27" s="15" t="s">
        <v>44</v>
      </c>
      <c r="C27" s="19" t="s">
        <v>48</v>
      </c>
      <c r="D27" s="22">
        <v>683</v>
      </c>
      <c r="E27" s="22">
        <v>155</v>
      </c>
      <c r="F27" s="22">
        <v>200</v>
      </c>
      <c r="G27" s="20">
        <f t="shared" si="11"/>
        <v>728</v>
      </c>
      <c r="H27" s="19"/>
      <c r="I27" s="19"/>
      <c r="J27" s="19"/>
      <c r="K27" s="21"/>
      <c r="L27" s="4"/>
      <c r="M27" s="4"/>
      <c r="N27" s="4"/>
      <c r="O27" s="4"/>
      <c r="P27" s="4"/>
      <c r="Q27" s="4"/>
      <c r="R27" s="4"/>
      <c r="S27" s="4"/>
      <c r="T27" s="4"/>
      <c r="U27" s="4"/>
      <c r="V27" s="4"/>
      <c r="W27" s="4"/>
      <c r="X27" s="4"/>
      <c r="Y27" s="4"/>
      <c r="Z27" s="4"/>
    </row>
    <row r="28" spans="1:26" ht="34.5" customHeight="1">
      <c r="A28" s="10"/>
      <c r="B28" s="10"/>
      <c r="C28" s="16" t="s">
        <v>49</v>
      </c>
      <c r="D28" s="23">
        <f t="shared" ref="D28:K28" si="12">+D8+D12+D15+D18+D21+D24</f>
        <v>44687</v>
      </c>
      <c r="E28" s="23">
        <f t="shared" si="12"/>
        <v>18416</v>
      </c>
      <c r="F28" s="23" t="e">
        <f t="shared" si="12"/>
        <v>#REF!</v>
      </c>
      <c r="G28" s="23" t="e">
        <f t="shared" si="12"/>
        <v>#REF!</v>
      </c>
      <c r="H28" s="24">
        <f t="shared" si="12"/>
        <v>0</v>
      </c>
      <c r="I28" s="24">
        <f t="shared" si="12"/>
        <v>0</v>
      </c>
      <c r="J28" s="24">
        <f t="shared" si="12"/>
        <v>0</v>
      </c>
      <c r="K28" s="24">
        <f t="shared" si="12"/>
        <v>0</v>
      </c>
      <c r="L28" s="3"/>
      <c r="M28" s="3"/>
      <c r="N28" s="3"/>
      <c r="O28" s="3"/>
      <c r="P28" s="3"/>
      <c r="Q28" s="3"/>
      <c r="R28" s="3"/>
      <c r="S28" s="3"/>
      <c r="T28" s="3"/>
      <c r="U28" s="3"/>
      <c r="V28" s="3"/>
      <c r="W28" s="3"/>
      <c r="X28" s="3"/>
      <c r="Y28" s="3"/>
      <c r="Z28" s="3"/>
    </row>
    <row r="29" spans="1:26" ht="15.75" customHeight="1">
      <c r="A29" s="4"/>
      <c r="B29" s="4"/>
      <c r="C29" s="4"/>
      <c r="D29" s="4"/>
      <c r="E29" s="4"/>
      <c r="F29" s="4"/>
      <c r="G29" s="4"/>
      <c r="H29" s="4"/>
      <c r="I29" s="4"/>
      <c r="J29" s="4"/>
      <c r="K29" s="4"/>
      <c r="L29" s="4"/>
      <c r="M29" s="4"/>
      <c r="N29" s="4"/>
      <c r="O29" s="4"/>
      <c r="P29" s="4"/>
      <c r="Q29" s="4"/>
      <c r="R29" s="4"/>
      <c r="S29" s="4"/>
      <c r="T29" s="4"/>
      <c r="U29" s="4"/>
      <c r="V29" s="4"/>
      <c r="W29" s="4"/>
      <c r="X29" s="4"/>
      <c r="Y29" s="4"/>
      <c r="Z29" s="4"/>
    </row>
    <row r="30" spans="1:26" ht="24.75" customHeight="1">
      <c r="A30" s="4"/>
      <c r="B30" s="4"/>
      <c r="C30" s="4"/>
      <c r="D30" s="4"/>
      <c r="E30" s="1516" t="s">
        <v>50</v>
      </c>
      <c r="F30" s="1517"/>
      <c r="G30" s="1517"/>
      <c r="H30" s="4"/>
      <c r="I30" s="4"/>
      <c r="J30" s="4"/>
      <c r="K30" s="4"/>
      <c r="L30" s="4"/>
      <c r="M30" s="4"/>
      <c r="N30" s="4"/>
      <c r="O30" s="4"/>
      <c r="P30" s="4"/>
      <c r="Q30" s="4"/>
      <c r="R30" s="4"/>
      <c r="S30" s="4"/>
      <c r="T30" s="4"/>
      <c r="U30" s="4"/>
      <c r="V30" s="4"/>
      <c r="W30" s="4"/>
      <c r="X30" s="4"/>
      <c r="Y30" s="4"/>
      <c r="Z30" s="4"/>
    </row>
    <row r="31" spans="1:26" ht="27" customHeight="1">
      <c r="A31" s="4"/>
      <c r="B31" s="26"/>
      <c r="C31" s="26" t="s">
        <v>51</v>
      </c>
      <c r="D31" s="26"/>
      <c r="E31" s="26"/>
      <c r="F31" s="26"/>
      <c r="G31" s="26"/>
      <c r="H31" s="4"/>
      <c r="I31" s="4"/>
      <c r="J31" s="4"/>
      <c r="K31" s="4"/>
      <c r="L31" s="4"/>
      <c r="M31" s="4"/>
      <c r="N31" s="4"/>
      <c r="O31" s="4"/>
      <c r="P31" s="4"/>
      <c r="Q31" s="4"/>
      <c r="R31" s="4"/>
      <c r="S31" s="4"/>
      <c r="T31" s="4"/>
      <c r="U31" s="4"/>
      <c r="V31" s="4"/>
      <c r="W31" s="4"/>
      <c r="X31" s="4"/>
      <c r="Y31" s="4"/>
      <c r="Z31" s="4"/>
    </row>
    <row r="32" spans="1:26" ht="15.75" customHeight="1">
      <c r="A32" s="26"/>
      <c r="B32" s="26"/>
      <c r="C32" s="26"/>
      <c r="D32" s="26"/>
      <c r="E32" s="26"/>
      <c r="F32" s="26"/>
      <c r="G32" s="26"/>
      <c r="H32" s="4"/>
      <c r="I32" s="4"/>
      <c r="J32" s="4"/>
      <c r="K32" s="4"/>
      <c r="L32" s="4"/>
      <c r="M32" s="4"/>
      <c r="N32" s="4"/>
      <c r="O32" s="4"/>
      <c r="P32" s="4"/>
      <c r="Q32" s="4"/>
      <c r="R32" s="4"/>
      <c r="S32" s="4"/>
      <c r="T32" s="4"/>
      <c r="U32" s="4"/>
      <c r="V32" s="4"/>
      <c r="W32" s="4"/>
      <c r="X32" s="4"/>
      <c r="Y32" s="4"/>
      <c r="Z32" s="4"/>
    </row>
    <row r="33" spans="1:26" ht="15.75" customHeight="1">
      <c r="A33" s="26"/>
      <c r="B33" s="26"/>
      <c r="C33" s="26"/>
      <c r="D33" s="26"/>
      <c r="E33" s="26"/>
      <c r="F33" s="26"/>
      <c r="G33" s="26"/>
      <c r="H33" s="4"/>
      <c r="I33" s="4"/>
      <c r="J33" s="4"/>
      <c r="K33" s="4"/>
      <c r="L33" s="4"/>
      <c r="M33" s="4"/>
      <c r="N33" s="4"/>
      <c r="O33" s="4"/>
      <c r="P33" s="4"/>
      <c r="Q33" s="4"/>
      <c r="R33" s="4"/>
      <c r="S33" s="4"/>
      <c r="T33" s="4"/>
      <c r="U33" s="4"/>
      <c r="V33" s="4"/>
      <c r="W33" s="4"/>
      <c r="X33" s="4"/>
      <c r="Y33" s="4"/>
      <c r="Z33" s="4"/>
    </row>
    <row r="34" spans="1:26" ht="15.75" customHeight="1">
      <c r="A34" s="26"/>
      <c r="B34" s="26"/>
      <c r="C34" s="26"/>
      <c r="D34" s="26"/>
      <c r="E34" s="26"/>
      <c r="F34" s="26"/>
      <c r="G34" s="26"/>
      <c r="H34" s="4"/>
      <c r="I34" s="4"/>
      <c r="J34" s="4"/>
      <c r="K34" s="4"/>
      <c r="L34" s="4"/>
      <c r="M34" s="4"/>
      <c r="N34" s="4"/>
      <c r="O34" s="4"/>
      <c r="P34" s="4"/>
      <c r="Q34" s="4"/>
      <c r="R34" s="4"/>
      <c r="S34" s="4"/>
      <c r="T34" s="4"/>
      <c r="U34" s="4"/>
      <c r="V34" s="4"/>
      <c r="W34" s="4"/>
      <c r="X34" s="4"/>
      <c r="Y34" s="4"/>
      <c r="Z34" s="4"/>
    </row>
    <row r="35" spans="1:26" ht="15.75" customHeight="1">
      <c r="A35" s="26"/>
      <c r="B35" s="26"/>
      <c r="C35" s="26"/>
      <c r="D35" s="26"/>
      <c r="E35" s="26"/>
      <c r="F35" s="26"/>
      <c r="G35" s="26"/>
      <c r="H35" s="4"/>
      <c r="I35" s="4"/>
      <c r="J35" s="4"/>
      <c r="K35" s="4"/>
      <c r="L35" s="4"/>
      <c r="M35" s="4"/>
      <c r="N35" s="4"/>
      <c r="O35" s="4"/>
      <c r="P35" s="4"/>
      <c r="Q35" s="4"/>
      <c r="R35" s="4"/>
      <c r="S35" s="4"/>
      <c r="T35" s="4"/>
      <c r="U35" s="4"/>
      <c r="V35" s="4"/>
      <c r="W35" s="4"/>
      <c r="X35" s="4"/>
      <c r="Y35" s="4"/>
      <c r="Z35" s="4"/>
    </row>
    <row r="36" spans="1:26" ht="15.75" customHeight="1">
      <c r="A36" s="26"/>
      <c r="B36" s="26"/>
      <c r="C36" s="26"/>
      <c r="D36" s="26"/>
      <c r="E36" s="26"/>
      <c r="F36" s="26"/>
      <c r="G36" s="26"/>
      <c r="H36" s="4"/>
      <c r="I36" s="4"/>
      <c r="J36" s="4"/>
      <c r="K36" s="4"/>
      <c r="L36" s="4"/>
      <c r="M36" s="4"/>
      <c r="N36" s="4"/>
      <c r="O36" s="4"/>
      <c r="P36" s="4"/>
      <c r="Q36" s="4"/>
      <c r="R36" s="4"/>
      <c r="S36" s="4"/>
      <c r="T36" s="4"/>
      <c r="U36" s="4"/>
      <c r="V36" s="4"/>
      <c r="W36" s="4"/>
      <c r="X36" s="4"/>
      <c r="Y36" s="4"/>
      <c r="Z36" s="4"/>
    </row>
    <row r="37" spans="1:26" ht="15.75" customHeight="1">
      <c r="A37" s="26"/>
      <c r="B37" s="26"/>
      <c r="C37" s="26"/>
      <c r="D37" s="26"/>
      <c r="E37" s="26"/>
      <c r="F37" s="26"/>
      <c r="G37" s="26"/>
      <c r="H37" s="4"/>
      <c r="I37" s="4"/>
      <c r="J37" s="4"/>
      <c r="K37" s="4"/>
      <c r="L37" s="4"/>
      <c r="M37" s="4"/>
      <c r="N37" s="4"/>
      <c r="O37" s="4"/>
      <c r="P37" s="4"/>
      <c r="Q37" s="4"/>
      <c r="R37" s="4"/>
      <c r="S37" s="4"/>
      <c r="T37" s="4"/>
      <c r="U37" s="4"/>
      <c r="V37" s="4"/>
      <c r="W37" s="4"/>
      <c r="X37" s="4"/>
      <c r="Y37" s="4"/>
      <c r="Z37" s="4"/>
    </row>
    <row r="38" spans="1:26" ht="27" customHeight="1">
      <c r="A38" s="26"/>
      <c r="B38" s="26"/>
      <c r="C38" s="1518" t="s">
        <v>52</v>
      </c>
      <c r="D38" s="1517"/>
      <c r="E38" s="1517"/>
      <c r="F38" s="1517"/>
      <c r="G38" s="1517"/>
      <c r="H38" s="1517"/>
      <c r="I38" s="1517"/>
      <c r="J38" s="1517"/>
      <c r="K38" s="1517"/>
      <c r="L38" s="4"/>
      <c r="M38" s="4"/>
      <c r="N38" s="4"/>
      <c r="O38" s="4"/>
      <c r="P38" s="4"/>
      <c r="Q38" s="4"/>
      <c r="R38" s="4"/>
      <c r="S38" s="4"/>
      <c r="T38" s="4"/>
      <c r="U38" s="4"/>
      <c r="V38" s="4"/>
      <c r="W38" s="4"/>
      <c r="X38" s="4"/>
      <c r="Y38" s="4"/>
      <c r="Z38" s="4"/>
    </row>
    <row r="39" spans="1:26" ht="15.75" customHeight="1">
      <c r="A39" s="4"/>
      <c r="B39" s="4"/>
      <c r="C39" s="4"/>
      <c r="D39" s="4"/>
      <c r="E39" s="4"/>
      <c r="F39" s="4"/>
      <c r="G39" s="4"/>
      <c r="H39" s="4"/>
      <c r="I39" s="4"/>
      <c r="J39" s="4"/>
      <c r="K39" s="4"/>
      <c r="L39" s="4"/>
      <c r="M39" s="4"/>
      <c r="N39" s="4"/>
      <c r="O39" s="4"/>
      <c r="P39" s="4"/>
      <c r="Q39" s="4"/>
      <c r="R39" s="4"/>
      <c r="S39" s="4"/>
      <c r="T39" s="4"/>
      <c r="U39" s="4"/>
      <c r="V39" s="4"/>
      <c r="W39" s="4"/>
      <c r="X39" s="4"/>
      <c r="Y39" s="4"/>
      <c r="Z39" s="4"/>
    </row>
    <row r="40" spans="1:26" ht="15.75" customHeight="1">
      <c r="A40" s="4"/>
      <c r="B40" s="4"/>
      <c r="C40" s="4"/>
      <c r="D40" s="4"/>
      <c r="E40" s="4"/>
      <c r="F40" s="4"/>
      <c r="G40" s="4"/>
      <c r="H40" s="4"/>
      <c r="I40" s="4"/>
      <c r="J40" s="4"/>
      <c r="K40" s="4"/>
      <c r="L40" s="4"/>
      <c r="M40" s="4"/>
      <c r="N40" s="4"/>
      <c r="O40" s="4"/>
      <c r="P40" s="4"/>
      <c r="Q40" s="4"/>
      <c r="R40" s="4"/>
      <c r="S40" s="4"/>
      <c r="T40" s="4"/>
      <c r="U40" s="4"/>
      <c r="V40" s="4"/>
      <c r="W40" s="4"/>
      <c r="X40" s="4"/>
      <c r="Y40" s="4"/>
      <c r="Z40" s="4"/>
    </row>
    <row r="41" spans="1:26" ht="15.75" customHeight="1">
      <c r="A41" s="4"/>
      <c r="B41" s="4"/>
      <c r="C41" s="4"/>
      <c r="D41" s="4"/>
      <c r="E41" s="4"/>
      <c r="F41" s="4"/>
      <c r="G41" s="4"/>
      <c r="H41" s="4"/>
      <c r="I41" s="4"/>
      <c r="J41" s="4"/>
      <c r="K41" s="4"/>
      <c r="L41" s="4"/>
      <c r="M41" s="4"/>
      <c r="N41" s="4"/>
      <c r="O41" s="4"/>
      <c r="P41" s="4"/>
      <c r="Q41" s="4"/>
      <c r="R41" s="4"/>
      <c r="S41" s="4"/>
      <c r="T41" s="4"/>
      <c r="U41" s="4"/>
      <c r="V41" s="4"/>
      <c r="W41" s="4"/>
      <c r="X41" s="4"/>
      <c r="Y41" s="4"/>
      <c r="Z41" s="4"/>
    </row>
    <row r="42" spans="1:26" ht="15.75" customHeight="1">
      <c r="A42" s="4"/>
      <c r="B42" s="4"/>
      <c r="C42" s="4"/>
      <c r="D42" s="4"/>
      <c r="E42" s="4"/>
      <c r="F42" s="4"/>
      <c r="G42" s="4"/>
      <c r="H42" s="4"/>
      <c r="I42" s="4"/>
      <c r="J42" s="4"/>
      <c r="K42" s="4"/>
      <c r="L42" s="4"/>
      <c r="M42" s="4"/>
      <c r="N42" s="4"/>
      <c r="O42" s="4"/>
      <c r="P42" s="4"/>
      <c r="Q42" s="4"/>
      <c r="R42" s="4"/>
      <c r="S42" s="4"/>
      <c r="T42" s="4"/>
      <c r="U42" s="4"/>
      <c r="V42" s="4"/>
      <c r="W42" s="4"/>
      <c r="X42" s="4"/>
      <c r="Y42" s="4"/>
      <c r="Z42" s="4"/>
    </row>
    <row r="43" spans="1:26" ht="15.75" customHeight="1">
      <c r="A43" s="4"/>
      <c r="B43" s="4"/>
      <c r="C43" s="4"/>
      <c r="D43" s="4"/>
      <c r="E43" s="4"/>
      <c r="F43" s="4"/>
      <c r="G43" s="4"/>
      <c r="H43" s="4"/>
      <c r="I43" s="4"/>
      <c r="J43" s="4"/>
      <c r="K43" s="4"/>
      <c r="L43" s="4"/>
      <c r="M43" s="4"/>
      <c r="N43" s="4"/>
      <c r="O43" s="4"/>
      <c r="P43" s="4"/>
      <c r="Q43" s="4"/>
      <c r="R43" s="4"/>
      <c r="S43" s="4"/>
      <c r="T43" s="4"/>
      <c r="U43" s="4"/>
      <c r="V43" s="4"/>
      <c r="W43" s="4"/>
      <c r="X43" s="4"/>
      <c r="Y43" s="4"/>
      <c r="Z43" s="4"/>
    </row>
    <row r="44" spans="1:26" ht="15.75" customHeight="1">
      <c r="A44" s="4"/>
      <c r="B44" s="4"/>
      <c r="C44" s="4"/>
      <c r="D44" s="4"/>
      <c r="E44" s="4"/>
      <c r="F44" s="4"/>
      <c r="G44" s="4"/>
      <c r="H44" s="4"/>
      <c r="I44" s="4"/>
      <c r="J44" s="4"/>
      <c r="K44" s="4"/>
      <c r="L44" s="4"/>
      <c r="M44" s="4"/>
      <c r="N44" s="4"/>
      <c r="O44" s="4"/>
      <c r="P44" s="4"/>
      <c r="Q44" s="4"/>
      <c r="R44" s="4"/>
      <c r="S44" s="4"/>
      <c r="T44" s="4"/>
      <c r="U44" s="4"/>
      <c r="V44" s="4"/>
      <c r="W44" s="4"/>
      <c r="X44" s="4"/>
      <c r="Y44" s="4"/>
      <c r="Z44" s="4"/>
    </row>
    <row r="45" spans="1:26" ht="15.75" customHeight="1">
      <c r="A45" s="4"/>
      <c r="B45" s="4"/>
      <c r="C45" s="4"/>
      <c r="D45" s="4"/>
      <c r="E45" s="4"/>
      <c r="F45" s="4"/>
      <c r="G45" s="4"/>
      <c r="H45" s="4"/>
      <c r="I45" s="4"/>
      <c r="J45" s="4"/>
      <c r="K45" s="4"/>
      <c r="L45" s="4"/>
      <c r="M45" s="4"/>
      <c r="N45" s="4"/>
      <c r="O45" s="4"/>
      <c r="P45" s="4"/>
      <c r="Q45" s="4"/>
      <c r="R45" s="4"/>
      <c r="S45" s="4"/>
      <c r="T45" s="4"/>
      <c r="U45" s="4"/>
      <c r="V45" s="4"/>
      <c r="W45" s="4"/>
      <c r="X45" s="4"/>
      <c r="Y45" s="4"/>
      <c r="Z45" s="4"/>
    </row>
    <row r="46" spans="1:26" ht="15.75" customHeight="1">
      <c r="A46" s="4"/>
      <c r="B46" s="4"/>
      <c r="C46" s="4"/>
      <c r="D46" s="4"/>
      <c r="E46" s="4"/>
      <c r="F46" s="4"/>
      <c r="G46" s="4"/>
      <c r="H46" s="4"/>
      <c r="I46" s="4"/>
      <c r="J46" s="4"/>
      <c r="K46" s="4"/>
      <c r="L46" s="4"/>
      <c r="M46" s="4"/>
      <c r="N46" s="4"/>
      <c r="O46" s="4"/>
      <c r="P46" s="4"/>
      <c r="Q46" s="4"/>
      <c r="R46" s="4"/>
      <c r="S46" s="4"/>
      <c r="T46" s="4"/>
      <c r="U46" s="4"/>
      <c r="V46" s="4"/>
      <c r="W46" s="4"/>
      <c r="X46" s="4"/>
      <c r="Y46" s="4"/>
      <c r="Z46" s="4"/>
    </row>
    <row r="47" spans="1:26" ht="15.75" customHeight="1">
      <c r="A47" s="4"/>
      <c r="B47" s="4"/>
      <c r="C47" s="4"/>
      <c r="D47" s="4"/>
      <c r="E47" s="4"/>
      <c r="F47" s="4"/>
      <c r="G47" s="4"/>
      <c r="H47" s="4"/>
      <c r="I47" s="4"/>
      <c r="J47" s="4"/>
      <c r="K47" s="4"/>
      <c r="L47" s="4"/>
      <c r="M47" s="4"/>
      <c r="N47" s="4"/>
      <c r="O47" s="4"/>
      <c r="P47" s="4"/>
      <c r="Q47" s="4"/>
      <c r="R47" s="4"/>
      <c r="S47" s="4"/>
      <c r="T47" s="4"/>
      <c r="U47" s="4"/>
      <c r="V47" s="4"/>
      <c r="W47" s="4"/>
      <c r="X47" s="4"/>
      <c r="Y47" s="4"/>
      <c r="Z47" s="4"/>
    </row>
    <row r="48" spans="1:26" ht="15.75" customHeight="1">
      <c r="A48" s="4"/>
      <c r="B48" s="4"/>
      <c r="C48" s="4"/>
      <c r="D48" s="4"/>
      <c r="E48" s="4"/>
      <c r="F48" s="4"/>
      <c r="G48" s="4"/>
      <c r="H48" s="4"/>
      <c r="I48" s="4"/>
      <c r="J48" s="4"/>
      <c r="K48" s="4"/>
      <c r="L48" s="4"/>
      <c r="M48" s="4"/>
      <c r="N48" s="4"/>
      <c r="O48" s="4"/>
      <c r="P48" s="4"/>
      <c r="Q48" s="4"/>
      <c r="R48" s="4"/>
      <c r="S48" s="4"/>
      <c r="T48" s="4"/>
      <c r="U48" s="4"/>
      <c r="V48" s="4"/>
      <c r="W48" s="4"/>
      <c r="X48" s="4"/>
      <c r="Y48" s="4"/>
      <c r="Z48" s="4"/>
    </row>
    <row r="49" spans="1:26" ht="15.75" customHeight="1">
      <c r="A49" s="4"/>
      <c r="B49" s="4"/>
      <c r="C49" s="4"/>
      <c r="D49" s="4"/>
      <c r="E49" s="4"/>
      <c r="F49" s="4"/>
      <c r="G49" s="4"/>
      <c r="H49" s="4"/>
      <c r="I49" s="4"/>
      <c r="J49" s="4"/>
      <c r="K49" s="4"/>
      <c r="L49" s="4"/>
      <c r="M49" s="4"/>
      <c r="N49" s="4"/>
      <c r="O49" s="4"/>
      <c r="P49" s="4"/>
      <c r="Q49" s="4"/>
      <c r="R49" s="4"/>
      <c r="S49" s="4"/>
      <c r="T49" s="4"/>
      <c r="U49" s="4"/>
      <c r="V49" s="4"/>
      <c r="W49" s="4"/>
      <c r="X49" s="4"/>
      <c r="Y49" s="4"/>
      <c r="Z49" s="4"/>
    </row>
    <row r="50" spans="1:26" ht="15.75" customHeight="1">
      <c r="A50" s="4"/>
      <c r="B50" s="4"/>
      <c r="C50" s="4"/>
      <c r="D50" s="4"/>
      <c r="E50" s="4"/>
      <c r="F50" s="4"/>
      <c r="G50" s="4"/>
      <c r="H50" s="4"/>
      <c r="I50" s="4"/>
      <c r="J50" s="4"/>
      <c r="K50" s="4"/>
      <c r="L50" s="4"/>
      <c r="M50" s="4"/>
      <c r="N50" s="4"/>
      <c r="O50" s="4"/>
      <c r="P50" s="4"/>
      <c r="Q50" s="4"/>
      <c r="R50" s="4"/>
      <c r="S50" s="4"/>
      <c r="T50" s="4"/>
      <c r="U50" s="4"/>
      <c r="V50" s="4"/>
      <c r="W50" s="4"/>
      <c r="X50" s="4"/>
      <c r="Y50" s="4"/>
      <c r="Z50" s="4"/>
    </row>
    <row r="51" spans="1:26" ht="15.75" customHeight="1">
      <c r="A51" s="4"/>
      <c r="B51" s="4"/>
      <c r="C51" s="4"/>
      <c r="D51" s="4"/>
      <c r="E51" s="4"/>
      <c r="F51" s="4"/>
      <c r="G51" s="4"/>
      <c r="H51" s="4"/>
      <c r="I51" s="4"/>
      <c r="J51" s="4"/>
      <c r="K51" s="4"/>
      <c r="L51" s="4"/>
      <c r="M51" s="4"/>
      <c r="N51" s="4"/>
      <c r="O51" s="4"/>
      <c r="P51" s="4"/>
      <c r="Q51" s="4"/>
      <c r="R51" s="4"/>
      <c r="S51" s="4"/>
      <c r="T51" s="4"/>
      <c r="U51" s="4"/>
      <c r="V51" s="4"/>
      <c r="W51" s="4"/>
      <c r="X51" s="4"/>
      <c r="Y51" s="4"/>
      <c r="Z51" s="4"/>
    </row>
    <row r="52" spans="1:26" ht="15.75" customHeight="1">
      <c r="A52" s="4"/>
      <c r="B52" s="4"/>
      <c r="C52" s="4"/>
      <c r="D52" s="4"/>
      <c r="E52" s="4"/>
      <c r="F52" s="4"/>
      <c r="G52" s="4"/>
      <c r="H52" s="4"/>
      <c r="I52" s="4"/>
      <c r="J52" s="4"/>
      <c r="K52" s="4"/>
      <c r="L52" s="4"/>
      <c r="M52" s="4"/>
      <c r="N52" s="4"/>
      <c r="O52" s="4"/>
      <c r="P52" s="4"/>
      <c r="Q52" s="4"/>
      <c r="R52" s="4"/>
      <c r="S52" s="4"/>
      <c r="T52" s="4"/>
      <c r="U52" s="4"/>
      <c r="V52" s="4"/>
      <c r="W52" s="4"/>
      <c r="X52" s="4"/>
      <c r="Y52" s="4"/>
      <c r="Z52" s="4"/>
    </row>
    <row r="53" spans="1:26" ht="15.75" customHeight="1">
      <c r="A53" s="4"/>
      <c r="B53" s="4"/>
      <c r="C53" s="4"/>
      <c r="D53" s="4"/>
      <c r="E53" s="4"/>
      <c r="F53" s="4"/>
      <c r="G53" s="4"/>
      <c r="H53" s="4"/>
      <c r="I53" s="4"/>
      <c r="J53" s="4"/>
      <c r="K53" s="4"/>
      <c r="L53" s="4"/>
      <c r="M53" s="4"/>
      <c r="N53" s="4"/>
      <c r="O53" s="4"/>
      <c r="P53" s="4"/>
      <c r="Q53" s="4"/>
      <c r="R53" s="4"/>
      <c r="S53" s="4"/>
      <c r="T53" s="4"/>
      <c r="U53" s="4"/>
      <c r="V53" s="4"/>
      <c r="W53" s="4"/>
      <c r="X53" s="4"/>
      <c r="Y53" s="4"/>
      <c r="Z53" s="4"/>
    </row>
    <row r="54" spans="1:26" ht="15.75" customHeight="1">
      <c r="A54" s="4"/>
      <c r="B54" s="4"/>
      <c r="C54" s="4"/>
      <c r="D54" s="4"/>
      <c r="E54" s="4"/>
      <c r="F54" s="4"/>
      <c r="G54" s="4"/>
      <c r="H54" s="4"/>
      <c r="I54" s="4"/>
      <c r="J54" s="4"/>
      <c r="K54" s="4"/>
      <c r="L54" s="4"/>
      <c r="M54" s="4"/>
      <c r="N54" s="4"/>
      <c r="O54" s="4"/>
      <c r="P54" s="4"/>
      <c r="Q54" s="4"/>
      <c r="R54" s="4"/>
      <c r="S54" s="4"/>
      <c r="T54" s="4"/>
      <c r="U54" s="4"/>
      <c r="V54" s="4"/>
      <c r="W54" s="4"/>
      <c r="X54" s="4"/>
      <c r="Y54" s="4"/>
      <c r="Z54" s="4"/>
    </row>
    <row r="55" spans="1:26" ht="15.75" customHeight="1">
      <c r="A55" s="4"/>
      <c r="B55" s="4"/>
      <c r="C55" s="4"/>
      <c r="D55" s="4"/>
      <c r="E55" s="4"/>
      <c r="F55" s="4"/>
      <c r="G55" s="4"/>
      <c r="H55" s="4"/>
      <c r="I55" s="4"/>
      <c r="J55" s="4"/>
      <c r="K55" s="4"/>
      <c r="L55" s="4"/>
      <c r="M55" s="4"/>
      <c r="N55" s="4"/>
      <c r="O55" s="4"/>
      <c r="P55" s="4"/>
      <c r="Q55" s="4"/>
      <c r="R55" s="4"/>
      <c r="S55" s="4"/>
      <c r="T55" s="4"/>
      <c r="U55" s="4"/>
      <c r="V55" s="4"/>
      <c r="W55" s="4"/>
      <c r="X55" s="4"/>
      <c r="Y55" s="4"/>
      <c r="Z55" s="4"/>
    </row>
    <row r="56" spans="1:26" ht="15.75" customHeight="1">
      <c r="A56" s="4"/>
      <c r="B56" s="4"/>
      <c r="C56" s="4"/>
      <c r="D56" s="4"/>
      <c r="E56" s="4"/>
      <c r="F56" s="4"/>
      <c r="G56" s="4"/>
      <c r="H56" s="4"/>
      <c r="I56" s="4"/>
      <c r="J56" s="4"/>
      <c r="K56" s="4"/>
      <c r="L56" s="4"/>
      <c r="M56" s="4"/>
      <c r="N56" s="4"/>
      <c r="O56" s="4"/>
      <c r="P56" s="4"/>
      <c r="Q56" s="4"/>
      <c r="R56" s="4"/>
      <c r="S56" s="4"/>
      <c r="T56" s="4"/>
      <c r="U56" s="4"/>
      <c r="V56" s="4"/>
      <c r="W56" s="4"/>
      <c r="X56" s="4"/>
      <c r="Y56" s="4"/>
      <c r="Z56" s="4"/>
    </row>
    <row r="57" spans="1:26" ht="15.75" customHeight="1">
      <c r="A57" s="4"/>
      <c r="B57" s="4"/>
      <c r="C57" s="4"/>
      <c r="D57" s="4"/>
      <c r="E57" s="4"/>
      <c r="F57" s="4"/>
      <c r="G57" s="4"/>
      <c r="H57" s="4"/>
      <c r="I57" s="4"/>
      <c r="J57" s="4"/>
      <c r="K57" s="4"/>
      <c r="L57" s="4"/>
      <c r="M57" s="4"/>
      <c r="N57" s="4"/>
      <c r="O57" s="4"/>
      <c r="P57" s="4"/>
      <c r="Q57" s="4"/>
      <c r="R57" s="4"/>
      <c r="S57" s="4"/>
      <c r="T57" s="4"/>
      <c r="U57" s="4"/>
      <c r="V57" s="4"/>
      <c r="W57" s="4"/>
      <c r="X57" s="4"/>
      <c r="Y57" s="4"/>
      <c r="Z57" s="4"/>
    </row>
    <row r="58" spans="1:26" ht="15.75" customHeight="1">
      <c r="A58" s="4"/>
      <c r="B58" s="4"/>
      <c r="C58" s="4"/>
      <c r="D58" s="4"/>
      <c r="E58" s="4"/>
      <c r="F58" s="4"/>
      <c r="G58" s="4"/>
      <c r="H58" s="4"/>
      <c r="I58" s="4"/>
      <c r="J58" s="4"/>
      <c r="K58" s="4"/>
      <c r="L58" s="4"/>
      <c r="M58" s="4"/>
      <c r="N58" s="4"/>
      <c r="O58" s="4"/>
      <c r="P58" s="4"/>
      <c r="Q58" s="4"/>
      <c r="R58" s="4"/>
      <c r="S58" s="4"/>
      <c r="T58" s="4"/>
      <c r="U58" s="4"/>
      <c r="V58" s="4"/>
      <c r="W58" s="4"/>
      <c r="X58" s="4"/>
      <c r="Y58" s="4"/>
      <c r="Z58" s="4"/>
    </row>
    <row r="59" spans="1:26" ht="15.75" customHeight="1">
      <c r="A59" s="4"/>
      <c r="B59" s="4"/>
      <c r="C59" s="4"/>
      <c r="D59" s="4"/>
      <c r="E59" s="4"/>
      <c r="F59" s="4"/>
      <c r="G59" s="4"/>
      <c r="H59" s="4"/>
      <c r="I59" s="4"/>
      <c r="J59" s="4"/>
      <c r="K59" s="4"/>
      <c r="L59" s="4"/>
      <c r="M59" s="4"/>
      <c r="N59" s="4"/>
      <c r="O59" s="4"/>
      <c r="P59" s="4"/>
      <c r="Q59" s="4"/>
      <c r="R59" s="4"/>
      <c r="S59" s="4"/>
      <c r="T59" s="4"/>
      <c r="U59" s="4"/>
      <c r="V59" s="4"/>
      <c r="W59" s="4"/>
      <c r="X59" s="4"/>
      <c r="Y59" s="4"/>
      <c r="Z59" s="4"/>
    </row>
    <row r="60" spans="1:26" ht="15.75" customHeight="1">
      <c r="A60" s="4"/>
      <c r="B60" s="4"/>
      <c r="C60" s="4"/>
      <c r="D60" s="4"/>
      <c r="E60" s="4"/>
      <c r="F60" s="4"/>
      <c r="G60" s="4"/>
      <c r="H60" s="4"/>
      <c r="I60" s="4"/>
      <c r="J60" s="4"/>
      <c r="K60" s="4"/>
      <c r="L60" s="4"/>
      <c r="M60" s="4"/>
      <c r="N60" s="4"/>
      <c r="O60" s="4"/>
      <c r="P60" s="4"/>
      <c r="Q60" s="4"/>
      <c r="R60" s="4"/>
      <c r="S60" s="4"/>
      <c r="T60" s="4"/>
      <c r="U60" s="4"/>
      <c r="V60" s="4"/>
      <c r="W60" s="4"/>
      <c r="X60" s="4"/>
      <c r="Y60" s="4"/>
      <c r="Z60" s="4"/>
    </row>
    <row r="61" spans="1:26" ht="15.75" customHeight="1">
      <c r="A61" s="4"/>
      <c r="B61" s="4"/>
      <c r="C61" s="4"/>
      <c r="D61" s="4"/>
      <c r="E61" s="4"/>
      <c r="F61" s="4"/>
      <c r="G61" s="4"/>
      <c r="H61" s="4"/>
      <c r="I61" s="4"/>
      <c r="J61" s="4"/>
      <c r="K61" s="4"/>
      <c r="L61" s="4"/>
      <c r="M61" s="4"/>
      <c r="N61" s="4"/>
      <c r="O61" s="4"/>
      <c r="P61" s="4"/>
      <c r="Q61" s="4"/>
      <c r="R61" s="4"/>
      <c r="S61" s="4"/>
      <c r="T61" s="4"/>
      <c r="U61" s="4"/>
      <c r="V61" s="4"/>
      <c r="W61" s="4"/>
      <c r="X61" s="4"/>
      <c r="Y61" s="4"/>
      <c r="Z61" s="4"/>
    </row>
    <row r="62" spans="1:26" ht="15.75" customHeight="1">
      <c r="A62" s="4"/>
      <c r="B62" s="4"/>
      <c r="C62" s="4"/>
      <c r="D62" s="4"/>
      <c r="E62" s="4"/>
      <c r="F62" s="4"/>
      <c r="G62" s="4"/>
      <c r="H62" s="4"/>
      <c r="I62" s="4"/>
      <c r="J62" s="4"/>
      <c r="K62" s="4"/>
      <c r="L62" s="4"/>
      <c r="M62" s="4"/>
      <c r="N62" s="4"/>
      <c r="O62" s="4"/>
      <c r="P62" s="4"/>
      <c r="Q62" s="4"/>
      <c r="R62" s="4"/>
      <c r="S62" s="4"/>
      <c r="T62" s="4"/>
      <c r="U62" s="4"/>
      <c r="V62" s="4"/>
      <c r="W62" s="4"/>
      <c r="X62" s="4"/>
      <c r="Y62" s="4"/>
      <c r="Z62" s="4"/>
    </row>
    <row r="63" spans="1:26" ht="15.75" customHeight="1">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ht="15.75" customHeight="1">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ht="15.75" customHeight="1">
      <c r="A65" s="4"/>
      <c r="B65" s="4"/>
      <c r="C65" s="4"/>
      <c r="D65" s="4"/>
      <c r="E65" s="4"/>
      <c r="F65" s="4"/>
      <c r="G65" s="4"/>
      <c r="H65" s="4"/>
      <c r="I65" s="4"/>
      <c r="J65" s="4"/>
      <c r="K65" s="4"/>
      <c r="L65" s="4"/>
      <c r="M65" s="4"/>
      <c r="N65" s="4"/>
      <c r="O65" s="4"/>
      <c r="P65" s="4"/>
      <c r="Q65" s="4"/>
      <c r="R65" s="4"/>
      <c r="S65" s="4"/>
      <c r="T65" s="4"/>
      <c r="U65" s="4"/>
      <c r="V65" s="4"/>
      <c r="W65" s="4"/>
      <c r="X65" s="4"/>
      <c r="Y65" s="4"/>
      <c r="Z65" s="4"/>
    </row>
    <row r="66" spans="1:26" ht="15.75" customHeight="1">
      <c r="A66" s="4"/>
      <c r="B66" s="4"/>
      <c r="C66" s="4"/>
      <c r="D66" s="4"/>
      <c r="E66" s="4"/>
      <c r="F66" s="4"/>
      <c r="G66" s="4"/>
      <c r="H66" s="4"/>
      <c r="I66" s="4"/>
      <c r="J66" s="4"/>
      <c r="K66" s="4"/>
      <c r="L66" s="4"/>
      <c r="M66" s="4"/>
      <c r="N66" s="4"/>
      <c r="O66" s="4"/>
      <c r="P66" s="4"/>
      <c r="Q66" s="4"/>
      <c r="R66" s="4"/>
      <c r="S66" s="4"/>
      <c r="T66" s="4"/>
      <c r="U66" s="4"/>
      <c r="V66" s="4"/>
      <c r="W66" s="4"/>
      <c r="X66" s="4"/>
      <c r="Y66" s="4"/>
      <c r="Z66" s="4"/>
    </row>
    <row r="67" spans="1:26" ht="15.75" customHeight="1">
      <c r="A67" s="4"/>
      <c r="B67" s="4"/>
      <c r="C67" s="4"/>
      <c r="D67" s="4"/>
      <c r="E67" s="4"/>
      <c r="F67" s="4"/>
      <c r="G67" s="4"/>
      <c r="H67" s="4"/>
      <c r="I67" s="4"/>
      <c r="J67" s="4"/>
      <c r="K67" s="4"/>
      <c r="L67" s="4"/>
      <c r="M67" s="4"/>
      <c r="N67" s="4"/>
      <c r="O67" s="4"/>
      <c r="P67" s="4"/>
      <c r="Q67" s="4"/>
      <c r="R67" s="4"/>
      <c r="S67" s="4"/>
      <c r="T67" s="4"/>
      <c r="U67" s="4"/>
      <c r="V67" s="4"/>
      <c r="W67" s="4"/>
      <c r="X67" s="4"/>
      <c r="Y67" s="4"/>
      <c r="Z67" s="4"/>
    </row>
    <row r="68" spans="1:26" ht="15.75" customHeight="1">
      <c r="A68" s="4"/>
      <c r="B68" s="4"/>
      <c r="C68" s="4"/>
      <c r="D68" s="4"/>
      <c r="E68" s="4"/>
      <c r="F68" s="4"/>
      <c r="G68" s="4"/>
      <c r="H68" s="4"/>
      <c r="I68" s="4"/>
      <c r="J68" s="4"/>
      <c r="K68" s="4"/>
      <c r="L68" s="4"/>
      <c r="M68" s="4"/>
      <c r="N68" s="4"/>
      <c r="O68" s="4"/>
      <c r="P68" s="4"/>
      <c r="Q68" s="4"/>
      <c r="R68" s="4"/>
      <c r="S68" s="4"/>
      <c r="T68" s="4"/>
      <c r="U68" s="4"/>
      <c r="V68" s="4"/>
      <c r="W68" s="4"/>
      <c r="X68" s="4"/>
      <c r="Y68" s="4"/>
      <c r="Z68" s="4"/>
    </row>
    <row r="69" spans="1:26" ht="15.75" customHeight="1">
      <c r="A69" s="4"/>
      <c r="B69" s="4"/>
      <c r="C69" s="4"/>
      <c r="D69" s="4"/>
      <c r="E69" s="4"/>
      <c r="F69" s="4"/>
      <c r="G69" s="4"/>
      <c r="H69" s="4"/>
      <c r="I69" s="4"/>
      <c r="J69" s="4"/>
      <c r="K69" s="4"/>
      <c r="L69" s="4"/>
      <c r="M69" s="4"/>
      <c r="N69" s="4"/>
      <c r="O69" s="4"/>
      <c r="P69" s="4"/>
      <c r="Q69" s="4"/>
      <c r="R69" s="4"/>
      <c r="S69" s="4"/>
      <c r="T69" s="4"/>
      <c r="U69" s="4"/>
      <c r="V69" s="4"/>
      <c r="W69" s="4"/>
      <c r="X69" s="4"/>
      <c r="Y69" s="4"/>
      <c r="Z69" s="4"/>
    </row>
    <row r="70" spans="1:26" ht="15.75" customHeight="1">
      <c r="A70" s="4"/>
      <c r="B70" s="4"/>
      <c r="C70" s="4"/>
      <c r="D70" s="4"/>
      <c r="E70" s="4"/>
      <c r="F70" s="4"/>
      <c r="G70" s="4"/>
      <c r="H70" s="4"/>
      <c r="I70" s="4"/>
      <c r="J70" s="4"/>
      <c r="K70" s="4"/>
      <c r="L70" s="4"/>
      <c r="M70" s="4"/>
      <c r="N70" s="4"/>
      <c r="O70" s="4"/>
      <c r="P70" s="4"/>
      <c r="Q70" s="4"/>
      <c r="R70" s="4"/>
      <c r="S70" s="4"/>
      <c r="T70" s="4"/>
      <c r="U70" s="4"/>
      <c r="V70" s="4"/>
      <c r="W70" s="4"/>
      <c r="X70" s="4"/>
      <c r="Y70" s="4"/>
      <c r="Z70" s="4"/>
    </row>
    <row r="71" spans="1:26" ht="15.75" customHeight="1">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ht="15.75" customHeight="1">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ht="15.75" customHeight="1">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6"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mergeCells count="8">
    <mergeCell ref="E30:G30"/>
    <mergeCell ref="C38:K38"/>
    <mergeCell ref="A4:K4"/>
    <mergeCell ref="A5:K5"/>
    <mergeCell ref="A6:A7"/>
    <mergeCell ref="C6:C7"/>
    <mergeCell ref="D6:G6"/>
    <mergeCell ref="H6:K6"/>
  </mergeCells>
  <pageMargins left="0.7" right="0.7" top="0.75" bottom="0.75" header="0" footer="0"/>
  <pageSetup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Z1000"/>
  <sheetViews>
    <sheetView topLeftCell="A63" workbookViewId="0">
      <selection activeCell="F25" sqref="F25"/>
    </sheetView>
  </sheetViews>
  <sheetFormatPr defaultColWidth="14.42578125" defaultRowHeight="15" customHeight="1"/>
  <cols>
    <col min="1" max="1" width="4.85546875" customWidth="1"/>
    <col min="2" max="2" width="39.42578125" customWidth="1"/>
    <col min="3" max="3" width="6.140625" customWidth="1"/>
    <col min="4" max="4" width="22" customWidth="1"/>
    <col min="5" max="5" width="11.42578125" customWidth="1"/>
    <col min="6" max="7" width="14.42578125" customWidth="1"/>
    <col min="8" max="8" width="15.140625" customWidth="1"/>
    <col min="9" max="9" width="12.85546875" customWidth="1"/>
    <col min="10" max="10" width="13.42578125" customWidth="1"/>
    <col min="11" max="11" width="8.42578125" customWidth="1"/>
    <col min="12" max="12" width="6.85546875" customWidth="1"/>
    <col min="13" max="15" width="6.42578125" customWidth="1"/>
    <col min="16" max="16" width="7.42578125" customWidth="1"/>
    <col min="17" max="17" width="8.42578125" customWidth="1"/>
    <col min="18" max="18" width="11.140625" customWidth="1"/>
    <col min="19" max="26" width="8.85546875" customWidth="1"/>
  </cols>
  <sheetData>
    <row r="1" spans="1:26" ht="14.25" hidden="1" customHeight="1">
      <c r="A1" s="28"/>
      <c r="B1" s="160" t="s">
        <v>413</v>
      </c>
      <c r="C1" s="28"/>
      <c r="D1" s="28"/>
      <c r="E1" s="28"/>
      <c r="F1" s="28"/>
      <c r="G1" s="28"/>
      <c r="H1" s="28"/>
      <c r="I1" s="97"/>
      <c r="J1" s="1585"/>
      <c r="K1" s="1517"/>
      <c r="L1" s="1517"/>
      <c r="M1" s="1517"/>
      <c r="N1" s="1517"/>
      <c r="O1" s="1517"/>
      <c r="P1" s="301"/>
      <c r="Q1" s="301"/>
      <c r="R1" s="302" t="s">
        <v>414</v>
      </c>
      <c r="S1" s="98"/>
      <c r="T1" s="98"/>
      <c r="U1" s="98"/>
      <c r="V1" s="98"/>
      <c r="W1" s="98"/>
    </row>
    <row r="2" spans="1:26" hidden="1">
      <c r="A2" s="187"/>
      <c r="B2" s="242" t="s">
        <v>353</v>
      </c>
      <c r="C2" s="187"/>
      <c r="D2" s="187"/>
      <c r="E2" s="187"/>
      <c r="F2" s="187"/>
      <c r="G2" s="187"/>
      <c r="H2" s="187"/>
      <c r="I2" s="97"/>
      <c r="J2" s="1585"/>
      <c r="K2" s="1517"/>
      <c r="L2" s="1517"/>
      <c r="M2" s="1517"/>
      <c r="N2" s="1517"/>
      <c r="O2" s="1517"/>
      <c r="P2" s="301"/>
      <c r="Q2" s="301"/>
      <c r="R2" s="301"/>
      <c r="S2" s="98"/>
      <c r="T2" s="98"/>
      <c r="U2" s="98"/>
      <c r="V2" s="98"/>
      <c r="W2" s="98"/>
    </row>
    <row r="3" spans="1:26" ht="30" hidden="1" customHeight="1">
      <c r="A3" s="1518" t="s">
        <v>415</v>
      </c>
      <c r="B3" s="1517"/>
      <c r="C3" s="1517"/>
      <c r="D3" s="1517"/>
      <c r="E3" s="1517"/>
      <c r="F3" s="1517"/>
      <c r="G3" s="1517"/>
      <c r="H3" s="1517"/>
      <c r="I3" s="1517"/>
      <c r="J3" s="1517"/>
      <c r="K3" s="1517"/>
      <c r="L3" s="1517"/>
      <c r="M3" s="1517"/>
      <c r="N3" s="1517"/>
      <c r="O3" s="1517"/>
      <c r="P3" s="1517"/>
      <c r="Q3" s="1517"/>
      <c r="R3" s="1517"/>
      <c r="S3" s="98"/>
      <c r="T3" s="98"/>
      <c r="U3" s="98"/>
      <c r="V3" s="98"/>
      <c r="W3" s="98"/>
    </row>
    <row r="4" spans="1:26" ht="30" hidden="1" customHeight="1">
      <c r="A4" s="1567" t="s">
        <v>416</v>
      </c>
      <c r="B4" s="1517"/>
      <c r="C4" s="1517"/>
      <c r="D4" s="1517"/>
      <c r="E4" s="1517"/>
      <c r="F4" s="1517"/>
      <c r="G4" s="1517"/>
      <c r="H4" s="1517"/>
      <c r="I4" s="1517"/>
      <c r="J4" s="1517"/>
      <c r="K4" s="1517"/>
      <c r="L4" s="1517"/>
      <c r="M4" s="1517"/>
      <c r="N4" s="1517"/>
      <c r="O4" s="1517"/>
      <c r="P4" s="1517"/>
      <c r="Q4" s="1517"/>
      <c r="R4" s="1517"/>
      <c r="S4" s="98"/>
      <c r="T4" s="98"/>
      <c r="U4" s="98"/>
      <c r="V4" s="98"/>
      <c r="W4" s="98"/>
    </row>
    <row r="5" spans="1:26" hidden="1">
      <c r="A5" s="103"/>
      <c r="B5" s="103"/>
      <c r="C5" s="303"/>
      <c r="D5" s="103"/>
      <c r="E5" s="103"/>
      <c r="F5" s="103"/>
      <c r="G5" s="103"/>
      <c r="H5" s="103"/>
      <c r="I5" s="103"/>
      <c r="J5" s="103"/>
      <c r="K5" s="103"/>
      <c r="L5" s="103"/>
      <c r="M5" s="103"/>
      <c r="N5" s="103"/>
      <c r="O5" s="103" t="s">
        <v>417</v>
      </c>
      <c r="P5" s="103"/>
      <c r="Q5" s="103"/>
      <c r="R5" s="303"/>
      <c r="S5" s="98"/>
      <c r="T5" s="98"/>
      <c r="U5" s="98"/>
      <c r="V5" s="98"/>
      <c r="W5" s="98"/>
    </row>
    <row r="6" spans="1:26" ht="122.25" customHeight="1">
      <c r="A6" s="1586" t="s">
        <v>6</v>
      </c>
      <c r="B6" s="1579" t="s">
        <v>356</v>
      </c>
      <c r="C6" s="1579" t="s">
        <v>357</v>
      </c>
      <c r="D6" s="1579" t="s">
        <v>418</v>
      </c>
      <c r="E6" s="1579" t="s">
        <v>419</v>
      </c>
      <c r="F6" s="1579" t="s">
        <v>360</v>
      </c>
      <c r="G6" s="1579" t="s">
        <v>420</v>
      </c>
      <c r="H6" s="1584" t="s">
        <v>362</v>
      </c>
      <c r="I6" s="1579" t="s">
        <v>343</v>
      </c>
      <c r="J6" s="1580" t="s">
        <v>421</v>
      </c>
      <c r="K6" s="1581"/>
      <c r="L6" s="1582"/>
      <c r="M6" s="1579" t="s">
        <v>422</v>
      </c>
      <c r="N6" s="1579" t="s">
        <v>423</v>
      </c>
      <c r="O6" s="1579" t="s">
        <v>424</v>
      </c>
      <c r="P6" s="1579" t="s">
        <v>425</v>
      </c>
      <c r="Q6" s="1579" t="s">
        <v>426</v>
      </c>
      <c r="R6" s="1588" t="s">
        <v>69</v>
      </c>
      <c r="S6" s="98"/>
      <c r="T6" s="98"/>
      <c r="U6" s="98"/>
      <c r="V6" s="98"/>
      <c r="W6" s="98"/>
      <c r="X6" s="129"/>
      <c r="Y6" s="129"/>
      <c r="Z6" s="129"/>
    </row>
    <row r="7" spans="1:26" ht="55.5" customHeight="1">
      <c r="A7" s="1587"/>
      <c r="B7" s="1522"/>
      <c r="C7" s="1522"/>
      <c r="D7" s="1522"/>
      <c r="E7" s="1522"/>
      <c r="F7" s="1522"/>
      <c r="G7" s="1522"/>
      <c r="H7" s="1522"/>
      <c r="I7" s="1522"/>
      <c r="J7" s="304" t="s">
        <v>364</v>
      </c>
      <c r="K7" s="304" t="s">
        <v>365</v>
      </c>
      <c r="L7" s="304" t="s">
        <v>366</v>
      </c>
      <c r="M7" s="1522"/>
      <c r="N7" s="1522"/>
      <c r="O7" s="1522"/>
      <c r="P7" s="1522"/>
      <c r="Q7" s="1522"/>
      <c r="R7" s="1589"/>
      <c r="S7" s="98"/>
      <c r="T7" s="98"/>
      <c r="U7" s="98"/>
      <c r="V7" s="98"/>
      <c r="W7" s="98"/>
      <c r="X7" s="129"/>
      <c r="Y7" s="129"/>
      <c r="Z7" s="129"/>
    </row>
    <row r="8" spans="1:26" ht="30" customHeight="1">
      <c r="A8" s="305" t="s">
        <v>368</v>
      </c>
      <c r="B8" s="306" t="s">
        <v>369</v>
      </c>
      <c r="C8" s="306" t="s">
        <v>370</v>
      </c>
      <c r="D8" s="307" t="s">
        <v>371</v>
      </c>
      <c r="E8" s="307" t="s">
        <v>372</v>
      </c>
      <c r="F8" s="307" t="s">
        <v>373</v>
      </c>
      <c r="G8" s="307" t="s">
        <v>374</v>
      </c>
      <c r="H8" s="307" t="s">
        <v>375</v>
      </c>
      <c r="I8" s="308" t="s">
        <v>427</v>
      </c>
      <c r="J8" s="307" t="s">
        <v>377</v>
      </c>
      <c r="K8" s="307" t="s">
        <v>378</v>
      </c>
      <c r="L8" s="307" t="s">
        <v>428</v>
      </c>
      <c r="M8" s="307" t="s">
        <v>429</v>
      </c>
      <c r="N8" s="307" t="s">
        <v>430</v>
      </c>
      <c r="O8" s="307" t="s">
        <v>431</v>
      </c>
      <c r="P8" s="307" t="s">
        <v>432</v>
      </c>
      <c r="Q8" s="309" t="s">
        <v>433</v>
      </c>
      <c r="R8" s="309" t="s">
        <v>434</v>
      </c>
      <c r="S8" s="310"/>
      <c r="T8" s="310"/>
      <c r="U8" s="310"/>
      <c r="V8" s="310"/>
      <c r="W8" s="310"/>
      <c r="X8" s="311"/>
      <c r="Y8" s="311"/>
      <c r="Z8" s="311"/>
    </row>
    <row r="9" spans="1:26" ht="17.25" customHeight="1">
      <c r="A9" s="312" t="s">
        <v>19</v>
      </c>
      <c r="B9" s="313" t="s">
        <v>435</v>
      </c>
      <c r="C9" s="314"/>
      <c r="D9" s="315"/>
      <c r="E9" s="315"/>
      <c r="F9" s="315"/>
      <c r="G9" s="315"/>
      <c r="H9" s="315"/>
      <c r="I9" s="315"/>
      <c r="J9" s="315"/>
      <c r="K9" s="315"/>
      <c r="L9" s="315"/>
      <c r="M9" s="315"/>
      <c r="N9" s="315"/>
      <c r="O9" s="315"/>
      <c r="P9" s="315"/>
      <c r="Q9" s="315"/>
      <c r="R9" s="316"/>
      <c r="S9" s="98"/>
      <c r="T9" s="98"/>
      <c r="U9" s="98"/>
      <c r="V9" s="98"/>
      <c r="W9" s="98"/>
      <c r="X9" s="129"/>
      <c r="Y9" s="129"/>
      <c r="Z9" s="129"/>
    </row>
    <row r="10" spans="1:26" ht="25.5">
      <c r="A10" s="317" t="s">
        <v>71</v>
      </c>
      <c r="B10" s="318" t="s">
        <v>380</v>
      </c>
      <c r="C10" s="319">
        <f t="shared" ref="C10:L10" si="0">C11+C86+C137</f>
        <v>1674</v>
      </c>
      <c r="D10" s="319">
        <f t="shared" si="0"/>
        <v>494.04</v>
      </c>
      <c r="E10" s="319">
        <f t="shared" si="0"/>
        <v>1643.7966666666666</v>
      </c>
      <c r="F10" s="319">
        <f t="shared" si="0"/>
        <v>514.70000000000005</v>
      </c>
      <c r="G10" s="319">
        <f t="shared" si="0"/>
        <v>36758</v>
      </c>
      <c r="H10" s="319">
        <f t="shared" si="0"/>
        <v>128461.3</v>
      </c>
      <c r="I10" s="319">
        <f t="shared" si="0"/>
        <v>109943.98550000001</v>
      </c>
      <c r="J10" s="319">
        <f t="shared" si="0"/>
        <v>92140.48550000001</v>
      </c>
      <c r="K10" s="319">
        <f t="shared" si="0"/>
        <v>8305.375</v>
      </c>
      <c r="L10" s="319">
        <f t="shared" si="0"/>
        <v>9498.125</v>
      </c>
      <c r="M10" s="320"/>
      <c r="N10" s="320"/>
      <c r="O10" s="320"/>
      <c r="P10" s="320"/>
      <c r="Q10" s="320"/>
      <c r="R10" s="320"/>
      <c r="S10" s="98"/>
      <c r="T10" s="98"/>
      <c r="U10" s="98"/>
      <c r="V10" s="98"/>
      <c r="W10" s="98"/>
      <c r="X10" s="129"/>
      <c r="Y10" s="129"/>
      <c r="Z10" s="129"/>
    </row>
    <row r="11" spans="1:26" ht="17.25" customHeight="1">
      <c r="A11" s="321">
        <v>1</v>
      </c>
      <c r="B11" s="322" t="s">
        <v>346</v>
      </c>
      <c r="C11" s="323">
        <f t="shared" ref="C11:L11" si="1">C12+C49</f>
        <v>1151</v>
      </c>
      <c r="D11" s="323">
        <f t="shared" si="1"/>
        <v>305.54000000000002</v>
      </c>
      <c r="E11" s="323">
        <f t="shared" si="1"/>
        <v>1033.7966666666666</v>
      </c>
      <c r="F11" s="323">
        <f t="shared" si="1"/>
        <v>328.70000000000005</v>
      </c>
      <c r="G11" s="323">
        <f t="shared" si="1"/>
        <v>33521</v>
      </c>
      <c r="H11" s="323">
        <f t="shared" si="1"/>
        <v>115069.3</v>
      </c>
      <c r="I11" s="323">
        <f t="shared" si="1"/>
        <v>66114.248000000007</v>
      </c>
      <c r="J11" s="323">
        <f t="shared" si="1"/>
        <v>58605.498000000007</v>
      </c>
      <c r="K11" s="323">
        <f t="shared" si="1"/>
        <v>2987.75</v>
      </c>
      <c r="L11" s="323">
        <f t="shared" si="1"/>
        <v>4521</v>
      </c>
      <c r="M11" s="188"/>
      <c r="N11" s="188"/>
      <c r="O11" s="188"/>
      <c r="P11" s="188"/>
      <c r="Q11" s="188"/>
      <c r="R11" s="188"/>
      <c r="S11" s="98"/>
      <c r="T11" s="98"/>
      <c r="U11" s="98"/>
      <c r="V11" s="98"/>
      <c r="W11" s="98"/>
      <c r="X11" s="129"/>
      <c r="Y11" s="129"/>
      <c r="Z11" s="129"/>
    </row>
    <row r="12" spans="1:26" ht="15.75" customHeight="1">
      <c r="A12" s="324" t="s">
        <v>76</v>
      </c>
      <c r="B12" s="325" t="s">
        <v>436</v>
      </c>
      <c r="C12" s="326">
        <f t="shared" ref="C12:L12" si="2">C13+C16+C19+C22+C25+C28+C31+C34+C40+C43+C46+C37</f>
        <v>1068</v>
      </c>
      <c r="D12" s="326">
        <f t="shared" si="2"/>
        <v>289.94</v>
      </c>
      <c r="E12" s="326">
        <f t="shared" si="2"/>
        <v>886.79666666666674</v>
      </c>
      <c r="F12" s="326">
        <f t="shared" si="2"/>
        <v>313.10000000000002</v>
      </c>
      <c r="G12" s="326">
        <f t="shared" si="2"/>
        <v>32657</v>
      </c>
      <c r="H12" s="326">
        <f t="shared" si="2"/>
        <v>111503.1</v>
      </c>
      <c r="I12" s="326">
        <f t="shared" si="2"/>
        <v>55633.248000000007</v>
      </c>
      <c r="J12" s="326">
        <f t="shared" si="2"/>
        <v>51187.498000000007</v>
      </c>
      <c r="K12" s="326">
        <f t="shared" si="2"/>
        <v>2707.75</v>
      </c>
      <c r="L12" s="326">
        <f t="shared" si="2"/>
        <v>1738</v>
      </c>
      <c r="M12" s="327"/>
      <c r="N12" s="327"/>
      <c r="O12" s="327"/>
      <c r="P12" s="327"/>
      <c r="Q12" s="327"/>
      <c r="R12" s="328"/>
      <c r="S12" s="329"/>
      <c r="T12" s="329"/>
      <c r="U12" s="329"/>
      <c r="V12" s="329"/>
      <c r="W12" s="329"/>
      <c r="X12" s="330"/>
      <c r="Y12" s="330"/>
      <c r="Z12" s="330"/>
    </row>
    <row r="13" spans="1:26">
      <c r="A13" s="331" t="s">
        <v>382</v>
      </c>
      <c r="B13" s="325" t="s">
        <v>437</v>
      </c>
      <c r="C13" s="332">
        <f t="shared" ref="C13:K13" si="3">SUM(C14:C15)</f>
        <v>197</v>
      </c>
      <c r="D13" s="332">
        <f t="shared" si="3"/>
        <v>57</v>
      </c>
      <c r="E13" s="332">
        <f t="shared" si="3"/>
        <v>163</v>
      </c>
      <c r="F13" s="332">
        <f t="shared" si="3"/>
        <v>73.3</v>
      </c>
      <c r="G13" s="332">
        <f t="shared" si="3"/>
        <v>9496</v>
      </c>
      <c r="H13" s="332">
        <f t="shared" si="3"/>
        <v>35090</v>
      </c>
      <c r="I13" s="332">
        <f t="shared" si="3"/>
        <v>11566.5</v>
      </c>
      <c r="J13" s="332">
        <f t="shared" si="3"/>
        <v>11566.5</v>
      </c>
      <c r="K13" s="332">
        <f t="shared" si="3"/>
        <v>0</v>
      </c>
      <c r="L13" s="326">
        <f>I13-J13-K13</f>
        <v>0</v>
      </c>
      <c r="M13" s="327">
        <f>'[2]Bieu 3a-Tong gio chuan chi tiet'!G43</f>
        <v>0</v>
      </c>
      <c r="N13" s="327">
        <f>'[2]Bieu 3a-Tong gio chuan chi tiet'!O43</f>
        <v>0</v>
      </c>
      <c r="O13" s="326">
        <f>J13-N13</f>
        <v>11566.5</v>
      </c>
      <c r="P13" s="327" t="s">
        <v>3826</v>
      </c>
      <c r="Q13" s="327" t="s">
        <v>3826</v>
      </c>
      <c r="R13" s="328"/>
      <c r="S13" s="329"/>
      <c r="T13" s="329"/>
      <c r="U13" s="329"/>
      <c r="V13" s="329"/>
      <c r="W13" s="329"/>
      <c r="X13" s="330"/>
      <c r="Y13" s="330"/>
      <c r="Z13" s="330"/>
    </row>
    <row r="14" spans="1:26">
      <c r="A14" s="333"/>
      <c r="B14" s="334" t="s">
        <v>438</v>
      </c>
      <c r="C14" s="328">
        <v>80</v>
      </c>
      <c r="D14" s="328">
        <v>24</v>
      </c>
      <c r="E14" s="328">
        <v>74</v>
      </c>
      <c r="F14" s="328">
        <v>30.099999999999998</v>
      </c>
      <c r="G14" s="328">
        <v>4412</v>
      </c>
      <c r="H14" s="328">
        <v>17564</v>
      </c>
      <c r="I14" s="328">
        <v>5657.85</v>
      </c>
      <c r="J14" s="328">
        <v>5657.85</v>
      </c>
      <c r="K14" s="328">
        <v>0</v>
      </c>
      <c r="L14" s="328">
        <v>0</v>
      </c>
      <c r="M14" s="327"/>
      <c r="N14" s="327"/>
      <c r="O14" s="327"/>
      <c r="P14" s="327"/>
      <c r="Q14" s="327"/>
      <c r="R14" s="328"/>
      <c r="S14" s="329"/>
      <c r="T14" s="329"/>
      <c r="U14" s="329"/>
      <c r="V14" s="329"/>
      <c r="W14" s="329"/>
      <c r="X14" s="330"/>
      <c r="Y14" s="330"/>
      <c r="Z14" s="330"/>
    </row>
    <row r="15" spans="1:26">
      <c r="A15" s="333"/>
      <c r="B15" s="334" t="s">
        <v>439</v>
      </c>
      <c r="C15" s="328">
        <v>117</v>
      </c>
      <c r="D15" s="328">
        <v>33</v>
      </c>
      <c r="E15" s="328">
        <v>89</v>
      </c>
      <c r="F15" s="328">
        <v>43.2</v>
      </c>
      <c r="G15" s="328">
        <v>5084</v>
      </c>
      <c r="H15" s="328">
        <v>17526</v>
      </c>
      <c r="I15" s="328">
        <v>5908.65</v>
      </c>
      <c r="J15" s="328">
        <v>5908.65</v>
      </c>
      <c r="K15" s="328">
        <v>0</v>
      </c>
      <c r="L15" s="328">
        <v>0</v>
      </c>
      <c r="M15" s="327"/>
      <c r="N15" s="327"/>
      <c r="O15" s="327"/>
      <c r="P15" s="327"/>
      <c r="Q15" s="327"/>
      <c r="R15" s="328"/>
      <c r="S15" s="329"/>
      <c r="T15" s="329"/>
      <c r="U15" s="329"/>
      <c r="V15" s="329"/>
      <c r="W15" s="329"/>
      <c r="X15" s="330"/>
      <c r="Y15" s="330"/>
      <c r="Z15" s="330"/>
    </row>
    <row r="16" spans="1:26" ht="19.5" customHeight="1">
      <c r="A16" s="333" t="s">
        <v>384</v>
      </c>
      <c r="B16" s="325" t="s">
        <v>440</v>
      </c>
      <c r="C16" s="327">
        <v>55</v>
      </c>
      <c r="D16" s="327">
        <v>13.24</v>
      </c>
      <c r="E16" s="327">
        <v>13</v>
      </c>
      <c r="F16" s="327">
        <v>25</v>
      </c>
      <c r="G16" s="327">
        <v>492</v>
      </c>
      <c r="H16" s="327">
        <v>2086.4</v>
      </c>
      <c r="I16" s="327">
        <v>1732.5</v>
      </c>
      <c r="J16" s="335">
        <f t="shared" ref="J16:J18" si="4">I16</f>
        <v>1732.5</v>
      </c>
      <c r="K16" s="330">
        <v>0</v>
      </c>
      <c r="L16" s="326">
        <f>I16-J16-K16</f>
        <v>0</v>
      </c>
      <c r="M16" s="327">
        <f>'[2]Bieu 3a-Tong gio chuan chi tiet'!G60</f>
        <v>0</v>
      </c>
      <c r="N16" s="327">
        <f>'[2]Bieu 3a-Tong gio chuan chi tiet'!O60</f>
        <v>0</v>
      </c>
      <c r="O16" s="336">
        <f>J16-N16</f>
        <v>1732.5</v>
      </c>
      <c r="P16" s="327" t="s">
        <v>3826</v>
      </c>
      <c r="Q16" s="327" t="s">
        <v>3826</v>
      </c>
      <c r="R16" s="328"/>
      <c r="S16" s="329"/>
      <c r="T16" s="329"/>
      <c r="U16" s="329"/>
      <c r="V16" s="329"/>
      <c r="W16" s="329"/>
      <c r="X16" s="330"/>
      <c r="Y16" s="330"/>
      <c r="Z16" s="330"/>
    </row>
    <row r="17" spans="1:26" ht="15.75" customHeight="1">
      <c r="A17" s="337"/>
      <c r="B17" s="334" t="s">
        <v>438</v>
      </c>
      <c r="C17" s="171">
        <v>27</v>
      </c>
      <c r="D17" s="171">
        <v>7</v>
      </c>
      <c r="E17" s="171">
        <v>7</v>
      </c>
      <c r="F17" s="171">
        <v>13</v>
      </c>
      <c r="G17" s="171">
        <v>200</v>
      </c>
      <c r="H17" s="171">
        <v>3000</v>
      </c>
      <c r="I17" s="327">
        <v>1000</v>
      </c>
      <c r="J17" s="327">
        <f t="shared" si="4"/>
        <v>1000</v>
      </c>
      <c r="K17" s="327">
        <v>0</v>
      </c>
      <c r="L17" s="327">
        <v>0</v>
      </c>
      <c r="M17" s="327"/>
      <c r="N17" s="327"/>
      <c r="O17" s="327"/>
      <c r="P17" s="327"/>
      <c r="Q17" s="327"/>
      <c r="R17" s="328"/>
      <c r="S17" s="329"/>
      <c r="T17" s="329"/>
      <c r="U17" s="329"/>
      <c r="V17" s="329"/>
      <c r="W17" s="329"/>
      <c r="X17" s="330"/>
      <c r="Y17" s="330"/>
      <c r="Z17" s="330"/>
    </row>
    <row r="18" spans="1:26" ht="15.75" customHeight="1">
      <c r="A18" s="337"/>
      <c r="B18" s="334" t="s">
        <v>439</v>
      </c>
      <c r="C18" s="171">
        <v>28</v>
      </c>
      <c r="D18" s="171">
        <v>6.24</v>
      </c>
      <c r="E18" s="171">
        <v>6</v>
      </c>
      <c r="F18" s="171">
        <v>12</v>
      </c>
      <c r="G18" s="171">
        <v>292</v>
      </c>
      <c r="H18" s="171">
        <v>2526.4</v>
      </c>
      <c r="I18" s="327">
        <v>732.5</v>
      </c>
      <c r="J18" s="327">
        <f t="shared" si="4"/>
        <v>732.5</v>
      </c>
      <c r="K18" s="327">
        <v>0</v>
      </c>
      <c r="L18" s="327">
        <v>0</v>
      </c>
      <c r="M18" s="327"/>
      <c r="N18" s="327"/>
      <c r="O18" s="327"/>
      <c r="P18" s="327"/>
      <c r="Q18" s="327"/>
      <c r="R18" s="328"/>
      <c r="S18" s="329"/>
      <c r="T18" s="329"/>
      <c r="U18" s="329"/>
      <c r="V18" s="329"/>
      <c r="W18" s="329"/>
      <c r="X18" s="330"/>
      <c r="Y18" s="330"/>
      <c r="Z18" s="330"/>
    </row>
    <row r="19" spans="1:26" ht="15.75" customHeight="1">
      <c r="A19" s="337" t="s">
        <v>385</v>
      </c>
      <c r="B19" s="325" t="s">
        <v>441</v>
      </c>
      <c r="C19" s="332">
        <f t="shared" ref="C19:K19" si="5">SUM(C20:C21)</f>
        <v>110</v>
      </c>
      <c r="D19" s="332">
        <f t="shared" si="5"/>
        <v>33.474999999999994</v>
      </c>
      <c r="E19" s="332">
        <f t="shared" si="5"/>
        <v>38</v>
      </c>
      <c r="F19" s="332">
        <f t="shared" si="5"/>
        <v>32</v>
      </c>
      <c r="G19" s="332">
        <f t="shared" si="5"/>
        <v>1184</v>
      </c>
      <c r="H19" s="332">
        <f t="shared" si="5"/>
        <v>4175.2</v>
      </c>
      <c r="I19" s="332">
        <f t="shared" si="5"/>
        <v>2128.5</v>
      </c>
      <c r="J19" s="332">
        <f t="shared" si="5"/>
        <v>2021.25</v>
      </c>
      <c r="K19" s="332">
        <f t="shared" si="5"/>
        <v>107.25</v>
      </c>
      <c r="L19" s="326">
        <f>I19-J19-K19</f>
        <v>0</v>
      </c>
      <c r="M19" s="327">
        <f>'[2]Bieu 3a-Tong gio chuan chi tiet'!G84</f>
        <v>0</v>
      </c>
      <c r="N19" s="327">
        <f>'[2]Bieu 3a-Tong gio chuan chi tiet'!O84</f>
        <v>0</v>
      </c>
      <c r="O19" s="336">
        <f>J19-N19</f>
        <v>2021.25</v>
      </c>
      <c r="P19" s="327" t="s">
        <v>3826</v>
      </c>
      <c r="Q19" s="327" t="s">
        <v>3826</v>
      </c>
      <c r="R19" s="328"/>
      <c r="S19" s="329"/>
      <c r="T19" s="329"/>
      <c r="U19" s="329"/>
      <c r="V19" s="329"/>
      <c r="W19" s="329"/>
      <c r="X19" s="330"/>
      <c r="Y19" s="330"/>
      <c r="Z19" s="330"/>
    </row>
    <row r="20" spans="1:26" ht="15.75" customHeight="1">
      <c r="A20" s="337"/>
      <c r="B20" s="334" t="s">
        <v>438</v>
      </c>
      <c r="C20" s="338">
        <v>72</v>
      </c>
      <c r="D20" s="338">
        <v>20.924999999999997</v>
      </c>
      <c r="E20" s="338">
        <v>24</v>
      </c>
      <c r="F20" s="338">
        <v>20</v>
      </c>
      <c r="G20" s="338">
        <v>771</v>
      </c>
      <c r="H20" s="338">
        <v>2900.9</v>
      </c>
      <c r="I20" s="338">
        <v>1423.5</v>
      </c>
      <c r="J20" s="327">
        <v>1398.75</v>
      </c>
      <c r="K20" s="327">
        <f t="shared" ref="K20:K21" si="6">I20-J20</f>
        <v>24.75</v>
      </c>
      <c r="L20" s="327">
        <v>0</v>
      </c>
      <c r="M20" s="327"/>
      <c r="N20" s="327"/>
      <c r="O20" s="327"/>
      <c r="P20" s="327"/>
      <c r="Q20" s="327"/>
      <c r="R20" s="328"/>
      <c r="S20" s="329"/>
      <c r="T20" s="329"/>
      <c r="U20" s="329"/>
      <c r="V20" s="329"/>
      <c r="W20" s="329"/>
      <c r="X20" s="330"/>
      <c r="Y20" s="330"/>
      <c r="Z20" s="330"/>
    </row>
    <row r="21" spans="1:26" ht="15.75" customHeight="1">
      <c r="A21" s="337"/>
      <c r="B21" s="334" t="s">
        <v>439</v>
      </c>
      <c r="C21" s="338">
        <v>38</v>
      </c>
      <c r="D21" s="338">
        <v>12.55</v>
      </c>
      <c r="E21" s="338">
        <v>14</v>
      </c>
      <c r="F21" s="338">
        <v>12</v>
      </c>
      <c r="G21" s="338">
        <v>413</v>
      </c>
      <c r="H21" s="338">
        <v>1274.3</v>
      </c>
      <c r="I21" s="338">
        <v>705</v>
      </c>
      <c r="J21" s="327">
        <v>622.5</v>
      </c>
      <c r="K21" s="327">
        <f t="shared" si="6"/>
        <v>82.5</v>
      </c>
      <c r="L21" s="327">
        <v>0</v>
      </c>
      <c r="M21" s="327"/>
      <c r="N21" s="327"/>
      <c r="O21" s="327"/>
      <c r="P21" s="327"/>
      <c r="Q21" s="327"/>
      <c r="R21" s="328"/>
      <c r="S21" s="329"/>
      <c r="T21" s="329"/>
      <c r="U21" s="329"/>
      <c r="V21" s="329"/>
      <c r="W21" s="329"/>
      <c r="X21" s="330"/>
      <c r="Y21" s="330"/>
      <c r="Z21" s="330"/>
    </row>
    <row r="22" spans="1:26" ht="15.75" customHeight="1">
      <c r="A22" s="339" t="s">
        <v>386</v>
      </c>
      <c r="B22" s="325" t="s">
        <v>442</v>
      </c>
      <c r="C22" s="328">
        <v>19</v>
      </c>
      <c r="D22" s="328">
        <v>8.5</v>
      </c>
      <c r="E22" s="328">
        <v>28</v>
      </c>
      <c r="F22" s="328">
        <v>9</v>
      </c>
      <c r="G22" s="328">
        <v>386</v>
      </c>
      <c r="H22" s="328">
        <v>813.5</v>
      </c>
      <c r="I22" s="328">
        <v>675</v>
      </c>
      <c r="J22" s="328">
        <v>675</v>
      </c>
      <c r="K22" s="332">
        <f>SUM(K23:K24)</f>
        <v>0</v>
      </c>
      <c r="L22" s="326">
        <f>I22-J22-K22</f>
        <v>0</v>
      </c>
      <c r="M22" s="327">
        <f>'[2]Bieu 3a-Tong gio chuan chi tiet'!G105</f>
        <v>0</v>
      </c>
      <c r="N22" s="327">
        <f>'[2]Bieu 3a-Tong gio chuan chi tiet'!O105</f>
        <v>0</v>
      </c>
      <c r="O22" s="336">
        <f>J22-N22</f>
        <v>675</v>
      </c>
      <c r="P22" s="327" t="s">
        <v>3826</v>
      </c>
      <c r="Q22" s="327" t="s">
        <v>3826</v>
      </c>
      <c r="R22" s="328"/>
      <c r="S22" s="329"/>
      <c r="T22" s="329"/>
      <c r="U22" s="329"/>
      <c r="V22" s="329"/>
      <c r="W22" s="329"/>
      <c r="X22" s="330"/>
      <c r="Y22" s="330"/>
      <c r="Z22" s="330"/>
    </row>
    <row r="23" spans="1:26" ht="15.75" customHeight="1">
      <c r="A23" s="337"/>
      <c r="B23" s="334" t="s">
        <v>438</v>
      </c>
      <c r="C23" s="338">
        <v>10</v>
      </c>
      <c r="D23" s="338">
        <v>4.5</v>
      </c>
      <c r="E23" s="338">
        <v>15</v>
      </c>
      <c r="F23" s="338">
        <v>5</v>
      </c>
      <c r="G23" s="338">
        <v>200</v>
      </c>
      <c r="H23" s="338">
        <v>400</v>
      </c>
      <c r="I23" s="338">
        <v>375</v>
      </c>
      <c r="J23" s="327">
        <v>375</v>
      </c>
      <c r="K23" s="327">
        <v>0</v>
      </c>
      <c r="L23" s="327">
        <v>0</v>
      </c>
      <c r="M23" s="327"/>
      <c r="N23" s="327"/>
      <c r="O23" s="327"/>
      <c r="P23" s="327"/>
      <c r="Q23" s="327"/>
      <c r="R23" s="328"/>
      <c r="S23" s="329"/>
      <c r="T23" s="329"/>
      <c r="U23" s="329"/>
      <c r="V23" s="329"/>
      <c r="W23" s="329"/>
      <c r="X23" s="330"/>
      <c r="Y23" s="330"/>
      <c r="Z23" s="330"/>
    </row>
    <row r="24" spans="1:26" ht="15.75" customHeight="1">
      <c r="A24" s="337"/>
      <c r="B24" s="334" t="s">
        <v>439</v>
      </c>
      <c r="C24" s="338">
        <v>9</v>
      </c>
      <c r="D24" s="338">
        <v>4</v>
      </c>
      <c r="E24" s="338">
        <v>13</v>
      </c>
      <c r="F24" s="338">
        <v>4</v>
      </c>
      <c r="G24" s="338">
        <v>186</v>
      </c>
      <c r="H24" s="338">
        <v>413.5</v>
      </c>
      <c r="I24" s="338">
        <v>300</v>
      </c>
      <c r="J24" s="327">
        <v>300</v>
      </c>
      <c r="K24" s="327">
        <v>0</v>
      </c>
      <c r="L24" s="327">
        <v>0</v>
      </c>
      <c r="M24" s="327"/>
      <c r="N24" s="327"/>
      <c r="O24" s="327"/>
      <c r="P24" s="327"/>
      <c r="Q24" s="327"/>
      <c r="R24" s="328"/>
      <c r="S24" s="329"/>
      <c r="T24" s="329"/>
      <c r="U24" s="329"/>
      <c r="V24" s="329"/>
      <c r="W24" s="329"/>
      <c r="X24" s="330"/>
      <c r="Y24" s="330"/>
      <c r="Z24" s="330"/>
    </row>
    <row r="25" spans="1:26" ht="15.75" customHeight="1">
      <c r="A25" s="333" t="s">
        <v>387</v>
      </c>
      <c r="B25" s="325" t="s">
        <v>443</v>
      </c>
      <c r="C25" s="332">
        <f t="shared" ref="C25:K25" si="7">SUM(C26:C27)</f>
        <v>35</v>
      </c>
      <c r="D25" s="332">
        <f t="shared" si="7"/>
        <v>10.725000000000001</v>
      </c>
      <c r="E25" s="332">
        <f t="shared" si="7"/>
        <v>39</v>
      </c>
      <c r="F25" s="332">
        <f t="shared" si="7"/>
        <v>11.5</v>
      </c>
      <c r="G25" s="332">
        <f t="shared" si="7"/>
        <v>2730</v>
      </c>
      <c r="H25" s="332">
        <f t="shared" si="7"/>
        <v>10170</v>
      </c>
      <c r="I25" s="332">
        <f t="shared" si="7"/>
        <v>3935.7000000000003</v>
      </c>
      <c r="J25" s="332">
        <f t="shared" si="7"/>
        <v>3935.7000000000003</v>
      </c>
      <c r="K25" s="332">
        <f t="shared" si="7"/>
        <v>0</v>
      </c>
      <c r="L25" s="326">
        <f>I25-J25-K25</f>
        <v>0</v>
      </c>
      <c r="M25" s="327">
        <f>'[2]Bieu 3a-Tong gio chuan chi tiet'!G119</f>
        <v>0</v>
      </c>
      <c r="N25" s="327">
        <f>'[2]Bieu 3a-Tong gio chuan chi tiet'!O119</f>
        <v>0</v>
      </c>
      <c r="O25" s="326">
        <f>J25-N25</f>
        <v>3935.7000000000003</v>
      </c>
      <c r="P25" s="327" t="s">
        <v>3826</v>
      </c>
      <c r="Q25" s="327" t="s">
        <v>3826</v>
      </c>
      <c r="R25" s="338"/>
      <c r="S25" s="329"/>
      <c r="T25" s="329"/>
      <c r="U25" s="329"/>
      <c r="V25" s="329"/>
      <c r="W25" s="329"/>
      <c r="X25" s="330"/>
      <c r="Y25" s="330"/>
      <c r="Z25" s="330"/>
    </row>
    <row r="26" spans="1:26" ht="15.75" customHeight="1">
      <c r="A26" s="337"/>
      <c r="B26" s="334" t="s">
        <v>438</v>
      </c>
      <c r="C26" s="327">
        <v>13</v>
      </c>
      <c r="D26" s="327">
        <v>4.2750000000000004</v>
      </c>
      <c r="E26" s="327">
        <v>13</v>
      </c>
      <c r="F26" s="327">
        <v>4.5999999999999996</v>
      </c>
      <c r="G26" s="327">
        <v>760</v>
      </c>
      <c r="H26" s="327">
        <v>2465</v>
      </c>
      <c r="I26" s="327">
        <v>1077.3000000000002</v>
      </c>
      <c r="J26" s="327">
        <v>1077.3000000000002</v>
      </c>
      <c r="K26" s="327">
        <v>0</v>
      </c>
      <c r="L26" s="171">
        <v>0</v>
      </c>
      <c r="M26" s="171"/>
      <c r="N26" s="171"/>
      <c r="O26" s="171"/>
      <c r="P26" s="171"/>
      <c r="Q26" s="171"/>
      <c r="R26" s="338"/>
      <c r="S26" s="329"/>
      <c r="T26" s="329"/>
      <c r="U26" s="329"/>
      <c r="V26" s="329"/>
      <c r="W26" s="329"/>
      <c r="X26" s="330"/>
      <c r="Y26" s="330"/>
      <c r="Z26" s="330"/>
    </row>
    <row r="27" spans="1:26" ht="15.75" customHeight="1">
      <c r="A27" s="337"/>
      <c r="B27" s="334" t="s">
        <v>439</v>
      </c>
      <c r="C27" s="338">
        <v>22</v>
      </c>
      <c r="D27" s="338">
        <v>6.45</v>
      </c>
      <c r="E27" s="338">
        <v>26</v>
      </c>
      <c r="F27" s="338">
        <v>6.8999999999999995</v>
      </c>
      <c r="G27" s="338">
        <v>1970</v>
      </c>
      <c r="H27" s="338">
        <v>7705</v>
      </c>
      <c r="I27" s="338">
        <v>2858.4</v>
      </c>
      <c r="J27" s="171">
        <v>2858.4</v>
      </c>
      <c r="K27" s="171">
        <v>0</v>
      </c>
      <c r="L27" s="171">
        <v>0</v>
      </c>
      <c r="M27" s="171"/>
      <c r="N27" s="171"/>
      <c r="O27" s="171"/>
      <c r="P27" s="171"/>
      <c r="Q27" s="171"/>
      <c r="R27" s="338"/>
      <c r="S27" s="329"/>
      <c r="T27" s="329"/>
      <c r="U27" s="329"/>
      <c r="V27" s="329"/>
      <c r="W27" s="329"/>
      <c r="X27" s="330"/>
      <c r="Y27" s="330"/>
      <c r="Z27" s="330"/>
    </row>
    <row r="28" spans="1:26" ht="15.75" customHeight="1">
      <c r="A28" s="337" t="s">
        <v>388</v>
      </c>
      <c r="B28" s="325" t="s">
        <v>444</v>
      </c>
      <c r="C28" s="332">
        <f t="shared" ref="C28:K28" si="8">SUM(C29:C30)</f>
        <v>146</v>
      </c>
      <c r="D28" s="332">
        <f t="shared" si="8"/>
        <v>28.2</v>
      </c>
      <c r="E28" s="332">
        <f t="shared" si="8"/>
        <v>56</v>
      </c>
      <c r="F28" s="332">
        <f t="shared" si="8"/>
        <v>28.3</v>
      </c>
      <c r="G28" s="332">
        <f t="shared" si="8"/>
        <v>2276</v>
      </c>
      <c r="H28" s="332">
        <f t="shared" si="8"/>
        <v>8586.7999999999993</v>
      </c>
      <c r="I28" s="332">
        <f t="shared" si="8"/>
        <v>4041.3</v>
      </c>
      <c r="J28" s="332">
        <f t="shared" si="8"/>
        <v>4041.3</v>
      </c>
      <c r="K28" s="332">
        <f t="shared" si="8"/>
        <v>0</v>
      </c>
      <c r="L28" s="326">
        <f>I28-J28-K28</f>
        <v>0</v>
      </c>
      <c r="M28" s="327">
        <f>'[2]Bieu 3a-Tong gio chuan chi tiet'!G145</f>
        <v>0</v>
      </c>
      <c r="N28" s="327">
        <f>'[2]Bieu 3a-Tong gio chuan chi tiet'!O145</f>
        <v>0</v>
      </c>
      <c r="O28" s="326">
        <f>J28-N28</f>
        <v>4041.3</v>
      </c>
      <c r="P28" s="327" t="s">
        <v>3826</v>
      </c>
      <c r="Q28" s="327" t="s">
        <v>3826</v>
      </c>
      <c r="R28" s="338"/>
      <c r="S28" s="329"/>
      <c r="T28" s="329"/>
      <c r="U28" s="329"/>
      <c r="V28" s="329"/>
      <c r="W28" s="329"/>
      <c r="X28" s="330"/>
      <c r="Y28" s="330"/>
      <c r="Z28" s="330"/>
    </row>
    <row r="29" spans="1:26" ht="15.75" customHeight="1">
      <c r="A29" s="337"/>
      <c r="B29" s="334" t="s">
        <v>438</v>
      </c>
      <c r="C29" s="340">
        <v>95</v>
      </c>
      <c r="D29" s="340">
        <v>12.3</v>
      </c>
      <c r="E29" s="340">
        <v>26</v>
      </c>
      <c r="F29" s="340">
        <v>12</v>
      </c>
      <c r="G29" s="340">
        <v>1136</v>
      </c>
      <c r="H29" s="340">
        <v>4377.2</v>
      </c>
      <c r="I29" s="340">
        <v>2262</v>
      </c>
      <c r="J29" s="341">
        <v>2262</v>
      </c>
      <c r="K29" s="341">
        <v>0</v>
      </c>
      <c r="L29" s="341">
        <v>0</v>
      </c>
      <c r="M29" s="171"/>
      <c r="N29" s="171"/>
      <c r="O29" s="171"/>
      <c r="P29" s="171"/>
      <c r="Q29" s="171"/>
      <c r="R29" s="338"/>
      <c r="S29" s="329"/>
      <c r="T29" s="329"/>
      <c r="U29" s="329"/>
      <c r="V29" s="329"/>
      <c r="W29" s="329"/>
      <c r="X29" s="330"/>
      <c r="Y29" s="330"/>
      <c r="Z29" s="330"/>
    </row>
    <row r="30" spans="1:26" ht="15.75" customHeight="1">
      <c r="A30" s="337"/>
      <c r="B30" s="334" t="s">
        <v>439</v>
      </c>
      <c r="C30" s="340">
        <v>51</v>
      </c>
      <c r="D30" s="340">
        <v>15.899999999999999</v>
      </c>
      <c r="E30" s="340">
        <v>30</v>
      </c>
      <c r="F30" s="340">
        <v>16.3</v>
      </c>
      <c r="G30" s="340">
        <v>1140</v>
      </c>
      <c r="H30" s="340">
        <v>4209.6000000000004</v>
      </c>
      <c r="I30" s="340">
        <v>1779.3000000000002</v>
      </c>
      <c r="J30" s="341">
        <v>1779.3000000000002</v>
      </c>
      <c r="K30" s="341">
        <v>0</v>
      </c>
      <c r="L30" s="341">
        <v>0</v>
      </c>
      <c r="M30" s="171"/>
      <c r="N30" s="171"/>
      <c r="O30" s="171"/>
      <c r="P30" s="171"/>
      <c r="Q30" s="171"/>
      <c r="R30" s="338"/>
      <c r="S30" s="329"/>
      <c r="T30" s="329"/>
      <c r="U30" s="329"/>
      <c r="V30" s="329"/>
      <c r="W30" s="329"/>
      <c r="X30" s="330"/>
      <c r="Y30" s="330"/>
      <c r="Z30" s="330"/>
    </row>
    <row r="31" spans="1:26" ht="15.75" customHeight="1">
      <c r="A31" s="337" t="s">
        <v>389</v>
      </c>
      <c r="B31" s="325" t="s">
        <v>445</v>
      </c>
      <c r="C31" s="328">
        <v>103</v>
      </c>
      <c r="D31" s="328">
        <v>30</v>
      </c>
      <c r="E31" s="328">
        <v>40</v>
      </c>
      <c r="F31" s="328">
        <v>26.000000000000011</v>
      </c>
      <c r="G31" s="328">
        <v>1138</v>
      </c>
      <c r="H31" s="328">
        <v>3619</v>
      </c>
      <c r="I31" s="328">
        <f t="shared" ref="I31:K31" si="9">I32+I33</f>
        <v>1937.1</v>
      </c>
      <c r="J31" s="328">
        <f t="shared" si="9"/>
        <v>1656.6</v>
      </c>
      <c r="K31" s="328">
        <f t="shared" si="9"/>
        <v>280.5</v>
      </c>
      <c r="L31" s="332">
        <f>SUM(L32:L33)</f>
        <v>0</v>
      </c>
      <c r="M31" s="327">
        <f>'[2]Bieu 3a-Tong gio chuan chi tiet'!G166</f>
        <v>0</v>
      </c>
      <c r="N31" s="327">
        <f>'[2]Bieu 3a-Tong gio chuan chi tiet'!O166</f>
        <v>0</v>
      </c>
      <c r="O31" s="336">
        <f>J31-N31</f>
        <v>1656.6</v>
      </c>
      <c r="P31" s="327" t="s">
        <v>3826</v>
      </c>
      <c r="Q31" s="327" t="s">
        <v>3826</v>
      </c>
      <c r="R31" s="338"/>
      <c r="S31" s="329"/>
      <c r="T31" s="329"/>
      <c r="U31" s="329"/>
      <c r="V31" s="329"/>
      <c r="W31" s="329"/>
      <c r="X31" s="330"/>
      <c r="Y31" s="330"/>
      <c r="Z31" s="330"/>
    </row>
    <row r="32" spans="1:26" ht="15.75" customHeight="1">
      <c r="A32" s="337"/>
      <c r="B32" s="334" t="s">
        <v>438</v>
      </c>
      <c r="C32" s="338">
        <v>51</v>
      </c>
      <c r="D32" s="338">
        <v>14</v>
      </c>
      <c r="E32" s="338">
        <v>15</v>
      </c>
      <c r="F32" s="338">
        <v>10.799999999999999</v>
      </c>
      <c r="G32" s="338">
        <v>252</v>
      </c>
      <c r="H32" s="338">
        <v>912</v>
      </c>
      <c r="I32" s="338">
        <v>686.39999999999986</v>
      </c>
      <c r="J32" s="171">
        <v>603.89999999999986</v>
      </c>
      <c r="K32" s="171">
        <f t="shared" ref="K32:K33" si="10">I32-J32</f>
        <v>82.5</v>
      </c>
      <c r="L32" s="171">
        <v>0</v>
      </c>
      <c r="M32" s="171"/>
      <c r="N32" s="171"/>
      <c r="O32" s="171"/>
      <c r="P32" s="171"/>
      <c r="Q32" s="171"/>
      <c r="R32" s="338"/>
      <c r="S32" s="329"/>
      <c r="T32" s="329"/>
      <c r="U32" s="329"/>
      <c r="V32" s="329"/>
      <c r="W32" s="329"/>
      <c r="X32" s="330"/>
      <c r="Y32" s="330"/>
      <c r="Z32" s="330"/>
    </row>
    <row r="33" spans="1:26" ht="15.75" customHeight="1">
      <c r="A33" s="337"/>
      <c r="B33" s="334" t="s">
        <v>439</v>
      </c>
      <c r="C33" s="338">
        <v>52</v>
      </c>
      <c r="D33" s="338">
        <v>16</v>
      </c>
      <c r="E33" s="338">
        <v>25</v>
      </c>
      <c r="F33" s="338">
        <v>15.2</v>
      </c>
      <c r="G33" s="338">
        <v>886</v>
      </c>
      <c r="H33" s="338">
        <v>2707</v>
      </c>
      <c r="I33" s="338">
        <v>1250.7</v>
      </c>
      <c r="J33" s="171">
        <v>1052.7</v>
      </c>
      <c r="K33" s="171">
        <f t="shared" si="10"/>
        <v>198</v>
      </c>
      <c r="L33" s="171">
        <v>0</v>
      </c>
      <c r="M33" s="171"/>
      <c r="N33" s="171"/>
      <c r="O33" s="171"/>
      <c r="P33" s="171"/>
      <c r="Q33" s="171"/>
      <c r="R33" s="338"/>
      <c r="S33" s="329"/>
      <c r="T33" s="329"/>
      <c r="U33" s="329"/>
      <c r="V33" s="329"/>
      <c r="W33" s="329"/>
      <c r="X33" s="330"/>
      <c r="Y33" s="330"/>
      <c r="Z33" s="330"/>
    </row>
    <row r="34" spans="1:26" ht="15.75" customHeight="1">
      <c r="A34" s="339" t="s">
        <v>390</v>
      </c>
      <c r="B34" s="325" t="s">
        <v>446</v>
      </c>
      <c r="C34" s="332">
        <f t="shared" ref="C34:I34" si="11">SUM(C35:C36)</f>
        <v>74</v>
      </c>
      <c r="D34" s="332">
        <f t="shared" si="11"/>
        <v>10.3</v>
      </c>
      <c r="E34" s="332">
        <f t="shared" si="11"/>
        <v>14</v>
      </c>
      <c r="F34" s="332">
        <f t="shared" si="11"/>
        <v>10</v>
      </c>
      <c r="G34" s="332">
        <f t="shared" si="11"/>
        <v>359</v>
      </c>
      <c r="H34" s="332">
        <f t="shared" si="11"/>
        <v>1375.6</v>
      </c>
      <c r="I34" s="332">
        <f t="shared" si="11"/>
        <v>891</v>
      </c>
      <c r="J34" s="332">
        <f t="shared" ref="J34:J36" si="12">I34</f>
        <v>891</v>
      </c>
      <c r="K34" s="332">
        <f>SUM(K35:K36)</f>
        <v>0</v>
      </c>
      <c r="L34" s="326">
        <f>I34-J34-K34</f>
        <v>0</v>
      </c>
      <c r="M34" s="327">
        <f>'[2]Bieu 3a-Tong gio chuan chi tiet'!G185</f>
        <v>0</v>
      </c>
      <c r="N34" s="327">
        <f>'[2]Bieu 3a-Tong gio chuan chi tiet'!O185</f>
        <v>0</v>
      </c>
      <c r="O34" s="336">
        <f>J34-N34</f>
        <v>891</v>
      </c>
      <c r="P34" s="327" t="s">
        <v>3826</v>
      </c>
      <c r="Q34" s="327" t="s">
        <v>3826</v>
      </c>
      <c r="R34" s="338"/>
      <c r="S34" s="329"/>
      <c r="T34" s="329"/>
      <c r="U34" s="329"/>
      <c r="V34" s="329"/>
      <c r="W34" s="329"/>
      <c r="X34" s="330"/>
      <c r="Y34" s="330"/>
      <c r="Z34" s="330"/>
    </row>
    <row r="35" spans="1:26" ht="15.75" customHeight="1">
      <c r="A35" s="337"/>
      <c r="B35" s="334" t="s">
        <v>438</v>
      </c>
      <c r="C35" s="338">
        <v>23</v>
      </c>
      <c r="D35" s="338">
        <v>5.3</v>
      </c>
      <c r="E35" s="338">
        <v>6</v>
      </c>
      <c r="F35" s="338">
        <v>5</v>
      </c>
      <c r="G35" s="338">
        <v>93</v>
      </c>
      <c r="H35" s="338">
        <v>468.6</v>
      </c>
      <c r="I35" s="338">
        <v>445.5</v>
      </c>
      <c r="J35" s="327">
        <f t="shared" si="12"/>
        <v>445.5</v>
      </c>
      <c r="K35" s="171">
        <v>0</v>
      </c>
      <c r="L35" s="171">
        <v>0</v>
      </c>
      <c r="M35" s="171"/>
      <c r="N35" s="171"/>
      <c r="O35" s="171"/>
      <c r="P35" s="171"/>
      <c r="Q35" s="171"/>
      <c r="R35" s="338"/>
      <c r="S35" s="329"/>
      <c r="T35" s="329"/>
      <c r="U35" s="329"/>
      <c r="V35" s="329"/>
      <c r="W35" s="329"/>
      <c r="X35" s="330"/>
      <c r="Y35" s="330"/>
      <c r="Z35" s="330"/>
    </row>
    <row r="36" spans="1:26" ht="15.75" customHeight="1">
      <c r="A36" s="337"/>
      <c r="B36" s="334" t="s">
        <v>439</v>
      </c>
      <c r="C36" s="338">
        <v>51</v>
      </c>
      <c r="D36" s="338">
        <v>5</v>
      </c>
      <c r="E36" s="338">
        <v>8</v>
      </c>
      <c r="F36" s="338">
        <v>5</v>
      </c>
      <c r="G36" s="338">
        <v>266</v>
      </c>
      <c r="H36" s="338">
        <v>907</v>
      </c>
      <c r="I36" s="338">
        <v>445.5</v>
      </c>
      <c r="J36" s="327">
        <f t="shared" si="12"/>
        <v>445.5</v>
      </c>
      <c r="K36" s="171">
        <v>0</v>
      </c>
      <c r="L36" s="171">
        <v>0</v>
      </c>
      <c r="M36" s="171"/>
      <c r="N36" s="171"/>
      <c r="O36" s="171"/>
      <c r="P36" s="171"/>
      <c r="Q36" s="171"/>
      <c r="R36" s="338"/>
      <c r="S36" s="329"/>
      <c r="T36" s="329"/>
      <c r="U36" s="329"/>
      <c r="V36" s="329"/>
      <c r="W36" s="329"/>
      <c r="X36" s="330"/>
      <c r="Y36" s="330"/>
      <c r="Z36" s="330"/>
    </row>
    <row r="37" spans="1:26" ht="15.75" customHeight="1">
      <c r="A37" s="333" t="s">
        <v>391</v>
      </c>
      <c r="B37" s="325" t="s">
        <v>447</v>
      </c>
      <c r="C37" s="342">
        <v>11</v>
      </c>
      <c r="D37" s="342">
        <v>5</v>
      </c>
      <c r="E37" s="342">
        <v>115</v>
      </c>
      <c r="F37" s="342">
        <v>6</v>
      </c>
      <c r="G37" s="342">
        <v>350</v>
      </c>
      <c r="H37" s="342">
        <v>210</v>
      </c>
      <c r="I37" s="342">
        <v>5247</v>
      </c>
      <c r="J37" s="343">
        <v>3519</v>
      </c>
      <c r="K37" s="327">
        <v>0</v>
      </c>
      <c r="L37" s="326">
        <f>I37-J37-K37</f>
        <v>1728</v>
      </c>
      <c r="M37" s="344">
        <f>'[2]Bieu 3a-Tong gio chuan chi tiet'!G209</f>
        <v>0</v>
      </c>
      <c r="N37" s="344">
        <f>'[2]Bieu 3a-Tong gio chuan chi tiet'!O209</f>
        <v>0</v>
      </c>
      <c r="O37" s="326">
        <f>J37-N37</f>
        <v>3519</v>
      </c>
      <c r="P37" s="344" t="s">
        <v>3826</v>
      </c>
      <c r="Q37" s="344" t="s">
        <v>3826</v>
      </c>
      <c r="R37" s="338"/>
      <c r="S37" s="329"/>
      <c r="T37" s="329"/>
      <c r="U37" s="329"/>
      <c r="V37" s="329"/>
      <c r="W37" s="329"/>
      <c r="X37" s="330"/>
      <c r="Y37" s="330"/>
      <c r="Z37" s="330"/>
    </row>
    <row r="38" spans="1:26" ht="15.75" customHeight="1">
      <c r="A38" s="337"/>
      <c r="B38" s="334" t="s">
        <v>438</v>
      </c>
      <c r="C38" s="345">
        <v>6</v>
      </c>
      <c r="D38" s="345">
        <v>3</v>
      </c>
      <c r="E38" s="345">
        <v>65</v>
      </c>
      <c r="F38" s="345">
        <v>3</v>
      </c>
      <c r="G38" s="345">
        <v>200</v>
      </c>
      <c r="H38" s="345">
        <v>110</v>
      </c>
      <c r="I38" s="345">
        <v>2747</v>
      </c>
      <c r="J38" s="346">
        <v>2000</v>
      </c>
      <c r="K38" s="347">
        <v>0</v>
      </c>
      <c r="L38" s="347">
        <f t="shared" ref="L38:L39" si="13">I38-J38</f>
        <v>747</v>
      </c>
      <c r="M38" s="347"/>
      <c r="N38" s="347"/>
      <c r="O38" s="347"/>
      <c r="P38" s="347"/>
      <c r="Q38" s="347"/>
      <c r="R38" s="338"/>
      <c r="S38" s="329"/>
      <c r="T38" s="329"/>
      <c r="U38" s="329"/>
      <c r="V38" s="329"/>
      <c r="W38" s="329"/>
      <c r="X38" s="330"/>
      <c r="Y38" s="330"/>
      <c r="Z38" s="330"/>
    </row>
    <row r="39" spans="1:26" ht="15.75" customHeight="1">
      <c r="A39" s="337"/>
      <c r="B39" s="334" t="s">
        <v>439</v>
      </c>
      <c r="C39" s="345">
        <v>5</v>
      </c>
      <c r="D39" s="345">
        <v>2</v>
      </c>
      <c r="E39" s="345">
        <v>50</v>
      </c>
      <c r="F39" s="345">
        <v>3</v>
      </c>
      <c r="G39" s="345">
        <v>150</v>
      </c>
      <c r="H39" s="345">
        <v>100</v>
      </c>
      <c r="I39" s="345">
        <v>2500</v>
      </c>
      <c r="J39" s="346">
        <v>1519</v>
      </c>
      <c r="K39" s="347">
        <v>0</v>
      </c>
      <c r="L39" s="347">
        <f t="shared" si="13"/>
        <v>981</v>
      </c>
      <c r="M39" s="347"/>
      <c r="N39" s="347"/>
      <c r="O39" s="347"/>
      <c r="P39" s="347"/>
      <c r="Q39" s="347"/>
      <c r="R39" s="338"/>
      <c r="S39" s="329"/>
      <c r="T39" s="329"/>
      <c r="U39" s="329"/>
      <c r="V39" s="329"/>
      <c r="W39" s="329"/>
      <c r="X39" s="330"/>
      <c r="Y39" s="330"/>
      <c r="Z39" s="330"/>
    </row>
    <row r="40" spans="1:26" ht="15.75" customHeight="1">
      <c r="A40" s="337" t="s">
        <v>392</v>
      </c>
      <c r="B40" s="325" t="s">
        <v>448</v>
      </c>
      <c r="C40" s="332">
        <f t="shared" ref="C40:K40" si="14">SUM(C41:C42)</f>
        <v>95</v>
      </c>
      <c r="D40" s="332">
        <f t="shared" si="14"/>
        <v>29.2</v>
      </c>
      <c r="E40" s="332">
        <f t="shared" si="14"/>
        <v>117</v>
      </c>
      <c r="F40" s="332">
        <f t="shared" si="14"/>
        <v>27</v>
      </c>
      <c r="G40" s="332">
        <f t="shared" si="14"/>
        <v>1540</v>
      </c>
      <c r="H40" s="332">
        <f t="shared" si="14"/>
        <v>6064</v>
      </c>
      <c r="I40" s="332">
        <f t="shared" si="14"/>
        <v>6451.5</v>
      </c>
      <c r="J40" s="332">
        <f t="shared" si="14"/>
        <v>4121.5</v>
      </c>
      <c r="K40" s="332">
        <f t="shared" si="14"/>
        <v>2320</v>
      </c>
      <c r="L40" s="326">
        <f t="shared" ref="L40:L41" si="15">I40-J40-K40</f>
        <v>10</v>
      </c>
      <c r="M40" s="344">
        <f>'[2]Bieu 3a-Tong gio chuan chi tiet'!G227</f>
        <v>0</v>
      </c>
      <c r="N40" s="344">
        <f>'[2]Bieu 3a-Tong gio chuan chi tiet'!O227</f>
        <v>0</v>
      </c>
      <c r="O40" s="326">
        <f>J40-N40</f>
        <v>4121.5</v>
      </c>
      <c r="P40" s="344" t="s">
        <v>3826</v>
      </c>
      <c r="Q40" s="344" t="s">
        <v>3826</v>
      </c>
      <c r="R40" s="338"/>
      <c r="S40" s="329"/>
      <c r="T40" s="329"/>
      <c r="U40" s="329"/>
      <c r="V40" s="329"/>
      <c r="W40" s="329"/>
      <c r="X40" s="330"/>
      <c r="Y40" s="330"/>
      <c r="Z40" s="330"/>
    </row>
    <row r="41" spans="1:26" ht="15.75" customHeight="1">
      <c r="A41" s="337"/>
      <c r="B41" s="334" t="s">
        <v>438</v>
      </c>
      <c r="C41" s="338">
        <v>49</v>
      </c>
      <c r="D41" s="338">
        <v>14.700000000000001</v>
      </c>
      <c r="E41" s="338">
        <v>59</v>
      </c>
      <c r="F41" s="338">
        <v>14</v>
      </c>
      <c r="G41" s="338">
        <v>800</v>
      </c>
      <c r="H41" s="338">
        <v>3206</v>
      </c>
      <c r="I41" s="338">
        <v>3217.5</v>
      </c>
      <c r="J41" s="171">
        <v>1887.5</v>
      </c>
      <c r="K41" s="171">
        <v>1320</v>
      </c>
      <c r="L41" s="171">
        <f t="shared" si="15"/>
        <v>10</v>
      </c>
      <c r="M41" s="171"/>
      <c r="N41" s="171"/>
      <c r="O41" s="171"/>
      <c r="P41" s="171"/>
      <c r="Q41" s="171"/>
      <c r="R41" s="338"/>
      <c r="S41" s="329"/>
      <c r="T41" s="329"/>
      <c r="U41" s="329"/>
      <c r="V41" s="329"/>
      <c r="W41" s="329"/>
      <c r="X41" s="330"/>
      <c r="Y41" s="330"/>
      <c r="Z41" s="330"/>
    </row>
    <row r="42" spans="1:26" ht="15.75" customHeight="1">
      <c r="A42" s="337"/>
      <c r="B42" s="334" t="s">
        <v>439</v>
      </c>
      <c r="C42" s="338">
        <v>46</v>
      </c>
      <c r="D42" s="338">
        <v>14.499999999999998</v>
      </c>
      <c r="E42" s="338">
        <v>58</v>
      </c>
      <c r="F42" s="338">
        <v>13</v>
      </c>
      <c r="G42" s="338">
        <v>740</v>
      </c>
      <c r="H42" s="338">
        <v>2858</v>
      </c>
      <c r="I42" s="338">
        <v>3234</v>
      </c>
      <c r="J42" s="171">
        <v>2234</v>
      </c>
      <c r="K42" s="171">
        <f>I42-J42</f>
        <v>1000</v>
      </c>
      <c r="L42" s="171">
        <v>0</v>
      </c>
      <c r="M42" s="171"/>
      <c r="N42" s="171"/>
      <c r="O42" s="171"/>
      <c r="P42" s="171"/>
      <c r="Q42" s="171"/>
      <c r="R42" s="338"/>
      <c r="S42" s="329"/>
      <c r="T42" s="329"/>
      <c r="U42" s="329"/>
      <c r="V42" s="329"/>
      <c r="W42" s="329"/>
      <c r="X42" s="330"/>
      <c r="Y42" s="330"/>
      <c r="Z42" s="330"/>
    </row>
    <row r="43" spans="1:26" ht="15.75" customHeight="1">
      <c r="A43" s="337" t="s">
        <v>393</v>
      </c>
      <c r="B43" s="325" t="s">
        <v>449</v>
      </c>
      <c r="C43" s="332">
        <v>98</v>
      </c>
      <c r="D43" s="332">
        <v>30.3</v>
      </c>
      <c r="E43" s="332">
        <v>123.7966666666667</v>
      </c>
      <c r="F43" s="332">
        <v>30</v>
      </c>
      <c r="G43" s="332">
        <v>11870</v>
      </c>
      <c r="H43" s="332">
        <v>36591.599999999999</v>
      </c>
      <c r="I43" s="332">
        <v>8249.1480000000047</v>
      </c>
      <c r="J43" s="341">
        <f t="shared" ref="J43:J48" si="16">I43</f>
        <v>8249.1480000000047</v>
      </c>
      <c r="K43" s="171">
        <v>0</v>
      </c>
      <c r="L43" s="171">
        <v>0</v>
      </c>
      <c r="M43" s="344">
        <f>'[2]Bieu 3a-Tong gio chuan chi tiet'!G247</f>
        <v>0</v>
      </c>
      <c r="N43" s="344">
        <f>'[2]Bieu 3a-Tong gio chuan chi tiet'!O247</f>
        <v>0</v>
      </c>
      <c r="O43" s="326">
        <f>J43-N43</f>
        <v>8249.1480000000047</v>
      </c>
      <c r="P43" s="344" t="s">
        <v>3826</v>
      </c>
      <c r="Q43" s="344" t="s">
        <v>3826</v>
      </c>
      <c r="R43" s="338"/>
      <c r="S43" s="329"/>
      <c r="T43" s="329"/>
      <c r="U43" s="329"/>
      <c r="V43" s="329"/>
      <c r="W43" s="329"/>
      <c r="X43" s="330"/>
      <c r="Y43" s="330"/>
      <c r="Z43" s="330"/>
    </row>
    <row r="44" spans="1:26" ht="15.75" customHeight="1">
      <c r="A44" s="337"/>
      <c r="B44" s="334" t="s">
        <v>438</v>
      </c>
      <c r="C44" s="340">
        <v>27</v>
      </c>
      <c r="D44" s="340">
        <v>7.3</v>
      </c>
      <c r="E44" s="340">
        <v>40.090000000000003</v>
      </c>
      <c r="F44" s="338">
        <v>7</v>
      </c>
      <c r="G44" s="340">
        <v>2484</v>
      </c>
      <c r="H44" s="340">
        <v>9267.6</v>
      </c>
      <c r="I44" s="340">
        <v>2775.1080000000002</v>
      </c>
      <c r="J44" s="341">
        <f t="shared" si="16"/>
        <v>2775.1080000000002</v>
      </c>
      <c r="K44" s="171">
        <v>0</v>
      </c>
      <c r="L44" s="171">
        <v>0</v>
      </c>
      <c r="M44" s="171"/>
      <c r="N44" s="171"/>
      <c r="O44" s="171"/>
      <c r="P44" s="171"/>
      <c r="Q44" s="171"/>
      <c r="R44" s="338"/>
      <c r="S44" s="329"/>
      <c r="T44" s="329"/>
      <c r="U44" s="329"/>
      <c r="V44" s="329"/>
      <c r="W44" s="329"/>
      <c r="X44" s="330"/>
      <c r="Y44" s="330"/>
      <c r="Z44" s="330"/>
    </row>
    <row r="45" spans="1:26" ht="15.75" customHeight="1">
      <c r="A45" s="337"/>
      <c r="B45" s="334" t="s">
        <v>439</v>
      </c>
      <c r="C45" s="338">
        <v>71</v>
      </c>
      <c r="D45" s="338">
        <v>23</v>
      </c>
      <c r="E45" s="340">
        <v>83.706666666666692</v>
      </c>
      <c r="F45" s="338">
        <v>23</v>
      </c>
      <c r="G45" s="338">
        <v>9386</v>
      </c>
      <c r="H45" s="338">
        <v>27324</v>
      </c>
      <c r="I45" s="338">
        <v>5474</v>
      </c>
      <c r="J45" s="341">
        <f t="shared" si="16"/>
        <v>5474</v>
      </c>
      <c r="K45" s="171">
        <v>0</v>
      </c>
      <c r="L45" s="171">
        <v>0</v>
      </c>
      <c r="M45" s="171"/>
      <c r="N45" s="171"/>
      <c r="O45" s="171"/>
      <c r="P45" s="171"/>
      <c r="Q45" s="171"/>
      <c r="R45" s="338"/>
      <c r="S45" s="329"/>
      <c r="T45" s="329"/>
      <c r="U45" s="329"/>
      <c r="V45" s="329"/>
      <c r="W45" s="329"/>
      <c r="X45" s="330"/>
      <c r="Y45" s="330"/>
      <c r="Z45" s="330"/>
    </row>
    <row r="46" spans="1:26" ht="15.75" customHeight="1">
      <c r="A46" s="339" t="s">
        <v>394</v>
      </c>
      <c r="B46" s="325" t="s">
        <v>450</v>
      </c>
      <c r="C46" s="332">
        <f t="shared" ref="C46:I46" si="17">SUM(C47:C48)</f>
        <v>125</v>
      </c>
      <c r="D46" s="332">
        <f t="shared" si="17"/>
        <v>34</v>
      </c>
      <c r="E46" s="332">
        <f t="shared" si="17"/>
        <v>140</v>
      </c>
      <c r="F46" s="332">
        <f t="shared" si="17"/>
        <v>35</v>
      </c>
      <c r="G46" s="332">
        <f t="shared" si="17"/>
        <v>836</v>
      </c>
      <c r="H46" s="332">
        <f t="shared" si="17"/>
        <v>2721</v>
      </c>
      <c r="I46" s="332">
        <f t="shared" si="17"/>
        <v>8778</v>
      </c>
      <c r="J46" s="326">
        <f t="shared" si="16"/>
        <v>8778</v>
      </c>
      <c r="K46" s="171">
        <v>0</v>
      </c>
      <c r="L46" s="171">
        <v>0</v>
      </c>
      <c r="M46" s="344">
        <f>'[2]Bieu 3a-Tong gio chuan chi tiet'!G275</f>
        <v>0</v>
      </c>
      <c r="N46" s="344">
        <f>'[2]Bieu 3a-Tong gio chuan chi tiet'!O275</f>
        <v>0</v>
      </c>
      <c r="O46" s="326">
        <f>J46-N46</f>
        <v>8778</v>
      </c>
      <c r="P46" s="344" t="s">
        <v>3826</v>
      </c>
      <c r="Q46" s="344" t="s">
        <v>3826</v>
      </c>
      <c r="R46" s="338"/>
      <c r="S46" s="329"/>
      <c r="T46" s="329"/>
      <c r="U46" s="329"/>
      <c r="V46" s="329"/>
      <c r="W46" s="329"/>
      <c r="X46" s="330"/>
      <c r="Y46" s="330"/>
      <c r="Z46" s="330"/>
    </row>
    <row r="47" spans="1:26" ht="15.75" customHeight="1">
      <c r="A47" s="337"/>
      <c r="B47" s="334" t="s">
        <v>438</v>
      </c>
      <c r="C47" s="340">
        <v>50</v>
      </c>
      <c r="D47" s="340">
        <v>13</v>
      </c>
      <c r="E47" s="340">
        <v>58</v>
      </c>
      <c r="F47" s="340">
        <v>14</v>
      </c>
      <c r="G47" s="340">
        <v>223</v>
      </c>
      <c r="H47" s="340">
        <v>621</v>
      </c>
      <c r="I47" s="340">
        <v>3663</v>
      </c>
      <c r="J47" s="341">
        <f t="shared" si="16"/>
        <v>3663</v>
      </c>
      <c r="K47" s="171">
        <v>0</v>
      </c>
      <c r="L47" s="171">
        <v>0</v>
      </c>
      <c r="M47" s="171"/>
      <c r="N47" s="171"/>
      <c r="O47" s="171"/>
      <c r="P47" s="171"/>
      <c r="Q47" s="171"/>
      <c r="R47" s="338"/>
      <c r="S47" s="329"/>
      <c r="T47" s="329"/>
      <c r="U47" s="329"/>
      <c r="V47" s="329"/>
      <c r="W47" s="329"/>
      <c r="X47" s="330"/>
      <c r="Y47" s="330"/>
      <c r="Z47" s="330"/>
    </row>
    <row r="48" spans="1:26" ht="15.75" customHeight="1">
      <c r="A48" s="337"/>
      <c r="B48" s="334" t="s">
        <v>439</v>
      </c>
      <c r="C48" s="340">
        <v>75</v>
      </c>
      <c r="D48" s="340">
        <v>21</v>
      </c>
      <c r="E48" s="340">
        <v>82</v>
      </c>
      <c r="F48" s="340">
        <v>21</v>
      </c>
      <c r="G48" s="340">
        <v>613</v>
      </c>
      <c r="H48" s="340">
        <v>2100</v>
      </c>
      <c r="I48" s="340">
        <v>5115</v>
      </c>
      <c r="J48" s="341">
        <f t="shared" si="16"/>
        <v>5115</v>
      </c>
      <c r="K48" s="171">
        <v>0</v>
      </c>
      <c r="L48" s="171">
        <v>0</v>
      </c>
      <c r="M48" s="171"/>
      <c r="N48" s="171"/>
      <c r="O48" s="171"/>
      <c r="P48" s="171"/>
      <c r="Q48" s="171"/>
      <c r="R48" s="338"/>
      <c r="S48" s="329"/>
      <c r="T48" s="329"/>
      <c r="U48" s="329"/>
      <c r="V48" s="329"/>
      <c r="W48" s="329"/>
      <c r="X48" s="330"/>
      <c r="Y48" s="330"/>
      <c r="Z48" s="330"/>
    </row>
    <row r="49" spans="1:26" ht="15.75" customHeight="1">
      <c r="A49" s="348" t="s">
        <v>78</v>
      </c>
      <c r="B49" s="349" t="s">
        <v>451</v>
      </c>
      <c r="C49" s="350">
        <f t="shared" ref="C49:L49" si="18">C50+C53+C56+C59+C62+C65+C68+C71+C74+C77+C80+C83</f>
        <v>83</v>
      </c>
      <c r="D49" s="332">
        <f t="shared" si="18"/>
        <v>15.600000000000001</v>
      </c>
      <c r="E49" s="332">
        <f t="shared" si="18"/>
        <v>147</v>
      </c>
      <c r="F49" s="332">
        <f t="shared" si="18"/>
        <v>15.6</v>
      </c>
      <c r="G49" s="332">
        <f t="shared" si="18"/>
        <v>864</v>
      </c>
      <c r="H49" s="351">
        <f t="shared" si="18"/>
        <v>3566.2</v>
      </c>
      <c r="I49" s="352">
        <f t="shared" si="18"/>
        <v>10481</v>
      </c>
      <c r="J49" s="353">
        <f t="shared" si="18"/>
        <v>7418</v>
      </c>
      <c r="K49" s="353">
        <f t="shared" si="18"/>
        <v>280</v>
      </c>
      <c r="L49" s="353">
        <f t="shared" si="18"/>
        <v>2783</v>
      </c>
      <c r="M49" s="171"/>
      <c r="N49" s="171"/>
      <c r="O49" s="171"/>
      <c r="P49" s="171"/>
      <c r="Q49" s="171"/>
      <c r="R49" s="338"/>
      <c r="S49" s="329"/>
      <c r="T49" s="329"/>
      <c r="U49" s="329"/>
      <c r="V49" s="329"/>
      <c r="W49" s="329"/>
      <c r="X49" s="330"/>
      <c r="Y49" s="330"/>
      <c r="Z49" s="330"/>
    </row>
    <row r="50" spans="1:26" ht="15.75" customHeight="1">
      <c r="A50" s="331" t="s">
        <v>452</v>
      </c>
      <c r="B50" s="325" t="s">
        <v>437</v>
      </c>
      <c r="C50" s="328">
        <v>0</v>
      </c>
      <c r="D50" s="328">
        <v>0</v>
      </c>
      <c r="E50" s="328">
        <v>0</v>
      </c>
      <c r="F50" s="328">
        <v>0</v>
      </c>
      <c r="G50" s="328">
        <v>84</v>
      </c>
      <c r="H50" s="328">
        <v>0</v>
      </c>
      <c r="I50" s="328">
        <v>2940</v>
      </c>
      <c r="J50" s="328">
        <v>2065</v>
      </c>
      <c r="K50" s="328">
        <v>280</v>
      </c>
      <c r="L50" s="328">
        <v>595</v>
      </c>
      <c r="M50" s="327"/>
      <c r="N50" s="327"/>
      <c r="O50" s="327"/>
      <c r="P50" s="327"/>
      <c r="Q50" s="327"/>
      <c r="R50" s="328"/>
      <c r="S50" s="329"/>
      <c r="T50" s="329"/>
      <c r="U50" s="329"/>
      <c r="V50" s="329"/>
      <c r="W50" s="329"/>
      <c r="X50" s="330"/>
      <c r="Y50" s="330"/>
      <c r="Z50" s="330"/>
    </row>
    <row r="51" spans="1:26" ht="15.75" customHeight="1">
      <c r="A51" s="333"/>
      <c r="B51" s="334" t="s">
        <v>438</v>
      </c>
      <c r="C51" s="338">
        <v>0</v>
      </c>
      <c r="D51" s="338">
        <v>0</v>
      </c>
      <c r="E51" s="338">
        <v>0</v>
      </c>
      <c r="F51" s="338">
        <v>0</v>
      </c>
      <c r="G51" s="338">
        <v>84</v>
      </c>
      <c r="H51" s="338">
        <v>0</v>
      </c>
      <c r="I51" s="338">
        <v>2940</v>
      </c>
      <c r="J51" s="338">
        <v>2065</v>
      </c>
      <c r="K51" s="338">
        <v>280</v>
      </c>
      <c r="L51" s="338">
        <v>595</v>
      </c>
      <c r="M51" s="327"/>
      <c r="N51" s="327"/>
      <c r="O51" s="327"/>
      <c r="P51" s="327"/>
      <c r="Q51" s="327"/>
      <c r="R51" s="328"/>
      <c r="S51" s="329"/>
      <c r="T51" s="329"/>
      <c r="U51" s="329"/>
      <c r="V51" s="329"/>
      <c r="W51" s="329"/>
      <c r="X51" s="330"/>
      <c r="Y51" s="330"/>
      <c r="Z51" s="330"/>
    </row>
    <row r="52" spans="1:26" ht="15.75" customHeight="1">
      <c r="A52" s="333"/>
      <c r="B52" s="334" t="s">
        <v>439</v>
      </c>
      <c r="C52" s="338">
        <v>0</v>
      </c>
      <c r="D52" s="171">
        <v>0</v>
      </c>
      <c r="E52" s="171">
        <v>0</v>
      </c>
      <c r="F52" s="171">
        <v>0</v>
      </c>
      <c r="G52" s="171">
        <v>0</v>
      </c>
      <c r="H52" s="171">
        <v>0</v>
      </c>
      <c r="I52" s="171">
        <v>0</v>
      </c>
      <c r="J52" s="171">
        <v>0</v>
      </c>
      <c r="K52" s="171">
        <v>0</v>
      </c>
      <c r="L52" s="171">
        <v>0</v>
      </c>
      <c r="M52" s="327"/>
      <c r="N52" s="327"/>
      <c r="O52" s="327"/>
      <c r="P52" s="327"/>
      <c r="Q52" s="327"/>
      <c r="R52" s="328"/>
      <c r="S52" s="329"/>
      <c r="T52" s="329"/>
      <c r="U52" s="329"/>
      <c r="V52" s="329"/>
      <c r="W52" s="329"/>
      <c r="X52" s="330"/>
      <c r="Y52" s="330"/>
      <c r="Z52" s="330"/>
    </row>
    <row r="53" spans="1:26" ht="15.75" customHeight="1">
      <c r="A53" s="333" t="s">
        <v>453</v>
      </c>
      <c r="B53" s="325" t="s">
        <v>440</v>
      </c>
      <c r="C53" s="171">
        <v>36</v>
      </c>
      <c r="D53" s="171">
        <v>0</v>
      </c>
      <c r="E53" s="171">
        <v>0</v>
      </c>
      <c r="F53" s="171">
        <v>0</v>
      </c>
      <c r="G53" s="171">
        <v>0</v>
      </c>
      <c r="H53" s="171">
        <v>0</v>
      </c>
      <c r="I53" s="327">
        <v>0</v>
      </c>
      <c r="J53" s="327">
        <v>0</v>
      </c>
      <c r="K53" s="327">
        <v>0</v>
      </c>
      <c r="L53" s="327">
        <v>0</v>
      </c>
      <c r="M53" s="327"/>
      <c r="N53" s="327"/>
      <c r="O53" s="327"/>
      <c r="P53" s="327"/>
      <c r="Q53" s="327"/>
      <c r="R53" s="328"/>
      <c r="S53" s="329"/>
      <c r="T53" s="329"/>
      <c r="U53" s="329"/>
      <c r="V53" s="329"/>
      <c r="W53" s="329"/>
      <c r="X53" s="330"/>
      <c r="Y53" s="330"/>
      <c r="Z53" s="330"/>
    </row>
    <row r="54" spans="1:26" ht="15.75" customHeight="1">
      <c r="A54" s="337"/>
      <c r="B54" s="334" t="s">
        <v>438</v>
      </c>
      <c r="C54" s="171">
        <v>18</v>
      </c>
      <c r="D54" s="328">
        <v>0</v>
      </c>
      <c r="E54" s="328">
        <v>0</v>
      </c>
      <c r="F54" s="328">
        <v>0</v>
      </c>
      <c r="G54" s="328">
        <v>0</v>
      </c>
      <c r="H54" s="328">
        <v>0</v>
      </c>
      <c r="I54" s="328">
        <v>0</v>
      </c>
      <c r="J54" s="327">
        <v>0</v>
      </c>
      <c r="K54" s="327">
        <v>0</v>
      </c>
      <c r="L54" s="327">
        <v>0</v>
      </c>
      <c r="M54" s="327"/>
      <c r="N54" s="327"/>
      <c r="O54" s="327"/>
      <c r="P54" s="327"/>
      <c r="Q54" s="327"/>
      <c r="R54" s="328"/>
      <c r="S54" s="329"/>
      <c r="T54" s="329"/>
      <c r="U54" s="329"/>
      <c r="V54" s="329"/>
      <c r="W54" s="329"/>
      <c r="X54" s="330"/>
      <c r="Y54" s="330"/>
      <c r="Z54" s="330"/>
    </row>
    <row r="55" spans="1:26" ht="15.75" customHeight="1">
      <c r="A55" s="337"/>
      <c r="B55" s="334" t="s">
        <v>439</v>
      </c>
      <c r="C55" s="171">
        <v>18</v>
      </c>
      <c r="D55" s="328">
        <v>0</v>
      </c>
      <c r="E55" s="328">
        <v>0</v>
      </c>
      <c r="F55" s="328">
        <v>0</v>
      </c>
      <c r="G55" s="328">
        <v>0</v>
      </c>
      <c r="H55" s="328">
        <v>0</v>
      </c>
      <c r="I55" s="328">
        <v>0</v>
      </c>
      <c r="J55" s="327">
        <v>0</v>
      </c>
      <c r="K55" s="327">
        <v>0</v>
      </c>
      <c r="L55" s="327">
        <v>0</v>
      </c>
      <c r="M55" s="327"/>
      <c r="N55" s="327"/>
      <c r="O55" s="327"/>
      <c r="P55" s="327"/>
      <c r="Q55" s="327"/>
      <c r="R55" s="328"/>
      <c r="S55" s="329"/>
      <c r="T55" s="329"/>
      <c r="U55" s="329"/>
      <c r="V55" s="329"/>
      <c r="W55" s="329"/>
      <c r="X55" s="330"/>
      <c r="Y55" s="330"/>
      <c r="Z55" s="330"/>
    </row>
    <row r="56" spans="1:26" ht="15.75" customHeight="1">
      <c r="A56" s="337" t="s">
        <v>454</v>
      </c>
      <c r="B56" s="325" t="s">
        <v>441</v>
      </c>
      <c r="C56" s="328">
        <v>0</v>
      </c>
      <c r="D56" s="328">
        <v>0</v>
      </c>
      <c r="E56" s="328">
        <v>0</v>
      </c>
      <c r="F56" s="328">
        <v>0</v>
      </c>
      <c r="G56" s="328">
        <v>0</v>
      </c>
      <c r="H56" s="328">
        <v>0</v>
      </c>
      <c r="I56" s="328">
        <v>0</v>
      </c>
      <c r="J56" s="327">
        <v>0</v>
      </c>
      <c r="K56" s="327">
        <v>0</v>
      </c>
      <c r="L56" s="327">
        <v>0</v>
      </c>
      <c r="M56" s="327"/>
      <c r="N56" s="327"/>
      <c r="O56" s="327"/>
      <c r="P56" s="327"/>
      <c r="Q56" s="327"/>
      <c r="R56" s="328"/>
      <c r="S56" s="329"/>
      <c r="T56" s="329"/>
      <c r="U56" s="329"/>
      <c r="V56" s="329"/>
      <c r="W56" s="329"/>
      <c r="X56" s="330"/>
      <c r="Y56" s="330"/>
      <c r="Z56" s="330"/>
    </row>
    <row r="57" spans="1:26" ht="15.75" customHeight="1">
      <c r="A57" s="337"/>
      <c r="B57" s="334" t="s">
        <v>438</v>
      </c>
      <c r="C57" s="328">
        <v>0</v>
      </c>
      <c r="D57" s="328">
        <v>0</v>
      </c>
      <c r="E57" s="328">
        <v>0</v>
      </c>
      <c r="F57" s="328">
        <v>0</v>
      </c>
      <c r="G57" s="328">
        <v>0</v>
      </c>
      <c r="H57" s="328">
        <v>0</v>
      </c>
      <c r="I57" s="328">
        <v>0</v>
      </c>
      <c r="J57" s="327">
        <v>0</v>
      </c>
      <c r="K57" s="327">
        <v>0</v>
      </c>
      <c r="L57" s="327">
        <v>0</v>
      </c>
      <c r="M57" s="327"/>
      <c r="N57" s="327"/>
      <c r="O57" s="327"/>
      <c r="P57" s="327"/>
      <c r="Q57" s="327"/>
      <c r="R57" s="328"/>
      <c r="S57" s="329"/>
      <c r="T57" s="329"/>
      <c r="U57" s="329"/>
      <c r="V57" s="329"/>
      <c r="W57" s="329"/>
      <c r="X57" s="330"/>
      <c r="Y57" s="330"/>
      <c r="Z57" s="330"/>
    </row>
    <row r="58" spans="1:26" ht="15.75" customHeight="1">
      <c r="A58" s="337"/>
      <c r="B58" s="334" t="s">
        <v>439</v>
      </c>
      <c r="C58" s="328">
        <v>0</v>
      </c>
      <c r="D58" s="328">
        <v>0</v>
      </c>
      <c r="E58" s="328">
        <v>0</v>
      </c>
      <c r="F58" s="328">
        <v>0</v>
      </c>
      <c r="G58" s="328">
        <v>0</v>
      </c>
      <c r="H58" s="328">
        <v>0</v>
      </c>
      <c r="I58" s="328">
        <v>0</v>
      </c>
      <c r="J58" s="327">
        <v>0</v>
      </c>
      <c r="K58" s="327">
        <v>0</v>
      </c>
      <c r="L58" s="327">
        <v>0</v>
      </c>
      <c r="M58" s="327"/>
      <c r="N58" s="327"/>
      <c r="O58" s="327"/>
      <c r="P58" s="327"/>
      <c r="Q58" s="327"/>
      <c r="R58" s="328"/>
      <c r="S58" s="329"/>
      <c r="T58" s="329"/>
      <c r="U58" s="329"/>
      <c r="V58" s="329"/>
      <c r="W58" s="329"/>
      <c r="X58" s="330"/>
      <c r="Y58" s="330"/>
      <c r="Z58" s="330"/>
    </row>
    <row r="59" spans="1:26" ht="15.75" customHeight="1">
      <c r="A59" s="339" t="s">
        <v>455</v>
      </c>
      <c r="B59" s="325" t="s">
        <v>442</v>
      </c>
      <c r="C59" s="328">
        <v>0</v>
      </c>
      <c r="D59" s="328">
        <v>0</v>
      </c>
      <c r="E59" s="328">
        <v>0</v>
      </c>
      <c r="F59" s="328">
        <v>0</v>
      </c>
      <c r="G59" s="328">
        <v>0</v>
      </c>
      <c r="H59" s="328">
        <v>0</v>
      </c>
      <c r="I59" s="328">
        <v>0</v>
      </c>
      <c r="J59" s="327">
        <v>0</v>
      </c>
      <c r="K59" s="327">
        <v>0</v>
      </c>
      <c r="L59" s="327">
        <v>0</v>
      </c>
      <c r="M59" s="327"/>
      <c r="N59" s="327"/>
      <c r="O59" s="327"/>
      <c r="P59" s="327"/>
      <c r="Q59" s="327"/>
      <c r="R59" s="328"/>
      <c r="S59" s="329"/>
      <c r="T59" s="329"/>
      <c r="U59" s="329"/>
      <c r="V59" s="329"/>
      <c r="W59" s="329"/>
      <c r="X59" s="330"/>
      <c r="Y59" s="330"/>
      <c r="Z59" s="330"/>
    </row>
    <row r="60" spans="1:26" ht="15.75" customHeight="1">
      <c r="A60" s="337"/>
      <c r="B60" s="334" t="s">
        <v>438</v>
      </c>
      <c r="C60" s="328">
        <v>0</v>
      </c>
      <c r="D60" s="328">
        <v>0</v>
      </c>
      <c r="E60" s="328">
        <v>0</v>
      </c>
      <c r="F60" s="328">
        <v>0</v>
      </c>
      <c r="G60" s="328">
        <v>0</v>
      </c>
      <c r="H60" s="328">
        <v>0</v>
      </c>
      <c r="I60" s="328">
        <v>0</v>
      </c>
      <c r="J60" s="327">
        <v>0</v>
      </c>
      <c r="K60" s="327">
        <v>0</v>
      </c>
      <c r="L60" s="327">
        <v>0</v>
      </c>
      <c r="M60" s="327"/>
      <c r="N60" s="327"/>
      <c r="O60" s="327"/>
      <c r="P60" s="327"/>
      <c r="Q60" s="327"/>
      <c r="R60" s="328"/>
      <c r="S60" s="329"/>
      <c r="T60" s="329"/>
      <c r="U60" s="329"/>
      <c r="V60" s="329"/>
      <c r="W60" s="329"/>
      <c r="X60" s="330"/>
      <c r="Y60" s="330"/>
      <c r="Z60" s="330"/>
    </row>
    <row r="61" spans="1:26" ht="15.75" customHeight="1">
      <c r="A61" s="337"/>
      <c r="B61" s="334" t="s">
        <v>439</v>
      </c>
      <c r="C61" s="328">
        <v>0</v>
      </c>
      <c r="D61" s="328">
        <v>0</v>
      </c>
      <c r="E61" s="328">
        <v>0</v>
      </c>
      <c r="F61" s="328">
        <v>0</v>
      </c>
      <c r="G61" s="328">
        <v>0</v>
      </c>
      <c r="H61" s="328">
        <v>0</v>
      </c>
      <c r="I61" s="328">
        <v>0</v>
      </c>
      <c r="J61" s="327">
        <v>0</v>
      </c>
      <c r="K61" s="327">
        <v>0</v>
      </c>
      <c r="L61" s="327">
        <v>0</v>
      </c>
      <c r="M61" s="327"/>
      <c r="N61" s="327"/>
      <c r="O61" s="327"/>
      <c r="P61" s="327"/>
      <c r="Q61" s="327"/>
      <c r="R61" s="328"/>
      <c r="S61" s="329"/>
      <c r="T61" s="329"/>
      <c r="U61" s="329"/>
      <c r="V61" s="329"/>
      <c r="W61" s="329"/>
      <c r="X61" s="330"/>
      <c r="Y61" s="330"/>
      <c r="Z61" s="330"/>
    </row>
    <row r="62" spans="1:26" ht="15.75" customHeight="1">
      <c r="A62" s="333" t="s">
        <v>456</v>
      </c>
      <c r="B62" s="325" t="s">
        <v>443</v>
      </c>
      <c r="C62" s="338">
        <v>17</v>
      </c>
      <c r="D62" s="338">
        <v>4.4000000000000004</v>
      </c>
      <c r="E62" s="338">
        <v>4</v>
      </c>
      <c r="F62" s="338">
        <v>4</v>
      </c>
      <c r="G62" s="338">
        <v>160</v>
      </c>
      <c r="H62" s="338">
        <v>748</v>
      </c>
      <c r="I62" s="338">
        <v>600</v>
      </c>
      <c r="J62" s="171">
        <v>600</v>
      </c>
      <c r="K62" s="171">
        <v>0</v>
      </c>
      <c r="L62" s="171">
        <v>0</v>
      </c>
      <c r="M62" s="171"/>
      <c r="N62" s="171"/>
      <c r="O62" s="171"/>
      <c r="P62" s="171"/>
      <c r="Q62" s="171"/>
      <c r="R62" s="338"/>
      <c r="S62" s="329"/>
      <c r="T62" s="329"/>
      <c r="U62" s="329"/>
      <c r="V62" s="329"/>
      <c r="W62" s="329"/>
      <c r="X62" s="330"/>
      <c r="Y62" s="330"/>
      <c r="Z62" s="330"/>
    </row>
    <row r="63" spans="1:26" ht="15.75" customHeight="1">
      <c r="A63" s="337"/>
      <c r="B63" s="334" t="s">
        <v>438</v>
      </c>
      <c r="C63" s="338">
        <v>17</v>
      </c>
      <c r="D63" s="338">
        <v>4.4000000000000004</v>
      </c>
      <c r="E63" s="338">
        <v>4</v>
      </c>
      <c r="F63" s="338">
        <v>4</v>
      </c>
      <c r="G63" s="338">
        <v>160</v>
      </c>
      <c r="H63" s="338">
        <v>748</v>
      </c>
      <c r="I63" s="338">
        <v>600</v>
      </c>
      <c r="J63" s="171">
        <v>600</v>
      </c>
      <c r="K63" s="171">
        <v>0</v>
      </c>
      <c r="L63" s="171">
        <v>0</v>
      </c>
      <c r="M63" s="171"/>
      <c r="N63" s="171"/>
      <c r="O63" s="171"/>
      <c r="P63" s="171"/>
      <c r="Q63" s="171"/>
      <c r="R63" s="338"/>
      <c r="S63" s="329"/>
      <c r="T63" s="329"/>
      <c r="U63" s="329"/>
      <c r="V63" s="329"/>
      <c r="W63" s="329"/>
      <c r="X63" s="330"/>
      <c r="Y63" s="330"/>
      <c r="Z63" s="330"/>
    </row>
    <row r="64" spans="1:26" ht="15.75" customHeight="1">
      <c r="A64" s="337"/>
      <c r="B64" s="334" t="s">
        <v>439</v>
      </c>
      <c r="C64" s="338">
        <v>0</v>
      </c>
      <c r="D64" s="338">
        <v>0</v>
      </c>
      <c r="E64" s="338">
        <v>0</v>
      </c>
      <c r="F64" s="338">
        <v>0</v>
      </c>
      <c r="G64" s="338">
        <v>0</v>
      </c>
      <c r="H64" s="338">
        <v>0</v>
      </c>
      <c r="I64" s="338">
        <v>0</v>
      </c>
      <c r="J64" s="171">
        <v>0</v>
      </c>
      <c r="K64" s="171">
        <v>0</v>
      </c>
      <c r="L64" s="171">
        <v>0</v>
      </c>
      <c r="M64" s="171"/>
      <c r="N64" s="171"/>
      <c r="O64" s="171"/>
      <c r="P64" s="171"/>
      <c r="Q64" s="171"/>
      <c r="R64" s="338"/>
      <c r="S64" s="329"/>
      <c r="T64" s="329"/>
      <c r="U64" s="329"/>
      <c r="V64" s="329"/>
      <c r="W64" s="329"/>
      <c r="X64" s="330"/>
      <c r="Y64" s="330"/>
      <c r="Z64" s="330"/>
    </row>
    <row r="65" spans="1:26" ht="15.75" customHeight="1">
      <c r="A65" s="337" t="s">
        <v>457</v>
      </c>
      <c r="B65" s="325" t="s">
        <v>444</v>
      </c>
      <c r="C65" s="332">
        <v>0</v>
      </c>
      <c r="D65" s="332">
        <v>0</v>
      </c>
      <c r="E65" s="332">
        <v>0</v>
      </c>
      <c r="F65" s="332">
        <v>0</v>
      </c>
      <c r="G65" s="332">
        <v>0</v>
      </c>
      <c r="H65" s="332">
        <v>0</v>
      </c>
      <c r="I65" s="353">
        <v>0</v>
      </c>
      <c r="J65" s="354">
        <v>0</v>
      </c>
      <c r="K65" s="354">
        <v>0</v>
      </c>
      <c r="L65" s="354">
        <v>0</v>
      </c>
      <c r="M65" s="171"/>
      <c r="N65" s="171"/>
      <c r="O65" s="171"/>
      <c r="P65" s="171"/>
      <c r="Q65" s="171"/>
      <c r="R65" s="338"/>
      <c r="S65" s="329"/>
      <c r="T65" s="329"/>
      <c r="U65" s="329"/>
      <c r="V65" s="329"/>
      <c r="W65" s="329"/>
      <c r="X65" s="330"/>
      <c r="Y65" s="330"/>
      <c r="Z65" s="330"/>
    </row>
    <row r="66" spans="1:26" ht="15.75" customHeight="1">
      <c r="A66" s="337"/>
      <c r="B66" s="334" t="s">
        <v>438</v>
      </c>
      <c r="C66" s="340">
        <v>0</v>
      </c>
      <c r="D66" s="340">
        <v>0</v>
      </c>
      <c r="E66" s="340">
        <v>0</v>
      </c>
      <c r="F66" s="340">
        <v>0</v>
      </c>
      <c r="G66" s="340">
        <v>0</v>
      </c>
      <c r="H66" s="340">
        <v>0</v>
      </c>
      <c r="I66" s="355">
        <v>0</v>
      </c>
      <c r="J66" s="356">
        <v>0</v>
      </c>
      <c r="K66" s="356">
        <v>0</v>
      </c>
      <c r="L66" s="356">
        <v>0</v>
      </c>
      <c r="M66" s="171"/>
      <c r="N66" s="171"/>
      <c r="O66" s="171"/>
      <c r="P66" s="171"/>
      <c r="Q66" s="171"/>
      <c r="R66" s="338"/>
      <c r="S66" s="329"/>
      <c r="T66" s="329"/>
      <c r="U66" s="329"/>
      <c r="V66" s="329"/>
      <c r="W66" s="329"/>
      <c r="X66" s="330"/>
      <c r="Y66" s="330"/>
      <c r="Z66" s="330"/>
    </row>
    <row r="67" spans="1:26" ht="15.75" customHeight="1">
      <c r="A67" s="337"/>
      <c r="B67" s="334" t="s">
        <v>439</v>
      </c>
      <c r="C67" s="340">
        <v>0</v>
      </c>
      <c r="D67" s="340">
        <v>0</v>
      </c>
      <c r="E67" s="340">
        <v>0</v>
      </c>
      <c r="F67" s="340">
        <v>0</v>
      </c>
      <c r="G67" s="340">
        <v>0</v>
      </c>
      <c r="H67" s="340">
        <v>0</v>
      </c>
      <c r="I67" s="355">
        <v>0</v>
      </c>
      <c r="J67" s="356">
        <v>0</v>
      </c>
      <c r="K67" s="356">
        <v>0</v>
      </c>
      <c r="L67" s="356">
        <v>0</v>
      </c>
      <c r="M67" s="171"/>
      <c r="N67" s="171"/>
      <c r="O67" s="171"/>
      <c r="P67" s="171"/>
      <c r="Q67" s="171"/>
      <c r="R67" s="338"/>
      <c r="S67" s="329"/>
      <c r="T67" s="329"/>
      <c r="U67" s="329"/>
      <c r="V67" s="329"/>
      <c r="W67" s="329"/>
      <c r="X67" s="330"/>
      <c r="Y67" s="330"/>
      <c r="Z67" s="330"/>
    </row>
    <row r="68" spans="1:26" ht="15.75" customHeight="1">
      <c r="A68" s="337" t="s">
        <v>458</v>
      </c>
      <c r="B68" s="325" t="s">
        <v>445</v>
      </c>
      <c r="C68" s="328">
        <v>1</v>
      </c>
      <c r="D68" s="328">
        <v>1</v>
      </c>
      <c r="E68" s="328">
        <v>1</v>
      </c>
      <c r="F68" s="328">
        <v>0.6</v>
      </c>
      <c r="G68" s="328">
        <v>6</v>
      </c>
      <c r="H68" s="328">
        <v>2.4</v>
      </c>
      <c r="I68" s="328">
        <v>9</v>
      </c>
      <c r="J68" s="327">
        <v>9</v>
      </c>
      <c r="K68" s="327">
        <v>0</v>
      </c>
      <c r="L68" s="327">
        <v>0</v>
      </c>
      <c r="M68" s="171"/>
      <c r="N68" s="171"/>
      <c r="O68" s="171"/>
      <c r="P68" s="171"/>
      <c r="Q68" s="171"/>
      <c r="R68" s="338"/>
      <c r="S68" s="329"/>
      <c r="T68" s="329"/>
      <c r="U68" s="329"/>
      <c r="V68" s="329"/>
      <c r="W68" s="329"/>
      <c r="X68" s="330"/>
      <c r="Y68" s="330"/>
      <c r="Z68" s="330"/>
    </row>
    <row r="69" spans="1:26" ht="15.75" customHeight="1">
      <c r="A69" s="337"/>
      <c r="B69" s="334" t="s">
        <v>438</v>
      </c>
      <c r="C69" s="338">
        <v>1</v>
      </c>
      <c r="D69" s="338">
        <v>1</v>
      </c>
      <c r="E69" s="338">
        <v>1</v>
      </c>
      <c r="F69" s="338">
        <v>0.6</v>
      </c>
      <c r="G69" s="338">
        <v>6</v>
      </c>
      <c r="H69" s="338">
        <v>2.4</v>
      </c>
      <c r="I69" s="338">
        <v>9</v>
      </c>
      <c r="J69" s="171">
        <v>9</v>
      </c>
      <c r="K69" s="171">
        <v>0</v>
      </c>
      <c r="L69" s="171">
        <v>0</v>
      </c>
      <c r="M69" s="171"/>
      <c r="N69" s="171"/>
      <c r="O69" s="171"/>
      <c r="P69" s="171"/>
      <c r="Q69" s="171"/>
      <c r="R69" s="338"/>
      <c r="S69" s="329"/>
      <c r="T69" s="329"/>
      <c r="U69" s="329"/>
      <c r="V69" s="329"/>
      <c r="W69" s="329"/>
      <c r="X69" s="330"/>
      <c r="Y69" s="330"/>
      <c r="Z69" s="330"/>
    </row>
    <row r="70" spans="1:26" ht="15.75" customHeight="1">
      <c r="A70" s="337"/>
      <c r="B70" s="334" t="s">
        <v>439</v>
      </c>
      <c r="C70" s="340">
        <v>0</v>
      </c>
      <c r="D70" s="340">
        <v>0</v>
      </c>
      <c r="E70" s="340">
        <v>0</v>
      </c>
      <c r="F70" s="340">
        <v>0</v>
      </c>
      <c r="G70" s="340">
        <v>0</v>
      </c>
      <c r="H70" s="340">
        <v>0</v>
      </c>
      <c r="I70" s="340">
        <v>0</v>
      </c>
      <c r="J70" s="340">
        <v>0</v>
      </c>
      <c r="K70" s="340">
        <v>0</v>
      </c>
      <c r="L70" s="340">
        <v>0</v>
      </c>
      <c r="M70" s="171"/>
      <c r="N70" s="171"/>
      <c r="O70" s="171"/>
      <c r="P70" s="171"/>
      <c r="Q70" s="171"/>
      <c r="R70" s="338"/>
      <c r="S70" s="329"/>
      <c r="T70" s="329"/>
      <c r="U70" s="329"/>
      <c r="V70" s="329"/>
      <c r="W70" s="329"/>
      <c r="X70" s="330"/>
      <c r="Y70" s="330"/>
      <c r="Z70" s="330"/>
    </row>
    <row r="71" spans="1:26" ht="15.75" customHeight="1">
      <c r="A71" s="339" t="s">
        <v>459</v>
      </c>
      <c r="B71" s="325" t="s">
        <v>446</v>
      </c>
      <c r="C71" s="328">
        <v>2</v>
      </c>
      <c r="D71" s="328">
        <v>1.4</v>
      </c>
      <c r="E71" s="328">
        <v>1</v>
      </c>
      <c r="F71" s="328">
        <v>1</v>
      </c>
      <c r="G71" s="328">
        <v>15</v>
      </c>
      <c r="H71" s="328">
        <v>2.8</v>
      </c>
      <c r="I71" s="328">
        <v>2</v>
      </c>
      <c r="J71" s="327">
        <v>2</v>
      </c>
      <c r="K71" s="327">
        <v>0</v>
      </c>
      <c r="L71" s="327">
        <f t="shared" ref="L71:L72" si="19">I71-J71-K71</f>
        <v>0</v>
      </c>
      <c r="M71" s="171"/>
      <c r="N71" s="171"/>
      <c r="O71" s="171"/>
      <c r="P71" s="171"/>
      <c r="Q71" s="171"/>
      <c r="R71" s="338"/>
      <c r="S71" s="329"/>
      <c r="T71" s="329"/>
      <c r="U71" s="329"/>
      <c r="V71" s="329"/>
      <c r="W71" s="329"/>
      <c r="X71" s="330"/>
      <c r="Y71" s="330"/>
      <c r="Z71" s="330"/>
    </row>
    <row r="72" spans="1:26" ht="15.75" customHeight="1">
      <c r="A72" s="337"/>
      <c r="B72" s="334" t="s">
        <v>438</v>
      </c>
      <c r="C72" s="338">
        <v>2</v>
      </c>
      <c r="D72" s="338">
        <v>1.4</v>
      </c>
      <c r="E72" s="338">
        <v>1</v>
      </c>
      <c r="F72" s="338">
        <v>1</v>
      </c>
      <c r="G72" s="338">
        <v>15</v>
      </c>
      <c r="H72" s="338">
        <v>2.8</v>
      </c>
      <c r="I72" s="338">
        <v>2</v>
      </c>
      <c r="J72" s="171">
        <v>2</v>
      </c>
      <c r="K72" s="171">
        <v>0</v>
      </c>
      <c r="L72" s="327">
        <f t="shared" si="19"/>
        <v>0</v>
      </c>
      <c r="M72" s="171"/>
      <c r="N72" s="171"/>
      <c r="O72" s="171"/>
      <c r="P72" s="171"/>
      <c r="Q72" s="171"/>
      <c r="R72" s="338"/>
      <c r="S72" s="329"/>
      <c r="T72" s="329"/>
      <c r="U72" s="329"/>
      <c r="V72" s="329"/>
      <c r="W72" s="329"/>
      <c r="X72" s="330"/>
      <c r="Y72" s="330"/>
      <c r="Z72" s="330"/>
    </row>
    <row r="73" spans="1:26" ht="15.75" customHeight="1">
      <c r="A73" s="337"/>
      <c r="B73" s="334" t="s">
        <v>439</v>
      </c>
      <c r="C73" s="340">
        <v>0</v>
      </c>
      <c r="D73" s="340">
        <v>0</v>
      </c>
      <c r="E73" s="340">
        <v>0</v>
      </c>
      <c r="F73" s="340">
        <v>0</v>
      </c>
      <c r="G73" s="340">
        <v>0</v>
      </c>
      <c r="H73" s="340">
        <v>0</v>
      </c>
      <c r="I73" s="340">
        <v>0</v>
      </c>
      <c r="J73" s="340">
        <v>0</v>
      </c>
      <c r="K73" s="340">
        <v>0</v>
      </c>
      <c r="L73" s="340">
        <v>0</v>
      </c>
      <c r="M73" s="171"/>
      <c r="N73" s="171"/>
      <c r="O73" s="171"/>
      <c r="P73" s="171"/>
      <c r="Q73" s="171"/>
      <c r="R73" s="338"/>
      <c r="S73" s="329"/>
      <c r="T73" s="329"/>
      <c r="U73" s="329"/>
      <c r="V73" s="329"/>
      <c r="W73" s="329"/>
      <c r="X73" s="330"/>
      <c r="Y73" s="330"/>
      <c r="Z73" s="330"/>
    </row>
    <row r="74" spans="1:26" ht="15.75" customHeight="1">
      <c r="A74" s="333" t="s">
        <v>460</v>
      </c>
      <c r="B74" s="325" t="s">
        <v>447</v>
      </c>
      <c r="C74" s="350">
        <v>11</v>
      </c>
      <c r="D74" s="350">
        <v>5</v>
      </c>
      <c r="E74" s="350">
        <v>115</v>
      </c>
      <c r="F74" s="350">
        <v>6</v>
      </c>
      <c r="G74" s="350">
        <v>350</v>
      </c>
      <c r="H74" s="350">
        <v>210</v>
      </c>
      <c r="I74" s="350">
        <v>5247</v>
      </c>
      <c r="J74" s="347">
        <v>3519</v>
      </c>
      <c r="K74" s="327">
        <v>0</v>
      </c>
      <c r="L74" s="188">
        <f t="shared" ref="L74:L75" si="20">I74-J74-K74</f>
        <v>1728</v>
      </c>
      <c r="M74" s="347"/>
      <c r="N74" s="347"/>
      <c r="O74" s="347"/>
      <c r="P74" s="347"/>
      <c r="Q74" s="347"/>
      <c r="R74" s="338"/>
      <c r="S74" s="329"/>
      <c r="T74" s="329"/>
      <c r="U74" s="329"/>
      <c r="V74" s="329"/>
      <c r="W74" s="329"/>
      <c r="X74" s="330"/>
      <c r="Y74" s="330"/>
      <c r="Z74" s="330"/>
    </row>
    <row r="75" spans="1:26" ht="15.75" customHeight="1">
      <c r="A75" s="337"/>
      <c r="B75" s="334" t="s">
        <v>438</v>
      </c>
      <c r="C75" s="357">
        <v>11</v>
      </c>
      <c r="D75" s="357">
        <v>5</v>
      </c>
      <c r="E75" s="357">
        <v>115</v>
      </c>
      <c r="F75" s="357">
        <v>6</v>
      </c>
      <c r="G75" s="357">
        <v>350</v>
      </c>
      <c r="H75" s="357">
        <v>210</v>
      </c>
      <c r="I75" s="357">
        <v>5247</v>
      </c>
      <c r="J75" s="347">
        <v>3519</v>
      </c>
      <c r="K75" s="171">
        <v>0</v>
      </c>
      <c r="L75" s="347">
        <f t="shared" si="20"/>
        <v>1728</v>
      </c>
      <c r="M75" s="347"/>
      <c r="N75" s="347"/>
      <c r="O75" s="347"/>
      <c r="P75" s="347"/>
      <c r="Q75" s="347"/>
      <c r="R75" s="338"/>
      <c r="S75" s="329"/>
      <c r="T75" s="329"/>
      <c r="U75" s="329"/>
      <c r="V75" s="329"/>
      <c r="W75" s="329"/>
      <c r="X75" s="330"/>
      <c r="Y75" s="330"/>
      <c r="Z75" s="330"/>
    </row>
    <row r="76" spans="1:26" ht="15.75" customHeight="1">
      <c r="A76" s="337"/>
      <c r="B76" s="334" t="s">
        <v>439</v>
      </c>
      <c r="C76" s="340">
        <v>0</v>
      </c>
      <c r="D76" s="340">
        <v>0</v>
      </c>
      <c r="E76" s="340">
        <v>0</v>
      </c>
      <c r="F76" s="340">
        <v>0</v>
      </c>
      <c r="G76" s="340">
        <v>0</v>
      </c>
      <c r="H76" s="340">
        <v>0</v>
      </c>
      <c r="I76" s="340">
        <v>0</v>
      </c>
      <c r="J76" s="340">
        <v>0</v>
      </c>
      <c r="K76" s="340">
        <v>0</v>
      </c>
      <c r="L76" s="340">
        <v>0</v>
      </c>
      <c r="M76" s="347"/>
      <c r="N76" s="347"/>
      <c r="O76" s="347"/>
      <c r="P76" s="347"/>
      <c r="Q76" s="347"/>
      <c r="R76" s="338"/>
      <c r="S76" s="329"/>
      <c r="T76" s="329"/>
      <c r="U76" s="329"/>
      <c r="V76" s="329"/>
      <c r="W76" s="329"/>
      <c r="X76" s="330"/>
      <c r="Y76" s="330"/>
      <c r="Z76" s="330"/>
    </row>
    <row r="77" spans="1:26" ht="15.75" customHeight="1">
      <c r="A77" s="337" t="s">
        <v>461</v>
      </c>
      <c r="B77" s="325" t="s">
        <v>448</v>
      </c>
      <c r="C77" s="328">
        <v>6</v>
      </c>
      <c r="D77" s="328">
        <v>1</v>
      </c>
      <c r="E77" s="328">
        <v>16</v>
      </c>
      <c r="F77" s="328">
        <v>2</v>
      </c>
      <c r="G77" s="328">
        <v>60</v>
      </c>
      <c r="H77" s="328">
        <v>1280</v>
      </c>
      <c r="I77" s="328">
        <v>858</v>
      </c>
      <c r="J77" s="327">
        <v>398</v>
      </c>
      <c r="K77" s="327">
        <v>0</v>
      </c>
      <c r="L77" s="327">
        <f t="shared" ref="L77:L78" si="21">I77-J77-K77</f>
        <v>460</v>
      </c>
      <c r="M77" s="171"/>
      <c r="N77" s="171"/>
      <c r="O77" s="171"/>
      <c r="P77" s="171"/>
      <c r="Q77" s="171"/>
      <c r="R77" s="338"/>
      <c r="S77" s="329"/>
      <c r="T77" s="329"/>
      <c r="U77" s="329"/>
      <c r="V77" s="329"/>
      <c r="W77" s="329"/>
      <c r="X77" s="330"/>
      <c r="Y77" s="330"/>
      <c r="Z77" s="330"/>
    </row>
    <row r="78" spans="1:26" ht="15.75" customHeight="1">
      <c r="A78" s="337"/>
      <c r="B78" s="334" t="s">
        <v>438</v>
      </c>
      <c r="C78" s="338">
        <v>6</v>
      </c>
      <c r="D78" s="338">
        <v>1</v>
      </c>
      <c r="E78" s="338">
        <v>16</v>
      </c>
      <c r="F78" s="338">
        <v>2</v>
      </c>
      <c r="G78" s="338">
        <v>60</v>
      </c>
      <c r="H78" s="338">
        <v>1280</v>
      </c>
      <c r="I78" s="338">
        <v>858</v>
      </c>
      <c r="J78" s="171">
        <v>398</v>
      </c>
      <c r="K78" s="171">
        <v>0</v>
      </c>
      <c r="L78" s="171">
        <f t="shared" si="21"/>
        <v>460</v>
      </c>
      <c r="M78" s="171"/>
      <c r="N78" s="171"/>
      <c r="O78" s="171"/>
      <c r="P78" s="171"/>
      <c r="Q78" s="171"/>
      <c r="R78" s="338"/>
      <c r="S78" s="329"/>
      <c r="T78" s="329"/>
      <c r="U78" s="329"/>
      <c r="V78" s="329"/>
      <c r="W78" s="329"/>
      <c r="X78" s="330"/>
      <c r="Y78" s="330"/>
      <c r="Z78" s="330"/>
    </row>
    <row r="79" spans="1:26" ht="15.75" customHeight="1">
      <c r="A79" s="337"/>
      <c r="B79" s="334" t="s">
        <v>439</v>
      </c>
      <c r="C79" s="340">
        <v>0</v>
      </c>
      <c r="D79" s="340">
        <v>0</v>
      </c>
      <c r="E79" s="340">
        <v>0</v>
      </c>
      <c r="F79" s="340">
        <v>0</v>
      </c>
      <c r="G79" s="340">
        <v>0</v>
      </c>
      <c r="H79" s="340">
        <v>0</v>
      </c>
      <c r="I79" s="340">
        <v>0</v>
      </c>
      <c r="J79" s="340">
        <v>0</v>
      </c>
      <c r="K79" s="340">
        <v>0</v>
      </c>
      <c r="L79" s="340">
        <v>0</v>
      </c>
      <c r="M79" s="171"/>
      <c r="N79" s="171"/>
      <c r="O79" s="171"/>
      <c r="P79" s="171"/>
      <c r="Q79" s="171"/>
      <c r="R79" s="338"/>
      <c r="S79" s="329"/>
      <c r="T79" s="329"/>
      <c r="U79" s="329"/>
      <c r="V79" s="329"/>
      <c r="W79" s="329"/>
      <c r="X79" s="330"/>
      <c r="Y79" s="330"/>
      <c r="Z79" s="330"/>
    </row>
    <row r="80" spans="1:26" ht="15.75" customHeight="1">
      <c r="A80" s="337" t="s">
        <v>462</v>
      </c>
      <c r="B80" s="325" t="s">
        <v>449</v>
      </c>
      <c r="C80" s="338">
        <v>5</v>
      </c>
      <c r="D80" s="338">
        <v>1.4</v>
      </c>
      <c r="E80" s="338">
        <v>9</v>
      </c>
      <c r="F80" s="338">
        <v>1</v>
      </c>
      <c r="G80" s="338">
        <v>171</v>
      </c>
      <c r="H80" s="338">
        <v>1197</v>
      </c>
      <c r="I80" s="338">
        <v>742.5</v>
      </c>
      <c r="J80" s="328">
        <f t="shared" ref="J80:J81" si="22">I80</f>
        <v>742.5</v>
      </c>
      <c r="K80" s="327">
        <v>0</v>
      </c>
      <c r="L80" s="327">
        <f>I80-J80-K80</f>
        <v>0</v>
      </c>
      <c r="M80" s="171"/>
      <c r="N80" s="171"/>
      <c r="O80" s="171"/>
      <c r="P80" s="171"/>
      <c r="Q80" s="171"/>
      <c r="R80" s="338"/>
      <c r="S80" s="329"/>
      <c r="T80" s="329"/>
      <c r="U80" s="329"/>
      <c r="V80" s="329"/>
      <c r="W80" s="329"/>
      <c r="X80" s="330"/>
      <c r="Y80" s="330"/>
      <c r="Z80" s="330"/>
    </row>
    <row r="81" spans="1:26" ht="15.75" customHeight="1">
      <c r="A81" s="337"/>
      <c r="B81" s="334" t="s">
        <v>438</v>
      </c>
      <c r="C81" s="338">
        <v>5</v>
      </c>
      <c r="D81" s="338">
        <v>1.4</v>
      </c>
      <c r="E81" s="338">
        <v>9</v>
      </c>
      <c r="F81" s="338">
        <v>1</v>
      </c>
      <c r="G81" s="338">
        <v>171</v>
      </c>
      <c r="H81" s="338">
        <v>1197</v>
      </c>
      <c r="I81" s="338">
        <v>742.5</v>
      </c>
      <c r="J81" s="328">
        <f t="shared" si="22"/>
        <v>742.5</v>
      </c>
      <c r="K81" s="171">
        <v>0</v>
      </c>
      <c r="L81" s="171"/>
      <c r="M81" s="171"/>
      <c r="N81" s="171"/>
      <c r="O81" s="171"/>
      <c r="P81" s="171"/>
      <c r="Q81" s="171"/>
      <c r="R81" s="338"/>
      <c r="S81" s="329"/>
      <c r="T81" s="329"/>
      <c r="U81" s="329"/>
      <c r="V81" s="329"/>
      <c r="W81" s="329"/>
      <c r="X81" s="330"/>
      <c r="Y81" s="330"/>
      <c r="Z81" s="330"/>
    </row>
    <row r="82" spans="1:26" ht="15.75" customHeight="1">
      <c r="A82" s="337"/>
      <c r="B82" s="334" t="s">
        <v>439</v>
      </c>
      <c r="C82" s="340">
        <v>0</v>
      </c>
      <c r="D82" s="340">
        <v>0</v>
      </c>
      <c r="E82" s="340">
        <v>0</v>
      </c>
      <c r="F82" s="340">
        <v>0</v>
      </c>
      <c r="G82" s="340">
        <v>0</v>
      </c>
      <c r="H82" s="340">
        <v>0</v>
      </c>
      <c r="I82" s="340">
        <v>0</v>
      </c>
      <c r="J82" s="340">
        <v>0</v>
      </c>
      <c r="K82" s="340">
        <v>0</v>
      </c>
      <c r="L82" s="340">
        <v>0</v>
      </c>
      <c r="M82" s="171"/>
      <c r="N82" s="171"/>
      <c r="O82" s="171"/>
      <c r="P82" s="171"/>
      <c r="Q82" s="171"/>
      <c r="R82" s="338"/>
      <c r="S82" s="329"/>
      <c r="T82" s="329"/>
      <c r="U82" s="329"/>
      <c r="V82" s="329"/>
      <c r="W82" s="329"/>
      <c r="X82" s="330"/>
      <c r="Y82" s="330"/>
      <c r="Z82" s="330"/>
    </row>
    <row r="83" spans="1:26" ht="15.75" customHeight="1">
      <c r="A83" s="339" t="s">
        <v>463</v>
      </c>
      <c r="B83" s="325" t="s">
        <v>450</v>
      </c>
      <c r="C83" s="328">
        <v>5</v>
      </c>
      <c r="D83" s="328">
        <v>1.4</v>
      </c>
      <c r="E83" s="328">
        <v>1</v>
      </c>
      <c r="F83" s="328">
        <v>1</v>
      </c>
      <c r="G83" s="328">
        <v>18</v>
      </c>
      <c r="H83" s="328">
        <v>126</v>
      </c>
      <c r="I83" s="328">
        <v>82.5</v>
      </c>
      <c r="J83" s="328">
        <f t="shared" ref="J83:J85" si="23">I83</f>
        <v>82.5</v>
      </c>
      <c r="K83" s="327">
        <v>0</v>
      </c>
      <c r="L83" s="327">
        <f>I83-J83-K83</f>
        <v>0</v>
      </c>
      <c r="M83" s="171"/>
      <c r="N83" s="171"/>
      <c r="O83" s="171"/>
      <c r="P83" s="171"/>
      <c r="Q83" s="171"/>
      <c r="R83" s="338"/>
      <c r="S83" s="329"/>
      <c r="T83" s="329"/>
      <c r="U83" s="329"/>
      <c r="V83" s="329"/>
      <c r="W83" s="329"/>
      <c r="X83" s="330"/>
      <c r="Y83" s="330"/>
      <c r="Z83" s="330"/>
    </row>
    <row r="84" spans="1:26" ht="15.75" customHeight="1">
      <c r="A84" s="337"/>
      <c r="B84" s="334" t="s">
        <v>438</v>
      </c>
      <c r="C84" s="338">
        <v>5</v>
      </c>
      <c r="D84" s="338">
        <v>1.4</v>
      </c>
      <c r="E84" s="338">
        <v>1</v>
      </c>
      <c r="F84" s="338">
        <v>1</v>
      </c>
      <c r="G84" s="338">
        <v>18</v>
      </c>
      <c r="H84" s="338">
        <v>126</v>
      </c>
      <c r="I84" s="338">
        <v>82.5</v>
      </c>
      <c r="J84" s="338">
        <f t="shared" si="23"/>
        <v>82.5</v>
      </c>
      <c r="K84" s="171">
        <v>0</v>
      </c>
      <c r="L84" s="171">
        <v>0</v>
      </c>
      <c r="M84" s="171"/>
      <c r="N84" s="171"/>
      <c r="O84" s="171"/>
      <c r="P84" s="171"/>
      <c r="Q84" s="171"/>
      <c r="R84" s="338"/>
      <c r="S84" s="329"/>
      <c r="T84" s="329"/>
      <c r="U84" s="329"/>
      <c r="V84" s="329"/>
      <c r="W84" s="329"/>
      <c r="X84" s="330"/>
      <c r="Y84" s="330"/>
      <c r="Z84" s="330"/>
    </row>
    <row r="85" spans="1:26" ht="15.75" customHeight="1">
      <c r="A85" s="337"/>
      <c r="B85" s="334" t="s">
        <v>439</v>
      </c>
      <c r="C85" s="340">
        <v>0</v>
      </c>
      <c r="D85" s="340">
        <v>0</v>
      </c>
      <c r="E85" s="340">
        <v>0</v>
      </c>
      <c r="F85" s="340">
        <v>0</v>
      </c>
      <c r="G85" s="340">
        <v>0</v>
      </c>
      <c r="H85" s="340">
        <v>0</v>
      </c>
      <c r="I85" s="340">
        <v>0</v>
      </c>
      <c r="J85" s="340">
        <f t="shared" si="23"/>
        <v>0</v>
      </c>
      <c r="K85" s="171">
        <v>0</v>
      </c>
      <c r="L85" s="171">
        <v>0</v>
      </c>
      <c r="M85" s="171"/>
      <c r="N85" s="171"/>
      <c r="O85" s="171"/>
      <c r="P85" s="171"/>
      <c r="Q85" s="171"/>
      <c r="R85" s="338"/>
      <c r="S85" s="329"/>
      <c r="T85" s="329"/>
      <c r="U85" s="329"/>
      <c r="V85" s="329"/>
      <c r="W85" s="329"/>
      <c r="X85" s="330"/>
      <c r="Y85" s="330"/>
      <c r="Z85" s="330"/>
    </row>
    <row r="86" spans="1:26" ht="15.75" customHeight="1">
      <c r="A86" s="321">
        <v>2</v>
      </c>
      <c r="B86" s="322" t="s">
        <v>398</v>
      </c>
      <c r="C86" s="358">
        <f t="shared" ref="C86:L86" si="24">C87+C124</f>
        <v>496</v>
      </c>
      <c r="D86" s="358">
        <f t="shared" si="24"/>
        <v>179.5</v>
      </c>
      <c r="E86" s="358">
        <f t="shared" si="24"/>
        <v>595</v>
      </c>
      <c r="F86" s="358">
        <f t="shared" si="24"/>
        <v>177</v>
      </c>
      <c r="G86" s="358">
        <f t="shared" si="24"/>
        <v>3152</v>
      </c>
      <c r="H86" s="358">
        <f t="shared" si="24"/>
        <v>13167</v>
      </c>
      <c r="I86" s="358">
        <f t="shared" si="24"/>
        <v>42087.887499999997</v>
      </c>
      <c r="J86" s="358">
        <f t="shared" si="24"/>
        <v>32213.137500000001</v>
      </c>
      <c r="K86" s="358">
        <f t="shared" si="24"/>
        <v>5177.625</v>
      </c>
      <c r="L86" s="358">
        <f t="shared" si="24"/>
        <v>4697.125</v>
      </c>
      <c r="M86" s="171"/>
      <c r="N86" s="171"/>
      <c r="O86" s="171"/>
      <c r="P86" s="171"/>
      <c r="Q86" s="171"/>
      <c r="R86" s="338"/>
      <c r="S86" s="329"/>
      <c r="T86" s="329"/>
      <c r="U86" s="329"/>
      <c r="V86" s="329"/>
      <c r="W86" s="329"/>
      <c r="X86" s="330"/>
      <c r="Y86" s="330"/>
      <c r="Z86" s="330"/>
    </row>
    <row r="87" spans="1:26" ht="15.75" customHeight="1">
      <c r="A87" s="324" t="s">
        <v>76</v>
      </c>
      <c r="B87" s="325" t="s">
        <v>400</v>
      </c>
      <c r="C87" s="326">
        <f t="shared" ref="C87:L87" si="25">C88+C91+C94+C97+C100+C103+C106+C109+C112+C115+C118+C121</f>
        <v>450</v>
      </c>
      <c r="D87" s="326">
        <f t="shared" si="25"/>
        <v>173.5</v>
      </c>
      <c r="E87" s="326">
        <f t="shared" si="25"/>
        <v>245</v>
      </c>
      <c r="F87" s="326">
        <f t="shared" si="25"/>
        <v>171</v>
      </c>
      <c r="G87" s="326">
        <f t="shared" si="25"/>
        <v>2364</v>
      </c>
      <c r="H87" s="326">
        <f t="shared" si="25"/>
        <v>7765</v>
      </c>
      <c r="I87" s="326">
        <f t="shared" si="25"/>
        <v>13282.887500000001</v>
      </c>
      <c r="J87" s="326">
        <f t="shared" si="25"/>
        <v>12258.137500000001</v>
      </c>
      <c r="K87" s="326">
        <f t="shared" si="25"/>
        <v>587.625</v>
      </c>
      <c r="L87" s="326">
        <f t="shared" si="25"/>
        <v>437.125</v>
      </c>
      <c r="M87" s="171"/>
      <c r="N87" s="171"/>
      <c r="O87" s="171"/>
      <c r="P87" s="171"/>
      <c r="Q87" s="171"/>
      <c r="R87" s="338"/>
      <c r="S87" s="329"/>
      <c r="T87" s="329"/>
      <c r="U87" s="329"/>
      <c r="V87" s="329"/>
      <c r="W87" s="329"/>
      <c r="X87" s="330"/>
      <c r="Y87" s="330"/>
      <c r="Z87" s="330"/>
    </row>
    <row r="88" spans="1:26" ht="15.75" customHeight="1">
      <c r="A88" s="331" t="s">
        <v>382</v>
      </c>
      <c r="B88" s="325" t="s">
        <v>437</v>
      </c>
      <c r="C88" s="328">
        <f t="shared" ref="C88:L88" si="26">SUM(C89:C90)</f>
        <v>39</v>
      </c>
      <c r="D88" s="328">
        <f t="shared" si="26"/>
        <v>13</v>
      </c>
      <c r="E88" s="328">
        <f t="shared" si="26"/>
        <v>13</v>
      </c>
      <c r="F88" s="328">
        <f t="shared" si="26"/>
        <v>13</v>
      </c>
      <c r="G88" s="328">
        <f t="shared" si="26"/>
        <v>520</v>
      </c>
      <c r="H88" s="328">
        <f t="shared" si="26"/>
        <v>1560</v>
      </c>
      <c r="I88" s="328">
        <f t="shared" si="26"/>
        <v>677.625</v>
      </c>
      <c r="J88" s="328">
        <f t="shared" si="26"/>
        <v>573.375</v>
      </c>
      <c r="K88" s="328">
        <f t="shared" si="26"/>
        <v>52.125</v>
      </c>
      <c r="L88" s="328">
        <f t="shared" si="26"/>
        <v>52.125</v>
      </c>
      <c r="M88" s="327"/>
      <c r="N88" s="327"/>
      <c r="O88" s="327"/>
      <c r="P88" s="327"/>
      <c r="Q88" s="327"/>
      <c r="R88" s="328"/>
      <c r="S88" s="329"/>
      <c r="T88" s="329"/>
      <c r="U88" s="329"/>
      <c r="V88" s="329"/>
      <c r="W88" s="329"/>
      <c r="X88" s="330"/>
      <c r="Y88" s="330"/>
      <c r="Z88" s="330"/>
    </row>
    <row r="89" spans="1:26" ht="15.75" customHeight="1">
      <c r="A89" s="333"/>
      <c r="B89" s="334" t="s">
        <v>438</v>
      </c>
      <c r="C89" s="338">
        <v>15</v>
      </c>
      <c r="D89" s="338">
        <v>5</v>
      </c>
      <c r="E89" s="338">
        <v>5</v>
      </c>
      <c r="F89" s="338">
        <v>5</v>
      </c>
      <c r="G89" s="338">
        <v>200</v>
      </c>
      <c r="H89" s="338">
        <v>600</v>
      </c>
      <c r="I89" s="338">
        <v>260.625</v>
      </c>
      <c r="J89" s="338">
        <v>208.5</v>
      </c>
      <c r="K89" s="338">
        <v>52.125</v>
      </c>
      <c r="L89" s="338">
        <v>0</v>
      </c>
      <c r="M89" s="327"/>
      <c r="N89" s="327"/>
      <c r="O89" s="327"/>
      <c r="P89" s="327"/>
      <c r="Q89" s="327"/>
      <c r="R89" s="328"/>
      <c r="S89" s="329"/>
      <c r="T89" s="329"/>
      <c r="U89" s="329"/>
      <c r="V89" s="329"/>
      <c r="W89" s="329"/>
      <c r="X89" s="330"/>
      <c r="Y89" s="330"/>
      <c r="Z89" s="330"/>
    </row>
    <row r="90" spans="1:26" ht="15.75" customHeight="1">
      <c r="A90" s="333"/>
      <c r="B90" s="334" t="s">
        <v>439</v>
      </c>
      <c r="C90" s="338">
        <v>24</v>
      </c>
      <c r="D90" s="338">
        <v>8</v>
      </c>
      <c r="E90" s="338">
        <v>8</v>
      </c>
      <c r="F90" s="338">
        <v>8</v>
      </c>
      <c r="G90" s="338">
        <v>320</v>
      </c>
      <c r="H90" s="338">
        <v>960</v>
      </c>
      <c r="I90" s="338">
        <v>417</v>
      </c>
      <c r="J90" s="338">
        <v>364.875</v>
      </c>
      <c r="K90" s="338">
        <v>0</v>
      </c>
      <c r="L90" s="338">
        <v>52.125</v>
      </c>
      <c r="M90" s="327"/>
      <c r="N90" s="327"/>
      <c r="O90" s="327"/>
      <c r="P90" s="327"/>
      <c r="Q90" s="327"/>
      <c r="R90" s="328"/>
      <c r="S90" s="329"/>
      <c r="T90" s="329"/>
      <c r="U90" s="329"/>
      <c r="V90" s="329"/>
      <c r="W90" s="329"/>
      <c r="X90" s="330"/>
      <c r="Y90" s="330"/>
      <c r="Z90" s="330"/>
    </row>
    <row r="91" spans="1:26" ht="15.75" customHeight="1">
      <c r="A91" s="333" t="s">
        <v>384</v>
      </c>
      <c r="B91" s="325" t="s">
        <v>440</v>
      </c>
      <c r="C91" s="359">
        <v>36</v>
      </c>
      <c r="D91" s="359">
        <v>12</v>
      </c>
      <c r="E91" s="359">
        <v>19</v>
      </c>
      <c r="F91" s="359">
        <v>12</v>
      </c>
      <c r="G91" s="359">
        <v>218</v>
      </c>
      <c r="H91" s="359">
        <v>654</v>
      </c>
      <c r="I91" s="359">
        <v>940.5</v>
      </c>
      <c r="J91" s="327">
        <f t="shared" ref="J91:J93" si="27">I91</f>
        <v>940.5</v>
      </c>
      <c r="K91" s="327">
        <v>0</v>
      </c>
      <c r="L91" s="327">
        <f>I91-J91-K91</f>
        <v>0</v>
      </c>
      <c r="M91" s="327"/>
      <c r="N91" s="327"/>
      <c r="O91" s="327"/>
      <c r="P91" s="327"/>
      <c r="Q91" s="327"/>
      <c r="R91" s="328"/>
      <c r="S91" s="329"/>
      <c r="T91" s="329"/>
      <c r="U91" s="329"/>
      <c r="V91" s="329"/>
      <c r="W91" s="329"/>
      <c r="X91" s="330"/>
      <c r="Y91" s="330"/>
      <c r="Z91" s="330"/>
    </row>
    <row r="92" spans="1:26" ht="15.75" customHeight="1">
      <c r="A92" s="337"/>
      <c r="B92" s="334" t="s">
        <v>438</v>
      </c>
      <c r="C92" s="171">
        <v>18</v>
      </c>
      <c r="D92" s="171">
        <v>6</v>
      </c>
      <c r="E92" s="171">
        <v>10</v>
      </c>
      <c r="F92" s="171">
        <v>6</v>
      </c>
      <c r="G92" s="171">
        <v>118</v>
      </c>
      <c r="H92" s="171">
        <v>300</v>
      </c>
      <c r="I92" s="327">
        <v>500</v>
      </c>
      <c r="J92" s="327">
        <f t="shared" si="27"/>
        <v>500</v>
      </c>
      <c r="K92" s="327">
        <v>0</v>
      </c>
      <c r="L92" s="327">
        <v>0</v>
      </c>
      <c r="M92" s="327"/>
      <c r="N92" s="327"/>
      <c r="O92" s="327"/>
      <c r="P92" s="327"/>
      <c r="Q92" s="327"/>
      <c r="R92" s="328"/>
      <c r="S92" s="329"/>
      <c r="T92" s="329"/>
      <c r="U92" s="329"/>
      <c r="V92" s="329"/>
      <c r="W92" s="329"/>
      <c r="X92" s="330"/>
      <c r="Y92" s="330"/>
      <c r="Z92" s="330"/>
    </row>
    <row r="93" spans="1:26" ht="15.75" customHeight="1">
      <c r="A93" s="337"/>
      <c r="B93" s="334" t="s">
        <v>439</v>
      </c>
      <c r="C93" s="171">
        <v>18</v>
      </c>
      <c r="D93" s="171">
        <v>6</v>
      </c>
      <c r="E93" s="171">
        <v>9</v>
      </c>
      <c r="F93" s="171">
        <v>6</v>
      </c>
      <c r="G93" s="171">
        <v>100</v>
      </c>
      <c r="H93" s="171">
        <v>354</v>
      </c>
      <c r="I93" s="327">
        <v>440.5</v>
      </c>
      <c r="J93" s="327">
        <f t="shared" si="27"/>
        <v>440.5</v>
      </c>
      <c r="K93" s="327">
        <v>0</v>
      </c>
      <c r="L93" s="327">
        <v>0</v>
      </c>
      <c r="M93" s="327"/>
      <c r="N93" s="327"/>
      <c r="O93" s="327"/>
      <c r="P93" s="327"/>
      <c r="Q93" s="327"/>
      <c r="R93" s="328"/>
      <c r="S93" s="329"/>
      <c r="T93" s="329"/>
      <c r="U93" s="329"/>
      <c r="V93" s="329"/>
      <c r="W93" s="329"/>
      <c r="X93" s="330"/>
      <c r="Y93" s="330"/>
      <c r="Z93" s="330"/>
    </row>
    <row r="94" spans="1:26" ht="15.75" customHeight="1">
      <c r="A94" s="337" t="s">
        <v>385</v>
      </c>
      <c r="B94" s="325" t="s">
        <v>441</v>
      </c>
      <c r="C94" s="328">
        <f t="shared" ref="C94:K94" si="28">+SUM(C95:C96)</f>
        <v>39</v>
      </c>
      <c r="D94" s="328">
        <f t="shared" si="28"/>
        <v>13</v>
      </c>
      <c r="E94" s="328">
        <f t="shared" si="28"/>
        <v>26</v>
      </c>
      <c r="F94" s="328">
        <f t="shared" si="28"/>
        <v>13</v>
      </c>
      <c r="G94" s="328">
        <f t="shared" si="28"/>
        <v>390</v>
      </c>
      <c r="H94" s="328">
        <f t="shared" si="28"/>
        <v>1170</v>
      </c>
      <c r="I94" s="328">
        <f t="shared" si="28"/>
        <v>1355.25</v>
      </c>
      <c r="J94" s="328">
        <f t="shared" si="28"/>
        <v>1042.5</v>
      </c>
      <c r="K94" s="328">
        <f t="shared" si="28"/>
        <v>312.75</v>
      </c>
      <c r="L94" s="328">
        <f t="shared" ref="L94:L95" si="29">I94-J94-K94</f>
        <v>0</v>
      </c>
      <c r="M94" s="327"/>
      <c r="N94" s="327"/>
      <c r="O94" s="327"/>
      <c r="P94" s="327"/>
      <c r="Q94" s="327"/>
      <c r="R94" s="328"/>
      <c r="S94" s="329"/>
      <c r="T94" s="329"/>
      <c r="U94" s="329"/>
      <c r="V94" s="329"/>
      <c r="W94" s="329"/>
      <c r="X94" s="330"/>
      <c r="Y94" s="330"/>
      <c r="Z94" s="330"/>
    </row>
    <row r="95" spans="1:26" ht="15.75" customHeight="1">
      <c r="A95" s="337"/>
      <c r="B95" s="334" t="s">
        <v>438</v>
      </c>
      <c r="C95" s="338">
        <v>39</v>
      </c>
      <c r="D95" s="338">
        <v>13</v>
      </c>
      <c r="E95" s="338">
        <v>26</v>
      </c>
      <c r="F95" s="338">
        <v>13</v>
      </c>
      <c r="G95" s="338">
        <v>390</v>
      </c>
      <c r="H95" s="338">
        <v>1170</v>
      </c>
      <c r="I95" s="338">
        <v>1355.25</v>
      </c>
      <c r="J95" s="338">
        <v>1042.5</v>
      </c>
      <c r="K95" s="328">
        <v>312.75</v>
      </c>
      <c r="L95" s="338">
        <f t="shared" si="29"/>
        <v>0</v>
      </c>
      <c r="M95" s="327"/>
      <c r="N95" s="327"/>
      <c r="O95" s="327"/>
      <c r="P95" s="327"/>
      <c r="Q95" s="327"/>
      <c r="R95" s="328"/>
      <c r="S95" s="329"/>
      <c r="T95" s="329"/>
      <c r="U95" s="329"/>
      <c r="V95" s="329"/>
      <c r="W95" s="329"/>
      <c r="X95" s="330"/>
      <c r="Y95" s="330"/>
      <c r="Z95" s="330"/>
    </row>
    <row r="96" spans="1:26" ht="15.75" customHeight="1">
      <c r="A96" s="337"/>
      <c r="B96" s="334" t="s">
        <v>439</v>
      </c>
      <c r="C96" s="360">
        <v>0</v>
      </c>
      <c r="D96" s="360">
        <v>0</v>
      </c>
      <c r="E96" s="360">
        <v>0</v>
      </c>
      <c r="F96" s="360">
        <v>0</v>
      </c>
      <c r="G96" s="360">
        <v>0</v>
      </c>
      <c r="H96" s="360">
        <v>0</v>
      </c>
      <c r="I96" s="360">
        <v>0</v>
      </c>
      <c r="J96" s="360">
        <v>0</v>
      </c>
      <c r="K96" s="361">
        <v>0</v>
      </c>
      <c r="L96" s="361">
        <v>0</v>
      </c>
      <c r="M96" s="327"/>
      <c r="N96" s="327"/>
      <c r="O96" s="327"/>
      <c r="P96" s="327"/>
      <c r="Q96" s="327"/>
      <c r="R96" s="328"/>
      <c r="S96" s="329"/>
      <c r="T96" s="329"/>
      <c r="U96" s="329"/>
      <c r="V96" s="329"/>
      <c r="W96" s="329"/>
      <c r="X96" s="330"/>
      <c r="Y96" s="330"/>
      <c r="Z96" s="330"/>
    </row>
    <row r="97" spans="1:26" ht="15.75" customHeight="1">
      <c r="A97" s="339" t="s">
        <v>386</v>
      </c>
      <c r="B97" s="325" t="s">
        <v>442</v>
      </c>
      <c r="C97" s="328">
        <v>102</v>
      </c>
      <c r="D97" s="328">
        <v>51</v>
      </c>
      <c r="E97" s="328">
        <v>47</v>
      </c>
      <c r="F97" s="328">
        <v>34</v>
      </c>
      <c r="G97" s="328">
        <v>234</v>
      </c>
      <c r="H97" s="328">
        <v>1053</v>
      </c>
      <c r="I97" s="328">
        <v>2449.875</v>
      </c>
      <c r="J97" s="327">
        <f>J98+J99</f>
        <v>2449.875</v>
      </c>
      <c r="K97" s="327">
        <v>0</v>
      </c>
      <c r="L97" s="338">
        <v>0</v>
      </c>
      <c r="M97" s="327"/>
      <c r="N97" s="327"/>
      <c r="O97" s="327"/>
      <c r="P97" s="327"/>
      <c r="Q97" s="327"/>
      <c r="R97" s="328"/>
      <c r="S97" s="329"/>
      <c r="T97" s="329"/>
      <c r="U97" s="329"/>
      <c r="V97" s="329"/>
      <c r="W97" s="329"/>
      <c r="X97" s="330"/>
      <c r="Y97" s="330"/>
      <c r="Z97" s="330"/>
    </row>
    <row r="98" spans="1:26" ht="15.75" customHeight="1">
      <c r="A98" s="337"/>
      <c r="B98" s="334" t="s">
        <v>438</v>
      </c>
      <c r="C98" s="338">
        <v>51</v>
      </c>
      <c r="D98" s="338">
        <v>26</v>
      </c>
      <c r="E98" s="338">
        <v>27</v>
      </c>
      <c r="F98" s="338">
        <v>17</v>
      </c>
      <c r="G98" s="338">
        <v>134</v>
      </c>
      <c r="H98" s="338">
        <v>500</v>
      </c>
      <c r="I98" s="338">
        <v>1000</v>
      </c>
      <c r="J98" s="327">
        <f t="shared" ref="J98:J99" si="30">I98</f>
        <v>1000</v>
      </c>
      <c r="K98" s="327">
        <v>0</v>
      </c>
      <c r="L98" s="327">
        <v>0</v>
      </c>
      <c r="M98" s="327"/>
      <c r="N98" s="327"/>
      <c r="O98" s="327"/>
      <c r="P98" s="327"/>
      <c r="Q98" s="327"/>
      <c r="R98" s="328"/>
      <c r="S98" s="329"/>
      <c r="T98" s="329"/>
      <c r="U98" s="329"/>
      <c r="V98" s="329"/>
      <c r="W98" s="329"/>
      <c r="X98" s="330"/>
      <c r="Y98" s="330"/>
      <c r="Z98" s="330"/>
    </row>
    <row r="99" spans="1:26" ht="15.75" customHeight="1">
      <c r="A99" s="337"/>
      <c r="B99" s="334" t="s">
        <v>439</v>
      </c>
      <c r="C99" s="338">
        <v>51</v>
      </c>
      <c r="D99" s="338">
        <v>25</v>
      </c>
      <c r="E99" s="338">
        <v>20</v>
      </c>
      <c r="F99" s="338">
        <v>17</v>
      </c>
      <c r="G99" s="338">
        <v>100</v>
      </c>
      <c r="H99" s="338">
        <v>553</v>
      </c>
      <c r="I99" s="338">
        <v>1449.875</v>
      </c>
      <c r="J99" s="327">
        <f t="shared" si="30"/>
        <v>1449.875</v>
      </c>
      <c r="K99" s="327">
        <v>0</v>
      </c>
      <c r="L99" s="327">
        <v>0</v>
      </c>
      <c r="M99" s="327"/>
      <c r="N99" s="327"/>
      <c r="O99" s="327"/>
      <c r="P99" s="327"/>
      <c r="Q99" s="327"/>
      <c r="R99" s="328"/>
      <c r="S99" s="329"/>
      <c r="T99" s="329"/>
      <c r="U99" s="329"/>
      <c r="V99" s="329"/>
      <c r="W99" s="329"/>
      <c r="X99" s="330"/>
      <c r="Y99" s="330"/>
      <c r="Z99" s="330"/>
    </row>
    <row r="100" spans="1:26" ht="15.75" customHeight="1">
      <c r="A100" s="333" t="s">
        <v>387</v>
      </c>
      <c r="B100" s="325" t="s">
        <v>443</v>
      </c>
      <c r="C100" s="328">
        <v>3</v>
      </c>
      <c r="D100" s="328">
        <v>1.5</v>
      </c>
      <c r="E100" s="328">
        <v>1</v>
      </c>
      <c r="F100" s="328">
        <v>1</v>
      </c>
      <c r="G100" s="328">
        <v>20</v>
      </c>
      <c r="H100" s="328">
        <v>90</v>
      </c>
      <c r="I100" s="353">
        <v>55.6875</v>
      </c>
      <c r="J100" s="354">
        <v>55.6875</v>
      </c>
      <c r="K100" s="327">
        <v>0</v>
      </c>
      <c r="L100" s="327">
        <v>0</v>
      </c>
      <c r="M100" s="171"/>
      <c r="N100" s="171"/>
      <c r="O100" s="171"/>
      <c r="P100" s="171"/>
      <c r="Q100" s="171"/>
      <c r="R100" s="338"/>
      <c r="S100" s="329"/>
      <c r="T100" s="329"/>
      <c r="U100" s="329"/>
      <c r="V100" s="329"/>
      <c r="W100" s="329"/>
      <c r="X100" s="330"/>
      <c r="Y100" s="330"/>
      <c r="Z100" s="330"/>
    </row>
    <row r="101" spans="1:26" ht="15.75" customHeight="1">
      <c r="A101" s="337"/>
      <c r="B101" s="334" t="s">
        <v>438</v>
      </c>
      <c r="C101" s="338">
        <v>3</v>
      </c>
      <c r="D101" s="338">
        <v>1.5</v>
      </c>
      <c r="E101" s="338">
        <v>1</v>
      </c>
      <c r="F101" s="338">
        <v>1</v>
      </c>
      <c r="G101" s="338">
        <v>20</v>
      </c>
      <c r="H101" s="338">
        <v>90</v>
      </c>
      <c r="I101" s="355">
        <v>55.6875</v>
      </c>
      <c r="J101" s="356">
        <v>55.6875</v>
      </c>
      <c r="K101" s="171">
        <v>0</v>
      </c>
      <c r="L101" s="171">
        <v>0</v>
      </c>
      <c r="M101" s="171"/>
      <c r="N101" s="171"/>
      <c r="O101" s="171"/>
      <c r="P101" s="171"/>
      <c r="Q101" s="171"/>
      <c r="R101" s="338"/>
      <c r="S101" s="329"/>
      <c r="T101" s="329"/>
      <c r="U101" s="329"/>
      <c r="V101" s="329"/>
      <c r="W101" s="329"/>
      <c r="X101" s="330"/>
      <c r="Y101" s="330"/>
      <c r="Z101" s="330"/>
    </row>
    <row r="102" spans="1:26" ht="15.75" customHeight="1">
      <c r="A102" s="337"/>
      <c r="B102" s="334" t="s">
        <v>439</v>
      </c>
      <c r="C102" s="338">
        <v>0</v>
      </c>
      <c r="D102" s="338">
        <v>0</v>
      </c>
      <c r="E102" s="338">
        <v>0</v>
      </c>
      <c r="F102" s="338">
        <v>0</v>
      </c>
      <c r="G102" s="338">
        <v>0</v>
      </c>
      <c r="H102" s="338">
        <v>0</v>
      </c>
      <c r="I102" s="338">
        <v>0</v>
      </c>
      <c r="J102" s="171">
        <v>0</v>
      </c>
      <c r="K102" s="171">
        <v>0</v>
      </c>
      <c r="L102" s="171">
        <v>0</v>
      </c>
      <c r="M102" s="171"/>
      <c r="N102" s="171"/>
      <c r="O102" s="171"/>
      <c r="P102" s="171"/>
      <c r="Q102" s="171"/>
      <c r="R102" s="338"/>
      <c r="S102" s="329"/>
      <c r="T102" s="329"/>
      <c r="U102" s="329"/>
      <c r="V102" s="329"/>
      <c r="W102" s="329"/>
      <c r="X102" s="330"/>
      <c r="Y102" s="330"/>
      <c r="Z102" s="330"/>
    </row>
    <row r="103" spans="1:26" ht="15.75" customHeight="1">
      <c r="A103" s="337" t="s">
        <v>388</v>
      </c>
      <c r="B103" s="325" t="s">
        <v>444</v>
      </c>
      <c r="C103" s="340">
        <f t="shared" ref="C103:L103" si="31">SUM(C104:C105)</f>
        <v>6</v>
      </c>
      <c r="D103" s="340">
        <f t="shared" si="31"/>
        <v>3</v>
      </c>
      <c r="E103" s="340">
        <f t="shared" si="31"/>
        <v>3</v>
      </c>
      <c r="F103" s="340">
        <f t="shared" si="31"/>
        <v>3</v>
      </c>
      <c r="G103" s="340">
        <f t="shared" si="31"/>
        <v>86</v>
      </c>
      <c r="H103" s="340">
        <f t="shared" si="31"/>
        <v>172</v>
      </c>
      <c r="I103" s="340">
        <f t="shared" si="31"/>
        <v>1505</v>
      </c>
      <c r="J103" s="340">
        <f t="shared" si="31"/>
        <v>1120</v>
      </c>
      <c r="K103" s="340">
        <f t="shared" si="31"/>
        <v>0</v>
      </c>
      <c r="L103" s="340">
        <f t="shared" si="31"/>
        <v>385</v>
      </c>
      <c r="M103" s="171"/>
      <c r="N103" s="171"/>
      <c r="O103" s="171"/>
      <c r="P103" s="171"/>
      <c r="Q103" s="171"/>
      <c r="R103" s="338"/>
      <c r="S103" s="329"/>
      <c r="T103" s="329"/>
      <c r="U103" s="329"/>
      <c r="V103" s="329"/>
      <c r="W103" s="329"/>
      <c r="X103" s="330"/>
      <c r="Y103" s="330"/>
      <c r="Z103" s="330"/>
    </row>
    <row r="104" spans="1:26" ht="15.75" customHeight="1">
      <c r="A104" s="337"/>
      <c r="B104" s="334" t="s">
        <v>438</v>
      </c>
      <c r="C104" s="340">
        <v>6</v>
      </c>
      <c r="D104" s="340">
        <v>3</v>
      </c>
      <c r="E104" s="340">
        <v>3</v>
      </c>
      <c r="F104" s="340">
        <v>3</v>
      </c>
      <c r="G104" s="340">
        <v>86</v>
      </c>
      <c r="H104" s="340">
        <v>172</v>
      </c>
      <c r="I104" s="340">
        <v>1505</v>
      </c>
      <c r="J104" s="341">
        <v>1120</v>
      </c>
      <c r="K104" s="341">
        <v>0</v>
      </c>
      <c r="L104" s="341">
        <v>385</v>
      </c>
      <c r="M104" s="171"/>
      <c r="N104" s="171"/>
      <c r="O104" s="171"/>
      <c r="P104" s="171"/>
      <c r="Q104" s="171"/>
      <c r="R104" s="338"/>
      <c r="S104" s="329"/>
      <c r="T104" s="329"/>
      <c r="U104" s="329"/>
      <c r="V104" s="329"/>
      <c r="W104" s="329"/>
      <c r="X104" s="330"/>
      <c r="Y104" s="330"/>
      <c r="Z104" s="330"/>
    </row>
    <row r="105" spans="1:26" ht="15.75" customHeight="1">
      <c r="A105" s="337"/>
      <c r="B105" s="334" t="s">
        <v>439</v>
      </c>
      <c r="C105" s="340">
        <v>0</v>
      </c>
      <c r="D105" s="340">
        <v>0</v>
      </c>
      <c r="E105" s="340">
        <v>0</v>
      </c>
      <c r="F105" s="340">
        <v>0</v>
      </c>
      <c r="G105" s="340">
        <v>0</v>
      </c>
      <c r="H105" s="340">
        <v>0</v>
      </c>
      <c r="I105" s="355">
        <v>0</v>
      </c>
      <c r="J105" s="356">
        <v>0</v>
      </c>
      <c r="K105" s="356">
        <v>0</v>
      </c>
      <c r="L105" s="356"/>
      <c r="M105" s="171"/>
      <c r="N105" s="171"/>
      <c r="O105" s="171"/>
      <c r="P105" s="171"/>
      <c r="Q105" s="171"/>
      <c r="R105" s="338"/>
      <c r="S105" s="329"/>
      <c r="T105" s="329"/>
      <c r="U105" s="329"/>
      <c r="V105" s="329"/>
      <c r="W105" s="329"/>
      <c r="X105" s="330"/>
      <c r="Y105" s="330"/>
      <c r="Z105" s="330"/>
    </row>
    <row r="106" spans="1:26" ht="15.75" customHeight="1">
      <c r="A106" s="337" t="s">
        <v>389</v>
      </c>
      <c r="B106" s="325" t="s">
        <v>445</v>
      </c>
      <c r="C106" s="328">
        <f t="shared" ref="C106:L106" si="32">SUM(C107:C108)</f>
        <v>54</v>
      </c>
      <c r="D106" s="328">
        <f t="shared" si="32"/>
        <v>18</v>
      </c>
      <c r="E106" s="328">
        <f t="shared" si="32"/>
        <v>18</v>
      </c>
      <c r="F106" s="328">
        <f t="shared" si="32"/>
        <v>27</v>
      </c>
      <c r="G106" s="328">
        <f t="shared" si="32"/>
        <v>182</v>
      </c>
      <c r="H106" s="328">
        <f t="shared" si="32"/>
        <v>546</v>
      </c>
      <c r="I106" s="328">
        <f t="shared" si="32"/>
        <v>1336.5</v>
      </c>
      <c r="J106" s="328">
        <f t="shared" si="32"/>
        <v>1113.75</v>
      </c>
      <c r="K106" s="328">
        <f t="shared" si="32"/>
        <v>222.75</v>
      </c>
      <c r="L106" s="328">
        <f t="shared" si="32"/>
        <v>0</v>
      </c>
      <c r="M106" s="171"/>
      <c r="N106" s="171"/>
      <c r="O106" s="171"/>
      <c r="P106" s="171"/>
      <c r="Q106" s="171"/>
      <c r="R106" s="338"/>
      <c r="S106" s="329"/>
      <c r="T106" s="329"/>
      <c r="U106" s="329"/>
      <c r="V106" s="329"/>
      <c r="W106" s="329"/>
      <c r="X106" s="330"/>
      <c r="Y106" s="330"/>
      <c r="Z106" s="330"/>
    </row>
    <row r="107" spans="1:26" ht="15.75" customHeight="1">
      <c r="A107" s="337"/>
      <c r="B107" s="334" t="s">
        <v>438</v>
      </c>
      <c r="C107" s="338">
        <v>24</v>
      </c>
      <c r="D107" s="338">
        <v>8</v>
      </c>
      <c r="E107" s="338">
        <v>8</v>
      </c>
      <c r="F107" s="338">
        <v>12</v>
      </c>
      <c r="G107" s="338">
        <v>112</v>
      </c>
      <c r="H107" s="338">
        <v>336</v>
      </c>
      <c r="I107" s="338">
        <v>594</v>
      </c>
      <c r="J107" s="171">
        <v>519.75</v>
      </c>
      <c r="K107" s="171">
        <v>74.25</v>
      </c>
      <c r="L107" s="171">
        <v>0</v>
      </c>
      <c r="M107" s="171"/>
      <c r="N107" s="171"/>
      <c r="O107" s="171"/>
      <c r="P107" s="171"/>
      <c r="Q107" s="171"/>
      <c r="R107" s="338"/>
      <c r="S107" s="329"/>
      <c r="T107" s="329"/>
      <c r="U107" s="329"/>
      <c r="V107" s="329"/>
      <c r="W107" s="329"/>
      <c r="X107" s="330"/>
      <c r="Y107" s="330"/>
      <c r="Z107" s="330"/>
    </row>
    <row r="108" spans="1:26" ht="15.75" customHeight="1">
      <c r="A108" s="337"/>
      <c r="B108" s="334" t="s">
        <v>439</v>
      </c>
      <c r="C108" s="338">
        <v>30</v>
      </c>
      <c r="D108" s="338">
        <v>10</v>
      </c>
      <c r="E108" s="338">
        <v>10</v>
      </c>
      <c r="F108" s="338">
        <v>15</v>
      </c>
      <c r="G108" s="338">
        <v>70</v>
      </c>
      <c r="H108" s="338">
        <v>210</v>
      </c>
      <c r="I108" s="338">
        <v>742.5</v>
      </c>
      <c r="J108" s="171">
        <v>594</v>
      </c>
      <c r="K108" s="171">
        <v>148.5</v>
      </c>
      <c r="L108" s="171">
        <v>0</v>
      </c>
      <c r="M108" s="171"/>
      <c r="N108" s="171"/>
      <c r="O108" s="171"/>
      <c r="P108" s="171"/>
      <c r="Q108" s="171"/>
      <c r="R108" s="338"/>
      <c r="S108" s="329"/>
      <c r="T108" s="329"/>
      <c r="U108" s="329"/>
      <c r="V108" s="329"/>
      <c r="W108" s="329"/>
      <c r="X108" s="330"/>
      <c r="Y108" s="330"/>
      <c r="Z108" s="330"/>
    </row>
    <row r="109" spans="1:26" ht="15.75" customHeight="1">
      <c r="A109" s="339" t="s">
        <v>390</v>
      </c>
      <c r="B109" s="325" t="s">
        <v>446</v>
      </c>
      <c r="C109" s="328">
        <v>36</v>
      </c>
      <c r="D109" s="328">
        <v>12</v>
      </c>
      <c r="E109" s="328">
        <v>12</v>
      </c>
      <c r="F109" s="328">
        <v>18</v>
      </c>
      <c r="G109" s="328">
        <v>72</v>
      </c>
      <c r="H109" s="328">
        <v>216</v>
      </c>
      <c r="I109" s="328">
        <v>891</v>
      </c>
      <c r="J109" s="328">
        <f t="shared" ref="J109:J114" si="33">I109</f>
        <v>891</v>
      </c>
      <c r="K109" s="327">
        <v>0</v>
      </c>
      <c r="L109" s="327">
        <v>0</v>
      </c>
      <c r="M109" s="171"/>
      <c r="N109" s="171"/>
      <c r="O109" s="171"/>
      <c r="P109" s="171"/>
      <c r="Q109" s="171"/>
      <c r="R109" s="338"/>
      <c r="S109" s="329"/>
      <c r="T109" s="329"/>
      <c r="U109" s="329"/>
      <c r="V109" s="329"/>
      <c r="W109" s="329"/>
      <c r="X109" s="330"/>
      <c r="Y109" s="330"/>
      <c r="Z109" s="330"/>
    </row>
    <row r="110" spans="1:26" ht="15.75" customHeight="1">
      <c r="A110" s="337"/>
      <c r="B110" s="334" t="s">
        <v>438</v>
      </c>
      <c r="C110" s="362">
        <v>18</v>
      </c>
      <c r="D110" s="362">
        <v>6</v>
      </c>
      <c r="E110" s="362">
        <v>6</v>
      </c>
      <c r="F110" s="362">
        <v>9</v>
      </c>
      <c r="G110" s="362">
        <v>36</v>
      </c>
      <c r="H110" s="362">
        <v>108</v>
      </c>
      <c r="I110" s="362">
        <v>491</v>
      </c>
      <c r="J110" s="171">
        <f t="shared" si="33"/>
        <v>491</v>
      </c>
      <c r="K110" s="171">
        <v>0</v>
      </c>
      <c r="L110" s="171">
        <v>0</v>
      </c>
      <c r="M110" s="171"/>
      <c r="N110" s="171"/>
      <c r="O110" s="171"/>
      <c r="P110" s="171"/>
      <c r="Q110" s="171"/>
      <c r="R110" s="338"/>
      <c r="S110" s="329"/>
      <c r="T110" s="329"/>
      <c r="U110" s="329"/>
      <c r="V110" s="329"/>
      <c r="W110" s="329"/>
      <c r="X110" s="330"/>
      <c r="Y110" s="330"/>
      <c r="Z110" s="330"/>
    </row>
    <row r="111" spans="1:26" ht="15.75" customHeight="1">
      <c r="A111" s="337"/>
      <c r="B111" s="334" t="s">
        <v>439</v>
      </c>
      <c r="C111" s="362">
        <v>18</v>
      </c>
      <c r="D111" s="362">
        <v>6</v>
      </c>
      <c r="E111" s="362">
        <v>6</v>
      </c>
      <c r="F111" s="362">
        <v>9</v>
      </c>
      <c r="G111" s="362">
        <v>36</v>
      </c>
      <c r="H111" s="362">
        <v>108</v>
      </c>
      <c r="I111" s="362">
        <v>400</v>
      </c>
      <c r="J111" s="171">
        <f t="shared" si="33"/>
        <v>400</v>
      </c>
      <c r="K111" s="171">
        <v>0</v>
      </c>
      <c r="L111" s="171">
        <v>0</v>
      </c>
      <c r="M111" s="171"/>
      <c r="N111" s="171"/>
      <c r="O111" s="171"/>
      <c r="P111" s="171"/>
      <c r="Q111" s="171"/>
      <c r="R111" s="338"/>
      <c r="S111" s="329"/>
      <c r="T111" s="329"/>
      <c r="U111" s="329"/>
      <c r="V111" s="329"/>
      <c r="W111" s="329"/>
      <c r="X111" s="330"/>
      <c r="Y111" s="330"/>
      <c r="Z111" s="330"/>
    </row>
    <row r="112" spans="1:26" ht="15.75" customHeight="1">
      <c r="A112" s="333" t="s">
        <v>391</v>
      </c>
      <c r="B112" s="325" t="s">
        <v>447</v>
      </c>
      <c r="C112" s="328">
        <v>15</v>
      </c>
      <c r="D112" s="328">
        <v>6</v>
      </c>
      <c r="E112" s="328">
        <v>5</v>
      </c>
      <c r="F112" s="328">
        <v>6</v>
      </c>
      <c r="G112" s="328">
        <v>90</v>
      </c>
      <c r="H112" s="328">
        <v>0</v>
      </c>
      <c r="I112" s="328">
        <v>255</v>
      </c>
      <c r="J112" s="327">
        <f t="shared" si="33"/>
        <v>255</v>
      </c>
      <c r="K112" s="347">
        <v>0</v>
      </c>
      <c r="L112" s="347">
        <v>0</v>
      </c>
      <c r="M112" s="347"/>
      <c r="N112" s="347"/>
      <c r="O112" s="347"/>
      <c r="P112" s="347"/>
      <c r="Q112" s="347"/>
      <c r="R112" s="338"/>
      <c r="S112" s="329"/>
      <c r="T112" s="329"/>
      <c r="U112" s="329"/>
      <c r="V112" s="329"/>
      <c r="W112" s="329"/>
      <c r="X112" s="330"/>
      <c r="Y112" s="330"/>
      <c r="Z112" s="330"/>
    </row>
    <row r="113" spans="1:26" ht="15.75" customHeight="1">
      <c r="A113" s="337"/>
      <c r="B113" s="334" t="s">
        <v>438</v>
      </c>
      <c r="C113" s="338">
        <v>8</v>
      </c>
      <c r="D113" s="338">
        <v>3</v>
      </c>
      <c r="E113" s="338">
        <v>3</v>
      </c>
      <c r="F113" s="338">
        <v>3</v>
      </c>
      <c r="G113" s="338">
        <v>45</v>
      </c>
      <c r="H113" s="338">
        <v>0</v>
      </c>
      <c r="I113" s="338">
        <v>155</v>
      </c>
      <c r="J113" s="327">
        <f t="shared" si="33"/>
        <v>155</v>
      </c>
      <c r="K113" s="171">
        <v>0</v>
      </c>
      <c r="L113" s="347">
        <v>0</v>
      </c>
      <c r="M113" s="347"/>
      <c r="N113" s="347"/>
      <c r="O113" s="347"/>
      <c r="P113" s="347"/>
      <c r="Q113" s="347"/>
      <c r="R113" s="338"/>
      <c r="S113" s="329"/>
      <c r="T113" s="329"/>
      <c r="U113" s="329"/>
      <c r="V113" s="329"/>
      <c r="W113" s="329"/>
      <c r="X113" s="330"/>
      <c r="Y113" s="330"/>
      <c r="Z113" s="330"/>
    </row>
    <row r="114" spans="1:26" ht="15.75" customHeight="1">
      <c r="A114" s="337"/>
      <c r="B114" s="334" t="s">
        <v>439</v>
      </c>
      <c r="C114" s="338">
        <v>7</v>
      </c>
      <c r="D114" s="338">
        <v>3</v>
      </c>
      <c r="E114" s="338">
        <v>2</v>
      </c>
      <c r="F114" s="338">
        <v>3</v>
      </c>
      <c r="G114" s="338">
        <v>45</v>
      </c>
      <c r="H114" s="338">
        <v>0</v>
      </c>
      <c r="I114" s="338">
        <v>100</v>
      </c>
      <c r="J114" s="327">
        <f t="shared" si="33"/>
        <v>100</v>
      </c>
      <c r="K114" s="171">
        <v>0</v>
      </c>
      <c r="L114" s="347">
        <v>0</v>
      </c>
      <c r="M114" s="347"/>
      <c r="N114" s="347"/>
      <c r="O114" s="347"/>
      <c r="P114" s="347"/>
      <c r="Q114" s="347"/>
      <c r="R114" s="338"/>
      <c r="S114" s="329"/>
      <c r="T114" s="329"/>
      <c r="U114" s="329"/>
      <c r="V114" s="329"/>
      <c r="W114" s="329"/>
      <c r="X114" s="330"/>
      <c r="Y114" s="330"/>
      <c r="Z114" s="330"/>
    </row>
    <row r="115" spans="1:26" ht="15.75" customHeight="1">
      <c r="A115" s="337" t="s">
        <v>392</v>
      </c>
      <c r="B115" s="325" t="s">
        <v>448</v>
      </c>
      <c r="C115" s="328">
        <v>24</v>
      </c>
      <c r="D115" s="328">
        <v>12</v>
      </c>
      <c r="E115" s="328">
        <v>8</v>
      </c>
      <c r="F115" s="328">
        <v>12</v>
      </c>
      <c r="G115" s="328">
        <v>72</v>
      </c>
      <c r="H115" s="328">
        <v>324</v>
      </c>
      <c r="I115" s="328">
        <v>594</v>
      </c>
      <c r="J115" s="327">
        <v>594</v>
      </c>
      <c r="K115" s="338">
        <v>0</v>
      </c>
      <c r="L115" s="171">
        <v>0</v>
      </c>
      <c r="M115" s="171"/>
      <c r="N115" s="171"/>
      <c r="O115" s="171"/>
      <c r="P115" s="171"/>
      <c r="Q115" s="171"/>
      <c r="R115" s="338"/>
      <c r="S115" s="329"/>
      <c r="T115" s="329"/>
      <c r="U115" s="329"/>
      <c r="V115" s="329"/>
      <c r="W115" s="329"/>
      <c r="X115" s="330"/>
      <c r="Y115" s="330"/>
      <c r="Z115" s="330"/>
    </row>
    <row r="116" spans="1:26" ht="15.75" customHeight="1">
      <c r="A116" s="337"/>
      <c r="B116" s="334" t="s">
        <v>438</v>
      </c>
      <c r="C116" s="338">
        <v>12</v>
      </c>
      <c r="D116" s="338">
        <v>6</v>
      </c>
      <c r="E116" s="338">
        <v>4</v>
      </c>
      <c r="F116" s="338">
        <v>4</v>
      </c>
      <c r="G116" s="338">
        <v>36</v>
      </c>
      <c r="H116" s="338">
        <v>116</v>
      </c>
      <c r="I116" s="338">
        <v>300</v>
      </c>
      <c r="J116" s="171">
        <f t="shared" ref="J116:J123" si="34">I116</f>
        <v>300</v>
      </c>
      <c r="K116" s="171">
        <v>0</v>
      </c>
      <c r="L116" s="171">
        <v>0</v>
      </c>
      <c r="M116" s="171"/>
      <c r="N116" s="171"/>
      <c r="O116" s="171"/>
      <c r="P116" s="171"/>
      <c r="Q116" s="171"/>
      <c r="R116" s="338"/>
      <c r="S116" s="329"/>
      <c r="T116" s="329"/>
      <c r="U116" s="329"/>
      <c r="V116" s="329"/>
      <c r="W116" s="329"/>
      <c r="X116" s="330"/>
      <c r="Y116" s="330"/>
      <c r="Z116" s="330"/>
    </row>
    <row r="117" spans="1:26" ht="15.75" customHeight="1">
      <c r="A117" s="337"/>
      <c r="B117" s="334" t="s">
        <v>439</v>
      </c>
      <c r="C117" s="338">
        <v>12</v>
      </c>
      <c r="D117" s="338">
        <v>6</v>
      </c>
      <c r="E117" s="338">
        <v>4</v>
      </c>
      <c r="F117" s="338">
        <v>4</v>
      </c>
      <c r="G117" s="338">
        <v>36</v>
      </c>
      <c r="H117" s="338">
        <v>208</v>
      </c>
      <c r="I117" s="338">
        <v>294</v>
      </c>
      <c r="J117" s="171">
        <f t="shared" si="34"/>
        <v>294</v>
      </c>
      <c r="K117" s="171">
        <v>0</v>
      </c>
      <c r="L117" s="171">
        <v>0</v>
      </c>
      <c r="M117" s="171"/>
      <c r="N117" s="171"/>
      <c r="O117" s="171"/>
      <c r="P117" s="171"/>
      <c r="Q117" s="171"/>
      <c r="R117" s="338"/>
      <c r="S117" s="329"/>
      <c r="T117" s="329"/>
      <c r="U117" s="329"/>
      <c r="V117" s="329"/>
      <c r="W117" s="329"/>
      <c r="X117" s="330"/>
      <c r="Y117" s="330"/>
      <c r="Z117" s="330"/>
    </row>
    <row r="118" spans="1:26" ht="15.75" customHeight="1">
      <c r="A118" s="337" t="s">
        <v>393</v>
      </c>
      <c r="B118" s="325" t="s">
        <v>449</v>
      </c>
      <c r="C118" s="332">
        <f t="shared" ref="C118:I118" si="35">SUM(C119:C120)</f>
        <v>18</v>
      </c>
      <c r="D118" s="332">
        <f t="shared" si="35"/>
        <v>6</v>
      </c>
      <c r="E118" s="332">
        <f t="shared" si="35"/>
        <v>18</v>
      </c>
      <c r="F118" s="332">
        <f t="shared" si="35"/>
        <v>6</v>
      </c>
      <c r="G118" s="332">
        <f t="shared" si="35"/>
        <v>90</v>
      </c>
      <c r="H118" s="332">
        <f t="shared" si="35"/>
        <v>810</v>
      </c>
      <c r="I118" s="332">
        <f t="shared" si="35"/>
        <v>623.70000000000005</v>
      </c>
      <c r="J118" s="332">
        <f t="shared" si="34"/>
        <v>623.70000000000005</v>
      </c>
      <c r="K118" s="171">
        <v>0</v>
      </c>
      <c r="L118" s="171">
        <v>0</v>
      </c>
      <c r="M118" s="171"/>
      <c r="N118" s="171"/>
      <c r="O118" s="171"/>
      <c r="P118" s="171"/>
      <c r="Q118" s="171"/>
      <c r="R118" s="338"/>
      <c r="S118" s="329"/>
      <c r="T118" s="329"/>
      <c r="U118" s="329"/>
      <c r="V118" s="329"/>
      <c r="W118" s="329"/>
      <c r="X118" s="330"/>
      <c r="Y118" s="330"/>
      <c r="Z118" s="330"/>
    </row>
    <row r="119" spans="1:26" ht="15.75" customHeight="1">
      <c r="A119" s="337"/>
      <c r="B119" s="334" t="s">
        <v>438</v>
      </c>
      <c r="C119" s="340">
        <v>9</v>
      </c>
      <c r="D119" s="340">
        <v>3</v>
      </c>
      <c r="E119" s="340">
        <v>9</v>
      </c>
      <c r="F119" s="363">
        <v>3</v>
      </c>
      <c r="G119" s="340">
        <v>45</v>
      </c>
      <c r="H119" s="340">
        <v>410</v>
      </c>
      <c r="I119" s="340">
        <v>323.7</v>
      </c>
      <c r="J119" s="341">
        <f t="shared" si="34"/>
        <v>323.7</v>
      </c>
      <c r="K119" s="171">
        <v>0</v>
      </c>
      <c r="L119" s="171">
        <v>0</v>
      </c>
      <c r="M119" s="171"/>
      <c r="N119" s="171"/>
      <c r="O119" s="171"/>
      <c r="P119" s="171"/>
      <c r="Q119" s="171"/>
      <c r="R119" s="338"/>
      <c r="S119" s="329"/>
      <c r="T119" s="329"/>
      <c r="U119" s="329"/>
      <c r="V119" s="329"/>
      <c r="W119" s="329"/>
      <c r="X119" s="330"/>
      <c r="Y119" s="330"/>
      <c r="Z119" s="330"/>
    </row>
    <row r="120" spans="1:26" ht="15.75" customHeight="1">
      <c r="A120" s="337"/>
      <c r="B120" s="334" t="s">
        <v>439</v>
      </c>
      <c r="C120" s="340">
        <v>9</v>
      </c>
      <c r="D120" s="340">
        <v>3</v>
      </c>
      <c r="E120" s="340">
        <v>9</v>
      </c>
      <c r="F120" s="363">
        <v>3</v>
      </c>
      <c r="G120" s="340">
        <v>45</v>
      </c>
      <c r="H120" s="340">
        <v>400</v>
      </c>
      <c r="I120" s="340">
        <v>300</v>
      </c>
      <c r="J120" s="341">
        <f t="shared" si="34"/>
        <v>300</v>
      </c>
      <c r="K120" s="171">
        <v>0</v>
      </c>
      <c r="L120" s="171">
        <v>0</v>
      </c>
      <c r="M120" s="171"/>
      <c r="N120" s="171"/>
      <c r="O120" s="171"/>
      <c r="P120" s="171"/>
      <c r="Q120" s="171"/>
      <c r="R120" s="338"/>
      <c r="S120" s="329"/>
      <c r="T120" s="329"/>
      <c r="U120" s="329"/>
      <c r="V120" s="329"/>
      <c r="W120" s="329"/>
      <c r="X120" s="330"/>
      <c r="Y120" s="330"/>
      <c r="Z120" s="330"/>
    </row>
    <row r="121" spans="1:26" ht="15.75" customHeight="1">
      <c r="A121" s="339" t="s">
        <v>394</v>
      </c>
      <c r="B121" s="325" t="s">
        <v>450</v>
      </c>
      <c r="C121" s="328">
        <v>78</v>
      </c>
      <c r="D121" s="328">
        <v>26</v>
      </c>
      <c r="E121" s="328">
        <v>75</v>
      </c>
      <c r="F121" s="328">
        <v>26</v>
      </c>
      <c r="G121" s="328">
        <v>390</v>
      </c>
      <c r="H121" s="328">
        <v>1170</v>
      </c>
      <c r="I121" s="328">
        <v>2598.7499999999995</v>
      </c>
      <c r="J121" s="327">
        <f t="shared" si="34"/>
        <v>2598.7499999999995</v>
      </c>
      <c r="K121" s="171">
        <v>0</v>
      </c>
      <c r="L121" s="171">
        <v>0</v>
      </c>
      <c r="M121" s="171"/>
      <c r="N121" s="171"/>
      <c r="O121" s="171"/>
      <c r="P121" s="171"/>
      <c r="Q121" s="171"/>
      <c r="R121" s="338"/>
      <c r="S121" s="329"/>
      <c r="T121" s="329"/>
      <c r="U121" s="329"/>
      <c r="V121" s="329"/>
      <c r="W121" s="329"/>
      <c r="X121" s="330"/>
      <c r="Y121" s="330"/>
      <c r="Z121" s="330"/>
    </row>
    <row r="122" spans="1:26" ht="15.75" customHeight="1">
      <c r="A122" s="337"/>
      <c r="B122" s="334" t="s">
        <v>438</v>
      </c>
      <c r="C122" s="338">
        <v>39</v>
      </c>
      <c r="D122" s="338">
        <v>13</v>
      </c>
      <c r="E122" s="338">
        <v>36</v>
      </c>
      <c r="F122" s="338">
        <v>13</v>
      </c>
      <c r="G122" s="338">
        <v>195</v>
      </c>
      <c r="H122" s="338">
        <v>600</v>
      </c>
      <c r="I122" s="338">
        <v>1598.75</v>
      </c>
      <c r="J122" s="171">
        <f t="shared" si="34"/>
        <v>1598.75</v>
      </c>
      <c r="K122" s="171">
        <v>0</v>
      </c>
      <c r="L122" s="171">
        <v>0</v>
      </c>
      <c r="M122" s="171"/>
      <c r="N122" s="171"/>
      <c r="O122" s="171"/>
      <c r="P122" s="171"/>
      <c r="Q122" s="171"/>
      <c r="R122" s="338"/>
      <c r="S122" s="329"/>
      <c r="T122" s="329"/>
      <c r="U122" s="329"/>
      <c r="V122" s="329"/>
      <c r="W122" s="329"/>
      <c r="X122" s="330"/>
      <c r="Y122" s="330"/>
      <c r="Z122" s="330"/>
    </row>
    <row r="123" spans="1:26" ht="15.75" customHeight="1">
      <c r="A123" s="337"/>
      <c r="B123" s="334" t="s">
        <v>439</v>
      </c>
      <c r="C123" s="338">
        <v>39</v>
      </c>
      <c r="D123" s="338">
        <v>13</v>
      </c>
      <c r="E123" s="338">
        <v>39</v>
      </c>
      <c r="F123" s="338">
        <v>13</v>
      </c>
      <c r="G123" s="338">
        <v>195</v>
      </c>
      <c r="H123" s="338">
        <v>570</v>
      </c>
      <c r="I123" s="338">
        <v>1000</v>
      </c>
      <c r="J123" s="171">
        <f t="shared" si="34"/>
        <v>1000</v>
      </c>
      <c r="K123" s="171">
        <v>0</v>
      </c>
      <c r="L123" s="171">
        <v>0</v>
      </c>
      <c r="M123" s="171"/>
      <c r="N123" s="171"/>
      <c r="O123" s="171"/>
      <c r="P123" s="171"/>
      <c r="Q123" s="171"/>
      <c r="R123" s="338"/>
      <c r="S123" s="329"/>
      <c r="T123" s="329"/>
      <c r="U123" s="329"/>
      <c r="V123" s="329"/>
      <c r="W123" s="329"/>
      <c r="X123" s="330"/>
      <c r="Y123" s="330"/>
      <c r="Z123" s="330"/>
    </row>
    <row r="124" spans="1:26" ht="15.75" customHeight="1">
      <c r="A124" s="348" t="s">
        <v>78</v>
      </c>
      <c r="B124" s="349" t="s">
        <v>402</v>
      </c>
      <c r="C124" s="326">
        <f t="shared" ref="C124:L124" si="36">SUM(C125:C136)</f>
        <v>46</v>
      </c>
      <c r="D124" s="326">
        <f t="shared" si="36"/>
        <v>6</v>
      </c>
      <c r="E124" s="326">
        <f t="shared" si="36"/>
        <v>350</v>
      </c>
      <c r="F124" s="326">
        <f t="shared" si="36"/>
        <v>6</v>
      </c>
      <c r="G124" s="326">
        <f t="shared" si="36"/>
        <v>788</v>
      </c>
      <c r="H124" s="326">
        <f t="shared" si="36"/>
        <v>5402</v>
      </c>
      <c r="I124" s="326">
        <f t="shared" si="36"/>
        <v>28805</v>
      </c>
      <c r="J124" s="326">
        <f t="shared" si="36"/>
        <v>19955</v>
      </c>
      <c r="K124" s="326">
        <f t="shared" si="36"/>
        <v>4590</v>
      </c>
      <c r="L124" s="326">
        <f t="shared" si="36"/>
        <v>4260</v>
      </c>
      <c r="M124" s="171"/>
      <c r="N124" s="171"/>
      <c r="O124" s="171"/>
      <c r="P124" s="171"/>
      <c r="Q124" s="171"/>
      <c r="R124" s="338"/>
      <c r="S124" s="329"/>
      <c r="T124" s="329"/>
      <c r="U124" s="329"/>
      <c r="V124" s="329"/>
      <c r="W124" s="329"/>
      <c r="X124" s="330"/>
      <c r="Y124" s="330"/>
      <c r="Z124" s="330"/>
    </row>
    <row r="125" spans="1:26" ht="15.75" customHeight="1">
      <c r="A125" s="364" t="s">
        <v>452</v>
      </c>
      <c r="B125" s="365" t="s">
        <v>437</v>
      </c>
      <c r="C125" s="171">
        <v>0</v>
      </c>
      <c r="D125" s="171">
        <v>0</v>
      </c>
      <c r="E125" s="171">
        <v>0</v>
      </c>
      <c r="F125" s="171">
        <v>0</v>
      </c>
      <c r="G125" s="171">
        <v>84</v>
      </c>
      <c r="H125" s="171">
        <v>0</v>
      </c>
      <c r="I125" s="171">
        <f t="shared" ref="I125:I130" si="37">G125*35</f>
        <v>2940</v>
      </c>
      <c r="J125" s="171">
        <v>2065</v>
      </c>
      <c r="K125" s="171">
        <v>280</v>
      </c>
      <c r="L125" s="171">
        <v>595</v>
      </c>
      <c r="M125" s="171">
        <v>0</v>
      </c>
      <c r="N125" s="171"/>
      <c r="O125" s="171"/>
      <c r="P125" s="171"/>
      <c r="Q125" s="171"/>
      <c r="R125" s="338"/>
      <c r="S125" s="329"/>
      <c r="T125" s="329"/>
      <c r="U125" s="329"/>
      <c r="V125" s="329"/>
      <c r="W125" s="329"/>
      <c r="X125" s="330"/>
      <c r="Y125" s="330"/>
      <c r="Z125" s="330"/>
    </row>
    <row r="126" spans="1:26" ht="15.75" customHeight="1">
      <c r="A126" s="364" t="s">
        <v>464</v>
      </c>
      <c r="B126" s="365" t="s">
        <v>440</v>
      </c>
      <c r="C126" s="171">
        <v>0</v>
      </c>
      <c r="D126" s="171">
        <v>0</v>
      </c>
      <c r="E126" s="171">
        <v>0</v>
      </c>
      <c r="F126" s="171">
        <v>0</v>
      </c>
      <c r="G126" s="171">
        <v>0</v>
      </c>
      <c r="H126" s="171">
        <v>0</v>
      </c>
      <c r="I126" s="171">
        <f t="shared" si="37"/>
        <v>0</v>
      </c>
      <c r="J126" s="171">
        <v>0</v>
      </c>
      <c r="K126" s="171">
        <v>0</v>
      </c>
      <c r="L126" s="171">
        <v>0</v>
      </c>
      <c r="M126" s="171"/>
      <c r="N126" s="171"/>
      <c r="O126" s="171"/>
      <c r="P126" s="171"/>
      <c r="Q126" s="171"/>
      <c r="R126" s="338"/>
      <c r="S126" s="329"/>
      <c r="T126" s="329"/>
      <c r="U126" s="329"/>
      <c r="V126" s="329"/>
      <c r="W126" s="329"/>
      <c r="X126" s="330"/>
      <c r="Y126" s="330"/>
      <c r="Z126" s="330"/>
    </row>
    <row r="127" spans="1:26" ht="15.75" customHeight="1">
      <c r="A127" s="364" t="s">
        <v>465</v>
      </c>
      <c r="B127" s="365" t="s">
        <v>441</v>
      </c>
      <c r="C127" s="171">
        <v>15</v>
      </c>
      <c r="D127" s="171">
        <v>1</v>
      </c>
      <c r="E127" s="171">
        <v>40</v>
      </c>
      <c r="F127" s="171">
        <v>1</v>
      </c>
      <c r="G127" s="171">
        <v>40</v>
      </c>
      <c r="H127" s="171">
        <f>C127*D127*G127</f>
        <v>600</v>
      </c>
      <c r="I127" s="171">
        <f t="shared" si="37"/>
        <v>1400</v>
      </c>
      <c r="J127" s="171">
        <f>I127-K127-L127</f>
        <v>560</v>
      </c>
      <c r="K127" s="171">
        <v>560</v>
      </c>
      <c r="L127" s="171">
        <v>280</v>
      </c>
      <c r="M127" s="171"/>
      <c r="N127" s="171"/>
      <c r="O127" s="171"/>
      <c r="P127" s="171"/>
      <c r="Q127" s="171"/>
      <c r="R127" s="338"/>
      <c r="S127" s="329"/>
      <c r="T127" s="329"/>
      <c r="U127" s="329"/>
      <c r="V127" s="329"/>
      <c r="W127" s="329"/>
      <c r="X127" s="330"/>
      <c r="Y127" s="330"/>
      <c r="Z127" s="330"/>
    </row>
    <row r="128" spans="1:26" ht="15.75" customHeight="1">
      <c r="A128" s="364" t="s">
        <v>466</v>
      </c>
      <c r="B128" s="365" t="s">
        <v>442</v>
      </c>
      <c r="C128" s="327">
        <v>0</v>
      </c>
      <c r="D128" s="327">
        <v>0</v>
      </c>
      <c r="E128" s="327">
        <v>0</v>
      </c>
      <c r="F128" s="327">
        <v>0</v>
      </c>
      <c r="G128" s="327">
        <v>86</v>
      </c>
      <c r="H128" s="327">
        <v>0</v>
      </c>
      <c r="I128" s="171">
        <f t="shared" si="37"/>
        <v>3010</v>
      </c>
      <c r="J128" s="327">
        <v>3010</v>
      </c>
      <c r="K128" s="171">
        <v>0</v>
      </c>
      <c r="L128" s="171">
        <v>0</v>
      </c>
      <c r="M128" s="171"/>
      <c r="N128" s="171"/>
      <c r="O128" s="171"/>
      <c r="P128" s="171"/>
      <c r="Q128" s="171"/>
      <c r="R128" s="338"/>
      <c r="S128" s="329"/>
      <c r="T128" s="329"/>
      <c r="U128" s="329"/>
      <c r="V128" s="329"/>
      <c r="W128" s="329"/>
      <c r="X128" s="330"/>
      <c r="Y128" s="330"/>
      <c r="Z128" s="330"/>
    </row>
    <row r="129" spans="1:26" ht="15.75" customHeight="1">
      <c r="A129" s="364" t="s">
        <v>467</v>
      </c>
      <c r="B129" s="365" t="s">
        <v>443</v>
      </c>
      <c r="C129" s="171">
        <v>10</v>
      </c>
      <c r="D129" s="171">
        <v>1</v>
      </c>
      <c r="E129" s="171">
        <v>1</v>
      </c>
      <c r="F129" s="171">
        <v>1</v>
      </c>
      <c r="G129" s="171">
        <v>4</v>
      </c>
      <c r="H129" s="171">
        <v>40</v>
      </c>
      <c r="I129" s="171">
        <f t="shared" si="37"/>
        <v>140</v>
      </c>
      <c r="J129" s="356">
        <v>140</v>
      </c>
      <c r="K129" s="171">
        <v>0</v>
      </c>
      <c r="L129" s="171">
        <v>0</v>
      </c>
      <c r="M129" s="171"/>
      <c r="N129" s="171"/>
      <c r="O129" s="171"/>
      <c r="P129" s="171"/>
      <c r="Q129" s="171"/>
      <c r="R129" s="338"/>
      <c r="S129" s="329"/>
      <c r="T129" s="329"/>
      <c r="U129" s="329"/>
      <c r="V129" s="329"/>
      <c r="W129" s="329"/>
      <c r="X129" s="330"/>
      <c r="Y129" s="330"/>
      <c r="Z129" s="330"/>
    </row>
    <row r="130" spans="1:26" ht="15.75" customHeight="1">
      <c r="A130" s="364" t="s">
        <v>468</v>
      </c>
      <c r="B130" s="365" t="s">
        <v>444</v>
      </c>
      <c r="C130" s="341">
        <v>6</v>
      </c>
      <c r="D130" s="341">
        <v>3</v>
      </c>
      <c r="E130" s="341">
        <v>3</v>
      </c>
      <c r="F130" s="341">
        <v>3</v>
      </c>
      <c r="G130" s="341">
        <v>86</v>
      </c>
      <c r="H130" s="341">
        <v>172</v>
      </c>
      <c r="I130" s="171">
        <f t="shared" si="37"/>
        <v>3010</v>
      </c>
      <c r="J130" s="341">
        <v>1120</v>
      </c>
      <c r="K130" s="341">
        <f>I130-J130-L130</f>
        <v>1505</v>
      </c>
      <c r="L130" s="341">
        <v>385</v>
      </c>
      <c r="M130" s="171"/>
      <c r="N130" s="171"/>
      <c r="O130" s="171"/>
      <c r="P130" s="171"/>
      <c r="Q130" s="171"/>
      <c r="R130" s="338"/>
      <c r="S130" s="329"/>
      <c r="T130" s="329"/>
      <c r="U130" s="329"/>
      <c r="V130" s="329"/>
      <c r="W130" s="329"/>
      <c r="X130" s="330"/>
      <c r="Y130" s="330"/>
      <c r="Z130" s="330"/>
    </row>
    <row r="131" spans="1:26" ht="15.75" customHeight="1">
      <c r="A131" s="364" t="s">
        <v>469</v>
      </c>
      <c r="B131" s="365" t="s">
        <v>470</v>
      </c>
      <c r="C131" s="327">
        <v>0</v>
      </c>
      <c r="D131" s="327">
        <v>0</v>
      </c>
      <c r="E131" s="327">
        <v>0</v>
      </c>
      <c r="F131" s="327">
        <v>0</v>
      </c>
      <c r="G131" s="327">
        <v>0</v>
      </c>
      <c r="H131" s="327">
        <v>0</v>
      </c>
      <c r="I131" s="171">
        <v>1225</v>
      </c>
      <c r="J131" s="327">
        <v>980</v>
      </c>
      <c r="K131" s="327">
        <v>245</v>
      </c>
      <c r="L131" s="171">
        <v>0</v>
      </c>
      <c r="M131" s="171"/>
      <c r="N131" s="171"/>
      <c r="O131" s="171"/>
      <c r="P131" s="171"/>
      <c r="Q131" s="171"/>
      <c r="R131" s="338"/>
      <c r="S131" s="329"/>
      <c r="T131" s="329"/>
      <c r="U131" s="329"/>
      <c r="V131" s="329"/>
      <c r="W131" s="329"/>
      <c r="X131" s="330"/>
      <c r="Y131" s="330"/>
      <c r="Z131" s="330"/>
    </row>
    <row r="132" spans="1:26" ht="15.75" customHeight="1">
      <c r="A132" s="364" t="s">
        <v>471</v>
      </c>
      <c r="B132" s="365" t="s">
        <v>446</v>
      </c>
      <c r="C132" s="366">
        <v>0</v>
      </c>
      <c r="D132" s="366">
        <v>0</v>
      </c>
      <c r="E132" s="366">
        <v>0</v>
      </c>
      <c r="F132" s="366">
        <v>0</v>
      </c>
      <c r="G132" s="366">
        <v>72</v>
      </c>
      <c r="H132" s="366">
        <v>0</v>
      </c>
      <c r="I132" s="171">
        <f t="shared" ref="I132:I136" si="38">G132*35</f>
        <v>2520</v>
      </c>
      <c r="J132" s="171">
        <f>I132</f>
        <v>2520</v>
      </c>
      <c r="K132" s="171">
        <v>0</v>
      </c>
      <c r="L132" s="171">
        <v>0</v>
      </c>
      <c r="M132" s="171"/>
      <c r="N132" s="171"/>
      <c r="O132" s="171"/>
      <c r="P132" s="171"/>
      <c r="Q132" s="171"/>
      <c r="R132" s="338"/>
      <c r="S132" s="329"/>
      <c r="T132" s="329"/>
      <c r="U132" s="329"/>
      <c r="V132" s="329"/>
      <c r="W132" s="329"/>
      <c r="X132" s="330"/>
      <c r="Y132" s="330"/>
      <c r="Z132" s="330"/>
    </row>
    <row r="133" spans="1:26" ht="15.75" customHeight="1">
      <c r="A133" s="364" t="s">
        <v>472</v>
      </c>
      <c r="B133" s="365" t="s">
        <v>447</v>
      </c>
      <c r="C133" s="171">
        <v>0</v>
      </c>
      <c r="D133" s="171">
        <v>0</v>
      </c>
      <c r="E133" s="171">
        <v>0</v>
      </c>
      <c r="F133" s="171">
        <v>0</v>
      </c>
      <c r="G133" s="171">
        <v>0</v>
      </c>
      <c r="H133" s="171">
        <v>0</v>
      </c>
      <c r="I133" s="171">
        <f t="shared" si="38"/>
        <v>0</v>
      </c>
      <c r="J133" s="171">
        <v>0</v>
      </c>
      <c r="K133" s="171">
        <v>0</v>
      </c>
      <c r="L133" s="171">
        <v>0</v>
      </c>
      <c r="M133" s="171"/>
      <c r="N133" s="171"/>
      <c r="O133" s="171"/>
      <c r="P133" s="171"/>
      <c r="Q133" s="171"/>
      <c r="R133" s="338"/>
      <c r="S133" s="329"/>
      <c r="T133" s="329"/>
      <c r="U133" s="329"/>
      <c r="V133" s="329"/>
      <c r="W133" s="329"/>
      <c r="X133" s="330"/>
      <c r="Y133" s="330"/>
      <c r="Z133" s="330"/>
    </row>
    <row r="134" spans="1:26" ht="15.75" customHeight="1">
      <c r="A134" s="364" t="s">
        <v>473</v>
      </c>
      <c r="B134" s="365" t="s">
        <v>448</v>
      </c>
      <c r="C134" s="171">
        <v>0</v>
      </c>
      <c r="D134" s="171">
        <v>0</v>
      </c>
      <c r="E134" s="171">
        <v>0</v>
      </c>
      <c r="F134" s="171">
        <v>0</v>
      </c>
      <c r="G134" s="171">
        <v>35</v>
      </c>
      <c r="H134" s="171">
        <v>0</v>
      </c>
      <c r="I134" s="171">
        <f t="shared" si="38"/>
        <v>1225</v>
      </c>
      <c r="J134" s="171">
        <f t="shared" ref="J134:J135" si="39">I134</f>
        <v>1225</v>
      </c>
      <c r="K134" s="171">
        <v>0</v>
      </c>
      <c r="L134" s="171">
        <v>0</v>
      </c>
      <c r="M134" s="171"/>
      <c r="N134" s="171"/>
      <c r="O134" s="171"/>
      <c r="P134" s="171"/>
      <c r="Q134" s="171"/>
      <c r="R134" s="338"/>
      <c r="S134" s="329"/>
      <c r="T134" s="329"/>
      <c r="U134" s="329"/>
      <c r="V134" s="329"/>
      <c r="W134" s="329"/>
      <c r="X134" s="330"/>
      <c r="Y134" s="330"/>
      <c r="Z134" s="330"/>
    </row>
    <row r="135" spans="1:26" ht="15.75" customHeight="1">
      <c r="A135" s="364" t="s">
        <v>474</v>
      </c>
      <c r="B135" s="365" t="s">
        <v>449</v>
      </c>
      <c r="C135" s="171">
        <v>0</v>
      </c>
      <c r="D135" s="171">
        <v>0</v>
      </c>
      <c r="E135" s="171">
        <v>0</v>
      </c>
      <c r="F135" s="171">
        <v>0</v>
      </c>
      <c r="G135" s="171">
        <v>75</v>
      </c>
      <c r="H135" s="171">
        <v>0</v>
      </c>
      <c r="I135" s="171">
        <f t="shared" si="38"/>
        <v>2625</v>
      </c>
      <c r="J135" s="171">
        <f t="shared" si="39"/>
        <v>2625</v>
      </c>
      <c r="K135" s="171">
        <v>0</v>
      </c>
      <c r="L135" s="171">
        <v>0</v>
      </c>
      <c r="M135" s="171"/>
      <c r="N135" s="171"/>
      <c r="O135" s="171"/>
      <c r="P135" s="171"/>
      <c r="Q135" s="171"/>
      <c r="R135" s="338"/>
      <c r="S135" s="329"/>
      <c r="T135" s="329"/>
      <c r="U135" s="329"/>
      <c r="V135" s="329"/>
      <c r="W135" s="329"/>
      <c r="X135" s="330"/>
      <c r="Y135" s="330"/>
      <c r="Z135" s="330"/>
    </row>
    <row r="136" spans="1:26" ht="15.75" customHeight="1">
      <c r="A136" s="364" t="s">
        <v>475</v>
      </c>
      <c r="B136" s="365" t="s">
        <v>450</v>
      </c>
      <c r="C136" s="171">
        <v>15</v>
      </c>
      <c r="D136" s="171">
        <v>1</v>
      </c>
      <c r="E136" s="171">
        <v>306</v>
      </c>
      <c r="F136" s="171">
        <v>1</v>
      </c>
      <c r="G136" s="171">
        <v>306</v>
      </c>
      <c r="H136" s="171">
        <v>4590</v>
      </c>
      <c r="I136" s="171">
        <f t="shared" si="38"/>
        <v>10710</v>
      </c>
      <c r="J136" s="171">
        <v>5710</v>
      </c>
      <c r="K136" s="171">
        <v>2000</v>
      </c>
      <c r="L136" s="171">
        <v>3000</v>
      </c>
      <c r="M136" s="171"/>
      <c r="N136" s="171"/>
      <c r="O136" s="171"/>
      <c r="P136" s="171"/>
      <c r="Q136" s="171"/>
      <c r="R136" s="338"/>
      <c r="S136" s="329"/>
      <c r="T136" s="329"/>
      <c r="U136" s="329"/>
      <c r="V136" s="329"/>
      <c r="W136" s="329"/>
      <c r="X136" s="330"/>
      <c r="Y136" s="330"/>
      <c r="Z136" s="330"/>
    </row>
    <row r="137" spans="1:26" ht="15.75" customHeight="1">
      <c r="A137" s="321">
        <v>3</v>
      </c>
      <c r="B137" s="322" t="s">
        <v>476</v>
      </c>
      <c r="C137" s="367">
        <f t="shared" ref="C137:L137" si="40">C138+C143+C146</f>
        <v>27</v>
      </c>
      <c r="D137" s="367">
        <f t="shared" si="40"/>
        <v>9</v>
      </c>
      <c r="E137" s="367">
        <f t="shared" si="40"/>
        <v>15</v>
      </c>
      <c r="F137" s="367">
        <f t="shared" si="40"/>
        <v>9</v>
      </c>
      <c r="G137" s="367">
        <f t="shared" si="40"/>
        <v>85</v>
      </c>
      <c r="H137" s="367">
        <f t="shared" si="40"/>
        <v>225</v>
      </c>
      <c r="I137" s="367">
        <f t="shared" si="40"/>
        <v>1741.85</v>
      </c>
      <c r="J137" s="367">
        <f t="shared" si="40"/>
        <v>1321.85</v>
      </c>
      <c r="K137" s="367">
        <f t="shared" si="40"/>
        <v>140</v>
      </c>
      <c r="L137" s="367">
        <f t="shared" si="40"/>
        <v>280</v>
      </c>
      <c r="M137" s="171"/>
      <c r="N137" s="171"/>
      <c r="O137" s="171"/>
      <c r="P137" s="171"/>
      <c r="Q137" s="171"/>
      <c r="R137" s="338"/>
      <c r="S137" s="329"/>
      <c r="T137" s="329"/>
      <c r="U137" s="329"/>
      <c r="V137" s="329"/>
      <c r="W137" s="329"/>
      <c r="X137" s="330"/>
      <c r="Y137" s="330"/>
      <c r="Z137" s="330"/>
    </row>
    <row r="138" spans="1:26" ht="15.75" customHeight="1">
      <c r="A138" s="324" t="s">
        <v>76</v>
      </c>
      <c r="B138" s="325" t="s">
        <v>477</v>
      </c>
      <c r="C138" s="327">
        <f t="shared" ref="C138:L138" si="41">SUM(C139:C142)</f>
        <v>15</v>
      </c>
      <c r="D138" s="327">
        <f t="shared" si="41"/>
        <v>5</v>
      </c>
      <c r="E138" s="327">
        <f t="shared" si="41"/>
        <v>11</v>
      </c>
      <c r="F138" s="327">
        <f t="shared" si="41"/>
        <v>5</v>
      </c>
      <c r="G138" s="327">
        <f t="shared" si="41"/>
        <v>71</v>
      </c>
      <c r="H138" s="327">
        <f t="shared" si="41"/>
        <v>213</v>
      </c>
      <c r="I138" s="327">
        <f t="shared" si="41"/>
        <v>741.84999999999991</v>
      </c>
      <c r="J138" s="327">
        <f t="shared" si="41"/>
        <v>661.84999999999991</v>
      </c>
      <c r="K138" s="327">
        <f t="shared" si="41"/>
        <v>0</v>
      </c>
      <c r="L138" s="327">
        <f t="shared" si="41"/>
        <v>80</v>
      </c>
      <c r="M138" s="171"/>
      <c r="N138" s="171"/>
      <c r="O138" s="171"/>
      <c r="P138" s="171"/>
      <c r="Q138" s="171"/>
      <c r="R138" s="338"/>
      <c r="S138" s="329"/>
      <c r="T138" s="329"/>
      <c r="U138" s="329"/>
      <c r="V138" s="329"/>
      <c r="W138" s="329"/>
      <c r="X138" s="330"/>
      <c r="Y138" s="330"/>
      <c r="Z138" s="330"/>
    </row>
    <row r="139" spans="1:26" ht="15.75" customHeight="1">
      <c r="A139" s="331" t="s">
        <v>382</v>
      </c>
      <c r="B139" s="365" t="s">
        <v>437</v>
      </c>
      <c r="C139" s="171">
        <v>0</v>
      </c>
      <c r="D139" s="171">
        <v>0</v>
      </c>
      <c r="E139" s="171">
        <v>0</v>
      </c>
      <c r="F139" s="171">
        <v>0</v>
      </c>
      <c r="G139" s="171">
        <v>0</v>
      </c>
      <c r="H139" s="171">
        <v>0</v>
      </c>
      <c r="I139" s="171">
        <v>250</v>
      </c>
      <c r="J139" s="171">
        <v>170</v>
      </c>
      <c r="K139" s="171">
        <v>0</v>
      </c>
      <c r="L139" s="171">
        <v>80</v>
      </c>
      <c r="M139" s="171">
        <v>0</v>
      </c>
      <c r="N139" s="171"/>
      <c r="O139" s="171"/>
      <c r="P139" s="171"/>
      <c r="Q139" s="171"/>
      <c r="R139" s="338"/>
      <c r="S139" s="329"/>
      <c r="T139" s="329"/>
      <c r="U139" s="329"/>
      <c r="V139" s="329"/>
      <c r="W139" s="329"/>
      <c r="X139" s="330"/>
      <c r="Y139" s="330"/>
      <c r="Z139" s="330"/>
    </row>
    <row r="140" spans="1:26" ht="15.75" customHeight="1">
      <c r="A140" s="333" t="s">
        <v>384</v>
      </c>
      <c r="B140" s="365" t="s">
        <v>478</v>
      </c>
      <c r="C140" s="171">
        <v>6</v>
      </c>
      <c r="D140" s="171">
        <v>2</v>
      </c>
      <c r="E140" s="171">
        <v>2</v>
      </c>
      <c r="F140" s="171">
        <v>2</v>
      </c>
      <c r="G140" s="171">
        <v>5</v>
      </c>
      <c r="H140" s="171">
        <v>15</v>
      </c>
      <c r="I140" s="171">
        <v>180</v>
      </c>
      <c r="J140" s="171">
        <v>180</v>
      </c>
      <c r="K140" s="171">
        <v>0</v>
      </c>
      <c r="L140" s="171">
        <v>0</v>
      </c>
      <c r="M140" s="171"/>
      <c r="N140" s="171"/>
      <c r="O140" s="171"/>
      <c r="P140" s="171"/>
      <c r="Q140" s="171"/>
      <c r="R140" s="338"/>
      <c r="S140" s="329"/>
      <c r="T140" s="329"/>
      <c r="U140" s="329"/>
      <c r="V140" s="329"/>
      <c r="W140" s="329"/>
      <c r="X140" s="330"/>
      <c r="Y140" s="330"/>
      <c r="Z140" s="330"/>
    </row>
    <row r="141" spans="1:26" ht="15.75" customHeight="1">
      <c r="A141" s="368">
        <v>3</v>
      </c>
      <c r="B141" s="365" t="s">
        <v>479</v>
      </c>
      <c r="C141" s="171">
        <v>0</v>
      </c>
      <c r="D141" s="171">
        <v>0</v>
      </c>
      <c r="E141" s="171">
        <v>0</v>
      </c>
      <c r="F141" s="171">
        <v>0</v>
      </c>
      <c r="G141" s="171">
        <v>0</v>
      </c>
      <c r="H141" s="171">
        <v>0</v>
      </c>
      <c r="I141" s="171">
        <v>0</v>
      </c>
      <c r="J141" s="171">
        <v>0</v>
      </c>
      <c r="K141" s="171">
        <v>0</v>
      </c>
      <c r="L141" s="171">
        <v>0</v>
      </c>
      <c r="M141" s="171"/>
      <c r="N141" s="171"/>
      <c r="O141" s="171"/>
      <c r="P141" s="171"/>
      <c r="Q141" s="171"/>
      <c r="R141" s="338"/>
      <c r="S141" s="329"/>
      <c r="T141" s="329"/>
      <c r="U141" s="329"/>
      <c r="V141" s="329"/>
      <c r="W141" s="329"/>
      <c r="X141" s="330"/>
      <c r="Y141" s="330"/>
      <c r="Z141" s="330"/>
    </row>
    <row r="142" spans="1:26" ht="15.75" customHeight="1">
      <c r="A142" s="368">
        <v>4</v>
      </c>
      <c r="B142" s="365" t="s">
        <v>450</v>
      </c>
      <c r="C142" s="171">
        <v>9</v>
      </c>
      <c r="D142" s="171">
        <v>3</v>
      </c>
      <c r="E142" s="171">
        <v>9</v>
      </c>
      <c r="F142" s="171">
        <v>3</v>
      </c>
      <c r="G142" s="171">
        <v>66</v>
      </c>
      <c r="H142" s="171">
        <v>198</v>
      </c>
      <c r="I142" s="171">
        <v>311.84999999999997</v>
      </c>
      <c r="J142" s="171">
        <f>I142</f>
        <v>311.84999999999997</v>
      </c>
      <c r="K142" s="171">
        <v>0</v>
      </c>
      <c r="L142" s="171">
        <v>0</v>
      </c>
      <c r="M142" s="171"/>
      <c r="N142" s="171"/>
      <c r="O142" s="171"/>
      <c r="P142" s="171"/>
      <c r="Q142" s="171"/>
      <c r="R142" s="338"/>
      <c r="S142" s="329"/>
      <c r="T142" s="329"/>
      <c r="U142" s="329"/>
      <c r="V142" s="329"/>
      <c r="W142" s="329"/>
      <c r="X142" s="330"/>
      <c r="Y142" s="330"/>
      <c r="Z142" s="330"/>
    </row>
    <row r="143" spans="1:26" ht="15.75" customHeight="1">
      <c r="A143" s="369" t="s">
        <v>78</v>
      </c>
      <c r="B143" s="349" t="s">
        <v>480</v>
      </c>
      <c r="C143" s="327">
        <f t="shared" ref="C143:L143" si="42">SUM(C144:C145)</f>
        <v>0</v>
      </c>
      <c r="D143" s="327">
        <f t="shared" si="42"/>
        <v>0</v>
      </c>
      <c r="E143" s="327">
        <f t="shared" si="42"/>
        <v>0</v>
      </c>
      <c r="F143" s="327">
        <f t="shared" si="42"/>
        <v>0</v>
      </c>
      <c r="G143" s="327">
        <f t="shared" si="42"/>
        <v>5</v>
      </c>
      <c r="H143" s="327">
        <f t="shared" si="42"/>
        <v>0</v>
      </c>
      <c r="I143" s="327">
        <f t="shared" si="42"/>
        <v>300</v>
      </c>
      <c r="J143" s="327">
        <f t="shared" si="42"/>
        <v>150</v>
      </c>
      <c r="K143" s="327">
        <f t="shared" si="42"/>
        <v>90</v>
      </c>
      <c r="L143" s="327">
        <f t="shared" si="42"/>
        <v>60</v>
      </c>
      <c r="M143" s="171"/>
      <c r="N143" s="171"/>
      <c r="O143" s="171"/>
      <c r="P143" s="171"/>
      <c r="Q143" s="171"/>
      <c r="R143" s="338"/>
      <c r="S143" s="329"/>
      <c r="T143" s="329"/>
      <c r="U143" s="329"/>
      <c r="V143" s="329"/>
      <c r="W143" s="329"/>
      <c r="X143" s="330"/>
      <c r="Y143" s="330"/>
      <c r="Z143" s="330"/>
    </row>
    <row r="144" spans="1:26" ht="15.75" customHeight="1">
      <c r="A144" s="368">
        <v>1</v>
      </c>
      <c r="B144" s="370" t="s">
        <v>437</v>
      </c>
      <c r="C144" s="171">
        <v>0</v>
      </c>
      <c r="D144" s="171">
        <v>0</v>
      </c>
      <c r="E144" s="171">
        <v>0</v>
      </c>
      <c r="F144" s="171">
        <v>0</v>
      </c>
      <c r="G144" s="171">
        <v>0</v>
      </c>
      <c r="H144" s="171">
        <v>0</v>
      </c>
      <c r="I144" s="171">
        <v>0</v>
      </c>
      <c r="J144" s="171">
        <v>0</v>
      </c>
      <c r="K144" s="171">
        <v>0</v>
      </c>
      <c r="L144" s="171">
        <v>0</v>
      </c>
      <c r="M144" s="171"/>
      <c r="N144" s="171"/>
      <c r="O144" s="171"/>
      <c r="P144" s="171"/>
      <c r="Q144" s="171"/>
      <c r="R144" s="338"/>
      <c r="S144" s="329"/>
      <c r="T144" s="329"/>
      <c r="U144" s="329"/>
      <c r="V144" s="329"/>
      <c r="W144" s="329"/>
      <c r="X144" s="330"/>
      <c r="Y144" s="330"/>
      <c r="Z144" s="330"/>
    </row>
    <row r="145" spans="1:26" ht="15.75" customHeight="1">
      <c r="A145" s="368">
        <v>2</v>
      </c>
      <c r="B145" s="370" t="s">
        <v>479</v>
      </c>
      <c r="C145" s="171">
        <v>0</v>
      </c>
      <c r="D145" s="171">
        <v>0</v>
      </c>
      <c r="E145" s="171">
        <v>0</v>
      </c>
      <c r="F145" s="171">
        <v>0</v>
      </c>
      <c r="G145" s="171">
        <v>5</v>
      </c>
      <c r="H145" s="171">
        <v>0</v>
      </c>
      <c r="I145" s="171">
        <v>300</v>
      </c>
      <c r="J145" s="171">
        <v>150</v>
      </c>
      <c r="K145" s="171">
        <v>90</v>
      </c>
      <c r="L145" s="171">
        <v>60</v>
      </c>
      <c r="M145" s="171"/>
      <c r="N145" s="171"/>
      <c r="O145" s="171"/>
      <c r="P145" s="171"/>
      <c r="Q145" s="171"/>
      <c r="R145" s="338"/>
      <c r="S145" s="329"/>
      <c r="T145" s="329"/>
      <c r="U145" s="329"/>
      <c r="V145" s="329"/>
      <c r="W145" s="329"/>
      <c r="X145" s="330"/>
      <c r="Y145" s="330"/>
      <c r="Z145" s="330"/>
    </row>
    <row r="146" spans="1:26" ht="21.75" customHeight="1">
      <c r="A146" s="369" t="s">
        <v>80</v>
      </c>
      <c r="B146" s="349" t="s">
        <v>481</v>
      </c>
      <c r="C146" s="327">
        <f t="shared" ref="C146:L146" si="43">SUM(C147:C149)</f>
        <v>12</v>
      </c>
      <c r="D146" s="327">
        <f t="shared" si="43"/>
        <v>4</v>
      </c>
      <c r="E146" s="327">
        <f t="shared" si="43"/>
        <v>4</v>
      </c>
      <c r="F146" s="327">
        <f t="shared" si="43"/>
        <v>4</v>
      </c>
      <c r="G146" s="327">
        <f t="shared" si="43"/>
        <v>9</v>
      </c>
      <c r="H146" s="327">
        <f t="shared" si="43"/>
        <v>12</v>
      </c>
      <c r="I146" s="327">
        <f t="shared" si="43"/>
        <v>700</v>
      </c>
      <c r="J146" s="327">
        <f t="shared" si="43"/>
        <v>510</v>
      </c>
      <c r="K146" s="327">
        <f t="shared" si="43"/>
        <v>50</v>
      </c>
      <c r="L146" s="327">
        <f t="shared" si="43"/>
        <v>140</v>
      </c>
      <c r="M146" s="171"/>
      <c r="N146" s="171"/>
      <c r="O146" s="171"/>
      <c r="P146" s="171"/>
      <c r="Q146" s="171"/>
      <c r="R146" s="338"/>
      <c r="S146" s="329"/>
      <c r="T146" s="329"/>
      <c r="U146" s="329"/>
      <c r="V146" s="329"/>
      <c r="W146" s="329"/>
      <c r="X146" s="330"/>
      <c r="Y146" s="330"/>
      <c r="Z146" s="330"/>
    </row>
    <row r="147" spans="1:26" ht="15.75" customHeight="1">
      <c r="A147" s="368"/>
      <c r="B147" s="370" t="s">
        <v>437</v>
      </c>
      <c r="C147" s="171">
        <v>0</v>
      </c>
      <c r="D147" s="171">
        <v>0</v>
      </c>
      <c r="E147" s="171">
        <v>0</v>
      </c>
      <c r="F147" s="171">
        <v>0</v>
      </c>
      <c r="G147" s="171">
        <v>0</v>
      </c>
      <c r="H147" s="171">
        <v>0</v>
      </c>
      <c r="I147" s="171">
        <v>250</v>
      </c>
      <c r="J147" s="171">
        <v>170</v>
      </c>
      <c r="K147" s="171">
        <v>0</v>
      </c>
      <c r="L147" s="171">
        <v>80</v>
      </c>
      <c r="M147" s="171"/>
      <c r="N147" s="171"/>
      <c r="O147" s="171"/>
      <c r="P147" s="171"/>
      <c r="Q147" s="171"/>
      <c r="R147" s="338"/>
      <c r="S147" s="329"/>
      <c r="T147" s="329"/>
      <c r="U147" s="329"/>
      <c r="V147" s="329"/>
      <c r="W147" s="329"/>
      <c r="X147" s="330"/>
      <c r="Y147" s="330"/>
      <c r="Z147" s="330"/>
    </row>
    <row r="148" spans="1:26" ht="15.75" customHeight="1">
      <c r="A148" s="368"/>
      <c r="B148" s="370" t="s">
        <v>479</v>
      </c>
      <c r="C148" s="171"/>
      <c r="D148" s="171"/>
      <c r="E148" s="171"/>
      <c r="F148" s="171"/>
      <c r="G148" s="171">
        <v>5</v>
      </c>
      <c r="H148" s="171"/>
      <c r="I148" s="171">
        <v>250</v>
      </c>
      <c r="J148" s="171">
        <v>140</v>
      </c>
      <c r="K148" s="171">
        <v>50</v>
      </c>
      <c r="L148" s="171">
        <v>60</v>
      </c>
      <c r="M148" s="171"/>
      <c r="N148" s="171"/>
      <c r="O148" s="171"/>
      <c r="P148" s="171"/>
      <c r="Q148" s="171"/>
      <c r="R148" s="338"/>
      <c r="S148" s="329"/>
      <c r="T148" s="329"/>
      <c r="U148" s="329"/>
      <c r="V148" s="329"/>
      <c r="W148" s="329"/>
      <c r="X148" s="330"/>
      <c r="Y148" s="330"/>
      <c r="Z148" s="330"/>
    </row>
    <row r="149" spans="1:26" ht="15.75" customHeight="1">
      <c r="A149" s="368"/>
      <c r="B149" s="370" t="s">
        <v>482</v>
      </c>
      <c r="C149" s="332">
        <f t="shared" ref="C149:L149" si="44">SUM(C150:C151)</f>
        <v>12</v>
      </c>
      <c r="D149" s="332">
        <f t="shared" si="44"/>
        <v>4</v>
      </c>
      <c r="E149" s="332">
        <f t="shared" si="44"/>
        <v>4</v>
      </c>
      <c r="F149" s="332">
        <f t="shared" si="44"/>
        <v>4</v>
      </c>
      <c r="G149" s="332">
        <f t="shared" si="44"/>
        <v>4</v>
      </c>
      <c r="H149" s="332">
        <f t="shared" si="44"/>
        <v>12</v>
      </c>
      <c r="I149" s="332">
        <f t="shared" si="44"/>
        <v>200</v>
      </c>
      <c r="J149" s="332">
        <f t="shared" si="44"/>
        <v>200</v>
      </c>
      <c r="K149" s="332">
        <f t="shared" si="44"/>
        <v>0</v>
      </c>
      <c r="L149" s="332">
        <f t="shared" si="44"/>
        <v>0</v>
      </c>
      <c r="M149" s="171"/>
      <c r="N149" s="171"/>
      <c r="O149" s="171"/>
      <c r="P149" s="171"/>
      <c r="Q149" s="171"/>
      <c r="R149" s="338"/>
      <c r="S149" s="329"/>
      <c r="T149" s="329"/>
      <c r="U149" s="329"/>
      <c r="V149" s="329"/>
      <c r="W149" s="329"/>
      <c r="X149" s="330"/>
      <c r="Y149" s="330"/>
      <c r="Z149" s="330"/>
    </row>
    <row r="150" spans="1:26" ht="15.75" customHeight="1">
      <c r="A150" s="368"/>
      <c r="B150" s="371" t="s">
        <v>483</v>
      </c>
      <c r="C150" s="341">
        <v>6</v>
      </c>
      <c r="D150" s="341">
        <v>2</v>
      </c>
      <c r="E150" s="341">
        <v>2</v>
      </c>
      <c r="F150" s="341">
        <v>2</v>
      </c>
      <c r="G150" s="341">
        <v>2</v>
      </c>
      <c r="H150" s="341">
        <v>6</v>
      </c>
      <c r="I150" s="341">
        <v>100</v>
      </c>
      <c r="J150" s="341">
        <v>100</v>
      </c>
      <c r="K150" s="341">
        <v>0</v>
      </c>
      <c r="L150" s="341">
        <v>0</v>
      </c>
      <c r="M150" s="171"/>
      <c r="N150" s="171"/>
      <c r="O150" s="171"/>
      <c r="P150" s="171"/>
      <c r="Q150" s="171"/>
      <c r="R150" s="338"/>
      <c r="S150" s="329"/>
      <c r="T150" s="329"/>
      <c r="U150" s="329"/>
      <c r="V150" s="329"/>
      <c r="W150" s="329"/>
      <c r="X150" s="330"/>
      <c r="Y150" s="330"/>
      <c r="Z150" s="330"/>
    </row>
    <row r="151" spans="1:26" ht="15.75" customHeight="1">
      <c r="A151" s="368"/>
      <c r="B151" s="372" t="s">
        <v>484</v>
      </c>
      <c r="C151" s="341">
        <v>6</v>
      </c>
      <c r="D151" s="341">
        <v>2</v>
      </c>
      <c r="E151" s="341">
        <v>2</v>
      </c>
      <c r="F151" s="341">
        <v>2</v>
      </c>
      <c r="G151" s="341">
        <v>2</v>
      </c>
      <c r="H151" s="341">
        <v>6</v>
      </c>
      <c r="I151" s="341">
        <v>100</v>
      </c>
      <c r="J151" s="341">
        <v>100</v>
      </c>
      <c r="K151" s="341">
        <v>0</v>
      </c>
      <c r="L151" s="341">
        <v>0</v>
      </c>
      <c r="M151" s="171"/>
      <c r="N151" s="171"/>
      <c r="O151" s="171"/>
      <c r="P151" s="171"/>
      <c r="Q151" s="171"/>
      <c r="R151" s="338"/>
      <c r="S151" s="329"/>
      <c r="T151" s="329"/>
      <c r="U151" s="329"/>
      <c r="V151" s="329"/>
      <c r="W151" s="329"/>
      <c r="X151" s="330"/>
      <c r="Y151" s="330"/>
      <c r="Z151" s="330"/>
    </row>
    <row r="152" spans="1:26" ht="36" customHeight="1">
      <c r="A152" s="317" t="s">
        <v>111</v>
      </c>
      <c r="B152" s="318" t="s">
        <v>405</v>
      </c>
      <c r="C152" s="373">
        <f t="shared" ref="C152:L152" si="45">C153</f>
        <v>293</v>
      </c>
      <c r="D152" s="373">
        <f t="shared" si="45"/>
        <v>83.6</v>
      </c>
      <c r="E152" s="373">
        <f t="shared" si="45"/>
        <v>438</v>
      </c>
      <c r="F152" s="373">
        <f t="shared" si="45"/>
        <v>81.8</v>
      </c>
      <c r="G152" s="373">
        <f t="shared" si="45"/>
        <v>14942</v>
      </c>
      <c r="H152" s="373">
        <f t="shared" si="45"/>
        <v>49752</v>
      </c>
      <c r="I152" s="373">
        <f t="shared" si="45"/>
        <v>23857.974999999999</v>
      </c>
      <c r="J152" s="373">
        <f t="shared" si="45"/>
        <v>20392.974999999999</v>
      </c>
      <c r="K152" s="373">
        <f t="shared" si="45"/>
        <v>3465</v>
      </c>
      <c r="L152" s="373">
        <f t="shared" si="45"/>
        <v>0</v>
      </c>
      <c r="M152" s="374"/>
      <c r="N152" s="374"/>
      <c r="O152" s="374"/>
      <c r="P152" s="374"/>
      <c r="Q152" s="374"/>
      <c r="R152" s="375"/>
      <c r="S152" s="329"/>
      <c r="T152" s="329"/>
      <c r="U152" s="329"/>
      <c r="V152" s="329"/>
      <c r="W152" s="329"/>
      <c r="X152" s="330"/>
      <c r="Y152" s="330"/>
      <c r="Z152" s="330"/>
    </row>
    <row r="153" spans="1:26" ht="15.75" customHeight="1">
      <c r="A153" s="321">
        <v>1</v>
      </c>
      <c r="B153" s="325" t="s">
        <v>406</v>
      </c>
      <c r="C153" s="326">
        <f t="shared" ref="C153:L153" si="46">C154+C191</f>
        <v>293</v>
      </c>
      <c r="D153" s="326">
        <f t="shared" si="46"/>
        <v>83.6</v>
      </c>
      <c r="E153" s="326">
        <f t="shared" si="46"/>
        <v>438</v>
      </c>
      <c r="F153" s="326">
        <f t="shared" si="46"/>
        <v>81.8</v>
      </c>
      <c r="G153" s="326">
        <f t="shared" si="46"/>
        <v>14942</v>
      </c>
      <c r="H153" s="326">
        <f t="shared" si="46"/>
        <v>49752</v>
      </c>
      <c r="I153" s="326">
        <f t="shared" si="46"/>
        <v>23857.974999999999</v>
      </c>
      <c r="J153" s="326">
        <f t="shared" si="46"/>
        <v>20392.974999999999</v>
      </c>
      <c r="K153" s="326">
        <f t="shared" si="46"/>
        <v>3465</v>
      </c>
      <c r="L153" s="326">
        <f t="shared" si="46"/>
        <v>0</v>
      </c>
      <c r="M153" s="171"/>
      <c r="N153" s="171"/>
      <c r="O153" s="171"/>
      <c r="P153" s="171"/>
      <c r="Q153" s="171"/>
      <c r="R153" s="338"/>
      <c r="S153" s="329"/>
      <c r="T153" s="329"/>
      <c r="U153" s="329"/>
      <c r="V153" s="329"/>
      <c r="W153" s="329"/>
      <c r="X153" s="330"/>
      <c r="Y153" s="330"/>
      <c r="Z153" s="330"/>
    </row>
    <row r="154" spans="1:26" ht="15.75" customHeight="1">
      <c r="A154" s="321" t="s">
        <v>76</v>
      </c>
      <c r="B154" s="325" t="s">
        <v>485</v>
      </c>
      <c r="C154" s="326">
        <f t="shared" ref="C154:L154" si="47">C155+C158+C161+C164+C167+C170+C173+C176+C179+C182+C185+C188</f>
        <v>291</v>
      </c>
      <c r="D154" s="326">
        <f t="shared" si="47"/>
        <v>83.6</v>
      </c>
      <c r="E154" s="326">
        <f t="shared" si="47"/>
        <v>436</v>
      </c>
      <c r="F154" s="326">
        <f t="shared" si="47"/>
        <v>81.8</v>
      </c>
      <c r="G154" s="326">
        <f t="shared" si="47"/>
        <v>14942</v>
      </c>
      <c r="H154" s="326">
        <f t="shared" si="47"/>
        <v>49752</v>
      </c>
      <c r="I154" s="326">
        <f t="shared" si="47"/>
        <v>23613.974999999999</v>
      </c>
      <c r="J154" s="326">
        <f t="shared" si="47"/>
        <v>20148.974999999999</v>
      </c>
      <c r="K154" s="326">
        <f t="shared" si="47"/>
        <v>3465</v>
      </c>
      <c r="L154" s="326">
        <f t="shared" si="47"/>
        <v>0</v>
      </c>
      <c r="M154" s="171"/>
      <c r="N154" s="171"/>
      <c r="O154" s="171"/>
      <c r="P154" s="171"/>
      <c r="Q154" s="171"/>
      <c r="R154" s="338"/>
      <c r="S154" s="329"/>
      <c r="T154" s="329"/>
      <c r="U154" s="329"/>
      <c r="V154" s="329"/>
      <c r="W154" s="329"/>
      <c r="X154" s="330"/>
      <c r="Y154" s="330"/>
      <c r="Z154" s="330"/>
    </row>
    <row r="155" spans="1:26" ht="15.75" customHeight="1">
      <c r="A155" s="331" t="s">
        <v>382</v>
      </c>
      <c r="B155" s="325" t="s">
        <v>437</v>
      </c>
      <c r="C155" s="328">
        <f t="shared" ref="C155:L155" si="48">SUM(C156:C157)</f>
        <v>28</v>
      </c>
      <c r="D155" s="328">
        <f t="shared" si="48"/>
        <v>8</v>
      </c>
      <c r="E155" s="328">
        <f t="shared" si="48"/>
        <v>8</v>
      </c>
      <c r="F155" s="328">
        <f t="shared" si="48"/>
        <v>6.8000000000000007</v>
      </c>
      <c r="G155" s="328">
        <f t="shared" si="48"/>
        <v>152</v>
      </c>
      <c r="H155" s="328">
        <f t="shared" si="48"/>
        <v>552</v>
      </c>
      <c r="I155" s="328">
        <f t="shared" si="48"/>
        <v>402.6</v>
      </c>
      <c r="J155" s="328">
        <f t="shared" si="48"/>
        <v>402.6</v>
      </c>
      <c r="K155" s="328">
        <f t="shared" si="48"/>
        <v>0</v>
      </c>
      <c r="L155" s="328">
        <f t="shared" si="48"/>
        <v>0</v>
      </c>
      <c r="M155" s="327"/>
      <c r="N155" s="327"/>
      <c r="O155" s="327"/>
      <c r="P155" s="327"/>
      <c r="Q155" s="327"/>
      <c r="R155" s="328"/>
      <c r="S155" s="329"/>
      <c r="T155" s="329"/>
      <c r="U155" s="329"/>
      <c r="V155" s="329"/>
      <c r="W155" s="329"/>
      <c r="X155" s="330"/>
      <c r="Y155" s="330"/>
      <c r="Z155" s="330"/>
    </row>
    <row r="156" spans="1:26" ht="15.75" customHeight="1">
      <c r="A156" s="333"/>
      <c r="B156" s="334" t="s">
        <v>438</v>
      </c>
      <c r="C156" s="171">
        <v>28</v>
      </c>
      <c r="D156" s="171">
        <v>8</v>
      </c>
      <c r="E156" s="171">
        <v>8</v>
      </c>
      <c r="F156" s="171">
        <v>6.8000000000000007</v>
      </c>
      <c r="G156" s="171">
        <v>152</v>
      </c>
      <c r="H156" s="171">
        <v>552</v>
      </c>
      <c r="I156" s="171">
        <v>402.6</v>
      </c>
      <c r="J156" s="171">
        <v>402.6</v>
      </c>
      <c r="K156" s="361">
        <v>0</v>
      </c>
      <c r="L156" s="361">
        <v>0</v>
      </c>
      <c r="M156" s="327"/>
      <c r="N156" s="327"/>
      <c r="O156" s="327"/>
      <c r="P156" s="327"/>
      <c r="Q156" s="327"/>
      <c r="R156" s="328"/>
      <c r="S156" s="329"/>
      <c r="T156" s="329"/>
      <c r="U156" s="329"/>
      <c r="V156" s="329"/>
      <c r="W156" s="329"/>
      <c r="X156" s="330"/>
      <c r="Y156" s="330"/>
      <c r="Z156" s="330"/>
    </row>
    <row r="157" spans="1:26" ht="15.75" customHeight="1">
      <c r="A157" s="333"/>
      <c r="B157" s="334" t="s">
        <v>439</v>
      </c>
      <c r="C157" s="360">
        <v>0</v>
      </c>
      <c r="D157" s="360">
        <v>0</v>
      </c>
      <c r="E157" s="360">
        <v>0</v>
      </c>
      <c r="F157" s="360">
        <v>0</v>
      </c>
      <c r="G157" s="360">
        <v>0</v>
      </c>
      <c r="H157" s="360">
        <v>0</v>
      </c>
      <c r="I157" s="360">
        <v>0</v>
      </c>
      <c r="J157" s="360">
        <v>0</v>
      </c>
      <c r="K157" s="360">
        <v>0</v>
      </c>
      <c r="L157" s="360">
        <v>0</v>
      </c>
      <c r="M157" s="327"/>
      <c r="N157" s="327"/>
      <c r="O157" s="327"/>
      <c r="P157" s="327"/>
      <c r="Q157" s="327"/>
      <c r="R157" s="328"/>
      <c r="S157" s="329"/>
      <c r="T157" s="329"/>
      <c r="U157" s="329"/>
      <c r="V157" s="329"/>
      <c r="W157" s="329"/>
      <c r="X157" s="330"/>
      <c r="Y157" s="330"/>
      <c r="Z157" s="330"/>
    </row>
    <row r="158" spans="1:26" ht="15.75" customHeight="1">
      <c r="A158" s="333" t="s">
        <v>384</v>
      </c>
      <c r="B158" s="325" t="s">
        <v>440</v>
      </c>
      <c r="C158" s="327">
        <v>0</v>
      </c>
      <c r="D158" s="327">
        <v>0</v>
      </c>
      <c r="E158" s="327">
        <v>0</v>
      </c>
      <c r="F158" s="327">
        <v>0</v>
      </c>
      <c r="G158" s="327">
        <v>0</v>
      </c>
      <c r="H158" s="327">
        <v>0</v>
      </c>
      <c r="I158" s="327">
        <v>0</v>
      </c>
      <c r="J158" s="327">
        <v>0</v>
      </c>
      <c r="K158" s="327">
        <v>0</v>
      </c>
      <c r="L158" s="327">
        <v>0</v>
      </c>
      <c r="M158" s="327"/>
      <c r="N158" s="327"/>
      <c r="O158" s="327"/>
      <c r="P158" s="327"/>
      <c r="Q158" s="327"/>
      <c r="R158" s="328"/>
      <c r="S158" s="329"/>
      <c r="T158" s="329"/>
      <c r="U158" s="329"/>
      <c r="V158" s="329"/>
      <c r="W158" s="329"/>
      <c r="X158" s="330"/>
      <c r="Y158" s="330"/>
      <c r="Z158" s="330"/>
    </row>
    <row r="159" spans="1:26" ht="15.75" customHeight="1">
      <c r="A159" s="337"/>
      <c r="B159" s="334" t="s">
        <v>438</v>
      </c>
      <c r="C159" s="171">
        <v>0</v>
      </c>
      <c r="D159" s="171">
        <v>0</v>
      </c>
      <c r="E159" s="171">
        <v>0</v>
      </c>
      <c r="F159" s="171">
        <v>0</v>
      </c>
      <c r="G159" s="171">
        <v>0</v>
      </c>
      <c r="H159" s="171">
        <v>0</v>
      </c>
      <c r="I159" s="171">
        <v>0</v>
      </c>
      <c r="J159" s="171">
        <v>0</v>
      </c>
      <c r="K159" s="327">
        <v>0</v>
      </c>
      <c r="L159" s="327">
        <v>0</v>
      </c>
      <c r="M159" s="327"/>
      <c r="N159" s="327"/>
      <c r="O159" s="327"/>
      <c r="P159" s="327"/>
      <c r="Q159" s="327"/>
      <c r="R159" s="328"/>
      <c r="S159" s="329"/>
      <c r="T159" s="329"/>
      <c r="U159" s="329"/>
      <c r="V159" s="329"/>
      <c r="W159" s="329"/>
      <c r="X159" s="330"/>
      <c r="Y159" s="330"/>
      <c r="Z159" s="330"/>
    </row>
    <row r="160" spans="1:26" ht="15.75" customHeight="1">
      <c r="A160" s="337"/>
      <c r="B160" s="334" t="s">
        <v>439</v>
      </c>
      <c r="C160" s="171">
        <v>0</v>
      </c>
      <c r="D160" s="171">
        <v>0</v>
      </c>
      <c r="E160" s="171">
        <v>0</v>
      </c>
      <c r="F160" s="171">
        <v>0</v>
      </c>
      <c r="G160" s="171">
        <v>0</v>
      </c>
      <c r="H160" s="171">
        <v>0</v>
      </c>
      <c r="I160" s="171">
        <v>0</v>
      </c>
      <c r="J160" s="171">
        <v>0</v>
      </c>
      <c r="K160" s="327">
        <v>0</v>
      </c>
      <c r="L160" s="327">
        <v>0</v>
      </c>
      <c r="M160" s="327"/>
      <c r="N160" s="327"/>
      <c r="O160" s="327"/>
      <c r="P160" s="327"/>
      <c r="Q160" s="327"/>
      <c r="R160" s="328"/>
      <c r="S160" s="329"/>
      <c r="T160" s="329"/>
      <c r="U160" s="329"/>
      <c r="V160" s="329"/>
      <c r="W160" s="329"/>
      <c r="X160" s="330"/>
      <c r="Y160" s="330"/>
      <c r="Z160" s="330"/>
    </row>
    <row r="161" spans="1:26" ht="15.75" customHeight="1">
      <c r="A161" s="337" t="s">
        <v>385</v>
      </c>
      <c r="B161" s="325" t="s">
        <v>441</v>
      </c>
      <c r="C161" s="328">
        <v>0</v>
      </c>
      <c r="D161" s="328">
        <v>0</v>
      </c>
      <c r="E161" s="328">
        <v>0</v>
      </c>
      <c r="F161" s="328">
        <v>0</v>
      </c>
      <c r="G161" s="328">
        <v>0</v>
      </c>
      <c r="H161" s="328">
        <v>0</v>
      </c>
      <c r="I161" s="328">
        <v>0</v>
      </c>
      <c r="J161" s="327">
        <v>0</v>
      </c>
      <c r="K161" s="327">
        <v>0</v>
      </c>
      <c r="L161" s="327">
        <v>0</v>
      </c>
      <c r="M161" s="327"/>
      <c r="N161" s="327"/>
      <c r="O161" s="327"/>
      <c r="P161" s="327"/>
      <c r="Q161" s="327"/>
      <c r="R161" s="328"/>
      <c r="S161" s="329"/>
      <c r="T161" s="329"/>
      <c r="U161" s="329"/>
      <c r="V161" s="329"/>
      <c r="W161" s="329"/>
      <c r="X161" s="330"/>
      <c r="Y161" s="330"/>
      <c r="Z161" s="330"/>
    </row>
    <row r="162" spans="1:26" ht="15.75" customHeight="1">
      <c r="A162" s="337"/>
      <c r="B162" s="334" t="s">
        <v>438</v>
      </c>
      <c r="C162" s="338">
        <v>0</v>
      </c>
      <c r="D162" s="338">
        <v>0</v>
      </c>
      <c r="E162" s="338">
        <v>0</v>
      </c>
      <c r="F162" s="338">
        <v>0</v>
      </c>
      <c r="G162" s="338">
        <v>0</v>
      </c>
      <c r="H162" s="338">
        <v>0</v>
      </c>
      <c r="I162" s="338">
        <v>0</v>
      </c>
      <c r="J162" s="327">
        <v>0</v>
      </c>
      <c r="K162" s="327">
        <v>0</v>
      </c>
      <c r="L162" s="327">
        <v>0</v>
      </c>
      <c r="M162" s="327"/>
      <c r="N162" s="327"/>
      <c r="O162" s="327"/>
      <c r="P162" s="327"/>
      <c r="Q162" s="327"/>
      <c r="R162" s="328"/>
      <c r="S162" s="329"/>
      <c r="T162" s="329"/>
      <c r="U162" s="329"/>
      <c r="V162" s="329"/>
      <c r="W162" s="329"/>
      <c r="X162" s="330"/>
      <c r="Y162" s="330"/>
      <c r="Z162" s="330"/>
    </row>
    <row r="163" spans="1:26" ht="15.75" customHeight="1">
      <c r="A163" s="337"/>
      <c r="B163" s="334" t="s">
        <v>439</v>
      </c>
      <c r="C163" s="338">
        <v>0</v>
      </c>
      <c r="D163" s="338">
        <v>0</v>
      </c>
      <c r="E163" s="338">
        <v>0</v>
      </c>
      <c r="F163" s="338">
        <v>0</v>
      </c>
      <c r="G163" s="338">
        <v>0</v>
      </c>
      <c r="H163" s="338">
        <v>0</v>
      </c>
      <c r="I163" s="338">
        <v>0</v>
      </c>
      <c r="J163" s="327">
        <v>0</v>
      </c>
      <c r="K163" s="327">
        <v>0</v>
      </c>
      <c r="L163" s="327">
        <v>0</v>
      </c>
      <c r="M163" s="327"/>
      <c r="N163" s="327"/>
      <c r="O163" s="327"/>
      <c r="P163" s="327"/>
      <c r="Q163" s="327"/>
      <c r="R163" s="328"/>
      <c r="S163" s="329"/>
      <c r="T163" s="329"/>
      <c r="U163" s="329"/>
      <c r="V163" s="329"/>
      <c r="W163" s="329"/>
      <c r="X163" s="330"/>
      <c r="Y163" s="330"/>
      <c r="Z163" s="330"/>
    </row>
    <row r="164" spans="1:26" ht="15.75" customHeight="1">
      <c r="A164" s="339" t="s">
        <v>386</v>
      </c>
      <c r="B164" s="325" t="s">
        <v>442</v>
      </c>
      <c r="C164" s="328">
        <v>0</v>
      </c>
      <c r="D164" s="328">
        <v>0</v>
      </c>
      <c r="E164" s="328">
        <v>0</v>
      </c>
      <c r="F164" s="328">
        <v>0</v>
      </c>
      <c r="G164" s="328">
        <v>0</v>
      </c>
      <c r="H164" s="328">
        <v>0</v>
      </c>
      <c r="I164" s="328">
        <v>0</v>
      </c>
      <c r="J164" s="327">
        <v>0</v>
      </c>
      <c r="K164" s="327">
        <v>0</v>
      </c>
      <c r="L164" s="327">
        <v>0</v>
      </c>
      <c r="M164" s="327"/>
      <c r="N164" s="327"/>
      <c r="O164" s="327"/>
      <c r="P164" s="327"/>
      <c r="Q164" s="327"/>
      <c r="R164" s="328"/>
      <c r="S164" s="329"/>
      <c r="T164" s="329"/>
      <c r="U164" s="329"/>
      <c r="V164" s="329"/>
      <c r="W164" s="329"/>
      <c r="X164" s="330"/>
      <c r="Y164" s="330"/>
      <c r="Z164" s="330"/>
    </row>
    <row r="165" spans="1:26" ht="15.75" customHeight="1">
      <c r="A165" s="337"/>
      <c r="B165" s="334" t="s">
        <v>438</v>
      </c>
      <c r="C165" s="338">
        <v>0</v>
      </c>
      <c r="D165" s="338">
        <v>0</v>
      </c>
      <c r="E165" s="338">
        <v>0</v>
      </c>
      <c r="F165" s="338">
        <v>0</v>
      </c>
      <c r="G165" s="338">
        <v>0</v>
      </c>
      <c r="H165" s="338">
        <v>0</v>
      </c>
      <c r="I165" s="338">
        <v>0</v>
      </c>
      <c r="J165" s="171">
        <v>0</v>
      </c>
      <c r="K165" s="171">
        <v>0</v>
      </c>
      <c r="L165" s="327">
        <v>0</v>
      </c>
      <c r="M165" s="327"/>
      <c r="N165" s="327"/>
      <c r="O165" s="327"/>
      <c r="P165" s="327"/>
      <c r="Q165" s="327"/>
      <c r="R165" s="328"/>
      <c r="S165" s="329"/>
      <c r="T165" s="329"/>
      <c r="U165" s="329"/>
      <c r="V165" s="329"/>
      <c r="W165" s="329"/>
      <c r="X165" s="330"/>
      <c r="Y165" s="330"/>
      <c r="Z165" s="330"/>
    </row>
    <row r="166" spans="1:26" ht="15.75" customHeight="1">
      <c r="A166" s="337"/>
      <c r="B166" s="334" t="s">
        <v>439</v>
      </c>
      <c r="C166" s="338">
        <v>0</v>
      </c>
      <c r="D166" s="338">
        <v>0</v>
      </c>
      <c r="E166" s="338">
        <v>0</v>
      </c>
      <c r="F166" s="338">
        <v>0</v>
      </c>
      <c r="G166" s="338">
        <v>0</v>
      </c>
      <c r="H166" s="338">
        <v>0</v>
      </c>
      <c r="I166" s="338">
        <v>0</v>
      </c>
      <c r="J166" s="171">
        <v>0</v>
      </c>
      <c r="K166" s="171">
        <v>0</v>
      </c>
      <c r="L166" s="327">
        <v>0</v>
      </c>
      <c r="M166" s="327"/>
      <c r="N166" s="327"/>
      <c r="O166" s="327"/>
      <c r="P166" s="327"/>
      <c r="Q166" s="327"/>
      <c r="R166" s="328"/>
      <c r="S166" s="329"/>
      <c r="T166" s="329"/>
      <c r="U166" s="329"/>
      <c r="V166" s="329"/>
      <c r="W166" s="329"/>
      <c r="X166" s="330"/>
      <c r="Y166" s="330"/>
      <c r="Z166" s="330"/>
    </row>
    <row r="167" spans="1:26" ht="15.75" customHeight="1">
      <c r="A167" s="333" t="s">
        <v>387</v>
      </c>
      <c r="B167" s="325" t="s">
        <v>443</v>
      </c>
      <c r="C167" s="328">
        <f t="shared" ref="C167:L167" si="49">SUM(C168:C169)</f>
        <v>31</v>
      </c>
      <c r="D167" s="328">
        <f t="shared" si="49"/>
        <v>8.6000000000000014</v>
      </c>
      <c r="E167" s="328">
        <f t="shared" si="49"/>
        <v>24</v>
      </c>
      <c r="F167" s="328">
        <f t="shared" si="49"/>
        <v>8</v>
      </c>
      <c r="G167" s="328">
        <f t="shared" si="49"/>
        <v>800</v>
      </c>
      <c r="H167" s="328">
        <f t="shared" si="49"/>
        <v>3320</v>
      </c>
      <c r="I167" s="328">
        <f t="shared" si="49"/>
        <v>1150.875</v>
      </c>
      <c r="J167" s="328">
        <f t="shared" si="49"/>
        <v>1150.875</v>
      </c>
      <c r="K167" s="328">
        <f t="shared" si="49"/>
        <v>0</v>
      </c>
      <c r="L167" s="328">
        <f t="shared" si="49"/>
        <v>0</v>
      </c>
      <c r="M167" s="171"/>
      <c r="N167" s="171"/>
      <c r="O167" s="171"/>
      <c r="P167" s="171"/>
      <c r="Q167" s="171"/>
      <c r="R167" s="338"/>
      <c r="S167" s="329"/>
      <c r="T167" s="329"/>
      <c r="U167" s="329"/>
      <c r="V167" s="329"/>
      <c r="W167" s="329"/>
      <c r="X167" s="330"/>
      <c r="Y167" s="330"/>
      <c r="Z167" s="330"/>
    </row>
    <row r="168" spans="1:26" ht="15.75" customHeight="1">
      <c r="A168" s="337"/>
      <c r="B168" s="334" t="s">
        <v>438</v>
      </c>
      <c r="C168" s="338">
        <v>22</v>
      </c>
      <c r="D168" s="338">
        <v>5.3000000000000007</v>
      </c>
      <c r="E168" s="338">
        <v>15</v>
      </c>
      <c r="F168" s="338">
        <v>5</v>
      </c>
      <c r="G168" s="338">
        <v>500</v>
      </c>
      <c r="H168" s="338">
        <v>2330</v>
      </c>
      <c r="I168" s="338">
        <v>816.75</v>
      </c>
      <c r="J168" s="171">
        <v>816.75</v>
      </c>
      <c r="K168" s="171">
        <v>0</v>
      </c>
      <c r="L168" s="171">
        <v>0</v>
      </c>
      <c r="M168" s="171"/>
      <c r="N168" s="171"/>
      <c r="O168" s="171"/>
      <c r="P168" s="171"/>
      <c r="Q168" s="171"/>
      <c r="R168" s="338"/>
      <c r="S168" s="329"/>
      <c r="T168" s="329"/>
      <c r="U168" s="329"/>
      <c r="V168" s="329"/>
      <c r="W168" s="329"/>
      <c r="X168" s="330"/>
      <c r="Y168" s="330"/>
      <c r="Z168" s="330"/>
    </row>
    <row r="169" spans="1:26" ht="15.75" customHeight="1">
      <c r="A169" s="337"/>
      <c r="B169" s="334" t="s">
        <v>439</v>
      </c>
      <c r="C169" s="338">
        <v>9</v>
      </c>
      <c r="D169" s="338">
        <v>3.3000000000000003</v>
      </c>
      <c r="E169" s="338">
        <v>9</v>
      </c>
      <c r="F169" s="338">
        <v>3</v>
      </c>
      <c r="G169" s="338">
        <v>300</v>
      </c>
      <c r="H169" s="338">
        <v>990</v>
      </c>
      <c r="I169" s="338">
        <v>334.125</v>
      </c>
      <c r="J169" s="171">
        <v>334.125</v>
      </c>
      <c r="K169" s="171">
        <v>0</v>
      </c>
      <c r="L169" s="171">
        <v>0</v>
      </c>
      <c r="M169" s="171"/>
      <c r="N169" s="171"/>
      <c r="O169" s="171"/>
      <c r="P169" s="171"/>
      <c r="Q169" s="171"/>
      <c r="R169" s="338"/>
      <c r="S169" s="329"/>
      <c r="T169" s="329"/>
      <c r="U169" s="329"/>
      <c r="V169" s="329"/>
      <c r="W169" s="329"/>
      <c r="X169" s="330"/>
      <c r="Y169" s="330"/>
      <c r="Z169" s="330"/>
    </row>
    <row r="170" spans="1:26" ht="15.75" customHeight="1">
      <c r="A170" s="337" t="s">
        <v>388</v>
      </c>
      <c r="B170" s="325" t="s">
        <v>444</v>
      </c>
      <c r="C170" s="332">
        <f t="shared" ref="C170:L170" si="50">SUM(C171:C172)</f>
        <v>30</v>
      </c>
      <c r="D170" s="332">
        <f t="shared" si="50"/>
        <v>8</v>
      </c>
      <c r="E170" s="332">
        <f t="shared" si="50"/>
        <v>8</v>
      </c>
      <c r="F170" s="332">
        <f t="shared" si="50"/>
        <v>8</v>
      </c>
      <c r="G170" s="332">
        <f t="shared" si="50"/>
        <v>240</v>
      </c>
      <c r="H170" s="332">
        <f t="shared" si="50"/>
        <v>900</v>
      </c>
      <c r="I170" s="332">
        <f t="shared" si="50"/>
        <v>495</v>
      </c>
      <c r="J170" s="332">
        <f t="shared" si="50"/>
        <v>495</v>
      </c>
      <c r="K170" s="332">
        <f t="shared" si="50"/>
        <v>0</v>
      </c>
      <c r="L170" s="332">
        <f t="shared" si="50"/>
        <v>0</v>
      </c>
      <c r="M170" s="171"/>
      <c r="N170" s="171"/>
      <c r="O170" s="171"/>
      <c r="P170" s="171"/>
      <c r="Q170" s="171"/>
      <c r="R170" s="338"/>
      <c r="S170" s="329"/>
      <c r="T170" s="329"/>
      <c r="U170" s="329"/>
      <c r="V170" s="329"/>
      <c r="W170" s="329"/>
      <c r="X170" s="330"/>
      <c r="Y170" s="330"/>
      <c r="Z170" s="330"/>
    </row>
    <row r="171" spans="1:26" ht="15.75" customHeight="1">
      <c r="A171" s="337"/>
      <c r="B171" s="334" t="s">
        <v>438</v>
      </c>
      <c r="C171" s="340">
        <v>16</v>
      </c>
      <c r="D171" s="340">
        <v>4</v>
      </c>
      <c r="E171" s="340">
        <v>4</v>
      </c>
      <c r="F171" s="340">
        <v>4</v>
      </c>
      <c r="G171" s="340">
        <v>120</v>
      </c>
      <c r="H171" s="340">
        <v>480</v>
      </c>
      <c r="I171" s="340">
        <v>264</v>
      </c>
      <c r="J171" s="341">
        <v>264</v>
      </c>
      <c r="K171" s="341">
        <v>0</v>
      </c>
      <c r="L171" s="341">
        <v>0</v>
      </c>
      <c r="M171" s="171"/>
      <c r="N171" s="171"/>
      <c r="O171" s="171"/>
      <c r="P171" s="171"/>
      <c r="Q171" s="171"/>
      <c r="R171" s="338"/>
      <c r="S171" s="329"/>
      <c r="T171" s="329"/>
      <c r="U171" s="329"/>
      <c r="V171" s="329"/>
      <c r="W171" s="329"/>
      <c r="X171" s="330"/>
      <c r="Y171" s="330"/>
      <c r="Z171" s="330"/>
    </row>
    <row r="172" spans="1:26" ht="15.75" customHeight="1">
      <c r="A172" s="337"/>
      <c r="B172" s="334" t="s">
        <v>439</v>
      </c>
      <c r="C172" s="340">
        <v>14</v>
      </c>
      <c r="D172" s="340">
        <v>4</v>
      </c>
      <c r="E172" s="340">
        <v>4</v>
      </c>
      <c r="F172" s="340">
        <v>4</v>
      </c>
      <c r="G172" s="340">
        <v>120</v>
      </c>
      <c r="H172" s="340">
        <v>420</v>
      </c>
      <c r="I172" s="340">
        <v>231</v>
      </c>
      <c r="J172" s="341">
        <v>231</v>
      </c>
      <c r="K172" s="341">
        <v>0</v>
      </c>
      <c r="L172" s="341">
        <v>0</v>
      </c>
      <c r="M172" s="171"/>
      <c r="N172" s="171"/>
      <c r="O172" s="171"/>
      <c r="P172" s="171"/>
      <c r="Q172" s="171"/>
      <c r="R172" s="338"/>
      <c r="S172" s="329"/>
      <c r="T172" s="329"/>
      <c r="U172" s="329"/>
      <c r="V172" s="329"/>
      <c r="W172" s="329"/>
      <c r="X172" s="330"/>
      <c r="Y172" s="330"/>
      <c r="Z172" s="330"/>
    </row>
    <row r="173" spans="1:26" ht="15.75" customHeight="1">
      <c r="A173" s="337" t="s">
        <v>389</v>
      </c>
      <c r="B173" s="325" t="s">
        <v>445</v>
      </c>
      <c r="C173" s="328">
        <f t="shared" ref="C173:L173" si="51">SUM(C174:C175)</f>
        <v>45</v>
      </c>
      <c r="D173" s="328">
        <f t="shared" si="51"/>
        <v>10</v>
      </c>
      <c r="E173" s="328">
        <f t="shared" si="51"/>
        <v>10</v>
      </c>
      <c r="F173" s="328">
        <f t="shared" si="51"/>
        <v>10</v>
      </c>
      <c r="G173" s="328">
        <f t="shared" si="51"/>
        <v>200</v>
      </c>
      <c r="H173" s="328">
        <f t="shared" si="51"/>
        <v>900</v>
      </c>
      <c r="I173" s="328">
        <f t="shared" si="51"/>
        <v>742.5</v>
      </c>
      <c r="J173" s="328">
        <f t="shared" si="51"/>
        <v>742.5</v>
      </c>
      <c r="K173" s="328">
        <f t="shared" si="51"/>
        <v>0</v>
      </c>
      <c r="L173" s="328">
        <f t="shared" si="51"/>
        <v>0</v>
      </c>
      <c r="M173" s="171"/>
      <c r="N173" s="171"/>
      <c r="O173" s="171"/>
      <c r="P173" s="171"/>
      <c r="Q173" s="171"/>
      <c r="R173" s="338"/>
      <c r="S173" s="329"/>
      <c r="T173" s="329"/>
      <c r="U173" s="329"/>
      <c r="V173" s="329"/>
      <c r="W173" s="329"/>
      <c r="X173" s="330"/>
      <c r="Y173" s="330"/>
      <c r="Z173" s="330"/>
    </row>
    <row r="174" spans="1:26" ht="15.75" customHeight="1">
      <c r="A174" s="337"/>
      <c r="B174" s="334" t="s">
        <v>438</v>
      </c>
      <c r="C174" s="338">
        <v>23</v>
      </c>
      <c r="D174" s="338">
        <v>5</v>
      </c>
      <c r="E174" s="338">
        <v>5</v>
      </c>
      <c r="F174" s="338">
        <v>5</v>
      </c>
      <c r="G174" s="338">
        <v>100</v>
      </c>
      <c r="H174" s="338">
        <v>460</v>
      </c>
      <c r="I174" s="338">
        <v>379.5</v>
      </c>
      <c r="J174" s="171">
        <v>379.5</v>
      </c>
      <c r="K174" s="171">
        <v>0</v>
      </c>
      <c r="L174" s="171">
        <v>0</v>
      </c>
      <c r="M174" s="171"/>
      <c r="N174" s="171"/>
      <c r="O174" s="171"/>
      <c r="P174" s="171"/>
      <c r="Q174" s="171"/>
      <c r="R174" s="338"/>
      <c r="S174" s="329"/>
      <c r="T174" s="329"/>
      <c r="U174" s="329"/>
      <c r="V174" s="329"/>
      <c r="W174" s="329"/>
      <c r="X174" s="330"/>
      <c r="Y174" s="330"/>
      <c r="Z174" s="330"/>
    </row>
    <row r="175" spans="1:26" ht="15.75" customHeight="1">
      <c r="A175" s="337"/>
      <c r="B175" s="334" t="s">
        <v>439</v>
      </c>
      <c r="C175" s="338">
        <v>22</v>
      </c>
      <c r="D175" s="338">
        <v>5</v>
      </c>
      <c r="E175" s="338">
        <v>5</v>
      </c>
      <c r="F175" s="338">
        <v>5</v>
      </c>
      <c r="G175" s="338">
        <v>100</v>
      </c>
      <c r="H175" s="338">
        <v>440</v>
      </c>
      <c r="I175" s="338">
        <v>363</v>
      </c>
      <c r="J175" s="171">
        <v>363</v>
      </c>
      <c r="K175" s="171">
        <v>0</v>
      </c>
      <c r="L175" s="171">
        <v>0</v>
      </c>
      <c r="M175" s="171"/>
      <c r="N175" s="171"/>
      <c r="O175" s="171"/>
      <c r="P175" s="171"/>
      <c r="Q175" s="171"/>
      <c r="R175" s="338"/>
      <c r="S175" s="329"/>
      <c r="T175" s="329"/>
      <c r="U175" s="329"/>
      <c r="V175" s="329"/>
      <c r="W175" s="329"/>
      <c r="X175" s="330"/>
      <c r="Y175" s="330"/>
      <c r="Z175" s="330"/>
    </row>
    <row r="176" spans="1:26" ht="15.75" customHeight="1">
      <c r="A176" s="339" t="s">
        <v>390</v>
      </c>
      <c r="B176" s="325" t="s">
        <v>446</v>
      </c>
      <c r="C176" s="328">
        <v>0</v>
      </c>
      <c r="D176" s="328">
        <v>0</v>
      </c>
      <c r="E176" s="328">
        <v>0</v>
      </c>
      <c r="F176" s="328">
        <v>0</v>
      </c>
      <c r="G176" s="328">
        <v>0</v>
      </c>
      <c r="H176" s="328">
        <v>0</v>
      </c>
      <c r="I176" s="328">
        <v>0</v>
      </c>
      <c r="J176" s="327">
        <v>0</v>
      </c>
      <c r="K176" s="327">
        <v>0</v>
      </c>
      <c r="L176" s="327">
        <v>0</v>
      </c>
      <c r="M176" s="171"/>
      <c r="N176" s="171"/>
      <c r="O176" s="171"/>
      <c r="P176" s="171"/>
      <c r="Q176" s="171"/>
      <c r="R176" s="338"/>
      <c r="S176" s="329"/>
      <c r="T176" s="329"/>
      <c r="U176" s="329"/>
      <c r="V176" s="329"/>
      <c r="W176" s="329"/>
      <c r="X176" s="330"/>
      <c r="Y176" s="330"/>
      <c r="Z176" s="330"/>
    </row>
    <row r="177" spans="1:26" ht="15.75" customHeight="1">
      <c r="A177" s="337"/>
      <c r="B177" s="334" t="s">
        <v>438</v>
      </c>
      <c r="C177" s="338">
        <v>0</v>
      </c>
      <c r="D177" s="338">
        <v>0</v>
      </c>
      <c r="E177" s="338">
        <v>0</v>
      </c>
      <c r="F177" s="338">
        <v>0</v>
      </c>
      <c r="G177" s="338">
        <v>0</v>
      </c>
      <c r="H177" s="338">
        <v>0</v>
      </c>
      <c r="I177" s="338">
        <v>0</v>
      </c>
      <c r="J177" s="171">
        <v>0</v>
      </c>
      <c r="K177" s="171">
        <v>0</v>
      </c>
      <c r="L177" s="327">
        <v>0</v>
      </c>
      <c r="M177" s="171"/>
      <c r="N177" s="171"/>
      <c r="O177" s="171"/>
      <c r="P177" s="171"/>
      <c r="Q177" s="171"/>
      <c r="R177" s="338"/>
      <c r="S177" s="329"/>
      <c r="T177" s="329"/>
      <c r="U177" s="329"/>
      <c r="V177" s="329"/>
      <c r="W177" s="329"/>
      <c r="X177" s="330"/>
      <c r="Y177" s="330"/>
      <c r="Z177" s="330"/>
    </row>
    <row r="178" spans="1:26" ht="15.75" customHeight="1">
      <c r="A178" s="337"/>
      <c r="B178" s="334" t="s">
        <v>439</v>
      </c>
      <c r="C178" s="338">
        <v>0</v>
      </c>
      <c r="D178" s="338">
        <v>0</v>
      </c>
      <c r="E178" s="338">
        <v>0</v>
      </c>
      <c r="F178" s="338">
        <v>0</v>
      </c>
      <c r="G178" s="338">
        <v>0</v>
      </c>
      <c r="H178" s="338">
        <v>0</v>
      </c>
      <c r="I178" s="338">
        <v>0</v>
      </c>
      <c r="J178" s="171">
        <v>0</v>
      </c>
      <c r="K178" s="171">
        <v>0</v>
      </c>
      <c r="L178" s="327">
        <v>0</v>
      </c>
      <c r="M178" s="171"/>
      <c r="N178" s="171"/>
      <c r="O178" s="171"/>
      <c r="P178" s="171"/>
      <c r="Q178" s="171"/>
      <c r="R178" s="338"/>
      <c r="S178" s="329"/>
      <c r="T178" s="329"/>
      <c r="U178" s="329"/>
      <c r="V178" s="329"/>
      <c r="W178" s="329"/>
      <c r="X178" s="330"/>
      <c r="Y178" s="330"/>
      <c r="Z178" s="330"/>
    </row>
    <row r="179" spans="1:26" ht="15.75" customHeight="1">
      <c r="A179" s="333" t="s">
        <v>391</v>
      </c>
      <c r="B179" s="325" t="s">
        <v>447</v>
      </c>
      <c r="C179" s="328">
        <v>8</v>
      </c>
      <c r="D179" s="328">
        <v>4</v>
      </c>
      <c r="E179" s="328">
        <v>16</v>
      </c>
      <c r="F179" s="328">
        <v>4</v>
      </c>
      <c r="G179" s="328">
        <v>120</v>
      </c>
      <c r="H179" s="328">
        <v>240</v>
      </c>
      <c r="I179" s="328">
        <v>528</v>
      </c>
      <c r="J179" s="188">
        <f>I179</f>
        <v>528</v>
      </c>
      <c r="K179" s="188">
        <v>0</v>
      </c>
      <c r="L179" s="347">
        <v>0</v>
      </c>
      <c r="M179" s="347"/>
      <c r="N179" s="347"/>
      <c r="O179" s="347"/>
      <c r="P179" s="347"/>
      <c r="Q179" s="347"/>
      <c r="R179" s="338"/>
      <c r="S179" s="329"/>
      <c r="T179" s="329"/>
      <c r="U179" s="329"/>
      <c r="V179" s="329"/>
      <c r="W179" s="329"/>
      <c r="X179" s="330"/>
      <c r="Y179" s="330"/>
      <c r="Z179" s="330"/>
    </row>
    <row r="180" spans="1:26" ht="15.75" customHeight="1">
      <c r="A180" s="337"/>
      <c r="B180" s="334" t="s">
        <v>438</v>
      </c>
      <c r="C180" s="338">
        <v>4</v>
      </c>
      <c r="D180" s="338">
        <v>2</v>
      </c>
      <c r="E180" s="338">
        <v>8</v>
      </c>
      <c r="F180" s="338">
        <v>2</v>
      </c>
      <c r="G180" s="338">
        <v>60</v>
      </c>
      <c r="H180" s="338">
        <v>120</v>
      </c>
      <c r="I180" s="338">
        <v>264</v>
      </c>
      <c r="J180" s="171">
        <v>264</v>
      </c>
      <c r="K180" s="347">
        <v>0</v>
      </c>
      <c r="L180" s="347">
        <v>0</v>
      </c>
      <c r="M180" s="347"/>
      <c r="N180" s="347"/>
      <c r="O180" s="347"/>
      <c r="P180" s="347"/>
      <c r="Q180" s="347"/>
      <c r="R180" s="338"/>
      <c r="S180" s="329"/>
      <c r="T180" s="329"/>
      <c r="U180" s="329"/>
      <c r="V180" s="329"/>
      <c r="W180" s="329"/>
      <c r="X180" s="330"/>
      <c r="Y180" s="330"/>
      <c r="Z180" s="330"/>
    </row>
    <row r="181" spans="1:26" ht="15.75" customHeight="1">
      <c r="A181" s="337"/>
      <c r="B181" s="334" t="s">
        <v>439</v>
      </c>
      <c r="C181" s="338">
        <v>4</v>
      </c>
      <c r="D181" s="338">
        <v>2</v>
      </c>
      <c r="E181" s="338">
        <v>8</v>
      </c>
      <c r="F181" s="338">
        <v>2</v>
      </c>
      <c r="G181" s="338">
        <v>60</v>
      </c>
      <c r="H181" s="338">
        <v>120</v>
      </c>
      <c r="I181" s="338">
        <v>264</v>
      </c>
      <c r="J181" s="171">
        <v>264</v>
      </c>
      <c r="K181" s="347">
        <v>0</v>
      </c>
      <c r="L181" s="347">
        <v>0</v>
      </c>
      <c r="M181" s="347"/>
      <c r="N181" s="347"/>
      <c r="O181" s="347"/>
      <c r="P181" s="347"/>
      <c r="Q181" s="347"/>
      <c r="R181" s="338"/>
      <c r="S181" s="329"/>
      <c r="T181" s="329"/>
      <c r="U181" s="329"/>
      <c r="V181" s="329"/>
      <c r="W181" s="329"/>
      <c r="X181" s="330"/>
      <c r="Y181" s="330"/>
      <c r="Z181" s="330"/>
    </row>
    <row r="182" spans="1:26" ht="15.75" customHeight="1">
      <c r="A182" s="337" t="s">
        <v>392</v>
      </c>
      <c r="B182" s="325" t="s">
        <v>448</v>
      </c>
      <c r="C182" s="376">
        <v>58</v>
      </c>
      <c r="D182" s="376">
        <v>17</v>
      </c>
      <c r="E182" s="376">
        <v>170</v>
      </c>
      <c r="F182" s="376">
        <v>17</v>
      </c>
      <c r="G182" s="376">
        <v>1190</v>
      </c>
      <c r="H182" s="376">
        <v>4060</v>
      </c>
      <c r="I182" s="376">
        <v>9570</v>
      </c>
      <c r="J182" s="376">
        <v>6105</v>
      </c>
      <c r="K182" s="376">
        <f>I182-J182</f>
        <v>3465</v>
      </c>
      <c r="L182" s="171">
        <v>0</v>
      </c>
      <c r="M182" s="171"/>
      <c r="N182" s="171"/>
      <c r="O182" s="171"/>
      <c r="P182" s="171"/>
      <c r="Q182" s="171"/>
      <c r="R182" s="338"/>
      <c r="S182" s="329"/>
      <c r="T182" s="329"/>
      <c r="U182" s="329"/>
      <c r="V182" s="329"/>
      <c r="W182" s="329"/>
      <c r="X182" s="330"/>
      <c r="Y182" s="330"/>
      <c r="Z182" s="330"/>
    </row>
    <row r="183" spans="1:26" ht="15.75" customHeight="1">
      <c r="A183" s="337"/>
      <c r="B183" s="334" t="s">
        <v>438</v>
      </c>
      <c r="C183" s="338">
        <f t="shared" ref="C183:K183" si="52">C182/2</f>
        <v>29</v>
      </c>
      <c r="D183" s="338">
        <f t="shared" si="52"/>
        <v>8.5</v>
      </c>
      <c r="E183" s="338">
        <f t="shared" si="52"/>
        <v>85</v>
      </c>
      <c r="F183" s="338">
        <f t="shared" si="52"/>
        <v>8.5</v>
      </c>
      <c r="G183" s="338">
        <f t="shared" si="52"/>
        <v>595</v>
      </c>
      <c r="H183" s="338">
        <f t="shared" si="52"/>
        <v>2030</v>
      </c>
      <c r="I183" s="338">
        <f t="shared" si="52"/>
        <v>4785</v>
      </c>
      <c r="J183" s="338">
        <f t="shared" si="52"/>
        <v>3052.5</v>
      </c>
      <c r="K183" s="338">
        <f t="shared" si="52"/>
        <v>1732.5</v>
      </c>
      <c r="L183" s="171">
        <v>0</v>
      </c>
      <c r="M183" s="171"/>
      <c r="N183" s="171"/>
      <c r="O183" s="171"/>
      <c r="P183" s="171"/>
      <c r="Q183" s="171"/>
      <c r="R183" s="338"/>
      <c r="S183" s="329"/>
      <c r="T183" s="329"/>
      <c r="U183" s="329"/>
      <c r="V183" s="329"/>
      <c r="W183" s="329"/>
      <c r="X183" s="330"/>
      <c r="Y183" s="330"/>
      <c r="Z183" s="330"/>
    </row>
    <row r="184" spans="1:26" ht="15.75" customHeight="1">
      <c r="A184" s="337"/>
      <c r="B184" s="334" t="s">
        <v>439</v>
      </c>
      <c r="C184" s="338">
        <f t="shared" ref="C184:K184" si="53">C182/2</f>
        <v>29</v>
      </c>
      <c r="D184" s="338">
        <f t="shared" si="53"/>
        <v>8.5</v>
      </c>
      <c r="E184" s="338">
        <f t="shared" si="53"/>
        <v>85</v>
      </c>
      <c r="F184" s="338">
        <f t="shared" si="53"/>
        <v>8.5</v>
      </c>
      <c r="G184" s="338">
        <f t="shared" si="53"/>
        <v>595</v>
      </c>
      <c r="H184" s="338">
        <f t="shared" si="53"/>
        <v>2030</v>
      </c>
      <c r="I184" s="338">
        <f t="shared" si="53"/>
        <v>4785</v>
      </c>
      <c r="J184" s="338">
        <f t="shared" si="53"/>
        <v>3052.5</v>
      </c>
      <c r="K184" s="338">
        <f t="shared" si="53"/>
        <v>1732.5</v>
      </c>
      <c r="L184" s="171">
        <v>0</v>
      </c>
      <c r="M184" s="171"/>
      <c r="N184" s="171"/>
      <c r="O184" s="171"/>
      <c r="P184" s="171"/>
      <c r="Q184" s="171"/>
      <c r="R184" s="338"/>
      <c r="S184" s="329"/>
      <c r="T184" s="329"/>
      <c r="U184" s="329"/>
      <c r="V184" s="329"/>
      <c r="W184" s="329"/>
      <c r="X184" s="330"/>
      <c r="Y184" s="330"/>
      <c r="Z184" s="330"/>
    </row>
    <row r="185" spans="1:26" ht="15.75" customHeight="1">
      <c r="A185" s="337" t="s">
        <v>393</v>
      </c>
      <c r="B185" s="325" t="s">
        <v>449</v>
      </c>
      <c r="C185" s="328">
        <v>63</v>
      </c>
      <c r="D185" s="328">
        <v>19</v>
      </c>
      <c r="E185" s="328">
        <v>128</v>
      </c>
      <c r="F185" s="328">
        <v>19</v>
      </c>
      <c r="G185" s="328">
        <v>7740</v>
      </c>
      <c r="H185" s="328">
        <v>25780</v>
      </c>
      <c r="I185" s="328">
        <v>7029</v>
      </c>
      <c r="J185" s="327">
        <f>I185</f>
        <v>7029</v>
      </c>
      <c r="K185" s="327">
        <v>0</v>
      </c>
      <c r="L185" s="327">
        <v>0</v>
      </c>
      <c r="M185" s="171"/>
      <c r="N185" s="171"/>
      <c r="O185" s="171"/>
      <c r="P185" s="171"/>
      <c r="Q185" s="171"/>
      <c r="R185" s="338"/>
      <c r="S185" s="329"/>
      <c r="T185" s="329"/>
      <c r="U185" s="329"/>
      <c r="V185" s="329"/>
      <c r="W185" s="329"/>
      <c r="X185" s="330"/>
      <c r="Y185" s="330"/>
      <c r="Z185" s="330"/>
    </row>
    <row r="186" spans="1:26" ht="15.75" customHeight="1">
      <c r="A186" s="337"/>
      <c r="B186" s="334" t="s">
        <v>438</v>
      </c>
      <c r="C186" s="338">
        <f>C185/2</f>
        <v>31.5</v>
      </c>
      <c r="D186" s="338">
        <v>15</v>
      </c>
      <c r="E186" s="338">
        <v>67</v>
      </c>
      <c r="F186" s="338">
        <v>10</v>
      </c>
      <c r="G186" s="338">
        <f t="shared" ref="G186:K186" si="54">G185/2</f>
        <v>3870</v>
      </c>
      <c r="H186" s="338">
        <f t="shared" si="54"/>
        <v>12890</v>
      </c>
      <c r="I186" s="338">
        <f t="shared" si="54"/>
        <v>3514.5</v>
      </c>
      <c r="J186" s="338">
        <f t="shared" si="54"/>
        <v>3514.5</v>
      </c>
      <c r="K186" s="338">
        <f t="shared" si="54"/>
        <v>0</v>
      </c>
      <c r="L186" s="171">
        <v>0</v>
      </c>
      <c r="M186" s="171"/>
      <c r="N186" s="171"/>
      <c r="O186" s="171"/>
      <c r="P186" s="171"/>
      <c r="Q186" s="171"/>
      <c r="R186" s="338"/>
      <c r="S186" s="329"/>
      <c r="T186" s="329"/>
      <c r="U186" s="329"/>
      <c r="V186" s="329"/>
      <c r="W186" s="329"/>
      <c r="X186" s="330"/>
      <c r="Y186" s="330"/>
      <c r="Z186" s="330"/>
    </row>
    <row r="187" spans="1:26" ht="15.75" customHeight="1">
      <c r="A187" s="337"/>
      <c r="B187" s="334" t="s">
        <v>439</v>
      </c>
      <c r="C187" s="338">
        <f>C185/2</f>
        <v>31.5</v>
      </c>
      <c r="D187" s="338">
        <v>16</v>
      </c>
      <c r="E187" s="338">
        <v>67</v>
      </c>
      <c r="F187" s="338">
        <v>9</v>
      </c>
      <c r="G187" s="338">
        <f t="shared" ref="G187:K187" si="55">G185/2</f>
        <v>3870</v>
      </c>
      <c r="H187" s="338">
        <f t="shared" si="55"/>
        <v>12890</v>
      </c>
      <c r="I187" s="338">
        <f t="shared" si="55"/>
        <v>3514.5</v>
      </c>
      <c r="J187" s="338">
        <f t="shared" si="55"/>
        <v>3514.5</v>
      </c>
      <c r="K187" s="338">
        <f t="shared" si="55"/>
        <v>0</v>
      </c>
      <c r="L187" s="171">
        <v>0</v>
      </c>
      <c r="M187" s="171"/>
      <c r="N187" s="171"/>
      <c r="O187" s="171"/>
      <c r="P187" s="171"/>
      <c r="Q187" s="171"/>
      <c r="R187" s="338"/>
      <c r="S187" s="329"/>
      <c r="T187" s="329"/>
      <c r="U187" s="329"/>
      <c r="V187" s="329"/>
      <c r="W187" s="329"/>
      <c r="X187" s="330"/>
      <c r="Y187" s="330"/>
      <c r="Z187" s="330"/>
    </row>
    <row r="188" spans="1:26" ht="15.75" customHeight="1">
      <c r="A188" s="339" t="s">
        <v>394</v>
      </c>
      <c r="B188" s="325" t="s">
        <v>450</v>
      </c>
      <c r="C188" s="328">
        <f t="shared" ref="C188:I188" si="56">SUM(C189:C190)</f>
        <v>28</v>
      </c>
      <c r="D188" s="328">
        <f t="shared" si="56"/>
        <v>9</v>
      </c>
      <c r="E188" s="328">
        <f t="shared" si="56"/>
        <v>72</v>
      </c>
      <c r="F188" s="328">
        <f t="shared" si="56"/>
        <v>9</v>
      </c>
      <c r="G188" s="328">
        <f t="shared" si="56"/>
        <v>4500</v>
      </c>
      <c r="H188" s="328">
        <f t="shared" si="56"/>
        <v>14000</v>
      </c>
      <c r="I188" s="328">
        <f t="shared" si="56"/>
        <v>3696</v>
      </c>
      <c r="J188" s="328">
        <f t="shared" ref="J188:J190" si="57">I188</f>
        <v>3696</v>
      </c>
      <c r="K188" s="338">
        <f>SUM(K189:K190)</f>
        <v>0</v>
      </c>
      <c r="L188" s="171">
        <v>0</v>
      </c>
      <c r="M188" s="171"/>
      <c r="N188" s="171"/>
      <c r="O188" s="171"/>
      <c r="P188" s="171"/>
      <c r="Q188" s="171"/>
      <c r="R188" s="338"/>
      <c r="S188" s="329"/>
      <c r="T188" s="329"/>
      <c r="U188" s="329"/>
      <c r="V188" s="329"/>
      <c r="W188" s="329"/>
      <c r="X188" s="330"/>
      <c r="Y188" s="330"/>
      <c r="Z188" s="330"/>
    </row>
    <row r="189" spans="1:26" ht="15.75" customHeight="1">
      <c r="A189" s="337"/>
      <c r="B189" s="334" t="s">
        <v>438</v>
      </c>
      <c r="C189" s="338">
        <v>14</v>
      </c>
      <c r="D189" s="338">
        <v>4</v>
      </c>
      <c r="E189" s="338">
        <v>36</v>
      </c>
      <c r="F189" s="338">
        <v>4</v>
      </c>
      <c r="G189" s="338">
        <v>2000</v>
      </c>
      <c r="H189" s="338">
        <v>7000</v>
      </c>
      <c r="I189" s="338">
        <v>1696</v>
      </c>
      <c r="J189" s="171">
        <f t="shared" si="57"/>
        <v>1696</v>
      </c>
      <c r="K189" s="171">
        <v>0</v>
      </c>
      <c r="L189" s="171">
        <v>0</v>
      </c>
      <c r="M189" s="171"/>
      <c r="N189" s="171"/>
      <c r="O189" s="171"/>
      <c r="P189" s="171"/>
      <c r="Q189" s="171"/>
      <c r="R189" s="338"/>
      <c r="S189" s="329"/>
      <c r="T189" s="329"/>
      <c r="U189" s="329"/>
      <c r="V189" s="329"/>
      <c r="W189" s="329"/>
      <c r="X189" s="330"/>
      <c r="Y189" s="330"/>
      <c r="Z189" s="330"/>
    </row>
    <row r="190" spans="1:26" ht="15.75" customHeight="1">
      <c r="A190" s="337"/>
      <c r="B190" s="334" t="s">
        <v>439</v>
      </c>
      <c r="C190" s="338">
        <v>14</v>
      </c>
      <c r="D190" s="338">
        <v>5</v>
      </c>
      <c r="E190" s="338">
        <v>36</v>
      </c>
      <c r="F190" s="338">
        <v>5</v>
      </c>
      <c r="G190" s="338">
        <v>2500</v>
      </c>
      <c r="H190" s="338">
        <v>7000</v>
      </c>
      <c r="I190" s="338">
        <v>2000</v>
      </c>
      <c r="J190" s="171">
        <f t="shared" si="57"/>
        <v>2000</v>
      </c>
      <c r="K190" s="171">
        <v>0</v>
      </c>
      <c r="L190" s="171">
        <v>0</v>
      </c>
      <c r="M190" s="171"/>
      <c r="N190" s="171"/>
      <c r="O190" s="171"/>
      <c r="P190" s="171"/>
      <c r="Q190" s="171"/>
      <c r="R190" s="338"/>
      <c r="S190" s="329"/>
      <c r="T190" s="329"/>
      <c r="U190" s="329"/>
      <c r="V190" s="329"/>
      <c r="W190" s="329"/>
      <c r="X190" s="330"/>
      <c r="Y190" s="330"/>
      <c r="Z190" s="330"/>
    </row>
    <row r="191" spans="1:26" ht="15.75" customHeight="1">
      <c r="A191" s="348" t="s">
        <v>78</v>
      </c>
      <c r="B191" s="349" t="s">
        <v>486</v>
      </c>
      <c r="C191" s="358">
        <f t="shared" ref="C191:L191" si="58">C192</f>
        <v>2</v>
      </c>
      <c r="D191" s="358">
        <f t="shared" si="58"/>
        <v>0</v>
      </c>
      <c r="E191" s="358">
        <f t="shared" si="58"/>
        <v>2</v>
      </c>
      <c r="F191" s="358">
        <f t="shared" si="58"/>
        <v>0</v>
      </c>
      <c r="G191" s="358">
        <f t="shared" si="58"/>
        <v>0</v>
      </c>
      <c r="H191" s="358">
        <f t="shared" si="58"/>
        <v>0</v>
      </c>
      <c r="I191" s="358">
        <f t="shared" si="58"/>
        <v>244</v>
      </c>
      <c r="J191" s="358">
        <f t="shared" si="58"/>
        <v>244</v>
      </c>
      <c r="K191" s="358">
        <f t="shared" si="58"/>
        <v>0</v>
      </c>
      <c r="L191" s="358">
        <f t="shared" si="58"/>
        <v>0</v>
      </c>
      <c r="M191" s="171"/>
      <c r="N191" s="171"/>
      <c r="O191" s="171"/>
      <c r="P191" s="171"/>
      <c r="Q191" s="171"/>
      <c r="R191" s="338"/>
      <c r="S191" s="329"/>
      <c r="T191" s="329"/>
      <c r="U191" s="329"/>
      <c r="V191" s="329"/>
      <c r="W191" s="329"/>
      <c r="X191" s="330"/>
      <c r="Y191" s="330"/>
      <c r="Z191" s="330"/>
    </row>
    <row r="192" spans="1:26" ht="15.75" customHeight="1">
      <c r="A192" s="377" t="s">
        <v>452</v>
      </c>
      <c r="B192" s="370" t="s">
        <v>487</v>
      </c>
      <c r="C192" s="332">
        <f t="shared" ref="C192:L192" si="59">SUM(C193:C194)</f>
        <v>2</v>
      </c>
      <c r="D192" s="332">
        <f t="shared" si="59"/>
        <v>0</v>
      </c>
      <c r="E192" s="332">
        <f t="shared" si="59"/>
        <v>2</v>
      </c>
      <c r="F192" s="332">
        <f t="shared" si="59"/>
        <v>0</v>
      </c>
      <c r="G192" s="332">
        <f t="shared" si="59"/>
        <v>0</v>
      </c>
      <c r="H192" s="332">
        <f t="shared" si="59"/>
        <v>0</v>
      </c>
      <c r="I192" s="332">
        <f t="shared" si="59"/>
        <v>244</v>
      </c>
      <c r="J192" s="332">
        <f t="shared" si="59"/>
        <v>244</v>
      </c>
      <c r="K192" s="332">
        <f t="shared" si="59"/>
        <v>0</v>
      </c>
      <c r="L192" s="332">
        <f t="shared" si="59"/>
        <v>0</v>
      </c>
      <c r="M192" s="171"/>
      <c r="N192" s="171"/>
      <c r="O192" s="171"/>
      <c r="P192" s="171"/>
      <c r="Q192" s="171"/>
      <c r="R192" s="338"/>
      <c r="S192" s="329"/>
      <c r="T192" s="329"/>
      <c r="U192" s="329"/>
      <c r="V192" s="329"/>
      <c r="W192" s="329"/>
      <c r="X192" s="330"/>
      <c r="Y192" s="330"/>
      <c r="Z192" s="330"/>
    </row>
    <row r="193" spans="1:26" ht="15.75" customHeight="1">
      <c r="A193" s="377"/>
      <c r="B193" s="334" t="s">
        <v>438</v>
      </c>
      <c r="C193" s="341">
        <v>1</v>
      </c>
      <c r="D193" s="341">
        <v>0</v>
      </c>
      <c r="E193" s="341">
        <v>1</v>
      </c>
      <c r="F193" s="341">
        <v>0</v>
      </c>
      <c r="G193" s="341">
        <v>0</v>
      </c>
      <c r="H193" s="341">
        <v>0</v>
      </c>
      <c r="I193" s="356">
        <v>84</v>
      </c>
      <c r="J193" s="356">
        <v>84</v>
      </c>
      <c r="K193" s="356">
        <v>0</v>
      </c>
      <c r="L193" s="356">
        <v>0</v>
      </c>
      <c r="M193" s="171"/>
      <c r="N193" s="171"/>
      <c r="O193" s="171"/>
      <c r="P193" s="171"/>
      <c r="Q193" s="171"/>
      <c r="R193" s="338"/>
      <c r="S193" s="329"/>
      <c r="T193" s="329"/>
      <c r="U193" s="329"/>
      <c r="V193" s="329"/>
      <c r="W193" s="329"/>
      <c r="X193" s="330"/>
      <c r="Y193" s="330"/>
      <c r="Z193" s="330"/>
    </row>
    <row r="194" spans="1:26" ht="15.75" customHeight="1">
      <c r="A194" s="377"/>
      <c r="B194" s="334" t="s">
        <v>439</v>
      </c>
      <c r="C194" s="341">
        <v>1</v>
      </c>
      <c r="D194" s="341">
        <v>0</v>
      </c>
      <c r="E194" s="341">
        <v>1</v>
      </c>
      <c r="F194" s="341">
        <v>0</v>
      </c>
      <c r="G194" s="341">
        <v>0</v>
      </c>
      <c r="H194" s="341">
        <v>0</v>
      </c>
      <c r="I194" s="356">
        <v>160</v>
      </c>
      <c r="J194" s="356">
        <v>160</v>
      </c>
      <c r="K194" s="356">
        <v>0</v>
      </c>
      <c r="L194" s="356">
        <v>0</v>
      </c>
      <c r="M194" s="171"/>
      <c r="N194" s="171"/>
      <c r="O194" s="171"/>
      <c r="P194" s="171"/>
      <c r="Q194" s="171"/>
      <c r="R194" s="338"/>
      <c r="S194" s="329"/>
      <c r="T194" s="329"/>
      <c r="U194" s="329"/>
      <c r="V194" s="329"/>
      <c r="W194" s="329"/>
      <c r="X194" s="330"/>
      <c r="Y194" s="330"/>
      <c r="Z194" s="330"/>
    </row>
    <row r="195" spans="1:26" ht="15.75" hidden="1" customHeight="1">
      <c r="A195" s="321">
        <v>2</v>
      </c>
      <c r="B195" s="322" t="s">
        <v>410</v>
      </c>
      <c r="C195" s="171"/>
      <c r="D195" s="171"/>
      <c r="E195" s="171"/>
      <c r="F195" s="171"/>
      <c r="G195" s="171"/>
      <c r="H195" s="171"/>
      <c r="I195" s="171"/>
      <c r="J195" s="171"/>
      <c r="K195" s="171"/>
      <c r="L195" s="171"/>
      <c r="M195" s="171"/>
      <c r="N195" s="171"/>
      <c r="O195" s="171"/>
      <c r="P195" s="171"/>
      <c r="Q195" s="171"/>
      <c r="R195" s="338"/>
      <c r="S195" s="329"/>
      <c r="T195" s="329"/>
      <c r="U195" s="329"/>
      <c r="V195" s="329"/>
      <c r="W195" s="329"/>
      <c r="X195" s="330"/>
      <c r="Y195" s="330"/>
      <c r="Z195" s="330"/>
    </row>
    <row r="196" spans="1:26" ht="15.75" hidden="1" customHeight="1">
      <c r="A196" s="321" t="s">
        <v>76</v>
      </c>
      <c r="B196" s="325" t="s">
        <v>488</v>
      </c>
      <c r="C196" s="171"/>
      <c r="D196" s="171"/>
      <c r="E196" s="171"/>
      <c r="F196" s="171"/>
      <c r="G196" s="171"/>
      <c r="H196" s="171"/>
      <c r="I196" s="171"/>
      <c r="J196" s="171"/>
      <c r="K196" s="171"/>
      <c r="L196" s="171"/>
      <c r="M196" s="171"/>
      <c r="N196" s="171"/>
      <c r="O196" s="171"/>
      <c r="P196" s="171"/>
      <c r="Q196" s="171"/>
      <c r="R196" s="338"/>
      <c r="S196" s="329"/>
      <c r="T196" s="329"/>
      <c r="U196" s="329"/>
      <c r="V196" s="329"/>
      <c r="W196" s="329"/>
      <c r="X196" s="330"/>
      <c r="Y196" s="330"/>
      <c r="Z196" s="330"/>
    </row>
    <row r="197" spans="1:26" ht="15.75" hidden="1" customHeight="1">
      <c r="A197" s="378" t="s">
        <v>382</v>
      </c>
      <c r="B197" s="365" t="s">
        <v>489</v>
      </c>
      <c r="C197" s="171"/>
      <c r="D197" s="171"/>
      <c r="E197" s="171"/>
      <c r="F197" s="171"/>
      <c r="G197" s="171"/>
      <c r="H197" s="171"/>
      <c r="I197" s="171"/>
      <c r="J197" s="171"/>
      <c r="K197" s="171"/>
      <c r="L197" s="171"/>
      <c r="M197" s="171"/>
      <c r="N197" s="171"/>
      <c r="O197" s="171"/>
      <c r="P197" s="171"/>
      <c r="Q197" s="171"/>
      <c r="R197" s="338"/>
      <c r="S197" s="329"/>
      <c r="T197" s="329"/>
      <c r="U197" s="329"/>
      <c r="V197" s="329"/>
      <c r="W197" s="329"/>
      <c r="X197" s="330"/>
      <c r="Y197" s="330"/>
      <c r="Z197" s="330"/>
    </row>
    <row r="198" spans="1:26" ht="15.75" hidden="1" customHeight="1">
      <c r="A198" s="379" t="s">
        <v>384</v>
      </c>
      <c r="B198" s="365" t="s">
        <v>489</v>
      </c>
      <c r="C198" s="171"/>
      <c r="D198" s="171"/>
      <c r="E198" s="171"/>
      <c r="F198" s="171"/>
      <c r="G198" s="171"/>
      <c r="H198" s="171"/>
      <c r="I198" s="171"/>
      <c r="J198" s="171"/>
      <c r="K198" s="171"/>
      <c r="L198" s="171"/>
      <c r="M198" s="171"/>
      <c r="N198" s="171"/>
      <c r="O198" s="171"/>
      <c r="P198" s="171"/>
      <c r="Q198" s="171"/>
      <c r="R198" s="338"/>
      <c r="S198" s="329"/>
      <c r="T198" s="329"/>
      <c r="U198" s="329"/>
      <c r="V198" s="329"/>
      <c r="W198" s="329"/>
      <c r="X198" s="330"/>
      <c r="Y198" s="330"/>
      <c r="Z198" s="330"/>
    </row>
    <row r="199" spans="1:26" ht="15.75" hidden="1" customHeight="1">
      <c r="A199" s="377" t="s">
        <v>385</v>
      </c>
      <c r="B199" s="365" t="s">
        <v>489</v>
      </c>
      <c r="C199" s="171"/>
      <c r="D199" s="171"/>
      <c r="E199" s="171"/>
      <c r="F199" s="171"/>
      <c r="G199" s="171"/>
      <c r="H199" s="171"/>
      <c r="I199" s="171"/>
      <c r="J199" s="171"/>
      <c r="K199" s="171"/>
      <c r="L199" s="171"/>
      <c r="M199" s="171"/>
      <c r="N199" s="171"/>
      <c r="O199" s="171"/>
      <c r="P199" s="171"/>
      <c r="Q199" s="171"/>
      <c r="R199" s="338"/>
      <c r="S199" s="329"/>
      <c r="T199" s="329"/>
      <c r="U199" s="329"/>
      <c r="V199" s="329"/>
      <c r="W199" s="329"/>
      <c r="X199" s="330"/>
      <c r="Y199" s="330"/>
      <c r="Z199" s="330"/>
    </row>
    <row r="200" spans="1:26" ht="15.75" hidden="1" customHeight="1">
      <c r="A200" s="368" t="s">
        <v>386</v>
      </c>
      <c r="B200" s="365" t="s">
        <v>489</v>
      </c>
      <c r="C200" s="171"/>
      <c r="D200" s="171"/>
      <c r="E200" s="171"/>
      <c r="F200" s="171"/>
      <c r="G200" s="171"/>
      <c r="H200" s="171"/>
      <c r="I200" s="171"/>
      <c r="J200" s="171"/>
      <c r="K200" s="171"/>
      <c r="L200" s="171"/>
      <c r="M200" s="171"/>
      <c r="N200" s="171"/>
      <c r="O200" s="171"/>
      <c r="P200" s="171"/>
      <c r="Q200" s="171"/>
      <c r="R200" s="338"/>
      <c r="S200" s="329"/>
      <c r="T200" s="329"/>
      <c r="U200" s="329"/>
      <c r="V200" s="329"/>
      <c r="W200" s="329"/>
      <c r="X200" s="330"/>
      <c r="Y200" s="330"/>
      <c r="Z200" s="330"/>
    </row>
    <row r="201" spans="1:26" ht="15.75" hidden="1" customHeight="1">
      <c r="A201" s="379" t="s">
        <v>387</v>
      </c>
      <c r="B201" s="365" t="s">
        <v>489</v>
      </c>
      <c r="C201" s="171"/>
      <c r="D201" s="171"/>
      <c r="E201" s="171"/>
      <c r="F201" s="171"/>
      <c r="G201" s="171"/>
      <c r="H201" s="171"/>
      <c r="I201" s="171"/>
      <c r="J201" s="171"/>
      <c r="K201" s="171"/>
      <c r="L201" s="171"/>
      <c r="M201" s="171"/>
      <c r="N201" s="171"/>
      <c r="O201" s="171"/>
      <c r="P201" s="171"/>
      <c r="Q201" s="171"/>
      <c r="R201" s="338"/>
      <c r="S201" s="329"/>
      <c r="T201" s="329"/>
      <c r="U201" s="329"/>
      <c r="V201" s="329"/>
      <c r="W201" s="329"/>
      <c r="X201" s="330"/>
      <c r="Y201" s="330"/>
      <c r="Z201" s="330"/>
    </row>
    <row r="202" spans="1:26" ht="15.75" hidden="1" customHeight="1">
      <c r="A202" s="380" t="s">
        <v>78</v>
      </c>
      <c r="B202" s="370"/>
      <c r="C202" s="171"/>
      <c r="D202" s="171"/>
      <c r="E202" s="171"/>
      <c r="F202" s="171"/>
      <c r="G202" s="171"/>
      <c r="H202" s="171"/>
      <c r="I202" s="171"/>
      <c r="J202" s="171"/>
      <c r="K202" s="171"/>
      <c r="L202" s="171"/>
      <c r="M202" s="171"/>
      <c r="N202" s="171"/>
      <c r="O202" s="171"/>
      <c r="P202" s="171"/>
      <c r="Q202" s="171"/>
      <c r="R202" s="338"/>
      <c r="S202" s="329"/>
      <c r="T202" s="329"/>
      <c r="U202" s="329"/>
      <c r="V202" s="329"/>
      <c r="W202" s="329"/>
      <c r="X202" s="330"/>
      <c r="Y202" s="330"/>
      <c r="Z202" s="330"/>
    </row>
    <row r="203" spans="1:26" ht="15.75" hidden="1" customHeight="1">
      <c r="A203" s="381" t="s">
        <v>25</v>
      </c>
      <c r="B203" s="382" t="s">
        <v>490</v>
      </c>
      <c r="C203" s="171"/>
      <c r="D203" s="171"/>
      <c r="E203" s="171"/>
      <c r="F203" s="171"/>
      <c r="G203" s="171"/>
      <c r="H203" s="171"/>
      <c r="I203" s="171"/>
      <c r="J203" s="171"/>
      <c r="K203" s="171"/>
      <c r="L203" s="171"/>
      <c r="M203" s="171"/>
      <c r="N203" s="171"/>
      <c r="O203" s="171"/>
      <c r="P203" s="171"/>
      <c r="Q203" s="171"/>
      <c r="R203" s="338"/>
      <c r="S203" s="329"/>
      <c r="T203" s="329"/>
      <c r="U203" s="329"/>
      <c r="V203" s="329"/>
      <c r="W203" s="329"/>
      <c r="X203" s="330"/>
      <c r="Y203" s="330"/>
      <c r="Z203" s="330"/>
    </row>
    <row r="204" spans="1:26" ht="15.75" hidden="1" customHeight="1">
      <c r="A204" s="383"/>
      <c r="B204" s="322"/>
      <c r="C204" s="171"/>
      <c r="D204" s="171"/>
      <c r="E204" s="171"/>
      <c r="F204" s="171"/>
      <c r="G204" s="171"/>
      <c r="H204" s="171"/>
      <c r="I204" s="171"/>
      <c r="J204" s="171"/>
      <c r="K204" s="171"/>
      <c r="L204" s="171"/>
      <c r="M204" s="171"/>
      <c r="N204" s="171"/>
      <c r="O204" s="171"/>
      <c r="P204" s="171"/>
      <c r="Q204" s="171"/>
      <c r="R204" s="338"/>
      <c r="S204" s="329"/>
      <c r="T204" s="329"/>
      <c r="U204" s="329"/>
      <c r="V204" s="329"/>
      <c r="W204" s="329"/>
      <c r="X204" s="330"/>
      <c r="Y204" s="330"/>
      <c r="Z204" s="330"/>
    </row>
    <row r="205" spans="1:26" ht="15.75" hidden="1" customHeight="1">
      <c r="A205" s="383"/>
      <c r="B205" s="322"/>
      <c r="C205" s="171"/>
      <c r="D205" s="171"/>
      <c r="E205" s="171"/>
      <c r="F205" s="171"/>
      <c r="G205" s="171"/>
      <c r="H205" s="171"/>
      <c r="I205" s="171"/>
      <c r="J205" s="171"/>
      <c r="K205" s="171"/>
      <c r="L205" s="171"/>
      <c r="M205" s="171"/>
      <c r="N205" s="171"/>
      <c r="O205" s="171"/>
      <c r="P205" s="171"/>
      <c r="Q205" s="171"/>
      <c r="R205" s="338"/>
      <c r="S205" s="329"/>
      <c r="T205" s="329"/>
      <c r="U205" s="329"/>
      <c r="V205" s="329"/>
      <c r="W205" s="329"/>
      <c r="X205" s="330"/>
      <c r="Y205" s="330"/>
      <c r="Z205" s="330"/>
    </row>
    <row r="206" spans="1:26" ht="20.25" customHeight="1">
      <c r="A206" s="327" t="s">
        <v>25</v>
      </c>
      <c r="B206" s="325" t="s">
        <v>491</v>
      </c>
      <c r="C206" s="171"/>
      <c r="D206" s="171"/>
      <c r="E206" s="171"/>
      <c r="F206" s="347">
        <f>F203+F9</f>
        <v>0</v>
      </c>
      <c r="G206" s="347"/>
      <c r="H206" s="171"/>
      <c r="I206" s="347">
        <f t="shared" ref="I206:Q206" si="60">I203+I9</f>
        <v>0</v>
      </c>
      <c r="J206" s="347">
        <f t="shared" si="60"/>
        <v>0</v>
      </c>
      <c r="K206" s="347">
        <f t="shared" si="60"/>
        <v>0</v>
      </c>
      <c r="L206" s="347">
        <f t="shared" si="60"/>
        <v>0</v>
      </c>
      <c r="M206" s="347">
        <f t="shared" si="60"/>
        <v>0</v>
      </c>
      <c r="N206" s="347">
        <f t="shared" si="60"/>
        <v>0</v>
      </c>
      <c r="O206" s="347">
        <f t="shared" si="60"/>
        <v>0</v>
      </c>
      <c r="P206" s="347">
        <f t="shared" si="60"/>
        <v>0</v>
      </c>
      <c r="Q206" s="347">
        <f t="shared" si="60"/>
        <v>0</v>
      </c>
      <c r="R206" s="338"/>
      <c r="S206" s="109"/>
      <c r="T206" s="109"/>
      <c r="U206" s="109"/>
      <c r="V206" s="109"/>
      <c r="W206" s="109"/>
      <c r="X206" s="384"/>
      <c r="Y206" s="384"/>
      <c r="Z206" s="384"/>
    </row>
    <row r="207" spans="1:26" ht="15.75" customHeight="1">
      <c r="A207" s="327" t="s">
        <v>71</v>
      </c>
      <c r="B207" s="322" t="s">
        <v>380</v>
      </c>
      <c r="C207" s="373">
        <f t="shared" ref="C207:L207" si="61">C208+C213+C218</f>
        <v>1674</v>
      </c>
      <c r="D207" s="373">
        <f t="shared" si="61"/>
        <v>494.04000000000008</v>
      </c>
      <c r="E207" s="373">
        <f t="shared" si="61"/>
        <v>1643.7966666666666</v>
      </c>
      <c r="F207" s="373">
        <f t="shared" si="61"/>
        <v>505.70000000000005</v>
      </c>
      <c r="G207" s="373">
        <f t="shared" si="61"/>
        <v>36758</v>
      </c>
      <c r="H207" s="373">
        <f t="shared" si="61"/>
        <v>131901.29999999999</v>
      </c>
      <c r="I207" s="373">
        <f t="shared" si="61"/>
        <v>109943.9455</v>
      </c>
      <c r="J207" s="373">
        <f t="shared" si="61"/>
        <v>92140.445500000002</v>
      </c>
      <c r="K207" s="373">
        <f t="shared" si="61"/>
        <v>8305.375</v>
      </c>
      <c r="L207" s="373">
        <f t="shared" si="61"/>
        <v>9498.125</v>
      </c>
      <c r="M207" s="373" t="e">
        <f>'[3]Bieu 3a-Tong gio chuan chi tiet'!G276</f>
        <v>#REF!</v>
      </c>
      <c r="N207" s="384"/>
      <c r="O207" s="384"/>
      <c r="P207" s="384"/>
      <c r="Q207" s="384"/>
      <c r="R207" s="338"/>
      <c r="S207" s="109"/>
      <c r="T207" s="109"/>
      <c r="U207" s="109"/>
      <c r="V207" s="109"/>
      <c r="W207" s="109"/>
      <c r="X207" s="384"/>
      <c r="Y207" s="384"/>
      <c r="Z207" s="384"/>
    </row>
    <row r="208" spans="1:26" ht="15.75" customHeight="1">
      <c r="A208" s="327">
        <v>1</v>
      </c>
      <c r="B208" s="322" t="s">
        <v>346</v>
      </c>
      <c r="C208" s="323">
        <f t="shared" ref="C208:M208" si="62">C209+C212</f>
        <v>1151</v>
      </c>
      <c r="D208" s="323">
        <f t="shared" si="62"/>
        <v>305.54000000000008</v>
      </c>
      <c r="E208" s="323">
        <f t="shared" si="62"/>
        <v>1033.7966666666666</v>
      </c>
      <c r="F208" s="323">
        <f t="shared" si="62"/>
        <v>328.70000000000005</v>
      </c>
      <c r="G208" s="323">
        <f t="shared" si="62"/>
        <v>33521</v>
      </c>
      <c r="H208" s="323">
        <f t="shared" si="62"/>
        <v>118509.3</v>
      </c>
      <c r="I208" s="323">
        <f t="shared" si="62"/>
        <v>66114.207999999999</v>
      </c>
      <c r="J208" s="323">
        <f t="shared" si="62"/>
        <v>58605.457999999999</v>
      </c>
      <c r="K208" s="323">
        <f t="shared" si="62"/>
        <v>2987.75</v>
      </c>
      <c r="L208" s="323">
        <f t="shared" si="62"/>
        <v>4521</v>
      </c>
      <c r="M208" s="323">
        <f t="shared" si="62"/>
        <v>0</v>
      </c>
      <c r="N208" s="171"/>
      <c r="O208" s="171"/>
      <c r="P208" s="171"/>
      <c r="Q208" s="171"/>
      <c r="R208" s="338"/>
      <c r="S208" s="109"/>
      <c r="T208" s="109"/>
      <c r="U208" s="109"/>
      <c r="V208" s="109"/>
      <c r="W208" s="109"/>
      <c r="X208" s="384"/>
      <c r="Y208" s="384"/>
      <c r="Z208" s="384"/>
    </row>
    <row r="209" spans="1:26" ht="15.75" customHeight="1">
      <c r="A209" s="327" t="s">
        <v>76</v>
      </c>
      <c r="B209" s="325" t="s">
        <v>436</v>
      </c>
      <c r="C209" s="326">
        <f t="shared" ref="C209:M209" si="63">C210+C211</f>
        <v>1068</v>
      </c>
      <c r="D209" s="326">
        <f t="shared" si="63"/>
        <v>289.94000000000005</v>
      </c>
      <c r="E209" s="326">
        <f t="shared" si="63"/>
        <v>886.79666666666674</v>
      </c>
      <c r="F209" s="326">
        <f t="shared" si="63"/>
        <v>313.10000000000002</v>
      </c>
      <c r="G209" s="326">
        <f t="shared" si="63"/>
        <v>32657</v>
      </c>
      <c r="H209" s="326">
        <f t="shared" si="63"/>
        <v>114943.1</v>
      </c>
      <c r="I209" s="326">
        <f t="shared" si="63"/>
        <v>55633.207999999999</v>
      </c>
      <c r="J209" s="326">
        <f t="shared" si="63"/>
        <v>51187.457999999999</v>
      </c>
      <c r="K209" s="326">
        <f t="shared" si="63"/>
        <v>2707.75</v>
      </c>
      <c r="L209" s="326">
        <f t="shared" si="63"/>
        <v>1738</v>
      </c>
      <c r="M209" s="326">
        <f t="shared" si="63"/>
        <v>0</v>
      </c>
      <c r="N209" s="171"/>
      <c r="O209" s="171"/>
      <c r="P209" s="171"/>
      <c r="Q209" s="171"/>
      <c r="R209" s="338"/>
      <c r="S209" s="109"/>
      <c r="T209" s="109"/>
      <c r="U209" s="109"/>
      <c r="V209" s="109"/>
      <c r="W209" s="109"/>
      <c r="X209" s="384"/>
      <c r="Y209" s="384"/>
      <c r="Z209" s="384"/>
    </row>
    <row r="210" spans="1:26" ht="15.75" customHeight="1">
      <c r="A210" s="327"/>
      <c r="B210" s="334" t="s">
        <v>438</v>
      </c>
      <c r="C210" s="341">
        <f t="shared" ref="C210:M210" si="64">C14+C17+C20+C23+C26+C29+C32+C35+C38+C41+C44+C47</f>
        <v>503</v>
      </c>
      <c r="D210" s="341">
        <f t="shared" si="64"/>
        <v>130.30000000000001</v>
      </c>
      <c r="E210" s="341">
        <f t="shared" si="64"/>
        <v>402.09000000000003</v>
      </c>
      <c r="F210" s="341">
        <f t="shared" si="64"/>
        <v>138.5</v>
      </c>
      <c r="G210" s="341">
        <f t="shared" si="64"/>
        <v>11531</v>
      </c>
      <c r="H210" s="341">
        <f t="shared" si="64"/>
        <v>45292.299999999996</v>
      </c>
      <c r="I210" s="341">
        <f t="shared" si="64"/>
        <v>25330.158000000003</v>
      </c>
      <c r="J210" s="341">
        <f t="shared" si="64"/>
        <v>23145.908000000003</v>
      </c>
      <c r="K210" s="341">
        <f t="shared" si="64"/>
        <v>1427.25</v>
      </c>
      <c r="L210" s="341">
        <f t="shared" si="64"/>
        <v>757</v>
      </c>
      <c r="M210" s="341">
        <f t="shared" si="64"/>
        <v>0</v>
      </c>
      <c r="N210" s="171"/>
      <c r="O210" s="171"/>
      <c r="P210" s="171"/>
      <c r="Q210" s="171"/>
      <c r="R210" s="338"/>
      <c r="S210" s="109"/>
      <c r="T210" s="109"/>
      <c r="U210" s="109"/>
      <c r="V210" s="109"/>
      <c r="W210" s="109"/>
      <c r="X210" s="384"/>
      <c r="Y210" s="384"/>
      <c r="Z210" s="384"/>
    </row>
    <row r="211" spans="1:26" ht="15.75" customHeight="1">
      <c r="A211" s="327"/>
      <c r="B211" s="334" t="s">
        <v>439</v>
      </c>
      <c r="C211" s="341">
        <f t="shared" ref="C211:M211" si="65">C15+C18+C21+C24+C27+C30+C33+C36+C39+C42+C45+C48</f>
        <v>565</v>
      </c>
      <c r="D211" s="341">
        <f t="shared" si="65"/>
        <v>159.64000000000001</v>
      </c>
      <c r="E211" s="341">
        <f t="shared" si="65"/>
        <v>484.70666666666671</v>
      </c>
      <c r="F211" s="341">
        <f t="shared" si="65"/>
        <v>174.60000000000002</v>
      </c>
      <c r="G211" s="341">
        <f t="shared" si="65"/>
        <v>21126</v>
      </c>
      <c r="H211" s="341">
        <f t="shared" si="65"/>
        <v>69650.8</v>
      </c>
      <c r="I211" s="341">
        <f t="shared" si="65"/>
        <v>30303.05</v>
      </c>
      <c r="J211" s="341">
        <f t="shared" si="65"/>
        <v>28041.55</v>
      </c>
      <c r="K211" s="341">
        <f t="shared" si="65"/>
        <v>1280.5</v>
      </c>
      <c r="L211" s="341">
        <f t="shared" si="65"/>
        <v>981</v>
      </c>
      <c r="M211" s="341">
        <f t="shared" si="65"/>
        <v>0</v>
      </c>
      <c r="N211" s="171"/>
      <c r="O211" s="171"/>
      <c r="P211" s="171"/>
      <c r="Q211" s="171"/>
      <c r="R211" s="338"/>
      <c r="S211" s="109"/>
      <c r="T211" s="109"/>
      <c r="U211" s="109"/>
      <c r="V211" s="109"/>
      <c r="W211" s="109"/>
      <c r="X211" s="384"/>
      <c r="Y211" s="384"/>
      <c r="Z211" s="384"/>
    </row>
    <row r="212" spans="1:26" ht="15.75" customHeight="1">
      <c r="A212" s="327" t="s">
        <v>78</v>
      </c>
      <c r="B212" s="349" t="s">
        <v>402</v>
      </c>
      <c r="C212" s="347">
        <f t="shared" ref="C212:M212" si="66">C49</f>
        <v>83</v>
      </c>
      <c r="D212" s="341">
        <f t="shared" si="66"/>
        <v>15.600000000000001</v>
      </c>
      <c r="E212" s="341">
        <f t="shared" si="66"/>
        <v>147</v>
      </c>
      <c r="F212" s="341">
        <f t="shared" si="66"/>
        <v>15.6</v>
      </c>
      <c r="G212" s="341">
        <f t="shared" si="66"/>
        <v>864</v>
      </c>
      <c r="H212" s="172">
        <f t="shared" si="66"/>
        <v>3566.2</v>
      </c>
      <c r="I212" s="385">
        <f t="shared" si="66"/>
        <v>10481</v>
      </c>
      <c r="J212" s="356">
        <f t="shared" si="66"/>
        <v>7418</v>
      </c>
      <c r="K212" s="356">
        <f t="shared" si="66"/>
        <v>280</v>
      </c>
      <c r="L212" s="356">
        <f t="shared" si="66"/>
        <v>2783</v>
      </c>
      <c r="M212" s="171">
        <f t="shared" si="66"/>
        <v>0</v>
      </c>
      <c r="N212" s="171"/>
      <c r="O212" s="171"/>
      <c r="P212" s="171"/>
      <c r="Q212" s="171"/>
      <c r="R212" s="338"/>
      <c r="S212" s="109"/>
      <c r="T212" s="109"/>
      <c r="U212" s="109"/>
      <c r="V212" s="109"/>
      <c r="W212" s="109"/>
      <c r="X212" s="384"/>
      <c r="Y212" s="384"/>
      <c r="Z212" s="384"/>
    </row>
    <row r="213" spans="1:26" ht="20.25" customHeight="1">
      <c r="A213" s="327">
        <v>2</v>
      </c>
      <c r="B213" s="322" t="s">
        <v>492</v>
      </c>
      <c r="C213" s="323">
        <f t="shared" ref="C213:M213" si="67">C214+C217</f>
        <v>496</v>
      </c>
      <c r="D213" s="323">
        <f t="shared" si="67"/>
        <v>179.5</v>
      </c>
      <c r="E213" s="323">
        <f t="shared" si="67"/>
        <v>595</v>
      </c>
      <c r="F213" s="323">
        <f t="shared" si="67"/>
        <v>173</v>
      </c>
      <c r="G213" s="323">
        <f t="shared" si="67"/>
        <v>3152</v>
      </c>
      <c r="H213" s="323">
        <f t="shared" si="67"/>
        <v>13167</v>
      </c>
      <c r="I213" s="323">
        <f t="shared" si="67"/>
        <v>42087.887499999997</v>
      </c>
      <c r="J213" s="323">
        <f t="shared" si="67"/>
        <v>32213.137500000001</v>
      </c>
      <c r="K213" s="323">
        <f t="shared" si="67"/>
        <v>5177.625</v>
      </c>
      <c r="L213" s="323">
        <f t="shared" si="67"/>
        <v>4697.125</v>
      </c>
      <c r="M213" s="323">
        <f t="shared" si="67"/>
        <v>0</v>
      </c>
      <c r="N213" s="171"/>
      <c r="O213" s="171"/>
      <c r="P213" s="171"/>
      <c r="Q213" s="171"/>
      <c r="R213" s="338"/>
      <c r="S213" s="109"/>
      <c r="T213" s="109"/>
      <c r="U213" s="109"/>
      <c r="V213" s="109"/>
      <c r="W213" s="109"/>
      <c r="X213" s="384"/>
      <c r="Y213" s="384"/>
      <c r="Z213" s="384"/>
    </row>
    <row r="214" spans="1:26" ht="20.25" customHeight="1">
      <c r="A214" s="327" t="s">
        <v>76</v>
      </c>
      <c r="B214" s="325" t="s">
        <v>400</v>
      </c>
      <c r="C214" s="326">
        <f t="shared" ref="C214:M214" si="68">C215+C216</f>
        <v>450</v>
      </c>
      <c r="D214" s="326">
        <f t="shared" si="68"/>
        <v>173.5</v>
      </c>
      <c r="E214" s="326">
        <f t="shared" si="68"/>
        <v>245</v>
      </c>
      <c r="F214" s="326">
        <f t="shared" si="68"/>
        <v>167</v>
      </c>
      <c r="G214" s="326">
        <f t="shared" si="68"/>
        <v>2364</v>
      </c>
      <c r="H214" s="326">
        <f t="shared" si="68"/>
        <v>7765</v>
      </c>
      <c r="I214" s="326">
        <f t="shared" si="68"/>
        <v>13282.887500000001</v>
      </c>
      <c r="J214" s="326">
        <f t="shared" si="68"/>
        <v>12258.137500000001</v>
      </c>
      <c r="K214" s="326">
        <f t="shared" si="68"/>
        <v>587.625</v>
      </c>
      <c r="L214" s="326">
        <f t="shared" si="68"/>
        <v>437.125</v>
      </c>
      <c r="M214" s="326">
        <f t="shared" si="68"/>
        <v>0</v>
      </c>
      <c r="N214" s="171"/>
      <c r="O214" s="171"/>
      <c r="P214" s="171"/>
      <c r="Q214" s="171"/>
      <c r="R214" s="338"/>
      <c r="S214" s="109"/>
      <c r="T214" s="109"/>
      <c r="U214" s="109"/>
      <c r="V214" s="109"/>
      <c r="W214" s="109"/>
      <c r="X214" s="384"/>
      <c r="Y214" s="384"/>
      <c r="Z214" s="384"/>
    </row>
    <row r="215" spans="1:26" ht="20.25" customHeight="1">
      <c r="A215" s="327"/>
      <c r="B215" s="334" t="s">
        <v>438</v>
      </c>
      <c r="C215" s="341">
        <f t="shared" ref="C215:M215" si="69">C89+C92+C95+C98+C101+C104+C107+C110+C113+C116+C119+C122</f>
        <v>242</v>
      </c>
      <c r="D215" s="341">
        <f t="shared" si="69"/>
        <v>93.5</v>
      </c>
      <c r="E215" s="341">
        <f t="shared" si="69"/>
        <v>138</v>
      </c>
      <c r="F215" s="341">
        <f t="shared" si="69"/>
        <v>89</v>
      </c>
      <c r="G215" s="341">
        <f t="shared" si="69"/>
        <v>1417</v>
      </c>
      <c r="H215" s="341">
        <f t="shared" si="69"/>
        <v>4402</v>
      </c>
      <c r="I215" s="341">
        <f t="shared" si="69"/>
        <v>8139.0124999999998</v>
      </c>
      <c r="J215" s="341">
        <f t="shared" si="69"/>
        <v>7314.8874999999998</v>
      </c>
      <c r="K215" s="341">
        <f t="shared" si="69"/>
        <v>439.125</v>
      </c>
      <c r="L215" s="341">
        <f t="shared" si="69"/>
        <v>385</v>
      </c>
      <c r="M215" s="341">
        <f t="shared" si="69"/>
        <v>0</v>
      </c>
      <c r="N215" s="171"/>
      <c r="O215" s="171"/>
      <c r="P215" s="171"/>
      <c r="Q215" s="171"/>
      <c r="R215" s="338"/>
      <c r="S215" s="109"/>
      <c r="T215" s="109"/>
      <c r="U215" s="109"/>
      <c r="V215" s="109"/>
      <c r="W215" s="109"/>
      <c r="X215" s="384"/>
      <c r="Y215" s="384"/>
      <c r="Z215" s="384"/>
    </row>
    <row r="216" spans="1:26" ht="20.25" customHeight="1">
      <c r="A216" s="327"/>
      <c r="B216" s="334" t="s">
        <v>439</v>
      </c>
      <c r="C216" s="341">
        <f t="shared" ref="C216:M216" si="70">C90+C93+C96+C99+C102+C105+C108+C111+C114+C117+C120+C123</f>
        <v>208</v>
      </c>
      <c r="D216" s="341">
        <f t="shared" si="70"/>
        <v>80</v>
      </c>
      <c r="E216" s="341">
        <f t="shared" si="70"/>
        <v>107</v>
      </c>
      <c r="F216" s="341">
        <f t="shared" si="70"/>
        <v>78</v>
      </c>
      <c r="G216" s="341">
        <f t="shared" si="70"/>
        <v>947</v>
      </c>
      <c r="H216" s="341">
        <f t="shared" si="70"/>
        <v>3363</v>
      </c>
      <c r="I216" s="341">
        <f t="shared" si="70"/>
        <v>5143.875</v>
      </c>
      <c r="J216" s="341">
        <f t="shared" si="70"/>
        <v>4943.25</v>
      </c>
      <c r="K216" s="341">
        <f t="shared" si="70"/>
        <v>148.5</v>
      </c>
      <c r="L216" s="341">
        <f t="shared" si="70"/>
        <v>52.125</v>
      </c>
      <c r="M216" s="341">
        <f t="shared" si="70"/>
        <v>0</v>
      </c>
      <c r="N216" s="171"/>
      <c r="O216" s="171"/>
      <c r="P216" s="171"/>
      <c r="Q216" s="171"/>
      <c r="R216" s="338"/>
      <c r="S216" s="109"/>
      <c r="T216" s="109"/>
      <c r="U216" s="109"/>
      <c r="V216" s="109"/>
      <c r="W216" s="109"/>
      <c r="X216" s="384"/>
      <c r="Y216" s="384"/>
      <c r="Z216" s="384"/>
    </row>
    <row r="217" spans="1:26" ht="15.75" customHeight="1">
      <c r="A217" s="327" t="s">
        <v>78</v>
      </c>
      <c r="B217" s="349" t="s">
        <v>402</v>
      </c>
      <c r="C217" s="341">
        <f t="shared" ref="C217:M217" si="71">C124</f>
        <v>46</v>
      </c>
      <c r="D217" s="341">
        <f t="shared" si="71"/>
        <v>6</v>
      </c>
      <c r="E217" s="341">
        <f t="shared" si="71"/>
        <v>350</v>
      </c>
      <c r="F217" s="341">
        <f t="shared" si="71"/>
        <v>6</v>
      </c>
      <c r="G217" s="341">
        <f t="shared" si="71"/>
        <v>788</v>
      </c>
      <c r="H217" s="341">
        <f t="shared" si="71"/>
        <v>5402</v>
      </c>
      <c r="I217" s="341">
        <f t="shared" si="71"/>
        <v>28805</v>
      </c>
      <c r="J217" s="341">
        <f t="shared" si="71"/>
        <v>19955</v>
      </c>
      <c r="K217" s="341">
        <f t="shared" si="71"/>
        <v>4590</v>
      </c>
      <c r="L217" s="341">
        <f t="shared" si="71"/>
        <v>4260</v>
      </c>
      <c r="M217" s="341">
        <f t="shared" si="71"/>
        <v>0</v>
      </c>
      <c r="N217" s="171"/>
      <c r="O217" s="171"/>
      <c r="P217" s="171"/>
      <c r="Q217" s="171"/>
      <c r="R217" s="338"/>
      <c r="S217" s="329"/>
      <c r="T217" s="329"/>
      <c r="U217" s="329"/>
      <c r="V217" s="329"/>
      <c r="W217" s="329"/>
      <c r="X217" s="330"/>
      <c r="Y217" s="330"/>
      <c r="Z217" s="330"/>
    </row>
    <row r="218" spans="1:26" ht="20.25" customHeight="1">
      <c r="A218" s="327">
        <v>3</v>
      </c>
      <c r="B218" s="325" t="s">
        <v>476</v>
      </c>
      <c r="C218" s="367">
        <f t="shared" ref="C218:M218" si="72">SUM(C219:C221)</f>
        <v>27</v>
      </c>
      <c r="D218" s="367">
        <f t="shared" si="72"/>
        <v>9</v>
      </c>
      <c r="E218" s="367">
        <f t="shared" si="72"/>
        <v>15</v>
      </c>
      <c r="F218" s="367">
        <f t="shared" si="72"/>
        <v>4</v>
      </c>
      <c r="G218" s="367">
        <f t="shared" si="72"/>
        <v>85</v>
      </c>
      <c r="H218" s="367">
        <f t="shared" si="72"/>
        <v>225</v>
      </c>
      <c r="I218" s="367">
        <f t="shared" si="72"/>
        <v>1741.85</v>
      </c>
      <c r="J218" s="367">
        <f t="shared" si="72"/>
        <v>1321.85</v>
      </c>
      <c r="K218" s="367">
        <f t="shared" si="72"/>
        <v>140</v>
      </c>
      <c r="L218" s="367">
        <f t="shared" si="72"/>
        <v>280</v>
      </c>
      <c r="M218" s="367">
        <f t="shared" si="72"/>
        <v>0</v>
      </c>
      <c r="N218" s="171"/>
      <c r="O218" s="171"/>
      <c r="P218" s="171"/>
      <c r="Q218" s="171"/>
      <c r="R218" s="338"/>
      <c r="S218" s="109"/>
      <c r="T218" s="109"/>
      <c r="U218" s="109"/>
      <c r="V218" s="109"/>
      <c r="W218" s="109"/>
      <c r="X218" s="384"/>
      <c r="Y218" s="384"/>
      <c r="Z218" s="384"/>
    </row>
    <row r="219" spans="1:26" ht="20.25" customHeight="1">
      <c r="A219" s="327" t="s">
        <v>76</v>
      </c>
      <c r="B219" s="325" t="s">
        <v>477</v>
      </c>
      <c r="C219" s="171">
        <f t="shared" ref="C219:E219" si="73">C138</f>
        <v>15</v>
      </c>
      <c r="D219" s="171">
        <f t="shared" si="73"/>
        <v>5</v>
      </c>
      <c r="E219" s="171">
        <f t="shared" si="73"/>
        <v>11</v>
      </c>
      <c r="F219" s="171"/>
      <c r="G219" s="171">
        <f t="shared" ref="G219:M219" si="74">G138</f>
        <v>71</v>
      </c>
      <c r="H219" s="171">
        <f t="shared" si="74"/>
        <v>213</v>
      </c>
      <c r="I219" s="171">
        <f t="shared" si="74"/>
        <v>741.84999999999991</v>
      </c>
      <c r="J219" s="171">
        <f t="shared" si="74"/>
        <v>661.84999999999991</v>
      </c>
      <c r="K219" s="171">
        <f t="shared" si="74"/>
        <v>0</v>
      </c>
      <c r="L219" s="171">
        <f t="shared" si="74"/>
        <v>80</v>
      </c>
      <c r="M219" s="171">
        <f t="shared" si="74"/>
        <v>0</v>
      </c>
      <c r="N219" s="171"/>
      <c r="O219" s="171"/>
      <c r="P219" s="171"/>
      <c r="Q219" s="171"/>
      <c r="R219" s="338"/>
      <c r="S219" s="109"/>
      <c r="T219" s="109"/>
      <c r="U219" s="109"/>
      <c r="V219" s="109"/>
      <c r="W219" s="109"/>
      <c r="X219" s="384"/>
      <c r="Y219" s="384"/>
      <c r="Z219" s="384"/>
    </row>
    <row r="220" spans="1:26" ht="20.25" customHeight="1">
      <c r="A220" s="327" t="s">
        <v>78</v>
      </c>
      <c r="B220" s="349" t="s">
        <v>480</v>
      </c>
      <c r="C220" s="171">
        <f t="shared" ref="C220:M220" si="75">C143</f>
        <v>0</v>
      </c>
      <c r="D220" s="171">
        <f t="shared" si="75"/>
        <v>0</v>
      </c>
      <c r="E220" s="171">
        <f t="shared" si="75"/>
        <v>0</v>
      </c>
      <c r="F220" s="171">
        <f t="shared" si="75"/>
        <v>0</v>
      </c>
      <c r="G220" s="171">
        <f t="shared" si="75"/>
        <v>5</v>
      </c>
      <c r="H220" s="171">
        <f t="shared" si="75"/>
        <v>0</v>
      </c>
      <c r="I220" s="171">
        <f t="shared" si="75"/>
        <v>300</v>
      </c>
      <c r="J220" s="171">
        <f t="shared" si="75"/>
        <v>150</v>
      </c>
      <c r="K220" s="171">
        <f t="shared" si="75"/>
        <v>90</v>
      </c>
      <c r="L220" s="171">
        <f t="shared" si="75"/>
        <v>60</v>
      </c>
      <c r="M220" s="171">
        <f t="shared" si="75"/>
        <v>0</v>
      </c>
      <c r="N220" s="171"/>
      <c r="O220" s="171"/>
      <c r="P220" s="171"/>
      <c r="Q220" s="171"/>
      <c r="R220" s="338"/>
      <c r="S220" s="109"/>
      <c r="T220" s="109"/>
      <c r="U220" s="109"/>
      <c r="V220" s="109"/>
      <c r="W220" s="109"/>
      <c r="X220" s="384"/>
      <c r="Y220" s="384"/>
      <c r="Z220" s="384"/>
    </row>
    <row r="221" spans="1:26" ht="20.25" customHeight="1">
      <c r="A221" s="327" t="s">
        <v>80</v>
      </c>
      <c r="B221" s="325" t="s">
        <v>493</v>
      </c>
      <c r="C221" s="171">
        <f t="shared" ref="C221:M221" si="76">C146</f>
        <v>12</v>
      </c>
      <c r="D221" s="171">
        <f t="shared" si="76"/>
        <v>4</v>
      </c>
      <c r="E221" s="171">
        <f t="shared" si="76"/>
        <v>4</v>
      </c>
      <c r="F221" s="171">
        <f t="shared" si="76"/>
        <v>4</v>
      </c>
      <c r="G221" s="171">
        <f t="shared" si="76"/>
        <v>9</v>
      </c>
      <c r="H221" s="171">
        <f t="shared" si="76"/>
        <v>12</v>
      </c>
      <c r="I221" s="171">
        <f t="shared" si="76"/>
        <v>700</v>
      </c>
      <c r="J221" s="171">
        <f t="shared" si="76"/>
        <v>510</v>
      </c>
      <c r="K221" s="171">
        <f t="shared" si="76"/>
        <v>50</v>
      </c>
      <c r="L221" s="171">
        <f t="shared" si="76"/>
        <v>140</v>
      </c>
      <c r="M221" s="171">
        <f t="shared" si="76"/>
        <v>0</v>
      </c>
      <c r="N221" s="171"/>
      <c r="O221" s="171"/>
      <c r="P221" s="171"/>
      <c r="Q221" s="171"/>
      <c r="R221" s="338"/>
      <c r="S221" s="109"/>
      <c r="T221" s="109"/>
      <c r="U221" s="109"/>
      <c r="V221" s="109"/>
      <c r="W221" s="109"/>
      <c r="X221" s="384"/>
      <c r="Y221" s="384"/>
      <c r="Z221" s="384"/>
    </row>
    <row r="222" spans="1:26" ht="24.75" customHeight="1">
      <c r="A222" s="327" t="s">
        <v>111</v>
      </c>
      <c r="B222" s="322" t="s">
        <v>405</v>
      </c>
      <c r="C222" s="373">
        <f t="shared" ref="C222:M222" si="77">C223</f>
        <v>293</v>
      </c>
      <c r="D222" s="373">
        <f t="shared" si="77"/>
        <v>83.6</v>
      </c>
      <c r="E222" s="373">
        <f t="shared" si="77"/>
        <v>438</v>
      </c>
      <c r="F222" s="373">
        <f t="shared" si="77"/>
        <v>81.8</v>
      </c>
      <c r="G222" s="373">
        <f t="shared" si="77"/>
        <v>14942</v>
      </c>
      <c r="H222" s="373">
        <f t="shared" si="77"/>
        <v>49752</v>
      </c>
      <c r="I222" s="373">
        <f t="shared" si="77"/>
        <v>23857.974999999999</v>
      </c>
      <c r="J222" s="373">
        <f t="shared" si="77"/>
        <v>20392.974999999999</v>
      </c>
      <c r="K222" s="373">
        <f t="shared" si="77"/>
        <v>3465</v>
      </c>
      <c r="L222" s="373">
        <f t="shared" si="77"/>
        <v>0</v>
      </c>
      <c r="M222" s="373">
        <f t="shared" si="77"/>
        <v>0</v>
      </c>
      <c r="N222" s="171"/>
      <c r="O222" s="171"/>
      <c r="P222" s="171"/>
      <c r="Q222" s="171"/>
      <c r="R222" s="338"/>
      <c r="S222" s="109"/>
      <c r="T222" s="109"/>
      <c r="U222" s="109"/>
      <c r="V222" s="109"/>
      <c r="W222" s="109"/>
      <c r="X222" s="384"/>
      <c r="Y222" s="384"/>
      <c r="Z222" s="384"/>
    </row>
    <row r="223" spans="1:26" ht="24.75" customHeight="1">
      <c r="A223" s="327">
        <v>1</v>
      </c>
      <c r="B223" s="325" t="s">
        <v>406</v>
      </c>
      <c r="C223" s="323">
        <f t="shared" ref="C223:M223" si="78">C224+C227</f>
        <v>293</v>
      </c>
      <c r="D223" s="323">
        <f t="shared" si="78"/>
        <v>83.6</v>
      </c>
      <c r="E223" s="323">
        <f t="shared" si="78"/>
        <v>438</v>
      </c>
      <c r="F223" s="323">
        <f t="shared" si="78"/>
        <v>81.8</v>
      </c>
      <c r="G223" s="323">
        <f t="shared" si="78"/>
        <v>14942</v>
      </c>
      <c r="H223" s="323">
        <f t="shared" si="78"/>
        <v>49752</v>
      </c>
      <c r="I223" s="323">
        <f t="shared" si="78"/>
        <v>23857.974999999999</v>
      </c>
      <c r="J223" s="323">
        <f t="shared" si="78"/>
        <v>20392.974999999999</v>
      </c>
      <c r="K223" s="323">
        <f t="shared" si="78"/>
        <v>3465</v>
      </c>
      <c r="L223" s="323">
        <f t="shared" si="78"/>
        <v>0</v>
      </c>
      <c r="M223" s="323">
        <f t="shared" si="78"/>
        <v>0</v>
      </c>
      <c r="N223" s="171"/>
      <c r="O223" s="171"/>
      <c r="P223" s="171"/>
      <c r="Q223" s="171"/>
      <c r="R223" s="338"/>
      <c r="S223" s="109"/>
      <c r="T223" s="109"/>
      <c r="U223" s="109"/>
      <c r="V223" s="109"/>
      <c r="W223" s="109"/>
      <c r="X223" s="384"/>
      <c r="Y223" s="384"/>
      <c r="Z223" s="384"/>
    </row>
    <row r="224" spans="1:26" ht="24.75" customHeight="1">
      <c r="A224" s="327" t="s">
        <v>76</v>
      </c>
      <c r="B224" s="325" t="s">
        <v>485</v>
      </c>
      <c r="C224" s="326">
        <f t="shared" ref="C224:M224" si="79">C154</f>
        <v>291</v>
      </c>
      <c r="D224" s="326">
        <f t="shared" si="79"/>
        <v>83.6</v>
      </c>
      <c r="E224" s="326">
        <f t="shared" si="79"/>
        <v>436</v>
      </c>
      <c r="F224" s="326">
        <f t="shared" si="79"/>
        <v>81.8</v>
      </c>
      <c r="G224" s="326">
        <f t="shared" si="79"/>
        <v>14942</v>
      </c>
      <c r="H224" s="326">
        <f t="shared" si="79"/>
        <v>49752</v>
      </c>
      <c r="I224" s="326">
        <f t="shared" si="79"/>
        <v>23613.974999999999</v>
      </c>
      <c r="J224" s="326">
        <f t="shared" si="79"/>
        <v>20148.974999999999</v>
      </c>
      <c r="K224" s="326">
        <f t="shared" si="79"/>
        <v>3465</v>
      </c>
      <c r="L224" s="326">
        <f t="shared" si="79"/>
        <v>0</v>
      </c>
      <c r="M224" s="327">
        <f t="shared" si="79"/>
        <v>0</v>
      </c>
      <c r="N224" s="171"/>
      <c r="O224" s="171"/>
      <c r="P224" s="171"/>
      <c r="Q224" s="171"/>
      <c r="R224" s="338"/>
      <c r="S224" s="109"/>
      <c r="T224" s="109"/>
      <c r="U224" s="109"/>
      <c r="V224" s="109"/>
      <c r="W224" s="109"/>
      <c r="X224" s="384"/>
      <c r="Y224" s="384"/>
      <c r="Z224" s="384"/>
    </row>
    <row r="225" spans="1:26" ht="21" customHeight="1">
      <c r="A225" s="327"/>
      <c r="B225" s="334" t="s">
        <v>438</v>
      </c>
      <c r="C225" s="341">
        <f t="shared" ref="C225:L225" si="80">C156+C159+C162+C165+C168+C171+C174+C177+C180+C183+C186+C189</f>
        <v>167.5</v>
      </c>
      <c r="D225" s="341">
        <f t="shared" si="80"/>
        <v>51.8</v>
      </c>
      <c r="E225" s="341">
        <f t="shared" si="80"/>
        <v>228</v>
      </c>
      <c r="F225" s="341">
        <f t="shared" si="80"/>
        <v>45.3</v>
      </c>
      <c r="G225" s="341">
        <f t="shared" si="80"/>
        <v>7397</v>
      </c>
      <c r="H225" s="341">
        <f t="shared" si="80"/>
        <v>25862</v>
      </c>
      <c r="I225" s="341">
        <f t="shared" si="80"/>
        <v>12122.35</v>
      </c>
      <c r="J225" s="341">
        <f t="shared" si="80"/>
        <v>10389.85</v>
      </c>
      <c r="K225" s="341">
        <f t="shared" si="80"/>
        <v>1732.5</v>
      </c>
      <c r="L225" s="341">
        <f t="shared" si="80"/>
        <v>0</v>
      </c>
      <c r="M225" s="171"/>
      <c r="N225" s="171"/>
      <c r="O225" s="171"/>
      <c r="P225" s="171"/>
      <c r="Q225" s="171"/>
      <c r="R225" s="338"/>
      <c r="S225" s="109"/>
      <c r="T225" s="109"/>
      <c r="U225" s="109"/>
      <c r="V225" s="109"/>
      <c r="W225" s="109"/>
      <c r="X225" s="384"/>
      <c r="Y225" s="384"/>
      <c r="Z225" s="384"/>
    </row>
    <row r="226" spans="1:26" ht="20.25" customHeight="1">
      <c r="A226" s="327"/>
      <c r="B226" s="334" t="s">
        <v>439</v>
      </c>
      <c r="C226" s="341">
        <f t="shared" ref="C226:M226" si="81">C224-C225</f>
        <v>123.5</v>
      </c>
      <c r="D226" s="341">
        <f t="shared" si="81"/>
        <v>31.799999999999997</v>
      </c>
      <c r="E226" s="341">
        <f t="shared" si="81"/>
        <v>208</v>
      </c>
      <c r="F226" s="341">
        <f t="shared" si="81"/>
        <v>36.5</v>
      </c>
      <c r="G226" s="341">
        <f t="shared" si="81"/>
        <v>7545</v>
      </c>
      <c r="H226" s="341">
        <f t="shared" si="81"/>
        <v>23890</v>
      </c>
      <c r="I226" s="341">
        <f t="shared" si="81"/>
        <v>11491.624999999998</v>
      </c>
      <c r="J226" s="341">
        <f t="shared" si="81"/>
        <v>9759.1249999999982</v>
      </c>
      <c r="K226" s="341">
        <f t="shared" si="81"/>
        <v>1732.5</v>
      </c>
      <c r="L226" s="341">
        <f t="shared" si="81"/>
        <v>0</v>
      </c>
      <c r="M226" s="171">
        <f t="shared" si="81"/>
        <v>0</v>
      </c>
      <c r="N226" s="171"/>
      <c r="O226" s="171"/>
      <c r="P226" s="171"/>
      <c r="Q226" s="171"/>
      <c r="R226" s="338"/>
      <c r="S226" s="109"/>
      <c r="T226" s="109"/>
      <c r="U226" s="109"/>
      <c r="V226" s="109"/>
      <c r="W226" s="109"/>
      <c r="X226" s="384"/>
      <c r="Y226" s="384"/>
      <c r="Z226" s="384"/>
    </row>
    <row r="227" spans="1:26" ht="20.25" customHeight="1">
      <c r="A227" s="327" t="s">
        <v>78</v>
      </c>
      <c r="B227" s="349" t="s">
        <v>486</v>
      </c>
      <c r="C227" s="326">
        <f t="shared" ref="C227:L227" si="82">C191</f>
        <v>2</v>
      </c>
      <c r="D227" s="326">
        <f t="shared" si="82"/>
        <v>0</v>
      </c>
      <c r="E227" s="326">
        <f t="shared" si="82"/>
        <v>2</v>
      </c>
      <c r="F227" s="326">
        <f t="shared" si="82"/>
        <v>0</v>
      </c>
      <c r="G227" s="326">
        <f t="shared" si="82"/>
        <v>0</v>
      </c>
      <c r="H227" s="326">
        <f t="shared" si="82"/>
        <v>0</v>
      </c>
      <c r="I227" s="326">
        <f t="shared" si="82"/>
        <v>244</v>
      </c>
      <c r="J227" s="326">
        <f t="shared" si="82"/>
        <v>244</v>
      </c>
      <c r="K227" s="326">
        <f t="shared" si="82"/>
        <v>0</v>
      </c>
      <c r="L227" s="326">
        <f t="shared" si="82"/>
        <v>0</v>
      </c>
      <c r="M227" s="171"/>
      <c r="N227" s="171"/>
      <c r="O227" s="171"/>
      <c r="P227" s="171"/>
      <c r="Q227" s="171"/>
      <c r="R227" s="338"/>
      <c r="S227" s="109"/>
      <c r="T227" s="109"/>
      <c r="U227" s="109"/>
      <c r="V227" s="109"/>
      <c r="W227" s="109"/>
      <c r="X227" s="384"/>
      <c r="Y227" s="384"/>
      <c r="Z227" s="384"/>
    </row>
    <row r="228" spans="1:26" ht="20.25" customHeight="1">
      <c r="A228" s="327"/>
      <c r="B228" s="322" t="s">
        <v>494</v>
      </c>
      <c r="C228" s="341">
        <f t="shared" ref="C228:M228" si="83">C227-C229</f>
        <v>0</v>
      </c>
      <c r="D228" s="341">
        <f t="shared" si="83"/>
        <v>0</v>
      </c>
      <c r="E228" s="341">
        <f t="shared" si="83"/>
        <v>0</v>
      </c>
      <c r="F228" s="341">
        <f t="shared" si="83"/>
        <v>0</v>
      </c>
      <c r="G228" s="341">
        <f t="shared" si="83"/>
        <v>0</v>
      </c>
      <c r="H228" s="341">
        <f t="shared" si="83"/>
        <v>0</v>
      </c>
      <c r="I228" s="341">
        <f t="shared" si="83"/>
        <v>0</v>
      </c>
      <c r="J228" s="341">
        <f t="shared" si="83"/>
        <v>0</v>
      </c>
      <c r="K228" s="341">
        <f t="shared" si="83"/>
        <v>0</v>
      </c>
      <c r="L228" s="341">
        <f t="shared" si="83"/>
        <v>0</v>
      </c>
      <c r="M228" s="341">
        <f t="shared" si="83"/>
        <v>0</v>
      </c>
      <c r="N228" s="171"/>
      <c r="O228" s="171"/>
      <c r="P228" s="171"/>
      <c r="Q228" s="171"/>
      <c r="R228" s="338"/>
      <c r="S228" s="109"/>
      <c r="T228" s="109"/>
      <c r="U228" s="109"/>
      <c r="V228" s="109"/>
      <c r="W228" s="109"/>
      <c r="X228" s="384"/>
      <c r="Y228" s="384"/>
      <c r="Z228" s="384"/>
    </row>
    <row r="229" spans="1:26" ht="20.25" customHeight="1">
      <c r="A229" s="171"/>
      <c r="B229" s="322" t="s">
        <v>495</v>
      </c>
      <c r="C229" s="341">
        <f t="shared" ref="C229:M229" si="84">C192</f>
        <v>2</v>
      </c>
      <c r="D229" s="341">
        <f t="shared" si="84"/>
        <v>0</v>
      </c>
      <c r="E229" s="341">
        <f t="shared" si="84"/>
        <v>2</v>
      </c>
      <c r="F229" s="341">
        <f t="shared" si="84"/>
        <v>0</v>
      </c>
      <c r="G229" s="341">
        <f t="shared" si="84"/>
        <v>0</v>
      </c>
      <c r="H229" s="341">
        <f t="shared" si="84"/>
        <v>0</v>
      </c>
      <c r="I229" s="341">
        <f t="shared" si="84"/>
        <v>244</v>
      </c>
      <c r="J229" s="341">
        <f t="shared" si="84"/>
        <v>244</v>
      </c>
      <c r="K229" s="341">
        <f t="shared" si="84"/>
        <v>0</v>
      </c>
      <c r="L229" s="341">
        <f t="shared" si="84"/>
        <v>0</v>
      </c>
      <c r="M229" s="341">
        <f t="shared" si="84"/>
        <v>0</v>
      </c>
      <c r="N229" s="171"/>
      <c r="O229" s="171"/>
      <c r="P229" s="171"/>
      <c r="Q229" s="171"/>
      <c r="R229" s="338"/>
      <c r="S229" s="109"/>
      <c r="T229" s="109"/>
      <c r="U229" s="109"/>
      <c r="V229" s="109"/>
      <c r="W229" s="109"/>
      <c r="X229" s="384"/>
      <c r="Y229" s="384"/>
      <c r="Z229" s="384"/>
    </row>
    <row r="230" spans="1:26" ht="20.25" customHeight="1">
      <c r="A230" s="377"/>
      <c r="B230" s="343" t="s">
        <v>496</v>
      </c>
      <c r="C230" s="336">
        <f t="shared" ref="C230:M230" si="85">C207+C222</f>
        <v>1967</v>
      </c>
      <c r="D230" s="336">
        <f t="shared" si="85"/>
        <v>577.6400000000001</v>
      </c>
      <c r="E230" s="336">
        <f t="shared" si="85"/>
        <v>2081.7966666666666</v>
      </c>
      <c r="F230" s="336">
        <f t="shared" si="85"/>
        <v>587.5</v>
      </c>
      <c r="G230" s="336">
        <f t="shared" si="85"/>
        <v>51700</v>
      </c>
      <c r="H230" s="336">
        <f t="shared" si="85"/>
        <v>181653.3</v>
      </c>
      <c r="I230" s="336">
        <f t="shared" si="85"/>
        <v>133801.92050000001</v>
      </c>
      <c r="J230" s="336">
        <f t="shared" si="85"/>
        <v>112533.42050000001</v>
      </c>
      <c r="K230" s="336">
        <f t="shared" si="85"/>
        <v>11770.375</v>
      </c>
      <c r="L230" s="336">
        <f t="shared" si="85"/>
        <v>9498.125</v>
      </c>
      <c r="M230" s="336" t="e">
        <f t="shared" si="85"/>
        <v>#REF!</v>
      </c>
      <c r="N230" s="336">
        <f>'[2]Bieu 3a-Tong gio chuan chi tiet'!O276</f>
        <v>0</v>
      </c>
      <c r="O230" s="336">
        <f t="shared" ref="O230:O242" si="86">J230-N230</f>
        <v>112533.42050000001</v>
      </c>
      <c r="P230" s="386" t="s">
        <v>3826</v>
      </c>
      <c r="Q230" s="386" t="s">
        <v>3826</v>
      </c>
      <c r="R230" s="338"/>
      <c r="S230" s="109"/>
      <c r="T230" s="109"/>
      <c r="U230" s="109"/>
      <c r="V230" s="109"/>
      <c r="W230" s="109"/>
      <c r="X230" s="384"/>
      <c r="Y230" s="384"/>
      <c r="Z230" s="384"/>
    </row>
    <row r="231" spans="1:26" ht="20.25" customHeight="1">
      <c r="A231" s="377"/>
      <c r="B231" s="365" t="s">
        <v>437</v>
      </c>
      <c r="C231" s="387">
        <f t="shared" ref="C231:M231" si="87">C13+C88+C50+C139+C147+C155+C125</f>
        <v>264</v>
      </c>
      <c r="D231" s="387">
        <f t="shared" si="87"/>
        <v>78</v>
      </c>
      <c r="E231" s="387">
        <f t="shared" si="87"/>
        <v>184</v>
      </c>
      <c r="F231" s="387">
        <f t="shared" si="87"/>
        <v>93.1</v>
      </c>
      <c r="G231" s="387">
        <f t="shared" si="87"/>
        <v>10336</v>
      </c>
      <c r="H231" s="387">
        <f t="shared" si="87"/>
        <v>37202</v>
      </c>
      <c r="I231" s="387">
        <f t="shared" si="87"/>
        <v>19026.724999999999</v>
      </c>
      <c r="J231" s="387">
        <f t="shared" si="87"/>
        <v>17012.474999999999</v>
      </c>
      <c r="K231" s="387">
        <f t="shared" si="87"/>
        <v>612.125</v>
      </c>
      <c r="L231" s="387">
        <f t="shared" si="87"/>
        <v>1402.125</v>
      </c>
      <c r="M231" s="387">
        <f t="shared" si="87"/>
        <v>0</v>
      </c>
      <c r="N231" s="387">
        <f>N13</f>
        <v>0</v>
      </c>
      <c r="O231" s="387">
        <f t="shared" si="86"/>
        <v>17012.474999999999</v>
      </c>
      <c r="P231" s="387" t="e">
        <f t="shared" ref="P231:Q231" si="88">P13+P88+P50+P139+P147+P155+P125</f>
        <v>#VALUE!</v>
      </c>
      <c r="Q231" s="387" t="e">
        <f t="shared" si="88"/>
        <v>#VALUE!</v>
      </c>
      <c r="R231" s="338"/>
      <c r="S231" s="109"/>
      <c r="T231" s="109"/>
      <c r="U231" s="109"/>
      <c r="V231" s="109"/>
      <c r="W231" s="109"/>
      <c r="X231" s="384"/>
      <c r="Y231" s="384"/>
      <c r="Z231" s="384"/>
    </row>
    <row r="232" spans="1:26" ht="20.25" customHeight="1">
      <c r="A232" s="377"/>
      <c r="B232" s="365" t="s">
        <v>440</v>
      </c>
      <c r="C232" s="387">
        <f t="shared" ref="C232:M232" si="89">C16+C53+C91+C126+C158</f>
        <v>127</v>
      </c>
      <c r="D232" s="387">
        <f t="shared" si="89"/>
        <v>25.240000000000002</v>
      </c>
      <c r="E232" s="387">
        <f t="shared" si="89"/>
        <v>32</v>
      </c>
      <c r="F232" s="387">
        <f t="shared" si="89"/>
        <v>37</v>
      </c>
      <c r="G232" s="387">
        <f t="shared" si="89"/>
        <v>710</v>
      </c>
      <c r="H232" s="387">
        <f t="shared" si="89"/>
        <v>2740.4</v>
      </c>
      <c r="I232" s="387">
        <f t="shared" si="89"/>
        <v>2673</v>
      </c>
      <c r="J232" s="387">
        <f t="shared" si="89"/>
        <v>2673</v>
      </c>
      <c r="K232" s="387">
        <f t="shared" si="89"/>
        <v>0</v>
      </c>
      <c r="L232" s="387">
        <f t="shared" si="89"/>
        <v>0</v>
      </c>
      <c r="M232" s="387">
        <f t="shared" si="89"/>
        <v>0</v>
      </c>
      <c r="N232" s="387">
        <f>N16</f>
        <v>0</v>
      </c>
      <c r="O232" s="387">
        <f t="shared" si="86"/>
        <v>2673</v>
      </c>
      <c r="P232" s="387" t="e">
        <f t="shared" ref="P232:Q232" si="90">P16+P53+P91+P126+P158</f>
        <v>#VALUE!</v>
      </c>
      <c r="Q232" s="387" t="e">
        <f t="shared" si="90"/>
        <v>#VALUE!</v>
      </c>
      <c r="R232" s="338"/>
      <c r="S232" s="109"/>
      <c r="T232" s="109"/>
      <c r="U232" s="109"/>
      <c r="V232" s="109"/>
      <c r="W232" s="109"/>
      <c r="X232" s="384"/>
      <c r="Y232" s="384"/>
      <c r="Z232" s="384"/>
    </row>
    <row r="233" spans="1:26" ht="20.25" customHeight="1">
      <c r="A233" s="377"/>
      <c r="B233" s="365" t="s">
        <v>441</v>
      </c>
      <c r="C233" s="387">
        <f t="shared" ref="C233:M233" si="91">C19+C56+C94+C127+C140+C161</f>
        <v>170</v>
      </c>
      <c r="D233" s="387">
        <f t="shared" si="91"/>
        <v>49.474999999999994</v>
      </c>
      <c r="E233" s="387">
        <f t="shared" si="91"/>
        <v>106</v>
      </c>
      <c r="F233" s="387">
        <f t="shared" si="91"/>
        <v>48</v>
      </c>
      <c r="G233" s="387">
        <f t="shared" si="91"/>
        <v>1619</v>
      </c>
      <c r="H233" s="387">
        <f t="shared" si="91"/>
        <v>5960.2</v>
      </c>
      <c r="I233" s="387">
        <f t="shared" si="91"/>
        <v>5063.75</v>
      </c>
      <c r="J233" s="387">
        <f t="shared" si="91"/>
        <v>3803.75</v>
      </c>
      <c r="K233" s="387">
        <f t="shared" si="91"/>
        <v>980</v>
      </c>
      <c r="L233" s="387">
        <f t="shared" si="91"/>
        <v>280</v>
      </c>
      <c r="M233" s="387">
        <f t="shared" si="91"/>
        <v>0</v>
      </c>
      <c r="N233" s="387">
        <f>N19</f>
        <v>0</v>
      </c>
      <c r="O233" s="387">
        <f t="shared" si="86"/>
        <v>3803.75</v>
      </c>
      <c r="P233" s="387" t="e">
        <f t="shared" ref="P233:Q233" si="92">P19+P56+P94+P127+P140+P161</f>
        <v>#VALUE!</v>
      </c>
      <c r="Q233" s="387" t="e">
        <f t="shared" si="92"/>
        <v>#VALUE!</v>
      </c>
      <c r="R233" s="338"/>
      <c r="S233" s="109"/>
      <c r="T233" s="109"/>
      <c r="U233" s="109"/>
      <c r="V233" s="109"/>
      <c r="W233" s="109"/>
      <c r="X233" s="384"/>
      <c r="Y233" s="384"/>
      <c r="Z233" s="384"/>
    </row>
    <row r="234" spans="1:26" ht="20.25" customHeight="1">
      <c r="A234" s="377"/>
      <c r="B234" s="365" t="s">
        <v>442</v>
      </c>
      <c r="C234" s="387">
        <f t="shared" ref="C234:M234" si="93">C22+C59+C97+C128+C164</f>
        <v>121</v>
      </c>
      <c r="D234" s="387">
        <f t="shared" si="93"/>
        <v>59.5</v>
      </c>
      <c r="E234" s="387">
        <f t="shared" si="93"/>
        <v>75</v>
      </c>
      <c r="F234" s="387">
        <f t="shared" si="93"/>
        <v>43</v>
      </c>
      <c r="G234" s="387">
        <f t="shared" si="93"/>
        <v>706</v>
      </c>
      <c r="H234" s="387">
        <f t="shared" si="93"/>
        <v>1866.5</v>
      </c>
      <c r="I234" s="387">
        <f t="shared" si="93"/>
        <v>6134.875</v>
      </c>
      <c r="J234" s="387">
        <f t="shared" si="93"/>
        <v>6134.875</v>
      </c>
      <c r="K234" s="387">
        <f t="shared" si="93"/>
        <v>0</v>
      </c>
      <c r="L234" s="387">
        <f t="shared" si="93"/>
        <v>0</v>
      </c>
      <c r="M234" s="387">
        <f t="shared" si="93"/>
        <v>0</v>
      </c>
      <c r="N234" s="387">
        <f>N22</f>
        <v>0</v>
      </c>
      <c r="O234" s="387">
        <f t="shared" si="86"/>
        <v>6134.875</v>
      </c>
      <c r="P234" s="387" t="e">
        <f t="shared" ref="P234:Q234" si="94">P22+P59+P97+P128+P164</f>
        <v>#VALUE!</v>
      </c>
      <c r="Q234" s="387" t="e">
        <f t="shared" si="94"/>
        <v>#VALUE!</v>
      </c>
      <c r="R234" s="338"/>
      <c r="S234" s="109"/>
      <c r="T234" s="109"/>
      <c r="U234" s="109"/>
      <c r="V234" s="109"/>
      <c r="W234" s="109"/>
      <c r="X234" s="384"/>
      <c r="Y234" s="384"/>
      <c r="Z234" s="384"/>
    </row>
    <row r="235" spans="1:26" ht="20.25" customHeight="1">
      <c r="A235" s="377"/>
      <c r="B235" s="365" t="s">
        <v>443</v>
      </c>
      <c r="C235" s="387">
        <f t="shared" ref="C235:M235" si="95">C25+C62+C100+C129+C167</f>
        <v>96</v>
      </c>
      <c r="D235" s="387">
        <f t="shared" si="95"/>
        <v>26.225000000000001</v>
      </c>
      <c r="E235" s="387">
        <f t="shared" si="95"/>
        <v>69</v>
      </c>
      <c r="F235" s="387">
        <f t="shared" si="95"/>
        <v>25.5</v>
      </c>
      <c r="G235" s="387">
        <f t="shared" si="95"/>
        <v>3714</v>
      </c>
      <c r="H235" s="387">
        <f t="shared" si="95"/>
        <v>14368</v>
      </c>
      <c r="I235" s="387">
        <f t="shared" si="95"/>
        <v>5882.2625000000007</v>
      </c>
      <c r="J235" s="387">
        <f t="shared" si="95"/>
        <v>5882.2625000000007</v>
      </c>
      <c r="K235" s="387">
        <f t="shared" si="95"/>
        <v>0</v>
      </c>
      <c r="L235" s="387">
        <f t="shared" si="95"/>
        <v>0</v>
      </c>
      <c r="M235" s="387">
        <f t="shared" si="95"/>
        <v>0</v>
      </c>
      <c r="N235" s="387">
        <f>N25</f>
        <v>0</v>
      </c>
      <c r="O235" s="387">
        <f t="shared" si="86"/>
        <v>5882.2625000000007</v>
      </c>
      <c r="P235" s="387" t="e">
        <f t="shared" ref="P235:Q235" si="96">P25+P62+P100+P129+P167</f>
        <v>#VALUE!</v>
      </c>
      <c r="Q235" s="387" t="e">
        <f t="shared" si="96"/>
        <v>#VALUE!</v>
      </c>
      <c r="R235" s="338"/>
      <c r="S235" s="109"/>
      <c r="T235" s="109"/>
      <c r="U235" s="109"/>
      <c r="V235" s="109"/>
      <c r="W235" s="109"/>
      <c r="X235" s="384"/>
      <c r="Y235" s="384"/>
      <c r="Z235" s="384"/>
    </row>
    <row r="236" spans="1:26" ht="20.25" customHeight="1">
      <c r="A236" s="377"/>
      <c r="B236" s="365" t="s">
        <v>444</v>
      </c>
      <c r="C236" s="387">
        <f t="shared" ref="C236:M236" si="97">C28+C65+C103+C130+C149+C170+C192</f>
        <v>202</v>
      </c>
      <c r="D236" s="387">
        <f t="shared" si="97"/>
        <v>46.2</v>
      </c>
      <c r="E236" s="387">
        <f t="shared" si="97"/>
        <v>76</v>
      </c>
      <c r="F236" s="387">
        <f t="shared" si="97"/>
        <v>46.3</v>
      </c>
      <c r="G236" s="387">
        <f t="shared" si="97"/>
        <v>2692</v>
      </c>
      <c r="H236" s="387">
        <f t="shared" si="97"/>
        <v>9842.7999999999993</v>
      </c>
      <c r="I236" s="387">
        <f t="shared" si="97"/>
        <v>9495.2999999999993</v>
      </c>
      <c r="J236" s="387">
        <f t="shared" si="97"/>
        <v>7220.3</v>
      </c>
      <c r="K236" s="387">
        <f t="shared" si="97"/>
        <v>1505</v>
      </c>
      <c r="L236" s="387">
        <f t="shared" si="97"/>
        <v>770</v>
      </c>
      <c r="M236" s="387">
        <f t="shared" si="97"/>
        <v>0</v>
      </c>
      <c r="N236" s="387">
        <f>N28</f>
        <v>0</v>
      </c>
      <c r="O236" s="387">
        <f t="shared" si="86"/>
        <v>7220.3</v>
      </c>
      <c r="P236" s="387" t="e">
        <f t="shared" ref="P236:Q236" si="98">P28+P65+P103+P130+P149+P170+P192</f>
        <v>#VALUE!</v>
      </c>
      <c r="Q236" s="387" t="e">
        <f t="shared" si="98"/>
        <v>#VALUE!</v>
      </c>
      <c r="R236" s="338"/>
      <c r="S236" s="109"/>
      <c r="T236" s="109"/>
      <c r="U236" s="109"/>
      <c r="V236" s="109"/>
      <c r="W236" s="109"/>
      <c r="X236" s="384"/>
      <c r="Y236" s="384"/>
      <c r="Z236" s="384"/>
    </row>
    <row r="237" spans="1:26" ht="20.25" customHeight="1">
      <c r="A237" s="377"/>
      <c r="B237" s="365" t="s">
        <v>497</v>
      </c>
      <c r="C237" s="387">
        <f t="shared" ref="C237:M237" si="99">C31+C68+C106+C131+C141+C145+C148+C173</f>
        <v>203</v>
      </c>
      <c r="D237" s="387">
        <f t="shared" si="99"/>
        <v>59</v>
      </c>
      <c r="E237" s="387">
        <f t="shared" si="99"/>
        <v>69</v>
      </c>
      <c r="F237" s="387">
        <f t="shared" si="99"/>
        <v>63.600000000000009</v>
      </c>
      <c r="G237" s="387">
        <f t="shared" si="99"/>
        <v>1536</v>
      </c>
      <c r="H237" s="387">
        <f t="shared" si="99"/>
        <v>5067.3999999999996</v>
      </c>
      <c r="I237" s="387">
        <f t="shared" si="99"/>
        <v>5800.1</v>
      </c>
      <c r="J237" s="387">
        <f t="shared" si="99"/>
        <v>4791.8500000000004</v>
      </c>
      <c r="K237" s="387">
        <f t="shared" si="99"/>
        <v>888.25</v>
      </c>
      <c r="L237" s="387">
        <f t="shared" si="99"/>
        <v>120</v>
      </c>
      <c r="M237" s="387">
        <f t="shared" si="99"/>
        <v>0</v>
      </c>
      <c r="N237" s="387">
        <f>N31</f>
        <v>0</v>
      </c>
      <c r="O237" s="387">
        <f t="shared" si="86"/>
        <v>4791.8500000000004</v>
      </c>
      <c r="P237" s="387" t="e">
        <f t="shared" ref="P237:Q237" si="100">P31+P68+P106+P131+P141+P145+P148+P173</f>
        <v>#VALUE!</v>
      </c>
      <c r="Q237" s="387" t="e">
        <f t="shared" si="100"/>
        <v>#VALUE!</v>
      </c>
      <c r="R237" s="338"/>
      <c r="S237" s="109"/>
      <c r="T237" s="109"/>
      <c r="U237" s="109"/>
      <c r="V237" s="109"/>
      <c r="W237" s="109"/>
      <c r="X237" s="384"/>
      <c r="Y237" s="384"/>
      <c r="Z237" s="384"/>
    </row>
    <row r="238" spans="1:26" ht="20.25" customHeight="1">
      <c r="A238" s="377"/>
      <c r="B238" s="365" t="s">
        <v>446</v>
      </c>
      <c r="C238" s="387">
        <f t="shared" ref="C238:M238" si="101">C34+C71+C109+C132+C176</f>
        <v>112</v>
      </c>
      <c r="D238" s="387">
        <f t="shared" si="101"/>
        <v>23.700000000000003</v>
      </c>
      <c r="E238" s="387">
        <f t="shared" si="101"/>
        <v>27</v>
      </c>
      <c r="F238" s="387">
        <f t="shared" si="101"/>
        <v>29</v>
      </c>
      <c r="G238" s="387">
        <f t="shared" si="101"/>
        <v>518</v>
      </c>
      <c r="H238" s="387">
        <f t="shared" si="101"/>
        <v>1594.3999999999999</v>
      </c>
      <c r="I238" s="387">
        <f t="shared" si="101"/>
        <v>4304</v>
      </c>
      <c r="J238" s="387">
        <f t="shared" si="101"/>
        <v>4304</v>
      </c>
      <c r="K238" s="387">
        <f t="shared" si="101"/>
        <v>0</v>
      </c>
      <c r="L238" s="387">
        <f t="shared" si="101"/>
        <v>0</v>
      </c>
      <c r="M238" s="387">
        <f t="shared" si="101"/>
        <v>0</v>
      </c>
      <c r="N238" s="387">
        <f>N34</f>
        <v>0</v>
      </c>
      <c r="O238" s="387">
        <f t="shared" si="86"/>
        <v>4304</v>
      </c>
      <c r="P238" s="387" t="e">
        <f t="shared" ref="P238:Q238" si="102">P34+P71+P109+P132+P176</f>
        <v>#VALUE!</v>
      </c>
      <c r="Q238" s="387" t="e">
        <f t="shared" si="102"/>
        <v>#VALUE!</v>
      </c>
      <c r="R238" s="338"/>
      <c r="S238" s="109"/>
      <c r="T238" s="109"/>
      <c r="U238" s="109"/>
      <c r="V238" s="109"/>
      <c r="W238" s="109"/>
      <c r="X238" s="384"/>
      <c r="Y238" s="384"/>
      <c r="Z238" s="384"/>
    </row>
    <row r="239" spans="1:26" ht="20.25" customHeight="1">
      <c r="A239" s="377"/>
      <c r="B239" s="365" t="s">
        <v>447</v>
      </c>
      <c r="C239" s="387">
        <f t="shared" ref="C239:M239" si="103">C37+C74+C112+C133+C179</f>
        <v>45</v>
      </c>
      <c r="D239" s="387">
        <f t="shared" si="103"/>
        <v>20</v>
      </c>
      <c r="E239" s="387">
        <f t="shared" si="103"/>
        <v>251</v>
      </c>
      <c r="F239" s="387">
        <f t="shared" si="103"/>
        <v>22</v>
      </c>
      <c r="G239" s="387">
        <f t="shared" si="103"/>
        <v>910</v>
      </c>
      <c r="H239" s="387">
        <f t="shared" si="103"/>
        <v>660</v>
      </c>
      <c r="I239" s="387">
        <f t="shared" si="103"/>
        <v>11277</v>
      </c>
      <c r="J239" s="387">
        <f t="shared" si="103"/>
        <v>7821</v>
      </c>
      <c r="K239" s="387">
        <f t="shared" si="103"/>
        <v>0</v>
      </c>
      <c r="L239" s="387">
        <f t="shared" si="103"/>
        <v>3456</v>
      </c>
      <c r="M239" s="387">
        <f t="shared" si="103"/>
        <v>0</v>
      </c>
      <c r="N239" s="387">
        <f>N37</f>
        <v>0</v>
      </c>
      <c r="O239" s="387">
        <f t="shared" si="86"/>
        <v>7821</v>
      </c>
      <c r="P239" s="387" t="e">
        <f t="shared" ref="P239:Q239" si="104">P37+P74+P112+P133+P179</f>
        <v>#VALUE!</v>
      </c>
      <c r="Q239" s="387" t="e">
        <f t="shared" si="104"/>
        <v>#VALUE!</v>
      </c>
      <c r="R239" s="338"/>
      <c r="S239" s="109"/>
      <c r="T239" s="109"/>
      <c r="U239" s="109"/>
      <c r="V239" s="109"/>
      <c r="W239" s="109"/>
      <c r="X239" s="384"/>
      <c r="Y239" s="384"/>
      <c r="Z239" s="384"/>
    </row>
    <row r="240" spans="1:26" ht="20.25" customHeight="1">
      <c r="A240" s="377"/>
      <c r="B240" s="365" t="s">
        <v>448</v>
      </c>
      <c r="C240" s="387">
        <f t="shared" ref="C240:M240" si="105">C40+C77+C115+C134+C182</f>
        <v>183</v>
      </c>
      <c r="D240" s="387">
        <f t="shared" si="105"/>
        <v>59.2</v>
      </c>
      <c r="E240" s="387">
        <f t="shared" si="105"/>
        <v>311</v>
      </c>
      <c r="F240" s="387">
        <f t="shared" si="105"/>
        <v>58</v>
      </c>
      <c r="G240" s="387">
        <f t="shared" si="105"/>
        <v>2897</v>
      </c>
      <c r="H240" s="387">
        <f t="shared" si="105"/>
        <v>11728</v>
      </c>
      <c r="I240" s="387">
        <f t="shared" si="105"/>
        <v>18698.5</v>
      </c>
      <c r="J240" s="387">
        <f t="shared" si="105"/>
        <v>12443.5</v>
      </c>
      <c r="K240" s="387">
        <f t="shared" si="105"/>
        <v>5785</v>
      </c>
      <c r="L240" s="387">
        <f t="shared" si="105"/>
        <v>470</v>
      </c>
      <c r="M240" s="387">
        <f t="shared" si="105"/>
        <v>0</v>
      </c>
      <c r="N240" s="387">
        <f>N40</f>
        <v>0</v>
      </c>
      <c r="O240" s="387">
        <f t="shared" si="86"/>
        <v>12443.5</v>
      </c>
      <c r="P240" s="387" t="e">
        <f t="shared" ref="P240:Q240" si="106">P40+P77+P115+P134+P182</f>
        <v>#VALUE!</v>
      </c>
      <c r="Q240" s="387" t="e">
        <f t="shared" si="106"/>
        <v>#VALUE!</v>
      </c>
      <c r="R240" s="338"/>
      <c r="S240" s="109"/>
      <c r="T240" s="109"/>
      <c r="U240" s="109"/>
      <c r="V240" s="109"/>
      <c r="W240" s="109"/>
      <c r="X240" s="384"/>
      <c r="Y240" s="384"/>
      <c r="Z240" s="384"/>
    </row>
    <row r="241" spans="1:26" ht="20.25" customHeight="1">
      <c r="A241" s="377"/>
      <c r="B241" s="365" t="s">
        <v>449</v>
      </c>
      <c r="C241" s="387">
        <f t="shared" ref="C241:M241" si="107">C43+C80+C118+C135+C185</f>
        <v>184</v>
      </c>
      <c r="D241" s="387">
        <f t="shared" si="107"/>
        <v>56.7</v>
      </c>
      <c r="E241" s="387">
        <f t="shared" si="107"/>
        <v>278.79666666666668</v>
      </c>
      <c r="F241" s="387">
        <f t="shared" si="107"/>
        <v>56</v>
      </c>
      <c r="G241" s="387">
        <f t="shared" si="107"/>
        <v>19946</v>
      </c>
      <c r="H241" s="387">
        <f t="shared" si="107"/>
        <v>64378.6</v>
      </c>
      <c r="I241" s="387">
        <f t="shared" si="107"/>
        <v>19269.348000000005</v>
      </c>
      <c r="J241" s="387">
        <f t="shared" si="107"/>
        <v>19269.348000000005</v>
      </c>
      <c r="K241" s="387">
        <f t="shared" si="107"/>
        <v>0</v>
      </c>
      <c r="L241" s="387">
        <f t="shared" si="107"/>
        <v>0</v>
      </c>
      <c r="M241" s="387">
        <f t="shared" si="107"/>
        <v>0</v>
      </c>
      <c r="N241" s="387">
        <f>N43</f>
        <v>0</v>
      </c>
      <c r="O241" s="387">
        <f t="shared" si="86"/>
        <v>19269.348000000005</v>
      </c>
      <c r="P241" s="387" t="e">
        <f t="shared" ref="P241:Q241" si="108">P43+P80+P118+P135+P185</f>
        <v>#VALUE!</v>
      </c>
      <c r="Q241" s="387" t="e">
        <f t="shared" si="108"/>
        <v>#VALUE!</v>
      </c>
      <c r="R241" s="338"/>
      <c r="S241" s="109"/>
      <c r="T241" s="109"/>
      <c r="U241" s="109"/>
      <c r="V241" s="109"/>
      <c r="W241" s="109"/>
      <c r="X241" s="384"/>
      <c r="Y241" s="384"/>
      <c r="Z241" s="384"/>
    </row>
    <row r="242" spans="1:26" ht="20.25" customHeight="1">
      <c r="A242" s="377"/>
      <c r="B242" s="365" t="s">
        <v>450</v>
      </c>
      <c r="C242" s="387">
        <f t="shared" ref="C242:M242" si="109">C46+C83+C121+C136+C142+C188</f>
        <v>260</v>
      </c>
      <c r="D242" s="387">
        <f t="shared" si="109"/>
        <v>74.400000000000006</v>
      </c>
      <c r="E242" s="387">
        <f t="shared" si="109"/>
        <v>603</v>
      </c>
      <c r="F242" s="387">
        <f t="shared" si="109"/>
        <v>75</v>
      </c>
      <c r="G242" s="387">
        <f t="shared" si="109"/>
        <v>6116</v>
      </c>
      <c r="H242" s="387">
        <f t="shared" si="109"/>
        <v>22805</v>
      </c>
      <c r="I242" s="387">
        <f t="shared" si="109"/>
        <v>26177.1</v>
      </c>
      <c r="J242" s="387">
        <f t="shared" si="109"/>
        <v>21177.1</v>
      </c>
      <c r="K242" s="387">
        <f t="shared" si="109"/>
        <v>2000</v>
      </c>
      <c r="L242" s="387">
        <f t="shared" si="109"/>
        <v>3000</v>
      </c>
      <c r="M242" s="387">
        <f t="shared" si="109"/>
        <v>0</v>
      </c>
      <c r="N242" s="387">
        <f>N46</f>
        <v>0</v>
      </c>
      <c r="O242" s="387">
        <f t="shared" si="86"/>
        <v>21177.1</v>
      </c>
      <c r="P242" s="387" t="e">
        <f t="shared" ref="P242:Q242" si="110">P46+P83+P121+P136+P142+P188</f>
        <v>#VALUE!</v>
      </c>
      <c r="Q242" s="387" t="e">
        <f t="shared" si="110"/>
        <v>#VALUE!</v>
      </c>
      <c r="R242" s="338"/>
      <c r="S242" s="109"/>
      <c r="T242" s="109"/>
      <c r="U242" s="109"/>
      <c r="V242" s="109"/>
      <c r="W242" s="109"/>
      <c r="X242" s="384"/>
      <c r="Y242" s="384"/>
      <c r="Z242" s="384"/>
    </row>
    <row r="243" spans="1:26" ht="21" customHeight="1">
      <c r="A243" s="125"/>
      <c r="B243" s="301"/>
      <c r="C243" s="388"/>
      <c r="D243" s="388"/>
      <c r="E243" s="388"/>
      <c r="F243" s="388"/>
      <c r="G243" s="388"/>
      <c r="H243" s="388"/>
      <c r="I243" s="388"/>
      <c r="J243" s="388"/>
      <c r="K243" s="388"/>
      <c r="L243" s="388"/>
      <c r="M243" s="388"/>
      <c r="N243" s="388"/>
      <c r="O243" s="388"/>
      <c r="P243" s="388"/>
      <c r="Q243" s="388"/>
      <c r="R243" s="388"/>
      <c r="S243" s="98"/>
      <c r="T243" s="98"/>
      <c r="U243" s="98"/>
      <c r="V243" s="98"/>
      <c r="W243" s="98"/>
    </row>
    <row r="244" spans="1:26" ht="21" customHeight="1">
      <c r="A244" s="125"/>
      <c r="B244" s="389"/>
      <c r="C244" s="389"/>
      <c r="D244" s="389"/>
      <c r="E244" s="389"/>
      <c r="F244" s="389"/>
      <c r="G244" s="389"/>
      <c r="H244" s="389"/>
      <c r="I244" s="389"/>
      <c r="J244" s="1583" t="s">
        <v>498</v>
      </c>
      <c r="K244" s="1517"/>
      <c r="L244" s="1517"/>
      <c r="M244" s="1517"/>
      <c r="N244" s="1517"/>
      <c r="O244" s="1517"/>
      <c r="P244" s="97"/>
      <c r="Q244" s="97"/>
      <c r="R244" s="187"/>
      <c r="S244" s="98"/>
      <c r="T244" s="98"/>
      <c r="U244" s="98"/>
      <c r="V244" s="98"/>
      <c r="W244" s="98"/>
    </row>
    <row r="245" spans="1:26" ht="21" customHeight="1">
      <c r="A245" s="125"/>
      <c r="B245" s="389"/>
      <c r="C245" s="389"/>
      <c r="D245" s="389"/>
      <c r="E245" s="389"/>
      <c r="F245" s="389"/>
      <c r="G245" s="389"/>
      <c r="H245" s="389"/>
      <c r="I245" s="389"/>
      <c r="J245" s="1576" t="s">
        <v>238</v>
      </c>
      <c r="K245" s="1517"/>
      <c r="L245" s="1517"/>
      <c r="M245" s="1517"/>
      <c r="N245" s="1517"/>
      <c r="O245" s="1517"/>
      <c r="P245" s="97"/>
      <c r="Q245" s="97"/>
      <c r="R245" s="187"/>
      <c r="S245" s="98"/>
      <c r="T245" s="98"/>
      <c r="U245" s="98"/>
      <c r="V245" s="98"/>
      <c r="W245" s="98"/>
    </row>
    <row r="246" spans="1:26" ht="21" customHeight="1">
      <c r="A246" s="125"/>
      <c r="B246" s="389"/>
      <c r="C246" s="389"/>
      <c r="D246" s="389"/>
      <c r="E246" s="389"/>
      <c r="F246" s="389"/>
      <c r="G246" s="389"/>
      <c r="H246" s="389"/>
      <c r="I246" s="389"/>
      <c r="J246" s="392"/>
      <c r="K246" s="392"/>
      <c r="L246" s="393"/>
      <c r="M246" s="394"/>
      <c r="N246" s="395"/>
      <c r="O246" s="393"/>
      <c r="P246" s="97"/>
      <c r="Q246" s="97"/>
      <c r="R246" s="187"/>
      <c r="S246" s="98"/>
      <c r="T246" s="98"/>
      <c r="U246" s="98"/>
      <c r="V246" s="98"/>
      <c r="W246" s="98"/>
    </row>
    <row r="247" spans="1:26" ht="21" customHeight="1">
      <c r="A247" s="125"/>
      <c r="B247" s="389"/>
      <c r="C247" s="389"/>
      <c r="D247" s="389"/>
      <c r="E247" s="389"/>
      <c r="F247" s="389"/>
      <c r="G247" s="389"/>
      <c r="H247" s="389"/>
      <c r="I247" s="389"/>
      <c r="J247" s="392"/>
      <c r="K247" s="396"/>
      <c r="L247" s="396"/>
      <c r="M247" s="396"/>
      <c r="N247" s="396"/>
      <c r="O247" s="396"/>
      <c r="P247" s="396"/>
      <c r="Q247" s="396"/>
      <c r="R247" s="187"/>
      <c r="S247" s="98"/>
      <c r="T247" s="98"/>
      <c r="U247" s="98"/>
      <c r="V247" s="98"/>
      <c r="W247" s="98"/>
    </row>
    <row r="248" spans="1:26" ht="21" customHeight="1">
      <c r="A248" s="125"/>
      <c r="B248" s="389"/>
      <c r="C248" s="389"/>
      <c r="D248" s="389"/>
      <c r="E248" s="389"/>
      <c r="F248" s="389"/>
      <c r="G248" s="389"/>
      <c r="H248" s="389"/>
      <c r="I248" s="389"/>
      <c r="J248" s="392"/>
      <c r="K248" s="392"/>
      <c r="L248" s="393"/>
      <c r="M248" s="394"/>
      <c r="N248" s="395"/>
      <c r="O248" s="393"/>
      <c r="P248" s="97"/>
      <c r="Q248" s="97"/>
      <c r="R248" s="187"/>
      <c r="S248" s="98"/>
      <c r="T248" s="98"/>
      <c r="U248" s="98"/>
      <c r="V248" s="98"/>
      <c r="W248" s="98"/>
    </row>
    <row r="249" spans="1:26" ht="21" customHeight="1">
      <c r="A249" s="125"/>
      <c r="B249" s="389"/>
      <c r="C249" s="389"/>
      <c r="D249" s="389"/>
      <c r="E249" s="389"/>
      <c r="F249" s="389"/>
      <c r="G249" s="389"/>
      <c r="H249" s="389"/>
      <c r="I249" s="389"/>
      <c r="J249" s="392"/>
      <c r="K249" s="392"/>
      <c r="L249" s="393"/>
      <c r="M249" s="394"/>
      <c r="N249" s="395"/>
      <c r="O249" s="393"/>
      <c r="P249" s="97"/>
      <c r="Q249" s="97"/>
      <c r="R249" s="187"/>
      <c r="S249" s="98"/>
      <c r="T249" s="98"/>
      <c r="U249" s="98"/>
      <c r="V249" s="98"/>
      <c r="W249" s="98"/>
    </row>
    <row r="250" spans="1:26" ht="21" customHeight="1">
      <c r="A250" s="125"/>
      <c r="B250" s="389"/>
      <c r="C250" s="389"/>
      <c r="D250" s="389"/>
      <c r="E250" s="389"/>
      <c r="F250" s="389"/>
      <c r="G250" s="389"/>
      <c r="H250" s="389"/>
      <c r="I250" s="389"/>
      <c r="J250" s="392"/>
      <c r="K250" s="392"/>
      <c r="L250" s="393"/>
      <c r="M250" s="394"/>
      <c r="N250" s="395"/>
      <c r="O250" s="393"/>
      <c r="P250" s="97"/>
      <c r="Q250" s="97"/>
      <c r="R250" s="187"/>
      <c r="S250" s="98"/>
      <c r="T250" s="98"/>
      <c r="U250" s="98"/>
      <c r="V250" s="98"/>
      <c r="W250" s="98"/>
    </row>
    <row r="251" spans="1:26" ht="21" customHeight="1">
      <c r="A251" s="125"/>
      <c r="B251" s="389"/>
      <c r="C251" s="389"/>
      <c r="D251" s="389"/>
      <c r="E251" s="389"/>
      <c r="F251" s="389"/>
      <c r="G251" s="389"/>
      <c r="H251" s="389"/>
      <c r="I251" s="389"/>
      <c r="J251" s="1576" t="s">
        <v>499</v>
      </c>
      <c r="K251" s="1517"/>
      <c r="L251" s="1517"/>
      <c r="M251" s="1517"/>
      <c r="N251" s="1517"/>
      <c r="O251" s="1517"/>
      <c r="P251" s="97"/>
      <c r="Q251" s="97"/>
      <c r="R251" s="187"/>
      <c r="S251" s="98"/>
      <c r="T251" s="98"/>
      <c r="U251" s="98"/>
      <c r="V251" s="98"/>
      <c r="W251" s="98"/>
    </row>
    <row r="252" spans="1:26" ht="21" customHeight="1">
      <c r="A252" s="125"/>
      <c r="B252" s="389"/>
      <c r="C252" s="389"/>
      <c r="D252" s="389"/>
      <c r="E252" s="389"/>
      <c r="F252" s="389"/>
      <c r="G252" s="389"/>
      <c r="H252" s="389"/>
      <c r="I252" s="389"/>
      <c r="J252" s="389"/>
      <c r="K252" s="389"/>
      <c r="L252" s="389"/>
      <c r="M252" s="97"/>
      <c r="N252" s="97"/>
      <c r="O252" s="97"/>
      <c r="P252" s="97"/>
      <c r="Q252" s="97"/>
      <c r="R252" s="187"/>
      <c r="S252" s="98"/>
      <c r="T252" s="98"/>
      <c r="U252" s="98"/>
      <c r="V252" s="98"/>
      <c r="W252" s="98"/>
    </row>
    <row r="253" spans="1:26" ht="21" customHeight="1">
      <c r="A253" s="125"/>
      <c r="B253" s="389"/>
      <c r="C253" s="389"/>
      <c r="D253" s="389"/>
      <c r="E253" s="389"/>
      <c r="F253" s="389"/>
      <c r="G253" s="389"/>
      <c r="H253" s="389"/>
      <c r="I253" s="389"/>
      <c r="J253" s="389"/>
      <c r="K253" s="389"/>
      <c r="L253" s="389"/>
      <c r="M253" s="97"/>
      <c r="N253" s="97"/>
      <c r="O253" s="97"/>
      <c r="P253" s="97"/>
      <c r="Q253" s="97"/>
      <c r="R253" s="187"/>
      <c r="S253" s="98"/>
      <c r="T253" s="98"/>
      <c r="U253" s="98"/>
      <c r="V253" s="98"/>
      <c r="W253" s="98"/>
    </row>
    <row r="254" spans="1:26" ht="21" customHeight="1">
      <c r="A254" s="125"/>
      <c r="B254" s="389"/>
      <c r="C254" s="389"/>
      <c r="D254" s="389"/>
      <c r="E254" s="389"/>
      <c r="F254" s="389"/>
      <c r="G254" s="389"/>
      <c r="H254" s="389"/>
      <c r="I254" s="389"/>
      <c r="J254" s="389"/>
      <c r="K254" s="389"/>
      <c r="L254" s="389"/>
      <c r="M254" s="97"/>
      <c r="N254" s="97"/>
      <c r="O254" s="97"/>
      <c r="P254" s="97"/>
      <c r="Q254" s="97"/>
      <c r="R254" s="187"/>
      <c r="S254" s="98"/>
      <c r="T254" s="98"/>
      <c r="U254" s="98"/>
      <c r="V254" s="98"/>
      <c r="W254" s="98"/>
    </row>
    <row r="255" spans="1:26" ht="21" customHeight="1">
      <c r="A255" s="125"/>
      <c r="B255" s="389"/>
      <c r="C255" s="389"/>
      <c r="D255" s="389"/>
      <c r="E255" s="389"/>
      <c r="F255" s="389"/>
      <c r="G255" s="389"/>
      <c r="H255" s="389"/>
      <c r="I255" s="389"/>
      <c r="J255" s="389"/>
      <c r="K255" s="389"/>
      <c r="L255" s="389"/>
      <c r="M255" s="97"/>
      <c r="N255" s="97"/>
      <c r="O255" s="97"/>
      <c r="P255" s="97"/>
      <c r="Q255" s="97"/>
      <c r="R255" s="187"/>
      <c r="S255" s="98"/>
      <c r="T255" s="98"/>
      <c r="U255" s="98"/>
      <c r="V255" s="98"/>
      <c r="W255" s="98"/>
    </row>
    <row r="256" spans="1:26" ht="21" customHeight="1">
      <c r="A256" s="125"/>
      <c r="B256" s="389"/>
      <c r="C256" s="389"/>
      <c r="D256" s="389"/>
      <c r="E256" s="389"/>
      <c r="F256" s="389"/>
      <c r="G256" s="389"/>
      <c r="H256" s="389"/>
      <c r="I256" s="389"/>
      <c r="J256" s="389"/>
      <c r="K256" s="389"/>
      <c r="L256" s="389"/>
      <c r="M256" s="97"/>
      <c r="N256" s="97"/>
      <c r="O256" s="97"/>
      <c r="P256" s="97"/>
      <c r="Q256" s="97"/>
      <c r="R256" s="187"/>
      <c r="S256" s="98"/>
      <c r="T256" s="98"/>
      <c r="U256" s="98"/>
      <c r="V256" s="98"/>
      <c r="W256" s="98"/>
    </row>
    <row r="257" spans="1:23" ht="21" customHeight="1">
      <c r="A257" s="125"/>
      <c r="B257" s="389"/>
      <c r="C257" s="389"/>
      <c r="D257" s="389"/>
      <c r="E257" s="389"/>
      <c r="F257" s="389"/>
      <c r="G257" s="389"/>
      <c r="H257" s="389"/>
      <c r="I257" s="389"/>
      <c r="J257" s="389"/>
      <c r="K257" s="389"/>
      <c r="L257" s="389"/>
      <c r="M257" s="97"/>
      <c r="N257" s="97"/>
      <c r="O257" s="97"/>
      <c r="P257" s="97"/>
      <c r="Q257" s="97"/>
      <c r="R257" s="187"/>
      <c r="S257" s="98"/>
      <c r="T257" s="98"/>
      <c r="U257" s="98"/>
      <c r="V257" s="98"/>
      <c r="W257" s="98"/>
    </row>
    <row r="258" spans="1:23" ht="21" customHeight="1">
      <c r="A258" s="125"/>
      <c r="B258" s="389"/>
      <c r="C258" s="389"/>
      <c r="D258" s="389"/>
      <c r="E258" s="389"/>
      <c r="F258" s="389"/>
      <c r="G258" s="389"/>
      <c r="H258" s="389"/>
      <c r="I258" s="389"/>
      <c r="J258" s="389"/>
      <c r="K258" s="389"/>
      <c r="L258" s="389"/>
      <c r="M258" s="97"/>
      <c r="N258" s="97"/>
      <c r="O258" s="97"/>
      <c r="P258" s="97"/>
      <c r="Q258" s="97"/>
      <c r="R258" s="187"/>
      <c r="S258" s="98"/>
      <c r="T258" s="98"/>
      <c r="U258" s="98"/>
      <c r="V258" s="98"/>
      <c r="W258" s="98"/>
    </row>
    <row r="259" spans="1:23" ht="21" customHeight="1">
      <c r="A259" s="125"/>
      <c r="B259" s="389"/>
      <c r="C259" s="389"/>
      <c r="D259" s="389"/>
      <c r="E259" s="389"/>
      <c r="F259" s="389"/>
      <c r="G259" s="389"/>
      <c r="H259" s="389"/>
      <c r="I259" s="389"/>
      <c r="J259" s="389"/>
      <c r="K259" s="389"/>
      <c r="L259" s="389"/>
      <c r="M259" s="97"/>
      <c r="N259" s="97"/>
      <c r="O259" s="97"/>
      <c r="P259" s="97"/>
      <c r="Q259" s="97"/>
      <c r="R259" s="187"/>
      <c r="S259" s="98"/>
      <c r="T259" s="98"/>
      <c r="U259" s="98"/>
      <c r="V259" s="98"/>
      <c r="W259" s="98"/>
    </row>
    <row r="260" spans="1:23" ht="21" customHeight="1">
      <c r="A260" s="125"/>
      <c r="B260" s="389"/>
      <c r="C260" s="389"/>
      <c r="D260" s="389"/>
      <c r="E260" s="389"/>
      <c r="F260" s="389"/>
      <c r="G260" s="389"/>
      <c r="H260" s="389"/>
      <c r="I260" s="389"/>
      <c r="J260" s="389"/>
      <c r="K260" s="389"/>
      <c r="L260" s="389"/>
      <c r="M260" s="97"/>
      <c r="N260" s="97"/>
      <c r="O260" s="97"/>
      <c r="P260" s="97"/>
      <c r="Q260" s="97"/>
      <c r="R260" s="187"/>
      <c r="S260" s="98"/>
      <c r="T260" s="98"/>
      <c r="U260" s="98"/>
      <c r="V260" s="98"/>
      <c r="W260" s="98"/>
    </row>
    <row r="261" spans="1:23" ht="21" customHeight="1">
      <c r="A261" s="125"/>
      <c r="B261" s="389"/>
      <c r="C261" s="389"/>
      <c r="D261" s="389"/>
      <c r="E261" s="389"/>
      <c r="F261" s="389"/>
      <c r="G261" s="389"/>
      <c r="H261" s="389"/>
      <c r="I261" s="389"/>
      <c r="J261" s="389"/>
      <c r="K261" s="389"/>
      <c r="L261" s="389"/>
      <c r="M261" s="97"/>
      <c r="N261" s="97"/>
      <c r="O261" s="97"/>
      <c r="P261" s="97"/>
      <c r="Q261" s="97"/>
      <c r="R261" s="187"/>
      <c r="S261" s="98"/>
      <c r="T261" s="98"/>
      <c r="U261" s="98"/>
      <c r="V261" s="98"/>
      <c r="W261" s="98"/>
    </row>
    <row r="262" spans="1:23" ht="21" customHeight="1">
      <c r="A262" s="125"/>
      <c r="B262" s="389"/>
      <c r="C262" s="389"/>
      <c r="D262" s="389"/>
      <c r="E262" s="389"/>
      <c r="F262" s="389"/>
      <c r="G262" s="389"/>
      <c r="H262" s="389"/>
      <c r="I262" s="389"/>
      <c r="J262" s="389"/>
      <c r="K262" s="389"/>
      <c r="L262" s="389"/>
      <c r="M262" s="97"/>
      <c r="N262" s="97"/>
      <c r="O262" s="97"/>
      <c r="P262" s="97"/>
      <c r="Q262" s="97"/>
      <c r="R262" s="187"/>
      <c r="S262" s="98"/>
      <c r="T262" s="98"/>
      <c r="U262" s="98"/>
      <c r="V262" s="98"/>
      <c r="W262" s="98"/>
    </row>
    <row r="263" spans="1:23" ht="21" customHeight="1">
      <c r="A263" s="125"/>
      <c r="B263" s="389"/>
      <c r="C263" s="389"/>
      <c r="D263" s="389"/>
      <c r="E263" s="389"/>
      <c r="F263" s="389"/>
      <c r="G263" s="389"/>
      <c r="H263" s="389"/>
      <c r="I263" s="389"/>
      <c r="J263" s="389"/>
      <c r="K263" s="389"/>
      <c r="L263" s="389"/>
      <c r="M263" s="97"/>
      <c r="N263" s="97"/>
      <c r="O263" s="97"/>
      <c r="P263" s="97"/>
      <c r="Q263" s="97"/>
      <c r="R263" s="187"/>
      <c r="S263" s="98"/>
      <c r="T263" s="98"/>
      <c r="U263" s="98"/>
      <c r="V263" s="98"/>
      <c r="W263" s="98"/>
    </row>
    <row r="264" spans="1:23" ht="21" customHeight="1">
      <c r="A264" s="125"/>
      <c r="B264" s="389"/>
      <c r="C264" s="389"/>
      <c r="D264" s="389"/>
      <c r="E264" s="389"/>
      <c r="F264" s="389"/>
      <c r="G264" s="389"/>
      <c r="H264" s="389"/>
      <c r="I264" s="389"/>
      <c r="J264" s="389"/>
      <c r="K264" s="389"/>
      <c r="L264" s="389"/>
      <c r="M264" s="97"/>
      <c r="N264" s="97"/>
      <c r="O264" s="97"/>
      <c r="P264" s="97"/>
      <c r="Q264" s="97"/>
      <c r="R264" s="187"/>
      <c r="S264" s="98"/>
      <c r="T264" s="98"/>
      <c r="U264" s="98"/>
      <c r="V264" s="98"/>
      <c r="W264" s="98"/>
    </row>
    <row r="265" spans="1:23" ht="21" customHeight="1">
      <c r="A265" s="125"/>
      <c r="B265" s="389"/>
      <c r="C265" s="389"/>
      <c r="D265" s="389"/>
      <c r="E265" s="389"/>
      <c r="F265" s="389"/>
      <c r="G265" s="389"/>
      <c r="H265" s="389"/>
      <c r="I265" s="389"/>
      <c r="J265" s="389"/>
      <c r="K265" s="389"/>
      <c r="L265" s="389"/>
      <c r="M265" s="97"/>
      <c r="N265" s="97"/>
      <c r="O265" s="97"/>
      <c r="P265" s="97"/>
      <c r="Q265" s="97"/>
      <c r="R265" s="187"/>
      <c r="S265" s="98"/>
      <c r="T265" s="98"/>
      <c r="U265" s="98"/>
      <c r="V265" s="98"/>
      <c r="W265" s="98"/>
    </row>
    <row r="266" spans="1:23" ht="21" customHeight="1">
      <c r="A266" s="125"/>
      <c r="B266" s="389"/>
      <c r="C266" s="389"/>
      <c r="D266" s="389"/>
      <c r="E266" s="389"/>
      <c r="F266" s="389"/>
      <c r="G266" s="389"/>
      <c r="H266" s="389"/>
      <c r="I266" s="389"/>
      <c r="J266" s="389"/>
      <c r="K266" s="389"/>
      <c r="L266" s="389"/>
      <c r="M266" s="97"/>
      <c r="N266" s="97"/>
      <c r="O266" s="97"/>
      <c r="P266" s="97"/>
      <c r="Q266" s="97"/>
      <c r="R266" s="187"/>
      <c r="S266" s="98"/>
      <c r="T266" s="98"/>
      <c r="U266" s="98"/>
      <c r="V266" s="98"/>
      <c r="W266" s="98"/>
    </row>
    <row r="267" spans="1:23" ht="21" customHeight="1">
      <c r="A267" s="125"/>
      <c r="B267" s="389"/>
      <c r="C267" s="389"/>
      <c r="D267" s="389"/>
      <c r="E267" s="389"/>
      <c r="F267" s="389"/>
      <c r="G267" s="389"/>
      <c r="H267" s="389"/>
      <c r="I267" s="389"/>
      <c r="J267" s="389"/>
      <c r="K267" s="389"/>
      <c r="L267" s="389"/>
      <c r="M267" s="97"/>
      <c r="N267" s="97"/>
      <c r="O267" s="97"/>
      <c r="P267" s="97"/>
      <c r="Q267" s="97"/>
      <c r="R267" s="187"/>
      <c r="S267" s="98"/>
      <c r="T267" s="98"/>
      <c r="U267" s="98"/>
      <c r="V267" s="98"/>
      <c r="W267" s="98"/>
    </row>
    <row r="268" spans="1:23" ht="21" customHeight="1">
      <c r="A268" s="125"/>
      <c r="B268" s="389"/>
      <c r="C268" s="389"/>
      <c r="D268" s="389"/>
      <c r="E268" s="389"/>
      <c r="F268" s="389"/>
      <c r="G268" s="389"/>
      <c r="H268" s="389"/>
      <c r="I268" s="389"/>
      <c r="J268" s="389"/>
      <c r="K268" s="389"/>
      <c r="L268" s="389"/>
      <c r="M268" s="97"/>
      <c r="N268" s="97"/>
      <c r="O268" s="97"/>
      <c r="P268" s="97"/>
      <c r="Q268" s="97"/>
      <c r="R268" s="187"/>
      <c r="S268" s="98"/>
      <c r="T268" s="98"/>
      <c r="U268" s="98"/>
      <c r="V268" s="98"/>
      <c r="W268" s="98"/>
    </row>
    <row r="269" spans="1:23" ht="21" customHeight="1">
      <c r="A269" s="125"/>
      <c r="B269" s="389"/>
      <c r="C269" s="389"/>
      <c r="D269" s="389"/>
      <c r="E269" s="389"/>
      <c r="F269" s="389"/>
      <c r="G269" s="389"/>
      <c r="H269" s="389"/>
      <c r="I269" s="389"/>
      <c r="J269" s="389"/>
      <c r="K269" s="389"/>
      <c r="L269" s="389"/>
      <c r="M269" s="97"/>
      <c r="N269" s="97"/>
      <c r="O269" s="97"/>
      <c r="P269" s="97"/>
      <c r="Q269" s="97"/>
      <c r="R269" s="187"/>
      <c r="S269" s="98"/>
      <c r="T269" s="98"/>
      <c r="U269" s="98"/>
      <c r="V269" s="98"/>
      <c r="W269" s="98"/>
    </row>
    <row r="270" spans="1:23" ht="21" customHeight="1">
      <c r="A270" s="125"/>
      <c r="B270" s="389"/>
      <c r="C270" s="389"/>
      <c r="D270" s="389"/>
      <c r="E270" s="389"/>
      <c r="F270" s="389"/>
      <c r="G270" s="389"/>
      <c r="H270" s="389"/>
      <c r="I270" s="389"/>
      <c r="J270" s="389"/>
      <c r="K270" s="389"/>
      <c r="L270" s="389"/>
      <c r="M270" s="97"/>
      <c r="N270" s="97"/>
      <c r="O270" s="97"/>
      <c r="P270" s="97"/>
      <c r="Q270" s="97"/>
      <c r="R270" s="187"/>
      <c r="S270" s="98"/>
      <c r="T270" s="98"/>
      <c r="U270" s="98"/>
      <c r="V270" s="98"/>
      <c r="W270" s="98"/>
    </row>
    <row r="271" spans="1:23" ht="21" customHeight="1">
      <c r="A271" s="125"/>
      <c r="B271" s="389"/>
      <c r="C271" s="389"/>
      <c r="D271" s="389"/>
      <c r="E271" s="389"/>
      <c r="F271" s="389"/>
      <c r="G271" s="389"/>
      <c r="H271" s="389"/>
      <c r="I271" s="389"/>
      <c r="J271" s="389"/>
      <c r="K271" s="389"/>
      <c r="L271" s="389"/>
      <c r="M271" s="97"/>
      <c r="N271" s="97"/>
      <c r="O271" s="97"/>
      <c r="P271" s="97"/>
      <c r="Q271" s="97"/>
      <c r="R271" s="187"/>
      <c r="S271" s="98"/>
      <c r="T271" s="98"/>
      <c r="U271" s="98"/>
      <c r="V271" s="98"/>
      <c r="W271" s="98"/>
    </row>
    <row r="272" spans="1:23" ht="21" customHeight="1">
      <c r="A272" s="125"/>
      <c r="B272" s="389"/>
      <c r="C272" s="389"/>
      <c r="D272" s="389"/>
      <c r="E272" s="389"/>
      <c r="F272" s="389"/>
      <c r="G272" s="389"/>
      <c r="H272" s="389"/>
      <c r="I272" s="389"/>
      <c r="J272" s="389"/>
      <c r="K272" s="389"/>
      <c r="L272" s="389"/>
      <c r="M272" s="97"/>
      <c r="N272" s="97"/>
      <c r="O272" s="97"/>
      <c r="P272" s="97"/>
      <c r="Q272" s="97"/>
      <c r="R272" s="187"/>
      <c r="S272" s="98"/>
      <c r="T272" s="98"/>
      <c r="U272" s="98"/>
      <c r="V272" s="98"/>
      <c r="W272" s="98"/>
    </row>
    <row r="273" spans="1:23" ht="21" customHeight="1">
      <c r="A273" s="125"/>
      <c r="B273" s="389"/>
      <c r="C273" s="389"/>
      <c r="D273" s="389"/>
      <c r="E273" s="389"/>
      <c r="F273" s="389"/>
      <c r="G273" s="389"/>
      <c r="H273" s="389"/>
      <c r="I273" s="389"/>
      <c r="J273" s="389"/>
      <c r="K273" s="389"/>
      <c r="L273" s="389"/>
      <c r="M273" s="97"/>
      <c r="N273" s="97"/>
      <c r="O273" s="97"/>
      <c r="P273" s="97"/>
      <c r="Q273" s="97"/>
      <c r="R273" s="187"/>
      <c r="S273" s="98"/>
      <c r="T273" s="98"/>
      <c r="U273" s="98"/>
      <c r="V273" s="98"/>
      <c r="W273" s="98"/>
    </row>
    <row r="274" spans="1:23" ht="21" customHeight="1">
      <c r="A274" s="125"/>
      <c r="B274" s="389"/>
      <c r="C274" s="389"/>
      <c r="D274" s="389"/>
      <c r="E274" s="389"/>
      <c r="F274" s="389"/>
      <c r="G274" s="389"/>
      <c r="H274" s="389"/>
      <c r="I274" s="389"/>
      <c r="J274" s="389"/>
      <c r="K274" s="389"/>
      <c r="L274" s="389"/>
      <c r="M274" s="97"/>
      <c r="N274" s="97"/>
      <c r="O274" s="97"/>
      <c r="P274" s="97"/>
      <c r="Q274" s="97"/>
      <c r="R274" s="187"/>
      <c r="S274" s="98"/>
      <c r="T274" s="98"/>
      <c r="U274" s="98"/>
      <c r="V274" s="98"/>
      <c r="W274" s="98"/>
    </row>
    <row r="275" spans="1:23" ht="21" customHeight="1">
      <c r="A275" s="125"/>
      <c r="B275" s="389"/>
      <c r="C275" s="389"/>
      <c r="D275" s="389"/>
      <c r="E275" s="389"/>
      <c r="F275" s="389"/>
      <c r="G275" s="389"/>
      <c r="H275" s="389"/>
      <c r="I275" s="389"/>
      <c r="J275" s="389"/>
      <c r="K275" s="389"/>
      <c r="L275" s="389"/>
      <c r="M275" s="97"/>
      <c r="N275" s="97"/>
      <c r="O275" s="97"/>
      <c r="P275" s="97"/>
      <c r="Q275" s="97"/>
      <c r="R275" s="187"/>
      <c r="S275" s="98"/>
      <c r="T275" s="98"/>
      <c r="U275" s="98"/>
      <c r="V275" s="98"/>
      <c r="W275" s="98"/>
    </row>
    <row r="276" spans="1:23" ht="21" customHeight="1">
      <c r="A276" s="125"/>
      <c r="B276" s="389"/>
      <c r="C276" s="389"/>
      <c r="D276" s="389"/>
      <c r="E276" s="389"/>
      <c r="F276" s="389"/>
      <c r="G276" s="389"/>
      <c r="H276" s="389"/>
      <c r="I276" s="389"/>
      <c r="J276" s="389"/>
      <c r="K276" s="389"/>
      <c r="L276" s="389"/>
      <c r="M276" s="97"/>
      <c r="N276" s="97"/>
      <c r="O276" s="97"/>
      <c r="P276" s="97"/>
      <c r="Q276" s="97"/>
      <c r="R276" s="187"/>
      <c r="S276" s="98"/>
      <c r="T276" s="98"/>
      <c r="U276" s="98"/>
      <c r="V276" s="98"/>
      <c r="W276" s="98"/>
    </row>
    <row r="277" spans="1:23" ht="21" customHeight="1">
      <c r="A277" s="125"/>
      <c r="B277" s="389"/>
      <c r="C277" s="389"/>
      <c r="D277" s="389"/>
      <c r="E277" s="389"/>
      <c r="F277" s="389"/>
      <c r="G277" s="389"/>
      <c r="H277" s="389"/>
      <c r="I277" s="389"/>
      <c r="J277" s="389"/>
      <c r="K277" s="389"/>
      <c r="L277" s="389"/>
      <c r="M277" s="97"/>
      <c r="N277" s="97"/>
      <c r="O277" s="97"/>
      <c r="P277" s="97"/>
      <c r="Q277" s="97"/>
      <c r="R277" s="187"/>
      <c r="S277" s="98"/>
      <c r="T277" s="98"/>
      <c r="U277" s="98"/>
      <c r="V277" s="98"/>
      <c r="W277" s="98"/>
    </row>
    <row r="278" spans="1:23" ht="21" customHeight="1">
      <c r="A278" s="125"/>
      <c r="B278" s="389"/>
      <c r="C278" s="389"/>
      <c r="D278" s="389"/>
      <c r="E278" s="389"/>
      <c r="F278" s="389"/>
      <c r="G278" s="389"/>
      <c r="H278" s="389"/>
      <c r="I278" s="389"/>
      <c r="J278" s="389"/>
      <c r="K278" s="389"/>
      <c r="L278" s="389"/>
      <c r="M278" s="97"/>
      <c r="N278" s="97"/>
      <c r="O278" s="97"/>
      <c r="P278" s="97"/>
      <c r="Q278" s="97"/>
      <c r="R278" s="187"/>
      <c r="S278" s="98"/>
      <c r="T278" s="98"/>
      <c r="U278" s="98"/>
      <c r="V278" s="98"/>
      <c r="W278" s="98"/>
    </row>
    <row r="279" spans="1:23" ht="21" customHeight="1">
      <c r="A279" s="125"/>
      <c r="B279" s="389"/>
      <c r="C279" s="389"/>
      <c r="D279" s="389"/>
      <c r="E279" s="389"/>
      <c r="F279" s="389"/>
      <c r="G279" s="389"/>
      <c r="H279" s="389"/>
      <c r="I279" s="389"/>
      <c r="J279" s="389"/>
      <c r="K279" s="389"/>
      <c r="L279" s="389"/>
      <c r="M279" s="97"/>
      <c r="N279" s="97"/>
      <c r="O279" s="97"/>
      <c r="P279" s="97"/>
      <c r="Q279" s="97"/>
      <c r="R279" s="187"/>
      <c r="S279" s="98"/>
      <c r="T279" s="98"/>
      <c r="U279" s="98"/>
      <c r="V279" s="98"/>
      <c r="W279" s="98"/>
    </row>
    <row r="280" spans="1:23" ht="21" customHeight="1">
      <c r="A280" s="125"/>
      <c r="B280" s="389"/>
      <c r="C280" s="389"/>
      <c r="D280" s="389"/>
      <c r="E280" s="389"/>
      <c r="F280" s="389"/>
      <c r="G280" s="389"/>
      <c r="H280" s="389"/>
      <c r="I280" s="389"/>
      <c r="J280" s="389"/>
      <c r="K280" s="389"/>
      <c r="L280" s="389"/>
      <c r="M280" s="97"/>
      <c r="N280" s="97"/>
      <c r="O280" s="97"/>
      <c r="P280" s="97"/>
      <c r="Q280" s="97"/>
      <c r="R280" s="187"/>
      <c r="S280" s="98"/>
      <c r="T280" s="98"/>
      <c r="U280" s="98"/>
      <c r="V280" s="98"/>
      <c r="W280" s="98"/>
    </row>
    <row r="281" spans="1:23" ht="21" customHeight="1">
      <c r="A281" s="125"/>
      <c r="B281" s="389"/>
      <c r="C281" s="389"/>
      <c r="D281" s="389"/>
      <c r="E281" s="389"/>
      <c r="F281" s="389"/>
      <c r="G281" s="389"/>
      <c r="H281" s="389"/>
      <c r="I281" s="389"/>
      <c r="J281" s="389"/>
      <c r="K281" s="389"/>
      <c r="L281" s="389"/>
      <c r="M281" s="97"/>
      <c r="N281" s="97"/>
      <c r="O281" s="97"/>
      <c r="P281" s="97"/>
      <c r="Q281" s="97"/>
      <c r="R281" s="187"/>
      <c r="S281" s="98"/>
      <c r="T281" s="98"/>
      <c r="U281" s="98"/>
      <c r="V281" s="98"/>
      <c r="W281" s="98"/>
    </row>
    <row r="282" spans="1:23" ht="21" customHeight="1">
      <c r="A282" s="125"/>
      <c r="B282" s="389"/>
      <c r="C282" s="389"/>
      <c r="D282" s="389"/>
      <c r="E282" s="389"/>
      <c r="F282" s="389"/>
      <c r="G282" s="389"/>
      <c r="H282" s="389"/>
      <c r="I282" s="389"/>
      <c r="J282" s="389"/>
      <c r="K282" s="389"/>
      <c r="L282" s="389"/>
      <c r="M282" s="97"/>
      <c r="N282" s="97"/>
      <c r="O282" s="97"/>
      <c r="P282" s="97"/>
      <c r="Q282" s="97"/>
      <c r="R282" s="187"/>
      <c r="S282" s="98"/>
      <c r="T282" s="98"/>
      <c r="U282" s="98"/>
      <c r="V282" s="98"/>
      <c r="W282" s="98"/>
    </row>
    <row r="283" spans="1:23" ht="21" customHeight="1">
      <c r="A283" s="125"/>
      <c r="B283" s="389"/>
      <c r="C283" s="389"/>
      <c r="D283" s="389"/>
      <c r="E283" s="389"/>
      <c r="F283" s="389"/>
      <c r="G283" s="389"/>
      <c r="H283" s="389"/>
      <c r="I283" s="389"/>
      <c r="J283" s="389"/>
      <c r="K283" s="389"/>
      <c r="L283" s="389"/>
      <c r="M283" s="97"/>
      <c r="N283" s="97"/>
      <c r="O283" s="97"/>
      <c r="P283" s="97"/>
      <c r="Q283" s="97"/>
      <c r="R283" s="187"/>
      <c r="S283" s="98"/>
      <c r="T283" s="98"/>
      <c r="U283" s="98"/>
      <c r="V283" s="98"/>
      <c r="W283" s="98"/>
    </row>
    <row r="284" spans="1:23" ht="21" customHeight="1">
      <c r="A284" s="125"/>
      <c r="B284" s="389"/>
      <c r="C284" s="389"/>
      <c r="D284" s="389"/>
      <c r="E284" s="389"/>
      <c r="F284" s="389"/>
      <c r="G284" s="389"/>
      <c r="H284" s="389"/>
      <c r="I284" s="389"/>
      <c r="J284" s="389"/>
      <c r="K284" s="389"/>
      <c r="L284" s="389"/>
      <c r="M284" s="97"/>
      <c r="N284" s="97"/>
      <c r="O284" s="97"/>
      <c r="P284" s="97"/>
      <c r="Q284" s="97"/>
      <c r="R284" s="187"/>
      <c r="S284" s="98"/>
      <c r="T284" s="98"/>
      <c r="U284" s="98"/>
      <c r="V284" s="98"/>
      <c r="W284" s="98"/>
    </row>
    <row r="285" spans="1:23" ht="39.75" customHeight="1">
      <c r="A285" s="125"/>
      <c r="B285" s="1577" t="s">
        <v>500</v>
      </c>
      <c r="C285" s="1517"/>
      <c r="D285" s="1517"/>
      <c r="E285" s="1517"/>
      <c r="F285" s="1517"/>
      <c r="G285" s="1517"/>
      <c r="H285" s="1517"/>
      <c r="I285" s="1517"/>
      <c r="J285" s="1517"/>
      <c r="K285" s="1517"/>
      <c r="L285" s="1517"/>
      <c r="M285" s="97"/>
      <c r="N285" s="97"/>
      <c r="O285" s="97"/>
      <c r="P285" s="97"/>
      <c r="Q285" s="97"/>
      <c r="R285" s="187"/>
      <c r="S285" s="98"/>
      <c r="T285" s="98"/>
      <c r="U285" s="98"/>
      <c r="V285" s="98"/>
      <c r="W285" s="98"/>
    </row>
    <row r="286" spans="1:23" ht="20.25" customHeight="1">
      <c r="A286" s="125"/>
      <c r="B286" s="1578" t="s">
        <v>501</v>
      </c>
      <c r="C286" s="1517"/>
      <c r="D286" s="1517"/>
      <c r="E286" s="1517"/>
      <c r="F286" s="1517"/>
      <c r="G286" s="1517"/>
      <c r="H286" s="1517"/>
      <c r="I286" s="1517"/>
      <c r="J286" s="1517"/>
      <c r="K286" s="1517"/>
      <c r="L286" s="1517"/>
      <c r="M286" s="97"/>
      <c r="N286" s="97"/>
      <c r="O286" s="97"/>
      <c r="P286" s="97"/>
      <c r="Q286" s="97"/>
      <c r="R286" s="187"/>
      <c r="S286" s="98"/>
      <c r="T286" s="98"/>
      <c r="U286" s="98"/>
      <c r="V286" s="98"/>
      <c r="W286" s="98"/>
    </row>
    <row r="287" spans="1:23" ht="15" customHeight="1">
      <c r="A287" s="125"/>
      <c r="B287" s="399" t="s">
        <v>502</v>
      </c>
      <c r="C287" s="400"/>
      <c r="D287" s="401"/>
      <c r="E287" s="401"/>
      <c r="F287" s="401"/>
      <c r="G287" s="401"/>
      <c r="H287" s="401"/>
      <c r="I287" s="401"/>
      <c r="J287" s="401"/>
      <c r="K287" s="401"/>
      <c r="L287" s="401"/>
      <c r="M287" s="97"/>
      <c r="N287" s="97"/>
      <c r="O287" s="97"/>
      <c r="P287" s="97"/>
      <c r="Q287" s="97"/>
      <c r="R287" s="125"/>
      <c r="S287" s="98"/>
      <c r="T287" s="98"/>
      <c r="U287" s="98"/>
      <c r="V287" s="98"/>
      <c r="W287" s="98"/>
    </row>
    <row r="288" spans="1:23" ht="15.75" customHeight="1">
      <c r="A288" s="125"/>
      <c r="B288" s="399" t="s">
        <v>503</v>
      </c>
      <c r="C288" s="402"/>
      <c r="D288" s="97"/>
      <c r="E288" s="97"/>
      <c r="F288" s="97"/>
      <c r="G288" s="97"/>
      <c r="H288" s="97"/>
      <c r="I288" s="97"/>
      <c r="J288" s="97"/>
      <c r="K288" s="97"/>
      <c r="L288" s="97"/>
      <c r="M288" s="97"/>
      <c r="N288" s="97"/>
      <c r="O288" s="97"/>
      <c r="P288" s="97"/>
      <c r="Q288" s="97"/>
      <c r="R288" s="98"/>
      <c r="S288" s="98"/>
      <c r="T288" s="98"/>
      <c r="U288" s="98"/>
      <c r="V288" s="98"/>
      <c r="W288" s="98"/>
    </row>
    <row r="289" spans="1:23" ht="15.75" customHeight="1">
      <c r="A289" s="125"/>
      <c r="B289" s="399" t="s">
        <v>504</v>
      </c>
      <c r="C289" s="402"/>
      <c r="D289" s="97"/>
      <c r="E289" s="97"/>
      <c r="F289" s="97"/>
      <c r="G289" s="97"/>
      <c r="H289" s="97"/>
      <c r="I289" s="97"/>
      <c r="J289" s="97"/>
      <c r="K289" s="97"/>
      <c r="L289" s="97"/>
      <c r="M289" s="97"/>
      <c r="N289" s="97"/>
      <c r="O289" s="97"/>
      <c r="P289" s="97"/>
      <c r="Q289" s="97"/>
      <c r="R289" s="98"/>
      <c r="S289" s="98"/>
      <c r="T289" s="98"/>
      <c r="U289" s="98"/>
      <c r="V289" s="98"/>
      <c r="W289" s="98"/>
    </row>
    <row r="290" spans="1:23" ht="15.75" customHeight="1">
      <c r="A290" s="125"/>
      <c r="B290" s="399" t="s">
        <v>505</v>
      </c>
      <c r="C290" s="402"/>
      <c r="D290" s="97"/>
      <c r="E290" s="97"/>
      <c r="F290" s="97"/>
      <c r="G290" s="97"/>
      <c r="H290" s="97"/>
      <c r="I290" s="97"/>
      <c r="J290" s="97"/>
      <c r="K290" s="97"/>
      <c r="L290" s="97"/>
      <c r="M290" s="97"/>
      <c r="N290" s="97"/>
      <c r="O290" s="97"/>
      <c r="P290" s="97"/>
      <c r="Q290" s="97"/>
      <c r="R290" s="98"/>
      <c r="S290" s="98"/>
      <c r="T290" s="98"/>
      <c r="U290" s="98"/>
      <c r="V290" s="98"/>
      <c r="W290" s="98"/>
    </row>
    <row r="291" spans="1:23" ht="15.75" customHeight="1">
      <c r="A291" s="125"/>
      <c r="B291" s="125"/>
      <c r="C291" s="125"/>
      <c r="D291" s="98"/>
      <c r="E291" s="98"/>
      <c r="F291" s="98"/>
      <c r="G291" s="98"/>
      <c r="H291" s="98"/>
      <c r="I291" s="97"/>
      <c r="J291" s="97"/>
      <c r="K291" s="97"/>
      <c r="L291" s="97"/>
      <c r="M291" s="97"/>
      <c r="N291" s="97"/>
      <c r="O291" s="97"/>
      <c r="P291" s="97"/>
      <c r="Q291" s="97"/>
      <c r="R291" s="98"/>
      <c r="S291" s="98"/>
      <c r="T291" s="98"/>
      <c r="U291" s="98"/>
      <c r="V291" s="98"/>
      <c r="W291" s="98"/>
    </row>
    <row r="292" spans="1:23" ht="15.75" customHeight="1">
      <c r="A292" s="125"/>
      <c r="B292" s="125"/>
      <c r="C292" s="125"/>
      <c r="D292" s="98"/>
      <c r="E292" s="98"/>
      <c r="F292" s="98"/>
      <c r="G292" s="98"/>
      <c r="H292" s="98"/>
      <c r="I292" s="97"/>
      <c r="J292" s="97"/>
      <c r="K292" s="97"/>
      <c r="L292" s="97"/>
      <c r="M292" s="97"/>
      <c r="N292" s="97"/>
      <c r="O292" s="97"/>
      <c r="P292" s="97"/>
      <c r="Q292" s="97"/>
      <c r="R292" s="98"/>
      <c r="S292" s="98"/>
      <c r="T292" s="98"/>
      <c r="U292" s="98"/>
      <c r="V292" s="98"/>
      <c r="W292" s="98"/>
    </row>
    <row r="293" spans="1:23" ht="13.5" customHeight="1">
      <c r="A293" s="125"/>
      <c r="B293" s="125"/>
      <c r="C293" s="125"/>
      <c r="D293" s="403"/>
      <c r="E293" s="403"/>
      <c r="F293" s="403"/>
      <c r="G293" s="403"/>
      <c r="H293" s="403"/>
      <c r="I293" s="97"/>
      <c r="J293" s="97"/>
      <c r="K293" s="97"/>
      <c r="L293" s="97"/>
      <c r="M293" s="97"/>
      <c r="N293" s="97"/>
      <c r="O293" s="97"/>
      <c r="P293" s="97"/>
      <c r="Q293" s="97"/>
      <c r="R293" s="98"/>
      <c r="S293" s="98"/>
      <c r="T293" s="98"/>
      <c r="U293" s="98"/>
      <c r="V293" s="98"/>
      <c r="W293" s="98"/>
    </row>
    <row r="294" spans="1:23" ht="15.75" customHeight="1">
      <c r="A294" s="125"/>
      <c r="B294" s="125"/>
      <c r="C294" s="402"/>
      <c r="D294" s="97"/>
      <c r="E294" s="97"/>
      <c r="F294" s="97"/>
      <c r="G294" s="97"/>
      <c r="H294" s="97"/>
      <c r="I294" s="97"/>
      <c r="J294" s="97"/>
      <c r="K294" s="97"/>
      <c r="L294" s="97"/>
      <c r="M294" s="97"/>
      <c r="N294" s="97"/>
      <c r="O294" s="97"/>
      <c r="P294" s="97"/>
      <c r="Q294" s="97"/>
      <c r="R294" s="98"/>
      <c r="S294" s="98"/>
      <c r="T294" s="98"/>
      <c r="U294" s="98"/>
      <c r="V294" s="98"/>
      <c r="W294" s="98"/>
    </row>
    <row r="295" spans="1:23" ht="15.75" customHeight="1">
      <c r="A295" s="125"/>
      <c r="B295" s="125"/>
      <c r="C295" s="402"/>
      <c r="D295" s="97"/>
      <c r="E295" s="97"/>
      <c r="F295" s="97"/>
      <c r="G295" s="97"/>
      <c r="H295" s="97"/>
      <c r="I295" s="97"/>
      <c r="J295" s="97"/>
      <c r="K295" s="97"/>
      <c r="L295" s="97"/>
      <c r="M295" s="97"/>
      <c r="N295" s="97"/>
      <c r="O295" s="97"/>
      <c r="P295" s="97"/>
      <c r="Q295" s="97"/>
      <c r="R295" s="98"/>
      <c r="S295" s="98"/>
      <c r="T295" s="98"/>
      <c r="U295" s="98"/>
      <c r="V295" s="98"/>
      <c r="W295" s="98"/>
    </row>
    <row r="296" spans="1:23" ht="15.75" customHeight="1">
      <c r="A296" s="125"/>
      <c r="B296" s="125"/>
      <c r="C296" s="402"/>
      <c r="D296" s="97"/>
      <c r="E296" s="97"/>
      <c r="F296" s="97"/>
      <c r="G296" s="97"/>
      <c r="H296" s="97"/>
      <c r="I296" s="97"/>
      <c r="J296" s="97"/>
      <c r="K296" s="97"/>
      <c r="L296" s="97"/>
      <c r="M296" s="97"/>
      <c r="N296" s="97"/>
      <c r="O296" s="97"/>
      <c r="P296" s="97"/>
      <c r="Q296" s="97"/>
      <c r="R296" s="98"/>
      <c r="S296" s="98"/>
      <c r="T296" s="98"/>
      <c r="U296" s="98"/>
      <c r="V296" s="98"/>
      <c r="W296" s="98"/>
    </row>
    <row r="297" spans="1:23" ht="15.75" customHeight="1">
      <c r="A297" s="125"/>
      <c r="B297" s="125"/>
      <c r="C297" s="402"/>
      <c r="D297" s="97"/>
      <c r="E297" s="97"/>
      <c r="F297" s="97"/>
      <c r="G297" s="97"/>
      <c r="H297" s="97"/>
      <c r="I297" s="97"/>
      <c r="J297" s="97"/>
      <c r="K297" s="97"/>
      <c r="L297" s="97"/>
      <c r="M297" s="97"/>
      <c r="N297" s="97"/>
      <c r="O297" s="97"/>
      <c r="P297" s="97"/>
      <c r="Q297" s="97"/>
      <c r="R297" s="98"/>
      <c r="S297" s="98"/>
      <c r="T297" s="98"/>
      <c r="U297" s="98"/>
      <c r="V297" s="98"/>
      <c r="W297" s="98"/>
    </row>
    <row r="298" spans="1:23" ht="15.75" customHeight="1">
      <c r="A298" s="125"/>
      <c r="B298" s="125"/>
      <c r="C298" s="402"/>
      <c r="D298" s="97"/>
      <c r="E298" s="97"/>
      <c r="F298" s="97"/>
      <c r="G298" s="97"/>
      <c r="H298" s="97"/>
      <c r="I298" s="97"/>
      <c r="J298" s="97"/>
      <c r="K298" s="97"/>
      <c r="L298" s="97"/>
      <c r="M298" s="97"/>
      <c r="N298" s="97"/>
      <c r="O298" s="97"/>
      <c r="P298" s="97"/>
      <c r="Q298" s="97"/>
      <c r="R298" s="98"/>
      <c r="S298" s="98"/>
      <c r="T298" s="98"/>
      <c r="U298" s="98"/>
      <c r="V298" s="98"/>
      <c r="W298" s="98"/>
    </row>
    <row r="299" spans="1:23" ht="15.75" customHeight="1">
      <c r="A299" s="125"/>
      <c r="B299" s="125"/>
      <c r="C299" s="402"/>
      <c r="D299" s="97"/>
      <c r="E299" s="97"/>
      <c r="F299" s="97"/>
      <c r="G299" s="97"/>
      <c r="H299" s="97"/>
      <c r="I299" s="97"/>
      <c r="J299" s="97"/>
      <c r="K299" s="97"/>
      <c r="L299" s="97"/>
      <c r="M299" s="97"/>
      <c r="N299" s="97"/>
      <c r="O299" s="97"/>
      <c r="P299" s="97"/>
      <c r="Q299" s="97"/>
      <c r="R299" s="98"/>
      <c r="S299" s="98"/>
      <c r="T299" s="98"/>
      <c r="U299" s="98"/>
      <c r="V299" s="98"/>
      <c r="W299" s="98"/>
    </row>
    <row r="300" spans="1:23" ht="15.75" customHeight="1">
      <c r="A300" s="125"/>
      <c r="B300" s="125"/>
      <c r="C300" s="402"/>
      <c r="D300" s="97"/>
      <c r="E300" s="97"/>
      <c r="F300" s="97"/>
      <c r="G300" s="97"/>
      <c r="H300" s="97"/>
      <c r="I300" s="97"/>
      <c r="J300" s="97"/>
      <c r="K300" s="97"/>
      <c r="L300" s="97"/>
      <c r="M300" s="97"/>
      <c r="N300" s="97"/>
      <c r="O300" s="97"/>
      <c r="P300" s="97"/>
      <c r="Q300" s="97"/>
      <c r="R300" s="98"/>
      <c r="S300" s="98"/>
      <c r="T300" s="98"/>
      <c r="U300" s="98"/>
      <c r="V300" s="98"/>
      <c r="W300" s="98"/>
    </row>
    <row r="301" spans="1:23" ht="15.75" customHeight="1">
      <c r="A301" s="125"/>
      <c r="B301" s="125"/>
      <c r="C301" s="402"/>
      <c r="D301" s="97"/>
      <c r="E301" s="97"/>
      <c r="F301" s="97"/>
      <c r="G301" s="97"/>
      <c r="H301" s="97"/>
      <c r="I301" s="97"/>
      <c r="J301" s="97"/>
      <c r="K301" s="97"/>
      <c r="L301" s="97"/>
      <c r="M301" s="97"/>
      <c r="N301" s="97"/>
      <c r="O301" s="97"/>
      <c r="P301" s="97"/>
      <c r="Q301" s="97"/>
      <c r="R301" s="98"/>
      <c r="S301" s="98"/>
      <c r="T301" s="98"/>
      <c r="U301" s="98"/>
      <c r="V301" s="98"/>
      <c r="W301" s="98"/>
    </row>
    <row r="302" spans="1:23" ht="15.75" customHeight="1">
      <c r="A302" s="125"/>
      <c r="B302" s="125"/>
      <c r="C302" s="402"/>
      <c r="D302" s="97"/>
      <c r="E302" s="97"/>
      <c r="F302" s="97"/>
      <c r="G302" s="97"/>
      <c r="H302" s="97"/>
      <c r="I302" s="97"/>
      <c r="J302" s="97"/>
      <c r="K302" s="97"/>
      <c r="L302" s="97"/>
      <c r="M302" s="97"/>
      <c r="N302" s="97"/>
      <c r="O302" s="97"/>
      <c r="P302" s="97"/>
      <c r="Q302" s="97"/>
      <c r="R302" s="98"/>
      <c r="S302" s="98"/>
      <c r="T302" s="98"/>
      <c r="U302" s="98"/>
      <c r="V302" s="98"/>
      <c r="W302" s="98"/>
    </row>
    <row r="303" spans="1:23" ht="15.75" customHeight="1">
      <c r="A303" s="125"/>
      <c r="B303" s="125"/>
      <c r="C303" s="402"/>
      <c r="D303" s="97"/>
      <c r="E303" s="97"/>
      <c r="F303" s="97"/>
      <c r="G303" s="97"/>
      <c r="H303" s="97"/>
      <c r="I303" s="97"/>
      <c r="J303" s="97"/>
      <c r="K303" s="97"/>
      <c r="L303" s="97"/>
      <c r="M303" s="97"/>
      <c r="N303" s="97"/>
      <c r="O303" s="97"/>
      <c r="P303" s="97"/>
      <c r="Q303" s="97"/>
      <c r="R303" s="98"/>
      <c r="S303" s="98"/>
      <c r="T303" s="98"/>
      <c r="U303" s="98"/>
      <c r="V303" s="98"/>
      <c r="W303" s="98"/>
    </row>
    <row r="304" spans="1:23" ht="15.75" customHeight="1">
      <c r="A304" s="125"/>
      <c r="B304" s="125"/>
      <c r="C304" s="402"/>
      <c r="D304" s="97"/>
      <c r="E304" s="97"/>
      <c r="F304" s="97"/>
      <c r="G304" s="97"/>
      <c r="H304" s="97"/>
      <c r="I304" s="97"/>
      <c r="J304" s="97"/>
      <c r="K304" s="97"/>
      <c r="L304" s="97"/>
      <c r="M304" s="97"/>
      <c r="N304" s="97"/>
      <c r="O304" s="97"/>
      <c r="P304" s="97"/>
      <c r="Q304" s="97"/>
      <c r="R304" s="98"/>
      <c r="S304" s="98"/>
      <c r="T304" s="98"/>
      <c r="U304" s="98"/>
      <c r="V304" s="98"/>
      <c r="W304" s="98"/>
    </row>
    <row r="305" spans="1:23" ht="15.75" customHeight="1">
      <c r="A305" s="125"/>
      <c r="B305" s="125"/>
      <c r="C305" s="402"/>
      <c r="D305" s="97"/>
      <c r="E305" s="97"/>
      <c r="F305" s="97"/>
      <c r="G305" s="97"/>
      <c r="H305" s="97"/>
      <c r="I305" s="97"/>
      <c r="J305" s="97"/>
      <c r="K305" s="97"/>
      <c r="L305" s="97"/>
      <c r="M305" s="97"/>
      <c r="N305" s="97"/>
      <c r="O305" s="97"/>
      <c r="P305" s="97"/>
      <c r="Q305" s="97"/>
      <c r="R305" s="98"/>
      <c r="S305" s="98"/>
      <c r="T305" s="98"/>
      <c r="U305" s="98"/>
      <c r="V305" s="98"/>
      <c r="W305" s="98"/>
    </row>
    <row r="306" spans="1:23" ht="15.75" customHeight="1">
      <c r="A306" s="125"/>
      <c r="B306" s="125"/>
      <c r="C306" s="402"/>
      <c r="D306" s="97"/>
      <c r="E306" s="97"/>
      <c r="F306" s="97"/>
      <c r="G306" s="97"/>
      <c r="H306" s="97"/>
      <c r="I306" s="97"/>
      <c r="J306" s="97"/>
      <c r="K306" s="97"/>
      <c r="L306" s="97"/>
      <c r="M306" s="97"/>
      <c r="N306" s="97"/>
      <c r="O306" s="97"/>
      <c r="P306" s="97"/>
      <c r="Q306" s="97"/>
      <c r="R306" s="98"/>
      <c r="S306" s="98"/>
      <c r="T306" s="98"/>
      <c r="U306" s="98"/>
      <c r="V306" s="98"/>
      <c r="W306" s="98"/>
    </row>
    <row r="307" spans="1:23" ht="15.75" customHeight="1">
      <c r="A307" s="125"/>
      <c r="B307" s="125"/>
      <c r="C307" s="402"/>
      <c r="D307" s="97"/>
      <c r="E307" s="97"/>
      <c r="F307" s="97"/>
      <c r="G307" s="97"/>
      <c r="H307" s="97"/>
      <c r="I307" s="97"/>
      <c r="J307" s="97"/>
      <c r="K307" s="97"/>
      <c r="L307" s="97"/>
      <c r="M307" s="97"/>
      <c r="N307" s="97"/>
      <c r="O307" s="97"/>
      <c r="P307" s="97"/>
      <c r="Q307" s="97"/>
      <c r="R307" s="98"/>
      <c r="S307" s="98"/>
      <c r="T307" s="98"/>
      <c r="U307" s="98"/>
      <c r="V307" s="98"/>
      <c r="W307" s="98"/>
    </row>
    <row r="308" spans="1:23" ht="15.75" customHeight="1">
      <c r="A308" s="125"/>
      <c r="B308" s="125"/>
      <c r="C308" s="402"/>
      <c r="D308" s="97"/>
      <c r="E308" s="97"/>
      <c r="F308" s="97"/>
      <c r="G308" s="97"/>
      <c r="H308" s="97"/>
      <c r="I308" s="97"/>
      <c r="J308" s="97"/>
      <c r="K308" s="97"/>
      <c r="L308" s="97"/>
      <c r="M308" s="97"/>
      <c r="N308" s="97"/>
      <c r="O308" s="97"/>
      <c r="P308" s="97"/>
      <c r="Q308" s="97"/>
      <c r="R308" s="98"/>
      <c r="S308" s="98"/>
      <c r="T308" s="98"/>
      <c r="U308" s="98"/>
      <c r="V308" s="98"/>
      <c r="W308" s="98"/>
    </row>
    <row r="309" spans="1:23" ht="15.75" customHeight="1">
      <c r="A309" s="125"/>
      <c r="B309" s="125"/>
      <c r="C309" s="402"/>
      <c r="D309" s="97"/>
      <c r="E309" s="97"/>
      <c r="F309" s="97"/>
      <c r="G309" s="97"/>
      <c r="H309" s="97"/>
      <c r="I309" s="97"/>
      <c r="J309" s="97"/>
      <c r="K309" s="97"/>
      <c r="L309" s="97"/>
      <c r="M309" s="97"/>
      <c r="N309" s="97"/>
      <c r="O309" s="97"/>
      <c r="P309" s="97"/>
      <c r="Q309" s="97"/>
      <c r="R309" s="98"/>
      <c r="S309" s="98"/>
      <c r="T309" s="98"/>
      <c r="U309" s="98"/>
      <c r="V309" s="98"/>
      <c r="W309" s="98"/>
    </row>
    <row r="310" spans="1:23" ht="15.75" customHeight="1">
      <c r="A310" s="125"/>
      <c r="B310" s="125"/>
      <c r="C310" s="402"/>
      <c r="D310" s="97"/>
      <c r="E310" s="97"/>
      <c r="F310" s="97"/>
      <c r="G310" s="97"/>
      <c r="H310" s="97"/>
      <c r="I310" s="97"/>
      <c r="J310" s="97"/>
      <c r="K310" s="97"/>
      <c r="L310" s="97"/>
      <c r="M310" s="97"/>
      <c r="N310" s="97"/>
      <c r="O310" s="97"/>
      <c r="P310" s="97"/>
      <c r="Q310" s="97"/>
      <c r="R310" s="98"/>
      <c r="S310" s="98"/>
      <c r="T310" s="98"/>
      <c r="U310" s="98"/>
      <c r="V310" s="98"/>
      <c r="W310" s="98"/>
    </row>
    <row r="311" spans="1:23" ht="15.75" customHeight="1">
      <c r="A311" s="125"/>
      <c r="B311" s="125"/>
      <c r="C311" s="402"/>
      <c r="D311" s="97"/>
      <c r="E311" s="97"/>
      <c r="F311" s="97"/>
      <c r="G311" s="97"/>
      <c r="H311" s="97"/>
      <c r="I311" s="97"/>
      <c r="J311" s="97"/>
      <c r="K311" s="97"/>
      <c r="L311" s="97"/>
      <c r="M311" s="97"/>
      <c r="N311" s="97"/>
      <c r="O311" s="97"/>
      <c r="P311" s="97"/>
      <c r="Q311" s="97"/>
      <c r="R311" s="98"/>
      <c r="S311" s="98"/>
      <c r="T311" s="98"/>
      <c r="U311" s="98"/>
      <c r="V311" s="98"/>
      <c r="W311" s="98"/>
    </row>
    <row r="312" spans="1:23" ht="15.75" customHeight="1">
      <c r="A312" s="125"/>
      <c r="B312" s="125"/>
      <c r="C312" s="402"/>
      <c r="D312" s="97"/>
      <c r="E312" s="97"/>
      <c r="F312" s="97"/>
      <c r="G312" s="97"/>
      <c r="H312" s="97"/>
      <c r="I312" s="97"/>
      <c r="J312" s="97"/>
      <c r="K312" s="97"/>
      <c r="L312" s="97"/>
      <c r="M312" s="97"/>
      <c r="N312" s="97"/>
      <c r="O312" s="97"/>
      <c r="P312" s="97"/>
      <c r="Q312" s="97"/>
      <c r="R312" s="98"/>
      <c r="S312" s="98"/>
      <c r="T312" s="98"/>
      <c r="U312" s="98"/>
      <c r="V312" s="98"/>
      <c r="W312" s="98"/>
    </row>
    <row r="313" spans="1:23" ht="15.75" customHeight="1">
      <c r="A313" s="125"/>
      <c r="B313" s="125"/>
      <c r="C313" s="402"/>
      <c r="D313" s="97"/>
      <c r="E313" s="97"/>
      <c r="F313" s="97"/>
      <c r="G313" s="97"/>
      <c r="H313" s="97"/>
      <c r="I313" s="97"/>
      <c r="J313" s="97"/>
      <c r="K313" s="97"/>
      <c r="L313" s="97"/>
      <c r="M313" s="97"/>
      <c r="N313" s="97"/>
      <c r="O313" s="97"/>
      <c r="P313" s="97"/>
      <c r="Q313" s="97"/>
      <c r="R313" s="98"/>
      <c r="S313" s="98"/>
      <c r="T313" s="98"/>
      <c r="U313" s="98"/>
      <c r="V313" s="98"/>
      <c r="W313" s="98"/>
    </row>
    <row r="314" spans="1:23" ht="15.75" customHeight="1">
      <c r="A314" s="125"/>
      <c r="B314" s="125"/>
      <c r="C314" s="402"/>
      <c r="D314" s="97"/>
      <c r="E314" s="97"/>
      <c r="F314" s="97"/>
      <c r="G314" s="97"/>
      <c r="H314" s="97"/>
      <c r="I314" s="97"/>
      <c r="J314" s="97"/>
      <c r="K314" s="97"/>
      <c r="L314" s="97"/>
      <c r="M314" s="97"/>
      <c r="N314" s="97"/>
      <c r="O314" s="97"/>
      <c r="P314" s="97"/>
      <c r="Q314" s="97"/>
      <c r="R314" s="98"/>
      <c r="S314" s="98"/>
      <c r="T314" s="98"/>
      <c r="U314" s="98"/>
      <c r="V314" s="98"/>
      <c r="W314" s="98"/>
    </row>
    <row r="315" spans="1:23" ht="15.75" customHeight="1">
      <c r="A315" s="125"/>
      <c r="B315" s="125"/>
      <c r="C315" s="402"/>
      <c r="D315" s="97"/>
      <c r="E315" s="97"/>
      <c r="F315" s="97"/>
      <c r="G315" s="97"/>
      <c r="H315" s="97"/>
      <c r="I315" s="97"/>
      <c r="J315" s="97"/>
      <c r="K315" s="97"/>
      <c r="L315" s="97"/>
      <c r="M315" s="97"/>
      <c r="N315" s="97"/>
      <c r="O315" s="97"/>
      <c r="P315" s="97"/>
      <c r="Q315" s="97"/>
      <c r="R315" s="98"/>
      <c r="S315" s="98"/>
      <c r="T315" s="98"/>
      <c r="U315" s="98"/>
      <c r="V315" s="98"/>
      <c r="W315" s="98"/>
    </row>
    <row r="316" spans="1:23" ht="15.75" customHeight="1">
      <c r="A316" s="130"/>
      <c r="B316" s="130"/>
      <c r="C316" s="404"/>
      <c r="D316" s="131"/>
      <c r="E316" s="131"/>
      <c r="F316" s="131"/>
      <c r="G316" s="131"/>
      <c r="H316" s="131"/>
      <c r="I316" s="131"/>
      <c r="J316" s="131"/>
      <c r="K316" s="131"/>
      <c r="L316" s="131"/>
      <c r="M316" s="131"/>
      <c r="N316" s="131"/>
      <c r="O316" s="131"/>
      <c r="P316" s="131"/>
      <c r="Q316" s="131"/>
    </row>
    <row r="317" spans="1:23" ht="15.75" customHeight="1">
      <c r="A317" s="130"/>
      <c r="B317" s="130"/>
      <c r="C317" s="404"/>
      <c r="D317" s="131"/>
      <c r="E317" s="131"/>
      <c r="F317" s="131"/>
      <c r="G317" s="131"/>
      <c r="H317" s="131"/>
      <c r="I317" s="131"/>
      <c r="J317" s="131"/>
      <c r="K317" s="131"/>
      <c r="L317" s="131"/>
      <c r="M317" s="131"/>
      <c r="N317" s="131"/>
      <c r="O317" s="131"/>
      <c r="P317" s="131"/>
      <c r="Q317" s="131"/>
    </row>
    <row r="318" spans="1:23" ht="15.75" customHeight="1">
      <c r="A318" s="130"/>
      <c r="B318" s="130"/>
      <c r="C318" s="404"/>
      <c r="D318" s="131"/>
      <c r="E318" s="131"/>
      <c r="F318" s="131"/>
      <c r="G318" s="131"/>
      <c r="H318" s="131"/>
      <c r="I318" s="131"/>
      <c r="J318" s="131"/>
      <c r="K318" s="131"/>
      <c r="L318" s="131"/>
      <c r="M318" s="131"/>
      <c r="N318" s="131"/>
      <c r="O318" s="131"/>
      <c r="P318" s="131"/>
      <c r="Q318" s="131"/>
    </row>
    <row r="319" spans="1:23" ht="15.75" customHeight="1">
      <c r="A319" s="130"/>
      <c r="B319" s="130"/>
      <c r="C319" s="404"/>
      <c r="D319" s="131"/>
      <c r="E319" s="131"/>
      <c r="F319" s="131"/>
      <c r="G319" s="131"/>
      <c r="H319" s="131"/>
      <c r="I319" s="131"/>
      <c r="J319" s="131"/>
      <c r="K319" s="131"/>
      <c r="L319" s="131"/>
      <c r="M319" s="131"/>
      <c r="N319" s="131"/>
      <c r="O319" s="131"/>
      <c r="P319" s="131"/>
      <c r="Q319" s="131"/>
    </row>
    <row r="320" spans="1:23" ht="15.75" customHeight="1">
      <c r="A320" s="130"/>
      <c r="B320" s="130"/>
      <c r="C320" s="404"/>
      <c r="D320" s="131"/>
      <c r="E320" s="131"/>
      <c r="F320" s="131"/>
      <c r="G320" s="131"/>
      <c r="H320" s="131"/>
      <c r="I320" s="131"/>
      <c r="J320" s="131"/>
      <c r="K320" s="131"/>
      <c r="L320" s="131"/>
      <c r="M320" s="131"/>
      <c r="N320" s="131"/>
      <c r="O320" s="131"/>
      <c r="P320" s="131"/>
      <c r="Q320" s="131"/>
    </row>
    <row r="321" spans="1:17" ht="15.75" customHeight="1">
      <c r="A321" s="130"/>
      <c r="B321" s="130"/>
      <c r="C321" s="404"/>
      <c r="D321" s="131"/>
      <c r="E321" s="131"/>
      <c r="F321" s="131"/>
      <c r="G321" s="131"/>
      <c r="H321" s="131"/>
      <c r="I321" s="131"/>
      <c r="J321" s="131"/>
      <c r="K321" s="131"/>
      <c r="L321" s="131"/>
      <c r="M321" s="131"/>
      <c r="N321" s="131"/>
      <c r="O321" s="131"/>
      <c r="P321" s="131"/>
      <c r="Q321" s="131"/>
    </row>
    <row r="322" spans="1:17" ht="15.75" customHeight="1">
      <c r="A322" s="130"/>
      <c r="B322" s="130"/>
      <c r="C322" s="404"/>
      <c r="D322" s="131"/>
      <c r="E322" s="131"/>
      <c r="F322" s="131"/>
      <c r="G322" s="131"/>
      <c r="H322" s="131"/>
      <c r="I322" s="131"/>
      <c r="J322" s="131"/>
      <c r="K322" s="131"/>
      <c r="L322" s="131"/>
      <c r="M322" s="131"/>
      <c r="N322" s="131"/>
      <c r="O322" s="131"/>
      <c r="P322" s="131"/>
      <c r="Q322" s="131"/>
    </row>
    <row r="323" spans="1:17" ht="15.75" customHeight="1">
      <c r="A323" s="130"/>
      <c r="B323" s="130"/>
      <c r="C323" s="404"/>
      <c r="D323" s="131"/>
      <c r="E323" s="131"/>
      <c r="F323" s="131"/>
      <c r="G323" s="131"/>
      <c r="H323" s="131"/>
      <c r="I323" s="131"/>
      <c r="J323" s="131"/>
      <c r="K323" s="131"/>
      <c r="L323" s="131"/>
      <c r="M323" s="131"/>
      <c r="N323" s="131"/>
      <c r="O323" s="131"/>
      <c r="P323" s="131"/>
      <c r="Q323" s="131"/>
    </row>
    <row r="324" spans="1:17" ht="15.75" customHeight="1">
      <c r="A324" s="130"/>
      <c r="B324" s="130"/>
      <c r="C324" s="404"/>
      <c r="D324" s="131"/>
      <c r="E324" s="131"/>
      <c r="F324" s="131"/>
      <c r="G324" s="131"/>
      <c r="H324" s="131"/>
      <c r="I324" s="131"/>
      <c r="J324" s="131"/>
      <c r="K324" s="131"/>
      <c r="L324" s="131"/>
      <c r="M324" s="131"/>
      <c r="N324" s="131"/>
      <c r="O324" s="131"/>
      <c r="P324" s="131"/>
      <c r="Q324" s="131"/>
    </row>
    <row r="325" spans="1:17" ht="15.75" customHeight="1">
      <c r="A325" s="130"/>
      <c r="B325" s="130"/>
      <c r="C325" s="404"/>
      <c r="D325" s="131"/>
      <c r="E325" s="131"/>
      <c r="F325" s="131"/>
      <c r="G325" s="131"/>
      <c r="H325" s="131"/>
      <c r="I325" s="131"/>
      <c r="J325" s="131"/>
      <c r="K325" s="131"/>
      <c r="L325" s="131"/>
      <c r="M325" s="131"/>
      <c r="N325" s="131"/>
      <c r="O325" s="131"/>
      <c r="P325" s="131"/>
      <c r="Q325" s="131"/>
    </row>
    <row r="326" spans="1:17" ht="15.75" customHeight="1">
      <c r="A326" s="130"/>
      <c r="B326" s="130"/>
      <c r="C326" s="404"/>
      <c r="D326" s="131"/>
      <c r="E326" s="131"/>
      <c r="F326" s="131"/>
      <c r="G326" s="131"/>
      <c r="H326" s="131"/>
      <c r="I326" s="131"/>
      <c r="J326" s="131"/>
      <c r="K326" s="131"/>
      <c r="L326" s="131"/>
      <c r="M326" s="131"/>
      <c r="N326" s="131"/>
      <c r="O326" s="131"/>
      <c r="P326" s="131"/>
      <c r="Q326" s="131"/>
    </row>
    <row r="327" spans="1:17" ht="15.75" customHeight="1">
      <c r="A327" s="130"/>
      <c r="B327" s="130"/>
      <c r="C327" s="404"/>
      <c r="D327" s="131"/>
      <c r="E327" s="131"/>
      <c r="F327" s="131"/>
      <c r="G327" s="131"/>
      <c r="H327" s="131"/>
      <c r="I327" s="131"/>
      <c r="J327" s="131"/>
      <c r="K327" s="131"/>
      <c r="L327" s="131"/>
      <c r="M327" s="131"/>
      <c r="N327" s="131"/>
      <c r="O327" s="131"/>
      <c r="P327" s="131"/>
      <c r="Q327" s="131"/>
    </row>
    <row r="328" spans="1:17" ht="15.75" customHeight="1">
      <c r="A328" s="130"/>
      <c r="B328" s="130"/>
      <c r="C328" s="404"/>
      <c r="D328" s="131"/>
      <c r="E328" s="131"/>
      <c r="F328" s="131"/>
      <c r="G328" s="131"/>
      <c r="H328" s="131"/>
      <c r="I328" s="131"/>
      <c r="J328" s="131"/>
      <c r="K328" s="131"/>
      <c r="L328" s="131"/>
      <c r="M328" s="131"/>
      <c r="N328" s="131"/>
      <c r="O328" s="131"/>
      <c r="P328" s="131"/>
      <c r="Q328" s="131"/>
    </row>
    <row r="329" spans="1:17" ht="15.75" customHeight="1">
      <c r="A329" s="130"/>
      <c r="B329" s="130"/>
      <c r="C329" s="404"/>
      <c r="D329" s="131"/>
      <c r="E329" s="131"/>
      <c r="F329" s="131"/>
      <c r="G329" s="131"/>
      <c r="H329" s="131"/>
      <c r="I329" s="131"/>
      <c r="J329" s="131"/>
      <c r="K329" s="131"/>
      <c r="L329" s="131"/>
      <c r="M329" s="131"/>
      <c r="N329" s="131"/>
      <c r="O329" s="131"/>
      <c r="P329" s="131"/>
      <c r="Q329" s="131"/>
    </row>
    <row r="330" spans="1:17" ht="15.75" customHeight="1">
      <c r="A330" s="130"/>
      <c r="B330" s="130"/>
      <c r="C330" s="404"/>
      <c r="D330" s="131"/>
      <c r="E330" s="131"/>
      <c r="F330" s="131"/>
      <c r="G330" s="131"/>
      <c r="H330" s="131"/>
      <c r="I330" s="131"/>
      <c r="J330" s="131"/>
      <c r="K330" s="131"/>
      <c r="L330" s="131"/>
      <c r="M330" s="131"/>
      <c r="N330" s="131"/>
      <c r="O330" s="131"/>
      <c r="P330" s="131"/>
      <c r="Q330" s="131"/>
    </row>
    <row r="331" spans="1:17" ht="15.75" customHeight="1">
      <c r="A331" s="130"/>
      <c r="B331" s="130"/>
      <c r="C331" s="404"/>
      <c r="D331" s="131"/>
      <c r="E331" s="131"/>
      <c r="F331" s="131"/>
      <c r="G331" s="131"/>
      <c r="H331" s="131"/>
      <c r="I331" s="131"/>
      <c r="J331" s="131"/>
      <c r="K331" s="131"/>
      <c r="L331" s="131"/>
      <c r="M331" s="131"/>
      <c r="N331" s="131"/>
      <c r="O331" s="131"/>
      <c r="P331" s="131"/>
      <c r="Q331" s="131"/>
    </row>
    <row r="332" spans="1:17" ht="15.75" customHeight="1">
      <c r="A332" s="130"/>
      <c r="B332" s="130"/>
      <c r="C332" s="404"/>
      <c r="D332" s="131"/>
      <c r="E332" s="131"/>
      <c r="F332" s="131"/>
      <c r="G332" s="131"/>
      <c r="H332" s="131"/>
      <c r="I332" s="131"/>
      <c r="J332" s="131"/>
      <c r="K332" s="131"/>
      <c r="L332" s="131"/>
      <c r="M332" s="131"/>
      <c r="N332" s="131"/>
      <c r="O332" s="131"/>
      <c r="P332" s="131"/>
      <c r="Q332" s="131"/>
    </row>
    <row r="333" spans="1:17" ht="15.75" customHeight="1">
      <c r="A333" s="130"/>
      <c r="B333" s="130"/>
      <c r="C333" s="404"/>
      <c r="D333" s="131"/>
      <c r="E333" s="131"/>
      <c r="F333" s="131"/>
      <c r="G333" s="131"/>
      <c r="H333" s="131"/>
      <c r="I333" s="131"/>
      <c r="J333" s="131"/>
      <c r="K333" s="131"/>
      <c r="L333" s="131"/>
      <c r="M333" s="131"/>
      <c r="N333" s="131"/>
      <c r="O333" s="131"/>
      <c r="P333" s="131"/>
      <c r="Q333" s="131"/>
    </row>
    <row r="334" spans="1:17" ht="15.75" customHeight="1">
      <c r="A334" s="130"/>
      <c r="B334" s="130"/>
      <c r="C334" s="404"/>
      <c r="D334" s="131"/>
      <c r="E334" s="131"/>
      <c r="F334" s="131"/>
      <c r="G334" s="131"/>
      <c r="H334" s="131"/>
      <c r="I334" s="131"/>
      <c r="J334" s="131"/>
      <c r="K334" s="131"/>
      <c r="L334" s="131"/>
      <c r="M334" s="131"/>
      <c r="N334" s="131"/>
      <c r="O334" s="131"/>
      <c r="P334" s="131"/>
      <c r="Q334" s="131"/>
    </row>
    <row r="335" spans="1:17" ht="15.75" customHeight="1">
      <c r="A335" s="130"/>
      <c r="B335" s="130"/>
      <c r="C335" s="404"/>
      <c r="D335" s="131"/>
      <c r="E335" s="131"/>
      <c r="F335" s="131"/>
      <c r="G335" s="131"/>
      <c r="H335" s="131"/>
      <c r="I335" s="131"/>
      <c r="J335" s="131"/>
      <c r="K335" s="131"/>
      <c r="L335" s="131"/>
      <c r="M335" s="131"/>
      <c r="N335" s="131"/>
      <c r="O335" s="131"/>
      <c r="P335" s="131"/>
      <c r="Q335" s="131"/>
    </row>
    <row r="336" spans="1:17" ht="15.75" customHeight="1">
      <c r="A336" s="130"/>
      <c r="B336" s="130"/>
      <c r="C336" s="404"/>
      <c r="D336" s="131"/>
      <c r="E336" s="131"/>
      <c r="F336" s="131"/>
      <c r="G336" s="131"/>
      <c r="H336" s="131"/>
      <c r="I336" s="131"/>
      <c r="J336" s="131"/>
      <c r="K336" s="131"/>
      <c r="L336" s="131"/>
      <c r="M336" s="131"/>
      <c r="N336" s="131"/>
      <c r="O336" s="131"/>
      <c r="P336" s="131"/>
      <c r="Q336" s="131"/>
    </row>
    <row r="337" spans="1:17" ht="15.75" customHeight="1">
      <c r="A337" s="130"/>
      <c r="B337" s="130"/>
      <c r="C337" s="404"/>
      <c r="D337" s="131"/>
      <c r="E337" s="131"/>
      <c r="F337" s="131"/>
      <c r="G337" s="131"/>
      <c r="H337" s="131"/>
      <c r="I337" s="131"/>
      <c r="J337" s="131"/>
      <c r="K337" s="131"/>
      <c r="L337" s="131"/>
      <c r="M337" s="131"/>
      <c r="N337" s="131"/>
      <c r="O337" s="131"/>
      <c r="P337" s="131"/>
      <c r="Q337" s="131"/>
    </row>
    <row r="338" spans="1:17" ht="15.75" customHeight="1">
      <c r="A338" s="130"/>
      <c r="B338" s="130"/>
      <c r="C338" s="404"/>
      <c r="D338" s="131"/>
      <c r="E338" s="131"/>
      <c r="F338" s="131"/>
      <c r="G338" s="131"/>
      <c r="H338" s="131"/>
      <c r="I338" s="131"/>
      <c r="J338" s="131"/>
      <c r="K338" s="131"/>
      <c r="L338" s="131"/>
      <c r="M338" s="131"/>
      <c r="N338" s="131"/>
      <c r="O338" s="131"/>
      <c r="P338" s="131"/>
      <c r="Q338" s="131"/>
    </row>
    <row r="339" spans="1:17" ht="15.75" customHeight="1">
      <c r="A339" s="130"/>
      <c r="B339" s="130"/>
      <c r="C339" s="404"/>
      <c r="D339" s="131"/>
      <c r="E339" s="131"/>
      <c r="F339" s="131"/>
      <c r="G339" s="131"/>
      <c r="H339" s="131"/>
      <c r="I339" s="131"/>
      <c r="J339" s="131"/>
      <c r="K339" s="131"/>
      <c r="L339" s="131"/>
      <c r="M339" s="131"/>
      <c r="N339" s="131"/>
      <c r="O339" s="131"/>
      <c r="P339" s="131"/>
      <c r="Q339" s="131"/>
    </row>
    <row r="340" spans="1:17" ht="15.75" customHeight="1">
      <c r="A340" s="130"/>
      <c r="B340" s="130"/>
      <c r="C340" s="404"/>
      <c r="D340" s="131"/>
      <c r="E340" s="131"/>
      <c r="F340" s="131"/>
      <c r="G340" s="131"/>
      <c r="H340" s="131"/>
      <c r="I340" s="131"/>
      <c r="J340" s="131"/>
      <c r="K340" s="131"/>
      <c r="L340" s="131"/>
      <c r="M340" s="131"/>
      <c r="N340" s="131"/>
      <c r="O340" s="131"/>
      <c r="P340" s="131"/>
      <c r="Q340" s="131"/>
    </row>
    <row r="341" spans="1:17" ht="15.75" customHeight="1">
      <c r="A341" s="130"/>
      <c r="B341" s="130"/>
      <c r="C341" s="404"/>
      <c r="D341" s="131"/>
      <c r="E341" s="131"/>
      <c r="F341" s="131"/>
      <c r="G341" s="131"/>
      <c r="H341" s="131"/>
      <c r="I341" s="131"/>
      <c r="J341" s="131"/>
      <c r="K341" s="131"/>
      <c r="L341" s="131"/>
      <c r="M341" s="131"/>
      <c r="N341" s="131"/>
      <c r="O341" s="131"/>
      <c r="P341" s="131"/>
      <c r="Q341" s="131"/>
    </row>
    <row r="342" spans="1:17" ht="15.75" customHeight="1">
      <c r="A342" s="130"/>
      <c r="B342" s="130"/>
      <c r="C342" s="404"/>
      <c r="D342" s="131"/>
      <c r="E342" s="131"/>
      <c r="F342" s="131"/>
      <c r="G342" s="131"/>
      <c r="H342" s="131"/>
      <c r="I342" s="131"/>
      <c r="J342" s="131"/>
      <c r="K342" s="131"/>
      <c r="L342" s="131"/>
      <c r="M342" s="131"/>
      <c r="N342" s="131"/>
      <c r="O342" s="131"/>
      <c r="P342" s="131"/>
      <c r="Q342" s="131"/>
    </row>
    <row r="343" spans="1:17" ht="15.75" customHeight="1">
      <c r="A343" s="130"/>
      <c r="B343" s="130"/>
      <c r="C343" s="404"/>
      <c r="D343" s="131"/>
      <c r="E343" s="131"/>
      <c r="F343" s="131"/>
      <c r="G343" s="131"/>
      <c r="H343" s="131"/>
      <c r="I343" s="131"/>
      <c r="J343" s="131"/>
      <c r="K343" s="131"/>
      <c r="L343" s="131"/>
      <c r="M343" s="131"/>
      <c r="N343" s="131"/>
      <c r="O343" s="131"/>
      <c r="P343" s="131"/>
      <c r="Q343" s="131"/>
    </row>
    <row r="344" spans="1:17" ht="15.75" customHeight="1">
      <c r="A344" s="130"/>
      <c r="B344" s="130"/>
      <c r="C344" s="404"/>
      <c r="D344" s="131"/>
      <c r="E344" s="131"/>
      <c r="F344" s="131"/>
      <c r="G344" s="131"/>
      <c r="H344" s="131"/>
      <c r="I344" s="131"/>
      <c r="J344" s="131"/>
      <c r="K344" s="131"/>
      <c r="L344" s="131"/>
      <c r="M344" s="131"/>
      <c r="N344" s="131"/>
      <c r="O344" s="131"/>
      <c r="P344" s="131"/>
      <c r="Q344" s="131"/>
    </row>
    <row r="345" spans="1:17" ht="15.75" customHeight="1">
      <c r="A345" s="130"/>
      <c r="B345" s="130"/>
      <c r="C345" s="404"/>
      <c r="D345" s="131"/>
      <c r="E345" s="131"/>
      <c r="F345" s="131"/>
      <c r="G345" s="131"/>
      <c r="H345" s="131"/>
      <c r="I345" s="131"/>
      <c r="J345" s="131"/>
      <c r="K345" s="131"/>
      <c r="L345" s="131"/>
      <c r="M345" s="131"/>
      <c r="N345" s="131"/>
      <c r="O345" s="131"/>
      <c r="P345" s="131"/>
      <c r="Q345" s="131"/>
    </row>
    <row r="346" spans="1:17" ht="15.75" customHeight="1">
      <c r="A346" s="130"/>
      <c r="B346" s="130"/>
      <c r="C346" s="404"/>
      <c r="D346" s="131"/>
      <c r="E346" s="131"/>
      <c r="F346" s="131"/>
      <c r="G346" s="131"/>
      <c r="H346" s="131"/>
      <c r="I346" s="131"/>
      <c r="J346" s="131"/>
      <c r="K346" s="131"/>
      <c r="L346" s="131"/>
      <c r="M346" s="131"/>
      <c r="N346" s="131"/>
      <c r="O346" s="131"/>
      <c r="P346" s="131"/>
      <c r="Q346" s="131"/>
    </row>
    <row r="347" spans="1:17" ht="15.75" customHeight="1">
      <c r="A347" s="130"/>
      <c r="B347" s="130"/>
      <c r="C347" s="404"/>
      <c r="D347" s="131"/>
      <c r="E347" s="131"/>
      <c r="F347" s="131"/>
      <c r="G347" s="131"/>
      <c r="H347" s="131"/>
      <c r="I347" s="131"/>
      <c r="J347" s="131"/>
      <c r="K347" s="131"/>
      <c r="L347" s="131"/>
      <c r="M347" s="131"/>
      <c r="N347" s="131"/>
      <c r="O347" s="131"/>
      <c r="P347" s="131"/>
      <c r="Q347" s="131"/>
    </row>
    <row r="348" spans="1:17" ht="15.75" customHeight="1">
      <c r="A348" s="130"/>
      <c r="B348" s="130"/>
      <c r="C348" s="404"/>
      <c r="D348" s="131"/>
      <c r="E348" s="131"/>
      <c r="F348" s="131"/>
      <c r="G348" s="131"/>
      <c r="H348" s="131"/>
      <c r="I348" s="131"/>
      <c r="J348" s="131"/>
      <c r="K348" s="131"/>
      <c r="L348" s="131"/>
      <c r="M348" s="131"/>
      <c r="N348" s="131"/>
      <c r="O348" s="131"/>
      <c r="P348" s="131"/>
      <c r="Q348" s="131"/>
    </row>
    <row r="349" spans="1:17" ht="15.75" customHeight="1">
      <c r="A349" s="130"/>
      <c r="B349" s="130"/>
      <c r="C349" s="404"/>
      <c r="D349" s="131"/>
      <c r="E349" s="131"/>
      <c r="F349" s="131"/>
      <c r="G349" s="131"/>
      <c r="H349" s="131"/>
      <c r="I349" s="131"/>
      <c r="J349" s="131"/>
      <c r="K349" s="131"/>
      <c r="L349" s="131"/>
      <c r="M349" s="131"/>
      <c r="N349" s="131"/>
      <c r="O349" s="131"/>
      <c r="P349" s="131"/>
      <c r="Q349" s="131"/>
    </row>
    <row r="350" spans="1:17" ht="15.75" customHeight="1">
      <c r="A350" s="130"/>
      <c r="B350" s="130"/>
      <c r="C350" s="404"/>
      <c r="D350" s="131"/>
      <c r="E350" s="131"/>
      <c r="F350" s="131"/>
      <c r="G350" s="131"/>
      <c r="H350" s="131"/>
      <c r="I350" s="131"/>
      <c r="J350" s="131"/>
      <c r="K350" s="131"/>
      <c r="L350" s="131"/>
      <c r="M350" s="131"/>
      <c r="N350" s="131"/>
      <c r="O350" s="131"/>
      <c r="P350" s="131"/>
      <c r="Q350" s="131"/>
    </row>
    <row r="351" spans="1:17" ht="15.75" customHeight="1">
      <c r="A351" s="130"/>
      <c r="B351" s="130"/>
      <c r="C351" s="404"/>
      <c r="D351" s="131"/>
      <c r="E351" s="131"/>
      <c r="F351" s="131"/>
      <c r="G351" s="131"/>
      <c r="H351" s="131"/>
      <c r="I351" s="131"/>
      <c r="J351" s="131"/>
      <c r="K351" s="131"/>
      <c r="L351" s="131"/>
      <c r="M351" s="131"/>
      <c r="N351" s="131"/>
      <c r="O351" s="131"/>
      <c r="P351" s="131"/>
      <c r="Q351" s="131"/>
    </row>
    <row r="352" spans="1:17" ht="15.75" customHeight="1">
      <c r="A352" s="130"/>
      <c r="B352" s="130"/>
      <c r="C352" s="404"/>
      <c r="D352" s="131"/>
      <c r="E352" s="131"/>
      <c r="F352" s="131"/>
      <c r="G352" s="131"/>
      <c r="H352" s="131"/>
      <c r="I352" s="131"/>
      <c r="J352" s="131"/>
      <c r="K352" s="131"/>
      <c r="L352" s="131"/>
      <c r="M352" s="131"/>
      <c r="N352" s="131"/>
      <c r="O352" s="131"/>
      <c r="P352" s="131"/>
      <c r="Q352" s="131"/>
    </row>
    <row r="353" spans="1:17" ht="15.75" customHeight="1">
      <c r="A353" s="130"/>
      <c r="B353" s="130"/>
      <c r="C353" s="404"/>
      <c r="D353" s="131"/>
      <c r="E353" s="131"/>
      <c r="F353" s="131"/>
      <c r="G353" s="131"/>
      <c r="H353" s="131"/>
      <c r="I353" s="131"/>
      <c r="J353" s="131"/>
      <c r="K353" s="131"/>
      <c r="L353" s="131"/>
      <c r="M353" s="131"/>
      <c r="N353" s="131"/>
      <c r="O353" s="131"/>
      <c r="P353" s="131"/>
      <c r="Q353" s="131"/>
    </row>
    <row r="354" spans="1:17" ht="15.75" customHeight="1">
      <c r="A354" s="130"/>
      <c r="B354" s="130"/>
      <c r="C354" s="404"/>
      <c r="D354" s="131"/>
      <c r="E354" s="131"/>
      <c r="F354" s="131"/>
      <c r="G354" s="131"/>
      <c r="H354" s="131"/>
      <c r="I354" s="131"/>
      <c r="J354" s="131"/>
      <c r="K354" s="131"/>
      <c r="L354" s="131"/>
      <c r="M354" s="131"/>
      <c r="N354" s="131"/>
      <c r="O354" s="131"/>
      <c r="P354" s="131"/>
      <c r="Q354" s="131"/>
    </row>
    <row r="355" spans="1:17" ht="15.75" customHeight="1">
      <c r="A355" s="130"/>
      <c r="B355" s="130"/>
      <c r="C355" s="404"/>
      <c r="D355" s="131"/>
      <c r="E355" s="131"/>
      <c r="F355" s="131"/>
      <c r="G355" s="131"/>
      <c r="H355" s="131"/>
      <c r="I355" s="131"/>
      <c r="J355" s="131"/>
      <c r="K355" s="131"/>
      <c r="L355" s="131"/>
      <c r="M355" s="131"/>
      <c r="N355" s="131"/>
      <c r="O355" s="131"/>
      <c r="P355" s="131"/>
      <c r="Q355" s="131"/>
    </row>
    <row r="356" spans="1:17" ht="15.75" customHeight="1">
      <c r="A356" s="130"/>
      <c r="B356" s="130"/>
      <c r="C356" s="404"/>
      <c r="D356" s="131"/>
      <c r="E356" s="131"/>
      <c r="F356" s="131"/>
      <c r="G356" s="131"/>
      <c r="H356" s="131"/>
      <c r="I356" s="131"/>
      <c r="J356" s="131"/>
      <c r="K356" s="131"/>
      <c r="L356" s="131"/>
      <c r="M356" s="131"/>
      <c r="N356" s="131"/>
      <c r="O356" s="131"/>
      <c r="P356" s="131"/>
      <c r="Q356" s="131"/>
    </row>
    <row r="357" spans="1:17" ht="15.75" customHeight="1">
      <c r="A357" s="130"/>
      <c r="B357" s="130"/>
      <c r="C357" s="404"/>
      <c r="D357" s="131"/>
      <c r="E357" s="131"/>
      <c r="F357" s="131"/>
      <c r="G357" s="131"/>
      <c r="H357" s="131"/>
      <c r="I357" s="131"/>
      <c r="J357" s="131"/>
      <c r="K357" s="131"/>
      <c r="L357" s="131"/>
      <c r="M357" s="131"/>
      <c r="N357" s="131"/>
      <c r="O357" s="131"/>
      <c r="P357" s="131"/>
      <c r="Q357" s="131"/>
    </row>
    <row r="358" spans="1:17" ht="15.75" customHeight="1">
      <c r="A358" s="130"/>
      <c r="B358" s="130"/>
      <c r="C358" s="404"/>
      <c r="D358" s="131"/>
      <c r="E358" s="131"/>
      <c r="F358" s="131"/>
      <c r="G358" s="131"/>
      <c r="H358" s="131"/>
      <c r="I358" s="131"/>
      <c r="J358" s="131"/>
      <c r="K358" s="131"/>
      <c r="L358" s="131"/>
      <c r="M358" s="131"/>
      <c r="N358" s="131"/>
      <c r="O358" s="131"/>
      <c r="P358" s="131"/>
      <c r="Q358" s="131"/>
    </row>
    <row r="359" spans="1:17" ht="15.75" customHeight="1">
      <c r="A359" s="130"/>
      <c r="B359" s="130"/>
      <c r="C359" s="404"/>
      <c r="D359" s="131"/>
      <c r="E359" s="131"/>
      <c r="F359" s="131"/>
      <c r="G359" s="131"/>
      <c r="H359" s="131"/>
      <c r="I359" s="131"/>
      <c r="J359" s="131"/>
      <c r="K359" s="131"/>
      <c r="L359" s="131"/>
      <c r="M359" s="131"/>
      <c r="N359" s="131"/>
      <c r="O359" s="131"/>
      <c r="P359" s="131"/>
      <c r="Q359" s="131"/>
    </row>
    <row r="360" spans="1:17" ht="15.75" customHeight="1">
      <c r="A360" s="130"/>
      <c r="B360" s="130"/>
      <c r="C360" s="404"/>
      <c r="D360" s="131"/>
      <c r="E360" s="131"/>
      <c r="F360" s="131"/>
      <c r="G360" s="131"/>
      <c r="H360" s="131"/>
      <c r="I360" s="131"/>
      <c r="J360" s="131"/>
      <c r="K360" s="131"/>
      <c r="L360" s="131"/>
      <c r="M360" s="131"/>
      <c r="N360" s="131"/>
      <c r="O360" s="131"/>
      <c r="P360" s="131"/>
      <c r="Q360" s="131"/>
    </row>
    <row r="361" spans="1:17" ht="15.75" customHeight="1">
      <c r="A361" s="130"/>
      <c r="B361" s="130"/>
      <c r="C361" s="404"/>
      <c r="D361" s="131"/>
      <c r="E361" s="131"/>
      <c r="F361" s="131"/>
      <c r="G361" s="131"/>
      <c r="H361" s="131"/>
      <c r="I361" s="131"/>
      <c r="J361" s="131"/>
      <c r="K361" s="131"/>
      <c r="L361" s="131"/>
      <c r="M361" s="131"/>
      <c r="N361" s="131"/>
      <c r="O361" s="131"/>
      <c r="P361" s="131"/>
      <c r="Q361" s="131"/>
    </row>
    <row r="362" spans="1:17" ht="15.75" customHeight="1">
      <c r="A362" s="130"/>
      <c r="B362" s="130"/>
      <c r="C362" s="404"/>
      <c r="D362" s="131"/>
      <c r="E362" s="131"/>
      <c r="F362" s="131"/>
      <c r="G362" s="131"/>
      <c r="H362" s="131"/>
      <c r="I362" s="131"/>
      <c r="J362" s="131"/>
      <c r="K362" s="131"/>
      <c r="L362" s="131"/>
      <c r="M362" s="131"/>
      <c r="N362" s="131"/>
      <c r="O362" s="131"/>
      <c r="P362" s="131"/>
      <c r="Q362" s="131"/>
    </row>
    <row r="363" spans="1:17" ht="15.75" customHeight="1">
      <c r="A363" s="130"/>
      <c r="B363" s="130"/>
      <c r="C363" s="404"/>
      <c r="D363" s="131"/>
      <c r="E363" s="131"/>
      <c r="F363" s="131"/>
      <c r="G363" s="131"/>
      <c r="H363" s="131"/>
      <c r="I363" s="131"/>
      <c r="J363" s="131"/>
      <c r="K363" s="131"/>
      <c r="L363" s="131"/>
      <c r="M363" s="131"/>
      <c r="N363" s="131"/>
      <c r="O363" s="131"/>
      <c r="P363" s="131"/>
      <c r="Q363" s="131"/>
    </row>
    <row r="364" spans="1:17" ht="15.75" customHeight="1">
      <c r="A364" s="130"/>
      <c r="B364" s="130"/>
      <c r="C364" s="404"/>
      <c r="D364" s="131"/>
      <c r="E364" s="131"/>
      <c r="F364" s="131"/>
      <c r="G364" s="131"/>
      <c r="H364" s="131"/>
      <c r="I364" s="131"/>
      <c r="J364" s="131"/>
      <c r="K364" s="131"/>
      <c r="L364" s="131"/>
      <c r="M364" s="131"/>
      <c r="N364" s="131"/>
      <c r="O364" s="131"/>
      <c r="P364" s="131"/>
      <c r="Q364" s="131"/>
    </row>
    <row r="365" spans="1:17" ht="15.75" customHeight="1">
      <c r="A365" s="130"/>
      <c r="B365" s="130"/>
      <c r="C365" s="404"/>
      <c r="D365" s="131"/>
      <c r="E365" s="131"/>
      <c r="F365" s="131"/>
      <c r="G365" s="131"/>
      <c r="H365" s="131"/>
      <c r="I365" s="131"/>
      <c r="J365" s="131"/>
      <c r="K365" s="131"/>
      <c r="L365" s="131"/>
      <c r="M365" s="131"/>
      <c r="N365" s="131"/>
      <c r="O365" s="131"/>
      <c r="P365" s="131"/>
      <c r="Q365" s="131"/>
    </row>
    <row r="366" spans="1:17" ht="15.75" customHeight="1">
      <c r="A366" s="130"/>
      <c r="B366" s="130"/>
      <c r="C366" s="404"/>
      <c r="D366" s="131"/>
      <c r="E366" s="131"/>
      <c r="F366" s="131"/>
      <c r="G366" s="131"/>
      <c r="H366" s="131"/>
      <c r="I366" s="131"/>
      <c r="J366" s="131"/>
      <c r="K366" s="131"/>
      <c r="L366" s="131"/>
      <c r="M366" s="131"/>
      <c r="N366" s="131"/>
      <c r="O366" s="131"/>
      <c r="P366" s="131"/>
      <c r="Q366" s="131"/>
    </row>
    <row r="367" spans="1:17" ht="15.75" customHeight="1">
      <c r="A367" s="130"/>
      <c r="B367" s="130"/>
      <c r="C367" s="404"/>
      <c r="D367" s="131"/>
      <c r="E367" s="131"/>
      <c r="F367" s="131"/>
      <c r="G367" s="131"/>
      <c r="H367" s="131"/>
      <c r="I367" s="131"/>
      <c r="J367" s="131"/>
      <c r="K367" s="131"/>
      <c r="L367" s="131"/>
      <c r="M367" s="131"/>
      <c r="N367" s="131"/>
      <c r="O367" s="131"/>
      <c r="P367" s="131"/>
      <c r="Q367" s="131"/>
    </row>
    <row r="368" spans="1:17" ht="15.75" customHeight="1">
      <c r="A368" s="130"/>
      <c r="B368" s="130"/>
      <c r="C368" s="404"/>
      <c r="D368" s="131"/>
      <c r="E368" s="131"/>
      <c r="F368" s="131"/>
      <c r="G368" s="131"/>
      <c r="H368" s="131"/>
      <c r="I368" s="131"/>
      <c r="J368" s="131"/>
      <c r="K368" s="131"/>
      <c r="L368" s="131"/>
      <c r="M368" s="131"/>
      <c r="N368" s="131"/>
      <c r="O368" s="131"/>
      <c r="P368" s="131"/>
      <c r="Q368" s="131"/>
    </row>
    <row r="369" spans="1:17" ht="15.75" customHeight="1">
      <c r="A369" s="130"/>
      <c r="B369" s="130"/>
      <c r="C369" s="404"/>
      <c r="D369" s="131"/>
      <c r="E369" s="131"/>
      <c r="F369" s="131"/>
      <c r="G369" s="131"/>
      <c r="H369" s="131"/>
      <c r="I369" s="131"/>
      <c r="J369" s="131"/>
      <c r="K369" s="131"/>
      <c r="L369" s="131"/>
      <c r="M369" s="131"/>
      <c r="N369" s="131"/>
      <c r="O369" s="131"/>
      <c r="P369" s="131"/>
      <c r="Q369" s="131"/>
    </row>
    <row r="370" spans="1:17" ht="15.75" customHeight="1">
      <c r="A370" s="130"/>
      <c r="B370" s="130"/>
      <c r="C370" s="404"/>
      <c r="D370" s="131"/>
      <c r="E370" s="131"/>
      <c r="F370" s="131"/>
      <c r="G370" s="131"/>
      <c r="H370" s="131"/>
      <c r="I370" s="131"/>
      <c r="J370" s="131"/>
      <c r="K370" s="131"/>
      <c r="L370" s="131"/>
      <c r="M370" s="131"/>
      <c r="N370" s="131"/>
      <c r="O370" s="131"/>
      <c r="P370" s="131"/>
      <c r="Q370" s="131"/>
    </row>
    <row r="371" spans="1:17" ht="15.75" customHeight="1">
      <c r="A371" s="130"/>
      <c r="B371" s="130"/>
      <c r="C371" s="404"/>
      <c r="D371" s="131"/>
      <c r="E371" s="131"/>
      <c r="F371" s="131"/>
      <c r="G371" s="131"/>
      <c r="H371" s="131"/>
      <c r="I371" s="131"/>
      <c r="J371" s="131"/>
      <c r="K371" s="131"/>
      <c r="L371" s="131"/>
      <c r="M371" s="131"/>
      <c r="N371" s="131"/>
      <c r="O371" s="131"/>
      <c r="P371" s="131"/>
      <c r="Q371" s="131"/>
    </row>
    <row r="372" spans="1:17" ht="15.75" customHeight="1">
      <c r="A372" s="130"/>
      <c r="B372" s="130"/>
      <c r="C372" s="404"/>
      <c r="D372" s="131"/>
      <c r="E372" s="131"/>
      <c r="F372" s="131"/>
      <c r="G372" s="131"/>
      <c r="H372" s="131"/>
      <c r="I372" s="131"/>
      <c r="J372" s="131"/>
      <c r="K372" s="131"/>
      <c r="L372" s="131"/>
      <c r="M372" s="131"/>
      <c r="N372" s="131"/>
      <c r="O372" s="131"/>
      <c r="P372" s="131"/>
      <c r="Q372" s="131"/>
    </row>
    <row r="373" spans="1:17" ht="15.75" customHeight="1">
      <c r="A373" s="130"/>
      <c r="B373" s="130"/>
      <c r="C373" s="404"/>
      <c r="D373" s="131"/>
      <c r="E373" s="131"/>
      <c r="F373" s="131"/>
      <c r="G373" s="131"/>
      <c r="H373" s="131"/>
      <c r="I373" s="131"/>
      <c r="J373" s="131"/>
      <c r="K373" s="131"/>
      <c r="L373" s="131"/>
      <c r="M373" s="131"/>
      <c r="N373" s="131"/>
      <c r="O373" s="131"/>
      <c r="P373" s="131"/>
      <c r="Q373" s="131"/>
    </row>
    <row r="374" spans="1:17" ht="15.75" customHeight="1">
      <c r="A374" s="130"/>
      <c r="B374" s="130"/>
      <c r="C374" s="404"/>
      <c r="D374" s="131"/>
      <c r="E374" s="131"/>
      <c r="F374" s="131"/>
      <c r="G374" s="131"/>
      <c r="H374" s="131"/>
      <c r="I374" s="131"/>
      <c r="J374" s="131"/>
      <c r="K374" s="131"/>
      <c r="L374" s="131"/>
      <c r="M374" s="131"/>
      <c r="N374" s="131"/>
      <c r="O374" s="131"/>
      <c r="P374" s="131"/>
      <c r="Q374" s="131"/>
    </row>
    <row r="375" spans="1:17" ht="15.75" customHeight="1">
      <c r="A375" s="130"/>
      <c r="B375" s="130"/>
      <c r="C375" s="404"/>
      <c r="D375" s="131"/>
      <c r="E375" s="131"/>
      <c r="F375" s="131"/>
      <c r="G375" s="131"/>
      <c r="H375" s="131"/>
      <c r="I375" s="131"/>
      <c r="J375" s="131"/>
      <c r="K375" s="131"/>
      <c r="L375" s="131"/>
      <c r="M375" s="131"/>
      <c r="N375" s="131"/>
      <c r="O375" s="131"/>
      <c r="P375" s="131"/>
      <c r="Q375" s="131"/>
    </row>
    <row r="376" spans="1:17" ht="15.75" customHeight="1">
      <c r="A376" s="130"/>
      <c r="B376" s="130"/>
      <c r="C376" s="404"/>
      <c r="D376" s="131"/>
      <c r="E376" s="131"/>
      <c r="F376" s="131"/>
      <c r="G376" s="131"/>
      <c r="H376" s="131"/>
      <c r="I376" s="131"/>
      <c r="J376" s="131"/>
      <c r="K376" s="131"/>
      <c r="L376" s="131"/>
      <c r="M376" s="131"/>
      <c r="N376" s="131"/>
      <c r="O376" s="131"/>
      <c r="P376" s="131"/>
      <c r="Q376" s="131"/>
    </row>
    <row r="377" spans="1:17" ht="15.75" customHeight="1">
      <c r="A377" s="130"/>
      <c r="B377" s="130"/>
      <c r="C377" s="404"/>
      <c r="D377" s="131"/>
      <c r="E377" s="131"/>
      <c r="F377" s="131"/>
      <c r="G377" s="131"/>
      <c r="H377" s="131"/>
      <c r="I377" s="131"/>
      <c r="J377" s="131"/>
      <c r="K377" s="131"/>
      <c r="L377" s="131"/>
      <c r="M377" s="131"/>
      <c r="N377" s="131"/>
      <c r="O377" s="131"/>
      <c r="P377" s="131"/>
      <c r="Q377" s="131"/>
    </row>
    <row r="378" spans="1:17" ht="15.75" customHeight="1">
      <c r="A378" s="130"/>
      <c r="B378" s="130"/>
      <c r="C378" s="404"/>
      <c r="D378" s="131"/>
      <c r="E378" s="131"/>
      <c r="F378" s="131"/>
      <c r="G378" s="131"/>
      <c r="H378" s="131"/>
      <c r="I378" s="131"/>
      <c r="J378" s="131"/>
      <c r="K378" s="131"/>
      <c r="L378" s="131"/>
      <c r="M378" s="131"/>
      <c r="N378" s="131"/>
      <c r="O378" s="131"/>
      <c r="P378" s="131"/>
      <c r="Q378" s="131"/>
    </row>
    <row r="379" spans="1:17" ht="15.75" customHeight="1">
      <c r="A379" s="130"/>
      <c r="B379" s="130"/>
      <c r="C379" s="404"/>
      <c r="D379" s="131"/>
      <c r="E379" s="131"/>
      <c r="F379" s="131"/>
      <c r="G379" s="131"/>
      <c r="H379" s="131"/>
      <c r="I379" s="131"/>
      <c r="J379" s="131"/>
      <c r="K379" s="131"/>
      <c r="L379" s="131"/>
      <c r="M379" s="131"/>
      <c r="N379" s="131"/>
      <c r="O379" s="131"/>
      <c r="P379" s="131"/>
      <c r="Q379" s="131"/>
    </row>
    <row r="380" spans="1:17" ht="15.75" customHeight="1">
      <c r="A380" s="130"/>
      <c r="B380" s="130"/>
      <c r="C380" s="404"/>
      <c r="D380" s="131"/>
      <c r="E380" s="131"/>
      <c r="F380" s="131"/>
      <c r="G380" s="131"/>
      <c r="H380" s="131"/>
      <c r="I380" s="131"/>
      <c r="J380" s="131"/>
      <c r="K380" s="131"/>
      <c r="L380" s="131"/>
      <c r="M380" s="131"/>
      <c r="N380" s="131"/>
      <c r="O380" s="131"/>
      <c r="P380" s="131"/>
      <c r="Q380" s="131"/>
    </row>
    <row r="381" spans="1:17" ht="15.75" customHeight="1">
      <c r="A381" s="130"/>
      <c r="B381" s="130"/>
      <c r="C381" s="404"/>
      <c r="D381" s="131"/>
      <c r="E381" s="131"/>
      <c r="F381" s="131"/>
      <c r="G381" s="131"/>
      <c r="H381" s="131"/>
      <c r="I381" s="131"/>
      <c r="J381" s="131"/>
      <c r="K381" s="131"/>
      <c r="L381" s="131"/>
      <c r="M381" s="131"/>
      <c r="N381" s="131"/>
      <c r="O381" s="131"/>
      <c r="P381" s="131"/>
      <c r="Q381" s="131"/>
    </row>
    <row r="382" spans="1:17" ht="15.75" customHeight="1">
      <c r="A382" s="130"/>
      <c r="B382" s="130"/>
      <c r="C382" s="404"/>
      <c r="D382" s="131"/>
      <c r="E382" s="131"/>
      <c r="F382" s="131"/>
      <c r="G382" s="131"/>
      <c r="H382" s="131"/>
      <c r="I382" s="131"/>
      <c r="J382" s="131"/>
      <c r="K382" s="131"/>
      <c r="L382" s="131"/>
      <c r="M382" s="131"/>
      <c r="N382" s="131"/>
      <c r="O382" s="131"/>
      <c r="P382" s="131"/>
      <c r="Q382" s="131"/>
    </row>
    <row r="383" spans="1:17" ht="15.75" customHeight="1">
      <c r="A383" s="130"/>
      <c r="B383" s="130"/>
      <c r="C383" s="404"/>
      <c r="D383" s="131"/>
      <c r="E383" s="131"/>
      <c r="F383" s="131"/>
      <c r="G383" s="131"/>
      <c r="H383" s="131"/>
      <c r="I383" s="131"/>
      <c r="J383" s="131"/>
      <c r="K383" s="131"/>
      <c r="L383" s="131"/>
      <c r="M383" s="131"/>
      <c r="N383" s="131"/>
      <c r="O383" s="131"/>
      <c r="P383" s="131"/>
      <c r="Q383" s="131"/>
    </row>
    <row r="384" spans="1:17" ht="15.75" customHeight="1">
      <c r="A384" s="130"/>
      <c r="B384" s="130"/>
      <c r="C384" s="404"/>
      <c r="D384" s="131"/>
      <c r="E384" s="131"/>
      <c r="F384" s="131"/>
      <c r="G384" s="131"/>
      <c r="H384" s="131"/>
      <c r="I384" s="131"/>
      <c r="J384" s="131"/>
      <c r="K384" s="131"/>
      <c r="L384" s="131"/>
      <c r="M384" s="131"/>
      <c r="N384" s="131"/>
      <c r="O384" s="131"/>
      <c r="P384" s="131"/>
      <c r="Q384" s="131"/>
    </row>
    <row r="385" spans="1:17" ht="15.75" customHeight="1">
      <c r="A385" s="130"/>
      <c r="B385" s="130"/>
      <c r="C385" s="404"/>
      <c r="D385" s="131"/>
      <c r="E385" s="131"/>
      <c r="F385" s="131"/>
      <c r="G385" s="131"/>
      <c r="H385" s="131"/>
      <c r="I385" s="131"/>
      <c r="J385" s="131"/>
      <c r="K385" s="131"/>
      <c r="L385" s="131"/>
      <c r="M385" s="131"/>
      <c r="N385" s="131"/>
      <c r="O385" s="131"/>
      <c r="P385" s="131"/>
      <c r="Q385" s="131"/>
    </row>
    <row r="386" spans="1:17" ht="15.75" customHeight="1">
      <c r="A386" s="130"/>
      <c r="B386" s="130"/>
      <c r="C386" s="404"/>
      <c r="D386" s="131"/>
      <c r="E386" s="131"/>
      <c r="F386" s="131"/>
      <c r="G386" s="131"/>
      <c r="H386" s="131"/>
      <c r="I386" s="131"/>
      <c r="J386" s="131"/>
      <c r="K386" s="131"/>
      <c r="L386" s="131"/>
      <c r="M386" s="131"/>
      <c r="N386" s="131"/>
      <c r="O386" s="131"/>
      <c r="P386" s="131"/>
      <c r="Q386" s="131"/>
    </row>
    <row r="387" spans="1:17" ht="15.75" customHeight="1">
      <c r="A387" s="130"/>
      <c r="B387" s="130"/>
      <c r="C387" s="404"/>
      <c r="D387" s="131"/>
      <c r="E387" s="131"/>
      <c r="F387" s="131"/>
      <c r="G387" s="131"/>
      <c r="H387" s="131"/>
      <c r="I387" s="131"/>
      <c r="J387" s="131"/>
      <c r="K387" s="131"/>
      <c r="L387" s="131"/>
      <c r="M387" s="131"/>
      <c r="N387" s="131"/>
      <c r="O387" s="131"/>
      <c r="P387" s="131"/>
      <c r="Q387" s="131"/>
    </row>
    <row r="388" spans="1:17" ht="15.75" customHeight="1">
      <c r="A388" s="130"/>
      <c r="B388" s="130"/>
      <c r="C388" s="404"/>
      <c r="D388" s="131"/>
      <c r="E388" s="131"/>
      <c r="F388" s="131"/>
      <c r="G388" s="131"/>
      <c r="H388" s="131"/>
      <c r="I388" s="131"/>
      <c r="J388" s="131"/>
      <c r="K388" s="131"/>
      <c r="L388" s="131"/>
      <c r="M388" s="131"/>
      <c r="N388" s="131"/>
      <c r="O388" s="131"/>
      <c r="P388" s="131"/>
      <c r="Q388" s="131"/>
    </row>
    <row r="389" spans="1:17" ht="15.75" customHeight="1">
      <c r="A389" s="130"/>
      <c r="B389" s="130"/>
      <c r="C389" s="404"/>
      <c r="D389" s="131"/>
      <c r="E389" s="131"/>
      <c r="F389" s="131"/>
      <c r="G389" s="131"/>
      <c r="H389" s="131"/>
      <c r="I389" s="131"/>
      <c r="J389" s="131"/>
      <c r="K389" s="131"/>
      <c r="L389" s="131"/>
      <c r="M389" s="131"/>
      <c r="N389" s="131"/>
      <c r="O389" s="131"/>
      <c r="P389" s="131"/>
      <c r="Q389" s="131"/>
    </row>
    <row r="390" spans="1:17" ht="15.75" customHeight="1">
      <c r="A390" s="130"/>
      <c r="B390" s="130"/>
      <c r="C390" s="404"/>
      <c r="D390" s="131"/>
      <c r="E390" s="131"/>
      <c r="F390" s="131"/>
      <c r="G390" s="131"/>
      <c r="H390" s="131"/>
      <c r="I390" s="131"/>
      <c r="J390" s="131"/>
      <c r="K390" s="131"/>
      <c r="L390" s="131"/>
      <c r="M390" s="131"/>
      <c r="N390" s="131"/>
      <c r="O390" s="131"/>
      <c r="P390" s="131"/>
      <c r="Q390" s="131"/>
    </row>
    <row r="391" spans="1:17" ht="15.75" customHeight="1">
      <c r="A391" s="130"/>
      <c r="B391" s="130"/>
      <c r="C391" s="404"/>
      <c r="D391" s="131"/>
      <c r="E391" s="131"/>
      <c r="F391" s="131"/>
      <c r="G391" s="131"/>
      <c r="H391" s="131"/>
      <c r="I391" s="131"/>
      <c r="J391" s="131"/>
      <c r="K391" s="131"/>
      <c r="L391" s="131"/>
      <c r="M391" s="131"/>
      <c r="N391" s="131"/>
      <c r="O391" s="131"/>
      <c r="P391" s="131"/>
      <c r="Q391" s="131"/>
    </row>
    <row r="392" spans="1:17" ht="15.75" customHeight="1">
      <c r="A392" s="130"/>
      <c r="B392" s="130"/>
      <c r="C392" s="404"/>
      <c r="D392" s="131"/>
      <c r="E392" s="131"/>
      <c r="F392" s="131"/>
      <c r="G392" s="131"/>
      <c r="H392" s="131"/>
      <c r="I392" s="131"/>
      <c r="J392" s="131"/>
      <c r="K392" s="131"/>
      <c r="L392" s="131"/>
      <c r="M392" s="131"/>
      <c r="N392" s="131"/>
      <c r="O392" s="131"/>
      <c r="P392" s="131"/>
      <c r="Q392" s="131"/>
    </row>
    <row r="393" spans="1:17" ht="15.75" customHeight="1">
      <c r="A393" s="130"/>
      <c r="B393" s="130"/>
      <c r="C393" s="404"/>
      <c r="D393" s="131"/>
      <c r="E393" s="131"/>
      <c r="F393" s="131"/>
      <c r="G393" s="131"/>
      <c r="H393" s="131"/>
      <c r="I393" s="131"/>
      <c r="J393" s="131"/>
      <c r="K393" s="131"/>
      <c r="L393" s="131"/>
      <c r="M393" s="131"/>
      <c r="N393" s="131"/>
      <c r="O393" s="131"/>
      <c r="P393" s="131"/>
      <c r="Q393" s="131"/>
    </row>
    <row r="394" spans="1:17" ht="15.75" customHeight="1">
      <c r="A394" s="130"/>
      <c r="B394" s="130"/>
      <c r="C394" s="404"/>
      <c r="D394" s="131"/>
      <c r="E394" s="131"/>
      <c r="F394" s="131"/>
      <c r="G394" s="131"/>
      <c r="H394" s="131"/>
      <c r="I394" s="131"/>
      <c r="J394" s="131"/>
      <c r="K394" s="131"/>
      <c r="L394" s="131"/>
      <c r="M394" s="131"/>
      <c r="N394" s="131"/>
      <c r="O394" s="131"/>
      <c r="P394" s="131"/>
      <c r="Q394" s="131"/>
    </row>
    <row r="395" spans="1:17" ht="15.75" customHeight="1">
      <c r="A395" s="130"/>
      <c r="B395" s="130"/>
      <c r="C395" s="404"/>
      <c r="D395" s="131"/>
      <c r="E395" s="131"/>
      <c r="F395" s="131"/>
      <c r="G395" s="131"/>
      <c r="H395" s="131"/>
      <c r="I395" s="131"/>
      <c r="J395" s="131"/>
      <c r="K395" s="131"/>
      <c r="L395" s="131"/>
      <c r="M395" s="131"/>
      <c r="N395" s="131"/>
      <c r="O395" s="131"/>
      <c r="P395" s="131"/>
      <c r="Q395" s="131"/>
    </row>
    <row r="396" spans="1:17" ht="15.75" customHeight="1">
      <c r="A396" s="130"/>
      <c r="B396" s="130"/>
      <c r="C396" s="404"/>
      <c r="D396" s="131"/>
      <c r="E396" s="131"/>
      <c r="F396" s="131"/>
      <c r="G396" s="131"/>
      <c r="H396" s="131"/>
      <c r="I396" s="131"/>
      <c r="J396" s="131"/>
      <c r="K396" s="131"/>
      <c r="L396" s="131"/>
      <c r="M396" s="131"/>
      <c r="N396" s="131"/>
      <c r="O396" s="131"/>
      <c r="P396" s="131"/>
      <c r="Q396" s="131"/>
    </row>
    <row r="397" spans="1:17" ht="15.75" customHeight="1">
      <c r="A397" s="130"/>
      <c r="B397" s="130"/>
      <c r="C397" s="404"/>
      <c r="D397" s="131"/>
      <c r="E397" s="131"/>
      <c r="F397" s="131"/>
      <c r="G397" s="131"/>
      <c r="H397" s="131"/>
      <c r="I397" s="131"/>
      <c r="J397" s="131"/>
      <c r="K397" s="131"/>
      <c r="L397" s="131"/>
      <c r="M397" s="131"/>
      <c r="N397" s="131"/>
      <c r="O397" s="131"/>
      <c r="P397" s="131"/>
      <c r="Q397" s="131"/>
    </row>
    <row r="398" spans="1:17" ht="15.75" customHeight="1">
      <c r="A398" s="130"/>
      <c r="B398" s="130"/>
      <c r="C398" s="404"/>
      <c r="D398" s="131"/>
      <c r="E398" s="131"/>
      <c r="F398" s="131"/>
      <c r="G398" s="131"/>
      <c r="H398" s="131"/>
      <c r="I398" s="131"/>
      <c r="J398" s="131"/>
      <c r="K398" s="131"/>
      <c r="L398" s="131"/>
      <c r="M398" s="131"/>
      <c r="N398" s="131"/>
      <c r="O398" s="131"/>
      <c r="P398" s="131"/>
      <c r="Q398" s="131"/>
    </row>
    <row r="399" spans="1:17" ht="15.75" customHeight="1">
      <c r="A399" s="130"/>
      <c r="B399" s="130"/>
      <c r="C399" s="404"/>
      <c r="D399" s="131"/>
      <c r="E399" s="131"/>
      <c r="F399" s="131"/>
      <c r="G399" s="131"/>
      <c r="H399" s="131"/>
      <c r="I399" s="131"/>
      <c r="J399" s="131"/>
      <c r="K399" s="131"/>
      <c r="L399" s="131"/>
      <c r="M399" s="131"/>
      <c r="N399" s="131"/>
      <c r="O399" s="131"/>
      <c r="P399" s="131"/>
      <c r="Q399" s="131"/>
    </row>
    <row r="400" spans="1:17" ht="15.75" customHeight="1">
      <c r="A400" s="130"/>
      <c r="B400" s="130"/>
      <c r="C400" s="404"/>
      <c r="D400" s="131"/>
      <c r="E400" s="131"/>
      <c r="F400" s="131"/>
      <c r="G400" s="131"/>
      <c r="H400" s="131"/>
      <c r="I400" s="131"/>
      <c r="J400" s="131"/>
      <c r="K400" s="131"/>
      <c r="L400" s="131"/>
      <c r="M400" s="131"/>
      <c r="N400" s="131"/>
      <c r="O400" s="131"/>
      <c r="P400" s="131"/>
      <c r="Q400" s="131"/>
    </row>
    <row r="401" spans="1:17" ht="15.75" customHeight="1">
      <c r="A401" s="130"/>
      <c r="B401" s="130"/>
      <c r="C401" s="404"/>
      <c r="D401" s="131"/>
      <c r="E401" s="131"/>
      <c r="F401" s="131"/>
      <c r="G401" s="131"/>
      <c r="H401" s="131"/>
      <c r="I401" s="131"/>
      <c r="J401" s="131"/>
      <c r="K401" s="131"/>
      <c r="L401" s="131"/>
      <c r="M401" s="131"/>
      <c r="N401" s="131"/>
      <c r="O401" s="131"/>
      <c r="P401" s="131"/>
      <c r="Q401" s="131"/>
    </row>
    <row r="402" spans="1:17" ht="15.75" customHeight="1">
      <c r="A402" s="130"/>
      <c r="B402" s="130"/>
      <c r="C402" s="404"/>
      <c r="D402" s="131"/>
      <c r="E402" s="131"/>
      <c r="F402" s="131"/>
      <c r="G402" s="131"/>
      <c r="H402" s="131"/>
      <c r="I402" s="131"/>
      <c r="J402" s="131"/>
      <c r="K402" s="131"/>
      <c r="L402" s="131"/>
      <c r="M402" s="131"/>
      <c r="N402" s="131"/>
      <c r="O402" s="131"/>
      <c r="P402" s="131"/>
      <c r="Q402" s="131"/>
    </row>
    <row r="403" spans="1:17" ht="15.75" customHeight="1">
      <c r="A403" s="130"/>
      <c r="B403" s="130"/>
      <c r="C403" s="404"/>
      <c r="D403" s="131"/>
      <c r="E403" s="131"/>
      <c r="F403" s="131"/>
      <c r="G403" s="131"/>
      <c r="H403" s="131"/>
      <c r="I403" s="131"/>
      <c r="J403" s="131"/>
      <c r="K403" s="131"/>
      <c r="L403" s="131"/>
      <c r="M403" s="131"/>
      <c r="N403" s="131"/>
      <c r="O403" s="131"/>
      <c r="P403" s="131"/>
      <c r="Q403" s="131"/>
    </row>
    <row r="404" spans="1:17" ht="15.75" customHeight="1">
      <c r="A404" s="130"/>
      <c r="B404" s="130"/>
      <c r="C404" s="404"/>
      <c r="D404" s="131"/>
      <c r="E404" s="131"/>
      <c r="F404" s="131"/>
      <c r="G404" s="131"/>
      <c r="H404" s="131"/>
      <c r="I404" s="131"/>
      <c r="J404" s="131"/>
      <c r="K404" s="131"/>
      <c r="L404" s="131"/>
      <c r="M404" s="131"/>
      <c r="N404" s="131"/>
      <c r="O404" s="131"/>
      <c r="P404" s="131"/>
      <c r="Q404" s="131"/>
    </row>
    <row r="405" spans="1:17" ht="15.75" customHeight="1">
      <c r="A405" s="130"/>
      <c r="B405" s="130"/>
      <c r="C405" s="404"/>
      <c r="D405" s="131"/>
      <c r="E405" s="131"/>
      <c r="F405" s="131"/>
      <c r="G405" s="131"/>
      <c r="H405" s="131"/>
      <c r="I405" s="131"/>
      <c r="J405" s="131"/>
      <c r="K405" s="131"/>
      <c r="L405" s="131"/>
      <c r="M405" s="131"/>
      <c r="N405" s="131"/>
      <c r="O405" s="131"/>
      <c r="P405" s="131"/>
      <c r="Q405" s="131"/>
    </row>
    <row r="406" spans="1:17" ht="15.75" customHeight="1">
      <c r="A406" s="130"/>
      <c r="B406" s="130"/>
      <c r="C406" s="404"/>
      <c r="D406" s="131"/>
      <c r="E406" s="131"/>
      <c r="F406" s="131"/>
      <c r="G406" s="131"/>
      <c r="H406" s="131"/>
      <c r="I406" s="131"/>
      <c r="J406" s="131"/>
      <c r="K406" s="131"/>
      <c r="L406" s="131"/>
      <c r="M406" s="131"/>
      <c r="N406" s="131"/>
      <c r="O406" s="131"/>
      <c r="P406" s="131"/>
      <c r="Q406" s="131"/>
    </row>
    <row r="407" spans="1:17" ht="15.75" customHeight="1">
      <c r="A407" s="130"/>
      <c r="B407" s="130"/>
      <c r="C407" s="404"/>
      <c r="D407" s="131"/>
      <c r="E407" s="131"/>
      <c r="F407" s="131"/>
      <c r="G407" s="131"/>
      <c r="H407" s="131"/>
      <c r="I407" s="131"/>
      <c r="J407" s="131"/>
      <c r="K407" s="131"/>
      <c r="L407" s="131"/>
      <c r="M407" s="131"/>
      <c r="N407" s="131"/>
      <c r="O407" s="131"/>
      <c r="P407" s="131"/>
      <c r="Q407" s="131"/>
    </row>
    <row r="408" spans="1:17" ht="15.75" customHeight="1">
      <c r="A408" s="130"/>
      <c r="B408" s="130"/>
      <c r="C408" s="404"/>
      <c r="D408" s="131"/>
      <c r="E408" s="131"/>
      <c r="F408" s="131"/>
      <c r="G408" s="131"/>
      <c r="H408" s="131"/>
      <c r="I408" s="131"/>
      <c r="J408" s="131"/>
      <c r="K408" s="131"/>
      <c r="L408" s="131"/>
      <c r="M408" s="131"/>
      <c r="N408" s="131"/>
      <c r="O408" s="131"/>
      <c r="P408" s="131"/>
      <c r="Q408" s="131"/>
    </row>
    <row r="409" spans="1:17" ht="15.75" customHeight="1">
      <c r="A409" s="130"/>
      <c r="B409" s="130"/>
      <c r="C409" s="404"/>
      <c r="D409" s="131"/>
      <c r="E409" s="131"/>
      <c r="F409" s="131"/>
      <c r="G409" s="131"/>
      <c r="H409" s="131"/>
      <c r="I409" s="131"/>
      <c r="J409" s="131"/>
      <c r="K409" s="131"/>
      <c r="L409" s="131"/>
      <c r="M409" s="131"/>
      <c r="N409" s="131"/>
      <c r="O409" s="131"/>
      <c r="P409" s="131"/>
      <c r="Q409" s="131"/>
    </row>
    <row r="410" spans="1:17" ht="15.75" customHeight="1">
      <c r="A410" s="130"/>
      <c r="B410" s="130"/>
      <c r="C410" s="404"/>
      <c r="D410" s="131"/>
      <c r="E410" s="131"/>
      <c r="F410" s="131"/>
      <c r="G410" s="131"/>
      <c r="H410" s="131"/>
      <c r="I410" s="131"/>
      <c r="J410" s="131"/>
      <c r="K410" s="131"/>
      <c r="L410" s="131"/>
      <c r="M410" s="131"/>
      <c r="N410" s="131"/>
      <c r="O410" s="131"/>
      <c r="P410" s="131"/>
      <c r="Q410" s="131"/>
    </row>
    <row r="411" spans="1:17" ht="15.75" customHeight="1">
      <c r="A411" s="130"/>
      <c r="B411" s="130"/>
      <c r="C411" s="404"/>
      <c r="D411" s="131"/>
      <c r="E411" s="131"/>
      <c r="F411" s="131"/>
      <c r="G411" s="131"/>
      <c r="H411" s="131"/>
      <c r="I411" s="131"/>
      <c r="J411" s="131"/>
      <c r="K411" s="131"/>
      <c r="L411" s="131"/>
      <c r="M411" s="131"/>
      <c r="N411" s="131"/>
      <c r="O411" s="131"/>
      <c r="P411" s="131"/>
      <c r="Q411" s="131"/>
    </row>
    <row r="412" spans="1:17" ht="15.75" customHeight="1">
      <c r="A412" s="130"/>
      <c r="B412" s="130"/>
      <c r="C412" s="404"/>
      <c r="D412" s="131"/>
      <c r="E412" s="131"/>
      <c r="F412" s="131"/>
      <c r="G412" s="131"/>
      <c r="H412" s="131"/>
      <c r="I412" s="131"/>
      <c r="J412" s="131"/>
      <c r="K412" s="131"/>
      <c r="L412" s="131"/>
      <c r="M412" s="131"/>
      <c r="N412" s="131"/>
      <c r="O412" s="131"/>
      <c r="P412" s="131"/>
      <c r="Q412" s="131"/>
    </row>
    <row r="413" spans="1:17" ht="15.75" customHeight="1">
      <c r="A413" s="130"/>
      <c r="B413" s="130"/>
      <c r="C413" s="404"/>
      <c r="D413" s="131"/>
      <c r="E413" s="131"/>
      <c r="F413" s="131"/>
      <c r="G413" s="131"/>
      <c r="H413" s="131"/>
      <c r="I413" s="131"/>
      <c r="J413" s="131"/>
      <c r="K413" s="131"/>
      <c r="L413" s="131"/>
      <c r="M413" s="131"/>
      <c r="N413" s="131"/>
      <c r="O413" s="131"/>
      <c r="P413" s="131"/>
      <c r="Q413" s="131"/>
    </row>
    <row r="414" spans="1:17" ht="15.75" customHeight="1">
      <c r="A414" s="130"/>
      <c r="B414" s="130"/>
      <c r="C414" s="404"/>
      <c r="D414" s="131"/>
      <c r="E414" s="131"/>
      <c r="F414" s="131"/>
      <c r="G414" s="131"/>
      <c r="H414" s="131"/>
      <c r="I414" s="131"/>
      <c r="J414" s="131"/>
      <c r="K414" s="131"/>
      <c r="L414" s="131"/>
      <c r="M414" s="131"/>
      <c r="N414" s="131"/>
      <c r="O414" s="131"/>
      <c r="P414" s="131"/>
      <c r="Q414" s="131"/>
    </row>
    <row r="415" spans="1:17" ht="15.75" customHeight="1">
      <c r="A415" s="130"/>
      <c r="B415" s="130"/>
      <c r="C415" s="404"/>
      <c r="D415" s="131"/>
      <c r="E415" s="131"/>
      <c r="F415" s="131"/>
      <c r="G415" s="131"/>
      <c r="H415" s="131"/>
      <c r="I415" s="131"/>
      <c r="J415" s="131"/>
      <c r="K415" s="131"/>
      <c r="L415" s="131"/>
      <c r="M415" s="131"/>
      <c r="N415" s="131"/>
      <c r="O415" s="131"/>
      <c r="P415" s="131"/>
      <c r="Q415" s="131"/>
    </row>
    <row r="416" spans="1:17" ht="15.75" customHeight="1">
      <c r="A416" s="130"/>
      <c r="B416" s="130"/>
      <c r="C416" s="404"/>
      <c r="D416" s="131"/>
      <c r="E416" s="131"/>
      <c r="F416" s="131"/>
      <c r="G416" s="131"/>
      <c r="H416" s="131"/>
      <c r="I416" s="131"/>
      <c r="J416" s="131"/>
      <c r="K416" s="131"/>
      <c r="L416" s="131"/>
      <c r="M416" s="131"/>
      <c r="N416" s="131"/>
      <c r="O416" s="131"/>
      <c r="P416" s="131"/>
      <c r="Q416" s="131"/>
    </row>
    <row r="417" spans="1:17" ht="15.75" customHeight="1">
      <c r="A417" s="130"/>
      <c r="B417" s="130"/>
      <c r="C417" s="404"/>
      <c r="D417" s="131"/>
      <c r="E417" s="131"/>
      <c r="F417" s="131"/>
      <c r="G417" s="131"/>
      <c r="H417" s="131"/>
      <c r="I417" s="131"/>
      <c r="J417" s="131"/>
      <c r="K417" s="131"/>
      <c r="L417" s="131"/>
      <c r="M417" s="131"/>
      <c r="N417" s="131"/>
      <c r="O417" s="131"/>
      <c r="P417" s="131"/>
      <c r="Q417" s="131"/>
    </row>
    <row r="418" spans="1:17" ht="15.75" customHeight="1">
      <c r="A418" s="130"/>
      <c r="B418" s="130"/>
      <c r="C418" s="404"/>
      <c r="D418" s="131"/>
      <c r="E418" s="131"/>
      <c r="F418" s="131"/>
      <c r="G418" s="131"/>
      <c r="H418" s="131"/>
      <c r="I418" s="131"/>
      <c r="J418" s="131"/>
      <c r="K418" s="131"/>
      <c r="L418" s="131"/>
      <c r="M418" s="131"/>
      <c r="N418" s="131"/>
      <c r="O418" s="131"/>
      <c r="P418" s="131"/>
      <c r="Q418" s="131"/>
    </row>
    <row r="419" spans="1:17" ht="15.75" customHeight="1">
      <c r="A419" s="130"/>
      <c r="B419" s="130"/>
      <c r="C419" s="404"/>
      <c r="D419" s="131"/>
      <c r="E419" s="131"/>
      <c r="F419" s="131"/>
      <c r="G419" s="131"/>
      <c r="H419" s="131"/>
      <c r="I419" s="131"/>
      <c r="J419" s="131"/>
      <c r="K419" s="131"/>
      <c r="L419" s="131"/>
      <c r="M419" s="131"/>
      <c r="N419" s="131"/>
      <c r="O419" s="131"/>
      <c r="P419" s="131"/>
      <c r="Q419" s="131"/>
    </row>
    <row r="420" spans="1:17" ht="15.75" customHeight="1">
      <c r="A420" s="130"/>
      <c r="B420" s="130"/>
      <c r="C420" s="404"/>
      <c r="D420" s="131"/>
      <c r="E420" s="131"/>
      <c r="F420" s="131"/>
      <c r="G420" s="131"/>
      <c r="H420" s="131"/>
      <c r="I420" s="131"/>
      <c r="J420" s="131"/>
      <c r="K420" s="131"/>
      <c r="L420" s="131"/>
      <c r="M420" s="131"/>
      <c r="N420" s="131"/>
      <c r="O420" s="131"/>
      <c r="P420" s="131"/>
      <c r="Q420" s="131"/>
    </row>
    <row r="421" spans="1:17" ht="15.75" customHeight="1">
      <c r="A421" s="130"/>
      <c r="B421" s="130"/>
      <c r="C421" s="404"/>
      <c r="D421" s="131"/>
      <c r="E421" s="131"/>
      <c r="F421" s="131"/>
      <c r="G421" s="131"/>
      <c r="H421" s="131"/>
      <c r="I421" s="131"/>
      <c r="J421" s="131"/>
      <c r="K421" s="131"/>
      <c r="L421" s="131"/>
      <c r="M421" s="131"/>
      <c r="N421" s="131"/>
      <c r="O421" s="131"/>
      <c r="P421" s="131"/>
      <c r="Q421" s="131"/>
    </row>
    <row r="422" spans="1:17" ht="15.75" customHeight="1">
      <c r="A422" s="130"/>
      <c r="B422" s="130"/>
      <c r="C422" s="404"/>
      <c r="D422" s="131"/>
      <c r="E422" s="131"/>
      <c r="F422" s="131"/>
      <c r="G422" s="131"/>
      <c r="H422" s="131"/>
      <c r="I422" s="131"/>
      <c r="J422" s="131"/>
      <c r="K422" s="131"/>
      <c r="L422" s="131"/>
      <c r="M422" s="131"/>
      <c r="N422" s="131"/>
      <c r="O422" s="131"/>
      <c r="P422" s="131"/>
      <c r="Q422" s="131"/>
    </row>
    <row r="423" spans="1:17" ht="15.75" customHeight="1">
      <c r="A423" s="130"/>
      <c r="B423" s="130"/>
      <c r="C423" s="404"/>
      <c r="D423" s="131"/>
      <c r="E423" s="131"/>
      <c r="F423" s="131"/>
      <c r="G423" s="131"/>
      <c r="H423" s="131"/>
      <c r="I423" s="131"/>
      <c r="J423" s="131"/>
      <c r="K423" s="131"/>
      <c r="L423" s="131"/>
      <c r="M423" s="131"/>
      <c r="N423" s="131"/>
      <c r="O423" s="131"/>
      <c r="P423" s="131"/>
      <c r="Q423" s="131"/>
    </row>
    <row r="424" spans="1:17" ht="15.75" customHeight="1">
      <c r="A424" s="130"/>
      <c r="B424" s="130"/>
      <c r="C424" s="404"/>
      <c r="D424" s="131"/>
      <c r="E424" s="131"/>
      <c r="F424" s="131"/>
      <c r="G424" s="131"/>
      <c r="H424" s="131"/>
      <c r="I424" s="131"/>
      <c r="J424" s="131"/>
      <c r="K424" s="131"/>
      <c r="L424" s="131"/>
      <c r="M424" s="131"/>
      <c r="N424" s="131"/>
      <c r="O424" s="131"/>
      <c r="P424" s="131"/>
      <c r="Q424" s="131"/>
    </row>
    <row r="425" spans="1:17" ht="15.75" customHeight="1">
      <c r="A425" s="130"/>
      <c r="B425" s="130"/>
      <c r="C425" s="404"/>
      <c r="D425" s="131"/>
      <c r="E425" s="131"/>
      <c r="F425" s="131"/>
      <c r="G425" s="131"/>
      <c r="H425" s="131"/>
      <c r="I425" s="131"/>
      <c r="J425" s="131"/>
      <c r="K425" s="131"/>
      <c r="L425" s="131"/>
      <c r="M425" s="131"/>
      <c r="N425" s="131"/>
      <c r="O425" s="131"/>
      <c r="P425" s="131"/>
      <c r="Q425" s="131"/>
    </row>
    <row r="426" spans="1:17" ht="15.75" customHeight="1">
      <c r="A426" s="130"/>
      <c r="B426" s="130"/>
      <c r="C426" s="404"/>
      <c r="D426" s="131"/>
      <c r="E426" s="131"/>
      <c r="F426" s="131"/>
      <c r="G426" s="131"/>
      <c r="H426" s="131"/>
      <c r="I426" s="131"/>
      <c r="J426" s="131"/>
      <c r="K426" s="131"/>
      <c r="L426" s="131"/>
      <c r="M426" s="131"/>
      <c r="N426" s="131"/>
      <c r="O426" s="131"/>
      <c r="P426" s="131"/>
      <c r="Q426" s="131"/>
    </row>
    <row r="427" spans="1:17" ht="15.75" customHeight="1">
      <c r="A427" s="130"/>
      <c r="B427" s="130"/>
      <c r="C427" s="404"/>
      <c r="D427" s="131"/>
      <c r="E427" s="131"/>
      <c r="F427" s="131"/>
      <c r="G427" s="131"/>
      <c r="H427" s="131"/>
      <c r="I427" s="131"/>
      <c r="J427" s="131"/>
      <c r="K427" s="131"/>
      <c r="L427" s="131"/>
      <c r="M427" s="131"/>
      <c r="N427" s="131"/>
      <c r="O427" s="131"/>
      <c r="P427" s="131"/>
      <c r="Q427" s="131"/>
    </row>
    <row r="428" spans="1:17" ht="15.75" customHeight="1">
      <c r="A428" s="130"/>
      <c r="B428" s="130"/>
      <c r="C428" s="404"/>
      <c r="D428" s="131"/>
      <c r="E428" s="131"/>
      <c r="F428" s="131"/>
      <c r="G428" s="131"/>
      <c r="H428" s="131"/>
      <c r="I428" s="131"/>
      <c r="J428" s="131"/>
      <c r="K428" s="131"/>
      <c r="L428" s="131"/>
      <c r="M428" s="131"/>
      <c r="N428" s="131"/>
      <c r="O428" s="131"/>
      <c r="P428" s="131"/>
      <c r="Q428" s="131"/>
    </row>
    <row r="429" spans="1:17" ht="15.75" customHeight="1">
      <c r="A429" s="130"/>
      <c r="B429" s="130"/>
      <c r="C429" s="404"/>
      <c r="D429" s="131"/>
      <c r="E429" s="131"/>
      <c r="F429" s="131"/>
      <c r="G429" s="131"/>
      <c r="H429" s="131"/>
      <c r="I429" s="131"/>
      <c r="J429" s="131"/>
      <c r="K429" s="131"/>
      <c r="L429" s="131"/>
      <c r="M429" s="131"/>
      <c r="N429" s="131"/>
      <c r="O429" s="131"/>
      <c r="P429" s="131"/>
      <c r="Q429" s="131"/>
    </row>
    <row r="430" spans="1:17" ht="15.75" customHeight="1">
      <c r="A430" s="130"/>
      <c r="B430" s="130"/>
      <c r="C430" s="404"/>
      <c r="D430" s="131"/>
      <c r="E430" s="131"/>
      <c r="F430" s="131"/>
      <c r="G430" s="131"/>
      <c r="H430" s="131"/>
      <c r="I430" s="131"/>
      <c r="J430" s="131"/>
      <c r="K430" s="131"/>
      <c r="L430" s="131"/>
      <c r="M430" s="131"/>
      <c r="N430" s="131"/>
      <c r="O430" s="131"/>
      <c r="P430" s="131"/>
      <c r="Q430" s="131"/>
    </row>
    <row r="431" spans="1:17" ht="15.75" customHeight="1">
      <c r="A431" s="130"/>
      <c r="B431" s="130"/>
      <c r="C431" s="404"/>
      <c r="D431" s="131"/>
      <c r="E431" s="131"/>
      <c r="F431" s="131"/>
      <c r="G431" s="131"/>
      <c r="H431" s="131"/>
      <c r="I431" s="131"/>
      <c r="J431" s="131"/>
      <c r="K431" s="131"/>
      <c r="L431" s="131"/>
      <c r="M431" s="131"/>
      <c r="N431" s="131"/>
      <c r="O431" s="131"/>
      <c r="P431" s="131"/>
      <c r="Q431" s="131"/>
    </row>
    <row r="432" spans="1:17" ht="15.75" customHeight="1">
      <c r="A432" s="130"/>
      <c r="B432" s="130"/>
      <c r="C432" s="404"/>
      <c r="D432" s="131"/>
      <c r="E432" s="131"/>
      <c r="F432" s="131"/>
      <c r="G432" s="131"/>
      <c r="H432" s="131"/>
      <c r="I432" s="131"/>
      <c r="J432" s="131"/>
      <c r="K432" s="131"/>
      <c r="L432" s="131"/>
      <c r="M432" s="131"/>
      <c r="N432" s="131"/>
      <c r="O432" s="131"/>
      <c r="P432" s="131"/>
      <c r="Q432" s="131"/>
    </row>
    <row r="433" spans="1:17" ht="15.75" customHeight="1">
      <c r="A433" s="130"/>
      <c r="B433" s="130"/>
      <c r="C433" s="404"/>
      <c r="D433" s="131"/>
      <c r="E433" s="131"/>
      <c r="F433" s="131"/>
      <c r="G433" s="131"/>
      <c r="H433" s="131"/>
      <c r="I433" s="131"/>
      <c r="J433" s="131"/>
      <c r="K433" s="131"/>
      <c r="L433" s="131"/>
      <c r="M433" s="131"/>
      <c r="N433" s="131"/>
      <c r="O433" s="131"/>
      <c r="P433" s="131"/>
      <c r="Q433" s="131"/>
    </row>
    <row r="434" spans="1:17" ht="15.75" customHeight="1">
      <c r="A434" s="130"/>
      <c r="B434" s="130"/>
      <c r="C434" s="404"/>
      <c r="D434" s="131"/>
      <c r="E434" s="131"/>
      <c r="F434" s="131"/>
      <c r="G434" s="131"/>
      <c r="H434" s="131"/>
      <c r="I434" s="131"/>
      <c r="J434" s="131"/>
      <c r="K434" s="131"/>
      <c r="L434" s="131"/>
      <c r="M434" s="131"/>
      <c r="N434" s="131"/>
      <c r="O434" s="131"/>
      <c r="P434" s="131"/>
      <c r="Q434" s="131"/>
    </row>
    <row r="435" spans="1:17" ht="15.75" customHeight="1">
      <c r="A435" s="130"/>
      <c r="B435" s="130"/>
      <c r="C435" s="404"/>
      <c r="D435" s="131"/>
      <c r="E435" s="131"/>
      <c r="F435" s="131"/>
      <c r="G435" s="131"/>
      <c r="H435" s="131"/>
      <c r="I435" s="131"/>
      <c r="J435" s="131"/>
      <c r="K435" s="131"/>
      <c r="L435" s="131"/>
      <c r="M435" s="131"/>
      <c r="N435" s="131"/>
      <c r="O435" s="131"/>
      <c r="P435" s="131"/>
      <c r="Q435" s="131"/>
    </row>
    <row r="436" spans="1:17" ht="15.75" customHeight="1">
      <c r="A436" s="130"/>
      <c r="B436" s="130"/>
      <c r="C436" s="404"/>
      <c r="D436" s="131"/>
      <c r="E436" s="131"/>
      <c r="F436" s="131"/>
      <c r="G436" s="131"/>
      <c r="H436" s="131"/>
      <c r="I436" s="131"/>
      <c r="J436" s="131"/>
      <c r="K436" s="131"/>
      <c r="L436" s="131"/>
      <c r="M436" s="131"/>
      <c r="N436" s="131"/>
      <c r="O436" s="131"/>
      <c r="P436" s="131"/>
      <c r="Q436" s="131"/>
    </row>
    <row r="437" spans="1:17" ht="15.75" customHeight="1">
      <c r="A437" s="130"/>
      <c r="B437" s="130"/>
      <c r="C437" s="404"/>
      <c r="D437" s="131"/>
      <c r="E437" s="131"/>
      <c r="F437" s="131"/>
      <c r="G437" s="131"/>
      <c r="H437" s="131"/>
      <c r="I437" s="131"/>
      <c r="J437" s="131"/>
      <c r="K437" s="131"/>
      <c r="L437" s="131"/>
      <c r="M437" s="131"/>
      <c r="N437" s="131"/>
      <c r="O437" s="131"/>
      <c r="P437" s="131"/>
      <c r="Q437" s="131"/>
    </row>
    <row r="438" spans="1:17" ht="15.75" customHeight="1">
      <c r="A438" s="130"/>
      <c r="B438" s="130"/>
      <c r="C438" s="404"/>
      <c r="D438" s="131"/>
      <c r="E438" s="131"/>
      <c r="F438" s="131"/>
      <c r="G438" s="131"/>
      <c r="H438" s="131"/>
      <c r="I438" s="131"/>
      <c r="J438" s="131"/>
      <c r="K438" s="131"/>
      <c r="L438" s="131"/>
      <c r="M438" s="131"/>
      <c r="N438" s="131"/>
      <c r="O438" s="131"/>
      <c r="P438" s="131"/>
      <c r="Q438" s="131"/>
    </row>
    <row r="439" spans="1:17" ht="15.75" customHeight="1">
      <c r="A439" s="130"/>
      <c r="B439" s="130"/>
      <c r="C439" s="404"/>
      <c r="D439" s="131"/>
      <c r="E439" s="131"/>
      <c r="F439" s="131"/>
      <c r="G439" s="131"/>
      <c r="H439" s="131"/>
      <c r="I439" s="131"/>
      <c r="J439" s="131"/>
      <c r="K439" s="131"/>
      <c r="L439" s="131"/>
      <c r="M439" s="131"/>
      <c r="N439" s="131"/>
      <c r="O439" s="131"/>
      <c r="P439" s="131"/>
      <c r="Q439" s="131"/>
    </row>
    <row r="440" spans="1:17" ht="15.75" customHeight="1">
      <c r="A440" s="130"/>
      <c r="B440" s="130"/>
      <c r="C440" s="404"/>
      <c r="D440" s="131"/>
      <c r="E440" s="131"/>
      <c r="F440" s="131"/>
      <c r="G440" s="131"/>
      <c r="H440" s="131"/>
      <c r="I440" s="131"/>
      <c r="J440" s="131"/>
      <c r="K440" s="131"/>
      <c r="L440" s="131"/>
      <c r="M440" s="131"/>
      <c r="N440" s="131"/>
      <c r="O440" s="131"/>
      <c r="P440" s="131"/>
      <c r="Q440" s="131"/>
    </row>
    <row r="441" spans="1:17" ht="15.75" customHeight="1">
      <c r="A441" s="130"/>
      <c r="B441" s="130"/>
      <c r="C441" s="404"/>
      <c r="D441" s="131"/>
      <c r="E441" s="131"/>
      <c r="F441" s="131"/>
      <c r="G441" s="131"/>
      <c r="H441" s="131"/>
      <c r="I441" s="131"/>
      <c r="J441" s="131"/>
      <c r="K441" s="131"/>
      <c r="L441" s="131"/>
      <c r="M441" s="131"/>
      <c r="N441" s="131"/>
      <c r="O441" s="131"/>
      <c r="P441" s="131"/>
      <c r="Q441" s="131"/>
    </row>
    <row r="442" spans="1:17" ht="15.75" customHeight="1">
      <c r="A442" s="130"/>
      <c r="B442" s="130"/>
      <c r="C442" s="404"/>
      <c r="D442" s="131"/>
      <c r="E442" s="131"/>
      <c r="F442" s="131"/>
      <c r="G442" s="131"/>
      <c r="H442" s="131"/>
      <c r="I442" s="131"/>
      <c r="J442" s="131"/>
      <c r="K442" s="131"/>
      <c r="L442" s="131"/>
      <c r="M442" s="131"/>
      <c r="N442" s="131"/>
      <c r="O442" s="131"/>
      <c r="P442" s="131"/>
      <c r="Q442" s="131"/>
    </row>
    <row r="443" spans="1:17" ht="15.75" customHeight="1">
      <c r="A443" s="130"/>
      <c r="B443" s="130"/>
      <c r="C443" s="404"/>
      <c r="D443" s="131"/>
      <c r="E443" s="131"/>
      <c r="F443" s="131"/>
      <c r="G443" s="131"/>
      <c r="H443" s="131"/>
      <c r="I443" s="131"/>
      <c r="J443" s="131"/>
      <c r="K443" s="131"/>
      <c r="L443" s="131"/>
      <c r="M443" s="131"/>
      <c r="N443" s="131"/>
      <c r="O443" s="131"/>
      <c r="P443" s="131"/>
      <c r="Q443" s="131"/>
    </row>
    <row r="444" spans="1:17" ht="15.75" customHeight="1">
      <c r="A444" s="130"/>
      <c r="B444" s="130"/>
      <c r="C444" s="404"/>
      <c r="D444" s="131"/>
      <c r="E444" s="131"/>
      <c r="F444" s="131"/>
      <c r="G444" s="131"/>
      <c r="H444" s="131"/>
      <c r="I444" s="131"/>
      <c r="J444" s="131"/>
      <c r="K444" s="131"/>
      <c r="L444" s="131"/>
      <c r="M444" s="131"/>
      <c r="N444" s="131"/>
      <c r="O444" s="131"/>
      <c r="P444" s="131"/>
      <c r="Q444" s="131"/>
    </row>
    <row r="445" spans="1:17" ht="15.75" customHeight="1">
      <c r="A445" s="130"/>
      <c r="B445" s="130"/>
      <c r="C445" s="404"/>
      <c r="D445" s="131"/>
      <c r="E445" s="131"/>
      <c r="F445" s="131"/>
      <c r="G445" s="131"/>
      <c r="H445" s="131"/>
      <c r="I445" s="131"/>
      <c r="J445" s="131"/>
      <c r="K445" s="131"/>
      <c r="L445" s="131"/>
      <c r="M445" s="131"/>
      <c r="N445" s="131"/>
      <c r="O445" s="131"/>
      <c r="P445" s="131"/>
      <c r="Q445" s="131"/>
    </row>
    <row r="446" spans="1:17" ht="15.75" customHeight="1">
      <c r="A446" s="130"/>
      <c r="B446" s="130"/>
      <c r="C446" s="404"/>
      <c r="D446" s="131"/>
      <c r="E446" s="131"/>
      <c r="F446" s="131"/>
      <c r="G446" s="131"/>
      <c r="H446" s="131"/>
      <c r="I446" s="131"/>
      <c r="J446" s="131"/>
      <c r="K446" s="131"/>
      <c r="L446" s="131"/>
      <c r="M446" s="131"/>
      <c r="N446" s="131"/>
      <c r="O446" s="131"/>
      <c r="P446" s="131"/>
      <c r="Q446" s="131"/>
    </row>
    <row r="447" spans="1:17" ht="15.75" customHeight="1">
      <c r="A447" s="130"/>
      <c r="B447" s="130"/>
      <c r="C447" s="404"/>
      <c r="D447" s="131"/>
      <c r="E447" s="131"/>
      <c r="F447" s="131"/>
      <c r="G447" s="131"/>
      <c r="H447" s="131"/>
      <c r="I447" s="131"/>
      <c r="J447" s="131"/>
      <c r="K447" s="131"/>
      <c r="L447" s="131"/>
      <c r="M447" s="131"/>
      <c r="N447" s="131"/>
      <c r="O447" s="131"/>
      <c r="P447" s="131"/>
      <c r="Q447" s="131"/>
    </row>
    <row r="448" spans="1:17" ht="15.75" customHeight="1">
      <c r="A448" s="130"/>
      <c r="B448" s="130"/>
      <c r="C448" s="404"/>
      <c r="D448" s="131"/>
      <c r="E448" s="131"/>
      <c r="F448" s="131"/>
      <c r="G448" s="131"/>
      <c r="H448" s="131"/>
      <c r="I448" s="131"/>
      <c r="J448" s="131"/>
      <c r="K448" s="131"/>
      <c r="L448" s="131"/>
      <c r="M448" s="131"/>
      <c r="N448" s="131"/>
      <c r="O448" s="131"/>
      <c r="P448" s="131"/>
      <c r="Q448" s="131"/>
    </row>
    <row r="449" spans="1:17" ht="15.75" customHeight="1">
      <c r="A449" s="130"/>
      <c r="B449" s="130"/>
      <c r="C449" s="404"/>
      <c r="D449" s="131"/>
      <c r="E449" s="131"/>
      <c r="F449" s="131"/>
      <c r="G449" s="131"/>
      <c r="H449" s="131"/>
      <c r="I449" s="131"/>
      <c r="J449" s="131"/>
      <c r="K449" s="131"/>
      <c r="L449" s="131"/>
      <c r="M449" s="131"/>
      <c r="N449" s="131"/>
      <c r="O449" s="131"/>
      <c r="P449" s="131"/>
      <c r="Q449" s="131"/>
    </row>
    <row r="450" spans="1:17" ht="15.75" customHeight="1">
      <c r="A450" s="130"/>
      <c r="B450" s="130"/>
      <c r="C450" s="404"/>
      <c r="D450" s="131"/>
      <c r="E450" s="131"/>
      <c r="F450" s="131"/>
      <c r="G450" s="131"/>
      <c r="H450" s="131"/>
      <c r="I450" s="131"/>
      <c r="J450" s="131"/>
      <c r="K450" s="131"/>
      <c r="L450" s="131"/>
      <c r="M450" s="131"/>
      <c r="N450" s="131"/>
      <c r="O450" s="131"/>
      <c r="P450" s="131"/>
      <c r="Q450" s="131"/>
    </row>
    <row r="451" spans="1:17" ht="15.75" customHeight="1">
      <c r="A451" s="130"/>
      <c r="B451" s="130"/>
      <c r="C451" s="404"/>
      <c r="D451" s="131"/>
      <c r="E451" s="131"/>
      <c r="F451" s="131"/>
      <c r="G451" s="131"/>
      <c r="H451" s="131"/>
      <c r="I451" s="131"/>
      <c r="J451" s="131"/>
      <c r="K451" s="131"/>
      <c r="L451" s="131"/>
      <c r="M451" s="131"/>
      <c r="N451" s="131"/>
      <c r="O451" s="131"/>
      <c r="P451" s="131"/>
      <c r="Q451" s="131"/>
    </row>
    <row r="452" spans="1:17" ht="15.75" customHeight="1">
      <c r="A452" s="130"/>
      <c r="B452" s="130"/>
      <c r="C452" s="404"/>
      <c r="D452" s="131"/>
      <c r="E452" s="131"/>
      <c r="F452" s="131"/>
      <c r="G452" s="131"/>
      <c r="H452" s="131"/>
      <c r="I452" s="131"/>
      <c r="J452" s="131"/>
      <c r="K452" s="131"/>
      <c r="L452" s="131"/>
      <c r="M452" s="131"/>
      <c r="N452" s="131"/>
      <c r="O452" s="131"/>
      <c r="P452" s="131"/>
      <c r="Q452" s="131"/>
    </row>
    <row r="453" spans="1:17" ht="15.75" customHeight="1">
      <c r="A453" s="130"/>
      <c r="B453" s="130"/>
      <c r="C453" s="404"/>
      <c r="D453" s="131"/>
      <c r="E453" s="131"/>
      <c r="F453" s="131"/>
      <c r="G453" s="131"/>
      <c r="H453" s="131"/>
      <c r="I453" s="131"/>
      <c r="J453" s="131"/>
      <c r="K453" s="131"/>
      <c r="L453" s="131"/>
      <c r="M453" s="131"/>
      <c r="N453" s="131"/>
      <c r="O453" s="131"/>
      <c r="P453" s="131"/>
      <c r="Q453" s="131"/>
    </row>
    <row r="454" spans="1:17" ht="15.75" customHeight="1">
      <c r="A454" s="130"/>
      <c r="B454" s="130"/>
      <c r="C454" s="404"/>
      <c r="D454" s="131"/>
      <c r="E454" s="131"/>
      <c r="F454" s="131"/>
      <c r="G454" s="131"/>
      <c r="H454" s="131"/>
      <c r="I454" s="131"/>
      <c r="J454" s="131"/>
      <c r="K454" s="131"/>
      <c r="L454" s="131"/>
      <c r="M454" s="131"/>
      <c r="N454" s="131"/>
      <c r="O454" s="131"/>
      <c r="P454" s="131"/>
      <c r="Q454" s="131"/>
    </row>
    <row r="455" spans="1:17" ht="15.75" customHeight="1">
      <c r="A455" s="130"/>
      <c r="B455" s="130"/>
      <c r="C455" s="404"/>
      <c r="D455" s="131"/>
      <c r="E455" s="131"/>
      <c r="F455" s="131"/>
      <c r="G455" s="131"/>
      <c r="H455" s="131"/>
      <c r="I455" s="131"/>
      <c r="J455" s="131"/>
      <c r="K455" s="131"/>
      <c r="L455" s="131"/>
      <c r="M455" s="131"/>
      <c r="N455" s="131"/>
      <c r="O455" s="131"/>
      <c r="P455" s="131"/>
      <c r="Q455" s="131"/>
    </row>
    <row r="456" spans="1:17" ht="15.75" customHeight="1">
      <c r="A456" s="130"/>
      <c r="B456" s="130"/>
      <c r="C456" s="404"/>
      <c r="D456" s="131"/>
      <c r="E456" s="131"/>
      <c r="F456" s="131"/>
      <c r="G456" s="131"/>
      <c r="H456" s="131"/>
      <c r="I456" s="131"/>
      <c r="J456" s="131"/>
      <c r="K456" s="131"/>
      <c r="L456" s="131"/>
      <c r="M456" s="131"/>
      <c r="N456" s="131"/>
      <c r="O456" s="131"/>
      <c r="P456" s="131"/>
      <c r="Q456" s="131"/>
    </row>
    <row r="457" spans="1:17" ht="15.75" customHeight="1">
      <c r="A457" s="130"/>
      <c r="B457" s="130"/>
      <c r="C457" s="404"/>
      <c r="D457" s="131"/>
      <c r="E457" s="131"/>
      <c r="F457" s="131"/>
      <c r="G457" s="131"/>
      <c r="H457" s="131"/>
      <c r="I457" s="131"/>
      <c r="J457" s="131"/>
      <c r="K457" s="131"/>
      <c r="L457" s="131"/>
      <c r="M457" s="131"/>
      <c r="N457" s="131"/>
      <c r="O457" s="131"/>
      <c r="P457" s="131"/>
      <c r="Q457" s="131"/>
    </row>
    <row r="458" spans="1:17" ht="15.75" customHeight="1">
      <c r="A458" s="130"/>
      <c r="B458" s="130"/>
      <c r="C458" s="404"/>
      <c r="D458" s="131"/>
      <c r="E458" s="131"/>
      <c r="F458" s="131"/>
      <c r="G458" s="131"/>
      <c r="H458" s="131"/>
      <c r="I458" s="131"/>
      <c r="J458" s="131"/>
      <c r="K458" s="131"/>
      <c r="L458" s="131"/>
      <c r="M458" s="131"/>
      <c r="N458" s="131"/>
      <c r="O458" s="131"/>
      <c r="P458" s="131"/>
      <c r="Q458" s="131"/>
    </row>
    <row r="459" spans="1:17" ht="15.75" customHeight="1">
      <c r="A459" s="130"/>
      <c r="B459" s="130"/>
      <c r="C459" s="404"/>
      <c r="D459" s="131"/>
      <c r="E459" s="131"/>
      <c r="F459" s="131"/>
      <c r="G459" s="131"/>
      <c r="H459" s="131"/>
      <c r="I459" s="131"/>
      <c r="J459" s="131"/>
      <c r="K459" s="131"/>
      <c r="L459" s="131"/>
      <c r="M459" s="131"/>
      <c r="N459" s="131"/>
      <c r="O459" s="131"/>
      <c r="P459" s="131"/>
      <c r="Q459" s="131"/>
    </row>
    <row r="460" spans="1:17" ht="15.75" customHeight="1">
      <c r="A460" s="130"/>
      <c r="B460" s="130"/>
      <c r="C460" s="404"/>
      <c r="D460" s="131"/>
      <c r="E460" s="131"/>
      <c r="F460" s="131"/>
      <c r="G460" s="131"/>
      <c r="H460" s="131"/>
      <c r="I460" s="131"/>
      <c r="J460" s="131"/>
      <c r="K460" s="131"/>
      <c r="L460" s="131"/>
      <c r="M460" s="131"/>
      <c r="N460" s="131"/>
      <c r="O460" s="131"/>
      <c r="P460" s="131"/>
      <c r="Q460" s="131"/>
    </row>
    <row r="461" spans="1:17" ht="15.75" customHeight="1">
      <c r="A461" s="130"/>
      <c r="B461" s="130"/>
      <c r="C461" s="404"/>
      <c r="D461" s="131"/>
      <c r="E461" s="131"/>
      <c r="F461" s="131"/>
      <c r="G461" s="131"/>
      <c r="H461" s="131"/>
      <c r="I461" s="131"/>
      <c r="J461" s="131"/>
      <c r="K461" s="131"/>
      <c r="L461" s="131"/>
      <c r="M461" s="131"/>
      <c r="N461" s="131"/>
      <c r="O461" s="131"/>
      <c r="P461" s="131"/>
      <c r="Q461" s="131"/>
    </row>
    <row r="462" spans="1:17" ht="15.75" customHeight="1">
      <c r="A462" s="130"/>
      <c r="B462" s="130"/>
      <c r="C462" s="404"/>
      <c r="D462" s="131"/>
      <c r="E462" s="131"/>
      <c r="F462" s="131"/>
      <c r="G462" s="131"/>
      <c r="H462" s="131"/>
      <c r="I462" s="131"/>
      <c r="J462" s="131"/>
      <c r="K462" s="131"/>
      <c r="L462" s="131"/>
      <c r="M462" s="131"/>
      <c r="N462" s="131"/>
      <c r="O462" s="131"/>
      <c r="P462" s="131"/>
      <c r="Q462" s="131"/>
    </row>
    <row r="463" spans="1:17" ht="15.75" customHeight="1">
      <c r="A463" s="130"/>
      <c r="B463" s="130"/>
      <c r="C463" s="404"/>
      <c r="D463" s="131"/>
      <c r="E463" s="131"/>
      <c r="F463" s="131"/>
      <c r="G463" s="131"/>
      <c r="H463" s="131"/>
      <c r="I463" s="131"/>
      <c r="J463" s="131"/>
      <c r="K463" s="131"/>
      <c r="L463" s="131"/>
      <c r="M463" s="131"/>
      <c r="N463" s="131"/>
      <c r="O463" s="131"/>
      <c r="P463" s="131"/>
      <c r="Q463" s="131"/>
    </row>
    <row r="464" spans="1:17" ht="15.75" customHeight="1">
      <c r="A464" s="130"/>
      <c r="B464" s="130"/>
      <c r="C464" s="404"/>
      <c r="D464" s="131"/>
      <c r="E464" s="131"/>
      <c r="F464" s="131"/>
      <c r="G464" s="131"/>
      <c r="H464" s="131"/>
      <c r="I464" s="131"/>
      <c r="J464" s="131"/>
      <c r="K464" s="131"/>
      <c r="L464" s="131"/>
      <c r="M464" s="131"/>
      <c r="N464" s="131"/>
      <c r="O464" s="131"/>
      <c r="P464" s="131"/>
      <c r="Q464" s="131"/>
    </row>
    <row r="465" spans="1:17" ht="15.75" customHeight="1">
      <c r="A465" s="130"/>
      <c r="B465" s="130"/>
      <c r="C465" s="404"/>
      <c r="D465" s="131"/>
      <c r="E465" s="131"/>
      <c r="F465" s="131"/>
      <c r="G465" s="131"/>
      <c r="H465" s="131"/>
      <c r="I465" s="131"/>
      <c r="J465" s="131"/>
      <c r="K465" s="131"/>
      <c r="L465" s="131"/>
      <c r="M465" s="131"/>
      <c r="N465" s="131"/>
      <c r="O465" s="131"/>
      <c r="P465" s="131"/>
      <c r="Q465" s="131"/>
    </row>
    <row r="466" spans="1:17" ht="15.75" customHeight="1">
      <c r="A466" s="130"/>
      <c r="B466" s="130"/>
      <c r="C466" s="404"/>
      <c r="D466" s="131"/>
      <c r="E466" s="131"/>
      <c r="F466" s="131"/>
      <c r="G466" s="131"/>
      <c r="H466" s="131"/>
      <c r="I466" s="131"/>
      <c r="J466" s="131"/>
      <c r="K466" s="131"/>
      <c r="L466" s="131"/>
      <c r="M466" s="131"/>
      <c r="N466" s="131"/>
      <c r="O466" s="131"/>
      <c r="P466" s="131"/>
      <c r="Q466" s="131"/>
    </row>
    <row r="467" spans="1:17" ht="15.75" customHeight="1">
      <c r="A467" s="130"/>
      <c r="B467" s="130"/>
      <c r="C467" s="404"/>
      <c r="D467" s="131"/>
      <c r="E467" s="131"/>
      <c r="F467" s="131"/>
      <c r="G467" s="131"/>
      <c r="H467" s="131"/>
      <c r="I467" s="131"/>
      <c r="J467" s="131"/>
      <c r="K467" s="131"/>
      <c r="L467" s="131"/>
      <c r="M467" s="131"/>
      <c r="N467" s="131"/>
      <c r="O467" s="131"/>
      <c r="P467" s="131"/>
      <c r="Q467" s="131"/>
    </row>
    <row r="468" spans="1:17" ht="15.75" customHeight="1">
      <c r="A468" s="130"/>
      <c r="B468" s="130"/>
      <c r="C468" s="404"/>
      <c r="D468" s="131"/>
      <c r="E468" s="131"/>
      <c r="F468" s="131"/>
      <c r="G468" s="131"/>
      <c r="H468" s="131"/>
      <c r="I468" s="131"/>
      <c r="J468" s="131"/>
      <c r="K468" s="131"/>
      <c r="L468" s="131"/>
      <c r="M468" s="131"/>
      <c r="N468" s="131"/>
      <c r="O468" s="131"/>
      <c r="P468" s="131"/>
      <c r="Q468" s="131"/>
    </row>
    <row r="469" spans="1:17" ht="15.75" customHeight="1">
      <c r="A469" s="130"/>
      <c r="B469" s="130"/>
      <c r="C469" s="404"/>
      <c r="D469" s="131"/>
      <c r="E469" s="131"/>
      <c r="F469" s="131"/>
      <c r="G469" s="131"/>
      <c r="H469" s="131"/>
      <c r="I469" s="131"/>
      <c r="J469" s="131"/>
      <c r="K469" s="131"/>
      <c r="L469" s="131"/>
      <c r="M469" s="131"/>
      <c r="N469" s="131"/>
      <c r="O469" s="131"/>
      <c r="P469" s="131"/>
      <c r="Q469" s="131"/>
    </row>
    <row r="470" spans="1:17" ht="15.75" customHeight="1">
      <c r="A470" s="130"/>
      <c r="B470" s="130"/>
      <c r="C470" s="404"/>
      <c r="D470" s="131"/>
      <c r="E470" s="131"/>
      <c r="F470" s="131"/>
      <c r="G470" s="131"/>
      <c r="H470" s="131"/>
      <c r="I470" s="131"/>
      <c r="J470" s="131"/>
      <c r="K470" s="131"/>
      <c r="L470" s="131"/>
      <c r="M470" s="131"/>
      <c r="N470" s="131"/>
      <c r="O470" s="131"/>
      <c r="P470" s="131"/>
      <c r="Q470" s="131"/>
    </row>
    <row r="471" spans="1:17" ht="15.75" customHeight="1">
      <c r="A471" s="130"/>
      <c r="B471" s="130"/>
      <c r="C471" s="404"/>
      <c r="D471" s="131"/>
      <c r="E471" s="131"/>
      <c r="F471" s="131"/>
      <c r="G471" s="131"/>
      <c r="H471" s="131"/>
      <c r="I471" s="131"/>
      <c r="J471" s="131"/>
      <c r="K471" s="131"/>
      <c r="L471" s="131"/>
      <c r="M471" s="131"/>
      <c r="N471" s="131"/>
      <c r="O471" s="131"/>
      <c r="P471" s="131"/>
      <c r="Q471" s="131"/>
    </row>
    <row r="472" spans="1:17" ht="15.75" customHeight="1">
      <c r="A472" s="130"/>
      <c r="B472" s="130"/>
      <c r="C472" s="404"/>
      <c r="D472" s="131"/>
      <c r="E472" s="131"/>
      <c r="F472" s="131"/>
      <c r="G472" s="131"/>
      <c r="H472" s="131"/>
      <c r="I472" s="131"/>
      <c r="J472" s="131"/>
      <c r="K472" s="131"/>
      <c r="L472" s="131"/>
      <c r="M472" s="131"/>
      <c r="N472" s="131"/>
      <c r="O472" s="131"/>
      <c r="P472" s="131"/>
      <c r="Q472" s="131"/>
    </row>
    <row r="473" spans="1:17" ht="15.75" customHeight="1">
      <c r="A473" s="130"/>
      <c r="B473" s="130"/>
      <c r="C473" s="404"/>
      <c r="D473" s="131"/>
      <c r="E473" s="131"/>
      <c r="F473" s="131"/>
      <c r="G473" s="131"/>
      <c r="H473" s="131"/>
      <c r="I473" s="131"/>
      <c r="J473" s="131"/>
      <c r="K473" s="131"/>
      <c r="L473" s="131"/>
      <c r="M473" s="131"/>
      <c r="N473" s="131"/>
      <c r="O473" s="131"/>
      <c r="P473" s="131"/>
      <c r="Q473" s="131"/>
    </row>
    <row r="474" spans="1:17" ht="15.75" customHeight="1">
      <c r="A474" s="130"/>
      <c r="B474" s="130"/>
      <c r="C474" s="404"/>
      <c r="D474" s="131"/>
      <c r="E474" s="131"/>
      <c r="F474" s="131"/>
      <c r="G474" s="131"/>
      <c r="H474" s="131"/>
      <c r="I474" s="131"/>
      <c r="J474" s="131"/>
      <c r="K474" s="131"/>
      <c r="L474" s="131"/>
      <c r="M474" s="131"/>
      <c r="N474" s="131"/>
      <c r="O474" s="131"/>
      <c r="P474" s="131"/>
      <c r="Q474" s="131"/>
    </row>
    <row r="475" spans="1:17" ht="15.75" customHeight="1">
      <c r="A475" s="130"/>
      <c r="B475" s="130"/>
      <c r="C475" s="404"/>
      <c r="D475" s="131"/>
      <c r="E475" s="131"/>
      <c r="F475" s="131"/>
      <c r="G475" s="131"/>
      <c r="H475" s="131"/>
      <c r="I475" s="131"/>
      <c r="J475" s="131"/>
      <c r="K475" s="131"/>
      <c r="L475" s="131"/>
      <c r="M475" s="131"/>
      <c r="N475" s="131"/>
      <c r="O475" s="131"/>
      <c r="P475" s="131"/>
      <c r="Q475" s="131"/>
    </row>
    <row r="476" spans="1:17" ht="15.75" customHeight="1">
      <c r="A476" s="130"/>
      <c r="B476" s="130"/>
      <c r="C476" s="404"/>
      <c r="D476" s="131"/>
      <c r="E476" s="131"/>
      <c r="F476" s="131"/>
      <c r="G476" s="131"/>
      <c r="H476" s="131"/>
      <c r="I476" s="131"/>
      <c r="J476" s="131"/>
      <c r="K476" s="131"/>
      <c r="L476" s="131"/>
      <c r="M476" s="131"/>
      <c r="N476" s="131"/>
      <c r="O476" s="131"/>
      <c r="P476" s="131"/>
      <c r="Q476" s="131"/>
    </row>
    <row r="477" spans="1:17" ht="15.75" customHeight="1">
      <c r="A477" s="130"/>
      <c r="B477" s="130"/>
      <c r="C477" s="404"/>
      <c r="D477" s="131"/>
      <c r="E477" s="131"/>
      <c r="F477" s="131"/>
      <c r="G477" s="131"/>
      <c r="H477" s="131"/>
      <c r="I477" s="131"/>
      <c r="J477" s="131"/>
      <c r="K477" s="131"/>
      <c r="L477" s="131"/>
      <c r="M477" s="131"/>
      <c r="N477" s="131"/>
      <c r="O477" s="131"/>
      <c r="P477" s="131"/>
      <c r="Q477" s="131"/>
    </row>
    <row r="478" spans="1:17" ht="15.75" customHeight="1">
      <c r="A478" s="130"/>
      <c r="B478" s="130"/>
      <c r="C478" s="404"/>
      <c r="D478" s="131"/>
      <c r="E478" s="131"/>
      <c r="F478" s="131"/>
      <c r="G478" s="131"/>
      <c r="H478" s="131"/>
      <c r="I478" s="131"/>
      <c r="J478" s="131"/>
      <c r="K478" s="131"/>
      <c r="L478" s="131"/>
      <c r="M478" s="131"/>
      <c r="N478" s="131"/>
      <c r="O478" s="131"/>
      <c r="P478" s="131"/>
      <c r="Q478" s="131"/>
    </row>
    <row r="479" spans="1:17" ht="15.75" customHeight="1">
      <c r="A479" s="130"/>
      <c r="B479" s="130"/>
      <c r="C479" s="404"/>
      <c r="D479" s="131"/>
      <c r="E479" s="131"/>
      <c r="F479" s="131"/>
      <c r="G479" s="131"/>
      <c r="H479" s="131"/>
      <c r="I479" s="131"/>
      <c r="J479" s="131"/>
      <c r="K479" s="131"/>
      <c r="L479" s="131"/>
      <c r="M479" s="131"/>
      <c r="N479" s="131"/>
      <c r="O479" s="131"/>
      <c r="P479" s="131"/>
      <c r="Q479" s="131"/>
    </row>
    <row r="480" spans="1:17" ht="15.75" customHeight="1">
      <c r="A480" s="130"/>
      <c r="B480" s="130"/>
      <c r="C480" s="404"/>
      <c r="D480" s="131"/>
      <c r="E480" s="131"/>
      <c r="F480" s="131"/>
      <c r="G480" s="131"/>
      <c r="H480" s="131"/>
      <c r="I480" s="131"/>
      <c r="J480" s="131"/>
      <c r="K480" s="131"/>
      <c r="L480" s="131"/>
      <c r="M480" s="131"/>
      <c r="N480" s="131"/>
      <c r="O480" s="131"/>
      <c r="P480" s="131"/>
      <c r="Q480" s="131"/>
    </row>
    <row r="481" spans="1:17" ht="15.75" customHeight="1">
      <c r="A481" s="130"/>
      <c r="B481" s="130"/>
      <c r="C481" s="404"/>
      <c r="D481" s="131"/>
      <c r="E481" s="131"/>
      <c r="F481" s="131"/>
      <c r="G481" s="131"/>
      <c r="H481" s="131"/>
      <c r="I481" s="131"/>
      <c r="J481" s="131"/>
      <c r="K481" s="131"/>
      <c r="L481" s="131"/>
      <c r="M481" s="131"/>
      <c r="N481" s="131"/>
      <c r="O481" s="131"/>
      <c r="P481" s="131"/>
      <c r="Q481" s="131"/>
    </row>
    <row r="482" spans="1:17" ht="15.75" customHeight="1">
      <c r="A482" s="130"/>
      <c r="B482" s="130"/>
      <c r="C482" s="404"/>
      <c r="D482" s="131"/>
      <c r="E482" s="131"/>
      <c r="F482" s="131"/>
      <c r="G482" s="131"/>
      <c r="H482" s="131"/>
      <c r="I482" s="131"/>
      <c r="J482" s="131"/>
      <c r="K482" s="131"/>
      <c r="L482" s="131"/>
      <c r="M482" s="131"/>
      <c r="N482" s="131"/>
      <c r="O482" s="131"/>
      <c r="P482" s="131"/>
      <c r="Q482" s="131"/>
    </row>
    <row r="483" spans="1:17" ht="15.75" customHeight="1">
      <c r="A483" s="130"/>
      <c r="B483" s="130"/>
      <c r="C483" s="404"/>
      <c r="D483" s="131"/>
      <c r="E483" s="131"/>
      <c r="F483" s="131"/>
      <c r="G483" s="131"/>
      <c r="H483" s="131"/>
      <c r="I483" s="131"/>
      <c r="J483" s="131"/>
      <c r="K483" s="131"/>
      <c r="L483" s="131"/>
      <c r="M483" s="131"/>
      <c r="N483" s="131"/>
      <c r="O483" s="131"/>
      <c r="P483" s="131"/>
      <c r="Q483" s="131"/>
    </row>
    <row r="484" spans="1:17" ht="15.75" customHeight="1">
      <c r="A484" s="130"/>
      <c r="B484" s="130"/>
      <c r="C484" s="404"/>
      <c r="D484" s="131"/>
      <c r="E484" s="131"/>
      <c r="F484" s="131"/>
      <c r="G484" s="131"/>
      <c r="H484" s="131"/>
      <c r="I484" s="131"/>
      <c r="J484" s="131"/>
      <c r="K484" s="131"/>
      <c r="L484" s="131"/>
      <c r="M484" s="131"/>
      <c r="N484" s="131"/>
      <c r="O484" s="131"/>
      <c r="P484" s="131"/>
      <c r="Q484" s="131"/>
    </row>
    <row r="485" spans="1:17" ht="15.75" customHeight="1">
      <c r="A485" s="130"/>
      <c r="B485" s="130"/>
      <c r="C485" s="404"/>
      <c r="D485" s="131"/>
      <c r="E485" s="131"/>
      <c r="F485" s="131"/>
      <c r="G485" s="131"/>
      <c r="H485" s="131"/>
      <c r="I485" s="131"/>
      <c r="J485" s="131"/>
      <c r="K485" s="131"/>
      <c r="L485" s="131"/>
      <c r="M485" s="131"/>
      <c r="N485" s="131"/>
      <c r="O485" s="131"/>
      <c r="P485" s="131"/>
      <c r="Q485" s="131"/>
    </row>
    <row r="486" spans="1:17" ht="15.75" customHeight="1">
      <c r="A486" s="130"/>
      <c r="B486" s="130"/>
      <c r="C486" s="404"/>
      <c r="D486" s="131"/>
      <c r="E486" s="131"/>
      <c r="F486" s="131"/>
      <c r="G486" s="131"/>
      <c r="H486" s="131"/>
      <c r="I486" s="131"/>
      <c r="J486" s="131"/>
      <c r="K486" s="131"/>
      <c r="L486" s="131"/>
      <c r="M486" s="131"/>
      <c r="N486" s="131"/>
      <c r="O486" s="131"/>
      <c r="P486" s="131"/>
      <c r="Q486" s="131"/>
    </row>
    <row r="487" spans="1:17" ht="15.75" customHeight="1">
      <c r="A487" s="130"/>
      <c r="B487" s="130"/>
      <c r="C487" s="404"/>
      <c r="D487" s="131"/>
      <c r="E487" s="131"/>
      <c r="F487" s="131"/>
      <c r="G487" s="131"/>
      <c r="H487" s="131"/>
      <c r="I487" s="131"/>
      <c r="J487" s="131"/>
      <c r="K487" s="131"/>
      <c r="L487" s="131"/>
      <c r="M487" s="131"/>
      <c r="N487" s="131"/>
      <c r="O487" s="131"/>
      <c r="P487" s="131"/>
      <c r="Q487" s="131"/>
    </row>
    <row r="488" spans="1:17" ht="15.75" customHeight="1">
      <c r="A488" s="130"/>
      <c r="B488" s="130"/>
      <c r="C488" s="404"/>
      <c r="D488" s="131"/>
      <c r="E488" s="131"/>
      <c r="F488" s="131"/>
      <c r="G488" s="131"/>
      <c r="H488" s="131"/>
      <c r="I488" s="131"/>
      <c r="J488" s="131"/>
      <c r="K488" s="131"/>
      <c r="L488" s="131"/>
      <c r="M488" s="131"/>
      <c r="N488" s="131"/>
      <c r="O488" s="131"/>
      <c r="P488" s="131"/>
      <c r="Q488" s="131"/>
    </row>
    <row r="489" spans="1:17" ht="15.75" customHeight="1">
      <c r="A489" s="130"/>
      <c r="B489" s="130"/>
      <c r="C489" s="404"/>
      <c r="D489" s="131"/>
      <c r="E489" s="131"/>
      <c r="F489" s="131"/>
      <c r="G489" s="131"/>
      <c r="H489" s="131"/>
      <c r="I489" s="131"/>
      <c r="J489" s="131"/>
      <c r="K489" s="131"/>
      <c r="L489" s="131"/>
      <c r="M489" s="131"/>
      <c r="N489" s="131"/>
      <c r="O489" s="131"/>
      <c r="P489" s="131"/>
      <c r="Q489" s="131"/>
    </row>
    <row r="490" spans="1:17" ht="15.75" customHeight="1">
      <c r="A490" s="130"/>
      <c r="B490" s="130"/>
      <c r="C490" s="404"/>
      <c r="D490" s="131"/>
      <c r="E490" s="131"/>
      <c r="F490" s="131"/>
      <c r="G490" s="131"/>
      <c r="H490" s="131"/>
      <c r="I490" s="131"/>
      <c r="J490" s="131"/>
      <c r="K490" s="131"/>
      <c r="L490" s="131"/>
      <c r="M490" s="131"/>
      <c r="N490" s="131"/>
      <c r="O490" s="131"/>
      <c r="P490" s="131"/>
      <c r="Q490" s="131"/>
    </row>
    <row r="491" spans="1:17" ht="15.75" customHeight="1">
      <c r="A491" s="130"/>
      <c r="B491" s="130"/>
      <c r="C491" s="404"/>
      <c r="D491" s="131"/>
      <c r="E491" s="131"/>
      <c r="F491" s="131"/>
      <c r="G491" s="131"/>
      <c r="H491" s="131"/>
      <c r="I491" s="131"/>
      <c r="J491" s="131"/>
      <c r="K491" s="131"/>
      <c r="L491" s="131"/>
      <c r="M491" s="131"/>
      <c r="N491" s="131"/>
      <c r="O491" s="131"/>
      <c r="P491" s="131"/>
      <c r="Q491" s="131"/>
    </row>
    <row r="492" spans="1:17" ht="15.75" customHeight="1">
      <c r="A492" s="130"/>
      <c r="B492" s="130"/>
      <c r="C492" s="404"/>
      <c r="D492" s="131"/>
      <c r="E492" s="131"/>
      <c r="F492" s="131"/>
      <c r="G492" s="131"/>
      <c r="H492" s="131"/>
      <c r="I492" s="131"/>
      <c r="J492" s="131"/>
      <c r="K492" s="131"/>
      <c r="L492" s="131"/>
      <c r="M492" s="131"/>
      <c r="N492" s="131"/>
      <c r="O492" s="131"/>
      <c r="P492" s="131"/>
      <c r="Q492" s="131"/>
    </row>
    <row r="493" spans="1:17" ht="15.75" customHeight="1">
      <c r="A493" s="130"/>
      <c r="B493" s="130"/>
      <c r="C493" s="404"/>
      <c r="D493" s="131"/>
      <c r="E493" s="131"/>
      <c r="F493" s="131"/>
      <c r="G493" s="131"/>
      <c r="H493" s="131"/>
      <c r="I493" s="131"/>
      <c r="J493" s="131"/>
      <c r="K493" s="131"/>
      <c r="L493" s="131"/>
      <c r="M493" s="131"/>
      <c r="N493" s="131"/>
      <c r="O493" s="131"/>
      <c r="P493" s="131"/>
      <c r="Q493" s="131"/>
    </row>
    <row r="494" spans="1:17" ht="15.75" customHeight="1">
      <c r="A494" s="130"/>
      <c r="B494" s="130"/>
      <c r="C494" s="404"/>
      <c r="D494" s="131"/>
      <c r="E494" s="131"/>
      <c r="F494" s="131"/>
      <c r="G494" s="131"/>
      <c r="H494" s="131"/>
      <c r="I494" s="131"/>
      <c r="J494" s="131"/>
      <c r="K494" s="131"/>
      <c r="L494" s="131"/>
      <c r="M494" s="131"/>
      <c r="N494" s="131"/>
      <c r="O494" s="131"/>
      <c r="P494" s="131"/>
      <c r="Q494" s="131"/>
    </row>
    <row r="495" spans="1:17" ht="15.75" customHeight="1">
      <c r="A495" s="130"/>
      <c r="B495" s="130"/>
      <c r="C495" s="404"/>
      <c r="D495" s="131"/>
      <c r="E495" s="131"/>
      <c r="F495" s="131"/>
      <c r="G495" s="131"/>
      <c r="H495" s="131"/>
      <c r="I495" s="131"/>
      <c r="J495" s="131"/>
      <c r="K495" s="131"/>
      <c r="L495" s="131"/>
      <c r="M495" s="131"/>
      <c r="N495" s="131"/>
      <c r="O495" s="131"/>
      <c r="P495" s="131"/>
      <c r="Q495" s="131"/>
    </row>
    <row r="496" spans="1:17" ht="15.75" customHeight="1">
      <c r="A496" s="130"/>
      <c r="B496" s="130"/>
      <c r="C496" s="404"/>
      <c r="D496" s="131"/>
      <c r="E496" s="131"/>
      <c r="F496" s="131"/>
      <c r="G496" s="131"/>
      <c r="H496" s="131"/>
      <c r="I496" s="131"/>
      <c r="J496" s="131"/>
      <c r="K496" s="131"/>
      <c r="L496" s="131"/>
      <c r="M496" s="131"/>
      <c r="N496" s="131"/>
      <c r="O496" s="131"/>
      <c r="P496" s="131"/>
      <c r="Q496" s="131"/>
    </row>
    <row r="497" spans="1:17" ht="15.75" customHeight="1">
      <c r="A497" s="130"/>
      <c r="B497" s="130"/>
      <c r="C497" s="404"/>
      <c r="D497" s="131"/>
      <c r="E497" s="131"/>
      <c r="F497" s="131"/>
      <c r="G497" s="131"/>
      <c r="H497" s="131"/>
      <c r="I497" s="131"/>
      <c r="J497" s="131"/>
      <c r="K497" s="131"/>
      <c r="L497" s="131"/>
      <c r="M497" s="131"/>
      <c r="N497" s="131"/>
      <c r="O497" s="131"/>
      <c r="P497" s="131"/>
      <c r="Q497" s="131"/>
    </row>
    <row r="498" spans="1:17" ht="15.75" customHeight="1">
      <c r="A498" s="130"/>
      <c r="B498" s="130"/>
      <c r="C498" s="404"/>
      <c r="D498" s="131"/>
      <c r="E498" s="131"/>
      <c r="F498" s="131"/>
      <c r="G498" s="131"/>
      <c r="H498" s="131"/>
      <c r="I498" s="131"/>
      <c r="J498" s="131"/>
      <c r="K498" s="131"/>
      <c r="L498" s="131"/>
      <c r="M498" s="131"/>
      <c r="N498" s="131"/>
      <c r="O498" s="131"/>
      <c r="P498" s="131"/>
      <c r="Q498" s="131"/>
    </row>
    <row r="499" spans="1:17" ht="15.75" customHeight="1">
      <c r="A499" s="130"/>
      <c r="B499" s="130"/>
      <c r="C499" s="404"/>
      <c r="D499" s="131"/>
      <c r="E499" s="131"/>
      <c r="F499" s="131"/>
      <c r="G499" s="131"/>
      <c r="H499" s="131"/>
      <c r="I499" s="131"/>
      <c r="J499" s="131"/>
      <c r="K499" s="131"/>
      <c r="L499" s="131"/>
      <c r="M499" s="131"/>
      <c r="N499" s="131"/>
      <c r="O499" s="131"/>
      <c r="P499" s="131"/>
      <c r="Q499" s="131"/>
    </row>
    <row r="500" spans="1:17" ht="15.75" customHeight="1">
      <c r="A500" s="130"/>
      <c r="B500" s="130"/>
      <c r="C500" s="404"/>
      <c r="D500" s="131"/>
      <c r="E500" s="131"/>
      <c r="F500" s="131"/>
      <c r="G500" s="131"/>
      <c r="H500" s="131"/>
      <c r="I500" s="131"/>
      <c r="J500" s="131"/>
      <c r="K500" s="131"/>
      <c r="L500" s="131"/>
      <c r="M500" s="131"/>
      <c r="N500" s="131"/>
      <c r="O500" s="131"/>
      <c r="P500" s="131"/>
      <c r="Q500" s="131"/>
    </row>
    <row r="501" spans="1:17" ht="15.75" customHeight="1">
      <c r="A501" s="130"/>
      <c r="B501" s="130"/>
      <c r="C501" s="404"/>
      <c r="D501" s="131"/>
      <c r="E501" s="131"/>
      <c r="F501" s="131"/>
      <c r="G501" s="131"/>
      <c r="H501" s="131"/>
      <c r="I501" s="131"/>
      <c r="J501" s="131"/>
      <c r="K501" s="131"/>
      <c r="L501" s="131"/>
      <c r="M501" s="131"/>
      <c r="N501" s="131"/>
      <c r="O501" s="131"/>
      <c r="P501" s="131"/>
      <c r="Q501" s="131"/>
    </row>
    <row r="502" spans="1:17" ht="15.75" customHeight="1">
      <c r="A502" s="130"/>
      <c r="B502" s="130"/>
      <c r="C502" s="404"/>
      <c r="D502" s="131"/>
      <c r="E502" s="131"/>
      <c r="F502" s="131"/>
      <c r="G502" s="131"/>
      <c r="H502" s="131"/>
      <c r="I502" s="131"/>
      <c r="J502" s="131"/>
      <c r="K502" s="131"/>
      <c r="L502" s="131"/>
      <c r="M502" s="131"/>
      <c r="N502" s="131"/>
      <c r="O502" s="131"/>
      <c r="P502" s="131"/>
      <c r="Q502" s="131"/>
    </row>
    <row r="503" spans="1:17" ht="15.75" customHeight="1">
      <c r="A503" s="130"/>
      <c r="B503" s="130"/>
      <c r="C503" s="404"/>
      <c r="D503" s="131"/>
      <c r="E503" s="131"/>
      <c r="F503" s="131"/>
      <c r="G503" s="131"/>
      <c r="H503" s="131"/>
      <c r="I503" s="131"/>
      <c r="J503" s="131"/>
      <c r="K503" s="131"/>
      <c r="L503" s="131"/>
      <c r="M503" s="131"/>
      <c r="N503" s="131"/>
      <c r="O503" s="131"/>
      <c r="P503" s="131"/>
      <c r="Q503" s="131"/>
    </row>
    <row r="504" spans="1:17" ht="15.75" customHeight="1">
      <c r="A504" s="130"/>
      <c r="B504" s="130"/>
      <c r="C504" s="404"/>
      <c r="D504" s="131"/>
      <c r="E504" s="131"/>
      <c r="F504" s="131"/>
      <c r="G504" s="131"/>
      <c r="H504" s="131"/>
      <c r="I504" s="131"/>
      <c r="J504" s="131"/>
      <c r="K504" s="131"/>
      <c r="L504" s="131"/>
      <c r="M504" s="131"/>
      <c r="N504" s="131"/>
      <c r="O504" s="131"/>
      <c r="P504" s="131"/>
      <c r="Q504" s="131"/>
    </row>
    <row r="505" spans="1:17" ht="15.75" customHeight="1">
      <c r="A505" s="130"/>
      <c r="B505" s="130"/>
      <c r="C505" s="404"/>
      <c r="D505" s="131"/>
      <c r="E505" s="131"/>
      <c r="F505" s="131"/>
      <c r="G505" s="131"/>
      <c r="H505" s="131"/>
      <c r="I505" s="131"/>
      <c r="J505" s="131"/>
      <c r="K505" s="131"/>
      <c r="L505" s="131"/>
      <c r="M505" s="131"/>
      <c r="N505" s="131"/>
      <c r="O505" s="131"/>
      <c r="P505" s="131"/>
      <c r="Q505" s="131"/>
    </row>
    <row r="506" spans="1:17" ht="15.75" customHeight="1">
      <c r="A506" s="130"/>
      <c r="B506" s="130"/>
      <c r="C506" s="404"/>
      <c r="D506" s="131"/>
      <c r="E506" s="131"/>
      <c r="F506" s="131"/>
      <c r="G506" s="131"/>
      <c r="H506" s="131"/>
      <c r="I506" s="131"/>
      <c r="J506" s="131"/>
      <c r="K506" s="131"/>
      <c r="L506" s="131"/>
      <c r="M506" s="131"/>
      <c r="N506" s="131"/>
      <c r="O506" s="131"/>
      <c r="P506" s="131"/>
      <c r="Q506" s="131"/>
    </row>
    <row r="507" spans="1:17" ht="15.75" customHeight="1">
      <c r="A507" s="130"/>
      <c r="B507" s="130"/>
      <c r="C507" s="404"/>
      <c r="D507" s="131"/>
      <c r="E507" s="131"/>
      <c r="F507" s="131"/>
      <c r="G507" s="131"/>
      <c r="H507" s="131"/>
      <c r="I507" s="131"/>
      <c r="J507" s="131"/>
      <c r="K507" s="131"/>
      <c r="L507" s="131"/>
      <c r="M507" s="131"/>
      <c r="N507" s="131"/>
      <c r="O507" s="131"/>
      <c r="P507" s="131"/>
      <c r="Q507" s="131"/>
    </row>
    <row r="508" spans="1:17" ht="15.75" customHeight="1">
      <c r="A508" s="130"/>
      <c r="B508" s="130"/>
      <c r="C508" s="404"/>
      <c r="D508" s="131"/>
      <c r="E508" s="131"/>
      <c r="F508" s="131"/>
      <c r="G508" s="131"/>
      <c r="H508" s="131"/>
      <c r="I508" s="131"/>
      <c r="J508" s="131"/>
      <c r="K508" s="131"/>
      <c r="L508" s="131"/>
      <c r="M508" s="131"/>
      <c r="N508" s="131"/>
      <c r="O508" s="131"/>
      <c r="P508" s="131"/>
      <c r="Q508" s="131"/>
    </row>
    <row r="509" spans="1:17" ht="15.75" customHeight="1">
      <c r="A509" s="130"/>
      <c r="B509" s="130"/>
      <c r="C509" s="404"/>
      <c r="D509" s="131"/>
      <c r="E509" s="131"/>
      <c r="F509" s="131"/>
      <c r="G509" s="131"/>
      <c r="H509" s="131"/>
      <c r="I509" s="131"/>
      <c r="J509" s="131"/>
      <c r="K509" s="131"/>
      <c r="L509" s="131"/>
      <c r="M509" s="131"/>
      <c r="N509" s="131"/>
      <c r="O509" s="131"/>
      <c r="P509" s="131"/>
      <c r="Q509" s="131"/>
    </row>
    <row r="510" spans="1:17" ht="15.75" customHeight="1">
      <c r="A510" s="130"/>
      <c r="B510" s="130"/>
      <c r="C510" s="404"/>
      <c r="D510" s="131"/>
      <c r="E510" s="131"/>
      <c r="F510" s="131"/>
      <c r="G510" s="131"/>
      <c r="H510" s="131"/>
      <c r="I510" s="131"/>
      <c r="J510" s="131"/>
      <c r="K510" s="131"/>
      <c r="L510" s="131"/>
      <c r="M510" s="131"/>
      <c r="N510" s="131"/>
      <c r="O510" s="131"/>
      <c r="P510" s="131"/>
      <c r="Q510" s="131"/>
    </row>
    <row r="511" spans="1:17" ht="15.75" customHeight="1">
      <c r="A511" s="130"/>
      <c r="B511" s="130"/>
      <c r="C511" s="404"/>
      <c r="D511" s="131"/>
      <c r="E511" s="131"/>
      <c r="F511" s="131"/>
      <c r="G511" s="131"/>
      <c r="H511" s="131"/>
      <c r="I511" s="131"/>
      <c r="J511" s="131"/>
      <c r="K511" s="131"/>
      <c r="L511" s="131"/>
      <c r="M511" s="131"/>
      <c r="N511" s="131"/>
      <c r="O511" s="131"/>
      <c r="P511" s="131"/>
      <c r="Q511" s="131"/>
    </row>
    <row r="512" spans="1:17" ht="15.75" customHeight="1">
      <c r="A512" s="130"/>
      <c r="B512" s="130"/>
      <c r="C512" s="404"/>
      <c r="D512" s="131"/>
      <c r="E512" s="131"/>
      <c r="F512" s="131"/>
      <c r="G512" s="131"/>
      <c r="H512" s="131"/>
      <c r="I512" s="131"/>
      <c r="J512" s="131"/>
      <c r="K512" s="131"/>
      <c r="L512" s="131"/>
      <c r="M512" s="131"/>
      <c r="N512" s="131"/>
      <c r="O512" s="131"/>
      <c r="P512" s="131"/>
      <c r="Q512" s="131"/>
    </row>
    <row r="513" spans="1:17" ht="15.75" customHeight="1">
      <c r="A513" s="130"/>
      <c r="B513" s="130"/>
      <c r="C513" s="404"/>
      <c r="D513" s="131"/>
      <c r="E513" s="131"/>
      <c r="F513" s="131"/>
      <c r="G513" s="131"/>
      <c r="H513" s="131"/>
      <c r="I513" s="131"/>
      <c r="J513" s="131"/>
      <c r="K513" s="131"/>
      <c r="L513" s="131"/>
      <c r="M513" s="131"/>
      <c r="N513" s="131"/>
      <c r="O513" s="131"/>
      <c r="P513" s="131"/>
      <c r="Q513" s="131"/>
    </row>
    <row r="514" spans="1:17" ht="15.75" customHeight="1">
      <c r="A514" s="130"/>
      <c r="B514" s="130"/>
      <c r="C514" s="404"/>
      <c r="D514" s="131"/>
      <c r="E514" s="131"/>
      <c r="F514" s="131"/>
      <c r="G514" s="131"/>
      <c r="H514" s="131"/>
      <c r="I514" s="131"/>
      <c r="J514" s="131"/>
      <c r="K514" s="131"/>
      <c r="L514" s="131"/>
      <c r="M514" s="131"/>
      <c r="N514" s="131"/>
      <c r="O514" s="131"/>
      <c r="P514" s="131"/>
      <c r="Q514" s="131"/>
    </row>
    <row r="515" spans="1:17" ht="15.75" customHeight="1">
      <c r="A515" s="130"/>
      <c r="B515" s="130"/>
      <c r="C515" s="404"/>
      <c r="D515" s="131"/>
      <c r="E515" s="131"/>
      <c r="F515" s="131"/>
      <c r="G515" s="131"/>
      <c r="H515" s="131"/>
      <c r="I515" s="131"/>
      <c r="J515" s="131"/>
      <c r="K515" s="131"/>
      <c r="L515" s="131"/>
      <c r="M515" s="131"/>
      <c r="N515" s="131"/>
      <c r="O515" s="131"/>
      <c r="P515" s="131"/>
      <c r="Q515" s="131"/>
    </row>
    <row r="516" spans="1:17" ht="15.75" customHeight="1">
      <c r="A516" s="130"/>
      <c r="B516" s="130"/>
      <c r="C516" s="404"/>
      <c r="D516" s="131"/>
      <c r="E516" s="131"/>
      <c r="F516" s="131"/>
      <c r="G516" s="131"/>
      <c r="H516" s="131"/>
      <c r="I516" s="131"/>
      <c r="J516" s="131"/>
      <c r="K516" s="131"/>
      <c r="L516" s="131"/>
      <c r="M516" s="131"/>
      <c r="N516" s="131"/>
      <c r="O516" s="131"/>
      <c r="P516" s="131"/>
      <c r="Q516" s="131"/>
    </row>
    <row r="517" spans="1:17" ht="15.75" customHeight="1">
      <c r="A517" s="130"/>
      <c r="B517" s="130"/>
      <c r="C517" s="404"/>
      <c r="D517" s="131"/>
      <c r="E517" s="131"/>
      <c r="F517" s="131"/>
      <c r="G517" s="131"/>
      <c r="H517" s="131"/>
      <c r="I517" s="131"/>
      <c r="J517" s="131"/>
      <c r="K517" s="131"/>
      <c r="L517" s="131"/>
      <c r="M517" s="131"/>
      <c r="N517" s="131"/>
      <c r="O517" s="131"/>
      <c r="P517" s="131"/>
      <c r="Q517" s="131"/>
    </row>
    <row r="518" spans="1:17" ht="15.75" customHeight="1">
      <c r="A518" s="130"/>
      <c r="B518" s="130"/>
      <c r="C518" s="404"/>
      <c r="D518" s="131"/>
      <c r="E518" s="131"/>
      <c r="F518" s="131"/>
      <c r="G518" s="131"/>
      <c r="H518" s="131"/>
      <c r="I518" s="131"/>
      <c r="J518" s="131"/>
      <c r="K518" s="131"/>
      <c r="L518" s="131"/>
      <c r="M518" s="131"/>
      <c r="N518" s="131"/>
      <c r="O518" s="131"/>
      <c r="P518" s="131"/>
      <c r="Q518" s="131"/>
    </row>
    <row r="519" spans="1:17" ht="15.75" customHeight="1">
      <c r="A519" s="130"/>
      <c r="B519" s="130"/>
      <c r="C519" s="404"/>
      <c r="D519" s="131"/>
      <c r="E519" s="131"/>
      <c r="F519" s="131"/>
      <c r="G519" s="131"/>
      <c r="H519" s="131"/>
      <c r="I519" s="131"/>
      <c r="J519" s="131"/>
      <c r="K519" s="131"/>
      <c r="L519" s="131"/>
      <c r="M519" s="131"/>
      <c r="N519" s="131"/>
      <c r="O519" s="131"/>
      <c r="P519" s="131"/>
      <c r="Q519" s="131"/>
    </row>
    <row r="520" spans="1:17" ht="15.75" customHeight="1">
      <c r="A520" s="130"/>
      <c r="B520" s="130"/>
      <c r="C520" s="404"/>
      <c r="D520" s="131"/>
      <c r="E520" s="131"/>
      <c r="F520" s="131"/>
      <c r="G520" s="131"/>
      <c r="H520" s="131"/>
      <c r="I520" s="131"/>
      <c r="J520" s="131"/>
      <c r="K520" s="131"/>
      <c r="L520" s="131"/>
      <c r="M520" s="131"/>
      <c r="N520" s="131"/>
      <c r="O520" s="131"/>
      <c r="P520" s="131"/>
      <c r="Q520" s="131"/>
    </row>
    <row r="521" spans="1:17" ht="15.75" customHeight="1">
      <c r="A521" s="130"/>
      <c r="B521" s="130"/>
      <c r="C521" s="404"/>
      <c r="D521" s="131"/>
      <c r="E521" s="131"/>
      <c r="F521" s="131"/>
      <c r="G521" s="131"/>
      <c r="H521" s="131"/>
      <c r="I521" s="131"/>
      <c r="J521" s="131"/>
      <c r="K521" s="131"/>
      <c r="L521" s="131"/>
      <c r="M521" s="131"/>
      <c r="N521" s="131"/>
      <c r="O521" s="131"/>
      <c r="P521" s="131"/>
      <c r="Q521" s="131"/>
    </row>
    <row r="522" spans="1:17" ht="15.75" customHeight="1">
      <c r="A522" s="130"/>
      <c r="B522" s="130"/>
      <c r="C522" s="404"/>
      <c r="D522" s="131"/>
      <c r="E522" s="131"/>
      <c r="F522" s="131"/>
      <c r="G522" s="131"/>
      <c r="H522" s="131"/>
      <c r="I522" s="131"/>
      <c r="J522" s="131"/>
      <c r="K522" s="131"/>
      <c r="L522" s="131"/>
      <c r="M522" s="131"/>
      <c r="N522" s="131"/>
      <c r="O522" s="131"/>
      <c r="P522" s="131"/>
      <c r="Q522" s="131"/>
    </row>
    <row r="523" spans="1:17" ht="15.75" customHeight="1">
      <c r="A523" s="130"/>
      <c r="B523" s="130"/>
      <c r="C523" s="404"/>
      <c r="D523" s="131"/>
      <c r="E523" s="131"/>
      <c r="F523" s="131"/>
      <c r="G523" s="131"/>
      <c r="H523" s="131"/>
      <c r="I523" s="131"/>
      <c r="J523" s="131"/>
      <c r="K523" s="131"/>
      <c r="L523" s="131"/>
      <c r="M523" s="131"/>
      <c r="N523" s="131"/>
      <c r="O523" s="131"/>
      <c r="P523" s="131"/>
      <c r="Q523" s="131"/>
    </row>
    <row r="524" spans="1:17" ht="15.75" customHeight="1">
      <c r="A524" s="130"/>
      <c r="B524" s="130"/>
      <c r="C524" s="404"/>
      <c r="D524" s="131"/>
      <c r="E524" s="131"/>
      <c r="F524" s="131"/>
      <c r="G524" s="131"/>
      <c r="H524" s="131"/>
      <c r="I524" s="131"/>
      <c r="J524" s="131"/>
      <c r="K524" s="131"/>
      <c r="L524" s="131"/>
      <c r="M524" s="131"/>
      <c r="N524" s="131"/>
      <c r="O524" s="131"/>
      <c r="P524" s="131"/>
      <c r="Q524" s="131"/>
    </row>
    <row r="525" spans="1:17" ht="15.75" customHeight="1">
      <c r="A525" s="130"/>
      <c r="B525" s="130"/>
      <c r="C525" s="404"/>
      <c r="D525" s="131"/>
      <c r="E525" s="131"/>
      <c r="F525" s="131"/>
      <c r="G525" s="131"/>
      <c r="H525" s="131"/>
      <c r="I525" s="131"/>
      <c r="J525" s="131"/>
      <c r="K525" s="131"/>
      <c r="L525" s="131"/>
      <c r="M525" s="131"/>
      <c r="N525" s="131"/>
      <c r="O525" s="131"/>
      <c r="P525" s="131"/>
      <c r="Q525" s="131"/>
    </row>
    <row r="526" spans="1:17" ht="15.75" customHeight="1">
      <c r="A526" s="130"/>
      <c r="B526" s="130"/>
      <c r="C526" s="404"/>
      <c r="D526" s="131"/>
      <c r="E526" s="131"/>
      <c r="F526" s="131"/>
      <c r="G526" s="131"/>
      <c r="H526" s="131"/>
      <c r="I526" s="131"/>
      <c r="J526" s="131"/>
      <c r="K526" s="131"/>
      <c r="L526" s="131"/>
      <c r="M526" s="131"/>
      <c r="N526" s="131"/>
      <c r="O526" s="131"/>
      <c r="P526" s="131"/>
      <c r="Q526" s="131"/>
    </row>
    <row r="527" spans="1:17" ht="15.75" customHeight="1">
      <c r="A527" s="130"/>
      <c r="B527" s="130"/>
      <c r="C527" s="404"/>
      <c r="D527" s="131"/>
      <c r="E527" s="131"/>
      <c r="F527" s="131"/>
      <c r="G527" s="131"/>
      <c r="H527" s="131"/>
      <c r="I527" s="131"/>
      <c r="J527" s="131"/>
      <c r="K527" s="131"/>
      <c r="L527" s="131"/>
      <c r="M527" s="131"/>
      <c r="N527" s="131"/>
      <c r="O527" s="131"/>
      <c r="P527" s="131"/>
      <c r="Q527" s="131"/>
    </row>
    <row r="528" spans="1:17" ht="15.75" customHeight="1">
      <c r="A528" s="130"/>
      <c r="B528" s="130"/>
      <c r="C528" s="404"/>
      <c r="D528" s="131"/>
      <c r="E528" s="131"/>
      <c r="F528" s="131"/>
      <c r="G528" s="131"/>
      <c r="H528" s="131"/>
      <c r="I528" s="131"/>
      <c r="J528" s="131"/>
      <c r="K528" s="131"/>
      <c r="L528" s="131"/>
      <c r="M528" s="131"/>
      <c r="N528" s="131"/>
      <c r="O528" s="131"/>
      <c r="P528" s="131"/>
      <c r="Q528" s="131"/>
    </row>
    <row r="529" spans="1:17" ht="15.75" customHeight="1">
      <c r="A529" s="130"/>
      <c r="B529" s="130"/>
      <c r="C529" s="404"/>
      <c r="D529" s="131"/>
      <c r="E529" s="131"/>
      <c r="F529" s="131"/>
      <c r="G529" s="131"/>
      <c r="H529" s="131"/>
      <c r="I529" s="131"/>
      <c r="J529" s="131"/>
      <c r="K529" s="131"/>
      <c r="L529" s="131"/>
      <c r="M529" s="131"/>
      <c r="N529" s="131"/>
      <c r="O529" s="131"/>
      <c r="P529" s="131"/>
      <c r="Q529" s="131"/>
    </row>
    <row r="530" spans="1:17" ht="15.75" customHeight="1">
      <c r="A530" s="130"/>
      <c r="B530" s="130"/>
      <c r="C530" s="404"/>
      <c r="D530" s="131"/>
      <c r="E530" s="131"/>
      <c r="F530" s="131"/>
      <c r="G530" s="131"/>
      <c r="H530" s="131"/>
      <c r="I530" s="131"/>
      <c r="J530" s="131"/>
      <c r="K530" s="131"/>
      <c r="L530" s="131"/>
      <c r="M530" s="131"/>
      <c r="N530" s="131"/>
      <c r="O530" s="131"/>
      <c r="P530" s="131"/>
      <c r="Q530" s="131"/>
    </row>
    <row r="531" spans="1:17" ht="15.75" customHeight="1">
      <c r="A531" s="130"/>
      <c r="B531" s="130"/>
      <c r="C531" s="404"/>
      <c r="D531" s="131"/>
      <c r="E531" s="131"/>
      <c r="F531" s="131"/>
      <c r="G531" s="131"/>
      <c r="H531" s="131"/>
      <c r="I531" s="131"/>
      <c r="J531" s="131"/>
      <c r="K531" s="131"/>
      <c r="L531" s="131"/>
      <c r="M531" s="131"/>
      <c r="N531" s="131"/>
      <c r="O531" s="131"/>
      <c r="P531" s="131"/>
      <c r="Q531" s="131"/>
    </row>
    <row r="532" spans="1:17" ht="15.75" customHeight="1">
      <c r="A532" s="130"/>
      <c r="B532" s="130"/>
      <c r="C532" s="404"/>
      <c r="D532" s="131"/>
      <c r="E532" s="131"/>
      <c r="F532" s="131"/>
      <c r="G532" s="131"/>
      <c r="H532" s="131"/>
      <c r="I532" s="131"/>
      <c r="J532" s="131"/>
      <c r="K532" s="131"/>
      <c r="L532" s="131"/>
      <c r="M532" s="131"/>
      <c r="N532" s="131"/>
      <c r="O532" s="131"/>
      <c r="P532" s="131"/>
      <c r="Q532" s="131"/>
    </row>
    <row r="533" spans="1:17" ht="15.75" customHeight="1">
      <c r="A533" s="130"/>
      <c r="B533" s="130"/>
      <c r="C533" s="404"/>
      <c r="D533" s="131"/>
      <c r="E533" s="131"/>
      <c r="F533" s="131"/>
      <c r="G533" s="131"/>
      <c r="H533" s="131"/>
      <c r="I533" s="131"/>
      <c r="J533" s="131"/>
      <c r="K533" s="131"/>
      <c r="L533" s="131"/>
      <c r="M533" s="131"/>
      <c r="N533" s="131"/>
      <c r="O533" s="131"/>
      <c r="P533" s="131"/>
      <c r="Q533" s="131"/>
    </row>
    <row r="534" spans="1:17" ht="15.75" customHeight="1">
      <c r="A534" s="130"/>
      <c r="B534" s="130"/>
      <c r="C534" s="404"/>
      <c r="D534" s="131"/>
      <c r="E534" s="131"/>
      <c r="F534" s="131"/>
      <c r="G534" s="131"/>
      <c r="H534" s="131"/>
      <c r="I534" s="131"/>
      <c r="J534" s="131"/>
      <c r="K534" s="131"/>
      <c r="L534" s="131"/>
      <c r="M534" s="131"/>
      <c r="N534" s="131"/>
      <c r="O534" s="131"/>
      <c r="P534" s="131"/>
      <c r="Q534" s="131"/>
    </row>
    <row r="535" spans="1:17" ht="15.75" customHeight="1">
      <c r="A535" s="130"/>
      <c r="B535" s="130"/>
      <c r="C535" s="404"/>
      <c r="D535" s="131"/>
      <c r="E535" s="131"/>
      <c r="F535" s="131"/>
      <c r="G535" s="131"/>
      <c r="H535" s="131"/>
      <c r="I535" s="131"/>
      <c r="J535" s="131"/>
      <c r="K535" s="131"/>
      <c r="L535" s="131"/>
      <c r="M535" s="131"/>
      <c r="N535" s="131"/>
      <c r="O535" s="131"/>
      <c r="P535" s="131"/>
      <c r="Q535" s="131"/>
    </row>
    <row r="536" spans="1:17" ht="15.75" customHeight="1">
      <c r="A536" s="130"/>
      <c r="B536" s="130"/>
      <c r="C536" s="404"/>
      <c r="D536" s="131"/>
      <c r="E536" s="131"/>
      <c r="F536" s="131"/>
      <c r="G536" s="131"/>
      <c r="H536" s="131"/>
      <c r="I536" s="131"/>
      <c r="J536" s="131"/>
      <c r="K536" s="131"/>
      <c r="L536" s="131"/>
      <c r="M536" s="131"/>
      <c r="N536" s="131"/>
      <c r="O536" s="131"/>
      <c r="P536" s="131"/>
      <c r="Q536" s="131"/>
    </row>
    <row r="537" spans="1:17" ht="15.75" customHeight="1">
      <c r="A537" s="130"/>
      <c r="B537" s="130"/>
      <c r="C537" s="404"/>
      <c r="D537" s="131"/>
      <c r="E537" s="131"/>
      <c r="F537" s="131"/>
      <c r="G537" s="131"/>
      <c r="H537" s="131"/>
      <c r="I537" s="131"/>
      <c r="J537" s="131"/>
      <c r="K537" s="131"/>
      <c r="L537" s="131"/>
      <c r="M537" s="131"/>
      <c r="N537" s="131"/>
      <c r="O537" s="131"/>
      <c r="P537" s="131"/>
      <c r="Q537" s="131"/>
    </row>
    <row r="538" spans="1:17" ht="15.75" customHeight="1">
      <c r="A538" s="130"/>
      <c r="B538" s="130"/>
      <c r="C538" s="404"/>
      <c r="D538" s="131"/>
      <c r="E538" s="131"/>
      <c r="F538" s="131"/>
      <c r="G538" s="131"/>
      <c r="H538" s="131"/>
      <c r="I538" s="131"/>
      <c r="J538" s="131"/>
      <c r="K538" s="131"/>
      <c r="L538" s="131"/>
      <c r="M538" s="131"/>
      <c r="N538" s="131"/>
      <c r="O538" s="131"/>
      <c r="P538" s="131"/>
      <c r="Q538" s="131"/>
    </row>
    <row r="539" spans="1:17" ht="15.75" customHeight="1">
      <c r="A539" s="130"/>
      <c r="B539" s="130"/>
      <c r="C539" s="404"/>
      <c r="D539" s="131"/>
      <c r="E539" s="131"/>
      <c r="F539" s="131"/>
      <c r="G539" s="131"/>
      <c r="H539" s="131"/>
      <c r="I539" s="131"/>
      <c r="J539" s="131"/>
      <c r="K539" s="131"/>
      <c r="L539" s="131"/>
      <c r="M539" s="131"/>
      <c r="N539" s="131"/>
      <c r="O539" s="131"/>
      <c r="P539" s="131"/>
      <c r="Q539" s="131"/>
    </row>
    <row r="540" spans="1:17" ht="15.75" customHeight="1">
      <c r="A540" s="130"/>
      <c r="B540" s="130"/>
      <c r="C540" s="404"/>
      <c r="D540" s="131"/>
      <c r="E540" s="131"/>
      <c r="F540" s="131"/>
      <c r="G540" s="131"/>
      <c r="H540" s="131"/>
      <c r="I540" s="131"/>
      <c r="J540" s="131"/>
      <c r="K540" s="131"/>
      <c r="L540" s="131"/>
      <c r="M540" s="131"/>
      <c r="N540" s="131"/>
      <c r="O540" s="131"/>
      <c r="P540" s="131"/>
      <c r="Q540" s="131"/>
    </row>
    <row r="541" spans="1:17" ht="15.75" customHeight="1">
      <c r="A541" s="130"/>
      <c r="B541" s="130"/>
      <c r="C541" s="404"/>
      <c r="D541" s="131"/>
      <c r="E541" s="131"/>
      <c r="F541" s="131"/>
      <c r="G541" s="131"/>
      <c r="H541" s="131"/>
      <c r="I541" s="131"/>
      <c r="J541" s="131"/>
      <c r="K541" s="131"/>
      <c r="L541" s="131"/>
      <c r="M541" s="131"/>
      <c r="N541" s="131"/>
      <c r="O541" s="131"/>
      <c r="P541" s="131"/>
      <c r="Q541" s="131"/>
    </row>
    <row r="542" spans="1:17" ht="15.75" customHeight="1">
      <c r="A542" s="130"/>
      <c r="B542" s="130"/>
      <c r="C542" s="404"/>
      <c r="D542" s="131"/>
      <c r="E542" s="131"/>
      <c r="F542" s="131"/>
      <c r="G542" s="131"/>
      <c r="H542" s="131"/>
      <c r="I542" s="131"/>
      <c r="J542" s="131"/>
      <c r="K542" s="131"/>
      <c r="L542" s="131"/>
      <c r="M542" s="131"/>
      <c r="N542" s="131"/>
      <c r="O542" s="131"/>
      <c r="P542" s="131"/>
      <c r="Q542" s="131"/>
    </row>
    <row r="543" spans="1:17" ht="15.75" customHeight="1">
      <c r="A543" s="130"/>
      <c r="B543" s="130"/>
      <c r="C543" s="404"/>
      <c r="D543" s="131"/>
      <c r="E543" s="131"/>
      <c r="F543" s="131"/>
      <c r="G543" s="131"/>
      <c r="H543" s="131"/>
      <c r="I543" s="131"/>
      <c r="J543" s="131"/>
      <c r="K543" s="131"/>
      <c r="L543" s="131"/>
      <c r="M543" s="131"/>
      <c r="N543" s="131"/>
      <c r="O543" s="131"/>
      <c r="P543" s="131"/>
      <c r="Q543" s="131"/>
    </row>
    <row r="544" spans="1:17" ht="15.75" customHeight="1">
      <c r="A544" s="130"/>
      <c r="B544" s="130"/>
      <c r="C544" s="404"/>
      <c r="D544" s="131"/>
      <c r="E544" s="131"/>
      <c r="F544" s="131"/>
      <c r="G544" s="131"/>
      <c r="H544" s="131"/>
      <c r="I544" s="131"/>
      <c r="J544" s="131"/>
      <c r="K544" s="131"/>
      <c r="L544" s="131"/>
      <c r="M544" s="131"/>
      <c r="N544" s="131"/>
      <c r="O544" s="131"/>
      <c r="P544" s="131"/>
      <c r="Q544" s="131"/>
    </row>
    <row r="545" spans="1:17" ht="15.75" customHeight="1">
      <c r="A545" s="130"/>
      <c r="B545" s="130"/>
      <c r="C545" s="404"/>
      <c r="D545" s="131"/>
      <c r="E545" s="131"/>
      <c r="F545" s="131"/>
      <c r="G545" s="131"/>
      <c r="H545" s="131"/>
      <c r="I545" s="131"/>
      <c r="J545" s="131"/>
      <c r="K545" s="131"/>
      <c r="L545" s="131"/>
      <c r="M545" s="131"/>
      <c r="N545" s="131"/>
      <c r="O545" s="131"/>
      <c r="P545" s="131"/>
      <c r="Q545" s="131"/>
    </row>
    <row r="546" spans="1:17" ht="15.75" customHeight="1">
      <c r="A546" s="130"/>
      <c r="B546" s="130"/>
      <c r="C546" s="404"/>
      <c r="D546" s="131"/>
      <c r="E546" s="131"/>
      <c r="F546" s="131"/>
      <c r="G546" s="131"/>
      <c r="H546" s="131"/>
      <c r="I546" s="131"/>
      <c r="J546" s="131"/>
      <c r="K546" s="131"/>
      <c r="L546" s="131"/>
      <c r="M546" s="131"/>
      <c r="N546" s="131"/>
      <c r="O546" s="131"/>
      <c r="P546" s="131"/>
      <c r="Q546" s="131"/>
    </row>
    <row r="547" spans="1:17" ht="15.75" customHeight="1">
      <c r="A547" s="130"/>
      <c r="B547" s="130"/>
      <c r="C547" s="404"/>
      <c r="D547" s="131"/>
      <c r="E547" s="131"/>
      <c r="F547" s="131"/>
      <c r="G547" s="131"/>
      <c r="H547" s="131"/>
      <c r="I547" s="131"/>
      <c r="J547" s="131"/>
      <c r="K547" s="131"/>
      <c r="L547" s="131"/>
      <c r="M547" s="131"/>
      <c r="N547" s="131"/>
      <c r="O547" s="131"/>
      <c r="P547" s="131"/>
      <c r="Q547" s="131"/>
    </row>
    <row r="548" spans="1:17" ht="15.75" customHeight="1">
      <c r="A548" s="130"/>
      <c r="B548" s="130"/>
      <c r="C548" s="404"/>
      <c r="D548" s="131"/>
      <c r="E548" s="131"/>
      <c r="F548" s="131"/>
      <c r="G548" s="131"/>
      <c r="H548" s="131"/>
      <c r="I548" s="131"/>
      <c r="J548" s="131"/>
      <c r="K548" s="131"/>
      <c r="L548" s="131"/>
      <c r="M548" s="131"/>
      <c r="N548" s="131"/>
      <c r="O548" s="131"/>
      <c r="P548" s="131"/>
      <c r="Q548" s="131"/>
    </row>
    <row r="549" spans="1:17" ht="15.75" customHeight="1">
      <c r="A549" s="130"/>
      <c r="B549" s="130"/>
      <c r="C549" s="404"/>
      <c r="D549" s="131"/>
      <c r="E549" s="131"/>
      <c r="F549" s="131"/>
      <c r="G549" s="131"/>
      <c r="H549" s="131"/>
      <c r="I549" s="131"/>
      <c r="J549" s="131"/>
      <c r="K549" s="131"/>
      <c r="L549" s="131"/>
      <c r="M549" s="131"/>
      <c r="N549" s="131"/>
      <c r="O549" s="131"/>
      <c r="P549" s="131"/>
      <c r="Q549" s="131"/>
    </row>
    <row r="550" spans="1:17" ht="15.75" customHeight="1">
      <c r="A550" s="130"/>
      <c r="B550" s="130"/>
      <c r="C550" s="404"/>
      <c r="D550" s="131"/>
      <c r="E550" s="131"/>
      <c r="F550" s="131"/>
      <c r="G550" s="131"/>
      <c r="H550" s="131"/>
      <c r="I550" s="131"/>
      <c r="J550" s="131"/>
      <c r="K550" s="131"/>
      <c r="L550" s="131"/>
      <c r="M550" s="131"/>
      <c r="N550" s="131"/>
      <c r="O550" s="131"/>
      <c r="P550" s="131"/>
      <c r="Q550" s="131"/>
    </row>
    <row r="551" spans="1:17" ht="15.75" customHeight="1">
      <c r="A551" s="130"/>
      <c r="B551" s="130"/>
      <c r="C551" s="404"/>
      <c r="D551" s="131"/>
      <c r="E551" s="131"/>
      <c r="F551" s="131"/>
      <c r="G551" s="131"/>
      <c r="H551" s="131"/>
      <c r="I551" s="131"/>
      <c r="J551" s="131"/>
      <c r="K551" s="131"/>
      <c r="L551" s="131"/>
      <c r="M551" s="131"/>
      <c r="N551" s="131"/>
      <c r="O551" s="131"/>
      <c r="P551" s="131"/>
      <c r="Q551" s="131"/>
    </row>
    <row r="552" spans="1:17" ht="15.75" customHeight="1">
      <c r="A552" s="130"/>
      <c r="B552" s="130"/>
      <c r="C552" s="404"/>
      <c r="D552" s="131"/>
      <c r="E552" s="131"/>
      <c r="F552" s="131"/>
      <c r="G552" s="131"/>
      <c r="H552" s="131"/>
      <c r="I552" s="131"/>
      <c r="J552" s="131"/>
      <c r="K552" s="131"/>
      <c r="L552" s="131"/>
      <c r="M552" s="131"/>
      <c r="N552" s="131"/>
      <c r="O552" s="131"/>
      <c r="P552" s="131"/>
      <c r="Q552" s="131"/>
    </row>
    <row r="553" spans="1:17" ht="15.75" customHeight="1">
      <c r="A553" s="130"/>
      <c r="B553" s="130"/>
      <c r="C553" s="404"/>
      <c r="D553" s="131"/>
      <c r="E553" s="131"/>
      <c r="F553" s="131"/>
      <c r="G553" s="131"/>
      <c r="H553" s="131"/>
      <c r="I553" s="131"/>
      <c r="J553" s="131"/>
      <c r="K553" s="131"/>
      <c r="L553" s="131"/>
      <c r="M553" s="131"/>
      <c r="N553" s="131"/>
      <c r="O553" s="131"/>
      <c r="P553" s="131"/>
      <c r="Q553" s="131"/>
    </row>
    <row r="554" spans="1:17" ht="15.75" customHeight="1">
      <c r="A554" s="130"/>
      <c r="B554" s="130"/>
      <c r="C554" s="404"/>
      <c r="D554" s="131"/>
      <c r="E554" s="131"/>
      <c r="F554" s="131"/>
      <c r="G554" s="131"/>
      <c r="H554" s="131"/>
      <c r="I554" s="131"/>
      <c r="J554" s="131"/>
      <c r="K554" s="131"/>
      <c r="L554" s="131"/>
      <c r="M554" s="131"/>
      <c r="N554" s="131"/>
      <c r="O554" s="131"/>
      <c r="P554" s="131"/>
      <c r="Q554" s="131"/>
    </row>
    <row r="555" spans="1:17" ht="15.75" customHeight="1">
      <c r="A555" s="130"/>
      <c r="B555" s="130"/>
      <c r="C555" s="404"/>
      <c r="D555" s="131"/>
      <c r="E555" s="131"/>
      <c r="F555" s="131"/>
      <c r="G555" s="131"/>
      <c r="H555" s="131"/>
      <c r="I555" s="131"/>
      <c r="J555" s="131"/>
      <c r="K555" s="131"/>
      <c r="L555" s="131"/>
      <c r="M555" s="131"/>
      <c r="N555" s="131"/>
      <c r="O555" s="131"/>
      <c r="P555" s="131"/>
      <c r="Q555" s="131"/>
    </row>
    <row r="556" spans="1:17" ht="15.75" customHeight="1">
      <c r="A556" s="130"/>
      <c r="B556" s="130"/>
      <c r="C556" s="404"/>
      <c r="D556" s="131"/>
      <c r="E556" s="131"/>
      <c r="F556" s="131"/>
      <c r="G556" s="131"/>
      <c r="H556" s="131"/>
      <c r="I556" s="131"/>
      <c r="J556" s="131"/>
      <c r="K556" s="131"/>
      <c r="L556" s="131"/>
      <c r="M556" s="131"/>
      <c r="N556" s="131"/>
      <c r="O556" s="131"/>
      <c r="P556" s="131"/>
      <c r="Q556" s="131"/>
    </row>
    <row r="557" spans="1:17" ht="15.75" customHeight="1">
      <c r="A557" s="130"/>
      <c r="B557" s="130"/>
      <c r="C557" s="404"/>
      <c r="D557" s="131"/>
      <c r="E557" s="131"/>
      <c r="F557" s="131"/>
      <c r="G557" s="131"/>
      <c r="H557" s="131"/>
      <c r="I557" s="131"/>
      <c r="J557" s="131"/>
      <c r="K557" s="131"/>
      <c r="L557" s="131"/>
      <c r="M557" s="131"/>
      <c r="N557" s="131"/>
      <c r="O557" s="131"/>
      <c r="P557" s="131"/>
      <c r="Q557" s="131"/>
    </row>
    <row r="558" spans="1:17" ht="15.75" customHeight="1">
      <c r="A558" s="130"/>
      <c r="B558" s="130"/>
      <c r="C558" s="404"/>
      <c r="D558" s="131"/>
      <c r="E558" s="131"/>
      <c r="F558" s="131"/>
      <c r="G558" s="131"/>
      <c r="H558" s="131"/>
      <c r="I558" s="131"/>
      <c r="J558" s="131"/>
      <c r="K558" s="131"/>
      <c r="L558" s="131"/>
      <c r="M558" s="131"/>
      <c r="N558" s="131"/>
      <c r="O558" s="131"/>
      <c r="P558" s="131"/>
      <c r="Q558" s="131"/>
    </row>
    <row r="559" spans="1:17" ht="15.75" customHeight="1">
      <c r="A559" s="130"/>
      <c r="B559" s="130"/>
      <c r="C559" s="404"/>
      <c r="D559" s="131"/>
      <c r="E559" s="131"/>
      <c r="F559" s="131"/>
      <c r="G559" s="131"/>
      <c r="H559" s="131"/>
      <c r="I559" s="131"/>
      <c r="J559" s="131"/>
      <c r="K559" s="131"/>
      <c r="L559" s="131"/>
      <c r="M559" s="131"/>
      <c r="N559" s="131"/>
      <c r="O559" s="131"/>
      <c r="P559" s="131"/>
      <c r="Q559" s="131"/>
    </row>
    <row r="560" spans="1:17" ht="15.75" customHeight="1">
      <c r="A560" s="130"/>
      <c r="B560" s="130"/>
      <c r="C560" s="404"/>
      <c r="D560" s="131"/>
      <c r="E560" s="131"/>
      <c r="F560" s="131"/>
      <c r="G560" s="131"/>
      <c r="H560" s="131"/>
      <c r="I560" s="131"/>
      <c r="J560" s="131"/>
      <c r="K560" s="131"/>
      <c r="L560" s="131"/>
      <c r="M560" s="131"/>
      <c r="N560" s="131"/>
      <c r="O560" s="131"/>
      <c r="P560" s="131"/>
      <c r="Q560" s="131"/>
    </row>
    <row r="561" spans="1:17" ht="15.75" customHeight="1">
      <c r="A561" s="130"/>
      <c r="B561" s="130"/>
      <c r="C561" s="404"/>
      <c r="D561" s="131"/>
      <c r="E561" s="131"/>
      <c r="F561" s="131"/>
      <c r="G561" s="131"/>
      <c r="H561" s="131"/>
      <c r="I561" s="131"/>
      <c r="J561" s="131"/>
      <c r="K561" s="131"/>
      <c r="L561" s="131"/>
      <c r="M561" s="131"/>
      <c r="N561" s="131"/>
      <c r="O561" s="131"/>
      <c r="P561" s="131"/>
      <c r="Q561" s="131"/>
    </row>
    <row r="562" spans="1:17" ht="15.75" customHeight="1">
      <c r="A562" s="130"/>
      <c r="B562" s="130"/>
      <c r="C562" s="404"/>
      <c r="D562" s="131"/>
      <c r="E562" s="131"/>
      <c r="F562" s="131"/>
      <c r="G562" s="131"/>
      <c r="H562" s="131"/>
      <c r="I562" s="131"/>
      <c r="J562" s="131"/>
      <c r="K562" s="131"/>
      <c r="L562" s="131"/>
      <c r="M562" s="131"/>
      <c r="N562" s="131"/>
      <c r="O562" s="131"/>
      <c r="P562" s="131"/>
      <c r="Q562" s="131"/>
    </row>
    <row r="563" spans="1:17" ht="15.75" customHeight="1">
      <c r="A563" s="130"/>
      <c r="B563" s="130"/>
      <c r="C563" s="404"/>
      <c r="D563" s="131"/>
      <c r="E563" s="131"/>
      <c r="F563" s="131"/>
      <c r="G563" s="131"/>
      <c r="H563" s="131"/>
      <c r="I563" s="131"/>
      <c r="J563" s="131"/>
      <c r="K563" s="131"/>
      <c r="L563" s="131"/>
      <c r="M563" s="131"/>
      <c r="N563" s="131"/>
      <c r="O563" s="131"/>
      <c r="P563" s="131"/>
      <c r="Q563" s="131"/>
    </row>
    <row r="564" spans="1:17" ht="15.75" customHeight="1">
      <c r="A564" s="130"/>
      <c r="B564" s="130"/>
      <c r="C564" s="404"/>
      <c r="D564" s="131"/>
      <c r="E564" s="131"/>
      <c r="F564" s="131"/>
      <c r="G564" s="131"/>
      <c r="H564" s="131"/>
      <c r="I564" s="131"/>
      <c r="J564" s="131"/>
      <c r="K564" s="131"/>
      <c r="L564" s="131"/>
      <c r="M564" s="131"/>
      <c r="N564" s="131"/>
      <c r="O564" s="131"/>
      <c r="P564" s="131"/>
      <c r="Q564" s="131"/>
    </row>
    <row r="565" spans="1:17" ht="15.75" customHeight="1">
      <c r="A565" s="130"/>
      <c r="B565" s="130"/>
      <c r="C565" s="404"/>
      <c r="D565" s="131"/>
      <c r="E565" s="131"/>
      <c r="F565" s="131"/>
      <c r="G565" s="131"/>
      <c r="H565" s="131"/>
      <c r="I565" s="131"/>
      <c r="J565" s="131"/>
      <c r="K565" s="131"/>
      <c r="L565" s="131"/>
      <c r="M565" s="131"/>
      <c r="N565" s="131"/>
      <c r="O565" s="131"/>
      <c r="P565" s="131"/>
      <c r="Q565" s="131"/>
    </row>
    <row r="566" spans="1:17" ht="15.75" customHeight="1">
      <c r="A566" s="130"/>
      <c r="B566" s="130"/>
      <c r="C566" s="404"/>
      <c r="D566" s="131"/>
      <c r="E566" s="131"/>
      <c r="F566" s="131"/>
      <c r="G566" s="131"/>
      <c r="H566" s="131"/>
      <c r="I566" s="131"/>
      <c r="J566" s="131"/>
      <c r="K566" s="131"/>
      <c r="L566" s="131"/>
      <c r="M566" s="131"/>
      <c r="N566" s="131"/>
      <c r="O566" s="131"/>
      <c r="P566" s="131"/>
      <c r="Q566" s="131"/>
    </row>
    <row r="567" spans="1:17" ht="15.75" customHeight="1">
      <c r="A567" s="130"/>
      <c r="B567" s="130"/>
      <c r="C567" s="404"/>
      <c r="D567" s="131"/>
      <c r="E567" s="131"/>
      <c r="F567" s="131"/>
      <c r="G567" s="131"/>
      <c r="H567" s="131"/>
      <c r="I567" s="131"/>
      <c r="J567" s="131"/>
      <c r="K567" s="131"/>
      <c r="L567" s="131"/>
      <c r="M567" s="131"/>
      <c r="N567" s="131"/>
      <c r="O567" s="131"/>
      <c r="P567" s="131"/>
      <c r="Q567" s="131"/>
    </row>
    <row r="568" spans="1:17" ht="15.75" customHeight="1">
      <c r="A568" s="130"/>
      <c r="B568" s="130"/>
      <c r="C568" s="404"/>
      <c r="D568" s="131"/>
      <c r="E568" s="131"/>
      <c r="F568" s="131"/>
      <c r="G568" s="131"/>
      <c r="H568" s="131"/>
      <c r="I568" s="131"/>
      <c r="J568" s="131"/>
      <c r="K568" s="131"/>
      <c r="L568" s="131"/>
      <c r="M568" s="131"/>
      <c r="N568" s="131"/>
      <c r="O568" s="131"/>
      <c r="P568" s="131"/>
      <c r="Q568" s="131"/>
    </row>
    <row r="569" spans="1:17" ht="15.75" customHeight="1">
      <c r="A569" s="130"/>
      <c r="B569" s="130"/>
      <c r="C569" s="404"/>
      <c r="D569" s="131"/>
      <c r="E569" s="131"/>
      <c r="F569" s="131"/>
      <c r="G569" s="131"/>
      <c r="H569" s="131"/>
      <c r="I569" s="131"/>
      <c r="J569" s="131"/>
      <c r="K569" s="131"/>
      <c r="L569" s="131"/>
      <c r="M569" s="131"/>
      <c r="N569" s="131"/>
      <c r="O569" s="131"/>
      <c r="P569" s="131"/>
      <c r="Q569" s="131"/>
    </row>
    <row r="570" spans="1:17" ht="15.75" customHeight="1">
      <c r="A570" s="130"/>
      <c r="B570" s="130"/>
      <c r="C570" s="404"/>
      <c r="D570" s="131"/>
      <c r="E570" s="131"/>
      <c r="F570" s="131"/>
      <c r="G570" s="131"/>
      <c r="H570" s="131"/>
      <c r="I570" s="131"/>
      <c r="J570" s="131"/>
      <c r="K570" s="131"/>
      <c r="L570" s="131"/>
      <c r="M570" s="131"/>
      <c r="N570" s="131"/>
      <c r="O570" s="131"/>
      <c r="P570" s="131"/>
      <c r="Q570" s="131"/>
    </row>
    <row r="571" spans="1:17" ht="15.75" customHeight="1">
      <c r="A571" s="130"/>
      <c r="B571" s="130"/>
      <c r="C571" s="404"/>
      <c r="D571" s="131"/>
      <c r="E571" s="131"/>
      <c r="F571" s="131"/>
      <c r="G571" s="131"/>
      <c r="H571" s="131"/>
      <c r="I571" s="131"/>
      <c r="J571" s="131"/>
      <c r="K571" s="131"/>
      <c r="L571" s="131"/>
      <c r="M571" s="131"/>
      <c r="N571" s="131"/>
      <c r="O571" s="131"/>
      <c r="P571" s="131"/>
      <c r="Q571" s="131"/>
    </row>
    <row r="572" spans="1:17" ht="15.75" customHeight="1">
      <c r="A572" s="130"/>
      <c r="B572" s="130"/>
      <c r="C572" s="404"/>
      <c r="D572" s="131"/>
      <c r="E572" s="131"/>
      <c r="F572" s="131"/>
      <c r="G572" s="131"/>
      <c r="H572" s="131"/>
      <c r="I572" s="131"/>
      <c r="J572" s="131"/>
      <c r="K572" s="131"/>
      <c r="L572" s="131"/>
      <c r="M572" s="131"/>
      <c r="N572" s="131"/>
      <c r="O572" s="131"/>
      <c r="P572" s="131"/>
      <c r="Q572" s="131"/>
    </row>
    <row r="573" spans="1:17" ht="15.75" customHeight="1">
      <c r="A573" s="130"/>
      <c r="B573" s="130"/>
      <c r="C573" s="404"/>
      <c r="D573" s="131"/>
      <c r="E573" s="131"/>
      <c r="F573" s="131"/>
      <c r="G573" s="131"/>
      <c r="H573" s="131"/>
      <c r="I573" s="131"/>
      <c r="J573" s="131"/>
      <c r="K573" s="131"/>
      <c r="L573" s="131"/>
      <c r="M573" s="131"/>
      <c r="N573" s="131"/>
      <c r="O573" s="131"/>
      <c r="P573" s="131"/>
      <c r="Q573" s="131"/>
    </row>
    <row r="574" spans="1:17" ht="15.75" customHeight="1">
      <c r="A574" s="130"/>
      <c r="B574" s="130"/>
      <c r="C574" s="404"/>
      <c r="D574" s="131"/>
      <c r="E574" s="131"/>
      <c r="F574" s="131"/>
      <c r="G574" s="131"/>
      <c r="H574" s="131"/>
      <c r="I574" s="131"/>
      <c r="J574" s="131"/>
      <c r="K574" s="131"/>
      <c r="L574" s="131"/>
      <c r="M574" s="131"/>
      <c r="N574" s="131"/>
      <c r="O574" s="131"/>
      <c r="P574" s="131"/>
      <c r="Q574" s="131"/>
    </row>
    <row r="575" spans="1:17" ht="15.75" customHeight="1">
      <c r="A575" s="130"/>
      <c r="B575" s="130"/>
      <c r="C575" s="404"/>
      <c r="D575" s="131"/>
      <c r="E575" s="131"/>
      <c r="F575" s="131"/>
      <c r="G575" s="131"/>
      <c r="H575" s="131"/>
      <c r="I575" s="131"/>
      <c r="J575" s="131"/>
      <c r="K575" s="131"/>
      <c r="L575" s="131"/>
      <c r="M575" s="131"/>
      <c r="N575" s="131"/>
      <c r="O575" s="131"/>
      <c r="P575" s="131"/>
      <c r="Q575" s="131"/>
    </row>
    <row r="576" spans="1:17" ht="15.75" customHeight="1">
      <c r="A576" s="130"/>
      <c r="B576" s="130"/>
      <c r="C576" s="404"/>
      <c r="D576" s="131"/>
      <c r="E576" s="131"/>
      <c r="F576" s="131"/>
      <c r="G576" s="131"/>
      <c r="H576" s="131"/>
      <c r="I576" s="131"/>
      <c r="J576" s="131"/>
      <c r="K576" s="131"/>
      <c r="L576" s="131"/>
      <c r="M576" s="131"/>
      <c r="N576" s="131"/>
      <c r="O576" s="131"/>
      <c r="P576" s="131"/>
      <c r="Q576" s="131"/>
    </row>
    <row r="577" spans="1:17" ht="15.75" customHeight="1">
      <c r="A577" s="130"/>
      <c r="B577" s="130"/>
      <c r="C577" s="404"/>
      <c r="D577" s="131"/>
      <c r="E577" s="131"/>
      <c r="F577" s="131"/>
      <c r="G577" s="131"/>
      <c r="H577" s="131"/>
      <c r="I577" s="131"/>
      <c r="J577" s="131"/>
      <c r="K577" s="131"/>
      <c r="L577" s="131"/>
      <c r="M577" s="131"/>
      <c r="N577" s="131"/>
      <c r="O577" s="131"/>
      <c r="P577" s="131"/>
      <c r="Q577" s="131"/>
    </row>
    <row r="578" spans="1:17" ht="15.75" customHeight="1">
      <c r="A578" s="130"/>
      <c r="B578" s="130"/>
      <c r="C578" s="404"/>
      <c r="D578" s="131"/>
      <c r="E578" s="131"/>
      <c r="F578" s="131"/>
      <c r="G578" s="131"/>
      <c r="H578" s="131"/>
      <c r="I578" s="131"/>
      <c r="J578" s="131"/>
      <c r="K578" s="131"/>
      <c r="L578" s="131"/>
      <c r="M578" s="131"/>
      <c r="N578" s="131"/>
      <c r="O578" s="131"/>
      <c r="P578" s="131"/>
      <c r="Q578" s="131"/>
    </row>
    <row r="579" spans="1:17" ht="15.75" customHeight="1">
      <c r="A579" s="130"/>
      <c r="B579" s="130"/>
      <c r="C579" s="404"/>
      <c r="D579" s="131"/>
      <c r="E579" s="131"/>
      <c r="F579" s="131"/>
      <c r="G579" s="131"/>
      <c r="H579" s="131"/>
      <c r="I579" s="131"/>
      <c r="J579" s="131"/>
      <c r="K579" s="131"/>
      <c r="L579" s="131"/>
      <c r="M579" s="131"/>
      <c r="N579" s="131"/>
      <c r="O579" s="131"/>
      <c r="P579" s="131"/>
      <c r="Q579" s="131"/>
    </row>
    <row r="580" spans="1:17" ht="15.75" customHeight="1">
      <c r="A580" s="130"/>
      <c r="B580" s="130"/>
      <c r="C580" s="404"/>
      <c r="D580" s="131"/>
      <c r="E580" s="131"/>
      <c r="F580" s="131"/>
      <c r="G580" s="131"/>
      <c r="H580" s="131"/>
      <c r="I580" s="131"/>
      <c r="J580" s="131"/>
      <c r="K580" s="131"/>
      <c r="L580" s="131"/>
      <c r="M580" s="131"/>
      <c r="N580" s="131"/>
      <c r="O580" s="131"/>
      <c r="P580" s="131"/>
      <c r="Q580" s="131"/>
    </row>
    <row r="581" spans="1:17" ht="15.75" customHeight="1">
      <c r="A581" s="130"/>
      <c r="B581" s="130"/>
      <c r="C581" s="404"/>
      <c r="D581" s="131"/>
      <c r="E581" s="131"/>
      <c r="F581" s="131"/>
      <c r="G581" s="131"/>
      <c r="H581" s="131"/>
      <c r="I581" s="131"/>
      <c r="J581" s="131"/>
      <c r="K581" s="131"/>
      <c r="L581" s="131"/>
      <c r="M581" s="131"/>
      <c r="N581" s="131"/>
      <c r="O581" s="131"/>
      <c r="P581" s="131"/>
      <c r="Q581" s="131"/>
    </row>
    <row r="582" spans="1:17" ht="15.75" customHeight="1">
      <c r="A582" s="130"/>
      <c r="B582" s="130"/>
      <c r="C582" s="404"/>
      <c r="D582" s="131"/>
      <c r="E582" s="131"/>
      <c r="F582" s="131"/>
      <c r="G582" s="131"/>
      <c r="H582" s="131"/>
      <c r="I582" s="131"/>
      <c r="J582" s="131"/>
      <c r="K582" s="131"/>
      <c r="L582" s="131"/>
      <c r="M582" s="131"/>
      <c r="N582" s="131"/>
      <c r="O582" s="131"/>
      <c r="P582" s="131"/>
      <c r="Q582" s="131"/>
    </row>
    <row r="583" spans="1:17" ht="15.75" customHeight="1">
      <c r="A583" s="130"/>
      <c r="B583" s="130"/>
      <c r="C583" s="404"/>
      <c r="D583" s="131"/>
      <c r="E583" s="131"/>
      <c r="F583" s="131"/>
      <c r="G583" s="131"/>
      <c r="H583" s="131"/>
      <c r="I583" s="131"/>
      <c r="J583" s="131"/>
      <c r="K583" s="131"/>
      <c r="L583" s="131"/>
      <c r="M583" s="131"/>
      <c r="N583" s="131"/>
      <c r="O583" s="131"/>
      <c r="P583" s="131"/>
      <c r="Q583" s="131"/>
    </row>
    <row r="584" spans="1:17" ht="15.75" customHeight="1">
      <c r="A584" s="130"/>
      <c r="B584" s="130"/>
      <c r="C584" s="404"/>
      <c r="D584" s="131"/>
      <c r="E584" s="131"/>
      <c r="F584" s="131"/>
      <c r="G584" s="131"/>
      <c r="H584" s="131"/>
      <c r="I584" s="131"/>
      <c r="J584" s="131"/>
      <c r="K584" s="131"/>
      <c r="L584" s="131"/>
      <c r="M584" s="131"/>
      <c r="N584" s="131"/>
      <c r="O584" s="131"/>
      <c r="P584" s="131"/>
      <c r="Q584" s="131"/>
    </row>
    <row r="585" spans="1:17" ht="15.75" customHeight="1">
      <c r="A585" s="130"/>
      <c r="B585" s="130"/>
      <c r="C585" s="404"/>
      <c r="D585" s="131"/>
      <c r="E585" s="131"/>
      <c r="F585" s="131"/>
      <c r="G585" s="131"/>
      <c r="H585" s="131"/>
      <c r="I585" s="131"/>
      <c r="J585" s="131"/>
      <c r="K585" s="131"/>
      <c r="L585" s="131"/>
      <c r="M585" s="131"/>
      <c r="N585" s="131"/>
      <c r="O585" s="131"/>
      <c r="P585" s="131"/>
      <c r="Q585" s="131"/>
    </row>
    <row r="586" spans="1:17" ht="15.75" customHeight="1">
      <c r="A586" s="130"/>
      <c r="B586" s="130"/>
      <c r="C586" s="404"/>
      <c r="D586" s="131"/>
      <c r="E586" s="131"/>
      <c r="F586" s="131"/>
      <c r="G586" s="131"/>
      <c r="H586" s="131"/>
      <c r="I586" s="131"/>
      <c r="J586" s="131"/>
      <c r="K586" s="131"/>
      <c r="L586" s="131"/>
      <c r="M586" s="131"/>
      <c r="N586" s="131"/>
      <c r="O586" s="131"/>
      <c r="P586" s="131"/>
      <c r="Q586" s="131"/>
    </row>
    <row r="587" spans="1:17" ht="15.75" customHeight="1">
      <c r="A587" s="130"/>
      <c r="B587" s="130"/>
      <c r="C587" s="404"/>
      <c r="D587" s="131"/>
      <c r="E587" s="131"/>
      <c r="F587" s="131"/>
      <c r="G587" s="131"/>
      <c r="H587" s="131"/>
      <c r="I587" s="131"/>
      <c r="J587" s="131"/>
      <c r="K587" s="131"/>
      <c r="L587" s="131"/>
      <c r="M587" s="131"/>
      <c r="N587" s="131"/>
      <c r="O587" s="131"/>
      <c r="P587" s="131"/>
      <c r="Q587" s="131"/>
    </row>
    <row r="588" spans="1:17" ht="15.75" customHeight="1">
      <c r="A588" s="130"/>
      <c r="B588" s="130"/>
      <c r="C588" s="404"/>
      <c r="D588" s="131"/>
      <c r="E588" s="131"/>
      <c r="F588" s="131"/>
      <c r="G588" s="131"/>
      <c r="H588" s="131"/>
      <c r="I588" s="131"/>
      <c r="J588" s="131"/>
      <c r="K588" s="131"/>
      <c r="L588" s="131"/>
      <c r="M588" s="131"/>
      <c r="N588" s="131"/>
      <c r="O588" s="131"/>
      <c r="P588" s="131"/>
      <c r="Q588" s="131"/>
    </row>
    <row r="589" spans="1:17" ht="15.75" customHeight="1">
      <c r="A589" s="130"/>
      <c r="B589" s="130"/>
      <c r="C589" s="404"/>
      <c r="D589" s="131"/>
      <c r="E589" s="131"/>
      <c r="F589" s="131"/>
      <c r="G589" s="131"/>
      <c r="H589" s="131"/>
      <c r="I589" s="131"/>
      <c r="J589" s="131"/>
      <c r="K589" s="131"/>
      <c r="L589" s="131"/>
      <c r="M589" s="131"/>
      <c r="N589" s="131"/>
      <c r="O589" s="131"/>
      <c r="P589" s="131"/>
      <c r="Q589" s="131"/>
    </row>
    <row r="590" spans="1:17" ht="15.75" customHeight="1">
      <c r="A590" s="130"/>
      <c r="B590" s="130"/>
      <c r="C590" s="404"/>
      <c r="D590" s="131"/>
      <c r="E590" s="131"/>
      <c r="F590" s="131"/>
      <c r="G590" s="131"/>
      <c r="H590" s="131"/>
      <c r="I590" s="131"/>
      <c r="J590" s="131"/>
      <c r="K590" s="131"/>
      <c r="L590" s="131"/>
      <c r="M590" s="131"/>
      <c r="N590" s="131"/>
      <c r="O590" s="131"/>
      <c r="P590" s="131"/>
      <c r="Q590" s="131"/>
    </row>
    <row r="591" spans="1:17" ht="15.75" customHeight="1">
      <c r="A591" s="130"/>
      <c r="B591" s="130"/>
      <c r="C591" s="404"/>
      <c r="D591" s="131"/>
      <c r="E591" s="131"/>
      <c r="F591" s="131"/>
      <c r="G591" s="131"/>
      <c r="H591" s="131"/>
      <c r="I591" s="131"/>
      <c r="J591" s="131"/>
      <c r="K591" s="131"/>
      <c r="L591" s="131"/>
      <c r="M591" s="131"/>
      <c r="N591" s="131"/>
      <c r="O591" s="131"/>
      <c r="P591" s="131"/>
      <c r="Q591" s="131"/>
    </row>
    <row r="592" spans="1:17" ht="15.75" customHeight="1">
      <c r="A592" s="130"/>
      <c r="B592" s="130"/>
      <c r="C592" s="404"/>
      <c r="D592" s="131"/>
      <c r="E592" s="131"/>
      <c r="F592" s="131"/>
      <c r="G592" s="131"/>
      <c r="H592" s="131"/>
      <c r="I592" s="131"/>
      <c r="J592" s="131"/>
      <c r="K592" s="131"/>
      <c r="L592" s="131"/>
      <c r="M592" s="131"/>
      <c r="N592" s="131"/>
      <c r="O592" s="131"/>
      <c r="P592" s="131"/>
      <c r="Q592" s="131"/>
    </row>
    <row r="593" spans="1:17" ht="15.75" customHeight="1">
      <c r="A593" s="130"/>
      <c r="B593" s="130"/>
      <c r="C593" s="404"/>
      <c r="D593" s="131"/>
      <c r="E593" s="131"/>
      <c r="F593" s="131"/>
      <c r="G593" s="131"/>
      <c r="H593" s="131"/>
      <c r="I593" s="131"/>
      <c r="J593" s="131"/>
      <c r="K593" s="131"/>
      <c r="L593" s="131"/>
      <c r="M593" s="131"/>
      <c r="N593" s="131"/>
      <c r="O593" s="131"/>
      <c r="P593" s="131"/>
      <c r="Q593" s="131"/>
    </row>
    <row r="594" spans="1:17" ht="15.75" customHeight="1">
      <c r="A594" s="130"/>
      <c r="B594" s="130"/>
      <c r="C594" s="404"/>
      <c r="D594" s="131"/>
      <c r="E594" s="131"/>
      <c r="F594" s="131"/>
      <c r="G594" s="131"/>
      <c r="H594" s="131"/>
      <c r="I594" s="131"/>
      <c r="J594" s="131"/>
      <c r="K594" s="131"/>
      <c r="L594" s="131"/>
      <c r="M594" s="131"/>
      <c r="N594" s="131"/>
      <c r="O594" s="131"/>
      <c r="P594" s="131"/>
      <c r="Q594" s="131"/>
    </row>
    <row r="595" spans="1:17" ht="15.75" customHeight="1">
      <c r="A595" s="130"/>
      <c r="B595" s="130"/>
      <c r="C595" s="404"/>
      <c r="D595" s="131"/>
      <c r="E595" s="131"/>
      <c r="F595" s="131"/>
      <c r="G595" s="131"/>
      <c r="H595" s="131"/>
      <c r="I595" s="131"/>
      <c r="J595" s="131"/>
      <c r="K595" s="131"/>
      <c r="L595" s="131"/>
      <c r="M595" s="131"/>
      <c r="N595" s="131"/>
      <c r="O595" s="131"/>
      <c r="P595" s="131"/>
      <c r="Q595" s="131"/>
    </row>
    <row r="596" spans="1:17" ht="15.75" customHeight="1">
      <c r="A596" s="130"/>
      <c r="B596" s="130"/>
      <c r="C596" s="404"/>
      <c r="D596" s="131"/>
      <c r="E596" s="131"/>
      <c r="F596" s="131"/>
      <c r="G596" s="131"/>
      <c r="H596" s="131"/>
      <c r="I596" s="131"/>
      <c r="J596" s="131"/>
      <c r="K596" s="131"/>
      <c r="L596" s="131"/>
      <c r="M596" s="131"/>
      <c r="N596" s="131"/>
      <c r="O596" s="131"/>
      <c r="P596" s="131"/>
      <c r="Q596" s="131"/>
    </row>
    <row r="597" spans="1:17" ht="15.75" customHeight="1">
      <c r="A597" s="130"/>
      <c r="B597" s="130"/>
      <c r="C597" s="404"/>
      <c r="D597" s="131"/>
      <c r="E597" s="131"/>
      <c r="F597" s="131"/>
      <c r="G597" s="131"/>
      <c r="H597" s="131"/>
      <c r="I597" s="131"/>
      <c r="J597" s="131"/>
      <c r="K597" s="131"/>
      <c r="L597" s="131"/>
      <c r="M597" s="131"/>
      <c r="N597" s="131"/>
      <c r="O597" s="131"/>
      <c r="P597" s="131"/>
      <c r="Q597" s="131"/>
    </row>
    <row r="598" spans="1:17" ht="15.75" customHeight="1">
      <c r="A598" s="130"/>
      <c r="B598" s="130"/>
      <c r="C598" s="404"/>
      <c r="D598" s="131"/>
      <c r="E598" s="131"/>
      <c r="F598" s="131"/>
      <c r="G598" s="131"/>
      <c r="H598" s="131"/>
      <c r="I598" s="131"/>
      <c r="J598" s="131"/>
      <c r="K598" s="131"/>
      <c r="L598" s="131"/>
      <c r="M598" s="131"/>
      <c r="N598" s="131"/>
      <c r="O598" s="131"/>
      <c r="P598" s="131"/>
      <c r="Q598" s="131"/>
    </row>
    <row r="599" spans="1:17" ht="15.75" customHeight="1">
      <c r="A599" s="130"/>
      <c r="B599" s="130"/>
      <c r="C599" s="404"/>
      <c r="D599" s="131"/>
      <c r="E599" s="131"/>
      <c r="F599" s="131"/>
      <c r="G599" s="131"/>
      <c r="H599" s="131"/>
      <c r="I599" s="131"/>
      <c r="J599" s="131"/>
      <c r="K599" s="131"/>
      <c r="L599" s="131"/>
      <c r="M599" s="131"/>
      <c r="N599" s="131"/>
      <c r="O599" s="131"/>
      <c r="P599" s="131"/>
      <c r="Q599" s="131"/>
    </row>
    <row r="600" spans="1:17" ht="15.75" customHeight="1">
      <c r="A600" s="130"/>
      <c r="B600" s="130"/>
      <c r="C600" s="404"/>
      <c r="D600" s="131"/>
      <c r="E600" s="131"/>
      <c r="F600" s="131"/>
      <c r="G600" s="131"/>
      <c r="H600" s="131"/>
      <c r="I600" s="131"/>
      <c r="J600" s="131"/>
      <c r="K600" s="131"/>
      <c r="L600" s="131"/>
      <c r="M600" s="131"/>
      <c r="N600" s="131"/>
      <c r="O600" s="131"/>
      <c r="P600" s="131"/>
      <c r="Q600" s="131"/>
    </row>
    <row r="601" spans="1:17" ht="15.75" customHeight="1">
      <c r="A601" s="130"/>
      <c r="B601" s="130"/>
      <c r="C601" s="404"/>
      <c r="D601" s="131"/>
      <c r="E601" s="131"/>
      <c r="F601" s="131"/>
      <c r="G601" s="131"/>
      <c r="H601" s="131"/>
      <c r="I601" s="131"/>
      <c r="J601" s="131"/>
      <c r="K601" s="131"/>
      <c r="L601" s="131"/>
      <c r="M601" s="131"/>
      <c r="N601" s="131"/>
      <c r="O601" s="131"/>
      <c r="P601" s="131"/>
      <c r="Q601" s="131"/>
    </row>
    <row r="602" spans="1:17" ht="15.75" customHeight="1">
      <c r="A602" s="130"/>
      <c r="B602" s="130"/>
      <c r="C602" s="404"/>
      <c r="D602" s="131"/>
      <c r="E602" s="131"/>
      <c r="F602" s="131"/>
      <c r="G602" s="131"/>
      <c r="H602" s="131"/>
      <c r="I602" s="131"/>
      <c r="J602" s="131"/>
      <c r="K602" s="131"/>
      <c r="L602" s="131"/>
      <c r="M602" s="131"/>
      <c r="N602" s="131"/>
      <c r="O602" s="131"/>
      <c r="P602" s="131"/>
      <c r="Q602" s="131"/>
    </row>
    <row r="603" spans="1:17" ht="15.75" customHeight="1">
      <c r="A603" s="130"/>
      <c r="B603" s="130"/>
      <c r="C603" s="404"/>
      <c r="D603" s="131"/>
      <c r="E603" s="131"/>
      <c r="F603" s="131"/>
      <c r="G603" s="131"/>
      <c r="H603" s="131"/>
      <c r="I603" s="131"/>
      <c r="J603" s="131"/>
      <c r="K603" s="131"/>
      <c r="L603" s="131"/>
      <c r="M603" s="131"/>
      <c r="N603" s="131"/>
      <c r="O603" s="131"/>
      <c r="P603" s="131"/>
      <c r="Q603" s="131"/>
    </row>
    <row r="604" spans="1:17" ht="15.75" customHeight="1">
      <c r="A604" s="130"/>
      <c r="B604" s="130"/>
      <c r="C604" s="404"/>
      <c r="D604" s="131"/>
      <c r="E604" s="131"/>
      <c r="F604" s="131"/>
      <c r="G604" s="131"/>
      <c r="H604" s="131"/>
      <c r="I604" s="131"/>
      <c r="J604" s="131"/>
      <c r="K604" s="131"/>
      <c r="L604" s="131"/>
      <c r="M604" s="131"/>
      <c r="N604" s="131"/>
      <c r="O604" s="131"/>
      <c r="P604" s="131"/>
      <c r="Q604" s="131"/>
    </row>
    <row r="605" spans="1:17" ht="15.75" customHeight="1">
      <c r="A605" s="130"/>
      <c r="B605" s="130"/>
      <c r="C605" s="404"/>
      <c r="D605" s="131"/>
      <c r="E605" s="131"/>
      <c r="F605" s="131"/>
      <c r="G605" s="131"/>
      <c r="H605" s="131"/>
      <c r="I605" s="131"/>
      <c r="J605" s="131"/>
      <c r="K605" s="131"/>
      <c r="L605" s="131"/>
      <c r="M605" s="131"/>
      <c r="N605" s="131"/>
      <c r="O605" s="131"/>
      <c r="P605" s="131"/>
      <c r="Q605" s="131"/>
    </row>
    <row r="606" spans="1:17" ht="15.75" customHeight="1">
      <c r="A606" s="130"/>
      <c r="B606" s="130"/>
      <c r="C606" s="404"/>
      <c r="D606" s="131"/>
      <c r="E606" s="131"/>
      <c r="F606" s="131"/>
      <c r="G606" s="131"/>
      <c r="H606" s="131"/>
      <c r="I606" s="131"/>
      <c r="J606" s="131"/>
      <c r="K606" s="131"/>
      <c r="L606" s="131"/>
      <c r="M606" s="131"/>
      <c r="N606" s="131"/>
      <c r="O606" s="131"/>
      <c r="P606" s="131"/>
      <c r="Q606" s="131"/>
    </row>
    <row r="607" spans="1:17" ht="15.75" customHeight="1">
      <c r="A607" s="130"/>
      <c r="B607" s="130"/>
      <c r="C607" s="404"/>
      <c r="D607" s="131"/>
      <c r="E607" s="131"/>
      <c r="F607" s="131"/>
      <c r="G607" s="131"/>
      <c r="H607" s="131"/>
      <c r="I607" s="131"/>
      <c r="J607" s="131"/>
      <c r="K607" s="131"/>
      <c r="L607" s="131"/>
      <c r="M607" s="131"/>
      <c r="N607" s="131"/>
      <c r="O607" s="131"/>
      <c r="P607" s="131"/>
      <c r="Q607" s="131"/>
    </row>
    <row r="608" spans="1:17" ht="15.75" customHeight="1">
      <c r="A608" s="130"/>
      <c r="B608" s="130"/>
      <c r="C608" s="404"/>
      <c r="D608" s="131"/>
      <c r="E608" s="131"/>
      <c r="F608" s="131"/>
      <c r="G608" s="131"/>
      <c r="H608" s="131"/>
      <c r="I608" s="131"/>
      <c r="J608" s="131"/>
      <c r="K608" s="131"/>
      <c r="L608" s="131"/>
      <c r="M608" s="131"/>
      <c r="N608" s="131"/>
      <c r="O608" s="131"/>
      <c r="P608" s="131"/>
      <c r="Q608" s="131"/>
    </row>
    <row r="609" spans="1:17" ht="15.75" customHeight="1">
      <c r="A609" s="130"/>
      <c r="B609" s="130"/>
      <c r="C609" s="404"/>
      <c r="D609" s="131"/>
      <c r="E609" s="131"/>
      <c r="F609" s="131"/>
      <c r="G609" s="131"/>
      <c r="H609" s="131"/>
      <c r="I609" s="131"/>
      <c r="J609" s="131"/>
      <c r="K609" s="131"/>
      <c r="L609" s="131"/>
      <c r="M609" s="131"/>
      <c r="N609" s="131"/>
      <c r="O609" s="131"/>
      <c r="P609" s="131"/>
      <c r="Q609" s="131"/>
    </row>
    <row r="610" spans="1:17" ht="15.75" customHeight="1">
      <c r="A610" s="130"/>
      <c r="B610" s="130"/>
      <c r="C610" s="404"/>
      <c r="D610" s="131"/>
      <c r="E610" s="131"/>
      <c r="F610" s="131"/>
      <c r="G610" s="131"/>
      <c r="H610" s="131"/>
      <c r="I610" s="131"/>
      <c r="J610" s="131"/>
      <c r="K610" s="131"/>
      <c r="L610" s="131"/>
      <c r="M610" s="131"/>
      <c r="N610" s="131"/>
      <c r="O610" s="131"/>
      <c r="P610" s="131"/>
      <c r="Q610" s="131"/>
    </row>
    <row r="611" spans="1:17" ht="15.75" customHeight="1">
      <c r="A611" s="130"/>
      <c r="B611" s="130"/>
      <c r="C611" s="404"/>
      <c r="D611" s="131"/>
      <c r="E611" s="131"/>
      <c r="F611" s="131"/>
      <c r="G611" s="131"/>
      <c r="H611" s="131"/>
      <c r="I611" s="131"/>
      <c r="J611" s="131"/>
      <c r="K611" s="131"/>
      <c r="L611" s="131"/>
      <c r="M611" s="131"/>
      <c r="N611" s="131"/>
      <c r="O611" s="131"/>
      <c r="P611" s="131"/>
      <c r="Q611" s="131"/>
    </row>
    <row r="612" spans="1:17" ht="15.75" customHeight="1">
      <c r="A612" s="130"/>
      <c r="B612" s="130"/>
      <c r="C612" s="404"/>
      <c r="D612" s="131"/>
      <c r="E612" s="131"/>
      <c r="F612" s="131"/>
      <c r="G612" s="131"/>
      <c r="H612" s="131"/>
      <c r="I612" s="131"/>
      <c r="J612" s="131"/>
      <c r="K612" s="131"/>
      <c r="L612" s="131"/>
      <c r="M612" s="131"/>
      <c r="N612" s="131"/>
      <c r="O612" s="131"/>
      <c r="P612" s="131"/>
      <c r="Q612" s="131"/>
    </row>
    <row r="613" spans="1:17" ht="15.75" customHeight="1">
      <c r="A613" s="130"/>
      <c r="B613" s="130"/>
      <c r="C613" s="404"/>
      <c r="D613" s="131"/>
      <c r="E613" s="131"/>
      <c r="F613" s="131"/>
      <c r="G613" s="131"/>
      <c r="H613" s="131"/>
      <c r="I613" s="131"/>
      <c r="J613" s="131"/>
      <c r="K613" s="131"/>
      <c r="L613" s="131"/>
      <c r="M613" s="131"/>
      <c r="N613" s="131"/>
      <c r="O613" s="131"/>
      <c r="P613" s="131"/>
      <c r="Q613" s="131"/>
    </row>
    <row r="614" spans="1:17" ht="15.75" customHeight="1">
      <c r="A614" s="130"/>
      <c r="B614" s="130"/>
      <c r="C614" s="404"/>
      <c r="D614" s="131"/>
      <c r="E614" s="131"/>
      <c r="F614" s="131"/>
      <c r="G614" s="131"/>
      <c r="H614" s="131"/>
      <c r="I614" s="131"/>
      <c r="J614" s="131"/>
      <c r="K614" s="131"/>
      <c r="L614" s="131"/>
      <c r="M614" s="131"/>
      <c r="N614" s="131"/>
      <c r="O614" s="131"/>
      <c r="P614" s="131"/>
      <c r="Q614" s="131"/>
    </row>
    <row r="615" spans="1:17" ht="15.75" customHeight="1">
      <c r="A615" s="130"/>
      <c r="B615" s="130"/>
      <c r="C615" s="404"/>
      <c r="D615" s="131"/>
      <c r="E615" s="131"/>
      <c r="F615" s="131"/>
      <c r="G615" s="131"/>
      <c r="H615" s="131"/>
      <c r="I615" s="131"/>
      <c r="J615" s="131"/>
      <c r="K615" s="131"/>
      <c r="L615" s="131"/>
      <c r="M615" s="131"/>
      <c r="N615" s="131"/>
      <c r="O615" s="131"/>
      <c r="P615" s="131"/>
      <c r="Q615" s="131"/>
    </row>
    <row r="616" spans="1:17" ht="15.75" customHeight="1">
      <c r="A616" s="130"/>
      <c r="B616" s="130"/>
      <c r="C616" s="404"/>
      <c r="D616" s="131"/>
      <c r="E616" s="131"/>
      <c r="F616" s="131"/>
      <c r="G616" s="131"/>
      <c r="H616" s="131"/>
      <c r="I616" s="131"/>
      <c r="J616" s="131"/>
      <c r="K616" s="131"/>
      <c r="L616" s="131"/>
      <c r="M616" s="131"/>
      <c r="N616" s="131"/>
      <c r="O616" s="131"/>
      <c r="P616" s="131"/>
      <c r="Q616" s="131"/>
    </row>
    <row r="617" spans="1:17" ht="15.75" customHeight="1">
      <c r="A617" s="130"/>
      <c r="B617" s="130"/>
      <c r="C617" s="404"/>
      <c r="D617" s="131"/>
      <c r="E617" s="131"/>
      <c r="F617" s="131"/>
      <c r="G617" s="131"/>
      <c r="H617" s="131"/>
      <c r="I617" s="131"/>
      <c r="J617" s="131"/>
      <c r="K617" s="131"/>
      <c r="L617" s="131"/>
      <c r="M617" s="131"/>
      <c r="N617" s="131"/>
      <c r="O617" s="131"/>
      <c r="P617" s="131"/>
      <c r="Q617" s="131"/>
    </row>
    <row r="618" spans="1:17" ht="15.75" customHeight="1">
      <c r="A618" s="130"/>
      <c r="B618" s="130"/>
      <c r="C618" s="404"/>
      <c r="D618" s="131"/>
      <c r="E618" s="131"/>
      <c r="F618" s="131"/>
      <c r="G618" s="131"/>
      <c r="H618" s="131"/>
      <c r="I618" s="131"/>
      <c r="J618" s="131"/>
      <c r="K618" s="131"/>
      <c r="L618" s="131"/>
      <c r="M618" s="131"/>
      <c r="N618" s="131"/>
      <c r="O618" s="131"/>
      <c r="P618" s="131"/>
      <c r="Q618" s="131"/>
    </row>
    <row r="619" spans="1:17" ht="15.75" customHeight="1">
      <c r="A619" s="130"/>
      <c r="B619" s="130"/>
      <c r="C619" s="404"/>
      <c r="D619" s="131"/>
      <c r="E619" s="131"/>
      <c r="F619" s="131"/>
      <c r="G619" s="131"/>
      <c r="H619" s="131"/>
      <c r="I619" s="131"/>
      <c r="J619" s="131"/>
      <c r="K619" s="131"/>
      <c r="L619" s="131"/>
      <c r="M619" s="131"/>
      <c r="N619" s="131"/>
      <c r="O619" s="131"/>
      <c r="P619" s="131"/>
      <c r="Q619" s="131"/>
    </row>
    <row r="620" spans="1:17" ht="15.75" customHeight="1">
      <c r="A620" s="130"/>
      <c r="B620" s="130"/>
      <c r="C620" s="404"/>
      <c r="D620" s="131"/>
      <c r="E620" s="131"/>
      <c r="F620" s="131"/>
      <c r="G620" s="131"/>
      <c r="H620" s="131"/>
      <c r="I620" s="131"/>
      <c r="J620" s="131"/>
      <c r="K620" s="131"/>
      <c r="L620" s="131"/>
      <c r="M620" s="131"/>
      <c r="N620" s="131"/>
      <c r="O620" s="131"/>
      <c r="P620" s="131"/>
      <c r="Q620" s="131"/>
    </row>
    <row r="621" spans="1:17" ht="15.75" customHeight="1">
      <c r="A621" s="130"/>
      <c r="B621" s="130"/>
      <c r="C621" s="404"/>
      <c r="D621" s="131"/>
      <c r="E621" s="131"/>
      <c r="F621" s="131"/>
      <c r="G621" s="131"/>
      <c r="H621" s="131"/>
      <c r="I621" s="131"/>
      <c r="J621" s="131"/>
      <c r="K621" s="131"/>
      <c r="L621" s="131"/>
      <c r="M621" s="131"/>
      <c r="N621" s="131"/>
      <c r="O621" s="131"/>
      <c r="P621" s="131"/>
      <c r="Q621" s="131"/>
    </row>
    <row r="622" spans="1:17" ht="15.75" customHeight="1">
      <c r="A622" s="130"/>
      <c r="B622" s="130"/>
      <c r="C622" s="404"/>
      <c r="D622" s="131"/>
      <c r="E622" s="131"/>
      <c r="F622" s="131"/>
      <c r="G622" s="131"/>
      <c r="H622" s="131"/>
      <c r="I622" s="131"/>
      <c r="J622" s="131"/>
      <c r="K622" s="131"/>
      <c r="L622" s="131"/>
      <c r="M622" s="131"/>
      <c r="N622" s="131"/>
      <c r="O622" s="131"/>
      <c r="P622" s="131"/>
      <c r="Q622" s="131"/>
    </row>
    <row r="623" spans="1:17" ht="15.75" customHeight="1">
      <c r="A623" s="130"/>
      <c r="B623" s="130"/>
      <c r="C623" s="404"/>
      <c r="D623" s="131"/>
      <c r="E623" s="131"/>
      <c r="F623" s="131"/>
      <c r="G623" s="131"/>
      <c r="H623" s="131"/>
      <c r="I623" s="131"/>
      <c r="J623" s="131"/>
      <c r="K623" s="131"/>
      <c r="L623" s="131"/>
      <c r="M623" s="131"/>
      <c r="N623" s="131"/>
      <c r="O623" s="131"/>
      <c r="P623" s="131"/>
      <c r="Q623" s="131"/>
    </row>
    <row r="624" spans="1:17" ht="15.75" customHeight="1">
      <c r="A624" s="130"/>
      <c r="B624" s="130"/>
      <c r="C624" s="404"/>
      <c r="D624" s="131"/>
      <c r="E624" s="131"/>
      <c r="F624" s="131"/>
      <c r="G624" s="131"/>
      <c r="H624" s="131"/>
      <c r="I624" s="131"/>
      <c r="J624" s="131"/>
      <c r="K624" s="131"/>
      <c r="L624" s="131"/>
      <c r="M624" s="131"/>
      <c r="N624" s="131"/>
      <c r="O624" s="131"/>
      <c r="P624" s="131"/>
      <c r="Q624" s="131"/>
    </row>
    <row r="625" spans="1:17" ht="15.75" customHeight="1">
      <c r="A625" s="130"/>
      <c r="B625" s="130"/>
      <c r="C625" s="404"/>
      <c r="D625" s="131"/>
      <c r="E625" s="131"/>
      <c r="F625" s="131"/>
      <c r="G625" s="131"/>
      <c r="H625" s="131"/>
      <c r="I625" s="131"/>
      <c r="J625" s="131"/>
      <c r="K625" s="131"/>
      <c r="L625" s="131"/>
      <c r="M625" s="131"/>
      <c r="N625" s="131"/>
      <c r="O625" s="131"/>
      <c r="P625" s="131"/>
      <c r="Q625" s="131"/>
    </row>
    <row r="626" spans="1:17" ht="15.75" customHeight="1">
      <c r="A626" s="130"/>
      <c r="B626" s="130"/>
      <c r="C626" s="404"/>
      <c r="D626" s="131"/>
      <c r="E626" s="131"/>
      <c r="F626" s="131"/>
      <c r="G626" s="131"/>
      <c r="H626" s="131"/>
      <c r="I626" s="131"/>
      <c r="J626" s="131"/>
      <c r="K626" s="131"/>
      <c r="L626" s="131"/>
      <c r="M626" s="131"/>
      <c r="N626" s="131"/>
      <c r="O626" s="131"/>
      <c r="P626" s="131"/>
      <c r="Q626" s="131"/>
    </row>
    <row r="627" spans="1:17" ht="15.75" customHeight="1">
      <c r="A627" s="130"/>
      <c r="B627" s="130"/>
      <c r="C627" s="404"/>
      <c r="D627" s="131"/>
      <c r="E627" s="131"/>
      <c r="F627" s="131"/>
      <c r="G627" s="131"/>
      <c r="H627" s="131"/>
      <c r="I627" s="131"/>
      <c r="J627" s="131"/>
      <c r="K627" s="131"/>
      <c r="L627" s="131"/>
      <c r="M627" s="131"/>
      <c r="N627" s="131"/>
      <c r="O627" s="131"/>
      <c r="P627" s="131"/>
      <c r="Q627" s="131"/>
    </row>
    <row r="628" spans="1:17" ht="15.75" customHeight="1">
      <c r="A628" s="130"/>
      <c r="B628" s="130"/>
      <c r="C628" s="404"/>
      <c r="D628" s="131"/>
      <c r="E628" s="131"/>
      <c r="F628" s="131"/>
      <c r="G628" s="131"/>
      <c r="H628" s="131"/>
      <c r="I628" s="131"/>
      <c r="J628" s="131"/>
      <c r="K628" s="131"/>
      <c r="L628" s="131"/>
      <c r="M628" s="131"/>
      <c r="N628" s="131"/>
      <c r="O628" s="131"/>
      <c r="P628" s="131"/>
      <c r="Q628" s="131"/>
    </row>
    <row r="629" spans="1:17" ht="15.75" customHeight="1">
      <c r="A629" s="130"/>
      <c r="B629" s="130"/>
      <c r="C629" s="404"/>
      <c r="D629" s="131"/>
      <c r="E629" s="131"/>
      <c r="F629" s="131"/>
      <c r="G629" s="131"/>
      <c r="H629" s="131"/>
      <c r="I629" s="131"/>
      <c r="J629" s="131"/>
      <c r="K629" s="131"/>
      <c r="L629" s="131"/>
      <c r="M629" s="131"/>
      <c r="N629" s="131"/>
      <c r="O629" s="131"/>
      <c r="P629" s="131"/>
      <c r="Q629" s="131"/>
    </row>
    <row r="630" spans="1:17" ht="15.75" customHeight="1">
      <c r="A630" s="130"/>
      <c r="B630" s="130"/>
      <c r="C630" s="404"/>
      <c r="D630" s="131"/>
      <c r="E630" s="131"/>
      <c r="F630" s="131"/>
      <c r="G630" s="131"/>
      <c r="H630" s="131"/>
      <c r="I630" s="131"/>
      <c r="J630" s="131"/>
      <c r="K630" s="131"/>
      <c r="L630" s="131"/>
      <c r="M630" s="131"/>
      <c r="N630" s="131"/>
      <c r="O630" s="131"/>
      <c r="P630" s="131"/>
      <c r="Q630" s="131"/>
    </row>
    <row r="631" spans="1:17" ht="15.75" customHeight="1">
      <c r="A631" s="130"/>
      <c r="B631" s="130"/>
      <c r="C631" s="404"/>
      <c r="D631" s="131"/>
      <c r="E631" s="131"/>
      <c r="F631" s="131"/>
      <c r="G631" s="131"/>
      <c r="H631" s="131"/>
      <c r="I631" s="131"/>
      <c r="J631" s="131"/>
      <c r="K631" s="131"/>
      <c r="L631" s="131"/>
      <c r="M631" s="131"/>
      <c r="N631" s="131"/>
      <c r="O631" s="131"/>
      <c r="P631" s="131"/>
      <c r="Q631" s="131"/>
    </row>
    <row r="632" spans="1:17" ht="15.75" customHeight="1">
      <c r="A632" s="130"/>
      <c r="B632" s="130"/>
      <c r="C632" s="404"/>
      <c r="D632" s="131"/>
      <c r="E632" s="131"/>
      <c r="F632" s="131"/>
      <c r="G632" s="131"/>
      <c r="H632" s="131"/>
      <c r="I632" s="131"/>
      <c r="J632" s="131"/>
      <c r="K632" s="131"/>
      <c r="L632" s="131"/>
      <c r="M632" s="131"/>
      <c r="N632" s="131"/>
      <c r="O632" s="131"/>
      <c r="P632" s="131"/>
      <c r="Q632" s="131"/>
    </row>
    <row r="633" spans="1:17" ht="15.75" customHeight="1">
      <c r="A633" s="130"/>
      <c r="B633" s="130"/>
      <c r="C633" s="404"/>
      <c r="D633" s="131"/>
      <c r="E633" s="131"/>
      <c r="F633" s="131"/>
      <c r="G633" s="131"/>
      <c r="H633" s="131"/>
      <c r="I633" s="131"/>
      <c r="J633" s="131"/>
      <c r="K633" s="131"/>
      <c r="L633" s="131"/>
      <c r="M633" s="131"/>
      <c r="N633" s="131"/>
      <c r="O633" s="131"/>
      <c r="P633" s="131"/>
      <c r="Q633" s="131"/>
    </row>
    <row r="634" spans="1:17" ht="15.75" customHeight="1">
      <c r="A634" s="130"/>
      <c r="B634" s="130"/>
      <c r="C634" s="404"/>
      <c r="D634" s="131"/>
      <c r="E634" s="131"/>
      <c r="F634" s="131"/>
      <c r="G634" s="131"/>
      <c r="H634" s="131"/>
      <c r="I634" s="131"/>
      <c r="J634" s="131"/>
      <c r="K634" s="131"/>
      <c r="L634" s="131"/>
      <c r="M634" s="131"/>
      <c r="N634" s="131"/>
      <c r="O634" s="131"/>
      <c r="P634" s="131"/>
      <c r="Q634" s="131"/>
    </row>
    <row r="635" spans="1:17" ht="15.75" customHeight="1">
      <c r="A635" s="130"/>
      <c r="B635" s="130"/>
      <c r="C635" s="404"/>
      <c r="D635" s="131"/>
      <c r="E635" s="131"/>
      <c r="F635" s="131"/>
      <c r="G635" s="131"/>
      <c r="H635" s="131"/>
      <c r="I635" s="131"/>
      <c r="J635" s="131"/>
      <c r="K635" s="131"/>
      <c r="L635" s="131"/>
      <c r="M635" s="131"/>
      <c r="N635" s="131"/>
      <c r="O635" s="131"/>
      <c r="P635" s="131"/>
      <c r="Q635" s="131"/>
    </row>
    <row r="636" spans="1:17" ht="15.75" customHeight="1">
      <c r="A636" s="130"/>
      <c r="B636" s="130"/>
      <c r="C636" s="404"/>
      <c r="D636" s="131"/>
      <c r="E636" s="131"/>
      <c r="F636" s="131"/>
      <c r="G636" s="131"/>
      <c r="H636" s="131"/>
      <c r="I636" s="131"/>
      <c r="J636" s="131"/>
      <c r="K636" s="131"/>
      <c r="L636" s="131"/>
      <c r="M636" s="131"/>
      <c r="N636" s="131"/>
      <c r="O636" s="131"/>
      <c r="P636" s="131"/>
      <c r="Q636" s="131"/>
    </row>
    <row r="637" spans="1:17" ht="15.75" customHeight="1">
      <c r="A637" s="130"/>
      <c r="B637" s="130"/>
      <c r="C637" s="404"/>
      <c r="D637" s="131"/>
      <c r="E637" s="131"/>
      <c r="F637" s="131"/>
      <c r="G637" s="131"/>
      <c r="H637" s="131"/>
      <c r="I637" s="131"/>
      <c r="J637" s="131"/>
      <c r="K637" s="131"/>
      <c r="L637" s="131"/>
      <c r="M637" s="131"/>
      <c r="N637" s="131"/>
      <c r="O637" s="131"/>
      <c r="P637" s="131"/>
      <c r="Q637" s="131"/>
    </row>
    <row r="638" spans="1:17" ht="15.75" customHeight="1">
      <c r="A638" s="130"/>
      <c r="B638" s="130"/>
      <c r="C638" s="404"/>
      <c r="D638" s="131"/>
      <c r="E638" s="131"/>
      <c r="F638" s="131"/>
      <c r="G638" s="131"/>
      <c r="H638" s="131"/>
      <c r="I638" s="131"/>
      <c r="J638" s="131"/>
      <c r="K638" s="131"/>
      <c r="L638" s="131"/>
      <c r="M638" s="131"/>
      <c r="N638" s="131"/>
      <c r="O638" s="131"/>
      <c r="P638" s="131"/>
      <c r="Q638" s="131"/>
    </row>
    <row r="639" spans="1:17" ht="15.75" customHeight="1">
      <c r="A639" s="130"/>
      <c r="B639" s="130"/>
      <c r="C639" s="404"/>
      <c r="D639" s="131"/>
      <c r="E639" s="131"/>
      <c r="F639" s="131"/>
      <c r="G639" s="131"/>
      <c r="H639" s="131"/>
      <c r="I639" s="131"/>
      <c r="J639" s="131"/>
      <c r="K639" s="131"/>
      <c r="L639" s="131"/>
      <c r="M639" s="131"/>
      <c r="N639" s="131"/>
      <c r="O639" s="131"/>
      <c r="P639" s="131"/>
      <c r="Q639" s="131"/>
    </row>
    <row r="640" spans="1:17" ht="15.75" customHeight="1">
      <c r="A640" s="130"/>
      <c r="B640" s="130"/>
      <c r="C640" s="404"/>
      <c r="D640" s="131"/>
      <c r="E640" s="131"/>
      <c r="F640" s="131"/>
      <c r="G640" s="131"/>
      <c r="H640" s="131"/>
      <c r="I640" s="131"/>
      <c r="J640" s="131"/>
      <c r="K640" s="131"/>
      <c r="L640" s="131"/>
      <c r="M640" s="131"/>
      <c r="N640" s="131"/>
      <c r="O640" s="131"/>
      <c r="P640" s="131"/>
      <c r="Q640" s="131"/>
    </row>
    <row r="641" spans="1:17" ht="15.75" customHeight="1">
      <c r="A641" s="130"/>
      <c r="B641" s="130"/>
      <c r="C641" s="404"/>
      <c r="D641" s="131"/>
      <c r="E641" s="131"/>
      <c r="F641" s="131"/>
      <c r="G641" s="131"/>
      <c r="H641" s="131"/>
      <c r="I641" s="131"/>
      <c r="J641" s="131"/>
      <c r="K641" s="131"/>
      <c r="L641" s="131"/>
      <c r="M641" s="131"/>
      <c r="N641" s="131"/>
      <c r="O641" s="131"/>
      <c r="P641" s="131"/>
      <c r="Q641" s="131"/>
    </row>
    <row r="642" spans="1:17" ht="15.75" customHeight="1">
      <c r="A642" s="130"/>
      <c r="B642" s="130"/>
      <c r="C642" s="404"/>
      <c r="D642" s="131"/>
      <c r="E642" s="131"/>
      <c r="F642" s="131"/>
      <c r="G642" s="131"/>
      <c r="H642" s="131"/>
      <c r="I642" s="131"/>
      <c r="J642" s="131"/>
      <c r="K642" s="131"/>
      <c r="L642" s="131"/>
      <c r="M642" s="131"/>
      <c r="N642" s="131"/>
      <c r="O642" s="131"/>
      <c r="P642" s="131"/>
      <c r="Q642" s="131"/>
    </row>
    <row r="643" spans="1:17" ht="15.75" customHeight="1">
      <c r="A643" s="130"/>
      <c r="B643" s="130"/>
      <c r="C643" s="404"/>
      <c r="D643" s="131"/>
      <c r="E643" s="131"/>
      <c r="F643" s="131"/>
      <c r="G643" s="131"/>
      <c r="H643" s="131"/>
      <c r="I643" s="131"/>
      <c r="J643" s="131"/>
      <c r="K643" s="131"/>
      <c r="L643" s="131"/>
      <c r="M643" s="131"/>
      <c r="N643" s="131"/>
      <c r="O643" s="131"/>
      <c r="P643" s="131"/>
      <c r="Q643" s="131"/>
    </row>
    <row r="644" spans="1:17" ht="15.75" customHeight="1">
      <c r="A644" s="130"/>
      <c r="B644" s="130"/>
      <c r="C644" s="404"/>
      <c r="D644" s="131"/>
      <c r="E644" s="131"/>
      <c r="F644" s="131"/>
      <c r="G644" s="131"/>
      <c r="H644" s="131"/>
      <c r="I644" s="131"/>
      <c r="J644" s="131"/>
      <c r="K644" s="131"/>
      <c r="L644" s="131"/>
      <c r="M644" s="131"/>
      <c r="N644" s="131"/>
      <c r="O644" s="131"/>
      <c r="P644" s="131"/>
      <c r="Q644" s="131"/>
    </row>
    <row r="645" spans="1:17" ht="15.75" customHeight="1">
      <c r="A645" s="130"/>
      <c r="B645" s="130"/>
      <c r="C645" s="404"/>
      <c r="D645" s="131"/>
      <c r="E645" s="131"/>
      <c r="F645" s="131"/>
      <c r="G645" s="131"/>
      <c r="H645" s="131"/>
      <c r="I645" s="131"/>
      <c r="J645" s="131"/>
      <c r="K645" s="131"/>
      <c r="L645" s="131"/>
      <c r="M645" s="131"/>
      <c r="N645" s="131"/>
      <c r="O645" s="131"/>
      <c r="P645" s="131"/>
      <c r="Q645" s="131"/>
    </row>
    <row r="646" spans="1:17" ht="15.75" customHeight="1">
      <c r="A646" s="130"/>
      <c r="B646" s="130"/>
      <c r="C646" s="404"/>
      <c r="D646" s="131"/>
      <c r="E646" s="131"/>
      <c r="F646" s="131"/>
      <c r="G646" s="131"/>
      <c r="H646" s="131"/>
      <c r="I646" s="131"/>
      <c r="J646" s="131"/>
      <c r="K646" s="131"/>
      <c r="L646" s="131"/>
      <c r="M646" s="131"/>
      <c r="N646" s="131"/>
      <c r="O646" s="131"/>
      <c r="P646" s="131"/>
      <c r="Q646" s="131"/>
    </row>
    <row r="647" spans="1:17" ht="15.75" customHeight="1">
      <c r="A647" s="130"/>
      <c r="B647" s="130"/>
      <c r="C647" s="404"/>
      <c r="D647" s="131"/>
      <c r="E647" s="131"/>
      <c r="F647" s="131"/>
      <c r="G647" s="131"/>
      <c r="H647" s="131"/>
      <c r="I647" s="131"/>
      <c r="J647" s="131"/>
      <c r="K647" s="131"/>
      <c r="L647" s="131"/>
      <c r="M647" s="131"/>
      <c r="N647" s="131"/>
      <c r="O647" s="131"/>
      <c r="P647" s="131"/>
      <c r="Q647" s="131"/>
    </row>
    <row r="648" spans="1:17" ht="15.75" customHeight="1">
      <c r="A648" s="130"/>
      <c r="B648" s="130"/>
      <c r="C648" s="404"/>
      <c r="D648" s="131"/>
      <c r="E648" s="131"/>
      <c r="F648" s="131"/>
      <c r="G648" s="131"/>
      <c r="H648" s="131"/>
      <c r="I648" s="131"/>
      <c r="J648" s="131"/>
      <c r="K648" s="131"/>
      <c r="L648" s="131"/>
      <c r="M648" s="131"/>
      <c r="N648" s="131"/>
      <c r="O648" s="131"/>
      <c r="P648" s="131"/>
      <c r="Q648" s="131"/>
    </row>
    <row r="649" spans="1:17" ht="15.75" customHeight="1">
      <c r="A649" s="130"/>
      <c r="B649" s="130"/>
      <c r="C649" s="404"/>
      <c r="D649" s="131"/>
      <c r="E649" s="131"/>
      <c r="F649" s="131"/>
      <c r="G649" s="131"/>
      <c r="H649" s="131"/>
      <c r="I649" s="131"/>
      <c r="J649" s="131"/>
      <c r="K649" s="131"/>
      <c r="L649" s="131"/>
      <c r="M649" s="131"/>
      <c r="N649" s="131"/>
      <c r="O649" s="131"/>
      <c r="P649" s="131"/>
      <c r="Q649" s="131"/>
    </row>
    <row r="650" spans="1:17" ht="15.75" customHeight="1">
      <c r="A650" s="130"/>
      <c r="B650" s="130"/>
      <c r="C650" s="404"/>
      <c r="D650" s="131"/>
      <c r="E650" s="131"/>
      <c r="F650" s="131"/>
      <c r="G650" s="131"/>
      <c r="H650" s="131"/>
      <c r="I650" s="131"/>
      <c r="J650" s="131"/>
      <c r="K650" s="131"/>
      <c r="L650" s="131"/>
      <c r="M650" s="131"/>
      <c r="N650" s="131"/>
      <c r="O650" s="131"/>
      <c r="P650" s="131"/>
      <c r="Q650" s="131"/>
    </row>
    <row r="651" spans="1:17" ht="15.75" customHeight="1">
      <c r="A651" s="130"/>
      <c r="B651" s="130"/>
      <c r="C651" s="404"/>
      <c r="D651" s="131"/>
      <c r="E651" s="131"/>
      <c r="F651" s="131"/>
      <c r="G651" s="131"/>
      <c r="H651" s="131"/>
      <c r="I651" s="131"/>
      <c r="J651" s="131"/>
      <c r="K651" s="131"/>
      <c r="L651" s="131"/>
      <c r="M651" s="131"/>
      <c r="N651" s="131"/>
      <c r="O651" s="131"/>
      <c r="P651" s="131"/>
      <c r="Q651" s="131"/>
    </row>
    <row r="652" spans="1:17" ht="15.75" customHeight="1">
      <c r="A652" s="130"/>
      <c r="B652" s="130"/>
      <c r="C652" s="404"/>
      <c r="D652" s="131"/>
      <c r="E652" s="131"/>
      <c r="F652" s="131"/>
      <c r="G652" s="131"/>
      <c r="H652" s="131"/>
      <c r="I652" s="131"/>
      <c r="J652" s="131"/>
      <c r="K652" s="131"/>
      <c r="L652" s="131"/>
      <c r="M652" s="131"/>
      <c r="N652" s="131"/>
      <c r="O652" s="131"/>
      <c r="P652" s="131"/>
      <c r="Q652" s="131"/>
    </row>
    <row r="653" spans="1:17" ht="15.75" customHeight="1">
      <c r="A653" s="130"/>
      <c r="B653" s="130"/>
      <c r="C653" s="404"/>
      <c r="D653" s="131"/>
      <c r="E653" s="131"/>
      <c r="F653" s="131"/>
      <c r="G653" s="131"/>
      <c r="H653" s="131"/>
      <c r="I653" s="131"/>
      <c r="J653" s="131"/>
      <c r="K653" s="131"/>
      <c r="L653" s="131"/>
      <c r="M653" s="131"/>
      <c r="N653" s="131"/>
      <c r="O653" s="131"/>
      <c r="P653" s="131"/>
      <c r="Q653" s="131"/>
    </row>
    <row r="654" spans="1:17" ht="15.75" customHeight="1">
      <c r="A654" s="130"/>
      <c r="B654" s="130"/>
      <c r="C654" s="404"/>
      <c r="D654" s="131"/>
      <c r="E654" s="131"/>
      <c r="F654" s="131"/>
      <c r="G654" s="131"/>
      <c r="H654" s="131"/>
      <c r="I654" s="131"/>
      <c r="J654" s="131"/>
      <c r="K654" s="131"/>
      <c r="L654" s="131"/>
      <c r="M654" s="131"/>
      <c r="N654" s="131"/>
      <c r="O654" s="131"/>
      <c r="P654" s="131"/>
      <c r="Q654" s="131"/>
    </row>
    <row r="655" spans="1:17" ht="15.75" customHeight="1">
      <c r="A655" s="130"/>
      <c r="B655" s="130"/>
      <c r="C655" s="404"/>
      <c r="D655" s="131"/>
      <c r="E655" s="131"/>
      <c r="F655" s="131"/>
      <c r="G655" s="131"/>
      <c r="H655" s="131"/>
      <c r="I655" s="131"/>
      <c r="J655" s="131"/>
      <c r="K655" s="131"/>
      <c r="L655" s="131"/>
      <c r="M655" s="131"/>
      <c r="N655" s="131"/>
      <c r="O655" s="131"/>
      <c r="P655" s="131"/>
      <c r="Q655" s="131"/>
    </row>
    <row r="656" spans="1:17" ht="15.75" customHeight="1">
      <c r="A656" s="130"/>
      <c r="B656" s="130"/>
      <c r="C656" s="404"/>
      <c r="D656" s="131"/>
      <c r="E656" s="131"/>
      <c r="F656" s="131"/>
      <c r="G656" s="131"/>
      <c r="H656" s="131"/>
      <c r="I656" s="131"/>
      <c r="J656" s="131"/>
      <c r="K656" s="131"/>
      <c r="L656" s="131"/>
      <c r="M656" s="131"/>
      <c r="N656" s="131"/>
      <c r="O656" s="131"/>
      <c r="P656" s="131"/>
      <c r="Q656" s="131"/>
    </row>
    <row r="657" spans="1:17" ht="15.75" customHeight="1">
      <c r="A657" s="130"/>
      <c r="B657" s="130"/>
      <c r="C657" s="404"/>
      <c r="D657" s="131"/>
      <c r="E657" s="131"/>
      <c r="F657" s="131"/>
      <c r="G657" s="131"/>
      <c r="H657" s="131"/>
      <c r="I657" s="131"/>
      <c r="J657" s="131"/>
      <c r="K657" s="131"/>
      <c r="L657" s="131"/>
      <c r="M657" s="131"/>
      <c r="N657" s="131"/>
      <c r="O657" s="131"/>
      <c r="P657" s="131"/>
      <c r="Q657" s="131"/>
    </row>
    <row r="658" spans="1:17" ht="15.75" customHeight="1">
      <c r="A658" s="130"/>
      <c r="B658" s="130"/>
      <c r="C658" s="404"/>
      <c r="D658" s="131"/>
      <c r="E658" s="131"/>
      <c r="F658" s="131"/>
      <c r="G658" s="131"/>
      <c r="H658" s="131"/>
      <c r="I658" s="131"/>
      <c r="J658" s="131"/>
      <c r="K658" s="131"/>
      <c r="L658" s="131"/>
      <c r="M658" s="131"/>
      <c r="N658" s="131"/>
      <c r="O658" s="131"/>
      <c r="P658" s="131"/>
      <c r="Q658" s="131"/>
    </row>
    <row r="659" spans="1:17" ht="15.75" customHeight="1">
      <c r="A659" s="130"/>
      <c r="B659" s="130"/>
      <c r="C659" s="404"/>
      <c r="D659" s="131"/>
      <c r="E659" s="131"/>
      <c r="F659" s="131"/>
      <c r="G659" s="131"/>
      <c r="H659" s="131"/>
      <c r="I659" s="131"/>
      <c r="J659" s="131"/>
      <c r="K659" s="131"/>
      <c r="L659" s="131"/>
      <c r="M659" s="131"/>
      <c r="N659" s="131"/>
      <c r="O659" s="131"/>
      <c r="P659" s="131"/>
      <c r="Q659" s="131"/>
    </row>
    <row r="660" spans="1:17" ht="15.75" customHeight="1">
      <c r="A660" s="130"/>
      <c r="B660" s="130"/>
      <c r="C660" s="404"/>
      <c r="D660" s="131"/>
      <c r="E660" s="131"/>
      <c r="F660" s="131"/>
      <c r="G660" s="131"/>
      <c r="H660" s="131"/>
      <c r="I660" s="131"/>
      <c r="J660" s="131"/>
      <c r="K660" s="131"/>
      <c r="L660" s="131"/>
      <c r="M660" s="131"/>
      <c r="N660" s="131"/>
      <c r="O660" s="131"/>
      <c r="P660" s="131"/>
      <c r="Q660" s="131"/>
    </row>
    <row r="661" spans="1:17" ht="15.75" customHeight="1">
      <c r="A661" s="130"/>
      <c r="B661" s="130"/>
      <c r="C661" s="404"/>
      <c r="D661" s="131"/>
      <c r="E661" s="131"/>
      <c r="F661" s="131"/>
      <c r="G661" s="131"/>
      <c r="H661" s="131"/>
      <c r="I661" s="131"/>
      <c r="J661" s="131"/>
      <c r="K661" s="131"/>
      <c r="L661" s="131"/>
      <c r="M661" s="131"/>
      <c r="N661" s="131"/>
      <c r="O661" s="131"/>
      <c r="P661" s="131"/>
      <c r="Q661" s="131"/>
    </row>
    <row r="662" spans="1:17" ht="15.75" customHeight="1">
      <c r="A662" s="130"/>
      <c r="B662" s="130"/>
      <c r="C662" s="404"/>
      <c r="D662" s="131"/>
      <c r="E662" s="131"/>
      <c r="F662" s="131"/>
      <c r="G662" s="131"/>
      <c r="H662" s="131"/>
      <c r="I662" s="131"/>
      <c r="J662" s="131"/>
      <c r="K662" s="131"/>
      <c r="L662" s="131"/>
      <c r="M662" s="131"/>
      <c r="N662" s="131"/>
      <c r="O662" s="131"/>
      <c r="P662" s="131"/>
      <c r="Q662" s="131"/>
    </row>
    <row r="663" spans="1:17" ht="15.75" customHeight="1">
      <c r="A663" s="130"/>
      <c r="B663" s="130"/>
      <c r="C663" s="404"/>
      <c r="D663" s="131"/>
      <c r="E663" s="131"/>
      <c r="F663" s="131"/>
      <c r="G663" s="131"/>
      <c r="H663" s="131"/>
      <c r="I663" s="131"/>
      <c r="J663" s="131"/>
      <c r="K663" s="131"/>
      <c r="L663" s="131"/>
      <c r="M663" s="131"/>
      <c r="N663" s="131"/>
      <c r="O663" s="131"/>
      <c r="P663" s="131"/>
      <c r="Q663" s="131"/>
    </row>
    <row r="664" spans="1:17" ht="15.75" customHeight="1">
      <c r="A664" s="130"/>
      <c r="B664" s="130"/>
      <c r="C664" s="404"/>
      <c r="D664" s="131"/>
      <c r="E664" s="131"/>
      <c r="F664" s="131"/>
      <c r="G664" s="131"/>
      <c r="H664" s="131"/>
      <c r="I664" s="131"/>
      <c r="J664" s="131"/>
      <c r="K664" s="131"/>
      <c r="L664" s="131"/>
      <c r="M664" s="131"/>
      <c r="N664" s="131"/>
      <c r="O664" s="131"/>
      <c r="P664" s="131"/>
      <c r="Q664" s="131"/>
    </row>
    <row r="665" spans="1:17" ht="15.75" customHeight="1">
      <c r="A665" s="130"/>
      <c r="B665" s="130"/>
      <c r="C665" s="404"/>
      <c r="D665" s="131"/>
      <c r="E665" s="131"/>
      <c r="F665" s="131"/>
      <c r="G665" s="131"/>
      <c r="H665" s="131"/>
      <c r="I665" s="131"/>
      <c r="J665" s="131"/>
      <c r="K665" s="131"/>
      <c r="L665" s="131"/>
      <c r="M665" s="131"/>
      <c r="N665" s="131"/>
      <c r="O665" s="131"/>
      <c r="P665" s="131"/>
      <c r="Q665" s="131"/>
    </row>
    <row r="666" spans="1:17" ht="15.75" customHeight="1">
      <c r="A666" s="130"/>
      <c r="B666" s="130"/>
      <c r="C666" s="404"/>
      <c r="D666" s="131"/>
      <c r="E666" s="131"/>
      <c r="F666" s="131"/>
      <c r="G666" s="131"/>
      <c r="H666" s="131"/>
      <c r="I666" s="131"/>
      <c r="J666" s="131"/>
      <c r="K666" s="131"/>
      <c r="L666" s="131"/>
      <c r="M666" s="131"/>
      <c r="N666" s="131"/>
      <c r="O666" s="131"/>
      <c r="P666" s="131"/>
      <c r="Q666" s="131"/>
    </row>
    <row r="667" spans="1:17" ht="15.75" customHeight="1">
      <c r="A667" s="130"/>
      <c r="B667" s="130"/>
      <c r="C667" s="404"/>
      <c r="D667" s="131"/>
      <c r="E667" s="131"/>
      <c r="F667" s="131"/>
      <c r="G667" s="131"/>
      <c r="H667" s="131"/>
      <c r="I667" s="131"/>
      <c r="J667" s="131"/>
      <c r="K667" s="131"/>
      <c r="L667" s="131"/>
      <c r="M667" s="131"/>
      <c r="N667" s="131"/>
      <c r="O667" s="131"/>
      <c r="P667" s="131"/>
      <c r="Q667" s="131"/>
    </row>
    <row r="668" spans="1:17" ht="15.75" customHeight="1">
      <c r="A668" s="130"/>
      <c r="B668" s="130"/>
      <c r="C668" s="404"/>
      <c r="D668" s="131"/>
      <c r="E668" s="131"/>
      <c r="F668" s="131"/>
      <c r="G668" s="131"/>
      <c r="H668" s="131"/>
      <c r="I668" s="131"/>
      <c r="J668" s="131"/>
      <c r="K668" s="131"/>
      <c r="L668" s="131"/>
      <c r="M668" s="131"/>
      <c r="N668" s="131"/>
      <c r="O668" s="131"/>
      <c r="P668" s="131"/>
      <c r="Q668" s="131"/>
    </row>
    <row r="669" spans="1:17" ht="15.75" customHeight="1">
      <c r="A669" s="130"/>
      <c r="B669" s="130"/>
      <c r="C669" s="404"/>
      <c r="D669" s="131"/>
      <c r="E669" s="131"/>
      <c r="F669" s="131"/>
      <c r="G669" s="131"/>
      <c r="H669" s="131"/>
      <c r="I669" s="131"/>
      <c r="J669" s="131"/>
      <c r="K669" s="131"/>
      <c r="L669" s="131"/>
      <c r="M669" s="131"/>
      <c r="N669" s="131"/>
      <c r="O669" s="131"/>
      <c r="P669" s="131"/>
      <c r="Q669" s="131"/>
    </row>
    <row r="670" spans="1:17" ht="15.75" customHeight="1">
      <c r="A670" s="130"/>
      <c r="B670" s="130"/>
      <c r="C670" s="404"/>
      <c r="D670" s="131"/>
      <c r="E670" s="131"/>
      <c r="F670" s="131"/>
      <c r="G670" s="131"/>
      <c r="H670" s="131"/>
      <c r="I670" s="131"/>
      <c r="J670" s="131"/>
      <c r="K670" s="131"/>
      <c r="L670" s="131"/>
      <c r="M670" s="131"/>
      <c r="N670" s="131"/>
      <c r="O670" s="131"/>
      <c r="P670" s="131"/>
      <c r="Q670" s="131"/>
    </row>
    <row r="671" spans="1:17" ht="15.75" customHeight="1">
      <c r="A671" s="130"/>
      <c r="B671" s="130"/>
      <c r="C671" s="404"/>
      <c r="D671" s="131"/>
      <c r="E671" s="131"/>
      <c r="F671" s="131"/>
      <c r="G671" s="131"/>
      <c r="H671" s="131"/>
      <c r="I671" s="131"/>
      <c r="J671" s="131"/>
      <c r="K671" s="131"/>
      <c r="L671" s="131"/>
      <c r="M671" s="131"/>
      <c r="N671" s="131"/>
      <c r="O671" s="131"/>
      <c r="P671" s="131"/>
      <c r="Q671" s="131"/>
    </row>
    <row r="672" spans="1:17" ht="15.75" customHeight="1">
      <c r="A672" s="130"/>
      <c r="B672" s="130"/>
      <c r="C672" s="404"/>
      <c r="D672" s="131"/>
      <c r="E672" s="131"/>
      <c r="F672" s="131"/>
      <c r="G672" s="131"/>
      <c r="H672" s="131"/>
      <c r="I672" s="131"/>
      <c r="J672" s="131"/>
      <c r="K672" s="131"/>
      <c r="L672" s="131"/>
      <c r="M672" s="131"/>
      <c r="N672" s="131"/>
      <c r="O672" s="131"/>
      <c r="P672" s="131"/>
      <c r="Q672" s="131"/>
    </row>
    <row r="673" spans="1:17" ht="15.75" customHeight="1">
      <c r="A673" s="130"/>
      <c r="B673" s="130"/>
      <c r="C673" s="404"/>
      <c r="D673" s="131"/>
      <c r="E673" s="131"/>
      <c r="F673" s="131"/>
      <c r="G673" s="131"/>
      <c r="H673" s="131"/>
      <c r="I673" s="131"/>
      <c r="J673" s="131"/>
      <c r="K673" s="131"/>
      <c r="L673" s="131"/>
      <c r="M673" s="131"/>
      <c r="N673" s="131"/>
      <c r="O673" s="131"/>
      <c r="P673" s="131"/>
      <c r="Q673" s="131"/>
    </row>
    <row r="674" spans="1:17" ht="15.75" customHeight="1">
      <c r="A674" s="130"/>
      <c r="B674" s="130"/>
      <c r="C674" s="404"/>
      <c r="D674" s="131"/>
      <c r="E674" s="131"/>
      <c r="F674" s="131"/>
      <c r="G674" s="131"/>
      <c r="H674" s="131"/>
      <c r="I674" s="131"/>
      <c r="J674" s="131"/>
      <c r="K674" s="131"/>
      <c r="L674" s="131"/>
      <c r="M674" s="131"/>
      <c r="N674" s="131"/>
      <c r="O674" s="131"/>
      <c r="P674" s="131"/>
      <c r="Q674" s="131"/>
    </row>
    <row r="675" spans="1:17" ht="15.75" customHeight="1">
      <c r="A675" s="130"/>
      <c r="B675" s="130"/>
      <c r="C675" s="404"/>
      <c r="D675" s="131"/>
      <c r="E675" s="131"/>
      <c r="F675" s="131"/>
      <c r="G675" s="131"/>
      <c r="H675" s="131"/>
      <c r="I675" s="131"/>
      <c r="J675" s="131"/>
      <c r="K675" s="131"/>
      <c r="L675" s="131"/>
      <c r="M675" s="131"/>
      <c r="N675" s="131"/>
      <c r="O675" s="131"/>
      <c r="P675" s="131"/>
      <c r="Q675" s="131"/>
    </row>
    <row r="676" spans="1:17" ht="15.75" customHeight="1">
      <c r="A676" s="130"/>
      <c r="B676" s="130"/>
      <c r="C676" s="404"/>
      <c r="D676" s="131"/>
      <c r="E676" s="131"/>
      <c r="F676" s="131"/>
      <c r="G676" s="131"/>
      <c r="H676" s="131"/>
      <c r="I676" s="131"/>
      <c r="J676" s="131"/>
      <c r="K676" s="131"/>
      <c r="L676" s="131"/>
      <c r="M676" s="131"/>
      <c r="N676" s="131"/>
      <c r="O676" s="131"/>
      <c r="P676" s="131"/>
      <c r="Q676" s="131"/>
    </row>
    <row r="677" spans="1:17" ht="15.75" customHeight="1">
      <c r="A677" s="130"/>
      <c r="B677" s="130"/>
      <c r="C677" s="404"/>
      <c r="D677" s="131"/>
      <c r="E677" s="131"/>
      <c r="F677" s="131"/>
      <c r="G677" s="131"/>
      <c r="H677" s="131"/>
      <c r="I677" s="131"/>
      <c r="J677" s="131"/>
      <c r="K677" s="131"/>
      <c r="L677" s="131"/>
      <c r="M677" s="131"/>
      <c r="N677" s="131"/>
      <c r="O677" s="131"/>
      <c r="P677" s="131"/>
      <c r="Q677" s="131"/>
    </row>
    <row r="678" spans="1:17" ht="15.75" customHeight="1">
      <c r="A678" s="130"/>
      <c r="B678" s="130"/>
      <c r="C678" s="404"/>
      <c r="D678" s="131"/>
      <c r="E678" s="131"/>
      <c r="F678" s="131"/>
      <c r="G678" s="131"/>
      <c r="H678" s="131"/>
      <c r="I678" s="131"/>
      <c r="J678" s="131"/>
      <c r="K678" s="131"/>
      <c r="L678" s="131"/>
      <c r="M678" s="131"/>
      <c r="N678" s="131"/>
      <c r="O678" s="131"/>
      <c r="P678" s="131"/>
      <c r="Q678" s="131"/>
    </row>
    <row r="679" spans="1:17" ht="15.75" customHeight="1">
      <c r="A679" s="130"/>
      <c r="B679" s="130"/>
      <c r="C679" s="404"/>
      <c r="D679" s="131"/>
      <c r="E679" s="131"/>
      <c r="F679" s="131"/>
      <c r="G679" s="131"/>
      <c r="H679" s="131"/>
      <c r="I679" s="131"/>
      <c r="J679" s="131"/>
      <c r="K679" s="131"/>
      <c r="L679" s="131"/>
      <c r="M679" s="131"/>
      <c r="N679" s="131"/>
      <c r="O679" s="131"/>
      <c r="P679" s="131"/>
      <c r="Q679" s="131"/>
    </row>
    <row r="680" spans="1:17" ht="15.75" customHeight="1">
      <c r="A680" s="130"/>
      <c r="B680" s="130"/>
      <c r="C680" s="404"/>
      <c r="D680" s="131"/>
      <c r="E680" s="131"/>
      <c r="F680" s="131"/>
      <c r="G680" s="131"/>
      <c r="H680" s="131"/>
      <c r="I680" s="131"/>
      <c r="J680" s="131"/>
      <c r="K680" s="131"/>
      <c r="L680" s="131"/>
      <c r="M680" s="131"/>
      <c r="N680" s="131"/>
      <c r="O680" s="131"/>
      <c r="P680" s="131"/>
      <c r="Q680" s="131"/>
    </row>
    <row r="681" spans="1:17" ht="15.75" customHeight="1">
      <c r="A681" s="130"/>
      <c r="B681" s="130"/>
      <c r="C681" s="404"/>
      <c r="D681" s="131"/>
      <c r="E681" s="131"/>
      <c r="F681" s="131"/>
      <c r="G681" s="131"/>
      <c r="H681" s="131"/>
      <c r="I681" s="131"/>
      <c r="J681" s="131"/>
      <c r="K681" s="131"/>
      <c r="L681" s="131"/>
      <c r="M681" s="131"/>
      <c r="N681" s="131"/>
      <c r="O681" s="131"/>
      <c r="P681" s="131"/>
      <c r="Q681" s="131"/>
    </row>
    <row r="682" spans="1:17" ht="15.75" customHeight="1">
      <c r="A682" s="130"/>
      <c r="B682" s="130"/>
      <c r="C682" s="404"/>
      <c r="D682" s="131"/>
      <c r="E682" s="131"/>
      <c r="F682" s="131"/>
      <c r="G682" s="131"/>
      <c r="H682" s="131"/>
      <c r="I682" s="131"/>
      <c r="J682" s="131"/>
      <c r="K682" s="131"/>
      <c r="L682" s="131"/>
      <c r="M682" s="131"/>
      <c r="N682" s="131"/>
      <c r="O682" s="131"/>
      <c r="P682" s="131"/>
      <c r="Q682" s="131"/>
    </row>
    <row r="683" spans="1:17" ht="15.75" customHeight="1">
      <c r="A683" s="130"/>
      <c r="B683" s="130"/>
      <c r="C683" s="404"/>
      <c r="D683" s="131"/>
      <c r="E683" s="131"/>
      <c r="F683" s="131"/>
      <c r="G683" s="131"/>
      <c r="H683" s="131"/>
      <c r="I683" s="131"/>
      <c r="J683" s="131"/>
      <c r="K683" s="131"/>
      <c r="L683" s="131"/>
      <c r="M683" s="131"/>
      <c r="N683" s="131"/>
      <c r="O683" s="131"/>
      <c r="P683" s="131"/>
      <c r="Q683" s="131"/>
    </row>
    <row r="684" spans="1:17" ht="15.75" customHeight="1">
      <c r="A684" s="130"/>
      <c r="B684" s="130"/>
      <c r="C684" s="404"/>
      <c r="D684" s="131"/>
      <c r="E684" s="131"/>
      <c r="F684" s="131"/>
      <c r="G684" s="131"/>
      <c r="H684" s="131"/>
      <c r="I684" s="131"/>
      <c r="J684" s="131"/>
      <c r="K684" s="131"/>
      <c r="L684" s="131"/>
      <c r="M684" s="131"/>
      <c r="N684" s="131"/>
      <c r="O684" s="131"/>
      <c r="P684" s="131"/>
      <c r="Q684" s="131"/>
    </row>
    <row r="685" spans="1:17" ht="15.75" customHeight="1">
      <c r="A685" s="130"/>
      <c r="B685" s="130"/>
      <c r="C685" s="404"/>
      <c r="D685" s="131"/>
      <c r="E685" s="131"/>
      <c r="F685" s="131"/>
      <c r="G685" s="131"/>
      <c r="H685" s="131"/>
      <c r="I685" s="131"/>
      <c r="J685" s="131"/>
      <c r="K685" s="131"/>
      <c r="L685" s="131"/>
      <c r="M685" s="131"/>
      <c r="N685" s="131"/>
      <c r="O685" s="131"/>
      <c r="P685" s="131"/>
      <c r="Q685" s="131"/>
    </row>
    <row r="686" spans="1:17" ht="15.75" customHeight="1">
      <c r="A686" s="130"/>
      <c r="B686" s="130"/>
      <c r="C686" s="404"/>
      <c r="D686" s="131"/>
      <c r="E686" s="131"/>
      <c r="F686" s="131"/>
      <c r="G686" s="131"/>
      <c r="H686" s="131"/>
      <c r="I686" s="131"/>
      <c r="J686" s="131"/>
      <c r="K686" s="131"/>
      <c r="L686" s="131"/>
      <c r="M686" s="131"/>
      <c r="N686" s="131"/>
      <c r="O686" s="131"/>
      <c r="P686" s="131"/>
      <c r="Q686" s="131"/>
    </row>
    <row r="687" spans="1:17" ht="15.75" customHeight="1">
      <c r="A687" s="130"/>
      <c r="B687" s="130"/>
      <c r="C687" s="404"/>
      <c r="D687" s="131"/>
      <c r="E687" s="131"/>
      <c r="F687" s="131"/>
      <c r="G687" s="131"/>
      <c r="H687" s="131"/>
      <c r="I687" s="131"/>
      <c r="J687" s="131"/>
      <c r="K687" s="131"/>
      <c r="L687" s="131"/>
      <c r="M687" s="131"/>
      <c r="N687" s="131"/>
      <c r="O687" s="131"/>
      <c r="P687" s="131"/>
      <c r="Q687" s="131"/>
    </row>
    <row r="688" spans="1:17" ht="15.75" customHeight="1">
      <c r="A688" s="130"/>
      <c r="B688" s="130"/>
      <c r="C688" s="404"/>
      <c r="D688" s="131"/>
      <c r="E688" s="131"/>
      <c r="F688" s="131"/>
      <c r="G688" s="131"/>
      <c r="H688" s="131"/>
      <c r="I688" s="131"/>
      <c r="J688" s="131"/>
      <c r="K688" s="131"/>
      <c r="L688" s="131"/>
      <c r="M688" s="131"/>
      <c r="N688" s="131"/>
      <c r="O688" s="131"/>
      <c r="P688" s="131"/>
      <c r="Q688" s="131"/>
    </row>
    <row r="689" spans="1:17" ht="15.75" customHeight="1">
      <c r="A689" s="130"/>
      <c r="B689" s="130"/>
      <c r="C689" s="404"/>
      <c r="D689" s="131"/>
      <c r="E689" s="131"/>
      <c r="F689" s="131"/>
      <c r="G689" s="131"/>
      <c r="H689" s="131"/>
      <c r="I689" s="131"/>
      <c r="J689" s="131"/>
      <c r="K689" s="131"/>
      <c r="L689" s="131"/>
      <c r="M689" s="131"/>
      <c r="N689" s="131"/>
      <c r="O689" s="131"/>
      <c r="P689" s="131"/>
      <c r="Q689" s="131"/>
    </row>
    <row r="690" spans="1:17" ht="15.75" customHeight="1">
      <c r="A690" s="130"/>
      <c r="B690" s="130"/>
      <c r="C690" s="404"/>
      <c r="D690" s="131"/>
      <c r="E690" s="131"/>
      <c r="F690" s="131"/>
      <c r="G690" s="131"/>
      <c r="H690" s="131"/>
      <c r="I690" s="131"/>
      <c r="J690" s="131"/>
      <c r="K690" s="131"/>
      <c r="L690" s="131"/>
      <c r="M690" s="131"/>
      <c r="N690" s="131"/>
      <c r="O690" s="131"/>
      <c r="P690" s="131"/>
      <c r="Q690" s="131"/>
    </row>
    <row r="691" spans="1:17" ht="15.75" customHeight="1">
      <c r="A691" s="130"/>
      <c r="B691" s="130"/>
      <c r="C691" s="404"/>
      <c r="D691" s="131"/>
      <c r="E691" s="131"/>
      <c r="F691" s="131"/>
      <c r="G691" s="131"/>
      <c r="H691" s="131"/>
      <c r="I691" s="131"/>
      <c r="J691" s="131"/>
      <c r="K691" s="131"/>
      <c r="L691" s="131"/>
      <c r="M691" s="131"/>
      <c r="N691" s="131"/>
      <c r="O691" s="131"/>
      <c r="P691" s="131"/>
      <c r="Q691" s="131"/>
    </row>
    <row r="692" spans="1:17" ht="15.75" customHeight="1">
      <c r="A692" s="130"/>
      <c r="B692" s="130"/>
      <c r="C692" s="404"/>
      <c r="D692" s="131"/>
      <c r="E692" s="131"/>
      <c r="F692" s="131"/>
      <c r="G692" s="131"/>
      <c r="H692" s="131"/>
      <c r="I692" s="131"/>
      <c r="J692" s="131"/>
      <c r="K692" s="131"/>
      <c r="L692" s="131"/>
      <c r="M692" s="131"/>
      <c r="N692" s="131"/>
      <c r="O692" s="131"/>
      <c r="P692" s="131"/>
      <c r="Q692" s="131"/>
    </row>
    <row r="693" spans="1:17" ht="15.75" customHeight="1">
      <c r="A693" s="130"/>
      <c r="B693" s="130"/>
      <c r="C693" s="404"/>
      <c r="D693" s="131"/>
      <c r="E693" s="131"/>
      <c r="F693" s="131"/>
      <c r="G693" s="131"/>
      <c r="H693" s="131"/>
      <c r="I693" s="131"/>
      <c r="J693" s="131"/>
      <c r="K693" s="131"/>
      <c r="L693" s="131"/>
      <c r="M693" s="131"/>
      <c r="N693" s="131"/>
      <c r="O693" s="131"/>
      <c r="P693" s="131"/>
      <c r="Q693" s="131"/>
    </row>
    <row r="694" spans="1:17" ht="15.75" customHeight="1">
      <c r="A694" s="130"/>
      <c r="B694" s="130"/>
      <c r="C694" s="404"/>
      <c r="D694" s="131"/>
      <c r="E694" s="131"/>
      <c r="F694" s="131"/>
      <c r="G694" s="131"/>
      <c r="H694" s="131"/>
      <c r="I694" s="131"/>
      <c r="J694" s="131"/>
      <c r="K694" s="131"/>
      <c r="L694" s="131"/>
      <c r="M694" s="131"/>
      <c r="N694" s="131"/>
      <c r="O694" s="131"/>
      <c r="P694" s="131"/>
      <c r="Q694" s="131"/>
    </row>
    <row r="695" spans="1:17" ht="15.75" customHeight="1">
      <c r="A695" s="130"/>
      <c r="B695" s="130"/>
      <c r="C695" s="404"/>
      <c r="D695" s="131"/>
      <c r="E695" s="131"/>
      <c r="F695" s="131"/>
      <c r="G695" s="131"/>
      <c r="H695" s="131"/>
      <c r="I695" s="131"/>
      <c r="J695" s="131"/>
      <c r="K695" s="131"/>
      <c r="L695" s="131"/>
      <c r="M695" s="131"/>
      <c r="N695" s="131"/>
      <c r="O695" s="131"/>
      <c r="P695" s="131"/>
      <c r="Q695" s="131"/>
    </row>
    <row r="696" spans="1:17" ht="15.75" customHeight="1">
      <c r="A696" s="130"/>
      <c r="B696" s="130"/>
      <c r="C696" s="404"/>
      <c r="D696" s="131"/>
      <c r="E696" s="131"/>
      <c r="F696" s="131"/>
      <c r="G696" s="131"/>
      <c r="H696" s="131"/>
      <c r="I696" s="131"/>
      <c r="J696" s="131"/>
      <c r="K696" s="131"/>
      <c r="L696" s="131"/>
      <c r="M696" s="131"/>
      <c r="N696" s="131"/>
      <c r="O696" s="131"/>
      <c r="P696" s="131"/>
      <c r="Q696" s="131"/>
    </row>
    <row r="697" spans="1:17" ht="15.75" customHeight="1">
      <c r="A697" s="130"/>
      <c r="B697" s="130"/>
      <c r="C697" s="404"/>
      <c r="D697" s="131"/>
      <c r="E697" s="131"/>
      <c r="F697" s="131"/>
      <c r="G697" s="131"/>
      <c r="H697" s="131"/>
      <c r="I697" s="131"/>
      <c r="J697" s="131"/>
      <c r="K697" s="131"/>
      <c r="L697" s="131"/>
      <c r="M697" s="131"/>
      <c r="N697" s="131"/>
      <c r="O697" s="131"/>
      <c r="P697" s="131"/>
      <c r="Q697" s="131"/>
    </row>
    <row r="698" spans="1:17" ht="15.75" customHeight="1">
      <c r="A698" s="130"/>
      <c r="B698" s="130"/>
      <c r="C698" s="404"/>
      <c r="D698" s="131"/>
      <c r="E698" s="131"/>
      <c r="F698" s="131"/>
      <c r="G698" s="131"/>
      <c r="H698" s="131"/>
      <c r="I698" s="131"/>
      <c r="J698" s="131"/>
      <c r="K698" s="131"/>
      <c r="L698" s="131"/>
      <c r="M698" s="131"/>
      <c r="N698" s="131"/>
      <c r="O698" s="131"/>
      <c r="P698" s="131"/>
      <c r="Q698" s="131"/>
    </row>
    <row r="699" spans="1:17" ht="15.75" customHeight="1">
      <c r="A699" s="130"/>
      <c r="B699" s="130"/>
      <c r="C699" s="404"/>
      <c r="D699" s="131"/>
      <c r="E699" s="131"/>
      <c r="F699" s="131"/>
      <c r="G699" s="131"/>
      <c r="H699" s="131"/>
      <c r="I699" s="131"/>
      <c r="J699" s="131"/>
      <c r="K699" s="131"/>
      <c r="L699" s="131"/>
      <c r="M699" s="131"/>
      <c r="N699" s="131"/>
      <c r="O699" s="131"/>
      <c r="P699" s="131"/>
      <c r="Q699" s="131"/>
    </row>
    <row r="700" spans="1:17" ht="15.75" customHeight="1">
      <c r="A700" s="130"/>
      <c r="B700" s="130"/>
      <c r="C700" s="404"/>
      <c r="D700" s="131"/>
      <c r="E700" s="131"/>
      <c r="F700" s="131"/>
      <c r="G700" s="131"/>
      <c r="H700" s="131"/>
      <c r="I700" s="131"/>
      <c r="J700" s="131"/>
      <c r="K700" s="131"/>
      <c r="L700" s="131"/>
      <c r="M700" s="131"/>
      <c r="N700" s="131"/>
      <c r="O700" s="131"/>
      <c r="P700" s="131"/>
      <c r="Q700" s="131"/>
    </row>
    <row r="701" spans="1:17" ht="15.75" customHeight="1">
      <c r="A701" s="130"/>
      <c r="B701" s="130"/>
      <c r="C701" s="404"/>
      <c r="D701" s="131"/>
      <c r="E701" s="131"/>
      <c r="F701" s="131"/>
      <c r="G701" s="131"/>
      <c r="H701" s="131"/>
      <c r="I701" s="131"/>
      <c r="J701" s="131"/>
      <c r="K701" s="131"/>
      <c r="L701" s="131"/>
      <c r="M701" s="131"/>
      <c r="N701" s="131"/>
      <c r="O701" s="131"/>
      <c r="P701" s="131"/>
      <c r="Q701" s="131"/>
    </row>
    <row r="702" spans="1:17" ht="15.75" customHeight="1">
      <c r="A702" s="130"/>
      <c r="B702" s="130"/>
      <c r="C702" s="404"/>
      <c r="D702" s="131"/>
      <c r="E702" s="131"/>
      <c r="F702" s="131"/>
      <c r="G702" s="131"/>
      <c r="H702" s="131"/>
      <c r="I702" s="131"/>
      <c r="J702" s="131"/>
      <c r="K702" s="131"/>
      <c r="L702" s="131"/>
      <c r="M702" s="131"/>
      <c r="N702" s="131"/>
      <c r="O702" s="131"/>
      <c r="P702" s="131"/>
      <c r="Q702" s="131"/>
    </row>
    <row r="703" spans="1:17" ht="15.75" customHeight="1">
      <c r="A703" s="130"/>
      <c r="B703" s="130"/>
      <c r="C703" s="404"/>
      <c r="D703" s="131"/>
      <c r="E703" s="131"/>
      <c r="F703" s="131"/>
      <c r="G703" s="131"/>
      <c r="H703" s="131"/>
      <c r="I703" s="131"/>
      <c r="J703" s="131"/>
      <c r="K703" s="131"/>
      <c r="L703" s="131"/>
      <c r="M703" s="131"/>
      <c r="N703" s="131"/>
      <c r="O703" s="131"/>
      <c r="P703" s="131"/>
      <c r="Q703" s="131"/>
    </row>
    <row r="704" spans="1:17" ht="15.75" customHeight="1">
      <c r="A704" s="130"/>
      <c r="B704" s="130"/>
      <c r="C704" s="404"/>
      <c r="D704" s="131"/>
      <c r="E704" s="131"/>
      <c r="F704" s="131"/>
      <c r="G704" s="131"/>
      <c r="H704" s="131"/>
      <c r="I704" s="131"/>
      <c r="J704" s="131"/>
      <c r="K704" s="131"/>
      <c r="L704" s="131"/>
      <c r="M704" s="131"/>
      <c r="N704" s="131"/>
      <c r="O704" s="131"/>
      <c r="P704" s="131"/>
      <c r="Q704" s="131"/>
    </row>
    <row r="705" spans="1:17" ht="15.75" customHeight="1">
      <c r="A705" s="130"/>
      <c r="B705" s="130"/>
      <c r="C705" s="404"/>
      <c r="D705" s="131"/>
      <c r="E705" s="131"/>
      <c r="F705" s="131"/>
      <c r="G705" s="131"/>
      <c r="H705" s="131"/>
      <c r="I705" s="131"/>
      <c r="J705" s="131"/>
      <c r="K705" s="131"/>
      <c r="L705" s="131"/>
      <c r="M705" s="131"/>
      <c r="N705" s="131"/>
      <c r="O705" s="131"/>
      <c r="P705" s="131"/>
      <c r="Q705" s="131"/>
    </row>
    <row r="706" spans="1:17" ht="15.75" customHeight="1">
      <c r="A706" s="130"/>
      <c r="B706" s="130"/>
      <c r="C706" s="404"/>
      <c r="D706" s="131"/>
      <c r="E706" s="131"/>
      <c r="F706" s="131"/>
      <c r="G706" s="131"/>
      <c r="H706" s="131"/>
      <c r="I706" s="131"/>
      <c r="J706" s="131"/>
      <c r="K706" s="131"/>
      <c r="L706" s="131"/>
      <c r="M706" s="131"/>
      <c r="N706" s="131"/>
      <c r="O706" s="131"/>
      <c r="P706" s="131"/>
      <c r="Q706" s="131"/>
    </row>
    <row r="707" spans="1:17" ht="15.75" customHeight="1">
      <c r="A707" s="130"/>
      <c r="B707" s="130"/>
      <c r="C707" s="404"/>
      <c r="D707" s="131"/>
      <c r="E707" s="131"/>
      <c r="F707" s="131"/>
      <c r="G707" s="131"/>
      <c r="H707" s="131"/>
      <c r="I707" s="131"/>
      <c r="J707" s="131"/>
      <c r="K707" s="131"/>
      <c r="L707" s="131"/>
      <c r="M707" s="131"/>
      <c r="N707" s="131"/>
      <c r="O707" s="131"/>
      <c r="P707" s="131"/>
      <c r="Q707" s="131"/>
    </row>
    <row r="708" spans="1:17" ht="15.75" customHeight="1">
      <c r="A708" s="130"/>
      <c r="B708" s="130"/>
      <c r="C708" s="404"/>
      <c r="D708" s="131"/>
      <c r="E708" s="131"/>
      <c r="F708" s="131"/>
      <c r="G708" s="131"/>
      <c r="H708" s="131"/>
      <c r="I708" s="131"/>
      <c r="J708" s="131"/>
      <c r="K708" s="131"/>
      <c r="L708" s="131"/>
      <c r="M708" s="131"/>
      <c r="N708" s="131"/>
      <c r="O708" s="131"/>
      <c r="P708" s="131"/>
      <c r="Q708" s="131"/>
    </row>
    <row r="709" spans="1:17" ht="15.75" customHeight="1">
      <c r="A709" s="130"/>
      <c r="B709" s="130"/>
      <c r="C709" s="404"/>
      <c r="D709" s="131"/>
      <c r="E709" s="131"/>
      <c r="F709" s="131"/>
      <c r="G709" s="131"/>
      <c r="H709" s="131"/>
      <c r="I709" s="131"/>
      <c r="J709" s="131"/>
      <c r="K709" s="131"/>
      <c r="L709" s="131"/>
      <c r="M709" s="131"/>
      <c r="N709" s="131"/>
      <c r="O709" s="131"/>
      <c r="P709" s="131"/>
      <c r="Q709" s="131"/>
    </row>
    <row r="710" spans="1:17" ht="15.75" customHeight="1">
      <c r="A710" s="130"/>
      <c r="B710" s="130"/>
      <c r="C710" s="404"/>
      <c r="D710" s="131"/>
      <c r="E710" s="131"/>
      <c r="F710" s="131"/>
      <c r="G710" s="131"/>
      <c r="H710" s="131"/>
      <c r="I710" s="131"/>
      <c r="J710" s="131"/>
      <c r="K710" s="131"/>
      <c r="L710" s="131"/>
      <c r="M710" s="131"/>
      <c r="N710" s="131"/>
      <c r="O710" s="131"/>
      <c r="P710" s="131"/>
      <c r="Q710" s="131"/>
    </row>
    <row r="711" spans="1:17" ht="15.75" customHeight="1">
      <c r="A711" s="130"/>
      <c r="B711" s="130"/>
      <c r="C711" s="404"/>
      <c r="D711" s="131"/>
      <c r="E711" s="131"/>
      <c r="F711" s="131"/>
      <c r="G711" s="131"/>
      <c r="H711" s="131"/>
      <c r="I711" s="131"/>
      <c r="J711" s="131"/>
      <c r="K711" s="131"/>
      <c r="L711" s="131"/>
      <c r="M711" s="131"/>
      <c r="N711" s="131"/>
      <c r="O711" s="131"/>
      <c r="P711" s="131"/>
      <c r="Q711" s="131"/>
    </row>
    <row r="712" spans="1:17" ht="15.75" customHeight="1">
      <c r="A712" s="130"/>
      <c r="B712" s="130"/>
      <c r="C712" s="404"/>
      <c r="D712" s="131"/>
      <c r="E712" s="131"/>
      <c r="F712" s="131"/>
      <c r="G712" s="131"/>
      <c r="H712" s="131"/>
      <c r="I712" s="131"/>
      <c r="J712" s="131"/>
      <c r="K712" s="131"/>
      <c r="L712" s="131"/>
      <c r="M712" s="131"/>
      <c r="N712" s="131"/>
      <c r="O712" s="131"/>
      <c r="P712" s="131"/>
      <c r="Q712" s="131"/>
    </row>
    <row r="713" spans="1:17" ht="15.75" customHeight="1">
      <c r="A713" s="130"/>
      <c r="B713" s="130"/>
      <c r="C713" s="404"/>
      <c r="D713" s="131"/>
      <c r="E713" s="131"/>
      <c r="F713" s="131"/>
      <c r="G713" s="131"/>
      <c r="H713" s="131"/>
      <c r="I713" s="131"/>
      <c r="J713" s="131"/>
      <c r="K713" s="131"/>
      <c r="L713" s="131"/>
      <c r="M713" s="131"/>
      <c r="N713" s="131"/>
      <c r="O713" s="131"/>
      <c r="P713" s="131"/>
      <c r="Q713" s="131"/>
    </row>
    <row r="714" spans="1:17" ht="15.75" customHeight="1">
      <c r="A714" s="130"/>
      <c r="B714" s="130"/>
      <c r="C714" s="404"/>
      <c r="D714" s="131"/>
      <c r="E714" s="131"/>
      <c r="F714" s="131"/>
      <c r="G714" s="131"/>
      <c r="H714" s="131"/>
      <c r="I714" s="131"/>
      <c r="J714" s="131"/>
      <c r="K714" s="131"/>
      <c r="L714" s="131"/>
      <c r="M714" s="131"/>
      <c r="N714" s="131"/>
      <c r="O714" s="131"/>
      <c r="P714" s="131"/>
      <c r="Q714" s="131"/>
    </row>
    <row r="715" spans="1:17" ht="15.75" customHeight="1">
      <c r="A715" s="130"/>
      <c r="B715" s="130"/>
      <c r="C715" s="404"/>
      <c r="D715" s="131"/>
      <c r="E715" s="131"/>
      <c r="F715" s="131"/>
      <c r="G715" s="131"/>
      <c r="H715" s="131"/>
      <c r="I715" s="131"/>
      <c r="J715" s="131"/>
      <c r="K715" s="131"/>
      <c r="L715" s="131"/>
      <c r="M715" s="131"/>
      <c r="N715" s="131"/>
      <c r="O715" s="131"/>
      <c r="P715" s="131"/>
      <c r="Q715" s="131"/>
    </row>
    <row r="716" spans="1:17" ht="15.75" customHeight="1">
      <c r="A716" s="130"/>
      <c r="B716" s="130"/>
      <c r="C716" s="404"/>
      <c r="D716" s="131"/>
      <c r="E716" s="131"/>
      <c r="F716" s="131"/>
      <c r="G716" s="131"/>
      <c r="H716" s="131"/>
      <c r="I716" s="131"/>
      <c r="J716" s="131"/>
      <c r="K716" s="131"/>
      <c r="L716" s="131"/>
      <c r="M716" s="131"/>
      <c r="N716" s="131"/>
      <c r="O716" s="131"/>
      <c r="P716" s="131"/>
      <c r="Q716" s="131"/>
    </row>
    <row r="717" spans="1:17" ht="15.75" customHeight="1">
      <c r="A717" s="130"/>
      <c r="B717" s="130"/>
      <c r="C717" s="404"/>
      <c r="D717" s="131"/>
      <c r="E717" s="131"/>
      <c r="F717" s="131"/>
      <c r="G717" s="131"/>
      <c r="H717" s="131"/>
      <c r="I717" s="131"/>
      <c r="J717" s="131"/>
      <c r="K717" s="131"/>
      <c r="L717" s="131"/>
      <c r="M717" s="131"/>
      <c r="N717" s="131"/>
      <c r="O717" s="131"/>
      <c r="P717" s="131"/>
      <c r="Q717" s="131"/>
    </row>
    <row r="718" spans="1:17" ht="15.75" customHeight="1">
      <c r="A718" s="130"/>
      <c r="B718" s="130"/>
      <c r="C718" s="404"/>
      <c r="D718" s="131"/>
      <c r="E718" s="131"/>
      <c r="F718" s="131"/>
      <c r="G718" s="131"/>
      <c r="H718" s="131"/>
      <c r="I718" s="131"/>
      <c r="J718" s="131"/>
      <c r="K718" s="131"/>
      <c r="L718" s="131"/>
      <c r="M718" s="131"/>
      <c r="N718" s="131"/>
      <c r="O718" s="131"/>
      <c r="P718" s="131"/>
      <c r="Q718" s="131"/>
    </row>
    <row r="719" spans="1:17" ht="15.75" customHeight="1">
      <c r="A719" s="130"/>
      <c r="B719" s="130"/>
      <c r="C719" s="404"/>
      <c r="D719" s="131"/>
      <c r="E719" s="131"/>
      <c r="F719" s="131"/>
      <c r="G719" s="131"/>
      <c r="H719" s="131"/>
      <c r="I719" s="131"/>
      <c r="J719" s="131"/>
      <c r="K719" s="131"/>
      <c r="L719" s="131"/>
      <c r="M719" s="131"/>
      <c r="N719" s="131"/>
      <c r="O719" s="131"/>
      <c r="P719" s="131"/>
      <c r="Q719" s="131"/>
    </row>
    <row r="720" spans="1:17" ht="15.75" customHeight="1">
      <c r="A720" s="130"/>
      <c r="B720" s="130"/>
      <c r="C720" s="404"/>
      <c r="D720" s="131"/>
      <c r="E720" s="131"/>
      <c r="F720" s="131"/>
      <c r="G720" s="131"/>
      <c r="H720" s="131"/>
      <c r="I720" s="131"/>
      <c r="J720" s="131"/>
      <c r="K720" s="131"/>
      <c r="L720" s="131"/>
      <c r="M720" s="131"/>
      <c r="N720" s="131"/>
      <c r="O720" s="131"/>
      <c r="P720" s="131"/>
      <c r="Q720" s="131"/>
    </row>
    <row r="721" spans="1:17" ht="15.75" customHeight="1">
      <c r="A721" s="130"/>
      <c r="B721" s="130"/>
      <c r="C721" s="404"/>
      <c r="D721" s="131"/>
      <c r="E721" s="131"/>
      <c r="F721" s="131"/>
      <c r="G721" s="131"/>
      <c r="H721" s="131"/>
      <c r="I721" s="131"/>
      <c r="J721" s="131"/>
      <c r="K721" s="131"/>
      <c r="L721" s="131"/>
      <c r="M721" s="131"/>
      <c r="N721" s="131"/>
      <c r="O721" s="131"/>
      <c r="P721" s="131"/>
      <c r="Q721" s="131"/>
    </row>
    <row r="722" spans="1:17" ht="15.75" customHeight="1">
      <c r="A722" s="130"/>
      <c r="B722" s="130"/>
      <c r="C722" s="404"/>
      <c r="D722" s="131"/>
      <c r="E722" s="131"/>
      <c r="F722" s="131"/>
      <c r="G722" s="131"/>
      <c r="H722" s="131"/>
      <c r="I722" s="131"/>
      <c r="J722" s="131"/>
      <c r="K722" s="131"/>
      <c r="L722" s="131"/>
      <c r="M722" s="131"/>
      <c r="N722" s="131"/>
      <c r="O722" s="131"/>
      <c r="P722" s="131"/>
      <c r="Q722" s="131"/>
    </row>
    <row r="723" spans="1:17" ht="15.75" customHeight="1">
      <c r="A723" s="130"/>
      <c r="B723" s="130"/>
      <c r="C723" s="404"/>
      <c r="D723" s="131"/>
      <c r="E723" s="131"/>
      <c r="F723" s="131"/>
      <c r="G723" s="131"/>
      <c r="H723" s="131"/>
      <c r="I723" s="131"/>
      <c r="J723" s="131"/>
      <c r="K723" s="131"/>
      <c r="L723" s="131"/>
      <c r="M723" s="131"/>
      <c r="N723" s="131"/>
      <c r="O723" s="131"/>
      <c r="P723" s="131"/>
      <c r="Q723" s="131"/>
    </row>
    <row r="724" spans="1:17" ht="15.75" customHeight="1">
      <c r="A724" s="130"/>
      <c r="B724" s="130"/>
      <c r="C724" s="404"/>
      <c r="D724" s="131"/>
      <c r="E724" s="131"/>
      <c r="F724" s="131"/>
      <c r="G724" s="131"/>
      <c r="H724" s="131"/>
      <c r="I724" s="131"/>
      <c r="J724" s="131"/>
      <c r="K724" s="131"/>
      <c r="L724" s="131"/>
      <c r="M724" s="131"/>
      <c r="N724" s="131"/>
      <c r="O724" s="131"/>
      <c r="P724" s="131"/>
      <c r="Q724" s="131"/>
    </row>
    <row r="725" spans="1:17" ht="15.75" customHeight="1">
      <c r="A725" s="130"/>
      <c r="B725" s="130"/>
      <c r="C725" s="404"/>
      <c r="D725" s="131"/>
      <c r="E725" s="131"/>
      <c r="F725" s="131"/>
      <c r="G725" s="131"/>
      <c r="H725" s="131"/>
      <c r="I725" s="131"/>
      <c r="J725" s="131"/>
      <c r="K725" s="131"/>
      <c r="L725" s="131"/>
      <c r="M725" s="131"/>
      <c r="N725" s="131"/>
      <c r="O725" s="131"/>
      <c r="P725" s="131"/>
      <c r="Q725" s="131"/>
    </row>
    <row r="726" spans="1:17" ht="15.75" customHeight="1">
      <c r="A726" s="130"/>
      <c r="B726" s="130"/>
      <c r="C726" s="404"/>
      <c r="D726" s="131"/>
      <c r="E726" s="131"/>
      <c r="F726" s="131"/>
      <c r="G726" s="131"/>
      <c r="H726" s="131"/>
      <c r="I726" s="131"/>
      <c r="J726" s="131"/>
      <c r="K726" s="131"/>
      <c r="L726" s="131"/>
      <c r="M726" s="131"/>
      <c r="N726" s="131"/>
      <c r="O726" s="131"/>
      <c r="P726" s="131"/>
      <c r="Q726" s="131"/>
    </row>
    <row r="727" spans="1:17" ht="15.75" customHeight="1">
      <c r="A727" s="130"/>
      <c r="B727" s="130"/>
      <c r="C727" s="404"/>
      <c r="D727" s="131"/>
      <c r="E727" s="131"/>
      <c r="F727" s="131"/>
      <c r="G727" s="131"/>
      <c r="H727" s="131"/>
      <c r="I727" s="131"/>
      <c r="J727" s="131"/>
      <c r="K727" s="131"/>
      <c r="L727" s="131"/>
      <c r="M727" s="131"/>
      <c r="N727" s="131"/>
      <c r="O727" s="131"/>
      <c r="P727" s="131"/>
      <c r="Q727" s="131"/>
    </row>
    <row r="728" spans="1:17" ht="15.75" customHeight="1">
      <c r="A728" s="130"/>
      <c r="B728" s="130"/>
      <c r="C728" s="404"/>
      <c r="D728" s="131"/>
      <c r="E728" s="131"/>
      <c r="F728" s="131"/>
      <c r="G728" s="131"/>
      <c r="H728" s="131"/>
      <c r="I728" s="131"/>
      <c r="J728" s="131"/>
      <c r="K728" s="131"/>
      <c r="L728" s="131"/>
      <c r="M728" s="131"/>
      <c r="N728" s="131"/>
      <c r="O728" s="131"/>
      <c r="P728" s="131"/>
      <c r="Q728" s="131"/>
    </row>
    <row r="729" spans="1:17" ht="15.75" customHeight="1">
      <c r="A729" s="130"/>
      <c r="B729" s="130"/>
      <c r="C729" s="404"/>
      <c r="D729" s="131"/>
      <c r="E729" s="131"/>
      <c r="F729" s="131"/>
      <c r="G729" s="131"/>
      <c r="H729" s="131"/>
      <c r="I729" s="131"/>
      <c r="J729" s="131"/>
      <c r="K729" s="131"/>
      <c r="L729" s="131"/>
      <c r="M729" s="131"/>
      <c r="N729" s="131"/>
      <c r="O729" s="131"/>
      <c r="P729" s="131"/>
      <c r="Q729" s="131"/>
    </row>
    <row r="730" spans="1:17" ht="15.75" customHeight="1">
      <c r="A730" s="130"/>
      <c r="B730" s="130"/>
      <c r="C730" s="404"/>
      <c r="D730" s="131"/>
      <c r="E730" s="131"/>
      <c r="F730" s="131"/>
      <c r="G730" s="131"/>
      <c r="H730" s="131"/>
      <c r="I730" s="131"/>
      <c r="J730" s="131"/>
      <c r="K730" s="131"/>
      <c r="L730" s="131"/>
      <c r="M730" s="131"/>
      <c r="N730" s="131"/>
      <c r="O730" s="131"/>
      <c r="P730" s="131"/>
      <c r="Q730" s="131"/>
    </row>
    <row r="731" spans="1:17" ht="15.75" customHeight="1">
      <c r="A731" s="130"/>
      <c r="B731" s="130"/>
      <c r="C731" s="404"/>
      <c r="D731" s="131"/>
      <c r="E731" s="131"/>
      <c r="F731" s="131"/>
      <c r="G731" s="131"/>
      <c r="H731" s="131"/>
      <c r="I731" s="131"/>
      <c r="J731" s="131"/>
      <c r="K731" s="131"/>
      <c r="L731" s="131"/>
      <c r="M731" s="131"/>
      <c r="N731" s="131"/>
      <c r="O731" s="131"/>
      <c r="P731" s="131"/>
      <c r="Q731" s="131"/>
    </row>
    <row r="732" spans="1:17" ht="15.75" customHeight="1">
      <c r="A732" s="130"/>
      <c r="B732" s="130"/>
      <c r="C732" s="404"/>
      <c r="D732" s="131"/>
      <c r="E732" s="131"/>
      <c r="F732" s="131"/>
      <c r="G732" s="131"/>
      <c r="H732" s="131"/>
      <c r="I732" s="131"/>
      <c r="J732" s="131"/>
      <c r="K732" s="131"/>
      <c r="L732" s="131"/>
      <c r="M732" s="131"/>
      <c r="N732" s="131"/>
      <c r="O732" s="131"/>
      <c r="P732" s="131"/>
      <c r="Q732" s="131"/>
    </row>
    <row r="733" spans="1:17" ht="15.75" customHeight="1">
      <c r="A733" s="130"/>
      <c r="B733" s="130"/>
      <c r="C733" s="404"/>
      <c r="D733" s="131"/>
      <c r="E733" s="131"/>
      <c r="F733" s="131"/>
      <c r="G733" s="131"/>
      <c r="H733" s="131"/>
      <c r="I733" s="131"/>
      <c r="J733" s="131"/>
      <c r="K733" s="131"/>
      <c r="L733" s="131"/>
      <c r="M733" s="131"/>
      <c r="N733" s="131"/>
      <c r="O733" s="131"/>
      <c r="P733" s="131"/>
      <c r="Q733" s="131"/>
    </row>
    <row r="734" spans="1:17" ht="15.75" customHeight="1">
      <c r="A734" s="130"/>
      <c r="B734" s="130"/>
      <c r="C734" s="404"/>
      <c r="D734" s="131"/>
      <c r="E734" s="131"/>
      <c r="F734" s="131"/>
      <c r="G734" s="131"/>
      <c r="H734" s="131"/>
      <c r="I734" s="131"/>
      <c r="J734" s="131"/>
      <c r="K734" s="131"/>
      <c r="L734" s="131"/>
      <c r="M734" s="131"/>
      <c r="N734" s="131"/>
      <c r="O734" s="131"/>
      <c r="P734" s="131"/>
      <c r="Q734" s="131"/>
    </row>
    <row r="735" spans="1:17" ht="15.75" customHeight="1">
      <c r="A735" s="130"/>
      <c r="B735" s="130"/>
      <c r="C735" s="404"/>
      <c r="D735" s="131"/>
      <c r="E735" s="131"/>
      <c r="F735" s="131"/>
      <c r="G735" s="131"/>
      <c r="H735" s="131"/>
      <c r="I735" s="131"/>
      <c r="J735" s="131"/>
      <c r="K735" s="131"/>
      <c r="L735" s="131"/>
      <c r="M735" s="131"/>
      <c r="N735" s="131"/>
      <c r="O735" s="131"/>
      <c r="P735" s="131"/>
      <c r="Q735" s="131"/>
    </row>
    <row r="736" spans="1:17" ht="15.75" customHeight="1">
      <c r="A736" s="130"/>
      <c r="B736" s="130"/>
      <c r="C736" s="404"/>
      <c r="D736" s="131"/>
      <c r="E736" s="131"/>
      <c r="F736" s="131"/>
      <c r="G736" s="131"/>
      <c r="H736" s="131"/>
      <c r="I736" s="131"/>
      <c r="J736" s="131"/>
      <c r="K736" s="131"/>
      <c r="L736" s="131"/>
      <c r="M736" s="131"/>
      <c r="N736" s="131"/>
      <c r="O736" s="131"/>
      <c r="P736" s="131"/>
      <c r="Q736" s="131"/>
    </row>
    <row r="737" spans="1:17" ht="15.75" customHeight="1">
      <c r="A737" s="130"/>
      <c r="B737" s="130"/>
      <c r="C737" s="404"/>
      <c r="D737" s="131"/>
      <c r="E737" s="131"/>
      <c r="F737" s="131"/>
      <c r="G737" s="131"/>
      <c r="H737" s="131"/>
      <c r="I737" s="131"/>
      <c r="J737" s="131"/>
      <c r="K737" s="131"/>
      <c r="L737" s="131"/>
      <c r="M737" s="131"/>
      <c r="N737" s="131"/>
      <c r="O737" s="131"/>
      <c r="P737" s="131"/>
      <c r="Q737" s="131"/>
    </row>
    <row r="738" spans="1:17" ht="15.75" customHeight="1">
      <c r="A738" s="130"/>
      <c r="B738" s="130"/>
      <c r="C738" s="404"/>
      <c r="D738" s="131"/>
      <c r="E738" s="131"/>
      <c r="F738" s="131"/>
      <c r="G738" s="131"/>
      <c r="H738" s="131"/>
      <c r="I738" s="131"/>
      <c r="J738" s="131"/>
      <c r="K738" s="131"/>
      <c r="L738" s="131"/>
      <c r="M738" s="131"/>
      <c r="N738" s="131"/>
      <c r="O738" s="131"/>
      <c r="P738" s="131"/>
      <c r="Q738" s="131"/>
    </row>
    <row r="739" spans="1:17" ht="15.75" customHeight="1">
      <c r="A739" s="130"/>
      <c r="B739" s="130"/>
      <c r="C739" s="404"/>
      <c r="D739" s="131"/>
      <c r="E739" s="131"/>
      <c r="F739" s="131"/>
      <c r="G739" s="131"/>
      <c r="H739" s="131"/>
      <c r="I739" s="131"/>
      <c r="J739" s="131"/>
      <c r="K739" s="131"/>
      <c r="L739" s="131"/>
      <c r="M739" s="131"/>
      <c r="N739" s="131"/>
      <c r="O739" s="131"/>
      <c r="P739" s="131"/>
      <c r="Q739" s="131"/>
    </row>
    <row r="740" spans="1:17" ht="15.75" customHeight="1">
      <c r="A740" s="130"/>
      <c r="B740" s="130"/>
      <c r="C740" s="404"/>
      <c r="D740" s="131"/>
      <c r="E740" s="131"/>
      <c r="F740" s="131"/>
      <c r="G740" s="131"/>
      <c r="H740" s="131"/>
      <c r="I740" s="131"/>
      <c r="J740" s="131"/>
      <c r="K740" s="131"/>
      <c r="L740" s="131"/>
      <c r="M740" s="131"/>
      <c r="N740" s="131"/>
      <c r="O740" s="131"/>
      <c r="P740" s="131"/>
      <c r="Q740" s="131"/>
    </row>
    <row r="741" spans="1:17" ht="15.75" customHeight="1">
      <c r="A741" s="130"/>
      <c r="B741" s="130"/>
      <c r="C741" s="404"/>
      <c r="D741" s="131"/>
      <c r="E741" s="131"/>
      <c r="F741" s="131"/>
      <c r="G741" s="131"/>
      <c r="H741" s="131"/>
      <c r="I741" s="131"/>
      <c r="J741" s="131"/>
      <c r="K741" s="131"/>
      <c r="L741" s="131"/>
      <c r="M741" s="131"/>
      <c r="N741" s="131"/>
      <c r="O741" s="131"/>
      <c r="P741" s="131"/>
      <c r="Q741" s="131"/>
    </row>
    <row r="742" spans="1:17" ht="15.75" customHeight="1">
      <c r="A742" s="130"/>
      <c r="B742" s="130"/>
      <c r="C742" s="404"/>
      <c r="D742" s="131"/>
      <c r="E742" s="131"/>
      <c r="F742" s="131"/>
      <c r="G742" s="131"/>
      <c r="H742" s="131"/>
      <c r="I742" s="131"/>
      <c r="J742" s="131"/>
      <c r="K742" s="131"/>
      <c r="L742" s="131"/>
      <c r="M742" s="131"/>
      <c r="N742" s="131"/>
      <c r="O742" s="131"/>
      <c r="P742" s="131"/>
      <c r="Q742" s="131"/>
    </row>
    <row r="743" spans="1:17" ht="15.75" customHeight="1">
      <c r="A743" s="130"/>
      <c r="B743" s="130"/>
      <c r="C743" s="404"/>
      <c r="D743" s="131"/>
      <c r="E743" s="131"/>
      <c r="F743" s="131"/>
      <c r="G743" s="131"/>
      <c r="H743" s="131"/>
      <c r="I743" s="131"/>
      <c r="J743" s="131"/>
      <c r="K743" s="131"/>
      <c r="L743" s="131"/>
      <c r="M743" s="131"/>
      <c r="N743" s="131"/>
      <c r="O743" s="131"/>
      <c r="P743" s="131"/>
      <c r="Q743" s="131"/>
    </row>
    <row r="744" spans="1:17" ht="15.75" customHeight="1">
      <c r="A744" s="130"/>
      <c r="B744" s="130"/>
      <c r="C744" s="404"/>
      <c r="D744" s="131"/>
      <c r="E744" s="131"/>
      <c r="F744" s="131"/>
      <c r="G744" s="131"/>
      <c r="H744" s="131"/>
      <c r="I744" s="131"/>
      <c r="J744" s="131"/>
      <c r="K744" s="131"/>
      <c r="L744" s="131"/>
      <c r="M744" s="131"/>
      <c r="N744" s="131"/>
      <c r="O744" s="131"/>
      <c r="P744" s="131"/>
      <c r="Q744" s="131"/>
    </row>
    <row r="745" spans="1:17" ht="15.75" customHeight="1">
      <c r="A745" s="130"/>
      <c r="B745" s="130"/>
      <c r="C745" s="404"/>
      <c r="D745" s="131"/>
      <c r="E745" s="131"/>
      <c r="F745" s="131"/>
      <c r="G745" s="131"/>
      <c r="H745" s="131"/>
      <c r="I745" s="131"/>
      <c r="J745" s="131"/>
      <c r="K745" s="131"/>
      <c r="L745" s="131"/>
      <c r="M745" s="131"/>
      <c r="N745" s="131"/>
      <c r="O745" s="131"/>
      <c r="P745" s="131"/>
      <c r="Q745" s="131"/>
    </row>
    <row r="746" spans="1:17" ht="15.75" customHeight="1">
      <c r="A746" s="130"/>
      <c r="B746" s="130"/>
      <c r="C746" s="404"/>
      <c r="D746" s="131"/>
      <c r="E746" s="131"/>
      <c r="F746" s="131"/>
      <c r="G746" s="131"/>
      <c r="H746" s="131"/>
      <c r="I746" s="131"/>
      <c r="J746" s="131"/>
      <c r="K746" s="131"/>
      <c r="L746" s="131"/>
      <c r="M746" s="131"/>
      <c r="N746" s="131"/>
      <c r="O746" s="131"/>
      <c r="P746" s="131"/>
      <c r="Q746" s="131"/>
    </row>
    <row r="747" spans="1:17" ht="15.75" customHeight="1">
      <c r="A747" s="130"/>
      <c r="B747" s="130"/>
      <c r="C747" s="404"/>
      <c r="D747" s="131"/>
      <c r="E747" s="131"/>
      <c r="F747" s="131"/>
      <c r="G747" s="131"/>
      <c r="H747" s="131"/>
      <c r="I747" s="131"/>
      <c r="J747" s="131"/>
      <c r="K747" s="131"/>
      <c r="L747" s="131"/>
      <c r="M747" s="131"/>
      <c r="N747" s="131"/>
      <c r="O747" s="131"/>
      <c r="P747" s="131"/>
      <c r="Q747" s="131"/>
    </row>
    <row r="748" spans="1:17" ht="15.75" customHeight="1">
      <c r="A748" s="130"/>
      <c r="B748" s="130"/>
      <c r="C748" s="404"/>
      <c r="D748" s="131"/>
      <c r="E748" s="131"/>
      <c r="F748" s="131"/>
      <c r="G748" s="131"/>
      <c r="H748" s="131"/>
      <c r="I748" s="131"/>
      <c r="J748" s="131"/>
      <c r="K748" s="131"/>
      <c r="L748" s="131"/>
      <c r="M748" s="131"/>
      <c r="N748" s="131"/>
      <c r="O748" s="131"/>
      <c r="P748" s="131"/>
      <c r="Q748" s="131"/>
    </row>
    <row r="749" spans="1:17" ht="15.75" customHeight="1">
      <c r="A749" s="130"/>
      <c r="B749" s="130"/>
      <c r="C749" s="404"/>
      <c r="D749" s="131"/>
      <c r="E749" s="131"/>
      <c r="F749" s="131"/>
      <c r="G749" s="131"/>
      <c r="H749" s="131"/>
      <c r="I749" s="131"/>
      <c r="J749" s="131"/>
      <c r="K749" s="131"/>
      <c r="L749" s="131"/>
      <c r="M749" s="131"/>
      <c r="N749" s="131"/>
      <c r="O749" s="131"/>
      <c r="P749" s="131"/>
      <c r="Q749" s="131"/>
    </row>
    <row r="750" spans="1:17" ht="15.75" customHeight="1">
      <c r="A750" s="130"/>
      <c r="B750" s="130"/>
      <c r="C750" s="404"/>
      <c r="D750" s="131"/>
      <c r="E750" s="131"/>
      <c r="F750" s="131"/>
      <c r="G750" s="131"/>
      <c r="H750" s="131"/>
      <c r="I750" s="131"/>
      <c r="J750" s="131"/>
      <c r="K750" s="131"/>
      <c r="L750" s="131"/>
      <c r="M750" s="131"/>
      <c r="N750" s="131"/>
      <c r="O750" s="131"/>
      <c r="P750" s="131"/>
      <c r="Q750" s="131"/>
    </row>
    <row r="751" spans="1:17" ht="15.75" customHeight="1">
      <c r="A751" s="130"/>
      <c r="B751" s="130"/>
      <c r="C751" s="404"/>
      <c r="D751" s="131"/>
      <c r="E751" s="131"/>
      <c r="F751" s="131"/>
      <c r="G751" s="131"/>
      <c r="H751" s="131"/>
      <c r="I751" s="131"/>
      <c r="J751" s="131"/>
      <c r="K751" s="131"/>
      <c r="L751" s="131"/>
      <c r="M751" s="131"/>
      <c r="N751" s="131"/>
      <c r="O751" s="131"/>
      <c r="P751" s="131"/>
      <c r="Q751" s="131"/>
    </row>
    <row r="752" spans="1:17" ht="15.75" customHeight="1">
      <c r="A752" s="130"/>
      <c r="B752" s="130"/>
      <c r="C752" s="404"/>
      <c r="D752" s="131"/>
      <c r="E752" s="131"/>
      <c r="F752" s="131"/>
      <c r="G752" s="131"/>
      <c r="H752" s="131"/>
      <c r="I752" s="131"/>
      <c r="J752" s="131"/>
      <c r="K752" s="131"/>
      <c r="L752" s="131"/>
      <c r="M752" s="131"/>
      <c r="N752" s="131"/>
      <c r="O752" s="131"/>
      <c r="P752" s="131"/>
      <c r="Q752" s="131"/>
    </row>
    <row r="753" spans="1:17" ht="15.75" customHeight="1">
      <c r="A753" s="130"/>
      <c r="B753" s="130"/>
      <c r="C753" s="404"/>
      <c r="D753" s="131"/>
      <c r="E753" s="131"/>
      <c r="F753" s="131"/>
      <c r="G753" s="131"/>
      <c r="H753" s="131"/>
      <c r="I753" s="131"/>
      <c r="J753" s="131"/>
      <c r="K753" s="131"/>
      <c r="L753" s="131"/>
      <c r="M753" s="131"/>
      <c r="N753" s="131"/>
      <c r="O753" s="131"/>
      <c r="P753" s="131"/>
      <c r="Q753" s="131"/>
    </row>
    <row r="754" spans="1:17" ht="15.75" customHeight="1">
      <c r="A754" s="130"/>
      <c r="B754" s="130"/>
      <c r="C754" s="404"/>
      <c r="D754" s="131"/>
      <c r="E754" s="131"/>
      <c r="F754" s="131"/>
      <c r="G754" s="131"/>
      <c r="H754" s="131"/>
      <c r="I754" s="131"/>
      <c r="J754" s="131"/>
      <c r="K754" s="131"/>
      <c r="L754" s="131"/>
      <c r="M754" s="131"/>
      <c r="N754" s="131"/>
      <c r="O754" s="131"/>
      <c r="P754" s="131"/>
      <c r="Q754" s="131"/>
    </row>
    <row r="755" spans="1:17" ht="15.75" customHeight="1">
      <c r="A755" s="130"/>
      <c r="B755" s="130"/>
      <c r="C755" s="404"/>
      <c r="D755" s="131"/>
      <c r="E755" s="131"/>
      <c r="F755" s="131"/>
      <c r="G755" s="131"/>
      <c r="H755" s="131"/>
      <c r="I755" s="131"/>
      <c r="J755" s="131"/>
      <c r="K755" s="131"/>
      <c r="L755" s="131"/>
      <c r="M755" s="131"/>
      <c r="N755" s="131"/>
      <c r="O755" s="131"/>
      <c r="P755" s="131"/>
      <c r="Q755" s="131"/>
    </row>
    <row r="756" spans="1:17" ht="15.75" customHeight="1">
      <c r="A756" s="130"/>
      <c r="B756" s="130"/>
      <c r="C756" s="404"/>
      <c r="D756" s="131"/>
      <c r="E756" s="131"/>
      <c r="F756" s="131"/>
      <c r="G756" s="131"/>
      <c r="H756" s="131"/>
      <c r="I756" s="131"/>
      <c r="J756" s="131"/>
      <c r="K756" s="131"/>
      <c r="L756" s="131"/>
      <c r="M756" s="131"/>
      <c r="N756" s="131"/>
      <c r="O756" s="131"/>
      <c r="P756" s="131"/>
      <c r="Q756" s="131"/>
    </row>
    <row r="757" spans="1:17" ht="15.75" customHeight="1">
      <c r="A757" s="130"/>
      <c r="B757" s="130"/>
      <c r="C757" s="404"/>
      <c r="D757" s="131"/>
      <c r="E757" s="131"/>
      <c r="F757" s="131"/>
      <c r="G757" s="131"/>
      <c r="H757" s="131"/>
      <c r="I757" s="131"/>
      <c r="J757" s="131"/>
      <c r="K757" s="131"/>
      <c r="L757" s="131"/>
      <c r="M757" s="131"/>
      <c r="N757" s="131"/>
      <c r="O757" s="131"/>
      <c r="P757" s="131"/>
      <c r="Q757" s="131"/>
    </row>
    <row r="758" spans="1:17" ht="15.75" customHeight="1">
      <c r="A758" s="130"/>
      <c r="B758" s="130"/>
      <c r="C758" s="404"/>
      <c r="D758" s="131"/>
      <c r="E758" s="131"/>
      <c r="F758" s="131"/>
      <c r="G758" s="131"/>
      <c r="H758" s="131"/>
      <c r="I758" s="131"/>
      <c r="J758" s="131"/>
      <c r="K758" s="131"/>
      <c r="L758" s="131"/>
      <c r="M758" s="131"/>
      <c r="N758" s="131"/>
      <c r="O758" s="131"/>
      <c r="P758" s="131"/>
      <c r="Q758" s="131"/>
    </row>
    <row r="759" spans="1:17" ht="15.75" customHeight="1">
      <c r="A759" s="130"/>
      <c r="B759" s="130"/>
      <c r="C759" s="404"/>
      <c r="D759" s="131"/>
      <c r="E759" s="131"/>
      <c r="F759" s="131"/>
      <c r="G759" s="131"/>
      <c r="H759" s="131"/>
      <c r="I759" s="131"/>
      <c r="J759" s="131"/>
      <c r="K759" s="131"/>
      <c r="L759" s="131"/>
      <c r="M759" s="131"/>
      <c r="N759" s="131"/>
      <c r="O759" s="131"/>
      <c r="P759" s="131"/>
      <c r="Q759" s="131"/>
    </row>
    <row r="760" spans="1:17" ht="15.75" customHeight="1">
      <c r="A760" s="130"/>
      <c r="B760" s="130"/>
      <c r="C760" s="404"/>
      <c r="D760" s="131"/>
      <c r="E760" s="131"/>
      <c r="F760" s="131"/>
      <c r="G760" s="131"/>
      <c r="H760" s="131"/>
      <c r="I760" s="131"/>
      <c r="J760" s="131"/>
      <c r="K760" s="131"/>
      <c r="L760" s="131"/>
      <c r="M760" s="131"/>
      <c r="N760" s="131"/>
      <c r="O760" s="131"/>
      <c r="P760" s="131"/>
      <c r="Q760" s="131"/>
    </row>
    <row r="761" spans="1:17" ht="15.75" customHeight="1">
      <c r="A761" s="130"/>
      <c r="B761" s="130"/>
      <c r="C761" s="404"/>
      <c r="D761" s="131"/>
      <c r="E761" s="131"/>
      <c r="F761" s="131"/>
      <c r="G761" s="131"/>
      <c r="H761" s="131"/>
      <c r="I761" s="131"/>
      <c r="J761" s="131"/>
      <c r="K761" s="131"/>
      <c r="L761" s="131"/>
      <c r="M761" s="131"/>
      <c r="N761" s="131"/>
      <c r="O761" s="131"/>
      <c r="P761" s="131"/>
      <c r="Q761" s="131"/>
    </row>
    <row r="762" spans="1:17" ht="15.75" customHeight="1">
      <c r="A762" s="130"/>
      <c r="B762" s="130"/>
      <c r="C762" s="404"/>
      <c r="D762" s="131"/>
      <c r="E762" s="131"/>
      <c r="F762" s="131"/>
      <c r="G762" s="131"/>
      <c r="H762" s="131"/>
      <c r="I762" s="131"/>
      <c r="J762" s="131"/>
      <c r="K762" s="131"/>
      <c r="L762" s="131"/>
      <c r="M762" s="131"/>
      <c r="N762" s="131"/>
      <c r="O762" s="131"/>
      <c r="P762" s="131"/>
      <c r="Q762" s="131"/>
    </row>
    <row r="763" spans="1:17" ht="15.75" customHeight="1">
      <c r="A763" s="130"/>
      <c r="B763" s="130"/>
      <c r="C763" s="404"/>
      <c r="D763" s="131"/>
      <c r="E763" s="131"/>
      <c r="F763" s="131"/>
      <c r="G763" s="131"/>
      <c r="H763" s="131"/>
      <c r="I763" s="131"/>
      <c r="J763" s="131"/>
      <c r="K763" s="131"/>
      <c r="L763" s="131"/>
      <c r="M763" s="131"/>
      <c r="N763" s="131"/>
      <c r="O763" s="131"/>
      <c r="P763" s="131"/>
      <c r="Q763" s="131"/>
    </row>
    <row r="764" spans="1:17" ht="15.75" customHeight="1">
      <c r="A764" s="130"/>
      <c r="B764" s="130"/>
      <c r="C764" s="404"/>
      <c r="D764" s="131"/>
      <c r="E764" s="131"/>
      <c r="F764" s="131"/>
      <c r="G764" s="131"/>
      <c r="H764" s="131"/>
      <c r="I764" s="131"/>
      <c r="J764" s="131"/>
      <c r="K764" s="131"/>
      <c r="L764" s="131"/>
      <c r="M764" s="131"/>
      <c r="N764" s="131"/>
      <c r="O764" s="131"/>
      <c r="P764" s="131"/>
      <c r="Q764" s="131"/>
    </row>
    <row r="765" spans="1:17" ht="15.75" customHeight="1">
      <c r="A765" s="130"/>
      <c r="B765" s="130"/>
      <c r="C765" s="404"/>
      <c r="D765" s="131"/>
      <c r="E765" s="131"/>
      <c r="F765" s="131"/>
      <c r="G765" s="131"/>
      <c r="H765" s="131"/>
      <c r="I765" s="131"/>
      <c r="J765" s="131"/>
      <c r="K765" s="131"/>
      <c r="L765" s="131"/>
      <c r="M765" s="131"/>
      <c r="N765" s="131"/>
      <c r="O765" s="131"/>
      <c r="P765" s="131"/>
      <c r="Q765" s="131"/>
    </row>
    <row r="766" spans="1:17" ht="15.75" customHeight="1">
      <c r="A766" s="130"/>
      <c r="B766" s="130"/>
      <c r="C766" s="404"/>
      <c r="D766" s="131"/>
      <c r="E766" s="131"/>
      <c r="F766" s="131"/>
      <c r="G766" s="131"/>
      <c r="H766" s="131"/>
      <c r="I766" s="131"/>
      <c r="J766" s="131"/>
      <c r="K766" s="131"/>
      <c r="L766" s="131"/>
      <c r="M766" s="131"/>
      <c r="N766" s="131"/>
      <c r="O766" s="131"/>
      <c r="P766" s="131"/>
      <c r="Q766" s="131"/>
    </row>
    <row r="767" spans="1:17" ht="15.75" customHeight="1">
      <c r="A767" s="130"/>
      <c r="B767" s="130"/>
      <c r="C767" s="404"/>
      <c r="D767" s="131"/>
      <c r="E767" s="131"/>
      <c r="F767" s="131"/>
      <c r="G767" s="131"/>
      <c r="H767" s="131"/>
      <c r="I767" s="131"/>
      <c r="J767" s="131"/>
      <c r="K767" s="131"/>
      <c r="L767" s="131"/>
      <c r="M767" s="131"/>
      <c r="N767" s="131"/>
      <c r="O767" s="131"/>
      <c r="P767" s="131"/>
      <c r="Q767" s="131"/>
    </row>
    <row r="768" spans="1:17" ht="15.75" customHeight="1">
      <c r="A768" s="130"/>
      <c r="B768" s="130"/>
      <c r="C768" s="404"/>
      <c r="D768" s="131"/>
      <c r="E768" s="131"/>
      <c r="F768" s="131"/>
      <c r="G768" s="131"/>
      <c r="H768" s="131"/>
      <c r="I768" s="131"/>
      <c r="J768" s="131"/>
      <c r="K768" s="131"/>
      <c r="L768" s="131"/>
      <c r="M768" s="131"/>
      <c r="N768" s="131"/>
      <c r="O768" s="131"/>
      <c r="P768" s="131"/>
      <c r="Q768" s="131"/>
    </row>
    <row r="769" spans="1:17" ht="15.75" customHeight="1">
      <c r="A769" s="130"/>
      <c r="B769" s="130"/>
      <c r="C769" s="404"/>
      <c r="D769" s="131"/>
      <c r="E769" s="131"/>
      <c r="F769" s="131"/>
      <c r="G769" s="131"/>
      <c r="H769" s="131"/>
      <c r="I769" s="131"/>
      <c r="J769" s="131"/>
      <c r="K769" s="131"/>
      <c r="L769" s="131"/>
      <c r="M769" s="131"/>
      <c r="N769" s="131"/>
      <c r="O769" s="131"/>
      <c r="P769" s="131"/>
      <c r="Q769" s="131"/>
    </row>
    <row r="770" spans="1:17" ht="15.75" customHeight="1">
      <c r="A770" s="130"/>
      <c r="B770" s="130"/>
      <c r="C770" s="404"/>
      <c r="D770" s="131"/>
      <c r="E770" s="131"/>
      <c r="F770" s="131"/>
      <c r="G770" s="131"/>
      <c r="H770" s="131"/>
      <c r="I770" s="131"/>
      <c r="J770" s="131"/>
      <c r="K770" s="131"/>
      <c r="L770" s="131"/>
      <c r="M770" s="131"/>
      <c r="N770" s="131"/>
      <c r="O770" s="131"/>
      <c r="P770" s="131"/>
      <c r="Q770" s="131"/>
    </row>
    <row r="771" spans="1:17" ht="15.75" customHeight="1">
      <c r="A771" s="130"/>
      <c r="B771" s="130"/>
      <c r="C771" s="404"/>
      <c r="D771" s="131"/>
      <c r="E771" s="131"/>
      <c r="F771" s="131"/>
      <c r="G771" s="131"/>
      <c r="H771" s="131"/>
      <c r="I771" s="131"/>
      <c r="J771" s="131"/>
      <c r="K771" s="131"/>
      <c r="L771" s="131"/>
      <c r="M771" s="131"/>
      <c r="N771" s="131"/>
      <c r="O771" s="131"/>
      <c r="P771" s="131"/>
      <c r="Q771" s="131"/>
    </row>
    <row r="772" spans="1:17" ht="15.75" customHeight="1">
      <c r="A772" s="130"/>
      <c r="B772" s="130"/>
      <c r="C772" s="404"/>
      <c r="D772" s="131"/>
      <c r="E772" s="131"/>
      <c r="F772" s="131"/>
      <c r="G772" s="131"/>
      <c r="H772" s="131"/>
      <c r="I772" s="131"/>
      <c r="J772" s="131"/>
      <c r="K772" s="131"/>
      <c r="L772" s="131"/>
      <c r="M772" s="131"/>
      <c r="N772" s="131"/>
      <c r="O772" s="131"/>
      <c r="P772" s="131"/>
      <c r="Q772" s="131"/>
    </row>
    <row r="773" spans="1:17" ht="15.75" customHeight="1">
      <c r="A773" s="130"/>
      <c r="B773" s="130"/>
      <c r="C773" s="404"/>
      <c r="D773" s="131"/>
      <c r="E773" s="131"/>
      <c r="F773" s="131"/>
      <c r="G773" s="131"/>
      <c r="H773" s="131"/>
      <c r="I773" s="131"/>
      <c r="J773" s="131"/>
      <c r="K773" s="131"/>
      <c r="L773" s="131"/>
      <c r="M773" s="131"/>
      <c r="N773" s="131"/>
      <c r="O773" s="131"/>
      <c r="P773" s="131"/>
      <c r="Q773" s="131"/>
    </row>
    <row r="774" spans="1:17" ht="15.75" customHeight="1">
      <c r="A774" s="130"/>
      <c r="B774" s="130"/>
      <c r="C774" s="404"/>
      <c r="D774" s="131"/>
      <c r="E774" s="131"/>
      <c r="F774" s="131"/>
      <c r="G774" s="131"/>
      <c r="H774" s="131"/>
      <c r="I774" s="131"/>
      <c r="J774" s="131"/>
      <c r="K774" s="131"/>
      <c r="L774" s="131"/>
      <c r="M774" s="131"/>
      <c r="N774" s="131"/>
      <c r="O774" s="131"/>
      <c r="P774" s="131"/>
      <c r="Q774" s="131"/>
    </row>
    <row r="775" spans="1:17" ht="15.75" customHeight="1">
      <c r="A775" s="130"/>
      <c r="B775" s="130"/>
      <c r="C775" s="404"/>
      <c r="D775" s="131"/>
      <c r="E775" s="131"/>
      <c r="F775" s="131"/>
      <c r="G775" s="131"/>
      <c r="H775" s="131"/>
      <c r="I775" s="131"/>
      <c r="J775" s="131"/>
      <c r="K775" s="131"/>
      <c r="L775" s="131"/>
      <c r="M775" s="131"/>
      <c r="N775" s="131"/>
      <c r="O775" s="131"/>
      <c r="P775" s="131"/>
      <c r="Q775" s="131"/>
    </row>
    <row r="776" spans="1:17" ht="15.75" customHeight="1">
      <c r="A776" s="130"/>
      <c r="B776" s="130"/>
      <c r="C776" s="404"/>
      <c r="D776" s="131"/>
      <c r="E776" s="131"/>
      <c r="F776" s="131"/>
      <c r="G776" s="131"/>
      <c r="H776" s="131"/>
      <c r="I776" s="131"/>
      <c r="J776" s="131"/>
      <c r="K776" s="131"/>
      <c r="L776" s="131"/>
      <c r="M776" s="131"/>
      <c r="N776" s="131"/>
      <c r="O776" s="131"/>
      <c r="P776" s="131"/>
      <c r="Q776" s="131"/>
    </row>
    <row r="777" spans="1:17" ht="15.75" customHeight="1">
      <c r="A777" s="130"/>
      <c r="B777" s="130"/>
      <c r="C777" s="404"/>
      <c r="D777" s="131"/>
      <c r="E777" s="131"/>
      <c r="F777" s="131"/>
      <c r="G777" s="131"/>
      <c r="H777" s="131"/>
      <c r="I777" s="131"/>
      <c r="J777" s="131"/>
      <c r="K777" s="131"/>
      <c r="L777" s="131"/>
      <c r="M777" s="131"/>
      <c r="N777" s="131"/>
      <c r="O777" s="131"/>
      <c r="P777" s="131"/>
      <c r="Q777" s="131"/>
    </row>
    <row r="778" spans="1:17" ht="15.75" customHeight="1">
      <c r="A778" s="130"/>
      <c r="B778" s="130"/>
      <c r="C778" s="404"/>
      <c r="D778" s="131"/>
      <c r="E778" s="131"/>
      <c r="F778" s="131"/>
      <c r="G778" s="131"/>
      <c r="H778" s="131"/>
      <c r="I778" s="131"/>
      <c r="J778" s="131"/>
      <c r="K778" s="131"/>
      <c r="L778" s="131"/>
      <c r="M778" s="131"/>
      <c r="N778" s="131"/>
      <c r="O778" s="131"/>
      <c r="P778" s="131"/>
      <c r="Q778" s="131"/>
    </row>
    <row r="779" spans="1:17" ht="15.75" customHeight="1">
      <c r="A779" s="130"/>
      <c r="B779" s="130"/>
      <c r="C779" s="404"/>
      <c r="D779" s="131"/>
      <c r="E779" s="131"/>
      <c r="F779" s="131"/>
      <c r="G779" s="131"/>
      <c r="H779" s="131"/>
      <c r="I779" s="131"/>
      <c r="J779" s="131"/>
      <c r="K779" s="131"/>
      <c r="L779" s="131"/>
      <c r="M779" s="131"/>
      <c r="N779" s="131"/>
      <c r="O779" s="131"/>
      <c r="P779" s="131"/>
      <c r="Q779" s="131"/>
    </row>
    <row r="780" spans="1:17" ht="15.75" customHeight="1">
      <c r="A780" s="130"/>
      <c r="B780" s="130"/>
      <c r="C780" s="404"/>
      <c r="D780" s="131"/>
      <c r="E780" s="131"/>
      <c r="F780" s="131"/>
      <c r="G780" s="131"/>
      <c r="H780" s="131"/>
      <c r="I780" s="131"/>
      <c r="J780" s="131"/>
      <c r="K780" s="131"/>
      <c r="L780" s="131"/>
      <c r="M780" s="131"/>
      <c r="N780" s="131"/>
      <c r="O780" s="131"/>
      <c r="P780" s="131"/>
      <c r="Q780" s="131"/>
    </row>
    <row r="781" spans="1:17" ht="15.75" customHeight="1">
      <c r="A781" s="130"/>
      <c r="B781" s="130"/>
      <c r="C781" s="404"/>
      <c r="D781" s="131"/>
      <c r="E781" s="131"/>
      <c r="F781" s="131"/>
      <c r="G781" s="131"/>
      <c r="H781" s="131"/>
      <c r="I781" s="131"/>
      <c r="J781" s="131"/>
      <c r="K781" s="131"/>
      <c r="L781" s="131"/>
      <c r="M781" s="131"/>
      <c r="N781" s="131"/>
      <c r="O781" s="131"/>
      <c r="P781" s="131"/>
      <c r="Q781" s="131"/>
    </row>
    <row r="782" spans="1:17" ht="15.75" customHeight="1">
      <c r="A782" s="130"/>
      <c r="B782" s="130"/>
      <c r="C782" s="404"/>
      <c r="D782" s="131"/>
      <c r="E782" s="131"/>
      <c r="F782" s="131"/>
      <c r="G782" s="131"/>
      <c r="H782" s="131"/>
      <c r="I782" s="131"/>
      <c r="J782" s="131"/>
      <c r="K782" s="131"/>
      <c r="L782" s="131"/>
      <c r="M782" s="131"/>
      <c r="N782" s="131"/>
      <c r="O782" s="131"/>
      <c r="P782" s="131"/>
      <c r="Q782" s="131"/>
    </row>
    <row r="783" spans="1:17" ht="15.75" customHeight="1">
      <c r="A783" s="130"/>
      <c r="B783" s="130"/>
      <c r="C783" s="404"/>
      <c r="D783" s="131"/>
      <c r="E783" s="131"/>
      <c r="F783" s="131"/>
      <c r="G783" s="131"/>
      <c r="H783" s="131"/>
      <c r="I783" s="131"/>
      <c r="J783" s="131"/>
      <c r="K783" s="131"/>
      <c r="L783" s="131"/>
      <c r="M783" s="131"/>
      <c r="N783" s="131"/>
      <c r="O783" s="131"/>
      <c r="P783" s="131"/>
      <c r="Q783" s="131"/>
    </row>
    <row r="784" spans="1:17" ht="15.75" customHeight="1">
      <c r="A784" s="130"/>
      <c r="B784" s="130"/>
      <c r="C784" s="404"/>
      <c r="D784" s="131"/>
      <c r="E784" s="131"/>
      <c r="F784" s="131"/>
      <c r="G784" s="131"/>
      <c r="H784" s="131"/>
      <c r="I784" s="131"/>
      <c r="J784" s="131"/>
      <c r="K784" s="131"/>
      <c r="L784" s="131"/>
      <c r="M784" s="131"/>
      <c r="N784" s="131"/>
      <c r="O784" s="131"/>
      <c r="P784" s="131"/>
      <c r="Q784" s="131"/>
    </row>
    <row r="785" spans="1:17" ht="15.75" customHeight="1">
      <c r="A785" s="130"/>
      <c r="B785" s="130"/>
      <c r="C785" s="404"/>
      <c r="D785" s="131"/>
      <c r="E785" s="131"/>
      <c r="F785" s="131"/>
      <c r="G785" s="131"/>
      <c r="H785" s="131"/>
      <c r="I785" s="131"/>
      <c r="J785" s="131"/>
      <c r="K785" s="131"/>
      <c r="L785" s="131"/>
      <c r="M785" s="131"/>
      <c r="N785" s="131"/>
      <c r="O785" s="131"/>
      <c r="P785" s="131"/>
      <c r="Q785" s="131"/>
    </row>
    <row r="786" spans="1:17" ht="15.75" customHeight="1">
      <c r="A786" s="130"/>
      <c r="B786" s="130"/>
      <c r="C786" s="404"/>
      <c r="D786" s="131"/>
      <c r="E786" s="131"/>
      <c r="F786" s="131"/>
      <c r="G786" s="131"/>
      <c r="H786" s="131"/>
      <c r="I786" s="131"/>
      <c r="J786" s="131"/>
      <c r="K786" s="131"/>
      <c r="L786" s="131"/>
      <c r="M786" s="131"/>
      <c r="N786" s="131"/>
      <c r="O786" s="131"/>
      <c r="P786" s="131"/>
      <c r="Q786" s="131"/>
    </row>
    <row r="787" spans="1:17" ht="15.75" customHeight="1">
      <c r="A787" s="130"/>
      <c r="B787" s="130"/>
      <c r="C787" s="404"/>
      <c r="D787" s="131"/>
      <c r="E787" s="131"/>
      <c r="F787" s="131"/>
      <c r="G787" s="131"/>
      <c r="H787" s="131"/>
      <c r="I787" s="131"/>
      <c r="J787" s="131"/>
      <c r="K787" s="131"/>
      <c r="L787" s="131"/>
      <c r="M787" s="131"/>
      <c r="N787" s="131"/>
      <c r="O787" s="131"/>
      <c r="P787" s="131"/>
      <c r="Q787" s="131"/>
    </row>
    <row r="788" spans="1:17" ht="15.75" customHeight="1">
      <c r="A788" s="130"/>
      <c r="B788" s="130"/>
      <c r="C788" s="404"/>
      <c r="D788" s="131"/>
      <c r="E788" s="131"/>
      <c r="F788" s="131"/>
      <c r="G788" s="131"/>
      <c r="H788" s="131"/>
      <c r="I788" s="131"/>
      <c r="J788" s="131"/>
      <c r="K788" s="131"/>
      <c r="L788" s="131"/>
      <c r="M788" s="131"/>
      <c r="N788" s="131"/>
      <c r="O788" s="131"/>
      <c r="P788" s="131"/>
      <c r="Q788" s="131"/>
    </row>
    <row r="789" spans="1:17" ht="15.75" customHeight="1">
      <c r="A789" s="130"/>
      <c r="B789" s="130"/>
      <c r="C789" s="404"/>
      <c r="D789" s="131"/>
      <c r="E789" s="131"/>
      <c r="F789" s="131"/>
      <c r="G789" s="131"/>
      <c r="H789" s="131"/>
      <c r="I789" s="131"/>
      <c r="J789" s="131"/>
      <c r="K789" s="131"/>
      <c r="L789" s="131"/>
      <c r="M789" s="131"/>
      <c r="N789" s="131"/>
      <c r="O789" s="131"/>
      <c r="P789" s="131"/>
      <c r="Q789" s="131"/>
    </row>
    <row r="790" spans="1:17" ht="15.75" customHeight="1">
      <c r="A790" s="130"/>
      <c r="B790" s="130"/>
      <c r="C790" s="404"/>
      <c r="D790" s="131"/>
      <c r="E790" s="131"/>
      <c r="F790" s="131"/>
      <c r="G790" s="131"/>
      <c r="H790" s="131"/>
      <c r="I790" s="131"/>
      <c r="J790" s="131"/>
      <c r="K790" s="131"/>
      <c r="L790" s="131"/>
      <c r="M790" s="131"/>
      <c r="N790" s="131"/>
      <c r="O790" s="131"/>
      <c r="P790" s="131"/>
      <c r="Q790" s="131"/>
    </row>
    <row r="791" spans="1:17" ht="15.75" customHeight="1">
      <c r="A791" s="130"/>
      <c r="B791" s="130"/>
      <c r="C791" s="404"/>
      <c r="D791" s="131"/>
      <c r="E791" s="131"/>
      <c r="F791" s="131"/>
      <c r="G791" s="131"/>
      <c r="H791" s="131"/>
      <c r="I791" s="131"/>
      <c r="J791" s="131"/>
      <c r="K791" s="131"/>
      <c r="L791" s="131"/>
      <c r="M791" s="131"/>
      <c r="N791" s="131"/>
      <c r="O791" s="131"/>
      <c r="P791" s="131"/>
      <c r="Q791" s="131"/>
    </row>
    <row r="792" spans="1:17" ht="15.75" customHeight="1">
      <c r="A792" s="130"/>
      <c r="B792" s="130"/>
      <c r="C792" s="404"/>
      <c r="D792" s="131"/>
      <c r="E792" s="131"/>
      <c r="F792" s="131"/>
      <c r="G792" s="131"/>
      <c r="H792" s="131"/>
      <c r="I792" s="131"/>
      <c r="J792" s="131"/>
      <c r="K792" s="131"/>
      <c r="L792" s="131"/>
      <c r="M792" s="131"/>
      <c r="N792" s="131"/>
      <c r="O792" s="131"/>
      <c r="P792" s="131"/>
      <c r="Q792" s="131"/>
    </row>
    <row r="793" spans="1:17" ht="15.75" customHeight="1">
      <c r="A793" s="130"/>
      <c r="B793" s="130"/>
      <c r="C793" s="404"/>
      <c r="D793" s="131"/>
      <c r="E793" s="131"/>
      <c r="F793" s="131"/>
      <c r="G793" s="131"/>
      <c r="H793" s="131"/>
      <c r="I793" s="131"/>
      <c r="J793" s="131"/>
      <c r="K793" s="131"/>
      <c r="L793" s="131"/>
      <c r="M793" s="131"/>
      <c r="N793" s="131"/>
      <c r="O793" s="131"/>
      <c r="P793" s="131"/>
      <c r="Q793" s="131"/>
    </row>
    <row r="794" spans="1:17" ht="15.75" customHeight="1">
      <c r="A794" s="130"/>
      <c r="B794" s="130"/>
      <c r="C794" s="404"/>
      <c r="D794" s="131"/>
      <c r="E794" s="131"/>
      <c r="F794" s="131"/>
      <c r="G794" s="131"/>
      <c r="H794" s="131"/>
      <c r="I794" s="131"/>
      <c r="J794" s="131"/>
      <c r="K794" s="131"/>
      <c r="L794" s="131"/>
      <c r="M794" s="131"/>
      <c r="N794" s="131"/>
      <c r="O794" s="131"/>
      <c r="P794" s="131"/>
      <c r="Q794" s="131"/>
    </row>
    <row r="795" spans="1:17" ht="15.75" customHeight="1">
      <c r="A795" s="130"/>
      <c r="B795" s="130"/>
      <c r="C795" s="404"/>
      <c r="D795" s="131"/>
      <c r="E795" s="131"/>
      <c r="F795" s="131"/>
      <c r="G795" s="131"/>
      <c r="H795" s="131"/>
      <c r="I795" s="131"/>
      <c r="J795" s="131"/>
      <c r="K795" s="131"/>
      <c r="L795" s="131"/>
      <c r="M795" s="131"/>
      <c r="N795" s="131"/>
      <c r="O795" s="131"/>
      <c r="P795" s="131"/>
      <c r="Q795" s="131"/>
    </row>
    <row r="796" spans="1:17" ht="15.75" customHeight="1">
      <c r="A796" s="130"/>
      <c r="B796" s="130"/>
      <c r="C796" s="404"/>
      <c r="D796" s="131"/>
      <c r="E796" s="131"/>
      <c r="F796" s="131"/>
      <c r="G796" s="131"/>
      <c r="H796" s="131"/>
      <c r="I796" s="131"/>
      <c r="J796" s="131"/>
      <c r="K796" s="131"/>
      <c r="L796" s="131"/>
      <c r="M796" s="131"/>
      <c r="N796" s="131"/>
      <c r="O796" s="131"/>
      <c r="P796" s="131"/>
      <c r="Q796" s="131"/>
    </row>
    <row r="797" spans="1:17" ht="15.75" customHeight="1">
      <c r="A797" s="130"/>
      <c r="B797" s="130"/>
      <c r="C797" s="404"/>
      <c r="D797" s="131"/>
      <c r="E797" s="131"/>
      <c r="F797" s="131"/>
      <c r="G797" s="131"/>
      <c r="H797" s="131"/>
      <c r="I797" s="131"/>
      <c r="J797" s="131"/>
      <c r="K797" s="131"/>
      <c r="L797" s="131"/>
      <c r="M797" s="131"/>
      <c r="N797" s="131"/>
      <c r="O797" s="131"/>
      <c r="P797" s="131"/>
      <c r="Q797" s="131"/>
    </row>
    <row r="798" spans="1:17" ht="15.75" customHeight="1">
      <c r="A798" s="130"/>
      <c r="B798" s="130"/>
      <c r="C798" s="404"/>
      <c r="D798" s="131"/>
      <c r="E798" s="131"/>
      <c r="F798" s="131"/>
      <c r="G798" s="131"/>
      <c r="H798" s="131"/>
      <c r="I798" s="131"/>
      <c r="J798" s="131"/>
      <c r="K798" s="131"/>
      <c r="L798" s="131"/>
      <c r="M798" s="131"/>
      <c r="N798" s="131"/>
      <c r="O798" s="131"/>
      <c r="P798" s="131"/>
      <c r="Q798" s="131"/>
    </row>
    <row r="799" spans="1:17" ht="15.75" customHeight="1">
      <c r="A799" s="130"/>
      <c r="B799" s="130"/>
      <c r="C799" s="404"/>
      <c r="D799" s="131"/>
      <c r="E799" s="131"/>
      <c r="F799" s="131"/>
      <c r="G799" s="131"/>
      <c r="H799" s="131"/>
      <c r="I799" s="131"/>
      <c r="J799" s="131"/>
      <c r="K799" s="131"/>
      <c r="L799" s="131"/>
      <c r="M799" s="131"/>
      <c r="N799" s="131"/>
      <c r="O799" s="131"/>
      <c r="P799" s="131"/>
      <c r="Q799" s="131"/>
    </row>
    <row r="800" spans="1:17" ht="15.75" customHeight="1">
      <c r="A800" s="130"/>
      <c r="B800" s="130"/>
      <c r="C800" s="404"/>
      <c r="D800" s="131"/>
      <c r="E800" s="131"/>
      <c r="F800" s="131"/>
      <c r="G800" s="131"/>
      <c r="H800" s="131"/>
      <c r="I800" s="131"/>
      <c r="J800" s="131"/>
      <c r="K800" s="131"/>
      <c r="L800" s="131"/>
      <c r="M800" s="131"/>
      <c r="N800" s="131"/>
      <c r="O800" s="131"/>
      <c r="P800" s="131"/>
      <c r="Q800" s="131"/>
    </row>
    <row r="801" spans="1:17" ht="15.75" customHeight="1">
      <c r="A801" s="130"/>
      <c r="B801" s="130"/>
      <c r="C801" s="404"/>
      <c r="D801" s="131"/>
      <c r="E801" s="131"/>
      <c r="F801" s="131"/>
      <c r="G801" s="131"/>
      <c r="H801" s="131"/>
      <c r="I801" s="131"/>
      <c r="J801" s="131"/>
      <c r="K801" s="131"/>
      <c r="L801" s="131"/>
      <c r="M801" s="131"/>
      <c r="N801" s="131"/>
      <c r="O801" s="131"/>
      <c r="P801" s="131"/>
      <c r="Q801" s="131"/>
    </row>
    <row r="802" spans="1:17" ht="15.75" customHeight="1">
      <c r="A802" s="130"/>
      <c r="B802" s="130"/>
      <c r="C802" s="404"/>
      <c r="D802" s="131"/>
      <c r="E802" s="131"/>
      <c r="F802" s="131"/>
      <c r="G802" s="131"/>
      <c r="H802" s="131"/>
      <c r="I802" s="131"/>
      <c r="J802" s="131"/>
      <c r="K802" s="131"/>
      <c r="L802" s="131"/>
      <c r="M802" s="131"/>
      <c r="N802" s="131"/>
      <c r="O802" s="131"/>
      <c r="P802" s="131"/>
      <c r="Q802" s="131"/>
    </row>
    <row r="803" spans="1:17" ht="15.75" customHeight="1">
      <c r="A803" s="130"/>
      <c r="B803" s="130"/>
      <c r="C803" s="404"/>
      <c r="D803" s="131"/>
      <c r="E803" s="131"/>
      <c r="F803" s="131"/>
      <c r="G803" s="131"/>
      <c r="H803" s="131"/>
      <c r="I803" s="131"/>
      <c r="J803" s="131"/>
      <c r="K803" s="131"/>
      <c r="L803" s="131"/>
      <c r="M803" s="131"/>
      <c r="N803" s="131"/>
      <c r="O803" s="131"/>
      <c r="P803" s="131"/>
      <c r="Q803" s="131"/>
    </row>
    <row r="804" spans="1:17" ht="15.75" customHeight="1">
      <c r="A804" s="130"/>
      <c r="B804" s="130"/>
      <c r="C804" s="404"/>
      <c r="D804" s="131"/>
      <c r="E804" s="131"/>
      <c r="F804" s="131"/>
      <c r="G804" s="131"/>
      <c r="H804" s="131"/>
      <c r="I804" s="131"/>
      <c r="J804" s="131"/>
      <c r="K804" s="131"/>
      <c r="L804" s="131"/>
      <c r="M804" s="131"/>
      <c r="N804" s="131"/>
      <c r="O804" s="131"/>
      <c r="P804" s="131"/>
      <c r="Q804" s="131"/>
    </row>
    <row r="805" spans="1:17" ht="15.75" customHeight="1">
      <c r="A805" s="130"/>
      <c r="B805" s="130"/>
      <c r="C805" s="404"/>
      <c r="D805" s="131"/>
      <c r="E805" s="131"/>
      <c r="F805" s="131"/>
      <c r="G805" s="131"/>
      <c r="H805" s="131"/>
      <c r="I805" s="131"/>
      <c r="J805" s="131"/>
      <c r="K805" s="131"/>
      <c r="L805" s="131"/>
      <c r="M805" s="131"/>
      <c r="N805" s="131"/>
      <c r="O805" s="131"/>
      <c r="P805" s="131"/>
      <c r="Q805" s="131"/>
    </row>
    <row r="806" spans="1:17" ht="15.75" customHeight="1">
      <c r="A806" s="130"/>
      <c r="B806" s="130"/>
      <c r="C806" s="404"/>
      <c r="D806" s="131"/>
      <c r="E806" s="131"/>
      <c r="F806" s="131"/>
      <c r="G806" s="131"/>
      <c r="H806" s="131"/>
      <c r="I806" s="131"/>
      <c r="J806" s="131"/>
      <c r="K806" s="131"/>
      <c r="L806" s="131"/>
      <c r="M806" s="131"/>
      <c r="N806" s="131"/>
      <c r="O806" s="131"/>
      <c r="P806" s="131"/>
      <c r="Q806" s="131"/>
    </row>
    <row r="807" spans="1:17" ht="15.75" customHeight="1">
      <c r="A807" s="130"/>
      <c r="B807" s="130"/>
      <c r="C807" s="404"/>
      <c r="D807" s="131"/>
      <c r="E807" s="131"/>
      <c r="F807" s="131"/>
      <c r="G807" s="131"/>
      <c r="H807" s="131"/>
      <c r="I807" s="131"/>
      <c r="J807" s="131"/>
      <c r="K807" s="131"/>
      <c r="L807" s="131"/>
      <c r="M807" s="131"/>
      <c r="N807" s="131"/>
      <c r="O807" s="131"/>
      <c r="P807" s="131"/>
      <c r="Q807" s="131"/>
    </row>
    <row r="808" spans="1:17" ht="15.75" customHeight="1">
      <c r="A808" s="130"/>
      <c r="B808" s="130"/>
      <c r="C808" s="404"/>
      <c r="D808" s="131"/>
      <c r="E808" s="131"/>
      <c r="F808" s="131"/>
      <c r="G808" s="131"/>
      <c r="H808" s="131"/>
      <c r="I808" s="131"/>
      <c r="J808" s="131"/>
      <c r="K808" s="131"/>
      <c r="L808" s="131"/>
      <c r="M808" s="131"/>
      <c r="N808" s="131"/>
      <c r="O808" s="131"/>
      <c r="P808" s="131"/>
      <c r="Q808" s="131"/>
    </row>
    <row r="809" spans="1:17" ht="15.75" customHeight="1">
      <c r="A809" s="130"/>
      <c r="B809" s="130"/>
      <c r="C809" s="404"/>
      <c r="D809" s="131"/>
      <c r="E809" s="131"/>
      <c r="F809" s="131"/>
      <c r="G809" s="131"/>
      <c r="H809" s="131"/>
      <c r="I809" s="131"/>
      <c r="J809" s="131"/>
      <c r="K809" s="131"/>
      <c r="L809" s="131"/>
      <c r="M809" s="131"/>
      <c r="N809" s="131"/>
      <c r="O809" s="131"/>
      <c r="P809" s="131"/>
      <c r="Q809" s="131"/>
    </row>
    <row r="810" spans="1:17" ht="15.75" customHeight="1">
      <c r="A810" s="130"/>
      <c r="B810" s="130"/>
      <c r="C810" s="404"/>
      <c r="D810" s="131"/>
      <c r="E810" s="131"/>
      <c r="F810" s="131"/>
      <c r="G810" s="131"/>
      <c r="H810" s="131"/>
      <c r="I810" s="131"/>
      <c r="J810" s="131"/>
      <c r="K810" s="131"/>
      <c r="L810" s="131"/>
      <c r="M810" s="131"/>
      <c r="N810" s="131"/>
      <c r="O810" s="131"/>
      <c r="P810" s="131"/>
      <c r="Q810" s="131"/>
    </row>
    <row r="811" spans="1:17" ht="15.75" customHeight="1">
      <c r="A811" s="130"/>
      <c r="B811" s="130"/>
      <c r="C811" s="404"/>
      <c r="D811" s="131"/>
      <c r="E811" s="131"/>
      <c r="F811" s="131"/>
      <c r="G811" s="131"/>
      <c r="H811" s="131"/>
      <c r="I811" s="131"/>
      <c r="J811" s="131"/>
      <c r="K811" s="131"/>
      <c r="L811" s="131"/>
      <c r="M811" s="131"/>
      <c r="N811" s="131"/>
      <c r="O811" s="131"/>
      <c r="P811" s="131"/>
      <c r="Q811" s="131"/>
    </row>
    <row r="812" spans="1:17" ht="15.75" customHeight="1">
      <c r="A812" s="130"/>
      <c r="B812" s="130"/>
      <c r="C812" s="404"/>
      <c r="D812" s="131"/>
      <c r="E812" s="131"/>
      <c r="F812" s="131"/>
      <c r="G812" s="131"/>
      <c r="H812" s="131"/>
      <c r="I812" s="131"/>
      <c r="J812" s="131"/>
      <c r="K812" s="131"/>
      <c r="L812" s="131"/>
      <c r="M812" s="131"/>
      <c r="N812" s="131"/>
      <c r="O812" s="131"/>
      <c r="P812" s="131"/>
      <c r="Q812" s="131"/>
    </row>
    <row r="813" spans="1:17" ht="15.75" customHeight="1">
      <c r="A813" s="130"/>
      <c r="B813" s="130"/>
      <c r="C813" s="404"/>
      <c r="D813" s="131"/>
      <c r="E813" s="131"/>
      <c r="F813" s="131"/>
      <c r="G813" s="131"/>
      <c r="H813" s="131"/>
      <c r="I813" s="131"/>
      <c r="J813" s="131"/>
      <c r="K813" s="131"/>
      <c r="L813" s="131"/>
      <c r="M813" s="131"/>
      <c r="N813" s="131"/>
      <c r="O813" s="131"/>
      <c r="P813" s="131"/>
      <c r="Q813" s="131"/>
    </row>
    <row r="814" spans="1:17" ht="15.75" customHeight="1">
      <c r="A814" s="130"/>
      <c r="B814" s="130"/>
      <c r="C814" s="404"/>
      <c r="D814" s="131"/>
      <c r="E814" s="131"/>
      <c r="F814" s="131"/>
      <c r="G814" s="131"/>
      <c r="H814" s="131"/>
      <c r="I814" s="131"/>
      <c r="J814" s="131"/>
      <c r="K814" s="131"/>
      <c r="L814" s="131"/>
      <c r="M814" s="131"/>
      <c r="N814" s="131"/>
      <c r="O814" s="131"/>
      <c r="P814" s="131"/>
      <c r="Q814" s="131"/>
    </row>
    <row r="815" spans="1:17" ht="15.75" customHeight="1">
      <c r="A815" s="130"/>
      <c r="B815" s="130"/>
      <c r="C815" s="404"/>
      <c r="D815" s="131"/>
      <c r="E815" s="131"/>
      <c r="F815" s="131"/>
      <c r="G815" s="131"/>
      <c r="H815" s="131"/>
      <c r="I815" s="131"/>
      <c r="J815" s="131"/>
      <c r="K815" s="131"/>
      <c r="L815" s="131"/>
      <c r="M815" s="131"/>
      <c r="N815" s="131"/>
      <c r="O815" s="131"/>
      <c r="P815" s="131"/>
      <c r="Q815" s="131"/>
    </row>
    <row r="816" spans="1:17" ht="15.75" customHeight="1">
      <c r="A816" s="130"/>
      <c r="B816" s="130"/>
      <c r="C816" s="404"/>
      <c r="D816" s="131"/>
      <c r="E816" s="131"/>
      <c r="F816" s="131"/>
      <c r="G816" s="131"/>
      <c r="H816" s="131"/>
      <c r="I816" s="131"/>
      <c r="J816" s="131"/>
      <c r="K816" s="131"/>
      <c r="L816" s="131"/>
      <c r="M816" s="131"/>
      <c r="N816" s="131"/>
      <c r="O816" s="131"/>
      <c r="P816" s="131"/>
      <c r="Q816" s="131"/>
    </row>
    <row r="817" spans="1:17" ht="15.75" customHeight="1">
      <c r="A817" s="130"/>
      <c r="B817" s="130"/>
      <c r="C817" s="404"/>
      <c r="D817" s="131"/>
      <c r="E817" s="131"/>
      <c r="F817" s="131"/>
      <c r="G817" s="131"/>
      <c r="H817" s="131"/>
      <c r="I817" s="131"/>
      <c r="J817" s="131"/>
      <c r="K817" s="131"/>
      <c r="L817" s="131"/>
      <c r="M817" s="131"/>
      <c r="N817" s="131"/>
      <c r="O817" s="131"/>
      <c r="P817" s="131"/>
      <c r="Q817" s="131"/>
    </row>
    <row r="818" spans="1:17" ht="15.75" customHeight="1">
      <c r="A818" s="130"/>
      <c r="B818" s="130"/>
      <c r="C818" s="404"/>
      <c r="D818" s="131"/>
      <c r="E818" s="131"/>
      <c r="F818" s="131"/>
      <c r="G818" s="131"/>
      <c r="H818" s="131"/>
      <c r="I818" s="131"/>
      <c r="J818" s="131"/>
      <c r="K818" s="131"/>
      <c r="L818" s="131"/>
      <c r="M818" s="131"/>
      <c r="N818" s="131"/>
      <c r="O818" s="131"/>
      <c r="P818" s="131"/>
      <c r="Q818" s="131"/>
    </row>
    <row r="819" spans="1:17" ht="15.75" customHeight="1">
      <c r="A819" s="130"/>
      <c r="B819" s="130"/>
      <c r="C819" s="404"/>
      <c r="D819" s="131"/>
      <c r="E819" s="131"/>
      <c r="F819" s="131"/>
      <c r="G819" s="131"/>
      <c r="H819" s="131"/>
      <c r="I819" s="131"/>
      <c r="J819" s="131"/>
      <c r="K819" s="131"/>
      <c r="L819" s="131"/>
      <c r="M819" s="131"/>
      <c r="N819" s="131"/>
      <c r="O819" s="131"/>
      <c r="P819" s="131"/>
      <c r="Q819" s="131"/>
    </row>
    <row r="820" spans="1:17" ht="15.75" customHeight="1">
      <c r="A820" s="130"/>
      <c r="B820" s="130"/>
      <c r="C820" s="404"/>
      <c r="D820" s="131"/>
      <c r="E820" s="131"/>
      <c r="F820" s="131"/>
      <c r="G820" s="131"/>
      <c r="H820" s="131"/>
      <c r="I820" s="131"/>
      <c r="J820" s="131"/>
      <c r="K820" s="131"/>
      <c r="L820" s="131"/>
      <c r="M820" s="131"/>
      <c r="N820" s="131"/>
      <c r="O820" s="131"/>
      <c r="P820" s="131"/>
      <c r="Q820" s="131"/>
    </row>
    <row r="821" spans="1:17" ht="15.75" customHeight="1">
      <c r="A821" s="130"/>
      <c r="B821" s="130"/>
      <c r="C821" s="404"/>
      <c r="D821" s="131"/>
      <c r="E821" s="131"/>
      <c r="F821" s="131"/>
      <c r="G821" s="131"/>
      <c r="H821" s="131"/>
      <c r="I821" s="131"/>
      <c r="J821" s="131"/>
      <c r="K821" s="131"/>
      <c r="L821" s="131"/>
      <c r="M821" s="131"/>
      <c r="N821" s="131"/>
      <c r="O821" s="131"/>
      <c r="P821" s="131"/>
      <c r="Q821" s="131"/>
    </row>
    <row r="822" spans="1:17" ht="15.75" customHeight="1">
      <c r="A822" s="130"/>
      <c r="B822" s="130"/>
      <c r="C822" s="404"/>
      <c r="D822" s="131"/>
      <c r="E822" s="131"/>
      <c r="F822" s="131"/>
      <c r="G822" s="131"/>
      <c r="H822" s="131"/>
      <c r="I822" s="131"/>
      <c r="J822" s="131"/>
      <c r="K822" s="131"/>
      <c r="L822" s="131"/>
      <c r="M822" s="131"/>
      <c r="N822" s="131"/>
      <c r="O822" s="131"/>
      <c r="P822" s="131"/>
      <c r="Q822" s="131"/>
    </row>
    <row r="823" spans="1:17" ht="15.75" customHeight="1">
      <c r="A823" s="130"/>
      <c r="B823" s="130"/>
      <c r="C823" s="404"/>
      <c r="D823" s="131"/>
      <c r="E823" s="131"/>
      <c r="F823" s="131"/>
      <c r="G823" s="131"/>
      <c r="H823" s="131"/>
      <c r="I823" s="131"/>
      <c r="J823" s="131"/>
      <c r="K823" s="131"/>
      <c r="L823" s="131"/>
      <c r="M823" s="131"/>
      <c r="N823" s="131"/>
      <c r="O823" s="131"/>
      <c r="P823" s="131"/>
      <c r="Q823" s="131"/>
    </row>
    <row r="824" spans="1:17" ht="15.75" customHeight="1">
      <c r="A824" s="130"/>
      <c r="B824" s="130"/>
      <c r="C824" s="404"/>
      <c r="D824" s="131"/>
      <c r="E824" s="131"/>
      <c r="F824" s="131"/>
      <c r="G824" s="131"/>
      <c r="H824" s="131"/>
      <c r="I824" s="131"/>
      <c r="J824" s="131"/>
      <c r="K824" s="131"/>
      <c r="L824" s="131"/>
      <c r="M824" s="131"/>
      <c r="N824" s="131"/>
      <c r="O824" s="131"/>
      <c r="P824" s="131"/>
      <c r="Q824" s="131"/>
    </row>
    <row r="825" spans="1:17" ht="15.75" customHeight="1">
      <c r="A825" s="130"/>
      <c r="B825" s="130"/>
      <c r="C825" s="404"/>
      <c r="D825" s="131"/>
      <c r="E825" s="131"/>
      <c r="F825" s="131"/>
      <c r="G825" s="131"/>
      <c r="H825" s="131"/>
      <c r="I825" s="131"/>
      <c r="J825" s="131"/>
      <c r="K825" s="131"/>
      <c r="L825" s="131"/>
      <c r="M825" s="131"/>
      <c r="N825" s="131"/>
      <c r="O825" s="131"/>
      <c r="P825" s="131"/>
      <c r="Q825" s="131"/>
    </row>
    <row r="826" spans="1:17" ht="15.75" customHeight="1">
      <c r="A826" s="130"/>
      <c r="B826" s="130"/>
      <c r="C826" s="404"/>
      <c r="D826" s="131"/>
      <c r="E826" s="131"/>
      <c r="F826" s="131"/>
      <c r="G826" s="131"/>
      <c r="H826" s="131"/>
      <c r="I826" s="131"/>
      <c r="J826" s="131"/>
      <c r="K826" s="131"/>
      <c r="L826" s="131"/>
      <c r="M826" s="131"/>
      <c r="N826" s="131"/>
      <c r="O826" s="131"/>
      <c r="P826" s="131"/>
      <c r="Q826" s="131"/>
    </row>
    <row r="827" spans="1:17" ht="15.75" customHeight="1">
      <c r="A827" s="130"/>
      <c r="B827" s="130"/>
      <c r="C827" s="404"/>
      <c r="D827" s="131"/>
      <c r="E827" s="131"/>
      <c r="F827" s="131"/>
      <c r="G827" s="131"/>
      <c r="H827" s="131"/>
      <c r="I827" s="131"/>
      <c r="J827" s="131"/>
      <c r="K827" s="131"/>
      <c r="L827" s="131"/>
      <c r="M827" s="131"/>
      <c r="N827" s="131"/>
      <c r="O827" s="131"/>
      <c r="P827" s="131"/>
      <c r="Q827" s="131"/>
    </row>
    <row r="828" spans="1:17" ht="15.75" customHeight="1">
      <c r="A828" s="130"/>
      <c r="B828" s="130"/>
      <c r="C828" s="404"/>
      <c r="D828" s="131"/>
      <c r="E828" s="131"/>
      <c r="F828" s="131"/>
      <c r="G828" s="131"/>
      <c r="H828" s="131"/>
      <c r="I828" s="131"/>
      <c r="J828" s="131"/>
      <c r="K828" s="131"/>
      <c r="L828" s="131"/>
      <c r="M828" s="131"/>
      <c r="N828" s="131"/>
      <c r="O828" s="131"/>
      <c r="P828" s="131"/>
      <c r="Q828" s="131"/>
    </row>
    <row r="829" spans="1:17" ht="15.75" customHeight="1">
      <c r="A829" s="130"/>
      <c r="B829" s="130"/>
      <c r="C829" s="404"/>
      <c r="D829" s="131"/>
      <c r="E829" s="131"/>
      <c r="F829" s="131"/>
      <c r="G829" s="131"/>
      <c r="H829" s="131"/>
      <c r="I829" s="131"/>
      <c r="J829" s="131"/>
      <c r="K829" s="131"/>
      <c r="L829" s="131"/>
      <c r="M829" s="131"/>
      <c r="N829" s="131"/>
      <c r="O829" s="131"/>
      <c r="P829" s="131"/>
      <c r="Q829" s="131"/>
    </row>
    <row r="830" spans="1:17" ht="15.75" customHeight="1">
      <c r="A830" s="130"/>
      <c r="B830" s="130"/>
      <c r="C830" s="404"/>
      <c r="D830" s="131"/>
      <c r="E830" s="131"/>
      <c r="F830" s="131"/>
      <c r="G830" s="131"/>
      <c r="H830" s="131"/>
      <c r="I830" s="131"/>
      <c r="J830" s="131"/>
      <c r="K830" s="131"/>
      <c r="L830" s="131"/>
      <c r="M830" s="131"/>
      <c r="N830" s="131"/>
      <c r="O830" s="131"/>
      <c r="P830" s="131"/>
      <c r="Q830" s="131"/>
    </row>
    <row r="831" spans="1:17" ht="15.75" customHeight="1">
      <c r="A831" s="130"/>
      <c r="B831" s="130"/>
      <c r="C831" s="404"/>
      <c r="D831" s="131"/>
      <c r="E831" s="131"/>
      <c r="F831" s="131"/>
      <c r="G831" s="131"/>
      <c r="H831" s="131"/>
      <c r="I831" s="131"/>
      <c r="J831" s="131"/>
      <c r="K831" s="131"/>
      <c r="L831" s="131"/>
      <c r="M831" s="131"/>
      <c r="N831" s="131"/>
      <c r="O831" s="131"/>
      <c r="P831" s="131"/>
      <c r="Q831" s="131"/>
    </row>
    <row r="832" spans="1:17" ht="15.75" customHeight="1">
      <c r="A832" s="130"/>
      <c r="B832" s="130"/>
      <c r="C832" s="404"/>
      <c r="D832" s="131"/>
      <c r="E832" s="131"/>
      <c r="F832" s="131"/>
      <c r="G832" s="131"/>
      <c r="H832" s="131"/>
      <c r="I832" s="131"/>
      <c r="J832" s="131"/>
      <c r="K832" s="131"/>
      <c r="L832" s="131"/>
      <c r="M832" s="131"/>
      <c r="N832" s="131"/>
      <c r="O832" s="131"/>
      <c r="P832" s="131"/>
      <c r="Q832" s="131"/>
    </row>
    <row r="833" spans="1:17" ht="15.75" customHeight="1">
      <c r="A833" s="130"/>
      <c r="B833" s="130"/>
      <c r="C833" s="404"/>
      <c r="D833" s="131"/>
      <c r="E833" s="131"/>
      <c r="F833" s="131"/>
      <c r="G833" s="131"/>
      <c r="H833" s="131"/>
      <c r="I833" s="131"/>
      <c r="J833" s="131"/>
      <c r="K833" s="131"/>
      <c r="L833" s="131"/>
      <c r="M833" s="131"/>
      <c r="N833" s="131"/>
      <c r="O833" s="131"/>
      <c r="P833" s="131"/>
      <c r="Q833" s="131"/>
    </row>
    <row r="834" spans="1:17" ht="15.75" customHeight="1">
      <c r="A834" s="130"/>
      <c r="B834" s="130"/>
      <c r="C834" s="404"/>
      <c r="D834" s="131"/>
      <c r="E834" s="131"/>
      <c r="F834" s="131"/>
      <c r="G834" s="131"/>
      <c r="H834" s="131"/>
      <c r="I834" s="131"/>
      <c r="J834" s="131"/>
      <c r="K834" s="131"/>
      <c r="L834" s="131"/>
      <c r="M834" s="131"/>
      <c r="N834" s="131"/>
      <c r="O834" s="131"/>
      <c r="P834" s="131"/>
      <c r="Q834" s="131"/>
    </row>
    <row r="835" spans="1:17" ht="15.75" customHeight="1">
      <c r="A835" s="130"/>
      <c r="B835" s="130"/>
      <c r="C835" s="404"/>
      <c r="D835" s="131"/>
      <c r="E835" s="131"/>
      <c r="F835" s="131"/>
      <c r="G835" s="131"/>
      <c r="H835" s="131"/>
      <c r="I835" s="131"/>
      <c r="J835" s="131"/>
      <c r="K835" s="131"/>
      <c r="L835" s="131"/>
      <c r="M835" s="131"/>
      <c r="N835" s="131"/>
      <c r="O835" s="131"/>
      <c r="P835" s="131"/>
      <c r="Q835" s="131"/>
    </row>
    <row r="836" spans="1:17" ht="15.75" customHeight="1">
      <c r="A836" s="130"/>
      <c r="B836" s="130"/>
      <c r="C836" s="404"/>
      <c r="D836" s="131"/>
      <c r="E836" s="131"/>
      <c r="F836" s="131"/>
      <c r="G836" s="131"/>
      <c r="H836" s="131"/>
      <c r="I836" s="131"/>
      <c r="J836" s="131"/>
      <c r="K836" s="131"/>
      <c r="L836" s="131"/>
      <c r="M836" s="131"/>
      <c r="N836" s="131"/>
      <c r="O836" s="131"/>
      <c r="P836" s="131"/>
      <c r="Q836" s="131"/>
    </row>
    <row r="837" spans="1:17" ht="15.75" customHeight="1">
      <c r="A837" s="130"/>
      <c r="B837" s="130"/>
      <c r="C837" s="404"/>
      <c r="D837" s="131"/>
      <c r="E837" s="131"/>
      <c r="F837" s="131"/>
      <c r="G837" s="131"/>
      <c r="H837" s="131"/>
      <c r="I837" s="131"/>
      <c r="J837" s="131"/>
      <c r="K837" s="131"/>
      <c r="L837" s="131"/>
      <c r="M837" s="131"/>
      <c r="N837" s="131"/>
      <c r="O837" s="131"/>
      <c r="P837" s="131"/>
      <c r="Q837" s="131"/>
    </row>
    <row r="838" spans="1:17" ht="15.75" customHeight="1">
      <c r="A838" s="130"/>
      <c r="B838" s="130"/>
      <c r="C838" s="404"/>
      <c r="D838" s="131"/>
      <c r="E838" s="131"/>
      <c r="F838" s="131"/>
      <c r="G838" s="131"/>
      <c r="H838" s="131"/>
      <c r="I838" s="131"/>
      <c r="J838" s="131"/>
      <c r="K838" s="131"/>
      <c r="L838" s="131"/>
      <c r="M838" s="131"/>
      <c r="N838" s="131"/>
      <c r="O838" s="131"/>
      <c r="P838" s="131"/>
      <c r="Q838" s="131"/>
    </row>
    <row r="839" spans="1:17" ht="15.75" customHeight="1">
      <c r="A839" s="130"/>
      <c r="B839" s="130"/>
      <c r="C839" s="404"/>
      <c r="D839" s="131"/>
      <c r="E839" s="131"/>
      <c r="F839" s="131"/>
      <c r="G839" s="131"/>
      <c r="H839" s="131"/>
      <c r="I839" s="131"/>
      <c r="J839" s="131"/>
      <c r="K839" s="131"/>
      <c r="L839" s="131"/>
      <c r="M839" s="131"/>
      <c r="N839" s="131"/>
      <c r="O839" s="131"/>
      <c r="P839" s="131"/>
      <c r="Q839" s="131"/>
    </row>
    <row r="840" spans="1:17" ht="15.75" customHeight="1">
      <c r="A840" s="130"/>
      <c r="B840" s="130"/>
      <c r="C840" s="404"/>
      <c r="D840" s="131"/>
      <c r="E840" s="131"/>
      <c r="F840" s="131"/>
      <c r="G840" s="131"/>
      <c r="H840" s="131"/>
      <c r="I840" s="131"/>
      <c r="J840" s="131"/>
      <c r="K840" s="131"/>
      <c r="L840" s="131"/>
      <c r="M840" s="131"/>
      <c r="N840" s="131"/>
      <c r="O840" s="131"/>
      <c r="P840" s="131"/>
      <c r="Q840" s="131"/>
    </row>
    <row r="841" spans="1:17" ht="15.75" customHeight="1">
      <c r="A841" s="130"/>
      <c r="B841" s="130"/>
      <c r="C841" s="404"/>
      <c r="D841" s="131"/>
      <c r="E841" s="131"/>
      <c r="F841" s="131"/>
      <c r="G841" s="131"/>
      <c r="H841" s="131"/>
      <c r="I841" s="131"/>
      <c r="J841" s="131"/>
      <c r="K841" s="131"/>
      <c r="L841" s="131"/>
      <c r="M841" s="131"/>
      <c r="N841" s="131"/>
      <c r="O841" s="131"/>
      <c r="P841" s="131"/>
      <c r="Q841" s="131"/>
    </row>
    <row r="842" spans="1:17" ht="15.75" customHeight="1">
      <c r="A842" s="130"/>
      <c r="B842" s="130"/>
      <c r="C842" s="404"/>
      <c r="D842" s="131"/>
      <c r="E842" s="131"/>
      <c r="F842" s="131"/>
      <c r="G842" s="131"/>
      <c r="H842" s="131"/>
      <c r="I842" s="131"/>
      <c r="J842" s="131"/>
      <c r="K842" s="131"/>
      <c r="L842" s="131"/>
      <c r="M842" s="131"/>
      <c r="N842" s="131"/>
      <c r="O842" s="131"/>
      <c r="P842" s="131"/>
      <c r="Q842" s="131"/>
    </row>
    <row r="843" spans="1:17" ht="15.75" customHeight="1">
      <c r="A843" s="130"/>
      <c r="B843" s="130"/>
      <c r="C843" s="404"/>
      <c r="D843" s="131"/>
      <c r="E843" s="131"/>
      <c r="F843" s="131"/>
      <c r="G843" s="131"/>
      <c r="H843" s="131"/>
      <c r="I843" s="131"/>
      <c r="J843" s="131"/>
      <c r="K843" s="131"/>
      <c r="L843" s="131"/>
      <c r="M843" s="131"/>
      <c r="N843" s="131"/>
      <c r="O843" s="131"/>
      <c r="P843" s="131"/>
      <c r="Q843" s="131"/>
    </row>
    <row r="844" spans="1:17" ht="15.75" customHeight="1">
      <c r="A844" s="130"/>
      <c r="B844" s="130"/>
      <c r="C844" s="404"/>
      <c r="D844" s="131"/>
      <c r="E844" s="131"/>
      <c r="F844" s="131"/>
      <c r="G844" s="131"/>
      <c r="H844" s="131"/>
      <c r="I844" s="131"/>
      <c r="J844" s="131"/>
      <c r="K844" s="131"/>
      <c r="L844" s="131"/>
      <c r="M844" s="131"/>
      <c r="N844" s="131"/>
      <c r="O844" s="131"/>
      <c r="P844" s="131"/>
      <c r="Q844" s="131"/>
    </row>
    <row r="845" spans="1:17" ht="15.75" customHeight="1">
      <c r="A845" s="130"/>
      <c r="B845" s="130"/>
      <c r="C845" s="404"/>
      <c r="D845" s="131"/>
      <c r="E845" s="131"/>
      <c r="F845" s="131"/>
      <c r="G845" s="131"/>
      <c r="H845" s="131"/>
      <c r="I845" s="131"/>
      <c r="J845" s="131"/>
      <c r="K845" s="131"/>
      <c r="L845" s="131"/>
      <c r="M845" s="131"/>
      <c r="N845" s="131"/>
      <c r="O845" s="131"/>
      <c r="P845" s="131"/>
      <c r="Q845" s="131"/>
    </row>
    <row r="846" spans="1:17" ht="15.75" customHeight="1">
      <c r="A846" s="130"/>
      <c r="B846" s="130"/>
      <c r="C846" s="404"/>
      <c r="D846" s="131"/>
      <c r="E846" s="131"/>
      <c r="F846" s="131"/>
      <c r="G846" s="131"/>
      <c r="H846" s="131"/>
      <c r="I846" s="131"/>
      <c r="J846" s="131"/>
      <c r="K846" s="131"/>
      <c r="L846" s="131"/>
      <c r="M846" s="131"/>
      <c r="N846" s="131"/>
      <c r="O846" s="131"/>
      <c r="P846" s="131"/>
      <c r="Q846" s="131"/>
    </row>
    <row r="847" spans="1:17" ht="15.75" customHeight="1">
      <c r="A847" s="130"/>
      <c r="B847" s="130"/>
      <c r="C847" s="404"/>
      <c r="D847" s="131"/>
      <c r="E847" s="131"/>
      <c r="F847" s="131"/>
      <c r="G847" s="131"/>
      <c r="H847" s="131"/>
      <c r="I847" s="131"/>
      <c r="J847" s="131"/>
      <c r="K847" s="131"/>
      <c r="L847" s="131"/>
      <c r="M847" s="131"/>
      <c r="N847" s="131"/>
      <c r="O847" s="131"/>
      <c r="P847" s="131"/>
      <c r="Q847" s="131"/>
    </row>
    <row r="848" spans="1:17" ht="15.75" customHeight="1">
      <c r="A848" s="130"/>
      <c r="B848" s="130"/>
      <c r="C848" s="404"/>
      <c r="D848" s="131"/>
      <c r="E848" s="131"/>
      <c r="F848" s="131"/>
      <c r="G848" s="131"/>
      <c r="H848" s="131"/>
      <c r="I848" s="131"/>
      <c r="J848" s="131"/>
      <c r="K848" s="131"/>
      <c r="L848" s="131"/>
      <c r="M848" s="131"/>
      <c r="N848" s="131"/>
      <c r="O848" s="131"/>
      <c r="P848" s="131"/>
      <c r="Q848" s="131"/>
    </row>
    <row r="849" spans="1:17" ht="15.75" customHeight="1">
      <c r="A849" s="130"/>
      <c r="B849" s="130"/>
      <c r="C849" s="404"/>
      <c r="D849" s="131"/>
      <c r="E849" s="131"/>
      <c r="F849" s="131"/>
      <c r="G849" s="131"/>
      <c r="H849" s="131"/>
      <c r="I849" s="131"/>
      <c r="J849" s="131"/>
      <c r="K849" s="131"/>
      <c r="L849" s="131"/>
      <c r="M849" s="131"/>
      <c r="N849" s="131"/>
      <c r="O849" s="131"/>
      <c r="P849" s="131"/>
      <c r="Q849" s="131"/>
    </row>
    <row r="850" spans="1:17" ht="15.75" customHeight="1">
      <c r="A850" s="130"/>
      <c r="B850" s="130"/>
      <c r="C850" s="404"/>
      <c r="D850" s="131"/>
      <c r="E850" s="131"/>
      <c r="F850" s="131"/>
      <c r="G850" s="131"/>
      <c r="H850" s="131"/>
      <c r="I850" s="131"/>
      <c r="J850" s="131"/>
      <c r="K850" s="131"/>
      <c r="L850" s="131"/>
      <c r="M850" s="131"/>
      <c r="N850" s="131"/>
      <c r="O850" s="131"/>
      <c r="P850" s="131"/>
      <c r="Q850" s="131"/>
    </row>
    <row r="851" spans="1:17" ht="15.75" customHeight="1">
      <c r="A851" s="130"/>
      <c r="B851" s="130"/>
      <c r="C851" s="404"/>
      <c r="D851" s="131"/>
      <c r="E851" s="131"/>
      <c r="F851" s="131"/>
      <c r="G851" s="131"/>
      <c r="H851" s="131"/>
      <c r="I851" s="131"/>
      <c r="J851" s="131"/>
      <c r="K851" s="131"/>
      <c r="L851" s="131"/>
      <c r="M851" s="131"/>
      <c r="N851" s="131"/>
      <c r="O851" s="131"/>
      <c r="P851" s="131"/>
      <c r="Q851" s="131"/>
    </row>
    <row r="852" spans="1:17" ht="15.75" customHeight="1">
      <c r="A852" s="130"/>
      <c r="B852" s="130"/>
      <c r="C852" s="404"/>
      <c r="D852" s="131"/>
      <c r="E852" s="131"/>
      <c r="F852" s="131"/>
      <c r="G852" s="131"/>
      <c r="H852" s="131"/>
      <c r="I852" s="131"/>
      <c r="J852" s="131"/>
      <c r="K852" s="131"/>
      <c r="L852" s="131"/>
      <c r="M852" s="131"/>
      <c r="N852" s="131"/>
      <c r="O852" s="131"/>
      <c r="P852" s="131"/>
      <c r="Q852" s="131"/>
    </row>
    <row r="853" spans="1:17" ht="15.75" customHeight="1">
      <c r="A853" s="130"/>
      <c r="B853" s="130"/>
      <c r="C853" s="404"/>
      <c r="D853" s="131"/>
      <c r="E853" s="131"/>
      <c r="F853" s="131"/>
      <c r="G853" s="131"/>
      <c r="H853" s="131"/>
      <c r="I853" s="131"/>
      <c r="J853" s="131"/>
      <c r="K853" s="131"/>
      <c r="L853" s="131"/>
      <c r="M853" s="131"/>
      <c r="N853" s="131"/>
      <c r="O853" s="131"/>
      <c r="P853" s="131"/>
      <c r="Q853" s="131"/>
    </row>
    <row r="854" spans="1:17" ht="15.75" customHeight="1">
      <c r="A854" s="130"/>
      <c r="B854" s="130"/>
      <c r="C854" s="404"/>
      <c r="D854" s="131"/>
      <c r="E854" s="131"/>
      <c r="F854" s="131"/>
      <c r="G854" s="131"/>
      <c r="H854" s="131"/>
      <c r="I854" s="131"/>
      <c r="J854" s="131"/>
      <c r="K854" s="131"/>
      <c r="L854" s="131"/>
      <c r="M854" s="131"/>
      <c r="N854" s="131"/>
      <c r="O854" s="131"/>
      <c r="P854" s="131"/>
      <c r="Q854" s="131"/>
    </row>
    <row r="855" spans="1:17" ht="15.75" customHeight="1">
      <c r="A855" s="130"/>
      <c r="B855" s="130"/>
      <c r="C855" s="404"/>
      <c r="D855" s="131"/>
      <c r="E855" s="131"/>
      <c r="F855" s="131"/>
      <c r="G855" s="131"/>
      <c r="H855" s="131"/>
      <c r="I855" s="131"/>
      <c r="J855" s="131"/>
      <c r="K855" s="131"/>
      <c r="L855" s="131"/>
      <c r="M855" s="131"/>
      <c r="N855" s="131"/>
      <c r="O855" s="131"/>
      <c r="P855" s="131"/>
      <c r="Q855" s="131"/>
    </row>
    <row r="856" spans="1:17" ht="15.75" customHeight="1">
      <c r="A856" s="130"/>
      <c r="B856" s="130"/>
      <c r="C856" s="404"/>
      <c r="D856" s="131"/>
      <c r="E856" s="131"/>
      <c r="F856" s="131"/>
      <c r="G856" s="131"/>
      <c r="H856" s="131"/>
      <c r="I856" s="131"/>
      <c r="J856" s="131"/>
      <c r="K856" s="131"/>
      <c r="L856" s="131"/>
      <c r="M856" s="131"/>
      <c r="N856" s="131"/>
      <c r="O856" s="131"/>
      <c r="P856" s="131"/>
      <c r="Q856" s="131"/>
    </row>
    <row r="857" spans="1:17" ht="15.75" customHeight="1">
      <c r="A857" s="130"/>
      <c r="B857" s="130"/>
      <c r="C857" s="404"/>
      <c r="D857" s="131"/>
      <c r="E857" s="131"/>
      <c r="F857" s="131"/>
      <c r="G857" s="131"/>
      <c r="H857" s="131"/>
      <c r="I857" s="131"/>
      <c r="J857" s="131"/>
      <c r="K857" s="131"/>
      <c r="L857" s="131"/>
      <c r="M857" s="131"/>
      <c r="N857" s="131"/>
      <c r="O857" s="131"/>
      <c r="P857" s="131"/>
      <c r="Q857" s="131"/>
    </row>
    <row r="858" spans="1:17" ht="15.75" customHeight="1">
      <c r="A858" s="130"/>
      <c r="B858" s="130"/>
      <c r="C858" s="404"/>
      <c r="D858" s="131"/>
      <c r="E858" s="131"/>
      <c r="F858" s="131"/>
      <c r="G858" s="131"/>
      <c r="H858" s="131"/>
      <c r="I858" s="131"/>
      <c r="J858" s="131"/>
      <c r="K858" s="131"/>
      <c r="L858" s="131"/>
      <c r="M858" s="131"/>
      <c r="N858" s="131"/>
      <c r="O858" s="131"/>
      <c r="P858" s="131"/>
      <c r="Q858" s="131"/>
    </row>
    <row r="859" spans="1:17" ht="15.75" customHeight="1">
      <c r="A859" s="130"/>
      <c r="B859" s="130"/>
      <c r="C859" s="404"/>
      <c r="D859" s="131"/>
      <c r="E859" s="131"/>
      <c r="F859" s="131"/>
      <c r="G859" s="131"/>
      <c r="H859" s="131"/>
      <c r="I859" s="131"/>
      <c r="J859" s="131"/>
      <c r="K859" s="131"/>
      <c r="L859" s="131"/>
      <c r="M859" s="131"/>
      <c r="N859" s="131"/>
      <c r="O859" s="131"/>
      <c r="P859" s="131"/>
      <c r="Q859" s="131"/>
    </row>
    <row r="860" spans="1:17" ht="15.75" customHeight="1">
      <c r="A860" s="130"/>
      <c r="B860" s="130"/>
      <c r="C860" s="404"/>
      <c r="D860" s="131"/>
      <c r="E860" s="131"/>
      <c r="F860" s="131"/>
      <c r="G860" s="131"/>
      <c r="H860" s="131"/>
      <c r="I860" s="131"/>
      <c r="J860" s="131"/>
      <c r="K860" s="131"/>
      <c r="L860" s="131"/>
      <c r="M860" s="131"/>
      <c r="N860" s="131"/>
      <c r="O860" s="131"/>
      <c r="P860" s="131"/>
      <c r="Q860" s="131"/>
    </row>
    <row r="861" spans="1:17" ht="15.75" customHeight="1">
      <c r="A861" s="130"/>
      <c r="B861" s="130"/>
      <c r="C861" s="404"/>
      <c r="D861" s="131"/>
      <c r="E861" s="131"/>
      <c r="F861" s="131"/>
      <c r="G861" s="131"/>
      <c r="H861" s="131"/>
      <c r="I861" s="131"/>
      <c r="J861" s="131"/>
      <c r="K861" s="131"/>
      <c r="L861" s="131"/>
      <c r="M861" s="131"/>
      <c r="N861" s="131"/>
      <c r="O861" s="131"/>
      <c r="P861" s="131"/>
      <c r="Q861" s="131"/>
    </row>
    <row r="862" spans="1:17" ht="15.75" customHeight="1">
      <c r="A862" s="130"/>
      <c r="B862" s="130"/>
      <c r="C862" s="404"/>
      <c r="D862" s="131"/>
      <c r="E862" s="131"/>
      <c r="F862" s="131"/>
      <c r="G862" s="131"/>
      <c r="H862" s="131"/>
      <c r="I862" s="131"/>
      <c r="J862" s="131"/>
      <c r="K862" s="131"/>
      <c r="L862" s="131"/>
      <c r="M862" s="131"/>
      <c r="N862" s="131"/>
      <c r="O862" s="131"/>
      <c r="P862" s="131"/>
      <c r="Q862" s="131"/>
    </row>
    <row r="863" spans="1:17" ht="15.75" customHeight="1">
      <c r="A863" s="130"/>
      <c r="B863" s="130"/>
      <c r="C863" s="404"/>
      <c r="D863" s="131"/>
      <c r="E863" s="131"/>
      <c r="F863" s="131"/>
      <c r="G863" s="131"/>
      <c r="H863" s="131"/>
      <c r="I863" s="131"/>
      <c r="J863" s="131"/>
      <c r="K863" s="131"/>
      <c r="L863" s="131"/>
      <c r="M863" s="131"/>
      <c r="N863" s="131"/>
      <c r="O863" s="131"/>
      <c r="P863" s="131"/>
      <c r="Q863" s="131"/>
    </row>
    <row r="864" spans="1:17" ht="15.75" customHeight="1">
      <c r="A864" s="130"/>
      <c r="B864" s="130"/>
      <c r="C864" s="404"/>
      <c r="D864" s="131"/>
      <c r="E864" s="131"/>
      <c r="F864" s="131"/>
      <c r="G864" s="131"/>
      <c r="H864" s="131"/>
      <c r="I864" s="131"/>
      <c r="J864" s="131"/>
      <c r="K864" s="131"/>
      <c r="L864" s="131"/>
      <c r="M864" s="131"/>
      <c r="N864" s="131"/>
      <c r="O864" s="131"/>
      <c r="P864" s="131"/>
      <c r="Q864" s="131"/>
    </row>
    <row r="865" spans="1:17" ht="15.75" customHeight="1">
      <c r="A865" s="130"/>
      <c r="B865" s="130"/>
      <c r="C865" s="404"/>
      <c r="D865" s="131"/>
      <c r="E865" s="131"/>
      <c r="F865" s="131"/>
      <c r="G865" s="131"/>
      <c r="H865" s="131"/>
      <c r="I865" s="131"/>
      <c r="J865" s="131"/>
      <c r="K865" s="131"/>
      <c r="L865" s="131"/>
      <c r="M865" s="131"/>
      <c r="N865" s="131"/>
      <c r="O865" s="131"/>
      <c r="P865" s="131"/>
      <c r="Q865" s="131"/>
    </row>
    <row r="866" spans="1:17" ht="15.75" customHeight="1">
      <c r="A866" s="130"/>
      <c r="B866" s="130"/>
      <c r="C866" s="404"/>
      <c r="D866" s="131"/>
      <c r="E866" s="131"/>
      <c r="F866" s="131"/>
      <c r="G866" s="131"/>
      <c r="H866" s="131"/>
      <c r="I866" s="131"/>
      <c r="J866" s="131"/>
      <c r="K866" s="131"/>
      <c r="L866" s="131"/>
      <c r="M866" s="131"/>
      <c r="N866" s="131"/>
      <c r="O866" s="131"/>
      <c r="P866" s="131"/>
      <c r="Q866" s="131"/>
    </row>
    <row r="867" spans="1:17" ht="15.75" customHeight="1">
      <c r="A867" s="130"/>
      <c r="B867" s="130"/>
      <c r="C867" s="404"/>
      <c r="D867" s="131"/>
      <c r="E867" s="131"/>
      <c r="F867" s="131"/>
      <c r="G867" s="131"/>
      <c r="H867" s="131"/>
      <c r="I867" s="131"/>
      <c r="J867" s="131"/>
      <c r="K867" s="131"/>
      <c r="L867" s="131"/>
      <c r="M867" s="131"/>
      <c r="N867" s="131"/>
      <c r="O867" s="131"/>
      <c r="P867" s="131"/>
      <c r="Q867" s="131"/>
    </row>
    <row r="868" spans="1:17" ht="15.75" customHeight="1">
      <c r="A868" s="130"/>
      <c r="B868" s="130"/>
      <c r="C868" s="404"/>
      <c r="D868" s="131"/>
      <c r="E868" s="131"/>
      <c r="F868" s="131"/>
      <c r="G868" s="131"/>
      <c r="H868" s="131"/>
      <c r="I868" s="131"/>
      <c r="J868" s="131"/>
      <c r="K868" s="131"/>
      <c r="L868" s="131"/>
      <c r="M868" s="131"/>
      <c r="N868" s="131"/>
      <c r="O868" s="131"/>
      <c r="P868" s="131"/>
      <c r="Q868" s="131"/>
    </row>
    <row r="869" spans="1:17" ht="15.75" customHeight="1">
      <c r="A869" s="130"/>
      <c r="B869" s="130"/>
      <c r="C869" s="404"/>
      <c r="D869" s="131"/>
      <c r="E869" s="131"/>
      <c r="F869" s="131"/>
      <c r="G869" s="131"/>
      <c r="H869" s="131"/>
      <c r="I869" s="131"/>
      <c r="J869" s="131"/>
      <c r="K869" s="131"/>
      <c r="L869" s="131"/>
      <c r="M869" s="131"/>
      <c r="N869" s="131"/>
      <c r="O869" s="131"/>
      <c r="P869" s="131"/>
      <c r="Q869" s="131"/>
    </row>
    <row r="870" spans="1:17" ht="15.75" customHeight="1">
      <c r="A870" s="130"/>
      <c r="B870" s="130"/>
      <c r="C870" s="404"/>
      <c r="D870" s="131"/>
      <c r="E870" s="131"/>
      <c r="F870" s="131"/>
      <c r="G870" s="131"/>
      <c r="H870" s="131"/>
      <c r="I870" s="131"/>
      <c r="J870" s="131"/>
      <c r="K870" s="131"/>
      <c r="L870" s="131"/>
      <c r="M870" s="131"/>
      <c r="N870" s="131"/>
      <c r="O870" s="131"/>
      <c r="P870" s="131"/>
      <c r="Q870" s="131"/>
    </row>
    <row r="871" spans="1:17" ht="15.75" customHeight="1">
      <c r="A871" s="130"/>
      <c r="B871" s="130"/>
      <c r="C871" s="404"/>
      <c r="D871" s="131"/>
      <c r="E871" s="131"/>
      <c r="F871" s="131"/>
      <c r="G871" s="131"/>
      <c r="H871" s="131"/>
      <c r="I871" s="131"/>
      <c r="J871" s="131"/>
      <c r="K871" s="131"/>
      <c r="L871" s="131"/>
      <c r="M871" s="131"/>
      <c r="N871" s="131"/>
      <c r="O871" s="131"/>
      <c r="P871" s="131"/>
      <c r="Q871" s="131"/>
    </row>
    <row r="872" spans="1:17" ht="15.75" customHeight="1">
      <c r="A872" s="130"/>
      <c r="B872" s="130"/>
      <c r="C872" s="404"/>
      <c r="D872" s="131"/>
      <c r="E872" s="131"/>
      <c r="F872" s="131"/>
      <c r="G872" s="131"/>
      <c r="H872" s="131"/>
      <c r="I872" s="131"/>
      <c r="J872" s="131"/>
      <c r="K872" s="131"/>
      <c r="L872" s="131"/>
      <c r="M872" s="131"/>
      <c r="N872" s="131"/>
      <c r="O872" s="131"/>
      <c r="P872" s="131"/>
      <c r="Q872" s="131"/>
    </row>
    <row r="873" spans="1:17" ht="15.75" customHeight="1">
      <c r="A873" s="130"/>
      <c r="B873" s="130"/>
      <c r="C873" s="404"/>
      <c r="D873" s="131"/>
      <c r="E873" s="131"/>
      <c r="F873" s="131"/>
      <c r="G873" s="131"/>
      <c r="H873" s="131"/>
      <c r="I873" s="131"/>
      <c r="J873" s="131"/>
      <c r="K873" s="131"/>
      <c r="L873" s="131"/>
      <c r="M873" s="131"/>
      <c r="N873" s="131"/>
      <c r="O873" s="131"/>
      <c r="P873" s="131"/>
      <c r="Q873" s="131"/>
    </row>
    <row r="874" spans="1:17" ht="15.75" customHeight="1">
      <c r="A874" s="130"/>
      <c r="B874" s="130"/>
      <c r="C874" s="404"/>
      <c r="D874" s="131"/>
      <c r="E874" s="131"/>
      <c r="F874" s="131"/>
      <c r="G874" s="131"/>
      <c r="H874" s="131"/>
      <c r="I874" s="131"/>
      <c r="J874" s="131"/>
      <c r="K874" s="131"/>
      <c r="L874" s="131"/>
      <c r="M874" s="131"/>
      <c r="N874" s="131"/>
      <c r="O874" s="131"/>
      <c r="P874" s="131"/>
      <c r="Q874" s="131"/>
    </row>
    <row r="875" spans="1:17" ht="15.75" customHeight="1">
      <c r="A875" s="130"/>
      <c r="B875" s="130"/>
      <c r="C875" s="404"/>
      <c r="D875" s="131"/>
      <c r="E875" s="131"/>
      <c r="F875" s="131"/>
      <c r="G875" s="131"/>
      <c r="H875" s="131"/>
      <c r="I875" s="131"/>
      <c r="J875" s="131"/>
      <c r="K875" s="131"/>
      <c r="L875" s="131"/>
      <c r="M875" s="131"/>
      <c r="N875" s="131"/>
      <c r="O875" s="131"/>
      <c r="P875" s="131"/>
      <c r="Q875" s="131"/>
    </row>
    <row r="876" spans="1:17" ht="15.75" customHeight="1">
      <c r="A876" s="130"/>
      <c r="B876" s="130"/>
      <c r="C876" s="404"/>
      <c r="D876" s="131"/>
      <c r="E876" s="131"/>
      <c r="F876" s="131"/>
      <c r="G876" s="131"/>
      <c r="H876" s="131"/>
      <c r="I876" s="131"/>
      <c r="J876" s="131"/>
      <c r="K876" s="131"/>
      <c r="L876" s="131"/>
      <c r="M876" s="131"/>
      <c r="N876" s="131"/>
      <c r="O876" s="131"/>
      <c r="P876" s="131"/>
      <c r="Q876" s="131"/>
    </row>
    <row r="877" spans="1:17" ht="15.75" customHeight="1">
      <c r="A877" s="130"/>
      <c r="B877" s="130"/>
      <c r="C877" s="404"/>
      <c r="D877" s="131"/>
      <c r="E877" s="131"/>
      <c r="F877" s="131"/>
      <c r="G877" s="131"/>
      <c r="H877" s="131"/>
      <c r="I877" s="131"/>
      <c r="J877" s="131"/>
      <c r="K877" s="131"/>
      <c r="L877" s="131"/>
      <c r="M877" s="131"/>
      <c r="N877" s="131"/>
      <c r="O877" s="131"/>
      <c r="P877" s="131"/>
      <c r="Q877" s="131"/>
    </row>
    <row r="878" spans="1:17" ht="15.75" customHeight="1">
      <c r="A878" s="130"/>
      <c r="B878" s="130"/>
      <c r="C878" s="404"/>
      <c r="D878" s="131"/>
      <c r="E878" s="131"/>
      <c r="F878" s="131"/>
      <c r="G878" s="131"/>
      <c r="H878" s="131"/>
      <c r="I878" s="131"/>
      <c r="J878" s="131"/>
      <c r="K878" s="131"/>
      <c r="L878" s="131"/>
      <c r="M878" s="131"/>
      <c r="N878" s="131"/>
      <c r="O878" s="131"/>
      <c r="P878" s="131"/>
      <c r="Q878" s="131"/>
    </row>
    <row r="879" spans="1:17" ht="15.75" customHeight="1">
      <c r="A879" s="130"/>
      <c r="B879" s="130"/>
      <c r="C879" s="404"/>
      <c r="D879" s="131"/>
      <c r="E879" s="131"/>
      <c r="F879" s="131"/>
      <c r="G879" s="131"/>
      <c r="H879" s="131"/>
      <c r="I879" s="131"/>
      <c r="J879" s="131"/>
      <c r="K879" s="131"/>
      <c r="L879" s="131"/>
      <c r="M879" s="131"/>
      <c r="N879" s="131"/>
      <c r="O879" s="131"/>
      <c r="P879" s="131"/>
      <c r="Q879" s="131"/>
    </row>
    <row r="880" spans="1:17" ht="15.75" customHeight="1">
      <c r="A880" s="130"/>
      <c r="B880" s="130"/>
      <c r="C880" s="404"/>
      <c r="D880" s="131"/>
      <c r="E880" s="131"/>
      <c r="F880" s="131"/>
      <c r="G880" s="131"/>
      <c r="H880" s="131"/>
      <c r="I880" s="131"/>
      <c r="J880" s="131"/>
      <c r="K880" s="131"/>
      <c r="L880" s="131"/>
      <c r="M880" s="131"/>
      <c r="N880" s="131"/>
      <c r="O880" s="131"/>
      <c r="P880" s="131"/>
      <c r="Q880" s="131"/>
    </row>
    <row r="881" spans="1:17" ht="15.75" customHeight="1">
      <c r="A881" s="130"/>
      <c r="B881" s="130"/>
      <c r="C881" s="404"/>
      <c r="D881" s="131"/>
      <c r="E881" s="131"/>
      <c r="F881" s="131"/>
      <c r="G881" s="131"/>
      <c r="H881" s="131"/>
      <c r="I881" s="131"/>
      <c r="J881" s="131"/>
      <c r="K881" s="131"/>
      <c r="L881" s="131"/>
      <c r="M881" s="131"/>
      <c r="N881" s="131"/>
      <c r="O881" s="131"/>
      <c r="P881" s="131"/>
      <c r="Q881" s="131"/>
    </row>
    <row r="882" spans="1:17" ht="15.75" customHeight="1">
      <c r="A882" s="130"/>
      <c r="B882" s="130"/>
      <c r="C882" s="404"/>
      <c r="D882" s="131"/>
      <c r="E882" s="131"/>
      <c r="F882" s="131"/>
      <c r="G882" s="131"/>
      <c r="H882" s="131"/>
      <c r="I882" s="131"/>
      <c r="J882" s="131"/>
      <c r="K882" s="131"/>
      <c r="L882" s="131"/>
      <c r="M882" s="131"/>
      <c r="N882" s="131"/>
      <c r="O882" s="131"/>
      <c r="P882" s="131"/>
      <c r="Q882" s="131"/>
    </row>
    <row r="883" spans="1:17" ht="15.75" customHeight="1">
      <c r="A883" s="130"/>
      <c r="B883" s="130"/>
      <c r="C883" s="404"/>
      <c r="D883" s="131"/>
      <c r="E883" s="131"/>
      <c r="F883" s="131"/>
      <c r="G883" s="131"/>
      <c r="H883" s="131"/>
      <c r="I883" s="131"/>
      <c r="J883" s="131"/>
      <c r="K883" s="131"/>
      <c r="L883" s="131"/>
      <c r="M883" s="131"/>
      <c r="N883" s="131"/>
      <c r="O883" s="131"/>
      <c r="P883" s="131"/>
      <c r="Q883" s="131"/>
    </row>
    <row r="884" spans="1:17" ht="15.75" customHeight="1">
      <c r="A884" s="130"/>
      <c r="B884" s="130"/>
      <c r="C884" s="404"/>
      <c r="D884" s="131"/>
      <c r="E884" s="131"/>
      <c r="F884" s="131"/>
      <c r="G884" s="131"/>
      <c r="H884" s="131"/>
      <c r="I884" s="131"/>
      <c r="J884" s="131"/>
      <c r="K884" s="131"/>
      <c r="L884" s="131"/>
      <c r="M884" s="131"/>
      <c r="N884" s="131"/>
      <c r="O884" s="131"/>
      <c r="P884" s="131"/>
      <c r="Q884" s="131"/>
    </row>
    <row r="885" spans="1:17" ht="15.75" customHeight="1">
      <c r="A885" s="130"/>
      <c r="B885" s="130"/>
      <c r="C885" s="404"/>
      <c r="D885" s="131"/>
      <c r="E885" s="131"/>
      <c r="F885" s="131"/>
      <c r="G885" s="131"/>
      <c r="H885" s="131"/>
      <c r="I885" s="131"/>
      <c r="J885" s="131"/>
      <c r="K885" s="131"/>
      <c r="L885" s="131"/>
      <c r="M885" s="131"/>
      <c r="N885" s="131"/>
      <c r="O885" s="131"/>
      <c r="P885" s="131"/>
      <c r="Q885" s="131"/>
    </row>
    <row r="886" spans="1:17" ht="15.75" customHeight="1">
      <c r="A886" s="130"/>
      <c r="B886" s="130"/>
      <c r="C886" s="404"/>
      <c r="D886" s="131"/>
      <c r="E886" s="131"/>
      <c r="F886" s="131"/>
      <c r="G886" s="131"/>
      <c r="H886" s="131"/>
      <c r="I886" s="131"/>
      <c r="J886" s="131"/>
      <c r="K886" s="131"/>
      <c r="L886" s="131"/>
      <c r="M886" s="131"/>
      <c r="N886" s="131"/>
      <c r="O886" s="131"/>
      <c r="P886" s="131"/>
      <c r="Q886" s="131"/>
    </row>
    <row r="887" spans="1:17" ht="15.75" customHeight="1">
      <c r="A887" s="130"/>
      <c r="B887" s="130"/>
      <c r="C887" s="404"/>
      <c r="D887" s="131"/>
      <c r="E887" s="131"/>
      <c r="F887" s="131"/>
      <c r="G887" s="131"/>
      <c r="H887" s="131"/>
      <c r="I887" s="131"/>
      <c r="J887" s="131"/>
      <c r="K887" s="131"/>
      <c r="L887" s="131"/>
      <c r="M887" s="131"/>
      <c r="N887" s="131"/>
      <c r="O887" s="131"/>
      <c r="P887" s="131"/>
      <c r="Q887" s="131"/>
    </row>
    <row r="888" spans="1:17" ht="15.75" customHeight="1">
      <c r="A888" s="130"/>
      <c r="B888" s="130"/>
      <c r="C888" s="404"/>
      <c r="D888" s="131"/>
      <c r="E888" s="131"/>
      <c r="F888" s="131"/>
      <c r="G888" s="131"/>
      <c r="H888" s="131"/>
      <c r="I888" s="131"/>
      <c r="J888" s="131"/>
      <c r="K888" s="131"/>
      <c r="L888" s="131"/>
      <c r="M888" s="131"/>
      <c r="N888" s="131"/>
      <c r="O888" s="131"/>
      <c r="P888" s="131"/>
      <c r="Q888" s="131"/>
    </row>
    <row r="889" spans="1:17" ht="15.75" customHeight="1">
      <c r="A889" s="130"/>
      <c r="B889" s="130"/>
      <c r="C889" s="404"/>
      <c r="D889" s="131"/>
      <c r="E889" s="131"/>
      <c r="F889" s="131"/>
      <c r="G889" s="131"/>
      <c r="H889" s="131"/>
      <c r="I889" s="131"/>
      <c r="J889" s="131"/>
      <c r="K889" s="131"/>
      <c r="L889" s="131"/>
      <c r="M889" s="131"/>
      <c r="N889" s="131"/>
      <c r="O889" s="131"/>
      <c r="P889" s="131"/>
      <c r="Q889" s="131"/>
    </row>
    <row r="890" spans="1:17" ht="15.75" customHeight="1">
      <c r="A890" s="130"/>
      <c r="B890" s="130"/>
      <c r="C890" s="404"/>
      <c r="D890" s="131"/>
      <c r="E890" s="131"/>
      <c r="F890" s="131"/>
      <c r="G890" s="131"/>
      <c r="H890" s="131"/>
      <c r="I890" s="131"/>
      <c r="J890" s="131"/>
      <c r="K890" s="131"/>
      <c r="L890" s="131"/>
      <c r="M890" s="131"/>
      <c r="N890" s="131"/>
      <c r="O890" s="131"/>
      <c r="P890" s="131"/>
      <c r="Q890" s="131"/>
    </row>
    <row r="891" spans="1:17" ht="15.75" customHeight="1">
      <c r="A891" s="130"/>
      <c r="B891" s="130"/>
      <c r="C891" s="404"/>
      <c r="D891" s="131"/>
      <c r="E891" s="131"/>
      <c r="F891" s="131"/>
      <c r="G891" s="131"/>
      <c r="H891" s="131"/>
      <c r="I891" s="131"/>
      <c r="J891" s="131"/>
      <c r="K891" s="131"/>
      <c r="L891" s="131"/>
      <c r="M891" s="131"/>
      <c r="N891" s="131"/>
      <c r="O891" s="131"/>
      <c r="P891" s="131"/>
      <c r="Q891" s="131"/>
    </row>
    <row r="892" spans="1:17" ht="15.75" customHeight="1">
      <c r="A892" s="130"/>
      <c r="B892" s="130"/>
      <c r="C892" s="404"/>
      <c r="D892" s="131"/>
      <c r="E892" s="131"/>
      <c r="F892" s="131"/>
      <c r="G892" s="131"/>
      <c r="H892" s="131"/>
      <c r="I892" s="131"/>
      <c r="J892" s="131"/>
      <c r="K892" s="131"/>
      <c r="L892" s="131"/>
      <c r="M892" s="131"/>
      <c r="N892" s="131"/>
      <c r="O892" s="131"/>
      <c r="P892" s="131"/>
      <c r="Q892" s="131"/>
    </row>
    <row r="893" spans="1:17" ht="15.75" customHeight="1">
      <c r="A893" s="130"/>
      <c r="B893" s="130"/>
      <c r="C893" s="404"/>
      <c r="D893" s="131"/>
      <c r="E893" s="131"/>
      <c r="F893" s="131"/>
      <c r="G893" s="131"/>
      <c r="H893" s="131"/>
      <c r="I893" s="131"/>
      <c r="J893" s="131"/>
      <c r="K893" s="131"/>
      <c r="L893" s="131"/>
      <c r="M893" s="131"/>
      <c r="N893" s="131"/>
      <c r="O893" s="131"/>
      <c r="P893" s="131"/>
      <c r="Q893" s="131"/>
    </row>
    <row r="894" spans="1:17" ht="15.75" customHeight="1">
      <c r="A894" s="130"/>
      <c r="B894" s="130"/>
      <c r="C894" s="404"/>
      <c r="D894" s="131"/>
      <c r="E894" s="131"/>
      <c r="F894" s="131"/>
      <c r="G894" s="131"/>
      <c r="H894" s="131"/>
      <c r="I894" s="131"/>
      <c r="J894" s="131"/>
      <c r="K894" s="131"/>
      <c r="L894" s="131"/>
      <c r="M894" s="131"/>
      <c r="N894" s="131"/>
      <c r="O894" s="131"/>
      <c r="P894" s="131"/>
      <c r="Q894" s="131"/>
    </row>
    <row r="895" spans="1:17" ht="15.75" customHeight="1">
      <c r="A895" s="130"/>
      <c r="B895" s="130"/>
      <c r="C895" s="404"/>
      <c r="D895" s="131"/>
      <c r="E895" s="131"/>
      <c r="F895" s="131"/>
      <c r="G895" s="131"/>
      <c r="H895" s="131"/>
      <c r="I895" s="131"/>
      <c r="J895" s="131"/>
      <c r="K895" s="131"/>
      <c r="L895" s="131"/>
      <c r="M895" s="131"/>
      <c r="N895" s="131"/>
      <c r="O895" s="131"/>
      <c r="P895" s="131"/>
      <c r="Q895" s="131"/>
    </row>
    <row r="896" spans="1:17" ht="15.75" customHeight="1">
      <c r="A896" s="130"/>
      <c r="B896" s="130"/>
      <c r="C896" s="404"/>
      <c r="D896" s="131"/>
      <c r="E896" s="131"/>
      <c r="F896" s="131"/>
      <c r="G896" s="131"/>
      <c r="H896" s="131"/>
      <c r="I896" s="131"/>
      <c r="J896" s="131"/>
      <c r="K896" s="131"/>
      <c r="L896" s="131"/>
      <c r="M896" s="131"/>
      <c r="N896" s="131"/>
      <c r="O896" s="131"/>
      <c r="P896" s="131"/>
      <c r="Q896" s="131"/>
    </row>
    <row r="897" spans="1:17" ht="15.75" customHeight="1">
      <c r="A897" s="130"/>
      <c r="B897" s="130"/>
      <c r="C897" s="404"/>
      <c r="D897" s="131"/>
      <c r="E897" s="131"/>
      <c r="F897" s="131"/>
      <c r="G897" s="131"/>
      <c r="H897" s="131"/>
      <c r="I897" s="131"/>
      <c r="J897" s="131"/>
      <c r="K897" s="131"/>
      <c r="L897" s="131"/>
      <c r="M897" s="131"/>
      <c r="N897" s="131"/>
      <c r="O897" s="131"/>
      <c r="P897" s="131"/>
      <c r="Q897" s="131"/>
    </row>
    <row r="898" spans="1:17" ht="15.75" customHeight="1">
      <c r="A898" s="130"/>
      <c r="B898" s="130"/>
      <c r="C898" s="404"/>
      <c r="D898" s="131"/>
      <c r="E898" s="131"/>
      <c r="F898" s="131"/>
      <c r="G898" s="131"/>
      <c r="H898" s="131"/>
      <c r="I898" s="131"/>
      <c r="J898" s="131"/>
      <c r="K898" s="131"/>
      <c r="L898" s="131"/>
      <c r="M898" s="131"/>
      <c r="N898" s="131"/>
      <c r="O898" s="131"/>
      <c r="P898" s="131"/>
      <c r="Q898" s="131"/>
    </row>
    <row r="899" spans="1:17" ht="15.75" customHeight="1">
      <c r="A899" s="130"/>
      <c r="B899" s="130"/>
      <c r="C899" s="404"/>
      <c r="D899" s="131"/>
      <c r="E899" s="131"/>
      <c r="F899" s="131"/>
      <c r="G899" s="131"/>
      <c r="H899" s="131"/>
      <c r="I899" s="131"/>
      <c r="J899" s="131"/>
      <c r="K899" s="131"/>
      <c r="L899" s="131"/>
      <c r="M899" s="131"/>
      <c r="N899" s="131"/>
      <c r="O899" s="131"/>
      <c r="P899" s="131"/>
      <c r="Q899" s="131"/>
    </row>
    <row r="900" spans="1:17" ht="15.75" customHeight="1">
      <c r="A900" s="130"/>
      <c r="B900" s="130"/>
      <c r="C900" s="404"/>
      <c r="D900" s="131"/>
      <c r="E900" s="131"/>
      <c r="F900" s="131"/>
      <c r="G900" s="131"/>
      <c r="H900" s="131"/>
      <c r="I900" s="131"/>
      <c r="J900" s="131"/>
      <c r="K900" s="131"/>
      <c r="L900" s="131"/>
      <c r="M900" s="131"/>
      <c r="N900" s="131"/>
      <c r="O900" s="131"/>
      <c r="P900" s="131"/>
      <c r="Q900" s="131"/>
    </row>
    <row r="901" spans="1:17" ht="15.75" customHeight="1">
      <c r="A901" s="130"/>
      <c r="B901" s="130"/>
      <c r="C901" s="404"/>
      <c r="D901" s="131"/>
      <c r="E901" s="131"/>
      <c r="F901" s="131"/>
      <c r="G901" s="131"/>
      <c r="H901" s="131"/>
      <c r="I901" s="131"/>
      <c r="J901" s="131"/>
      <c r="K901" s="131"/>
      <c r="L901" s="131"/>
      <c r="M901" s="131"/>
      <c r="N901" s="131"/>
      <c r="O901" s="131"/>
      <c r="P901" s="131"/>
      <c r="Q901" s="131"/>
    </row>
    <row r="902" spans="1:17" ht="15.75" customHeight="1">
      <c r="A902" s="130"/>
      <c r="B902" s="130"/>
      <c r="C902" s="404"/>
      <c r="D902" s="131"/>
      <c r="E902" s="131"/>
      <c r="F902" s="131"/>
      <c r="G902" s="131"/>
      <c r="H902" s="131"/>
      <c r="I902" s="131"/>
      <c r="J902" s="131"/>
      <c r="K902" s="131"/>
      <c r="L902" s="131"/>
      <c r="M902" s="131"/>
      <c r="N902" s="131"/>
      <c r="O902" s="131"/>
      <c r="P902" s="131"/>
      <c r="Q902" s="131"/>
    </row>
    <row r="903" spans="1:17" ht="15.75" customHeight="1">
      <c r="A903" s="130"/>
      <c r="B903" s="130"/>
      <c r="C903" s="404"/>
      <c r="D903" s="131"/>
      <c r="E903" s="131"/>
      <c r="F903" s="131"/>
      <c r="G903" s="131"/>
      <c r="H903" s="131"/>
      <c r="I903" s="131"/>
      <c r="J903" s="131"/>
      <c r="K903" s="131"/>
      <c r="L903" s="131"/>
      <c r="M903" s="131"/>
      <c r="N903" s="131"/>
      <c r="O903" s="131"/>
      <c r="P903" s="131"/>
      <c r="Q903" s="131"/>
    </row>
    <row r="904" spans="1:17" ht="15.75" customHeight="1">
      <c r="A904" s="130"/>
      <c r="B904" s="130"/>
      <c r="C904" s="404"/>
      <c r="D904" s="131"/>
      <c r="E904" s="131"/>
      <c r="F904" s="131"/>
      <c r="G904" s="131"/>
      <c r="H904" s="131"/>
      <c r="I904" s="131"/>
      <c r="J904" s="131"/>
      <c r="K904" s="131"/>
      <c r="L904" s="131"/>
      <c r="M904" s="131"/>
      <c r="N904" s="131"/>
      <c r="O904" s="131"/>
      <c r="P904" s="131"/>
      <c r="Q904" s="131"/>
    </row>
    <row r="905" spans="1:17" ht="15.75" customHeight="1">
      <c r="A905" s="130"/>
      <c r="B905" s="130"/>
      <c r="C905" s="404"/>
      <c r="D905" s="131"/>
      <c r="E905" s="131"/>
      <c r="F905" s="131"/>
      <c r="G905" s="131"/>
      <c r="H905" s="131"/>
      <c r="I905" s="131"/>
      <c r="J905" s="131"/>
      <c r="K905" s="131"/>
      <c r="L905" s="131"/>
      <c r="M905" s="131"/>
      <c r="N905" s="131"/>
      <c r="O905" s="131"/>
      <c r="P905" s="131"/>
      <c r="Q905" s="131"/>
    </row>
    <row r="906" spans="1:17" ht="15.75" customHeight="1">
      <c r="A906" s="130"/>
      <c r="B906" s="130"/>
      <c r="C906" s="404"/>
      <c r="D906" s="131"/>
      <c r="E906" s="131"/>
      <c r="F906" s="131"/>
      <c r="G906" s="131"/>
      <c r="H906" s="131"/>
      <c r="I906" s="131"/>
      <c r="J906" s="131"/>
      <c r="K906" s="131"/>
      <c r="L906" s="131"/>
      <c r="M906" s="131"/>
      <c r="N906" s="131"/>
      <c r="O906" s="131"/>
      <c r="P906" s="131"/>
      <c r="Q906" s="131"/>
    </row>
    <row r="907" spans="1:17" ht="15.75" customHeight="1">
      <c r="A907" s="130"/>
      <c r="B907" s="130"/>
      <c r="C907" s="404"/>
      <c r="D907" s="131"/>
      <c r="E907" s="131"/>
      <c r="F907" s="131"/>
      <c r="G907" s="131"/>
      <c r="H907" s="131"/>
      <c r="I907" s="131"/>
      <c r="J907" s="131"/>
      <c r="K907" s="131"/>
      <c r="L907" s="131"/>
      <c r="M907" s="131"/>
      <c r="N907" s="131"/>
      <c r="O907" s="131"/>
      <c r="P907" s="131"/>
      <c r="Q907" s="131"/>
    </row>
    <row r="908" spans="1:17" ht="15.75" customHeight="1">
      <c r="A908" s="130"/>
      <c r="B908" s="130"/>
      <c r="C908" s="404"/>
      <c r="D908" s="131"/>
      <c r="E908" s="131"/>
      <c r="F908" s="131"/>
      <c r="G908" s="131"/>
      <c r="H908" s="131"/>
      <c r="I908" s="131"/>
      <c r="J908" s="131"/>
      <c r="K908" s="131"/>
      <c r="L908" s="131"/>
      <c r="M908" s="131"/>
      <c r="N908" s="131"/>
      <c r="O908" s="131"/>
      <c r="P908" s="131"/>
      <c r="Q908" s="131"/>
    </row>
    <row r="909" spans="1:17" ht="15.75" customHeight="1">
      <c r="A909" s="130"/>
      <c r="B909" s="130"/>
      <c r="C909" s="404"/>
      <c r="D909" s="131"/>
      <c r="E909" s="131"/>
      <c r="F909" s="131"/>
      <c r="G909" s="131"/>
      <c r="H909" s="131"/>
      <c r="I909" s="131"/>
      <c r="J909" s="131"/>
      <c r="K909" s="131"/>
      <c r="L909" s="131"/>
      <c r="M909" s="131"/>
      <c r="N909" s="131"/>
      <c r="O909" s="131"/>
      <c r="P909" s="131"/>
      <c r="Q909" s="131"/>
    </row>
    <row r="910" spans="1:17" ht="15.75" customHeight="1">
      <c r="A910" s="130"/>
      <c r="B910" s="130"/>
      <c r="C910" s="404"/>
      <c r="D910" s="131"/>
      <c r="E910" s="131"/>
      <c r="F910" s="131"/>
      <c r="G910" s="131"/>
      <c r="H910" s="131"/>
      <c r="I910" s="131"/>
      <c r="J910" s="131"/>
      <c r="K910" s="131"/>
      <c r="L910" s="131"/>
      <c r="M910" s="131"/>
      <c r="N910" s="131"/>
      <c r="O910" s="131"/>
      <c r="P910" s="131"/>
      <c r="Q910" s="131"/>
    </row>
    <row r="911" spans="1:17" ht="15.75" customHeight="1">
      <c r="A911" s="130"/>
      <c r="B911" s="130"/>
      <c r="C911" s="404"/>
      <c r="D911" s="131"/>
      <c r="E911" s="131"/>
      <c r="F911" s="131"/>
      <c r="G911" s="131"/>
      <c r="H911" s="131"/>
      <c r="I911" s="131"/>
      <c r="J911" s="131"/>
      <c r="K911" s="131"/>
      <c r="L911" s="131"/>
      <c r="M911" s="131"/>
      <c r="N911" s="131"/>
      <c r="O911" s="131"/>
      <c r="P911" s="131"/>
      <c r="Q911" s="131"/>
    </row>
    <row r="912" spans="1:17" ht="15.75" customHeight="1">
      <c r="A912" s="130"/>
      <c r="B912" s="130"/>
      <c r="C912" s="404"/>
      <c r="D912" s="131"/>
      <c r="E912" s="131"/>
      <c r="F912" s="131"/>
      <c r="G912" s="131"/>
      <c r="H912" s="131"/>
      <c r="I912" s="131"/>
      <c r="J912" s="131"/>
      <c r="K912" s="131"/>
      <c r="L912" s="131"/>
      <c r="M912" s="131"/>
      <c r="N912" s="131"/>
      <c r="O912" s="131"/>
      <c r="P912" s="131"/>
      <c r="Q912" s="131"/>
    </row>
    <row r="913" spans="1:17" ht="15.75" customHeight="1">
      <c r="A913" s="130"/>
      <c r="B913" s="130"/>
      <c r="C913" s="404"/>
      <c r="D913" s="131"/>
      <c r="E913" s="131"/>
      <c r="F913" s="131"/>
      <c r="G913" s="131"/>
      <c r="H913" s="131"/>
      <c r="I913" s="131"/>
      <c r="J913" s="131"/>
      <c r="K913" s="131"/>
      <c r="L913" s="131"/>
      <c r="M913" s="131"/>
      <c r="N913" s="131"/>
      <c r="O913" s="131"/>
      <c r="P913" s="131"/>
      <c r="Q913" s="131"/>
    </row>
    <row r="914" spans="1:17" ht="15.75" customHeight="1">
      <c r="A914" s="130"/>
      <c r="B914" s="130"/>
      <c r="C914" s="404"/>
      <c r="D914" s="131"/>
      <c r="E914" s="131"/>
      <c r="F914" s="131"/>
      <c r="G914" s="131"/>
      <c r="H914" s="131"/>
      <c r="I914" s="131"/>
      <c r="J914" s="131"/>
      <c r="K914" s="131"/>
      <c r="L914" s="131"/>
      <c r="M914" s="131"/>
      <c r="N914" s="131"/>
      <c r="O914" s="131"/>
      <c r="P914" s="131"/>
      <c r="Q914" s="131"/>
    </row>
    <row r="915" spans="1:17" ht="15.75" customHeight="1">
      <c r="A915" s="130"/>
      <c r="B915" s="130"/>
      <c r="C915" s="404"/>
      <c r="D915" s="131"/>
      <c r="E915" s="131"/>
      <c r="F915" s="131"/>
      <c r="G915" s="131"/>
      <c r="H915" s="131"/>
      <c r="I915" s="131"/>
      <c r="J915" s="131"/>
      <c r="K915" s="131"/>
      <c r="L915" s="131"/>
      <c r="M915" s="131"/>
      <c r="N915" s="131"/>
      <c r="O915" s="131"/>
      <c r="P915" s="131"/>
      <c r="Q915" s="131"/>
    </row>
    <row r="916" spans="1:17" ht="15.75" customHeight="1">
      <c r="A916" s="130"/>
      <c r="B916" s="130"/>
      <c r="C916" s="404"/>
      <c r="D916" s="131"/>
      <c r="E916" s="131"/>
      <c r="F916" s="131"/>
      <c r="G916" s="131"/>
      <c r="H916" s="131"/>
      <c r="I916" s="131"/>
      <c r="J916" s="131"/>
      <c r="K916" s="131"/>
      <c r="L916" s="131"/>
      <c r="M916" s="131"/>
      <c r="N916" s="131"/>
      <c r="O916" s="131"/>
      <c r="P916" s="131"/>
      <c r="Q916" s="131"/>
    </row>
    <row r="917" spans="1:17" ht="15.75" customHeight="1">
      <c r="A917" s="130"/>
      <c r="B917" s="130"/>
      <c r="C917" s="404"/>
      <c r="D917" s="131"/>
      <c r="E917" s="131"/>
      <c r="F917" s="131"/>
      <c r="G917" s="131"/>
      <c r="H917" s="131"/>
      <c r="I917" s="131"/>
      <c r="J917" s="131"/>
      <c r="K917" s="131"/>
      <c r="L917" s="131"/>
      <c r="M917" s="131"/>
      <c r="N917" s="131"/>
      <c r="O917" s="131"/>
      <c r="P917" s="131"/>
      <c r="Q917" s="131"/>
    </row>
    <row r="918" spans="1:17" ht="15.75" customHeight="1">
      <c r="A918" s="130"/>
      <c r="B918" s="130"/>
      <c r="C918" s="404"/>
      <c r="D918" s="131"/>
      <c r="E918" s="131"/>
      <c r="F918" s="131"/>
      <c r="G918" s="131"/>
      <c r="H918" s="131"/>
      <c r="I918" s="131"/>
      <c r="J918" s="131"/>
      <c r="K918" s="131"/>
      <c r="L918" s="131"/>
      <c r="M918" s="131"/>
      <c r="N918" s="131"/>
      <c r="O918" s="131"/>
      <c r="P918" s="131"/>
      <c r="Q918" s="131"/>
    </row>
    <row r="919" spans="1:17" ht="15.75" customHeight="1">
      <c r="A919" s="130"/>
      <c r="B919" s="130"/>
      <c r="C919" s="404"/>
      <c r="D919" s="131"/>
      <c r="E919" s="131"/>
      <c r="F919" s="131"/>
      <c r="G919" s="131"/>
      <c r="H919" s="131"/>
      <c r="I919" s="131"/>
      <c r="J919" s="131"/>
      <c r="K919" s="131"/>
      <c r="L919" s="131"/>
      <c r="M919" s="131"/>
      <c r="N919" s="131"/>
      <c r="O919" s="131"/>
      <c r="P919" s="131"/>
      <c r="Q919" s="131"/>
    </row>
    <row r="920" spans="1:17" ht="15.75" customHeight="1">
      <c r="A920" s="130"/>
      <c r="B920" s="130"/>
      <c r="C920" s="404"/>
      <c r="D920" s="131"/>
      <c r="E920" s="131"/>
      <c r="F920" s="131"/>
      <c r="G920" s="131"/>
      <c r="H920" s="131"/>
      <c r="I920" s="131"/>
      <c r="J920" s="131"/>
      <c r="K920" s="131"/>
      <c r="L920" s="131"/>
      <c r="M920" s="131"/>
      <c r="N920" s="131"/>
      <c r="O920" s="131"/>
      <c r="P920" s="131"/>
      <c r="Q920" s="131"/>
    </row>
    <row r="921" spans="1:17" ht="15.75" customHeight="1">
      <c r="A921" s="130"/>
      <c r="B921" s="130"/>
      <c r="C921" s="404"/>
      <c r="D921" s="131"/>
      <c r="E921" s="131"/>
      <c r="F921" s="131"/>
      <c r="G921" s="131"/>
      <c r="H921" s="131"/>
      <c r="I921" s="131"/>
      <c r="J921" s="131"/>
      <c r="K921" s="131"/>
      <c r="L921" s="131"/>
      <c r="M921" s="131"/>
      <c r="N921" s="131"/>
      <c r="O921" s="131"/>
      <c r="P921" s="131"/>
      <c r="Q921" s="131"/>
    </row>
    <row r="922" spans="1:17" ht="15.75" customHeight="1">
      <c r="A922" s="130"/>
      <c r="B922" s="130"/>
      <c r="C922" s="404"/>
      <c r="D922" s="131"/>
      <c r="E922" s="131"/>
      <c r="F922" s="131"/>
      <c r="G922" s="131"/>
      <c r="H922" s="131"/>
      <c r="I922" s="131"/>
      <c r="J922" s="131"/>
      <c r="K922" s="131"/>
      <c r="L922" s="131"/>
      <c r="M922" s="131"/>
      <c r="N922" s="131"/>
      <c r="O922" s="131"/>
      <c r="P922" s="131"/>
      <c r="Q922" s="131"/>
    </row>
    <row r="923" spans="1:17" ht="15.75" customHeight="1">
      <c r="A923" s="130"/>
      <c r="B923" s="130"/>
      <c r="C923" s="404"/>
      <c r="D923" s="131"/>
      <c r="E923" s="131"/>
      <c r="F923" s="131"/>
      <c r="G923" s="131"/>
      <c r="H923" s="131"/>
      <c r="I923" s="131"/>
      <c r="J923" s="131"/>
      <c r="K923" s="131"/>
      <c r="L923" s="131"/>
      <c r="M923" s="131"/>
      <c r="N923" s="131"/>
      <c r="O923" s="131"/>
      <c r="P923" s="131"/>
      <c r="Q923" s="131"/>
    </row>
    <row r="924" spans="1:17" ht="15.75" customHeight="1">
      <c r="A924" s="130"/>
      <c r="B924" s="130"/>
      <c r="C924" s="404"/>
      <c r="D924" s="131"/>
      <c r="E924" s="131"/>
      <c r="F924" s="131"/>
      <c r="G924" s="131"/>
      <c r="H924" s="131"/>
      <c r="I924" s="131"/>
      <c r="J924" s="131"/>
      <c r="K924" s="131"/>
      <c r="L924" s="131"/>
      <c r="M924" s="131"/>
      <c r="N924" s="131"/>
      <c r="O924" s="131"/>
      <c r="P924" s="131"/>
      <c r="Q924" s="131"/>
    </row>
    <row r="925" spans="1:17" ht="15.75" customHeight="1">
      <c r="A925" s="130"/>
      <c r="B925" s="130"/>
      <c r="C925" s="404"/>
      <c r="D925" s="131"/>
      <c r="E925" s="131"/>
      <c r="F925" s="131"/>
      <c r="G925" s="131"/>
      <c r="H925" s="131"/>
      <c r="I925" s="131"/>
      <c r="J925" s="131"/>
      <c r="K925" s="131"/>
      <c r="L925" s="131"/>
      <c r="M925" s="131"/>
      <c r="N925" s="131"/>
      <c r="O925" s="131"/>
      <c r="P925" s="131"/>
      <c r="Q925" s="131"/>
    </row>
    <row r="926" spans="1:17" ht="15.75" customHeight="1">
      <c r="A926" s="130"/>
      <c r="B926" s="130"/>
      <c r="C926" s="404"/>
      <c r="D926" s="131"/>
      <c r="E926" s="131"/>
      <c r="F926" s="131"/>
      <c r="G926" s="131"/>
      <c r="H926" s="131"/>
      <c r="I926" s="131"/>
      <c r="J926" s="131"/>
      <c r="K926" s="131"/>
      <c r="L926" s="131"/>
      <c r="M926" s="131"/>
      <c r="N926" s="131"/>
      <c r="O926" s="131"/>
      <c r="P926" s="131"/>
      <c r="Q926" s="131"/>
    </row>
    <row r="927" spans="1:17" ht="15.75" customHeight="1">
      <c r="A927" s="130"/>
      <c r="B927" s="130"/>
      <c r="C927" s="404"/>
      <c r="D927" s="131"/>
      <c r="E927" s="131"/>
      <c r="F927" s="131"/>
      <c r="G927" s="131"/>
      <c r="H927" s="131"/>
      <c r="I927" s="131"/>
      <c r="J927" s="131"/>
      <c r="K927" s="131"/>
      <c r="L927" s="131"/>
      <c r="M927" s="131"/>
      <c r="N927" s="131"/>
      <c r="O927" s="131"/>
      <c r="P927" s="131"/>
      <c r="Q927" s="131"/>
    </row>
    <row r="928" spans="1:17" ht="15.75" customHeight="1">
      <c r="A928" s="130"/>
      <c r="B928" s="130"/>
      <c r="C928" s="404"/>
      <c r="D928" s="131"/>
      <c r="E928" s="131"/>
      <c r="F928" s="131"/>
      <c r="G928" s="131"/>
      <c r="H928" s="131"/>
      <c r="I928" s="131"/>
      <c r="J928" s="131"/>
      <c r="K928" s="131"/>
      <c r="L928" s="131"/>
      <c r="M928" s="131"/>
      <c r="N928" s="131"/>
      <c r="O928" s="131"/>
      <c r="P928" s="131"/>
      <c r="Q928" s="131"/>
    </row>
    <row r="929" spans="1:17" ht="15.75" customHeight="1">
      <c r="A929" s="130"/>
      <c r="B929" s="130"/>
      <c r="C929" s="404"/>
      <c r="D929" s="131"/>
      <c r="E929" s="131"/>
      <c r="F929" s="131"/>
      <c r="G929" s="131"/>
      <c r="H929" s="131"/>
      <c r="I929" s="131"/>
      <c r="J929" s="131"/>
      <c r="K929" s="131"/>
      <c r="L929" s="131"/>
      <c r="M929" s="131"/>
      <c r="N929" s="131"/>
      <c r="O929" s="131"/>
      <c r="P929" s="131"/>
      <c r="Q929" s="131"/>
    </row>
    <row r="930" spans="1:17" ht="15.75" customHeight="1">
      <c r="A930" s="130"/>
      <c r="B930" s="130"/>
      <c r="C930" s="404"/>
      <c r="D930" s="131"/>
      <c r="E930" s="131"/>
      <c r="F930" s="131"/>
      <c r="G930" s="131"/>
      <c r="H930" s="131"/>
      <c r="I930" s="131"/>
      <c r="J930" s="131"/>
      <c r="K930" s="131"/>
      <c r="L930" s="131"/>
      <c r="M930" s="131"/>
      <c r="N930" s="131"/>
      <c r="O930" s="131"/>
      <c r="P930" s="131"/>
      <c r="Q930" s="131"/>
    </row>
    <row r="931" spans="1:17" ht="15.75" customHeight="1">
      <c r="A931" s="130"/>
      <c r="B931" s="130"/>
      <c r="C931" s="404"/>
      <c r="D931" s="131"/>
      <c r="E931" s="131"/>
      <c r="F931" s="131"/>
      <c r="G931" s="131"/>
      <c r="H931" s="131"/>
      <c r="I931" s="131"/>
      <c r="J931" s="131"/>
      <c r="K931" s="131"/>
      <c r="L931" s="131"/>
      <c r="M931" s="131"/>
      <c r="N931" s="131"/>
      <c r="O931" s="131"/>
      <c r="P931" s="131"/>
      <c r="Q931" s="131"/>
    </row>
    <row r="932" spans="1:17" ht="15.75" customHeight="1">
      <c r="A932" s="130"/>
      <c r="B932" s="130"/>
      <c r="C932" s="404"/>
      <c r="D932" s="131"/>
      <c r="E932" s="131"/>
      <c r="F932" s="131"/>
      <c r="G932" s="131"/>
      <c r="H932" s="131"/>
      <c r="I932" s="131"/>
      <c r="J932" s="131"/>
      <c r="K932" s="131"/>
      <c r="L932" s="131"/>
      <c r="M932" s="131"/>
      <c r="N932" s="131"/>
      <c r="O932" s="131"/>
      <c r="P932" s="131"/>
      <c r="Q932" s="131"/>
    </row>
    <row r="933" spans="1:17" ht="15.75" customHeight="1">
      <c r="A933" s="130"/>
      <c r="B933" s="130"/>
      <c r="C933" s="404"/>
      <c r="D933" s="131"/>
      <c r="E933" s="131"/>
      <c r="F933" s="131"/>
      <c r="G933" s="131"/>
      <c r="H933" s="131"/>
      <c r="I933" s="131"/>
      <c r="J933" s="131"/>
      <c r="K933" s="131"/>
      <c r="L933" s="131"/>
      <c r="M933" s="131"/>
      <c r="N933" s="131"/>
      <c r="O933" s="131"/>
      <c r="P933" s="131"/>
      <c r="Q933" s="131"/>
    </row>
    <row r="934" spans="1:17" ht="15.75" customHeight="1">
      <c r="A934" s="130"/>
      <c r="B934" s="130"/>
      <c r="C934" s="404"/>
      <c r="D934" s="131"/>
      <c r="E934" s="131"/>
      <c r="F934" s="131"/>
      <c r="G934" s="131"/>
      <c r="H934" s="131"/>
      <c r="I934" s="131"/>
      <c r="J934" s="131"/>
      <c r="K934" s="131"/>
      <c r="L934" s="131"/>
      <c r="M934" s="131"/>
      <c r="N934" s="131"/>
      <c r="O934" s="131"/>
      <c r="P934" s="131"/>
      <c r="Q934" s="131"/>
    </row>
    <row r="935" spans="1:17" ht="15.75" customHeight="1">
      <c r="A935" s="130"/>
      <c r="B935" s="130"/>
      <c r="C935" s="404"/>
      <c r="D935" s="131"/>
      <c r="E935" s="131"/>
      <c r="F935" s="131"/>
      <c r="G935" s="131"/>
      <c r="H935" s="131"/>
      <c r="I935" s="131"/>
      <c r="J935" s="131"/>
      <c r="K935" s="131"/>
      <c r="L935" s="131"/>
      <c r="M935" s="131"/>
      <c r="N935" s="131"/>
      <c r="O935" s="131"/>
      <c r="P935" s="131"/>
      <c r="Q935" s="131"/>
    </row>
    <row r="936" spans="1:17" ht="15.75" customHeight="1">
      <c r="A936" s="130"/>
      <c r="B936" s="130"/>
      <c r="C936" s="404"/>
      <c r="D936" s="131"/>
      <c r="E936" s="131"/>
      <c r="F936" s="131"/>
      <c r="G936" s="131"/>
      <c r="H936" s="131"/>
      <c r="I936" s="131"/>
      <c r="J936" s="131"/>
      <c r="K936" s="131"/>
      <c r="L936" s="131"/>
      <c r="M936" s="131"/>
      <c r="N936" s="131"/>
      <c r="O936" s="131"/>
      <c r="P936" s="131"/>
      <c r="Q936" s="131"/>
    </row>
    <row r="937" spans="1:17" ht="15.75" customHeight="1">
      <c r="A937" s="130"/>
      <c r="B937" s="130"/>
      <c r="C937" s="404"/>
      <c r="D937" s="131"/>
      <c r="E937" s="131"/>
      <c r="F937" s="131"/>
      <c r="G937" s="131"/>
      <c r="H937" s="131"/>
      <c r="I937" s="131"/>
      <c r="J937" s="131"/>
      <c r="K937" s="131"/>
      <c r="L937" s="131"/>
      <c r="M937" s="131"/>
      <c r="N937" s="131"/>
      <c r="O937" s="131"/>
      <c r="P937" s="131"/>
      <c r="Q937" s="131"/>
    </row>
    <row r="938" spans="1:17" ht="15.75" customHeight="1">
      <c r="A938" s="130"/>
      <c r="B938" s="130"/>
      <c r="C938" s="404"/>
      <c r="D938" s="131"/>
      <c r="E938" s="131"/>
      <c r="F938" s="131"/>
      <c r="G938" s="131"/>
      <c r="H938" s="131"/>
      <c r="I938" s="131"/>
      <c r="J938" s="131"/>
      <c r="K938" s="131"/>
      <c r="L938" s="131"/>
      <c r="M938" s="131"/>
      <c r="N938" s="131"/>
      <c r="O938" s="131"/>
      <c r="P938" s="131"/>
      <c r="Q938" s="131"/>
    </row>
    <row r="939" spans="1:17" ht="15.75" customHeight="1">
      <c r="A939" s="130"/>
      <c r="B939" s="130"/>
      <c r="C939" s="404"/>
      <c r="D939" s="131"/>
      <c r="E939" s="131"/>
      <c r="F939" s="131"/>
      <c r="G939" s="131"/>
      <c r="H939" s="131"/>
      <c r="I939" s="131"/>
      <c r="J939" s="131"/>
      <c r="K939" s="131"/>
      <c r="L939" s="131"/>
      <c r="M939" s="131"/>
      <c r="N939" s="131"/>
      <c r="O939" s="131"/>
      <c r="P939" s="131"/>
      <c r="Q939" s="131"/>
    </row>
    <row r="940" spans="1:17" ht="15.75" customHeight="1">
      <c r="A940" s="130"/>
      <c r="B940" s="130"/>
      <c r="C940" s="404"/>
      <c r="D940" s="131"/>
      <c r="E940" s="131"/>
      <c r="F940" s="131"/>
      <c r="G940" s="131"/>
      <c r="H940" s="131"/>
      <c r="I940" s="131"/>
      <c r="J940" s="131"/>
      <c r="K940" s="131"/>
      <c r="L940" s="131"/>
      <c r="M940" s="131"/>
      <c r="N940" s="131"/>
      <c r="O940" s="131"/>
      <c r="P940" s="131"/>
      <c r="Q940" s="131"/>
    </row>
    <row r="941" spans="1:17" ht="15.75" customHeight="1">
      <c r="A941" s="130"/>
      <c r="B941" s="130"/>
      <c r="C941" s="404"/>
      <c r="D941" s="131"/>
      <c r="E941" s="131"/>
      <c r="F941" s="131"/>
      <c r="G941" s="131"/>
      <c r="H941" s="131"/>
      <c r="I941" s="131"/>
      <c r="J941" s="131"/>
      <c r="K941" s="131"/>
      <c r="L941" s="131"/>
      <c r="M941" s="131"/>
      <c r="N941" s="131"/>
      <c r="O941" s="131"/>
      <c r="P941" s="131"/>
      <c r="Q941" s="131"/>
    </row>
    <row r="942" spans="1:17" ht="15.75" customHeight="1">
      <c r="A942" s="130"/>
      <c r="B942" s="130"/>
      <c r="C942" s="404"/>
      <c r="D942" s="131"/>
      <c r="E942" s="131"/>
      <c r="F942" s="131"/>
      <c r="G942" s="131"/>
      <c r="H942" s="131"/>
      <c r="I942" s="131"/>
      <c r="J942" s="131"/>
      <c r="K942" s="131"/>
      <c r="L942" s="131"/>
      <c r="M942" s="131"/>
      <c r="N942" s="131"/>
      <c r="O942" s="131"/>
      <c r="P942" s="131"/>
      <c r="Q942" s="131"/>
    </row>
    <row r="943" spans="1:17" ht="15.75" customHeight="1">
      <c r="A943" s="130"/>
      <c r="B943" s="130"/>
      <c r="C943" s="404"/>
      <c r="D943" s="131"/>
      <c r="E943" s="131"/>
      <c r="F943" s="131"/>
      <c r="G943" s="131"/>
      <c r="H943" s="131"/>
      <c r="I943" s="131"/>
      <c r="J943" s="131"/>
      <c r="K943" s="131"/>
      <c r="L943" s="131"/>
      <c r="M943" s="131"/>
      <c r="N943" s="131"/>
      <c r="O943" s="131"/>
      <c r="P943" s="131"/>
      <c r="Q943" s="131"/>
    </row>
    <row r="944" spans="1:17" ht="15.75" customHeight="1">
      <c r="A944" s="130"/>
      <c r="B944" s="130"/>
      <c r="C944" s="404"/>
      <c r="D944" s="131"/>
      <c r="E944" s="131"/>
      <c r="F944" s="131"/>
      <c r="G944" s="131"/>
      <c r="H944" s="131"/>
      <c r="I944" s="131"/>
      <c r="J944" s="131"/>
      <c r="K944" s="131"/>
      <c r="L944" s="131"/>
      <c r="M944" s="131"/>
      <c r="N944" s="131"/>
      <c r="O944" s="131"/>
      <c r="P944" s="131"/>
      <c r="Q944" s="131"/>
    </row>
    <row r="945" spans="1:17" ht="15.75" customHeight="1">
      <c r="A945" s="130"/>
      <c r="B945" s="130"/>
      <c r="C945" s="404"/>
      <c r="D945" s="131"/>
      <c r="E945" s="131"/>
      <c r="F945" s="131"/>
      <c r="G945" s="131"/>
      <c r="H945" s="131"/>
      <c r="I945" s="131"/>
      <c r="J945" s="131"/>
      <c r="K945" s="131"/>
      <c r="L945" s="131"/>
      <c r="M945" s="131"/>
      <c r="N945" s="131"/>
      <c r="O945" s="131"/>
      <c r="P945" s="131"/>
      <c r="Q945" s="131"/>
    </row>
    <row r="946" spans="1:17" ht="15.75" customHeight="1">
      <c r="A946" s="130"/>
      <c r="B946" s="130"/>
      <c r="C946" s="404"/>
      <c r="D946" s="131"/>
      <c r="E946" s="131"/>
      <c r="F946" s="131"/>
      <c r="G946" s="131"/>
      <c r="H946" s="131"/>
      <c r="I946" s="131"/>
      <c r="J946" s="131"/>
      <c r="K946" s="131"/>
      <c r="L946" s="131"/>
      <c r="M946" s="131"/>
      <c r="N946" s="131"/>
      <c r="O946" s="131"/>
      <c r="P946" s="131"/>
      <c r="Q946" s="131"/>
    </row>
    <row r="947" spans="1:17" ht="15.75" customHeight="1">
      <c r="A947" s="130"/>
      <c r="B947" s="130"/>
      <c r="C947" s="404"/>
      <c r="D947" s="131"/>
      <c r="E947" s="131"/>
      <c r="F947" s="131"/>
      <c r="G947" s="131"/>
      <c r="H947" s="131"/>
      <c r="I947" s="131"/>
      <c r="J947" s="131"/>
      <c r="K947" s="131"/>
      <c r="L947" s="131"/>
      <c r="M947" s="131"/>
      <c r="N947" s="131"/>
      <c r="O947" s="131"/>
      <c r="P947" s="131"/>
      <c r="Q947" s="131"/>
    </row>
    <row r="948" spans="1:17" ht="15.75" customHeight="1">
      <c r="A948" s="130"/>
      <c r="B948" s="130"/>
      <c r="C948" s="404"/>
      <c r="D948" s="131"/>
      <c r="E948" s="131"/>
      <c r="F948" s="131"/>
      <c r="G948" s="131"/>
      <c r="H948" s="131"/>
      <c r="I948" s="131"/>
      <c r="J948" s="131"/>
      <c r="K948" s="131"/>
      <c r="L948" s="131"/>
      <c r="M948" s="131"/>
      <c r="N948" s="131"/>
      <c r="O948" s="131"/>
      <c r="P948" s="131"/>
      <c r="Q948" s="131"/>
    </row>
    <row r="949" spans="1:17" ht="15.75" customHeight="1">
      <c r="A949" s="130"/>
      <c r="B949" s="130"/>
      <c r="C949" s="404"/>
      <c r="D949" s="131"/>
      <c r="E949" s="131"/>
      <c r="F949" s="131"/>
      <c r="G949" s="131"/>
      <c r="H949" s="131"/>
      <c r="I949" s="131"/>
      <c r="J949" s="131"/>
      <c r="K949" s="131"/>
      <c r="L949" s="131"/>
      <c r="M949" s="131"/>
      <c r="N949" s="131"/>
      <c r="O949" s="131"/>
      <c r="P949" s="131"/>
      <c r="Q949" s="131"/>
    </row>
    <row r="950" spans="1:17" ht="15.75" customHeight="1">
      <c r="A950" s="130"/>
      <c r="B950" s="130"/>
      <c r="C950" s="404"/>
      <c r="D950" s="131"/>
      <c r="E950" s="131"/>
      <c r="F950" s="131"/>
      <c r="G950" s="131"/>
      <c r="H950" s="131"/>
      <c r="I950" s="131"/>
      <c r="J950" s="131"/>
      <c r="K950" s="131"/>
      <c r="L950" s="131"/>
      <c r="M950" s="131"/>
      <c r="N950" s="131"/>
      <c r="O950" s="131"/>
      <c r="P950" s="131"/>
      <c r="Q950" s="131"/>
    </row>
    <row r="951" spans="1:17" ht="15.75" customHeight="1">
      <c r="A951" s="130"/>
      <c r="B951" s="130"/>
      <c r="C951" s="404"/>
      <c r="D951" s="131"/>
      <c r="E951" s="131"/>
      <c r="F951" s="131"/>
      <c r="G951" s="131"/>
      <c r="H951" s="131"/>
      <c r="I951" s="131"/>
      <c r="J951" s="131"/>
      <c r="K951" s="131"/>
      <c r="L951" s="131"/>
      <c r="M951" s="131"/>
      <c r="N951" s="131"/>
      <c r="O951" s="131"/>
      <c r="P951" s="131"/>
      <c r="Q951" s="131"/>
    </row>
    <row r="952" spans="1:17" ht="15.75" customHeight="1">
      <c r="A952" s="130"/>
      <c r="B952" s="130"/>
      <c r="C952" s="404"/>
      <c r="D952" s="131"/>
      <c r="E952" s="131"/>
      <c r="F952" s="131"/>
      <c r="G952" s="131"/>
      <c r="H952" s="131"/>
      <c r="I952" s="131"/>
      <c r="J952" s="131"/>
      <c r="K952" s="131"/>
      <c r="L952" s="131"/>
      <c r="M952" s="131"/>
      <c r="N952" s="131"/>
      <c r="O952" s="131"/>
      <c r="P952" s="131"/>
      <c r="Q952" s="131"/>
    </row>
    <row r="953" spans="1:17" ht="15.75" customHeight="1">
      <c r="A953" s="130"/>
      <c r="B953" s="130"/>
      <c r="C953" s="404"/>
      <c r="D953" s="131"/>
      <c r="E953" s="131"/>
      <c r="F953" s="131"/>
      <c r="G953" s="131"/>
      <c r="H953" s="131"/>
      <c r="I953" s="131"/>
      <c r="J953" s="131"/>
      <c r="K953" s="131"/>
      <c r="L953" s="131"/>
      <c r="M953" s="131"/>
      <c r="N953" s="131"/>
      <c r="O953" s="131"/>
      <c r="P953" s="131"/>
      <c r="Q953" s="131"/>
    </row>
    <row r="954" spans="1:17" ht="15.75" customHeight="1">
      <c r="A954" s="130"/>
      <c r="B954" s="130"/>
      <c r="C954" s="404"/>
      <c r="D954" s="131"/>
      <c r="E954" s="131"/>
      <c r="F954" s="131"/>
      <c r="G954" s="131"/>
      <c r="H954" s="131"/>
      <c r="I954" s="131"/>
      <c r="J954" s="131"/>
      <c r="K954" s="131"/>
      <c r="L954" s="131"/>
      <c r="M954" s="131"/>
      <c r="N954" s="131"/>
      <c r="O954" s="131"/>
      <c r="P954" s="131"/>
      <c r="Q954" s="131"/>
    </row>
    <row r="955" spans="1:17" ht="15.75" customHeight="1">
      <c r="A955" s="130"/>
      <c r="B955" s="130"/>
      <c r="C955" s="404"/>
      <c r="D955" s="131"/>
      <c r="E955" s="131"/>
      <c r="F955" s="131"/>
      <c r="G955" s="131"/>
      <c r="H955" s="131"/>
      <c r="I955" s="131"/>
      <c r="J955" s="131"/>
      <c r="K955" s="131"/>
      <c r="L955" s="131"/>
      <c r="M955" s="131"/>
      <c r="N955" s="131"/>
      <c r="O955" s="131"/>
      <c r="P955" s="131"/>
      <c r="Q955" s="131"/>
    </row>
    <row r="956" spans="1:17" ht="15.75" customHeight="1">
      <c r="A956" s="130"/>
      <c r="B956" s="130"/>
      <c r="C956" s="404"/>
      <c r="D956" s="131"/>
      <c r="E956" s="131"/>
      <c r="F956" s="131"/>
      <c r="G956" s="131"/>
      <c r="H956" s="131"/>
      <c r="I956" s="131"/>
      <c r="J956" s="131"/>
      <c r="K956" s="131"/>
      <c r="L956" s="131"/>
      <c r="M956" s="131"/>
      <c r="N956" s="131"/>
      <c r="O956" s="131"/>
      <c r="P956" s="131"/>
      <c r="Q956" s="131"/>
    </row>
    <row r="957" spans="1:17" ht="15.75" customHeight="1">
      <c r="A957" s="130"/>
      <c r="B957" s="130"/>
      <c r="C957" s="404"/>
      <c r="D957" s="131"/>
      <c r="E957" s="131"/>
      <c r="F957" s="131"/>
      <c r="G957" s="131"/>
      <c r="H957" s="131"/>
      <c r="I957" s="131"/>
      <c r="J957" s="131"/>
      <c r="K957" s="131"/>
      <c r="L957" s="131"/>
      <c r="M957" s="131"/>
      <c r="N957" s="131"/>
      <c r="O957" s="131"/>
      <c r="P957" s="131"/>
      <c r="Q957" s="131"/>
    </row>
    <row r="958" spans="1:17" ht="15.75" customHeight="1">
      <c r="A958" s="130"/>
      <c r="B958" s="130"/>
      <c r="C958" s="404"/>
      <c r="D958" s="131"/>
      <c r="E958" s="131"/>
      <c r="F958" s="131"/>
      <c r="G958" s="131"/>
      <c r="H958" s="131"/>
      <c r="I958" s="131"/>
      <c r="J958" s="131"/>
      <c r="K958" s="131"/>
      <c r="L958" s="131"/>
      <c r="M958" s="131"/>
      <c r="N958" s="131"/>
      <c r="O958" s="131"/>
      <c r="P958" s="131"/>
      <c r="Q958" s="131"/>
    </row>
    <row r="959" spans="1:17" ht="15.75" customHeight="1">
      <c r="A959" s="130"/>
      <c r="B959" s="130"/>
      <c r="C959" s="404"/>
      <c r="D959" s="131"/>
      <c r="E959" s="131"/>
      <c r="F959" s="131"/>
      <c r="G959" s="131"/>
      <c r="H959" s="131"/>
      <c r="I959" s="131"/>
      <c r="J959" s="131"/>
      <c r="K959" s="131"/>
      <c r="L959" s="131"/>
      <c r="M959" s="131"/>
      <c r="N959" s="131"/>
      <c r="O959" s="131"/>
      <c r="P959" s="131"/>
      <c r="Q959" s="131"/>
    </row>
    <row r="960" spans="1:17" ht="15.75" customHeight="1">
      <c r="A960" s="130"/>
      <c r="B960" s="130"/>
      <c r="C960" s="404"/>
      <c r="D960" s="131"/>
      <c r="E960" s="131"/>
      <c r="F960" s="131"/>
      <c r="G960" s="131"/>
      <c r="H960" s="131"/>
      <c r="I960" s="131"/>
      <c r="J960" s="131"/>
      <c r="K960" s="131"/>
      <c r="L960" s="131"/>
      <c r="M960" s="131"/>
      <c r="N960" s="131"/>
      <c r="O960" s="131"/>
      <c r="P960" s="131"/>
      <c r="Q960" s="131"/>
    </row>
    <row r="961" spans="1:17" ht="15.75" customHeight="1">
      <c r="A961" s="130"/>
      <c r="B961" s="130"/>
      <c r="C961" s="404"/>
      <c r="D961" s="131"/>
      <c r="E961" s="131"/>
      <c r="F961" s="131"/>
      <c r="G961" s="131"/>
      <c r="H961" s="131"/>
      <c r="I961" s="131"/>
      <c r="J961" s="131"/>
      <c r="K961" s="131"/>
      <c r="L961" s="131"/>
      <c r="M961" s="131"/>
      <c r="N961" s="131"/>
      <c r="O961" s="131"/>
      <c r="P961" s="131"/>
      <c r="Q961" s="131"/>
    </row>
    <row r="962" spans="1:17" ht="15.75" customHeight="1">
      <c r="A962" s="130"/>
      <c r="B962" s="130"/>
      <c r="C962" s="404"/>
      <c r="D962" s="131"/>
      <c r="E962" s="131"/>
      <c r="F962" s="131"/>
      <c r="G962" s="131"/>
      <c r="H962" s="131"/>
      <c r="I962" s="131"/>
      <c r="J962" s="131"/>
      <c r="K962" s="131"/>
      <c r="L962" s="131"/>
      <c r="M962" s="131"/>
      <c r="N962" s="131"/>
      <c r="O962" s="131"/>
      <c r="P962" s="131"/>
      <c r="Q962" s="131"/>
    </row>
    <row r="963" spans="1:17" ht="15.75" customHeight="1">
      <c r="A963" s="130"/>
      <c r="B963" s="130"/>
      <c r="C963" s="404"/>
      <c r="D963" s="131"/>
      <c r="E963" s="131"/>
      <c r="F963" s="131"/>
      <c r="G963" s="131"/>
      <c r="H963" s="131"/>
      <c r="I963" s="131"/>
      <c r="J963" s="131"/>
      <c r="K963" s="131"/>
      <c r="L963" s="131"/>
      <c r="M963" s="131"/>
      <c r="N963" s="131"/>
      <c r="O963" s="131"/>
      <c r="P963" s="131"/>
      <c r="Q963" s="131"/>
    </row>
    <row r="964" spans="1:17" ht="15.75" customHeight="1">
      <c r="A964" s="130"/>
      <c r="B964" s="130"/>
      <c r="C964" s="404"/>
      <c r="D964" s="131"/>
      <c r="E964" s="131"/>
      <c r="F964" s="131"/>
      <c r="G964" s="131"/>
      <c r="H964" s="131"/>
      <c r="I964" s="131"/>
      <c r="J964" s="131"/>
      <c r="K964" s="131"/>
      <c r="L964" s="131"/>
      <c r="M964" s="131"/>
      <c r="N964" s="131"/>
      <c r="O964" s="131"/>
      <c r="P964" s="131"/>
      <c r="Q964" s="131"/>
    </row>
    <row r="965" spans="1:17" ht="15.75" customHeight="1">
      <c r="A965" s="130"/>
      <c r="B965" s="130"/>
      <c r="C965" s="404"/>
      <c r="D965" s="131"/>
      <c r="E965" s="131"/>
      <c r="F965" s="131"/>
      <c r="G965" s="131"/>
      <c r="H965" s="131"/>
      <c r="I965" s="131"/>
      <c r="J965" s="131"/>
      <c r="K965" s="131"/>
      <c r="L965" s="131"/>
      <c r="M965" s="131"/>
      <c r="N965" s="131"/>
      <c r="O965" s="131"/>
      <c r="P965" s="131"/>
      <c r="Q965" s="131"/>
    </row>
    <row r="966" spans="1:17" ht="15.75" customHeight="1">
      <c r="A966" s="130"/>
      <c r="B966" s="130"/>
      <c r="C966" s="404"/>
      <c r="D966" s="131"/>
      <c r="E966" s="131"/>
      <c r="F966" s="131"/>
      <c r="G966" s="131"/>
      <c r="H966" s="131"/>
      <c r="I966" s="131"/>
      <c r="J966" s="131"/>
      <c r="K966" s="131"/>
      <c r="L966" s="131"/>
      <c r="M966" s="131"/>
      <c r="N966" s="131"/>
      <c r="O966" s="131"/>
      <c r="P966" s="131"/>
      <c r="Q966" s="131"/>
    </row>
    <row r="967" spans="1:17" ht="15.75" customHeight="1">
      <c r="A967" s="130"/>
      <c r="B967" s="130"/>
      <c r="C967" s="404"/>
      <c r="D967" s="131"/>
      <c r="E967" s="131"/>
      <c r="F967" s="131"/>
      <c r="G967" s="131"/>
      <c r="H967" s="131"/>
      <c r="I967" s="131"/>
      <c r="J967" s="131"/>
      <c r="K967" s="131"/>
      <c r="L967" s="131"/>
      <c r="M967" s="131"/>
      <c r="N967" s="131"/>
      <c r="O967" s="131"/>
      <c r="P967" s="131"/>
      <c r="Q967" s="131"/>
    </row>
    <row r="968" spans="1:17" ht="15.75" customHeight="1">
      <c r="A968" s="130"/>
      <c r="B968" s="130"/>
      <c r="C968" s="404"/>
      <c r="D968" s="131"/>
      <c r="E968" s="131"/>
      <c r="F968" s="131"/>
      <c r="G968" s="131"/>
      <c r="H968" s="131"/>
      <c r="I968" s="131"/>
      <c r="J968" s="131"/>
      <c r="K968" s="131"/>
      <c r="L968" s="131"/>
      <c r="M968" s="131"/>
      <c r="N968" s="131"/>
      <c r="O968" s="131"/>
      <c r="P968" s="131"/>
      <c r="Q968" s="131"/>
    </row>
    <row r="969" spans="1:17" ht="15.75" customHeight="1">
      <c r="A969" s="130"/>
      <c r="B969" s="130"/>
      <c r="C969" s="404"/>
      <c r="D969" s="131"/>
      <c r="E969" s="131"/>
      <c r="F969" s="131"/>
      <c r="G969" s="131"/>
      <c r="H969" s="131"/>
      <c r="I969" s="131"/>
      <c r="J969" s="131"/>
      <c r="K969" s="131"/>
      <c r="L969" s="131"/>
      <c r="M969" s="131"/>
      <c r="N969" s="131"/>
      <c r="O969" s="131"/>
      <c r="P969" s="131"/>
      <c r="Q969" s="131"/>
    </row>
    <row r="970" spans="1:17" ht="15.75" customHeight="1">
      <c r="A970" s="130"/>
      <c r="B970" s="130"/>
      <c r="C970" s="404"/>
      <c r="D970" s="131"/>
      <c r="E970" s="131"/>
      <c r="F970" s="131"/>
      <c r="G970" s="131"/>
      <c r="H970" s="131"/>
      <c r="I970" s="131"/>
      <c r="J970" s="131"/>
      <c r="K970" s="131"/>
      <c r="L970" s="131"/>
      <c r="M970" s="131"/>
      <c r="N970" s="131"/>
      <c r="O970" s="131"/>
      <c r="P970" s="131"/>
      <c r="Q970" s="131"/>
    </row>
    <row r="971" spans="1:17" ht="15.75" customHeight="1">
      <c r="A971" s="130"/>
      <c r="B971" s="130"/>
      <c r="C971" s="404"/>
      <c r="D971" s="131"/>
      <c r="E971" s="131"/>
      <c r="F971" s="131"/>
      <c r="G971" s="131"/>
      <c r="H971" s="131"/>
      <c r="I971" s="131"/>
      <c r="J971" s="131"/>
      <c r="K971" s="131"/>
      <c r="L971" s="131"/>
      <c r="M971" s="131"/>
      <c r="N971" s="131"/>
      <c r="O971" s="131"/>
      <c r="P971" s="131"/>
      <c r="Q971" s="131"/>
    </row>
    <row r="972" spans="1:17" ht="15.75" customHeight="1">
      <c r="A972" s="130"/>
      <c r="B972" s="130"/>
      <c r="C972" s="404"/>
      <c r="D972" s="131"/>
      <c r="E972" s="131"/>
      <c r="F972" s="131"/>
      <c r="G972" s="131"/>
      <c r="H972" s="131"/>
      <c r="I972" s="131"/>
      <c r="J972" s="131"/>
      <c r="K972" s="131"/>
      <c r="L972" s="131"/>
      <c r="M972" s="131"/>
      <c r="N972" s="131"/>
      <c r="O972" s="131"/>
      <c r="P972" s="131"/>
      <c r="Q972" s="131"/>
    </row>
    <row r="973" spans="1:17" ht="15.75" customHeight="1">
      <c r="A973" s="130"/>
      <c r="B973" s="130"/>
      <c r="C973" s="404"/>
      <c r="D973" s="131"/>
      <c r="E973" s="131"/>
      <c r="F973" s="131"/>
      <c r="G973" s="131"/>
      <c r="H973" s="131"/>
      <c r="I973" s="131"/>
      <c r="J973" s="131"/>
      <c r="K973" s="131"/>
      <c r="L973" s="131"/>
      <c r="M973" s="131"/>
      <c r="N973" s="131"/>
      <c r="O973" s="131"/>
      <c r="P973" s="131"/>
      <c r="Q973" s="131"/>
    </row>
    <row r="974" spans="1:17" ht="15.75" customHeight="1">
      <c r="A974" s="130"/>
      <c r="B974" s="130"/>
      <c r="C974" s="404"/>
      <c r="D974" s="131"/>
      <c r="E974" s="131"/>
      <c r="F974" s="131"/>
      <c r="G974" s="131"/>
      <c r="H974" s="131"/>
      <c r="I974" s="131"/>
      <c r="J974" s="131"/>
      <c r="K974" s="131"/>
      <c r="L974" s="131"/>
      <c r="M974" s="131"/>
      <c r="N974" s="131"/>
      <c r="O974" s="131"/>
      <c r="P974" s="131"/>
      <c r="Q974" s="131"/>
    </row>
    <row r="975" spans="1:17" ht="15.75" customHeight="1">
      <c r="A975" s="130"/>
      <c r="B975" s="130"/>
      <c r="C975" s="404"/>
      <c r="D975" s="131"/>
      <c r="E975" s="131"/>
      <c r="F975" s="131"/>
      <c r="G975" s="131"/>
      <c r="H975" s="131"/>
      <c r="I975" s="131"/>
      <c r="J975" s="131"/>
      <c r="K975" s="131"/>
      <c r="L975" s="131"/>
      <c r="M975" s="131"/>
      <c r="N975" s="131"/>
      <c r="O975" s="131"/>
      <c r="P975" s="131"/>
      <c r="Q975" s="131"/>
    </row>
    <row r="976" spans="1:17" ht="15.75" customHeight="1">
      <c r="A976" s="130"/>
      <c r="B976" s="130"/>
      <c r="C976" s="404"/>
      <c r="D976" s="131"/>
      <c r="E976" s="131"/>
      <c r="F976" s="131"/>
      <c r="G976" s="131"/>
      <c r="H976" s="131"/>
      <c r="I976" s="131"/>
      <c r="J976" s="131"/>
      <c r="K976" s="131"/>
      <c r="L976" s="131"/>
      <c r="M976" s="131"/>
      <c r="N976" s="131"/>
      <c r="O976" s="131"/>
      <c r="P976" s="131"/>
      <c r="Q976" s="131"/>
    </row>
    <row r="977" spans="1:17" ht="15.75" customHeight="1">
      <c r="A977" s="130"/>
      <c r="B977" s="130"/>
      <c r="C977" s="404"/>
      <c r="D977" s="131"/>
      <c r="E977" s="131"/>
      <c r="F977" s="131"/>
      <c r="G977" s="131"/>
      <c r="H977" s="131"/>
      <c r="I977" s="131"/>
      <c r="J977" s="131"/>
      <c r="K977" s="131"/>
      <c r="L977" s="131"/>
      <c r="M977" s="131"/>
      <c r="N977" s="131"/>
      <c r="O977" s="131"/>
      <c r="P977" s="131"/>
      <c r="Q977" s="131"/>
    </row>
    <row r="978" spans="1:17" ht="15.75" customHeight="1">
      <c r="A978" s="130"/>
      <c r="B978" s="130"/>
      <c r="C978" s="404"/>
      <c r="D978" s="131"/>
      <c r="E978" s="131"/>
      <c r="F978" s="131"/>
      <c r="G978" s="131"/>
      <c r="H978" s="131"/>
      <c r="I978" s="131"/>
      <c r="J978" s="131"/>
      <c r="K978" s="131"/>
      <c r="L978" s="131"/>
      <c r="M978" s="131"/>
      <c r="N978" s="131"/>
      <c r="O978" s="131"/>
      <c r="P978" s="131"/>
      <c r="Q978" s="131"/>
    </row>
    <row r="979" spans="1:17" ht="15.75" customHeight="1">
      <c r="A979" s="130"/>
      <c r="B979" s="130"/>
      <c r="C979" s="404"/>
      <c r="D979" s="131"/>
      <c r="E979" s="131"/>
      <c r="F979" s="131"/>
      <c r="G979" s="131"/>
      <c r="H979" s="131"/>
      <c r="I979" s="131"/>
      <c r="J979" s="131"/>
      <c r="K979" s="131"/>
      <c r="L979" s="131"/>
      <c r="M979" s="131"/>
      <c r="N979" s="131"/>
      <c r="O979" s="131"/>
      <c r="P979" s="131"/>
      <c r="Q979" s="131"/>
    </row>
    <row r="980" spans="1:17" ht="15.75" customHeight="1">
      <c r="A980" s="130"/>
      <c r="B980" s="130"/>
      <c r="C980" s="404"/>
      <c r="D980" s="131"/>
      <c r="E980" s="131"/>
      <c r="F980" s="131"/>
      <c r="G980" s="131"/>
      <c r="H980" s="131"/>
      <c r="I980" s="131"/>
      <c r="J980" s="131"/>
      <c r="K980" s="131"/>
      <c r="L980" s="131"/>
      <c r="M980" s="131"/>
      <c r="N980" s="131"/>
      <c r="O980" s="131"/>
      <c r="P980" s="131"/>
      <c r="Q980" s="131"/>
    </row>
    <row r="981" spans="1:17" ht="15.75" customHeight="1">
      <c r="A981" s="130"/>
      <c r="B981" s="130"/>
      <c r="C981" s="404"/>
      <c r="D981" s="131"/>
      <c r="E981" s="131"/>
      <c r="F981" s="131"/>
      <c r="G981" s="131"/>
      <c r="H981" s="131"/>
      <c r="I981" s="131"/>
      <c r="J981" s="131"/>
      <c r="K981" s="131"/>
      <c r="L981" s="131"/>
      <c r="M981" s="131"/>
      <c r="N981" s="131"/>
      <c r="O981" s="131"/>
      <c r="P981" s="131"/>
      <c r="Q981" s="131"/>
    </row>
    <row r="982" spans="1:17" ht="15.75" customHeight="1">
      <c r="A982" s="130"/>
      <c r="B982" s="130"/>
      <c r="C982" s="404"/>
      <c r="D982" s="131"/>
      <c r="E982" s="131"/>
      <c r="F982" s="131"/>
      <c r="G982" s="131"/>
      <c r="H982" s="131"/>
      <c r="I982" s="131"/>
      <c r="J982" s="131"/>
      <c r="K982" s="131"/>
      <c r="L982" s="131"/>
      <c r="M982" s="131"/>
      <c r="N982" s="131"/>
      <c r="O982" s="131"/>
      <c r="P982" s="131"/>
      <c r="Q982" s="131"/>
    </row>
    <row r="983" spans="1:17" ht="15.75" customHeight="1">
      <c r="A983" s="130"/>
      <c r="B983" s="130"/>
      <c r="C983" s="404"/>
      <c r="D983" s="131"/>
      <c r="E983" s="131"/>
      <c r="F983" s="131"/>
      <c r="G983" s="131"/>
      <c r="H983" s="131"/>
      <c r="I983" s="131"/>
      <c r="J983" s="131"/>
      <c r="K983" s="131"/>
      <c r="L983" s="131"/>
      <c r="M983" s="131"/>
      <c r="N983" s="131"/>
      <c r="O983" s="131"/>
      <c r="P983" s="131"/>
      <c r="Q983" s="131"/>
    </row>
    <row r="984" spans="1:17" ht="15.75" customHeight="1">
      <c r="A984" s="130"/>
      <c r="B984" s="130"/>
      <c r="C984" s="404"/>
      <c r="D984" s="131"/>
      <c r="E984" s="131"/>
      <c r="F984" s="131"/>
      <c r="G984" s="131"/>
      <c r="H984" s="131"/>
      <c r="I984" s="131"/>
      <c r="J984" s="131"/>
      <c r="K984" s="131"/>
      <c r="L984" s="131"/>
      <c r="M984" s="131"/>
      <c r="N984" s="131"/>
      <c r="O984" s="131"/>
      <c r="P984" s="131"/>
      <c r="Q984" s="131"/>
    </row>
    <row r="985" spans="1:17" ht="15.75" customHeight="1">
      <c r="A985" s="130"/>
      <c r="B985" s="130"/>
      <c r="C985" s="404"/>
      <c r="D985" s="131"/>
      <c r="E985" s="131"/>
      <c r="F985" s="131"/>
      <c r="G985" s="131"/>
      <c r="H985" s="131"/>
      <c r="I985" s="131"/>
      <c r="J985" s="131"/>
      <c r="K985" s="131"/>
      <c r="L985" s="131"/>
      <c r="M985" s="131"/>
      <c r="N985" s="131"/>
      <c r="O985" s="131"/>
      <c r="P985" s="131"/>
      <c r="Q985" s="131"/>
    </row>
    <row r="986" spans="1:17" ht="15.75" customHeight="1">
      <c r="A986" s="130"/>
      <c r="B986" s="130"/>
      <c r="C986" s="404"/>
      <c r="D986" s="131"/>
      <c r="E986" s="131"/>
      <c r="F986" s="131"/>
      <c r="G986" s="131"/>
      <c r="H986" s="131"/>
      <c r="I986" s="131"/>
      <c r="J986" s="131"/>
      <c r="K986" s="131"/>
      <c r="L986" s="131"/>
      <c r="M986" s="131"/>
      <c r="N986" s="131"/>
      <c r="O986" s="131"/>
      <c r="P986" s="131"/>
      <c r="Q986" s="131"/>
    </row>
    <row r="987" spans="1:17" ht="15.75" customHeight="1">
      <c r="A987" s="130"/>
      <c r="B987" s="130"/>
      <c r="C987" s="404"/>
      <c r="D987" s="131"/>
      <c r="E987" s="131"/>
      <c r="F987" s="131"/>
      <c r="G987" s="131"/>
      <c r="H987" s="131"/>
      <c r="I987" s="131"/>
      <c r="J987" s="131"/>
      <c r="K987" s="131"/>
      <c r="L987" s="131"/>
      <c r="M987" s="131"/>
      <c r="N987" s="131"/>
      <c r="O987" s="131"/>
      <c r="P987" s="131"/>
      <c r="Q987" s="131"/>
    </row>
    <row r="988" spans="1:17" ht="15.75" customHeight="1">
      <c r="A988" s="130"/>
      <c r="B988" s="130"/>
      <c r="C988" s="404"/>
      <c r="D988" s="131"/>
      <c r="E988" s="131"/>
      <c r="F988" s="131"/>
      <c r="G988" s="131"/>
      <c r="H988" s="131"/>
      <c r="I988" s="131"/>
      <c r="J988" s="131"/>
      <c r="K988" s="131"/>
      <c r="L988" s="131"/>
      <c r="M988" s="131"/>
      <c r="N988" s="131"/>
      <c r="O988" s="131"/>
      <c r="P988" s="131"/>
      <c r="Q988" s="131"/>
    </row>
    <row r="989" spans="1:17" ht="15.75" customHeight="1">
      <c r="A989" s="130"/>
      <c r="B989" s="130"/>
      <c r="C989" s="404"/>
      <c r="D989" s="131"/>
      <c r="E989" s="131"/>
      <c r="F989" s="131"/>
      <c r="G989" s="131"/>
      <c r="H989" s="131"/>
      <c r="I989" s="131"/>
      <c r="J989" s="131"/>
      <c r="K989" s="131"/>
      <c r="L989" s="131"/>
      <c r="M989" s="131"/>
      <c r="N989" s="131"/>
      <c r="O989" s="131"/>
      <c r="P989" s="131"/>
      <c r="Q989" s="131"/>
    </row>
    <row r="990" spans="1:17" ht="15.75" customHeight="1">
      <c r="A990" s="130"/>
      <c r="B990" s="130"/>
      <c r="C990" s="404"/>
      <c r="D990" s="131"/>
      <c r="E990" s="131"/>
      <c r="F990" s="131"/>
      <c r="G990" s="131"/>
      <c r="H990" s="131"/>
      <c r="I990" s="131"/>
      <c r="J990" s="131"/>
      <c r="K990" s="131"/>
      <c r="L990" s="131"/>
      <c r="M990" s="131"/>
      <c r="N990" s="131"/>
      <c r="O990" s="131"/>
      <c r="P990" s="131"/>
      <c r="Q990" s="131"/>
    </row>
    <row r="991" spans="1:17" ht="15.75" customHeight="1">
      <c r="A991" s="130"/>
      <c r="B991" s="130"/>
      <c r="C991" s="404"/>
      <c r="D991" s="131"/>
      <c r="E991" s="131"/>
      <c r="F991" s="131"/>
      <c r="G991" s="131"/>
      <c r="H991" s="131"/>
      <c r="I991" s="131"/>
      <c r="J991" s="131"/>
      <c r="K991" s="131"/>
      <c r="L991" s="131"/>
      <c r="M991" s="131"/>
      <c r="N991" s="131"/>
      <c r="O991" s="131"/>
      <c r="P991" s="131"/>
      <c r="Q991" s="131"/>
    </row>
    <row r="992" spans="1:17" ht="15.75" customHeight="1">
      <c r="A992" s="130"/>
      <c r="B992" s="130"/>
      <c r="C992" s="404"/>
      <c r="D992" s="131"/>
      <c r="E992" s="131"/>
      <c r="F992" s="131"/>
      <c r="G992" s="131"/>
      <c r="H992" s="131"/>
      <c r="I992" s="131"/>
      <c r="J992" s="131"/>
      <c r="K992" s="131"/>
      <c r="L992" s="131"/>
      <c r="M992" s="131"/>
      <c r="N992" s="131"/>
      <c r="O992" s="131"/>
      <c r="P992" s="131"/>
      <c r="Q992" s="131"/>
    </row>
    <row r="993" spans="1:17" ht="15.75" customHeight="1">
      <c r="A993" s="130"/>
      <c r="B993" s="130"/>
      <c r="C993" s="404"/>
      <c r="D993" s="131"/>
      <c r="E993" s="131"/>
      <c r="F993" s="131"/>
      <c r="G993" s="131"/>
      <c r="H993" s="131"/>
      <c r="I993" s="131"/>
      <c r="J993" s="131"/>
      <c r="K993" s="131"/>
      <c r="L993" s="131"/>
      <c r="M993" s="131"/>
      <c r="N993" s="131"/>
      <c r="O993" s="131"/>
      <c r="P993" s="131"/>
      <c r="Q993" s="131"/>
    </row>
    <row r="994" spans="1:17" ht="15.75" customHeight="1">
      <c r="A994" s="130"/>
      <c r="B994" s="130"/>
      <c r="C994" s="404"/>
      <c r="D994" s="131"/>
      <c r="E994" s="131"/>
      <c r="F994" s="131"/>
      <c r="G994" s="131"/>
      <c r="H994" s="131"/>
      <c r="I994" s="131"/>
      <c r="J994" s="131"/>
      <c r="K994" s="131"/>
      <c r="L994" s="131"/>
      <c r="M994" s="131"/>
      <c r="N994" s="131"/>
      <c r="O994" s="131"/>
      <c r="P994" s="131"/>
      <c r="Q994" s="131"/>
    </row>
    <row r="995" spans="1:17" ht="15.75" customHeight="1">
      <c r="A995" s="130"/>
      <c r="B995" s="130"/>
      <c r="C995" s="404"/>
      <c r="D995" s="131"/>
      <c r="E995" s="131"/>
      <c r="F995" s="131"/>
      <c r="G995" s="131"/>
      <c r="H995" s="131"/>
      <c r="I995" s="131"/>
      <c r="J995" s="131"/>
      <c r="K995" s="131"/>
      <c r="L995" s="131"/>
      <c r="M995" s="131"/>
      <c r="N995" s="131"/>
      <c r="O995" s="131"/>
      <c r="P995" s="131"/>
      <c r="Q995" s="131"/>
    </row>
    <row r="996" spans="1:17" ht="15.75" customHeight="1">
      <c r="A996" s="130"/>
      <c r="B996" s="130"/>
      <c r="C996" s="404"/>
      <c r="D996" s="131"/>
      <c r="E996" s="131"/>
      <c r="F996" s="131"/>
      <c r="G996" s="131"/>
      <c r="H996" s="131"/>
      <c r="I996" s="131"/>
      <c r="J996" s="131"/>
      <c r="K996" s="131"/>
      <c r="L996" s="131"/>
      <c r="M996" s="131"/>
      <c r="N996" s="131"/>
      <c r="O996" s="131"/>
      <c r="P996" s="131"/>
      <c r="Q996" s="131"/>
    </row>
    <row r="997" spans="1:17" ht="15.75" customHeight="1">
      <c r="A997" s="130"/>
      <c r="B997" s="130"/>
      <c r="C997" s="404"/>
      <c r="D997" s="131"/>
      <c r="E997" s="131"/>
      <c r="F997" s="131"/>
      <c r="G997" s="131"/>
      <c r="H997" s="131"/>
      <c r="I997" s="131"/>
      <c r="J997" s="131"/>
      <c r="K997" s="131"/>
      <c r="L997" s="131"/>
      <c r="M997" s="131"/>
      <c r="N997" s="131"/>
      <c r="O997" s="131"/>
      <c r="P997" s="131"/>
      <c r="Q997" s="131"/>
    </row>
    <row r="998" spans="1:17" ht="15.75" customHeight="1">
      <c r="A998" s="130"/>
      <c r="B998" s="130"/>
      <c r="C998" s="404"/>
      <c r="D998" s="131"/>
      <c r="E998" s="131"/>
      <c r="F998" s="131"/>
      <c r="G998" s="131"/>
      <c r="H998" s="131"/>
      <c r="I998" s="131"/>
      <c r="J998" s="131"/>
      <c r="K998" s="131"/>
      <c r="L998" s="131"/>
      <c r="M998" s="131"/>
      <c r="N998" s="131"/>
      <c r="O998" s="131"/>
      <c r="P998" s="131"/>
      <c r="Q998" s="131"/>
    </row>
    <row r="999" spans="1:17" ht="15.75" customHeight="1">
      <c r="A999" s="130"/>
      <c r="B999" s="130"/>
      <c r="C999" s="404"/>
      <c r="D999" s="131"/>
      <c r="E999" s="131"/>
      <c r="F999" s="131"/>
      <c r="G999" s="131"/>
      <c r="H999" s="131"/>
      <c r="I999" s="131"/>
      <c r="J999" s="131"/>
      <c r="K999" s="131"/>
      <c r="L999" s="131"/>
      <c r="M999" s="131"/>
      <c r="N999" s="131"/>
      <c r="O999" s="131"/>
      <c r="P999" s="131"/>
      <c r="Q999" s="131"/>
    </row>
    <row r="1000" spans="1:17" ht="15.75" customHeight="1">
      <c r="A1000" s="130"/>
      <c r="B1000" s="130"/>
      <c r="C1000" s="404"/>
      <c r="D1000" s="131"/>
      <c r="E1000" s="131"/>
      <c r="F1000" s="131"/>
      <c r="G1000" s="131"/>
      <c r="H1000" s="131"/>
      <c r="I1000" s="131"/>
      <c r="J1000" s="131"/>
      <c r="K1000" s="131"/>
      <c r="L1000" s="131"/>
      <c r="M1000" s="131"/>
      <c r="N1000" s="131"/>
      <c r="O1000" s="131"/>
      <c r="P1000" s="131"/>
      <c r="Q1000" s="131"/>
    </row>
  </sheetData>
  <mergeCells count="25">
    <mergeCell ref="P6:P7"/>
    <mergeCell ref="Q6:Q7"/>
    <mergeCell ref="J1:O1"/>
    <mergeCell ref="J2:O2"/>
    <mergeCell ref="A3:R3"/>
    <mergeCell ref="A4:R4"/>
    <mergeCell ref="A6:A7"/>
    <mergeCell ref="B6:B7"/>
    <mergeCell ref="C6:C7"/>
    <mergeCell ref="R6:R7"/>
    <mergeCell ref="J251:O251"/>
    <mergeCell ref="B285:L285"/>
    <mergeCell ref="B286:L286"/>
    <mergeCell ref="N6:N7"/>
    <mergeCell ref="O6:O7"/>
    <mergeCell ref="I6:I7"/>
    <mergeCell ref="J6:L6"/>
    <mergeCell ref="M6:M7"/>
    <mergeCell ref="J244:O244"/>
    <mergeCell ref="J245:O245"/>
    <mergeCell ref="D6:D7"/>
    <mergeCell ref="E6:E7"/>
    <mergeCell ref="F6:F7"/>
    <mergeCell ref="G6:G7"/>
    <mergeCell ref="H6:H7"/>
  </mergeCells>
  <pageMargins left="0.7" right="0.7" top="0.75" bottom="0.75" header="0" footer="0"/>
  <pageSetup orientation="landscape"/>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Z1000"/>
  <sheetViews>
    <sheetView topLeftCell="B6" workbookViewId="0">
      <selection sqref="A1:C1"/>
    </sheetView>
  </sheetViews>
  <sheetFormatPr defaultColWidth="14.42578125" defaultRowHeight="15" customHeight="1"/>
  <cols>
    <col min="1" max="1" width="11.42578125" customWidth="1"/>
    <col min="2" max="2" width="27.42578125" customWidth="1"/>
    <col min="3" max="8" width="11.42578125" customWidth="1"/>
    <col min="9" max="9" width="19" customWidth="1"/>
    <col min="10" max="26" width="11.42578125" customWidth="1"/>
  </cols>
  <sheetData>
    <row r="1" spans="1:26">
      <c r="A1" s="1536" t="s">
        <v>53</v>
      </c>
      <c r="B1" s="1517"/>
      <c r="C1" s="1517"/>
      <c r="D1" s="28"/>
      <c r="E1" s="28"/>
      <c r="F1" s="28"/>
      <c r="G1" s="28"/>
      <c r="H1" s="28"/>
      <c r="I1" s="97"/>
      <c r="J1" s="1585"/>
      <c r="K1" s="1517"/>
      <c r="L1" s="1517"/>
    </row>
    <row r="2" spans="1:26">
      <c r="A2" s="1555" t="s">
        <v>506</v>
      </c>
      <c r="B2" s="1517"/>
      <c r="C2" s="1517"/>
      <c r="D2" s="187"/>
      <c r="E2" s="187"/>
      <c r="F2" s="187"/>
      <c r="G2" s="187"/>
      <c r="H2" s="187"/>
      <c r="I2" s="97"/>
      <c r="J2" s="1585"/>
      <c r="K2" s="1517"/>
      <c r="L2" s="1517"/>
    </row>
    <row r="3" spans="1:26" ht="15.75">
      <c r="A3" s="1518" t="s">
        <v>415</v>
      </c>
      <c r="B3" s="1517"/>
      <c r="C3" s="1517"/>
      <c r="D3" s="1517"/>
      <c r="E3" s="1517"/>
      <c r="F3" s="1517"/>
      <c r="G3" s="1517"/>
      <c r="H3" s="1517"/>
      <c r="I3" s="1517"/>
      <c r="J3" s="1517"/>
      <c r="K3" s="1517"/>
      <c r="L3" s="1517"/>
    </row>
    <row r="4" spans="1:26" ht="15" customHeight="1">
      <c r="A4" s="1586" t="s">
        <v>6</v>
      </c>
      <c r="B4" s="1579" t="s">
        <v>356</v>
      </c>
      <c r="C4" s="1579" t="s">
        <v>357</v>
      </c>
      <c r="D4" s="1566" t="s">
        <v>507</v>
      </c>
      <c r="E4" s="1564" t="s">
        <v>359</v>
      </c>
      <c r="F4" s="1564" t="s">
        <v>360</v>
      </c>
      <c r="G4" s="1564" t="s">
        <v>420</v>
      </c>
      <c r="H4" s="1574" t="s">
        <v>362</v>
      </c>
      <c r="I4" s="1575" t="s">
        <v>343</v>
      </c>
      <c r="J4" s="1571" t="s">
        <v>421</v>
      </c>
      <c r="K4" s="1572"/>
      <c r="L4" s="1573"/>
    </row>
    <row r="5" spans="1:26" ht="38.25">
      <c r="A5" s="1587"/>
      <c r="B5" s="1522"/>
      <c r="C5" s="1522"/>
      <c r="D5" s="1565"/>
      <c r="E5" s="1565"/>
      <c r="F5" s="1565"/>
      <c r="G5" s="1565"/>
      <c r="H5" s="1565"/>
      <c r="I5" s="1565"/>
      <c r="J5" s="136" t="s">
        <v>364</v>
      </c>
      <c r="K5" s="136" t="s">
        <v>365</v>
      </c>
      <c r="L5" s="136" t="s">
        <v>366</v>
      </c>
    </row>
    <row r="6" spans="1:26" ht="108" customHeight="1">
      <c r="A6" s="305" t="s">
        <v>368</v>
      </c>
      <c r="B6" s="306" t="s">
        <v>508</v>
      </c>
      <c r="C6" s="306" t="s">
        <v>370</v>
      </c>
      <c r="D6" s="252" t="s">
        <v>509</v>
      </c>
      <c r="E6" s="253" t="s">
        <v>372</v>
      </c>
      <c r="F6" s="253" t="s">
        <v>510</v>
      </c>
      <c r="G6" s="253" t="s">
        <v>374</v>
      </c>
      <c r="H6" s="254" t="s">
        <v>375</v>
      </c>
      <c r="I6" s="405" t="s">
        <v>511</v>
      </c>
      <c r="J6" s="253" t="s">
        <v>377</v>
      </c>
      <c r="K6" s="253" t="s">
        <v>378</v>
      </c>
      <c r="L6" s="255">
        <v>-12</v>
      </c>
    </row>
    <row r="7" spans="1:26">
      <c r="A7" s="312" t="s">
        <v>19</v>
      </c>
      <c r="B7" s="406" t="s">
        <v>512</v>
      </c>
      <c r="C7" s="407"/>
      <c r="D7" s="407"/>
      <c r="E7" s="407"/>
      <c r="F7" s="407"/>
      <c r="G7" s="408"/>
      <c r="H7" s="408"/>
      <c r="I7" s="409">
        <f t="shared" ref="I7:L7" si="0">I8+I117</f>
        <v>15770.725</v>
      </c>
      <c r="J7" s="409">
        <f t="shared" si="0"/>
        <v>14711.475</v>
      </c>
      <c r="K7" s="409">
        <f t="shared" si="0"/>
        <v>332.125</v>
      </c>
      <c r="L7" s="409">
        <f t="shared" si="0"/>
        <v>727.125</v>
      </c>
    </row>
    <row r="8" spans="1:26" ht="25.5">
      <c r="A8" s="410" t="s">
        <v>71</v>
      </c>
      <c r="B8" s="411" t="s">
        <v>380</v>
      </c>
      <c r="C8" s="412"/>
      <c r="D8" s="413"/>
      <c r="E8" s="413"/>
      <c r="F8" s="413"/>
      <c r="G8" s="413"/>
      <c r="H8" s="413"/>
      <c r="I8" s="414">
        <f t="shared" ref="I8:L8" si="1">I9+I77+I101</f>
        <v>15368.125</v>
      </c>
      <c r="J8" s="414">
        <f t="shared" si="1"/>
        <v>14308.875</v>
      </c>
      <c r="K8" s="414">
        <f t="shared" si="1"/>
        <v>332.125</v>
      </c>
      <c r="L8" s="414">
        <f t="shared" si="1"/>
        <v>727.125</v>
      </c>
    </row>
    <row r="9" spans="1:26">
      <c r="A9" s="415">
        <v>1</v>
      </c>
      <c r="B9" s="416" t="s">
        <v>346</v>
      </c>
      <c r="C9" s="417"/>
      <c r="D9" s="418"/>
      <c r="E9" s="418"/>
      <c r="F9" s="418"/>
      <c r="G9" s="418"/>
      <c r="H9" s="418"/>
      <c r="I9" s="419">
        <f t="shared" ref="I9:L9" si="2">I10+I71</f>
        <v>11500.5</v>
      </c>
      <c r="J9" s="420">
        <f t="shared" si="2"/>
        <v>11500.5</v>
      </c>
      <c r="K9" s="420">
        <f t="shared" si="2"/>
        <v>0</v>
      </c>
      <c r="L9" s="420">
        <f t="shared" si="2"/>
        <v>0</v>
      </c>
    </row>
    <row r="10" spans="1:26">
      <c r="A10" s="421" t="s">
        <v>76</v>
      </c>
      <c r="B10" s="422" t="s">
        <v>436</v>
      </c>
      <c r="C10" s="423">
        <f t="shared" ref="C10:J10" si="3">C11+C36</f>
        <v>197</v>
      </c>
      <c r="D10" s="423">
        <f t="shared" si="3"/>
        <v>57</v>
      </c>
      <c r="E10" s="423">
        <f t="shared" si="3"/>
        <v>162</v>
      </c>
      <c r="F10" s="423">
        <f t="shared" si="3"/>
        <v>73.3</v>
      </c>
      <c r="G10" s="423">
        <f t="shared" si="3"/>
        <v>9496</v>
      </c>
      <c r="H10" s="423">
        <f t="shared" si="3"/>
        <v>35090</v>
      </c>
      <c r="I10" s="424">
        <f t="shared" si="3"/>
        <v>11500.5</v>
      </c>
      <c r="J10" s="424">
        <f t="shared" si="3"/>
        <v>11500.5</v>
      </c>
      <c r="K10" s="424">
        <f t="shared" ref="K10:L10" si="4">SUM(K12:K70)</f>
        <v>0</v>
      </c>
      <c r="L10" s="424">
        <f t="shared" si="4"/>
        <v>0</v>
      </c>
    </row>
    <row r="11" spans="1:26" ht="27">
      <c r="A11" s="425"/>
      <c r="B11" s="426" t="s">
        <v>513</v>
      </c>
      <c r="C11" s="427">
        <f t="shared" ref="C11:L11" si="5">SUM(C12:C35)</f>
        <v>80</v>
      </c>
      <c r="D11" s="428">
        <f t="shared" si="5"/>
        <v>24</v>
      </c>
      <c r="E11" s="428">
        <f t="shared" si="5"/>
        <v>73</v>
      </c>
      <c r="F11" s="428">
        <f t="shared" si="5"/>
        <v>30.099999999999998</v>
      </c>
      <c r="G11" s="428">
        <f t="shared" si="5"/>
        <v>4412</v>
      </c>
      <c r="H11" s="428">
        <f t="shared" si="5"/>
        <v>17564</v>
      </c>
      <c r="I11" s="428">
        <f t="shared" si="5"/>
        <v>5591.85</v>
      </c>
      <c r="J11" s="428">
        <f t="shared" si="5"/>
        <v>5591.85</v>
      </c>
      <c r="K11" s="428">
        <f t="shared" si="5"/>
        <v>0</v>
      </c>
      <c r="L11" s="428">
        <f t="shared" si="5"/>
        <v>0</v>
      </c>
    </row>
    <row r="12" spans="1:26" ht="25.5">
      <c r="A12" s="429" t="s">
        <v>382</v>
      </c>
      <c r="B12" s="430" t="s">
        <v>514</v>
      </c>
      <c r="C12" s="431">
        <v>4</v>
      </c>
      <c r="D12" s="432">
        <v>1</v>
      </c>
      <c r="E12" s="431">
        <v>5</v>
      </c>
      <c r="F12" s="431">
        <v>1</v>
      </c>
      <c r="G12" s="431">
        <v>362</v>
      </c>
      <c r="H12" s="431">
        <f t="shared" ref="H12:H35" si="6">C12*D12*G12</f>
        <v>1448</v>
      </c>
      <c r="I12" s="433">
        <f t="shared" ref="I12:I35" si="7">C12*E12*F12*16.5</f>
        <v>330</v>
      </c>
      <c r="J12" s="434">
        <f t="shared" ref="J12:J35" si="8">I12</f>
        <v>330</v>
      </c>
      <c r="K12" s="434"/>
      <c r="L12" s="434"/>
    </row>
    <row r="13" spans="1:26">
      <c r="A13" s="435" t="s">
        <v>384</v>
      </c>
      <c r="B13" s="436" t="s">
        <v>515</v>
      </c>
      <c r="C13" s="437">
        <v>4</v>
      </c>
      <c r="D13" s="437">
        <v>1</v>
      </c>
      <c r="E13" s="437">
        <v>6</v>
      </c>
      <c r="F13" s="437">
        <v>1</v>
      </c>
      <c r="G13" s="437">
        <v>348</v>
      </c>
      <c r="H13" s="438">
        <f t="shared" si="6"/>
        <v>1392</v>
      </c>
      <c r="I13" s="439">
        <f t="shared" si="7"/>
        <v>396</v>
      </c>
      <c r="J13" s="440">
        <f t="shared" si="8"/>
        <v>396</v>
      </c>
      <c r="K13" s="441"/>
      <c r="L13" s="441"/>
      <c r="M13" s="442"/>
      <c r="N13" s="442"/>
      <c r="O13" s="442"/>
      <c r="P13" s="442"/>
      <c r="Q13" s="442"/>
      <c r="R13" s="442"/>
      <c r="S13" s="442"/>
      <c r="T13" s="442"/>
      <c r="U13" s="442"/>
      <c r="V13" s="442"/>
      <c r="W13" s="442"/>
      <c r="X13" s="442"/>
      <c r="Y13" s="442"/>
      <c r="Z13" s="442"/>
    </row>
    <row r="14" spans="1:26" ht="25.5">
      <c r="A14" s="443" t="s">
        <v>385</v>
      </c>
      <c r="B14" s="444" t="s">
        <v>516</v>
      </c>
      <c r="C14" s="445">
        <v>4</v>
      </c>
      <c r="D14" s="445">
        <v>1</v>
      </c>
      <c r="E14" s="445">
        <v>18</v>
      </c>
      <c r="F14" s="445">
        <v>1.3</v>
      </c>
      <c r="G14" s="445">
        <v>1294</v>
      </c>
      <c r="H14" s="445">
        <f t="shared" si="6"/>
        <v>5176</v>
      </c>
      <c r="I14" s="194">
        <f t="shared" si="7"/>
        <v>1544.4</v>
      </c>
      <c r="J14" s="446">
        <f t="shared" si="8"/>
        <v>1544.4</v>
      </c>
      <c r="K14" s="420"/>
      <c r="L14" s="420"/>
    </row>
    <row r="15" spans="1:26" ht="25.5">
      <c r="A15" s="447" t="s">
        <v>386</v>
      </c>
      <c r="B15" s="444" t="s">
        <v>517</v>
      </c>
      <c r="C15" s="445">
        <v>5</v>
      </c>
      <c r="D15" s="445">
        <v>1</v>
      </c>
      <c r="E15" s="445">
        <v>13</v>
      </c>
      <c r="F15" s="445">
        <v>1.3</v>
      </c>
      <c r="G15" s="445">
        <v>973</v>
      </c>
      <c r="H15" s="445">
        <f t="shared" si="6"/>
        <v>4865</v>
      </c>
      <c r="I15" s="194">
        <f t="shared" si="7"/>
        <v>1394.25</v>
      </c>
      <c r="J15" s="446">
        <f t="shared" si="8"/>
        <v>1394.25</v>
      </c>
      <c r="K15" s="420"/>
      <c r="L15" s="420"/>
    </row>
    <row r="16" spans="1:26" ht="25.5">
      <c r="A16" s="443" t="s">
        <v>387</v>
      </c>
      <c r="B16" s="444" t="s">
        <v>518</v>
      </c>
      <c r="C16" s="445">
        <v>3</v>
      </c>
      <c r="D16" s="445">
        <v>1</v>
      </c>
      <c r="E16" s="445">
        <v>1</v>
      </c>
      <c r="F16" s="445">
        <v>0.8</v>
      </c>
      <c r="G16" s="445">
        <v>8</v>
      </c>
      <c r="H16" s="445">
        <f t="shared" si="6"/>
        <v>24</v>
      </c>
      <c r="I16" s="194">
        <f t="shared" si="7"/>
        <v>39.600000000000009</v>
      </c>
      <c r="J16" s="446">
        <f t="shared" si="8"/>
        <v>39.600000000000009</v>
      </c>
      <c r="K16" s="446"/>
      <c r="L16" s="446"/>
    </row>
    <row r="17" spans="1:12">
      <c r="A17" s="447" t="s">
        <v>388</v>
      </c>
      <c r="B17" s="444" t="s">
        <v>515</v>
      </c>
      <c r="C17" s="445">
        <v>4</v>
      </c>
      <c r="D17" s="445">
        <v>1</v>
      </c>
      <c r="E17" s="445">
        <v>2</v>
      </c>
      <c r="F17" s="445">
        <v>1</v>
      </c>
      <c r="G17" s="445">
        <v>113</v>
      </c>
      <c r="H17" s="445">
        <f t="shared" si="6"/>
        <v>452</v>
      </c>
      <c r="I17" s="194">
        <f t="shared" si="7"/>
        <v>132</v>
      </c>
      <c r="J17" s="446">
        <f t="shared" si="8"/>
        <v>132</v>
      </c>
      <c r="K17" s="446"/>
      <c r="L17" s="446"/>
    </row>
    <row r="18" spans="1:12">
      <c r="A18" s="443" t="s">
        <v>389</v>
      </c>
      <c r="B18" s="444" t="s">
        <v>519</v>
      </c>
      <c r="C18" s="445">
        <v>4</v>
      </c>
      <c r="D18" s="445">
        <v>1</v>
      </c>
      <c r="E18" s="445">
        <v>3</v>
      </c>
      <c r="F18" s="445">
        <v>1</v>
      </c>
      <c r="G18" s="445">
        <v>140</v>
      </c>
      <c r="H18" s="445">
        <f t="shared" si="6"/>
        <v>560</v>
      </c>
      <c r="I18" s="194">
        <f t="shared" si="7"/>
        <v>198</v>
      </c>
      <c r="J18" s="446">
        <f t="shared" si="8"/>
        <v>198</v>
      </c>
      <c r="K18" s="446"/>
      <c r="L18" s="446"/>
    </row>
    <row r="19" spans="1:12">
      <c r="A19" s="447" t="s">
        <v>390</v>
      </c>
      <c r="B19" s="444" t="s">
        <v>520</v>
      </c>
      <c r="C19" s="445">
        <v>3</v>
      </c>
      <c r="D19" s="445">
        <v>1</v>
      </c>
      <c r="E19" s="445">
        <v>2</v>
      </c>
      <c r="F19" s="445">
        <v>1</v>
      </c>
      <c r="G19" s="445">
        <v>113</v>
      </c>
      <c r="H19" s="445">
        <f t="shared" si="6"/>
        <v>339</v>
      </c>
      <c r="I19" s="194">
        <f t="shared" si="7"/>
        <v>99</v>
      </c>
      <c r="J19" s="446">
        <f t="shared" si="8"/>
        <v>99</v>
      </c>
      <c r="K19" s="446"/>
      <c r="L19" s="446"/>
    </row>
    <row r="20" spans="1:12">
      <c r="A20" s="443" t="s">
        <v>391</v>
      </c>
      <c r="B20" s="444" t="s">
        <v>520</v>
      </c>
      <c r="C20" s="445">
        <v>3</v>
      </c>
      <c r="D20" s="445">
        <v>1</v>
      </c>
      <c r="E20" s="445">
        <v>1</v>
      </c>
      <c r="F20" s="445">
        <v>2</v>
      </c>
      <c r="G20" s="445">
        <v>140</v>
      </c>
      <c r="H20" s="445">
        <f t="shared" si="6"/>
        <v>420</v>
      </c>
      <c r="I20" s="194">
        <f t="shared" si="7"/>
        <v>99</v>
      </c>
      <c r="J20" s="446">
        <f t="shared" si="8"/>
        <v>99</v>
      </c>
      <c r="K20" s="446"/>
      <c r="L20" s="446"/>
    </row>
    <row r="21" spans="1:12" ht="15.75" customHeight="1">
      <c r="A21" s="447" t="s">
        <v>392</v>
      </c>
      <c r="B21" s="444" t="s">
        <v>521</v>
      </c>
      <c r="C21" s="445">
        <v>3</v>
      </c>
      <c r="D21" s="445">
        <v>1</v>
      </c>
      <c r="E21" s="445">
        <v>1</v>
      </c>
      <c r="F21" s="445">
        <v>2</v>
      </c>
      <c r="G21" s="445">
        <v>27</v>
      </c>
      <c r="H21" s="445">
        <f t="shared" si="6"/>
        <v>81</v>
      </c>
      <c r="I21" s="194">
        <f t="shared" si="7"/>
        <v>99</v>
      </c>
      <c r="J21" s="446">
        <f t="shared" si="8"/>
        <v>99</v>
      </c>
      <c r="K21" s="446"/>
      <c r="L21" s="446"/>
    </row>
    <row r="22" spans="1:12" ht="15.75" customHeight="1">
      <c r="A22" s="443" t="s">
        <v>393</v>
      </c>
      <c r="B22" s="444" t="s">
        <v>522</v>
      </c>
      <c r="C22" s="445">
        <v>5</v>
      </c>
      <c r="D22" s="445">
        <v>1</v>
      </c>
      <c r="E22" s="445">
        <v>1</v>
      </c>
      <c r="F22" s="445">
        <v>1</v>
      </c>
      <c r="G22" s="445">
        <v>27</v>
      </c>
      <c r="H22" s="445">
        <f t="shared" si="6"/>
        <v>135</v>
      </c>
      <c r="I22" s="194">
        <f t="shared" si="7"/>
        <v>82.5</v>
      </c>
      <c r="J22" s="446">
        <f t="shared" si="8"/>
        <v>82.5</v>
      </c>
      <c r="K22" s="446"/>
      <c r="L22" s="446"/>
    </row>
    <row r="23" spans="1:12" ht="15.75" customHeight="1">
      <c r="A23" s="447" t="s">
        <v>394</v>
      </c>
      <c r="B23" s="444" t="s">
        <v>523</v>
      </c>
      <c r="C23" s="445">
        <v>2</v>
      </c>
      <c r="D23" s="445">
        <v>1</v>
      </c>
      <c r="E23" s="445">
        <v>1</v>
      </c>
      <c r="F23" s="445">
        <v>1</v>
      </c>
      <c r="G23" s="445">
        <v>44</v>
      </c>
      <c r="H23" s="445">
        <f t="shared" si="6"/>
        <v>88</v>
      </c>
      <c r="I23" s="194">
        <f t="shared" si="7"/>
        <v>33</v>
      </c>
      <c r="J23" s="446">
        <f t="shared" si="8"/>
        <v>33</v>
      </c>
      <c r="K23" s="446"/>
      <c r="L23" s="446"/>
    </row>
    <row r="24" spans="1:12" ht="15.75" customHeight="1">
      <c r="A24" s="443" t="s">
        <v>407</v>
      </c>
      <c r="B24" s="444" t="s">
        <v>524</v>
      </c>
      <c r="C24" s="445">
        <v>3</v>
      </c>
      <c r="D24" s="445">
        <v>1</v>
      </c>
      <c r="E24" s="445">
        <v>5</v>
      </c>
      <c r="F24" s="445">
        <v>1</v>
      </c>
      <c r="G24" s="445">
        <v>372</v>
      </c>
      <c r="H24" s="445">
        <f t="shared" si="6"/>
        <v>1116</v>
      </c>
      <c r="I24" s="194">
        <f t="shared" si="7"/>
        <v>247.5</v>
      </c>
      <c r="J24" s="446">
        <f t="shared" si="8"/>
        <v>247.5</v>
      </c>
      <c r="K24" s="446"/>
      <c r="L24" s="446"/>
    </row>
    <row r="25" spans="1:12" ht="15.75" customHeight="1">
      <c r="A25" s="447" t="s">
        <v>409</v>
      </c>
      <c r="B25" s="444" t="s">
        <v>525</v>
      </c>
      <c r="C25" s="445">
        <v>2</v>
      </c>
      <c r="D25" s="445">
        <v>1</v>
      </c>
      <c r="E25" s="445">
        <v>1</v>
      </c>
      <c r="F25" s="445">
        <v>0.7</v>
      </c>
      <c r="G25" s="445">
        <v>7</v>
      </c>
      <c r="H25" s="445">
        <f t="shared" si="6"/>
        <v>14</v>
      </c>
      <c r="I25" s="194">
        <f t="shared" si="7"/>
        <v>23.099999999999998</v>
      </c>
      <c r="J25" s="446">
        <f t="shared" si="8"/>
        <v>23.099999999999998</v>
      </c>
      <c r="K25" s="446"/>
      <c r="L25" s="446"/>
    </row>
    <row r="26" spans="1:12" ht="15.75" customHeight="1">
      <c r="A26" s="443" t="s">
        <v>396</v>
      </c>
      <c r="B26" s="444" t="s">
        <v>526</v>
      </c>
      <c r="C26" s="445">
        <v>3</v>
      </c>
      <c r="D26" s="445">
        <v>1</v>
      </c>
      <c r="E26" s="445">
        <v>1</v>
      </c>
      <c r="F26" s="445">
        <v>1</v>
      </c>
      <c r="G26" s="445">
        <v>48</v>
      </c>
      <c r="H26" s="445">
        <f t="shared" si="6"/>
        <v>144</v>
      </c>
      <c r="I26" s="194">
        <f t="shared" si="7"/>
        <v>49.5</v>
      </c>
      <c r="J26" s="446">
        <f t="shared" si="8"/>
        <v>49.5</v>
      </c>
      <c r="K26" s="446"/>
      <c r="L26" s="446"/>
    </row>
    <row r="27" spans="1:12" ht="15.75" customHeight="1">
      <c r="A27" s="447" t="s">
        <v>527</v>
      </c>
      <c r="B27" s="444" t="s">
        <v>521</v>
      </c>
      <c r="C27" s="445">
        <v>3</v>
      </c>
      <c r="D27" s="445">
        <v>1</v>
      </c>
      <c r="E27" s="445">
        <v>1</v>
      </c>
      <c r="F27" s="445">
        <v>1</v>
      </c>
      <c r="G27" s="445">
        <v>48</v>
      </c>
      <c r="H27" s="445">
        <f t="shared" si="6"/>
        <v>144</v>
      </c>
      <c r="I27" s="194">
        <f t="shared" si="7"/>
        <v>49.5</v>
      </c>
      <c r="J27" s="446">
        <f t="shared" si="8"/>
        <v>49.5</v>
      </c>
      <c r="K27" s="446"/>
      <c r="L27" s="446"/>
    </row>
    <row r="28" spans="1:12" ht="15.75" customHeight="1">
      <c r="A28" s="443" t="s">
        <v>528</v>
      </c>
      <c r="B28" s="444" t="s">
        <v>529</v>
      </c>
      <c r="C28" s="445">
        <v>5</v>
      </c>
      <c r="D28" s="445">
        <v>1</v>
      </c>
      <c r="E28" s="445">
        <v>2</v>
      </c>
      <c r="F28" s="445">
        <v>1</v>
      </c>
      <c r="G28" s="445">
        <v>74</v>
      </c>
      <c r="H28" s="445">
        <f t="shared" si="6"/>
        <v>370</v>
      </c>
      <c r="I28" s="194">
        <f t="shared" si="7"/>
        <v>165</v>
      </c>
      <c r="J28" s="446">
        <f t="shared" si="8"/>
        <v>165</v>
      </c>
      <c r="K28" s="446"/>
      <c r="L28" s="446"/>
    </row>
    <row r="29" spans="1:12" ht="15.75" customHeight="1">
      <c r="A29" s="447" t="s">
        <v>530</v>
      </c>
      <c r="B29" s="444" t="s">
        <v>531</v>
      </c>
      <c r="C29" s="445">
        <v>3</v>
      </c>
      <c r="D29" s="445">
        <v>1</v>
      </c>
      <c r="E29" s="445">
        <v>2</v>
      </c>
      <c r="F29" s="445">
        <v>1</v>
      </c>
      <c r="G29" s="445">
        <v>74</v>
      </c>
      <c r="H29" s="445">
        <f t="shared" si="6"/>
        <v>222</v>
      </c>
      <c r="I29" s="194">
        <f t="shared" si="7"/>
        <v>99</v>
      </c>
      <c r="J29" s="446">
        <f t="shared" si="8"/>
        <v>99</v>
      </c>
      <c r="K29" s="446"/>
      <c r="L29" s="446"/>
    </row>
    <row r="30" spans="1:12" ht="15.75" customHeight="1">
      <c r="A30" s="443" t="s">
        <v>532</v>
      </c>
      <c r="B30" s="444" t="s">
        <v>533</v>
      </c>
      <c r="C30" s="445">
        <v>3</v>
      </c>
      <c r="D30" s="445">
        <v>1</v>
      </c>
      <c r="E30" s="445">
        <v>1</v>
      </c>
      <c r="F30" s="445">
        <v>1</v>
      </c>
      <c r="G30" s="445">
        <v>48</v>
      </c>
      <c r="H30" s="445">
        <f t="shared" si="6"/>
        <v>144</v>
      </c>
      <c r="I30" s="194">
        <f t="shared" si="7"/>
        <v>49.5</v>
      </c>
      <c r="J30" s="446">
        <f t="shared" si="8"/>
        <v>49.5</v>
      </c>
      <c r="K30" s="446"/>
      <c r="L30" s="446"/>
    </row>
    <row r="31" spans="1:12" ht="15.75" customHeight="1">
      <c r="A31" s="448" t="s">
        <v>397</v>
      </c>
      <c r="B31" s="444" t="s">
        <v>534</v>
      </c>
      <c r="C31" s="445">
        <v>3</v>
      </c>
      <c r="D31" s="445">
        <v>1</v>
      </c>
      <c r="E31" s="445">
        <v>2</v>
      </c>
      <c r="F31" s="445">
        <v>1</v>
      </c>
      <c r="G31" s="445">
        <v>48</v>
      </c>
      <c r="H31" s="445">
        <f t="shared" si="6"/>
        <v>144</v>
      </c>
      <c r="I31" s="194">
        <f t="shared" si="7"/>
        <v>99</v>
      </c>
      <c r="J31" s="194">
        <f t="shared" si="8"/>
        <v>99</v>
      </c>
      <c r="K31" s="446"/>
      <c r="L31" s="446"/>
    </row>
    <row r="32" spans="1:12" ht="15.75" customHeight="1">
      <c r="A32" s="443" t="s">
        <v>535</v>
      </c>
      <c r="B32" s="444" t="s">
        <v>536</v>
      </c>
      <c r="C32" s="445">
        <v>3</v>
      </c>
      <c r="D32" s="445">
        <v>1</v>
      </c>
      <c r="E32" s="445">
        <v>1</v>
      </c>
      <c r="F32" s="445">
        <v>2</v>
      </c>
      <c r="G32" s="445">
        <v>26</v>
      </c>
      <c r="H32" s="445">
        <f t="shared" si="6"/>
        <v>78</v>
      </c>
      <c r="I32" s="194">
        <f t="shared" si="7"/>
        <v>99</v>
      </c>
      <c r="J32" s="446">
        <f t="shared" si="8"/>
        <v>99</v>
      </c>
      <c r="K32" s="446"/>
      <c r="L32" s="446"/>
    </row>
    <row r="33" spans="1:12" ht="15.75" customHeight="1">
      <c r="A33" s="448" t="s">
        <v>537</v>
      </c>
      <c r="B33" s="444" t="s">
        <v>526</v>
      </c>
      <c r="C33" s="445">
        <v>3</v>
      </c>
      <c r="D33" s="445">
        <v>1</v>
      </c>
      <c r="E33" s="445">
        <v>1</v>
      </c>
      <c r="F33" s="445">
        <v>2</v>
      </c>
      <c r="G33" s="445">
        <v>26</v>
      </c>
      <c r="H33" s="445">
        <f t="shared" si="6"/>
        <v>78</v>
      </c>
      <c r="I33" s="194">
        <f t="shared" si="7"/>
        <v>99</v>
      </c>
      <c r="J33" s="446">
        <f t="shared" si="8"/>
        <v>99</v>
      </c>
      <c r="K33" s="446"/>
      <c r="L33" s="446"/>
    </row>
    <row r="34" spans="1:12" ht="15.75" customHeight="1">
      <c r="A34" s="443" t="s">
        <v>538</v>
      </c>
      <c r="B34" s="444" t="s">
        <v>533</v>
      </c>
      <c r="C34" s="445">
        <v>3</v>
      </c>
      <c r="D34" s="445">
        <v>1</v>
      </c>
      <c r="E34" s="445">
        <v>1</v>
      </c>
      <c r="F34" s="445">
        <v>2</v>
      </c>
      <c r="G34" s="445">
        <v>26</v>
      </c>
      <c r="H34" s="445">
        <f t="shared" si="6"/>
        <v>78</v>
      </c>
      <c r="I34" s="194">
        <f t="shared" si="7"/>
        <v>99</v>
      </c>
      <c r="J34" s="446">
        <f t="shared" si="8"/>
        <v>99</v>
      </c>
      <c r="K34" s="446"/>
      <c r="L34" s="446"/>
    </row>
    <row r="35" spans="1:12" ht="15.75" customHeight="1">
      <c r="A35" s="448" t="s">
        <v>539</v>
      </c>
      <c r="B35" s="444" t="s">
        <v>540</v>
      </c>
      <c r="C35" s="445">
        <v>2</v>
      </c>
      <c r="D35" s="445">
        <v>1</v>
      </c>
      <c r="E35" s="445">
        <v>1</v>
      </c>
      <c r="F35" s="445">
        <v>2</v>
      </c>
      <c r="G35" s="445">
        <v>26</v>
      </c>
      <c r="H35" s="445">
        <f t="shared" si="6"/>
        <v>52</v>
      </c>
      <c r="I35" s="194">
        <f t="shared" si="7"/>
        <v>66</v>
      </c>
      <c r="J35" s="446">
        <f t="shared" si="8"/>
        <v>66</v>
      </c>
      <c r="K35" s="446"/>
      <c r="L35" s="446"/>
    </row>
    <row r="36" spans="1:12" ht="15.75" customHeight="1">
      <c r="A36" s="449"/>
      <c r="B36" s="426" t="s">
        <v>541</v>
      </c>
      <c r="C36" s="427">
        <f t="shared" ref="C36:J36" si="9">SUM(C37:C70)</f>
        <v>117</v>
      </c>
      <c r="D36" s="450">
        <f t="shared" si="9"/>
        <v>33</v>
      </c>
      <c r="E36" s="450">
        <f t="shared" si="9"/>
        <v>89</v>
      </c>
      <c r="F36" s="450">
        <f t="shared" si="9"/>
        <v>43.2</v>
      </c>
      <c r="G36" s="450">
        <f t="shared" si="9"/>
        <v>5084</v>
      </c>
      <c r="H36" s="450">
        <f t="shared" si="9"/>
        <v>17526</v>
      </c>
      <c r="I36" s="450">
        <f t="shared" si="9"/>
        <v>5908.65</v>
      </c>
      <c r="J36" s="450">
        <f t="shared" si="9"/>
        <v>5908.65</v>
      </c>
      <c r="K36" s="434"/>
      <c r="L36" s="434"/>
    </row>
    <row r="37" spans="1:12" ht="15.75" customHeight="1">
      <c r="A37" s="443" t="s">
        <v>542</v>
      </c>
      <c r="B37" s="451" t="s">
        <v>543</v>
      </c>
      <c r="C37" s="452">
        <v>4</v>
      </c>
      <c r="D37" s="452">
        <v>1</v>
      </c>
      <c r="E37" s="452">
        <v>3</v>
      </c>
      <c r="F37" s="452">
        <v>1</v>
      </c>
      <c r="G37" s="452">
        <v>120</v>
      </c>
      <c r="H37" s="452">
        <f t="shared" ref="H37:H70" si="10">C37*D37*G37</f>
        <v>480</v>
      </c>
      <c r="I37" s="453">
        <f t="shared" ref="I37:I70" si="11">C37*E37*F37*16.5</f>
        <v>198</v>
      </c>
      <c r="J37" s="453">
        <f t="shared" ref="J37:J70" si="12">I37</f>
        <v>198</v>
      </c>
      <c r="K37" s="453"/>
      <c r="L37" s="453"/>
    </row>
    <row r="38" spans="1:12" ht="15.75" customHeight="1">
      <c r="A38" s="448" t="s">
        <v>544</v>
      </c>
      <c r="B38" s="444" t="s">
        <v>545</v>
      </c>
      <c r="C38" s="445">
        <v>5</v>
      </c>
      <c r="D38" s="445">
        <v>1</v>
      </c>
      <c r="E38" s="445">
        <v>1</v>
      </c>
      <c r="F38" s="445">
        <v>1</v>
      </c>
      <c r="G38" s="445">
        <v>70</v>
      </c>
      <c r="H38" s="445">
        <f t="shared" si="10"/>
        <v>350</v>
      </c>
      <c r="I38" s="194">
        <f t="shared" si="11"/>
        <v>82.5</v>
      </c>
      <c r="J38" s="446">
        <f t="shared" si="12"/>
        <v>82.5</v>
      </c>
      <c r="K38" s="446"/>
      <c r="L38" s="446"/>
    </row>
    <row r="39" spans="1:12" ht="15.75" customHeight="1">
      <c r="A39" s="443" t="s">
        <v>546</v>
      </c>
      <c r="B39" s="444" t="s">
        <v>547</v>
      </c>
      <c r="C39" s="445">
        <v>5</v>
      </c>
      <c r="D39" s="445">
        <v>1</v>
      </c>
      <c r="E39" s="445">
        <v>3</v>
      </c>
      <c r="F39" s="445">
        <v>1</v>
      </c>
      <c r="G39" s="445">
        <v>120</v>
      </c>
      <c r="H39" s="445">
        <f t="shared" si="10"/>
        <v>600</v>
      </c>
      <c r="I39" s="194">
        <f t="shared" si="11"/>
        <v>247.5</v>
      </c>
      <c r="J39" s="446">
        <f t="shared" si="12"/>
        <v>247.5</v>
      </c>
      <c r="K39" s="446"/>
      <c r="L39" s="446"/>
    </row>
    <row r="40" spans="1:12" ht="15.75" customHeight="1">
      <c r="A40" s="448" t="s">
        <v>548</v>
      </c>
      <c r="B40" s="444" t="s">
        <v>549</v>
      </c>
      <c r="C40" s="445">
        <v>3</v>
      </c>
      <c r="D40" s="445">
        <v>1</v>
      </c>
      <c r="E40" s="445">
        <v>2</v>
      </c>
      <c r="F40" s="445">
        <v>1.3</v>
      </c>
      <c r="G40" s="445">
        <v>120</v>
      </c>
      <c r="H40" s="445">
        <f t="shared" si="10"/>
        <v>360</v>
      </c>
      <c r="I40" s="194">
        <f t="shared" si="11"/>
        <v>128.70000000000002</v>
      </c>
      <c r="J40" s="446">
        <f t="shared" si="12"/>
        <v>128.70000000000002</v>
      </c>
      <c r="K40" s="446"/>
      <c r="L40" s="446"/>
    </row>
    <row r="41" spans="1:12" ht="15.75" customHeight="1">
      <c r="A41" s="443" t="s">
        <v>550</v>
      </c>
      <c r="B41" s="444" t="s">
        <v>551</v>
      </c>
      <c r="C41" s="445">
        <v>3</v>
      </c>
      <c r="D41" s="445">
        <v>1</v>
      </c>
      <c r="E41" s="445">
        <v>1</v>
      </c>
      <c r="F41" s="445">
        <v>1</v>
      </c>
      <c r="G41" s="445">
        <v>60</v>
      </c>
      <c r="H41" s="445">
        <f t="shared" si="10"/>
        <v>180</v>
      </c>
      <c r="I41" s="194">
        <f t="shared" si="11"/>
        <v>49.5</v>
      </c>
      <c r="J41" s="446">
        <f t="shared" si="12"/>
        <v>49.5</v>
      </c>
      <c r="K41" s="446"/>
      <c r="L41" s="446"/>
    </row>
    <row r="42" spans="1:12" ht="15.75" customHeight="1">
      <c r="A42" s="448" t="s">
        <v>552</v>
      </c>
      <c r="B42" s="444" t="s">
        <v>545</v>
      </c>
      <c r="C42" s="445">
        <v>4</v>
      </c>
      <c r="D42" s="445">
        <v>1</v>
      </c>
      <c r="E42" s="445">
        <v>15</v>
      </c>
      <c r="F42" s="445">
        <v>1</v>
      </c>
      <c r="G42" s="445">
        <v>1294</v>
      </c>
      <c r="H42" s="445">
        <f t="shared" si="10"/>
        <v>5176</v>
      </c>
      <c r="I42" s="194">
        <f t="shared" si="11"/>
        <v>990</v>
      </c>
      <c r="J42" s="446">
        <f t="shared" si="12"/>
        <v>990</v>
      </c>
      <c r="K42" s="446"/>
      <c r="L42" s="446"/>
    </row>
    <row r="43" spans="1:12" ht="15.75" customHeight="1">
      <c r="A43" s="443" t="s">
        <v>553</v>
      </c>
      <c r="B43" s="444" t="s">
        <v>554</v>
      </c>
      <c r="C43" s="445">
        <v>3</v>
      </c>
      <c r="D43" s="445">
        <v>1</v>
      </c>
      <c r="E43" s="445">
        <v>8</v>
      </c>
      <c r="F43" s="445">
        <v>1</v>
      </c>
      <c r="G43" s="445">
        <v>500</v>
      </c>
      <c r="H43" s="445">
        <f t="shared" si="10"/>
        <v>1500</v>
      </c>
      <c r="I43" s="194">
        <f t="shared" si="11"/>
        <v>396</v>
      </c>
      <c r="J43" s="446">
        <f t="shared" si="12"/>
        <v>396</v>
      </c>
      <c r="K43" s="446"/>
      <c r="L43" s="446"/>
    </row>
    <row r="44" spans="1:12" ht="15.75" customHeight="1">
      <c r="A44" s="448" t="s">
        <v>555</v>
      </c>
      <c r="B44" s="444" t="s">
        <v>524</v>
      </c>
      <c r="C44" s="445">
        <v>3</v>
      </c>
      <c r="D44" s="445">
        <v>1</v>
      </c>
      <c r="E44" s="445">
        <v>1</v>
      </c>
      <c r="F44" s="445">
        <v>1</v>
      </c>
      <c r="G44" s="445">
        <v>20</v>
      </c>
      <c r="H44" s="445">
        <f t="shared" si="10"/>
        <v>60</v>
      </c>
      <c r="I44" s="194">
        <f t="shared" si="11"/>
        <v>49.5</v>
      </c>
      <c r="J44" s="446">
        <f t="shared" si="12"/>
        <v>49.5</v>
      </c>
      <c r="K44" s="446"/>
      <c r="L44" s="446"/>
    </row>
    <row r="45" spans="1:12" ht="15.75" customHeight="1">
      <c r="A45" s="443" t="s">
        <v>556</v>
      </c>
      <c r="B45" s="444" t="s">
        <v>557</v>
      </c>
      <c r="C45" s="445">
        <v>3</v>
      </c>
      <c r="D45" s="445">
        <v>1</v>
      </c>
      <c r="E45" s="445">
        <v>1</v>
      </c>
      <c r="F45" s="445">
        <v>1</v>
      </c>
      <c r="G45" s="445">
        <v>50</v>
      </c>
      <c r="H45" s="445">
        <f t="shared" si="10"/>
        <v>150</v>
      </c>
      <c r="I45" s="194">
        <f t="shared" si="11"/>
        <v>49.5</v>
      </c>
      <c r="J45" s="446">
        <f t="shared" si="12"/>
        <v>49.5</v>
      </c>
      <c r="K45" s="446"/>
      <c r="L45" s="446"/>
    </row>
    <row r="46" spans="1:12" ht="15.75" customHeight="1">
      <c r="A46" s="448" t="s">
        <v>558</v>
      </c>
      <c r="B46" s="444" t="s">
        <v>559</v>
      </c>
      <c r="C46" s="445">
        <v>3</v>
      </c>
      <c r="D46" s="445">
        <v>1</v>
      </c>
      <c r="E46" s="445">
        <v>1</v>
      </c>
      <c r="F46" s="445">
        <v>1</v>
      </c>
      <c r="G46" s="445">
        <v>88</v>
      </c>
      <c r="H46" s="445">
        <f t="shared" si="10"/>
        <v>264</v>
      </c>
      <c r="I46" s="194">
        <f t="shared" si="11"/>
        <v>49.5</v>
      </c>
      <c r="J46" s="446">
        <f t="shared" si="12"/>
        <v>49.5</v>
      </c>
      <c r="K46" s="446"/>
      <c r="L46" s="446"/>
    </row>
    <row r="47" spans="1:12" ht="15.75" customHeight="1">
      <c r="A47" s="443" t="s">
        <v>560</v>
      </c>
      <c r="B47" s="444" t="s">
        <v>561</v>
      </c>
      <c r="C47" s="445">
        <v>2</v>
      </c>
      <c r="D47" s="445">
        <v>1</v>
      </c>
      <c r="E47" s="445">
        <v>1</v>
      </c>
      <c r="F47" s="445">
        <v>1</v>
      </c>
      <c r="G47" s="445">
        <v>30</v>
      </c>
      <c r="H47" s="445">
        <f t="shared" si="10"/>
        <v>60</v>
      </c>
      <c r="I47" s="194">
        <f t="shared" si="11"/>
        <v>33</v>
      </c>
      <c r="J47" s="446">
        <f t="shared" si="12"/>
        <v>33</v>
      </c>
      <c r="K47" s="446"/>
      <c r="L47" s="446"/>
    </row>
    <row r="48" spans="1:12" ht="15.75" customHeight="1">
      <c r="A48" s="448" t="s">
        <v>562</v>
      </c>
      <c r="B48" s="444" t="s">
        <v>519</v>
      </c>
      <c r="C48" s="445">
        <v>4</v>
      </c>
      <c r="D48" s="445">
        <v>1</v>
      </c>
      <c r="E48" s="445">
        <v>6</v>
      </c>
      <c r="F48" s="445">
        <v>1</v>
      </c>
      <c r="G48" s="445">
        <v>348</v>
      </c>
      <c r="H48" s="445">
        <f t="shared" si="10"/>
        <v>1392</v>
      </c>
      <c r="I48" s="194">
        <f t="shared" si="11"/>
        <v>396</v>
      </c>
      <c r="J48" s="446">
        <f t="shared" si="12"/>
        <v>396</v>
      </c>
      <c r="K48" s="446"/>
      <c r="L48" s="446"/>
    </row>
    <row r="49" spans="1:12" ht="15.75" customHeight="1">
      <c r="A49" s="443" t="s">
        <v>563</v>
      </c>
      <c r="B49" s="444" t="s">
        <v>564</v>
      </c>
      <c r="C49" s="445">
        <v>2</v>
      </c>
      <c r="D49" s="445">
        <v>1</v>
      </c>
      <c r="E49" s="445">
        <v>5</v>
      </c>
      <c r="F49" s="445">
        <v>2</v>
      </c>
      <c r="G49" s="445">
        <v>296</v>
      </c>
      <c r="H49" s="445">
        <f t="shared" si="10"/>
        <v>592</v>
      </c>
      <c r="I49" s="194">
        <f t="shared" si="11"/>
        <v>330</v>
      </c>
      <c r="J49" s="446">
        <f t="shared" si="12"/>
        <v>330</v>
      </c>
      <c r="K49" s="446"/>
      <c r="L49" s="446"/>
    </row>
    <row r="50" spans="1:12" ht="15.75" customHeight="1">
      <c r="A50" s="448" t="s">
        <v>565</v>
      </c>
      <c r="B50" s="444" t="s">
        <v>524</v>
      </c>
      <c r="C50" s="445">
        <v>3</v>
      </c>
      <c r="D50" s="445">
        <v>1</v>
      </c>
      <c r="E50" s="445">
        <v>13</v>
      </c>
      <c r="F50" s="445">
        <v>1.3</v>
      </c>
      <c r="G50" s="445">
        <v>973</v>
      </c>
      <c r="H50" s="445">
        <f t="shared" si="10"/>
        <v>2919</v>
      </c>
      <c r="I50" s="194">
        <f t="shared" si="11"/>
        <v>836.55000000000007</v>
      </c>
      <c r="J50" s="446">
        <f t="shared" si="12"/>
        <v>836.55000000000007</v>
      </c>
      <c r="K50" s="446"/>
      <c r="L50" s="446"/>
    </row>
    <row r="51" spans="1:12" ht="15.75" customHeight="1">
      <c r="A51" s="443" t="s">
        <v>566</v>
      </c>
      <c r="B51" s="444" t="s">
        <v>567</v>
      </c>
      <c r="C51" s="445">
        <v>3</v>
      </c>
      <c r="D51" s="445">
        <v>1</v>
      </c>
      <c r="E51" s="445">
        <v>1</v>
      </c>
      <c r="F51" s="445">
        <v>1</v>
      </c>
      <c r="G51" s="445">
        <v>88</v>
      </c>
      <c r="H51" s="445">
        <f t="shared" si="10"/>
        <v>264</v>
      </c>
      <c r="I51" s="194">
        <f t="shared" si="11"/>
        <v>49.5</v>
      </c>
      <c r="J51" s="446">
        <f t="shared" si="12"/>
        <v>49.5</v>
      </c>
      <c r="K51" s="446"/>
      <c r="L51" s="446"/>
    </row>
    <row r="52" spans="1:12" ht="15.75" customHeight="1">
      <c r="A52" s="448" t="s">
        <v>568</v>
      </c>
      <c r="B52" s="444" t="s">
        <v>569</v>
      </c>
      <c r="C52" s="445">
        <v>4</v>
      </c>
      <c r="D52" s="445">
        <v>1</v>
      </c>
      <c r="E52" s="445">
        <v>1</v>
      </c>
      <c r="F52" s="445">
        <v>0.8</v>
      </c>
      <c r="G52" s="445">
        <v>8</v>
      </c>
      <c r="H52" s="445">
        <f t="shared" si="10"/>
        <v>32</v>
      </c>
      <c r="I52" s="194">
        <f t="shared" si="11"/>
        <v>52.800000000000004</v>
      </c>
      <c r="J52" s="446">
        <f t="shared" si="12"/>
        <v>52.800000000000004</v>
      </c>
      <c r="K52" s="446"/>
      <c r="L52" s="446"/>
    </row>
    <row r="53" spans="1:12" ht="15.75" customHeight="1">
      <c r="A53" s="443" t="s">
        <v>570</v>
      </c>
      <c r="B53" s="444" t="s">
        <v>520</v>
      </c>
      <c r="C53" s="445">
        <v>3</v>
      </c>
      <c r="D53" s="445">
        <v>1</v>
      </c>
      <c r="E53" s="445">
        <v>1</v>
      </c>
      <c r="F53" s="445">
        <v>0.8</v>
      </c>
      <c r="G53" s="445">
        <v>8</v>
      </c>
      <c r="H53" s="445">
        <f t="shared" si="10"/>
        <v>24</v>
      </c>
      <c r="I53" s="194">
        <f t="shared" si="11"/>
        <v>39.600000000000009</v>
      </c>
      <c r="J53" s="446">
        <f t="shared" si="12"/>
        <v>39.600000000000009</v>
      </c>
      <c r="K53" s="446"/>
      <c r="L53" s="446"/>
    </row>
    <row r="54" spans="1:12" ht="15.75" customHeight="1">
      <c r="A54" s="448" t="s">
        <v>571</v>
      </c>
      <c r="B54" s="444" t="s">
        <v>522</v>
      </c>
      <c r="C54" s="445">
        <v>5</v>
      </c>
      <c r="D54" s="445">
        <v>1</v>
      </c>
      <c r="E54" s="445">
        <v>2</v>
      </c>
      <c r="F54" s="445">
        <v>1</v>
      </c>
      <c r="G54" s="445">
        <v>113</v>
      </c>
      <c r="H54" s="445">
        <f t="shared" si="10"/>
        <v>565</v>
      </c>
      <c r="I54" s="194">
        <f t="shared" si="11"/>
        <v>165</v>
      </c>
      <c r="J54" s="446">
        <f t="shared" si="12"/>
        <v>165</v>
      </c>
      <c r="K54" s="446"/>
      <c r="L54" s="446"/>
    </row>
    <row r="55" spans="1:12" ht="15.75" customHeight="1">
      <c r="A55" s="443" t="s">
        <v>572</v>
      </c>
      <c r="B55" s="444" t="s">
        <v>573</v>
      </c>
      <c r="C55" s="445">
        <v>5</v>
      </c>
      <c r="D55" s="445">
        <v>1</v>
      </c>
      <c r="E55" s="445">
        <v>2</v>
      </c>
      <c r="F55" s="445">
        <v>1</v>
      </c>
      <c r="G55" s="445">
        <v>113</v>
      </c>
      <c r="H55" s="445">
        <f t="shared" si="10"/>
        <v>565</v>
      </c>
      <c r="I55" s="194">
        <f t="shared" si="11"/>
        <v>165</v>
      </c>
      <c r="J55" s="446">
        <f t="shared" si="12"/>
        <v>165</v>
      </c>
      <c r="K55" s="446"/>
      <c r="L55" s="446"/>
    </row>
    <row r="56" spans="1:12" ht="15.75" customHeight="1">
      <c r="A56" s="448" t="s">
        <v>574</v>
      </c>
      <c r="B56" s="444" t="s">
        <v>575</v>
      </c>
      <c r="C56" s="445">
        <v>4</v>
      </c>
      <c r="D56" s="445">
        <v>1</v>
      </c>
      <c r="E56" s="445">
        <v>2</v>
      </c>
      <c r="F56" s="445">
        <v>1</v>
      </c>
      <c r="G56" s="445">
        <v>113</v>
      </c>
      <c r="H56" s="445">
        <f t="shared" si="10"/>
        <v>452</v>
      </c>
      <c r="I56" s="194">
        <f t="shared" si="11"/>
        <v>132</v>
      </c>
      <c r="J56" s="446">
        <f t="shared" si="12"/>
        <v>132</v>
      </c>
      <c r="K56" s="446"/>
      <c r="L56" s="446"/>
    </row>
    <row r="57" spans="1:12" ht="15.75" customHeight="1">
      <c r="A57" s="443" t="s">
        <v>576</v>
      </c>
      <c r="B57" s="444" t="s">
        <v>575</v>
      </c>
      <c r="C57" s="445">
        <v>4</v>
      </c>
      <c r="D57" s="445">
        <v>1</v>
      </c>
      <c r="E57" s="445">
        <v>1</v>
      </c>
      <c r="F57" s="445">
        <v>2</v>
      </c>
      <c r="G57" s="445">
        <v>27</v>
      </c>
      <c r="H57" s="445">
        <f t="shared" si="10"/>
        <v>108</v>
      </c>
      <c r="I57" s="194">
        <f t="shared" si="11"/>
        <v>132</v>
      </c>
      <c r="J57" s="446">
        <f t="shared" si="12"/>
        <v>132</v>
      </c>
      <c r="K57" s="446"/>
      <c r="L57" s="446"/>
    </row>
    <row r="58" spans="1:12" ht="15.75" customHeight="1">
      <c r="A58" s="448" t="s">
        <v>577</v>
      </c>
      <c r="B58" s="444" t="s">
        <v>578</v>
      </c>
      <c r="C58" s="445">
        <v>5</v>
      </c>
      <c r="D58" s="445">
        <v>1</v>
      </c>
      <c r="E58" s="445">
        <v>1</v>
      </c>
      <c r="F58" s="445">
        <v>2</v>
      </c>
      <c r="G58" s="445">
        <v>27</v>
      </c>
      <c r="H58" s="445">
        <f t="shared" si="10"/>
        <v>135</v>
      </c>
      <c r="I58" s="194">
        <f t="shared" si="11"/>
        <v>165</v>
      </c>
      <c r="J58" s="446">
        <f t="shared" si="12"/>
        <v>165</v>
      </c>
      <c r="K58" s="446"/>
      <c r="L58" s="446"/>
    </row>
    <row r="59" spans="1:12" ht="15.75" customHeight="1">
      <c r="A59" s="443" t="s">
        <v>579</v>
      </c>
      <c r="B59" s="444" t="s">
        <v>580</v>
      </c>
      <c r="C59" s="445">
        <v>3</v>
      </c>
      <c r="D59" s="445">
        <v>1</v>
      </c>
      <c r="E59" s="445">
        <v>1</v>
      </c>
      <c r="F59" s="445">
        <v>2</v>
      </c>
      <c r="G59" s="445">
        <v>27</v>
      </c>
      <c r="H59" s="445">
        <f t="shared" si="10"/>
        <v>81</v>
      </c>
      <c r="I59" s="194">
        <f t="shared" si="11"/>
        <v>99</v>
      </c>
      <c r="J59" s="446">
        <f t="shared" si="12"/>
        <v>99</v>
      </c>
      <c r="K59" s="446"/>
      <c r="L59" s="446"/>
    </row>
    <row r="60" spans="1:12" ht="15.75" customHeight="1">
      <c r="A60" s="448" t="s">
        <v>581</v>
      </c>
      <c r="B60" s="454" t="s">
        <v>582</v>
      </c>
      <c r="C60" s="445">
        <v>3</v>
      </c>
      <c r="D60" s="445">
        <v>1</v>
      </c>
      <c r="E60" s="445">
        <v>1</v>
      </c>
      <c r="F60" s="445">
        <v>2</v>
      </c>
      <c r="G60" s="445">
        <v>27</v>
      </c>
      <c r="H60" s="445">
        <f t="shared" si="10"/>
        <v>81</v>
      </c>
      <c r="I60" s="194">
        <f t="shared" si="11"/>
        <v>99</v>
      </c>
      <c r="J60" s="446">
        <f t="shared" si="12"/>
        <v>99</v>
      </c>
      <c r="K60" s="446"/>
      <c r="L60" s="446"/>
    </row>
    <row r="61" spans="1:12" ht="15.75" customHeight="1">
      <c r="A61" s="455" t="s">
        <v>583</v>
      </c>
      <c r="B61" s="444" t="s">
        <v>584</v>
      </c>
      <c r="C61" s="445">
        <v>3</v>
      </c>
      <c r="D61" s="445">
        <v>1</v>
      </c>
      <c r="E61" s="445">
        <v>2</v>
      </c>
      <c r="F61" s="445">
        <v>1</v>
      </c>
      <c r="G61" s="445">
        <v>48</v>
      </c>
      <c r="H61" s="445">
        <f t="shared" si="10"/>
        <v>144</v>
      </c>
      <c r="I61" s="194">
        <f t="shared" si="11"/>
        <v>99</v>
      </c>
      <c r="J61" s="194">
        <f t="shared" si="12"/>
        <v>99</v>
      </c>
      <c r="K61" s="446"/>
      <c r="L61" s="446"/>
    </row>
    <row r="62" spans="1:12" ht="15.75" customHeight="1">
      <c r="A62" s="448" t="s">
        <v>585</v>
      </c>
      <c r="B62" s="444" t="s">
        <v>586</v>
      </c>
      <c r="C62" s="445">
        <v>3</v>
      </c>
      <c r="D62" s="445">
        <v>1</v>
      </c>
      <c r="E62" s="445">
        <v>1</v>
      </c>
      <c r="F62" s="445">
        <v>1</v>
      </c>
      <c r="G62" s="445">
        <v>48</v>
      </c>
      <c r="H62" s="445">
        <f t="shared" si="10"/>
        <v>144</v>
      </c>
      <c r="I62" s="194">
        <f t="shared" si="11"/>
        <v>49.5</v>
      </c>
      <c r="J62" s="446">
        <f t="shared" si="12"/>
        <v>49.5</v>
      </c>
      <c r="K62" s="446"/>
      <c r="L62" s="446"/>
    </row>
    <row r="63" spans="1:12" ht="15.75" customHeight="1">
      <c r="A63" s="443" t="s">
        <v>587</v>
      </c>
      <c r="B63" s="444" t="s">
        <v>536</v>
      </c>
      <c r="C63" s="445">
        <v>3</v>
      </c>
      <c r="D63" s="445">
        <v>1</v>
      </c>
      <c r="E63" s="445">
        <v>1</v>
      </c>
      <c r="F63" s="445">
        <v>1</v>
      </c>
      <c r="G63" s="445">
        <v>48</v>
      </c>
      <c r="H63" s="445">
        <f t="shared" si="10"/>
        <v>144</v>
      </c>
      <c r="I63" s="194">
        <f t="shared" si="11"/>
        <v>49.5</v>
      </c>
      <c r="J63" s="446">
        <f t="shared" si="12"/>
        <v>49.5</v>
      </c>
      <c r="K63" s="446"/>
      <c r="L63" s="446"/>
    </row>
    <row r="64" spans="1:12" ht="15.75" customHeight="1">
      <c r="A64" s="448" t="s">
        <v>588</v>
      </c>
      <c r="B64" s="444" t="s">
        <v>589</v>
      </c>
      <c r="C64" s="445">
        <v>3</v>
      </c>
      <c r="D64" s="445">
        <v>1</v>
      </c>
      <c r="E64" s="445">
        <v>1</v>
      </c>
      <c r="F64" s="445">
        <v>1</v>
      </c>
      <c r="G64" s="445">
        <v>48</v>
      </c>
      <c r="H64" s="445">
        <f t="shared" si="10"/>
        <v>144</v>
      </c>
      <c r="I64" s="194">
        <f t="shared" si="11"/>
        <v>49.5</v>
      </c>
      <c r="J64" s="446">
        <f t="shared" si="12"/>
        <v>49.5</v>
      </c>
      <c r="K64" s="446"/>
      <c r="L64" s="446"/>
    </row>
    <row r="65" spans="1:12" ht="15.75" customHeight="1">
      <c r="A65" s="443" t="s">
        <v>590</v>
      </c>
      <c r="B65" s="444" t="s">
        <v>589</v>
      </c>
      <c r="C65" s="445">
        <v>3</v>
      </c>
      <c r="D65" s="445">
        <v>1</v>
      </c>
      <c r="E65" s="445">
        <v>1</v>
      </c>
      <c r="F65" s="445">
        <v>2</v>
      </c>
      <c r="G65" s="445">
        <v>26</v>
      </c>
      <c r="H65" s="445">
        <f t="shared" si="10"/>
        <v>78</v>
      </c>
      <c r="I65" s="194">
        <f t="shared" si="11"/>
        <v>99</v>
      </c>
      <c r="J65" s="446">
        <f t="shared" si="12"/>
        <v>99</v>
      </c>
      <c r="K65" s="446"/>
      <c r="L65" s="446"/>
    </row>
    <row r="66" spans="1:12" ht="15.75" customHeight="1">
      <c r="A66" s="448" t="s">
        <v>591</v>
      </c>
      <c r="B66" s="444" t="s">
        <v>592</v>
      </c>
      <c r="C66" s="445">
        <v>3</v>
      </c>
      <c r="D66" s="445"/>
      <c r="E66" s="445">
        <v>4</v>
      </c>
      <c r="F66" s="445">
        <v>1</v>
      </c>
      <c r="G66" s="445">
        <v>74</v>
      </c>
      <c r="H66" s="445">
        <f t="shared" si="10"/>
        <v>0</v>
      </c>
      <c r="I66" s="194">
        <f t="shared" si="11"/>
        <v>198</v>
      </c>
      <c r="J66" s="446">
        <f t="shared" si="12"/>
        <v>198</v>
      </c>
      <c r="K66" s="446"/>
      <c r="L66" s="446"/>
    </row>
    <row r="67" spans="1:12" ht="15.75" customHeight="1">
      <c r="A67" s="443" t="s">
        <v>593</v>
      </c>
      <c r="B67" s="444" t="s">
        <v>594</v>
      </c>
      <c r="C67" s="445">
        <v>3</v>
      </c>
      <c r="D67" s="445">
        <v>1</v>
      </c>
      <c r="E67" s="445">
        <v>2</v>
      </c>
      <c r="F67" s="445">
        <v>1</v>
      </c>
      <c r="G67" s="445">
        <v>74</v>
      </c>
      <c r="H67" s="445">
        <f t="shared" si="10"/>
        <v>222</v>
      </c>
      <c r="I67" s="194">
        <f t="shared" si="11"/>
        <v>99</v>
      </c>
      <c r="J67" s="446">
        <f t="shared" si="12"/>
        <v>99</v>
      </c>
      <c r="K67" s="446"/>
      <c r="L67" s="446"/>
    </row>
    <row r="68" spans="1:12" ht="15.75" customHeight="1">
      <c r="A68" s="448" t="s">
        <v>595</v>
      </c>
      <c r="B68" s="444" t="s">
        <v>586</v>
      </c>
      <c r="C68" s="445">
        <v>4</v>
      </c>
      <c r="D68" s="445">
        <v>1</v>
      </c>
      <c r="E68" s="445">
        <v>1</v>
      </c>
      <c r="F68" s="445">
        <v>2</v>
      </c>
      <c r="G68" s="445">
        <v>26</v>
      </c>
      <c r="H68" s="445">
        <f t="shared" si="10"/>
        <v>104</v>
      </c>
      <c r="I68" s="194">
        <f t="shared" si="11"/>
        <v>132</v>
      </c>
      <c r="J68" s="446">
        <f t="shared" si="12"/>
        <v>132</v>
      </c>
      <c r="K68" s="446"/>
      <c r="L68" s="446"/>
    </row>
    <row r="69" spans="1:12" ht="15.75" customHeight="1">
      <c r="A69" s="443" t="s">
        <v>596</v>
      </c>
      <c r="B69" s="444" t="s">
        <v>597</v>
      </c>
      <c r="C69" s="445">
        <v>3</v>
      </c>
      <c r="D69" s="445">
        <v>1</v>
      </c>
      <c r="E69" s="445">
        <v>1</v>
      </c>
      <c r="F69" s="445">
        <v>2</v>
      </c>
      <c r="G69" s="445">
        <v>26</v>
      </c>
      <c r="H69" s="445">
        <f t="shared" si="10"/>
        <v>78</v>
      </c>
      <c r="I69" s="194">
        <f t="shared" si="11"/>
        <v>99</v>
      </c>
      <c r="J69" s="446">
        <f t="shared" si="12"/>
        <v>99</v>
      </c>
      <c r="K69" s="446"/>
      <c r="L69" s="446"/>
    </row>
    <row r="70" spans="1:12" ht="15.75" customHeight="1">
      <c r="A70" s="448" t="s">
        <v>598</v>
      </c>
      <c r="B70" s="444" t="s">
        <v>599</v>
      </c>
      <c r="C70" s="445">
        <v>3</v>
      </c>
      <c r="D70" s="445">
        <v>1</v>
      </c>
      <c r="E70" s="445">
        <v>1</v>
      </c>
      <c r="F70" s="445">
        <v>2</v>
      </c>
      <c r="G70" s="445">
        <v>26</v>
      </c>
      <c r="H70" s="445">
        <f t="shared" si="10"/>
        <v>78</v>
      </c>
      <c r="I70" s="194">
        <f t="shared" si="11"/>
        <v>99</v>
      </c>
      <c r="J70" s="446">
        <f t="shared" si="12"/>
        <v>99</v>
      </c>
      <c r="K70" s="446"/>
      <c r="L70" s="446"/>
    </row>
    <row r="71" spans="1:12" ht="15.75" customHeight="1">
      <c r="A71" s="456" t="s">
        <v>78</v>
      </c>
      <c r="B71" s="457" t="s">
        <v>600</v>
      </c>
      <c r="C71" s="458">
        <v>0</v>
      </c>
      <c r="D71" s="420">
        <f t="shared" ref="D71:J71" si="13">SUM(D72:D76)</f>
        <v>0</v>
      </c>
      <c r="E71" s="420">
        <f t="shared" si="13"/>
        <v>0</v>
      </c>
      <c r="F71" s="420">
        <f t="shared" si="13"/>
        <v>0</v>
      </c>
      <c r="G71" s="420">
        <f t="shared" si="13"/>
        <v>0</v>
      </c>
      <c r="H71" s="420">
        <f t="shared" si="13"/>
        <v>0</v>
      </c>
      <c r="I71" s="420">
        <f t="shared" si="13"/>
        <v>0</v>
      </c>
      <c r="J71" s="420">
        <f t="shared" si="13"/>
        <v>0</v>
      </c>
      <c r="K71" s="446"/>
      <c r="L71" s="446"/>
    </row>
    <row r="72" spans="1:12" ht="15.75" customHeight="1">
      <c r="A72" s="459" t="s">
        <v>452</v>
      </c>
      <c r="B72" s="460" t="s">
        <v>601</v>
      </c>
      <c r="C72" s="461"/>
      <c r="D72" s="445"/>
      <c r="E72" s="445"/>
      <c r="F72" s="445"/>
      <c r="G72" s="445"/>
      <c r="H72" s="445"/>
      <c r="I72" s="461"/>
      <c r="J72" s="446"/>
      <c r="K72" s="446"/>
      <c r="L72" s="446"/>
    </row>
    <row r="73" spans="1:12" ht="15.75" customHeight="1">
      <c r="A73" s="459" t="s">
        <v>464</v>
      </c>
      <c r="B73" s="460" t="s">
        <v>602</v>
      </c>
      <c r="C73" s="461"/>
      <c r="D73" s="445"/>
      <c r="E73" s="445"/>
      <c r="F73" s="445"/>
      <c r="G73" s="445"/>
      <c r="H73" s="445"/>
      <c r="I73" s="461"/>
      <c r="J73" s="446"/>
      <c r="K73" s="446"/>
      <c r="L73" s="446"/>
    </row>
    <row r="74" spans="1:12" ht="15.75" customHeight="1">
      <c r="A74" s="459" t="s">
        <v>465</v>
      </c>
      <c r="B74" s="460" t="s">
        <v>603</v>
      </c>
      <c r="C74" s="461"/>
      <c r="D74" s="445"/>
      <c r="E74" s="445"/>
      <c r="F74" s="445"/>
      <c r="G74" s="445"/>
      <c r="H74" s="445"/>
      <c r="I74" s="461"/>
      <c r="J74" s="446"/>
      <c r="K74" s="446"/>
      <c r="L74" s="446"/>
    </row>
    <row r="75" spans="1:12" ht="15.75" customHeight="1">
      <c r="A75" s="459" t="s">
        <v>466</v>
      </c>
      <c r="B75" s="460" t="s">
        <v>604</v>
      </c>
      <c r="C75" s="461"/>
      <c r="D75" s="445"/>
      <c r="E75" s="445"/>
      <c r="F75" s="445"/>
      <c r="G75" s="445"/>
      <c r="H75" s="445"/>
      <c r="I75" s="461"/>
      <c r="J75" s="446"/>
      <c r="K75" s="446"/>
      <c r="L75" s="446"/>
    </row>
    <row r="76" spans="1:12" ht="15.75" customHeight="1">
      <c r="A76" s="462" t="s">
        <v>467</v>
      </c>
      <c r="B76" s="460" t="s">
        <v>605</v>
      </c>
      <c r="C76" s="461"/>
      <c r="D76" s="445"/>
      <c r="E76" s="445"/>
      <c r="F76" s="445"/>
      <c r="G76" s="445"/>
      <c r="H76" s="445"/>
      <c r="I76" s="461"/>
      <c r="J76" s="446"/>
      <c r="K76" s="446"/>
      <c r="L76" s="446"/>
    </row>
    <row r="77" spans="1:12" ht="15.75" customHeight="1">
      <c r="A77" s="463">
        <v>2</v>
      </c>
      <c r="B77" s="416" t="s">
        <v>398</v>
      </c>
      <c r="C77" s="458">
        <f t="shared" ref="C77:L77" si="14">C78+C94</f>
        <v>39</v>
      </c>
      <c r="D77" s="420">
        <f t="shared" si="14"/>
        <v>13</v>
      </c>
      <c r="E77" s="420">
        <f t="shared" si="14"/>
        <v>13</v>
      </c>
      <c r="F77" s="420">
        <f t="shared" si="14"/>
        <v>13</v>
      </c>
      <c r="G77" s="420">
        <f t="shared" si="14"/>
        <v>604</v>
      </c>
      <c r="H77" s="420">
        <f t="shared" si="14"/>
        <v>1560</v>
      </c>
      <c r="I77" s="420">
        <f t="shared" si="14"/>
        <v>3617.625</v>
      </c>
      <c r="J77" s="420">
        <f t="shared" si="14"/>
        <v>2638.375</v>
      </c>
      <c r="K77" s="420">
        <f t="shared" si="14"/>
        <v>332.125</v>
      </c>
      <c r="L77" s="420">
        <f t="shared" si="14"/>
        <v>647.125</v>
      </c>
    </row>
    <row r="78" spans="1:12" ht="15.75" customHeight="1">
      <c r="A78" s="421" t="s">
        <v>76</v>
      </c>
      <c r="B78" s="422" t="s">
        <v>606</v>
      </c>
      <c r="C78" s="376">
        <f t="shared" ref="C78:L78" si="15">C79+C85</f>
        <v>39</v>
      </c>
      <c r="D78" s="420">
        <f t="shared" si="15"/>
        <v>13</v>
      </c>
      <c r="E78" s="420">
        <f t="shared" si="15"/>
        <v>13</v>
      </c>
      <c r="F78" s="420">
        <f t="shared" si="15"/>
        <v>13</v>
      </c>
      <c r="G78" s="420">
        <f t="shared" si="15"/>
        <v>520</v>
      </c>
      <c r="H78" s="420">
        <f t="shared" si="15"/>
        <v>1560</v>
      </c>
      <c r="I78" s="420">
        <f t="shared" si="15"/>
        <v>677.625</v>
      </c>
      <c r="J78" s="420">
        <f t="shared" si="15"/>
        <v>573.375</v>
      </c>
      <c r="K78" s="420">
        <f t="shared" si="15"/>
        <v>52.125</v>
      </c>
      <c r="L78" s="420">
        <f t="shared" si="15"/>
        <v>52.125</v>
      </c>
    </row>
    <row r="79" spans="1:12" ht="15.75" customHeight="1">
      <c r="A79" s="464"/>
      <c r="B79" s="465" t="s">
        <v>513</v>
      </c>
      <c r="C79" s="376">
        <f t="shared" ref="C79:L79" si="16">SUM(C80:C84)</f>
        <v>15</v>
      </c>
      <c r="D79" s="423">
        <f t="shared" si="16"/>
        <v>5</v>
      </c>
      <c r="E79" s="423">
        <f t="shared" si="16"/>
        <v>5</v>
      </c>
      <c r="F79" s="423">
        <f t="shared" si="16"/>
        <v>5</v>
      </c>
      <c r="G79" s="423">
        <f t="shared" si="16"/>
        <v>200</v>
      </c>
      <c r="H79" s="423">
        <f t="shared" si="16"/>
        <v>600</v>
      </c>
      <c r="I79" s="423">
        <f t="shared" si="16"/>
        <v>260.625</v>
      </c>
      <c r="J79" s="423">
        <f t="shared" si="16"/>
        <v>208.5</v>
      </c>
      <c r="K79" s="423">
        <f t="shared" si="16"/>
        <v>52.125</v>
      </c>
      <c r="L79" s="423">
        <f t="shared" si="16"/>
        <v>0</v>
      </c>
    </row>
    <row r="80" spans="1:12" ht="15.75" customHeight="1">
      <c r="A80" s="464" t="s">
        <v>382</v>
      </c>
      <c r="B80" s="444" t="s">
        <v>607</v>
      </c>
      <c r="C80" s="366">
        <v>3</v>
      </c>
      <c r="D80" s="366">
        <v>1</v>
      </c>
      <c r="E80" s="366">
        <v>1</v>
      </c>
      <c r="F80" s="366">
        <v>1</v>
      </c>
      <c r="G80" s="366">
        <v>40</v>
      </c>
      <c r="H80" s="445">
        <f t="shared" ref="H80:H84" si="17">C80*D80*G80</f>
        <v>120</v>
      </c>
      <c r="I80" s="194">
        <f t="shared" ref="I80:I84" si="18">52.125*E80</f>
        <v>52.125</v>
      </c>
      <c r="J80" s="446">
        <f t="shared" ref="J80:J82" si="19">I80</f>
        <v>52.125</v>
      </c>
      <c r="K80" s="446"/>
      <c r="L80" s="446"/>
    </row>
    <row r="81" spans="1:12" ht="15.75" customHeight="1">
      <c r="A81" s="447" t="s">
        <v>384</v>
      </c>
      <c r="B81" s="444" t="s">
        <v>608</v>
      </c>
      <c r="C81" s="366">
        <v>3</v>
      </c>
      <c r="D81" s="366">
        <v>1</v>
      </c>
      <c r="E81" s="366">
        <v>1</v>
      </c>
      <c r="F81" s="366">
        <v>1</v>
      </c>
      <c r="G81" s="366">
        <v>40</v>
      </c>
      <c r="H81" s="445">
        <f t="shared" si="17"/>
        <v>120</v>
      </c>
      <c r="I81" s="194">
        <f t="shared" si="18"/>
        <v>52.125</v>
      </c>
      <c r="J81" s="446">
        <f t="shared" si="19"/>
        <v>52.125</v>
      </c>
      <c r="K81" s="446"/>
      <c r="L81" s="446"/>
    </row>
    <row r="82" spans="1:12" ht="15.75" customHeight="1">
      <c r="A82" s="443" t="s">
        <v>385</v>
      </c>
      <c r="B82" s="444" t="s">
        <v>536</v>
      </c>
      <c r="C82" s="366">
        <v>3</v>
      </c>
      <c r="D82" s="366">
        <v>1</v>
      </c>
      <c r="E82" s="366">
        <v>1</v>
      </c>
      <c r="F82" s="366">
        <v>1</v>
      </c>
      <c r="G82" s="366">
        <v>40</v>
      </c>
      <c r="H82" s="445">
        <f t="shared" si="17"/>
        <v>120</v>
      </c>
      <c r="I82" s="194">
        <f t="shared" si="18"/>
        <v>52.125</v>
      </c>
      <c r="J82" s="446">
        <f t="shared" si="19"/>
        <v>52.125</v>
      </c>
      <c r="K82" s="446"/>
      <c r="L82" s="446"/>
    </row>
    <row r="83" spans="1:12" ht="15.75" customHeight="1">
      <c r="A83" s="466" t="s">
        <v>386</v>
      </c>
      <c r="B83" s="444" t="s">
        <v>609</v>
      </c>
      <c r="C83" s="366">
        <v>3</v>
      </c>
      <c r="D83" s="366">
        <v>1</v>
      </c>
      <c r="E83" s="366">
        <v>1</v>
      </c>
      <c r="F83" s="366">
        <v>1</v>
      </c>
      <c r="G83" s="366">
        <v>40</v>
      </c>
      <c r="H83" s="445">
        <f t="shared" si="17"/>
        <v>120</v>
      </c>
      <c r="I83" s="194">
        <f t="shared" si="18"/>
        <v>52.125</v>
      </c>
      <c r="J83" s="129"/>
      <c r="K83" s="446">
        <f>I83</f>
        <v>52.125</v>
      </c>
      <c r="L83" s="446"/>
    </row>
    <row r="84" spans="1:12" ht="15.75" customHeight="1">
      <c r="A84" s="447" t="s">
        <v>387</v>
      </c>
      <c r="B84" s="444" t="s">
        <v>610</v>
      </c>
      <c r="C84" s="366">
        <v>3</v>
      </c>
      <c r="D84" s="366">
        <v>1</v>
      </c>
      <c r="E84" s="366">
        <v>1</v>
      </c>
      <c r="F84" s="366">
        <v>1</v>
      </c>
      <c r="G84" s="366">
        <v>40</v>
      </c>
      <c r="H84" s="445">
        <f t="shared" si="17"/>
        <v>120</v>
      </c>
      <c r="I84" s="194">
        <f t="shared" si="18"/>
        <v>52.125</v>
      </c>
      <c r="J84" s="446">
        <f>I84</f>
        <v>52.125</v>
      </c>
      <c r="K84" s="446"/>
      <c r="L84" s="446"/>
    </row>
    <row r="85" spans="1:12" ht="15.75" customHeight="1">
      <c r="A85" s="443"/>
      <c r="B85" s="467" t="s">
        <v>541</v>
      </c>
      <c r="C85" s="376">
        <f t="shared" ref="C85:L85" si="20">SUM(C86:C93)</f>
        <v>24</v>
      </c>
      <c r="D85" s="423">
        <f t="shared" si="20"/>
        <v>8</v>
      </c>
      <c r="E85" s="423">
        <f t="shared" si="20"/>
        <v>8</v>
      </c>
      <c r="F85" s="423">
        <f t="shared" si="20"/>
        <v>8</v>
      </c>
      <c r="G85" s="423">
        <f t="shared" si="20"/>
        <v>320</v>
      </c>
      <c r="H85" s="423">
        <f t="shared" si="20"/>
        <v>960</v>
      </c>
      <c r="I85" s="423">
        <f t="shared" si="20"/>
        <v>417</v>
      </c>
      <c r="J85" s="423">
        <f t="shared" si="20"/>
        <v>364.875</v>
      </c>
      <c r="K85" s="423">
        <f t="shared" si="20"/>
        <v>0</v>
      </c>
      <c r="L85" s="423">
        <f t="shared" si="20"/>
        <v>52.125</v>
      </c>
    </row>
    <row r="86" spans="1:12" ht="15.75" customHeight="1">
      <c r="A86" s="443" t="s">
        <v>388</v>
      </c>
      <c r="B86" s="1590" t="s">
        <v>611</v>
      </c>
      <c r="C86" s="366">
        <v>3</v>
      </c>
      <c r="D86" s="366">
        <v>1</v>
      </c>
      <c r="E86" s="366">
        <v>1</v>
      </c>
      <c r="F86" s="366">
        <v>1</v>
      </c>
      <c r="G86" s="366">
        <v>40</v>
      </c>
      <c r="H86" s="445">
        <f t="shared" ref="H86:H88" si="21">C86*D86*G86</f>
        <v>120</v>
      </c>
      <c r="I86" s="194">
        <f t="shared" ref="I86:I93" si="22">52.125*E86</f>
        <v>52.125</v>
      </c>
      <c r="J86" s="446">
        <f t="shared" ref="J86:J89" si="23">I86</f>
        <v>52.125</v>
      </c>
      <c r="K86" s="446"/>
      <c r="L86" s="446"/>
    </row>
    <row r="87" spans="1:12" ht="15.75" customHeight="1">
      <c r="A87" s="447" t="s">
        <v>389</v>
      </c>
      <c r="B87" s="1591"/>
      <c r="C87" s="366">
        <v>3</v>
      </c>
      <c r="D87" s="366">
        <v>1</v>
      </c>
      <c r="E87" s="366">
        <v>1</v>
      </c>
      <c r="F87" s="366">
        <v>1</v>
      </c>
      <c r="G87" s="366">
        <v>40</v>
      </c>
      <c r="H87" s="445">
        <f t="shared" si="21"/>
        <v>120</v>
      </c>
      <c r="I87" s="194">
        <f t="shared" si="22"/>
        <v>52.125</v>
      </c>
      <c r="J87" s="446">
        <f t="shared" si="23"/>
        <v>52.125</v>
      </c>
      <c r="K87" s="446"/>
      <c r="L87" s="446"/>
    </row>
    <row r="88" spans="1:12" ht="15.75" customHeight="1">
      <c r="A88" s="459" t="s">
        <v>390</v>
      </c>
      <c r="B88" s="1592"/>
      <c r="C88" s="366">
        <v>3</v>
      </c>
      <c r="D88" s="366">
        <v>1</v>
      </c>
      <c r="E88" s="366">
        <v>1</v>
      </c>
      <c r="F88" s="366">
        <v>1</v>
      </c>
      <c r="G88" s="366">
        <v>40</v>
      </c>
      <c r="H88" s="445">
        <f t="shared" si="21"/>
        <v>120</v>
      </c>
      <c r="I88" s="194">
        <f t="shared" si="22"/>
        <v>52.125</v>
      </c>
      <c r="J88" s="446">
        <f t="shared" si="23"/>
        <v>52.125</v>
      </c>
      <c r="K88" s="446"/>
      <c r="L88" s="446"/>
    </row>
    <row r="89" spans="1:12" ht="15.75" customHeight="1">
      <c r="A89" s="459" t="s">
        <v>391</v>
      </c>
      <c r="B89" s="469" t="s">
        <v>612</v>
      </c>
      <c r="C89" s="366">
        <v>3</v>
      </c>
      <c r="D89" s="366">
        <v>1</v>
      </c>
      <c r="E89" s="366">
        <v>1</v>
      </c>
      <c r="F89" s="366">
        <v>1</v>
      </c>
      <c r="G89" s="366">
        <v>40</v>
      </c>
      <c r="H89" s="445">
        <v>120</v>
      </c>
      <c r="I89" s="194">
        <f t="shared" si="22"/>
        <v>52.125</v>
      </c>
      <c r="J89" s="446">
        <f t="shared" si="23"/>
        <v>52.125</v>
      </c>
      <c r="K89" s="446"/>
      <c r="L89" s="446"/>
    </row>
    <row r="90" spans="1:12" ht="15.75" customHeight="1">
      <c r="A90" s="459" t="s">
        <v>392</v>
      </c>
      <c r="B90" s="469" t="s">
        <v>613</v>
      </c>
      <c r="C90" s="366">
        <v>3</v>
      </c>
      <c r="D90" s="366">
        <v>1</v>
      </c>
      <c r="E90" s="366">
        <v>1</v>
      </c>
      <c r="F90" s="366">
        <v>1</v>
      </c>
      <c r="G90" s="366">
        <v>40</v>
      </c>
      <c r="H90" s="445">
        <f t="shared" ref="H90:H93" si="24">C90*D90*G90</f>
        <v>120</v>
      </c>
      <c r="I90" s="194">
        <f t="shared" si="22"/>
        <v>52.125</v>
      </c>
      <c r="J90" s="446"/>
      <c r="K90" s="446"/>
      <c r="L90" s="446">
        <f>I90</f>
        <v>52.125</v>
      </c>
    </row>
    <row r="91" spans="1:12" ht="15.75" customHeight="1">
      <c r="A91" s="459" t="s">
        <v>393</v>
      </c>
      <c r="B91" s="469" t="s">
        <v>614</v>
      </c>
      <c r="C91" s="366">
        <v>3</v>
      </c>
      <c r="D91" s="366">
        <v>1</v>
      </c>
      <c r="E91" s="366">
        <v>1</v>
      </c>
      <c r="F91" s="366">
        <v>1</v>
      </c>
      <c r="G91" s="366">
        <v>40</v>
      </c>
      <c r="H91" s="445">
        <f t="shared" si="24"/>
        <v>120</v>
      </c>
      <c r="I91" s="194">
        <f t="shared" si="22"/>
        <v>52.125</v>
      </c>
      <c r="J91" s="446">
        <f t="shared" ref="J91:J93" si="25">I91</f>
        <v>52.125</v>
      </c>
      <c r="K91" s="446"/>
      <c r="L91" s="446"/>
    </row>
    <row r="92" spans="1:12" ht="15.75" customHeight="1">
      <c r="A92" s="459" t="s">
        <v>394</v>
      </c>
      <c r="B92" s="469" t="s">
        <v>615</v>
      </c>
      <c r="C92" s="366">
        <v>3</v>
      </c>
      <c r="D92" s="366">
        <v>1</v>
      </c>
      <c r="E92" s="366">
        <v>1</v>
      </c>
      <c r="F92" s="366">
        <v>1</v>
      </c>
      <c r="G92" s="366">
        <v>40</v>
      </c>
      <c r="H92" s="445">
        <f t="shared" si="24"/>
        <v>120</v>
      </c>
      <c r="I92" s="194">
        <f t="shared" si="22"/>
        <v>52.125</v>
      </c>
      <c r="J92" s="446">
        <f t="shared" si="25"/>
        <v>52.125</v>
      </c>
      <c r="K92" s="446"/>
      <c r="L92" s="446"/>
    </row>
    <row r="93" spans="1:12" ht="15.75" customHeight="1">
      <c r="A93" s="459" t="s">
        <v>407</v>
      </c>
      <c r="B93" s="469" t="s">
        <v>616</v>
      </c>
      <c r="C93" s="366">
        <v>3</v>
      </c>
      <c r="D93" s="366">
        <v>1</v>
      </c>
      <c r="E93" s="366">
        <v>1</v>
      </c>
      <c r="F93" s="366">
        <v>1</v>
      </c>
      <c r="G93" s="366">
        <v>40</v>
      </c>
      <c r="H93" s="445">
        <f t="shared" si="24"/>
        <v>120</v>
      </c>
      <c r="I93" s="194">
        <f t="shared" si="22"/>
        <v>52.125</v>
      </c>
      <c r="J93" s="446">
        <f t="shared" si="25"/>
        <v>52.125</v>
      </c>
      <c r="K93" s="446"/>
      <c r="L93" s="446"/>
    </row>
    <row r="94" spans="1:12" ht="15.75" customHeight="1">
      <c r="A94" s="470" t="s">
        <v>78</v>
      </c>
      <c r="B94" s="457" t="s">
        <v>617</v>
      </c>
      <c r="C94" s="376">
        <v>0</v>
      </c>
      <c r="D94" s="423">
        <f t="shared" ref="D94:L94" si="26">D95+D100</f>
        <v>0</v>
      </c>
      <c r="E94" s="423">
        <f t="shared" si="26"/>
        <v>0</v>
      </c>
      <c r="F94" s="423">
        <f t="shared" si="26"/>
        <v>0</v>
      </c>
      <c r="G94" s="423">
        <f t="shared" si="26"/>
        <v>84</v>
      </c>
      <c r="H94" s="423">
        <f t="shared" si="26"/>
        <v>0</v>
      </c>
      <c r="I94" s="423">
        <f t="shared" si="26"/>
        <v>2940</v>
      </c>
      <c r="J94" s="423">
        <f t="shared" si="26"/>
        <v>2065</v>
      </c>
      <c r="K94" s="423">
        <f t="shared" si="26"/>
        <v>280</v>
      </c>
      <c r="L94" s="423">
        <f t="shared" si="26"/>
        <v>595</v>
      </c>
    </row>
    <row r="95" spans="1:12" ht="15.75" customHeight="1">
      <c r="A95" s="471"/>
      <c r="B95" s="465" t="s">
        <v>513</v>
      </c>
      <c r="C95" s="376">
        <v>0</v>
      </c>
      <c r="D95" s="423">
        <f t="shared" ref="D95:L95" si="27">SUM(D96:D99)</f>
        <v>0</v>
      </c>
      <c r="E95" s="423">
        <f t="shared" si="27"/>
        <v>0</v>
      </c>
      <c r="F95" s="423">
        <f t="shared" si="27"/>
        <v>0</v>
      </c>
      <c r="G95" s="423">
        <f t="shared" si="27"/>
        <v>84</v>
      </c>
      <c r="H95" s="423">
        <f t="shared" si="27"/>
        <v>0</v>
      </c>
      <c r="I95" s="423">
        <f t="shared" si="27"/>
        <v>2940</v>
      </c>
      <c r="J95" s="423">
        <f t="shared" si="27"/>
        <v>2065</v>
      </c>
      <c r="K95" s="423">
        <f t="shared" si="27"/>
        <v>280</v>
      </c>
      <c r="L95" s="423">
        <f t="shared" si="27"/>
        <v>595</v>
      </c>
    </row>
    <row r="96" spans="1:12" ht="15.75" customHeight="1">
      <c r="A96" s="471" t="s">
        <v>452</v>
      </c>
      <c r="B96" s="469" t="s">
        <v>618</v>
      </c>
      <c r="C96" s="366"/>
      <c r="D96" s="366"/>
      <c r="E96" s="366"/>
      <c r="F96" s="366"/>
      <c r="G96" s="366">
        <v>6</v>
      </c>
      <c r="H96" s="366"/>
      <c r="I96" s="194">
        <f t="shared" ref="I96:I99" si="28">G96*35</f>
        <v>210</v>
      </c>
      <c r="J96" s="446">
        <f>I96</f>
        <v>210</v>
      </c>
      <c r="K96" s="446"/>
      <c r="L96" s="446"/>
    </row>
    <row r="97" spans="1:12" ht="15.75" customHeight="1">
      <c r="A97" s="471" t="s">
        <v>464</v>
      </c>
      <c r="B97" s="469" t="s">
        <v>619</v>
      </c>
      <c r="C97" s="366"/>
      <c r="D97" s="366"/>
      <c r="E97" s="366"/>
      <c r="F97" s="366"/>
      <c r="G97" s="366">
        <v>20</v>
      </c>
      <c r="H97" s="366"/>
      <c r="I97" s="194">
        <f t="shared" si="28"/>
        <v>700</v>
      </c>
      <c r="J97" s="446">
        <f t="shared" ref="J97:J98" si="29">16*35</f>
        <v>560</v>
      </c>
      <c r="K97" s="446"/>
      <c r="L97" s="446">
        <f>4*35</f>
        <v>140</v>
      </c>
    </row>
    <row r="98" spans="1:12" ht="15.75" customHeight="1">
      <c r="A98" s="471" t="s">
        <v>465</v>
      </c>
      <c r="B98" s="469" t="s">
        <v>620</v>
      </c>
      <c r="C98" s="366"/>
      <c r="D98" s="366"/>
      <c r="E98" s="366"/>
      <c r="F98" s="366"/>
      <c r="G98" s="366">
        <v>32</v>
      </c>
      <c r="H98" s="366"/>
      <c r="I98" s="194">
        <f t="shared" si="28"/>
        <v>1120</v>
      </c>
      <c r="J98" s="446">
        <f t="shared" si="29"/>
        <v>560</v>
      </c>
      <c r="K98" s="446">
        <f>8*35</f>
        <v>280</v>
      </c>
      <c r="L98" s="446">
        <f>I98-J98-K98</f>
        <v>280</v>
      </c>
    </row>
    <row r="99" spans="1:12" ht="15.75" customHeight="1">
      <c r="A99" s="471" t="s">
        <v>466</v>
      </c>
      <c r="B99" s="469" t="s">
        <v>621</v>
      </c>
      <c r="C99" s="366"/>
      <c r="D99" s="366"/>
      <c r="E99" s="366"/>
      <c r="F99" s="366"/>
      <c r="G99" s="366">
        <v>26</v>
      </c>
      <c r="H99" s="366"/>
      <c r="I99" s="194">
        <f t="shared" si="28"/>
        <v>910</v>
      </c>
      <c r="J99" s="446">
        <f>21*35</f>
        <v>735</v>
      </c>
      <c r="K99" s="446"/>
      <c r="L99" s="446">
        <f>5*35</f>
        <v>175</v>
      </c>
    </row>
    <row r="100" spans="1:12" ht="15.75" customHeight="1">
      <c r="A100" s="463"/>
      <c r="B100" s="467" t="s">
        <v>541</v>
      </c>
      <c r="C100" s="366"/>
      <c r="D100" s="366"/>
      <c r="E100" s="366"/>
      <c r="F100" s="366"/>
      <c r="G100" s="366"/>
      <c r="H100" s="366"/>
      <c r="I100" s="423"/>
      <c r="J100" s="423"/>
      <c r="K100" s="423"/>
      <c r="L100" s="423"/>
    </row>
    <row r="101" spans="1:12" ht="15.75" customHeight="1">
      <c r="A101" s="463">
        <v>3</v>
      </c>
      <c r="B101" s="416" t="s">
        <v>476</v>
      </c>
      <c r="C101" s="366"/>
      <c r="D101" s="366"/>
      <c r="E101" s="366"/>
      <c r="F101" s="366"/>
      <c r="G101" s="366"/>
      <c r="H101" s="366"/>
      <c r="I101" s="423">
        <f t="shared" ref="I101:L101" si="30">I102+I106+I109</f>
        <v>250</v>
      </c>
      <c r="J101" s="423">
        <f t="shared" si="30"/>
        <v>170</v>
      </c>
      <c r="K101" s="423">
        <f t="shared" si="30"/>
        <v>0</v>
      </c>
      <c r="L101" s="423">
        <f t="shared" si="30"/>
        <v>80</v>
      </c>
    </row>
    <row r="102" spans="1:12" ht="15.75" customHeight="1">
      <c r="A102" s="421" t="s">
        <v>76</v>
      </c>
      <c r="B102" s="422" t="s">
        <v>477</v>
      </c>
      <c r="C102" s="366"/>
      <c r="D102" s="366"/>
      <c r="E102" s="366"/>
      <c r="F102" s="366"/>
      <c r="G102" s="366"/>
      <c r="H102" s="366"/>
      <c r="I102" s="423">
        <f t="shared" ref="I102:J102" si="31">SUM(I103:I105)</f>
        <v>0</v>
      </c>
      <c r="J102" s="423">
        <f t="shared" si="31"/>
        <v>0</v>
      </c>
      <c r="K102" s="446"/>
      <c r="L102" s="446"/>
    </row>
    <row r="103" spans="1:12" ht="15.75" customHeight="1">
      <c r="A103" s="472" t="s">
        <v>382</v>
      </c>
      <c r="B103" s="444" t="s">
        <v>489</v>
      </c>
      <c r="C103" s="366"/>
      <c r="D103" s="366"/>
      <c r="E103" s="366"/>
      <c r="F103" s="366"/>
      <c r="G103" s="366"/>
      <c r="H103" s="366"/>
      <c r="I103" s="194"/>
      <c r="J103" s="446"/>
      <c r="K103" s="446"/>
      <c r="L103" s="446"/>
    </row>
    <row r="104" spans="1:12" ht="15.75" customHeight="1">
      <c r="A104" s="473" t="s">
        <v>384</v>
      </c>
      <c r="B104" s="444" t="s">
        <v>489</v>
      </c>
      <c r="C104" s="366"/>
      <c r="D104" s="366"/>
      <c r="E104" s="366"/>
      <c r="F104" s="366"/>
      <c r="G104" s="366"/>
      <c r="H104" s="366"/>
      <c r="I104" s="194"/>
      <c r="J104" s="446"/>
      <c r="K104" s="446"/>
      <c r="L104" s="446"/>
    </row>
    <row r="105" spans="1:12" ht="15.75" customHeight="1">
      <c r="A105" s="471"/>
      <c r="B105" s="444" t="s">
        <v>489</v>
      </c>
      <c r="C105" s="366"/>
      <c r="D105" s="366"/>
      <c r="E105" s="366"/>
      <c r="F105" s="366"/>
      <c r="G105" s="366"/>
      <c r="H105" s="366"/>
      <c r="I105" s="194"/>
      <c r="J105" s="446"/>
      <c r="K105" s="446"/>
      <c r="L105" s="446"/>
    </row>
    <row r="106" spans="1:12" ht="15.75" customHeight="1">
      <c r="A106" s="474" t="s">
        <v>78</v>
      </c>
      <c r="B106" s="457" t="s">
        <v>480</v>
      </c>
      <c r="C106" s="366"/>
      <c r="D106" s="366"/>
      <c r="E106" s="366"/>
      <c r="F106" s="366"/>
      <c r="G106" s="366"/>
      <c r="H106" s="366"/>
      <c r="I106" s="423">
        <f t="shared" ref="I106:J106" si="32">SUM(I107:I108)</f>
        <v>0</v>
      </c>
      <c r="J106" s="423">
        <f t="shared" si="32"/>
        <v>0</v>
      </c>
      <c r="K106" s="446"/>
      <c r="L106" s="446"/>
    </row>
    <row r="107" spans="1:12" ht="15.75" customHeight="1">
      <c r="A107" s="471"/>
      <c r="B107" s="460" t="s">
        <v>622</v>
      </c>
      <c r="C107" s="366"/>
      <c r="D107" s="366"/>
      <c r="E107" s="366"/>
      <c r="F107" s="366"/>
      <c r="G107" s="366"/>
      <c r="H107" s="366"/>
      <c r="I107" s="194"/>
      <c r="J107" s="446"/>
      <c r="K107" s="446"/>
      <c r="L107" s="446"/>
    </row>
    <row r="108" spans="1:12" ht="15.75" customHeight="1">
      <c r="A108" s="471"/>
      <c r="B108" s="460" t="s">
        <v>622</v>
      </c>
      <c r="C108" s="366"/>
      <c r="D108" s="366"/>
      <c r="E108" s="366"/>
      <c r="F108" s="366"/>
      <c r="G108" s="366"/>
      <c r="H108" s="366"/>
      <c r="I108" s="194"/>
      <c r="J108" s="446"/>
      <c r="K108" s="446"/>
      <c r="L108" s="446"/>
    </row>
    <row r="109" spans="1:12" ht="15.75" customHeight="1">
      <c r="A109" s="474" t="s">
        <v>80</v>
      </c>
      <c r="B109" s="457" t="s">
        <v>481</v>
      </c>
      <c r="C109" s="366"/>
      <c r="D109" s="366"/>
      <c r="E109" s="366"/>
      <c r="F109" s="366"/>
      <c r="G109" s="366"/>
      <c r="H109" s="366"/>
      <c r="I109" s="423">
        <f t="shared" ref="I109:L109" si="33">I110+I114</f>
        <v>250</v>
      </c>
      <c r="J109" s="423">
        <f t="shared" si="33"/>
        <v>170</v>
      </c>
      <c r="K109" s="423">
        <f t="shared" si="33"/>
        <v>0</v>
      </c>
      <c r="L109" s="423">
        <f t="shared" si="33"/>
        <v>80</v>
      </c>
    </row>
    <row r="110" spans="1:12" ht="15.75" customHeight="1">
      <c r="A110" s="471"/>
      <c r="B110" s="465" t="s">
        <v>513</v>
      </c>
      <c r="C110" s="366"/>
      <c r="D110" s="366"/>
      <c r="E110" s="366"/>
      <c r="F110" s="366"/>
      <c r="G110" s="366"/>
      <c r="H110" s="475"/>
      <c r="I110" s="423">
        <f t="shared" ref="I110:L110" si="34">SUM(I111:I113)</f>
        <v>150</v>
      </c>
      <c r="J110" s="423">
        <f t="shared" si="34"/>
        <v>150</v>
      </c>
      <c r="K110" s="423">
        <f t="shared" si="34"/>
        <v>0</v>
      </c>
      <c r="L110" s="423">
        <f t="shared" si="34"/>
        <v>0</v>
      </c>
    </row>
    <row r="111" spans="1:12" ht="15.75" customHeight="1">
      <c r="A111" s="471" t="s">
        <v>623</v>
      </c>
      <c r="B111" s="460" t="s">
        <v>624</v>
      </c>
      <c r="C111" s="366"/>
      <c r="D111" s="366"/>
      <c r="E111" s="366"/>
      <c r="F111" s="366"/>
      <c r="G111" s="366"/>
      <c r="H111" s="445"/>
      <c r="I111" s="194">
        <v>50</v>
      </c>
      <c r="J111" s="446">
        <v>50</v>
      </c>
      <c r="K111" s="446"/>
      <c r="L111" s="446"/>
    </row>
    <row r="112" spans="1:12" ht="15.75" customHeight="1">
      <c r="A112" s="471" t="s">
        <v>625</v>
      </c>
      <c r="B112" s="460" t="s">
        <v>626</v>
      </c>
      <c r="C112" s="366"/>
      <c r="D112" s="366"/>
      <c r="E112" s="366"/>
      <c r="F112" s="366"/>
      <c r="G112" s="366"/>
      <c r="H112" s="366"/>
      <c r="I112" s="194">
        <v>50</v>
      </c>
      <c r="J112" s="446">
        <v>50</v>
      </c>
      <c r="K112" s="446"/>
      <c r="L112" s="446"/>
    </row>
    <row r="113" spans="1:12" ht="15.75" customHeight="1">
      <c r="A113" s="471" t="s">
        <v>627</v>
      </c>
      <c r="B113" s="469" t="s">
        <v>628</v>
      </c>
      <c r="C113" s="366"/>
      <c r="D113" s="366"/>
      <c r="E113" s="366"/>
      <c r="F113" s="366"/>
      <c r="G113" s="366"/>
      <c r="H113" s="366"/>
      <c r="I113" s="194">
        <v>50</v>
      </c>
      <c r="J113" s="446">
        <v>50</v>
      </c>
      <c r="K113" s="446"/>
      <c r="L113" s="446"/>
    </row>
    <row r="114" spans="1:12" ht="15.75" customHeight="1">
      <c r="A114" s="471"/>
      <c r="B114" s="467" t="s">
        <v>541</v>
      </c>
      <c r="C114" s="366"/>
      <c r="D114" s="366"/>
      <c r="E114" s="366"/>
      <c r="F114" s="366"/>
      <c r="G114" s="366"/>
      <c r="H114" s="366"/>
      <c r="I114" s="423">
        <f t="shared" ref="I114:L114" si="35">SUM(I115:I116)</f>
        <v>100</v>
      </c>
      <c r="J114" s="423">
        <f t="shared" si="35"/>
        <v>20</v>
      </c>
      <c r="K114" s="423">
        <f t="shared" si="35"/>
        <v>0</v>
      </c>
      <c r="L114" s="423">
        <f t="shared" si="35"/>
        <v>80</v>
      </c>
    </row>
    <row r="115" spans="1:12" ht="15.75" customHeight="1">
      <c r="A115" s="471" t="s">
        <v>629</v>
      </c>
      <c r="B115" s="469" t="s">
        <v>630</v>
      </c>
      <c r="C115" s="366"/>
      <c r="D115" s="366"/>
      <c r="E115" s="366"/>
      <c r="F115" s="366"/>
      <c r="G115" s="366"/>
      <c r="H115" s="366"/>
      <c r="I115" s="194">
        <v>50</v>
      </c>
      <c r="J115" s="446"/>
      <c r="K115" s="446"/>
      <c r="L115" s="446">
        <v>50</v>
      </c>
    </row>
    <row r="116" spans="1:12" ht="15.75" customHeight="1">
      <c r="A116" s="471" t="s">
        <v>631</v>
      </c>
      <c r="B116" s="469" t="s">
        <v>632</v>
      </c>
      <c r="C116" s="366"/>
      <c r="D116" s="366"/>
      <c r="E116" s="366"/>
      <c r="F116" s="366"/>
      <c r="G116" s="366"/>
      <c r="H116" s="366"/>
      <c r="I116" s="194">
        <v>50</v>
      </c>
      <c r="J116" s="446">
        <v>20</v>
      </c>
      <c r="K116" s="446"/>
      <c r="L116" s="446">
        <v>30</v>
      </c>
    </row>
    <row r="117" spans="1:12" ht="15.75" customHeight="1">
      <c r="A117" s="410" t="s">
        <v>111</v>
      </c>
      <c r="B117" s="411" t="s">
        <v>405</v>
      </c>
      <c r="C117" s="476"/>
      <c r="D117" s="433"/>
      <c r="E117" s="433"/>
      <c r="F117" s="433"/>
      <c r="G117" s="433"/>
      <c r="H117" s="433"/>
      <c r="I117" s="477">
        <f t="shared" ref="I117:J117" si="36">I118+I134</f>
        <v>402.6</v>
      </c>
      <c r="J117" s="477">
        <f t="shared" si="36"/>
        <v>402.6</v>
      </c>
      <c r="K117" s="434"/>
      <c r="L117" s="434"/>
    </row>
    <row r="118" spans="1:12" ht="15.75" customHeight="1">
      <c r="A118" s="463">
        <v>1</v>
      </c>
      <c r="B118" s="422" t="s">
        <v>406</v>
      </c>
      <c r="C118" s="423">
        <f t="shared" ref="C118:J118" si="37">C119+C130</f>
        <v>28</v>
      </c>
      <c r="D118" s="423">
        <f t="shared" si="37"/>
        <v>8</v>
      </c>
      <c r="E118" s="423">
        <f t="shared" si="37"/>
        <v>8</v>
      </c>
      <c r="F118" s="423">
        <f t="shared" si="37"/>
        <v>6.8000000000000007</v>
      </c>
      <c r="G118" s="423">
        <f t="shared" si="37"/>
        <v>152</v>
      </c>
      <c r="H118" s="423">
        <f t="shared" si="37"/>
        <v>552</v>
      </c>
      <c r="I118" s="420">
        <f t="shared" si="37"/>
        <v>402.6</v>
      </c>
      <c r="J118" s="420">
        <f t="shared" si="37"/>
        <v>402.6</v>
      </c>
      <c r="K118" s="446"/>
      <c r="L118" s="446"/>
    </row>
    <row r="119" spans="1:12" ht="15.75" customHeight="1">
      <c r="A119" s="463" t="s">
        <v>76</v>
      </c>
      <c r="B119" s="422" t="s">
        <v>485</v>
      </c>
      <c r="C119" s="423">
        <f t="shared" ref="C119:H119" si="38">C120+C129</f>
        <v>28</v>
      </c>
      <c r="D119" s="423">
        <f t="shared" si="38"/>
        <v>8</v>
      </c>
      <c r="E119" s="423">
        <f t="shared" si="38"/>
        <v>8</v>
      </c>
      <c r="F119" s="423">
        <f t="shared" si="38"/>
        <v>6.8000000000000007</v>
      </c>
      <c r="G119" s="423">
        <f t="shared" si="38"/>
        <v>152</v>
      </c>
      <c r="H119" s="423">
        <f t="shared" si="38"/>
        <v>552</v>
      </c>
      <c r="I119" s="420">
        <f t="shared" ref="I119:J119" si="39">SUM(I121:I128)</f>
        <v>402.6</v>
      </c>
      <c r="J119" s="420">
        <f t="shared" si="39"/>
        <v>402.6</v>
      </c>
      <c r="K119" s="446"/>
      <c r="L119" s="446"/>
    </row>
    <row r="120" spans="1:12" ht="15.75" customHeight="1">
      <c r="A120" s="471"/>
      <c r="B120" s="465" t="s">
        <v>513</v>
      </c>
      <c r="C120" s="423">
        <f t="shared" ref="C120:J120" si="40">SUM(C121:C128)</f>
        <v>28</v>
      </c>
      <c r="D120" s="423">
        <f t="shared" si="40"/>
        <v>8</v>
      </c>
      <c r="E120" s="423">
        <f t="shared" si="40"/>
        <v>8</v>
      </c>
      <c r="F120" s="423">
        <f t="shared" si="40"/>
        <v>6.8000000000000007</v>
      </c>
      <c r="G120" s="423">
        <f t="shared" si="40"/>
        <v>152</v>
      </c>
      <c r="H120" s="423">
        <f t="shared" si="40"/>
        <v>552</v>
      </c>
      <c r="I120" s="423">
        <f t="shared" si="40"/>
        <v>402.6</v>
      </c>
      <c r="J120" s="423">
        <f t="shared" si="40"/>
        <v>402.6</v>
      </c>
      <c r="K120" s="446"/>
      <c r="L120" s="446"/>
    </row>
    <row r="121" spans="1:12" ht="15.75" customHeight="1">
      <c r="A121" s="478" t="s">
        <v>382</v>
      </c>
      <c r="B121" s="444" t="s">
        <v>519</v>
      </c>
      <c r="C121" s="194">
        <v>5</v>
      </c>
      <c r="D121" s="194">
        <v>1</v>
      </c>
      <c r="E121" s="194">
        <v>1</v>
      </c>
      <c r="F121" s="194">
        <v>1</v>
      </c>
      <c r="G121" s="194">
        <v>24</v>
      </c>
      <c r="H121" s="445">
        <f t="shared" ref="H121:H129" si="41">C121*D121*G121</f>
        <v>120</v>
      </c>
      <c r="I121" s="194">
        <f t="shared" ref="I121:I130" si="42">C121*E121*F121*16.5</f>
        <v>82.5</v>
      </c>
      <c r="J121" s="446">
        <f t="shared" ref="J121:J130" si="43">I121</f>
        <v>82.5</v>
      </c>
      <c r="K121" s="446"/>
      <c r="L121" s="446"/>
    </row>
    <row r="122" spans="1:12" ht="15.75" customHeight="1">
      <c r="A122" s="479" t="s">
        <v>384</v>
      </c>
      <c r="B122" s="444" t="s">
        <v>533</v>
      </c>
      <c r="C122" s="194">
        <v>3</v>
      </c>
      <c r="D122" s="194">
        <v>1</v>
      </c>
      <c r="E122" s="194">
        <v>1</v>
      </c>
      <c r="F122" s="194">
        <v>1</v>
      </c>
      <c r="G122" s="194">
        <v>24</v>
      </c>
      <c r="H122" s="445">
        <f t="shared" si="41"/>
        <v>72</v>
      </c>
      <c r="I122" s="194">
        <f t="shared" si="42"/>
        <v>49.5</v>
      </c>
      <c r="J122" s="446">
        <f t="shared" si="43"/>
        <v>49.5</v>
      </c>
      <c r="K122" s="446"/>
      <c r="L122" s="446"/>
    </row>
    <row r="123" spans="1:12" ht="15.75" customHeight="1">
      <c r="A123" s="480" t="s">
        <v>385</v>
      </c>
      <c r="B123" s="444" t="s">
        <v>589</v>
      </c>
      <c r="C123" s="194">
        <v>3</v>
      </c>
      <c r="D123" s="194">
        <v>1</v>
      </c>
      <c r="E123" s="194">
        <v>1</v>
      </c>
      <c r="F123" s="194">
        <v>1</v>
      </c>
      <c r="G123" s="194">
        <v>24</v>
      </c>
      <c r="H123" s="445">
        <f t="shared" si="41"/>
        <v>72</v>
      </c>
      <c r="I123" s="194">
        <f t="shared" si="42"/>
        <v>49.5</v>
      </c>
      <c r="J123" s="446">
        <f t="shared" si="43"/>
        <v>49.5</v>
      </c>
      <c r="K123" s="446"/>
      <c r="L123" s="446"/>
    </row>
    <row r="124" spans="1:12" ht="15.75" customHeight="1">
      <c r="A124" s="471" t="s">
        <v>386</v>
      </c>
      <c r="B124" s="444" t="s">
        <v>575</v>
      </c>
      <c r="C124" s="194">
        <v>3</v>
      </c>
      <c r="D124" s="194">
        <v>1</v>
      </c>
      <c r="E124" s="194">
        <v>1</v>
      </c>
      <c r="F124" s="194">
        <v>1</v>
      </c>
      <c r="G124" s="194">
        <v>24</v>
      </c>
      <c r="H124" s="445">
        <f t="shared" si="41"/>
        <v>72</v>
      </c>
      <c r="I124" s="194">
        <f t="shared" si="42"/>
        <v>49.5</v>
      </c>
      <c r="J124" s="446">
        <f t="shared" si="43"/>
        <v>49.5</v>
      </c>
      <c r="K124" s="446"/>
      <c r="L124" s="446"/>
    </row>
    <row r="125" spans="1:12" ht="15.75" customHeight="1">
      <c r="A125" s="479" t="s">
        <v>387</v>
      </c>
      <c r="B125" s="444" t="s">
        <v>633</v>
      </c>
      <c r="C125" s="194">
        <v>5</v>
      </c>
      <c r="D125" s="194">
        <v>1</v>
      </c>
      <c r="E125" s="194">
        <v>1</v>
      </c>
      <c r="F125" s="194">
        <v>1</v>
      </c>
      <c r="G125" s="194">
        <v>24</v>
      </c>
      <c r="H125" s="445">
        <f t="shared" si="41"/>
        <v>120</v>
      </c>
      <c r="I125" s="194">
        <f t="shared" si="42"/>
        <v>82.5</v>
      </c>
      <c r="J125" s="446">
        <f t="shared" si="43"/>
        <v>82.5</v>
      </c>
      <c r="K125" s="446"/>
      <c r="L125" s="446"/>
    </row>
    <row r="126" spans="1:12" ht="15.75" customHeight="1">
      <c r="A126" s="480" t="s">
        <v>388</v>
      </c>
      <c r="B126" s="444" t="s">
        <v>634</v>
      </c>
      <c r="C126" s="194">
        <v>3</v>
      </c>
      <c r="D126" s="194">
        <v>1</v>
      </c>
      <c r="E126" s="194">
        <v>1</v>
      </c>
      <c r="F126" s="194">
        <v>1</v>
      </c>
      <c r="G126" s="194">
        <v>24</v>
      </c>
      <c r="H126" s="445">
        <f t="shared" si="41"/>
        <v>72</v>
      </c>
      <c r="I126" s="194">
        <f t="shared" si="42"/>
        <v>49.5</v>
      </c>
      <c r="J126" s="446">
        <f t="shared" si="43"/>
        <v>49.5</v>
      </c>
      <c r="K126" s="446"/>
      <c r="L126" s="446"/>
    </row>
    <row r="127" spans="1:12" ht="15.75" customHeight="1">
      <c r="A127" s="480" t="s">
        <v>389</v>
      </c>
      <c r="B127" s="444" t="s">
        <v>520</v>
      </c>
      <c r="C127" s="194">
        <v>3</v>
      </c>
      <c r="D127" s="194">
        <v>1</v>
      </c>
      <c r="E127" s="194">
        <v>1</v>
      </c>
      <c r="F127" s="194">
        <v>0.4</v>
      </c>
      <c r="G127" s="194">
        <v>4</v>
      </c>
      <c r="H127" s="445">
        <f t="shared" si="41"/>
        <v>12</v>
      </c>
      <c r="I127" s="194">
        <f t="shared" si="42"/>
        <v>19.800000000000004</v>
      </c>
      <c r="J127" s="446">
        <f t="shared" si="43"/>
        <v>19.800000000000004</v>
      </c>
      <c r="K127" s="446"/>
      <c r="L127" s="446"/>
    </row>
    <row r="128" spans="1:12" ht="15.75" customHeight="1">
      <c r="A128" s="480" t="s">
        <v>390</v>
      </c>
      <c r="B128" s="444" t="s">
        <v>586</v>
      </c>
      <c r="C128" s="194">
        <v>3</v>
      </c>
      <c r="D128" s="194">
        <v>1</v>
      </c>
      <c r="E128" s="194">
        <v>1</v>
      </c>
      <c r="F128" s="194">
        <v>0.4</v>
      </c>
      <c r="G128" s="194">
        <v>4</v>
      </c>
      <c r="H128" s="445">
        <f t="shared" si="41"/>
        <v>12</v>
      </c>
      <c r="I128" s="194">
        <f t="shared" si="42"/>
        <v>19.800000000000004</v>
      </c>
      <c r="J128" s="446">
        <f t="shared" si="43"/>
        <v>19.800000000000004</v>
      </c>
      <c r="K128" s="446"/>
      <c r="L128" s="446"/>
    </row>
    <row r="129" spans="1:12" ht="15.75" customHeight="1">
      <c r="A129" s="456"/>
      <c r="B129" s="467" t="s">
        <v>635</v>
      </c>
      <c r="C129" s="423">
        <v>0</v>
      </c>
      <c r="D129" s="423">
        <v>0</v>
      </c>
      <c r="E129" s="423">
        <v>0</v>
      </c>
      <c r="F129" s="423">
        <v>0</v>
      </c>
      <c r="G129" s="423">
        <v>0</v>
      </c>
      <c r="H129" s="423">
        <f t="shared" si="41"/>
        <v>0</v>
      </c>
      <c r="I129" s="423">
        <f t="shared" si="42"/>
        <v>0</v>
      </c>
      <c r="J129" s="420">
        <f t="shared" si="43"/>
        <v>0</v>
      </c>
      <c r="K129" s="446"/>
      <c r="L129" s="446"/>
    </row>
    <row r="130" spans="1:12" ht="15.75" customHeight="1">
      <c r="A130" s="456" t="s">
        <v>78</v>
      </c>
      <c r="B130" s="457" t="s">
        <v>486</v>
      </c>
      <c r="C130" s="423">
        <v>0</v>
      </c>
      <c r="D130" s="423">
        <v>0</v>
      </c>
      <c r="E130" s="423">
        <v>0</v>
      </c>
      <c r="F130" s="423">
        <v>0</v>
      </c>
      <c r="G130" s="423">
        <v>0</v>
      </c>
      <c r="H130" s="423">
        <v>0</v>
      </c>
      <c r="I130" s="423">
        <f t="shared" si="42"/>
        <v>0</v>
      </c>
      <c r="J130" s="420">
        <f t="shared" si="43"/>
        <v>0</v>
      </c>
      <c r="K130" s="446"/>
      <c r="L130" s="446"/>
    </row>
    <row r="131" spans="1:12" ht="15.75" customHeight="1">
      <c r="A131" s="480" t="s">
        <v>452</v>
      </c>
      <c r="B131" s="460"/>
      <c r="C131" s="481"/>
      <c r="D131" s="423"/>
      <c r="E131" s="423"/>
      <c r="F131" s="423"/>
      <c r="G131" s="423"/>
      <c r="H131" s="423"/>
      <c r="I131" s="194"/>
      <c r="J131" s="446"/>
      <c r="K131" s="446"/>
      <c r="L131" s="446"/>
    </row>
    <row r="132" spans="1:12" ht="15.75" customHeight="1">
      <c r="A132" s="480" t="s">
        <v>464</v>
      </c>
      <c r="B132" s="460"/>
      <c r="C132" s="198"/>
      <c r="D132" s="194"/>
      <c r="E132" s="194"/>
      <c r="F132" s="194"/>
      <c r="G132" s="194"/>
      <c r="H132" s="194"/>
      <c r="I132" s="194"/>
      <c r="J132" s="446"/>
      <c r="K132" s="446"/>
      <c r="L132" s="446"/>
    </row>
    <row r="133" spans="1:12" ht="15.75" customHeight="1"/>
    <row r="134" spans="1:12" ht="15.75" customHeight="1"/>
    <row r="135" spans="1:12" ht="15.75" customHeight="1"/>
    <row r="136" spans="1:12" ht="15.75" customHeight="1"/>
    <row r="137" spans="1:12" ht="15.75" customHeight="1"/>
    <row r="138" spans="1:12" ht="15.75" customHeight="1"/>
    <row r="139" spans="1:12" ht="15.75" customHeight="1"/>
    <row r="140" spans="1:12" ht="15.75" customHeight="1"/>
    <row r="141" spans="1:12" ht="15.75" customHeight="1"/>
    <row r="142" spans="1:12" ht="15.75" customHeight="1"/>
    <row r="143" spans="1:12" ht="15.75" customHeight="1"/>
    <row r="144" spans="1:12"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6">
    <mergeCell ref="I4:I5"/>
    <mergeCell ref="J4:L4"/>
    <mergeCell ref="A1:C1"/>
    <mergeCell ref="J1:L1"/>
    <mergeCell ref="A2:C2"/>
    <mergeCell ref="J2:L2"/>
    <mergeCell ref="A3:L3"/>
    <mergeCell ref="A4:A5"/>
    <mergeCell ref="B4:B5"/>
    <mergeCell ref="C4:C5"/>
    <mergeCell ref="D4:D5"/>
    <mergeCell ref="B86:B88"/>
    <mergeCell ref="E4:E5"/>
    <mergeCell ref="F4:F5"/>
    <mergeCell ref="G4:G5"/>
    <mergeCell ref="H4:H5"/>
  </mergeCells>
  <pageMargins left="0.7" right="0.7" top="0.75" bottom="0.75" header="0" footer="0"/>
  <pageSetup orientation="landscape"/>
  <legacy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L1000"/>
  <sheetViews>
    <sheetView workbookViewId="0">
      <selection sqref="A1:C1"/>
    </sheetView>
  </sheetViews>
  <sheetFormatPr defaultColWidth="14.42578125" defaultRowHeight="15" customHeight="1"/>
  <cols>
    <col min="1" max="1" width="10.42578125" customWidth="1"/>
    <col min="2" max="2" width="23.85546875" customWidth="1"/>
    <col min="3" max="3" width="10" customWidth="1"/>
    <col min="4" max="4" width="10.140625" customWidth="1"/>
    <col min="5" max="5" width="12" customWidth="1"/>
    <col min="6" max="6" width="11.42578125" customWidth="1"/>
    <col min="7" max="7" width="10.7109375" customWidth="1"/>
    <col min="8" max="8" width="9.28515625" customWidth="1"/>
    <col min="9" max="9" width="14.42578125" customWidth="1"/>
    <col min="10" max="26" width="23.85546875" customWidth="1"/>
  </cols>
  <sheetData>
    <row r="1" spans="1:12">
      <c r="A1" s="1536" t="s">
        <v>353</v>
      </c>
      <c r="B1" s="1517"/>
      <c r="C1" s="1517"/>
      <c r="D1" s="28"/>
      <c r="E1" s="28"/>
      <c r="F1" s="28"/>
      <c r="G1" s="28"/>
      <c r="H1" s="28"/>
      <c r="I1" s="97"/>
      <c r="J1" s="1585"/>
      <c r="K1" s="1517"/>
      <c r="L1" s="1517"/>
    </row>
    <row r="2" spans="1:12">
      <c r="A2" s="1555" t="s">
        <v>636</v>
      </c>
      <c r="B2" s="1517"/>
      <c r="C2" s="1517"/>
      <c r="D2" s="187"/>
      <c r="E2" s="187"/>
      <c r="F2" s="187"/>
      <c r="G2" s="187"/>
      <c r="H2" s="187"/>
      <c r="I2" s="97"/>
      <c r="J2" s="1585"/>
      <c r="K2" s="1517"/>
      <c r="L2" s="1517"/>
    </row>
    <row r="3" spans="1:12" ht="15.75">
      <c r="A3" s="1518" t="s">
        <v>415</v>
      </c>
      <c r="B3" s="1517"/>
      <c r="C3" s="1517"/>
      <c r="D3" s="1517"/>
      <c r="E3" s="1517"/>
      <c r="F3" s="1517"/>
      <c r="G3" s="1517"/>
      <c r="H3" s="1517"/>
      <c r="I3" s="1517"/>
      <c r="J3" s="1517"/>
      <c r="K3" s="1517"/>
      <c r="L3" s="1517"/>
    </row>
    <row r="4" spans="1:12" ht="15.75">
      <c r="A4" s="1562" t="s">
        <v>416</v>
      </c>
      <c r="B4" s="1517"/>
      <c r="C4" s="1517"/>
      <c r="D4" s="1517"/>
      <c r="E4" s="1517"/>
      <c r="F4" s="1517"/>
      <c r="G4" s="1517"/>
      <c r="H4" s="1517"/>
      <c r="I4" s="1517"/>
      <c r="J4" s="1517"/>
      <c r="K4" s="1517"/>
      <c r="L4" s="1517"/>
    </row>
    <row r="5" spans="1:12" ht="15.75">
      <c r="A5" s="1558" t="s">
        <v>342</v>
      </c>
      <c r="B5" s="1517"/>
      <c r="C5" s="1517"/>
      <c r="D5" s="1517"/>
      <c r="E5" s="1517"/>
      <c r="F5" s="1517"/>
      <c r="G5" s="1517"/>
      <c r="H5" s="1517"/>
      <c r="I5" s="1517"/>
      <c r="J5" s="1517"/>
      <c r="K5" s="1517"/>
      <c r="L5" s="1517"/>
    </row>
    <row r="6" spans="1:12">
      <c r="A6" s="103"/>
      <c r="B6" s="103"/>
      <c r="C6" s="103"/>
      <c r="D6" s="103"/>
      <c r="E6" s="103"/>
      <c r="F6" s="103"/>
      <c r="G6" s="103"/>
      <c r="H6" s="103"/>
      <c r="I6" s="103"/>
      <c r="J6" s="103"/>
      <c r="K6" s="103"/>
      <c r="L6" s="103"/>
    </row>
    <row r="7" spans="1:12" ht="15" customHeight="1">
      <c r="A7" s="1586" t="s">
        <v>6</v>
      </c>
      <c r="B7" s="1579" t="s">
        <v>356</v>
      </c>
      <c r="C7" s="1579" t="s">
        <v>357</v>
      </c>
      <c r="D7" s="1566" t="s">
        <v>507</v>
      </c>
      <c r="E7" s="1564" t="s">
        <v>359</v>
      </c>
      <c r="F7" s="1564" t="s">
        <v>360</v>
      </c>
      <c r="G7" s="1564" t="s">
        <v>420</v>
      </c>
      <c r="H7" s="1574" t="s">
        <v>362</v>
      </c>
      <c r="I7" s="1575" t="s">
        <v>343</v>
      </c>
      <c r="J7" s="1571" t="s">
        <v>421</v>
      </c>
      <c r="K7" s="1572"/>
      <c r="L7" s="1573"/>
    </row>
    <row r="8" spans="1:12" ht="48.75" customHeight="1">
      <c r="A8" s="1587"/>
      <c r="B8" s="1522"/>
      <c r="C8" s="1522"/>
      <c r="D8" s="1565"/>
      <c r="E8" s="1565"/>
      <c r="F8" s="1565"/>
      <c r="G8" s="1565"/>
      <c r="H8" s="1565"/>
      <c r="I8" s="1565"/>
      <c r="J8" s="136" t="s">
        <v>364</v>
      </c>
      <c r="K8" s="136" t="s">
        <v>365</v>
      </c>
      <c r="L8" s="136" t="s">
        <v>366</v>
      </c>
    </row>
    <row r="9" spans="1:12" ht="189">
      <c r="A9" s="305" t="s">
        <v>368</v>
      </c>
      <c r="B9" s="306" t="s">
        <v>369</v>
      </c>
      <c r="C9" s="306" t="s">
        <v>370</v>
      </c>
      <c r="D9" s="252" t="s">
        <v>371</v>
      </c>
      <c r="E9" s="253" t="s">
        <v>372</v>
      </c>
      <c r="F9" s="253" t="s">
        <v>373</v>
      </c>
      <c r="G9" s="253" t="s">
        <v>374</v>
      </c>
      <c r="H9" s="254" t="s">
        <v>375</v>
      </c>
      <c r="I9" s="405" t="s">
        <v>511</v>
      </c>
      <c r="J9" s="253" t="s">
        <v>377</v>
      </c>
      <c r="K9" s="253" t="s">
        <v>378</v>
      </c>
      <c r="L9" s="255">
        <v>-12</v>
      </c>
    </row>
    <row r="10" spans="1:12">
      <c r="A10" s="312" t="s">
        <v>19</v>
      </c>
      <c r="B10" s="482" t="s">
        <v>637</v>
      </c>
      <c r="C10" s="407">
        <v>185</v>
      </c>
      <c r="D10" s="407"/>
      <c r="E10" s="407">
        <v>32</v>
      </c>
      <c r="F10" s="407"/>
      <c r="G10" s="407">
        <v>710</v>
      </c>
      <c r="H10" s="407">
        <v>6684.4</v>
      </c>
      <c r="I10" s="407">
        <v>2721.25</v>
      </c>
      <c r="J10" s="407"/>
      <c r="K10" s="407"/>
      <c r="L10" s="407"/>
    </row>
    <row r="11" spans="1:12" ht="25.5">
      <c r="A11" s="410" t="s">
        <v>71</v>
      </c>
      <c r="B11" s="411" t="s">
        <v>380</v>
      </c>
      <c r="C11" s="412"/>
      <c r="D11" s="412"/>
      <c r="E11" s="412"/>
      <c r="F11" s="412"/>
      <c r="G11" s="412"/>
      <c r="H11" s="412"/>
      <c r="I11" s="412"/>
      <c r="J11" s="412"/>
      <c r="K11" s="412"/>
      <c r="L11" s="412"/>
    </row>
    <row r="12" spans="1:12">
      <c r="A12" s="463">
        <v>1</v>
      </c>
      <c r="B12" s="416" t="s">
        <v>346</v>
      </c>
      <c r="C12" s="417"/>
      <c r="D12" s="417"/>
      <c r="E12" s="417"/>
      <c r="F12" s="417"/>
      <c r="G12" s="417"/>
      <c r="H12" s="417"/>
      <c r="I12" s="417"/>
      <c r="J12" s="417"/>
      <c r="K12" s="417"/>
      <c r="L12" s="417"/>
    </row>
    <row r="13" spans="1:12">
      <c r="A13" s="421" t="s">
        <v>76</v>
      </c>
      <c r="B13" s="422" t="s">
        <v>436</v>
      </c>
      <c r="C13" s="481"/>
      <c r="D13" s="481"/>
      <c r="E13" s="481"/>
      <c r="F13" s="481"/>
      <c r="G13" s="481"/>
      <c r="H13" s="481"/>
      <c r="I13" s="423"/>
      <c r="J13" s="420"/>
      <c r="K13" s="420"/>
      <c r="L13" s="420"/>
    </row>
    <row r="14" spans="1:12" ht="25.5">
      <c r="A14" s="421">
        <v>1.1000000000000001</v>
      </c>
      <c r="B14" s="422" t="s">
        <v>638</v>
      </c>
      <c r="C14" s="423">
        <v>120</v>
      </c>
      <c r="D14" s="481"/>
      <c r="E14" s="423">
        <v>6</v>
      </c>
      <c r="F14" s="481"/>
      <c r="G14" s="423">
        <v>216</v>
      </c>
      <c r="H14" s="423">
        <v>1604</v>
      </c>
      <c r="I14" s="423">
        <f>SUM(I15:I20)</f>
        <v>577.5</v>
      </c>
      <c r="J14" s="420"/>
      <c r="K14" s="420"/>
      <c r="L14" s="420"/>
    </row>
    <row r="15" spans="1:12">
      <c r="A15" s="472" t="s">
        <v>382</v>
      </c>
      <c r="B15" s="483" t="s">
        <v>639</v>
      </c>
      <c r="C15" s="484">
        <v>5</v>
      </c>
      <c r="D15" s="445">
        <v>1</v>
      </c>
      <c r="E15" s="445">
        <v>1</v>
      </c>
      <c r="F15" s="445">
        <v>1</v>
      </c>
      <c r="G15" s="445">
        <v>36</v>
      </c>
      <c r="H15" s="485">
        <f t="shared" ref="H15:H20" si="0">C15*D15*G15</f>
        <v>180</v>
      </c>
      <c r="I15" s="423">
        <f t="shared" ref="I15:I20" si="1">C15*E15*F15*16.5</f>
        <v>82.5</v>
      </c>
      <c r="J15" s="446" t="s">
        <v>640</v>
      </c>
      <c r="K15" s="420"/>
      <c r="L15" s="420"/>
    </row>
    <row r="16" spans="1:12">
      <c r="A16" s="473" t="s">
        <v>384</v>
      </c>
      <c r="B16" s="483" t="s">
        <v>641</v>
      </c>
      <c r="C16" s="484">
        <v>4</v>
      </c>
      <c r="D16" s="486">
        <v>1</v>
      </c>
      <c r="E16" s="486">
        <v>1</v>
      </c>
      <c r="F16" s="486">
        <v>1</v>
      </c>
      <c r="G16" s="486">
        <v>36</v>
      </c>
      <c r="H16" s="485">
        <f t="shared" si="0"/>
        <v>144</v>
      </c>
      <c r="I16" s="423">
        <f t="shared" si="1"/>
        <v>66</v>
      </c>
      <c r="J16" s="446">
        <v>66</v>
      </c>
      <c r="K16" s="420"/>
      <c r="L16" s="420"/>
    </row>
    <row r="17" spans="1:12" ht="25.5">
      <c r="A17" s="487" t="s">
        <v>385</v>
      </c>
      <c r="B17" s="483" t="s">
        <v>642</v>
      </c>
      <c r="C17" s="484">
        <v>3</v>
      </c>
      <c r="D17" s="445">
        <v>1</v>
      </c>
      <c r="E17" s="445">
        <v>1</v>
      </c>
      <c r="F17" s="445">
        <v>1</v>
      </c>
      <c r="G17" s="445">
        <v>36</v>
      </c>
      <c r="H17" s="485">
        <f t="shared" si="0"/>
        <v>108</v>
      </c>
      <c r="I17" s="423">
        <f t="shared" si="1"/>
        <v>49.5</v>
      </c>
      <c r="J17" s="446" t="s">
        <v>643</v>
      </c>
      <c r="K17" s="420"/>
      <c r="L17" s="420"/>
    </row>
    <row r="18" spans="1:12">
      <c r="A18" s="472" t="s">
        <v>386</v>
      </c>
      <c r="B18" s="483" t="s">
        <v>644</v>
      </c>
      <c r="C18" s="484">
        <v>5</v>
      </c>
      <c r="D18" s="486">
        <v>1</v>
      </c>
      <c r="E18" s="445">
        <v>1</v>
      </c>
      <c r="F18" s="445">
        <v>1</v>
      </c>
      <c r="G18" s="445">
        <v>27</v>
      </c>
      <c r="H18" s="485">
        <f t="shared" si="0"/>
        <v>135</v>
      </c>
      <c r="I18" s="423">
        <f t="shared" si="1"/>
        <v>82.5</v>
      </c>
      <c r="J18" s="446" t="s">
        <v>640</v>
      </c>
      <c r="K18" s="420"/>
      <c r="L18" s="420"/>
    </row>
    <row r="19" spans="1:12">
      <c r="A19" s="473" t="s">
        <v>387</v>
      </c>
      <c r="B19" s="488" t="s">
        <v>645</v>
      </c>
      <c r="C19" s="194">
        <v>4</v>
      </c>
      <c r="D19" s="486">
        <v>1</v>
      </c>
      <c r="E19" s="486">
        <v>1</v>
      </c>
      <c r="F19" s="445">
        <v>2</v>
      </c>
      <c r="G19" s="445">
        <v>70</v>
      </c>
      <c r="H19" s="485">
        <f t="shared" si="0"/>
        <v>280</v>
      </c>
      <c r="I19" s="423">
        <f t="shared" si="1"/>
        <v>132</v>
      </c>
      <c r="J19" s="446">
        <v>132</v>
      </c>
      <c r="K19" s="420"/>
      <c r="L19" s="420"/>
    </row>
    <row r="20" spans="1:12">
      <c r="A20" s="487" t="s">
        <v>388</v>
      </c>
      <c r="B20" s="488" t="s">
        <v>645</v>
      </c>
      <c r="C20" s="194">
        <v>5</v>
      </c>
      <c r="D20" s="445">
        <v>1</v>
      </c>
      <c r="E20" s="445">
        <v>1</v>
      </c>
      <c r="F20" s="445">
        <v>2</v>
      </c>
      <c r="G20" s="445">
        <v>70</v>
      </c>
      <c r="H20" s="485">
        <f t="shared" si="0"/>
        <v>350</v>
      </c>
      <c r="I20" s="423">
        <f t="shared" si="1"/>
        <v>165</v>
      </c>
      <c r="J20" s="446">
        <v>165</v>
      </c>
      <c r="K20" s="420"/>
      <c r="L20" s="420"/>
    </row>
    <row r="21" spans="1:12" ht="15.75" customHeight="1">
      <c r="A21" s="489">
        <v>1.2</v>
      </c>
      <c r="B21" s="422" t="s">
        <v>646</v>
      </c>
      <c r="C21" s="194">
        <v>65</v>
      </c>
      <c r="D21" s="445"/>
      <c r="E21" s="458">
        <v>26</v>
      </c>
      <c r="F21" s="445"/>
      <c r="G21" s="458">
        <v>494</v>
      </c>
      <c r="H21" s="490">
        <v>5080.3999999999996</v>
      </c>
      <c r="I21" s="423">
        <f>SUM(I22:I29)</f>
        <v>1147.5</v>
      </c>
      <c r="J21" s="446"/>
      <c r="K21" s="420"/>
      <c r="L21" s="420"/>
    </row>
    <row r="22" spans="1:12" ht="15.75" customHeight="1">
      <c r="A22" s="472" t="s">
        <v>389</v>
      </c>
      <c r="B22" s="483" t="s">
        <v>647</v>
      </c>
      <c r="C22" s="484">
        <v>5</v>
      </c>
      <c r="D22" s="445">
        <v>1</v>
      </c>
      <c r="E22" s="445">
        <v>1</v>
      </c>
      <c r="F22" s="445">
        <v>1</v>
      </c>
      <c r="G22" s="445">
        <v>36</v>
      </c>
      <c r="H22" s="485">
        <v>60</v>
      </c>
      <c r="I22" s="491">
        <f t="shared" ref="I22:I23" si="2">C22*E22*F22*16.5</f>
        <v>82.5</v>
      </c>
      <c r="J22" s="446" t="s">
        <v>640</v>
      </c>
      <c r="K22" s="446"/>
      <c r="L22" s="446"/>
    </row>
    <row r="23" spans="1:12" ht="15.75" customHeight="1">
      <c r="A23" s="473" t="s">
        <v>390</v>
      </c>
      <c r="B23" s="483" t="s">
        <v>648</v>
      </c>
      <c r="C23" s="484">
        <v>4</v>
      </c>
      <c r="D23" s="486">
        <v>1</v>
      </c>
      <c r="E23" s="445">
        <v>1</v>
      </c>
      <c r="F23" s="445">
        <v>1</v>
      </c>
      <c r="G23" s="445">
        <v>36</v>
      </c>
      <c r="H23" s="485">
        <v>48</v>
      </c>
      <c r="I23" s="491">
        <f t="shared" si="2"/>
        <v>66</v>
      </c>
      <c r="J23" s="446">
        <v>66</v>
      </c>
      <c r="K23" s="446"/>
      <c r="L23" s="446"/>
    </row>
    <row r="24" spans="1:12" ht="15.75" customHeight="1">
      <c r="A24" s="487" t="s">
        <v>391</v>
      </c>
      <c r="B24" s="483" t="s">
        <v>649</v>
      </c>
      <c r="C24" s="484">
        <v>5</v>
      </c>
      <c r="D24" s="445">
        <v>1.24</v>
      </c>
      <c r="E24" s="445">
        <v>1</v>
      </c>
      <c r="F24" s="445">
        <v>1</v>
      </c>
      <c r="G24" s="445">
        <v>36</v>
      </c>
      <c r="H24" s="485">
        <v>74.400000000000006</v>
      </c>
      <c r="I24" s="491">
        <f>C24*E24*F24*15</f>
        <v>75</v>
      </c>
      <c r="J24" s="446">
        <v>75</v>
      </c>
      <c r="K24" s="446"/>
      <c r="L24" s="446"/>
    </row>
    <row r="25" spans="1:12" ht="15.75" customHeight="1">
      <c r="A25" s="472" t="s">
        <v>392</v>
      </c>
      <c r="B25" s="483" t="s">
        <v>650</v>
      </c>
      <c r="C25" s="484">
        <v>3</v>
      </c>
      <c r="D25" s="486">
        <v>1</v>
      </c>
      <c r="E25" s="445">
        <v>1</v>
      </c>
      <c r="F25" s="445">
        <v>1</v>
      </c>
      <c r="G25" s="445">
        <v>27</v>
      </c>
      <c r="H25" s="485">
        <v>120</v>
      </c>
      <c r="I25" s="491">
        <f t="shared" ref="I25:I28" si="3">C25*E25*F25*16.5</f>
        <v>49.5</v>
      </c>
      <c r="J25" s="446" t="s">
        <v>643</v>
      </c>
      <c r="K25" s="446"/>
      <c r="L25" s="446"/>
    </row>
    <row r="26" spans="1:12" ht="15.75" customHeight="1">
      <c r="A26" s="473" t="s">
        <v>393</v>
      </c>
      <c r="B26" s="492" t="s">
        <v>651</v>
      </c>
      <c r="C26" s="484">
        <v>3</v>
      </c>
      <c r="D26" s="486">
        <v>1</v>
      </c>
      <c r="E26" s="445">
        <v>1</v>
      </c>
      <c r="F26" s="445">
        <v>3</v>
      </c>
      <c r="G26" s="445">
        <v>60</v>
      </c>
      <c r="H26" s="485">
        <v>540</v>
      </c>
      <c r="I26" s="491">
        <f t="shared" si="3"/>
        <v>148.5</v>
      </c>
      <c r="J26" s="446" t="s">
        <v>652</v>
      </c>
      <c r="K26" s="446"/>
      <c r="L26" s="446"/>
    </row>
    <row r="27" spans="1:12" ht="15.75" customHeight="1">
      <c r="A27" s="472" t="s">
        <v>394</v>
      </c>
      <c r="B27" s="492" t="s">
        <v>653</v>
      </c>
      <c r="C27" s="484">
        <v>4</v>
      </c>
      <c r="D27" s="486">
        <v>1</v>
      </c>
      <c r="E27" s="445">
        <v>1</v>
      </c>
      <c r="F27" s="445">
        <v>6</v>
      </c>
      <c r="G27" s="445">
        <v>70</v>
      </c>
      <c r="H27" s="485">
        <v>1680</v>
      </c>
      <c r="I27" s="491">
        <f t="shared" si="3"/>
        <v>396</v>
      </c>
      <c r="J27" s="446">
        <v>396</v>
      </c>
      <c r="K27" s="446"/>
      <c r="L27" s="446"/>
    </row>
    <row r="28" spans="1:12" ht="15.75" customHeight="1">
      <c r="A28" s="473" t="s">
        <v>407</v>
      </c>
      <c r="B28" s="492" t="s">
        <v>654</v>
      </c>
      <c r="C28" s="484">
        <v>5</v>
      </c>
      <c r="D28" s="486">
        <v>1</v>
      </c>
      <c r="E28" s="445">
        <v>1</v>
      </c>
      <c r="F28" s="445">
        <v>4</v>
      </c>
      <c r="G28" s="445">
        <v>70</v>
      </c>
      <c r="H28" s="485">
        <v>1400</v>
      </c>
      <c r="I28" s="491">
        <f t="shared" si="3"/>
        <v>330</v>
      </c>
      <c r="J28" s="446">
        <v>330</v>
      </c>
      <c r="K28" s="446"/>
      <c r="L28" s="446"/>
    </row>
    <row r="29" spans="1:12" ht="15.75" customHeight="1">
      <c r="A29" s="456" t="s">
        <v>78</v>
      </c>
      <c r="B29" s="457" t="s">
        <v>451</v>
      </c>
      <c r="C29" s="461">
        <v>0</v>
      </c>
      <c r="D29" s="461">
        <v>0</v>
      </c>
      <c r="E29" s="461">
        <v>0</v>
      </c>
      <c r="F29" s="461">
        <v>0</v>
      </c>
      <c r="G29" s="461">
        <v>0</v>
      </c>
      <c r="H29" s="461">
        <v>0</v>
      </c>
      <c r="I29" s="458">
        <v>0</v>
      </c>
      <c r="J29" s="446"/>
      <c r="K29" s="446"/>
      <c r="L29" s="446"/>
    </row>
    <row r="30" spans="1:12" ht="15.75" customHeight="1">
      <c r="A30" s="463">
        <v>2</v>
      </c>
      <c r="B30" s="416" t="s">
        <v>398</v>
      </c>
      <c r="C30" s="461"/>
      <c r="D30" s="461"/>
      <c r="E30" s="461"/>
      <c r="F30" s="461"/>
      <c r="G30" s="461"/>
      <c r="H30" s="461"/>
      <c r="I30" s="461"/>
      <c r="J30" s="446"/>
      <c r="K30" s="446"/>
      <c r="L30" s="446"/>
    </row>
    <row r="31" spans="1:12" ht="15.75" customHeight="1">
      <c r="A31" s="421" t="s">
        <v>76</v>
      </c>
      <c r="B31" s="422" t="s">
        <v>400</v>
      </c>
      <c r="C31" s="493">
        <f t="shared" ref="C31:J31" si="4">SUM(C32:C43)</f>
        <v>36</v>
      </c>
      <c r="D31" s="493">
        <f t="shared" si="4"/>
        <v>12</v>
      </c>
      <c r="E31" s="493">
        <f t="shared" si="4"/>
        <v>12</v>
      </c>
      <c r="F31" s="493">
        <f t="shared" si="4"/>
        <v>12</v>
      </c>
      <c r="G31" s="493">
        <f t="shared" si="4"/>
        <v>285</v>
      </c>
      <c r="H31" s="494">
        <f t="shared" si="4"/>
        <v>1158</v>
      </c>
      <c r="I31" s="495">
        <f t="shared" si="4"/>
        <v>625.5</v>
      </c>
      <c r="J31" s="496">
        <f t="shared" si="4"/>
        <v>625500</v>
      </c>
      <c r="K31" s="446"/>
      <c r="L31" s="446"/>
    </row>
    <row r="32" spans="1:12" ht="15.75" customHeight="1">
      <c r="A32" s="472" t="s">
        <v>382</v>
      </c>
      <c r="B32" s="444" t="s">
        <v>655</v>
      </c>
      <c r="C32" s="366">
        <v>3</v>
      </c>
      <c r="D32" s="366">
        <v>1</v>
      </c>
      <c r="E32" s="366">
        <v>1</v>
      </c>
      <c r="F32" s="366">
        <v>1</v>
      </c>
      <c r="G32" s="366">
        <v>30</v>
      </c>
      <c r="H32" s="485">
        <v>144</v>
      </c>
      <c r="I32" s="423">
        <f t="shared" ref="I32:I43" si="5">E32*52.125</f>
        <v>52.125</v>
      </c>
      <c r="J32" s="497">
        <v>52125</v>
      </c>
      <c r="K32" s="446"/>
      <c r="L32" s="446"/>
    </row>
    <row r="33" spans="1:12" ht="15.75" customHeight="1">
      <c r="A33" s="473" t="s">
        <v>384</v>
      </c>
      <c r="B33" s="444" t="s">
        <v>656</v>
      </c>
      <c r="C33" s="366">
        <v>3</v>
      </c>
      <c r="D33" s="366">
        <v>1</v>
      </c>
      <c r="E33" s="366">
        <v>1</v>
      </c>
      <c r="F33" s="366">
        <v>1</v>
      </c>
      <c r="G33" s="366">
        <v>30</v>
      </c>
      <c r="H33" s="485">
        <v>144</v>
      </c>
      <c r="I33" s="423">
        <f t="shared" si="5"/>
        <v>52.125</v>
      </c>
      <c r="J33" s="497">
        <v>52125</v>
      </c>
      <c r="K33" s="446"/>
      <c r="L33" s="446"/>
    </row>
    <row r="34" spans="1:12" ht="15.75" customHeight="1">
      <c r="A34" s="487" t="s">
        <v>385</v>
      </c>
      <c r="B34" s="444" t="s">
        <v>657</v>
      </c>
      <c r="C34" s="366">
        <v>3</v>
      </c>
      <c r="D34" s="366">
        <v>1</v>
      </c>
      <c r="E34" s="366">
        <v>1</v>
      </c>
      <c r="F34" s="366">
        <v>1</v>
      </c>
      <c r="G34" s="366">
        <v>30</v>
      </c>
      <c r="H34" s="485">
        <v>144</v>
      </c>
      <c r="I34" s="423">
        <f t="shared" si="5"/>
        <v>52.125</v>
      </c>
      <c r="J34" s="497">
        <v>52125</v>
      </c>
      <c r="K34" s="446"/>
      <c r="L34" s="446"/>
    </row>
    <row r="35" spans="1:12" ht="15.75" customHeight="1">
      <c r="A35" s="498" t="s">
        <v>386</v>
      </c>
      <c r="B35" s="444" t="s">
        <v>658</v>
      </c>
      <c r="C35" s="366">
        <v>3</v>
      </c>
      <c r="D35" s="366">
        <v>1</v>
      </c>
      <c r="E35" s="366">
        <v>1</v>
      </c>
      <c r="F35" s="366">
        <v>1</v>
      </c>
      <c r="G35" s="366">
        <v>30</v>
      </c>
      <c r="H35" s="485">
        <v>144</v>
      </c>
      <c r="I35" s="423">
        <f t="shared" si="5"/>
        <v>52.125</v>
      </c>
      <c r="J35" s="497">
        <v>52125</v>
      </c>
      <c r="K35" s="446"/>
      <c r="L35" s="446"/>
    </row>
    <row r="36" spans="1:12" ht="15.75" customHeight="1">
      <c r="A36" s="473" t="s">
        <v>387</v>
      </c>
      <c r="B36" s="444" t="s">
        <v>659</v>
      </c>
      <c r="C36" s="366">
        <v>3</v>
      </c>
      <c r="D36" s="366">
        <v>1</v>
      </c>
      <c r="E36" s="366">
        <v>1</v>
      </c>
      <c r="F36" s="366">
        <v>1</v>
      </c>
      <c r="G36" s="366">
        <v>30</v>
      </c>
      <c r="H36" s="485">
        <v>144</v>
      </c>
      <c r="I36" s="423">
        <f t="shared" si="5"/>
        <v>52.125</v>
      </c>
      <c r="J36" s="497">
        <v>52125</v>
      </c>
      <c r="K36" s="446"/>
      <c r="L36" s="446"/>
    </row>
    <row r="37" spans="1:12" ht="15.75" customHeight="1">
      <c r="A37" s="487" t="s">
        <v>388</v>
      </c>
      <c r="B37" s="444" t="s">
        <v>660</v>
      </c>
      <c r="C37" s="366">
        <v>3</v>
      </c>
      <c r="D37" s="366">
        <v>1</v>
      </c>
      <c r="E37" s="366">
        <v>1</v>
      </c>
      <c r="F37" s="366">
        <v>1</v>
      </c>
      <c r="G37" s="366">
        <v>30</v>
      </c>
      <c r="H37" s="485">
        <v>144</v>
      </c>
      <c r="I37" s="423">
        <f t="shared" si="5"/>
        <v>52.125</v>
      </c>
      <c r="J37" s="497">
        <v>52125</v>
      </c>
      <c r="K37" s="446"/>
      <c r="L37" s="446"/>
    </row>
    <row r="38" spans="1:12" ht="15.75" customHeight="1">
      <c r="A38" s="498" t="s">
        <v>389</v>
      </c>
      <c r="B38" s="444" t="s">
        <v>661</v>
      </c>
      <c r="C38" s="366">
        <v>3</v>
      </c>
      <c r="D38" s="366">
        <v>1</v>
      </c>
      <c r="E38" s="366">
        <v>1</v>
      </c>
      <c r="F38" s="366">
        <v>1</v>
      </c>
      <c r="G38" s="366">
        <v>30</v>
      </c>
      <c r="H38" s="485">
        <v>144</v>
      </c>
      <c r="I38" s="423">
        <f t="shared" si="5"/>
        <v>52.125</v>
      </c>
      <c r="J38" s="497">
        <v>52125</v>
      </c>
      <c r="K38" s="446"/>
      <c r="L38" s="446"/>
    </row>
    <row r="39" spans="1:12" ht="15.75" customHeight="1">
      <c r="A39" s="487" t="s">
        <v>390</v>
      </c>
      <c r="B39" s="444" t="s">
        <v>662</v>
      </c>
      <c r="C39" s="366">
        <v>3</v>
      </c>
      <c r="D39" s="366">
        <v>1</v>
      </c>
      <c r="E39" s="366">
        <v>1</v>
      </c>
      <c r="F39" s="366">
        <v>1</v>
      </c>
      <c r="G39" s="366">
        <v>15</v>
      </c>
      <c r="H39" s="485">
        <v>30</v>
      </c>
      <c r="I39" s="423">
        <f t="shared" si="5"/>
        <v>52.125</v>
      </c>
      <c r="J39" s="497">
        <v>52125</v>
      </c>
      <c r="K39" s="446"/>
      <c r="L39" s="446"/>
    </row>
    <row r="40" spans="1:12" ht="15.75" customHeight="1">
      <c r="A40" s="487" t="s">
        <v>391</v>
      </c>
      <c r="B40" s="444" t="s">
        <v>663</v>
      </c>
      <c r="C40" s="366">
        <v>3</v>
      </c>
      <c r="D40" s="366">
        <v>1</v>
      </c>
      <c r="E40" s="366">
        <v>1</v>
      </c>
      <c r="F40" s="366">
        <v>1</v>
      </c>
      <c r="G40" s="366">
        <v>15</v>
      </c>
      <c r="H40" s="485">
        <v>30</v>
      </c>
      <c r="I40" s="423">
        <f t="shared" si="5"/>
        <v>52.125</v>
      </c>
      <c r="J40" s="497">
        <v>52125</v>
      </c>
      <c r="K40" s="446"/>
      <c r="L40" s="446"/>
    </row>
    <row r="41" spans="1:12" ht="15.75" customHeight="1">
      <c r="A41" s="487" t="s">
        <v>392</v>
      </c>
      <c r="B41" s="444" t="s">
        <v>664</v>
      </c>
      <c r="C41" s="366">
        <v>3</v>
      </c>
      <c r="D41" s="366">
        <v>1</v>
      </c>
      <c r="E41" s="366">
        <v>1</v>
      </c>
      <c r="F41" s="366">
        <v>1</v>
      </c>
      <c r="G41" s="366">
        <v>15</v>
      </c>
      <c r="H41" s="485">
        <v>30</v>
      </c>
      <c r="I41" s="423">
        <f t="shared" si="5"/>
        <v>52.125</v>
      </c>
      <c r="J41" s="497">
        <v>52125</v>
      </c>
      <c r="K41" s="446"/>
      <c r="L41" s="446"/>
    </row>
    <row r="42" spans="1:12" ht="15.75" customHeight="1">
      <c r="A42" s="487" t="s">
        <v>393</v>
      </c>
      <c r="B42" s="444" t="s">
        <v>665</v>
      </c>
      <c r="C42" s="366">
        <v>3</v>
      </c>
      <c r="D42" s="366">
        <v>1</v>
      </c>
      <c r="E42" s="366">
        <v>1</v>
      </c>
      <c r="F42" s="366">
        <v>1</v>
      </c>
      <c r="G42" s="366">
        <v>15</v>
      </c>
      <c r="H42" s="485">
        <v>30</v>
      </c>
      <c r="I42" s="423">
        <f t="shared" si="5"/>
        <v>52.125</v>
      </c>
      <c r="J42" s="497">
        <v>52125</v>
      </c>
      <c r="K42" s="446"/>
      <c r="L42" s="446"/>
    </row>
    <row r="43" spans="1:12" ht="15.75" customHeight="1">
      <c r="A43" s="473" t="s">
        <v>394</v>
      </c>
      <c r="B43" s="444" t="s">
        <v>666</v>
      </c>
      <c r="C43" s="366">
        <v>3</v>
      </c>
      <c r="D43" s="366">
        <v>1</v>
      </c>
      <c r="E43" s="366">
        <v>1</v>
      </c>
      <c r="F43" s="366">
        <v>1</v>
      </c>
      <c r="G43" s="366">
        <v>15</v>
      </c>
      <c r="H43" s="485">
        <v>30</v>
      </c>
      <c r="I43" s="423">
        <f t="shared" si="5"/>
        <v>52.125</v>
      </c>
      <c r="J43" s="497">
        <v>52125</v>
      </c>
      <c r="K43" s="446"/>
      <c r="L43" s="446"/>
    </row>
    <row r="44" spans="1:12" ht="15.75" customHeight="1">
      <c r="A44" s="456" t="s">
        <v>78</v>
      </c>
      <c r="B44" s="457" t="s">
        <v>402</v>
      </c>
      <c r="C44" s="499"/>
      <c r="D44" s="499"/>
      <c r="E44" s="499"/>
      <c r="F44" s="499"/>
      <c r="G44" s="499"/>
      <c r="H44" s="485"/>
      <c r="I44" s="194"/>
      <c r="J44" s="446"/>
      <c r="K44" s="446"/>
      <c r="L44" s="446"/>
    </row>
    <row r="45" spans="1:12" ht="15.75" customHeight="1"/>
    <row r="46" spans="1:12" ht="15.75" customHeight="1"/>
    <row r="47" spans="1:12" ht="15.75" customHeight="1"/>
    <row r="48" spans="1:12"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7">
    <mergeCell ref="A4:L4"/>
    <mergeCell ref="A5:L5"/>
    <mergeCell ref="H7:H8"/>
    <mergeCell ref="I7:I8"/>
    <mergeCell ref="J7:L7"/>
    <mergeCell ref="A7:A8"/>
    <mergeCell ref="B7:B8"/>
    <mergeCell ref="C7:C8"/>
    <mergeCell ref="D7:D8"/>
    <mergeCell ref="E7:E8"/>
    <mergeCell ref="F7:F8"/>
    <mergeCell ref="G7:G8"/>
    <mergeCell ref="A1:C1"/>
    <mergeCell ref="J1:L1"/>
    <mergeCell ref="A2:C2"/>
    <mergeCell ref="J2:L2"/>
    <mergeCell ref="A3:L3"/>
  </mergeCells>
  <pageMargins left="0.7" right="0.7" top="0.75" bottom="0.75" header="0" footer="0"/>
  <pageSetup orientation="landscape"/>
  <legacy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T1000"/>
  <sheetViews>
    <sheetView zoomScale="110" zoomScaleNormal="110" workbookViewId="0">
      <selection activeCell="O7" sqref="O7"/>
    </sheetView>
  </sheetViews>
  <sheetFormatPr defaultColWidth="14.42578125" defaultRowHeight="15" customHeight="1"/>
  <cols>
    <col min="1" max="1" width="4.140625" customWidth="1"/>
    <col min="2" max="2" width="24" customWidth="1"/>
    <col min="3" max="3" width="5.28515625" customWidth="1"/>
    <col min="4" max="4" width="9" customWidth="1"/>
    <col min="5" max="5" width="5.42578125" customWidth="1"/>
    <col min="6" max="6" width="5.7109375" customWidth="1"/>
    <col min="7" max="7" width="6.140625" customWidth="1"/>
    <col min="8" max="8" width="7.140625" customWidth="1"/>
    <col min="9" max="9" width="8.7109375" customWidth="1"/>
    <col min="10" max="10" width="9.42578125" customWidth="1"/>
    <col min="11" max="11" width="7.140625" customWidth="1"/>
    <col min="12" max="12" width="6" customWidth="1"/>
    <col min="13" max="20" width="7.7109375" customWidth="1"/>
    <col min="21" max="26" width="12.7109375" customWidth="1"/>
  </cols>
  <sheetData>
    <row r="1" spans="1:20" ht="14.25" customHeight="1">
      <c r="A1" s="1536" t="s">
        <v>53</v>
      </c>
      <c r="B1" s="1517"/>
      <c r="C1" s="1517"/>
      <c r="D1" s="28"/>
      <c r="E1" s="28"/>
      <c r="F1" s="28"/>
      <c r="G1" s="28"/>
      <c r="H1" s="28"/>
      <c r="I1" s="97"/>
      <c r="J1" s="1585"/>
      <c r="K1" s="1517"/>
      <c r="L1" s="1517"/>
      <c r="M1" s="98"/>
      <c r="N1" s="98"/>
      <c r="O1" s="98"/>
      <c r="P1" s="98"/>
      <c r="Q1" s="98"/>
    </row>
    <row r="2" spans="1:20">
      <c r="A2" s="1555" t="s">
        <v>667</v>
      </c>
      <c r="B2" s="1517"/>
      <c r="C2" s="1517"/>
      <c r="D2" s="187"/>
      <c r="E2" s="187"/>
      <c r="F2" s="187"/>
      <c r="G2" s="187"/>
      <c r="H2" s="187"/>
      <c r="I2" s="97"/>
      <c r="J2" s="1585"/>
      <c r="K2" s="1517"/>
      <c r="L2" s="1517"/>
      <c r="M2" s="98"/>
      <c r="N2" s="98"/>
      <c r="O2" s="98"/>
      <c r="P2" s="98"/>
      <c r="Q2" s="98"/>
    </row>
    <row r="3" spans="1:20" ht="30" customHeight="1">
      <c r="A3" s="1518" t="s">
        <v>415</v>
      </c>
      <c r="B3" s="1517"/>
      <c r="C3" s="1517"/>
      <c r="D3" s="1517"/>
      <c r="E3" s="1517"/>
      <c r="F3" s="1517"/>
      <c r="G3" s="1517"/>
      <c r="H3" s="1517"/>
      <c r="I3" s="1517"/>
      <c r="J3" s="1517"/>
      <c r="K3" s="1517"/>
      <c r="L3" s="1517"/>
      <c r="M3" s="98"/>
      <c r="N3" s="98"/>
      <c r="O3" s="98"/>
      <c r="P3" s="98"/>
      <c r="Q3" s="98"/>
    </row>
    <row r="4" spans="1:20" ht="30" customHeight="1">
      <c r="A4" s="1562" t="s">
        <v>416</v>
      </c>
      <c r="B4" s="1517"/>
      <c r="C4" s="1517"/>
      <c r="D4" s="1517"/>
      <c r="E4" s="1517"/>
      <c r="F4" s="1517"/>
      <c r="G4" s="1517"/>
      <c r="H4" s="1517"/>
      <c r="I4" s="1517"/>
      <c r="J4" s="1517"/>
      <c r="K4" s="1517"/>
      <c r="L4" s="1517"/>
      <c r="M4" s="98"/>
      <c r="N4" s="98"/>
      <c r="O4" s="98"/>
      <c r="P4" s="98"/>
      <c r="Q4" s="98"/>
    </row>
    <row r="5" spans="1:20" ht="30" customHeight="1">
      <c r="A5" s="1558" t="s">
        <v>342</v>
      </c>
      <c r="B5" s="1517"/>
      <c r="C5" s="1517"/>
      <c r="D5" s="1517"/>
      <c r="E5" s="1517"/>
      <c r="F5" s="1517"/>
      <c r="G5" s="1517"/>
      <c r="H5" s="1517"/>
      <c r="I5" s="1517"/>
      <c r="J5" s="1517"/>
      <c r="K5" s="1517"/>
      <c r="L5" s="1517"/>
      <c r="M5" s="98"/>
      <c r="N5" s="98"/>
      <c r="O5" s="98"/>
      <c r="P5" s="98"/>
      <c r="Q5" s="98"/>
    </row>
    <row r="6" spans="1:20">
      <c r="A6" s="103"/>
      <c r="B6" s="500"/>
      <c r="C6" s="303"/>
      <c r="D6" s="303"/>
      <c r="E6" s="103"/>
      <c r="F6" s="103"/>
      <c r="G6" s="103"/>
      <c r="H6" s="103"/>
      <c r="I6" s="103"/>
      <c r="J6" s="103"/>
      <c r="K6" s="103"/>
      <c r="L6" s="103"/>
      <c r="M6" s="98"/>
      <c r="N6" s="98"/>
      <c r="O6" s="98"/>
      <c r="P6" s="98"/>
      <c r="Q6" s="98"/>
    </row>
    <row r="7" spans="1:20" ht="122.25" customHeight="1">
      <c r="A7" s="1586" t="s">
        <v>6</v>
      </c>
      <c r="B7" s="1595" t="s">
        <v>356</v>
      </c>
      <c r="C7" s="1579" t="s">
        <v>357</v>
      </c>
      <c r="D7" s="1566" t="s">
        <v>507</v>
      </c>
      <c r="E7" s="1564" t="s">
        <v>359</v>
      </c>
      <c r="F7" s="1564" t="s">
        <v>360</v>
      </c>
      <c r="G7" s="1564" t="s">
        <v>420</v>
      </c>
      <c r="H7" s="1574" t="s">
        <v>362</v>
      </c>
      <c r="I7" s="1575" t="s">
        <v>343</v>
      </c>
      <c r="J7" s="1571" t="s">
        <v>421</v>
      </c>
      <c r="K7" s="1572"/>
      <c r="L7" s="1573"/>
      <c r="M7" s="98"/>
      <c r="N7" s="98"/>
      <c r="O7" s="98"/>
      <c r="P7" s="98"/>
      <c r="Q7" s="98"/>
      <c r="R7" s="129"/>
      <c r="S7" s="129"/>
      <c r="T7" s="129"/>
    </row>
    <row r="8" spans="1:20" ht="55.5" customHeight="1">
      <c r="A8" s="1587"/>
      <c r="B8" s="1522"/>
      <c r="C8" s="1522"/>
      <c r="D8" s="1565"/>
      <c r="E8" s="1565"/>
      <c r="F8" s="1565"/>
      <c r="G8" s="1565"/>
      <c r="H8" s="1565"/>
      <c r="I8" s="1565"/>
      <c r="J8" s="136" t="s">
        <v>364</v>
      </c>
      <c r="K8" s="136" t="s">
        <v>365</v>
      </c>
      <c r="L8" s="136" t="s">
        <v>366</v>
      </c>
      <c r="M8" s="98"/>
      <c r="N8" s="98"/>
      <c r="O8" s="98"/>
      <c r="P8" s="98"/>
      <c r="Q8" s="98"/>
      <c r="R8" s="129"/>
      <c r="S8" s="129"/>
      <c r="T8" s="129"/>
    </row>
    <row r="9" spans="1:20" ht="30" customHeight="1">
      <c r="A9" s="305" t="s">
        <v>368</v>
      </c>
      <c r="B9" s="501" t="s">
        <v>369</v>
      </c>
      <c r="C9" s="306" t="s">
        <v>370</v>
      </c>
      <c r="D9" s="252" t="s">
        <v>371</v>
      </c>
      <c r="E9" s="253" t="s">
        <v>372</v>
      </c>
      <c r="F9" s="253" t="s">
        <v>373</v>
      </c>
      <c r="G9" s="253" t="s">
        <v>374</v>
      </c>
      <c r="H9" s="254" t="s">
        <v>375</v>
      </c>
      <c r="I9" s="405" t="s">
        <v>511</v>
      </c>
      <c r="J9" s="253" t="s">
        <v>377</v>
      </c>
      <c r="K9" s="253" t="s">
        <v>378</v>
      </c>
      <c r="L9" s="255">
        <v>-12</v>
      </c>
      <c r="M9" s="310"/>
      <c r="N9" s="310"/>
      <c r="O9" s="310"/>
      <c r="P9" s="310"/>
      <c r="Q9" s="310"/>
      <c r="R9" s="311"/>
      <c r="S9" s="311"/>
      <c r="T9" s="311"/>
    </row>
    <row r="10" spans="1:20" ht="17.25" customHeight="1">
      <c r="A10" s="312" t="s">
        <v>19</v>
      </c>
      <c r="B10" s="502" t="s">
        <v>668</v>
      </c>
      <c r="C10" s="408"/>
      <c r="D10" s="408"/>
      <c r="E10" s="407"/>
      <c r="F10" s="407"/>
      <c r="G10" s="407"/>
      <c r="H10" s="407"/>
      <c r="I10" s="503">
        <f t="shared" ref="I10:K10" si="0">I11</f>
        <v>5063.75</v>
      </c>
      <c r="J10" s="503">
        <f t="shared" si="0"/>
        <v>3803.75</v>
      </c>
      <c r="K10" s="503">
        <f t="shared" si="0"/>
        <v>980</v>
      </c>
      <c r="L10" s="504">
        <f>L71</f>
        <v>280</v>
      </c>
      <c r="M10" s="98"/>
      <c r="N10" s="98"/>
      <c r="O10" s="98"/>
      <c r="P10" s="98"/>
      <c r="Q10" s="98"/>
      <c r="R10" s="129"/>
      <c r="S10" s="129"/>
      <c r="T10" s="129"/>
    </row>
    <row r="11" spans="1:20" ht="27" customHeight="1">
      <c r="A11" s="410" t="s">
        <v>71</v>
      </c>
      <c r="B11" s="505" t="s">
        <v>380</v>
      </c>
      <c r="C11" s="413"/>
      <c r="D11" s="413"/>
      <c r="E11" s="412"/>
      <c r="F11" s="412"/>
      <c r="G11" s="412"/>
      <c r="H11" s="506"/>
      <c r="I11" s="506">
        <f t="shared" ref="I11:K11" si="1">I12+I56+I73</f>
        <v>5063.75</v>
      </c>
      <c r="J11" s="506">
        <f t="shared" si="1"/>
        <v>3803.75</v>
      </c>
      <c r="K11" s="506">
        <f t="shared" si="1"/>
        <v>980</v>
      </c>
      <c r="L11" s="412">
        <f>L71</f>
        <v>280</v>
      </c>
      <c r="M11" s="98"/>
      <c r="N11" s="98"/>
      <c r="O11" s="98"/>
      <c r="P11" s="98"/>
      <c r="Q11" s="98"/>
      <c r="R11" s="129"/>
      <c r="S11" s="129"/>
      <c r="T11" s="129"/>
    </row>
    <row r="12" spans="1:20" ht="17.25" customHeight="1">
      <c r="A12" s="463">
        <v>1</v>
      </c>
      <c r="B12" s="507" t="s">
        <v>346</v>
      </c>
      <c r="C12" s="418"/>
      <c r="D12" s="418"/>
      <c r="E12" s="417"/>
      <c r="F12" s="417"/>
      <c r="G12" s="417"/>
      <c r="H12" s="508">
        <f t="shared" ref="H12:K12" si="2">H13</f>
        <v>4175.2</v>
      </c>
      <c r="I12" s="508">
        <f t="shared" si="2"/>
        <v>2128.5</v>
      </c>
      <c r="J12" s="508">
        <f t="shared" si="2"/>
        <v>2021.25</v>
      </c>
      <c r="K12" s="508">
        <f t="shared" si="2"/>
        <v>107.25</v>
      </c>
      <c r="L12" s="417">
        <v>0</v>
      </c>
      <c r="M12" s="98"/>
      <c r="N12" s="98"/>
      <c r="O12" s="98"/>
      <c r="P12" s="98"/>
      <c r="Q12" s="98"/>
      <c r="R12" s="129"/>
      <c r="S12" s="129"/>
      <c r="T12" s="129"/>
    </row>
    <row r="13" spans="1:20" ht="15.75" customHeight="1">
      <c r="A13" s="421" t="s">
        <v>19</v>
      </c>
      <c r="B13" s="422" t="s">
        <v>436</v>
      </c>
      <c r="C13" s="423">
        <f>C14+C35</f>
        <v>110</v>
      </c>
      <c r="D13" s="423"/>
      <c r="E13" s="423">
        <f>E14+E35</f>
        <v>38</v>
      </c>
      <c r="F13" s="481"/>
      <c r="G13" s="423">
        <f t="shared" ref="G13:K13" si="3">G14+G35</f>
        <v>1184</v>
      </c>
      <c r="H13" s="509">
        <f t="shared" si="3"/>
        <v>4175.2</v>
      </c>
      <c r="I13" s="509">
        <f t="shared" si="3"/>
        <v>2128.5</v>
      </c>
      <c r="J13" s="509">
        <f t="shared" si="3"/>
        <v>2021.25</v>
      </c>
      <c r="K13" s="509">
        <f t="shared" si="3"/>
        <v>107.25</v>
      </c>
      <c r="L13" s="420">
        <v>0</v>
      </c>
      <c r="M13" s="329"/>
      <c r="N13" s="329"/>
      <c r="O13" s="329"/>
      <c r="P13" s="329"/>
      <c r="Q13" s="329"/>
      <c r="R13" s="330"/>
      <c r="S13" s="330"/>
      <c r="T13" s="330"/>
    </row>
    <row r="14" spans="1:20" ht="15.75" customHeight="1">
      <c r="A14" s="421" t="s">
        <v>669</v>
      </c>
      <c r="B14" s="510" t="s">
        <v>670</v>
      </c>
      <c r="C14" s="509">
        <f>SUM(C15:C34)</f>
        <v>72</v>
      </c>
      <c r="D14" s="423"/>
      <c r="E14" s="509">
        <f>SUM(E15:E34)</f>
        <v>24</v>
      </c>
      <c r="F14" s="481"/>
      <c r="G14" s="509">
        <f t="shared" ref="G14:K14" si="4">SUM(G15:G34)</f>
        <v>771</v>
      </c>
      <c r="H14" s="509">
        <f t="shared" si="4"/>
        <v>2900.9</v>
      </c>
      <c r="I14" s="509">
        <f t="shared" si="4"/>
        <v>1423.5</v>
      </c>
      <c r="J14" s="509">
        <f t="shared" si="4"/>
        <v>1398.75</v>
      </c>
      <c r="K14" s="509">
        <f t="shared" si="4"/>
        <v>24.75</v>
      </c>
      <c r="L14" s="420">
        <v>0</v>
      </c>
      <c r="M14" s="329"/>
      <c r="N14" s="329"/>
      <c r="O14" s="329"/>
      <c r="P14" s="329"/>
      <c r="Q14" s="329"/>
      <c r="R14" s="330"/>
      <c r="S14" s="330"/>
      <c r="T14" s="330"/>
    </row>
    <row r="15" spans="1:20" ht="25.5">
      <c r="A15" s="472" t="s">
        <v>382</v>
      </c>
      <c r="B15" s="511" t="s">
        <v>671</v>
      </c>
      <c r="C15" s="366">
        <v>2</v>
      </c>
      <c r="D15" s="445">
        <v>1</v>
      </c>
      <c r="E15" s="445">
        <v>1</v>
      </c>
      <c r="F15" s="445">
        <v>1</v>
      </c>
      <c r="G15" s="445">
        <v>17</v>
      </c>
      <c r="H15" s="445">
        <f t="shared" ref="H15:H34" si="5">C15*D15*G15</f>
        <v>34</v>
      </c>
      <c r="I15" s="194">
        <f t="shared" ref="I15:I18" si="6">C15*E15*F15*16.5</f>
        <v>33</v>
      </c>
      <c r="J15" s="446">
        <f>I15</f>
        <v>33</v>
      </c>
      <c r="K15" s="420"/>
      <c r="L15" s="420"/>
      <c r="M15" s="329"/>
      <c r="N15" s="329"/>
      <c r="O15" s="329"/>
      <c r="P15" s="329"/>
      <c r="Q15" s="329"/>
      <c r="R15" s="330"/>
      <c r="S15" s="330"/>
      <c r="T15" s="330"/>
    </row>
    <row r="16" spans="1:20" ht="27" customHeight="1">
      <c r="A16" s="473" t="s">
        <v>384</v>
      </c>
      <c r="B16" s="511" t="s">
        <v>672</v>
      </c>
      <c r="C16" s="366">
        <v>3</v>
      </c>
      <c r="D16" s="445">
        <v>1</v>
      </c>
      <c r="E16" s="486">
        <v>1</v>
      </c>
      <c r="F16" s="486">
        <v>1</v>
      </c>
      <c r="G16" s="486">
        <v>17</v>
      </c>
      <c r="H16" s="445">
        <f t="shared" si="5"/>
        <v>51</v>
      </c>
      <c r="I16" s="194">
        <f t="shared" si="6"/>
        <v>49.5</v>
      </c>
      <c r="J16" s="446">
        <v>24.75</v>
      </c>
      <c r="K16" s="446">
        <f>J16</f>
        <v>24.75</v>
      </c>
      <c r="L16" s="420"/>
      <c r="M16" s="329"/>
      <c r="N16" s="329"/>
      <c r="O16" s="329"/>
      <c r="P16" s="329"/>
      <c r="Q16" s="329"/>
      <c r="R16" s="330"/>
      <c r="S16" s="330"/>
      <c r="T16" s="330"/>
    </row>
    <row r="17" spans="1:20" ht="37.5" customHeight="1">
      <c r="A17" s="487" t="s">
        <v>385</v>
      </c>
      <c r="B17" s="511" t="s">
        <v>673</v>
      </c>
      <c r="C17" s="366">
        <v>2</v>
      </c>
      <c r="D17" s="445">
        <v>1</v>
      </c>
      <c r="E17" s="445">
        <v>1</v>
      </c>
      <c r="F17" s="445">
        <v>1</v>
      </c>
      <c r="G17" s="445">
        <v>17</v>
      </c>
      <c r="H17" s="445">
        <f t="shared" si="5"/>
        <v>34</v>
      </c>
      <c r="I17" s="194">
        <f t="shared" si="6"/>
        <v>33</v>
      </c>
      <c r="J17" s="446">
        <f t="shared" ref="J17:J34" si="7">I17</f>
        <v>33</v>
      </c>
      <c r="K17" s="420"/>
      <c r="L17" s="420"/>
      <c r="M17" s="329"/>
      <c r="N17" s="329"/>
      <c r="O17" s="329"/>
      <c r="P17" s="329"/>
      <c r="Q17" s="329"/>
      <c r="R17" s="330"/>
      <c r="S17" s="330"/>
      <c r="T17" s="330"/>
    </row>
    <row r="18" spans="1:20" ht="28.5" customHeight="1">
      <c r="A18" s="498" t="s">
        <v>386</v>
      </c>
      <c r="B18" s="511" t="s">
        <v>674</v>
      </c>
      <c r="C18" s="366">
        <v>3</v>
      </c>
      <c r="D18" s="445">
        <v>1</v>
      </c>
      <c r="E18" s="445">
        <v>1</v>
      </c>
      <c r="F18" s="445">
        <v>1</v>
      </c>
      <c r="G18" s="445">
        <v>17</v>
      </c>
      <c r="H18" s="445">
        <f t="shared" si="5"/>
        <v>51</v>
      </c>
      <c r="I18" s="194">
        <f t="shared" si="6"/>
        <v>49.5</v>
      </c>
      <c r="J18" s="446">
        <f t="shared" si="7"/>
        <v>49.5</v>
      </c>
      <c r="K18" s="420"/>
      <c r="L18" s="420"/>
      <c r="M18" s="329"/>
      <c r="N18" s="329"/>
      <c r="O18" s="329"/>
      <c r="P18" s="329"/>
      <c r="Q18" s="329"/>
      <c r="R18" s="330"/>
      <c r="S18" s="330"/>
      <c r="T18" s="330"/>
    </row>
    <row r="19" spans="1:20" ht="15.75" customHeight="1">
      <c r="A19" s="473" t="s">
        <v>387</v>
      </c>
      <c r="B19" s="512" t="s">
        <v>675</v>
      </c>
      <c r="C19" s="445">
        <v>3</v>
      </c>
      <c r="D19" s="445">
        <f>3*1.3/3</f>
        <v>1.3</v>
      </c>
      <c r="E19" s="445">
        <v>1</v>
      </c>
      <c r="F19" s="445">
        <v>1</v>
      </c>
      <c r="G19" s="445">
        <v>17</v>
      </c>
      <c r="H19" s="445">
        <f t="shared" si="5"/>
        <v>66.300000000000011</v>
      </c>
      <c r="I19" s="194">
        <f t="shared" ref="I19:I20" si="8">C19*E19*F19*15</f>
        <v>45</v>
      </c>
      <c r="J19" s="446">
        <f t="shared" si="7"/>
        <v>45</v>
      </c>
      <c r="K19" s="446"/>
      <c r="L19" s="446"/>
      <c r="M19" s="329"/>
      <c r="N19" s="329"/>
      <c r="O19" s="329"/>
      <c r="P19" s="329"/>
      <c r="Q19" s="329"/>
      <c r="R19" s="330"/>
      <c r="S19" s="330"/>
      <c r="T19" s="330"/>
    </row>
    <row r="20" spans="1:20" ht="32.25" customHeight="1">
      <c r="A20" s="487" t="s">
        <v>388</v>
      </c>
      <c r="B20" s="511" t="s">
        <v>676</v>
      </c>
      <c r="C20" s="445">
        <v>5</v>
      </c>
      <c r="D20" s="445">
        <f>5*1.3/5</f>
        <v>1.3</v>
      </c>
      <c r="E20" s="445">
        <v>1</v>
      </c>
      <c r="F20" s="445">
        <v>1</v>
      </c>
      <c r="G20" s="445">
        <v>17</v>
      </c>
      <c r="H20" s="445">
        <f t="shared" si="5"/>
        <v>110.5</v>
      </c>
      <c r="I20" s="194">
        <f t="shared" si="8"/>
        <v>75</v>
      </c>
      <c r="J20" s="446">
        <f t="shared" si="7"/>
        <v>75</v>
      </c>
      <c r="K20" s="446"/>
      <c r="L20" s="446"/>
      <c r="M20" s="329"/>
      <c r="N20" s="329"/>
      <c r="O20" s="329"/>
      <c r="P20" s="329"/>
      <c r="Q20" s="329"/>
      <c r="R20" s="330"/>
      <c r="S20" s="330"/>
      <c r="T20" s="330"/>
    </row>
    <row r="21" spans="1:20" ht="15.75" customHeight="1">
      <c r="A21" s="487" t="s">
        <v>389</v>
      </c>
      <c r="B21" s="511" t="s">
        <v>677</v>
      </c>
      <c r="C21" s="445">
        <v>3</v>
      </c>
      <c r="D21" s="445">
        <v>1</v>
      </c>
      <c r="E21" s="445">
        <v>1</v>
      </c>
      <c r="F21" s="445">
        <v>1</v>
      </c>
      <c r="G21" s="445">
        <v>25</v>
      </c>
      <c r="H21" s="445">
        <f t="shared" si="5"/>
        <v>75</v>
      </c>
      <c r="I21" s="194">
        <f t="shared" ref="I21:I34" si="9">C21*E21*F21*16.5</f>
        <v>49.5</v>
      </c>
      <c r="J21" s="446">
        <f t="shared" si="7"/>
        <v>49.5</v>
      </c>
      <c r="K21" s="446"/>
      <c r="L21" s="446"/>
      <c r="M21" s="329"/>
      <c r="N21" s="329"/>
      <c r="O21" s="329"/>
      <c r="P21" s="329"/>
      <c r="Q21" s="329"/>
      <c r="R21" s="330"/>
      <c r="S21" s="330"/>
      <c r="T21" s="330"/>
    </row>
    <row r="22" spans="1:20" ht="41.25" customHeight="1">
      <c r="A22" s="487" t="s">
        <v>390</v>
      </c>
      <c r="B22" s="511" t="s">
        <v>678</v>
      </c>
      <c r="C22" s="445">
        <v>3</v>
      </c>
      <c r="D22" s="445">
        <v>1</v>
      </c>
      <c r="E22" s="486">
        <v>1</v>
      </c>
      <c r="F22" s="445">
        <v>1</v>
      </c>
      <c r="G22" s="445">
        <v>25</v>
      </c>
      <c r="H22" s="445">
        <f t="shared" si="5"/>
        <v>75</v>
      </c>
      <c r="I22" s="194">
        <f t="shared" si="9"/>
        <v>49.5</v>
      </c>
      <c r="J22" s="446">
        <f t="shared" si="7"/>
        <v>49.5</v>
      </c>
      <c r="K22" s="446"/>
      <c r="L22" s="446"/>
      <c r="M22" s="329"/>
      <c r="N22" s="329"/>
      <c r="O22" s="329"/>
      <c r="P22" s="329"/>
      <c r="Q22" s="329"/>
      <c r="R22" s="330"/>
      <c r="S22" s="330"/>
      <c r="T22" s="330"/>
    </row>
    <row r="23" spans="1:20" ht="25.5" customHeight="1">
      <c r="A23" s="487" t="s">
        <v>391</v>
      </c>
      <c r="B23" s="511" t="s">
        <v>679</v>
      </c>
      <c r="C23" s="445">
        <v>4</v>
      </c>
      <c r="D23" s="445">
        <f>(3+1.3)/4</f>
        <v>1.075</v>
      </c>
      <c r="E23" s="445">
        <v>1</v>
      </c>
      <c r="F23" s="445">
        <v>1</v>
      </c>
      <c r="G23" s="445">
        <v>21</v>
      </c>
      <c r="H23" s="445">
        <f t="shared" si="5"/>
        <v>90.3</v>
      </c>
      <c r="I23" s="194">
        <f t="shared" si="9"/>
        <v>66</v>
      </c>
      <c r="J23" s="446">
        <f t="shared" si="7"/>
        <v>66</v>
      </c>
      <c r="K23" s="446"/>
      <c r="L23" s="446"/>
      <c r="M23" s="329"/>
      <c r="N23" s="329"/>
      <c r="O23" s="329"/>
      <c r="P23" s="329"/>
      <c r="Q23" s="329"/>
      <c r="R23" s="330"/>
      <c r="S23" s="330"/>
      <c r="T23" s="330"/>
    </row>
    <row r="24" spans="1:20" ht="27.75" customHeight="1">
      <c r="A24" s="487" t="s">
        <v>392</v>
      </c>
      <c r="B24" s="511" t="s">
        <v>680</v>
      </c>
      <c r="C24" s="445">
        <v>8</v>
      </c>
      <c r="D24" s="445">
        <v>1</v>
      </c>
      <c r="E24" s="445">
        <v>1</v>
      </c>
      <c r="F24" s="445">
        <v>1</v>
      </c>
      <c r="G24" s="445">
        <v>25</v>
      </c>
      <c r="H24" s="445">
        <f t="shared" si="5"/>
        <v>200</v>
      </c>
      <c r="I24" s="194">
        <f t="shared" si="9"/>
        <v>132</v>
      </c>
      <c r="J24" s="446">
        <f t="shared" si="7"/>
        <v>132</v>
      </c>
      <c r="K24" s="446"/>
      <c r="L24" s="446"/>
      <c r="M24" s="329"/>
      <c r="N24" s="329"/>
      <c r="O24" s="329"/>
      <c r="P24" s="329"/>
      <c r="Q24" s="329"/>
      <c r="R24" s="330"/>
      <c r="S24" s="330"/>
      <c r="T24" s="330"/>
    </row>
    <row r="25" spans="1:20" ht="15.75" customHeight="1">
      <c r="A25" s="487" t="s">
        <v>393</v>
      </c>
      <c r="B25" s="511" t="s">
        <v>681</v>
      </c>
      <c r="C25" s="445">
        <v>3</v>
      </c>
      <c r="D25" s="445">
        <v>1</v>
      </c>
      <c r="E25" s="445">
        <v>1</v>
      </c>
      <c r="F25" s="445">
        <v>1</v>
      </c>
      <c r="G25" s="445">
        <v>21</v>
      </c>
      <c r="H25" s="445">
        <f t="shared" si="5"/>
        <v>63</v>
      </c>
      <c r="I25" s="194">
        <f t="shared" si="9"/>
        <v>49.5</v>
      </c>
      <c r="J25" s="446">
        <f t="shared" si="7"/>
        <v>49.5</v>
      </c>
      <c r="K25" s="446"/>
      <c r="L25" s="446"/>
      <c r="M25" s="329"/>
      <c r="N25" s="329"/>
      <c r="O25" s="329"/>
      <c r="P25" s="329"/>
      <c r="Q25" s="329"/>
      <c r="R25" s="330"/>
      <c r="S25" s="330"/>
      <c r="T25" s="330"/>
    </row>
    <row r="26" spans="1:20" ht="15.75" customHeight="1">
      <c r="A26" s="487" t="s">
        <v>394</v>
      </c>
      <c r="B26" s="511" t="s">
        <v>682</v>
      </c>
      <c r="C26" s="445">
        <v>3</v>
      </c>
      <c r="D26" s="445">
        <f>(2+1.3)/3</f>
        <v>1.0999999999999999</v>
      </c>
      <c r="E26" s="445">
        <v>1</v>
      </c>
      <c r="F26" s="445">
        <v>1</v>
      </c>
      <c r="G26" s="445">
        <v>21</v>
      </c>
      <c r="H26" s="445">
        <f t="shared" si="5"/>
        <v>69.3</v>
      </c>
      <c r="I26" s="194">
        <f t="shared" si="9"/>
        <v>49.5</v>
      </c>
      <c r="J26" s="446">
        <f t="shared" si="7"/>
        <v>49.5</v>
      </c>
      <c r="K26" s="446"/>
      <c r="L26" s="446"/>
      <c r="M26" s="329"/>
      <c r="N26" s="329"/>
      <c r="O26" s="329"/>
      <c r="P26" s="329"/>
      <c r="Q26" s="329"/>
      <c r="R26" s="330"/>
      <c r="S26" s="330"/>
      <c r="T26" s="330"/>
    </row>
    <row r="27" spans="1:20" ht="15.75" customHeight="1">
      <c r="A27" s="487" t="s">
        <v>407</v>
      </c>
      <c r="B27" s="511" t="s">
        <v>683</v>
      </c>
      <c r="C27" s="445">
        <v>3</v>
      </c>
      <c r="D27" s="445">
        <v>1</v>
      </c>
      <c r="E27" s="445">
        <v>1</v>
      </c>
      <c r="F27" s="445">
        <v>1</v>
      </c>
      <c r="G27" s="445">
        <v>25</v>
      </c>
      <c r="H27" s="445">
        <f t="shared" si="5"/>
        <v>75</v>
      </c>
      <c r="I27" s="194">
        <f t="shared" si="9"/>
        <v>49.5</v>
      </c>
      <c r="J27" s="446">
        <f t="shared" si="7"/>
        <v>49.5</v>
      </c>
      <c r="K27" s="446"/>
      <c r="L27" s="446"/>
      <c r="M27" s="329"/>
      <c r="N27" s="329"/>
      <c r="O27" s="329"/>
      <c r="P27" s="329"/>
      <c r="Q27" s="329"/>
      <c r="R27" s="330"/>
      <c r="S27" s="330"/>
      <c r="T27" s="330"/>
    </row>
    <row r="28" spans="1:20" ht="15.75" customHeight="1">
      <c r="A28" s="487" t="s">
        <v>409</v>
      </c>
      <c r="B28" s="511" t="s">
        <v>684</v>
      </c>
      <c r="C28" s="445">
        <v>4</v>
      </c>
      <c r="D28" s="445">
        <f>(3+1.3)/4</f>
        <v>1.075</v>
      </c>
      <c r="E28" s="445">
        <v>1</v>
      </c>
      <c r="F28" s="445">
        <v>1</v>
      </c>
      <c r="G28" s="445">
        <v>25</v>
      </c>
      <c r="H28" s="445">
        <f t="shared" si="5"/>
        <v>107.5</v>
      </c>
      <c r="I28" s="194">
        <f t="shared" si="9"/>
        <v>66</v>
      </c>
      <c r="J28" s="446">
        <f t="shared" si="7"/>
        <v>66</v>
      </c>
      <c r="K28" s="446"/>
      <c r="L28" s="446"/>
      <c r="M28" s="329"/>
      <c r="N28" s="329"/>
      <c r="O28" s="329"/>
      <c r="P28" s="329"/>
      <c r="Q28" s="329"/>
      <c r="R28" s="330"/>
      <c r="S28" s="330"/>
      <c r="T28" s="330"/>
    </row>
    <row r="29" spans="1:20" ht="15.75" customHeight="1">
      <c r="A29" s="487" t="s">
        <v>396</v>
      </c>
      <c r="B29" s="511" t="s">
        <v>685</v>
      </c>
      <c r="C29" s="445">
        <v>5</v>
      </c>
      <c r="D29" s="445">
        <v>1</v>
      </c>
      <c r="E29" s="445">
        <v>1</v>
      </c>
      <c r="F29" s="445">
        <v>1</v>
      </c>
      <c r="G29" s="445">
        <v>25</v>
      </c>
      <c r="H29" s="445">
        <f t="shared" si="5"/>
        <v>125</v>
      </c>
      <c r="I29" s="194">
        <f t="shared" si="9"/>
        <v>82.5</v>
      </c>
      <c r="J29" s="446">
        <f t="shared" si="7"/>
        <v>82.5</v>
      </c>
      <c r="K29" s="446"/>
      <c r="L29" s="446"/>
      <c r="M29" s="329"/>
      <c r="N29" s="329"/>
      <c r="O29" s="329"/>
      <c r="P29" s="329"/>
      <c r="Q29" s="329"/>
      <c r="R29" s="330"/>
      <c r="S29" s="330"/>
      <c r="T29" s="330"/>
    </row>
    <row r="30" spans="1:20" ht="15.75" customHeight="1">
      <c r="A30" s="487" t="s">
        <v>527</v>
      </c>
      <c r="B30" s="513" t="s">
        <v>686</v>
      </c>
      <c r="C30" s="445">
        <v>4</v>
      </c>
      <c r="D30" s="445">
        <v>1</v>
      </c>
      <c r="E30" s="445">
        <v>2</v>
      </c>
      <c r="F30" s="445">
        <v>1</v>
      </c>
      <c r="G30" s="445">
        <v>88</v>
      </c>
      <c r="H30" s="445">
        <f t="shared" si="5"/>
        <v>352</v>
      </c>
      <c r="I30" s="194">
        <f t="shared" si="9"/>
        <v>132</v>
      </c>
      <c r="J30" s="446">
        <f t="shared" si="7"/>
        <v>132</v>
      </c>
      <c r="K30" s="446"/>
      <c r="L30" s="446"/>
      <c r="M30" s="329"/>
      <c r="N30" s="329"/>
      <c r="O30" s="329"/>
      <c r="P30" s="329"/>
      <c r="Q30" s="329"/>
      <c r="R30" s="330"/>
      <c r="S30" s="330"/>
      <c r="T30" s="330"/>
    </row>
    <row r="31" spans="1:20" ht="15.75" customHeight="1">
      <c r="A31" s="487" t="s">
        <v>528</v>
      </c>
      <c r="B31" s="365" t="s">
        <v>687</v>
      </c>
      <c r="C31" s="445">
        <v>4</v>
      </c>
      <c r="D31" s="452">
        <v>1</v>
      </c>
      <c r="E31" s="445">
        <v>2</v>
      </c>
      <c r="F31" s="445">
        <v>1</v>
      </c>
      <c r="G31" s="445">
        <v>88</v>
      </c>
      <c r="H31" s="445">
        <f t="shared" si="5"/>
        <v>352</v>
      </c>
      <c r="I31" s="194">
        <f t="shared" si="9"/>
        <v>132</v>
      </c>
      <c r="J31" s="446">
        <f t="shared" si="7"/>
        <v>132</v>
      </c>
      <c r="K31" s="446"/>
      <c r="L31" s="446"/>
      <c r="M31" s="329"/>
      <c r="N31" s="329"/>
      <c r="O31" s="329"/>
      <c r="P31" s="329"/>
      <c r="Q31" s="329"/>
      <c r="R31" s="330"/>
      <c r="S31" s="330"/>
      <c r="T31" s="330"/>
    </row>
    <row r="32" spans="1:20" ht="15.75" customHeight="1">
      <c r="A32" s="487" t="s">
        <v>530</v>
      </c>
      <c r="B32" s="512" t="s">
        <v>688</v>
      </c>
      <c r="C32" s="445">
        <v>3</v>
      </c>
      <c r="D32" s="445">
        <v>1</v>
      </c>
      <c r="E32" s="445">
        <v>2</v>
      </c>
      <c r="F32" s="445">
        <v>1</v>
      </c>
      <c r="G32" s="445">
        <v>120</v>
      </c>
      <c r="H32" s="445">
        <f t="shared" si="5"/>
        <v>360</v>
      </c>
      <c r="I32" s="194">
        <f t="shared" si="9"/>
        <v>99</v>
      </c>
      <c r="J32" s="446">
        <f t="shared" si="7"/>
        <v>99</v>
      </c>
      <c r="K32" s="446"/>
      <c r="L32" s="446"/>
      <c r="M32" s="329"/>
      <c r="N32" s="329"/>
      <c r="O32" s="329"/>
      <c r="P32" s="329"/>
      <c r="Q32" s="329"/>
      <c r="R32" s="330"/>
      <c r="S32" s="330"/>
      <c r="T32" s="330"/>
    </row>
    <row r="33" spans="1:20" ht="15.75" customHeight="1">
      <c r="A33" s="487" t="s">
        <v>532</v>
      </c>
      <c r="B33" s="512" t="s">
        <v>689</v>
      </c>
      <c r="C33" s="445">
        <v>4</v>
      </c>
      <c r="D33" s="445">
        <f>(3+1.3)/4</f>
        <v>1.075</v>
      </c>
      <c r="E33" s="445">
        <v>2</v>
      </c>
      <c r="F33" s="445">
        <v>1</v>
      </c>
      <c r="G33" s="445">
        <v>100</v>
      </c>
      <c r="H33" s="445">
        <f t="shared" si="5"/>
        <v>430</v>
      </c>
      <c r="I33" s="194">
        <f t="shared" si="9"/>
        <v>132</v>
      </c>
      <c r="J33" s="446">
        <f t="shared" si="7"/>
        <v>132</v>
      </c>
      <c r="K33" s="446"/>
      <c r="L33" s="446"/>
      <c r="M33" s="329"/>
      <c r="N33" s="329"/>
      <c r="O33" s="329"/>
      <c r="P33" s="329"/>
      <c r="Q33" s="329"/>
      <c r="R33" s="330"/>
      <c r="S33" s="330"/>
      <c r="T33" s="330"/>
    </row>
    <row r="34" spans="1:20" ht="15.75" customHeight="1">
      <c r="A34" s="487" t="s">
        <v>397</v>
      </c>
      <c r="B34" s="514" t="s">
        <v>690</v>
      </c>
      <c r="C34" s="515">
        <v>3</v>
      </c>
      <c r="D34" s="445">
        <v>1</v>
      </c>
      <c r="E34" s="445">
        <v>1</v>
      </c>
      <c r="F34" s="445">
        <v>1</v>
      </c>
      <c r="G34" s="445">
        <v>60</v>
      </c>
      <c r="H34" s="445">
        <f t="shared" si="5"/>
        <v>180</v>
      </c>
      <c r="I34" s="194">
        <f t="shared" si="9"/>
        <v>49.5</v>
      </c>
      <c r="J34" s="446">
        <f t="shared" si="7"/>
        <v>49.5</v>
      </c>
      <c r="K34" s="446"/>
      <c r="L34" s="446"/>
      <c r="M34" s="329"/>
      <c r="N34" s="329"/>
      <c r="O34" s="329"/>
      <c r="P34" s="329"/>
      <c r="Q34" s="329"/>
      <c r="R34" s="330"/>
      <c r="S34" s="330"/>
      <c r="T34" s="330"/>
    </row>
    <row r="35" spans="1:20" ht="15.75" customHeight="1">
      <c r="A35" s="516" t="s">
        <v>691</v>
      </c>
      <c r="B35" s="510" t="s">
        <v>692</v>
      </c>
      <c r="C35" s="458">
        <f>SUM(C36:C47)</f>
        <v>38</v>
      </c>
      <c r="D35" s="517"/>
      <c r="E35" s="458">
        <f>SUM(E36:E47)</f>
        <v>14</v>
      </c>
      <c r="F35" s="458"/>
      <c r="G35" s="458">
        <f t="shared" ref="G35:K35" si="10">SUM(G36:G47)</f>
        <v>413</v>
      </c>
      <c r="H35" s="458">
        <f t="shared" si="10"/>
        <v>1274.3</v>
      </c>
      <c r="I35" s="458">
        <f t="shared" si="10"/>
        <v>705</v>
      </c>
      <c r="J35" s="458">
        <f t="shared" si="10"/>
        <v>622.5</v>
      </c>
      <c r="K35" s="458">
        <f t="shared" si="10"/>
        <v>82.5</v>
      </c>
      <c r="L35" s="420">
        <v>0</v>
      </c>
      <c r="M35" s="329"/>
      <c r="N35" s="329"/>
      <c r="O35" s="329"/>
      <c r="P35" s="329"/>
      <c r="Q35" s="329"/>
      <c r="R35" s="330"/>
      <c r="S35" s="330"/>
      <c r="T35" s="330"/>
    </row>
    <row r="36" spans="1:20" ht="15.75" customHeight="1">
      <c r="A36" s="487" t="s">
        <v>535</v>
      </c>
      <c r="B36" s="514" t="s">
        <v>693</v>
      </c>
      <c r="C36" s="515">
        <v>3</v>
      </c>
      <c r="D36" s="445">
        <f>(2+1.3)/3</f>
        <v>1.0999999999999999</v>
      </c>
      <c r="E36" s="445">
        <v>1</v>
      </c>
      <c r="F36" s="445">
        <v>1</v>
      </c>
      <c r="G36" s="445">
        <v>60</v>
      </c>
      <c r="H36" s="445">
        <f t="shared" ref="H36:H47" si="11">C36*D36*G36</f>
        <v>198</v>
      </c>
      <c r="I36" s="194">
        <f t="shared" ref="I36:I46" si="12">C36*E36*F36*16.5</f>
        <v>49.5</v>
      </c>
      <c r="J36" s="446">
        <f t="shared" ref="J36:J45" si="13">I36</f>
        <v>49.5</v>
      </c>
      <c r="K36" s="446"/>
      <c r="L36" s="446"/>
      <c r="M36" s="329"/>
      <c r="N36" s="329"/>
      <c r="O36" s="329"/>
      <c r="P36" s="329"/>
      <c r="Q36" s="329"/>
      <c r="R36" s="330"/>
      <c r="S36" s="330"/>
      <c r="T36" s="330"/>
    </row>
    <row r="37" spans="1:20" ht="15.75" customHeight="1">
      <c r="A37" s="487" t="s">
        <v>537</v>
      </c>
      <c r="B37" s="365" t="s">
        <v>694</v>
      </c>
      <c r="C37" s="345">
        <v>3</v>
      </c>
      <c r="D37" s="445">
        <v>1</v>
      </c>
      <c r="E37" s="445">
        <v>2</v>
      </c>
      <c r="F37" s="445">
        <v>1</v>
      </c>
      <c r="G37" s="445">
        <v>88</v>
      </c>
      <c r="H37" s="445">
        <f t="shared" si="11"/>
        <v>264</v>
      </c>
      <c r="I37" s="194">
        <f t="shared" si="12"/>
        <v>99</v>
      </c>
      <c r="J37" s="446">
        <f t="shared" si="13"/>
        <v>99</v>
      </c>
      <c r="K37" s="446"/>
      <c r="L37" s="446"/>
      <c r="M37" s="329"/>
      <c r="N37" s="329"/>
      <c r="O37" s="329"/>
      <c r="P37" s="329"/>
      <c r="Q37" s="329"/>
      <c r="R37" s="330"/>
      <c r="S37" s="330"/>
      <c r="T37" s="330"/>
    </row>
    <row r="38" spans="1:20" ht="28.5" customHeight="1">
      <c r="A38" s="487" t="s">
        <v>538</v>
      </c>
      <c r="B38" s="365" t="s">
        <v>695</v>
      </c>
      <c r="C38" s="345">
        <v>2</v>
      </c>
      <c r="D38" s="445">
        <v>1</v>
      </c>
      <c r="E38" s="445">
        <v>2</v>
      </c>
      <c r="F38" s="445">
        <v>1</v>
      </c>
      <c r="G38" s="445">
        <v>88</v>
      </c>
      <c r="H38" s="445">
        <f t="shared" si="11"/>
        <v>176</v>
      </c>
      <c r="I38" s="194">
        <f t="shared" si="12"/>
        <v>66</v>
      </c>
      <c r="J38" s="446">
        <f t="shared" si="13"/>
        <v>66</v>
      </c>
      <c r="K38" s="446"/>
      <c r="L38" s="446"/>
      <c r="M38" s="329"/>
      <c r="N38" s="329"/>
      <c r="O38" s="329"/>
      <c r="P38" s="329"/>
      <c r="Q38" s="329"/>
      <c r="R38" s="330"/>
      <c r="S38" s="330"/>
      <c r="T38" s="330"/>
    </row>
    <row r="39" spans="1:20" ht="15.75" customHeight="1">
      <c r="A39" s="487" t="s">
        <v>539</v>
      </c>
      <c r="B39" s="511" t="s">
        <v>696</v>
      </c>
      <c r="C39" s="445">
        <v>4</v>
      </c>
      <c r="D39" s="445">
        <f t="shared" ref="D39:D40" si="14">(3+1.3)/4</f>
        <v>1.075</v>
      </c>
      <c r="E39" s="445">
        <v>1</v>
      </c>
      <c r="F39" s="445">
        <v>1</v>
      </c>
      <c r="G39" s="445">
        <v>25</v>
      </c>
      <c r="H39" s="445">
        <f t="shared" si="11"/>
        <v>107.5</v>
      </c>
      <c r="I39" s="194">
        <f t="shared" si="12"/>
        <v>66</v>
      </c>
      <c r="J39" s="446">
        <f t="shared" si="13"/>
        <v>66</v>
      </c>
      <c r="K39" s="446"/>
      <c r="L39" s="446"/>
      <c r="M39" s="329"/>
      <c r="N39" s="329"/>
      <c r="O39" s="329"/>
      <c r="P39" s="329"/>
      <c r="Q39" s="329"/>
      <c r="R39" s="330"/>
      <c r="S39" s="330"/>
      <c r="T39" s="330"/>
    </row>
    <row r="40" spans="1:20" ht="15.75" customHeight="1">
      <c r="A40" s="487" t="s">
        <v>542</v>
      </c>
      <c r="B40" s="511" t="s">
        <v>697</v>
      </c>
      <c r="C40" s="445">
        <v>4</v>
      </c>
      <c r="D40" s="445">
        <f t="shared" si="14"/>
        <v>1.075</v>
      </c>
      <c r="E40" s="445">
        <v>1</v>
      </c>
      <c r="F40" s="445">
        <v>1</v>
      </c>
      <c r="G40" s="445">
        <v>25</v>
      </c>
      <c r="H40" s="445">
        <f t="shared" si="11"/>
        <v>107.5</v>
      </c>
      <c r="I40" s="194">
        <f t="shared" si="12"/>
        <v>66</v>
      </c>
      <c r="J40" s="446">
        <f t="shared" si="13"/>
        <v>66</v>
      </c>
      <c r="K40" s="446"/>
      <c r="L40" s="446"/>
      <c r="M40" s="329"/>
      <c r="N40" s="329"/>
      <c r="O40" s="329"/>
      <c r="P40" s="329"/>
      <c r="Q40" s="329"/>
      <c r="R40" s="330"/>
      <c r="S40" s="330"/>
      <c r="T40" s="330"/>
    </row>
    <row r="41" spans="1:20" ht="15.75" customHeight="1">
      <c r="A41" s="487" t="s">
        <v>544</v>
      </c>
      <c r="B41" s="511" t="s">
        <v>698</v>
      </c>
      <c r="C41" s="445">
        <v>4</v>
      </c>
      <c r="D41" s="445">
        <v>1</v>
      </c>
      <c r="E41" s="445">
        <v>1</v>
      </c>
      <c r="F41" s="445">
        <v>1</v>
      </c>
      <c r="G41" s="445">
        <v>25</v>
      </c>
      <c r="H41" s="445">
        <f t="shared" si="11"/>
        <v>100</v>
      </c>
      <c r="I41" s="194">
        <f t="shared" si="12"/>
        <v>66</v>
      </c>
      <c r="J41" s="446">
        <f t="shared" si="13"/>
        <v>66</v>
      </c>
      <c r="K41" s="446"/>
      <c r="L41" s="446"/>
      <c r="M41" s="329"/>
      <c r="N41" s="329"/>
      <c r="O41" s="329"/>
      <c r="P41" s="329"/>
      <c r="Q41" s="329"/>
      <c r="R41" s="330"/>
      <c r="S41" s="330"/>
      <c r="T41" s="330"/>
    </row>
    <row r="42" spans="1:20" ht="25.5" customHeight="1">
      <c r="A42" s="487" t="s">
        <v>546</v>
      </c>
      <c r="B42" s="511" t="s">
        <v>699</v>
      </c>
      <c r="C42" s="445">
        <v>2</v>
      </c>
      <c r="D42" s="445">
        <v>1</v>
      </c>
      <c r="E42" s="445">
        <v>1</v>
      </c>
      <c r="F42" s="445">
        <v>1</v>
      </c>
      <c r="G42" s="445">
        <v>17</v>
      </c>
      <c r="H42" s="445">
        <f t="shared" si="11"/>
        <v>34</v>
      </c>
      <c r="I42" s="194">
        <f t="shared" si="12"/>
        <v>33</v>
      </c>
      <c r="J42" s="446">
        <f t="shared" si="13"/>
        <v>33</v>
      </c>
      <c r="K42" s="446"/>
      <c r="L42" s="446"/>
      <c r="M42" s="329"/>
      <c r="N42" s="329"/>
      <c r="O42" s="329"/>
      <c r="P42" s="329"/>
      <c r="Q42" s="329"/>
      <c r="R42" s="330"/>
      <c r="S42" s="330"/>
      <c r="T42" s="330"/>
    </row>
    <row r="43" spans="1:20" ht="27" customHeight="1">
      <c r="A43" s="487" t="s">
        <v>548</v>
      </c>
      <c r="B43" s="511" t="s">
        <v>700</v>
      </c>
      <c r="C43" s="445">
        <v>3</v>
      </c>
      <c r="D43" s="445">
        <v>1</v>
      </c>
      <c r="E43" s="445">
        <v>1</v>
      </c>
      <c r="F43" s="445">
        <v>1</v>
      </c>
      <c r="G43" s="445">
        <v>17</v>
      </c>
      <c r="H43" s="445">
        <f t="shared" si="11"/>
        <v>51</v>
      </c>
      <c r="I43" s="194">
        <f t="shared" si="12"/>
        <v>49.5</v>
      </c>
      <c r="J43" s="446">
        <f t="shared" si="13"/>
        <v>49.5</v>
      </c>
      <c r="K43" s="446"/>
      <c r="L43" s="446"/>
      <c r="M43" s="329"/>
      <c r="N43" s="329"/>
      <c r="O43" s="329"/>
      <c r="P43" s="329"/>
      <c r="Q43" s="329"/>
      <c r="R43" s="330"/>
      <c r="S43" s="330"/>
      <c r="T43" s="330"/>
    </row>
    <row r="44" spans="1:20" ht="31.5" customHeight="1">
      <c r="A44" s="487" t="s">
        <v>550</v>
      </c>
      <c r="B44" s="511" t="s">
        <v>701</v>
      </c>
      <c r="C44" s="445">
        <v>2</v>
      </c>
      <c r="D44" s="445">
        <v>1</v>
      </c>
      <c r="E44" s="445">
        <v>1</v>
      </c>
      <c r="F44" s="445">
        <v>1</v>
      </c>
      <c r="G44" s="445">
        <v>17</v>
      </c>
      <c r="H44" s="445">
        <f t="shared" si="11"/>
        <v>34</v>
      </c>
      <c r="I44" s="194">
        <f t="shared" si="12"/>
        <v>33</v>
      </c>
      <c r="J44" s="446">
        <f t="shared" si="13"/>
        <v>33</v>
      </c>
      <c r="K44" s="446"/>
      <c r="L44" s="446"/>
      <c r="M44" s="329"/>
      <c r="N44" s="329"/>
      <c r="O44" s="329"/>
      <c r="P44" s="329"/>
      <c r="Q44" s="329"/>
      <c r="R44" s="330"/>
      <c r="S44" s="330"/>
      <c r="T44" s="330"/>
    </row>
    <row r="45" spans="1:20" ht="34.5" customHeight="1">
      <c r="A45" s="487" t="s">
        <v>552</v>
      </c>
      <c r="B45" s="511" t="s">
        <v>702</v>
      </c>
      <c r="C45" s="445">
        <v>3</v>
      </c>
      <c r="D45" s="445">
        <v>1</v>
      </c>
      <c r="E45" s="445">
        <v>1</v>
      </c>
      <c r="F45" s="445">
        <v>1</v>
      </c>
      <c r="G45" s="445">
        <v>17</v>
      </c>
      <c r="H45" s="445">
        <f t="shared" si="11"/>
        <v>51</v>
      </c>
      <c r="I45" s="194">
        <f t="shared" si="12"/>
        <v>49.5</v>
      </c>
      <c r="J45" s="446">
        <f t="shared" si="13"/>
        <v>49.5</v>
      </c>
      <c r="K45" s="446"/>
      <c r="L45" s="446"/>
      <c r="M45" s="329"/>
      <c r="N45" s="329"/>
      <c r="O45" s="329"/>
      <c r="P45" s="329"/>
      <c r="Q45" s="329"/>
      <c r="R45" s="330"/>
      <c r="S45" s="330"/>
      <c r="T45" s="330"/>
    </row>
    <row r="46" spans="1:20" ht="42" customHeight="1">
      <c r="A46" s="487" t="s">
        <v>553</v>
      </c>
      <c r="B46" s="511" t="s">
        <v>703</v>
      </c>
      <c r="C46" s="445">
        <v>5</v>
      </c>
      <c r="D46" s="445">
        <v>1</v>
      </c>
      <c r="E46" s="445">
        <v>1</v>
      </c>
      <c r="F46" s="445">
        <v>1</v>
      </c>
      <c r="G46" s="445">
        <v>17</v>
      </c>
      <c r="H46" s="445">
        <f t="shared" si="11"/>
        <v>85</v>
      </c>
      <c r="I46" s="194">
        <f t="shared" si="12"/>
        <v>82.5</v>
      </c>
      <c r="J46" s="446"/>
      <c r="K46" s="99">
        <v>82.5</v>
      </c>
      <c r="L46" s="446"/>
      <c r="M46" s="329"/>
      <c r="N46" s="329"/>
      <c r="O46" s="329"/>
      <c r="P46" s="329"/>
      <c r="Q46" s="329"/>
      <c r="R46" s="330"/>
      <c r="S46" s="330"/>
      <c r="T46" s="330"/>
    </row>
    <row r="47" spans="1:20" ht="24" customHeight="1">
      <c r="A47" s="487" t="s">
        <v>555</v>
      </c>
      <c r="B47" s="511" t="s">
        <v>704</v>
      </c>
      <c r="C47" s="445">
        <v>3</v>
      </c>
      <c r="D47" s="445">
        <v>1.3</v>
      </c>
      <c r="E47" s="445">
        <v>1</v>
      </c>
      <c r="F47" s="445">
        <v>1</v>
      </c>
      <c r="G47" s="445">
        <v>17</v>
      </c>
      <c r="H47" s="445">
        <f t="shared" si="11"/>
        <v>66.300000000000011</v>
      </c>
      <c r="I47" s="445">
        <f>15*C47</f>
        <v>45</v>
      </c>
      <c r="J47" s="446">
        <f>I47</f>
        <v>45</v>
      </c>
      <c r="K47" s="446"/>
      <c r="L47" s="446"/>
      <c r="M47" s="329"/>
      <c r="N47" s="329"/>
      <c r="O47" s="329"/>
      <c r="P47" s="329"/>
      <c r="Q47" s="329"/>
      <c r="R47" s="330"/>
      <c r="S47" s="330"/>
      <c r="T47" s="330"/>
    </row>
    <row r="48" spans="1:20" ht="15.75" customHeight="1">
      <c r="A48" s="487"/>
      <c r="B48" s="518"/>
      <c r="C48" s="445"/>
      <c r="D48" s="445"/>
      <c r="E48" s="445"/>
      <c r="F48" s="445"/>
      <c r="G48" s="445"/>
      <c r="H48" s="445"/>
      <c r="I48" s="445"/>
      <c r="J48" s="420"/>
      <c r="K48" s="446"/>
      <c r="L48" s="446"/>
      <c r="M48" s="329"/>
      <c r="N48" s="329"/>
      <c r="O48" s="329"/>
      <c r="P48" s="329"/>
      <c r="Q48" s="329"/>
      <c r="R48" s="330"/>
      <c r="S48" s="330"/>
      <c r="T48" s="330"/>
    </row>
    <row r="49" spans="1:20" ht="15.75" customHeight="1">
      <c r="A49" s="487"/>
      <c r="B49" s="518"/>
      <c r="C49" s="445"/>
      <c r="D49" s="445"/>
      <c r="E49" s="445"/>
      <c r="F49" s="445"/>
      <c r="G49" s="445"/>
      <c r="H49" s="445"/>
      <c r="I49" s="445"/>
      <c r="J49" s="420"/>
      <c r="K49" s="446"/>
      <c r="L49" s="446"/>
      <c r="M49" s="329"/>
      <c r="N49" s="329"/>
      <c r="O49" s="329"/>
      <c r="P49" s="329"/>
      <c r="Q49" s="329"/>
      <c r="R49" s="330"/>
      <c r="S49" s="330"/>
      <c r="T49" s="330"/>
    </row>
    <row r="50" spans="1:20" ht="15.75" customHeight="1">
      <c r="A50" s="456" t="s">
        <v>78</v>
      </c>
      <c r="B50" s="519" t="s">
        <v>451</v>
      </c>
      <c r="C50" s="445"/>
      <c r="D50" s="445"/>
      <c r="E50" s="461"/>
      <c r="F50" s="461"/>
      <c r="G50" s="461"/>
      <c r="H50" s="461"/>
      <c r="I50" s="461"/>
      <c r="J50" s="446"/>
      <c r="K50" s="446"/>
      <c r="L50" s="446"/>
      <c r="M50" s="329"/>
      <c r="N50" s="329"/>
      <c r="O50" s="329"/>
      <c r="P50" s="329"/>
      <c r="Q50" s="329"/>
      <c r="R50" s="330"/>
      <c r="S50" s="330"/>
      <c r="T50" s="330"/>
    </row>
    <row r="51" spans="1:20" ht="16.5" customHeight="1">
      <c r="A51" s="480" t="s">
        <v>452</v>
      </c>
      <c r="B51" s="520" t="s">
        <v>601</v>
      </c>
      <c r="C51" s="445"/>
      <c r="D51" s="445"/>
      <c r="E51" s="461"/>
      <c r="F51" s="461"/>
      <c r="G51" s="461"/>
      <c r="H51" s="461"/>
      <c r="I51" s="461"/>
      <c r="J51" s="446"/>
      <c r="K51" s="446"/>
      <c r="L51" s="446"/>
      <c r="M51" s="329"/>
      <c r="N51" s="329"/>
      <c r="O51" s="329"/>
      <c r="P51" s="329"/>
      <c r="Q51" s="329"/>
      <c r="R51" s="330"/>
      <c r="S51" s="330"/>
      <c r="T51" s="330"/>
    </row>
    <row r="52" spans="1:20" ht="16.5" customHeight="1">
      <c r="A52" s="480" t="s">
        <v>464</v>
      </c>
      <c r="B52" s="520" t="s">
        <v>602</v>
      </c>
      <c r="C52" s="445"/>
      <c r="D52" s="445"/>
      <c r="E52" s="461"/>
      <c r="F52" s="461"/>
      <c r="G52" s="461"/>
      <c r="H52" s="461"/>
      <c r="I52" s="461"/>
      <c r="J52" s="446"/>
      <c r="K52" s="446"/>
      <c r="L52" s="446"/>
      <c r="M52" s="329"/>
      <c r="N52" s="329"/>
      <c r="O52" s="329"/>
      <c r="P52" s="329"/>
      <c r="Q52" s="329"/>
      <c r="R52" s="330"/>
      <c r="S52" s="330"/>
      <c r="T52" s="330"/>
    </row>
    <row r="53" spans="1:20" ht="16.5" customHeight="1">
      <c r="A53" s="480" t="s">
        <v>465</v>
      </c>
      <c r="B53" s="520" t="s">
        <v>603</v>
      </c>
      <c r="C53" s="445"/>
      <c r="D53" s="445"/>
      <c r="E53" s="461"/>
      <c r="F53" s="461"/>
      <c r="G53" s="461"/>
      <c r="H53" s="461"/>
      <c r="I53" s="461"/>
      <c r="J53" s="446"/>
      <c r="K53" s="446"/>
      <c r="L53" s="446"/>
      <c r="M53" s="329"/>
      <c r="N53" s="329"/>
      <c r="O53" s="329"/>
      <c r="P53" s="329"/>
      <c r="Q53" s="329"/>
      <c r="R53" s="330"/>
      <c r="S53" s="330"/>
      <c r="T53" s="330"/>
    </row>
    <row r="54" spans="1:20" ht="15.75" customHeight="1">
      <c r="A54" s="480" t="s">
        <v>466</v>
      </c>
      <c r="B54" s="520" t="s">
        <v>604</v>
      </c>
      <c r="C54" s="445"/>
      <c r="D54" s="445"/>
      <c r="E54" s="461"/>
      <c r="F54" s="461"/>
      <c r="G54" s="461"/>
      <c r="H54" s="461"/>
      <c r="I54" s="461"/>
      <c r="J54" s="446"/>
      <c r="K54" s="446"/>
      <c r="L54" s="446"/>
      <c r="M54" s="329"/>
      <c r="N54" s="329"/>
      <c r="O54" s="329"/>
      <c r="P54" s="329"/>
      <c r="Q54" s="329"/>
      <c r="R54" s="330"/>
      <c r="S54" s="330"/>
      <c r="T54" s="330"/>
    </row>
    <row r="55" spans="1:20" ht="15.75" customHeight="1">
      <c r="A55" s="471" t="s">
        <v>467</v>
      </c>
      <c r="B55" s="520" t="s">
        <v>605</v>
      </c>
      <c r="C55" s="445"/>
      <c r="D55" s="445"/>
      <c r="E55" s="461"/>
      <c r="F55" s="461"/>
      <c r="G55" s="461"/>
      <c r="H55" s="461"/>
      <c r="I55" s="461"/>
      <c r="J55" s="446"/>
      <c r="K55" s="446"/>
      <c r="L55" s="446"/>
      <c r="M55" s="329"/>
      <c r="N55" s="329"/>
      <c r="O55" s="329"/>
      <c r="P55" s="329"/>
      <c r="Q55" s="329"/>
      <c r="R55" s="330"/>
      <c r="S55" s="330"/>
      <c r="T55" s="330"/>
    </row>
    <row r="56" spans="1:20" ht="15.75" customHeight="1">
      <c r="A56" s="463">
        <v>2</v>
      </c>
      <c r="B56" s="507" t="s">
        <v>398</v>
      </c>
      <c r="C56" s="445"/>
      <c r="D56" s="445"/>
      <c r="E56" s="461"/>
      <c r="F56" s="461"/>
      <c r="G56" s="461"/>
      <c r="H56" s="490">
        <f t="shared" ref="H56:K56" si="15">H57+H71</f>
        <v>1770</v>
      </c>
      <c r="I56" s="458">
        <f t="shared" si="15"/>
        <v>2755.25</v>
      </c>
      <c r="J56" s="458">
        <f t="shared" si="15"/>
        <v>1602.5</v>
      </c>
      <c r="K56" s="458">
        <f t="shared" si="15"/>
        <v>872.75</v>
      </c>
      <c r="L56" s="446"/>
      <c r="M56" s="329"/>
      <c r="N56" s="329"/>
      <c r="O56" s="329"/>
      <c r="P56" s="329"/>
      <c r="Q56" s="329"/>
      <c r="R56" s="330"/>
      <c r="S56" s="330"/>
      <c r="T56" s="330"/>
    </row>
    <row r="57" spans="1:20" ht="15.75" customHeight="1">
      <c r="A57" s="421" t="s">
        <v>76</v>
      </c>
      <c r="B57" s="422" t="s">
        <v>400</v>
      </c>
      <c r="C57" s="366"/>
      <c r="D57" s="366"/>
      <c r="E57" s="499"/>
      <c r="F57" s="499"/>
      <c r="G57" s="499"/>
      <c r="H57" s="359">
        <f t="shared" ref="H57:I57" si="16">SUM(H58:H70)</f>
        <v>1170</v>
      </c>
      <c r="I57" s="423">
        <f t="shared" si="16"/>
        <v>1355.25</v>
      </c>
      <c r="J57" s="420">
        <f>I57-K57</f>
        <v>1042.5</v>
      </c>
      <c r="K57" s="420">
        <f>SUM(K60+K67+K70)</f>
        <v>312.75</v>
      </c>
      <c r="L57" s="446"/>
      <c r="M57" s="329"/>
      <c r="N57" s="329"/>
      <c r="O57" s="329"/>
      <c r="P57" s="329"/>
      <c r="Q57" s="329"/>
      <c r="R57" s="330"/>
      <c r="S57" s="330"/>
      <c r="T57" s="330"/>
    </row>
    <row r="58" spans="1:20" ht="15.75" customHeight="1">
      <c r="A58" s="472" t="s">
        <v>382</v>
      </c>
      <c r="B58" s="444" t="s">
        <v>705</v>
      </c>
      <c r="C58" s="366">
        <v>3</v>
      </c>
      <c r="D58" s="366">
        <v>1</v>
      </c>
      <c r="E58" s="499">
        <v>2</v>
      </c>
      <c r="F58" s="499">
        <v>1</v>
      </c>
      <c r="G58" s="499">
        <v>30</v>
      </c>
      <c r="H58" s="499">
        <f t="shared" ref="H58:H70" si="17">C58*D58*G58</f>
        <v>90</v>
      </c>
      <c r="I58" s="194">
        <f t="shared" ref="I58:I70" si="18">52.125*E58</f>
        <v>104.25</v>
      </c>
      <c r="J58" s="446">
        <f t="shared" ref="J58:J66" si="19">I58</f>
        <v>104.25</v>
      </c>
      <c r="K58" s="446"/>
      <c r="L58" s="446"/>
      <c r="M58" s="329"/>
      <c r="N58" s="329"/>
      <c r="O58" s="329"/>
      <c r="P58" s="329"/>
      <c r="Q58" s="329"/>
      <c r="R58" s="330"/>
      <c r="S58" s="330"/>
      <c r="T58" s="330"/>
    </row>
    <row r="59" spans="1:20" ht="15.75" customHeight="1">
      <c r="A59" s="473" t="s">
        <v>384</v>
      </c>
      <c r="B59" s="444" t="s">
        <v>706</v>
      </c>
      <c r="C59" s="366">
        <v>3</v>
      </c>
      <c r="D59" s="366">
        <v>1</v>
      </c>
      <c r="E59" s="499">
        <v>2</v>
      </c>
      <c r="F59" s="499">
        <v>1</v>
      </c>
      <c r="G59" s="499">
        <v>30</v>
      </c>
      <c r="H59" s="499">
        <f t="shared" si="17"/>
        <v>90</v>
      </c>
      <c r="I59" s="194">
        <f t="shared" si="18"/>
        <v>104.25</v>
      </c>
      <c r="J59" s="446">
        <f t="shared" si="19"/>
        <v>104.25</v>
      </c>
      <c r="K59" s="446"/>
      <c r="L59" s="446"/>
      <c r="M59" s="329"/>
      <c r="N59" s="329"/>
      <c r="O59" s="329"/>
      <c r="P59" s="329"/>
      <c r="Q59" s="329"/>
      <c r="R59" s="330"/>
      <c r="S59" s="330"/>
      <c r="T59" s="330"/>
    </row>
    <row r="60" spans="1:20" ht="15.75" customHeight="1">
      <c r="A60" s="487" t="s">
        <v>385</v>
      </c>
      <c r="B60" s="444" t="s">
        <v>707</v>
      </c>
      <c r="C60" s="366">
        <v>3</v>
      </c>
      <c r="D60" s="366">
        <v>1</v>
      </c>
      <c r="E60" s="499">
        <v>2</v>
      </c>
      <c r="F60" s="499">
        <v>1</v>
      </c>
      <c r="G60" s="499">
        <v>30</v>
      </c>
      <c r="H60" s="499">
        <f t="shared" si="17"/>
        <v>90</v>
      </c>
      <c r="I60" s="194">
        <f t="shared" si="18"/>
        <v>104.25</v>
      </c>
      <c r="J60" s="446">
        <f t="shared" si="19"/>
        <v>104.25</v>
      </c>
      <c r="K60" s="446">
        <f>I60</f>
        <v>104.25</v>
      </c>
      <c r="L60" s="446"/>
      <c r="M60" s="329"/>
      <c r="N60" s="329"/>
      <c r="O60" s="329"/>
      <c r="P60" s="329"/>
      <c r="Q60" s="329"/>
      <c r="R60" s="330"/>
      <c r="S60" s="330"/>
      <c r="T60" s="330"/>
    </row>
    <row r="61" spans="1:20" ht="15.75" customHeight="1">
      <c r="A61" s="498" t="s">
        <v>386</v>
      </c>
      <c r="B61" s="444" t="s">
        <v>708</v>
      </c>
      <c r="C61" s="366">
        <v>3</v>
      </c>
      <c r="D61" s="366">
        <v>1</v>
      </c>
      <c r="E61" s="499">
        <v>2</v>
      </c>
      <c r="F61" s="499">
        <v>1</v>
      </c>
      <c r="G61" s="499">
        <v>30</v>
      </c>
      <c r="H61" s="499">
        <f t="shared" si="17"/>
        <v>90</v>
      </c>
      <c r="I61" s="194">
        <f t="shared" si="18"/>
        <v>104.25</v>
      </c>
      <c r="J61" s="446">
        <f t="shared" si="19"/>
        <v>104.25</v>
      </c>
      <c r="K61" s="446"/>
      <c r="L61" s="446"/>
      <c r="M61" s="329"/>
      <c r="N61" s="329"/>
      <c r="O61" s="329"/>
      <c r="P61" s="329"/>
      <c r="Q61" s="329"/>
      <c r="R61" s="330"/>
      <c r="S61" s="330"/>
      <c r="T61" s="330"/>
    </row>
    <row r="62" spans="1:20" ht="15.75" customHeight="1">
      <c r="A62" s="473" t="s">
        <v>387</v>
      </c>
      <c r="B62" s="444" t="s">
        <v>709</v>
      </c>
      <c r="C62" s="366">
        <v>3</v>
      </c>
      <c r="D62" s="366">
        <v>1</v>
      </c>
      <c r="E62" s="499">
        <v>2</v>
      </c>
      <c r="F62" s="499">
        <v>1</v>
      </c>
      <c r="G62" s="499">
        <v>30</v>
      </c>
      <c r="H62" s="499">
        <f t="shared" si="17"/>
        <v>90</v>
      </c>
      <c r="I62" s="194">
        <f t="shared" si="18"/>
        <v>104.25</v>
      </c>
      <c r="J62" s="446">
        <f t="shared" si="19"/>
        <v>104.25</v>
      </c>
      <c r="K62" s="446"/>
      <c r="L62" s="446"/>
      <c r="M62" s="329"/>
      <c r="N62" s="329"/>
      <c r="O62" s="329"/>
      <c r="P62" s="329"/>
      <c r="Q62" s="329"/>
      <c r="R62" s="330"/>
      <c r="S62" s="330"/>
      <c r="T62" s="330"/>
    </row>
    <row r="63" spans="1:20" ht="15.75" customHeight="1">
      <c r="A63" s="487" t="s">
        <v>388</v>
      </c>
      <c r="B63" s="444" t="s">
        <v>710</v>
      </c>
      <c r="C63" s="366">
        <v>3</v>
      </c>
      <c r="D63" s="366">
        <v>1</v>
      </c>
      <c r="E63" s="499">
        <v>2</v>
      </c>
      <c r="F63" s="499">
        <v>1</v>
      </c>
      <c r="G63" s="499">
        <v>30</v>
      </c>
      <c r="H63" s="499">
        <f t="shared" si="17"/>
        <v>90</v>
      </c>
      <c r="I63" s="194">
        <f t="shared" si="18"/>
        <v>104.25</v>
      </c>
      <c r="J63" s="446">
        <f t="shared" si="19"/>
        <v>104.25</v>
      </c>
      <c r="K63" s="446"/>
      <c r="L63" s="446"/>
      <c r="M63" s="329"/>
      <c r="N63" s="329"/>
      <c r="O63" s="329"/>
      <c r="P63" s="329"/>
      <c r="Q63" s="329"/>
      <c r="R63" s="330"/>
      <c r="S63" s="330"/>
      <c r="T63" s="330"/>
    </row>
    <row r="64" spans="1:20" ht="15.75" customHeight="1">
      <c r="A64" s="480" t="s">
        <v>389</v>
      </c>
      <c r="B64" s="444" t="s">
        <v>711</v>
      </c>
      <c r="C64" s="366">
        <v>3</v>
      </c>
      <c r="D64" s="366">
        <v>1</v>
      </c>
      <c r="E64" s="499">
        <v>2</v>
      </c>
      <c r="F64" s="499">
        <v>1</v>
      </c>
      <c r="G64" s="499">
        <v>30</v>
      </c>
      <c r="H64" s="499">
        <f t="shared" si="17"/>
        <v>90</v>
      </c>
      <c r="I64" s="194">
        <f t="shared" si="18"/>
        <v>104.25</v>
      </c>
      <c r="J64" s="446">
        <f t="shared" si="19"/>
        <v>104.25</v>
      </c>
      <c r="K64" s="446"/>
      <c r="L64" s="446"/>
      <c r="M64" s="329"/>
      <c r="N64" s="329"/>
      <c r="O64" s="329"/>
      <c r="P64" s="329"/>
      <c r="Q64" s="329"/>
      <c r="R64" s="330"/>
      <c r="S64" s="330"/>
      <c r="T64" s="330"/>
    </row>
    <row r="65" spans="1:20" ht="15.75" customHeight="1">
      <c r="A65" s="480" t="s">
        <v>390</v>
      </c>
      <c r="B65" s="444" t="s">
        <v>712</v>
      </c>
      <c r="C65" s="366">
        <v>3</v>
      </c>
      <c r="D65" s="366">
        <v>1</v>
      </c>
      <c r="E65" s="499">
        <v>2</v>
      </c>
      <c r="F65" s="499">
        <v>1</v>
      </c>
      <c r="G65" s="499">
        <v>30</v>
      </c>
      <c r="H65" s="499">
        <f t="shared" si="17"/>
        <v>90</v>
      </c>
      <c r="I65" s="194">
        <f t="shared" si="18"/>
        <v>104.25</v>
      </c>
      <c r="J65" s="446">
        <f t="shared" si="19"/>
        <v>104.25</v>
      </c>
      <c r="K65" s="446"/>
      <c r="L65" s="446"/>
      <c r="M65" s="329"/>
      <c r="N65" s="329"/>
      <c r="O65" s="329"/>
      <c r="P65" s="329"/>
      <c r="Q65" s="329"/>
      <c r="R65" s="330"/>
      <c r="S65" s="330"/>
      <c r="T65" s="330"/>
    </row>
    <row r="66" spans="1:20" ht="15.75" customHeight="1">
      <c r="A66" s="480" t="s">
        <v>391</v>
      </c>
      <c r="B66" s="444" t="s">
        <v>713</v>
      </c>
      <c r="C66" s="366">
        <v>3</v>
      </c>
      <c r="D66" s="366">
        <v>1</v>
      </c>
      <c r="E66" s="499">
        <v>2</v>
      </c>
      <c r="F66" s="499">
        <v>1</v>
      </c>
      <c r="G66" s="499">
        <v>30</v>
      </c>
      <c r="H66" s="499">
        <f t="shared" si="17"/>
        <v>90</v>
      </c>
      <c r="I66" s="194">
        <f t="shared" si="18"/>
        <v>104.25</v>
      </c>
      <c r="J66" s="446">
        <f t="shared" si="19"/>
        <v>104.25</v>
      </c>
      <c r="K66" s="446"/>
      <c r="L66" s="446"/>
      <c r="M66" s="329"/>
      <c r="N66" s="329"/>
      <c r="O66" s="329"/>
      <c r="P66" s="329"/>
      <c r="Q66" s="329"/>
      <c r="R66" s="330"/>
      <c r="S66" s="330"/>
      <c r="T66" s="330"/>
    </row>
    <row r="67" spans="1:20" ht="15.75" customHeight="1">
      <c r="A67" s="480" t="s">
        <v>392</v>
      </c>
      <c r="B67" s="444" t="s">
        <v>714</v>
      </c>
      <c r="C67" s="366">
        <v>3</v>
      </c>
      <c r="D67" s="366">
        <v>1</v>
      </c>
      <c r="E67" s="499">
        <v>2</v>
      </c>
      <c r="F67" s="499">
        <v>1</v>
      </c>
      <c r="G67" s="499">
        <v>30</v>
      </c>
      <c r="H67" s="499">
        <f t="shared" si="17"/>
        <v>90</v>
      </c>
      <c r="I67" s="194">
        <f t="shared" si="18"/>
        <v>104.25</v>
      </c>
      <c r="J67" s="446">
        <v>0</v>
      </c>
      <c r="K67" s="446">
        <f>I67</f>
        <v>104.25</v>
      </c>
      <c r="L67" s="446"/>
      <c r="M67" s="329"/>
      <c r="N67" s="329"/>
      <c r="O67" s="329"/>
      <c r="P67" s="329"/>
      <c r="Q67" s="329"/>
      <c r="R67" s="330"/>
      <c r="S67" s="330"/>
      <c r="T67" s="330"/>
    </row>
    <row r="68" spans="1:20" ht="15.75" customHeight="1">
      <c r="A68" s="480" t="s">
        <v>393</v>
      </c>
      <c r="B68" s="444" t="s">
        <v>715</v>
      </c>
      <c r="C68" s="366">
        <v>3</v>
      </c>
      <c r="D68" s="366">
        <v>1</v>
      </c>
      <c r="E68" s="499">
        <v>2</v>
      </c>
      <c r="F68" s="499">
        <v>1</v>
      </c>
      <c r="G68" s="499">
        <v>30</v>
      </c>
      <c r="H68" s="499">
        <f t="shared" si="17"/>
        <v>90</v>
      </c>
      <c r="I68" s="194">
        <f t="shared" si="18"/>
        <v>104.25</v>
      </c>
      <c r="J68" s="446">
        <f t="shared" ref="J68:J69" si="20">I68</f>
        <v>104.25</v>
      </c>
      <c r="K68" s="446"/>
      <c r="L68" s="446"/>
      <c r="M68" s="329"/>
      <c r="N68" s="329"/>
      <c r="O68" s="329"/>
      <c r="P68" s="329"/>
      <c r="Q68" s="329"/>
      <c r="R68" s="330"/>
      <c r="S68" s="330"/>
      <c r="T68" s="330"/>
    </row>
    <row r="69" spans="1:20" ht="15.75" customHeight="1">
      <c r="A69" s="480" t="s">
        <v>394</v>
      </c>
      <c r="B69" s="444" t="s">
        <v>716</v>
      </c>
      <c r="C69" s="366">
        <v>3</v>
      </c>
      <c r="D69" s="366">
        <v>1</v>
      </c>
      <c r="E69" s="499">
        <v>2</v>
      </c>
      <c r="F69" s="499">
        <v>1</v>
      </c>
      <c r="G69" s="499">
        <v>30</v>
      </c>
      <c r="H69" s="499">
        <f t="shared" si="17"/>
        <v>90</v>
      </c>
      <c r="I69" s="194">
        <f t="shared" si="18"/>
        <v>104.25</v>
      </c>
      <c r="J69" s="446">
        <f t="shared" si="20"/>
        <v>104.25</v>
      </c>
      <c r="K69" s="446"/>
      <c r="L69" s="446"/>
      <c r="M69" s="329"/>
      <c r="N69" s="329"/>
      <c r="O69" s="329"/>
      <c r="P69" s="329"/>
      <c r="Q69" s="329"/>
      <c r="R69" s="330"/>
      <c r="S69" s="330"/>
      <c r="T69" s="330"/>
    </row>
    <row r="70" spans="1:20" ht="15.75" customHeight="1">
      <c r="A70" s="480" t="s">
        <v>407</v>
      </c>
      <c r="B70" s="444" t="s">
        <v>717</v>
      </c>
      <c r="C70" s="366">
        <v>3</v>
      </c>
      <c r="D70" s="366">
        <v>1</v>
      </c>
      <c r="E70" s="499">
        <v>2</v>
      </c>
      <c r="F70" s="499">
        <v>1</v>
      </c>
      <c r="G70" s="499">
        <v>30</v>
      </c>
      <c r="H70" s="499">
        <f t="shared" si="17"/>
        <v>90</v>
      </c>
      <c r="I70" s="194">
        <f t="shared" si="18"/>
        <v>104.25</v>
      </c>
      <c r="J70" s="446">
        <v>0</v>
      </c>
      <c r="K70" s="446">
        <f>I70</f>
        <v>104.25</v>
      </c>
      <c r="L70" s="446"/>
      <c r="M70" s="329"/>
      <c r="N70" s="329"/>
      <c r="O70" s="329"/>
      <c r="P70" s="329"/>
      <c r="Q70" s="329"/>
      <c r="R70" s="330"/>
      <c r="S70" s="330"/>
      <c r="T70" s="330"/>
    </row>
    <row r="71" spans="1:20" ht="15.75" customHeight="1">
      <c r="A71" s="456" t="s">
        <v>78</v>
      </c>
      <c r="B71" s="519" t="s">
        <v>402</v>
      </c>
      <c r="C71" s="366"/>
      <c r="D71" s="366"/>
      <c r="E71" s="499"/>
      <c r="F71" s="499"/>
      <c r="G71" s="499"/>
      <c r="H71" s="359">
        <f t="shared" ref="H71:L71" si="21">H72</f>
        <v>600</v>
      </c>
      <c r="I71" s="423">
        <f t="shared" si="21"/>
        <v>1400</v>
      </c>
      <c r="J71" s="420">
        <f t="shared" si="21"/>
        <v>560</v>
      </c>
      <c r="K71" s="420">
        <f t="shared" si="21"/>
        <v>560</v>
      </c>
      <c r="L71" s="420">
        <f t="shared" si="21"/>
        <v>280</v>
      </c>
      <c r="M71" s="329"/>
      <c r="N71" s="329"/>
      <c r="O71" s="329"/>
      <c r="P71" s="329"/>
      <c r="Q71" s="329"/>
      <c r="R71" s="330"/>
      <c r="S71" s="330"/>
      <c r="T71" s="330"/>
    </row>
    <row r="72" spans="1:20" ht="15.75" customHeight="1">
      <c r="A72" s="471"/>
      <c r="B72" s="520" t="s">
        <v>718</v>
      </c>
      <c r="C72" s="366">
        <v>15</v>
      </c>
      <c r="D72" s="366">
        <v>1</v>
      </c>
      <c r="E72" s="499">
        <v>40</v>
      </c>
      <c r="F72" s="499">
        <v>1</v>
      </c>
      <c r="G72" s="499">
        <v>40</v>
      </c>
      <c r="H72" s="499">
        <f>C72*D72*G72</f>
        <v>600</v>
      </c>
      <c r="I72" s="194">
        <f>40*35</f>
        <v>1400</v>
      </c>
      <c r="J72" s="446">
        <f>I72-K72-L72</f>
        <v>560</v>
      </c>
      <c r="K72" s="446">
        <v>560</v>
      </c>
      <c r="L72" s="446">
        <v>280</v>
      </c>
      <c r="M72" s="329"/>
      <c r="N72" s="329"/>
      <c r="O72" s="329"/>
      <c r="P72" s="329"/>
      <c r="Q72" s="329"/>
      <c r="R72" s="330"/>
      <c r="S72" s="330"/>
      <c r="T72" s="330"/>
    </row>
    <row r="73" spans="1:20" ht="15.75" customHeight="1">
      <c r="A73" s="463">
        <v>3</v>
      </c>
      <c r="B73" s="507" t="s">
        <v>476</v>
      </c>
      <c r="C73" s="366"/>
      <c r="D73" s="366"/>
      <c r="E73" s="499"/>
      <c r="F73" s="499"/>
      <c r="G73" s="499"/>
      <c r="H73" s="499"/>
      <c r="I73" s="423">
        <f>SUM(I74+I78)</f>
        <v>180</v>
      </c>
      <c r="J73" s="420">
        <f t="shared" ref="J73:J76" si="22">I73</f>
        <v>180</v>
      </c>
      <c r="K73" s="446"/>
      <c r="L73" s="446"/>
      <c r="M73" s="329"/>
      <c r="N73" s="329"/>
      <c r="O73" s="329"/>
      <c r="P73" s="329"/>
      <c r="Q73" s="329"/>
      <c r="R73" s="330"/>
      <c r="S73" s="330"/>
      <c r="T73" s="330"/>
    </row>
    <row r="74" spans="1:20" ht="15.75" customHeight="1">
      <c r="A74" s="421" t="s">
        <v>76</v>
      </c>
      <c r="B74" s="422" t="s">
        <v>477</v>
      </c>
      <c r="C74" s="366"/>
      <c r="D74" s="366"/>
      <c r="E74" s="499"/>
      <c r="F74" s="499"/>
      <c r="G74" s="499"/>
      <c r="H74" s="499"/>
      <c r="I74" s="194">
        <f>SUM(I75:I76)</f>
        <v>180</v>
      </c>
      <c r="J74" s="446">
        <f t="shared" si="22"/>
        <v>180</v>
      </c>
      <c r="K74" s="446"/>
      <c r="L74" s="446"/>
      <c r="M74" s="329"/>
      <c r="N74" s="329"/>
      <c r="O74" s="329"/>
      <c r="P74" s="329"/>
      <c r="Q74" s="329"/>
      <c r="R74" s="330"/>
      <c r="S74" s="330"/>
      <c r="T74" s="330"/>
    </row>
    <row r="75" spans="1:20" ht="15.75" customHeight="1">
      <c r="A75" s="472" t="s">
        <v>382</v>
      </c>
      <c r="B75" s="444" t="s">
        <v>719</v>
      </c>
      <c r="C75" s="366">
        <v>3</v>
      </c>
      <c r="D75" s="366">
        <v>1</v>
      </c>
      <c r="E75" s="499">
        <v>1</v>
      </c>
      <c r="F75" s="499">
        <v>1</v>
      </c>
      <c r="G75" s="499">
        <v>3</v>
      </c>
      <c r="H75" s="499">
        <f t="shared" ref="H75:H76" si="23">C75*D75*G75</f>
        <v>9</v>
      </c>
      <c r="I75" s="194">
        <f t="shared" ref="I75:I76" si="24">15*3*2</f>
        <v>90</v>
      </c>
      <c r="J75" s="446">
        <f t="shared" si="22"/>
        <v>90</v>
      </c>
      <c r="K75" s="446"/>
      <c r="L75" s="446"/>
      <c r="M75" s="329"/>
      <c r="N75" s="329"/>
      <c r="O75" s="329"/>
      <c r="P75" s="329"/>
      <c r="Q75" s="329"/>
      <c r="R75" s="330"/>
      <c r="S75" s="330"/>
      <c r="T75" s="330"/>
    </row>
    <row r="76" spans="1:20" ht="15.75" customHeight="1">
      <c r="A76" s="473" t="s">
        <v>384</v>
      </c>
      <c r="B76" s="444" t="s">
        <v>720</v>
      </c>
      <c r="C76" s="366">
        <v>3</v>
      </c>
      <c r="D76" s="366">
        <v>1</v>
      </c>
      <c r="E76" s="499">
        <v>1</v>
      </c>
      <c r="F76" s="499">
        <v>1</v>
      </c>
      <c r="G76" s="499">
        <v>2</v>
      </c>
      <c r="H76" s="499">
        <f t="shared" si="23"/>
        <v>6</v>
      </c>
      <c r="I76" s="194">
        <f t="shared" si="24"/>
        <v>90</v>
      </c>
      <c r="J76" s="446">
        <f t="shared" si="22"/>
        <v>90</v>
      </c>
      <c r="K76" s="446"/>
      <c r="L76" s="446"/>
      <c r="M76" s="329"/>
      <c r="N76" s="329"/>
      <c r="O76" s="329"/>
      <c r="P76" s="329"/>
      <c r="Q76" s="329"/>
      <c r="R76" s="330"/>
      <c r="S76" s="330"/>
      <c r="T76" s="330"/>
    </row>
    <row r="77" spans="1:20" ht="15.75" customHeight="1">
      <c r="A77" s="471"/>
      <c r="B77" s="444"/>
      <c r="C77" s="366"/>
      <c r="D77" s="366"/>
      <c r="E77" s="499"/>
      <c r="F77" s="499"/>
      <c r="G77" s="499"/>
      <c r="H77" s="499"/>
      <c r="I77" s="194"/>
      <c r="J77" s="446"/>
      <c r="K77" s="446"/>
      <c r="L77" s="446"/>
      <c r="M77" s="329"/>
      <c r="N77" s="329"/>
      <c r="O77" s="329"/>
      <c r="P77" s="329"/>
      <c r="Q77" s="329"/>
      <c r="R77" s="330"/>
      <c r="S77" s="330"/>
      <c r="T77" s="330"/>
    </row>
    <row r="78" spans="1:20" ht="15.75" customHeight="1">
      <c r="A78" s="474" t="s">
        <v>78</v>
      </c>
      <c r="B78" s="519" t="s">
        <v>480</v>
      </c>
      <c r="C78" s="366"/>
      <c r="D78" s="366"/>
      <c r="E78" s="499"/>
      <c r="F78" s="499"/>
      <c r="G78" s="499"/>
      <c r="H78" s="499"/>
      <c r="I78" s="194"/>
      <c r="J78" s="446"/>
      <c r="K78" s="446"/>
      <c r="L78" s="446"/>
      <c r="M78" s="329"/>
      <c r="N78" s="329"/>
      <c r="O78" s="329"/>
      <c r="P78" s="329"/>
      <c r="Q78" s="329"/>
      <c r="R78" s="330"/>
      <c r="S78" s="330"/>
      <c r="T78" s="330"/>
    </row>
    <row r="79" spans="1:20" ht="15.75" customHeight="1">
      <c r="A79" s="471"/>
      <c r="B79" s="520" t="s">
        <v>721</v>
      </c>
      <c r="C79" s="366"/>
      <c r="D79" s="366"/>
      <c r="E79" s="499"/>
      <c r="F79" s="499"/>
      <c r="G79" s="499"/>
      <c r="H79" s="499"/>
      <c r="I79" s="194"/>
      <c r="J79" s="446"/>
      <c r="K79" s="446"/>
      <c r="L79" s="446"/>
      <c r="M79" s="329"/>
      <c r="N79" s="329"/>
      <c r="O79" s="329"/>
      <c r="P79" s="329"/>
      <c r="Q79" s="329"/>
      <c r="R79" s="330"/>
      <c r="S79" s="330"/>
      <c r="T79" s="330"/>
    </row>
    <row r="80" spans="1:20" ht="15.75" customHeight="1">
      <c r="A80" s="471"/>
      <c r="B80" s="520" t="s">
        <v>721</v>
      </c>
      <c r="C80" s="366"/>
      <c r="D80" s="366"/>
      <c r="E80" s="499"/>
      <c r="F80" s="499"/>
      <c r="G80" s="499"/>
      <c r="H80" s="499"/>
      <c r="I80" s="194"/>
      <c r="J80" s="446"/>
      <c r="K80" s="446"/>
      <c r="L80" s="446"/>
      <c r="M80" s="329"/>
      <c r="N80" s="329"/>
      <c r="O80" s="329"/>
      <c r="P80" s="329"/>
      <c r="Q80" s="329"/>
      <c r="R80" s="330"/>
      <c r="S80" s="330"/>
      <c r="T80" s="330"/>
    </row>
    <row r="81" spans="1:20" ht="21.75" customHeight="1">
      <c r="A81" s="474" t="s">
        <v>80</v>
      </c>
      <c r="B81" s="519" t="s">
        <v>481</v>
      </c>
      <c r="C81" s="366"/>
      <c r="D81" s="366"/>
      <c r="E81" s="499"/>
      <c r="F81" s="499"/>
      <c r="G81" s="499"/>
      <c r="H81" s="499"/>
      <c r="I81" s="194"/>
      <c r="J81" s="446"/>
      <c r="K81" s="446"/>
      <c r="L81" s="446"/>
      <c r="M81" s="329"/>
      <c r="N81" s="329"/>
      <c r="O81" s="329"/>
      <c r="P81" s="329"/>
      <c r="Q81" s="329"/>
      <c r="R81" s="330"/>
      <c r="S81" s="330"/>
      <c r="T81" s="330"/>
    </row>
    <row r="82" spans="1:20" ht="15.75" customHeight="1">
      <c r="A82" s="471"/>
      <c r="B82" s="520"/>
      <c r="C82" s="366"/>
      <c r="D82" s="366"/>
      <c r="E82" s="499"/>
      <c r="F82" s="499"/>
      <c r="G82" s="499"/>
      <c r="H82" s="499"/>
      <c r="I82" s="194"/>
      <c r="J82" s="446"/>
      <c r="K82" s="446"/>
      <c r="L82" s="446"/>
      <c r="M82" s="329"/>
      <c r="N82" s="329"/>
      <c r="O82" s="329"/>
      <c r="P82" s="329"/>
      <c r="Q82" s="329"/>
      <c r="R82" s="330"/>
      <c r="S82" s="330"/>
      <c r="T82" s="330"/>
    </row>
    <row r="83" spans="1:20" ht="15.75" customHeight="1">
      <c r="A83" s="471"/>
      <c r="B83" s="520"/>
      <c r="C83" s="366"/>
      <c r="D83" s="366"/>
      <c r="E83" s="499"/>
      <c r="F83" s="499"/>
      <c r="G83" s="499"/>
      <c r="H83" s="499"/>
      <c r="I83" s="194"/>
      <c r="J83" s="446"/>
      <c r="K83" s="446"/>
      <c r="L83" s="446"/>
      <c r="M83" s="329"/>
      <c r="N83" s="329"/>
      <c r="O83" s="329"/>
      <c r="P83" s="329"/>
      <c r="Q83" s="329"/>
      <c r="R83" s="330"/>
      <c r="S83" s="330"/>
      <c r="T83" s="330"/>
    </row>
    <row r="84" spans="1:20" ht="36" customHeight="1">
      <c r="A84" s="410" t="s">
        <v>111</v>
      </c>
      <c r="B84" s="505" t="s">
        <v>405</v>
      </c>
      <c r="C84" s="433"/>
      <c r="D84" s="433"/>
      <c r="E84" s="476"/>
      <c r="F84" s="476"/>
      <c r="G84" s="476"/>
      <c r="H84" s="476"/>
      <c r="I84" s="433"/>
      <c r="J84" s="434"/>
      <c r="K84" s="434"/>
      <c r="L84" s="434"/>
      <c r="M84" s="329"/>
      <c r="N84" s="329"/>
      <c r="O84" s="329"/>
      <c r="P84" s="329"/>
      <c r="Q84" s="329"/>
      <c r="R84" s="330"/>
      <c r="S84" s="330"/>
      <c r="T84" s="330"/>
    </row>
    <row r="85" spans="1:20" ht="15.75" customHeight="1">
      <c r="A85" s="463">
        <v>1</v>
      </c>
      <c r="B85" s="422" t="s">
        <v>406</v>
      </c>
      <c r="C85" s="194"/>
      <c r="D85" s="194"/>
      <c r="E85" s="198"/>
      <c r="F85" s="198"/>
      <c r="G85" s="198"/>
      <c r="H85" s="198"/>
      <c r="I85" s="194"/>
      <c r="J85" s="446"/>
      <c r="K85" s="446"/>
      <c r="L85" s="446"/>
      <c r="M85" s="329"/>
      <c r="N85" s="329"/>
      <c r="O85" s="329"/>
      <c r="P85" s="329"/>
      <c r="Q85" s="329"/>
      <c r="R85" s="330"/>
      <c r="S85" s="330"/>
      <c r="T85" s="330"/>
    </row>
    <row r="86" spans="1:20" ht="15.75" customHeight="1">
      <c r="A86" s="463" t="s">
        <v>76</v>
      </c>
      <c r="B86" s="422" t="s">
        <v>485</v>
      </c>
      <c r="C86" s="194"/>
      <c r="D86" s="194"/>
      <c r="E86" s="198"/>
      <c r="F86" s="198"/>
      <c r="G86" s="198"/>
      <c r="H86" s="198"/>
      <c r="I86" s="194"/>
      <c r="J86" s="446"/>
      <c r="K86" s="446"/>
      <c r="L86" s="446"/>
      <c r="M86" s="329"/>
      <c r="N86" s="329"/>
      <c r="O86" s="329"/>
      <c r="P86" s="329"/>
      <c r="Q86" s="329"/>
      <c r="R86" s="330"/>
      <c r="S86" s="330"/>
      <c r="T86" s="330"/>
    </row>
    <row r="87" spans="1:20" ht="15.75" customHeight="1">
      <c r="A87" s="478" t="s">
        <v>382</v>
      </c>
      <c r="B87" s="444" t="s">
        <v>489</v>
      </c>
      <c r="C87" s="194"/>
      <c r="D87" s="194"/>
      <c r="E87" s="198"/>
      <c r="F87" s="198"/>
      <c r="G87" s="198"/>
      <c r="H87" s="198"/>
      <c r="I87" s="194"/>
      <c r="J87" s="446"/>
      <c r="K87" s="446"/>
      <c r="L87" s="446"/>
      <c r="M87" s="329"/>
      <c r="N87" s="329"/>
      <c r="O87" s="329"/>
      <c r="P87" s="329"/>
      <c r="Q87" s="329"/>
      <c r="R87" s="330"/>
      <c r="S87" s="330"/>
      <c r="T87" s="330"/>
    </row>
    <row r="88" spans="1:20" ht="15.75" customHeight="1">
      <c r="A88" s="479" t="s">
        <v>384</v>
      </c>
      <c r="B88" s="444" t="s">
        <v>489</v>
      </c>
      <c r="C88" s="194"/>
      <c r="D88" s="194"/>
      <c r="E88" s="198"/>
      <c r="F88" s="198"/>
      <c r="G88" s="198"/>
      <c r="H88" s="198"/>
      <c r="I88" s="194"/>
      <c r="J88" s="446"/>
      <c r="K88" s="446"/>
      <c r="L88" s="446"/>
      <c r="M88" s="329"/>
      <c r="N88" s="329"/>
      <c r="O88" s="329"/>
      <c r="P88" s="329"/>
      <c r="Q88" s="329"/>
      <c r="R88" s="330"/>
      <c r="S88" s="330"/>
      <c r="T88" s="330"/>
    </row>
    <row r="89" spans="1:20" ht="15.75" customHeight="1">
      <c r="A89" s="480" t="s">
        <v>385</v>
      </c>
      <c r="B89" s="444" t="s">
        <v>489</v>
      </c>
      <c r="C89" s="194"/>
      <c r="D89" s="194"/>
      <c r="E89" s="198"/>
      <c r="F89" s="198"/>
      <c r="G89" s="198"/>
      <c r="H89" s="198"/>
      <c r="I89" s="194"/>
      <c r="J89" s="446"/>
      <c r="K89" s="446"/>
      <c r="L89" s="446"/>
      <c r="M89" s="329"/>
      <c r="N89" s="329"/>
      <c r="O89" s="329"/>
      <c r="P89" s="329"/>
      <c r="Q89" s="329"/>
      <c r="R89" s="330"/>
      <c r="S89" s="330"/>
      <c r="T89" s="330"/>
    </row>
    <row r="90" spans="1:20" ht="15.75" customHeight="1">
      <c r="A90" s="471" t="s">
        <v>386</v>
      </c>
      <c r="B90" s="444" t="s">
        <v>489</v>
      </c>
      <c r="C90" s="194"/>
      <c r="D90" s="194"/>
      <c r="E90" s="198"/>
      <c r="F90" s="198"/>
      <c r="G90" s="198"/>
      <c r="H90" s="198"/>
      <c r="I90" s="194"/>
      <c r="J90" s="446"/>
      <c r="K90" s="446"/>
      <c r="L90" s="446"/>
      <c r="M90" s="329"/>
      <c r="N90" s="329"/>
      <c r="O90" s="329"/>
      <c r="P90" s="329"/>
      <c r="Q90" s="329"/>
      <c r="R90" s="330"/>
      <c r="S90" s="330"/>
      <c r="T90" s="330"/>
    </row>
    <row r="91" spans="1:20" ht="15.75" customHeight="1">
      <c r="A91" s="479" t="s">
        <v>387</v>
      </c>
      <c r="B91" s="444" t="s">
        <v>489</v>
      </c>
      <c r="C91" s="194"/>
      <c r="D91" s="194"/>
      <c r="E91" s="198"/>
      <c r="F91" s="198"/>
      <c r="G91" s="198"/>
      <c r="H91" s="198"/>
      <c r="I91" s="194"/>
      <c r="J91" s="446"/>
      <c r="K91" s="446"/>
      <c r="L91" s="446"/>
      <c r="M91" s="329"/>
      <c r="N91" s="329"/>
      <c r="O91" s="329"/>
      <c r="P91" s="329"/>
      <c r="Q91" s="329"/>
      <c r="R91" s="330"/>
      <c r="S91" s="330"/>
      <c r="T91" s="330"/>
    </row>
    <row r="92" spans="1:20" ht="15.75" customHeight="1">
      <c r="A92" s="480" t="s">
        <v>388</v>
      </c>
      <c r="B92" s="444" t="s">
        <v>489</v>
      </c>
      <c r="C92" s="194"/>
      <c r="D92" s="194"/>
      <c r="E92" s="198"/>
      <c r="F92" s="198"/>
      <c r="G92" s="198"/>
      <c r="H92" s="198"/>
      <c r="I92" s="194"/>
      <c r="J92" s="446"/>
      <c r="K92" s="446"/>
      <c r="L92" s="446"/>
      <c r="M92" s="329"/>
      <c r="N92" s="329"/>
      <c r="O92" s="329"/>
      <c r="P92" s="329"/>
      <c r="Q92" s="329"/>
      <c r="R92" s="330"/>
      <c r="S92" s="330"/>
      <c r="T92" s="330"/>
    </row>
    <row r="93" spans="1:20" ht="15.75" customHeight="1">
      <c r="A93" s="480"/>
      <c r="B93" s="444" t="s">
        <v>489</v>
      </c>
      <c r="C93" s="194"/>
      <c r="D93" s="194"/>
      <c r="E93" s="198"/>
      <c r="F93" s="198"/>
      <c r="G93" s="198"/>
      <c r="H93" s="198"/>
      <c r="I93" s="194"/>
      <c r="J93" s="446"/>
      <c r="K93" s="446"/>
      <c r="L93" s="446"/>
      <c r="M93" s="329"/>
      <c r="N93" s="329"/>
      <c r="O93" s="329"/>
      <c r="P93" s="329"/>
      <c r="Q93" s="329"/>
      <c r="R93" s="330"/>
      <c r="S93" s="330"/>
      <c r="T93" s="330"/>
    </row>
    <row r="94" spans="1:20" ht="15.75" customHeight="1">
      <c r="A94" s="480"/>
      <c r="B94" s="444" t="s">
        <v>489</v>
      </c>
      <c r="C94" s="194"/>
      <c r="D94" s="194"/>
      <c r="E94" s="198"/>
      <c r="F94" s="198"/>
      <c r="G94" s="198"/>
      <c r="H94" s="198"/>
      <c r="I94" s="194"/>
      <c r="J94" s="446"/>
      <c r="K94" s="446"/>
      <c r="L94" s="446"/>
      <c r="M94" s="329"/>
      <c r="N94" s="329"/>
      <c r="O94" s="329"/>
      <c r="P94" s="329"/>
      <c r="Q94" s="329"/>
      <c r="R94" s="330"/>
      <c r="S94" s="330"/>
      <c r="T94" s="330"/>
    </row>
    <row r="95" spans="1:20" ht="15.75" customHeight="1">
      <c r="A95" s="456" t="s">
        <v>78</v>
      </c>
      <c r="B95" s="519" t="s">
        <v>486</v>
      </c>
      <c r="C95" s="194"/>
      <c r="D95" s="194"/>
      <c r="E95" s="198"/>
      <c r="F95" s="198"/>
      <c r="G95" s="198"/>
      <c r="H95" s="198"/>
      <c r="I95" s="194"/>
      <c r="J95" s="446"/>
      <c r="K95" s="446"/>
      <c r="L95" s="446"/>
      <c r="M95" s="329"/>
      <c r="N95" s="329"/>
      <c r="O95" s="329"/>
      <c r="P95" s="329"/>
      <c r="Q95" s="329"/>
      <c r="R95" s="330"/>
      <c r="S95" s="330"/>
      <c r="T95" s="330"/>
    </row>
    <row r="96" spans="1:20" ht="15.75" customHeight="1">
      <c r="A96" s="480" t="s">
        <v>452</v>
      </c>
      <c r="B96" s="520"/>
      <c r="C96" s="423"/>
      <c r="D96" s="423"/>
      <c r="E96" s="481"/>
      <c r="F96" s="481"/>
      <c r="G96" s="481"/>
      <c r="H96" s="481"/>
      <c r="I96" s="194"/>
      <c r="J96" s="446"/>
      <c r="K96" s="446"/>
      <c r="L96" s="446"/>
      <c r="M96" s="329"/>
      <c r="N96" s="329"/>
      <c r="O96" s="329"/>
      <c r="P96" s="329"/>
      <c r="Q96" s="329"/>
      <c r="R96" s="330"/>
      <c r="S96" s="330"/>
      <c r="T96" s="330"/>
    </row>
    <row r="97" spans="1:20" ht="15.75" customHeight="1">
      <c r="A97" s="480" t="s">
        <v>464</v>
      </c>
      <c r="B97" s="520"/>
      <c r="C97" s="194"/>
      <c r="D97" s="194"/>
      <c r="E97" s="198"/>
      <c r="F97" s="198"/>
      <c r="G97" s="198"/>
      <c r="H97" s="198"/>
      <c r="I97" s="194"/>
      <c r="J97" s="446"/>
      <c r="K97" s="446"/>
      <c r="L97" s="446"/>
      <c r="M97" s="329"/>
      <c r="N97" s="329"/>
      <c r="O97" s="329"/>
      <c r="P97" s="329"/>
      <c r="Q97" s="329"/>
      <c r="R97" s="330"/>
      <c r="S97" s="330"/>
      <c r="T97" s="330"/>
    </row>
    <row r="98" spans="1:20" ht="15.75" customHeight="1">
      <c r="A98" s="480"/>
      <c r="B98" s="520"/>
      <c r="C98" s="194"/>
      <c r="D98" s="194"/>
      <c r="E98" s="198"/>
      <c r="F98" s="198"/>
      <c r="G98" s="198"/>
      <c r="H98" s="198"/>
      <c r="I98" s="194"/>
      <c r="J98" s="446"/>
      <c r="K98" s="446"/>
      <c r="L98" s="446"/>
      <c r="M98" s="329"/>
      <c r="N98" s="329"/>
      <c r="O98" s="329"/>
      <c r="P98" s="329"/>
      <c r="Q98" s="329"/>
      <c r="R98" s="330"/>
      <c r="S98" s="330"/>
      <c r="T98" s="330"/>
    </row>
    <row r="99" spans="1:20" ht="15.75" customHeight="1">
      <c r="A99" s="463">
        <v>2</v>
      </c>
      <c r="B99" s="507" t="s">
        <v>410</v>
      </c>
      <c r="C99" s="194"/>
      <c r="D99" s="194"/>
      <c r="E99" s="198"/>
      <c r="F99" s="198"/>
      <c r="G99" s="198"/>
      <c r="H99" s="198"/>
      <c r="I99" s="194"/>
      <c r="J99" s="446"/>
      <c r="K99" s="446"/>
      <c r="L99" s="446"/>
      <c r="M99" s="329"/>
      <c r="N99" s="329"/>
      <c r="O99" s="329"/>
      <c r="P99" s="329"/>
      <c r="Q99" s="329"/>
      <c r="R99" s="330"/>
      <c r="S99" s="330"/>
      <c r="T99" s="330"/>
    </row>
    <row r="100" spans="1:20" ht="15.75" customHeight="1">
      <c r="A100" s="463" t="s">
        <v>76</v>
      </c>
      <c r="B100" s="422" t="s">
        <v>488</v>
      </c>
      <c r="C100" s="194"/>
      <c r="D100" s="194"/>
      <c r="E100" s="198"/>
      <c r="F100" s="198"/>
      <c r="G100" s="198"/>
      <c r="H100" s="198"/>
      <c r="I100" s="194"/>
      <c r="J100" s="446"/>
      <c r="K100" s="446"/>
      <c r="L100" s="446"/>
      <c r="M100" s="329"/>
      <c r="N100" s="329"/>
      <c r="O100" s="329"/>
      <c r="P100" s="329"/>
      <c r="Q100" s="329"/>
      <c r="R100" s="330"/>
      <c r="S100" s="330"/>
      <c r="T100" s="330"/>
    </row>
    <row r="101" spans="1:20" ht="15.75" customHeight="1">
      <c r="A101" s="478" t="s">
        <v>382</v>
      </c>
      <c r="B101" s="444" t="s">
        <v>489</v>
      </c>
      <c r="C101" s="194"/>
      <c r="D101" s="194"/>
      <c r="E101" s="198"/>
      <c r="F101" s="198"/>
      <c r="G101" s="198"/>
      <c r="H101" s="198"/>
      <c r="I101" s="194"/>
      <c r="J101" s="446"/>
      <c r="K101" s="446"/>
      <c r="L101" s="446"/>
      <c r="M101" s="329"/>
      <c r="N101" s="329"/>
      <c r="O101" s="329"/>
      <c r="P101" s="329"/>
      <c r="Q101" s="329"/>
      <c r="R101" s="330"/>
      <c r="S101" s="330"/>
      <c r="T101" s="330"/>
    </row>
    <row r="102" spans="1:20" ht="15.75" customHeight="1">
      <c r="A102" s="479" t="s">
        <v>384</v>
      </c>
      <c r="B102" s="444" t="s">
        <v>489</v>
      </c>
      <c r="C102" s="194"/>
      <c r="D102" s="194"/>
      <c r="E102" s="198"/>
      <c r="F102" s="198"/>
      <c r="G102" s="198"/>
      <c r="H102" s="198"/>
      <c r="I102" s="194"/>
      <c r="J102" s="446"/>
      <c r="K102" s="446"/>
      <c r="L102" s="446"/>
      <c r="M102" s="329"/>
      <c r="N102" s="329"/>
      <c r="O102" s="329"/>
      <c r="P102" s="329"/>
      <c r="Q102" s="329"/>
      <c r="R102" s="330"/>
      <c r="S102" s="330"/>
      <c r="T102" s="330"/>
    </row>
    <row r="103" spans="1:20" ht="15.75" customHeight="1">
      <c r="A103" s="480" t="s">
        <v>385</v>
      </c>
      <c r="B103" s="444" t="s">
        <v>489</v>
      </c>
      <c r="C103" s="194"/>
      <c r="D103" s="194"/>
      <c r="E103" s="198"/>
      <c r="F103" s="198"/>
      <c r="G103" s="198"/>
      <c r="H103" s="198"/>
      <c r="I103" s="194"/>
      <c r="J103" s="446"/>
      <c r="K103" s="446"/>
      <c r="L103" s="446"/>
      <c r="M103" s="329"/>
      <c r="N103" s="329"/>
      <c r="O103" s="329"/>
      <c r="P103" s="329"/>
      <c r="Q103" s="329"/>
      <c r="R103" s="330"/>
      <c r="S103" s="330"/>
      <c r="T103" s="330"/>
    </row>
    <row r="104" spans="1:20" ht="15.75" customHeight="1">
      <c r="A104" s="471" t="s">
        <v>386</v>
      </c>
      <c r="B104" s="444" t="s">
        <v>489</v>
      </c>
      <c r="C104" s="194"/>
      <c r="D104" s="194"/>
      <c r="E104" s="198"/>
      <c r="F104" s="198"/>
      <c r="G104" s="198"/>
      <c r="H104" s="198"/>
      <c r="I104" s="194"/>
      <c r="J104" s="446"/>
      <c r="K104" s="446"/>
      <c r="L104" s="446"/>
      <c r="M104" s="329"/>
      <c r="N104" s="329"/>
      <c r="O104" s="329"/>
      <c r="P104" s="329"/>
      <c r="Q104" s="329"/>
      <c r="R104" s="330"/>
      <c r="S104" s="330"/>
      <c r="T104" s="330"/>
    </row>
    <row r="105" spans="1:20" ht="15.75" customHeight="1">
      <c r="A105" s="479" t="s">
        <v>387</v>
      </c>
      <c r="B105" s="444" t="s">
        <v>489</v>
      </c>
      <c r="C105" s="194"/>
      <c r="D105" s="194"/>
      <c r="E105" s="198"/>
      <c r="F105" s="198"/>
      <c r="G105" s="198"/>
      <c r="H105" s="198"/>
      <c r="I105" s="194"/>
      <c r="J105" s="446"/>
      <c r="K105" s="446"/>
      <c r="L105" s="446"/>
      <c r="M105" s="329"/>
      <c r="N105" s="329"/>
      <c r="O105" s="329"/>
      <c r="P105" s="329"/>
      <c r="Q105" s="329"/>
      <c r="R105" s="330"/>
      <c r="S105" s="330"/>
      <c r="T105" s="330"/>
    </row>
    <row r="106" spans="1:20" ht="15.75" customHeight="1">
      <c r="A106" s="521" t="s">
        <v>78</v>
      </c>
      <c r="B106" s="520"/>
      <c r="C106" s="194"/>
      <c r="D106" s="194"/>
      <c r="E106" s="198"/>
      <c r="F106" s="198"/>
      <c r="G106" s="198"/>
      <c r="H106" s="198"/>
      <c r="I106" s="194"/>
      <c r="J106" s="446"/>
      <c r="K106" s="446"/>
      <c r="L106" s="446"/>
      <c r="M106" s="329"/>
      <c r="N106" s="329"/>
      <c r="O106" s="329"/>
      <c r="P106" s="329"/>
      <c r="Q106" s="329"/>
      <c r="R106" s="330"/>
      <c r="S106" s="330"/>
      <c r="T106" s="330"/>
    </row>
    <row r="107" spans="1:20" ht="15.75" customHeight="1">
      <c r="A107" s="522" t="s">
        <v>25</v>
      </c>
      <c r="B107" s="523" t="s">
        <v>490</v>
      </c>
      <c r="C107" s="194"/>
      <c r="D107" s="194"/>
      <c r="E107" s="198"/>
      <c r="F107" s="198"/>
      <c r="G107" s="198"/>
      <c r="H107" s="198"/>
      <c r="I107" s="194"/>
      <c r="J107" s="446"/>
      <c r="K107" s="446"/>
      <c r="L107" s="446"/>
      <c r="M107" s="329"/>
      <c r="N107" s="329"/>
      <c r="O107" s="329"/>
      <c r="P107" s="329"/>
      <c r="Q107" s="329"/>
      <c r="R107" s="330"/>
      <c r="S107" s="330"/>
      <c r="T107" s="330"/>
    </row>
    <row r="108" spans="1:20" ht="15.75" customHeight="1">
      <c r="A108" s="524"/>
      <c r="B108" s="525"/>
      <c r="C108" s="486"/>
      <c r="D108" s="486"/>
      <c r="E108" s="526"/>
      <c r="F108" s="526"/>
      <c r="G108" s="526"/>
      <c r="H108" s="526"/>
      <c r="I108" s="486"/>
      <c r="J108" s="527"/>
      <c r="K108" s="527"/>
      <c r="L108" s="527"/>
      <c r="M108" s="329"/>
      <c r="N108" s="329"/>
      <c r="O108" s="329"/>
      <c r="P108" s="329"/>
      <c r="Q108" s="329"/>
      <c r="R108" s="330"/>
      <c r="S108" s="330"/>
      <c r="T108" s="330"/>
    </row>
    <row r="109" spans="1:20" ht="15.75" customHeight="1">
      <c r="A109" s="524"/>
      <c r="B109" s="525"/>
      <c r="C109" s="486"/>
      <c r="D109" s="486"/>
      <c r="E109" s="526"/>
      <c r="F109" s="526"/>
      <c r="G109" s="526"/>
      <c r="H109" s="526"/>
      <c r="I109" s="486"/>
      <c r="J109" s="527"/>
      <c r="K109" s="527"/>
      <c r="L109" s="527"/>
      <c r="M109" s="329"/>
      <c r="N109" s="329"/>
      <c r="O109" s="329"/>
      <c r="P109" s="329"/>
      <c r="Q109" s="329"/>
      <c r="R109" s="330"/>
      <c r="S109" s="330"/>
      <c r="T109" s="330"/>
    </row>
    <row r="110" spans="1:20" ht="20.25" customHeight="1">
      <c r="A110" s="528" t="s">
        <v>722</v>
      </c>
      <c r="B110" s="529" t="s">
        <v>723</v>
      </c>
      <c r="C110" s="530"/>
      <c r="D110" s="530"/>
      <c r="E110" s="531"/>
      <c r="F110" s="532">
        <f>F107+F10</f>
        <v>0</v>
      </c>
      <c r="G110" s="532"/>
      <c r="H110" s="531"/>
      <c r="I110" s="532">
        <f t="shared" ref="I110:L110" si="25">I107+I10</f>
        <v>5063.75</v>
      </c>
      <c r="J110" s="532">
        <f t="shared" si="25"/>
        <v>3803.75</v>
      </c>
      <c r="K110" s="532">
        <f t="shared" si="25"/>
        <v>980</v>
      </c>
      <c r="L110" s="532">
        <f t="shared" si="25"/>
        <v>280</v>
      </c>
      <c r="M110" s="109"/>
      <c r="N110" s="109"/>
      <c r="O110" s="109"/>
      <c r="P110" s="109"/>
      <c r="Q110" s="109"/>
      <c r="R110" s="384"/>
      <c r="S110" s="384"/>
      <c r="T110" s="384"/>
    </row>
    <row r="111" spans="1:20" ht="20.25" customHeight="1">
      <c r="A111" s="533" t="s">
        <v>71</v>
      </c>
      <c r="B111" s="534" t="s">
        <v>724</v>
      </c>
      <c r="C111" s="530" t="s">
        <v>725</v>
      </c>
      <c r="D111" s="530"/>
      <c r="E111" s="531"/>
      <c r="F111" s="531"/>
      <c r="G111" s="531"/>
      <c r="H111" s="531"/>
      <c r="I111" s="530"/>
      <c r="J111" s="535"/>
      <c r="K111" s="535"/>
      <c r="L111" s="535"/>
      <c r="M111" s="109"/>
      <c r="N111" s="109"/>
      <c r="O111" s="109"/>
      <c r="P111" s="109"/>
      <c r="Q111" s="109"/>
      <c r="R111" s="384"/>
      <c r="S111" s="384"/>
      <c r="T111" s="384"/>
    </row>
    <row r="112" spans="1:20" ht="20.25" customHeight="1">
      <c r="A112" s="528" t="s">
        <v>111</v>
      </c>
      <c r="B112" s="534" t="s">
        <v>492</v>
      </c>
      <c r="C112" s="530" t="s">
        <v>725</v>
      </c>
      <c r="D112" s="530"/>
      <c r="E112" s="531"/>
      <c r="F112" s="531"/>
      <c r="G112" s="531"/>
      <c r="H112" s="531"/>
      <c r="I112" s="530"/>
      <c r="J112" s="535"/>
      <c r="K112" s="535"/>
      <c r="L112" s="535"/>
      <c r="M112" s="109"/>
      <c r="N112" s="109"/>
      <c r="O112" s="109"/>
      <c r="P112" s="109"/>
      <c r="Q112" s="109"/>
      <c r="R112" s="384"/>
      <c r="S112" s="384"/>
      <c r="T112" s="384"/>
    </row>
    <row r="113" spans="1:20" ht="20.25" customHeight="1">
      <c r="A113" s="528" t="s">
        <v>122</v>
      </c>
      <c r="B113" s="529" t="s">
        <v>476</v>
      </c>
      <c r="C113" s="530" t="s">
        <v>725</v>
      </c>
      <c r="D113" s="530"/>
      <c r="E113" s="531"/>
      <c r="F113" s="531"/>
      <c r="G113" s="531"/>
      <c r="H113" s="531"/>
      <c r="I113" s="530"/>
      <c r="J113" s="535"/>
      <c r="K113" s="535"/>
      <c r="L113" s="535"/>
      <c r="M113" s="109"/>
      <c r="N113" s="109"/>
      <c r="O113" s="109"/>
      <c r="P113" s="109"/>
      <c r="Q113" s="109"/>
      <c r="R113" s="384"/>
      <c r="S113" s="384"/>
      <c r="T113" s="384"/>
    </row>
    <row r="114" spans="1:20" ht="20.25" customHeight="1">
      <c r="A114" s="536"/>
      <c r="B114" s="537"/>
      <c r="C114" s="530"/>
      <c r="D114" s="530"/>
      <c r="E114" s="531"/>
      <c r="F114" s="531"/>
      <c r="G114" s="531"/>
      <c r="H114" s="531"/>
      <c r="I114" s="530"/>
      <c r="J114" s="535"/>
      <c r="K114" s="535"/>
      <c r="L114" s="535"/>
      <c r="M114" s="109"/>
      <c r="N114" s="109"/>
      <c r="O114" s="109"/>
      <c r="P114" s="109"/>
      <c r="Q114" s="109"/>
      <c r="R114" s="384"/>
      <c r="S114" s="384"/>
      <c r="T114" s="384"/>
    </row>
    <row r="115" spans="1:20" ht="20.25" customHeight="1">
      <c r="A115" s="533"/>
      <c r="B115" s="534" t="s">
        <v>726</v>
      </c>
      <c r="C115" s="530" t="s">
        <v>725</v>
      </c>
      <c r="D115" s="530"/>
      <c r="E115" s="531"/>
      <c r="F115" s="531"/>
      <c r="G115" s="531"/>
      <c r="H115" s="531"/>
      <c r="I115" s="530"/>
      <c r="J115" s="535"/>
      <c r="K115" s="535"/>
      <c r="L115" s="535"/>
      <c r="M115" s="109"/>
      <c r="N115" s="109"/>
      <c r="O115" s="109"/>
      <c r="P115" s="109"/>
      <c r="Q115" s="109"/>
      <c r="R115" s="384"/>
      <c r="S115" s="384"/>
      <c r="T115" s="384"/>
    </row>
    <row r="116" spans="1:20" ht="20.25" customHeight="1">
      <c r="A116" s="533"/>
      <c r="B116" s="534" t="s">
        <v>727</v>
      </c>
      <c r="C116" s="530" t="s">
        <v>725</v>
      </c>
      <c r="D116" s="530"/>
      <c r="E116" s="531"/>
      <c r="F116" s="531"/>
      <c r="G116" s="531"/>
      <c r="H116" s="531"/>
      <c r="I116" s="530"/>
      <c r="J116" s="535"/>
      <c r="K116" s="535"/>
      <c r="L116" s="535"/>
      <c r="M116" s="109"/>
      <c r="N116" s="109"/>
      <c r="O116" s="109"/>
      <c r="P116" s="109"/>
      <c r="Q116" s="109"/>
      <c r="R116" s="384"/>
      <c r="S116" s="384"/>
      <c r="T116" s="384"/>
    </row>
    <row r="117" spans="1:20" ht="20.25" customHeight="1">
      <c r="A117" s="536"/>
      <c r="B117" s="534" t="s">
        <v>494</v>
      </c>
      <c r="C117" s="530"/>
      <c r="D117" s="530"/>
      <c r="E117" s="531"/>
      <c r="F117" s="531"/>
      <c r="G117" s="531"/>
      <c r="H117" s="531"/>
      <c r="I117" s="530"/>
      <c r="J117" s="535"/>
      <c r="K117" s="535"/>
      <c r="L117" s="535"/>
      <c r="M117" s="109"/>
      <c r="N117" s="109"/>
      <c r="O117" s="109"/>
      <c r="P117" s="109"/>
      <c r="Q117" s="109"/>
      <c r="R117" s="384"/>
      <c r="S117" s="384"/>
      <c r="T117" s="384"/>
    </row>
    <row r="118" spans="1:20" ht="20.25" customHeight="1">
      <c r="A118" s="536"/>
      <c r="B118" s="534" t="s">
        <v>495</v>
      </c>
      <c r="C118" s="530"/>
      <c r="D118" s="530"/>
      <c r="E118" s="531"/>
      <c r="F118" s="531"/>
      <c r="G118" s="531"/>
      <c r="H118" s="531"/>
      <c r="I118" s="530"/>
      <c r="J118" s="535"/>
      <c r="K118" s="535"/>
      <c r="L118" s="535"/>
      <c r="M118" s="109"/>
      <c r="N118" s="109"/>
      <c r="O118" s="109"/>
      <c r="P118" s="109"/>
      <c r="Q118" s="109"/>
      <c r="R118" s="384"/>
      <c r="S118" s="384"/>
      <c r="T118" s="384"/>
    </row>
    <row r="119" spans="1:20" ht="20.25" customHeight="1">
      <c r="A119" s="479"/>
      <c r="B119" s="468"/>
      <c r="C119" s="486"/>
      <c r="D119" s="486"/>
      <c r="E119" s="526"/>
      <c r="F119" s="526"/>
      <c r="G119" s="526"/>
      <c r="H119" s="526"/>
      <c r="I119" s="486"/>
      <c r="J119" s="527"/>
      <c r="K119" s="527"/>
      <c r="L119" s="527"/>
      <c r="M119" s="109"/>
      <c r="N119" s="109"/>
      <c r="O119" s="109"/>
      <c r="P119" s="109"/>
      <c r="Q119" s="109"/>
      <c r="R119" s="384"/>
      <c r="S119" s="384"/>
      <c r="T119" s="384"/>
    </row>
    <row r="120" spans="1:20" ht="20.25" customHeight="1">
      <c r="A120" s="538"/>
      <c r="B120" s="539"/>
      <c r="C120" s="540"/>
      <c r="D120" s="540"/>
      <c r="E120" s="541"/>
      <c r="F120" s="541"/>
      <c r="G120" s="541"/>
      <c r="H120" s="541"/>
      <c r="I120" s="540"/>
      <c r="J120" s="542"/>
      <c r="K120" s="542"/>
      <c r="L120" s="542"/>
      <c r="M120" s="109"/>
      <c r="N120" s="109"/>
      <c r="O120" s="109"/>
      <c r="P120" s="109"/>
      <c r="Q120" s="109"/>
      <c r="R120" s="384"/>
      <c r="S120" s="384"/>
      <c r="T120" s="384"/>
    </row>
    <row r="121" spans="1:20" ht="21" customHeight="1">
      <c r="A121" s="125"/>
      <c r="B121" s="403"/>
      <c r="C121" s="402"/>
      <c r="D121" s="402"/>
      <c r="E121" s="97"/>
      <c r="F121" s="97"/>
      <c r="G121" s="97"/>
      <c r="H121" s="97"/>
      <c r="I121" s="97"/>
      <c r="J121" s="97"/>
      <c r="K121" s="97"/>
      <c r="L121" s="97"/>
      <c r="M121" s="98"/>
      <c r="N121" s="98"/>
      <c r="O121" s="98"/>
      <c r="P121" s="98"/>
      <c r="Q121" s="98"/>
      <c r="R121" s="129"/>
      <c r="S121" s="129"/>
      <c r="T121" s="129"/>
    </row>
    <row r="122" spans="1:20" ht="21" customHeight="1">
      <c r="A122" s="125"/>
      <c r="B122" s="403"/>
      <c r="C122" s="402"/>
      <c r="D122" s="402"/>
      <c r="E122" s="97"/>
      <c r="F122" s="97"/>
      <c r="G122" s="97"/>
      <c r="H122" s="97"/>
      <c r="I122" s="97"/>
      <c r="J122" s="97"/>
      <c r="K122" s="97"/>
      <c r="L122" s="97"/>
      <c r="M122" s="98"/>
      <c r="N122" s="98"/>
      <c r="O122" s="98"/>
      <c r="P122" s="98"/>
      <c r="Q122" s="98"/>
      <c r="R122" s="129"/>
      <c r="S122" s="129"/>
      <c r="T122" s="129"/>
    </row>
    <row r="123" spans="1:20" ht="21" customHeight="1">
      <c r="A123" s="125"/>
      <c r="B123" s="1593"/>
      <c r="C123" s="1517"/>
      <c r="D123" s="1517"/>
      <c r="E123" s="1517"/>
      <c r="F123" s="1517"/>
      <c r="G123" s="1517"/>
      <c r="H123" s="1517"/>
      <c r="I123" s="1517"/>
      <c r="J123" s="1517"/>
      <c r="K123" s="1517"/>
      <c r="L123" s="1517"/>
      <c r="M123" s="98"/>
      <c r="N123" s="98"/>
      <c r="O123" s="98"/>
      <c r="P123" s="98"/>
      <c r="Q123" s="98"/>
    </row>
    <row r="124" spans="1:20" ht="39.75" customHeight="1">
      <c r="A124" s="125"/>
      <c r="B124" s="1594" t="s">
        <v>500</v>
      </c>
      <c r="C124" s="1517"/>
      <c r="D124" s="1517"/>
      <c r="E124" s="1517"/>
      <c r="F124" s="1517"/>
      <c r="G124" s="1517"/>
      <c r="H124" s="1517"/>
      <c r="I124" s="1517"/>
      <c r="J124" s="1517"/>
      <c r="K124" s="1517"/>
      <c r="L124" s="1517"/>
      <c r="M124" s="98"/>
      <c r="N124" s="98"/>
      <c r="O124" s="98"/>
      <c r="P124" s="98"/>
      <c r="Q124" s="98"/>
    </row>
    <row r="125" spans="1:20" ht="20.25" customHeight="1">
      <c r="A125" s="125"/>
      <c r="B125" s="1578" t="s">
        <v>501</v>
      </c>
      <c r="C125" s="1517"/>
      <c r="D125" s="1517"/>
      <c r="E125" s="1517"/>
      <c r="F125" s="1517"/>
      <c r="G125" s="1517"/>
      <c r="H125" s="1517"/>
      <c r="I125" s="1517"/>
      <c r="J125" s="1517"/>
      <c r="K125" s="1517"/>
      <c r="L125" s="1517"/>
      <c r="M125" s="98"/>
      <c r="N125" s="98"/>
      <c r="O125" s="98"/>
      <c r="P125" s="98"/>
      <c r="Q125" s="98"/>
    </row>
    <row r="126" spans="1:20" ht="15" customHeight="1">
      <c r="A126" s="125"/>
      <c r="B126" s="399" t="s">
        <v>502</v>
      </c>
      <c r="C126" s="400"/>
      <c r="D126" s="400"/>
      <c r="E126" s="401"/>
      <c r="F126" s="401"/>
      <c r="G126" s="401"/>
      <c r="H126" s="401"/>
      <c r="I126" s="401"/>
      <c r="J126" s="401"/>
      <c r="K126" s="401"/>
      <c r="L126" s="401"/>
      <c r="M126" s="98"/>
      <c r="N126" s="98"/>
      <c r="O126" s="98"/>
      <c r="P126" s="98"/>
      <c r="Q126" s="98"/>
    </row>
    <row r="127" spans="1:20" ht="15.75" customHeight="1">
      <c r="A127" s="125"/>
      <c r="B127" s="399" t="s">
        <v>503</v>
      </c>
      <c r="C127" s="402"/>
      <c r="D127" s="402"/>
      <c r="E127" s="97"/>
      <c r="F127" s="97"/>
      <c r="G127" s="97"/>
      <c r="H127" s="97"/>
      <c r="I127" s="97"/>
      <c r="J127" s="97"/>
      <c r="K127" s="97"/>
      <c r="L127" s="97"/>
      <c r="M127" s="98"/>
      <c r="N127" s="98"/>
      <c r="O127" s="98"/>
      <c r="P127" s="98"/>
      <c r="Q127" s="98"/>
    </row>
    <row r="128" spans="1:20" ht="15.75" customHeight="1">
      <c r="A128" s="125"/>
      <c r="B128" s="399" t="s">
        <v>504</v>
      </c>
      <c r="C128" s="402"/>
      <c r="D128" s="402"/>
      <c r="E128" s="97"/>
      <c r="F128" s="97"/>
      <c r="G128" s="97"/>
      <c r="H128" s="97"/>
      <c r="I128" s="97"/>
      <c r="J128" s="97"/>
      <c r="K128" s="97"/>
      <c r="L128" s="97"/>
      <c r="M128" s="98"/>
      <c r="N128" s="98"/>
      <c r="O128" s="98"/>
      <c r="P128" s="98"/>
      <c r="Q128" s="98"/>
    </row>
    <row r="129" spans="1:17" ht="15.75" customHeight="1">
      <c r="A129" s="125"/>
      <c r="B129" s="399" t="s">
        <v>505</v>
      </c>
      <c r="C129" s="402"/>
      <c r="D129" s="402"/>
      <c r="E129" s="97"/>
      <c r="F129" s="97"/>
      <c r="G129" s="97"/>
      <c r="H129" s="97"/>
      <c r="I129" s="97"/>
      <c r="J129" s="97"/>
      <c r="K129" s="97"/>
      <c r="L129" s="97"/>
      <c r="M129" s="98"/>
      <c r="N129" s="98"/>
      <c r="O129" s="98"/>
      <c r="P129" s="98"/>
      <c r="Q129" s="98"/>
    </row>
    <row r="130" spans="1:17" ht="15.75" customHeight="1">
      <c r="A130" s="125"/>
      <c r="B130" s="403"/>
      <c r="C130" s="125"/>
      <c r="D130" s="125"/>
      <c r="E130" s="98"/>
      <c r="F130" s="98"/>
      <c r="G130" s="98"/>
      <c r="H130" s="98"/>
      <c r="I130" s="97"/>
      <c r="J130" s="97"/>
      <c r="K130" s="97"/>
      <c r="L130" s="97"/>
      <c r="M130" s="98"/>
      <c r="N130" s="98"/>
      <c r="O130" s="98"/>
      <c r="P130" s="98"/>
      <c r="Q130" s="98"/>
    </row>
    <row r="131" spans="1:17" ht="15.75" customHeight="1">
      <c r="A131" s="125"/>
      <c r="B131" s="403"/>
      <c r="C131" s="125"/>
      <c r="D131" s="125"/>
      <c r="E131" s="98"/>
      <c r="F131" s="98"/>
      <c r="G131" s="98"/>
      <c r="H131" s="98"/>
      <c r="I131" s="97"/>
      <c r="J131" s="97"/>
      <c r="K131" s="97"/>
      <c r="L131" s="97"/>
      <c r="M131" s="98"/>
      <c r="N131" s="98"/>
      <c r="O131" s="98"/>
      <c r="P131" s="98"/>
      <c r="Q131" s="98"/>
    </row>
    <row r="132" spans="1:17" ht="13.5" customHeight="1">
      <c r="A132" s="125"/>
      <c r="B132" s="403"/>
      <c r="C132" s="125"/>
      <c r="D132" s="125"/>
      <c r="E132" s="403"/>
      <c r="F132" s="403"/>
      <c r="G132" s="403"/>
      <c r="H132" s="403"/>
      <c r="I132" s="97"/>
      <c r="J132" s="97"/>
      <c r="K132" s="97"/>
      <c r="L132" s="97"/>
      <c r="M132" s="98"/>
      <c r="N132" s="98"/>
      <c r="O132" s="98"/>
      <c r="P132" s="98"/>
      <c r="Q132" s="98"/>
    </row>
    <row r="133" spans="1:17" ht="15.75" customHeight="1">
      <c r="A133" s="125"/>
      <c r="B133" s="403"/>
      <c r="C133" s="402"/>
      <c r="D133" s="402"/>
      <c r="E133" s="97"/>
      <c r="F133" s="97"/>
      <c r="G133" s="97"/>
      <c r="H133" s="97"/>
      <c r="I133" s="97"/>
      <c r="J133" s="97"/>
      <c r="K133" s="97"/>
      <c r="L133" s="97"/>
      <c r="M133" s="98"/>
      <c r="N133" s="98"/>
      <c r="O133" s="98"/>
      <c r="P133" s="98"/>
      <c r="Q133" s="98"/>
    </row>
    <row r="134" spans="1:17" ht="15.75" customHeight="1">
      <c r="A134" s="125"/>
      <c r="B134" s="403"/>
      <c r="C134" s="402"/>
      <c r="D134" s="402"/>
      <c r="E134" s="97"/>
      <c r="F134" s="97"/>
      <c r="G134" s="97"/>
      <c r="H134" s="97"/>
      <c r="I134" s="97"/>
      <c r="J134" s="97"/>
      <c r="K134" s="97"/>
      <c r="L134" s="97"/>
      <c r="M134" s="98"/>
      <c r="N134" s="98"/>
      <c r="O134" s="98"/>
      <c r="P134" s="98"/>
      <c r="Q134" s="98"/>
    </row>
    <row r="135" spans="1:17" ht="15.75" customHeight="1">
      <c r="A135" s="125"/>
      <c r="B135" s="403"/>
      <c r="C135" s="402"/>
      <c r="D135" s="402"/>
      <c r="E135" s="97"/>
      <c r="F135" s="97"/>
      <c r="G135" s="97"/>
      <c r="H135" s="97"/>
      <c r="I135" s="97"/>
      <c r="J135" s="97"/>
      <c r="K135" s="97"/>
      <c r="L135" s="97"/>
      <c r="M135" s="98"/>
      <c r="N135" s="98"/>
      <c r="O135" s="98"/>
      <c r="P135" s="98"/>
      <c r="Q135" s="98"/>
    </row>
    <row r="136" spans="1:17" ht="15.75" customHeight="1">
      <c r="A136" s="125"/>
      <c r="B136" s="403"/>
      <c r="C136" s="402"/>
      <c r="D136" s="402"/>
      <c r="E136" s="97"/>
      <c r="F136" s="97"/>
      <c r="G136" s="97"/>
      <c r="H136" s="97"/>
      <c r="I136" s="97"/>
      <c r="J136" s="97"/>
      <c r="K136" s="97"/>
      <c r="L136" s="97"/>
      <c r="M136" s="98"/>
      <c r="N136" s="98"/>
      <c r="O136" s="98"/>
      <c r="P136" s="98"/>
      <c r="Q136" s="98"/>
    </row>
    <row r="137" spans="1:17" ht="15.75" customHeight="1">
      <c r="A137" s="125"/>
      <c r="B137" s="403"/>
      <c r="C137" s="402"/>
      <c r="D137" s="402"/>
      <c r="E137" s="97"/>
      <c r="F137" s="97"/>
      <c r="G137" s="97"/>
      <c r="H137" s="97"/>
      <c r="I137" s="97"/>
      <c r="J137" s="97"/>
      <c r="K137" s="97"/>
      <c r="L137" s="97"/>
      <c r="M137" s="98"/>
      <c r="N137" s="98"/>
      <c r="O137" s="98"/>
      <c r="P137" s="98"/>
      <c r="Q137" s="98"/>
    </row>
    <row r="138" spans="1:17" ht="15.75" customHeight="1">
      <c r="A138" s="125"/>
      <c r="B138" s="403"/>
      <c r="C138" s="402"/>
      <c r="D138" s="402"/>
      <c r="E138" s="97"/>
      <c r="F138" s="97"/>
      <c r="G138" s="97"/>
      <c r="H138" s="97"/>
      <c r="I138" s="97"/>
      <c r="J138" s="97"/>
      <c r="K138" s="97"/>
      <c r="L138" s="97"/>
      <c r="M138" s="98"/>
      <c r="N138" s="98"/>
      <c r="O138" s="98"/>
      <c r="P138" s="98"/>
      <c r="Q138" s="98"/>
    </row>
    <row r="139" spans="1:17" ht="15.75" customHeight="1">
      <c r="A139" s="125"/>
      <c r="B139" s="403"/>
      <c r="C139" s="402"/>
      <c r="D139" s="402"/>
      <c r="E139" s="97"/>
      <c r="F139" s="97"/>
      <c r="G139" s="97"/>
      <c r="H139" s="97"/>
      <c r="I139" s="97"/>
      <c r="J139" s="97"/>
      <c r="K139" s="97"/>
      <c r="L139" s="97"/>
      <c r="M139" s="98"/>
      <c r="N139" s="98"/>
      <c r="O139" s="98"/>
      <c r="P139" s="98"/>
      <c r="Q139" s="98"/>
    </row>
    <row r="140" spans="1:17" ht="15.75" customHeight="1">
      <c r="A140" s="125"/>
      <c r="B140" s="403"/>
      <c r="C140" s="402"/>
      <c r="D140" s="402"/>
      <c r="E140" s="97"/>
      <c r="F140" s="97"/>
      <c r="G140" s="97"/>
      <c r="H140" s="97"/>
      <c r="I140" s="97"/>
      <c r="J140" s="97"/>
      <c r="K140" s="97"/>
      <c r="L140" s="97"/>
      <c r="M140" s="98"/>
      <c r="N140" s="98"/>
      <c r="O140" s="98"/>
      <c r="P140" s="98"/>
      <c r="Q140" s="98"/>
    </row>
    <row r="141" spans="1:17" ht="15.75" customHeight="1">
      <c r="A141" s="125"/>
      <c r="B141" s="403"/>
      <c r="C141" s="402"/>
      <c r="D141" s="402"/>
      <c r="E141" s="97"/>
      <c r="F141" s="97"/>
      <c r="G141" s="97"/>
      <c r="H141" s="97"/>
      <c r="I141" s="97"/>
      <c r="J141" s="97"/>
      <c r="K141" s="97"/>
      <c r="L141" s="97"/>
      <c r="M141" s="98"/>
      <c r="N141" s="98"/>
      <c r="O141" s="98"/>
      <c r="P141" s="98"/>
      <c r="Q141" s="98"/>
    </row>
    <row r="142" spans="1:17" ht="15.75" customHeight="1">
      <c r="A142" s="125"/>
      <c r="B142" s="403"/>
      <c r="C142" s="402"/>
      <c r="D142" s="402"/>
      <c r="E142" s="97"/>
      <c r="F142" s="97"/>
      <c r="G142" s="97"/>
      <c r="H142" s="97"/>
      <c r="I142" s="97"/>
      <c r="J142" s="97"/>
      <c r="K142" s="97"/>
      <c r="L142" s="97"/>
      <c r="M142" s="98"/>
      <c r="N142" s="98"/>
      <c r="O142" s="98"/>
      <c r="P142" s="98"/>
      <c r="Q142" s="98"/>
    </row>
    <row r="143" spans="1:17" ht="15.75" customHeight="1">
      <c r="A143" s="125"/>
      <c r="B143" s="403"/>
      <c r="C143" s="402"/>
      <c r="D143" s="402"/>
      <c r="E143" s="97"/>
      <c r="F143" s="97"/>
      <c r="G143" s="97"/>
      <c r="H143" s="97"/>
      <c r="I143" s="97"/>
      <c r="J143" s="97"/>
      <c r="K143" s="97"/>
      <c r="L143" s="97"/>
      <c r="M143" s="98"/>
      <c r="N143" s="98"/>
      <c r="O143" s="98"/>
      <c r="P143" s="98"/>
      <c r="Q143" s="98"/>
    </row>
    <row r="144" spans="1:17" ht="15.75" customHeight="1">
      <c r="A144" s="125"/>
      <c r="B144" s="403"/>
      <c r="C144" s="402"/>
      <c r="D144" s="402"/>
      <c r="E144" s="97"/>
      <c r="F144" s="97"/>
      <c r="G144" s="97"/>
      <c r="H144" s="97"/>
      <c r="I144" s="97"/>
      <c r="J144" s="97"/>
      <c r="K144" s="97"/>
      <c r="L144" s="97"/>
      <c r="M144" s="98"/>
      <c r="N144" s="98"/>
      <c r="O144" s="98"/>
      <c r="P144" s="98"/>
      <c r="Q144" s="98"/>
    </row>
    <row r="145" spans="1:17" ht="15.75" customHeight="1">
      <c r="A145" s="125"/>
      <c r="B145" s="403"/>
      <c r="C145" s="402"/>
      <c r="D145" s="402"/>
      <c r="E145" s="97"/>
      <c r="F145" s="97"/>
      <c r="G145" s="97"/>
      <c r="H145" s="97"/>
      <c r="I145" s="97"/>
      <c r="J145" s="97"/>
      <c r="K145" s="97"/>
      <c r="L145" s="97"/>
      <c r="M145" s="98"/>
      <c r="N145" s="98"/>
      <c r="O145" s="98"/>
      <c r="P145" s="98"/>
      <c r="Q145" s="98"/>
    </row>
    <row r="146" spans="1:17" ht="15.75" customHeight="1">
      <c r="A146" s="125"/>
      <c r="B146" s="403"/>
      <c r="C146" s="402"/>
      <c r="D146" s="402"/>
      <c r="E146" s="97"/>
      <c r="F146" s="97"/>
      <c r="G146" s="97"/>
      <c r="H146" s="97"/>
      <c r="I146" s="97"/>
      <c r="J146" s="97"/>
      <c r="K146" s="97"/>
      <c r="L146" s="97"/>
      <c r="M146" s="98"/>
      <c r="N146" s="98"/>
      <c r="O146" s="98"/>
      <c r="P146" s="98"/>
      <c r="Q146" s="98"/>
    </row>
    <row r="147" spans="1:17" ht="15.75" customHeight="1">
      <c r="A147" s="125"/>
      <c r="B147" s="403"/>
      <c r="C147" s="402"/>
      <c r="D147" s="402"/>
      <c r="E147" s="97"/>
      <c r="F147" s="97"/>
      <c r="G147" s="97"/>
      <c r="H147" s="97"/>
      <c r="I147" s="97"/>
      <c r="J147" s="97"/>
      <c r="K147" s="97"/>
      <c r="L147" s="97"/>
      <c r="M147" s="98"/>
      <c r="N147" s="98"/>
      <c r="O147" s="98"/>
      <c r="P147" s="98"/>
      <c r="Q147" s="98"/>
    </row>
    <row r="148" spans="1:17" ht="15.75" customHeight="1">
      <c r="A148" s="125"/>
      <c r="B148" s="403"/>
      <c r="C148" s="402"/>
      <c r="D148" s="402"/>
      <c r="E148" s="97"/>
      <c r="F148" s="97"/>
      <c r="G148" s="97"/>
      <c r="H148" s="97"/>
      <c r="I148" s="97"/>
      <c r="J148" s="97"/>
      <c r="K148" s="97"/>
      <c r="L148" s="97"/>
      <c r="M148" s="98"/>
      <c r="N148" s="98"/>
      <c r="O148" s="98"/>
      <c r="P148" s="98"/>
      <c r="Q148" s="98"/>
    </row>
    <row r="149" spans="1:17" ht="15.75" customHeight="1">
      <c r="A149" s="125"/>
      <c r="B149" s="403"/>
      <c r="C149" s="402"/>
      <c r="D149" s="402"/>
      <c r="E149" s="97"/>
      <c r="F149" s="97"/>
      <c r="G149" s="97"/>
      <c r="H149" s="97"/>
      <c r="I149" s="97"/>
      <c r="J149" s="97"/>
      <c r="K149" s="97"/>
      <c r="L149" s="97"/>
      <c r="M149" s="98"/>
      <c r="N149" s="98"/>
      <c r="O149" s="98"/>
      <c r="P149" s="98"/>
      <c r="Q149" s="98"/>
    </row>
    <row r="150" spans="1:17" ht="15.75" customHeight="1">
      <c r="A150" s="125"/>
      <c r="B150" s="403"/>
      <c r="C150" s="402"/>
      <c r="D150" s="402"/>
      <c r="E150" s="97"/>
      <c r="F150" s="97"/>
      <c r="G150" s="97"/>
      <c r="H150" s="97"/>
      <c r="I150" s="97"/>
      <c r="J150" s="97"/>
      <c r="K150" s="97"/>
      <c r="L150" s="97"/>
      <c r="M150" s="98"/>
      <c r="N150" s="98"/>
      <c r="O150" s="98"/>
      <c r="P150" s="98"/>
      <c r="Q150" s="98"/>
    </row>
    <row r="151" spans="1:17" ht="15.75" customHeight="1">
      <c r="A151" s="125"/>
      <c r="B151" s="403"/>
      <c r="C151" s="402"/>
      <c r="D151" s="402"/>
      <c r="E151" s="97"/>
      <c r="F151" s="97"/>
      <c r="G151" s="97"/>
      <c r="H151" s="97"/>
      <c r="I151" s="97"/>
      <c r="J151" s="97"/>
      <c r="K151" s="97"/>
      <c r="L151" s="97"/>
      <c r="M151" s="98"/>
      <c r="N151" s="98"/>
      <c r="O151" s="98"/>
      <c r="P151" s="98"/>
      <c r="Q151" s="98"/>
    </row>
    <row r="152" spans="1:17" ht="15.75" customHeight="1">
      <c r="A152" s="125"/>
      <c r="B152" s="403"/>
      <c r="C152" s="402"/>
      <c r="D152" s="402"/>
      <c r="E152" s="97"/>
      <c r="F152" s="97"/>
      <c r="G152" s="97"/>
      <c r="H152" s="97"/>
      <c r="I152" s="97"/>
      <c r="J152" s="97"/>
      <c r="K152" s="97"/>
      <c r="L152" s="97"/>
      <c r="M152" s="98"/>
      <c r="N152" s="98"/>
      <c r="O152" s="98"/>
      <c r="P152" s="98"/>
      <c r="Q152" s="98"/>
    </row>
    <row r="153" spans="1:17" ht="15.75" customHeight="1">
      <c r="A153" s="125"/>
      <c r="B153" s="403"/>
      <c r="C153" s="402"/>
      <c r="D153" s="402"/>
      <c r="E153" s="97"/>
      <c r="F153" s="97"/>
      <c r="G153" s="97"/>
      <c r="H153" s="97"/>
      <c r="I153" s="97"/>
      <c r="J153" s="97"/>
      <c r="K153" s="97"/>
      <c r="L153" s="97"/>
      <c r="M153" s="98"/>
      <c r="N153" s="98"/>
      <c r="O153" s="98"/>
      <c r="P153" s="98"/>
      <c r="Q153" s="98"/>
    </row>
    <row r="154" spans="1:17" ht="15.75" customHeight="1">
      <c r="A154" s="125"/>
      <c r="B154" s="403"/>
      <c r="C154" s="402"/>
      <c r="D154" s="402"/>
      <c r="E154" s="97"/>
      <c r="F154" s="97"/>
      <c r="G154" s="97"/>
      <c r="H154" s="97"/>
      <c r="I154" s="97"/>
      <c r="J154" s="97"/>
      <c r="K154" s="97"/>
      <c r="L154" s="97"/>
      <c r="M154" s="98"/>
      <c r="N154" s="98"/>
      <c r="O154" s="98"/>
      <c r="P154" s="98"/>
      <c r="Q154" s="98"/>
    </row>
    <row r="155" spans="1:17" ht="15.75" customHeight="1">
      <c r="A155" s="130"/>
      <c r="B155" s="543"/>
      <c r="C155" s="404"/>
      <c r="D155" s="404"/>
      <c r="E155" s="131"/>
      <c r="F155" s="131"/>
      <c r="G155" s="131"/>
      <c r="H155" s="131"/>
      <c r="I155" s="131"/>
      <c r="J155" s="131"/>
      <c r="K155" s="131"/>
      <c r="L155" s="131"/>
    </row>
    <row r="156" spans="1:17" ht="15.75" customHeight="1">
      <c r="A156" s="130"/>
      <c r="B156" s="543"/>
      <c r="C156" s="404"/>
      <c r="D156" s="404"/>
      <c r="E156" s="131"/>
      <c r="F156" s="131"/>
      <c r="G156" s="131"/>
      <c r="H156" s="131"/>
      <c r="I156" s="131"/>
      <c r="J156" s="131"/>
      <c r="K156" s="131"/>
      <c r="L156" s="131"/>
    </row>
    <row r="157" spans="1:17" ht="15.75" customHeight="1">
      <c r="A157" s="130"/>
      <c r="B157" s="543"/>
      <c r="C157" s="404"/>
      <c r="D157" s="404"/>
      <c r="E157" s="131"/>
      <c r="F157" s="131"/>
      <c r="G157" s="131"/>
      <c r="H157" s="131"/>
      <c r="I157" s="131"/>
      <c r="J157" s="131"/>
      <c r="K157" s="131"/>
      <c r="L157" s="131"/>
    </row>
    <row r="158" spans="1:17" ht="15.75" customHeight="1">
      <c r="A158" s="130"/>
      <c r="B158" s="543"/>
      <c r="C158" s="404"/>
      <c r="D158" s="404"/>
      <c r="E158" s="131"/>
      <c r="F158" s="131"/>
      <c r="G158" s="131"/>
      <c r="H158" s="131"/>
      <c r="I158" s="131"/>
      <c r="J158" s="131"/>
      <c r="K158" s="131"/>
      <c r="L158" s="131"/>
    </row>
    <row r="159" spans="1:17" ht="15.75" customHeight="1">
      <c r="A159" s="130"/>
      <c r="B159" s="543"/>
      <c r="C159" s="404"/>
      <c r="D159" s="404"/>
      <c r="E159" s="131"/>
      <c r="F159" s="131"/>
      <c r="G159" s="131"/>
      <c r="H159" s="131"/>
      <c r="I159" s="131"/>
      <c r="J159" s="131"/>
      <c r="K159" s="131"/>
      <c r="L159" s="131"/>
    </row>
    <row r="160" spans="1:17" ht="15.75" customHeight="1">
      <c r="A160" s="130"/>
      <c r="B160" s="543"/>
      <c r="C160" s="404"/>
      <c r="D160" s="404"/>
      <c r="E160" s="131"/>
      <c r="F160" s="131"/>
      <c r="G160" s="131"/>
      <c r="H160" s="131"/>
      <c r="I160" s="131"/>
      <c r="J160" s="131"/>
      <c r="K160" s="131"/>
      <c r="L160" s="131"/>
    </row>
    <row r="161" spans="1:12" ht="15.75" customHeight="1">
      <c r="A161" s="130"/>
      <c r="B161" s="543"/>
      <c r="C161" s="404"/>
      <c r="D161" s="404"/>
      <c r="E161" s="131"/>
      <c r="F161" s="131"/>
      <c r="G161" s="131"/>
      <c r="H161" s="131"/>
      <c r="I161" s="131"/>
      <c r="J161" s="131"/>
      <c r="K161" s="131"/>
      <c r="L161" s="131"/>
    </row>
    <row r="162" spans="1:12" ht="15.75" customHeight="1">
      <c r="A162" s="130"/>
      <c r="B162" s="543"/>
      <c r="C162" s="404"/>
      <c r="D162" s="404"/>
      <c r="E162" s="131"/>
      <c r="F162" s="131"/>
      <c r="G162" s="131"/>
      <c r="H162" s="131"/>
      <c r="I162" s="131"/>
      <c r="J162" s="131"/>
      <c r="K162" s="131"/>
      <c r="L162" s="131"/>
    </row>
    <row r="163" spans="1:12" ht="15.75" customHeight="1">
      <c r="A163" s="130"/>
      <c r="B163" s="543"/>
      <c r="C163" s="404"/>
      <c r="D163" s="404"/>
      <c r="E163" s="131"/>
      <c r="F163" s="131"/>
      <c r="G163" s="131"/>
      <c r="H163" s="131"/>
      <c r="I163" s="131"/>
      <c r="J163" s="131"/>
      <c r="K163" s="131"/>
      <c r="L163" s="131"/>
    </row>
    <row r="164" spans="1:12" ht="15.75" customHeight="1">
      <c r="A164" s="130"/>
      <c r="B164" s="543"/>
      <c r="C164" s="404"/>
      <c r="D164" s="404"/>
      <c r="E164" s="131"/>
      <c r="F164" s="131"/>
      <c r="G164" s="131"/>
      <c r="H164" s="131"/>
      <c r="I164" s="131"/>
      <c r="J164" s="131"/>
      <c r="K164" s="131"/>
      <c r="L164" s="131"/>
    </row>
    <row r="165" spans="1:12" ht="15.75" customHeight="1">
      <c r="A165" s="130"/>
      <c r="B165" s="543"/>
      <c r="C165" s="404"/>
      <c r="D165" s="404"/>
      <c r="E165" s="131"/>
      <c r="F165" s="131"/>
      <c r="G165" s="131"/>
      <c r="H165" s="131"/>
      <c r="I165" s="131"/>
      <c r="J165" s="131"/>
      <c r="K165" s="131"/>
      <c r="L165" s="131"/>
    </row>
    <row r="166" spans="1:12" ht="15.75" customHeight="1">
      <c r="A166" s="130"/>
      <c r="B166" s="543"/>
      <c r="C166" s="404"/>
      <c r="D166" s="404"/>
      <c r="E166" s="131"/>
      <c r="F166" s="131"/>
      <c r="G166" s="131"/>
      <c r="H166" s="131"/>
      <c r="I166" s="131"/>
      <c r="J166" s="131"/>
      <c r="K166" s="131"/>
      <c r="L166" s="131"/>
    </row>
    <row r="167" spans="1:12" ht="15.75" customHeight="1">
      <c r="A167" s="130"/>
      <c r="B167" s="543"/>
      <c r="C167" s="404"/>
      <c r="D167" s="404"/>
      <c r="E167" s="131"/>
      <c r="F167" s="131"/>
      <c r="G167" s="131"/>
      <c r="H167" s="131"/>
      <c r="I167" s="131"/>
      <c r="J167" s="131"/>
      <c r="K167" s="131"/>
      <c r="L167" s="131"/>
    </row>
    <row r="168" spans="1:12" ht="15.75" customHeight="1">
      <c r="A168" s="130"/>
      <c r="B168" s="543"/>
      <c r="C168" s="404"/>
      <c r="D168" s="404"/>
      <c r="E168" s="131"/>
      <c r="F168" s="131"/>
      <c r="G168" s="131"/>
      <c r="H168" s="131"/>
      <c r="I168" s="131"/>
      <c r="J168" s="131"/>
      <c r="K168" s="131"/>
      <c r="L168" s="131"/>
    </row>
    <row r="169" spans="1:12" ht="15.75" customHeight="1">
      <c r="A169" s="130"/>
      <c r="B169" s="543"/>
      <c r="C169" s="404"/>
      <c r="D169" s="404"/>
      <c r="E169" s="131"/>
      <c r="F169" s="131"/>
      <c r="G169" s="131"/>
      <c r="H169" s="131"/>
      <c r="I169" s="131"/>
      <c r="J169" s="131"/>
      <c r="K169" s="131"/>
      <c r="L169" s="131"/>
    </row>
    <row r="170" spans="1:12" ht="15.75" customHeight="1">
      <c r="A170" s="130"/>
      <c r="B170" s="543"/>
      <c r="C170" s="404"/>
      <c r="D170" s="404"/>
      <c r="E170" s="131"/>
      <c r="F170" s="131"/>
      <c r="G170" s="131"/>
      <c r="H170" s="131"/>
      <c r="I170" s="131"/>
      <c r="J170" s="131"/>
      <c r="K170" s="131"/>
      <c r="L170" s="131"/>
    </row>
    <row r="171" spans="1:12" ht="15.75" customHeight="1">
      <c r="A171" s="130"/>
      <c r="B171" s="543"/>
      <c r="C171" s="404"/>
      <c r="D171" s="404"/>
      <c r="E171" s="131"/>
      <c r="F171" s="131"/>
      <c r="G171" s="131"/>
      <c r="H171" s="131"/>
      <c r="I171" s="131"/>
      <c r="J171" s="131"/>
      <c r="K171" s="131"/>
      <c r="L171" s="131"/>
    </row>
    <row r="172" spans="1:12" ht="15.75" customHeight="1">
      <c r="A172" s="130"/>
      <c r="B172" s="543"/>
      <c r="C172" s="404"/>
      <c r="D172" s="404"/>
      <c r="E172" s="131"/>
      <c r="F172" s="131"/>
      <c r="G172" s="131"/>
      <c r="H172" s="131"/>
      <c r="I172" s="131"/>
      <c r="J172" s="131"/>
      <c r="K172" s="131"/>
      <c r="L172" s="131"/>
    </row>
    <row r="173" spans="1:12" ht="15.75" customHeight="1">
      <c r="A173" s="130"/>
      <c r="B173" s="543"/>
      <c r="C173" s="404"/>
      <c r="D173" s="404"/>
      <c r="E173" s="131"/>
      <c r="F173" s="131"/>
      <c r="G173" s="131"/>
      <c r="H173" s="131"/>
      <c r="I173" s="131"/>
      <c r="J173" s="131"/>
      <c r="K173" s="131"/>
      <c r="L173" s="131"/>
    </row>
    <row r="174" spans="1:12" ht="15.75" customHeight="1">
      <c r="A174" s="130"/>
      <c r="B174" s="543"/>
      <c r="C174" s="404"/>
      <c r="D174" s="404"/>
      <c r="E174" s="131"/>
      <c r="F174" s="131"/>
      <c r="G174" s="131"/>
      <c r="H174" s="131"/>
      <c r="I174" s="131"/>
      <c r="J174" s="131"/>
      <c r="K174" s="131"/>
      <c r="L174" s="131"/>
    </row>
    <row r="175" spans="1:12" ht="15.75" customHeight="1">
      <c r="A175" s="130"/>
      <c r="B175" s="543"/>
      <c r="C175" s="404"/>
      <c r="D175" s="404"/>
      <c r="E175" s="131"/>
      <c r="F175" s="131"/>
      <c r="G175" s="131"/>
      <c r="H175" s="131"/>
      <c r="I175" s="131"/>
      <c r="J175" s="131"/>
      <c r="K175" s="131"/>
      <c r="L175" s="131"/>
    </row>
    <row r="176" spans="1:12" ht="15.75" customHeight="1">
      <c r="A176" s="130"/>
      <c r="B176" s="543"/>
      <c r="C176" s="404"/>
      <c r="D176" s="404"/>
      <c r="E176" s="131"/>
      <c r="F176" s="131"/>
      <c r="G176" s="131"/>
      <c r="H176" s="131"/>
      <c r="I176" s="131"/>
      <c r="J176" s="131"/>
      <c r="K176" s="131"/>
      <c r="L176" s="131"/>
    </row>
    <row r="177" spans="1:12" ht="15.75" customHeight="1">
      <c r="A177" s="130"/>
      <c r="B177" s="543"/>
      <c r="C177" s="404"/>
      <c r="D177" s="404"/>
      <c r="E177" s="131"/>
      <c r="F177" s="131"/>
      <c r="G177" s="131"/>
      <c r="H177" s="131"/>
      <c r="I177" s="131"/>
      <c r="J177" s="131"/>
      <c r="K177" s="131"/>
      <c r="L177" s="131"/>
    </row>
    <row r="178" spans="1:12" ht="15.75" customHeight="1">
      <c r="A178" s="130"/>
      <c r="B178" s="543"/>
      <c r="C178" s="404"/>
      <c r="D178" s="404"/>
      <c r="E178" s="131"/>
      <c r="F178" s="131"/>
      <c r="G178" s="131"/>
      <c r="H178" s="131"/>
      <c r="I178" s="131"/>
      <c r="J178" s="131"/>
      <c r="K178" s="131"/>
      <c r="L178" s="131"/>
    </row>
    <row r="179" spans="1:12" ht="15.75" customHeight="1">
      <c r="A179" s="130"/>
      <c r="B179" s="543"/>
      <c r="C179" s="404"/>
      <c r="D179" s="404"/>
      <c r="E179" s="131"/>
      <c r="F179" s="131"/>
      <c r="G179" s="131"/>
      <c r="H179" s="131"/>
      <c r="I179" s="131"/>
      <c r="J179" s="131"/>
      <c r="K179" s="131"/>
      <c r="L179" s="131"/>
    </row>
    <row r="180" spans="1:12" ht="15.75" customHeight="1">
      <c r="A180" s="130"/>
      <c r="B180" s="543"/>
      <c r="C180" s="404"/>
      <c r="D180" s="404"/>
      <c r="E180" s="131"/>
      <c r="F180" s="131"/>
      <c r="G180" s="131"/>
      <c r="H180" s="131"/>
      <c r="I180" s="131"/>
      <c r="J180" s="131"/>
      <c r="K180" s="131"/>
      <c r="L180" s="131"/>
    </row>
    <row r="181" spans="1:12" ht="15.75" customHeight="1">
      <c r="A181" s="130"/>
      <c r="B181" s="543"/>
      <c r="C181" s="404"/>
      <c r="D181" s="404"/>
      <c r="E181" s="131"/>
      <c r="F181" s="131"/>
      <c r="G181" s="131"/>
      <c r="H181" s="131"/>
      <c r="I181" s="131"/>
      <c r="J181" s="131"/>
      <c r="K181" s="131"/>
      <c r="L181" s="131"/>
    </row>
    <row r="182" spans="1:12" ht="15.75" customHeight="1">
      <c r="A182" s="130"/>
      <c r="B182" s="543"/>
      <c r="C182" s="404"/>
      <c r="D182" s="404"/>
      <c r="E182" s="131"/>
      <c r="F182" s="131"/>
      <c r="G182" s="131"/>
      <c r="H182" s="131"/>
      <c r="I182" s="131"/>
      <c r="J182" s="131"/>
      <c r="K182" s="131"/>
      <c r="L182" s="131"/>
    </row>
    <row r="183" spans="1:12" ht="15.75" customHeight="1">
      <c r="A183" s="130"/>
      <c r="B183" s="543"/>
      <c r="C183" s="404"/>
      <c r="D183" s="404"/>
      <c r="E183" s="131"/>
      <c r="F183" s="131"/>
      <c r="G183" s="131"/>
      <c r="H183" s="131"/>
      <c r="I183" s="131"/>
      <c r="J183" s="131"/>
      <c r="K183" s="131"/>
      <c r="L183" s="131"/>
    </row>
    <row r="184" spans="1:12" ht="15.75" customHeight="1">
      <c r="A184" s="130"/>
      <c r="B184" s="543"/>
      <c r="C184" s="404"/>
      <c r="D184" s="404"/>
      <c r="E184" s="131"/>
      <c r="F184" s="131"/>
      <c r="G184" s="131"/>
      <c r="H184" s="131"/>
      <c r="I184" s="131"/>
      <c r="J184" s="131"/>
      <c r="K184" s="131"/>
      <c r="L184" s="131"/>
    </row>
    <row r="185" spans="1:12" ht="15.75" customHeight="1">
      <c r="A185" s="130"/>
      <c r="B185" s="543"/>
      <c r="C185" s="404"/>
      <c r="D185" s="404"/>
      <c r="E185" s="131"/>
      <c r="F185" s="131"/>
      <c r="G185" s="131"/>
      <c r="H185" s="131"/>
      <c r="I185" s="131"/>
      <c r="J185" s="131"/>
      <c r="K185" s="131"/>
      <c r="L185" s="131"/>
    </row>
    <row r="186" spans="1:12" ht="15.75" customHeight="1">
      <c r="A186" s="130"/>
      <c r="B186" s="543"/>
      <c r="C186" s="404"/>
      <c r="D186" s="404"/>
      <c r="E186" s="131"/>
      <c r="F186" s="131"/>
      <c r="G186" s="131"/>
      <c r="H186" s="131"/>
      <c r="I186" s="131"/>
      <c r="J186" s="131"/>
      <c r="K186" s="131"/>
      <c r="L186" s="131"/>
    </row>
    <row r="187" spans="1:12" ht="15.75" customHeight="1">
      <c r="A187" s="130"/>
      <c r="B187" s="543"/>
      <c r="C187" s="404"/>
      <c r="D187" s="404"/>
      <c r="E187" s="131"/>
      <c r="F187" s="131"/>
      <c r="G187" s="131"/>
      <c r="H187" s="131"/>
      <c r="I187" s="131"/>
      <c r="J187" s="131"/>
      <c r="K187" s="131"/>
      <c r="L187" s="131"/>
    </row>
    <row r="188" spans="1:12" ht="15.75" customHeight="1">
      <c r="A188" s="130"/>
      <c r="B188" s="543"/>
      <c r="C188" s="404"/>
      <c r="D188" s="404"/>
      <c r="E188" s="131"/>
      <c r="F188" s="131"/>
      <c r="G188" s="131"/>
      <c r="H188" s="131"/>
      <c r="I188" s="131"/>
      <c r="J188" s="131"/>
      <c r="K188" s="131"/>
      <c r="L188" s="131"/>
    </row>
    <row r="189" spans="1:12" ht="15.75" customHeight="1">
      <c r="A189" s="130"/>
      <c r="B189" s="543"/>
      <c r="C189" s="404"/>
      <c r="D189" s="404"/>
      <c r="E189" s="131"/>
      <c r="F189" s="131"/>
      <c r="G189" s="131"/>
      <c r="H189" s="131"/>
      <c r="I189" s="131"/>
      <c r="J189" s="131"/>
      <c r="K189" s="131"/>
      <c r="L189" s="131"/>
    </row>
    <row r="190" spans="1:12" ht="15.75" customHeight="1">
      <c r="A190" s="130"/>
      <c r="B190" s="543"/>
      <c r="C190" s="404"/>
      <c r="D190" s="404"/>
      <c r="E190" s="131"/>
      <c r="F190" s="131"/>
      <c r="G190" s="131"/>
      <c r="H190" s="131"/>
      <c r="I190" s="131"/>
      <c r="J190" s="131"/>
      <c r="K190" s="131"/>
      <c r="L190" s="131"/>
    </row>
    <row r="191" spans="1:12" ht="15.75" customHeight="1">
      <c r="A191" s="130"/>
      <c r="B191" s="543"/>
      <c r="C191" s="404"/>
      <c r="D191" s="404"/>
      <c r="E191" s="131"/>
      <c r="F191" s="131"/>
      <c r="G191" s="131"/>
      <c r="H191" s="131"/>
      <c r="I191" s="131"/>
      <c r="J191" s="131"/>
      <c r="K191" s="131"/>
      <c r="L191" s="131"/>
    </row>
    <row r="192" spans="1:12" ht="15.75" customHeight="1">
      <c r="A192" s="130"/>
      <c r="B192" s="543"/>
      <c r="C192" s="404"/>
      <c r="D192" s="404"/>
      <c r="E192" s="131"/>
      <c r="F192" s="131"/>
      <c r="G192" s="131"/>
      <c r="H192" s="131"/>
      <c r="I192" s="131"/>
      <c r="J192" s="131"/>
      <c r="K192" s="131"/>
      <c r="L192" s="131"/>
    </row>
    <row r="193" spans="1:12" ht="15.75" customHeight="1">
      <c r="A193" s="130"/>
      <c r="B193" s="543"/>
      <c r="C193" s="404"/>
      <c r="D193" s="404"/>
      <c r="E193" s="131"/>
      <c r="F193" s="131"/>
      <c r="G193" s="131"/>
      <c r="H193" s="131"/>
      <c r="I193" s="131"/>
      <c r="J193" s="131"/>
      <c r="K193" s="131"/>
      <c r="L193" s="131"/>
    </row>
    <row r="194" spans="1:12" ht="15.75" customHeight="1">
      <c r="A194" s="130"/>
      <c r="B194" s="543"/>
      <c r="C194" s="404"/>
      <c r="D194" s="404"/>
      <c r="E194" s="131"/>
      <c r="F194" s="131"/>
      <c r="G194" s="131"/>
      <c r="H194" s="131"/>
      <c r="I194" s="131"/>
      <c r="J194" s="131"/>
      <c r="K194" s="131"/>
      <c r="L194" s="131"/>
    </row>
    <row r="195" spans="1:12" ht="15.75" customHeight="1">
      <c r="A195" s="130"/>
      <c r="B195" s="543"/>
      <c r="C195" s="404"/>
      <c r="D195" s="404"/>
      <c r="E195" s="131"/>
      <c r="F195" s="131"/>
      <c r="G195" s="131"/>
      <c r="H195" s="131"/>
      <c r="I195" s="131"/>
      <c r="J195" s="131"/>
      <c r="K195" s="131"/>
      <c r="L195" s="131"/>
    </row>
    <row r="196" spans="1:12" ht="15.75" customHeight="1">
      <c r="A196" s="130"/>
      <c r="B196" s="543"/>
      <c r="C196" s="404"/>
      <c r="D196" s="404"/>
      <c r="E196" s="131"/>
      <c r="F196" s="131"/>
      <c r="G196" s="131"/>
      <c r="H196" s="131"/>
      <c r="I196" s="131"/>
      <c r="J196" s="131"/>
      <c r="K196" s="131"/>
      <c r="L196" s="131"/>
    </row>
    <row r="197" spans="1:12" ht="15.75" customHeight="1">
      <c r="A197" s="130"/>
      <c r="B197" s="543"/>
      <c r="C197" s="404"/>
      <c r="D197" s="404"/>
      <c r="E197" s="131"/>
      <c r="F197" s="131"/>
      <c r="G197" s="131"/>
      <c r="H197" s="131"/>
      <c r="I197" s="131"/>
      <c r="J197" s="131"/>
      <c r="K197" s="131"/>
      <c r="L197" s="131"/>
    </row>
    <row r="198" spans="1:12" ht="15.75" customHeight="1">
      <c r="A198" s="130"/>
      <c r="B198" s="543"/>
      <c r="C198" s="404"/>
      <c r="D198" s="404"/>
      <c r="E198" s="131"/>
      <c r="F198" s="131"/>
      <c r="G198" s="131"/>
      <c r="H198" s="131"/>
      <c r="I198" s="131"/>
      <c r="J198" s="131"/>
      <c r="K198" s="131"/>
      <c r="L198" s="131"/>
    </row>
    <row r="199" spans="1:12" ht="15.75" customHeight="1">
      <c r="A199" s="130"/>
      <c r="B199" s="543"/>
      <c r="C199" s="404"/>
      <c r="D199" s="404"/>
      <c r="E199" s="131"/>
      <c r="F199" s="131"/>
      <c r="G199" s="131"/>
      <c r="H199" s="131"/>
      <c r="I199" s="131"/>
      <c r="J199" s="131"/>
      <c r="K199" s="131"/>
      <c r="L199" s="131"/>
    </row>
    <row r="200" spans="1:12" ht="15.75" customHeight="1">
      <c r="A200" s="130"/>
      <c r="B200" s="543"/>
      <c r="C200" s="404"/>
      <c r="D200" s="404"/>
      <c r="E200" s="131"/>
      <c r="F200" s="131"/>
      <c r="G200" s="131"/>
      <c r="H200" s="131"/>
      <c r="I200" s="131"/>
      <c r="J200" s="131"/>
      <c r="K200" s="131"/>
      <c r="L200" s="131"/>
    </row>
    <row r="201" spans="1:12" ht="15.75" customHeight="1">
      <c r="A201" s="130"/>
      <c r="B201" s="543"/>
      <c r="C201" s="404"/>
      <c r="D201" s="404"/>
      <c r="E201" s="131"/>
      <c r="F201" s="131"/>
      <c r="G201" s="131"/>
      <c r="H201" s="131"/>
      <c r="I201" s="131"/>
      <c r="J201" s="131"/>
      <c r="K201" s="131"/>
      <c r="L201" s="131"/>
    </row>
    <row r="202" spans="1:12" ht="15.75" customHeight="1">
      <c r="A202" s="130"/>
      <c r="B202" s="543"/>
      <c r="C202" s="404"/>
      <c r="D202" s="404"/>
      <c r="E202" s="131"/>
      <c r="F202" s="131"/>
      <c r="G202" s="131"/>
      <c r="H202" s="131"/>
      <c r="I202" s="131"/>
      <c r="J202" s="131"/>
      <c r="K202" s="131"/>
      <c r="L202" s="131"/>
    </row>
    <row r="203" spans="1:12" ht="15.75" customHeight="1">
      <c r="A203" s="130"/>
      <c r="B203" s="543"/>
      <c r="C203" s="404"/>
      <c r="D203" s="404"/>
      <c r="E203" s="131"/>
      <c r="F203" s="131"/>
      <c r="G203" s="131"/>
      <c r="H203" s="131"/>
      <c r="I203" s="131"/>
      <c r="J203" s="131"/>
      <c r="K203" s="131"/>
      <c r="L203" s="131"/>
    </row>
    <row r="204" spans="1:12" ht="15.75" customHeight="1">
      <c r="A204" s="130"/>
      <c r="B204" s="543"/>
      <c r="C204" s="404"/>
      <c r="D204" s="404"/>
      <c r="E204" s="131"/>
      <c r="F204" s="131"/>
      <c r="G204" s="131"/>
      <c r="H204" s="131"/>
      <c r="I204" s="131"/>
      <c r="J204" s="131"/>
      <c r="K204" s="131"/>
      <c r="L204" s="131"/>
    </row>
    <row r="205" spans="1:12" ht="15.75" customHeight="1">
      <c r="A205" s="130"/>
      <c r="B205" s="543"/>
      <c r="C205" s="404"/>
      <c r="D205" s="404"/>
      <c r="E205" s="131"/>
      <c r="F205" s="131"/>
      <c r="G205" s="131"/>
      <c r="H205" s="131"/>
      <c r="I205" s="131"/>
      <c r="J205" s="131"/>
      <c r="K205" s="131"/>
      <c r="L205" s="131"/>
    </row>
    <row r="206" spans="1:12" ht="15.75" customHeight="1">
      <c r="A206" s="130"/>
      <c r="B206" s="543"/>
      <c r="C206" s="404"/>
      <c r="D206" s="404"/>
      <c r="E206" s="131"/>
      <c r="F206" s="131"/>
      <c r="G206" s="131"/>
      <c r="H206" s="131"/>
      <c r="I206" s="131"/>
      <c r="J206" s="131"/>
      <c r="K206" s="131"/>
      <c r="L206" s="131"/>
    </row>
    <row r="207" spans="1:12" ht="15.75" customHeight="1">
      <c r="A207" s="130"/>
      <c r="B207" s="543"/>
      <c r="C207" s="404"/>
      <c r="D207" s="404"/>
      <c r="E207" s="131"/>
      <c r="F207" s="131"/>
      <c r="G207" s="131"/>
      <c r="H207" s="131"/>
      <c r="I207" s="131"/>
      <c r="J207" s="131"/>
      <c r="K207" s="131"/>
      <c r="L207" s="131"/>
    </row>
    <row r="208" spans="1:12" ht="15.75" customHeight="1">
      <c r="A208" s="130"/>
      <c r="B208" s="543"/>
      <c r="C208" s="404"/>
      <c r="D208" s="404"/>
      <c r="E208" s="131"/>
      <c r="F208" s="131"/>
      <c r="G208" s="131"/>
      <c r="H208" s="131"/>
      <c r="I208" s="131"/>
      <c r="J208" s="131"/>
      <c r="K208" s="131"/>
      <c r="L208" s="131"/>
    </row>
    <row r="209" spans="1:12" ht="15.75" customHeight="1">
      <c r="A209" s="130"/>
      <c r="B209" s="543"/>
      <c r="C209" s="404"/>
      <c r="D209" s="404"/>
      <c r="E209" s="131"/>
      <c r="F209" s="131"/>
      <c r="G209" s="131"/>
      <c r="H209" s="131"/>
      <c r="I209" s="131"/>
      <c r="J209" s="131"/>
      <c r="K209" s="131"/>
      <c r="L209" s="131"/>
    </row>
    <row r="210" spans="1:12" ht="15.75" customHeight="1">
      <c r="A210" s="130"/>
      <c r="B210" s="543"/>
      <c r="C210" s="404"/>
      <c r="D210" s="404"/>
      <c r="E210" s="131"/>
      <c r="F210" s="131"/>
      <c r="G210" s="131"/>
      <c r="H210" s="131"/>
      <c r="I210" s="131"/>
      <c r="J210" s="131"/>
      <c r="K210" s="131"/>
      <c r="L210" s="131"/>
    </row>
    <row r="211" spans="1:12" ht="15.75" customHeight="1">
      <c r="A211" s="130"/>
      <c r="B211" s="543"/>
      <c r="C211" s="404"/>
      <c r="D211" s="404"/>
      <c r="E211" s="131"/>
      <c r="F211" s="131"/>
      <c r="G211" s="131"/>
      <c r="H211" s="131"/>
      <c r="I211" s="131"/>
      <c r="J211" s="131"/>
      <c r="K211" s="131"/>
      <c r="L211" s="131"/>
    </row>
    <row r="212" spans="1:12" ht="15.75" customHeight="1">
      <c r="A212" s="130"/>
      <c r="B212" s="543"/>
      <c r="C212" s="404"/>
      <c r="D212" s="404"/>
      <c r="E212" s="131"/>
      <c r="F212" s="131"/>
      <c r="G212" s="131"/>
      <c r="H212" s="131"/>
      <c r="I212" s="131"/>
      <c r="J212" s="131"/>
      <c r="K212" s="131"/>
      <c r="L212" s="131"/>
    </row>
    <row r="213" spans="1:12" ht="15.75" customHeight="1">
      <c r="A213" s="130"/>
      <c r="B213" s="543"/>
      <c r="C213" s="404"/>
      <c r="D213" s="404"/>
      <c r="E213" s="131"/>
      <c r="F213" s="131"/>
      <c r="G213" s="131"/>
      <c r="H213" s="131"/>
      <c r="I213" s="131"/>
      <c r="J213" s="131"/>
      <c r="K213" s="131"/>
      <c r="L213" s="131"/>
    </row>
    <row r="214" spans="1:12" ht="15.75" customHeight="1">
      <c r="A214" s="130"/>
      <c r="B214" s="543"/>
      <c r="C214" s="404"/>
      <c r="D214" s="404"/>
      <c r="E214" s="131"/>
      <c r="F214" s="131"/>
      <c r="G214" s="131"/>
      <c r="H214" s="131"/>
      <c r="I214" s="131"/>
      <c r="J214" s="131"/>
      <c r="K214" s="131"/>
      <c r="L214" s="131"/>
    </row>
    <row r="215" spans="1:12" ht="15.75" customHeight="1">
      <c r="A215" s="130"/>
      <c r="B215" s="543"/>
      <c r="C215" s="404"/>
      <c r="D215" s="404"/>
      <c r="E215" s="131"/>
      <c r="F215" s="131"/>
      <c r="G215" s="131"/>
      <c r="H215" s="131"/>
      <c r="I215" s="131"/>
      <c r="J215" s="131"/>
      <c r="K215" s="131"/>
      <c r="L215" s="131"/>
    </row>
    <row r="216" spans="1:12" ht="15.75" customHeight="1">
      <c r="A216" s="130"/>
      <c r="B216" s="543"/>
      <c r="C216" s="404"/>
      <c r="D216" s="404"/>
      <c r="E216" s="131"/>
      <c r="F216" s="131"/>
      <c r="G216" s="131"/>
      <c r="H216" s="131"/>
      <c r="I216" s="131"/>
      <c r="J216" s="131"/>
      <c r="K216" s="131"/>
      <c r="L216" s="131"/>
    </row>
    <row r="217" spans="1:12" ht="15.75" customHeight="1">
      <c r="A217" s="130"/>
      <c r="B217" s="543"/>
      <c r="C217" s="404"/>
      <c r="D217" s="404"/>
      <c r="E217" s="131"/>
      <c r="F217" s="131"/>
      <c r="G217" s="131"/>
      <c r="H217" s="131"/>
      <c r="I217" s="131"/>
      <c r="J217" s="131"/>
      <c r="K217" s="131"/>
      <c r="L217" s="131"/>
    </row>
    <row r="218" spans="1:12" ht="15.75" customHeight="1">
      <c r="A218" s="130"/>
      <c r="B218" s="543"/>
      <c r="C218" s="404"/>
      <c r="D218" s="404"/>
      <c r="E218" s="131"/>
      <c r="F218" s="131"/>
      <c r="G218" s="131"/>
      <c r="H218" s="131"/>
      <c r="I218" s="131"/>
      <c r="J218" s="131"/>
      <c r="K218" s="131"/>
      <c r="L218" s="131"/>
    </row>
    <row r="219" spans="1:12" ht="15.75" customHeight="1">
      <c r="A219" s="130"/>
      <c r="B219" s="543"/>
      <c r="C219" s="404"/>
      <c r="D219" s="404"/>
      <c r="E219" s="131"/>
      <c r="F219" s="131"/>
      <c r="G219" s="131"/>
      <c r="H219" s="131"/>
      <c r="I219" s="131"/>
      <c r="J219" s="131"/>
      <c r="K219" s="131"/>
      <c r="L219" s="131"/>
    </row>
    <row r="220" spans="1:12" ht="15.75" customHeight="1">
      <c r="A220" s="130"/>
      <c r="B220" s="543"/>
      <c r="C220" s="404"/>
      <c r="D220" s="404"/>
      <c r="E220" s="131"/>
      <c r="F220" s="131"/>
      <c r="G220" s="131"/>
      <c r="H220" s="131"/>
      <c r="I220" s="131"/>
      <c r="J220" s="131"/>
      <c r="K220" s="131"/>
      <c r="L220" s="131"/>
    </row>
    <row r="221" spans="1:12" ht="15.75" customHeight="1">
      <c r="A221" s="130"/>
      <c r="B221" s="543"/>
      <c r="C221" s="404"/>
      <c r="D221" s="404"/>
      <c r="E221" s="131"/>
      <c r="F221" s="131"/>
      <c r="G221" s="131"/>
      <c r="H221" s="131"/>
      <c r="I221" s="131"/>
      <c r="J221" s="131"/>
      <c r="K221" s="131"/>
      <c r="L221" s="131"/>
    </row>
    <row r="222" spans="1:12" ht="15.75" customHeight="1">
      <c r="A222" s="130"/>
      <c r="B222" s="543"/>
      <c r="C222" s="404"/>
      <c r="D222" s="404"/>
      <c r="E222" s="131"/>
      <c r="F222" s="131"/>
      <c r="G222" s="131"/>
      <c r="H222" s="131"/>
      <c r="I222" s="131"/>
      <c r="J222" s="131"/>
      <c r="K222" s="131"/>
      <c r="L222" s="131"/>
    </row>
    <row r="223" spans="1:12" ht="15.75" customHeight="1">
      <c r="A223" s="130"/>
      <c r="B223" s="543"/>
      <c r="C223" s="404"/>
      <c r="D223" s="404"/>
      <c r="E223" s="131"/>
      <c r="F223" s="131"/>
      <c r="G223" s="131"/>
      <c r="H223" s="131"/>
      <c r="I223" s="131"/>
      <c r="J223" s="131"/>
      <c r="K223" s="131"/>
      <c r="L223" s="131"/>
    </row>
    <row r="224" spans="1:12" ht="15.75" customHeight="1">
      <c r="A224" s="130"/>
      <c r="B224" s="543"/>
      <c r="C224" s="404"/>
      <c r="D224" s="404"/>
      <c r="E224" s="131"/>
      <c r="F224" s="131"/>
      <c r="G224" s="131"/>
      <c r="H224" s="131"/>
      <c r="I224" s="131"/>
      <c r="J224" s="131"/>
      <c r="K224" s="131"/>
      <c r="L224" s="131"/>
    </row>
    <row r="225" spans="1:12" ht="15.75" customHeight="1">
      <c r="A225" s="130"/>
      <c r="B225" s="543"/>
      <c r="C225" s="404"/>
      <c r="D225" s="404"/>
      <c r="E225" s="131"/>
      <c r="F225" s="131"/>
      <c r="G225" s="131"/>
      <c r="H225" s="131"/>
      <c r="I225" s="131"/>
      <c r="J225" s="131"/>
      <c r="K225" s="131"/>
      <c r="L225" s="131"/>
    </row>
    <row r="226" spans="1:12" ht="15.75" customHeight="1">
      <c r="A226" s="130"/>
      <c r="B226" s="543"/>
      <c r="C226" s="404"/>
      <c r="D226" s="404"/>
      <c r="E226" s="131"/>
      <c r="F226" s="131"/>
      <c r="G226" s="131"/>
      <c r="H226" s="131"/>
      <c r="I226" s="131"/>
      <c r="J226" s="131"/>
      <c r="K226" s="131"/>
      <c r="L226" s="131"/>
    </row>
    <row r="227" spans="1:12" ht="15.75" customHeight="1">
      <c r="A227" s="130"/>
      <c r="B227" s="543"/>
      <c r="C227" s="404"/>
      <c r="D227" s="404"/>
      <c r="E227" s="131"/>
      <c r="F227" s="131"/>
      <c r="G227" s="131"/>
      <c r="H227" s="131"/>
      <c r="I227" s="131"/>
      <c r="J227" s="131"/>
      <c r="K227" s="131"/>
      <c r="L227" s="131"/>
    </row>
    <row r="228" spans="1:12" ht="15.75" customHeight="1">
      <c r="A228" s="130"/>
      <c r="B228" s="543"/>
      <c r="C228" s="404"/>
      <c r="D228" s="404"/>
      <c r="E228" s="131"/>
      <c r="F228" s="131"/>
      <c r="G228" s="131"/>
      <c r="H228" s="131"/>
      <c r="I228" s="131"/>
      <c r="J228" s="131"/>
      <c r="K228" s="131"/>
      <c r="L228" s="131"/>
    </row>
    <row r="229" spans="1:12" ht="15.75" customHeight="1">
      <c r="A229" s="130"/>
      <c r="B229" s="543"/>
      <c r="C229" s="404"/>
      <c r="D229" s="404"/>
      <c r="E229" s="131"/>
      <c r="F229" s="131"/>
      <c r="G229" s="131"/>
      <c r="H229" s="131"/>
      <c r="I229" s="131"/>
      <c r="J229" s="131"/>
      <c r="K229" s="131"/>
      <c r="L229" s="131"/>
    </row>
    <row r="230" spans="1:12" ht="15.75" customHeight="1">
      <c r="A230" s="130"/>
      <c r="B230" s="543"/>
      <c r="C230" s="404"/>
      <c r="D230" s="404"/>
      <c r="E230" s="131"/>
      <c r="F230" s="131"/>
      <c r="G230" s="131"/>
      <c r="H230" s="131"/>
      <c r="I230" s="131"/>
      <c r="J230" s="131"/>
      <c r="K230" s="131"/>
      <c r="L230" s="131"/>
    </row>
    <row r="231" spans="1:12" ht="15.75" customHeight="1">
      <c r="A231" s="130"/>
      <c r="B231" s="543"/>
      <c r="C231" s="404"/>
      <c r="D231" s="404"/>
      <c r="E231" s="131"/>
      <c r="F231" s="131"/>
      <c r="G231" s="131"/>
      <c r="H231" s="131"/>
      <c r="I231" s="131"/>
      <c r="J231" s="131"/>
      <c r="K231" s="131"/>
      <c r="L231" s="131"/>
    </row>
    <row r="232" spans="1:12" ht="15.75" customHeight="1">
      <c r="A232" s="130"/>
      <c r="B232" s="543"/>
      <c r="C232" s="404"/>
      <c r="D232" s="404"/>
      <c r="E232" s="131"/>
      <c r="F232" s="131"/>
      <c r="G232" s="131"/>
      <c r="H232" s="131"/>
      <c r="I232" s="131"/>
      <c r="J232" s="131"/>
      <c r="K232" s="131"/>
      <c r="L232" s="131"/>
    </row>
    <row r="233" spans="1:12" ht="15.75" customHeight="1">
      <c r="A233" s="130"/>
      <c r="B233" s="543"/>
      <c r="C233" s="404"/>
      <c r="D233" s="404"/>
      <c r="E233" s="131"/>
      <c r="F233" s="131"/>
      <c r="G233" s="131"/>
      <c r="H233" s="131"/>
      <c r="I233" s="131"/>
      <c r="J233" s="131"/>
      <c r="K233" s="131"/>
      <c r="L233" s="131"/>
    </row>
    <row r="234" spans="1:12" ht="15.75" customHeight="1">
      <c r="A234" s="130"/>
      <c r="B234" s="543"/>
      <c r="C234" s="404"/>
      <c r="D234" s="404"/>
      <c r="E234" s="131"/>
      <c r="F234" s="131"/>
      <c r="G234" s="131"/>
      <c r="H234" s="131"/>
      <c r="I234" s="131"/>
      <c r="J234" s="131"/>
      <c r="K234" s="131"/>
      <c r="L234" s="131"/>
    </row>
    <row r="235" spans="1:12" ht="15.75" customHeight="1">
      <c r="A235" s="130"/>
      <c r="B235" s="543"/>
      <c r="C235" s="404"/>
      <c r="D235" s="404"/>
      <c r="E235" s="131"/>
      <c r="F235" s="131"/>
      <c r="G235" s="131"/>
      <c r="H235" s="131"/>
      <c r="I235" s="131"/>
      <c r="J235" s="131"/>
      <c r="K235" s="131"/>
      <c r="L235" s="131"/>
    </row>
    <row r="236" spans="1:12" ht="15.75" customHeight="1">
      <c r="A236" s="130"/>
      <c r="B236" s="543"/>
      <c r="C236" s="404"/>
      <c r="D236" s="404"/>
      <c r="E236" s="131"/>
      <c r="F236" s="131"/>
      <c r="G236" s="131"/>
      <c r="H236" s="131"/>
      <c r="I236" s="131"/>
      <c r="J236" s="131"/>
      <c r="K236" s="131"/>
      <c r="L236" s="131"/>
    </row>
    <row r="237" spans="1:12" ht="15.75" customHeight="1">
      <c r="A237" s="130"/>
      <c r="B237" s="543"/>
      <c r="C237" s="404"/>
      <c r="D237" s="404"/>
      <c r="E237" s="131"/>
      <c r="F237" s="131"/>
      <c r="G237" s="131"/>
      <c r="H237" s="131"/>
      <c r="I237" s="131"/>
      <c r="J237" s="131"/>
      <c r="K237" s="131"/>
      <c r="L237" s="131"/>
    </row>
    <row r="238" spans="1:12" ht="15.75" customHeight="1">
      <c r="A238" s="130"/>
      <c r="B238" s="543"/>
      <c r="C238" s="404"/>
      <c r="D238" s="404"/>
      <c r="E238" s="131"/>
      <c r="F238" s="131"/>
      <c r="G238" s="131"/>
      <c r="H238" s="131"/>
      <c r="I238" s="131"/>
      <c r="J238" s="131"/>
      <c r="K238" s="131"/>
      <c r="L238" s="131"/>
    </row>
    <row r="239" spans="1:12" ht="15.75" customHeight="1">
      <c r="A239" s="130"/>
      <c r="B239" s="543"/>
      <c r="C239" s="404"/>
      <c r="D239" s="404"/>
      <c r="E239" s="131"/>
      <c r="F239" s="131"/>
      <c r="G239" s="131"/>
      <c r="H239" s="131"/>
      <c r="I239" s="131"/>
      <c r="J239" s="131"/>
      <c r="K239" s="131"/>
      <c r="L239" s="131"/>
    </row>
    <row r="240" spans="1:12" ht="15.75" customHeight="1">
      <c r="A240" s="130"/>
      <c r="B240" s="543"/>
      <c r="C240" s="404"/>
      <c r="D240" s="404"/>
      <c r="E240" s="131"/>
      <c r="F240" s="131"/>
      <c r="G240" s="131"/>
      <c r="H240" s="131"/>
      <c r="I240" s="131"/>
      <c r="J240" s="131"/>
      <c r="K240" s="131"/>
      <c r="L240" s="131"/>
    </row>
    <row r="241" spans="1:12" ht="15.75" customHeight="1">
      <c r="A241" s="130"/>
      <c r="B241" s="543"/>
      <c r="C241" s="404"/>
      <c r="D241" s="404"/>
      <c r="E241" s="131"/>
      <c r="F241" s="131"/>
      <c r="G241" s="131"/>
      <c r="H241" s="131"/>
      <c r="I241" s="131"/>
      <c r="J241" s="131"/>
      <c r="K241" s="131"/>
      <c r="L241" s="131"/>
    </row>
    <row r="242" spans="1:12" ht="15.75" customHeight="1">
      <c r="A242" s="130"/>
      <c r="B242" s="543"/>
      <c r="C242" s="404"/>
      <c r="D242" s="404"/>
      <c r="E242" s="131"/>
      <c r="F242" s="131"/>
      <c r="G242" s="131"/>
      <c r="H242" s="131"/>
      <c r="I242" s="131"/>
      <c r="J242" s="131"/>
      <c r="K242" s="131"/>
      <c r="L242" s="131"/>
    </row>
    <row r="243" spans="1:12" ht="15.75" customHeight="1">
      <c r="A243" s="130"/>
      <c r="B243" s="543"/>
      <c r="C243" s="404"/>
      <c r="D243" s="404"/>
      <c r="E243" s="131"/>
      <c r="F243" s="131"/>
      <c r="G243" s="131"/>
      <c r="H243" s="131"/>
      <c r="I243" s="131"/>
      <c r="J243" s="131"/>
      <c r="K243" s="131"/>
      <c r="L243" s="131"/>
    </row>
    <row r="244" spans="1:12" ht="15.75" customHeight="1">
      <c r="A244" s="130"/>
      <c r="B244" s="543"/>
      <c r="C244" s="404"/>
      <c r="D244" s="404"/>
      <c r="E244" s="131"/>
      <c r="F244" s="131"/>
      <c r="G244" s="131"/>
      <c r="H244" s="131"/>
      <c r="I244" s="131"/>
      <c r="J244" s="131"/>
      <c r="K244" s="131"/>
      <c r="L244" s="131"/>
    </row>
    <row r="245" spans="1:12" ht="15.75" customHeight="1">
      <c r="A245" s="130"/>
      <c r="B245" s="543"/>
      <c r="C245" s="404"/>
      <c r="D245" s="404"/>
      <c r="E245" s="131"/>
      <c r="F245" s="131"/>
      <c r="G245" s="131"/>
      <c r="H245" s="131"/>
      <c r="I245" s="131"/>
      <c r="J245" s="131"/>
      <c r="K245" s="131"/>
      <c r="L245" s="131"/>
    </row>
    <row r="246" spans="1:12" ht="15.75" customHeight="1">
      <c r="A246" s="130"/>
      <c r="B246" s="543"/>
      <c r="C246" s="404"/>
      <c r="D246" s="404"/>
      <c r="E246" s="131"/>
      <c r="F246" s="131"/>
      <c r="G246" s="131"/>
      <c r="H246" s="131"/>
      <c r="I246" s="131"/>
      <c r="J246" s="131"/>
      <c r="K246" s="131"/>
      <c r="L246" s="131"/>
    </row>
    <row r="247" spans="1:12" ht="15.75" customHeight="1">
      <c r="A247" s="130"/>
      <c r="B247" s="543"/>
      <c r="C247" s="404"/>
      <c r="D247" s="404"/>
      <c r="E247" s="131"/>
      <c r="F247" s="131"/>
      <c r="G247" s="131"/>
      <c r="H247" s="131"/>
      <c r="I247" s="131"/>
      <c r="J247" s="131"/>
      <c r="K247" s="131"/>
      <c r="L247" s="131"/>
    </row>
    <row r="248" spans="1:12" ht="15.75" customHeight="1">
      <c r="A248" s="130"/>
      <c r="B248" s="543"/>
      <c r="C248" s="404"/>
      <c r="D248" s="404"/>
      <c r="E248" s="131"/>
      <c r="F248" s="131"/>
      <c r="G248" s="131"/>
      <c r="H248" s="131"/>
      <c r="I248" s="131"/>
      <c r="J248" s="131"/>
      <c r="K248" s="131"/>
      <c r="L248" s="131"/>
    </row>
    <row r="249" spans="1:12" ht="15.75" customHeight="1">
      <c r="A249" s="130"/>
      <c r="B249" s="543"/>
      <c r="C249" s="404"/>
      <c r="D249" s="404"/>
      <c r="E249" s="131"/>
      <c r="F249" s="131"/>
      <c r="G249" s="131"/>
      <c r="H249" s="131"/>
      <c r="I249" s="131"/>
      <c r="J249" s="131"/>
      <c r="K249" s="131"/>
      <c r="L249" s="131"/>
    </row>
    <row r="250" spans="1:12" ht="15.75" customHeight="1">
      <c r="A250" s="130"/>
      <c r="B250" s="543"/>
      <c r="C250" s="404"/>
      <c r="D250" s="404"/>
      <c r="E250" s="131"/>
      <c r="F250" s="131"/>
      <c r="G250" s="131"/>
      <c r="H250" s="131"/>
      <c r="I250" s="131"/>
      <c r="J250" s="131"/>
      <c r="K250" s="131"/>
      <c r="L250" s="131"/>
    </row>
    <row r="251" spans="1:12" ht="15.75" customHeight="1">
      <c r="A251" s="130"/>
      <c r="B251" s="543"/>
      <c r="C251" s="404"/>
      <c r="D251" s="404"/>
      <c r="E251" s="131"/>
      <c r="F251" s="131"/>
      <c r="G251" s="131"/>
      <c r="H251" s="131"/>
      <c r="I251" s="131"/>
      <c r="J251" s="131"/>
      <c r="K251" s="131"/>
      <c r="L251" s="131"/>
    </row>
    <row r="252" spans="1:12" ht="15.75" customHeight="1">
      <c r="A252" s="130"/>
      <c r="B252" s="543"/>
      <c r="C252" s="404"/>
      <c r="D252" s="404"/>
      <c r="E252" s="131"/>
      <c r="F252" s="131"/>
      <c r="G252" s="131"/>
      <c r="H252" s="131"/>
      <c r="I252" s="131"/>
      <c r="J252" s="131"/>
      <c r="K252" s="131"/>
      <c r="L252" s="131"/>
    </row>
    <row r="253" spans="1:12" ht="15.75" customHeight="1">
      <c r="A253" s="130"/>
      <c r="B253" s="543"/>
      <c r="C253" s="404"/>
      <c r="D253" s="404"/>
      <c r="E253" s="131"/>
      <c r="F253" s="131"/>
      <c r="G253" s="131"/>
      <c r="H253" s="131"/>
      <c r="I253" s="131"/>
      <c r="J253" s="131"/>
      <c r="K253" s="131"/>
      <c r="L253" s="131"/>
    </row>
    <row r="254" spans="1:12" ht="15.75" customHeight="1">
      <c r="A254" s="130"/>
      <c r="B254" s="543"/>
      <c r="C254" s="404"/>
      <c r="D254" s="404"/>
      <c r="E254" s="131"/>
      <c r="F254" s="131"/>
      <c r="G254" s="131"/>
      <c r="H254" s="131"/>
      <c r="I254" s="131"/>
      <c r="J254" s="131"/>
      <c r="K254" s="131"/>
      <c r="L254" s="131"/>
    </row>
    <row r="255" spans="1:12" ht="15.75" customHeight="1">
      <c r="A255" s="130"/>
      <c r="B255" s="543"/>
      <c r="C255" s="404"/>
      <c r="D255" s="404"/>
      <c r="E255" s="131"/>
      <c r="F255" s="131"/>
      <c r="G255" s="131"/>
      <c r="H255" s="131"/>
      <c r="I255" s="131"/>
      <c r="J255" s="131"/>
      <c r="K255" s="131"/>
      <c r="L255" s="131"/>
    </row>
    <row r="256" spans="1:12" ht="15.75" customHeight="1">
      <c r="A256" s="130"/>
      <c r="B256" s="543"/>
      <c r="C256" s="404"/>
      <c r="D256" s="404"/>
      <c r="E256" s="131"/>
      <c r="F256" s="131"/>
      <c r="G256" s="131"/>
      <c r="H256" s="131"/>
      <c r="I256" s="131"/>
      <c r="J256" s="131"/>
      <c r="K256" s="131"/>
      <c r="L256" s="131"/>
    </row>
    <row r="257" spans="1:12" ht="15.75" customHeight="1">
      <c r="A257" s="130"/>
      <c r="B257" s="543"/>
      <c r="C257" s="404"/>
      <c r="D257" s="404"/>
      <c r="E257" s="131"/>
      <c r="F257" s="131"/>
      <c r="G257" s="131"/>
      <c r="H257" s="131"/>
      <c r="I257" s="131"/>
      <c r="J257" s="131"/>
      <c r="K257" s="131"/>
      <c r="L257" s="131"/>
    </row>
    <row r="258" spans="1:12" ht="15.75" customHeight="1">
      <c r="A258" s="130"/>
      <c r="B258" s="543"/>
      <c r="C258" s="404"/>
      <c r="D258" s="404"/>
      <c r="E258" s="131"/>
      <c r="F258" s="131"/>
      <c r="G258" s="131"/>
      <c r="H258" s="131"/>
      <c r="I258" s="131"/>
      <c r="J258" s="131"/>
      <c r="K258" s="131"/>
      <c r="L258" s="131"/>
    </row>
    <row r="259" spans="1:12" ht="15.75" customHeight="1">
      <c r="A259" s="130"/>
      <c r="B259" s="543"/>
      <c r="C259" s="404"/>
      <c r="D259" s="404"/>
      <c r="E259" s="131"/>
      <c r="F259" s="131"/>
      <c r="G259" s="131"/>
      <c r="H259" s="131"/>
      <c r="I259" s="131"/>
      <c r="J259" s="131"/>
      <c r="K259" s="131"/>
      <c r="L259" s="131"/>
    </row>
    <row r="260" spans="1:12" ht="15.75" customHeight="1">
      <c r="A260" s="130"/>
      <c r="B260" s="543"/>
      <c r="C260" s="404"/>
      <c r="D260" s="404"/>
      <c r="E260" s="131"/>
      <c r="F260" s="131"/>
      <c r="G260" s="131"/>
      <c r="H260" s="131"/>
      <c r="I260" s="131"/>
      <c r="J260" s="131"/>
      <c r="K260" s="131"/>
      <c r="L260" s="131"/>
    </row>
    <row r="261" spans="1:12" ht="15.75" customHeight="1">
      <c r="A261" s="130"/>
      <c r="B261" s="543"/>
      <c r="C261" s="404"/>
      <c r="D261" s="404"/>
      <c r="E261" s="131"/>
      <c r="F261" s="131"/>
      <c r="G261" s="131"/>
      <c r="H261" s="131"/>
      <c r="I261" s="131"/>
      <c r="J261" s="131"/>
      <c r="K261" s="131"/>
      <c r="L261" s="131"/>
    </row>
    <row r="262" spans="1:12" ht="15.75" customHeight="1">
      <c r="A262" s="130"/>
      <c r="B262" s="543"/>
      <c r="C262" s="404"/>
      <c r="D262" s="404"/>
      <c r="E262" s="131"/>
      <c r="F262" s="131"/>
      <c r="G262" s="131"/>
      <c r="H262" s="131"/>
      <c r="I262" s="131"/>
      <c r="J262" s="131"/>
      <c r="K262" s="131"/>
      <c r="L262" s="131"/>
    </row>
    <row r="263" spans="1:12" ht="15.75" customHeight="1">
      <c r="A263" s="130"/>
      <c r="B263" s="543"/>
      <c r="C263" s="404"/>
      <c r="D263" s="404"/>
      <c r="E263" s="131"/>
      <c r="F263" s="131"/>
      <c r="G263" s="131"/>
      <c r="H263" s="131"/>
      <c r="I263" s="131"/>
      <c r="J263" s="131"/>
      <c r="K263" s="131"/>
      <c r="L263" s="131"/>
    </row>
    <row r="264" spans="1:12" ht="15.75" customHeight="1">
      <c r="A264" s="130"/>
      <c r="B264" s="543"/>
      <c r="C264" s="404"/>
      <c r="D264" s="404"/>
      <c r="E264" s="131"/>
      <c r="F264" s="131"/>
      <c r="G264" s="131"/>
      <c r="H264" s="131"/>
      <c r="I264" s="131"/>
      <c r="J264" s="131"/>
      <c r="K264" s="131"/>
      <c r="L264" s="131"/>
    </row>
    <row r="265" spans="1:12" ht="15.75" customHeight="1">
      <c r="A265" s="130"/>
      <c r="B265" s="543"/>
      <c r="C265" s="404"/>
      <c r="D265" s="404"/>
      <c r="E265" s="131"/>
      <c r="F265" s="131"/>
      <c r="G265" s="131"/>
      <c r="H265" s="131"/>
      <c r="I265" s="131"/>
      <c r="J265" s="131"/>
      <c r="K265" s="131"/>
      <c r="L265" s="131"/>
    </row>
    <row r="266" spans="1:12" ht="15.75" customHeight="1">
      <c r="A266" s="130"/>
      <c r="B266" s="543"/>
      <c r="C266" s="404"/>
      <c r="D266" s="404"/>
      <c r="E266" s="131"/>
      <c r="F266" s="131"/>
      <c r="G266" s="131"/>
      <c r="H266" s="131"/>
      <c r="I266" s="131"/>
      <c r="J266" s="131"/>
      <c r="K266" s="131"/>
      <c r="L266" s="131"/>
    </row>
    <row r="267" spans="1:12" ht="15.75" customHeight="1">
      <c r="A267" s="130"/>
      <c r="B267" s="543"/>
      <c r="C267" s="404"/>
      <c r="D267" s="404"/>
      <c r="E267" s="131"/>
      <c r="F267" s="131"/>
      <c r="G267" s="131"/>
      <c r="H267" s="131"/>
      <c r="I267" s="131"/>
      <c r="J267" s="131"/>
      <c r="K267" s="131"/>
      <c r="L267" s="131"/>
    </row>
    <row r="268" spans="1:12" ht="15.75" customHeight="1">
      <c r="A268" s="130"/>
      <c r="B268" s="543"/>
      <c r="C268" s="404"/>
      <c r="D268" s="404"/>
      <c r="E268" s="131"/>
      <c r="F268" s="131"/>
      <c r="G268" s="131"/>
      <c r="H268" s="131"/>
      <c r="I268" s="131"/>
      <c r="J268" s="131"/>
      <c r="K268" s="131"/>
      <c r="L268" s="131"/>
    </row>
    <row r="269" spans="1:12" ht="15.75" customHeight="1">
      <c r="A269" s="130"/>
      <c r="B269" s="543"/>
      <c r="C269" s="404"/>
      <c r="D269" s="404"/>
      <c r="E269" s="131"/>
      <c r="F269" s="131"/>
      <c r="G269" s="131"/>
      <c r="H269" s="131"/>
      <c r="I269" s="131"/>
      <c r="J269" s="131"/>
      <c r="K269" s="131"/>
      <c r="L269" s="131"/>
    </row>
    <row r="270" spans="1:12" ht="15.75" customHeight="1">
      <c r="A270" s="130"/>
      <c r="B270" s="543"/>
      <c r="C270" s="404"/>
      <c r="D270" s="404"/>
      <c r="E270" s="131"/>
      <c r="F270" s="131"/>
      <c r="G270" s="131"/>
      <c r="H270" s="131"/>
      <c r="I270" s="131"/>
      <c r="J270" s="131"/>
      <c r="K270" s="131"/>
      <c r="L270" s="131"/>
    </row>
    <row r="271" spans="1:12" ht="15.75" customHeight="1">
      <c r="A271" s="130"/>
      <c r="B271" s="543"/>
      <c r="C271" s="404"/>
      <c r="D271" s="404"/>
      <c r="E271" s="131"/>
      <c r="F271" s="131"/>
      <c r="G271" s="131"/>
      <c r="H271" s="131"/>
      <c r="I271" s="131"/>
      <c r="J271" s="131"/>
      <c r="K271" s="131"/>
      <c r="L271" s="131"/>
    </row>
    <row r="272" spans="1:12" ht="15.75" customHeight="1">
      <c r="A272" s="130"/>
      <c r="B272" s="543"/>
      <c r="C272" s="404"/>
      <c r="D272" s="404"/>
      <c r="E272" s="131"/>
      <c r="F272" s="131"/>
      <c r="G272" s="131"/>
      <c r="H272" s="131"/>
      <c r="I272" s="131"/>
      <c r="J272" s="131"/>
      <c r="K272" s="131"/>
      <c r="L272" s="131"/>
    </row>
    <row r="273" spans="1:12" ht="15.75" customHeight="1">
      <c r="A273" s="130"/>
      <c r="B273" s="543"/>
      <c r="C273" s="404"/>
      <c r="D273" s="404"/>
      <c r="E273" s="131"/>
      <c r="F273" s="131"/>
      <c r="G273" s="131"/>
      <c r="H273" s="131"/>
      <c r="I273" s="131"/>
      <c r="J273" s="131"/>
      <c r="K273" s="131"/>
      <c r="L273" s="131"/>
    </row>
    <row r="274" spans="1:12" ht="15.75" customHeight="1">
      <c r="A274" s="130"/>
      <c r="B274" s="543"/>
      <c r="C274" s="404"/>
      <c r="D274" s="404"/>
      <c r="E274" s="131"/>
      <c r="F274" s="131"/>
      <c r="G274" s="131"/>
      <c r="H274" s="131"/>
      <c r="I274" s="131"/>
      <c r="J274" s="131"/>
      <c r="K274" s="131"/>
      <c r="L274" s="131"/>
    </row>
    <row r="275" spans="1:12" ht="15.75" customHeight="1">
      <c r="A275" s="130"/>
      <c r="B275" s="543"/>
      <c r="C275" s="404"/>
      <c r="D275" s="404"/>
      <c r="E275" s="131"/>
      <c r="F275" s="131"/>
      <c r="G275" s="131"/>
      <c r="H275" s="131"/>
      <c r="I275" s="131"/>
      <c r="J275" s="131"/>
      <c r="K275" s="131"/>
      <c r="L275" s="131"/>
    </row>
    <row r="276" spans="1:12" ht="15.75" customHeight="1">
      <c r="A276" s="130"/>
      <c r="B276" s="543"/>
      <c r="C276" s="404"/>
      <c r="D276" s="404"/>
      <c r="E276" s="131"/>
      <c r="F276" s="131"/>
      <c r="G276" s="131"/>
      <c r="H276" s="131"/>
      <c r="I276" s="131"/>
      <c r="J276" s="131"/>
      <c r="K276" s="131"/>
      <c r="L276" s="131"/>
    </row>
    <row r="277" spans="1:12" ht="15.75" customHeight="1">
      <c r="A277" s="130"/>
      <c r="B277" s="543"/>
      <c r="C277" s="404"/>
      <c r="D277" s="404"/>
      <c r="E277" s="131"/>
      <c r="F277" s="131"/>
      <c r="G277" s="131"/>
      <c r="H277" s="131"/>
      <c r="I277" s="131"/>
      <c r="J277" s="131"/>
      <c r="K277" s="131"/>
      <c r="L277" s="131"/>
    </row>
    <row r="278" spans="1:12" ht="15.75" customHeight="1">
      <c r="A278" s="130"/>
      <c r="B278" s="543"/>
      <c r="C278" s="404"/>
      <c r="D278" s="404"/>
      <c r="E278" s="131"/>
      <c r="F278" s="131"/>
      <c r="G278" s="131"/>
      <c r="H278" s="131"/>
      <c r="I278" s="131"/>
      <c r="J278" s="131"/>
      <c r="K278" s="131"/>
      <c r="L278" s="131"/>
    </row>
    <row r="279" spans="1:12" ht="15.75" customHeight="1">
      <c r="A279" s="130"/>
      <c r="B279" s="543"/>
      <c r="C279" s="404"/>
      <c r="D279" s="404"/>
      <c r="E279" s="131"/>
      <c r="F279" s="131"/>
      <c r="G279" s="131"/>
      <c r="H279" s="131"/>
      <c r="I279" s="131"/>
      <c r="J279" s="131"/>
      <c r="K279" s="131"/>
      <c r="L279" s="131"/>
    </row>
    <row r="280" spans="1:12" ht="15.75" customHeight="1">
      <c r="A280" s="130"/>
      <c r="B280" s="543"/>
      <c r="C280" s="404"/>
      <c r="D280" s="404"/>
      <c r="E280" s="131"/>
      <c r="F280" s="131"/>
      <c r="G280" s="131"/>
      <c r="H280" s="131"/>
      <c r="I280" s="131"/>
      <c r="J280" s="131"/>
      <c r="K280" s="131"/>
      <c r="L280" s="131"/>
    </row>
    <row r="281" spans="1:12" ht="15.75" customHeight="1">
      <c r="A281" s="130"/>
      <c r="B281" s="543"/>
      <c r="C281" s="404"/>
      <c r="D281" s="404"/>
      <c r="E281" s="131"/>
      <c r="F281" s="131"/>
      <c r="G281" s="131"/>
      <c r="H281" s="131"/>
      <c r="I281" s="131"/>
      <c r="J281" s="131"/>
      <c r="K281" s="131"/>
      <c r="L281" s="131"/>
    </row>
    <row r="282" spans="1:12" ht="15.75" customHeight="1">
      <c r="A282" s="130"/>
      <c r="B282" s="543"/>
      <c r="C282" s="404"/>
      <c r="D282" s="404"/>
      <c r="E282" s="131"/>
      <c r="F282" s="131"/>
      <c r="G282" s="131"/>
      <c r="H282" s="131"/>
      <c r="I282" s="131"/>
      <c r="J282" s="131"/>
      <c r="K282" s="131"/>
      <c r="L282" s="131"/>
    </row>
    <row r="283" spans="1:12" ht="15.75" customHeight="1">
      <c r="A283" s="130"/>
      <c r="B283" s="543"/>
      <c r="C283" s="404"/>
      <c r="D283" s="404"/>
      <c r="E283" s="131"/>
      <c r="F283" s="131"/>
      <c r="G283" s="131"/>
      <c r="H283" s="131"/>
      <c r="I283" s="131"/>
      <c r="J283" s="131"/>
      <c r="K283" s="131"/>
      <c r="L283" s="131"/>
    </row>
    <row r="284" spans="1:12" ht="15.75" customHeight="1">
      <c r="A284" s="130"/>
      <c r="B284" s="543"/>
      <c r="C284" s="404"/>
      <c r="D284" s="404"/>
      <c r="E284" s="131"/>
      <c r="F284" s="131"/>
      <c r="G284" s="131"/>
      <c r="H284" s="131"/>
      <c r="I284" s="131"/>
      <c r="J284" s="131"/>
      <c r="K284" s="131"/>
      <c r="L284" s="131"/>
    </row>
    <row r="285" spans="1:12" ht="15.75" customHeight="1">
      <c r="A285" s="130"/>
      <c r="B285" s="543"/>
      <c r="C285" s="404"/>
      <c r="D285" s="404"/>
      <c r="E285" s="131"/>
      <c r="F285" s="131"/>
      <c r="G285" s="131"/>
      <c r="H285" s="131"/>
      <c r="I285" s="131"/>
      <c r="J285" s="131"/>
      <c r="K285" s="131"/>
      <c r="L285" s="131"/>
    </row>
    <row r="286" spans="1:12" ht="15.75" customHeight="1">
      <c r="A286" s="130"/>
      <c r="B286" s="543"/>
      <c r="C286" s="404"/>
      <c r="D286" s="404"/>
      <c r="E286" s="131"/>
      <c r="F286" s="131"/>
      <c r="G286" s="131"/>
      <c r="H286" s="131"/>
      <c r="I286" s="131"/>
      <c r="J286" s="131"/>
      <c r="K286" s="131"/>
      <c r="L286" s="131"/>
    </row>
    <row r="287" spans="1:12" ht="15.75" customHeight="1">
      <c r="A287" s="130"/>
      <c r="B287" s="543"/>
      <c r="C287" s="404"/>
      <c r="D287" s="404"/>
      <c r="E287" s="131"/>
      <c r="F287" s="131"/>
      <c r="G287" s="131"/>
      <c r="H287" s="131"/>
      <c r="I287" s="131"/>
      <c r="J287" s="131"/>
      <c r="K287" s="131"/>
      <c r="L287" s="131"/>
    </row>
    <row r="288" spans="1:12" ht="15.75" customHeight="1">
      <c r="A288" s="130"/>
      <c r="B288" s="543"/>
      <c r="C288" s="404"/>
      <c r="D288" s="404"/>
      <c r="E288" s="131"/>
      <c r="F288" s="131"/>
      <c r="G288" s="131"/>
      <c r="H288" s="131"/>
      <c r="I288" s="131"/>
      <c r="J288" s="131"/>
      <c r="K288" s="131"/>
      <c r="L288" s="131"/>
    </row>
    <row r="289" spans="1:12" ht="15.75" customHeight="1">
      <c r="A289" s="130"/>
      <c r="B289" s="543"/>
      <c r="C289" s="404"/>
      <c r="D289" s="404"/>
      <c r="E289" s="131"/>
      <c r="F289" s="131"/>
      <c r="G289" s="131"/>
      <c r="H289" s="131"/>
      <c r="I289" s="131"/>
      <c r="J289" s="131"/>
      <c r="K289" s="131"/>
      <c r="L289" s="131"/>
    </row>
    <row r="290" spans="1:12" ht="15.75" customHeight="1">
      <c r="A290" s="130"/>
      <c r="B290" s="543"/>
      <c r="C290" s="404"/>
      <c r="D290" s="404"/>
      <c r="E290" s="131"/>
      <c r="F290" s="131"/>
      <c r="G290" s="131"/>
      <c r="H290" s="131"/>
      <c r="I290" s="131"/>
      <c r="J290" s="131"/>
      <c r="K290" s="131"/>
      <c r="L290" s="131"/>
    </row>
    <row r="291" spans="1:12" ht="15.75" customHeight="1">
      <c r="A291" s="130"/>
      <c r="B291" s="543"/>
      <c r="C291" s="404"/>
      <c r="D291" s="404"/>
      <c r="E291" s="131"/>
      <c r="F291" s="131"/>
      <c r="G291" s="131"/>
      <c r="H291" s="131"/>
      <c r="I291" s="131"/>
      <c r="J291" s="131"/>
      <c r="K291" s="131"/>
      <c r="L291" s="131"/>
    </row>
    <row r="292" spans="1:12" ht="15.75" customHeight="1">
      <c r="A292" s="130"/>
      <c r="B292" s="543"/>
      <c r="C292" s="404"/>
      <c r="D292" s="404"/>
      <c r="E292" s="131"/>
      <c r="F292" s="131"/>
      <c r="G292" s="131"/>
      <c r="H292" s="131"/>
      <c r="I292" s="131"/>
      <c r="J292" s="131"/>
      <c r="K292" s="131"/>
      <c r="L292" s="131"/>
    </row>
    <row r="293" spans="1:12" ht="15.75" customHeight="1">
      <c r="A293" s="130"/>
      <c r="B293" s="543"/>
      <c r="C293" s="404"/>
      <c r="D293" s="404"/>
      <c r="E293" s="131"/>
      <c r="F293" s="131"/>
      <c r="G293" s="131"/>
      <c r="H293" s="131"/>
      <c r="I293" s="131"/>
      <c r="J293" s="131"/>
      <c r="K293" s="131"/>
      <c r="L293" s="131"/>
    </row>
    <row r="294" spans="1:12" ht="15.75" customHeight="1">
      <c r="A294" s="130"/>
      <c r="B294" s="543"/>
      <c r="C294" s="404"/>
      <c r="D294" s="404"/>
      <c r="E294" s="131"/>
      <c r="F294" s="131"/>
      <c r="G294" s="131"/>
      <c r="H294" s="131"/>
      <c r="I294" s="131"/>
      <c r="J294" s="131"/>
      <c r="K294" s="131"/>
      <c r="L294" s="131"/>
    </row>
    <row r="295" spans="1:12" ht="15.75" customHeight="1">
      <c r="A295" s="130"/>
      <c r="B295" s="543"/>
      <c r="C295" s="404"/>
      <c r="D295" s="404"/>
      <c r="E295" s="131"/>
      <c r="F295" s="131"/>
      <c r="G295" s="131"/>
      <c r="H295" s="131"/>
      <c r="I295" s="131"/>
      <c r="J295" s="131"/>
      <c r="K295" s="131"/>
      <c r="L295" s="131"/>
    </row>
    <row r="296" spans="1:12" ht="15.75" customHeight="1">
      <c r="A296" s="130"/>
      <c r="B296" s="543"/>
      <c r="C296" s="404"/>
      <c r="D296" s="404"/>
      <c r="E296" s="131"/>
      <c r="F296" s="131"/>
      <c r="G296" s="131"/>
      <c r="H296" s="131"/>
      <c r="I296" s="131"/>
      <c r="J296" s="131"/>
      <c r="K296" s="131"/>
      <c r="L296" s="131"/>
    </row>
    <row r="297" spans="1:12" ht="15.75" customHeight="1">
      <c r="A297" s="130"/>
      <c r="B297" s="543"/>
      <c r="C297" s="404"/>
      <c r="D297" s="404"/>
      <c r="E297" s="131"/>
      <c r="F297" s="131"/>
      <c r="G297" s="131"/>
      <c r="H297" s="131"/>
      <c r="I297" s="131"/>
      <c r="J297" s="131"/>
      <c r="K297" s="131"/>
      <c r="L297" s="131"/>
    </row>
    <row r="298" spans="1:12" ht="15.75" customHeight="1">
      <c r="A298" s="130"/>
      <c r="B298" s="543"/>
      <c r="C298" s="404"/>
      <c r="D298" s="404"/>
      <c r="E298" s="131"/>
      <c r="F298" s="131"/>
      <c r="G298" s="131"/>
      <c r="H298" s="131"/>
      <c r="I298" s="131"/>
      <c r="J298" s="131"/>
      <c r="K298" s="131"/>
      <c r="L298" s="131"/>
    </row>
    <row r="299" spans="1:12" ht="15.75" customHeight="1">
      <c r="A299" s="130"/>
      <c r="B299" s="543"/>
      <c r="C299" s="404"/>
      <c r="D299" s="404"/>
      <c r="E299" s="131"/>
      <c r="F299" s="131"/>
      <c r="G299" s="131"/>
      <c r="H299" s="131"/>
      <c r="I299" s="131"/>
      <c r="J299" s="131"/>
      <c r="K299" s="131"/>
      <c r="L299" s="131"/>
    </row>
    <row r="300" spans="1:12" ht="15.75" customHeight="1">
      <c r="A300" s="130"/>
      <c r="B300" s="543"/>
      <c r="C300" s="404"/>
      <c r="D300" s="404"/>
      <c r="E300" s="131"/>
      <c r="F300" s="131"/>
      <c r="G300" s="131"/>
      <c r="H300" s="131"/>
      <c r="I300" s="131"/>
      <c r="J300" s="131"/>
      <c r="K300" s="131"/>
      <c r="L300" s="131"/>
    </row>
    <row r="301" spans="1:12" ht="15.75" customHeight="1">
      <c r="A301" s="130"/>
      <c r="B301" s="543"/>
      <c r="C301" s="404"/>
      <c r="D301" s="404"/>
      <c r="E301" s="131"/>
      <c r="F301" s="131"/>
      <c r="G301" s="131"/>
      <c r="H301" s="131"/>
      <c r="I301" s="131"/>
      <c r="J301" s="131"/>
      <c r="K301" s="131"/>
      <c r="L301" s="131"/>
    </row>
    <row r="302" spans="1:12" ht="15.75" customHeight="1">
      <c r="A302" s="130"/>
      <c r="B302" s="543"/>
      <c r="C302" s="404"/>
      <c r="D302" s="404"/>
      <c r="E302" s="131"/>
      <c r="F302" s="131"/>
      <c r="G302" s="131"/>
      <c r="H302" s="131"/>
      <c r="I302" s="131"/>
      <c r="J302" s="131"/>
      <c r="K302" s="131"/>
      <c r="L302" s="131"/>
    </row>
    <row r="303" spans="1:12" ht="15.75" customHeight="1">
      <c r="A303" s="130"/>
      <c r="B303" s="543"/>
      <c r="C303" s="404"/>
      <c r="D303" s="404"/>
      <c r="E303" s="131"/>
      <c r="F303" s="131"/>
      <c r="G303" s="131"/>
      <c r="H303" s="131"/>
      <c r="I303" s="131"/>
      <c r="J303" s="131"/>
      <c r="K303" s="131"/>
      <c r="L303" s="131"/>
    </row>
    <row r="304" spans="1:12" ht="15.75" customHeight="1">
      <c r="A304" s="130"/>
      <c r="B304" s="543"/>
      <c r="C304" s="404"/>
      <c r="D304" s="404"/>
      <c r="E304" s="131"/>
      <c r="F304" s="131"/>
      <c r="G304" s="131"/>
      <c r="H304" s="131"/>
      <c r="I304" s="131"/>
      <c r="J304" s="131"/>
      <c r="K304" s="131"/>
      <c r="L304" s="131"/>
    </row>
    <row r="305" spans="1:12" ht="15.75" customHeight="1">
      <c r="A305" s="130"/>
      <c r="B305" s="543"/>
      <c r="C305" s="404"/>
      <c r="D305" s="404"/>
      <c r="E305" s="131"/>
      <c r="F305" s="131"/>
      <c r="G305" s="131"/>
      <c r="H305" s="131"/>
      <c r="I305" s="131"/>
      <c r="J305" s="131"/>
      <c r="K305" s="131"/>
      <c r="L305" s="131"/>
    </row>
    <row r="306" spans="1:12" ht="15.75" customHeight="1">
      <c r="A306" s="130"/>
      <c r="B306" s="543"/>
      <c r="C306" s="404"/>
      <c r="D306" s="404"/>
      <c r="E306" s="131"/>
      <c r="F306" s="131"/>
      <c r="G306" s="131"/>
      <c r="H306" s="131"/>
      <c r="I306" s="131"/>
      <c r="J306" s="131"/>
      <c r="K306" s="131"/>
      <c r="L306" s="131"/>
    </row>
    <row r="307" spans="1:12" ht="15.75" customHeight="1">
      <c r="A307" s="130"/>
      <c r="B307" s="543"/>
      <c r="C307" s="404"/>
      <c r="D307" s="404"/>
      <c r="E307" s="131"/>
      <c r="F307" s="131"/>
      <c r="G307" s="131"/>
      <c r="H307" s="131"/>
      <c r="I307" s="131"/>
      <c r="J307" s="131"/>
      <c r="K307" s="131"/>
      <c r="L307" s="131"/>
    </row>
    <row r="308" spans="1:12" ht="15.75" customHeight="1">
      <c r="A308" s="130"/>
      <c r="B308" s="543"/>
      <c r="C308" s="404"/>
      <c r="D308" s="404"/>
      <c r="E308" s="131"/>
      <c r="F308" s="131"/>
      <c r="G308" s="131"/>
      <c r="H308" s="131"/>
      <c r="I308" s="131"/>
      <c r="J308" s="131"/>
      <c r="K308" s="131"/>
      <c r="L308" s="131"/>
    </row>
    <row r="309" spans="1:12" ht="15.75" customHeight="1">
      <c r="A309" s="130"/>
      <c r="B309" s="543"/>
      <c r="C309" s="404"/>
      <c r="D309" s="404"/>
      <c r="E309" s="131"/>
      <c r="F309" s="131"/>
      <c r="G309" s="131"/>
      <c r="H309" s="131"/>
      <c r="I309" s="131"/>
      <c r="J309" s="131"/>
      <c r="K309" s="131"/>
      <c r="L309" s="131"/>
    </row>
    <row r="310" spans="1:12" ht="15.75" customHeight="1">
      <c r="A310" s="130"/>
      <c r="B310" s="543"/>
      <c r="C310" s="404"/>
      <c r="D310" s="404"/>
      <c r="E310" s="131"/>
      <c r="F310" s="131"/>
      <c r="G310" s="131"/>
      <c r="H310" s="131"/>
      <c r="I310" s="131"/>
      <c r="J310" s="131"/>
      <c r="K310" s="131"/>
      <c r="L310" s="131"/>
    </row>
    <row r="311" spans="1:12" ht="15.75" customHeight="1">
      <c r="A311" s="130"/>
      <c r="B311" s="543"/>
      <c r="C311" s="404"/>
      <c r="D311" s="404"/>
      <c r="E311" s="131"/>
      <c r="F311" s="131"/>
      <c r="G311" s="131"/>
      <c r="H311" s="131"/>
      <c r="I311" s="131"/>
      <c r="J311" s="131"/>
      <c r="K311" s="131"/>
      <c r="L311" s="131"/>
    </row>
    <row r="312" spans="1:12" ht="15.75" customHeight="1">
      <c r="A312" s="130"/>
      <c r="B312" s="543"/>
      <c r="C312" s="404"/>
      <c r="D312" s="404"/>
      <c r="E312" s="131"/>
      <c r="F312" s="131"/>
      <c r="G312" s="131"/>
      <c r="H312" s="131"/>
      <c r="I312" s="131"/>
      <c r="J312" s="131"/>
      <c r="K312" s="131"/>
      <c r="L312" s="131"/>
    </row>
    <row r="313" spans="1:12" ht="15.75" customHeight="1">
      <c r="A313" s="130"/>
      <c r="B313" s="543"/>
      <c r="C313" s="404"/>
      <c r="D313" s="404"/>
      <c r="E313" s="131"/>
      <c r="F313" s="131"/>
      <c r="G313" s="131"/>
      <c r="H313" s="131"/>
      <c r="I313" s="131"/>
      <c r="J313" s="131"/>
      <c r="K313" s="131"/>
      <c r="L313" s="131"/>
    </row>
    <row r="314" spans="1:12" ht="15.75" customHeight="1">
      <c r="A314" s="130"/>
      <c r="B314" s="543"/>
      <c r="C314" s="404"/>
      <c r="D314" s="404"/>
      <c r="E314" s="131"/>
      <c r="F314" s="131"/>
      <c r="G314" s="131"/>
      <c r="H314" s="131"/>
      <c r="I314" s="131"/>
      <c r="J314" s="131"/>
      <c r="K314" s="131"/>
      <c r="L314" s="131"/>
    </row>
    <row r="315" spans="1:12" ht="15.75" customHeight="1">
      <c r="A315" s="130"/>
      <c r="B315" s="543"/>
      <c r="C315" s="404"/>
      <c r="D315" s="404"/>
      <c r="E315" s="131"/>
      <c r="F315" s="131"/>
      <c r="G315" s="131"/>
      <c r="H315" s="131"/>
      <c r="I315" s="131"/>
      <c r="J315" s="131"/>
      <c r="K315" s="131"/>
      <c r="L315" s="131"/>
    </row>
    <row r="316" spans="1:12" ht="15.75" customHeight="1">
      <c r="A316" s="130"/>
      <c r="B316" s="543"/>
      <c r="C316" s="404"/>
      <c r="D316" s="404"/>
      <c r="E316" s="131"/>
      <c r="F316" s="131"/>
      <c r="G316" s="131"/>
      <c r="H316" s="131"/>
      <c r="I316" s="131"/>
      <c r="J316" s="131"/>
      <c r="K316" s="131"/>
      <c r="L316" s="131"/>
    </row>
    <row r="317" spans="1:12" ht="15.75" customHeight="1">
      <c r="A317" s="130"/>
      <c r="B317" s="543"/>
      <c r="C317" s="404"/>
      <c r="D317" s="404"/>
      <c r="E317" s="131"/>
      <c r="F317" s="131"/>
      <c r="G317" s="131"/>
      <c r="H317" s="131"/>
      <c r="I317" s="131"/>
      <c r="J317" s="131"/>
      <c r="K317" s="131"/>
      <c r="L317" s="131"/>
    </row>
    <row r="318" spans="1:12" ht="15.75" customHeight="1">
      <c r="A318" s="130"/>
      <c r="B318" s="543"/>
      <c r="C318" s="404"/>
      <c r="D318" s="404"/>
      <c r="E318" s="131"/>
      <c r="F318" s="131"/>
      <c r="G318" s="131"/>
      <c r="H318" s="131"/>
      <c r="I318" s="131"/>
      <c r="J318" s="131"/>
      <c r="K318" s="131"/>
      <c r="L318" s="131"/>
    </row>
    <row r="319" spans="1:12" ht="15.75" customHeight="1">
      <c r="A319" s="130"/>
      <c r="B319" s="543"/>
      <c r="C319" s="404"/>
      <c r="D319" s="404"/>
      <c r="E319" s="131"/>
      <c r="F319" s="131"/>
      <c r="G319" s="131"/>
      <c r="H319" s="131"/>
      <c r="I319" s="131"/>
      <c r="J319" s="131"/>
      <c r="K319" s="131"/>
      <c r="L319" s="131"/>
    </row>
    <row r="320" spans="1:12" ht="15.75" customHeight="1">
      <c r="A320" s="130"/>
      <c r="B320" s="543"/>
      <c r="C320" s="404"/>
      <c r="D320" s="404"/>
      <c r="E320" s="131"/>
      <c r="F320" s="131"/>
      <c r="G320" s="131"/>
      <c r="H320" s="131"/>
      <c r="I320" s="131"/>
      <c r="J320" s="131"/>
      <c r="K320" s="131"/>
      <c r="L320" s="131"/>
    </row>
    <row r="321" spans="1:12" ht="15.75" customHeight="1">
      <c r="A321" s="130"/>
      <c r="B321" s="543"/>
      <c r="C321" s="404"/>
      <c r="D321" s="404"/>
      <c r="E321" s="131"/>
      <c r="F321" s="131"/>
      <c r="G321" s="131"/>
      <c r="H321" s="131"/>
      <c r="I321" s="131"/>
      <c r="J321" s="131"/>
      <c r="K321" s="131"/>
      <c r="L321" s="131"/>
    </row>
    <row r="322" spans="1:12" ht="15.75" customHeight="1">
      <c r="A322" s="130"/>
      <c r="B322" s="543"/>
      <c r="C322" s="404"/>
      <c r="D322" s="404"/>
      <c r="E322" s="131"/>
      <c r="F322" s="131"/>
      <c r="G322" s="131"/>
      <c r="H322" s="131"/>
      <c r="I322" s="131"/>
      <c r="J322" s="131"/>
      <c r="K322" s="131"/>
      <c r="L322" s="131"/>
    </row>
    <row r="323" spans="1:12" ht="15.75" customHeight="1">
      <c r="A323" s="130"/>
      <c r="B323" s="543"/>
      <c r="C323" s="404"/>
      <c r="D323" s="404"/>
      <c r="E323" s="131"/>
      <c r="F323" s="131"/>
      <c r="G323" s="131"/>
      <c r="H323" s="131"/>
      <c r="I323" s="131"/>
      <c r="J323" s="131"/>
      <c r="K323" s="131"/>
      <c r="L323" s="131"/>
    </row>
    <row r="324" spans="1:12" ht="15.75" customHeight="1">
      <c r="A324" s="130"/>
      <c r="B324" s="543"/>
      <c r="C324" s="404"/>
      <c r="D324" s="404"/>
      <c r="E324" s="131"/>
      <c r="F324" s="131"/>
      <c r="G324" s="131"/>
      <c r="H324" s="131"/>
      <c r="I324" s="131"/>
      <c r="J324" s="131"/>
      <c r="K324" s="131"/>
      <c r="L324" s="131"/>
    </row>
    <row r="325" spans="1:12" ht="15.75" customHeight="1">
      <c r="A325" s="130"/>
      <c r="B325" s="543"/>
      <c r="C325" s="404"/>
      <c r="D325" s="404"/>
      <c r="E325" s="131"/>
      <c r="F325" s="131"/>
      <c r="G325" s="131"/>
      <c r="H325" s="131"/>
      <c r="I325" s="131"/>
      <c r="J325" s="131"/>
      <c r="K325" s="131"/>
      <c r="L325" s="131"/>
    </row>
    <row r="326" spans="1:12" ht="15.75" customHeight="1">
      <c r="A326" s="130"/>
      <c r="B326" s="543"/>
      <c r="C326" s="404"/>
      <c r="D326" s="404"/>
      <c r="E326" s="131"/>
      <c r="F326" s="131"/>
      <c r="G326" s="131"/>
      <c r="H326" s="131"/>
      <c r="I326" s="131"/>
      <c r="J326" s="131"/>
      <c r="K326" s="131"/>
      <c r="L326" s="131"/>
    </row>
    <row r="327" spans="1:12" ht="15.75" customHeight="1">
      <c r="A327" s="130"/>
      <c r="B327" s="543"/>
      <c r="C327" s="404"/>
      <c r="D327" s="404"/>
      <c r="E327" s="131"/>
      <c r="F327" s="131"/>
      <c r="G327" s="131"/>
      <c r="H327" s="131"/>
      <c r="I327" s="131"/>
      <c r="J327" s="131"/>
      <c r="K327" s="131"/>
      <c r="L327" s="131"/>
    </row>
    <row r="328" spans="1:12" ht="15.75" customHeight="1">
      <c r="A328" s="130"/>
      <c r="B328" s="543"/>
      <c r="C328" s="404"/>
      <c r="D328" s="404"/>
      <c r="E328" s="131"/>
      <c r="F328" s="131"/>
      <c r="G328" s="131"/>
      <c r="H328" s="131"/>
      <c r="I328" s="131"/>
      <c r="J328" s="131"/>
      <c r="K328" s="131"/>
      <c r="L328" s="131"/>
    </row>
    <row r="329" spans="1:12" ht="15.75" customHeight="1">
      <c r="A329" s="130"/>
      <c r="B329" s="543"/>
      <c r="C329" s="404"/>
      <c r="D329" s="404"/>
      <c r="E329" s="131"/>
      <c r="F329" s="131"/>
      <c r="G329" s="131"/>
      <c r="H329" s="131"/>
      <c r="I329" s="131"/>
      <c r="J329" s="131"/>
      <c r="K329" s="131"/>
      <c r="L329" s="131"/>
    </row>
    <row r="330" spans="1:12" ht="15.75" customHeight="1"/>
    <row r="331" spans="1:12" ht="15.75" customHeight="1"/>
    <row r="332" spans="1:12" ht="15.75" customHeight="1"/>
    <row r="333" spans="1:12" ht="15.75" customHeight="1"/>
    <row r="334" spans="1:12" ht="15.75" customHeight="1"/>
    <row r="335" spans="1:12" ht="15.75" customHeight="1"/>
    <row r="336" spans="1:12"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0">
    <mergeCell ref="B123:L123"/>
    <mergeCell ref="B124:L124"/>
    <mergeCell ref="B125:L125"/>
    <mergeCell ref="A7:A8"/>
    <mergeCell ref="B7:B8"/>
    <mergeCell ref="C7:C8"/>
    <mergeCell ref="D7:D8"/>
    <mergeCell ref="E7:E8"/>
    <mergeCell ref="F7:F8"/>
    <mergeCell ref="G7:G8"/>
    <mergeCell ref="A4:L4"/>
    <mergeCell ref="A5:L5"/>
    <mergeCell ref="H7:H8"/>
    <mergeCell ref="I7:I8"/>
    <mergeCell ref="J7:L7"/>
    <mergeCell ref="A1:C1"/>
    <mergeCell ref="J1:L1"/>
    <mergeCell ref="A2:C2"/>
    <mergeCell ref="J2:L2"/>
    <mergeCell ref="A3:L3"/>
  </mergeCells>
  <pageMargins left="0.7" right="0.7" top="0.75" bottom="0.75" header="0" footer="0"/>
  <pageSetup orientation="landscape"/>
  <legacy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Z1000"/>
  <sheetViews>
    <sheetView workbookViewId="0">
      <selection sqref="A1:C1"/>
    </sheetView>
  </sheetViews>
  <sheetFormatPr defaultColWidth="14.42578125" defaultRowHeight="15" customHeight="1"/>
  <cols>
    <col min="1" max="1" width="11.42578125" customWidth="1"/>
    <col min="2" max="2" width="29.28515625" customWidth="1"/>
    <col min="3" max="26" width="11.42578125" customWidth="1"/>
  </cols>
  <sheetData>
    <row r="1" spans="1:26" ht="15.75" customHeight="1">
      <c r="A1" s="1583" t="s">
        <v>353</v>
      </c>
      <c r="B1" s="1517"/>
      <c r="C1" s="1517"/>
      <c r="D1" s="390"/>
      <c r="E1" s="390"/>
      <c r="F1" s="390"/>
      <c r="G1" s="390"/>
      <c r="H1" s="390"/>
      <c r="I1" s="392"/>
      <c r="J1" s="1596"/>
      <c r="K1" s="1517"/>
      <c r="L1" s="1517"/>
      <c r="M1" s="302" t="s">
        <v>414</v>
      </c>
      <c r="N1" s="544"/>
      <c r="O1" s="392"/>
      <c r="P1" s="392"/>
      <c r="Q1" s="392"/>
      <c r="R1" s="392"/>
      <c r="S1" s="392"/>
      <c r="T1" s="392"/>
      <c r="U1" s="392"/>
      <c r="V1" s="392"/>
      <c r="W1" s="392"/>
      <c r="X1" s="392"/>
      <c r="Y1" s="392"/>
      <c r="Z1" s="392"/>
    </row>
    <row r="2" spans="1:26" ht="15.75" customHeight="1">
      <c r="A2" s="1576" t="s">
        <v>728</v>
      </c>
      <c r="B2" s="1517"/>
      <c r="C2" s="1517"/>
      <c r="D2" s="391"/>
      <c r="E2" s="391"/>
      <c r="F2" s="391"/>
      <c r="G2" s="391"/>
      <c r="H2" s="391"/>
      <c r="I2" s="392"/>
      <c r="J2" s="1596"/>
      <c r="K2" s="1517"/>
      <c r="L2" s="1517"/>
      <c r="M2" s="392"/>
      <c r="N2" s="544"/>
      <c r="O2" s="392"/>
      <c r="P2" s="392"/>
      <c r="Q2" s="392"/>
      <c r="R2" s="392"/>
      <c r="S2" s="392"/>
      <c r="T2" s="392"/>
      <c r="U2" s="392"/>
      <c r="V2" s="392"/>
      <c r="W2" s="392"/>
      <c r="X2" s="392"/>
      <c r="Y2" s="392"/>
      <c r="Z2" s="392"/>
    </row>
    <row r="3" spans="1:26" ht="15.75" customHeight="1">
      <c r="A3" s="1576" t="s">
        <v>729</v>
      </c>
      <c r="B3" s="1517"/>
      <c r="C3" s="1517"/>
      <c r="D3" s="1517"/>
      <c r="E3" s="1517"/>
      <c r="F3" s="1517"/>
      <c r="G3" s="1517"/>
      <c r="H3" s="1517"/>
      <c r="I3" s="1517"/>
      <c r="J3" s="1517"/>
      <c r="K3" s="1517"/>
      <c r="L3" s="1517"/>
      <c r="M3" s="1517"/>
      <c r="N3" s="544"/>
      <c r="O3" s="392"/>
      <c r="P3" s="392"/>
      <c r="Q3" s="392"/>
      <c r="R3" s="392"/>
      <c r="S3" s="392"/>
      <c r="T3" s="392"/>
      <c r="U3" s="392"/>
      <c r="V3" s="392"/>
      <c r="W3" s="392"/>
      <c r="X3" s="392"/>
      <c r="Y3" s="392"/>
      <c r="Z3" s="392"/>
    </row>
    <row r="4" spans="1:26" ht="15.75" customHeight="1">
      <c r="A4" s="1597" t="s">
        <v>416</v>
      </c>
      <c r="B4" s="1517"/>
      <c r="C4" s="1517"/>
      <c r="D4" s="1517"/>
      <c r="E4" s="1517"/>
      <c r="F4" s="1517"/>
      <c r="G4" s="1517"/>
      <c r="H4" s="1517"/>
      <c r="I4" s="1517"/>
      <c r="J4" s="1517"/>
      <c r="K4" s="1517"/>
      <c r="L4" s="1517"/>
      <c r="M4" s="1517"/>
      <c r="N4" s="544"/>
      <c r="O4" s="392"/>
      <c r="P4" s="392"/>
      <c r="Q4" s="392"/>
      <c r="R4" s="392"/>
      <c r="S4" s="392"/>
      <c r="T4" s="392"/>
      <c r="U4" s="392"/>
      <c r="V4" s="392"/>
      <c r="W4" s="392"/>
      <c r="X4" s="392"/>
      <c r="Y4" s="392"/>
      <c r="Z4" s="392"/>
    </row>
    <row r="5" spans="1:26" ht="15.75" customHeight="1">
      <c r="A5" s="1598" t="s">
        <v>342</v>
      </c>
      <c r="B5" s="1517"/>
      <c r="C5" s="1517"/>
      <c r="D5" s="1517"/>
      <c r="E5" s="1517"/>
      <c r="F5" s="1517"/>
      <c r="G5" s="1517"/>
      <c r="H5" s="1517"/>
      <c r="I5" s="1517"/>
      <c r="J5" s="1517"/>
      <c r="K5" s="1517"/>
      <c r="L5" s="1517"/>
      <c r="M5" s="1517"/>
      <c r="N5" s="544"/>
      <c r="O5" s="392"/>
      <c r="P5" s="392"/>
      <c r="Q5" s="392"/>
      <c r="R5" s="392"/>
      <c r="S5" s="392"/>
      <c r="T5" s="392"/>
      <c r="U5" s="392"/>
      <c r="V5" s="392"/>
      <c r="W5" s="392"/>
      <c r="X5" s="392"/>
      <c r="Y5" s="392"/>
      <c r="Z5" s="392"/>
    </row>
    <row r="6" spans="1:26" ht="15.75" customHeight="1">
      <c r="A6" s="546"/>
      <c r="B6" s="547"/>
      <c r="C6" s="546"/>
      <c r="D6" s="546"/>
      <c r="E6" s="546"/>
      <c r="F6" s="546"/>
      <c r="G6" s="546"/>
      <c r="H6" s="546"/>
      <c r="I6" s="546"/>
      <c r="J6" s="548"/>
      <c r="K6" s="546"/>
      <c r="L6" s="546"/>
      <c r="M6" s="546"/>
      <c r="N6" s="544"/>
      <c r="O6" s="392"/>
      <c r="P6" s="392"/>
      <c r="Q6" s="392"/>
      <c r="R6" s="392"/>
      <c r="S6" s="392"/>
      <c r="T6" s="392"/>
      <c r="U6" s="392"/>
      <c r="V6" s="392"/>
      <c r="W6" s="392"/>
      <c r="X6" s="392"/>
      <c r="Y6" s="392"/>
      <c r="Z6" s="392"/>
    </row>
    <row r="7" spans="1:26" ht="15" customHeight="1">
      <c r="A7" s="1600" t="s">
        <v>6</v>
      </c>
      <c r="B7" s="1600" t="s">
        <v>730</v>
      </c>
      <c r="C7" s="1600" t="s">
        <v>357</v>
      </c>
      <c r="D7" s="1566" t="s">
        <v>507</v>
      </c>
      <c r="E7" s="1564" t="s">
        <v>359</v>
      </c>
      <c r="F7" s="1564" t="s">
        <v>360</v>
      </c>
      <c r="G7" s="1564" t="s">
        <v>420</v>
      </c>
      <c r="H7" s="1574" t="s">
        <v>362</v>
      </c>
      <c r="I7" s="1575" t="s">
        <v>343</v>
      </c>
      <c r="J7" s="1571" t="s">
        <v>421</v>
      </c>
      <c r="K7" s="1572"/>
      <c r="L7" s="1573"/>
      <c r="M7" s="1599" t="s">
        <v>69</v>
      </c>
      <c r="N7" s="544"/>
      <c r="O7" s="392"/>
      <c r="P7" s="392"/>
      <c r="Q7" s="392"/>
      <c r="R7" s="392"/>
      <c r="S7" s="392"/>
      <c r="T7" s="392"/>
      <c r="U7" s="392"/>
      <c r="V7" s="392"/>
      <c r="W7" s="392"/>
      <c r="X7" s="392"/>
      <c r="Y7" s="392"/>
      <c r="Z7" s="392"/>
    </row>
    <row r="8" spans="1:26" ht="15.75" customHeight="1">
      <c r="A8" s="1522"/>
      <c r="B8" s="1522"/>
      <c r="C8" s="1522"/>
      <c r="D8" s="1565"/>
      <c r="E8" s="1565"/>
      <c r="F8" s="1565"/>
      <c r="G8" s="1565"/>
      <c r="H8" s="1565"/>
      <c r="I8" s="1565"/>
      <c r="J8" s="136" t="s">
        <v>364</v>
      </c>
      <c r="K8" s="136" t="s">
        <v>365</v>
      </c>
      <c r="L8" s="136" t="s">
        <v>366</v>
      </c>
      <c r="M8" s="1589"/>
      <c r="N8" s="544" t="s">
        <v>731</v>
      </c>
      <c r="O8" s="392"/>
      <c r="P8" s="392"/>
      <c r="Q8" s="392"/>
      <c r="R8" s="392"/>
      <c r="S8" s="392"/>
      <c r="T8" s="392"/>
      <c r="U8" s="392"/>
      <c r="V8" s="392"/>
      <c r="W8" s="392"/>
      <c r="X8" s="392"/>
      <c r="Y8" s="392"/>
      <c r="Z8" s="392"/>
    </row>
    <row r="9" spans="1:26" ht="15.75" customHeight="1">
      <c r="A9" s="549" t="s">
        <v>368</v>
      </c>
      <c r="B9" s="550" t="s">
        <v>369</v>
      </c>
      <c r="C9" s="549" t="s">
        <v>370</v>
      </c>
      <c r="D9" s="252" t="s">
        <v>371</v>
      </c>
      <c r="E9" s="253" t="s">
        <v>372</v>
      </c>
      <c r="F9" s="253" t="s">
        <v>373</v>
      </c>
      <c r="G9" s="253" t="s">
        <v>374</v>
      </c>
      <c r="H9" s="254" t="s">
        <v>375</v>
      </c>
      <c r="I9" s="405" t="s">
        <v>511</v>
      </c>
      <c r="J9" s="253" t="s">
        <v>377</v>
      </c>
      <c r="K9" s="253" t="s">
        <v>378</v>
      </c>
      <c r="L9" s="255">
        <v>-12</v>
      </c>
      <c r="M9" s="549" t="s">
        <v>434</v>
      </c>
      <c r="N9" s="551"/>
      <c r="O9" s="552"/>
      <c r="P9" s="392"/>
      <c r="Q9" s="392"/>
      <c r="R9" s="392"/>
      <c r="S9" s="392"/>
      <c r="T9" s="392"/>
      <c r="U9" s="392"/>
      <c r="V9" s="392"/>
      <c r="W9" s="392"/>
      <c r="X9" s="392"/>
      <c r="Y9" s="392"/>
      <c r="Z9" s="392"/>
    </row>
    <row r="10" spans="1:26" ht="15.75" customHeight="1">
      <c r="A10" s="553" t="s">
        <v>19</v>
      </c>
      <c r="B10" s="554" t="s">
        <v>732</v>
      </c>
      <c r="C10" s="555"/>
      <c r="D10" s="555"/>
      <c r="E10" s="555"/>
      <c r="F10" s="555"/>
      <c r="G10" s="555"/>
      <c r="H10" s="555"/>
      <c r="I10" s="555"/>
      <c r="J10" s="556"/>
      <c r="K10" s="555"/>
      <c r="L10" s="555"/>
      <c r="M10" s="555"/>
      <c r="N10" s="544"/>
      <c r="O10" s="392"/>
      <c r="P10" s="392"/>
      <c r="Q10" s="392"/>
      <c r="R10" s="392"/>
      <c r="S10" s="392"/>
      <c r="T10" s="392"/>
      <c r="U10" s="392"/>
      <c r="V10" s="392"/>
      <c r="W10" s="392"/>
      <c r="X10" s="392"/>
      <c r="Y10" s="392"/>
      <c r="Z10" s="392"/>
    </row>
    <row r="11" spans="1:26" ht="15.75" customHeight="1">
      <c r="A11" s="557" t="s">
        <v>71</v>
      </c>
      <c r="B11" s="558" t="s">
        <v>380</v>
      </c>
      <c r="C11" s="559"/>
      <c r="D11" s="559"/>
      <c r="E11" s="559"/>
      <c r="F11" s="559"/>
      <c r="G11" s="559"/>
      <c r="H11" s="559"/>
      <c r="I11" s="559"/>
      <c r="J11" s="560"/>
      <c r="K11" s="559"/>
      <c r="L11" s="559"/>
      <c r="M11" s="559"/>
      <c r="N11" s="544"/>
      <c r="O11" s="392"/>
      <c r="P11" s="392"/>
      <c r="Q11" s="392"/>
      <c r="R11" s="392"/>
      <c r="S11" s="392"/>
      <c r="T11" s="392"/>
      <c r="U11" s="392"/>
      <c r="V11" s="392"/>
      <c r="W11" s="392"/>
      <c r="X11" s="392"/>
      <c r="Y11" s="392"/>
      <c r="Z11" s="392"/>
    </row>
    <row r="12" spans="1:26" ht="15.75" customHeight="1">
      <c r="A12" s="561">
        <v>1</v>
      </c>
      <c r="B12" s="562" t="s">
        <v>346</v>
      </c>
      <c r="C12" s="563"/>
      <c r="D12" s="563"/>
      <c r="E12" s="563"/>
      <c r="F12" s="563"/>
      <c r="G12" s="563"/>
      <c r="H12" s="563"/>
      <c r="I12" s="563"/>
      <c r="J12" s="564"/>
      <c r="K12" s="563"/>
      <c r="L12" s="563"/>
      <c r="M12" s="563"/>
      <c r="N12" s="544"/>
      <c r="O12" s="392"/>
      <c r="P12" s="392"/>
      <c r="Q12" s="392"/>
      <c r="R12" s="392"/>
      <c r="S12" s="392"/>
      <c r="T12" s="392"/>
      <c r="U12" s="392"/>
      <c r="V12" s="392"/>
      <c r="W12" s="392"/>
      <c r="X12" s="392"/>
      <c r="Y12" s="392"/>
      <c r="Z12" s="392"/>
    </row>
    <row r="13" spans="1:26" ht="15.75" customHeight="1">
      <c r="A13" s="565" t="s">
        <v>76</v>
      </c>
      <c r="B13" s="566" t="s">
        <v>733</v>
      </c>
      <c r="C13" s="546"/>
      <c r="D13" s="546"/>
      <c r="E13" s="546"/>
      <c r="F13" s="546"/>
      <c r="G13" s="546"/>
      <c r="H13" s="546"/>
      <c r="I13" s="546"/>
      <c r="J13" s="567"/>
      <c r="K13" s="568"/>
      <c r="L13" s="568"/>
      <c r="M13" s="568"/>
      <c r="N13" s="569"/>
      <c r="O13" s="570"/>
      <c r="P13" s="392"/>
      <c r="Q13" s="392"/>
      <c r="R13" s="392"/>
      <c r="S13" s="392"/>
      <c r="T13" s="392"/>
      <c r="U13" s="392"/>
      <c r="V13" s="392"/>
      <c r="W13" s="392"/>
      <c r="X13" s="392"/>
      <c r="Y13" s="392"/>
      <c r="Z13" s="392"/>
    </row>
    <row r="14" spans="1:26" ht="15.75" customHeight="1">
      <c r="A14" s="571"/>
      <c r="B14" s="572" t="s">
        <v>734</v>
      </c>
      <c r="C14" s="573">
        <v>1</v>
      </c>
      <c r="D14" s="573">
        <v>1</v>
      </c>
      <c r="E14" s="573">
        <v>12</v>
      </c>
      <c r="F14" s="573">
        <v>1</v>
      </c>
      <c r="G14" s="573">
        <v>20</v>
      </c>
      <c r="H14" s="573">
        <f t="shared" ref="H14:H22" si="0">C14*D14*E14*F14</f>
        <v>12</v>
      </c>
      <c r="I14" s="546">
        <f t="shared" ref="I14:I22" si="1">C14*E14*F14</f>
        <v>12</v>
      </c>
      <c r="J14" s="574">
        <f>E14*15</f>
        <v>180</v>
      </c>
      <c r="K14" s="568"/>
      <c r="L14" s="568"/>
      <c r="M14" s="568"/>
      <c r="N14" s="569" t="s">
        <v>735</v>
      </c>
      <c r="O14" s="570" t="s">
        <v>736</v>
      </c>
      <c r="P14" s="392"/>
      <c r="Q14" s="392"/>
      <c r="R14" s="392"/>
      <c r="S14" s="392"/>
      <c r="T14" s="392"/>
      <c r="U14" s="392"/>
      <c r="V14" s="392"/>
      <c r="W14" s="392"/>
      <c r="X14" s="392"/>
      <c r="Y14" s="392"/>
      <c r="Z14" s="392"/>
    </row>
    <row r="15" spans="1:26" ht="15.75" customHeight="1">
      <c r="A15" s="571" t="s">
        <v>384</v>
      </c>
      <c r="B15" s="572" t="s">
        <v>737</v>
      </c>
      <c r="C15" s="573">
        <v>2</v>
      </c>
      <c r="D15" s="573">
        <v>1</v>
      </c>
      <c r="E15" s="573">
        <v>3</v>
      </c>
      <c r="F15" s="573">
        <v>1</v>
      </c>
      <c r="G15" s="573">
        <v>80</v>
      </c>
      <c r="H15" s="573">
        <f t="shared" si="0"/>
        <v>6</v>
      </c>
      <c r="I15" s="546">
        <f t="shared" si="1"/>
        <v>6</v>
      </c>
      <c r="J15" s="574">
        <f t="shared" ref="J15:J22" si="2">E15*C15*16.5</f>
        <v>99</v>
      </c>
      <c r="K15" s="568"/>
      <c r="L15" s="568"/>
      <c r="M15" s="568"/>
      <c r="N15" s="569" t="s">
        <v>735</v>
      </c>
      <c r="O15" s="570" t="s">
        <v>736</v>
      </c>
      <c r="P15" s="392"/>
      <c r="Q15" s="392"/>
      <c r="R15" s="392"/>
      <c r="S15" s="392"/>
      <c r="T15" s="392"/>
      <c r="U15" s="392"/>
      <c r="V15" s="392"/>
      <c r="W15" s="392"/>
      <c r="X15" s="392"/>
      <c r="Y15" s="392"/>
      <c r="Z15" s="392"/>
    </row>
    <row r="16" spans="1:26" ht="15.75" customHeight="1">
      <c r="A16" s="575" t="s">
        <v>385</v>
      </c>
      <c r="B16" s="572" t="s">
        <v>738</v>
      </c>
      <c r="C16" s="546">
        <v>2</v>
      </c>
      <c r="D16" s="546">
        <v>1</v>
      </c>
      <c r="E16" s="546">
        <v>3</v>
      </c>
      <c r="F16" s="546">
        <v>1</v>
      </c>
      <c r="G16" s="546">
        <v>80</v>
      </c>
      <c r="H16" s="573">
        <f t="shared" si="0"/>
        <v>6</v>
      </c>
      <c r="I16" s="546">
        <f t="shared" si="1"/>
        <v>6</v>
      </c>
      <c r="J16" s="574">
        <f t="shared" si="2"/>
        <v>99</v>
      </c>
      <c r="K16" s="568"/>
      <c r="L16" s="568"/>
      <c r="M16" s="568"/>
      <c r="N16" s="569"/>
      <c r="O16" s="570"/>
      <c r="P16" s="392"/>
      <c r="Q16" s="392"/>
      <c r="R16" s="392"/>
      <c r="S16" s="392"/>
      <c r="T16" s="392"/>
      <c r="U16" s="392"/>
      <c r="V16" s="392"/>
      <c r="W16" s="392"/>
      <c r="X16" s="392"/>
      <c r="Y16" s="392"/>
      <c r="Z16" s="392"/>
    </row>
    <row r="17" spans="1:26" ht="15.75" customHeight="1">
      <c r="A17" s="575" t="s">
        <v>386</v>
      </c>
      <c r="B17" s="576" t="s">
        <v>739</v>
      </c>
      <c r="C17" s="546">
        <v>1</v>
      </c>
      <c r="D17" s="546">
        <v>1</v>
      </c>
      <c r="E17" s="546">
        <v>3</v>
      </c>
      <c r="F17" s="546">
        <v>1</v>
      </c>
      <c r="G17" s="546">
        <v>45</v>
      </c>
      <c r="H17" s="573">
        <f t="shared" si="0"/>
        <v>3</v>
      </c>
      <c r="I17" s="546">
        <f t="shared" si="1"/>
        <v>3</v>
      </c>
      <c r="J17" s="574">
        <f t="shared" si="2"/>
        <v>49.5</v>
      </c>
      <c r="K17" s="568"/>
      <c r="L17" s="568"/>
      <c r="M17" s="568" t="s">
        <v>740</v>
      </c>
      <c r="N17" s="569"/>
      <c r="O17" s="570"/>
      <c r="P17" s="392"/>
      <c r="Q17" s="392"/>
      <c r="R17" s="392"/>
      <c r="S17" s="392"/>
      <c r="T17" s="392"/>
      <c r="U17" s="392"/>
      <c r="V17" s="392"/>
      <c r="W17" s="392"/>
      <c r="X17" s="392"/>
      <c r="Y17" s="392"/>
      <c r="Z17" s="392"/>
    </row>
    <row r="18" spans="1:26" ht="15.75" customHeight="1">
      <c r="A18" s="575" t="s">
        <v>387</v>
      </c>
      <c r="B18" s="576" t="s">
        <v>741</v>
      </c>
      <c r="C18" s="546">
        <v>1</v>
      </c>
      <c r="D18" s="546">
        <v>0.5</v>
      </c>
      <c r="E18" s="546">
        <v>1</v>
      </c>
      <c r="F18" s="546">
        <v>1</v>
      </c>
      <c r="G18" s="546">
        <v>5</v>
      </c>
      <c r="H18" s="573">
        <f t="shared" si="0"/>
        <v>0.5</v>
      </c>
      <c r="I18" s="546">
        <f t="shared" si="1"/>
        <v>1</v>
      </c>
      <c r="J18" s="574">
        <f t="shared" si="2"/>
        <v>16.5</v>
      </c>
      <c r="K18" s="568"/>
      <c r="L18" s="568"/>
      <c r="M18" s="568" t="s">
        <v>742</v>
      </c>
      <c r="N18" s="569"/>
      <c r="O18" s="570"/>
      <c r="P18" s="392"/>
      <c r="Q18" s="392"/>
      <c r="R18" s="392"/>
      <c r="S18" s="392"/>
      <c r="T18" s="392"/>
      <c r="U18" s="392"/>
      <c r="V18" s="392"/>
      <c r="W18" s="392"/>
      <c r="X18" s="392"/>
      <c r="Y18" s="392"/>
      <c r="Z18" s="392"/>
    </row>
    <row r="19" spans="1:26" ht="15.75" customHeight="1">
      <c r="A19" s="575" t="s">
        <v>388</v>
      </c>
      <c r="B19" s="576" t="s">
        <v>743</v>
      </c>
      <c r="C19" s="546">
        <v>2</v>
      </c>
      <c r="D19" s="546">
        <v>1</v>
      </c>
      <c r="E19" s="546">
        <v>1</v>
      </c>
      <c r="F19" s="546">
        <v>1</v>
      </c>
      <c r="G19" s="546">
        <v>18</v>
      </c>
      <c r="H19" s="573">
        <f t="shared" si="0"/>
        <v>2</v>
      </c>
      <c r="I19" s="546">
        <f t="shared" si="1"/>
        <v>2</v>
      </c>
      <c r="J19" s="574">
        <f t="shared" si="2"/>
        <v>33</v>
      </c>
      <c r="K19" s="568"/>
      <c r="L19" s="568"/>
      <c r="M19" s="568"/>
      <c r="N19" s="569"/>
      <c r="O19" s="570"/>
      <c r="P19" s="392"/>
      <c r="Q19" s="392"/>
      <c r="R19" s="392"/>
      <c r="S19" s="392"/>
      <c r="T19" s="392"/>
      <c r="U19" s="392"/>
      <c r="V19" s="392"/>
      <c r="W19" s="392"/>
      <c r="X19" s="392"/>
      <c r="Y19" s="392"/>
      <c r="Z19" s="392"/>
    </row>
    <row r="20" spans="1:26" ht="15.75" customHeight="1">
      <c r="A20" s="575" t="s">
        <v>389</v>
      </c>
      <c r="B20" s="576" t="s">
        <v>744</v>
      </c>
      <c r="C20" s="546">
        <v>4</v>
      </c>
      <c r="D20" s="546">
        <v>1</v>
      </c>
      <c r="E20" s="546">
        <v>1</v>
      </c>
      <c r="F20" s="546">
        <v>1</v>
      </c>
      <c r="G20" s="546">
        <v>60</v>
      </c>
      <c r="H20" s="573">
        <f t="shared" si="0"/>
        <v>4</v>
      </c>
      <c r="I20" s="546">
        <f t="shared" si="1"/>
        <v>4</v>
      </c>
      <c r="J20" s="574">
        <f t="shared" si="2"/>
        <v>66</v>
      </c>
      <c r="K20" s="568"/>
      <c r="L20" s="568"/>
      <c r="M20" s="568" t="s">
        <v>740</v>
      </c>
      <c r="N20" s="569"/>
      <c r="O20" s="570"/>
      <c r="P20" s="392"/>
      <c r="Q20" s="392"/>
      <c r="R20" s="392"/>
      <c r="S20" s="392"/>
      <c r="T20" s="392"/>
      <c r="U20" s="392"/>
      <c r="V20" s="392"/>
      <c r="W20" s="392"/>
      <c r="X20" s="392"/>
      <c r="Y20" s="392"/>
      <c r="Z20" s="392"/>
    </row>
    <row r="21" spans="1:26" ht="15.75" customHeight="1">
      <c r="A21" s="577"/>
      <c r="B21" s="578" t="s">
        <v>745</v>
      </c>
      <c r="C21" s="546">
        <v>5</v>
      </c>
      <c r="D21" s="546">
        <v>1</v>
      </c>
      <c r="E21" s="546">
        <v>1</v>
      </c>
      <c r="F21" s="546">
        <v>1</v>
      </c>
      <c r="G21" s="546">
        <v>18</v>
      </c>
      <c r="H21" s="573">
        <f t="shared" si="0"/>
        <v>5</v>
      </c>
      <c r="I21" s="546">
        <f t="shared" si="1"/>
        <v>5</v>
      </c>
      <c r="J21" s="574">
        <f t="shared" si="2"/>
        <v>82.5</v>
      </c>
      <c r="K21" s="568"/>
      <c r="L21" s="568"/>
      <c r="M21" s="568"/>
      <c r="N21" s="569"/>
      <c r="O21" s="570"/>
      <c r="P21" s="392"/>
      <c r="Q21" s="392"/>
      <c r="R21" s="392"/>
      <c r="S21" s="392"/>
      <c r="T21" s="392"/>
      <c r="U21" s="392"/>
      <c r="V21" s="392"/>
      <c r="W21" s="392"/>
      <c r="X21" s="392"/>
      <c r="Y21" s="392"/>
      <c r="Z21" s="392"/>
    </row>
    <row r="22" spans="1:26" ht="15.75" customHeight="1">
      <c r="A22" s="577" t="s">
        <v>746</v>
      </c>
      <c r="B22" s="578" t="s">
        <v>747</v>
      </c>
      <c r="C22" s="546">
        <v>1</v>
      </c>
      <c r="D22" s="546">
        <v>1</v>
      </c>
      <c r="E22" s="546">
        <v>3</v>
      </c>
      <c r="F22" s="546">
        <v>1</v>
      </c>
      <c r="G22" s="546">
        <v>60</v>
      </c>
      <c r="H22" s="573">
        <f t="shared" si="0"/>
        <v>3</v>
      </c>
      <c r="I22" s="546">
        <f t="shared" si="1"/>
        <v>3</v>
      </c>
      <c r="J22" s="574">
        <f t="shared" si="2"/>
        <v>49.5</v>
      </c>
      <c r="K22" s="568"/>
      <c r="L22" s="568"/>
      <c r="M22" s="568"/>
      <c r="N22" s="569"/>
      <c r="O22" s="570"/>
      <c r="P22" s="392"/>
      <c r="Q22" s="392"/>
      <c r="R22" s="392"/>
      <c r="S22" s="392"/>
      <c r="T22" s="392"/>
      <c r="U22" s="392"/>
      <c r="V22" s="392"/>
      <c r="W22" s="392"/>
      <c r="X22" s="392"/>
      <c r="Y22" s="392"/>
      <c r="Z22" s="392"/>
    </row>
    <row r="23" spans="1:26" ht="15.75" customHeight="1">
      <c r="A23" s="579" t="s">
        <v>78</v>
      </c>
      <c r="B23" s="566" t="s">
        <v>451</v>
      </c>
      <c r="C23" s="546"/>
      <c r="D23" s="546"/>
      <c r="E23" s="546"/>
      <c r="F23" s="546"/>
      <c r="G23" s="546"/>
      <c r="H23" s="546"/>
      <c r="I23" s="546"/>
      <c r="J23" s="567"/>
      <c r="K23" s="568"/>
      <c r="L23" s="568"/>
      <c r="M23" s="568"/>
      <c r="N23" s="569"/>
      <c r="O23" s="570"/>
      <c r="P23" s="392"/>
      <c r="Q23" s="392"/>
      <c r="R23" s="392"/>
      <c r="S23" s="392"/>
      <c r="T23" s="392"/>
      <c r="U23" s="392"/>
      <c r="V23" s="392"/>
      <c r="W23" s="392"/>
      <c r="X23" s="392"/>
      <c r="Y23" s="392"/>
      <c r="Z23" s="392"/>
    </row>
    <row r="24" spans="1:26" ht="15.75" customHeight="1">
      <c r="A24" s="580">
        <v>2</v>
      </c>
      <c r="B24" s="581" t="s">
        <v>398</v>
      </c>
      <c r="C24" s="546"/>
      <c r="D24" s="546"/>
      <c r="E24" s="546"/>
      <c r="F24" s="546"/>
      <c r="G24" s="546"/>
      <c r="H24" s="546"/>
      <c r="I24" s="546"/>
      <c r="J24" s="567"/>
      <c r="K24" s="568"/>
      <c r="L24" s="568"/>
      <c r="M24" s="568"/>
      <c r="N24" s="569"/>
      <c r="O24" s="570"/>
      <c r="P24" s="392"/>
      <c r="Q24" s="392"/>
      <c r="R24" s="392"/>
      <c r="S24" s="392"/>
      <c r="T24" s="392"/>
      <c r="U24" s="392"/>
      <c r="V24" s="392"/>
      <c r="W24" s="392"/>
      <c r="X24" s="392"/>
      <c r="Y24" s="392"/>
      <c r="Z24" s="392"/>
    </row>
    <row r="25" spans="1:26" ht="15.75" customHeight="1">
      <c r="A25" s="579" t="s">
        <v>76</v>
      </c>
      <c r="B25" s="582" t="s">
        <v>748</v>
      </c>
      <c r="C25" s="546"/>
      <c r="D25" s="546"/>
      <c r="E25" s="546"/>
      <c r="F25" s="546"/>
      <c r="G25" s="546"/>
      <c r="H25" s="546"/>
      <c r="I25" s="546"/>
      <c r="J25" s="567"/>
      <c r="K25" s="568"/>
      <c r="L25" s="568"/>
      <c r="M25" s="568"/>
      <c r="N25" s="569"/>
      <c r="O25" s="570"/>
      <c r="P25" s="392"/>
      <c r="Q25" s="392"/>
      <c r="R25" s="392"/>
      <c r="S25" s="392"/>
      <c r="T25" s="392"/>
      <c r="U25" s="392"/>
      <c r="V25" s="392"/>
      <c r="W25" s="392"/>
      <c r="X25" s="392"/>
      <c r="Y25" s="392"/>
      <c r="Z25" s="392"/>
    </row>
    <row r="26" spans="1:26" ht="15.75" customHeight="1">
      <c r="A26" s="583" t="s">
        <v>382</v>
      </c>
      <c r="B26" s="584" t="s">
        <v>749</v>
      </c>
      <c r="C26" s="573">
        <v>3</v>
      </c>
      <c r="D26" s="573" t="s">
        <v>750</v>
      </c>
      <c r="E26" s="573">
        <v>2</v>
      </c>
      <c r="F26" s="573">
        <v>1</v>
      </c>
      <c r="G26" s="585">
        <v>7</v>
      </c>
      <c r="H26" s="573">
        <v>9</v>
      </c>
      <c r="I26" s="546">
        <v>6</v>
      </c>
      <c r="J26" s="574">
        <f t="shared" ref="J26:J59" si="3">E26*52.125</f>
        <v>104.25</v>
      </c>
      <c r="K26" s="568"/>
      <c r="L26" s="568"/>
      <c r="M26" s="568"/>
      <c r="N26" s="569"/>
      <c r="O26" s="570"/>
      <c r="P26" s="392"/>
      <c r="Q26" s="392"/>
      <c r="R26" s="392"/>
      <c r="S26" s="392"/>
      <c r="T26" s="392"/>
      <c r="U26" s="392"/>
      <c r="V26" s="392"/>
      <c r="W26" s="392"/>
      <c r="X26" s="392"/>
      <c r="Y26" s="392"/>
      <c r="Z26" s="392"/>
    </row>
    <row r="27" spans="1:26" ht="15.75" customHeight="1">
      <c r="A27" s="586" t="s">
        <v>384</v>
      </c>
      <c r="B27" s="584" t="s">
        <v>751</v>
      </c>
      <c r="C27" s="573">
        <v>3</v>
      </c>
      <c r="D27" s="573" t="s">
        <v>750</v>
      </c>
      <c r="E27" s="573">
        <v>2</v>
      </c>
      <c r="F27" s="573">
        <v>1</v>
      </c>
      <c r="G27" s="585">
        <v>7</v>
      </c>
      <c r="H27" s="573">
        <v>9</v>
      </c>
      <c r="I27" s="546">
        <v>6</v>
      </c>
      <c r="J27" s="574">
        <f t="shared" si="3"/>
        <v>104.25</v>
      </c>
      <c r="K27" s="568"/>
      <c r="L27" s="568"/>
      <c r="M27" s="568"/>
      <c r="N27" s="569"/>
      <c r="O27" s="570"/>
      <c r="P27" s="392"/>
      <c r="Q27" s="392"/>
      <c r="R27" s="392"/>
      <c r="S27" s="392"/>
      <c r="T27" s="392"/>
      <c r="U27" s="392"/>
      <c r="V27" s="392"/>
      <c r="W27" s="392"/>
      <c r="X27" s="392"/>
      <c r="Y27" s="392"/>
      <c r="Z27" s="392"/>
    </row>
    <row r="28" spans="1:26" ht="15.75" customHeight="1">
      <c r="A28" s="583" t="s">
        <v>385</v>
      </c>
      <c r="B28" s="584" t="s">
        <v>752</v>
      </c>
      <c r="C28" s="573">
        <v>3</v>
      </c>
      <c r="D28" s="573" t="s">
        <v>750</v>
      </c>
      <c r="E28" s="573">
        <v>2</v>
      </c>
      <c r="F28" s="573">
        <v>1</v>
      </c>
      <c r="G28" s="585">
        <v>7</v>
      </c>
      <c r="H28" s="573">
        <v>9</v>
      </c>
      <c r="I28" s="546">
        <v>6</v>
      </c>
      <c r="J28" s="574">
        <f t="shared" si="3"/>
        <v>104.25</v>
      </c>
      <c r="K28" s="568"/>
      <c r="L28" s="568"/>
      <c r="M28" s="568"/>
      <c r="N28" s="569"/>
      <c r="O28" s="570"/>
      <c r="P28" s="392"/>
      <c r="Q28" s="392"/>
      <c r="R28" s="392"/>
      <c r="S28" s="392"/>
      <c r="T28" s="392"/>
      <c r="U28" s="392"/>
      <c r="V28" s="392"/>
      <c r="W28" s="392"/>
      <c r="X28" s="392"/>
      <c r="Y28" s="392"/>
      <c r="Z28" s="392"/>
    </row>
    <row r="29" spans="1:26" ht="15.75" customHeight="1">
      <c r="A29" s="583" t="s">
        <v>386</v>
      </c>
      <c r="B29" s="584" t="s">
        <v>753</v>
      </c>
      <c r="C29" s="573">
        <v>3</v>
      </c>
      <c r="D29" s="573" t="s">
        <v>750</v>
      </c>
      <c r="E29" s="573">
        <v>2</v>
      </c>
      <c r="F29" s="573">
        <v>1</v>
      </c>
      <c r="G29" s="585">
        <v>7</v>
      </c>
      <c r="H29" s="573">
        <v>9</v>
      </c>
      <c r="I29" s="546">
        <v>6</v>
      </c>
      <c r="J29" s="574">
        <f t="shared" si="3"/>
        <v>104.25</v>
      </c>
      <c r="K29" s="568"/>
      <c r="L29" s="568"/>
      <c r="M29" s="568"/>
      <c r="N29" s="569"/>
      <c r="O29" s="570"/>
      <c r="P29" s="392"/>
      <c r="Q29" s="392"/>
      <c r="R29" s="392"/>
      <c r="S29" s="392"/>
      <c r="T29" s="392"/>
      <c r="U29" s="392"/>
      <c r="V29" s="392"/>
      <c r="W29" s="392"/>
      <c r="X29" s="392"/>
      <c r="Y29" s="392"/>
      <c r="Z29" s="392"/>
    </row>
    <row r="30" spans="1:26" ht="15.75" customHeight="1">
      <c r="A30" s="586" t="s">
        <v>387</v>
      </c>
      <c r="B30" s="587" t="s">
        <v>754</v>
      </c>
      <c r="C30" s="573">
        <v>3</v>
      </c>
      <c r="D30" s="573" t="s">
        <v>750</v>
      </c>
      <c r="E30" s="573">
        <v>2</v>
      </c>
      <c r="F30" s="573">
        <v>1</v>
      </c>
      <c r="G30" s="585">
        <v>7</v>
      </c>
      <c r="H30" s="573">
        <v>9</v>
      </c>
      <c r="I30" s="546">
        <v>6</v>
      </c>
      <c r="J30" s="574">
        <f t="shared" si="3"/>
        <v>104.25</v>
      </c>
      <c r="K30" s="568"/>
      <c r="L30" s="568"/>
      <c r="M30" s="568"/>
      <c r="N30" s="569"/>
      <c r="O30" s="570"/>
      <c r="P30" s="392"/>
      <c r="Q30" s="392"/>
      <c r="R30" s="392"/>
      <c r="S30" s="392"/>
      <c r="T30" s="392"/>
      <c r="U30" s="392"/>
      <c r="V30" s="392"/>
      <c r="W30" s="392"/>
      <c r="X30" s="392"/>
      <c r="Y30" s="392"/>
      <c r="Z30" s="392"/>
    </row>
    <row r="31" spans="1:26" ht="15.75" customHeight="1">
      <c r="A31" s="588" t="s">
        <v>388</v>
      </c>
      <c r="B31" s="589" t="s">
        <v>755</v>
      </c>
      <c r="C31" s="573">
        <v>3</v>
      </c>
      <c r="D31" s="573" t="s">
        <v>750</v>
      </c>
      <c r="E31" s="573">
        <v>2</v>
      </c>
      <c r="F31" s="573">
        <v>1</v>
      </c>
      <c r="G31" s="585">
        <v>7</v>
      </c>
      <c r="H31" s="573">
        <v>9</v>
      </c>
      <c r="I31" s="546">
        <v>6</v>
      </c>
      <c r="J31" s="574">
        <f t="shared" si="3"/>
        <v>104.25</v>
      </c>
      <c r="K31" s="568"/>
      <c r="L31" s="568"/>
      <c r="M31" s="568"/>
      <c r="N31" s="569"/>
      <c r="O31" s="570"/>
      <c r="P31" s="392"/>
      <c r="Q31" s="392"/>
      <c r="R31" s="392"/>
      <c r="S31" s="392"/>
      <c r="T31" s="392"/>
      <c r="U31" s="392"/>
      <c r="V31" s="392"/>
      <c r="W31" s="392"/>
      <c r="X31" s="392"/>
      <c r="Y31" s="392"/>
      <c r="Z31" s="392"/>
    </row>
    <row r="32" spans="1:26" ht="15.75" customHeight="1">
      <c r="A32" s="568" t="s">
        <v>389</v>
      </c>
      <c r="B32" s="578" t="s">
        <v>756</v>
      </c>
      <c r="C32" s="573">
        <v>3</v>
      </c>
      <c r="D32" s="573" t="s">
        <v>750</v>
      </c>
      <c r="E32" s="573">
        <v>2</v>
      </c>
      <c r="F32" s="573">
        <v>1</v>
      </c>
      <c r="G32" s="585">
        <v>7</v>
      </c>
      <c r="H32" s="573">
        <v>9</v>
      </c>
      <c r="I32" s="546">
        <v>6</v>
      </c>
      <c r="J32" s="574">
        <f t="shared" si="3"/>
        <v>104.25</v>
      </c>
      <c r="K32" s="568"/>
      <c r="L32" s="568"/>
      <c r="M32" s="568"/>
      <c r="N32" s="569"/>
      <c r="O32" s="570"/>
      <c r="P32" s="392"/>
      <c r="Q32" s="392"/>
      <c r="R32" s="392"/>
      <c r="S32" s="392"/>
      <c r="T32" s="392"/>
      <c r="U32" s="392"/>
      <c r="V32" s="392"/>
      <c r="W32" s="392"/>
      <c r="X32" s="392"/>
      <c r="Y32" s="392"/>
      <c r="Z32" s="392"/>
    </row>
    <row r="33" spans="1:26" ht="15.75" customHeight="1">
      <c r="A33" s="575" t="s">
        <v>390</v>
      </c>
      <c r="B33" s="578" t="s">
        <v>757</v>
      </c>
      <c r="C33" s="573">
        <v>3</v>
      </c>
      <c r="D33" s="573" t="s">
        <v>750</v>
      </c>
      <c r="E33" s="573">
        <v>2</v>
      </c>
      <c r="F33" s="573">
        <v>1</v>
      </c>
      <c r="G33" s="585">
        <v>7</v>
      </c>
      <c r="H33" s="573">
        <v>9</v>
      </c>
      <c r="I33" s="546">
        <v>6</v>
      </c>
      <c r="J33" s="574">
        <f t="shared" si="3"/>
        <v>104.25</v>
      </c>
      <c r="K33" s="568"/>
      <c r="L33" s="568"/>
      <c r="M33" s="568"/>
      <c r="N33" s="569"/>
      <c r="O33" s="570"/>
      <c r="P33" s="392"/>
      <c r="Q33" s="392"/>
      <c r="R33" s="392"/>
      <c r="S33" s="392"/>
      <c r="T33" s="392"/>
      <c r="U33" s="392"/>
      <c r="V33" s="392"/>
      <c r="W33" s="392"/>
      <c r="X33" s="392"/>
      <c r="Y33" s="392"/>
      <c r="Z33" s="392"/>
    </row>
    <row r="34" spans="1:26" ht="15.75" customHeight="1">
      <c r="A34" s="571" t="s">
        <v>391</v>
      </c>
      <c r="B34" s="590" t="s">
        <v>758</v>
      </c>
      <c r="C34" s="585">
        <v>3</v>
      </c>
      <c r="D34" s="573" t="s">
        <v>750</v>
      </c>
      <c r="E34" s="585">
        <v>1</v>
      </c>
      <c r="F34" s="573">
        <v>1</v>
      </c>
      <c r="G34" s="585">
        <v>7</v>
      </c>
      <c r="H34" s="573" t="s">
        <v>759</v>
      </c>
      <c r="I34" s="546">
        <v>3</v>
      </c>
      <c r="J34" s="574">
        <f t="shared" si="3"/>
        <v>52.125</v>
      </c>
      <c r="K34" s="568"/>
      <c r="L34" s="568"/>
      <c r="M34" s="568"/>
      <c r="N34" s="569"/>
      <c r="O34" s="570"/>
      <c r="P34" s="392"/>
      <c r="Q34" s="392"/>
      <c r="R34" s="392"/>
      <c r="S34" s="392"/>
      <c r="T34" s="392"/>
      <c r="U34" s="392"/>
      <c r="V34" s="392"/>
      <c r="W34" s="392"/>
      <c r="X34" s="392"/>
      <c r="Y34" s="392"/>
      <c r="Z34" s="392"/>
    </row>
    <row r="35" spans="1:26" ht="15.75" customHeight="1">
      <c r="A35" s="575" t="s">
        <v>392</v>
      </c>
      <c r="B35" s="590" t="s">
        <v>758</v>
      </c>
      <c r="C35" s="585">
        <v>3</v>
      </c>
      <c r="D35" s="573" t="s">
        <v>750</v>
      </c>
      <c r="E35" s="585">
        <v>1</v>
      </c>
      <c r="F35" s="573">
        <v>1</v>
      </c>
      <c r="G35" s="585">
        <v>7</v>
      </c>
      <c r="H35" s="573" t="s">
        <v>759</v>
      </c>
      <c r="I35" s="546">
        <v>3</v>
      </c>
      <c r="J35" s="574">
        <f t="shared" si="3"/>
        <v>52.125</v>
      </c>
      <c r="K35" s="568"/>
      <c r="L35" s="568"/>
      <c r="M35" s="568"/>
      <c r="N35" s="569"/>
      <c r="O35" s="570"/>
      <c r="P35" s="392"/>
      <c r="Q35" s="392"/>
      <c r="R35" s="392"/>
      <c r="S35" s="392"/>
      <c r="T35" s="392"/>
      <c r="U35" s="392"/>
      <c r="V35" s="392"/>
      <c r="W35" s="392"/>
      <c r="X35" s="392"/>
      <c r="Y35" s="392"/>
      <c r="Z35" s="392"/>
    </row>
    <row r="36" spans="1:26" ht="15.75" customHeight="1">
      <c r="A36" s="571" t="s">
        <v>393</v>
      </c>
      <c r="B36" s="590" t="s">
        <v>760</v>
      </c>
      <c r="C36" s="585">
        <v>3</v>
      </c>
      <c r="D36" s="573" t="s">
        <v>750</v>
      </c>
      <c r="E36" s="585">
        <v>1</v>
      </c>
      <c r="F36" s="573">
        <v>1</v>
      </c>
      <c r="G36" s="585">
        <v>7</v>
      </c>
      <c r="H36" s="573" t="s">
        <v>759</v>
      </c>
      <c r="I36" s="546">
        <v>3</v>
      </c>
      <c r="J36" s="574">
        <f t="shared" si="3"/>
        <v>52.125</v>
      </c>
      <c r="K36" s="568"/>
      <c r="L36" s="568"/>
      <c r="M36" s="568"/>
      <c r="N36" s="569"/>
      <c r="O36" s="570"/>
      <c r="P36" s="392"/>
      <c r="Q36" s="392"/>
      <c r="R36" s="392"/>
      <c r="S36" s="392"/>
      <c r="T36" s="392"/>
      <c r="U36" s="392"/>
      <c r="V36" s="392"/>
      <c r="W36" s="392"/>
      <c r="X36" s="392"/>
      <c r="Y36" s="392"/>
      <c r="Z36" s="392"/>
    </row>
    <row r="37" spans="1:26" ht="15.75" customHeight="1">
      <c r="A37" s="575" t="s">
        <v>394</v>
      </c>
      <c r="B37" s="590" t="s">
        <v>761</v>
      </c>
      <c r="C37" s="585">
        <v>3</v>
      </c>
      <c r="D37" s="573" t="s">
        <v>750</v>
      </c>
      <c r="E37" s="585">
        <v>1</v>
      </c>
      <c r="F37" s="573">
        <v>1</v>
      </c>
      <c r="G37" s="585">
        <v>7</v>
      </c>
      <c r="H37" s="573" t="s">
        <v>759</v>
      </c>
      <c r="I37" s="546">
        <v>3</v>
      </c>
      <c r="J37" s="574">
        <f t="shared" si="3"/>
        <v>52.125</v>
      </c>
      <c r="K37" s="568"/>
      <c r="L37" s="568"/>
      <c r="M37" s="568"/>
      <c r="N37" s="569"/>
      <c r="O37" s="570"/>
      <c r="P37" s="392"/>
      <c r="Q37" s="392"/>
      <c r="R37" s="392"/>
      <c r="S37" s="392"/>
      <c r="T37" s="392"/>
      <c r="U37" s="392"/>
      <c r="V37" s="392"/>
      <c r="W37" s="392"/>
      <c r="X37" s="392"/>
      <c r="Y37" s="392"/>
      <c r="Z37" s="392"/>
    </row>
    <row r="38" spans="1:26" ht="15.75" customHeight="1">
      <c r="A38" s="571" t="s">
        <v>407</v>
      </c>
      <c r="B38" s="590" t="s">
        <v>762</v>
      </c>
      <c r="C38" s="585">
        <v>3</v>
      </c>
      <c r="D38" s="573" t="s">
        <v>750</v>
      </c>
      <c r="E38" s="585">
        <v>1</v>
      </c>
      <c r="F38" s="573">
        <v>1</v>
      </c>
      <c r="G38" s="585">
        <v>7</v>
      </c>
      <c r="H38" s="573" t="s">
        <v>759</v>
      </c>
      <c r="I38" s="546">
        <v>3</v>
      </c>
      <c r="J38" s="574">
        <f t="shared" si="3"/>
        <v>52.125</v>
      </c>
      <c r="K38" s="568"/>
      <c r="L38" s="568"/>
      <c r="M38" s="568"/>
      <c r="N38" s="569"/>
      <c r="O38" s="570"/>
      <c r="P38" s="392"/>
      <c r="Q38" s="392"/>
      <c r="R38" s="392"/>
      <c r="S38" s="392"/>
      <c r="T38" s="392"/>
      <c r="U38" s="392"/>
      <c r="V38" s="392"/>
      <c r="W38" s="392"/>
      <c r="X38" s="392"/>
      <c r="Y38" s="392"/>
      <c r="Z38" s="392"/>
    </row>
    <row r="39" spans="1:26" ht="15.75" customHeight="1">
      <c r="A39" s="583" t="s">
        <v>409</v>
      </c>
      <c r="B39" s="590" t="s">
        <v>762</v>
      </c>
      <c r="C39" s="585">
        <v>3</v>
      </c>
      <c r="D39" s="573" t="s">
        <v>750</v>
      </c>
      <c r="E39" s="585">
        <v>1</v>
      </c>
      <c r="F39" s="573">
        <v>1</v>
      </c>
      <c r="G39" s="585">
        <v>7</v>
      </c>
      <c r="H39" s="573" t="s">
        <v>759</v>
      </c>
      <c r="I39" s="546">
        <v>3</v>
      </c>
      <c r="J39" s="574">
        <f t="shared" si="3"/>
        <v>52.125</v>
      </c>
      <c r="K39" s="568"/>
      <c r="L39" s="568"/>
      <c r="M39" s="568"/>
      <c r="N39" s="569"/>
      <c r="O39" s="570"/>
      <c r="P39" s="392"/>
      <c r="Q39" s="392"/>
      <c r="R39" s="392"/>
      <c r="S39" s="392"/>
      <c r="T39" s="392"/>
      <c r="U39" s="392"/>
      <c r="V39" s="392"/>
      <c r="W39" s="392"/>
      <c r="X39" s="392"/>
      <c r="Y39" s="392"/>
      <c r="Z39" s="392"/>
    </row>
    <row r="40" spans="1:26" ht="15.75" customHeight="1">
      <c r="A40" s="586" t="s">
        <v>396</v>
      </c>
      <c r="B40" s="590" t="s">
        <v>763</v>
      </c>
      <c r="C40" s="585">
        <v>3</v>
      </c>
      <c r="D40" s="573" t="s">
        <v>750</v>
      </c>
      <c r="E40" s="585">
        <v>1</v>
      </c>
      <c r="F40" s="573">
        <v>1</v>
      </c>
      <c r="G40" s="585">
        <v>7</v>
      </c>
      <c r="H40" s="573" t="s">
        <v>759</v>
      </c>
      <c r="I40" s="546">
        <v>3</v>
      </c>
      <c r="J40" s="574">
        <f t="shared" si="3"/>
        <v>52.125</v>
      </c>
      <c r="K40" s="568"/>
      <c r="L40" s="568"/>
      <c r="M40" s="568"/>
      <c r="N40" s="569"/>
      <c r="O40" s="570"/>
      <c r="P40" s="392"/>
      <c r="Q40" s="392"/>
      <c r="R40" s="392"/>
      <c r="S40" s="392"/>
      <c r="T40" s="392"/>
      <c r="U40" s="392"/>
      <c r="V40" s="392"/>
      <c r="W40" s="392"/>
      <c r="X40" s="392"/>
      <c r="Y40" s="392"/>
      <c r="Z40" s="392"/>
    </row>
    <row r="41" spans="1:26" ht="15.75" customHeight="1">
      <c r="A41" s="586" t="s">
        <v>527</v>
      </c>
      <c r="B41" s="590" t="s">
        <v>764</v>
      </c>
      <c r="C41" s="585">
        <v>3</v>
      </c>
      <c r="D41" s="573" t="s">
        <v>750</v>
      </c>
      <c r="E41" s="585">
        <v>1</v>
      </c>
      <c r="F41" s="573">
        <v>1</v>
      </c>
      <c r="G41" s="585">
        <v>5</v>
      </c>
      <c r="H41" s="573" t="s">
        <v>759</v>
      </c>
      <c r="I41" s="546">
        <v>3</v>
      </c>
      <c r="J41" s="574">
        <f t="shared" si="3"/>
        <v>52.125</v>
      </c>
      <c r="K41" s="568"/>
      <c r="L41" s="568"/>
      <c r="M41" s="568"/>
      <c r="N41" s="569"/>
      <c r="O41" s="570"/>
      <c r="P41" s="392"/>
      <c r="Q41" s="392"/>
      <c r="R41" s="392"/>
      <c r="S41" s="392"/>
      <c r="T41" s="392"/>
      <c r="U41" s="392"/>
      <c r="V41" s="392"/>
      <c r="W41" s="392"/>
      <c r="X41" s="392"/>
      <c r="Y41" s="392"/>
      <c r="Z41" s="392"/>
    </row>
    <row r="42" spans="1:26" ht="15.75" customHeight="1">
      <c r="A42" s="583" t="s">
        <v>528</v>
      </c>
      <c r="B42" s="590" t="s">
        <v>764</v>
      </c>
      <c r="C42" s="585">
        <v>3</v>
      </c>
      <c r="D42" s="573" t="s">
        <v>750</v>
      </c>
      <c r="E42" s="585">
        <v>1</v>
      </c>
      <c r="F42" s="573">
        <v>1</v>
      </c>
      <c r="G42" s="585">
        <v>7</v>
      </c>
      <c r="H42" s="573" t="s">
        <v>759</v>
      </c>
      <c r="I42" s="546">
        <v>3</v>
      </c>
      <c r="J42" s="574">
        <f t="shared" si="3"/>
        <v>52.125</v>
      </c>
      <c r="K42" s="568"/>
      <c r="L42" s="568"/>
      <c r="M42" s="568"/>
      <c r="N42" s="569"/>
      <c r="O42" s="570"/>
      <c r="P42" s="392"/>
      <c r="Q42" s="392"/>
      <c r="R42" s="392"/>
      <c r="S42" s="392"/>
      <c r="T42" s="392"/>
      <c r="U42" s="392"/>
      <c r="V42" s="392"/>
      <c r="W42" s="392"/>
      <c r="X42" s="392"/>
      <c r="Y42" s="392"/>
      <c r="Z42" s="392"/>
    </row>
    <row r="43" spans="1:26" ht="15.75" customHeight="1">
      <c r="A43" s="586" t="s">
        <v>530</v>
      </c>
      <c r="B43" s="590" t="s">
        <v>765</v>
      </c>
      <c r="C43" s="585">
        <v>3</v>
      </c>
      <c r="D43" s="573" t="s">
        <v>750</v>
      </c>
      <c r="E43" s="585">
        <v>1</v>
      </c>
      <c r="F43" s="573">
        <v>1</v>
      </c>
      <c r="G43" s="585">
        <v>5</v>
      </c>
      <c r="H43" s="573" t="s">
        <v>759</v>
      </c>
      <c r="I43" s="546">
        <v>3</v>
      </c>
      <c r="J43" s="574">
        <f t="shared" si="3"/>
        <v>52.125</v>
      </c>
      <c r="K43" s="568"/>
      <c r="L43" s="568"/>
      <c r="M43" s="568"/>
      <c r="N43" s="569"/>
      <c r="O43" s="570"/>
      <c r="P43" s="392"/>
      <c r="Q43" s="392"/>
      <c r="R43" s="392"/>
      <c r="S43" s="392"/>
      <c r="T43" s="392"/>
      <c r="U43" s="392"/>
      <c r="V43" s="392"/>
      <c r="W43" s="392"/>
      <c r="X43" s="392"/>
      <c r="Y43" s="392"/>
      <c r="Z43" s="392"/>
    </row>
    <row r="44" spans="1:26" ht="15.75" customHeight="1">
      <c r="A44" s="575" t="s">
        <v>532</v>
      </c>
      <c r="B44" s="590" t="s">
        <v>765</v>
      </c>
      <c r="C44" s="585">
        <v>3</v>
      </c>
      <c r="D44" s="573" t="s">
        <v>750</v>
      </c>
      <c r="E44" s="585">
        <v>1</v>
      </c>
      <c r="F44" s="573">
        <v>1</v>
      </c>
      <c r="G44" s="585">
        <v>7</v>
      </c>
      <c r="H44" s="573" t="s">
        <v>759</v>
      </c>
      <c r="I44" s="546">
        <v>3</v>
      </c>
      <c r="J44" s="574">
        <f t="shared" si="3"/>
        <v>52.125</v>
      </c>
      <c r="K44" s="568"/>
      <c r="L44" s="568"/>
      <c r="M44" s="568"/>
      <c r="N44" s="569"/>
      <c r="O44" s="570"/>
      <c r="P44" s="392"/>
      <c r="Q44" s="392"/>
      <c r="R44" s="392"/>
      <c r="S44" s="392"/>
      <c r="T44" s="392"/>
      <c r="U44" s="392"/>
      <c r="V44" s="392"/>
      <c r="W44" s="392"/>
      <c r="X44" s="392"/>
      <c r="Y44" s="392"/>
      <c r="Z44" s="392"/>
    </row>
    <row r="45" spans="1:26" ht="15.75" customHeight="1">
      <c r="A45" s="586" t="s">
        <v>397</v>
      </c>
      <c r="B45" s="590" t="s">
        <v>766</v>
      </c>
      <c r="C45" s="585">
        <v>3</v>
      </c>
      <c r="D45" s="573" t="s">
        <v>750</v>
      </c>
      <c r="E45" s="585">
        <v>1</v>
      </c>
      <c r="F45" s="573">
        <v>1</v>
      </c>
      <c r="G45" s="585">
        <v>7</v>
      </c>
      <c r="H45" s="573" t="s">
        <v>759</v>
      </c>
      <c r="I45" s="546">
        <v>3</v>
      </c>
      <c r="J45" s="574">
        <f t="shared" si="3"/>
        <v>52.125</v>
      </c>
      <c r="K45" s="568"/>
      <c r="L45" s="568"/>
      <c r="M45" s="568"/>
      <c r="N45" s="569"/>
      <c r="O45" s="570"/>
      <c r="P45" s="392"/>
      <c r="Q45" s="392"/>
      <c r="R45" s="392"/>
      <c r="S45" s="392"/>
      <c r="T45" s="392"/>
      <c r="U45" s="392"/>
      <c r="V45" s="392"/>
      <c r="W45" s="392"/>
      <c r="X45" s="392"/>
      <c r="Y45" s="392"/>
      <c r="Z45" s="392"/>
    </row>
    <row r="46" spans="1:26" ht="15.75" customHeight="1">
      <c r="A46" s="583" t="s">
        <v>535</v>
      </c>
      <c r="B46" s="591" t="s">
        <v>767</v>
      </c>
      <c r="C46" s="585">
        <v>3</v>
      </c>
      <c r="D46" s="573" t="s">
        <v>750</v>
      </c>
      <c r="E46" s="585">
        <v>1</v>
      </c>
      <c r="F46" s="573">
        <v>1</v>
      </c>
      <c r="G46" s="585">
        <v>7</v>
      </c>
      <c r="H46" s="573" t="s">
        <v>759</v>
      </c>
      <c r="I46" s="546">
        <v>3</v>
      </c>
      <c r="J46" s="574">
        <f t="shared" si="3"/>
        <v>52.125</v>
      </c>
      <c r="K46" s="568"/>
      <c r="L46" s="568"/>
      <c r="M46" s="568"/>
      <c r="N46" s="569"/>
      <c r="O46" s="570"/>
      <c r="P46" s="392"/>
      <c r="Q46" s="392"/>
      <c r="R46" s="392"/>
      <c r="S46" s="392"/>
      <c r="T46" s="392"/>
      <c r="U46" s="392"/>
      <c r="V46" s="392"/>
      <c r="W46" s="392"/>
      <c r="X46" s="392"/>
      <c r="Y46" s="392"/>
      <c r="Z46" s="392"/>
    </row>
    <row r="47" spans="1:26" ht="15.75" customHeight="1">
      <c r="A47" s="586" t="s">
        <v>537</v>
      </c>
      <c r="B47" s="591" t="s">
        <v>768</v>
      </c>
      <c r="C47" s="585">
        <v>3</v>
      </c>
      <c r="D47" s="573" t="s">
        <v>750</v>
      </c>
      <c r="E47" s="585">
        <v>1</v>
      </c>
      <c r="F47" s="573">
        <v>1</v>
      </c>
      <c r="G47" s="585">
        <v>7</v>
      </c>
      <c r="H47" s="573" t="s">
        <v>759</v>
      </c>
      <c r="I47" s="546">
        <v>3</v>
      </c>
      <c r="J47" s="574">
        <f t="shared" si="3"/>
        <v>52.125</v>
      </c>
      <c r="K47" s="568"/>
      <c r="L47" s="568"/>
      <c r="M47" s="568"/>
      <c r="N47" s="569"/>
      <c r="O47" s="570"/>
      <c r="P47" s="392"/>
      <c r="Q47" s="392"/>
      <c r="R47" s="392"/>
      <c r="S47" s="392"/>
      <c r="T47" s="392"/>
      <c r="U47" s="392"/>
      <c r="V47" s="392"/>
      <c r="W47" s="392"/>
      <c r="X47" s="392"/>
      <c r="Y47" s="392"/>
      <c r="Z47" s="392"/>
    </row>
    <row r="48" spans="1:26" ht="15.75" customHeight="1">
      <c r="A48" s="583" t="s">
        <v>538</v>
      </c>
      <c r="B48" s="591" t="s">
        <v>769</v>
      </c>
      <c r="C48" s="585">
        <v>3</v>
      </c>
      <c r="D48" s="573" t="s">
        <v>750</v>
      </c>
      <c r="E48" s="585">
        <v>1</v>
      </c>
      <c r="F48" s="573">
        <v>1</v>
      </c>
      <c r="G48" s="585">
        <v>7</v>
      </c>
      <c r="H48" s="573" t="s">
        <v>759</v>
      </c>
      <c r="I48" s="546">
        <v>3</v>
      </c>
      <c r="J48" s="574">
        <f t="shared" si="3"/>
        <v>52.125</v>
      </c>
      <c r="K48" s="568"/>
      <c r="L48" s="568"/>
      <c r="M48" s="568"/>
      <c r="N48" s="569"/>
      <c r="O48" s="570"/>
      <c r="P48" s="392"/>
      <c r="Q48" s="392"/>
      <c r="R48" s="392"/>
      <c r="S48" s="392"/>
      <c r="T48" s="392"/>
      <c r="U48" s="392"/>
      <c r="V48" s="392"/>
      <c r="W48" s="392"/>
      <c r="X48" s="392"/>
      <c r="Y48" s="392"/>
      <c r="Z48" s="392"/>
    </row>
    <row r="49" spans="1:26" ht="15.75" customHeight="1">
      <c r="A49" s="586" t="s">
        <v>539</v>
      </c>
      <c r="B49" s="591" t="s">
        <v>770</v>
      </c>
      <c r="C49" s="585">
        <v>3</v>
      </c>
      <c r="D49" s="573" t="s">
        <v>750</v>
      </c>
      <c r="E49" s="585">
        <v>1</v>
      </c>
      <c r="F49" s="573">
        <v>1</v>
      </c>
      <c r="G49" s="585">
        <v>7</v>
      </c>
      <c r="H49" s="573" t="s">
        <v>759</v>
      </c>
      <c r="I49" s="546">
        <v>3</v>
      </c>
      <c r="J49" s="574">
        <f t="shared" si="3"/>
        <v>52.125</v>
      </c>
      <c r="K49" s="568"/>
      <c r="L49" s="568"/>
      <c r="M49" s="568"/>
      <c r="N49" s="569"/>
      <c r="O49" s="570"/>
      <c r="P49" s="392"/>
      <c r="Q49" s="392"/>
      <c r="R49" s="392"/>
      <c r="S49" s="392"/>
      <c r="T49" s="392"/>
      <c r="U49" s="392"/>
      <c r="V49" s="392"/>
      <c r="W49" s="392"/>
      <c r="X49" s="392"/>
      <c r="Y49" s="392"/>
      <c r="Z49" s="392"/>
    </row>
    <row r="50" spans="1:26" ht="15.75" customHeight="1">
      <c r="A50" s="586" t="s">
        <v>552</v>
      </c>
      <c r="B50" s="547" t="s">
        <v>771</v>
      </c>
      <c r="C50" s="585">
        <v>3</v>
      </c>
      <c r="D50" s="573" t="s">
        <v>750</v>
      </c>
      <c r="E50" s="585">
        <v>1</v>
      </c>
      <c r="F50" s="573">
        <v>1</v>
      </c>
      <c r="G50" s="585">
        <v>7</v>
      </c>
      <c r="H50" s="573" t="s">
        <v>759</v>
      </c>
      <c r="I50" s="546">
        <v>3</v>
      </c>
      <c r="J50" s="574">
        <f t="shared" si="3"/>
        <v>52.125</v>
      </c>
      <c r="K50" s="568"/>
      <c r="L50" s="568"/>
      <c r="M50" s="568"/>
      <c r="N50" s="569"/>
      <c r="O50" s="570"/>
      <c r="P50" s="392"/>
      <c r="Q50" s="392"/>
      <c r="R50" s="392"/>
      <c r="S50" s="392"/>
      <c r="T50" s="392"/>
      <c r="U50" s="392"/>
      <c r="V50" s="392"/>
      <c r="W50" s="392"/>
      <c r="X50" s="392"/>
      <c r="Y50" s="392"/>
      <c r="Z50" s="392"/>
    </row>
    <row r="51" spans="1:26" ht="15.75" customHeight="1">
      <c r="A51" s="583" t="s">
        <v>553</v>
      </c>
      <c r="B51" s="592" t="s">
        <v>772</v>
      </c>
      <c r="C51" s="585">
        <v>3</v>
      </c>
      <c r="D51" s="573" t="s">
        <v>750</v>
      </c>
      <c r="E51" s="585">
        <v>1</v>
      </c>
      <c r="F51" s="573">
        <v>1</v>
      </c>
      <c r="G51" s="585">
        <v>7</v>
      </c>
      <c r="H51" s="573" t="s">
        <v>759</v>
      </c>
      <c r="I51" s="546">
        <v>3</v>
      </c>
      <c r="J51" s="574">
        <f t="shared" si="3"/>
        <v>52.125</v>
      </c>
      <c r="K51" s="568"/>
      <c r="L51" s="568"/>
      <c r="M51" s="568"/>
      <c r="N51" s="569"/>
      <c r="O51" s="570"/>
      <c r="P51" s="392"/>
      <c r="Q51" s="392"/>
      <c r="R51" s="392"/>
      <c r="S51" s="392"/>
      <c r="T51" s="392"/>
      <c r="U51" s="392"/>
      <c r="V51" s="392"/>
      <c r="W51" s="392"/>
      <c r="X51" s="392"/>
      <c r="Y51" s="392"/>
      <c r="Z51" s="392"/>
    </row>
    <row r="52" spans="1:26" ht="15.75" customHeight="1">
      <c r="A52" s="586" t="s">
        <v>555</v>
      </c>
      <c r="B52" s="592" t="s">
        <v>773</v>
      </c>
      <c r="C52" s="585">
        <v>3</v>
      </c>
      <c r="D52" s="573" t="s">
        <v>750</v>
      </c>
      <c r="E52" s="585">
        <v>1</v>
      </c>
      <c r="F52" s="573">
        <v>1</v>
      </c>
      <c r="G52" s="585">
        <v>7</v>
      </c>
      <c r="H52" s="573" t="s">
        <v>759</v>
      </c>
      <c r="I52" s="546">
        <v>3</v>
      </c>
      <c r="J52" s="574">
        <f t="shared" si="3"/>
        <v>52.125</v>
      </c>
      <c r="K52" s="568"/>
      <c r="L52" s="568"/>
      <c r="M52" s="568"/>
      <c r="N52" s="569"/>
      <c r="O52" s="570"/>
      <c r="P52" s="392"/>
      <c r="Q52" s="392"/>
      <c r="R52" s="392"/>
      <c r="S52" s="392"/>
      <c r="T52" s="392"/>
      <c r="U52" s="392"/>
      <c r="V52" s="392"/>
      <c r="W52" s="392"/>
      <c r="X52" s="392"/>
      <c r="Y52" s="392"/>
      <c r="Z52" s="392"/>
    </row>
    <row r="53" spans="1:26" ht="15.75" customHeight="1">
      <c r="A53" s="583" t="s">
        <v>556</v>
      </c>
      <c r="B53" s="592" t="s">
        <v>774</v>
      </c>
      <c r="C53" s="585">
        <v>3</v>
      </c>
      <c r="D53" s="573" t="s">
        <v>750</v>
      </c>
      <c r="E53" s="585">
        <v>1</v>
      </c>
      <c r="F53" s="573">
        <v>1</v>
      </c>
      <c r="G53" s="585">
        <v>7</v>
      </c>
      <c r="H53" s="573" t="s">
        <v>759</v>
      </c>
      <c r="I53" s="546">
        <v>3</v>
      </c>
      <c r="J53" s="574">
        <f t="shared" si="3"/>
        <v>52.125</v>
      </c>
      <c r="K53" s="568"/>
      <c r="L53" s="568"/>
      <c r="M53" s="568"/>
      <c r="N53" s="569"/>
      <c r="O53" s="570"/>
      <c r="P53" s="392"/>
      <c r="Q53" s="392"/>
      <c r="R53" s="392"/>
      <c r="S53" s="392"/>
      <c r="T53" s="392"/>
      <c r="U53" s="392"/>
      <c r="V53" s="392"/>
      <c r="W53" s="392"/>
      <c r="X53" s="392"/>
      <c r="Y53" s="392"/>
      <c r="Z53" s="392"/>
    </row>
    <row r="54" spans="1:26" ht="15.75" customHeight="1">
      <c r="A54" s="586" t="s">
        <v>558</v>
      </c>
      <c r="B54" s="592" t="s">
        <v>775</v>
      </c>
      <c r="C54" s="585">
        <v>3</v>
      </c>
      <c r="D54" s="573" t="s">
        <v>750</v>
      </c>
      <c r="E54" s="585">
        <v>1</v>
      </c>
      <c r="F54" s="573">
        <v>1</v>
      </c>
      <c r="G54" s="585">
        <v>7</v>
      </c>
      <c r="H54" s="573" t="s">
        <v>759</v>
      </c>
      <c r="I54" s="546">
        <v>3</v>
      </c>
      <c r="J54" s="574">
        <f t="shared" si="3"/>
        <v>52.125</v>
      </c>
      <c r="K54" s="568"/>
      <c r="L54" s="568"/>
      <c r="M54" s="568"/>
      <c r="N54" s="569"/>
      <c r="O54" s="570"/>
      <c r="P54" s="392"/>
      <c r="Q54" s="392"/>
      <c r="R54" s="392"/>
      <c r="S54" s="392"/>
      <c r="T54" s="392"/>
      <c r="U54" s="392"/>
      <c r="V54" s="392"/>
      <c r="W54" s="392"/>
      <c r="X54" s="392"/>
      <c r="Y54" s="392"/>
      <c r="Z54" s="392"/>
    </row>
    <row r="55" spans="1:26" ht="15.75" customHeight="1">
      <c r="A55" s="583" t="s">
        <v>560</v>
      </c>
      <c r="B55" s="592" t="s">
        <v>776</v>
      </c>
      <c r="C55" s="585">
        <v>3</v>
      </c>
      <c r="D55" s="573" t="s">
        <v>750</v>
      </c>
      <c r="E55" s="585">
        <v>2</v>
      </c>
      <c r="F55" s="573">
        <v>1</v>
      </c>
      <c r="G55" s="585">
        <v>7</v>
      </c>
      <c r="H55" s="573">
        <v>9</v>
      </c>
      <c r="I55" s="546">
        <v>6</v>
      </c>
      <c r="J55" s="574">
        <f t="shared" si="3"/>
        <v>104.25</v>
      </c>
      <c r="K55" s="568"/>
      <c r="L55" s="568"/>
      <c r="M55" s="568"/>
      <c r="N55" s="569"/>
      <c r="O55" s="570"/>
      <c r="P55" s="392"/>
      <c r="Q55" s="392"/>
      <c r="R55" s="392"/>
      <c r="S55" s="392"/>
      <c r="T55" s="392"/>
      <c r="U55" s="392"/>
      <c r="V55" s="392"/>
      <c r="W55" s="392"/>
      <c r="X55" s="392"/>
      <c r="Y55" s="392"/>
      <c r="Z55" s="392"/>
    </row>
    <row r="56" spans="1:26" ht="15.75" customHeight="1">
      <c r="A56" s="586" t="s">
        <v>562</v>
      </c>
      <c r="B56" s="591" t="s">
        <v>777</v>
      </c>
      <c r="C56" s="585">
        <v>3</v>
      </c>
      <c r="D56" s="573" t="s">
        <v>750</v>
      </c>
      <c r="E56" s="585">
        <v>2</v>
      </c>
      <c r="F56" s="573">
        <v>1</v>
      </c>
      <c r="G56" s="585">
        <v>7</v>
      </c>
      <c r="H56" s="573">
        <v>9</v>
      </c>
      <c r="I56" s="546">
        <v>6</v>
      </c>
      <c r="J56" s="574">
        <f t="shared" si="3"/>
        <v>104.25</v>
      </c>
      <c r="K56" s="568"/>
      <c r="L56" s="568"/>
      <c r="M56" s="568"/>
      <c r="N56" s="569"/>
      <c r="O56" s="570"/>
      <c r="P56" s="392"/>
      <c r="Q56" s="392"/>
      <c r="R56" s="392"/>
      <c r="S56" s="392"/>
      <c r="T56" s="392"/>
      <c r="U56" s="392"/>
      <c r="V56" s="392"/>
      <c r="W56" s="392"/>
      <c r="X56" s="392"/>
      <c r="Y56" s="392"/>
      <c r="Z56" s="392"/>
    </row>
    <row r="57" spans="1:26" ht="15.75" customHeight="1">
      <c r="A57" s="583" t="s">
        <v>563</v>
      </c>
      <c r="B57" s="591" t="s">
        <v>778</v>
      </c>
      <c r="C57" s="585">
        <v>3</v>
      </c>
      <c r="D57" s="573" t="s">
        <v>750</v>
      </c>
      <c r="E57" s="585">
        <v>2</v>
      </c>
      <c r="F57" s="573">
        <v>1</v>
      </c>
      <c r="G57" s="585">
        <v>7</v>
      </c>
      <c r="H57" s="573">
        <v>9</v>
      </c>
      <c r="I57" s="546">
        <v>6</v>
      </c>
      <c r="J57" s="574">
        <f t="shared" si="3"/>
        <v>104.25</v>
      </c>
      <c r="K57" s="568"/>
      <c r="L57" s="568"/>
      <c r="M57" s="568"/>
      <c r="N57" s="569"/>
      <c r="O57" s="570"/>
      <c r="P57" s="392"/>
      <c r="Q57" s="392"/>
      <c r="R57" s="392"/>
      <c r="S57" s="392"/>
      <c r="T57" s="392"/>
      <c r="U57" s="392"/>
      <c r="V57" s="392"/>
      <c r="W57" s="392"/>
      <c r="X57" s="392"/>
      <c r="Y57" s="392"/>
      <c r="Z57" s="392"/>
    </row>
    <row r="58" spans="1:26" ht="15.75" customHeight="1">
      <c r="A58" s="593" t="s">
        <v>565</v>
      </c>
      <c r="B58" s="594" t="s">
        <v>779</v>
      </c>
      <c r="C58" s="585">
        <v>3</v>
      </c>
      <c r="D58" s="573" t="s">
        <v>750</v>
      </c>
      <c r="E58" s="585">
        <v>2</v>
      </c>
      <c r="F58" s="573">
        <v>1</v>
      </c>
      <c r="G58" s="585">
        <v>7</v>
      </c>
      <c r="H58" s="573">
        <v>9</v>
      </c>
      <c r="I58" s="546">
        <v>6</v>
      </c>
      <c r="J58" s="574">
        <f t="shared" si="3"/>
        <v>104.25</v>
      </c>
      <c r="K58" s="568"/>
      <c r="L58" s="568"/>
      <c r="M58" s="568"/>
      <c r="N58" s="569"/>
      <c r="O58" s="570"/>
      <c r="P58" s="392"/>
      <c r="Q58" s="392"/>
      <c r="R58" s="392"/>
      <c r="S58" s="392"/>
      <c r="T58" s="392"/>
      <c r="U58" s="392"/>
      <c r="V58" s="392"/>
      <c r="W58" s="392"/>
      <c r="X58" s="392"/>
      <c r="Y58" s="392"/>
      <c r="Z58" s="392"/>
    </row>
    <row r="59" spans="1:26" ht="15.75" customHeight="1">
      <c r="A59" s="588" t="s">
        <v>566</v>
      </c>
      <c r="B59" s="590" t="s">
        <v>780</v>
      </c>
      <c r="C59" s="585">
        <v>3</v>
      </c>
      <c r="D59" s="573" t="s">
        <v>750</v>
      </c>
      <c r="E59" s="585">
        <v>2</v>
      </c>
      <c r="F59" s="573">
        <v>1</v>
      </c>
      <c r="G59" s="585">
        <v>7</v>
      </c>
      <c r="H59" s="573">
        <v>9</v>
      </c>
      <c r="I59" s="546">
        <v>6</v>
      </c>
      <c r="J59" s="574">
        <f t="shared" si="3"/>
        <v>104.25</v>
      </c>
      <c r="K59" s="568"/>
      <c r="L59" s="568"/>
      <c r="M59" s="568"/>
      <c r="N59" s="569"/>
      <c r="O59" s="570"/>
      <c r="P59" s="392"/>
      <c r="Q59" s="392"/>
      <c r="R59" s="392"/>
      <c r="S59" s="392"/>
      <c r="T59" s="392"/>
      <c r="U59" s="392"/>
      <c r="V59" s="392"/>
      <c r="W59" s="392"/>
      <c r="X59" s="392"/>
      <c r="Y59" s="392"/>
      <c r="Z59" s="392"/>
    </row>
    <row r="60" spans="1:26" ht="15.75" customHeight="1">
      <c r="A60" s="557" t="s">
        <v>78</v>
      </c>
      <c r="B60" s="595" t="s">
        <v>451</v>
      </c>
      <c r="C60" s="596"/>
      <c r="D60" s="596"/>
      <c r="E60" s="596"/>
      <c r="F60" s="596"/>
      <c r="G60" s="596"/>
      <c r="H60" s="546"/>
      <c r="I60" s="546"/>
      <c r="J60" s="574"/>
      <c r="K60" s="597"/>
      <c r="L60" s="597"/>
      <c r="M60" s="597"/>
      <c r="N60" s="569"/>
      <c r="O60" s="570"/>
      <c r="P60" s="392"/>
      <c r="Q60" s="392"/>
      <c r="R60" s="392"/>
      <c r="S60" s="392"/>
      <c r="T60" s="392"/>
      <c r="U60" s="392"/>
      <c r="V60" s="392"/>
      <c r="W60" s="392"/>
      <c r="X60" s="392"/>
      <c r="Y60" s="392"/>
      <c r="Z60" s="392"/>
    </row>
    <row r="61" spans="1:26" ht="15.75" customHeight="1">
      <c r="A61" s="598" t="s">
        <v>452</v>
      </c>
      <c r="B61" s="599" t="s">
        <v>781</v>
      </c>
      <c r="C61" s="596"/>
      <c r="D61" s="596"/>
      <c r="E61" s="596"/>
      <c r="F61" s="596"/>
      <c r="G61" s="596">
        <v>41</v>
      </c>
      <c r="H61" s="546"/>
      <c r="I61" s="546"/>
      <c r="J61" s="574">
        <f t="shared" ref="J61:J64" si="4">G61*35</f>
        <v>1435</v>
      </c>
      <c r="K61" s="597"/>
      <c r="L61" s="597"/>
      <c r="M61" s="597"/>
      <c r="N61" s="569"/>
      <c r="O61" s="570"/>
      <c r="P61" s="392"/>
      <c r="Q61" s="392"/>
      <c r="R61" s="392"/>
      <c r="S61" s="392"/>
      <c r="T61" s="392"/>
      <c r="U61" s="392"/>
      <c r="V61" s="392"/>
      <c r="W61" s="392"/>
      <c r="X61" s="392"/>
      <c r="Y61" s="392"/>
      <c r="Z61" s="392"/>
    </row>
    <row r="62" spans="1:26" ht="15.75" customHeight="1">
      <c r="A62" s="598" t="s">
        <v>453</v>
      </c>
      <c r="B62" s="599" t="s">
        <v>782</v>
      </c>
      <c r="C62" s="596"/>
      <c r="D62" s="596"/>
      <c r="E62" s="596"/>
      <c r="F62" s="596"/>
      <c r="G62" s="596">
        <v>12</v>
      </c>
      <c r="H62" s="546"/>
      <c r="I62" s="546"/>
      <c r="J62" s="574">
        <f t="shared" si="4"/>
        <v>420</v>
      </c>
      <c r="K62" s="597"/>
      <c r="L62" s="597"/>
      <c r="M62" s="597"/>
      <c r="N62" s="569"/>
      <c r="O62" s="570"/>
      <c r="P62" s="392"/>
      <c r="Q62" s="392"/>
      <c r="R62" s="392"/>
      <c r="S62" s="392"/>
      <c r="T62" s="392"/>
      <c r="U62" s="392"/>
      <c r="V62" s="392"/>
      <c r="W62" s="392"/>
      <c r="X62" s="392"/>
      <c r="Y62" s="392"/>
      <c r="Z62" s="392"/>
    </row>
    <row r="63" spans="1:26" ht="15.75" customHeight="1">
      <c r="A63" s="598" t="s">
        <v>465</v>
      </c>
      <c r="B63" s="599" t="s">
        <v>783</v>
      </c>
      <c r="C63" s="596"/>
      <c r="D63" s="596"/>
      <c r="E63" s="596"/>
      <c r="F63" s="596"/>
      <c r="G63" s="596">
        <v>15</v>
      </c>
      <c r="H63" s="546"/>
      <c r="I63" s="546"/>
      <c r="J63" s="574">
        <f t="shared" si="4"/>
        <v>525</v>
      </c>
      <c r="K63" s="597"/>
      <c r="L63" s="597"/>
      <c r="M63" s="597"/>
      <c r="N63" s="569"/>
      <c r="O63" s="570"/>
      <c r="P63" s="392"/>
      <c r="Q63" s="392"/>
      <c r="R63" s="392"/>
      <c r="S63" s="392"/>
      <c r="T63" s="392"/>
      <c r="U63" s="392"/>
      <c r="V63" s="392"/>
      <c r="W63" s="392"/>
      <c r="X63" s="392"/>
      <c r="Y63" s="392"/>
      <c r="Z63" s="392"/>
    </row>
    <row r="64" spans="1:26" ht="15.75" customHeight="1">
      <c r="A64" s="598" t="s">
        <v>455</v>
      </c>
      <c r="B64" s="599" t="s">
        <v>784</v>
      </c>
      <c r="C64" s="596"/>
      <c r="D64" s="596"/>
      <c r="E64" s="596"/>
      <c r="F64" s="596"/>
      <c r="G64" s="600">
        <v>18</v>
      </c>
      <c r="H64" s="546"/>
      <c r="I64" s="546"/>
      <c r="J64" s="574">
        <f t="shared" si="4"/>
        <v>630</v>
      </c>
      <c r="K64" s="597"/>
      <c r="L64" s="597"/>
      <c r="M64" s="597"/>
      <c r="N64" s="569"/>
      <c r="O64" s="570"/>
      <c r="P64" s="392"/>
      <c r="Q64" s="392"/>
      <c r="R64" s="392"/>
      <c r="S64" s="392"/>
      <c r="T64" s="392"/>
      <c r="U64" s="392"/>
      <c r="V64" s="392"/>
      <c r="W64" s="392"/>
      <c r="X64" s="392"/>
      <c r="Y64" s="392"/>
      <c r="Z64" s="392"/>
    </row>
    <row r="65" spans="1:26" ht="15.75" customHeight="1">
      <c r="A65" s="601" t="s">
        <v>111</v>
      </c>
      <c r="B65" s="602" t="s">
        <v>405</v>
      </c>
      <c r="C65" s="596"/>
      <c r="D65" s="596"/>
      <c r="E65" s="596"/>
      <c r="F65" s="596"/>
      <c r="G65" s="596"/>
      <c r="H65" s="546"/>
      <c r="I65" s="546"/>
      <c r="J65" s="574"/>
      <c r="K65" s="597"/>
      <c r="L65" s="597"/>
      <c r="M65" s="597"/>
      <c r="N65" s="569"/>
      <c r="O65" s="570"/>
      <c r="P65" s="392"/>
      <c r="Q65" s="392"/>
      <c r="R65" s="392"/>
      <c r="S65" s="392"/>
      <c r="T65" s="392"/>
      <c r="U65" s="392"/>
      <c r="V65" s="392"/>
      <c r="W65" s="392"/>
      <c r="X65" s="392"/>
      <c r="Y65" s="392"/>
      <c r="Z65" s="392"/>
    </row>
    <row r="66" spans="1:26" ht="15.75" customHeight="1">
      <c r="A66" s="580">
        <v>1</v>
      </c>
      <c r="B66" s="566" t="s">
        <v>406</v>
      </c>
      <c r="C66" s="546"/>
      <c r="D66" s="546"/>
      <c r="E66" s="546"/>
      <c r="F66" s="546"/>
      <c r="G66" s="546"/>
      <c r="H66" s="546"/>
      <c r="I66" s="546"/>
      <c r="J66" s="574"/>
      <c r="K66" s="568"/>
      <c r="L66" s="568"/>
      <c r="M66" s="568"/>
      <c r="N66" s="569"/>
      <c r="O66" s="570"/>
      <c r="P66" s="392"/>
      <c r="Q66" s="392"/>
      <c r="R66" s="392"/>
      <c r="S66" s="392"/>
      <c r="T66" s="392"/>
      <c r="U66" s="392"/>
      <c r="V66" s="392"/>
      <c r="W66" s="392"/>
      <c r="X66" s="392"/>
      <c r="Y66" s="392"/>
      <c r="Z66" s="392"/>
    </row>
    <row r="67" spans="1:26" ht="15.75" customHeight="1">
      <c r="A67" s="603" t="s">
        <v>76</v>
      </c>
      <c r="B67" s="566" t="s">
        <v>485</v>
      </c>
      <c r="C67" s="546"/>
      <c r="D67" s="546"/>
      <c r="E67" s="546"/>
      <c r="F67" s="546"/>
      <c r="G67" s="546"/>
      <c r="H67" s="546"/>
      <c r="I67" s="546"/>
      <c r="J67" s="574"/>
      <c r="K67" s="568"/>
      <c r="L67" s="568"/>
      <c r="M67" s="568"/>
      <c r="N67" s="569"/>
      <c r="O67" s="570"/>
      <c r="P67" s="392"/>
      <c r="Q67" s="392"/>
      <c r="R67" s="392"/>
      <c r="S67" s="392"/>
      <c r="T67" s="392"/>
      <c r="U67" s="392"/>
      <c r="V67" s="392"/>
      <c r="W67" s="392"/>
      <c r="X67" s="392"/>
      <c r="Y67" s="392"/>
      <c r="Z67" s="392"/>
    </row>
    <row r="68" spans="1:26" ht="15.75" customHeight="1">
      <c r="A68" s="583" t="s">
        <v>382</v>
      </c>
      <c r="B68" s="578" t="s">
        <v>785</v>
      </c>
      <c r="C68" s="604">
        <v>2</v>
      </c>
      <c r="D68" s="604">
        <v>1</v>
      </c>
      <c r="E68" s="604">
        <v>2</v>
      </c>
      <c r="F68" s="604">
        <v>1</v>
      </c>
      <c r="G68" s="604">
        <v>30</v>
      </c>
      <c r="H68" s="573">
        <v>4</v>
      </c>
      <c r="I68" s="546">
        <v>4</v>
      </c>
      <c r="J68" s="574">
        <f>C68*E68*16.5</f>
        <v>66</v>
      </c>
      <c r="K68" s="568"/>
      <c r="L68" s="568"/>
      <c r="M68" s="568"/>
      <c r="N68" s="569"/>
      <c r="O68" s="570"/>
      <c r="P68" s="392"/>
      <c r="Q68" s="392"/>
      <c r="R68" s="392"/>
      <c r="S68" s="392"/>
      <c r="T68" s="392"/>
      <c r="U68" s="392"/>
      <c r="V68" s="392"/>
      <c r="W68" s="392"/>
      <c r="X68" s="392"/>
      <c r="Y68" s="392"/>
      <c r="Z68" s="392"/>
    </row>
    <row r="69" spans="1:26" ht="15.75" customHeight="1">
      <c r="A69" s="579" t="s">
        <v>78</v>
      </c>
      <c r="B69" s="582" t="s">
        <v>486</v>
      </c>
      <c r="C69" s="546"/>
      <c r="D69" s="546"/>
      <c r="E69" s="546"/>
      <c r="F69" s="546"/>
      <c r="G69" s="546"/>
      <c r="H69" s="546"/>
      <c r="I69" s="546"/>
      <c r="J69" s="567"/>
      <c r="K69" s="568"/>
      <c r="L69" s="568"/>
      <c r="M69" s="568"/>
      <c r="N69" s="569"/>
      <c r="O69" s="570"/>
      <c r="P69" s="392"/>
      <c r="Q69" s="392"/>
      <c r="R69" s="392"/>
      <c r="S69" s="392"/>
      <c r="T69" s="392"/>
      <c r="U69" s="392"/>
      <c r="V69" s="392"/>
      <c r="W69" s="392"/>
      <c r="X69" s="392"/>
      <c r="Y69" s="392"/>
      <c r="Z69" s="392"/>
    </row>
    <row r="70" spans="1:26" ht="15.75" customHeight="1">
      <c r="A70" s="561">
        <v>2</v>
      </c>
      <c r="B70" s="562" t="s">
        <v>410</v>
      </c>
      <c r="C70" s="546"/>
      <c r="D70" s="546"/>
      <c r="E70" s="546"/>
      <c r="F70" s="546"/>
      <c r="G70" s="546"/>
      <c r="H70" s="546"/>
      <c r="I70" s="546"/>
      <c r="J70" s="567"/>
      <c r="K70" s="568"/>
      <c r="L70" s="568"/>
      <c r="M70" s="568"/>
      <c r="N70" s="569"/>
      <c r="O70" s="570"/>
      <c r="P70" s="392"/>
      <c r="Q70" s="392"/>
      <c r="R70" s="392"/>
      <c r="S70" s="392"/>
      <c r="T70" s="392"/>
      <c r="U70" s="392"/>
      <c r="V70" s="392"/>
      <c r="W70" s="392"/>
      <c r="X70" s="392"/>
      <c r="Y70" s="392"/>
      <c r="Z70" s="392"/>
    </row>
    <row r="71" spans="1:26" ht="15.75" customHeight="1">
      <c r="A71" s="605" t="s">
        <v>76</v>
      </c>
      <c r="B71" s="566" t="s">
        <v>488</v>
      </c>
      <c r="C71" s="546"/>
      <c r="D71" s="546"/>
      <c r="E71" s="546"/>
      <c r="F71" s="546"/>
      <c r="G71" s="546"/>
      <c r="H71" s="546"/>
      <c r="I71" s="546"/>
      <c r="J71" s="567"/>
      <c r="K71" s="568"/>
      <c r="L71" s="568"/>
      <c r="M71" s="568"/>
      <c r="N71" s="569"/>
      <c r="O71" s="570"/>
      <c r="P71" s="392"/>
      <c r="Q71" s="392"/>
      <c r="R71" s="392"/>
      <c r="S71" s="392"/>
      <c r="T71" s="392"/>
      <c r="U71" s="392"/>
      <c r="V71" s="392"/>
      <c r="W71" s="392"/>
      <c r="X71" s="392"/>
      <c r="Y71" s="392"/>
      <c r="Z71" s="392"/>
    </row>
    <row r="72" spans="1:26" ht="15.75" customHeight="1">
      <c r="A72" s="583" t="s">
        <v>382</v>
      </c>
      <c r="B72" s="578" t="s">
        <v>489</v>
      </c>
      <c r="C72" s="546"/>
      <c r="D72" s="546"/>
      <c r="E72" s="546"/>
      <c r="F72" s="546"/>
      <c r="G72" s="546"/>
      <c r="H72" s="546"/>
      <c r="I72" s="546"/>
      <c r="J72" s="567"/>
      <c r="K72" s="568"/>
      <c r="L72" s="568"/>
      <c r="M72" s="568"/>
      <c r="N72" s="569"/>
      <c r="O72" s="570"/>
      <c r="P72" s="392"/>
      <c r="Q72" s="392"/>
      <c r="R72" s="392"/>
      <c r="S72" s="392"/>
      <c r="T72" s="392"/>
      <c r="U72" s="392"/>
      <c r="V72" s="392"/>
      <c r="W72" s="392"/>
      <c r="X72" s="392"/>
      <c r="Y72" s="392"/>
      <c r="Z72" s="392"/>
    </row>
    <row r="73" spans="1:26" ht="15.75" customHeight="1">
      <c r="A73" s="583" t="s">
        <v>384</v>
      </c>
      <c r="B73" s="578" t="s">
        <v>489</v>
      </c>
      <c r="C73" s="546"/>
      <c r="D73" s="546"/>
      <c r="E73" s="546"/>
      <c r="F73" s="546"/>
      <c r="G73" s="546"/>
      <c r="H73" s="546"/>
      <c r="I73" s="546"/>
      <c r="J73" s="567"/>
      <c r="K73" s="568"/>
      <c r="L73" s="568"/>
      <c r="M73" s="568"/>
      <c r="N73" s="569"/>
      <c r="O73" s="570"/>
      <c r="P73" s="392"/>
      <c r="Q73" s="392"/>
      <c r="R73" s="392"/>
      <c r="S73" s="392"/>
      <c r="T73" s="392"/>
      <c r="U73" s="392"/>
      <c r="V73" s="392"/>
      <c r="W73" s="392"/>
      <c r="X73" s="392"/>
      <c r="Y73" s="392"/>
      <c r="Z73" s="392"/>
    </row>
    <row r="74" spans="1:26" ht="15.75" customHeight="1">
      <c r="A74" s="583" t="s">
        <v>385</v>
      </c>
      <c r="B74" s="578" t="s">
        <v>489</v>
      </c>
      <c r="C74" s="546"/>
      <c r="D74" s="546"/>
      <c r="E74" s="546"/>
      <c r="F74" s="546"/>
      <c r="G74" s="546"/>
      <c r="H74" s="546"/>
      <c r="I74" s="546"/>
      <c r="J74" s="567"/>
      <c r="K74" s="568"/>
      <c r="L74" s="568"/>
      <c r="M74" s="568"/>
      <c r="N74" s="569"/>
      <c r="O74" s="570"/>
      <c r="P74" s="392"/>
      <c r="Q74" s="392"/>
      <c r="R74" s="392"/>
      <c r="S74" s="392"/>
      <c r="T74" s="392"/>
      <c r="U74" s="392"/>
      <c r="V74" s="392"/>
      <c r="W74" s="392"/>
      <c r="X74" s="392"/>
      <c r="Y74" s="392"/>
      <c r="Z74" s="392"/>
    </row>
    <row r="75" spans="1:26" ht="15.75" customHeight="1">
      <c r="A75" s="583" t="s">
        <v>386</v>
      </c>
      <c r="B75" s="578" t="s">
        <v>489</v>
      </c>
      <c r="C75" s="546"/>
      <c r="D75" s="546"/>
      <c r="E75" s="546"/>
      <c r="F75" s="546"/>
      <c r="G75" s="546"/>
      <c r="H75" s="546"/>
      <c r="I75" s="546"/>
      <c r="J75" s="567"/>
      <c r="K75" s="568"/>
      <c r="L75" s="568"/>
      <c r="M75" s="568"/>
      <c r="N75" s="569"/>
      <c r="O75" s="570"/>
      <c r="P75" s="392"/>
      <c r="Q75" s="392"/>
      <c r="R75" s="392"/>
      <c r="S75" s="392"/>
      <c r="T75" s="392"/>
      <c r="U75" s="392"/>
      <c r="V75" s="392"/>
      <c r="W75" s="392"/>
      <c r="X75" s="392"/>
      <c r="Y75" s="392"/>
      <c r="Z75" s="392"/>
    </row>
    <row r="76" spans="1:26" ht="15.75" customHeight="1">
      <c r="A76" s="583" t="s">
        <v>387</v>
      </c>
      <c r="B76" s="578" t="s">
        <v>489</v>
      </c>
      <c r="C76" s="546"/>
      <c r="D76" s="546"/>
      <c r="E76" s="546"/>
      <c r="F76" s="546"/>
      <c r="G76" s="546"/>
      <c r="H76" s="546"/>
      <c r="I76" s="546"/>
      <c r="J76" s="567"/>
      <c r="K76" s="568"/>
      <c r="L76" s="568"/>
      <c r="M76" s="568"/>
      <c r="N76" s="569"/>
      <c r="O76" s="570"/>
      <c r="P76" s="392"/>
      <c r="Q76" s="392"/>
      <c r="R76" s="392"/>
      <c r="S76" s="392"/>
      <c r="T76" s="392"/>
      <c r="U76" s="392"/>
      <c r="V76" s="392"/>
      <c r="W76" s="392"/>
      <c r="X76" s="392"/>
      <c r="Y76" s="392"/>
      <c r="Z76" s="392"/>
    </row>
    <row r="77" spans="1:26" ht="15.75" customHeight="1">
      <c r="A77" s="606" t="s">
        <v>78</v>
      </c>
      <c r="B77" s="591"/>
      <c r="C77" s="546"/>
      <c r="D77" s="546"/>
      <c r="E77" s="546"/>
      <c r="F77" s="546"/>
      <c r="G77" s="546"/>
      <c r="H77" s="546"/>
      <c r="I77" s="546"/>
      <c r="J77" s="567"/>
      <c r="K77" s="568"/>
      <c r="L77" s="568"/>
      <c r="M77" s="568"/>
      <c r="N77" s="569"/>
      <c r="O77" s="570"/>
      <c r="P77" s="392"/>
      <c r="Q77" s="392"/>
      <c r="R77" s="392"/>
      <c r="S77" s="392"/>
      <c r="T77" s="392"/>
      <c r="U77" s="392"/>
      <c r="V77" s="392"/>
      <c r="W77" s="392"/>
      <c r="X77" s="392"/>
      <c r="Y77" s="392"/>
      <c r="Z77" s="392"/>
    </row>
    <row r="78" spans="1:26" ht="15.75" customHeight="1">
      <c r="A78" s="605" t="s">
        <v>25</v>
      </c>
      <c r="B78" s="554" t="s">
        <v>490</v>
      </c>
      <c r="C78" s="546"/>
      <c r="D78" s="546"/>
      <c r="E78" s="546"/>
      <c r="F78" s="546"/>
      <c r="G78" s="546"/>
      <c r="H78" s="546"/>
      <c r="I78" s="546"/>
      <c r="J78" s="567"/>
      <c r="K78" s="568"/>
      <c r="L78" s="568"/>
      <c r="M78" s="568"/>
      <c r="N78" s="569"/>
      <c r="O78" s="570"/>
      <c r="P78" s="392"/>
      <c r="Q78" s="392"/>
      <c r="R78" s="392"/>
      <c r="S78" s="392"/>
      <c r="T78" s="392"/>
      <c r="U78" s="392"/>
      <c r="V78" s="392"/>
      <c r="W78" s="392"/>
      <c r="X78" s="392"/>
      <c r="Y78" s="392"/>
      <c r="Z78" s="392"/>
    </row>
    <row r="79" spans="1:26" ht="15.75" customHeight="1">
      <c r="A79" s="392"/>
      <c r="B79" s="392"/>
      <c r="C79" s="392"/>
      <c r="D79" s="392"/>
      <c r="E79" s="392"/>
      <c r="F79" s="392"/>
      <c r="G79" s="392"/>
      <c r="H79" s="392"/>
      <c r="I79" s="392"/>
      <c r="J79" s="392"/>
      <c r="K79" s="392"/>
      <c r="L79" s="392"/>
      <c r="M79" s="392"/>
      <c r="N79" s="392"/>
      <c r="O79" s="392"/>
      <c r="P79" s="392"/>
      <c r="Q79" s="392"/>
      <c r="R79" s="392"/>
      <c r="S79" s="392"/>
      <c r="T79" s="392"/>
      <c r="U79" s="392"/>
      <c r="V79" s="392"/>
      <c r="W79" s="392"/>
      <c r="X79" s="392"/>
      <c r="Y79" s="392"/>
      <c r="Z79" s="392"/>
    </row>
    <row r="80" spans="1:26" ht="15.75" customHeight="1">
      <c r="A80" s="392"/>
      <c r="B80" s="392"/>
      <c r="C80" s="392"/>
      <c r="D80" s="392"/>
      <c r="E80" s="392"/>
      <c r="F80" s="392"/>
      <c r="G80" s="392"/>
      <c r="H80" s="392"/>
      <c r="I80" s="392"/>
      <c r="J80" s="392"/>
      <c r="K80" s="392"/>
      <c r="L80" s="392"/>
      <c r="M80" s="392"/>
      <c r="N80" s="392"/>
      <c r="O80" s="392"/>
      <c r="P80" s="392"/>
      <c r="Q80" s="392"/>
      <c r="R80" s="392"/>
      <c r="S80" s="392"/>
      <c r="T80" s="392"/>
      <c r="U80" s="392"/>
      <c r="V80" s="392"/>
      <c r="W80" s="392"/>
      <c r="X80" s="392"/>
      <c r="Y80" s="392"/>
      <c r="Z80" s="392"/>
    </row>
    <row r="81" spans="1:26" ht="15.75" customHeight="1">
      <c r="A81" s="392"/>
      <c r="B81" s="392"/>
      <c r="C81" s="392"/>
      <c r="D81" s="392"/>
      <c r="E81" s="392"/>
      <c r="F81" s="392"/>
      <c r="G81" s="392"/>
      <c r="H81" s="392"/>
      <c r="I81" s="392"/>
      <c r="J81" s="392"/>
      <c r="K81" s="392"/>
      <c r="L81" s="392"/>
      <c r="M81" s="392"/>
      <c r="N81" s="392"/>
      <c r="O81" s="392"/>
      <c r="P81" s="392"/>
      <c r="Q81" s="392"/>
      <c r="R81" s="392"/>
      <c r="S81" s="392"/>
      <c r="T81" s="392"/>
      <c r="U81" s="392"/>
      <c r="V81" s="392"/>
      <c r="W81" s="392"/>
      <c r="X81" s="392"/>
      <c r="Y81" s="392"/>
      <c r="Z81" s="392"/>
    </row>
    <row r="82" spans="1:26" ht="15.75" customHeight="1">
      <c r="A82" s="392"/>
      <c r="B82" s="392"/>
      <c r="C82" s="392"/>
      <c r="D82" s="392"/>
      <c r="E82" s="392"/>
      <c r="F82" s="392"/>
      <c r="G82" s="392"/>
      <c r="H82" s="392"/>
      <c r="I82" s="392"/>
      <c r="J82" s="392"/>
      <c r="K82" s="392"/>
      <c r="L82" s="392"/>
      <c r="M82" s="392"/>
      <c r="N82" s="392"/>
      <c r="O82" s="392"/>
      <c r="P82" s="392"/>
      <c r="Q82" s="392"/>
      <c r="R82" s="392"/>
      <c r="S82" s="392"/>
      <c r="T82" s="392"/>
      <c r="U82" s="392"/>
      <c r="V82" s="392"/>
      <c r="W82" s="392"/>
      <c r="X82" s="392"/>
      <c r="Y82" s="392"/>
      <c r="Z82" s="392"/>
    </row>
    <row r="83" spans="1:26" ht="15.75" customHeight="1">
      <c r="A83" s="392"/>
      <c r="B83" s="392"/>
      <c r="C83" s="392"/>
      <c r="D83" s="392"/>
      <c r="E83" s="392"/>
      <c r="F83" s="392"/>
      <c r="G83" s="392"/>
      <c r="H83" s="392"/>
      <c r="I83" s="392"/>
      <c r="J83" s="392"/>
      <c r="K83" s="392"/>
      <c r="L83" s="392"/>
      <c r="M83" s="392"/>
      <c r="N83" s="392"/>
      <c r="O83" s="392"/>
      <c r="P83" s="392"/>
      <c r="Q83" s="392"/>
      <c r="R83" s="392"/>
      <c r="S83" s="392"/>
      <c r="T83" s="392"/>
      <c r="U83" s="392"/>
      <c r="V83" s="392"/>
      <c r="W83" s="392"/>
      <c r="X83" s="392"/>
      <c r="Y83" s="392"/>
      <c r="Z83" s="392"/>
    </row>
    <row r="84" spans="1:26" ht="15.75" customHeight="1">
      <c r="A84" s="392"/>
      <c r="B84" s="392"/>
      <c r="C84" s="392"/>
      <c r="D84" s="392"/>
      <c r="E84" s="392"/>
      <c r="F84" s="392"/>
      <c r="G84" s="392"/>
      <c r="H84" s="392"/>
      <c r="I84" s="392"/>
      <c r="J84" s="392"/>
      <c r="K84" s="392"/>
      <c r="L84" s="392"/>
      <c r="M84" s="392"/>
      <c r="N84" s="392"/>
      <c r="O84" s="392"/>
      <c r="P84" s="392"/>
      <c r="Q84" s="392"/>
      <c r="R84" s="392"/>
      <c r="S84" s="392"/>
      <c r="T84" s="392"/>
      <c r="U84" s="392"/>
      <c r="V84" s="392"/>
      <c r="W84" s="392"/>
      <c r="X84" s="392"/>
      <c r="Y84" s="392"/>
      <c r="Z84" s="392"/>
    </row>
    <row r="85" spans="1:26" ht="15.75" customHeight="1">
      <c r="A85" s="392"/>
      <c r="B85" s="392"/>
      <c r="C85" s="392"/>
      <c r="D85" s="392"/>
      <c r="E85" s="392"/>
      <c r="F85" s="392"/>
      <c r="G85" s="392"/>
      <c r="H85" s="392"/>
      <c r="I85" s="392"/>
      <c r="J85" s="392"/>
      <c r="K85" s="392"/>
      <c r="L85" s="392"/>
      <c r="M85" s="392"/>
      <c r="N85" s="392"/>
      <c r="O85" s="392"/>
      <c r="P85" s="392"/>
      <c r="Q85" s="392"/>
      <c r="R85" s="392"/>
      <c r="S85" s="392"/>
      <c r="T85" s="392"/>
      <c r="U85" s="392"/>
      <c r="V85" s="392"/>
      <c r="W85" s="392"/>
      <c r="X85" s="392"/>
      <c r="Y85" s="392"/>
      <c r="Z85" s="392"/>
    </row>
    <row r="86" spans="1:26" ht="15.75" customHeight="1">
      <c r="A86" s="392"/>
      <c r="B86" s="392"/>
      <c r="C86" s="392"/>
      <c r="D86" s="392"/>
      <c r="E86" s="392"/>
      <c r="F86" s="392"/>
      <c r="G86" s="392"/>
      <c r="H86" s="392"/>
      <c r="I86" s="392"/>
      <c r="J86" s="392"/>
      <c r="K86" s="392"/>
      <c r="L86" s="392"/>
      <c r="M86" s="392"/>
      <c r="N86" s="392"/>
      <c r="O86" s="392"/>
      <c r="P86" s="392"/>
      <c r="Q86" s="392"/>
      <c r="R86" s="392"/>
      <c r="S86" s="392"/>
      <c r="T86" s="392"/>
      <c r="U86" s="392"/>
      <c r="V86" s="392"/>
      <c r="W86" s="392"/>
      <c r="X86" s="392"/>
      <c r="Y86" s="392"/>
      <c r="Z86" s="392"/>
    </row>
    <row r="87" spans="1:26" ht="15.75" customHeight="1">
      <c r="A87" s="392"/>
      <c r="B87" s="392"/>
      <c r="C87" s="392"/>
      <c r="D87" s="392"/>
      <c r="E87" s="392"/>
      <c r="F87" s="392"/>
      <c r="G87" s="392"/>
      <c r="H87" s="392"/>
      <c r="I87" s="392"/>
      <c r="J87" s="392"/>
      <c r="K87" s="392"/>
      <c r="L87" s="392"/>
      <c r="M87" s="392"/>
      <c r="N87" s="392"/>
      <c r="O87" s="392"/>
      <c r="P87" s="392"/>
      <c r="Q87" s="392"/>
      <c r="R87" s="392"/>
      <c r="S87" s="392"/>
      <c r="T87" s="392"/>
      <c r="U87" s="392"/>
      <c r="V87" s="392"/>
      <c r="W87" s="392"/>
      <c r="X87" s="392"/>
      <c r="Y87" s="392"/>
      <c r="Z87" s="392"/>
    </row>
    <row r="88" spans="1:26" ht="15.75" customHeight="1">
      <c r="A88" s="392"/>
      <c r="B88" s="392"/>
      <c r="C88" s="392"/>
      <c r="D88" s="392"/>
      <c r="E88" s="392"/>
      <c r="F88" s="392"/>
      <c r="G88" s="392"/>
      <c r="H88" s="392"/>
      <c r="I88" s="392"/>
      <c r="J88" s="392"/>
      <c r="K88" s="392"/>
      <c r="L88" s="392"/>
      <c r="M88" s="392"/>
      <c r="N88" s="392"/>
      <c r="O88" s="392"/>
      <c r="P88" s="392"/>
      <c r="Q88" s="392"/>
      <c r="R88" s="392"/>
      <c r="S88" s="392"/>
      <c r="T88" s="392"/>
      <c r="U88" s="392"/>
      <c r="V88" s="392"/>
      <c r="W88" s="392"/>
      <c r="X88" s="392"/>
      <c r="Y88" s="392"/>
      <c r="Z88" s="392"/>
    </row>
    <row r="89" spans="1:26" ht="15.75" customHeight="1">
      <c r="A89" s="392"/>
      <c r="B89" s="392"/>
      <c r="C89" s="392"/>
      <c r="D89" s="392"/>
      <c r="E89" s="392"/>
      <c r="F89" s="392"/>
      <c r="G89" s="392"/>
      <c r="H89" s="392"/>
      <c r="I89" s="392"/>
      <c r="J89" s="392"/>
      <c r="K89" s="392"/>
      <c r="L89" s="392"/>
      <c r="M89" s="392"/>
      <c r="N89" s="392"/>
      <c r="O89" s="392"/>
      <c r="P89" s="392"/>
      <c r="Q89" s="392"/>
      <c r="R89" s="392"/>
      <c r="S89" s="392"/>
      <c r="T89" s="392"/>
      <c r="U89" s="392"/>
      <c r="V89" s="392"/>
      <c r="W89" s="392"/>
      <c r="X89" s="392"/>
      <c r="Y89" s="392"/>
      <c r="Z89" s="392"/>
    </row>
    <row r="90" spans="1:26" ht="15.75" customHeight="1">
      <c r="A90" s="392"/>
      <c r="B90" s="392"/>
      <c r="C90" s="392"/>
      <c r="D90" s="392"/>
      <c r="E90" s="392"/>
      <c r="F90" s="392"/>
      <c r="G90" s="392"/>
      <c r="H90" s="392"/>
      <c r="I90" s="392"/>
      <c r="J90" s="392"/>
      <c r="K90" s="392"/>
      <c r="L90" s="392"/>
      <c r="M90" s="392"/>
      <c r="N90" s="392"/>
      <c r="O90" s="392"/>
      <c r="P90" s="392"/>
      <c r="Q90" s="392"/>
      <c r="R90" s="392"/>
      <c r="S90" s="392"/>
      <c r="T90" s="392"/>
      <c r="U90" s="392"/>
      <c r="V90" s="392"/>
      <c r="W90" s="392"/>
      <c r="X90" s="392"/>
      <c r="Y90" s="392"/>
      <c r="Z90" s="392"/>
    </row>
    <row r="91" spans="1:26" ht="15.75" customHeight="1">
      <c r="A91" s="392"/>
      <c r="B91" s="392"/>
      <c r="C91" s="392"/>
      <c r="D91" s="392"/>
      <c r="E91" s="392"/>
      <c r="F91" s="392"/>
      <c r="G91" s="392"/>
      <c r="H91" s="392"/>
      <c r="I91" s="392"/>
      <c r="J91" s="392"/>
      <c r="K91" s="392"/>
      <c r="L91" s="392"/>
      <c r="M91" s="392"/>
      <c r="N91" s="392"/>
      <c r="O91" s="392"/>
      <c r="P91" s="392"/>
      <c r="Q91" s="392"/>
      <c r="R91" s="392"/>
      <c r="S91" s="392"/>
      <c r="T91" s="392"/>
      <c r="U91" s="392"/>
      <c r="V91" s="392"/>
      <c r="W91" s="392"/>
      <c r="X91" s="392"/>
      <c r="Y91" s="392"/>
      <c r="Z91" s="392"/>
    </row>
    <row r="92" spans="1:26" ht="15.75" customHeight="1">
      <c r="A92" s="392"/>
      <c r="B92" s="392"/>
      <c r="C92" s="392"/>
      <c r="D92" s="392"/>
      <c r="E92" s="392"/>
      <c r="F92" s="392"/>
      <c r="G92" s="392"/>
      <c r="H92" s="392"/>
      <c r="I92" s="392"/>
      <c r="J92" s="392"/>
      <c r="K92" s="392"/>
      <c r="L92" s="392"/>
      <c r="M92" s="392"/>
      <c r="N92" s="392"/>
      <c r="O92" s="392"/>
      <c r="P92" s="392"/>
      <c r="Q92" s="392"/>
      <c r="R92" s="392"/>
      <c r="S92" s="392"/>
      <c r="T92" s="392"/>
      <c r="U92" s="392"/>
      <c r="V92" s="392"/>
      <c r="W92" s="392"/>
      <c r="X92" s="392"/>
      <c r="Y92" s="392"/>
      <c r="Z92" s="392"/>
    </row>
    <row r="93" spans="1:26" ht="15.75" customHeight="1">
      <c r="A93" s="392"/>
      <c r="B93" s="392"/>
      <c r="C93" s="392"/>
      <c r="D93" s="392"/>
      <c r="E93" s="392"/>
      <c r="F93" s="392"/>
      <c r="G93" s="392"/>
      <c r="H93" s="392"/>
      <c r="I93" s="392"/>
      <c r="J93" s="392"/>
      <c r="K93" s="392"/>
      <c r="L93" s="392"/>
      <c r="M93" s="392"/>
      <c r="N93" s="392"/>
      <c r="O93" s="392"/>
      <c r="P93" s="392"/>
      <c r="Q93" s="392"/>
      <c r="R93" s="392"/>
      <c r="S93" s="392"/>
      <c r="T93" s="392"/>
      <c r="U93" s="392"/>
      <c r="V93" s="392"/>
      <c r="W93" s="392"/>
      <c r="X93" s="392"/>
      <c r="Y93" s="392"/>
      <c r="Z93" s="392"/>
    </row>
    <row r="94" spans="1:26" ht="15.75" customHeight="1">
      <c r="A94" s="392"/>
      <c r="B94" s="392"/>
      <c r="C94" s="392"/>
      <c r="D94" s="392"/>
      <c r="E94" s="392"/>
      <c r="F94" s="392"/>
      <c r="G94" s="392"/>
      <c r="H94" s="392"/>
      <c r="I94" s="392"/>
      <c r="J94" s="392"/>
      <c r="K94" s="392"/>
      <c r="L94" s="392"/>
      <c r="M94" s="392"/>
      <c r="N94" s="392"/>
      <c r="O94" s="392"/>
      <c r="P94" s="392"/>
      <c r="Q94" s="392"/>
      <c r="R94" s="392"/>
      <c r="S94" s="392"/>
      <c r="T94" s="392"/>
      <c r="U94" s="392"/>
      <c r="V94" s="392"/>
      <c r="W94" s="392"/>
      <c r="X94" s="392"/>
      <c r="Y94" s="392"/>
      <c r="Z94" s="392"/>
    </row>
    <row r="95" spans="1:26" ht="15.75" customHeight="1">
      <c r="A95" s="392"/>
      <c r="B95" s="392"/>
      <c r="C95" s="392"/>
      <c r="D95" s="392"/>
      <c r="E95" s="392"/>
      <c r="F95" s="392"/>
      <c r="G95" s="392"/>
      <c r="H95" s="392"/>
      <c r="I95" s="392"/>
      <c r="J95" s="392"/>
      <c r="K95" s="392"/>
      <c r="L95" s="392"/>
      <c r="M95" s="392"/>
      <c r="N95" s="392"/>
      <c r="O95" s="392"/>
      <c r="P95" s="392"/>
      <c r="Q95" s="392"/>
      <c r="R95" s="392"/>
      <c r="S95" s="392"/>
      <c r="T95" s="392"/>
      <c r="U95" s="392"/>
      <c r="V95" s="392"/>
      <c r="W95" s="392"/>
      <c r="X95" s="392"/>
      <c r="Y95" s="392"/>
      <c r="Z95" s="392"/>
    </row>
    <row r="96" spans="1:26" ht="15.75" customHeight="1">
      <c r="A96" s="392"/>
      <c r="B96" s="392"/>
      <c r="C96" s="392"/>
      <c r="D96" s="392"/>
      <c r="E96" s="392"/>
      <c r="F96" s="392"/>
      <c r="G96" s="392"/>
      <c r="H96" s="392"/>
      <c r="I96" s="392"/>
      <c r="J96" s="392"/>
      <c r="K96" s="392"/>
      <c r="L96" s="392"/>
      <c r="M96" s="392"/>
      <c r="N96" s="392"/>
      <c r="O96" s="392"/>
      <c r="P96" s="392"/>
      <c r="Q96" s="392"/>
      <c r="R96" s="392"/>
      <c r="S96" s="392"/>
      <c r="T96" s="392"/>
      <c r="U96" s="392"/>
      <c r="V96" s="392"/>
      <c r="W96" s="392"/>
      <c r="X96" s="392"/>
      <c r="Y96" s="392"/>
      <c r="Z96" s="392"/>
    </row>
    <row r="97" spans="1:26" ht="15.75" customHeight="1">
      <c r="A97" s="392"/>
      <c r="B97" s="392"/>
      <c r="C97" s="392"/>
      <c r="D97" s="392"/>
      <c r="E97" s="392"/>
      <c r="F97" s="392"/>
      <c r="G97" s="392"/>
      <c r="H97" s="392"/>
      <c r="I97" s="392"/>
      <c r="J97" s="392"/>
      <c r="K97" s="392"/>
      <c r="L97" s="392"/>
      <c r="M97" s="392"/>
      <c r="N97" s="392"/>
      <c r="O97" s="392"/>
      <c r="P97" s="392"/>
      <c r="Q97" s="392"/>
      <c r="R97" s="392"/>
      <c r="S97" s="392"/>
      <c r="T97" s="392"/>
      <c r="U97" s="392"/>
      <c r="V97" s="392"/>
      <c r="W97" s="392"/>
      <c r="X97" s="392"/>
      <c r="Y97" s="392"/>
      <c r="Z97" s="392"/>
    </row>
    <row r="98" spans="1:26" ht="15.75" customHeight="1">
      <c r="A98" s="392"/>
      <c r="B98" s="392"/>
      <c r="C98" s="392"/>
      <c r="D98" s="392"/>
      <c r="E98" s="392"/>
      <c r="F98" s="392"/>
      <c r="G98" s="392"/>
      <c r="H98" s="392"/>
      <c r="I98" s="392"/>
      <c r="J98" s="392"/>
      <c r="K98" s="392"/>
      <c r="L98" s="392"/>
      <c r="M98" s="392"/>
      <c r="N98" s="392"/>
      <c r="O98" s="392"/>
      <c r="P98" s="392"/>
      <c r="Q98" s="392"/>
      <c r="R98" s="392"/>
      <c r="S98" s="392"/>
      <c r="T98" s="392"/>
      <c r="U98" s="392"/>
      <c r="V98" s="392"/>
      <c r="W98" s="392"/>
      <c r="X98" s="392"/>
      <c r="Y98" s="392"/>
      <c r="Z98" s="392"/>
    </row>
    <row r="99" spans="1:26" ht="15.75" customHeight="1">
      <c r="A99" s="392"/>
      <c r="B99" s="392"/>
      <c r="C99" s="392"/>
      <c r="D99" s="392"/>
      <c r="E99" s="392"/>
      <c r="F99" s="392"/>
      <c r="G99" s="392"/>
      <c r="H99" s="392"/>
      <c r="I99" s="392"/>
      <c r="J99" s="392"/>
      <c r="K99" s="392"/>
      <c r="L99" s="392"/>
      <c r="M99" s="392"/>
      <c r="N99" s="392"/>
      <c r="O99" s="392"/>
      <c r="P99" s="392"/>
      <c r="Q99" s="392"/>
      <c r="R99" s="392"/>
      <c r="S99" s="392"/>
      <c r="T99" s="392"/>
      <c r="U99" s="392"/>
      <c r="V99" s="392"/>
      <c r="W99" s="392"/>
      <c r="X99" s="392"/>
      <c r="Y99" s="392"/>
      <c r="Z99" s="392"/>
    </row>
    <row r="100" spans="1:26" ht="15.75" customHeight="1">
      <c r="A100" s="392"/>
      <c r="B100" s="392"/>
      <c r="C100" s="392"/>
      <c r="D100" s="392"/>
      <c r="E100" s="392"/>
      <c r="F100" s="392"/>
      <c r="G100" s="392"/>
      <c r="H100" s="392"/>
      <c r="I100" s="392"/>
      <c r="J100" s="392"/>
      <c r="K100" s="392"/>
      <c r="L100" s="392"/>
      <c r="M100" s="392"/>
      <c r="N100" s="392"/>
      <c r="O100" s="392"/>
      <c r="P100" s="392"/>
      <c r="Q100" s="392"/>
      <c r="R100" s="392"/>
      <c r="S100" s="392"/>
      <c r="T100" s="392"/>
      <c r="U100" s="392"/>
      <c r="V100" s="392"/>
      <c r="W100" s="392"/>
      <c r="X100" s="392"/>
      <c r="Y100" s="392"/>
      <c r="Z100" s="392"/>
    </row>
    <row r="101" spans="1:26" ht="15.75" customHeight="1">
      <c r="A101" s="392"/>
      <c r="B101" s="392"/>
      <c r="C101" s="392"/>
      <c r="D101" s="392"/>
      <c r="E101" s="392"/>
      <c r="F101" s="392"/>
      <c r="G101" s="392"/>
      <c r="H101" s="392"/>
      <c r="I101" s="392"/>
      <c r="J101" s="392"/>
      <c r="K101" s="392"/>
      <c r="L101" s="392"/>
      <c r="M101" s="392"/>
      <c r="N101" s="392"/>
      <c r="O101" s="392"/>
      <c r="P101" s="392"/>
      <c r="Q101" s="392"/>
      <c r="R101" s="392"/>
      <c r="S101" s="392"/>
      <c r="T101" s="392"/>
      <c r="U101" s="392"/>
      <c r="V101" s="392"/>
      <c r="W101" s="392"/>
      <c r="X101" s="392"/>
      <c r="Y101" s="392"/>
      <c r="Z101" s="392"/>
    </row>
    <row r="102" spans="1:26" ht="15.75" customHeight="1">
      <c r="A102" s="392"/>
      <c r="B102" s="392"/>
      <c r="C102" s="392"/>
      <c r="D102" s="392"/>
      <c r="E102" s="392"/>
      <c r="F102" s="392"/>
      <c r="G102" s="392"/>
      <c r="H102" s="392"/>
      <c r="I102" s="392"/>
      <c r="J102" s="392"/>
      <c r="K102" s="392"/>
      <c r="L102" s="392"/>
      <c r="M102" s="392"/>
      <c r="N102" s="392"/>
      <c r="O102" s="392"/>
      <c r="P102" s="392"/>
      <c r="Q102" s="392"/>
      <c r="R102" s="392"/>
      <c r="S102" s="392"/>
      <c r="T102" s="392"/>
      <c r="U102" s="392"/>
      <c r="V102" s="392"/>
      <c r="W102" s="392"/>
      <c r="X102" s="392"/>
      <c r="Y102" s="392"/>
      <c r="Z102" s="392"/>
    </row>
    <row r="103" spans="1:26" ht="15.75" customHeight="1">
      <c r="A103" s="392"/>
      <c r="B103" s="392"/>
      <c r="C103" s="392"/>
      <c r="D103" s="392"/>
      <c r="E103" s="392"/>
      <c r="F103" s="392"/>
      <c r="G103" s="392"/>
      <c r="H103" s="392"/>
      <c r="I103" s="392"/>
      <c r="J103" s="392"/>
      <c r="K103" s="392"/>
      <c r="L103" s="392"/>
      <c r="M103" s="392"/>
      <c r="N103" s="392"/>
      <c r="O103" s="392"/>
      <c r="P103" s="392"/>
      <c r="Q103" s="392"/>
      <c r="R103" s="392"/>
      <c r="S103" s="392"/>
      <c r="T103" s="392"/>
      <c r="U103" s="392"/>
      <c r="V103" s="392"/>
      <c r="W103" s="392"/>
      <c r="X103" s="392"/>
      <c r="Y103" s="392"/>
      <c r="Z103" s="392"/>
    </row>
    <row r="104" spans="1:26" ht="15.75" customHeight="1">
      <c r="A104" s="392"/>
      <c r="B104" s="392"/>
      <c r="C104" s="392"/>
      <c r="D104" s="392"/>
      <c r="E104" s="392"/>
      <c r="F104" s="392"/>
      <c r="G104" s="392"/>
      <c r="H104" s="392"/>
      <c r="I104" s="392"/>
      <c r="J104" s="392"/>
      <c r="K104" s="392"/>
      <c r="L104" s="392"/>
      <c r="M104" s="392"/>
      <c r="N104" s="392"/>
      <c r="O104" s="392"/>
      <c r="P104" s="392"/>
      <c r="Q104" s="392"/>
      <c r="R104" s="392"/>
      <c r="S104" s="392"/>
      <c r="T104" s="392"/>
      <c r="U104" s="392"/>
      <c r="V104" s="392"/>
      <c r="W104" s="392"/>
      <c r="X104" s="392"/>
      <c r="Y104" s="392"/>
      <c r="Z104" s="392"/>
    </row>
    <row r="105" spans="1:26" ht="15.75" customHeight="1">
      <c r="A105" s="392"/>
      <c r="B105" s="392"/>
      <c r="C105" s="392"/>
      <c r="D105" s="392"/>
      <c r="E105" s="392"/>
      <c r="F105" s="392"/>
      <c r="G105" s="392"/>
      <c r="H105" s="392"/>
      <c r="I105" s="392"/>
      <c r="J105" s="392"/>
      <c r="K105" s="392"/>
      <c r="L105" s="392"/>
      <c r="M105" s="392"/>
      <c r="N105" s="392"/>
      <c r="O105" s="392"/>
      <c r="P105" s="392"/>
      <c r="Q105" s="392"/>
      <c r="R105" s="392"/>
      <c r="S105" s="392"/>
      <c r="T105" s="392"/>
      <c r="U105" s="392"/>
      <c r="V105" s="392"/>
      <c r="W105" s="392"/>
      <c r="X105" s="392"/>
      <c r="Y105" s="392"/>
      <c r="Z105" s="392"/>
    </row>
    <row r="106" spans="1:26" ht="15.75" customHeight="1">
      <c r="A106" s="392"/>
      <c r="B106" s="392"/>
      <c r="C106" s="392"/>
      <c r="D106" s="392"/>
      <c r="E106" s="392"/>
      <c r="F106" s="392"/>
      <c r="G106" s="392"/>
      <c r="H106" s="392"/>
      <c r="I106" s="392"/>
      <c r="J106" s="392"/>
      <c r="K106" s="392"/>
      <c r="L106" s="392"/>
      <c r="M106" s="392"/>
      <c r="N106" s="392"/>
      <c r="O106" s="392"/>
      <c r="P106" s="392"/>
      <c r="Q106" s="392"/>
      <c r="R106" s="392"/>
      <c r="S106" s="392"/>
      <c r="T106" s="392"/>
      <c r="U106" s="392"/>
      <c r="V106" s="392"/>
      <c r="W106" s="392"/>
      <c r="X106" s="392"/>
      <c r="Y106" s="392"/>
      <c r="Z106" s="392"/>
    </row>
    <row r="107" spans="1:26" ht="15.75" customHeight="1">
      <c r="A107" s="392"/>
      <c r="B107" s="392"/>
      <c r="C107" s="392"/>
      <c r="D107" s="392"/>
      <c r="E107" s="392"/>
      <c r="F107" s="392"/>
      <c r="G107" s="392"/>
      <c r="H107" s="392"/>
      <c r="I107" s="392"/>
      <c r="J107" s="392"/>
      <c r="K107" s="392"/>
      <c r="L107" s="392"/>
      <c r="M107" s="392"/>
      <c r="N107" s="392"/>
      <c r="O107" s="392"/>
      <c r="P107" s="392"/>
      <c r="Q107" s="392"/>
      <c r="R107" s="392"/>
      <c r="S107" s="392"/>
      <c r="T107" s="392"/>
      <c r="U107" s="392"/>
      <c r="V107" s="392"/>
      <c r="W107" s="392"/>
      <c r="X107" s="392"/>
      <c r="Y107" s="392"/>
      <c r="Z107" s="392"/>
    </row>
    <row r="108" spans="1:26" ht="15.75" customHeight="1">
      <c r="A108" s="392"/>
      <c r="B108" s="392"/>
      <c r="C108" s="392"/>
      <c r="D108" s="392"/>
      <c r="E108" s="392"/>
      <c r="F108" s="392"/>
      <c r="G108" s="392"/>
      <c r="H108" s="392"/>
      <c r="I108" s="392"/>
      <c r="J108" s="392"/>
      <c r="K108" s="392"/>
      <c r="L108" s="392"/>
      <c r="M108" s="392"/>
      <c r="N108" s="392"/>
      <c r="O108" s="392"/>
      <c r="P108" s="392"/>
      <c r="Q108" s="392"/>
      <c r="R108" s="392"/>
      <c r="S108" s="392"/>
      <c r="T108" s="392"/>
      <c r="U108" s="392"/>
      <c r="V108" s="392"/>
      <c r="W108" s="392"/>
      <c r="X108" s="392"/>
      <c r="Y108" s="392"/>
      <c r="Z108" s="392"/>
    </row>
    <row r="109" spans="1:26" ht="15.75" customHeight="1">
      <c r="A109" s="392"/>
      <c r="B109" s="392"/>
      <c r="C109" s="392"/>
      <c r="D109" s="392"/>
      <c r="E109" s="392"/>
      <c r="F109" s="392"/>
      <c r="G109" s="392"/>
      <c r="H109" s="392"/>
      <c r="I109" s="392"/>
      <c r="J109" s="392"/>
      <c r="K109" s="392"/>
      <c r="L109" s="392"/>
      <c r="M109" s="392"/>
      <c r="N109" s="392"/>
      <c r="O109" s="392"/>
      <c r="P109" s="392"/>
      <c r="Q109" s="392"/>
      <c r="R109" s="392"/>
      <c r="S109" s="392"/>
      <c r="T109" s="392"/>
      <c r="U109" s="392"/>
      <c r="V109" s="392"/>
      <c r="W109" s="392"/>
      <c r="X109" s="392"/>
      <c r="Y109" s="392"/>
      <c r="Z109" s="392"/>
    </row>
    <row r="110" spans="1:26" ht="15.75" customHeight="1">
      <c r="A110" s="392"/>
      <c r="B110" s="392"/>
      <c r="C110" s="392"/>
      <c r="D110" s="392"/>
      <c r="E110" s="392"/>
      <c r="F110" s="392"/>
      <c r="G110" s="392"/>
      <c r="H110" s="392"/>
      <c r="I110" s="392"/>
      <c r="J110" s="392"/>
      <c r="K110" s="392"/>
      <c r="L110" s="392"/>
      <c r="M110" s="392"/>
      <c r="N110" s="392"/>
      <c r="O110" s="392"/>
      <c r="P110" s="392"/>
      <c r="Q110" s="392"/>
      <c r="R110" s="392"/>
      <c r="S110" s="392"/>
      <c r="T110" s="392"/>
      <c r="U110" s="392"/>
      <c r="V110" s="392"/>
      <c r="W110" s="392"/>
      <c r="X110" s="392"/>
      <c r="Y110" s="392"/>
      <c r="Z110" s="392"/>
    </row>
    <row r="111" spans="1:26" ht="15.75" customHeight="1">
      <c r="A111" s="392"/>
      <c r="B111" s="392"/>
      <c r="C111" s="392"/>
      <c r="D111" s="392"/>
      <c r="E111" s="392"/>
      <c r="F111" s="392"/>
      <c r="G111" s="392"/>
      <c r="H111" s="392"/>
      <c r="I111" s="392"/>
      <c r="J111" s="392"/>
      <c r="K111" s="392"/>
      <c r="L111" s="392"/>
      <c r="M111" s="392"/>
      <c r="N111" s="392"/>
      <c r="O111" s="392"/>
      <c r="P111" s="392"/>
      <c r="Q111" s="392"/>
      <c r="R111" s="392"/>
      <c r="S111" s="392"/>
      <c r="T111" s="392"/>
      <c r="U111" s="392"/>
      <c r="V111" s="392"/>
      <c r="W111" s="392"/>
      <c r="X111" s="392"/>
      <c r="Y111" s="392"/>
      <c r="Z111" s="392"/>
    </row>
    <row r="112" spans="1:26" ht="15.75" customHeight="1">
      <c r="A112" s="392"/>
      <c r="B112" s="392"/>
      <c r="C112" s="392"/>
      <c r="D112" s="392"/>
      <c r="E112" s="392"/>
      <c r="F112" s="392"/>
      <c r="G112" s="392"/>
      <c r="H112" s="392"/>
      <c r="I112" s="392"/>
      <c r="J112" s="392"/>
      <c r="K112" s="392"/>
      <c r="L112" s="392"/>
      <c r="M112" s="392"/>
      <c r="N112" s="392"/>
      <c r="O112" s="392"/>
      <c r="P112" s="392"/>
      <c r="Q112" s="392"/>
      <c r="R112" s="392"/>
      <c r="S112" s="392"/>
      <c r="T112" s="392"/>
      <c r="U112" s="392"/>
      <c r="V112" s="392"/>
      <c r="W112" s="392"/>
      <c r="X112" s="392"/>
      <c r="Y112" s="392"/>
      <c r="Z112" s="392"/>
    </row>
    <row r="113" spans="1:26" ht="15.75" customHeight="1">
      <c r="A113" s="392"/>
      <c r="B113" s="392"/>
      <c r="C113" s="392"/>
      <c r="D113" s="392"/>
      <c r="E113" s="392"/>
      <c r="F113" s="392"/>
      <c r="G113" s="392"/>
      <c r="H113" s="392"/>
      <c r="I113" s="392"/>
      <c r="J113" s="392"/>
      <c r="K113" s="392"/>
      <c r="L113" s="392"/>
      <c r="M113" s="392"/>
      <c r="N113" s="392"/>
      <c r="O113" s="392"/>
      <c r="P113" s="392"/>
      <c r="Q113" s="392"/>
      <c r="R113" s="392"/>
      <c r="S113" s="392"/>
      <c r="T113" s="392"/>
      <c r="U113" s="392"/>
      <c r="V113" s="392"/>
      <c r="W113" s="392"/>
      <c r="X113" s="392"/>
      <c r="Y113" s="392"/>
      <c r="Z113" s="392"/>
    </row>
    <row r="114" spans="1:26" ht="15.75" customHeight="1">
      <c r="A114" s="392"/>
      <c r="B114" s="392"/>
      <c r="C114" s="392"/>
      <c r="D114" s="392"/>
      <c r="E114" s="392"/>
      <c r="F114" s="392"/>
      <c r="G114" s="392"/>
      <c r="H114" s="392"/>
      <c r="I114" s="392"/>
      <c r="J114" s="392"/>
      <c r="K114" s="392"/>
      <c r="L114" s="392"/>
      <c r="M114" s="392"/>
      <c r="N114" s="392"/>
      <c r="O114" s="392"/>
      <c r="P114" s="392"/>
      <c r="Q114" s="392"/>
      <c r="R114" s="392"/>
      <c r="S114" s="392"/>
      <c r="T114" s="392"/>
      <c r="U114" s="392"/>
      <c r="V114" s="392"/>
      <c r="W114" s="392"/>
      <c r="X114" s="392"/>
      <c r="Y114" s="392"/>
      <c r="Z114" s="392"/>
    </row>
    <row r="115" spans="1:26" ht="15.75" customHeight="1">
      <c r="A115" s="392"/>
      <c r="B115" s="392"/>
      <c r="C115" s="392"/>
      <c r="D115" s="392"/>
      <c r="E115" s="392"/>
      <c r="F115" s="392"/>
      <c r="G115" s="392"/>
      <c r="H115" s="392"/>
      <c r="I115" s="392"/>
      <c r="J115" s="392"/>
      <c r="K115" s="392"/>
      <c r="L115" s="392"/>
      <c r="M115" s="392"/>
      <c r="N115" s="392"/>
      <c r="O115" s="392"/>
      <c r="P115" s="392"/>
      <c r="Q115" s="392"/>
      <c r="R115" s="392"/>
      <c r="S115" s="392"/>
      <c r="T115" s="392"/>
      <c r="U115" s="392"/>
      <c r="V115" s="392"/>
      <c r="W115" s="392"/>
      <c r="X115" s="392"/>
      <c r="Y115" s="392"/>
      <c r="Z115" s="392"/>
    </row>
    <row r="116" spans="1:26" ht="15.75" customHeight="1">
      <c r="A116" s="392"/>
      <c r="B116" s="392"/>
      <c r="C116" s="392"/>
      <c r="D116" s="392"/>
      <c r="E116" s="392"/>
      <c r="F116" s="392"/>
      <c r="G116" s="392"/>
      <c r="H116" s="392"/>
      <c r="I116" s="392"/>
      <c r="J116" s="392"/>
      <c r="K116" s="392"/>
      <c r="L116" s="392"/>
      <c r="M116" s="392"/>
      <c r="N116" s="392"/>
      <c r="O116" s="392"/>
      <c r="P116" s="392"/>
      <c r="Q116" s="392"/>
      <c r="R116" s="392"/>
      <c r="S116" s="392"/>
      <c r="T116" s="392"/>
      <c r="U116" s="392"/>
      <c r="V116" s="392"/>
      <c r="W116" s="392"/>
      <c r="X116" s="392"/>
      <c r="Y116" s="392"/>
      <c r="Z116" s="392"/>
    </row>
    <row r="117" spans="1:26" ht="15.75" customHeight="1">
      <c r="A117" s="392"/>
      <c r="B117" s="392"/>
      <c r="C117" s="392"/>
      <c r="D117" s="392"/>
      <c r="E117" s="392"/>
      <c r="F117" s="392"/>
      <c r="G117" s="392"/>
      <c r="H117" s="392"/>
      <c r="I117" s="392"/>
      <c r="J117" s="392"/>
      <c r="K117" s="392"/>
      <c r="L117" s="392"/>
      <c r="M117" s="392"/>
      <c r="N117" s="392"/>
      <c r="O117" s="392"/>
      <c r="P117" s="392"/>
      <c r="Q117" s="392"/>
      <c r="R117" s="392"/>
      <c r="S117" s="392"/>
      <c r="T117" s="392"/>
      <c r="U117" s="392"/>
      <c r="V117" s="392"/>
      <c r="W117" s="392"/>
      <c r="X117" s="392"/>
      <c r="Y117" s="392"/>
      <c r="Z117" s="392"/>
    </row>
    <row r="118" spans="1:26" ht="15.75" customHeight="1">
      <c r="A118" s="392"/>
      <c r="B118" s="392"/>
      <c r="C118" s="392"/>
      <c r="D118" s="392"/>
      <c r="E118" s="392"/>
      <c r="F118" s="392"/>
      <c r="G118" s="392"/>
      <c r="H118" s="392"/>
      <c r="I118" s="392"/>
      <c r="J118" s="392"/>
      <c r="K118" s="392"/>
      <c r="L118" s="392"/>
      <c r="M118" s="392"/>
      <c r="N118" s="392"/>
      <c r="O118" s="392"/>
      <c r="P118" s="392"/>
      <c r="Q118" s="392"/>
      <c r="R118" s="392"/>
      <c r="S118" s="392"/>
      <c r="T118" s="392"/>
      <c r="U118" s="392"/>
      <c r="V118" s="392"/>
      <c r="W118" s="392"/>
      <c r="X118" s="392"/>
      <c r="Y118" s="392"/>
      <c r="Z118" s="392"/>
    </row>
    <row r="119" spans="1:26" ht="15.75" customHeight="1">
      <c r="A119" s="392"/>
      <c r="B119" s="392"/>
      <c r="C119" s="392"/>
      <c r="D119" s="392"/>
      <c r="E119" s="392"/>
      <c r="F119" s="392"/>
      <c r="G119" s="392"/>
      <c r="H119" s="392"/>
      <c r="I119" s="392"/>
      <c r="J119" s="392"/>
      <c r="K119" s="392"/>
      <c r="L119" s="392"/>
      <c r="M119" s="392"/>
      <c r="N119" s="392"/>
      <c r="O119" s="392"/>
      <c r="P119" s="392"/>
      <c r="Q119" s="392"/>
      <c r="R119" s="392"/>
      <c r="S119" s="392"/>
      <c r="T119" s="392"/>
      <c r="U119" s="392"/>
      <c r="V119" s="392"/>
      <c r="W119" s="392"/>
      <c r="X119" s="392"/>
      <c r="Y119" s="392"/>
      <c r="Z119" s="392"/>
    </row>
    <row r="120" spans="1:26" ht="15.75" customHeight="1">
      <c r="A120" s="392"/>
      <c r="B120" s="392"/>
      <c r="C120" s="392"/>
      <c r="D120" s="392"/>
      <c r="E120" s="392"/>
      <c r="F120" s="392"/>
      <c r="G120" s="392"/>
      <c r="H120" s="392"/>
      <c r="I120" s="392"/>
      <c r="J120" s="392"/>
      <c r="K120" s="392"/>
      <c r="L120" s="392"/>
      <c r="M120" s="392"/>
      <c r="N120" s="392"/>
      <c r="O120" s="392"/>
      <c r="P120" s="392"/>
      <c r="Q120" s="392"/>
      <c r="R120" s="392"/>
      <c r="S120" s="392"/>
      <c r="T120" s="392"/>
      <c r="U120" s="392"/>
      <c r="V120" s="392"/>
      <c r="W120" s="392"/>
      <c r="X120" s="392"/>
      <c r="Y120" s="392"/>
      <c r="Z120" s="392"/>
    </row>
    <row r="121" spans="1:26" ht="15.75" customHeight="1">
      <c r="A121" s="392"/>
      <c r="B121" s="392"/>
      <c r="C121" s="392"/>
      <c r="D121" s="392"/>
      <c r="E121" s="392"/>
      <c r="F121" s="392"/>
      <c r="G121" s="392"/>
      <c r="H121" s="392"/>
      <c r="I121" s="392"/>
      <c r="J121" s="392"/>
      <c r="K121" s="392"/>
      <c r="L121" s="392"/>
      <c r="M121" s="392"/>
      <c r="N121" s="392"/>
      <c r="O121" s="392"/>
      <c r="P121" s="392"/>
      <c r="Q121" s="392"/>
      <c r="R121" s="392"/>
      <c r="S121" s="392"/>
      <c r="T121" s="392"/>
      <c r="U121" s="392"/>
      <c r="V121" s="392"/>
      <c r="W121" s="392"/>
      <c r="X121" s="392"/>
      <c r="Y121" s="392"/>
      <c r="Z121" s="392"/>
    </row>
    <row r="122" spans="1:26" ht="15.75" customHeight="1">
      <c r="A122" s="392"/>
      <c r="B122" s="392"/>
      <c r="C122" s="392"/>
      <c r="D122" s="392"/>
      <c r="E122" s="392"/>
      <c r="F122" s="392"/>
      <c r="G122" s="392"/>
      <c r="H122" s="392"/>
      <c r="I122" s="392"/>
      <c r="J122" s="392"/>
      <c r="K122" s="392"/>
      <c r="L122" s="392"/>
      <c r="M122" s="392"/>
      <c r="N122" s="392"/>
      <c r="O122" s="392"/>
      <c r="P122" s="392"/>
      <c r="Q122" s="392"/>
      <c r="R122" s="392"/>
      <c r="S122" s="392"/>
      <c r="T122" s="392"/>
      <c r="U122" s="392"/>
      <c r="V122" s="392"/>
      <c r="W122" s="392"/>
      <c r="X122" s="392"/>
      <c r="Y122" s="392"/>
      <c r="Z122" s="392"/>
    </row>
    <row r="123" spans="1:26" ht="15.75" customHeight="1">
      <c r="A123" s="392"/>
      <c r="B123" s="392"/>
      <c r="C123" s="392"/>
      <c r="D123" s="392"/>
      <c r="E123" s="392"/>
      <c r="F123" s="392"/>
      <c r="G123" s="392"/>
      <c r="H123" s="392"/>
      <c r="I123" s="392"/>
      <c r="J123" s="392"/>
      <c r="K123" s="392"/>
      <c r="L123" s="392"/>
      <c r="M123" s="392"/>
      <c r="N123" s="392"/>
      <c r="O123" s="392"/>
      <c r="P123" s="392"/>
      <c r="Q123" s="392"/>
      <c r="R123" s="392"/>
      <c r="S123" s="392"/>
      <c r="T123" s="392"/>
      <c r="U123" s="392"/>
      <c r="V123" s="392"/>
      <c r="W123" s="392"/>
      <c r="X123" s="392"/>
      <c r="Y123" s="392"/>
      <c r="Z123" s="392"/>
    </row>
    <row r="124" spans="1:26" ht="15.75" customHeight="1">
      <c r="A124" s="392"/>
      <c r="B124" s="392"/>
      <c r="C124" s="392"/>
      <c r="D124" s="392"/>
      <c r="E124" s="392"/>
      <c r="F124" s="392"/>
      <c r="G124" s="392"/>
      <c r="H124" s="392"/>
      <c r="I124" s="392"/>
      <c r="J124" s="392"/>
      <c r="K124" s="392"/>
      <c r="L124" s="392"/>
      <c r="M124" s="392"/>
      <c r="N124" s="392"/>
      <c r="O124" s="392"/>
      <c r="P124" s="392"/>
      <c r="Q124" s="392"/>
      <c r="R124" s="392"/>
      <c r="S124" s="392"/>
      <c r="T124" s="392"/>
      <c r="U124" s="392"/>
      <c r="V124" s="392"/>
      <c r="W124" s="392"/>
      <c r="X124" s="392"/>
      <c r="Y124" s="392"/>
      <c r="Z124" s="392"/>
    </row>
    <row r="125" spans="1:26" ht="15.75" customHeight="1">
      <c r="A125" s="392"/>
      <c r="B125" s="392"/>
      <c r="C125" s="392"/>
      <c r="D125" s="392"/>
      <c r="E125" s="392"/>
      <c r="F125" s="392"/>
      <c r="G125" s="392"/>
      <c r="H125" s="392"/>
      <c r="I125" s="392"/>
      <c r="J125" s="392"/>
      <c r="K125" s="392"/>
      <c r="L125" s="392"/>
      <c r="M125" s="392"/>
      <c r="N125" s="392"/>
      <c r="O125" s="392"/>
      <c r="P125" s="392"/>
      <c r="Q125" s="392"/>
      <c r="R125" s="392"/>
      <c r="S125" s="392"/>
      <c r="T125" s="392"/>
      <c r="U125" s="392"/>
      <c r="V125" s="392"/>
      <c r="W125" s="392"/>
      <c r="X125" s="392"/>
      <c r="Y125" s="392"/>
      <c r="Z125" s="392"/>
    </row>
    <row r="126" spans="1:26" ht="15.75" customHeight="1">
      <c r="A126" s="392"/>
      <c r="B126" s="392"/>
      <c r="C126" s="392"/>
      <c r="D126" s="392"/>
      <c r="E126" s="392"/>
      <c r="F126" s="392"/>
      <c r="G126" s="392"/>
      <c r="H126" s="392"/>
      <c r="I126" s="392"/>
      <c r="J126" s="392"/>
      <c r="K126" s="392"/>
      <c r="L126" s="392"/>
      <c r="M126" s="392"/>
      <c r="N126" s="392"/>
      <c r="O126" s="392"/>
      <c r="P126" s="392"/>
      <c r="Q126" s="392"/>
      <c r="R126" s="392"/>
      <c r="S126" s="392"/>
      <c r="T126" s="392"/>
      <c r="U126" s="392"/>
      <c r="V126" s="392"/>
      <c r="W126" s="392"/>
      <c r="X126" s="392"/>
      <c r="Y126" s="392"/>
      <c r="Z126" s="392"/>
    </row>
    <row r="127" spans="1:26" ht="15.75" customHeight="1">
      <c r="A127" s="392"/>
      <c r="B127" s="392"/>
      <c r="C127" s="392"/>
      <c r="D127" s="392"/>
      <c r="E127" s="392"/>
      <c r="F127" s="392"/>
      <c r="G127" s="392"/>
      <c r="H127" s="392"/>
      <c r="I127" s="392"/>
      <c r="J127" s="392"/>
      <c r="K127" s="392"/>
      <c r="L127" s="392"/>
      <c r="M127" s="392"/>
      <c r="N127" s="392"/>
      <c r="O127" s="392"/>
      <c r="P127" s="392"/>
      <c r="Q127" s="392"/>
      <c r="R127" s="392"/>
      <c r="S127" s="392"/>
      <c r="T127" s="392"/>
      <c r="U127" s="392"/>
      <c r="V127" s="392"/>
      <c r="W127" s="392"/>
      <c r="X127" s="392"/>
      <c r="Y127" s="392"/>
      <c r="Z127" s="392"/>
    </row>
    <row r="128" spans="1:26" ht="15.75" customHeight="1">
      <c r="A128" s="392"/>
      <c r="B128" s="392"/>
      <c r="C128" s="392"/>
      <c r="D128" s="392"/>
      <c r="E128" s="392"/>
      <c r="F128" s="392"/>
      <c r="G128" s="392"/>
      <c r="H128" s="392"/>
      <c r="I128" s="392"/>
      <c r="J128" s="392"/>
      <c r="K128" s="392"/>
      <c r="L128" s="392"/>
      <c r="M128" s="392"/>
      <c r="N128" s="392"/>
      <c r="O128" s="392"/>
      <c r="P128" s="392"/>
      <c r="Q128" s="392"/>
      <c r="R128" s="392"/>
      <c r="S128" s="392"/>
      <c r="T128" s="392"/>
      <c r="U128" s="392"/>
      <c r="V128" s="392"/>
      <c r="W128" s="392"/>
      <c r="X128" s="392"/>
      <c r="Y128" s="392"/>
      <c r="Z128" s="392"/>
    </row>
    <row r="129" spans="1:26" ht="15.75" customHeight="1">
      <c r="A129" s="392"/>
      <c r="B129" s="392"/>
      <c r="C129" s="392"/>
      <c r="D129" s="392"/>
      <c r="E129" s="392"/>
      <c r="F129" s="392"/>
      <c r="G129" s="392"/>
      <c r="H129" s="392"/>
      <c r="I129" s="392"/>
      <c r="J129" s="392"/>
      <c r="K129" s="392"/>
      <c r="L129" s="392"/>
      <c r="M129" s="392"/>
      <c r="N129" s="392"/>
      <c r="O129" s="392"/>
      <c r="P129" s="392"/>
      <c r="Q129" s="392"/>
      <c r="R129" s="392"/>
      <c r="S129" s="392"/>
      <c r="T129" s="392"/>
      <c r="U129" s="392"/>
      <c r="V129" s="392"/>
      <c r="W129" s="392"/>
      <c r="X129" s="392"/>
      <c r="Y129" s="392"/>
      <c r="Z129" s="392"/>
    </row>
    <row r="130" spans="1:26" ht="15.75" customHeight="1">
      <c r="A130" s="392"/>
      <c r="B130" s="392"/>
      <c r="C130" s="392"/>
      <c r="D130" s="392"/>
      <c r="E130" s="392"/>
      <c r="F130" s="392"/>
      <c r="G130" s="392"/>
      <c r="H130" s="392"/>
      <c r="I130" s="392"/>
      <c r="J130" s="392"/>
      <c r="K130" s="392"/>
      <c r="L130" s="392"/>
      <c r="M130" s="392"/>
      <c r="N130" s="392"/>
      <c r="O130" s="392"/>
      <c r="P130" s="392"/>
      <c r="Q130" s="392"/>
      <c r="R130" s="392"/>
      <c r="S130" s="392"/>
      <c r="T130" s="392"/>
      <c r="U130" s="392"/>
      <c r="V130" s="392"/>
      <c r="W130" s="392"/>
      <c r="X130" s="392"/>
      <c r="Y130" s="392"/>
      <c r="Z130" s="392"/>
    </row>
    <row r="131" spans="1:26" ht="15.75" customHeight="1">
      <c r="A131" s="392"/>
      <c r="B131" s="392"/>
      <c r="C131" s="392"/>
      <c r="D131" s="392"/>
      <c r="E131" s="392"/>
      <c r="F131" s="392"/>
      <c r="G131" s="392"/>
      <c r="H131" s="392"/>
      <c r="I131" s="392"/>
      <c r="J131" s="392"/>
      <c r="K131" s="392"/>
      <c r="L131" s="392"/>
      <c r="M131" s="392"/>
      <c r="N131" s="392"/>
      <c r="O131" s="392"/>
      <c r="P131" s="392"/>
      <c r="Q131" s="392"/>
      <c r="R131" s="392"/>
      <c r="S131" s="392"/>
      <c r="T131" s="392"/>
      <c r="U131" s="392"/>
      <c r="V131" s="392"/>
      <c r="W131" s="392"/>
      <c r="X131" s="392"/>
      <c r="Y131" s="392"/>
      <c r="Z131" s="392"/>
    </row>
    <row r="132" spans="1:26" ht="15.75" customHeight="1">
      <c r="A132" s="392"/>
      <c r="B132" s="392"/>
      <c r="C132" s="392"/>
      <c r="D132" s="392"/>
      <c r="E132" s="392"/>
      <c r="F132" s="392"/>
      <c r="G132" s="392"/>
      <c r="H132" s="392"/>
      <c r="I132" s="392"/>
      <c r="J132" s="392"/>
      <c r="K132" s="392"/>
      <c r="L132" s="392"/>
      <c r="M132" s="392"/>
      <c r="N132" s="392"/>
      <c r="O132" s="392"/>
      <c r="P132" s="392"/>
      <c r="Q132" s="392"/>
      <c r="R132" s="392"/>
      <c r="S132" s="392"/>
      <c r="T132" s="392"/>
      <c r="U132" s="392"/>
      <c r="V132" s="392"/>
      <c r="W132" s="392"/>
      <c r="X132" s="392"/>
      <c r="Y132" s="392"/>
      <c r="Z132" s="392"/>
    </row>
    <row r="133" spans="1:26" ht="15.75" customHeight="1">
      <c r="A133" s="392"/>
      <c r="B133" s="392"/>
      <c r="C133" s="392"/>
      <c r="D133" s="392"/>
      <c r="E133" s="392"/>
      <c r="F133" s="392"/>
      <c r="G133" s="392"/>
      <c r="H133" s="392"/>
      <c r="I133" s="392"/>
      <c r="J133" s="392"/>
      <c r="K133" s="392"/>
      <c r="L133" s="392"/>
      <c r="M133" s="392"/>
      <c r="N133" s="392"/>
      <c r="O133" s="392"/>
      <c r="P133" s="392"/>
      <c r="Q133" s="392"/>
      <c r="R133" s="392"/>
      <c r="S133" s="392"/>
      <c r="T133" s="392"/>
      <c r="U133" s="392"/>
      <c r="V133" s="392"/>
      <c r="W133" s="392"/>
      <c r="X133" s="392"/>
      <c r="Y133" s="392"/>
      <c r="Z133" s="392"/>
    </row>
    <row r="134" spans="1:26" ht="15.75" customHeight="1">
      <c r="A134" s="392"/>
      <c r="B134" s="392"/>
      <c r="C134" s="392"/>
      <c r="D134" s="392"/>
      <c r="E134" s="392"/>
      <c r="F134" s="392"/>
      <c r="G134" s="392"/>
      <c r="H134" s="392"/>
      <c r="I134" s="392"/>
      <c r="J134" s="392"/>
      <c r="K134" s="392"/>
      <c r="L134" s="392"/>
      <c r="M134" s="392"/>
      <c r="N134" s="392"/>
      <c r="O134" s="392"/>
      <c r="P134" s="392"/>
      <c r="Q134" s="392"/>
      <c r="R134" s="392"/>
      <c r="S134" s="392"/>
      <c r="T134" s="392"/>
      <c r="U134" s="392"/>
      <c r="V134" s="392"/>
      <c r="W134" s="392"/>
      <c r="X134" s="392"/>
      <c r="Y134" s="392"/>
      <c r="Z134" s="392"/>
    </row>
    <row r="135" spans="1:26" ht="15.75" customHeight="1">
      <c r="A135" s="392"/>
      <c r="B135" s="392"/>
      <c r="C135" s="392"/>
      <c r="D135" s="392"/>
      <c r="E135" s="392"/>
      <c r="F135" s="392"/>
      <c r="G135" s="392"/>
      <c r="H135" s="392"/>
      <c r="I135" s="392"/>
      <c r="J135" s="392"/>
      <c r="K135" s="392"/>
      <c r="L135" s="392"/>
      <c r="M135" s="392"/>
      <c r="N135" s="392"/>
      <c r="O135" s="392"/>
      <c r="P135" s="392"/>
      <c r="Q135" s="392"/>
      <c r="R135" s="392"/>
      <c r="S135" s="392"/>
      <c r="T135" s="392"/>
      <c r="U135" s="392"/>
      <c r="V135" s="392"/>
      <c r="W135" s="392"/>
      <c r="X135" s="392"/>
      <c r="Y135" s="392"/>
      <c r="Z135" s="392"/>
    </row>
    <row r="136" spans="1:26" ht="15.75" customHeight="1">
      <c r="A136" s="392"/>
      <c r="B136" s="392"/>
      <c r="C136" s="392"/>
      <c r="D136" s="392"/>
      <c r="E136" s="392"/>
      <c r="F136" s="392"/>
      <c r="G136" s="392"/>
      <c r="H136" s="392"/>
      <c r="I136" s="392"/>
      <c r="J136" s="392"/>
      <c r="K136" s="392"/>
      <c r="L136" s="392"/>
      <c r="M136" s="392"/>
      <c r="N136" s="392"/>
      <c r="O136" s="392"/>
      <c r="P136" s="392"/>
      <c r="Q136" s="392"/>
      <c r="R136" s="392"/>
      <c r="S136" s="392"/>
      <c r="T136" s="392"/>
      <c r="U136" s="392"/>
      <c r="V136" s="392"/>
      <c r="W136" s="392"/>
      <c r="X136" s="392"/>
      <c r="Y136" s="392"/>
      <c r="Z136" s="392"/>
    </row>
    <row r="137" spans="1:26" ht="15.75" customHeight="1">
      <c r="A137" s="392"/>
      <c r="B137" s="392"/>
      <c r="C137" s="392"/>
      <c r="D137" s="392"/>
      <c r="E137" s="392"/>
      <c r="F137" s="392"/>
      <c r="G137" s="392"/>
      <c r="H137" s="392"/>
      <c r="I137" s="392"/>
      <c r="J137" s="392"/>
      <c r="K137" s="392"/>
      <c r="L137" s="392"/>
      <c r="M137" s="392"/>
      <c r="N137" s="392"/>
      <c r="O137" s="392"/>
      <c r="P137" s="392"/>
      <c r="Q137" s="392"/>
      <c r="R137" s="392"/>
      <c r="S137" s="392"/>
      <c r="T137" s="392"/>
      <c r="U137" s="392"/>
      <c r="V137" s="392"/>
      <c r="W137" s="392"/>
      <c r="X137" s="392"/>
      <c r="Y137" s="392"/>
      <c r="Z137" s="392"/>
    </row>
    <row r="138" spans="1:26" ht="15.75" customHeight="1">
      <c r="A138" s="392"/>
      <c r="B138" s="392"/>
      <c r="C138" s="392"/>
      <c r="D138" s="392"/>
      <c r="E138" s="392"/>
      <c r="F138" s="392"/>
      <c r="G138" s="392"/>
      <c r="H138" s="392"/>
      <c r="I138" s="392"/>
      <c r="J138" s="392"/>
      <c r="K138" s="392"/>
      <c r="L138" s="392"/>
      <c r="M138" s="392"/>
      <c r="N138" s="392"/>
      <c r="O138" s="392"/>
      <c r="P138" s="392"/>
      <c r="Q138" s="392"/>
      <c r="R138" s="392"/>
      <c r="S138" s="392"/>
      <c r="T138" s="392"/>
      <c r="U138" s="392"/>
      <c r="V138" s="392"/>
      <c r="W138" s="392"/>
      <c r="X138" s="392"/>
      <c r="Y138" s="392"/>
      <c r="Z138" s="392"/>
    </row>
    <row r="139" spans="1:26" ht="15.75" customHeight="1">
      <c r="A139" s="392"/>
      <c r="B139" s="392"/>
      <c r="C139" s="392"/>
      <c r="D139" s="392"/>
      <c r="E139" s="392"/>
      <c r="F139" s="392"/>
      <c r="G139" s="392"/>
      <c r="H139" s="392"/>
      <c r="I139" s="392"/>
      <c r="J139" s="392"/>
      <c r="K139" s="392"/>
      <c r="L139" s="392"/>
      <c r="M139" s="392"/>
      <c r="N139" s="392"/>
      <c r="O139" s="392"/>
      <c r="P139" s="392"/>
      <c r="Q139" s="392"/>
      <c r="R139" s="392"/>
      <c r="S139" s="392"/>
      <c r="T139" s="392"/>
      <c r="U139" s="392"/>
      <c r="V139" s="392"/>
      <c r="W139" s="392"/>
      <c r="X139" s="392"/>
      <c r="Y139" s="392"/>
      <c r="Z139" s="392"/>
    </row>
    <row r="140" spans="1:26" ht="15.75" customHeight="1">
      <c r="A140" s="392"/>
      <c r="B140" s="392"/>
      <c r="C140" s="392"/>
      <c r="D140" s="392"/>
      <c r="E140" s="392"/>
      <c r="F140" s="392"/>
      <c r="G140" s="392"/>
      <c r="H140" s="392"/>
      <c r="I140" s="392"/>
      <c r="J140" s="392"/>
      <c r="K140" s="392"/>
      <c r="L140" s="392"/>
      <c r="M140" s="392"/>
      <c r="N140" s="392"/>
      <c r="O140" s="392"/>
      <c r="P140" s="392"/>
      <c r="Q140" s="392"/>
      <c r="R140" s="392"/>
      <c r="S140" s="392"/>
      <c r="T140" s="392"/>
      <c r="U140" s="392"/>
      <c r="V140" s="392"/>
      <c r="W140" s="392"/>
      <c r="X140" s="392"/>
      <c r="Y140" s="392"/>
      <c r="Z140" s="392"/>
    </row>
    <row r="141" spans="1:26" ht="15.75" customHeight="1">
      <c r="A141" s="392"/>
      <c r="B141" s="392"/>
      <c r="C141" s="392"/>
      <c r="D141" s="392"/>
      <c r="E141" s="392"/>
      <c r="F141" s="392"/>
      <c r="G141" s="392"/>
      <c r="H141" s="392"/>
      <c r="I141" s="392"/>
      <c r="J141" s="392"/>
      <c r="K141" s="392"/>
      <c r="L141" s="392"/>
      <c r="M141" s="392"/>
      <c r="N141" s="392"/>
      <c r="O141" s="392"/>
      <c r="P141" s="392"/>
      <c r="Q141" s="392"/>
      <c r="R141" s="392"/>
      <c r="S141" s="392"/>
      <c r="T141" s="392"/>
      <c r="U141" s="392"/>
      <c r="V141" s="392"/>
      <c r="W141" s="392"/>
      <c r="X141" s="392"/>
      <c r="Y141" s="392"/>
      <c r="Z141" s="392"/>
    </row>
    <row r="142" spans="1:26" ht="15.75" customHeight="1">
      <c r="A142" s="392"/>
      <c r="B142" s="392"/>
      <c r="C142" s="392"/>
      <c r="D142" s="392"/>
      <c r="E142" s="392"/>
      <c r="F142" s="392"/>
      <c r="G142" s="392"/>
      <c r="H142" s="392"/>
      <c r="I142" s="392"/>
      <c r="J142" s="392"/>
      <c r="K142" s="392"/>
      <c r="L142" s="392"/>
      <c r="M142" s="392"/>
      <c r="N142" s="392"/>
      <c r="O142" s="392"/>
      <c r="P142" s="392"/>
      <c r="Q142" s="392"/>
      <c r="R142" s="392"/>
      <c r="S142" s="392"/>
      <c r="T142" s="392"/>
      <c r="U142" s="392"/>
      <c r="V142" s="392"/>
      <c r="W142" s="392"/>
      <c r="X142" s="392"/>
      <c r="Y142" s="392"/>
      <c r="Z142" s="392"/>
    </row>
    <row r="143" spans="1:26" ht="15.75" customHeight="1">
      <c r="A143" s="392"/>
      <c r="B143" s="392"/>
      <c r="C143" s="392"/>
      <c r="D143" s="392"/>
      <c r="E143" s="392"/>
      <c r="F143" s="392"/>
      <c r="G143" s="392"/>
      <c r="H143" s="392"/>
      <c r="I143" s="392"/>
      <c r="J143" s="392"/>
      <c r="K143" s="392"/>
      <c r="L143" s="392"/>
      <c r="M143" s="392"/>
      <c r="N143" s="392"/>
      <c r="O143" s="392"/>
      <c r="P143" s="392"/>
      <c r="Q143" s="392"/>
      <c r="R143" s="392"/>
      <c r="S143" s="392"/>
      <c r="T143" s="392"/>
      <c r="U143" s="392"/>
      <c r="V143" s="392"/>
      <c r="W143" s="392"/>
      <c r="X143" s="392"/>
      <c r="Y143" s="392"/>
      <c r="Z143" s="392"/>
    </row>
    <row r="144" spans="1:26" ht="15.75" customHeight="1">
      <c r="A144" s="392"/>
      <c r="B144" s="392"/>
      <c r="C144" s="392"/>
      <c r="D144" s="392"/>
      <c r="E144" s="392"/>
      <c r="F144" s="392"/>
      <c r="G144" s="392"/>
      <c r="H144" s="392"/>
      <c r="I144" s="392"/>
      <c r="J144" s="392"/>
      <c r="K144" s="392"/>
      <c r="L144" s="392"/>
      <c r="M144" s="392"/>
      <c r="N144" s="392"/>
      <c r="O144" s="392"/>
      <c r="P144" s="392"/>
      <c r="Q144" s="392"/>
      <c r="R144" s="392"/>
      <c r="S144" s="392"/>
      <c r="T144" s="392"/>
      <c r="U144" s="392"/>
      <c r="V144" s="392"/>
      <c r="W144" s="392"/>
      <c r="X144" s="392"/>
      <c r="Y144" s="392"/>
      <c r="Z144" s="392"/>
    </row>
    <row r="145" spans="1:26" ht="15.75" customHeight="1">
      <c r="A145" s="392"/>
      <c r="B145" s="392"/>
      <c r="C145" s="392"/>
      <c r="D145" s="392"/>
      <c r="E145" s="392"/>
      <c r="F145" s="392"/>
      <c r="G145" s="392"/>
      <c r="H145" s="392"/>
      <c r="I145" s="392"/>
      <c r="J145" s="392"/>
      <c r="K145" s="392"/>
      <c r="L145" s="392"/>
      <c r="M145" s="392"/>
      <c r="N145" s="392"/>
      <c r="O145" s="392"/>
      <c r="P145" s="392"/>
      <c r="Q145" s="392"/>
      <c r="R145" s="392"/>
      <c r="S145" s="392"/>
      <c r="T145" s="392"/>
      <c r="U145" s="392"/>
      <c r="V145" s="392"/>
      <c r="W145" s="392"/>
      <c r="X145" s="392"/>
      <c r="Y145" s="392"/>
      <c r="Z145" s="392"/>
    </row>
    <row r="146" spans="1:26" ht="15.75" customHeight="1">
      <c r="A146" s="392"/>
      <c r="B146" s="392"/>
      <c r="C146" s="392"/>
      <c r="D146" s="392"/>
      <c r="E146" s="392"/>
      <c r="F146" s="392"/>
      <c r="G146" s="392"/>
      <c r="H146" s="392"/>
      <c r="I146" s="392"/>
      <c r="J146" s="392"/>
      <c r="K146" s="392"/>
      <c r="L146" s="392"/>
      <c r="M146" s="392"/>
      <c r="N146" s="392"/>
      <c r="O146" s="392"/>
      <c r="P146" s="392"/>
      <c r="Q146" s="392"/>
      <c r="R146" s="392"/>
      <c r="S146" s="392"/>
      <c r="T146" s="392"/>
      <c r="U146" s="392"/>
      <c r="V146" s="392"/>
      <c r="W146" s="392"/>
      <c r="X146" s="392"/>
      <c r="Y146" s="392"/>
      <c r="Z146" s="392"/>
    </row>
    <row r="147" spans="1:26" ht="15.75" customHeight="1">
      <c r="A147" s="392"/>
      <c r="B147" s="392"/>
      <c r="C147" s="392"/>
      <c r="D147" s="392"/>
      <c r="E147" s="392"/>
      <c r="F147" s="392"/>
      <c r="G147" s="392"/>
      <c r="H147" s="392"/>
      <c r="I147" s="392"/>
      <c r="J147" s="392"/>
      <c r="K147" s="392"/>
      <c r="L147" s="392"/>
      <c r="M147" s="392"/>
      <c r="N147" s="392"/>
      <c r="O147" s="392"/>
      <c r="P147" s="392"/>
      <c r="Q147" s="392"/>
      <c r="R147" s="392"/>
      <c r="S147" s="392"/>
      <c r="T147" s="392"/>
      <c r="U147" s="392"/>
      <c r="V147" s="392"/>
      <c r="W147" s="392"/>
      <c r="X147" s="392"/>
      <c r="Y147" s="392"/>
      <c r="Z147" s="392"/>
    </row>
    <row r="148" spans="1:26" ht="15.75" customHeight="1">
      <c r="A148" s="392"/>
      <c r="B148" s="392"/>
      <c r="C148" s="392"/>
      <c r="D148" s="392"/>
      <c r="E148" s="392"/>
      <c r="F148" s="392"/>
      <c r="G148" s="392"/>
      <c r="H148" s="392"/>
      <c r="I148" s="392"/>
      <c r="J148" s="392"/>
      <c r="K148" s="392"/>
      <c r="L148" s="392"/>
      <c r="M148" s="392"/>
      <c r="N148" s="392"/>
      <c r="O148" s="392"/>
      <c r="P148" s="392"/>
      <c r="Q148" s="392"/>
      <c r="R148" s="392"/>
      <c r="S148" s="392"/>
      <c r="T148" s="392"/>
      <c r="U148" s="392"/>
      <c r="V148" s="392"/>
      <c r="W148" s="392"/>
      <c r="X148" s="392"/>
      <c r="Y148" s="392"/>
      <c r="Z148" s="392"/>
    </row>
    <row r="149" spans="1:26" ht="15.75" customHeight="1">
      <c r="A149" s="392"/>
      <c r="B149" s="392"/>
      <c r="C149" s="392"/>
      <c r="D149" s="392"/>
      <c r="E149" s="392"/>
      <c r="F149" s="392"/>
      <c r="G149" s="392"/>
      <c r="H149" s="392"/>
      <c r="I149" s="392"/>
      <c r="J149" s="392"/>
      <c r="K149" s="392"/>
      <c r="L149" s="392"/>
      <c r="M149" s="392"/>
      <c r="N149" s="392"/>
      <c r="O149" s="392"/>
      <c r="P149" s="392"/>
      <c r="Q149" s="392"/>
      <c r="R149" s="392"/>
      <c r="S149" s="392"/>
      <c r="T149" s="392"/>
      <c r="U149" s="392"/>
      <c r="V149" s="392"/>
      <c r="W149" s="392"/>
      <c r="X149" s="392"/>
      <c r="Y149" s="392"/>
      <c r="Z149" s="392"/>
    </row>
    <row r="150" spans="1:26" ht="15.75" customHeight="1">
      <c r="A150" s="392"/>
      <c r="B150" s="392"/>
      <c r="C150" s="392"/>
      <c r="D150" s="392"/>
      <c r="E150" s="392"/>
      <c r="F150" s="392"/>
      <c r="G150" s="392"/>
      <c r="H150" s="392"/>
      <c r="I150" s="392"/>
      <c r="J150" s="392"/>
      <c r="K150" s="392"/>
      <c r="L150" s="392"/>
      <c r="M150" s="392"/>
      <c r="N150" s="392"/>
      <c r="O150" s="392"/>
      <c r="P150" s="392"/>
      <c r="Q150" s="392"/>
      <c r="R150" s="392"/>
      <c r="S150" s="392"/>
      <c r="T150" s="392"/>
      <c r="U150" s="392"/>
      <c r="V150" s="392"/>
      <c r="W150" s="392"/>
      <c r="X150" s="392"/>
      <c r="Y150" s="392"/>
      <c r="Z150" s="392"/>
    </row>
    <row r="151" spans="1:26" ht="15.75" customHeight="1">
      <c r="A151" s="392"/>
      <c r="B151" s="392"/>
      <c r="C151" s="392"/>
      <c r="D151" s="392"/>
      <c r="E151" s="392"/>
      <c r="F151" s="392"/>
      <c r="G151" s="392"/>
      <c r="H151" s="392"/>
      <c r="I151" s="392"/>
      <c r="J151" s="392"/>
      <c r="K151" s="392"/>
      <c r="L151" s="392"/>
      <c r="M151" s="392"/>
      <c r="N151" s="392"/>
      <c r="O151" s="392"/>
      <c r="P151" s="392"/>
      <c r="Q151" s="392"/>
      <c r="R151" s="392"/>
      <c r="S151" s="392"/>
      <c r="T151" s="392"/>
      <c r="U151" s="392"/>
      <c r="V151" s="392"/>
      <c r="W151" s="392"/>
      <c r="X151" s="392"/>
      <c r="Y151" s="392"/>
      <c r="Z151" s="392"/>
    </row>
    <row r="152" spans="1:26" ht="15.75" customHeight="1">
      <c r="A152" s="392"/>
      <c r="B152" s="392"/>
      <c r="C152" s="392"/>
      <c r="D152" s="392"/>
      <c r="E152" s="392"/>
      <c r="F152" s="392"/>
      <c r="G152" s="392"/>
      <c r="H152" s="392"/>
      <c r="I152" s="392"/>
      <c r="J152" s="392"/>
      <c r="K152" s="392"/>
      <c r="L152" s="392"/>
      <c r="M152" s="392"/>
      <c r="N152" s="392"/>
      <c r="O152" s="392"/>
      <c r="P152" s="392"/>
      <c r="Q152" s="392"/>
      <c r="R152" s="392"/>
      <c r="S152" s="392"/>
      <c r="T152" s="392"/>
      <c r="U152" s="392"/>
      <c r="V152" s="392"/>
      <c r="W152" s="392"/>
      <c r="X152" s="392"/>
      <c r="Y152" s="392"/>
      <c r="Z152" s="392"/>
    </row>
    <row r="153" spans="1:26" ht="15.75" customHeight="1">
      <c r="A153" s="392"/>
      <c r="B153" s="392"/>
      <c r="C153" s="392"/>
      <c r="D153" s="392"/>
      <c r="E153" s="392"/>
      <c r="F153" s="392"/>
      <c r="G153" s="392"/>
      <c r="H153" s="392"/>
      <c r="I153" s="392"/>
      <c r="J153" s="392"/>
      <c r="K153" s="392"/>
      <c r="L153" s="392"/>
      <c r="M153" s="392"/>
      <c r="N153" s="392"/>
      <c r="O153" s="392"/>
      <c r="P153" s="392"/>
      <c r="Q153" s="392"/>
      <c r="R153" s="392"/>
      <c r="S153" s="392"/>
      <c r="T153" s="392"/>
      <c r="U153" s="392"/>
      <c r="V153" s="392"/>
      <c r="W153" s="392"/>
      <c r="X153" s="392"/>
      <c r="Y153" s="392"/>
      <c r="Z153" s="392"/>
    </row>
    <row r="154" spans="1:26" ht="15.75" customHeight="1">
      <c r="A154" s="392"/>
      <c r="B154" s="392"/>
      <c r="C154" s="392"/>
      <c r="D154" s="392"/>
      <c r="E154" s="392"/>
      <c r="F154" s="392"/>
      <c r="G154" s="392"/>
      <c r="H154" s="392"/>
      <c r="I154" s="392"/>
      <c r="J154" s="392"/>
      <c r="K154" s="392"/>
      <c r="L154" s="392"/>
      <c r="M154" s="392"/>
      <c r="N154" s="392"/>
      <c r="O154" s="392"/>
      <c r="P154" s="392"/>
      <c r="Q154" s="392"/>
      <c r="R154" s="392"/>
      <c r="S154" s="392"/>
      <c r="T154" s="392"/>
      <c r="U154" s="392"/>
      <c r="V154" s="392"/>
      <c r="W154" s="392"/>
      <c r="X154" s="392"/>
      <c r="Y154" s="392"/>
      <c r="Z154" s="392"/>
    </row>
    <row r="155" spans="1:26" ht="15.75" customHeight="1">
      <c r="A155" s="392"/>
      <c r="B155" s="392"/>
      <c r="C155" s="392"/>
      <c r="D155" s="392"/>
      <c r="E155" s="392"/>
      <c r="F155" s="392"/>
      <c r="G155" s="392"/>
      <c r="H155" s="392"/>
      <c r="I155" s="392"/>
      <c r="J155" s="392"/>
      <c r="K155" s="392"/>
      <c r="L155" s="392"/>
      <c r="M155" s="392"/>
      <c r="N155" s="392"/>
      <c r="O155" s="392"/>
      <c r="P155" s="392"/>
      <c r="Q155" s="392"/>
      <c r="R155" s="392"/>
      <c r="S155" s="392"/>
      <c r="T155" s="392"/>
      <c r="U155" s="392"/>
      <c r="V155" s="392"/>
      <c r="W155" s="392"/>
      <c r="X155" s="392"/>
      <c r="Y155" s="392"/>
      <c r="Z155" s="392"/>
    </row>
    <row r="156" spans="1:26" ht="15.75" customHeight="1">
      <c r="A156" s="392"/>
      <c r="B156" s="392"/>
      <c r="C156" s="392"/>
      <c r="D156" s="392"/>
      <c r="E156" s="392"/>
      <c r="F156" s="392"/>
      <c r="G156" s="392"/>
      <c r="H156" s="392"/>
      <c r="I156" s="392"/>
      <c r="J156" s="392"/>
      <c r="K156" s="392"/>
      <c r="L156" s="392"/>
      <c r="M156" s="392"/>
      <c r="N156" s="392"/>
      <c r="O156" s="392"/>
      <c r="P156" s="392"/>
      <c r="Q156" s="392"/>
      <c r="R156" s="392"/>
      <c r="S156" s="392"/>
      <c r="T156" s="392"/>
      <c r="U156" s="392"/>
      <c r="V156" s="392"/>
      <c r="W156" s="392"/>
      <c r="X156" s="392"/>
      <c r="Y156" s="392"/>
      <c r="Z156" s="392"/>
    </row>
    <row r="157" spans="1:26" ht="15.75" customHeight="1">
      <c r="A157" s="392"/>
      <c r="B157" s="392"/>
      <c r="C157" s="392"/>
      <c r="D157" s="392"/>
      <c r="E157" s="392"/>
      <c r="F157" s="392"/>
      <c r="G157" s="392"/>
      <c r="H157" s="392"/>
      <c r="I157" s="392"/>
      <c r="J157" s="392"/>
      <c r="K157" s="392"/>
      <c r="L157" s="392"/>
      <c r="M157" s="392"/>
      <c r="N157" s="392"/>
      <c r="O157" s="392"/>
      <c r="P157" s="392"/>
      <c r="Q157" s="392"/>
      <c r="R157" s="392"/>
      <c r="S157" s="392"/>
      <c r="T157" s="392"/>
      <c r="U157" s="392"/>
      <c r="V157" s="392"/>
      <c r="W157" s="392"/>
      <c r="X157" s="392"/>
      <c r="Y157" s="392"/>
      <c r="Z157" s="392"/>
    </row>
    <row r="158" spans="1:26" ht="15.75" customHeight="1">
      <c r="A158" s="392"/>
      <c r="B158" s="392"/>
      <c r="C158" s="392"/>
      <c r="D158" s="392"/>
      <c r="E158" s="392"/>
      <c r="F158" s="392"/>
      <c r="G158" s="392"/>
      <c r="H158" s="392"/>
      <c r="I158" s="392"/>
      <c r="J158" s="392"/>
      <c r="K158" s="392"/>
      <c r="L158" s="392"/>
      <c r="M158" s="392"/>
      <c r="N158" s="392"/>
      <c r="O158" s="392"/>
      <c r="P158" s="392"/>
      <c r="Q158" s="392"/>
      <c r="R158" s="392"/>
      <c r="S158" s="392"/>
      <c r="T158" s="392"/>
      <c r="U158" s="392"/>
      <c r="V158" s="392"/>
      <c r="W158" s="392"/>
      <c r="X158" s="392"/>
      <c r="Y158" s="392"/>
      <c r="Z158" s="392"/>
    </row>
    <row r="159" spans="1:26" ht="15.75" customHeight="1">
      <c r="A159" s="392"/>
      <c r="B159" s="392"/>
      <c r="C159" s="392"/>
      <c r="D159" s="392"/>
      <c r="E159" s="392"/>
      <c r="F159" s="392"/>
      <c r="G159" s="392"/>
      <c r="H159" s="392"/>
      <c r="I159" s="392"/>
      <c r="J159" s="392"/>
      <c r="K159" s="392"/>
      <c r="L159" s="392"/>
      <c r="M159" s="392"/>
      <c r="N159" s="392"/>
      <c r="O159" s="392"/>
      <c r="P159" s="392"/>
      <c r="Q159" s="392"/>
      <c r="R159" s="392"/>
      <c r="S159" s="392"/>
      <c r="T159" s="392"/>
      <c r="U159" s="392"/>
      <c r="V159" s="392"/>
      <c r="W159" s="392"/>
      <c r="X159" s="392"/>
      <c r="Y159" s="392"/>
      <c r="Z159" s="392"/>
    </row>
    <row r="160" spans="1:26" ht="15.75" customHeight="1">
      <c r="A160" s="392"/>
      <c r="B160" s="392"/>
      <c r="C160" s="392"/>
      <c r="D160" s="392"/>
      <c r="E160" s="392"/>
      <c r="F160" s="392"/>
      <c r="G160" s="392"/>
      <c r="H160" s="392"/>
      <c r="I160" s="392"/>
      <c r="J160" s="392"/>
      <c r="K160" s="392"/>
      <c r="L160" s="392"/>
      <c r="M160" s="392"/>
      <c r="N160" s="392"/>
      <c r="O160" s="392"/>
      <c r="P160" s="392"/>
      <c r="Q160" s="392"/>
      <c r="R160" s="392"/>
      <c r="S160" s="392"/>
      <c r="T160" s="392"/>
      <c r="U160" s="392"/>
      <c r="V160" s="392"/>
      <c r="W160" s="392"/>
      <c r="X160" s="392"/>
      <c r="Y160" s="392"/>
      <c r="Z160" s="392"/>
    </row>
    <row r="161" spans="1:26" ht="15.75" customHeight="1">
      <c r="A161" s="392"/>
      <c r="B161" s="392"/>
      <c r="C161" s="392"/>
      <c r="D161" s="392"/>
      <c r="E161" s="392"/>
      <c r="F161" s="392"/>
      <c r="G161" s="392"/>
      <c r="H161" s="392"/>
      <c r="I161" s="392"/>
      <c r="J161" s="392"/>
      <c r="K161" s="392"/>
      <c r="L161" s="392"/>
      <c r="M161" s="392"/>
      <c r="N161" s="392"/>
      <c r="O161" s="392"/>
      <c r="P161" s="392"/>
      <c r="Q161" s="392"/>
      <c r="R161" s="392"/>
      <c r="S161" s="392"/>
      <c r="T161" s="392"/>
      <c r="U161" s="392"/>
      <c r="V161" s="392"/>
      <c r="W161" s="392"/>
      <c r="X161" s="392"/>
      <c r="Y161" s="392"/>
      <c r="Z161" s="392"/>
    </row>
    <row r="162" spans="1:26" ht="15.75" customHeight="1">
      <c r="A162" s="392"/>
      <c r="B162" s="392"/>
      <c r="C162" s="392"/>
      <c r="D162" s="392"/>
      <c r="E162" s="392"/>
      <c r="F162" s="392"/>
      <c r="G162" s="392"/>
      <c r="H162" s="392"/>
      <c r="I162" s="392"/>
      <c r="J162" s="392"/>
      <c r="K162" s="392"/>
      <c r="L162" s="392"/>
      <c r="M162" s="392"/>
      <c r="N162" s="392"/>
      <c r="O162" s="392"/>
      <c r="P162" s="392"/>
      <c r="Q162" s="392"/>
      <c r="R162" s="392"/>
      <c r="S162" s="392"/>
      <c r="T162" s="392"/>
      <c r="U162" s="392"/>
      <c r="V162" s="392"/>
      <c r="W162" s="392"/>
      <c r="X162" s="392"/>
      <c r="Y162" s="392"/>
      <c r="Z162" s="392"/>
    </row>
    <row r="163" spans="1:26" ht="15.75" customHeight="1">
      <c r="A163" s="392"/>
      <c r="B163" s="392"/>
      <c r="C163" s="392"/>
      <c r="D163" s="392"/>
      <c r="E163" s="392"/>
      <c r="F163" s="392"/>
      <c r="G163" s="392"/>
      <c r="H163" s="392"/>
      <c r="I163" s="392"/>
      <c r="J163" s="392"/>
      <c r="K163" s="392"/>
      <c r="L163" s="392"/>
      <c r="M163" s="392"/>
      <c r="N163" s="392"/>
      <c r="O163" s="392"/>
      <c r="P163" s="392"/>
      <c r="Q163" s="392"/>
      <c r="R163" s="392"/>
      <c r="S163" s="392"/>
      <c r="T163" s="392"/>
      <c r="U163" s="392"/>
      <c r="V163" s="392"/>
      <c r="W163" s="392"/>
      <c r="X163" s="392"/>
      <c r="Y163" s="392"/>
      <c r="Z163" s="392"/>
    </row>
    <row r="164" spans="1:26" ht="15.75" customHeight="1">
      <c r="A164" s="392"/>
      <c r="B164" s="392"/>
      <c r="C164" s="392"/>
      <c r="D164" s="392"/>
      <c r="E164" s="392"/>
      <c r="F164" s="392"/>
      <c r="G164" s="392"/>
      <c r="H164" s="392"/>
      <c r="I164" s="392"/>
      <c r="J164" s="392"/>
      <c r="K164" s="392"/>
      <c r="L164" s="392"/>
      <c r="M164" s="392"/>
      <c r="N164" s="392"/>
      <c r="O164" s="392"/>
      <c r="P164" s="392"/>
      <c r="Q164" s="392"/>
      <c r="R164" s="392"/>
      <c r="S164" s="392"/>
      <c r="T164" s="392"/>
      <c r="U164" s="392"/>
      <c r="V164" s="392"/>
      <c r="W164" s="392"/>
      <c r="X164" s="392"/>
      <c r="Y164" s="392"/>
      <c r="Z164" s="392"/>
    </row>
    <row r="165" spans="1:26" ht="15.75" customHeight="1">
      <c r="A165" s="392"/>
      <c r="B165" s="392"/>
      <c r="C165" s="392"/>
      <c r="D165" s="392"/>
      <c r="E165" s="392"/>
      <c r="F165" s="392"/>
      <c r="G165" s="392"/>
      <c r="H165" s="392"/>
      <c r="I165" s="392"/>
      <c r="J165" s="392"/>
      <c r="K165" s="392"/>
      <c r="L165" s="392"/>
      <c r="M165" s="392"/>
      <c r="N165" s="392"/>
      <c r="O165" s="392"/>
      <c r="P165" s="392"/>
      <c r="Q165" s="392"/>
      <c r="R165" s="392"/>
      <c r="S165" s="392"/>
      <c r="T165" s="392"/>
      <c r="U165" s="392"/>
      <c r="V165" s="392"/>
      <c r="W165" s="392"/>
      <c r="X165" s="392"/>
      <c r="Y165" s="392"/>
      <c r="Z165" s="392"/>
    </row>
    <row r="166" spans="1:26" ht="15.75" customHeight="1">
      <c r="A166" s="392"/>
      <c r="B166" s="392"/>
      <c r="C166" s="392"/>
      <c r="D166" s="392"/>
      <c r="E166" s="392"/>
      <c r="F166" s="392"/>
      <c r="G166" s="392"/>
      <c r="H166" s="392"/>
      <c r="I166" s="392"/>
      <c r="J166" s="392"/>
      <c r="K166" s="392"/>
      <c r="L166" s="392"/>
      <c r="M166" s="392"/>
      <c r="N166" s="392"/>
      <c r="O166" s="392"/>
      <c r="P166" s="392"/>
      <c r="Q166" s="392"/>
      <c r="R166" s="392"/>
      <c r="S166" s="392"/>
      <c r="T166" s="392"/>
      <c r="U166" s="392"/>
      <c r="V166" s="392"/>
      <c r="W166" s="392"/>
      <c r="X166" s="392"/>
      <c r="Y166" s="392"/>
      <c r="Z166" s="392"/>
    </row>
    <row r="167" spans="1:26" ht="15.75" customHeight="1">
      <c r="A167" s="392"/>
      <c r="B167" s="392"/>
      <c r="C167" s="392"/>
      <c r="D167" s="392"/>
      <c r="E167" s="392"/>
      <c r="F167" s="392"/>
      <c r="G167" s="392"/>
      <c r="H167" s="392"/>
      <c r="I167" s="392"/>
      <c r="J167" s="392"/>
      <c r="K167" s="392"/>
      <c r="L167" s="392"/>
      <c r="M167" s="392"/>
      <c r="N167" s="392"/>
      <c r="O167" s="392"/>
      <c r="P167" s="392"/>
      <c r="Q167" s="392"/>
      <c r="R167" s="392"/>
      <c r="S167" s="392"/>
      <c r="T167" s="392"/>
      <c r="U167" s="392"/>
      <c r="V167" s="392"/>
      <c r="W167" s="392"/>
      <c r="X167" s="392"/>
      <c r="Y167" s="392"/>
      <c r="Z167" s="392"/>
    </row>
    <row r="168" spans="1:26" ht="15.75" customHeight="1">
      <c r="A168" s="392"/>
      <c r="B168" s="392"/>
      <c r="C168" s="392"/>
      <c r="D168" s="392"/>
      <c r="E168" s="392"/>
      <c r="F168" s="392"/>
      <c r="G168" s="392"/>
      <c r="H168" s="392"/>
      <c r="I168" s="392"/>
      <c r="J168" s="392"/>
      <c r="K168" s="392"/>
      <c r="L168" s="392"/>
      <c r="M168" s="392"/>
      <c r="N168" s="392"/>
      <c r="O168" s="392"/>
      <c r="P168" s="392"/>
      <c r="Q168" s="392"/>
      <c r="R168" s="392"/>
      <c r="S168" s="392"/>
      <c r="T168" s="392"/>
      <c r="U168" s="392"/>
      <c r="V168" s="392"/>
      <c r="W168" s="392"/>
      <c r="X168" s="392"/>
      <c r="Y168" s="392"/>
      <c r="Z168" s="392"/>
    </row>
    <row r="169" spans="1:26" ht="15.75" customHeight="1">
      <c r="A169" s="392"/>
      <c r="B169" s="392"/>
      <c r="C169" s="392"/>
      <c r="D169" s="392"/>
      <c r="E169" s="392"/>
      <c r="F169" s="392"/>
      <c r="G169" s="392"/>
      <c r="H169" s="392"/>
      <c r="I169" s="392"/>
      <c r="J169" s="392"/>
      <c r="K169" s="392"/>
      <c r="L169" s="392"/>
      <c r="M169" s="392"/>
      <c r="N169" s="392"/>
      <c r="O169" s="392"/>
      <c r="P169" s="392"/>
      <c r="Q169" s="392"/>
      <c r="R169" s="392"/>
      <c r="S169" s="392"/>
      <c r="T169" s="392"/>
      <c r="U169" s="392"/>
      <c r="V169" s="392"/>
      <c r="W169" s="392"/>
      <c r="X169" s="392"/>
      <c r="Y169" s="392"/>
      <c r="Z169" s="392"/>
    </row>
    <row r="170" spans="1:26" ht="15.75" customHeight="1">
      <c r="A170" s="392"/>
      <c r="B170" s="392"/>
      <c r="C170" s="392"/>
      <c r="D170" s="392"/>
      <c r="E170" s="392"/>
      <c r="F170" s="392"/>
      <c r="G170" s="392"/>
      <c r="H170" s="392"/>
      <c r="I170" s="392"/>
      <c r="J170" s="392"/>
      <c r="K170" s="392"/>
      <c r="L170" s="392"/>
      <c r="M170" s="392"/>
      <c r="N170" s="392"/>
      <c r="O170" s="392"/>
      <c r="P170" s="392"/>
      <c r="Q170" s="392"/>
      <c r="R170" s="392"/>
      <c r="S170" s="392"/>
      <c r="T170" s="392"/>
      <c r="U170" s="392"/>
      <c r="V170" s="392"/>
      <c r="W170" s="392"/>
      <c r="X170" s="392"/>
      <c r="Y170" s="392"/>
      <c r="Z170" s="392"/>
    </row>
    <row r="171" spans="1:26" ht="15.75" customHeight="1">
      <c r="A171" s="392"/>
      <c r="B171" s="392"/>
      <c r="C171" s="392"/>
      <c r="D171" s="392"/>
      <c r="E171" s="392"/>
      <c r="F171" s="392"/>
      <c r="G171" s="392"/>
      <c r="H171" s="392"/>
      <c r="I171" s="392"/>
      <c r="J171" s="392"/>
      <c r="K171" s="392"/>
      <c r="L171" s="392"/>
      <c r="M171" s="392"/>
      <c r="N171" s="392"/>
      <c r="O171" s="392"/>
      <c r="P171" s="392"/>
      <c r="Q171" s="392"/>
      <c r="R171" s="392"/>
      <c r="S171" s="392"/>
      <c r="T171" s="392"/>
      <c r="U171" s="392"/>
      <c r="V171" s="392"/>
      <c r="W171" s="392"/>
      <c r="X171" s="392"/>
      <c r="Y171" s="392"/>
      <c r="Z171" s="392"/>
    </row>
    <row r="172" spans="1:26" ht="15.75" customHeight="1">
      <c r="A172" s="392"/>
      <c r="B172" s="392"/>
      <c r="C172" s="392"/>
      <c r="D172" s="392"/>
      <c r="E172" s="392"/>
      <c r="F172" s="392"/>
      <c r="G172" s="392"/>
      <c r="H172" s="392"/>
      <c r="I172" s="392"/>
      <c r="J172" s="392"/>
      <c r="K172" s="392"/>
      <c r="L172" s="392"/>
      <c r="M172" s="392"/>
      <c r="N172" s="392"/>
      <c r="O172" s="392"/>
      <c r="P172" s="392"/>
      <c r="Q172" s="392"/>
      <c r="R172" s="392"/>
      <c r="S172" s="392"/>
      <c r="T172" s="392"/>
      <c r="U172" s="392"/>
      <c r="V172" s="392"/>
      <c r="W172" s="392"/>
      <c r="X172" s="392"/>
      <c r="Y172" s="392"/>
      <c r="Z172" s="392"/>
    </row>
    <row r="173" spans="1:26" ht="15.75" customHeight="1">
      <c r="A173" s="392"/>
      <c r="B173" s="392"/>
      <c r="C173" s="392"/>
      <c r="D173" s="392"/>
      <c r="E173" s="392"/>
      <c r="F173" s="392"/>
      <c r="G173" s="392"/>
      <c r="H173" s="392"/>
      <c r="I173" s="392"/>
      <c r="J173" s="392"/>
      <c r="K173" s="392"/>
      <c r="L173" s="392"/>
      <c r="M173" s="392"/>
      <c r="N173" s="392"/>
      <c r="O173" s="392"/>
      <c r="P173" s="392"/>
      <c r="Q173" s="392"/>
      <c r="R173" s="392"/>
      <c r="S173" s="392"/>
      <c r="T173" s="392"/>
      <c r="U173" s="392"/>
      <c r="V173" s="392"/>
      <c r="W173" s="392"/>
      <c r="X173" s="392"/>
      <c r="Y173" s="392"/>
      <c r="Z173" s="392"/>
    </row>
    <row r="174" spans="1:26" ht="15.75" customHeight="1">
      <c r="A174" s="392"/>
      <c r="B174" s="392"/>
      <c r="C174" s="392"/>
      <c r="D174" s="392"/>
      <c r="E174" s="392"/>
      <c r="F174" s="392"/>
      <c r="G174" s="392"/>
      <c r="H174" s="392"/>
      <c r="I174" s="392"/>
      <c r="J174" s="392"/>
      <c r="K174" s="392"/>
      <c r="L174" s="392"/>
      <c r="M174" s="392"/>
      <c r="N174" s="392"/>
      <c r="O174" s="392"/>
      <c r="P174" s="392"/>
      <c r="Q174" s="392"/>
      <c r="R174" s="392"/>
      <c r="S174" s="392"/>
      <c r="T174" s="392"/>
      <c r="U174" s="392"/>
      <c r="V174" s="392"/>
      <c r="W174" s="392"/>
      <c r="X174" s="392"/>
      <c r="Y174" s="392"/>
      <c r="Z174" s="392"/>
    </row>
    <row r="175" spans="1:26" ht="15.75" customHeight="1">
      <c r="A175" s="392"/>
      <c r="B175" s="392"/>
      <c r="C175" s="392"/>
      <c r="D175" s="392"/>
      <c r="E175" s="392"/>
      <c r="F175" s="392"/>
      <c r="G175" s="392"/>
      <c r="H175" s="392"/>
      <c r="I175" s="392"/>
      <c r="J175" s="392"/>
      <c r="K175" s="392"/>
      <c r="L175" s="392"/>
      <c r="M175" s="392"/>
      <c r="N175" s="392"/>
      <c r="O175" s="392"/>
      <c r="P175" s="392"/>
      <c r="Q175" s="392"/>
      <c r="R175" s="392"/>
      <c r="S175" s="392"/>
      <c r="T175" s="392"/>
      <c r="U175" s="392"/>
      <c r="V175" s="392"/>
      <c r="W175" s="392"/>
      <c r="X175" s="392"/>
      <c r="Y175" s="392"/>
      <c r="Z175" s="392"/>
    </row>
    <row r="176" spans="1:26" ht="15.75" customHeight="1">
      <c r="A176" s="392"/>
      <c r="B176" s="392"/>
      <c r="C176" s="392"/>
      <c r="D176" s="392"/>
      <c r="E176" s="392"/>
      <c r="F176" s="392"/>
      <c r="G176" s="392"/>
      <c r="H176" s="392"/>
      <c r="I176" s="392"/>
      <c r="J176" s="392"/>
      <c r="K176" s="392"/>
      <c r="L176" s="392"/>
      <c r="M176" s="392"/>
      <c r="N176" s="392"/>
      <c r="O176" s="392"/>
      <c r="P176" s="392"/>
      <c r="Q176" s="392"/>
      <c r="R176" s="392"/>
      <c r="S176" s="392"/>
      <c r="T176" s="392"/>
      <c r="U176" s="392"/>
      <c r="V176" s="392"/>
      <c r="W176" s="392"/>
      <c r="X176" s="392"/>
      <c r="Y176" s="392"/>
      <c r="Z176" s="392"/>
    </row>
    <row r="177" spans="1:26" ht="15.75" customHeight="1">
      <c r="A177" s="392"/>
      <c r="B177" s="392"/>
      <c r="C177" s="392"/>
      <c r="D177" s="392"/>
      <c r="E177" s="392"/>
      <c r="F177" s="392"/>
      <c r="G177" s="392"/>
      <c r="H177" s="392"/>
      <c r="I177" s="392"/>
      <c r="J177" s="392"/>
      <c r="K177" s="392"/>
      <c r="L177" s="392"/>
      <c r="M177" s="392"/>
      <c r="N177" s="392"/>
      <c r="O177" s="392"/>
      <c r="P177" s="392"/>
      <c r="Q177" s="392"/>
      <c r="R177" s="392"/>
      <c r="S177" s="392"/>
      <c r="T177" s="392"/>
      <c r="U177" s="392"/>
      <c r="V177" s="392"/>
      <c r="W177" s="392"/>
      <c r="X177" s="392"/>
      <c r="Y177" s="392"/>
      <c r="Z177" s="392"/>
    </row>
    <row r="178" spans="1:26" ht="15.75" customHeight="1">
      <c r="A178" s="392"/>
      <c r="B178" s="392"/>
      <c r="C178" s="392"/>
      <c r="D178" s="392"/>
      <c r="E178" s="392"/>
      <c r="F178" s="392"/>
      <c r="G178" s="392"/>
      <c r="H178" s="392"/>
      <c r="I178" s="392"/>
      <c r="J178" s="392"/>
      <c r="K178" s="392"/>
      <c r="L178" s="392"/>
      <c r="M178" s="392"/>
      <c r="N178" s="392"/>
      <c r="O178" s="392"/>
      <c r="P178" s="392"/>
      <c r="Q178" s="392"/>
      <c r="R178" s="392"/>
      <c r="S178" s="392"/>
      <c r="T178" s="392"/>
      <c r="U178" s="392"/>
      <c r="V178" s="392"/>
      <c r="W178" s="392"/>
      <c r="X178" s="392"/>
      <c r="Y178" s="392"/>
      <c r="Z178" s="392"/>
    </row>
    <row r="179" spans="1:26" ht="15.75" customHeight="1">
      <c r="A179" s="392"/>
      <c r="B179" s="392"/>
      <c r="C179" s="392"/>
      <c r="D179" s="392"/>
      <c r="E179" s="392"/>
      <c r="F179" s="392"/>
      <c r="G179" s="392"/>
      <c r="H179" s="392"/>
      <c r="I179" s="392"/>
      <c r="J179" s="392"/>
      <c r="K179" s="392"/>
      <c r="L179" s="392"/>
      <c r="M179" s="392"/>
      <c r="N179" s="392"/>
      <c r="O179" s="392"/>
      <c r="P179" s="392"/>
      <c r="Q179" s="392"/>
      <c r="R179" s="392"/>
      <c r="S179" s="392"/>
      <c r="T179" s="392"/>
      <c r="U179" s="392"/>
      <c r="V179" s="392"/>
      <c r="W179" s="392"/>
      <c r="X179" s="392"/>
      <c r="Y179" s="392"/>
      <c r="Z179" s="392"/>
    </row>
    <row r="180" spans="1:26" ht="15.75" customHeight="1">
      <c r="A180" s="392"/>
      <c r="B180" s="392"/>
      <c r="C180" s="392"/>
      <c r="D180" s="392"/>
      <c r="E180" s="392"/>
      <c r="F180" s="392"/>
      <c r="G180" s="392"/>
      <c r="H180" s="392"/>
      <c r="I180" s="392"/>
      <c r="J180" s="392"/>
      <c r="K180" s="392"/>
      <c r="L180" s="392"/>
      <c r="M180" s="392"/>
      <c r="N180" s="392"/>
      <c r="O180" s="392"/>
      <c r="P180" s="392"/>
      <c r="Q180" s="392"/>
      <c r="R180" s="392"/>
      <c r="S180" s="392"/>
      <c r="T180" s="392"/>
      <c r="U180" s="392"/>
      <c r="V180" s="392"/>
      <c r="W180" s="392"/>
      <c r="X180" s="392"/>
      <c r="Y180" s="392"/>
      <c r="Z180" s="392"/>
    </row>
    <row r="181" spans="1:26" ht="15.75" customHeight="1">
      <c r="A181" s="392"/>
      <c r="B181" s="392"/>
      <c r="C181" s="392"/>
      <c r="D181" s="392"/>
      <c r="E181" s="392"/>
      <c r="F181" s="392"/>
      <c r="G181" s="392"/>
      <c r="H181" s="392"/>
      <c r="I181" s="392"/>
      <c r="J181" s="392"/>
      <c r="K181" s="392"/>
      <c r="L181" s="392"/>
      <c r="M181" s="392"/>
      <c r="N181" s="392"/>
      <c r="O181" s="392"/>
      <c r="P181" s="392"/>
      <c r="Q181" s="392"/>
      <c r="R181" s="392"/>
      <c r="S181" s="392"/>
      <c r="T181" s="392"/>
      <c r="U181" s="392"/>
      <c r="V181" s="392"/>
      <c r="W181" s="392"/>
      <c r="X181" s="392"/>
      <c r="Y181" s="392"/>
      <c r="Z181" s="392"/>
    </row>
    <row r="182" spans="1:26" ht="15.75" customHeight="1">
      <c r="A182" s="392"/>
      <c r="B182" s="392"/>
      <c r="C182" s="392"/>
      <c r="D182" s="392"/>
      <c r="E182" s="392"/>
      <c r="F182" s="392"/>
      <c r="G182" s="392"/>
      <c r="H182" s="392"/>
      <c r="I182" s="392"/>
      <c r="J182" s="392"/>
      <c r="K182" s="392"/>
      <c r="L182" s="392"/>
      <c r="M182" s="392"/>
      <c r="N182" s="392"/>
      <c r="O182" s="392"/>
      <c r="P182" s="392"/>
      <c r="Q182" s="392"/>
      <c r="R182" s="392"/>
      <c r="S182" s="392"/>
      <c r="T182" s="392"/>
      <c r="U182" s="392"/>
      <c r="V182" s="392"/>
      <c r="W182" s="392"/>
      <c r="X182" s="392"/>
      <c r="Y182" s="392"/>
      <c r="Z182" s="392"/>
    </row>
    <row r="183" spans="1:26" ht="15.75" customHeight="1">
      <c r="A183" s="392"/>
      <c r="B183" s="392"/>
      <c r="C183" s="392"/>
      <c r="D183" s="392"/>
      <c r="E183" s="392"/>
      <c r="F183" s="392"/>
      <c r="G183" s="392"/>
      <c r="H183" s="392"/>
      <c r="I183" s="392"/>
      <c r="J183" s="392"/>
      <c r="K183" s="392"/>
      <c r="L183" s="392"/>
      <c r="M183" s="392"/>
      <c r="N183" s="392"/>
      <c r="O183" s="392"/>
      <c r="P183" s="392"/>
      <c r="Q183" s="392"/>
      <c r="R183" s="392"/>
      <c r="S183" s="392"/>
      <c r="T183" s="392"/>
      <c r="U183" s="392"/>
      <c r="V183" s="392"/>
      <c r="W183" s="392"/>
      <c r="X183" s="392"/>
      <c r="Y183" s="392"/>
      <c r="Z183" s="392"/>
    </row>
    <row r="184" spans="1:26" ht="15.75" customHeight="1">
      <c r="A184" s="392"/>
      <c r="B184" s="392"/>
      <c r="C184" s="392"/>
      <c r="D184" s="392"/>
      <c r="E184" s="392"/>
      <c r="F184" s="392"/>
      <c r="G184" s="392"/>
      <c r="H184" s="392"/>
      <c r="I184" s="392"/>
      <c r="J184" s="392"/>
      <c r="K184" s="392"/>
      <c r="L184" s="392"/>
      <c r="M184" s="392"/>
      <c r="N184" s="392"/>
      <c r="O184" s="392"/>
      <c r="P184" s="392"/>
      <c r="Q184" s="392"/>
      <c r="R184" s="392"/>
      <c r="S184" s="392"/>
      <c r="T184" s="392"/>
      <c r="U184" s="392"/>
      <c r="V184" s="392"/>
      <c r="W184" s="392"/>
      <c r="X184" s="392"/>
      <c r="Y184" s="392"/>
      <c r="Z184" s="392"/>
    </row>
    <row r="185" spans="1:26" ht="15.75" customHeight="1">
      <c r="A185" s="392"/>
      <c r="B185" s="392"/>
      <c r="C185" s="392"/>
      <c r="D185" s="392"/>
      <c r="E185" s="392"/>
      <c r="F185" s="392"/>
      <c r="G185" s="392"/>
      <c r="H185" s="392"/>
      <c r="I185" s="392"/>
      <c r="J185" s="392"/>
      <c r="K185" s="392"/>
      <c r="L185" s="392"/>
      <c r="M185" s="392"/>
      <c r="N185" s="392"/>
      <c r="O185" s="392"/>
      <c r="P185" s="392"/>
      <c r="Q185" s="392"/>
      <c r="R185" s="392"/>
      <c r="S185" s="392"/>
      <c r="T185" s="392"/>
      <c r="U185" s="392"/>
      <c r="V185" s="392"/>
      <c r="W185" s="392"/>
      <c r="X185" s="392"/>
      <c r="Y185" s="392"/>
      <c r="Z185" s="392"/>
    </row>
    <row r="186" spans="1:26" ht="15.75" customHeight="1">
      <c r="A186" s="392"/>
      <c r="B186" s="392"/>
      <c r="C186" s="392"/>
      <c r="D186" s="392"/>
      <c r="E186" s="392"/>
      <c r="F186" s="392"/>
      <c r="G186" s="392"/>
      <c r="H186" s="392"/>
      <c r="I186" s="392"/>
      <c r="J186" s="392"/>
      <c r="K186" s="392"/>
      <c r="L186" s="392"/>
      <c r="M186" s="392"/>
      <c r="N186" s="392"/>
      <c r="O186" s="392"/>
      <c r="P186" s="392"/>
      <c r="Q186" s="392"/>
      <c r="R186" s="392"/>
      <c r="S186" s="392"/>
      <c r="T186" s="392"/>
      <c r="U186" s="392"/>
      <c r="V186" s="392"/>
      <c r="W186" s="392"/>
      <c r="X186" s="392"/>
      <c r="Y186" s="392"/>
      <c r="Z186" s="392"/>
    </row>
    <row r="187" spans="1:26" ht="15.75" customHeight="1">
      <c r="A187" s="392"/>
      <c r="B187" s="392"/>
      <c r="C187" s="392"/>
      <c r="D187" s="392"/>
      <c r="E187" s="392"/>
      <c r="F187" s="392"/>
      <c r="G187" s="392"/>
      <c r="H187" s="392"/>
      <c r="I187" s="392"/>
      <c r="J187" s="392"/>
      <c r="K187" s="392"/>
      <c r="L187" s="392"/>
      <c r="M187" s="392"/>
      <c r="N187" s="392"/>
      <c r="O187" s="392"/>
      <c r="P187" s="392"/>
      <c r="Q187" s="392"/>
      <c r="R187" s="392"/>
      <c r="S187" s="392"/>
      <c r="T187" s="392"/>
      <c r="U187" s="392"/>
      <c r="V187" s="392"/>
      <c r="W187" s="392"/>
      <c r="X187" s="392"/>
      <c r="Y187" s="392"/>
      <c r="Z187" s="392"/>
    </row>
    <row r="188" spans="1:26" ht="15.75" customHeight="1">
      <c r="A188" s="392"/>
      <c r="B188" s="392"/>
      <c r="C188" s="392"/>
      <c r="D188" s="392"/>
      <c r="E188" s="392"/>
      <c r="F188" s="392"/>
      <c r="G188" s="392"/>
      <c r="H188" s="392"/>
      <c r="I188" s="392"/>
      <c r="J188" s="392"/>
      <c r="K188" s="392"/>
      <c r="L188" s="392"/>
      <c r="M188" s="392"/>
      <c r="N188" s="392"/>
      <c r="O188" s="392"/>
      <c r="P188" s="392"/>
      <c r="Q188" s="392"/>
      <c r="R188" s="392"/>
      <c r="S188" s="392"/>
      <c r="T188" s="392"/>
      <c r="U188" s="392"/>
      <c r="V188" s="392"/>
      <c r="W188" s="392"/>
      <c r="X188" s="392"/>
      <c r="Y188" s="392"/>
      <c r="Z188" s="392"/>
    </row>
    <row r="189" spans="1:26" ht="15.75" customHeight="1">
      <c r="A189" s="392"/>
      <c r="B189" s="392"/>
      <c r="C189" s="392"/>
      <c r="D189" s="392"/>
      <c r="E189" s="392"/>
      <c r="F189" s="392"/>
      <c r="G189" s="392"/>
      <c r="H189" s="392"/>
      <c r="I189" s="392"/>
      <c r="J189" s="392"/>
      <c r="K189" s="392"/>
      <c r="L189" s="392"/>
      <c r="M189" s="392"/>
      <c r="N189" s="392"/>
      <c r="O189" s="392"/>
      <c r="P189" s="392"/>
      <c r="Q189" s="392"/>
      <c r="R189" s="392"/>
      <c r="S189" s="392"/>
      <c r="T189" s="392"/>
      <c r="U189" s="392"/>
      <c r="V189" s="392"/>
      <c r="W189" s="392"/>
      <c r="X189" s="392"/>
      <c r="Y189" s="392"/>
      <c r="Z189" s="392"/>
    </row>
    <row r="190" spans="1:26" ht="15.75" customHeight="1">
      <c r="A190" s="392"/>
      <c r="B190" s="392"/>
      <c r="C190" s="392"/>
      <c r="D190" s="392"/>
      <c r="E190" s="392"/>
      <c r="F190" s="392"/>
      <c r="G190" s="392"/>
      <c r="H190" s="392"/>
      <c r="I190" s="392"/>
      <c r="J190" s="392"/>
      <c r="K190" s="392"/>
      <c r="L190" s="392"/>
      <c r="M190" s="392"/>
      <c r="N190" s="392"/>
      <c r="O190" s="392"/>
      <c r="P190" s="392"/>
      <c r="Q190" s="392"/>
      <c r="R190" s="392"/>
      <c r="S190" s="392"/>
      <c r="T190" s="392"/>
      <c r="U190" s="392"/>
      <c r="V190" s="392"/>
      <c r="W190" s="392"/>
      <c r="X190" s="392"/>
      <c r="Y190" s="392"/>
      <c r="Z190" s="392"/>
    </row>
    <row r="191" spans="1:26" ht="15.75" customHeight="1">
      <c r="A191" s="392"/>
      <c r="B191" s="392"/>
      <c r="C191" s="392"/>
      <c r="D191" s="392"/>
      <c r="E191" s="392"/>
      <c r="F191" s="392"/>
      <c r="G191" s="392"/>
      <c r="H191" s="392"/>
      <c r="I191" s="392"/>
      <c r="J191" s="392"/>
      <c r="K191" s="392"/>
      <c r="L191" s="392"/>
      <c r="M191" s="392"/>
      <c r="N191" s="392"/>
      <c r="O191" s="392"/>
      <c r="P191" s="392"/>
      <c r="Q191" s="392"/>
      <c r="R191" s="392"/>
      <c r="S191" s="392"/>
      <c r="T191" s="392"/>
      <c r="U191" s="392"/>
      <c r="V191" s="392"/>
      <c r="W191" s="392"/>
      <c r="X191" s="392"/>
      <c r="Y191" s="392"/>
      <c r="Z191" s="392"/>
    </row>
    <row r="192" spans="1:26" ht="15.75" customHeight="1">
      <c r="A192" s="392"/>
      <c r="B192" s="392"/>
      <c r="C192" s="392"/>
      <c r="D192" s="392"/>
      <c r="E192" s="392"/>
      <c r="F192" s="392"/>
      <c r="G192" s="392"/>
      <c r="H192" s="392"/>
      <c r="I192" s="392"/>
      <c r="J192" s="392"/>
      <c r="K192" s="392"/>
      <c r="L192" s="392"/>
      <c r="M192" s="392"/>
      <c r="N192" s="392"/>
      <c r="O192" s="392"/>
      <c r="P192" s="392"/>
      <c r="Q192" s="392"/>
      <c r="R192" s="392"/>
      <c r="S192" s="392"/>
      <c r="T192" s="392"/>
      <c r="U192" s="392"/>
      <c r="V192" s="392"/>
      <c r="W192" s="392"/>
      <c r="X192" s="392"/>
      <c r="Y192" s="392"/>
      <c r="Z192" s="392"/>
    </row>
    <row r="193" spans="1:26" ht="15.75" customHeight="1">
      <c r="A193" s="392"/>
      <c r="B193" s="392"/>
      <c r="C193" s="392"/>
      <c r="D193" s="392"/>
      <c r="E193" s="392"/>
      <c r="F193" s="392"/>
      <c r="G193" s="392"/>
      <c r="H193" s="392"/>
      <c r="I193" s="392"/>
      <c r="J193" s="392"/>
      <c r="K193" s="392"/>
      <c r="L193" s="392"/>
      <c r="M193" s="392"/>
      <c r="N193" s="392"/>
      <c r="O193" s="392"/>
      <c r="P193" s="392"/>
      <c r="Q193" s="392"/>
      <c r="R193" s="392"/>
      <c r="S193" s="392"/>
      <c r="T193" s="392"/>
      <c r="U193" s="392"/>
      <c r="V193" s="392"/>
      <c r="W193" s="392"/>
      <c r="X193" s="392"/>
      <c r="Y193" s="392"/>
      <c r="Z193" s="392"/>
    </row>
    <row r="194" spans="1:26" ht="15.75" customHeight="1">
      <c r="A194" s="392"/>
      <c r="B194" s="392"/>
      <c r="C194" s="392"/>
      <c r="D194" s="392"/>
      <c r="E194" s="392"/>
      <c r="F194" s="392"/>
      <c r="G194" s="392"/>
      <c r="H194" s="392"/>
      <c r="I194" s="392"/>
      <c r="J194" s="392"/>
      <c r="K194" s="392"/>
      <c r="L194" s="392"/>
      <c r="M194" s="392"/>
      <c r="N194" s="392"/>
      <c r="O194" s="392"/>
      <c r="P194" s="392"/>
      <c r="Q194" s="392"/>
      <c r="R194" s="392"/>
      <c r="S194" s="392"/>
      <c r="T194" s="392"/>
      <c r="U194" s="392"/>
      <c r="V194" s="392"/>
      <c r="W194" s="392"/>
      <c r="X194" s="392"/>
      <c r="Y194" s="392"/>
      <c r="Z194" s="392"/>
    </row>
    <row r="195" spans="1:26" ht="15.75" customHeight="1">
      <c r="A195" s="392"/>
      <c r="B195" s="392"/>
      <c r="C195" s="392"/>
      <c r="D195" s="392"/>
      <c r="E195" s="392"/>
      <c r="F195" s="392"/>
      <c r="G195" s="392"/>
      <c r="H195" s="392"/>
      <c r="I195" s="392"/>
      <c r="J195" s="392"/>
      <c r="K195" s="392"/>
      <c r="L195" s="392"/>
      <c r="M195" s="392"/>
      <c r="N195" s="392"/>
      <c r="O195" s="392"/>
      <c r="P195" s="392"/>
      <c r="Q195" s="392"/>
      <c r="R195" s="392"/>
      <c r="S195" s="392"/>
      <c r="T195" s="392"/>
      <c r="U195" s="392"/>
      <c r="V195" s="392"/>
      <c r="W195" s="392"/>
      <c r="X195" s="392"/>
      <c r="Y195" s="392"/>
      <c r="Z195" s="392"/>
    </row>
    <row r="196" spans="1:26" ht="15.75" customHeight="1">
      <c r="A196" s="392"/>
      <c r="B196" s="392"/>
      <c r="C196" s="392"/>
      <c r="D196" s="392"/>
      <c r="E196" s="392"/>
      <c r="F196" s="392"/>
      <c r="G196" s="392"/>
      <c r="H196" s="392"/>
      <c r="I196" s="392"/>
      <c r="J196" s="392"/>
      <c r="K196" s="392"/>
      <c r="L196" s="392"/>
      <c r="M196" s="392"/>
      <c r="N196" s="392"/>
      <c r="O196" s="392"/>
      <c r="P196" s="392"/>
      <c r="Q196" s="392"/>
      <c r="R196" s="392"/>
      <c r="S196" s="392"/>
      <c r="T196" s="392"/>
      <c r="U196" s="392"/>
      <c r="V196" s="392"/>
      <c r="W196" s="392"/>
      <c r="X196" s="392"/>
      <c r="Y196" s="392"/>
      <c r="Z196" s="392"/>
    </row>
    <row r="197" spans="1:26" ht="15.75" customHeight="1">
      <c r="A197" s="392"/>
      <c r="B197" s="392"/>
      <c r="C197" s="392"/>
      <c r="D197" s="392"/>
      <c r="E197" s="392"/>
      <c r="F197" s="392"/>
      <c r="G197" s="392"/>
      <c r="H197" s="392"/>
      <c r="I197" s="392"/>
      <c r="J197" s="392"/>
      <c r="K197" s="392"/>
      <c r="L197" s="392"/>
      <c r="M197" s="392"/>
      <c r="N197" s="392"/>
      <c r="O197" s="392"/>
      <c r="P197" s="392"/>
      <c r="Q197" s="392"/>
      <c r="R197" s="392"/>
      <c r="S197" s="392"/>
      <c r="T197" s="392"/>
      <c r="U197" s="392"/>
      <c r="V197" s="392"/>
      <c r="W197" s="392"/>
      <c r="X197" s="392"/>
      <c r="Y197" s="392"/>
      <c r="Z197" s="392"/>
    </row>
    <row r="198" spans="1:26" ht="15.75" customHeight="1">
      <c r="A198" s="392"/>
      <c r="B198" s="392"/>
      <c r="C198" s="392"/>
      <c r="D198" s="392"/>
      <c r="E198" s="392"/>
      <c r="F198" s="392"/>
      <c r="G198" s="392"/>
      <c r="H198" s="392"/>
      <c r="I198" s="392"/>
      <c r="J198" s="392"/>
      <c r="K198" s="392"/>
      <c r="L198" s="392"/>
      <c r="M198" s="392"/>
      <c r="N198" s="392"/>
      <c r="O198" s="392"/>
      <c r="P198" s="392"/>
      <c r="Q198" s="392"/>
      <c r="R198" s="392"/>
      <c r="S198" s="392"/>
      <c r="T198" s="392"/>
      <c r="U198" s="392"/>
      <c r="V198" s="392"/>
      <c r="W198" s="392"/>
      <c r="X198" s="392"/>
      <c r="Y198" s="392"/>
      <c r="Z198" s="392"/>
    </row>
    <row r="199" spans="1:26" ht="15.75" customHeight="1">
      <c r="A199" s="392"/>
      <c r="B199" s="392"/>
      <c r="C199" s="392"/>
      <c r="D199" s="392"/>
      <c r="E199" s="392"/>
      <c r="F199" s="392"/>
      <c r="G199" s="392"/>
      <c r="H199" s="392"/>
      <c r="I199" s="392"/>
      <c r="J199" s="392"/>
      <c r="K199" s="392"/>
      <c r="L199" s="392"/>
      <c r="M199" s="392"/>
      <c r="N199" s="392"/>
      <c r="O199" s="392"/>
      <c r="P199" s="392"/>
      <c r="Q199" s="392"/>
      <c r="R199" s="392"/>
      <c r="S199" s="392"/>
      <c r="T199" s="392"/>
      <c r="U199" s="392"/>
      <c r="V199" s="392"/>
      <c r="W199" s="392"/>
      <c r="X199" s="392"/>
      <c r="Y199" s="392"/>
      <c r="Z199" s="392"/>
    </row>
    <row r="200" spans="1:26" ht="15.75" customHeight="1">
      <c r="A200" s="392"/>
      <c r="B200" s="392"/>
      <c r="C200" s="392"/>
      <c r="D200" s="392"/>
      <c r="E200" s="392"/>
      <c r="F200" s="392"/>
      <c r="G200" s="392"/>
      <c r="H200" s="392"/>
      <c r="I200" s="392"/>
      <c r="J200" s="392"/>
      <c r="K200" s="392"/>
      <c r="L200" s="392"/>
      <c r="M200" s="392"/>
      <c r="N200" s="392"/>
      <c r="O200" s="392"/>
      <c r="P200" s="392"/>
      <c r="Q200" s="392"/>
      <c r="R200" s="392"/>
      <c r="S200" s="392"/>
      <c r="T200" s="392"/>
      <c r="U200" s="392"/>
      <c r="V200" s="392"/>
      <c r="W200" s="392"/>
      <c r="X200" s="392"/>
      <c r="Y200" s="392"/>
      <c r="Z200" s="392"/>
    </row>
    <row r="201" spans="1:26" ht="15.75" customHeight="1">
      <c r="A201" s="392"/>
      <c r="B201" s="392"/>
      <c r="C201" s="392"/>
      <c r="D201" s="392"/>
      <c r="E201" s="392"/>
      <c r="F201" s="392"/>
      <c r="G201" s="392"/>
      <c r="H201" s="392"/>
      <c r="I201" s="392"/>
      <c r="J201" s="392"/>
      <c r="K201" s="392"/>
      <c r="L201" s="392"/>
      <c r="M201" s="392"/>
      <c r="N201" s="392"/>
      <c r="O201" s="392"/>
      <c r="P201" s="392"/>
      <c r="Q201" s="392"/>
      <c r="R201" s="392"/>
      <c r="S201" s="392"/>
      <c r="T201" s="392"/>
      <c r="U201" s="392"/>
      <c r="V201" s="392"/>
      <c r="W201" s="392"/>
      <c r="X201" s="392"/>
      <c r="Y201" s="392"/>
      <c r="Z201" s="392"/>
    </row>
    <row r="202" spans="1:26" ht="15.75" customHeight="1">
      <c r="A202" s="392"/>
      <c r="B202" s="392"/>
      <c r="C202" s="392"/>
      <c r="D202" s="392"/>
      <c r="E202" s="392"/>
      <c r="F202" s="392"/>
      <c r="G202" s="392"/>
      <c r="H202" s="392"/>
      <c r="I202" s="392"/>
      <c r="J202" s="392"/>
      <c r="K202" s="392"/>
      <c r="L202" s="392"/>
      <c r="M202" s="392"/>
      <c r="N202" s="392"/>
      <c r="O202" s="392"/>
      <c r="P202" s="392"/>
      <c r="Q202" s="392"/>
      <c r="R202" s="392"/>
      <c r="S202" s="392"/>
      <c r="T202" s="392"/>
      <c r="U202" s="392"/>
      <c r="V202" s="392"/>
      <c r="W202" s="392"/>
      <c r="X202" s="392"/>
      <c r="Y202" s="392"/>
      <c r="Z202" s="392"/>
    </row>
    <row r="203" spans="1:26" ht="15.75" customHeight="1">
      <c r="A203" s="392"/>
      <c r="B203" s="392"/>
      <c r="C203" s="392"/>
      <c r="D203" s="392"/>
      <c r="E203" s="392"/>
      <c r="F203" s="392"/>
      <c r="G203" s="392"/>
      <c r="H203" s="392"/>
      <c r="I203" s="392"/>
      <c r="J203" s="392"/>
      <c r="K203" s="392"/>
      <c r="L203" s="392"/>
      <c r="M203" s="392"/>
      <c r="N203" s="392"/>
      <c r="O203" s="392"/>
      <c r="P203" s="392"/>
      <c r="Q203" s="392"/>
      <c r="R203" s="392"/>
      <c r="S203" s="392"/>
      <c r="T203" s="392"/>
      <c r="U203" s="392"/>
      <c r="V203" s="392"/>
      <c r="W203" s="392"/>
      <c r="X203" s="392"/>
      <c r="Y203" s="392"/>
      <c r="Z203" s="392"/>
    </row>
    <row r="204" spans="1:26" ht="15.75" customHeight="1">
      <c r="A204" s="392"/>
      <c r="B204" s="392"/>
      <c r="C204" s="392"/>
      <c r="D204" s="392"/>
      <c r="E204" s="392"/>
      <c r="F204" s="392"/>
      <c r="G204" s="392"/>
      <c r="H204" s="392"/>
      <c r="I204" s="392"/>
      <c r="J204" s="392"/>
      <c r="K204" s="392"/>
      <c r="L204" s="392"/>
      <c r="M204" s="392"/>
      <c r="N204" s="392"/>
      <c r="O204" s="392"/>
      <c r="P204" s="392"/>
      <c r="Q204" s="392"/>
      <c r="R204" s="392"/>
      <c r="S204" s="392"/>
      <c r="T204" s="392"/>
      <c r="U204" s="392"/>
      <c r="V204" s="392"/>
      <c r="W204" s="392"/>
      <c r="X204" s="392"/>
      <c r="Y204" s="392"/>
      <c r="Z204" s="392"/>
    </row>
    <row r="205" spans="1:26" ht="15.75" customHeight="1">
      <c r="A205" s="392"/>
      <c r="B205" s="392"/>
      <c r="C205" s="392"/>
      <c r="D205" s="392"/>
      <c r="E205" s="392"/>
      <c r="F205" s="392"/>
      <c r="G205" s="392"/>
      <c r="H205" s="392"/>
      <c r="I205" s="392"/>
      <c r="J205" s="392"/>
      <c r="K205" s="392"/>
      <c r="L205" s="392"/>
      <c r="M205" s="392"/>
      <c r="N205" s="392"/>
      <c r="O205" s="392"/>
      <c r="P205" s="392"/>
      <c r="Q205" s="392"/>
      <c r="R205" s="392"/>
      <c r="S205" s="392"/>
      <c r="T205" s="392"/>
      <c r="U205" s="392"/>
      <c r="V205" s="392"/>
      <c r="W205" s="392"/>
      <c r="X205" s="392"/>
      <c r="Y205" s="392"/>
      <c r="Z205" s="392"/>
    </row>
    <row r="206" spans="1:26" ht="15.75" customHeight="1">
      <c r="A206" s="392"/>
      <c r="B206" s="392"/>
      <c r="C206" s="392"/>
      <c r="D206" s="392"/>
      <c r="E206" s="392"/>
      <c r="F206" s="392"/>
      <c r="G206" s="392"/>
      <c r="H206" s="392"/>
      <c r="I206" s="392"/>
      <c r="J206" s="392"/>
      <c r="K206" s="392"/>
      <c r="L206" s="392"/>
      <c r="M206" s="392"/>
      <c r="N206" s="392"/>
      <c r="O206" s="392"/>
      <c r="P206" s="392"/>
      <c r="Q206" s="392"/>
      <c r="R206" s="392"/>
      <c r="S206" s="392"/>
      <c r="T206" s="392"/>
      <c r="U206" s="392"/>
      <c r="V206" s="392"/>
      <c r="W206" s="392"/>
      <c r="X206" s="392"/>
      <c r="Y206" s="392"/>
      <c r="Z206" s="392"/>
    </row>
    <row r="207" spans="1:26" ht="15.75" customHeight="1">
      <c r="A207" s="392"/>
      <c r="B207" s="392"/>
      <c r="C207" s="392"/>
      <c r="D207" s="392"/>
      <c r="E207" s="392"/>
      <c r="F207" s="392"/>
      <c r="G207" s="392"/>
      <c r="H207" s="392"/>
      <c r="I207" s="392"/>
      <c r="J207" s="392"/>
      <c r="K207" s="392"/>
      <c r="L207" s="392"/>
      <c r="M207" s="392"/>
      <c r="N207" s="392"/>
      <c r="O207" s="392"/>
      <c r="P207" s="392"/>
      <c r="Q207" s="392"/>
      <c r="R207" s="392"/>
      <c r="S207" s="392"/>
      <c r="T207" s="392"/>
      <c r="U207" s="392"/>
      <c r="V207" s="392"/>
      <c r="W207" s="392"/>
      <c r="X207" s="392"/>
      <c r="Y207" s="392"/>
      <c r="Z207" s="392"/>
    </row>
    <row r="208" spans="1:26" ht="15.75" customHeight="1">
      <c r="A208" s="392"/>
      <c r="B208" s="392"/>
      <c r="C208" s="392"/>
      <c r="D208" s="392"/>
      <c r="E208" s="392"/>
      <c r="F208" s="392"/>
      <c r="G208" s="392"/>
      <c r="H208" s="392"/>
      <c r="I208" s="392"/>
      <c r="J208" s="392"/>
      <c r="K208" s="392"/>
      <c r="L208" s="392"/>
      <c r="M208" s="392"/>
      <c r="N208" s="392"/>
      <c r="O208" s="392"/>
      <c r="P208" s="392"/>
      <c r="Q208" s="392"/>
      <c r="R208" s="392"/>
      <c r="S208" s="392"/>
      <c r="T208" s="392"/>
      <c r="U208" s="392"/>
      <c r="V208" s="392"/>
      <c r="W208" s="392"/>
      <c r="X208" s="392"/>
      <c r="Y208" s="392"/>
      <c r="Z208" s="392"/>
    </row>
    <row r="209" spans="1:26" ht="15.75" customHeight="1">
      <c r="A209" s="392"/>
      <c r="B209" s="392"/>
      <c r="C209" s="392"/>
      <c r="D209" s="392"/>
      <c r="E209" s="392"/>
      <c r="F209" s="392"/>
      <c r="G209" s="392"/>
      <c r="H209" s="392"/>
      <c r="I209" s="392"/>
      <c r="J209" s="392"/>
      <c r="K209" s="392"/>
      <c r="L209" s="392"/>
      <c r="M209" s="392"/>
      <c r="N209" s="392"/>
      <c r="O209" s="392"/>
      <c r="P209" s="392"/>
      <c r="Q209" s="392"/>
      <c r="R209" s="392"/>
      <c r="S209" s="392"/>
      <c r="T209" s="392"/>
      <c r="U209" s="392"/>
      <c r="V209" s="392"/>
      <c r="W209" s="392"/>
      <c r="X209" s="392"/>
      <c r="Y209" s="392"/>
      <c r="Z209" s="392"/>
    </row>
    <row r="210" spans="1:26" ht="15.75" customHeight="1">
      <c r="A210" s="392"/>
      <c r="B210" s="392"/>
      <c r="C210" s="392"/>
      <c r="D210" s="392"/>
      <c r="E210" s="392"/>
      <c r="F210" s="392"/>
      <c r="G210" s="392"/>
      <c r="H210" s="392"/>
      <c r="I210" s="392"/>
      <c r="J210" s="392"/>
      <c r="K210" s="392"/>
      <c r="L210" s="392"/>
      <c r="M210" s="392"/>
      <c r="N210" s="392"/>
      <c r="O210" s="392"/>
      <c r="P210" s="392"/>
      <c r="Q210" s="392"/>
      <c r="R210" s="392"/>
      <c r="S210" s="392"/>
      <c r="T210" s="392"/>
      <c r="U210" s="392"/>
      <c r="V210" s="392"/>
      <c r="W210" s="392"/>
      <c r="X210" s="392"/>
      <c r="Y210" s="392"/>
      <c r="Z210" s="392"/>
    </row>
    <row r="211" spans="1:26" ht="15.75" customHeight="1">
      <c r="A211" s="392"/>
      <c r="B211" s="392"/>
      <c r="C211" s="392"/>
      <c r="D211" s="392"/>
      <c r="E211" s="392"/>
      <c r="F211" s="392"/>
      <c r="G211" s="392"/>
      <c r="H211" s="392"/>
      <c r="I211" s="392"/>
      <c r="J211" s="392"/>
      <c r="K211" s="392"/>
      <c r="L211" s="392"/>
      <c r="M211" s="392"/>
      <c r="N211" s="392"/>
      <c r="O211" s="392"/>
      <c r="P211" s="392"/>
      <c r="Q211" s="392"/>
      <c r="R211" s="392"/>
      <c r="S211" s="392"/>
      <c r="T211" s="392"/>
      <c r="U211" s="392"/>
      <c r="V211" s="392"/>
      <c r="W211" s="392"/>
      <c r="X211" s="392"/>
      <c r="Y211" s="392"/>
      <c r="Z211" s="392"/>
    </row>
    <row r="212" spans="1:26" ht="15.75" customHeight="1">
      <c r="A212" s="392"/>
      <c r="B212" s="392"/>
      <c r="C212" s="392"/>
      <c r="D212" s="392"/>
      <c r="E212" s="392"/>
      <c r="F212" s="392"/>
      <c r="G212" s="392"/>
      <c r="H212" s="392"/>
      <c r="I212" s="392"/>
      <c r="J212" s="392"/>
      <c r="K212" s="392"/>
      <c r="L212" s="392"/>
      <c r="M212" s="392"/>
      <c r="N212" s="392"/>
      <c r="O212" s="392"/>
      <c r="P212" s="392"/>
      <c r="Q212" s="392"/>
      <c r="R212" s="392"/>
      <c r="S212" s="392"/>
      <c r="T212" s="392"/>
      <c r="U212" s="392"/>
      <c r="V212" s="392"/>
      <c r="W212" s="392"/>
      <c r="X212" s="392"/>
      <c r="Y212" s="392"/>
      <c r="Z212" s="392"/>
    </row>
    <row r="213" spans="1:26" ht="15.75" customHeight="1">
      <c r="A213" s="392"/>
      <c r="B213" s="392"/>
      <c r="C213" s="392"/>
      <c r="D213" s="392"/>
      <c r="E213" s="392"/>
      <c r="F213" s="392"/>
      <c r="G213" s="392"/>
      <c r="H213" s="392"/>
      <c r="I213" s="392"/>
      <c r="J213" s="392"/>
      <c r="K213" s="392"/>
      <c r="L213" s="392"/>
      <c r="M213" s="392"/>
      <c r="N213" s="392"/>
      <c r="O213" s="392"/>
      <c r="P213" s="392"/>
      <c r="Q213" s="392"/>
      <c r="R213" s="392"/>
      <c r="S213" s="392"/>
      <c r="T213" s="392"/>
      <c r="U213" s="392"/>
      <c r="V213" s="392"/>
      <c r="W213" s="392"/>
      <c r="X213" s="392"/>
      <c r="Y213" s="392"/>
      <c r="Z213" s="392"/>
    </row>
    <row r="214" spans="1:26" ht="15.75" customHeight="1">
      <c r="A214" s="392"/>
      <c r="B214" s="392"/>
      <c r="C214" s="392"/>
      <c r="D214" s="392"/>
      <c r="E214" s="392"/>
      <c r="F214" s="392"/>
      <c r="G214" s="392"/>
      <c r="H214" s="392"/>
      <c r="I214" s="392"/>
      <c r="J214" s="392"/>
      <c r="K214" s="392"/>
      <c r="L214" s="392"/>
      <c r="M214" s="392"/>
      <c r="N214" s="392"/>
      <c r="O214" s="392"/>
      <c r="P214" s="392"/>
      <c r="Q214" s="392"/>
      <c r="R214" s="392"/>
      <c r="S214" s="392"/>
      <c r="T214" s="392"/>
      <c r="U214" s="392"/>
      <c r="V214" s="392"/>
      <c r="W214" s="392"/>
      <c r="X214" s="392"/>
      <c r="Y214" s="392"/>
      <c r="Z214" s="392"/>
    </row>
    <row r="215" spans="1:26" ht="15.75" customHeight="1">
      <c r="A215" s="392"/>
      <c r="B215" s="392"/>
      <c r="C215" s="392"/>
      <c r="D215" s="392"/>
      <c r="E215" s="392"/>
      <c r="F215" s="392"/>
      <c r="G215" s="392"/>
      <c r="H215" s="392"/>
      <c r="I215" s="392"/>
      <c r="J215" s="392"/>
      <c r="K215" s="392"/>
      <c r="L215" s="392"/>
      <c r="M215" s="392"/>
      <c r="N215" s="392"/>
      <c r="O215" s="392"/>
      <c r="P215" s="392"/>
      <c r="Q215" s="392"/>
      <c r="R215" s="392"/>
      <c r="S215" s="392"/>
      <c r="T215" s="392"/>
      <c r="U215" s="392"/>
      <c r="V215" s="392"/>
      <c r="W215" s="392"/>
      <c r="X215" s="392"/>
      <c r="Y215" s="392"/>
      <c r="Z215" s="392"/>
    </row>
    <row r="216" spans="1:26" ht="15.75" customHeight="1">
      <c r="A216" s="392"/>
      <c r="B216" s="392"/>
      <c r="C216" s="392"/>
      <c r="D216" s="392"/>
      <c r="E216" s="392"/>
      <c r="F216" s="392"/>
      <c r="G216" s="392"/>
      <c r="H216" s="392"/>
      <c r="I216" s="392"/>
      <c r="J216" s="392"/>
      <c r="K216" s="392"/>
      <c r="L216" s="392"/>
      <c r="M216" s="392"/>
      <c r="N216" s="392"/>
      <c r="O216" s="392"/>
      <c r="P216" s="392"/>
      <c r="Q216" s="392"/>
      <c r="R216" s="392"/>
      <c r="S216" s="392"/>
      <c r="T216" s="392"/>
      <c r="U216" s="392"/>
      <c r="V216" s="392"/>
      <c r="W216" s="392"/>
      <c r="X216" s="392"/>
      <c r="Y216" s="392"/>
      <c r="Z216" s="392"/>
    </row>
    <row r="217" spans="1:26" ht="15.75" customHeight="1">
      <c r="A217" s="392"/>
      <c r="B217" s="392"/>
      <c r="C217" s="392"/>
      <c r="D217" s="392"/>
      <c r="E217" s="392"/>
      <c r="F217" s="392"/>
      <c r="G217" s="392"/>
      <c r="H217" s="392"/>
      <c r="I217" s="392"/>
      <c r="J217" s="392"/>
      <c r="K217" s="392"/>
      <c r="L217" s="392"/>
      <c r="M217" s="392"/>
      <c r="N217" s="392"/>
      <c r="O217" s="392"/>
      <c r="P217" s="392"/>
      <c r="Q217" s="392"/>
      <c r="R217" s="392"/>
      <c r="S217" s="392"/>
      <c r="T217" s="392"/>
      <c r="U217" s="392"/>
      <c r="V217" s="392"/>
      <c r="W217" s="392"/>
      <c r="X217" s="392"/>
      <c r="Y217" s="392"/>
      <c r="Z217" s="392"/>
    </row>
    <row r="218" spans="1:26" ht="15.75" customHeight="1">
      <c r="A218" s="392"/>
      <c r="B218" s="392"/>
      <c r="C218" s="392"/>
      <c r="D218" s="392"/>
      <c r="E218" s="392"/>
      <c r="F218" s="392"/>
      <c r="G218" s="392"/>
      <c r="H218" s="392"/>
      <c r="I218" s="392"/>
      <c r="J218" s="392"/>
      <c r="K218" s="392"/>
      <c r="L218" s="392"/>
      <c r="M218" s="392"/>
      <c r="N218" s="392"/>
      <c r="O218" s="392"/>
      <c r="P218" s="392"/>
      <c r="Q218" s="392"/>
      <c r="R218" s="392"/>
      <c r="S218" s="392"/>
      <c r="T218" s="392"/>
      <c r="U218" s="392"/>
      <c r="V218" s="392"/>
      <c r="W218" s="392"/>
      <c r="X218" s="392"/>
      <c r="Y218" s="392"/>
      <c r="Z218" s="392"/>
    </row>
    <row r="219" spans="1:26" ht="15.75" customHeight="1">
      <c r="A219" s="392"/>
      <c r="B219" s="392"/>
      <c r="C219" s="392"/>
      <c r="D219" s="392"/>
      <c r="E219" s="392"/>
      <c r="F219" s="392"/>
      <c r="G219" s="392"/>
      <c r="H219" s="392"/>
      <c r="I219" s="392"/>
      <c r="J219" s="392"/>
      <c r="K219" s="392"/>
      <c r="L219" s="392"/>
      <c r="M219" s="392"/>
      <c r="N219" s="392"/>
      <c r="O219" s="392"/>
      <c r="P219" s="392"/>
      <c r="Q219" s="392"/>
      <c r="R219" s="392"/>
      <c r="S219" s="392"/>
      <c r="T219" s="392"/>
      <c r="U219" s="392"/>
      <c r="V219" s="392"/>
      <c r="W219" s="392"/>
      <c r="X219" s="392"/>
      <c r="Y219" s="392"/>
      <c r="Z219" s="392"/>
    </row>
    <row r="220" spans="1:26" ht="15.75" customHeight="1">
      <c r="A220" s="392"/>
      <c r="B220" s="392"/>
      <c r="C220" s="392"/>
      <c r="D220" s="392"/>
      <c r="E220" s="392"/>
      <c r="F220" s="392"/>
      <c r="G220" s="392"/>
      <c r="H220" s="392"/>
      <c r="I220" s="392"/>
      <c r="J220" s="392"/>
      <c r="K220" s="392"/>
      <c r="L220" s="392"/>
      <c r="M220" s="392"/>
      <c r="N220" s="392"/>
      <c r="O220" s="392"/>
      <c r="P220" s="392"/>
      <c r="Q220" s="392"/>
      <c r="R220" s="392"/>
      <c r="S220" s="392"/>
      <c r="T220" s="392"/>
      <c r="U220" s="392"/>
      <c r="V220" s="392"/>
      <c r="W220" s="392"/>
      <c r="X220" s="392"/>
      <c r="Y220" s="392"/>
      <c r="Z220" s="392"/>
    </row>
    <row r="221" spans="1:26" ht="15.75" customHeight="1">
      <c r="A221" s="392"/>
      <c r="B221" s="392"/>
      <c r="C221" s="392"/>
      <c r="D221" s="392"/>
      <c r="E221" s="392"/>
      <c r="F221" s="392"/>
      <c r="G221" s="392"/>
      <c r="H221" s="392"/>
      <c r="I221" s="392"/>
      <c r="J221" s="392"/>
      <c r="K221" s="392"/>
      <c r="L221" s="392"/>
      <c r="M221" s="392"/>
      <c r="N221" s="392"/>
      <c r="O221" s="392"/>
      <c r="P221" s="392"/>
      <c r="Q221" s="392"/>
      <c r="R221" s="392"/>
      <c r="S221" s="392"/>
      <c r="T221" s="392"/>
      <c r="U221" s="392"/>
      <c r="V221" s="392"/>
      <c r="W221" s="392"/>
      <c r="X221" s="392"/>
      <c r="Y221" s="392"/>
      <c r="Z221" s="392"/>
    </row>
    <row r="222" spans="1:26" ht="15.75" customHeight="1">
      <c r="A222" s="392"/>
      <c r="B222" s="392"/>
      <c r="C222" s="392"/>
      <c r="D222" s="392"/>
      <c r="E222" s="392"/>
      <c r="F222" s="392"/>
      <c r="G222" s="392"/>
      <c r="H222" s="392"/>
      <c r="I222" s="392"/>
      <c r="J222" s="392"/>
      <c r="K222" s="392"/>
      <c r="L222" s="392"/>
      <c r="M222" s="392"/>
      <c r="N222" s="392"/>
      <c r="O222" s="392"/>
      <c r="P222" s="392"/>
      <c r="Q222" s="392"/>
      <c r="R222" s="392"/>
      <c r="S222" s="392"/>
      <c r="T222" s="392"/>
      <c r="U222" s="392"/>
      <c r="V222" s="392"/>
      <c r="W222" s="392"/>
      <c r="X222" s="392"/>
      <c r="Y222" s="392"/>
      <c r="Z222" s="392"/>
    </row>
    <row r="223" spans="1:26" ht="15.75" customHeight="1">
      <c r="A223" s="392"/>
      <c r="B223" s="392"/>
      <c r="C223" s="392"/>
      <c r="D223" s="392"/>
      <c r="E223" s="392"/>
      <c r="F223" s="392"/>
      <c r="G223" s="392"/>
      <c r="H223" s="392"/>
      <c r="I223" s="392"/>
      <c r="J223" s="392"/>
      <c r="K223" s="392"/>
      <c r="L223" s="392"/>
      <c r="M223" s="392"/>
      <c r="N223" s="392"/>
      <c r="O223" s="392"/>
      <c r="P223" s="392"/>
      <c r="Q223" s="392"/>
      <c r="R223" s="392"/>
      <c r="S223" s="392"/>
      <c r="T223" s="392"/>
      <c r="U223" s="392"/>
      <c r="V223" s="392"/>
      <c r="W223" s="392"/>
      <c r="X223" s="392"/>
      <c r="Y223" s="392"/>
      <c r="Z223" s="392"/>
    </row>
    <row r="224" spans="1:26" ht="15.75" customHeight="1">
      <c r="A224" s="392"/>
      <c r="B224" s="392"/>
      <c r="C224" s="392"/>
      <c r="D224" s="392"/>
      <c r="E224" s="392"/>
      <c r="F224" s="392"/>
      <c r="G224" s="392"/>
      <c r="H224" s="392"/>
      <c r="I224" s="392"/>
      <c r="J224" s="392"/>
      <c r="K224" s="392"/>
      <c r="L224" s="392"/>
      <c r="M224" s="392"/>
      <c r="N224" s="392"/>
      <c r="O224" s="392"/>
      <c r="P224" s="392"/>
      <c r="Q224" s="392"/>
      <c r="R224" s="392"/>
      <c r="S224" s="392"/>
      <c r="T224" s="392"/>
      <c r="U224" s="392"/>
      <c r="V224" s="392"/>
      <c r="W224" s="392"/>
      <c r="X224" s="392"/>
      <c r="Y224" s="392"/>
      <c r="Z224" s="392"/>
    </row>
    <row r="225" spans="1:26" ht="15.75" customHeight="1">
      <c r="A225" s="392"/>
      <c r="B225" s="392"/>
      <c r="C225" s="392"/>
      <c r="D225" s="392"/>
      <c r="E225" s="392"/>
      <c r="F225" s="392"/>
      <c r="G225" s="392"/>
      <c r="H225" s="392"/>
      <c r="I225" s="392"/>
      <c r="J225" s="392"/>
      <c r="K225" s="392"/>
      <c r="L225" s="392"/>
      <c r="M225" s="392"/>
      <c r="N225" s="392"/>
      <c r="O225" s="392"/>
      <c r="P225" s="392"/>
      <c r="Q225" s="392"/>
      <c r="R225" s="392"/>
      <c r="S225" s="392"/>
      <c r="T225" s="392"/>
      <c r="U225" s="392"/>
      <c r="V225" s="392"/>
      <c r="W225" s="392"/>
      <c r="X225" s="392"/>
      <c r="Y225" s="392"/>
      <c r="Z225" s="392"/>
    </row>
    <row r="226" spans="1:26" ht="15.75" customHeight="1">
      <c r="A226" s="392"/>
      <c r="B226" s="392"/>
      <c r="C226" s="392"/>
      <c r="D226" s="392"/>
      <c r="E226" s="392"/>
      <c r="F226" s="392"/>
      <c r="G226" s="392"/>
      <c r="H226" s="392"/>
      <c r="I226" s="392"/>
      <c r="J226" s="392"/>
      <c r="K226" s="392"/>
      <c r="L226" s="392"/>
      <c r="M226" s="392"/>
      <c r="N226" s="392"/>
      <c r="O226" s="392"/>
      <c r="P226" s="392"/>
      <c r="Q226" s="392"/>
      <c r="R226" s="392"/>
      <c r="S226" s="392"/>
      <c r="T226" s="392"/>
      <c r="U226" s="392"/>
      <c r="V226" s="392"/>
      <c r="W226" s="392"/>
      <c r="X226" s="392"/>
      <c r="Y226" s="392"/>
      <c r="Z226" s="392"/>
    </row>
    <row r="227" spans="1:26" ht="15.75" customHeight="1">
      <c r="A227" s="392"/>
      <c r="B227" s="392"/>
      <c r="C227" s="392"/>
      <c r="D227" s="392"/>
      <c r="E227" s="392"/>
      <c r="F227" s="392"/>
      <c r="G227" s="392"/>
      <c r="H227" s="392"/>
      <c r="I227" s="392"/>
      <c r="J227" s="392"/>
      <c r="K227" s="392"/>
      <c r="L227" s="392"/>
      <c r="M227" s="392"/>
      <c r="N227" s="392"/>
      <c r="O227" s="392"/>
      <c r="P227" s="392"/>
      <c r="Q227" s="392"/>
      <c r="R227" s="392"/>
      <c r="S227" s="392"/>
      <c r="T227" s="392"/>
      <c r="U227" s="392"/>
      <c r="V227" s="392"/>
      <c r="W227" s="392"/>
      <c r="X227" s="392"/>
      <c r="Y227" s="392"/>
      <c r="Z227" s="392"/>
    </row>
    <row r="228" spans="1:26" ht="15.75" customHeight="1">
      <c r="A228" s="392"/>
      <c r="B228" s="392"/>
      <c r="C228" s="392"/>
      <c r="D228" s="392"/>
      <c r="E228" s="392"/>
      <c r="F228" s="392"/>
      <c r="G228" s="392"/>
      <c r="H228" s="392"/>
      <c r="I228" s="392"/>
      <c r="J228" s="392"/>
      <c r="K228" s="392"/>
      <c r="L228" s="392"/>
      <c r="M228" s="392"/>
      <c r="N228" s="392"/>
      <c r="O228" s="392"/>
      <c r="P228" s="392"/>
      <c r="Q228" s="392"/>
      <c r="R228" s="392"/>
      <c r="S228" s="392"/>
      <c r="T228" s="392"/>
      <c r="U228" s="392"/>
      <c r="V228" s="392"/>
      <c r="W228" s="392"/>
      <c r="X228" s="392"/>
      <c r="Y228" s="392"/>
      <c r="Z228" s="392"/>
    </row>
    <row r="229" spans="1:26" ht="15.75" customHeight="1">
      <c r="A229" s="392"/>
      <c r="B229" s="392"/>
      <c r="C229" s="392"/>
      <c r="D229" s="392"/>
      <c r="E229" s="392"/>
      <c r="F229" s="392"/>
      <c r="G229" s="392"/>
      <c r="H229" s="392"/>
      <c r="I229" s="392"/>
      <c r="J229" s="392"/>
      <c r="K229" s="392"/>
      <c r="L229" s="392"/>
      <c r="M229" s="392"/>
      <c r="N229" s="392"/>
      <c r="O229" s="392"/>
      <c r="P229" s="392"/>
      <c r="Q229" s="392"/>
      <c r="R229" s="392"/>
      <c r="S229" s="392"/>
      <c r="T229" s="392"/>
      <c r="U229" s="392"/>
      <c r="V229" s="392"/>
      <c r="W229" s="392"/>
      <c r="X229" s="392"/>
      <c r="Y229" s="392"/>
      <c r="Z229" s="392"/>
    </row>
    <row r="230" spans="1:26" ht="15.75" customHeight="1">
      <c r="A230" s="392"/>
      <c r="B230" s="392"/>
      <c r="C230" s="392"/>
      <c r="D230" s="392"/>
      <c r="E230" s="392"/>
      <c r="F230" s="392"/>
      <c r="G230" s="392"/>
      <c r="H230" s="392"/>
      <c r="I230" s="392"/>
      <c r="J230" s="392"/>
      <c r="K230" s="392"/>
      <c r="L230" s="392"/>
      <c r="M230" s="392"/>
      <c r="N230" s="392"/>
      <c r="O230" s="392"/>
      <c r="P230" s="392"/>
      <c r="Q230" s="392"/>
      <c r="R230" s="392"/>
      <c r="S230" s="392"/>
      <c r="T230" s="392"/>
      <c r="U230" s="392"/>
      <c r="V230" s="392"/>
      <c r="W230" s="392"/>
      <c r="X230" s="392"/>
      <c r="Y230" s="392"/>
      <c r="Z230" s="392"/>
    </row>
    <row r="231" spans="1:26" ht="15.75" customHeight="1">
      <c r="A231" s="392"/>
      <c r="B231" s="392"/>
      <c r="C231" s="392"/>
      <c r="D231" s="392"/>
      <c r="E231" s="392"/>
      <c r="F231" s="392"/>
      <c r="G231" s="392"/>
      <c r="H231" s="392"/>
      <c r="I231" s="392"/>
      <c r="J231" s="392"/>
      <c r="K231" s="392"/>
      <c r="L231" s="392"/>
      <c r="M231" s="392"/>
      <c r="N231" s="392"/>
      <c r="O231" s="392"/>
      <c r="P231" s="392"/>
      <c r="Q231" s="392"/>
      <c r="R231" s="392"/>
      <c r="S231" s="392"/>
      <c r="T231" s="392"/>
      <c r="U231" s="392"/>
      <c r="V231" s="392"/>
      <c r="W231" s="392"/>
      <c r="X231" s="392"/>
      <c r="Y231" s="392"/>
      <c r="Z231" s="392"/>
    </row>
    <row r="232" spans="1:26" ht="15.75" customHeight="1">
      <c r="A232" s="392"/>
      <c r="B232" s="392"/>
      <c r="C232" s="392"/>
      <c r="D232" s="392"/>
      <c r="E232" s="392"/>
      <c r="F232" s="392"/>
      <c r="G232" s="392"/>
      <c r="H232" s="392"/>
      <c r="I232" s="392"/>
      <c r="J232" s="392"/>
      <c r="K232" s="392"/>
      <c r="L232" s="392"/>
      <c r="M232" s="392"/>
      <c r="N232" s="392"/>
      <c r="O232" s="392"/>
      <c r="P232" s="392"/>
      <c r="Q232" s="392"/>
      <c r="R232" s="392"/>
      <c r="S232" s="392"/>
      <c r="T232" s="392"/>
      <c r="U232" s="392"/>
      <c r="V232" s="392"/>
      <c r="W232" s="392"/>
      <c r="X232" s="392"/>
      <c r="Y232" s="392"/>
      <c r="Z232" s="392"/>
    </row>
    <row r="233" spans="1:26" ht="15.75" customHeight="1">
      <c r="A233" s="392"/>
      <c r="B233" s="392"/>
      <c r="C233" s="392"/>
      <c r="D233" s="392"/>
      <c r="E233" s="392"/>
      <c r="F233" s="392"/>
      <c r="G233" s="392"/>
      <c r="H233" s="392"/>
      <c r="I233" s="392"/>
      <c r="J233" s="392"/>
      <c r="K233" s="392"/>
      <c r="L233" s="392"/>
      <c r="M233" s="392"/>
      <c r="N233" s="392"/>
      <c r="O233" s="392"/>
      <c r="P233" s="392"/>
      <c r="Q233" s="392"/>
      <c r="R233" s="392"/>
      <c r="S233" s="392"/>
      <c r="T233" s="392"/>
      <c r="U233" s="392"/>
      <c r="V233" s="392"/>
      <c r="W233" s="392"/>
      <c r="X233" s="392"/>
      <c r="Y233" s="392"/>
      <c r="Z233" s="392"/>
    </row>
    <row r="234" spans="1:26" ht="15.75" customHeight="1">
      <c r="A234" s="392"/>
      <c r="B234" s="392"/>
      <c r="C234" s="392"/>
      <c r="D234" s="392"/>
      <c r="E234" s="392"/>
      <c r="F234" s="392"/>
      <c r="G234" s="392"/>
      <c r="H234" s="392"/>
      <c r="I234" s="392"/>
      <c r="J234" s="392"/>
      <c r="K234" s="392"/>
      <c r="L234" s="392"/>
      <c r="M234" s="392"/>
      <c r="N234" s="392"/>
      <c r="O234" s="392"/>
      <c r="P234" s="392"/>
      <c r="Q234" s="392"/>
      <c r="R234" s="392"/>
      <c r="S234" s="392"/>
      <c r="T234" s="392"/>
      <c r="U234" s="392"/>
      <c r="V234" s="392"/>
      <c r="W234" s="392"/>
      <c r="X234" s="392"/>
      <c r="Y234" s="392"/>
      <c r="Z234" s="392"/>
    </row>
    <row r="235" spans="1:26" ht="15.75" customHeight="1">
      <c r="A235" s="392"/>
      <c r="B235" s="392"/>
      <c r="C235" s="392"/>
      <c r="D235" s="392"/>
      <c r="E235" s="392"/>
      <c r="F235" s="392"/>
      <c r="G235" s="392"/>
      <c r="H235" s="392"/>
      <c r="I235" s="392"/>
      <c r="J235" s="392"/>
      <c r="K235" s="392"/>
      <c r="L235" s="392"/>
      <c r="M235" s="392"/>
      <c r="N235" s="392"/>
      <c r="O235" s="392"/>
      <c r="P235" s="392"/>
      <c r="Q235" s="392"/>
      <c r="R235" s="392"/>
      <c r="S235" s="392"/>
      <c r="T235" s="392"/>
      <c r="U235" s="392"/>
      <c r="V235" s="392"/>
      <c r="W235" s="392"/>
      <c r="X235" s="392"/>
      <c r="Y235" s="392"/>
      <c r="Z235" s="392"/>
    </row>
    <row r="236" spans="1:26" ht="15.75" customHeight="1">
      <c r="A236" s="392"/>
      <c r="B236" s="392"/>
      <c r="C236" s="392"/>
      <c r="D236" s="392"/>
      <c r="E236" s="392"/>
      <c r="F236" s="392"/>
      <c r="G236" s="392"/>
      <c r="H236" s="392"/>
      <c r="I236" s="392"/>
      <c r="J236" s="392"/>
      <c r="K236" s="392"/>
      <c r="L236" s="392"/>
      <c r="M236" s="392"/>
      <c r="N236" s="392"/>
      <c r="O236" s="392"/>
      <c r="P236" s="392"/>
      <c r="Q236" s="392"/>
      <c r="R236" s="392"/>
      <c r="S236" s="392"/>
      <c r="T236" s="392"/>
      <c r="U236" s="392"/>
      <c r="V236" s="392"/>
      <c r="W236" s="392"/>
      <c r="X236" s="392"/>
      <c r="Y236" s="392"/>
      <c r="Z236" s="392"/>
    </row>
    <row r="237" spans="1:26" ht="15.75" customHeight="1">
      <c r="A237" s="392"/>
      <c r="B237" s="392"/>
      <c r="C237" s="392"/>
      <c r="D237" s="392"/>
      <c r="E237" s="392"/>
      <c r="F237" s="392"/>
      <c r="G237" s="392"/>
      <c r="H237" s="392"/>
      <c r="I237" s="392"/>
      <c r="J237" s="392"/>
      <c r="K237" s="392"/>
      <c r="L237" s="392"/>
      <c r="M237" s="392"/>
      <c r="N237" s="392"/>
      <c r="O237" s="392"/>
      <c r="P237" s="392"/>
      <c r="Q237" s="392"/>
      <c r="R237" s="392"/>
      <c r="S237" s="392"/>
      <c r="T237" s="392"/>
      <c r="U237" s="392"/>
      <c r="V237" s="392"/>
      <c r="W237" s="392"/>
      <c r="X237" s="392"/>
      <c r="Y237" s="392"/>
      <c r="Z237" s="392"/>
    </row>
    <row r="238" spans="1:26" ht="15.75" customHeight="1">
      <c r="A238" s="392"/>
      <c r="B238" s="392"/>
      <c r="C238" s="392"/>
      <c r="D238" s="392"/>
      <c r="E238" s="392"/>
      <c r="F238" s="392"/>
      <c r="G238" s="392"/>
      <c r="H238" s="392"/>
      <c r="I238" s="392"/>
      <c r="J238" s="392"/>
      <c r="K238" s="392"/>
      <c r="L238" s="392"/>
      <c r="M238" s="392"/>
      <c r="N238" s="392"/>
      <c r="O238" s="392"/>
      <c r="P238" s="392"/>
      <c r="Q238" s="392"/>
      <c r="R238" s="392"/>
      <c r="S238" s="392"/>
      <c r="T238" s="392"/>
      <c r="U238" s="392"/>
      <c r="V238" s="392"/>
      <c r="W238" s="392"/>
      <c r="X238" s="392"/>
      <c r="Y238" s="392"/>
      <c r="Z238" s="392"/>
    </row>
    <row r="239" spans="1:26" ht="15.75" customHeight="1">
      <c r="A239" s="392"/>
      <c r="B239" s="392"/>
      <c r="C239" s="392"/>
      <c r="D239" s="392"/>
      <c r="E239" s="392"/>
      <c r="F239" s="392"/>
      <c r="G239" s="392"/>
      <c r="H239" s="392"/>
      <c r="I239" s="392"/>
      <c r="J239" s="392"/>
      <c r="K239" s="392"/>
      <c r="L239" s="392"/>
      <c r="M239" s="392"/>
      <c r="N239" s="392"/>
      <c r="O239" s="392"/>
      <c r="P239" s="392"/>
      <c r="Q239" s="392"/>
      <c r="R239" s="392"/>
      <c r="S239" s="392"/>
      <c r="T239" s="392"/>
      <c r="U239" s="392"/>
      <c r="V239" s="392"/>
      <c r="W239" s="392"/>
      <c r="X239" s="392"/>
      <c r="Y239" s="392"/>
      <c r="Z239" s="392"/>
    </row>
    <row r="240" spans="1:26" ht="15.75" customHeight="1">
      <c r="A240" s="392"/>
      <c r="B240" s="392"/>
      <c r="C240" s="392"/>
      <c r="D240" s="392"/>
      <c r="E240" s="392"/>
      <c r="F240" s="392"/>
      <c r="G240" s="392"/>
      <c r="H240" s="392"/>
      <c r="I240" s="392"/>
      <c r="J240" s="392"/>
      <c r="K240" s="392"/>
      <c r="L240" s="392"/>
      <c r="M240" s="392"/>
      <c r="N240" s="392"/>
      <c r="O240" s="392"/>
      <c r="P240" s="392"/>
      <c r="Q240" s="392"/>
      <c r="R240" s="392"/>
      <c r="S240" s="392"/>
      <c r="T240" s="392"/>
      <c r="U240" s="392"/>
      <c r="V240" s="392"/>
      <c r="W240" s="392"/>
      <c r="X240" s="392"/>
      <c r="Y240" s="392"/>
      <c r="Z240" s="392"/>
    </row>
    <row r="241" spans="1:26" ht="15.75" customHeight="1">
      <c r="A241" s="392"/>
      <c r="B241" s="392"/>
      <c r="C241" s="392"/>
      <c r="D241" s="392"/>
      <c r="E241" s="392"/>
      <c r="F241" s="392"/>
      <c r="G241" s="392"/>
      <c r="H241" s="392"/>
      <c r="I241" s="392"/>
      <c r="J241" s="392"/>
      <c r="K241" s="392"/>
      <c r="L241" s="392"/>
      <c r="M241" s="392"/>
      <c r="N241" s="392"/>
      <c r="O241" s="392"/>
      <c r="P241" s="392"/>
      <c r="Q241" s="392"/>
      <c r="R241" s="392"/>
      <c r="S241" s="392"/>
      <c r="T241" s="392"/>
      <c r="U241" s="392"/>
      <c r="V241" s="392"/>
      <c r="W241" s="392"/>
      <c r="X241" s="392"/>
      <c r="Y241" s="392"/>
      <c r="Z241" s="392"/>
    </row>
    <row r="242" spans="1:26" ht="15.75" customHeight="1">
      <c r="A242" s="392"/>
      <c r="B242" s="392"/>
      <c r="C242" s="392"/>
      <c r="D242" s="392"/>
      <c r="E242" s="392"/>
      <c r="F242" s="392"/>
      <c r="G242" s="392"/>
      <c r="H242" s="392"/>
      <c r="I242" s="392"/>
      <c r="J242" s="392"/>
      <c r="K242" s="392"/>
      <c r="L242" s="392"/>
      <c r="M242" s="392"/>
      <c r="N242" s="392"/>
      <c r="O242" s="392"/>
      <c r="P242" s="392"/>
      <c r="Q242" s="392"/>
      <c r="R242" s="392"/>
      <c r="S242" s="392"/>
      <c r="T242" s="392"/>
      <c r="U242" s="392"/>
      <c r="V242" s="392"/>
      <c r="W242" s="392"/>
      <c r="X242" s="392"/>
      <c r="Y242" s="392"/>
      <c r="Z242" s="392"/>
    </row>
    <row r="243" spans="1:26" ht="15.75" customHeight="1">
      <c r="A243" s="392"/>
      <c r="B243" s="392"/>
      <c r="C243" s="392"/>
      <c r="D243" s="392"/>
      <c r="E243" s="392"/>
      <c r="F243" s="392"/>
      <c r="G243" s="392"/>
      <c r="H243" s="392"/>
      <c r="I243" s="392"/>
      <c r="J243" s="392"/>
      <c r="K243" s="392"/>
      <c r="L243" s="392"/>
      <c r="M243" s="392"/>
      <c r="N243" s="392"/>
      <c r="O243" s="392"/>
      <c r="P243" s="392"/>
      <c r="Q243" s="392"/>
      <c r="R243" s="392"/>
      <c r="S243" s="392"/>
      <c r="T243" s="392"/>
      <c r="U243" s="392"/>
      <c r="V243" s="392"/>
      <c r="W243" s="392"/>
      <c r="X243" s="392"/>
      <c r="Y243" s="392"/>
      <c r="Z243" s="392"/>
    </row>
    <row r="244" spans="1:26" ht="15.75" customHeight="1">
      <c r="A244" s="392"/>
      <c r="B244" s="392"/>
      <c r="C244" s="392"/>
      <c r="D244" s="392"/>
      <c r="E244" s="392"/>
      <c r="F244" s="392"/>
      <c r="G244" s="392"/>
      <c r="H244" s="392"/>
      <c r="I244" s="392"/>
      <c r="J244" s="392"/>
      <c r="K244" s="392"/>
      <c r="L244" s="392"/>
      <c r="M244" s="392"/>
      <c r="N244" s="392"/>
      <c r="O244" s="392"/>
      <c r="P244" s="392"/>
      <c r="Q244" s="392"/>
      <c r="R244" s="392"/>
      <c r="S244" s="392"/>
      <c r="T244" s="392"/>
      <c r="U244" s="392"/>
      <c r="V244" s="392"/>
      <c r="W244" s="392"/>
      <c r="X244" s="392"/>
      <c r="Y244" s="392"/>
      <c r="Z244" s="392"/>
    </row>
    <row r="245" spans="1:26" ht="15.75" customHeight="1">
      <c r="A245" s="392"/>
      <c r="B245" s="392"/>
      <c r="C245" s="392"/>
      <c r="D245" s="392"/>
      <c r="E245" s="392"/>
      <c r="F245" s="392"/>
      <c r="G245" s="392"/>
      <c r="H245" s="392"/>
      <c r="I245" s="392"/>
      <c r="J245" s="392"/>
      <c r="K245" s="392"/>
      <c r="L245" s="392"/>
      <c r="M245" s="392"/>
      <c r="N245" s="392"/>
      <c r="O245" s="392"/>
      <c r="P245" s="392"/>
      <c r="Q245" s="392"/>
      <c r="R245" s="392"/>
      <c r="S245" s="392"/>
      <c r="T245" s="392"/>
      <c r="U245" s="392"/>
      <c r="V245" s="392"/>
      <c r="W245" s="392"/>
      <c r="X245" s="392"/>
      <c r="Y245" s="392"/>
      <c r="Z245" s="392"/>
    </row>
    <row r="246" spans="1:26" ht="15.75" customHeight="1">
      <c r="A246" s="392"/>
      <c r="B246" s="392"/>
      <c r="C246" s="392"/>
      <c r="D246" s="392"/>
      <c r="E246" s="392"/>
      <c r="F246" s="392"/>
      <c r="G246" s="392"/>
      <c r="H246" s="392"/>
      <c r="I246" s="392"/>
      <c r="J246" s="392"/>
      <c r="K246" s="392"/>
      <c r="L246" s="392"/>
      <c r="M246" s="392"/>
      <c r="N246" s="392"/>
      <c r="O246" s="392"/>
      <c r="P246" s="392"/>
      <c r="Q246" s="392"/>
      <c r="R246" s="392"/>
      <c r="S246" s="392"/>
      <c r="T246" s="392"/>
      <c r="U246" s="392"/>
      <c r="V246" s="392"/>
      <c r="W246" s="392"/>
      <c r="X246" s="392"/>
      <c r="Y246" s="392"/>
      <c r="Z246" s="392"/>
    </row>
    <row r="247" spans="1:26" ht="15.75" customHeight="1">
      <c r="A247" s="392"/>
      <c r="B247" s="392"/>
      <c r="C247" s="392"/>
      <c r="D247" s="392"/>
      <c r="E247" s="392"/>
      <c r="F247" s="392"/>
      <c r="G247" s="392"/>
      <c r="H247" s="392"/>
      <c r="I247" s="392"/>
      <c r="J247" s="392"/>
      <c r="K247" s="392"/>
      <c r="L247" s="392"/>
      <c r="M247" s="392"/>
      <c r="N247" s="392"/>
      <c r="O247" s="392"/>
      <c r="P247" s="392"/>
      <c r="Q247" s="392"/>
      <c r="R247" s="392"/>
      <c r="S247" s="392"/>
      <c r="T247" s="392"/>
      <c r="U247" s="392"/>
      <c r="V247" s="392"/>
      <c r="W247" s="392"/>
      <c r="X247" s="392"/>
      <c r="Y247" s="392"/>
      <c r="Z247" s="392"/>
    </row>
    <row r="248" spans="1:26" ht="15.75" customHeight="1">
      <c r="A248" s="392"/>
      <c r="B248" s="392"/>
      <c r="C248" s="392"/>
      <c r="D248" s="392"/>
      <c r="E248" s="392"/>
      <c r="F248" s="392"/>
      <c r="G248" s="392"/>
      <c r="H248" s="392"/>
      <c r="I248" s="392"/>
      <c r="J248" s="392"/>
      <c r="K248" s="392"/>
      <c r="L248" s="392"/>
      <c r="M248" s="392"/>
      <c r="N248" s="392"/>
      <c r="O248" s="392"/>
      <c r="P248" s="392"/>
      <c r="Q248" s="392"/>
      <c r="R248" s="392"/>
      <c r="S248" s="392"/>
      <c r="T248" s="392"/>
      <c r="U248" s="392"/>
      <c r="V248" s="392"/>
      <c r="W248" s="392"/>
      <c r="X248" s="392"/>
      <c r="Y248" s="392"/>
      <c r="Z248" s="392"/>
    </row>
    <row r="249" spans="1:26" ht="15.75" customHeight="1">
      <c r="A249" s="392"/>
      <c r="B249" s="392"/>
      <c r="C249" s="392"/>
      <c r="D249" s="392"/>
      <c r="E249" s="392"/>
      <c r="F249" s="392"/>
      <c r="G249" s="392"/>
      <c r="H249" s="392"/>
      <c r="I249" s="392"/>
      <c r="J249" s="392"/>
      <c r="K249" s="392"/>
      <c r="L249" s="392"/>
      <c r="M249" s="392"/>
      <c r="N249" s="392"/>
      <c r="O249" s="392"/>
      <c r="P249" s="392"/>
      <c r="Q249" s="392"/>
      <c r="R249" s="392"/>
      <c r="S249" s="392"/>
      <c r="T249" s="392"/>
      <c r="U249" s="392"/>
      <c r="V249" s="392"/>
      <c r="W249" s="392"/>
      <c r="X249" s="392"/>
      <c r="Y249" s="392"/>
      <c r="Z249" s="392"/>
    </row>
    <row r="250" spans="1:26" ht="15.75" customHeight="1">
      <c r="A250" s="392"/>
      <c r="B250" s="392"/>
      <c r="C250" s="392"/>
      <c r="D250" s="392"/>
      <c r="E250" s="392"/>
      <c r="F250" s="392"/>
      <c r="G250" s="392"/>
      <c r="H250" s="392"/>
      <c r="I250" s="392"/>
      <c r="J250" s="392"/>
      <c r="K250" s="392"/>
      <c r="L250" s="392"/>
      <c r="M250" s="392"/>
      <c r="N250" s="392"/>
      <c r="O250" s="392"/>
      <c r="P250" s="392"/>
      <c r="Q250" s="392"/>
      <c r="R250" s="392"/>
      <c r="S250" s="392"/>
      <c r="T250" s="392"/>
      <c r="U250" s="392"/>
      <c r="V250" s="392"/>
      <c r="W250" s="392"/>
      <c r="X250" s="392"/>
      <c r="Y250" s="392"/>
      <c r="Z250" s="392"/>
    </row>
    <row r="251" spans="1:26" ht="15.75" customHeight="1">
      <c r="A251" s="392"/>
      <c r="B251" s="392"/>
      <c r="C251" s="392"/>
      <c r="D251" s="392"/>
      <c r="E251" s="392"/>
      <c r="F251" s="392"/>
      <c r="G251" s="392"/>
      <c r="H251" s="392"/>
      <c r="I251" s="392"/>
      <c r="J251" s="392"/>
      <c r="K251" s="392"/>
      <c r="L251" s="392"/>
      <c r="M251" s="392"/>
      <c r="N251" s="392"/>
      <c r="O251" s="392"/>
      <c r="P251" s="392"/>
      <c r="Q251" s="392"/>
      <c r="R251" s="392"/>
      <c r="S251" s="392"/>
      <c r="T251" s="392"/>
      <c r="U251" s="392"/>
      <c r="V251" s="392"/>
      <c r="W251" s="392"/>
      <c r="X251" s="392"/>
      <c r="Y251" s="392"/>
      <c r="Z251" s="392"/>
    </row>
    <row r="252" spans="1:26" ht="15.75" customHeight="1">
      <c r="A252" s="392"/>
      <c r="B252" s="392"/>
      <c r="C252" s="392"/>
      <c r="D252" s="392"/>
      <c r="E252" s="392"/>
      <c r="F252" s="392"/>
      <c r="G252" s="392"/>
      <c r="H252" s="392"/>
      <c r="I252" s="392"/>
      <c r="J252" s="392"/>
      <c r="K252" s="392"/>
      <c r="L252" s="392"/>
      <c r="M252" s="392"/>
      <c r="N252" s="392"/>
      <c r="O252" s="392"/>
      <c r="P252" s="392"/>
      <c r="Q252" s="392"/>
      <c r="R252" s="392"/>
      <c r="S252" s="392"/>
      <c r="T252" s="392"/>
      <c r="U252" s="392"/>
      <c r="V252" s="392"/>
      <c r="W252" s="392"/>
      <c r="X252" s="392"/>
      <c r="Y252" s="392"/>
      <c r="Z252" s="392"/>
    </row>
    <row r="253" spans="1:26" ht="15.75" customHeight="1">
      <c r="A253" s="392"/>
      <c r="B253" s="392"/>
      <c r="C253" s="392"/>
      <c r="D253" s="392"/>
      <c r="E253" s="392"/>
      <c r="F253" s="392"/>
      <c r="G253" s="392"/>
      <c r="H253" s="392"/>
      <c r="I253" s="392"/>
      <c r="J253" s="392"/>
      <c r="K253" s="392"/>
      <c r="L253" s="392"/>
      <c r="M253" s="392"/>
      <c r="N253" s="392"/>
      <c r="O253" s="392"/>
      <c r="P253" s="392"/>
      <c r="Q253" s="392"/>
      <c r="R253" s="392"/>
      <c r="S253" s="392"/>
      <c r="T253" s="392"/>
      <c r="U253" s="392"/>
      <c r="V253" s="392"/>
      <c r="W253" s="392"/>
      <c r="X253" s="392"/>
      <c r="Y253" s="392"/>
      <c r="Z253" s="392"/>
    </row>
    <row r="254" spans="1:26" ht="15.75" customHeight="1">
      <c r="A254" s="392"/>
      <c r="B254" s="392"/>
      <c r="C254" s="392"/>
      <c r="D254" s="392"/>
      <c r="E254" s="392"/>
      <c r="F254" s="392"/>
      <c r="G254" s="392"/>
      <c r="H254" s="392"/>
      <c r="I254" s="392"/>
      <c r="J254" s="392"/>
      <c r="K254" s="392"/>
      <c r="L254" s="392"/>
      <c r="M254" s="392"/>
      <c r="N254" s="392"/>
      <c r="O254" s="392"/>
      <c r="P254" s="392"/>
      <c r="Q254" s="392"/>
      <c r="R254" s="392"/>
      <c r="S254" s="392"/>
      <c r="T254" s="392"/>
      <c r="U254" s="392"/>
      <c r="V254" s="392"/>
      <c r="W254" s="392"/>
      <c r="X254" s="392"/>
      <c r="Y254" s="392"/>
      <c r="Z254" s="392"/>
    </row>
    <row r="255" spans="1:26" ht="15.75" customHeight="1">
      <c r="A255" s="392"/>
      <c r="B255" s="392"/>
      <c r="C255" s="392"/>
      <c r="D255" s="392"/>
      <c r="E255" s="392"/>
      <c r="F255" s="392"/>
      <c r="G255" s="392"/>
      <c r="H255" s="392"/>
      <c r="I255" s="392"/>
      <c r="J255" s="392"/>
      <c r="K255" s="392"/>
      <c r="L255" s="392"/>
      <c r="M255" s="392"/>
      <c r="N255" s="392"/>
      <c r="O255" s="392"/>
      <c r="P255" s="392"/>
      <c r="Q255" s="392"/>
      <c r="R255" s="392"/>
      <c r="S255" s="392"/>
      <c r="T255" s="392"/>
      <c r="U255" s="392"/>
      <c r="V255" s="392"/>
      <c r="W255" s="392"/>
      <c r="X255" s="392"/>
      <c r="Y255" s="392"/>
      <c r="Z255" s="392"/>
    </row>
    <row r="256" spans="1:26" ht="15.75" customHeight="1">
      <c r="A256" s="392"/>
      <c r="B256" s="392"/>
      <c r="C256" s="392"/>
      <c r="D256" s="392"/>
      <c r="E256" s="392"/>
      <c r="F256" s="392"/>
      <c r="G256" s="392"/>
      <c r="H256" s="392"/>
      <c r="I256" s="392"/>
      <c r="J256" s="392"/>
      <c r="K256" s="392"/>
      <c r="L256" s="392"/>
      <c r="M256" s="392"/>
      <c r="N256" s="392"/>
      <c r="O256" s="392"/>
      <c r="P256" s="392"/>
      <c r="Q256" s="392"/>
      <c r="R256" s="392"/>
      <c r="S256" s="392"/>
      <c r="T256" s="392"/>
      <c r="U256" s="392"/>
      <c r="V256" s="392"/>
      <c r="W256" s="392"/>
      <c r="X256" s="392"/>
      <c r="Y256" s="392"/>
      <c r="Z256" s="392"/>
    </row>
    <row r="257" spans="1:26" ht="15.75" customHeight="1">
      <c r="A257" s="392"/>
      <c r="B257" s="392"/>
      <c r="C257" s="392"/>
      <c r="D257" s="392"/>
      <c r="E257" s="392"/>
      <c r="F257" s="392"/>
      <c r="G257" s="392"/>
      <c r="H257" s="392"/>
      <c r="I257" s="392"/>
      <c r="J257" s="392"/>
      <c r="K257" s="392"/>
      <c r="L257" s="392"/>
      <c r="M257" s="392"/>
      <c r="N257" s="392"/>
      <c r="O257" s="392"/>
      <c r="P257" s="392"/>
      <c r="Q257" s="392"/>
      <c r="R257" s="392"/>
      <c r="S257" s="392"/>
      <c r="T257" s="392"/>
      <c r="U257" s="392"/>
      <c r="V257" s="392"/>
      <c r="W257" s="392"/>
      <c r="X257" s="392"/>
      <c r="Y257" s="392"/>
      <c r="Z257" s="392"/>
    </row>
    <row r="258" spans="1:26" ht="15.75" customHeight="1">
      <c r="A258" s="392"/>
      <c r="B258" s="392"/>
      <c r="C258" s="392"/>
      <c r="D258" s="392"/>
      <c r="E258" s="392"/>
      <c r="F258" s="392"/>
      <c r="G258" s="392"/>
      <c r="H258" s="392"/>
      <c r="I258" s="392"/>
      <c r="J258" s="392"/>
      <c r="K258" s="392"/>
      <c r="L258" s="392"/>
      <c r="M258" s="392"/>
      <c r="N258" s="392"/>
      <c r="O258" s="392"/>
      <c r="P258" s="392"/>
      <c r="Q258" s="392"/>
      <c r="R258" s="392"/>
      <c r="S258" s="392"/>
      <c r="T258" s="392"/>
      <c r="U258" s="392"/>
      <c r="V258" s="392"/>
      <c r="W258" s="392"/>
      <c r="X258" s="392"/>
      <c r="Y258" s="392"/>
      <c r="Z258" s="392"/>
    </row>
    <row r="259" spans="1:26" ht="15.75" customHeight="1">
      <c r="A259" s="392"/>
      <c r="B259" s="392"/>
      <c r="C259" s="392"/>
      <c r="D259" s="392"/>
      <c r="E259" s="392"/>
      <c r="F259" s="392"/>
      <c r="G259" s="392"/>
      <c r="H259" s="392"/>
      <c r="I259" s="392"/>
      <c r="J259" s="392"/>
      <c r="K259" s="392"/>
      <c r="L259" s="392"/>
      <c r="M259" s="392"/>
      <c r="N259" s="392"/>
      <c r="O259" s="392"/>
      <c r="P259" s="392"/>
      <c r="Q259" s="392"/>
      <c r="R259" s="392"/>
      <c r="S259" s="392"/>
      <c r="T259" s="392"/>
      <c r="U259" s="392"/>
      <c r="V259" s="392"/>
      <c r="W259" s="392"/>
      <c r="X259" s="392"/>
      <c r="Y259" s="392"/>
      <c r="Z259" s="392"/>
    </row>
    <row r="260" spans="1:26" ht="15.75" customHeight="1">
      <c r="A260" s="392"/>
      <c r="B260" s="392"/>
      <c r="C260" s="392"/>
      <c r="D260" s="392"/>
      <c r="E260" s="392"/>
      <c r="F260" s="392"/>
      <c r="G260" s="392"/>
      <c r="H260" s="392"/>
      <c r="I260" s="392"/>
      <c r="J260" s="392"/>
      <c r="K260" s="392"/>
      <c r="L260" s="392"/>
      <c r="M260" s="392"/>
      <c r="N260" s="392"/>
      <c r="O260" s="392"/>
      <c r="P260" s="392"/>
      <c r="Q260" s="392"/>
      <c r="R260" s="392"/>
      <c r="S260" s="392"/>
      <c r="T260" s="392"/>
      <c r="U260" s="392"/>
      <c r="V260" s="392"/>
      <c r="W260" s="392"/>
      <c r="X260" s="392"/>
      <c r="Y260" s="392"/>
      <c r="Z260" s="392"/>
    </row>
    <row r="261" spans="1:26" ht="15.75" customHeight="1">
      <c r="A261" s="392"/>
      <c r="B261" s="392"/>
      <c r="C261" s="392"/>
      <c r="D261" s="392"/>
      <c r="E261" s="392"/>
      <c r="F261" s="392"/>
      <c r="G261" s="392"/>
      <c r="H261" s="392"/>
      <c r="I261" s="392"/>
      <c r="J261" s="392"/>
      <c r="K261" s="392"/>
      <c r="L261" s="392"/>
      <c r="M261" s="392"/>
      <c r="N261" s="392"/>
      <c r="O261" s="392"/>
      <c r="P261" s="392"/>
      <c r="Q261" s="392"/>
      <c r="R261" s="392"/>
      <c r="S261" s="392"/>
      <c r="T261" s="392"/>
      <c r="U261" s="392"/>
      <c r="V261" s="392"/>
      <c r="W261" s="392"/>
      <c r="X261" s="392"/>
      <c r="Y261" s="392"/>
      <c r="Z261" s="392"/>
    </row>
    <row r="262" spans="1:26" ht="15.75" customHeight="1">
      <c r="A262" s="392"/>
      <c r="B262" s="392"/>
      <c r="C262" s="392"/>
      <c r="D262" s="392"/>
      <c r="E262" s="392"/>
      <c r="F262" s="392"/>
      <c r="G262" s="392"/>
      <c r="H262" s="392"/>
      <c r="I262" s="392"/>
      <c r="J262" s="392"/>
      <c r="K262" s="392"/>
      <c r="L262" s="392"/>
      <c r="M262" s="392"/>
      <c r="N262" s="392"/>
      <c r="O262" s="392"/>
      <c r="P262" s="392"/>
      <c r="Q262" s="392"/>
      <c r="R262" s="392"/>
      <c r="S262" s="392"/>
      <c r="T262" s="392"/>
      <c r="U262" s="392"/>
      <c r="V262" s="392"/>
      <c r="W262" s="392"/>
      <c r="X262" s="392"/>
      <c r="Y262" s="392"/>
      <c r="Z262" s="392"/>
    </row>
    <row r="263" spans="1:26" ht="15.75" customHeight="1">
      <c r="A263" s="392"/>
      <c r="B263" s="392"/>
      <c r="C263" s="392"/>
      <c r="D263" s="392"/>
      <c r="E263" s="392"/>
      <c r="F263" s="392"/>
      <c r="G263" s="392"/>
      <c r="H263" s="392"/>
      <c r="I263" s="392"/>
      <c r="J263" s="392"/>
      <c r="K263" s="392"/>
      <c r="L263" s="392"/>
      <c r="M263" s="392"/>
      <c r="N263" s="392"/>
      <c r="O263" s="392"/>
      <c r="P263" s="392"/>
      <c r="Q263" s="392"/>
      <c r="R263" s="392"/>
      <c r="S263" s="392"/>
      <c r="T263" s="392"/>
      <c r="U263" s="392"/>
      <c r="V263" s="392"/>
      <c r="W263" s="392"/>
      <c r="X263" s="392"/>
      <c r="Y263" s="392"/>
      <c r="Z263" s="392"/>
    </row>
    <row r="264" spans="1:26" ht="15.75" customHeight="1">
      <c r="A264" s="392"/>
      <c r="B264" s="392"/>
      <c r="C264" s="392"/>
      <c r="D264" s="392"/>
      <c r="E264" s="392"/>
      <c r="F264" s="392"/>
      <c r="G264" s="392"/>
      <c r="H264" s="392"/>
      <c r="I264" s="392"/>
      <c r="J264" s="392"/>
      <c r="K264" s="392"/>
      <c r="L264" s="392"/>
      <c r="M264" s="392"/>
      <c r="N264" s="392"/>
      <c r="O264" s="392"/>
      <c r="P264" s="392"/>
      <c r="Q264" s="392"/>
      <c r="R264" s="392"/>
      <c r="S264" s="392"/>
      <c r="T264" s="392"/>
      <c r="U264" s="392"/>
      <c r="V264" s="392"/>
      <c r="W264" s="392"/>
      <c r="X264" s="392"/>
      <c r="Y264" s="392"/>
      <c r="Z264" s="392"/>
    </row>
    <row r="265" spans="1:26" ht="15.75" customHeight="1">
      <c r="A265" s="392"/>
      <c r="B265" s="392"/>
      <c r="C265" s="392"/>
      <c r="D265" s="392"/>
      <c r="E265" s="392"/>
      <c r="F265" s="392"/>
      <c r="G265" s="392"/>
      <c r="H265" s="392"/>
      <c r="I265" s="392"/>
      <c r="J265" s="392"/>
      <c r="K265" s="392"/>
      <c r="L265" s="392"/>
      <c r="M265" s="392"/>
      <c r="N265" s="392"/>
      <c r="O265" s="392"/>
      <c r="P265" s="392"/>
      <c r="Q265" s="392"/>
      <c r="R265" s="392"/>
      <c r="S265" s="392"/>
      <c r="T265" s="392"/>
      <c r="U265" s="392"/>
      <c r="V265" s="392"/>
      <c r="W265" s="392"/>
      <c r="X265" s="392"/>
      <c r="Y265" s="392"/>
      <c r="Z265" s="392"/>
    </row>
    <row r="266" spans="1:26" ht="15.75" customHeight="1">
      <c r="A266" s="392"/>
      <c r="B266" s="392"/>
      <c r="C266" s="392"/>
      <c r="D266" s="392"/>
      <c r="E266" s="392"/>
      <c r="F266" s="392"/>
      <c r="G266" s="392"/>
      <c r="H266" s="392"/>
      <c r="I266" s="392"/>
      <c r="J266" s="392"/>
      <c r="K266" s="392"/>
      <c r="L266" s="392"/>
      <c r="M266" s="392"/>
      <c r="N266" s="392"/>
      <c r="O266" s="392"/>
      <c r="P266" s="392"/>
      <c r="Q266" s="392"/>
      <c r="R266" s="392"/>
      <c r="S266" s="392"/>
      <c r="T266" s="392"/>
      <c r="U266" s="392"/>
      <c r="V266" s="392"/>
      <c r="W266" s="392"/>
      <c r="X266" s="392"/>
      <c r="Y266" s="392"/>
      <c r="Z266" s="392"/>
    </row>
    <row r="267" spans="1:26" ht="15.75" customHeight="1">
      <c r="A267" s="392"/>
      <c r="B267" s="392"/>
      <c r="C267" s="392"/>
      <c r="D267" s="392"/>
      <c r="E267" s="392"/>
      <c r="F267" s="392"/>
      <c r="G267" s="392"/>
      <c r="H267" s="392"/>
      <c r="I267" s="392"/>
      <c r="J267" s="392"/>
      <c r="K267" s="392"/>
      <c r="L267" s="392"/>
      <c r="M267" s="392"/>
      <c r="N267" s="392"/>
      <c r="O267" s="392"/>
      <c r="P267" s="392"/>
      <c r="Q267" s="392"/>
      <c r="R267" s="392"/>
      <c r="S267" s="392"/>
      <c r="T267" s="392"/>
      <c r="U267" s="392"/>
      <c r="V267" s="392"/>
      <c r="W267" s="392"/>
      <c r="X267" s="392"/>
      <c r="Y267" s="392"/>
      <c r="Z267" s="392"/>
    </row>
    <row r="268" spans="1:26" ht="15.75" customHeight="1">
      <c r="A268" s="392"/>
      <c r="B268" s="392"/>
      <c r="C268" s="392"/>
      <c r="D268" s="392"/>
      <c r="E268" s="392"/>
      <c r="F268" s="392"/>
      <c r="G268" s="392"/>
      <c r="H268" s="392"/>
      <c r="I268" s="392"/>
      <c r="J268" s="392"/>
      <c r="K268" s="392"/>
      <c r="L268" s="392"/>
      <c r="M268" s="392"/>
      <c r="N268" s="392"/>
      <c r="O268" s="392"/>
      <c r="P268" s="392"/>
      <c r="Q268" s="392"/>
      <c r="R268" s="392"/>
      <c r="S268" s="392"/>
      <c r="T268" s="392"/>
      <c r="U268" s="392"/>
      <c r="V268" s="392"/>
      <c r="W268" s="392"/>
      <c r="X268" s="392"/>
      <c r="Y268" s="392"/>
      <c r="Z268" s="392"/>
    </row>
    <row r="269" spans="1:26" ht="15.75" customHeight="1">
      <c r="A269" s="392"/>
      <c r="B269" s="392"/>
      <c r="C269" s="392"/>
      <c r="D269" s="392"/>
      <c r="E269" s="392"/>
      <c r="F269" s="392"/>
      <c r="G269" s="392"/>
      <c r="H269" s="392"/>
      <c r="I269" s="392"/>
      <c r="J269" s="392"/>
      <c r="K269" s="392"/>
      <c r="L269" s="392"/>
      <c r="M269" s="392"/>
      <c r="N269" s="392"/>
      <c r="O269" s="392"/>
      <c r="P269" s="392"/>
      <c r="Q269" s="392"/>
      <c r="R269" s="392"/>
      <c r="S269" s="392"/>
      <c r="T269" s="392"/>
      <c r="U269" s="392"/>
      <c r="V269" s="392"/>
      <c r="W269" s="392"/>
      <c r="X269" s="392"/>
      <c r="Y269" s="392"/>
      <c r="Z269" s="392"/>
    </row>
    <row r="270" spans="1:26" ht="15.75" customHeight="1">
      <c r="A270" s="392"/>
      <c r="B270" s="392"/>
      <c r="C270" s="392"/>
      <c r="D270" s="392"/>
      <c r="E270" s="392"/>
      <c r="F270" s="392"/>
      <c r="G270" s="392"/>
      <c r="H270" s="392"/>
      <c r="I270" s="392"/>
      <c r="J270" s="392"/>
      <c r="K270" s="392"/>
      <c r="L270" s="392"/>
      <c r="M270" s="392"/>
      <c r="N270" s="392"/>
      <c r="O270" s="392"/>
      <c r="P270" s="392"/>
      <c r="Q270" s="392"/>
      <c r="R270" s="392"/>
      <c r="S270" s="392"/>
      <c r="T270" s="392"/>
      <c r="U270" s="392"/>
      <c r="V270" s="392"/>
      <c r="W270" s="392"/>
      <c r="X270" s="392"/>
      <c r="Y270" s="392"/>
      <c r="Z270" s="392"/>
    </row>
    <row r="271" spans="1:26" ht="15.75" customHeight="1">
      <c r="A271" s="392"/>
      <c r="B271" s="392"/>
      <c r="C271" s="392"/>
      <c r="D271" s="392"/>
      <c r="E271" s="392"/>
      <c r="F271" s="392"/>
      <c r="G271" s="392"/>
      <c r="H271" s="392"/>
      <c r="I271" s="392"/>
      <c r="J271" s="392"/>
      <c r="K271" s="392"/>
      <c r="L271" s="392"/>
      <c r="M271" s="392"/>
      <c r="N271" s="392"/>
      <c r="O271" s="392"/>
      <c r="P271" s="392"/>
      <c r="Q271" s="392"/>
      <c r="R271" s="392"/>
      <c r="S271" s="392"/>
      <c r="T271" s="392"/>
      <c r="U271" s="392"/>
      <c r="V271" s="392"/>
      <c r="W271" s="392"/>
      <c r="X271" s="392"/>
      <c r="Y271" s="392"/>
      <c r="Z271" s="392"/>
    </row>
    <row r="272" spans="1:26" ht="15.75" customHeight="1">
      <c r="A272" s="392"/>
      <c r="B272" s="392"/>
      <c r="C272" s="392"/>
      <c r="D272" s="392"/>
      <c r="E272" s="392"/>
      <c r="F272" s="392"/>
      <c r="G272" s="392"/>
      <c r="H272" s="392"/>
      <c r="I272" s="392"/>
      <c r="J272" s="392"/>
      <c r="K272" s="392"/>
      <c r="L272" s="392"/>
      <c r="M272" s="392"/>
      <c r="N272" s="392"/>
      <c r="O272" s="392"/>
      <c r="P272" s="392"/>
      <c r="Q272" s="392"/>
      <c r="R272" s="392"/>
      <c r="S272" s="392"/>
      <c r="T272" s="392"/>
      <c r="U272" s="392"/>
      <c r="V272" s="392"/>
      <c r="W272" s="392"/>
      <c r="X272" s="392"/>
      <c r="Y272" s="392"/>
      <c r="Z272" s="392"/>
    </row>
    <row r="273" spans="1:26" ht="15.75" customHeight="1">
      <c r="A273" s="392"/>
      <c r="B273" s="392"/>
      <c r="C273" s="392"/>
      <c r="D273" s="392"/>
      <c r="E273" s="392"/>
      <c r="F273" s="392"/>
      <c r="G273" s="392"/>
      <c r="H273" s="392"/>
      <c r="I273" s="392"/>
      <c r="J273" s="392"/>
      <c r="K273" s="392"/>
      <c r="L273" s="392"/>
      <c r="M273" s="392"/>
      <c r="N273" s="392"/>
      <c r="O273" s="392"/>
      <c r="P273" s="392"/>
      <c r="Q273" s="392"/>
      <c r="R273" s="392"/>
      <c r="S273" s="392"/>
      <c r="T273" s="392"/>
      <c r="U273" s="392"/>
      <c r="V273" s="392"/>
      <c r="W273" s="392"/>
      <c r="X273" s="392"/>
      <c r="Y273" s="392"/>
      <c r="Z273" s="392"/>
    </row>
    <row r="274" spans="1:26" ht="15.75" customHeight="1">
      <c r="A274" s="392"/>
      <c r="B274" s="392"/>
      <c r="C274" s="392"/>
      <c r="D274" s="392"/>
      <c r="E274" s="392"/>
      <c r="F274" s="392"/>
      <c r="G274" s="392"/>
      <c r="H274" s="392"/>
      <c r="I274" s="392"/>
      <c r="J274" s="392"/>
      <c r="K274" s="392"/>
      <c r="L274" s="392"/>
      <c r="M274" s="392"/>
      <c r="N274" s="392"/>
      <c r="O274" s="392"/>
      <c r="P274" s="392"/>
      <c r="Q274" s="392"/>
      <c r="R274" s="392"/>
      <c r="S274" s="392"/>
      <c r="T274" s="392"/>
      <c r="U274" s="392"/>
      <c r="V274" s="392"/>
      <c r="W274" s="392"/>
      <c r="X274" s="392"/>
      <c r="Y274" s="392"/>
      <c r="Z274" s="392"/>
    </row>
    <row r="275" spans="1:26" ht="15.75" customHeight="1">
      <c r="A275" s="392"/>
      <c r="B275" s="392"/>
      <c r="C275" s="392"/>
      <c r="D275" s="392"/>
      <c r="E275" s="392"/>
      <c r="F275" s="392"/>
      <c r="G275" s="392"/>
      <c r="H275" s="392"/>
      <c r="I275" s="392"/>
      <c r="J275" s="392"/>
      <c r="K275" s="392"/>
      <c r="L275" s="392"/>
      <c r="M275" s="392"/>
      <c r="N275" s="392"/>
      <c r="O275" s="392"/>
      <c r="P275" s="392"/>
      <c r="Q275" s="392"/>
      <c r="R275" s="392"/>
      <c r="S275" s="392"/>
      <c r="T275" s="392"/>
      <c r="U275" s="392"/>
      <c r="V275" s="392"/>
      <c r="W275" s="392"/>
      <c r="X275" s="392"/>
      <c r="Y275" s="392"/>
      <c r="Z275" s="392"/>
    </row>
    <row r="276" spans="1:26" ht="15.75" customHeight="1">
      <c r="A276" s="392"/>
      <c r="B276" s="392"/>
      <c r="C276" s="392"/>
      <c r="D276" s="392"/>
      <c r="E276" s="392"/>
      <c r="F276" s="392"/>
      <c r="G276" s="392"/>
      <c r="H276" s="392"/>
      <c r="I276" s="392"/>
      <c r="J276" s="392"/>
      <c r="K276" s="392"/>
      <c r="L276" s="392"/>
      <c r="M276" s="392"/>
      <c r="N276" s="392"/>
      <c r="O276" s="392"/>
      <c r="P276" s="392"/>
      <c r="Q276" s="392"/>
      <c r="R276" s="392"/>
      <c r="S276" s="392"/>
      <c r="T276" s="392"/>
      <c r="U276" s="392"/>
      <c r="V276" s="392"/>
      <c r="W276" s="392"/>
      <c r="X276" s="392"/>
      <c r="Y276" s="392"/>
      <c r="Z276" s="392"/>
    </row>
    <row r="277" spans="1:26" ht="15.75" customHeight="1">
      <c r="A277" s="392"/>
      <c r="B277" s="392"/>
      <c r="C277" s="392"/>
      <c r="D277" s="392"/>
      <c r="E277" s="392"/>
      <c r="F277" s="392"/>
      <c r="G277" s="392"/>
      <c r="H277" s="392"/>
      <c r="I277" s="392"/>
      <c r="J277" s="392"/>
      <c r="K277" s="392"/>
      <c r="L277" s="392"/>
      <c r="M277" s="392"/>
      <c r="N277" s="392"/>
      <c r="O277" s="392"/>
      <c r="P277" s="392"/>
      <c r="Q277" s="392"/>
      <c r="R277" s="392"/>
      <c r="S277" s="392"/>
      <c r="T277" s="392"/>
      <c r="U277" s="392"/>
      <c r="V277" s="392"/>
      <c r="W277" s="392"/>
      <c r="X277" s="392"/>
      <c r="Y277" s="392"/>
      <c r="Z277" s="392"/>
    </row>
    <row r="278" spans="1:26" ht="15.75" customHeight="1">
      <c r="A278" s="392"/>
      <c r="B278" s="392"/>
      <c r="C278" s="392"/>
      <c r="D278" s="392"/>
      <c r="E278" s="392"/>
      <c r="F278" s="392"/>
      <c r="G278" s="392"/>
      <c r="H278" s="392"/>
      <c r="I278" s="392"/>
      <c r="J278" s="392"/>
      <c r="K278" s="392"/>
      <c r="L278" s="392"/>
      <c r="M278" s="392"/>
      <c r="N278" s="392"/>
      <c r="O278" s="392"/>
      <c r="P278" s="392"/>
      <c r="Q278" s="392"/>
      <c r="R278" s="392"/>
      <c r="S278" s="392"/>
      <c r="T278" s="392"/>
      <c r="U278" s="392"/>
      <c r="V278" s="392"/>
      <c r="W278" s="392"/>
      <c r="X278" s="392"/>
      <c r="Y278" s="392"/>
      <c r="Z278" s="392"/>
    </row>
    <row r="279" spans="1:26" ht="15.75" customHeight="1">
      <c r="A279" s="392"/>
      <c r="B279" s="392"/>
      <c r="C279" s="392"/>
      <c r="D279" s="392"/>
      <c r="E279" s="392"/>
      <c r="F279" s="392"/>
      <c r="G279" s="392"/>
      <c r="H279" s="392"/>
      <c r="I279" s="392"/>
      <c r="J279" s="392"/>
      <c r="K279" s="392"/>
      <c r="L279" s="392"/>
      <c r="M279" s="392"/>
      <c r="N279" s="392"/>
      <c r="O279" s="392"/>
      <c r="P279" s="392"/>
      <c r="Q279" s="392"/>
      <c r="R279" s="392"/>
      <c r="S279" s="392"/>
      <c r="T279" s="392"/>
      <c r="U279" s="392"/>
      <c r="V279" s="392"/>
      <c r="W279" s="392"/>
      <c r="X279" s="392"/>
      <c r="Y279" s="392"/>
      <c r="Z279" s="392"/>
    </row>
    <row r="280" spans="1:26" ht="15.75" customHeight="1">
      <c r="A280" s="392"/>
      <c r="B280" s="392"/>
      <c r="C280" s="392"/>
      <c r="D280" s="392"/>
      <c r="E280" s="392"/>
      <c r="F280" s="392"/>
      <c r="G280" s="392"/>
      <c r="H280" s="392"/>
      <c r="I280" s="392"/>
      <c r="J280" s="392"/>
      <c r="K280" s="392"/>
      <c r="L280" s="392"/>
      <c r="M280" s="392"/>
      <c r="N280" s="392"/>
      <c r="O280" s="392"/>
      <c r="P280" s="392"/>
      <c r="Q280" s="392"/>
      <c r="R280" s="392"/>
      <c r="S280" s="392"/>
      <c r="T280" s="392"/>
      <c r="U280" s="392"/>
      <c r="V280" s="392"/>
      <c r="W280" s="392"/>
      <c r="X280" s="392"/>
      <c r="Y280" s="392"/>
      <c r="Z280" s="392"/>
    </row>
    <row r="281" spans="1:26" ht="15.75" customHeight="1">
      <c r="A281" s="392"/>
      <c r="B281" s="392"/>
      <c r="C281" s="392"/>
      <c r="D281" s="392"/>
      <c r="E281" s="392"/>
      <c r="F281" s="392"/>
      <c r="G281" s="392"/>
      <c r="H281" s="392"/>
      <c r="I281" s="392"/>
      <c r="J281" s="392"/>
      <c r="K281" s="392"/>
      <c r="L281" s="392"/>
      <c r="M281" s="392"/>
      <c r="N281" s="392"/>
      <c r="O281" s="392"/>
      <c r="P281" s="392"/>
      <c r="Q281" s="392"/>
      <c r="R281" s="392"/>
      <c r="S281" s="392"/>
      <c r="T281" s="392"/>
      <c r="U281" s="392"/>
      <c r="V281" s="392"/>
      <c r="W281" s="392"/>
      <c r="X281" s="392"/>
      <c r="Y281" s="392"/>
      <c r="Z281" s="392"/>
    </row>
    <row r="282" spans="1:26" ht="15.75" customHeight="1">
      <c r="A282" s="392"/>
      <c r="B282" s="392"/>
      <c r="C282" s="392"/>
      <c r="D282" s="392"/>
      <c r="E282" s="392"/>
      <c r="F282" s="392"/>
      <c r="G282" s="392"/>
      <c r="H282" s="392"/>
      <c r="I282" s="392"/>
      <c r="J282" s="392"/>
      <c r="K282" s="392"/>
      <c r="L282" s="392"/>
      <c r="M282" s="392"/>
      <c r="N282" s="392"/>
      <c r="O282" s="392"/>
      <c r="P282" s="392"/>
      <c r="Q282" s="392"/>
      <c r="R282" s="392"/>
      <c r="S282" s="392"/>
      <c r="T282" s="392"/>
      <c r="U282" s="392"/>
      <c r="V282" s="392"/>
      <c r="W282" s="392"/>
      <c r="X282" s="392"/>
      <c r="Y282" s="392"/>
      <c r="Z282" s="392"/>
    </row>
    <row r="283" spans="1:26" ht="15.75" customHeight="1">
      <c r="A283" s="392"/>
      <c r="B283" s="392"/>
      <c r="C283" s="392"/>
      <c r="D283" s="392"/>
      <c r="E283" s="392"/>
      <c r="F283" s="392"/>
      <c r="G283" s="392"/>
      <c r="H283" s="392"/>
      <c r="I283" s="392"/>
      <c r="J283" s="392"/>
      <c r="K283" s="392"/>
      <c r="L283" s="392"/>
      <c r="M283" s="392"/>
      <c r="N283" s="392"/>
      <c r="O283" s="392"/>
      <c r="P283" s="392"/>
      <c r="Q283" s="392"/>
      <c r="R283" s="392"/>
      <c r="S283" s="392"/>
      <c r="T283" s="392"/>
      <c r="U283" s="392"/>
      <c r="V283" s="392"/>
      <c r="W283" s="392"/>
      <c r="X283" s="392"/>
      <c r="Y283" s="392"/>
      <c r="Z283" s="392"/>
    </row>
    <row r="284" spans="1:26" ht="15.75" customHeight="1">
      <c r="A284" s="392"/>
      <c r="B284" s="392"/>
      <c r="C284" s="392"/>
      <c r="D284" s="392"/>
      <c r="E284" s="392"/>
      <c r="F284" s="392"/>
      <c r="G284" s="392"/>
      <c r="H284" s="392"/>
      <c r="I284" s="392"/>
      <c r="J284" s="392"/>
      <c r="K284" s="392"/>
      <c r="L284" s="392"/>
      <c r="M284" s="392"/>
      <c r="N284" s="392"/>
      <c r="O284" s="392"/>
      <c r="P284" s="392"/>
      <c r="Q284" s="392"/>
      <c r="R284" s="392"/>
      <c r="S284" s="392"/>
      <c r="T284" s="392"/>
      <c r="U284" s="392"/>
      <c r="V284" s="392"/>
      <c r="W284" s="392"/>
      <c r="X284" s="392"/>
      <c r="Y284" s="392"/>
      <c r="Z284" s="392"/>
    </row>
    <row r="285" spans="1:26" ht="15.75" customHeight="1">
      <c r="A285" s="392"/>
      <c r="B285" s="392"/>
      <c r="C285" s="392"/>
      <c r="D285" s="392"/>
      <c r="E285" s="392"/>
      <c r="F285" s="392"/>
      <c r="G285" s="392"/>
      <c r="H285" s="392"/>
      <c r="I285" s="392"/>
      <c r="J285" s="392"/>
      <c r="K285" s="392"/>
      <c r="L285" s="392"/>
      <c r="M285" s="392"/>
      <c r="N285" s="392"/>
      <c r="O285" s="392"/>
      <c r="P285" s="392"/>
      <c r="Q285" s="392"/>
      <c r="R285" s="392"/>
      <c r="S285" s="392"/>
      <c r="T285" s="392"/>
      <c r="U285" s="392"/>
      <c r="V285" s="392"/>
      <c r="W285" s="392"/>
      <c r="X285" s="392"/>
      <c r="Y285" s="392"/>
      <c r="Z285" s="392"/>
    </row>
    <row r="286" spans="1:26" ht="15.75" customHeight="1">
      <c r="A286" s="392"/>
      <c r="B286" s="392"/>
      <c r="C286" s="392"/>
      <c r="D286" s="392"/>
      <c r="E286" s="392"/>
      <c r="F286" s="392"/>
      <c r="G286" s="392"/>
      <c r="H286" s="392"/>
      <c r="I286" s="392"/>
      <c r="J286" s="392"/>
      <c r="K286" s="392"/>
      <c r="L286" s="392"/>
      <c r="M286" s="392"/>
      <c r="N286" s="392"/>
      <c r="O286" s="392"/>
      <c r="P286" s="392"/>
      <c r="Q286" s="392"/>
      <c r="R286" s="392"/>
      <c r="S286" s="392"/>
      <c r="T286" s="392"/>
      <c r="U286" s="392"/>
      <c r="V286" s="392"/>
      <c r="W286" s="392"/>
      <c r="X286" s="392"/>
      <c r="Y286" s="392"/>
      <c r="Z286" s="392"/>
    </row>
    <row r="287" spans="1:26" ht="15.75" customHeight="1">
      <c r="A287" s="392"/>
      <c r="B287" s="392"/>
      <c r="C287" s="392"/>
      <c r="D287" s="392"/>
      <c r="E287" s="392"/>
      <c r="F287" s="392"/>
      <c r="G287" s="392"/>
      <c r="H287" s="392"/>
      <c r="I287" s="392"/>
      <c r="J287" s="392"/>
      <c r="K287" s="392"/>
      <c r="L287" s="392"/>
      <c r="M287" s="392"/>
      <c r="N287" s="392"/>
      <c r="O287" s="392"/>
      <c r="P287" s="392"/>
      <c r="Q287" s="392"/>
      <c r="R287" s="392"/>
      <c r="S287" s="392"/>
      <c r="T287" s="392"/>
      <c r="U287" s="392"/>
      <c r="V287" s="392"/>
      <c r="W287" s="392"/>
      <c r="X287" s="392"/>
      <c r="Y287" s="392"/>
      <c r="Z287" s="392"/>
    </row>
    <row r="288" spans="1:26" ht="15.75" customHeight="1">
      <c r="A288" s="392"/>
      <c r="B288" s="392"/>
      <c r="C288" s="392"/>
      <c r="D288" s="392"/>
      <c r="E288" s="392"/>
      <c r="F288" s="392"/>
      <c r="G288" s="392"/>
      <c r="H288" s="392"/>
      <c r="I288" s="392"/>
      <c r="J288" s="392"/>
      <c r="K288" s="392"/>
      <c r="L288" s="392"/>
      <c r="M288" s="392"/>
      <c r="N288" s="392"/>
      <c r="O288" s="392"/>
      <c r="P288" s="392"/>
      <c r="Q288" s="392"/>
      <c r="R288" s="392"/>
      <c r="S288" s="392"/>
      <c r="T288" s="392"/>
      <c r="U288" s="392"/>
      <c r="V288" s="392"/>
      <c r="W288" s="392"/>
      <c r="X288" s="392"/>
      <c r="Y288" s="392"/>
      <c r="Z288" s="392"/>
    </row>
    <row r="289" spans="1:26" ht="15.75" customHeight="1">
      <c r="A289" s="392"/>
      <c r="B289" s="392"/>
      <c r="C289" s="392"/>
      <c r="D289" s="392"/>
      <c r="E289" s="392"/>
      <c r="F289" s="392"/>
      <c r="G289" s="392"/>
      <c r="H289" s="392"/>
      <c r="I289" s="392"/>
      <c r="J289" s="392"/>
      <c r="K289" s="392"/>
      <c r="L289" s="392"/>
      <c r="M289" s="392"/>
      <c r="N289" s="392"/>
      <c r="O289" s="392"/>
      <c r="P289" s="392"/>
      <c r="Q289" s="392"/>
      <c r="R289" s="392"/>
      <c r="S289" s="392"/>
      <c r="T289" s="392"/>
      <c r="U289" s="392"/>
      <c r="V289" s="392"/>
      <c r="W289" s="392"/>
      <c r="X289" s="392"/>
      <c r="Y289" s="392"/>
      <c r="Z289" s="392"/>
    </row>
    <row r="290" spans="1:26" ht="15.75" customHeight="1">
      <c r="A290" s="392"/>
      <c r="B290" s="392"/>
      <c r="C290" s="392"/>
      <c r="D290" s="392"/>
      <c r="E290" s="392"/>
      <c r="F290" s="392"/>
      <c r="G290" s="392"/>
      <c r="H290" s="392"/>
      <c r="I290" s="392"/>
      <c r="J290" s="392"/>
      <c r="K290" s="392"/>
      <c r="L290" s="392"/>
      <c r="M290" s="392"/>
      <c r="N290" s="392"/>
      <c r="O290" s="392"/>
      <c r="P290" s="392"/>
      <c r="Q290" s="392"/>
      <c r="R290" s="392"/>
      <c r="S290" s="392"/>
      <c r="T290" s="392"/>
      <c r="U290" s="392"/>
      <c r="V290" s="392"/>
      <c r="W290" s="392"/>
      <c r="X290" s="392"/>
      <c r="Y290" s="392"/>
      <c r="Z290" s="392"/>
    </row>
    <row r="291" spans="1:26" ht="15.75" customHeight="1">
      <c r="A291" s="392"/>
      <c r="B291" s="392"/>
      <c r="C291" s="392"/>
      <c r="D291" s="392"/>
      <c r="E291" s="392"/>
      <c r="F291" s="392"/>
      <c r="G291" s="392"/>
      <c r="H291" s="392"/>
      <c r="I291" s="392"/>
      <c r="J291" s="392"/>
      <c r="K291" s="392"/>
      <c r="L291" s="392"/>
      <c r="M291" s="392"/>
      <c r="N291" s="392"/>
      <c r="O291" s="392"/>
      <c r="P291" s="392"/>
      <c r="Q291" s="392"/>
      <c r="R291" s="392"/>
      <c r="S291" s="392"/>
      <c r="T291" s="392"/>
      <c r="U291" s="392"/>
      <c r="V291" s="392"/>
      <c r="W291" s="392"/>
      <c r="X291" s="392"/>
      <c r="Y291" s="392"/>
      <c r="Z291" s="392"/>
    </row>
    <row r="292" spans="1:26" ht="15.75" customHeight="1">
      <c r="A292" s="392"/>
      <c r="B292" s="392"/>
      <c r="C292" s="392"/>
      <c r="D292" s="392"/>
      <c r="E292" s="392"/>
      <c r="F292" s="392"/>
      <c r="G292" s="392"/>
      <c r="H292" s="392"/>
      <c r="I292" s="392"/>
      <c r="J292" s="392"/>
      <c r="K292" s="392"/>
      <c r="L292" s="392"/>
      <c r="M292" s="392"/>
      <c r="N292" s="392"/>
      <c r="O292" s="392"/>
      <c r="P292" s="392"/>
      <c r="Q292" s="392"/>
      <c r="R292" s="392"/>
      <c r="S292" s="392"/>
      <c r="T292" s="392"/>
      <c r="U292" s="392"/>
      <c r="V292" s="392"/>
      <c r="W292" s="392"/>
      <c r="X292" s="392"/>
      <c r="Y292" s="392"/>
      <c r="Z292" s="392"/>
    </row>
    <row r="293" spans="1:26" ht="15.75" customHeight="1">
      <c r="A293" s="392"/>
      <c r="B293" s="392"/>
      <c r="C293" s="392"/>
      <c r="D293" s="392"/>
      <c r="E293" s="392"/>
      <c r="F293" s="392"/>
      <c r="G293" s="392"/>
      <c r="H293" s="392"/>
      <c r="I293" s="392"/>
      <c r="J293" s="392"/>
      <c r="K293" s="392"/>
      <c r="L293" s="392"/>
      <c r="M293" s="392"/>
      <c r="N293" s="392"/>
      <c r="O293" s="392"/>
      <c r="P293" s="392"/>
      <c r="Q293" s="392"/>
      <c r="R293" s="392"/>
      <c r="S293" s="392"/>
      <c r="T293" s="392"/>
      <c r="U293" s="392"/>
      <c r="V293" s="392"/>
      <c r="W293" s="392"/>
      <c r="X293" s="392"/>
      <c r="Y293" s="392"/>
      <c r="Z293" s="392"/>
    </row>
    <row r="294" spans="1:26" ht="15.75" customHeight="1">
      <c r="A294" s="392"/>
      <c r="B294" s="392"/>
      <c r="C294" s="392"/>
      <c r="D294" s="392"/>
      <c r="E294" s="392"/>
      <c r="F294" s="392"/>
      <c r="G294" s="392"/>
      <c r="H294" s="392"/>
      <c r="I294" s="392"/>
      <c r="J294" s="392"/>
      <c r="K294" s="392"/>
      <c r="L294" s="392"/>
      <c r="M294" s="392"/>
      <c r="N294" s="392"/>
      <c r="O294" s="392"/>
      <c r="P294" s="392"/>
      <c r="Q294" s="392"/>
      <c r="R294" s="392"/>
      <c r="S294" s="392"/>
      <c r="T294" s="392"/>
      <c r="U294" s="392"/>
      <c r="V294" s="392"/>
      <c r="W294" s="392"/>
      <c r="X294" s="392"/>
      <c r="Y294" s="392"/>
      <c r="Z294" s="392"/>
    </row>
    <row r="295" spans="1:26" ht="15.75" customHeight="1">
      <c r="A295" s="392"/>
      <c r="B295" s="392"/>
      <c r="C295" s="392"/>
      <c r="D295" s="392"/>
      <c r="E295" s="392"/>
      <c r="F295" s="392"/>
      <c r="G295" s="392"/>
      <c r="H295" s="392"/>
      <c r="I295" s="392"/>
      <c r="J295" s="392"/>
      <c r="K295" s="392"/>
      <c r="L295" s="392"/>
      <c r="M295" s="392"/>
      <c r="N295" s="392"/>
      <c r="O295" s="392"/>
      <c r="P295" s="392"/>
      <c r="Q295" s="392"/>
      <c r="R295" s="392"/>
      <c r="S295" s="392"/>
      <c r="T295" s="392"/>
      <c r="U295" s="392"/>
      <c r="V295" s="392"/>
      <c r="W295" s="392"/>
      <c r="X295" s="392"/>
      <c r="Y295" s="392"/>
      <c r="Z295" s="392"/>
    </row>
    <row r="296" spans="1:26" ht="15.75" customHeight="1">
      <c r="A296" s="392"/>
      <c r="B296" s="392"/>
      <c r="C296" s="392"/>
      <c r="D296" s="392"/>
      <c r="E296" s="392"/>
      <c r="F296" s="392"/>
      <c r="G296" s="392"/>
      <c r="H296" s="392"/>
      <c r="I296" s="392"/>
      <c r="J296" s="392"/>
      <c r="K296" s="392"/>
      <c r="L296" s="392"/>
      <c r="M296" s="392"/>
      <c r="N296" s="392"/>
      <c r="O296" s="392"/>
      <c r="P296" s="392"/>
      <c r="Q296" s="392"/>
      <c r="R296" s="392"/>
      <c r="S296" s="392"/>
      <c r="T296" s="392"/>
      <c r="U296" s="392"/>
      <c r="V296" s="392"/>
      <c r="W296" s="392"/>
      <c r="X296" s="392"/>
      <c r="Y296" s="392"/>
      <c r="Z296" s="392"/>
    </row>
    <row r="297" spans="1:26" ht="15.75" customHeight="1">
      <c r="A297" s="392"/>
      <c r="B297" s="392"/>
      <c r="C297" s="392"/>
      <c r="D297" s="392"/>
      <c r="E297" s="392"/>
      <c r="F297" s="392"/>
      <c r="G297" s="392"/>
      <c r="H297" s="392"/>
      <c r="I297" s="392"/>
      <c r="J297" s="392"/>
      <c r="K297" s="392"/>
      <c r="L297" s="392"/>
      <c r="M297" s="392"/>
      <c r="N297" s="392"/>
      <c r="O297" s="392"/>
      <c r="P297" s="392"/>
      <c r="Q297" s="392"/>
      <c r="R297" s="392"/>
      <c r="S297" s="392"/>
      <c r="T297" s="392"/>
      <c r="U297" s="392"/>
      <c r="V297" s="392"/>
      <c r="W297" s="392"/>
      <c r="X297" s="392"/>
      <c r="Y297" s="392"/>
      <c r="Z297" s="392"/>
    </row>
    <row r="298" spans="1:26" ht="15.75" customHeight="1">
      <c r="A298" s="392"/>
      <c r="B298" s="392"/>
      <c r="C298" s="392"/>
      <c r="D298" s="392"/>
      <c r="E298" s="392"/>
      <c r="F298" s="392"/>
      <c r="G298" s="392"/>
      <c r="H298" s="392"/>
      <c r="I298" s="392"/>
      <c r="J298" s="392"/>
      <c r="K298" s="392"/>
      <c r="L298" s="392"/>
      <c r="M298" s="392"/>
      <c r="N298" s="392"/>
      <c r="O298" s="392"/>
      <c r="P298" s="392"/>
      <c r="Q298" s="392"/>
      <c r="R298" s="392"/>
      <c r="S298" s="392"/>
      <c r="T298" s="392"/>
      <c r="U298" s="392"/>
      <c r="V298" s="392"/>
      <c r="W298" s="392"/>
      <c r="X298" s="392"/>
      <c r="Y298" s="392"/>
      <c r="Z298" s="392"/>
    </row>
    <row r="299" spans="1:26" ht="15.75" customHeight="1">
      <c r="A299" s="392"/>
      <c r="B299" s="392"/>
      <c r="C299" s="392"/>
      <c r="D299" s="392"/>
      <c r="E299" s="392"/>
      <c r="F299" s="392"/>
      <c r="G299" s="392"/>
      <c r="H299" s="392"/>
      <c r="I299" s="392"/>
      <c r="J299" s="392"/>
      <c r="K299" s="392"/>
      <c r="L299" s="392"/>
      <c r="M299" s="392"/>
      <c r="N299" s="392"/>
      <c r="O299" s="392"/>
      <c r="P299" s="392"/>
      <c r="Q299" s="392"/>
      <c r="R299" s="392"/>
      <c r="S299" s="392"/>
      <c r="T299" s="392"/>
      <c r="U299" s="392"/>
      <c r="V299" s="392"/>
      <c r="W299" s="392"/>
      <c r="X299" s="392"/>
      <c r="Y299" s="392"/>
      <c r="Z299" s="392"/>
    </row>
    <row r="300" spans="1:26" ht="15.75" customHeight="1">
      <c r="A300" s="392"/>
      <c r="B300" s="392"/>
      <c r="C300" s="392"/>
      <c r="D300" s="392"/>
      <c r="E300" s="392"/>
      <c r="F300" s="392"/>
      <c r="G300" s="392"/>
      <c r="H300" s="392"/>
      <c r="I300" s="392"/>
      <c r="J300" s="392"/>
      <c r="K300" s="392"/>
      <c r="L300" s="392"/>
      <c r="M300" s="392"/>
      <c r="N300" s="392"/>
      <c r="O300" s="392"/>
      <c r="P300" s="392"/>
      <c r="Q300" s="392"/>
      <c r="R300" s="392"/>
      <c r="S300" s="392"/>
      <c r="T300" s="392"/>
      <c r="U300" s="392"/>
      <c r="V300" s="392"/>
      <c r="W300" s="392"/>
      <c r="X300" s="392"/>
      <c r="Y300" s="392"/>
      <c r="Z300" s="392"/>
    </row>
    <row r="301" spans="1:26" ht="15.75" customHeight="1">
      <c r="A301" s="392"/>
      <c r="B301" s="392"/>
      <c r="C301" s="392"/>
      <c r="D301" s="392"/>
      <c r="E301" s="392"/>
      <c r="F301" s="392"/>
      <c r="G301" s="392"/>
      <c r="H301" s="392"/>
      <c r="I301" s="392"/>
      <c r="J301" s="392"/>
      <c r="K301" s="392"/>
      <c r="L301" s="392"/>
      <c r="M301" s="392"/>
      <c r="N301" s="392"/>
      <c r="O301" s="392"/>
      <c r="P301" s="392"/>
      <c r="Q301" s="392"/>
      <c r="R301" s="392"/>
      <c r="S301" s="392"/>
      <c r="T301" s="392"/>
      <c r="U301" s="392"/>
      <c r="V301" s="392"/>
      <c r="W301" s="392"/>
      <c r="X301" s="392"/>
      <c r="Y301" s="392"/>
      <c r="Z301" s="392"/>
    </row>
    <row r="302" spans="1:26" ht="15.75" customHeight="1">
      <c r="A302" s="392"/>
      <c r="B302" s="392"/>
      <c r="C302" s="392"/>
      <c r="D302" s="392"/>
      <c r="E302" s="392"/>
      <c r="F302" s="392"/>
      <c r="G302" s="392"/>
      <c r="H302" s="392"/>
      <c r="I302" s="392"/>
      <c r="J302" s="392"/>
      <c r="K302" s="392"/>
      <c r="L302" s="392"/>
      <c r="M302" s="392"/>
      <c r="N302" s="392"/>
      <c r="O302" s="392"/>
      <c r="P302" s="392"/>
      <c r="Q302" s="392"/>
      <c r="R302" s="392"/>
      <c r="S302" s="392"/>
      <c r="T302" s="392"/>
      <c r="U302" s="392"/>
      <c r="V302" s="392"/>
      <c r="W302" s="392"/>
      <c r="X302" s="392"/>
      <c r="Y302" s="392"/>
      <c r="Z302" s="392"/>
    </row>
    <row r="303" spans="1:26" ht="15.75" customHeight="1">
      <c r="A303" s="392"/>
      <c r="B303" s="392"/>
      <c r="C303" s="392"/>
      <c r="D303" s="392"/>
      <c r="E303" s="392"/>
      <c r="F303" s="392"/>
      <c r="G303" s="392"/>
      <c r="H303" s="392"/>
      <c r="I303" s="392"/>
      <c r="J303" s="392"/>
      <c r="K303" s="392"/>
      <c r="L303" s="392"/>
      <c r="M303" s="392"/>
      <c r="N303" s="392"/>
      <c r="O303" s="392"/>
      <c r="P303" s="392"/>
      <c r="Q303" s="392"/>
      <c r="R303" s="392"/>
      <c r="S303" s="392"/>
      <c r="T303" s="392"/>
      <c r="U303" s="392"/>
      <c r="V303" s="392"/>
      <c r="W303" s="392"/>
      <c r="X303" s="392"/>
      <c r="Y303" s="392"/>
      <c r="Z303" s="392"/>
    </row>
    <row r="304" spans="1:26" ht="15.75" customHeight="1">
      <c r="A304" s="392"/>
      <c r="B304" s="392"/>
      <c r="C304" s="392"/>
      <c r="D304" s="392"/>
      <c r="E304" s="392"/>
      <c r="F304" s="392"/>
      <c r="G304" s="392"/>
      <c r="H304" s="392"/>
      <c r="I304" s="392"/>
      <c r="J304" s="392"/>
      <c r="K304" s="392"/>
      <c r="L304" s="392"/>
      <c r="M304" s="392"/>
      <c r="N304" s="392"/>
      <c r="O304" s="392"/>
      <c r="P304" s="392"/>
      <c r="Q304" s="392"/>
      <c r="R304" s="392"/>
      <c r="S304" s="392"/>
      <c r="T304" s="392"/>
      <c r="U304" s="392"/>
      <c r="V304" s="392"/>
      <c r="W304" s="392"/>
      <c r="X304" s="392"/>
      <c r="Y304" s="392"/>
      <c r="Z304" s="392"/>
    </row>
    <row r="305" spans="1:26" ht="15.75" customHeight="1">
      <c r="A305" s="392"/>
      <c r="B305" s="392"/>
      <c r="C305" s="392"/>
      <c r="D305" s="392"/>
      <c r="E305" s="392"/>
      <c r="F305" s="392"/>
      <c r="G305" s="392"/>
      <c r="H305" s="392"/>
      <c r="I305" s="392"/>
      <c r="J305" s="392"/>
      <c r="K305" s="392"/>
      <c r="L305" s="392"/>
      <c r="M305" s="392"/>
      <c r="N305" s="392"/>
      <c r="O305" s="392"/>
      <c r="P305" s="392"/>
      <c r="Q305" s="392"/>
      <c r="R305" s="392"/>
      <c r="S305" s="392"/>
      <c r="T305" s="392"/>
      <c r="U305" s="392"/>
      <c r="V305" s="392"/>
      <c r="W305" s="392"/>
      <c r="X305" s="392"/>
      <c r="Y305" s="392"/>
      <c r="Z305" s="392"/>
    </row>
    <row r="306" spans="1:26" ht="15.75" customHeight="1">
      <c r="A306" s="392"/>
      <c r="B306" s="392"/>
      <c r="C306" s="392"/>
      <c r="D306" s="392"/>
      <c r="E306" s="392"/>
      <c r="F306" s="392"/>
      <c r="G306" s="392"/>
      <c r="H306" s="392"/>
      <c r="I306" s="392"/>
      <c r="J306" s="392"/>
      <c r="K306" s="392"/>
      <c r="L306" s="392"/>
      <c r="M306" s="392"/>
      <c r="N306" s="392"/>
      <c r="O306" s="392"/>
      <c r="P306" s="392"/>
      <c r="Q306" s="392"/>
      <c r="R306" s="392"/>
      <c r="S306" s="392"/>
      <c r="T306" s="392"/>
      <c r="U306" s="392"/>
      <c r="V306" s="392"/>
      <c r="W306" s="392"/>
      <c r="X306" s="392"/>
      <c r="Y306" s="392"/>
      <c r="Z306" s="392"/>
    </row>
    <row r="307" spans="1:26" ht="15.75" customHeight="1">
      <c r="A307" s="392"/>
      <c r="B307" s="392"/>
      <c r="C307" s="392"/>
      <c r="D307" s="392"/>
      <c r="E307" s="392"/>
      <c r="F307" s="392"/>
      <c r="G307" s="392"/>
      <c r="H307" s="392"/>
      <c r="I307" s="392"/>
      <c r="J307" s="392"/>
      <c r="K307" s="392"/>
      <c r="L307" s="392"/>
      <c r="M307" s="392"/>
      <c r="N307" s="392"/>
      <c r="O307" s="392"/>
      <c r="P307" s="392"/>
      <c r="Q307" s="392"/>
      <c r="R307" s="392"/>
      <c r="S307" s="392"/>
      <c r="T307" s="392"/>
      <c r="U307" s="392"/>
      <c r="V307" s="392"/>
      <c r="W307" s="392"/>
      <c r="X307" s="392"/>
      <c r="Y307" s="392"/>
      <c r="Z307" s="392"/>
    </row>
    <row r="308" spans="1:26" ht="15.75" customHeight="1">
      <c r="A308" s="392"/>
      <c r="B308" s="392"/>
      <c r="C308" s="392"/>
      <c r="D308" s="392"/>
      <c r="E308" s="392"/>
      <c r="F308" s="392"/>
      <c r="G308" s="392"/>
      <c r="H308" s="392"/>
      <c r="I308" s="392"/>
      <c r="J308" s="392"/>
      <c r="K308" s="392"/>
      <c r="L308" s="392"/>
      <c r="M308" s="392"/>
      <c r="N308" s="392"/>
      <c r="O308" s="392"/>
      <c r="P308" s="392"/>
      <c r="Q308" s="392"/>
      <c r="R308" s="392"/>
      <c r="S308" s="392"/>
      <c r="T308" s="392"/>
      <c r="U308" s="392"/>
      <c r="V308" s="392"/>
      <c r="W308" s="392"/>
      <c r="X308" s="392"/>
      <c r="Y308" s="392"/>
      <c r="Z308" s="392"/>
    </row>
    <row r="309" spans="1:26" ht="15.75" customHeight="1">
      <c r="A309" s="392"/>
      <c r="B309" s="392"/>
      <c r="C309" s="392"/>
      <c r="D309" s="392"/>
      <c r="E309" s="392"/>
      <c r="F309" s="392"/>
      <c r="G309" s="392"/>
      <c r="H309" s="392"/>
      <c r="I309" s="392"/>
      <c r="J309" s="392"/>
      <c r="K309" s="392"/>
      <c r="L309" s="392"/>
      <c r="M309" s="392"/>
      <c r="N309" s="392"/>
      <c r="O309" s="392"/>
      <c r="P309" s="392"/>
      <c r="Q309" s="392"/>
      <c r="R309" s="392"/>
      <c r="S309" s="392"/>
      <c r="T309" s="392"/>
      <c r="U309" s="392"/>
      <c r="V309" s="392"/>
      <c r="W309" s="392"/>
      <c r="X309" s="392"/>
      <c r="Y309" s="392"/>
      <c r="Z309" s="392"/>
    </row>
    <row r="310" spans="1:26" ht="15.75" customHeight="1">
      <c r="A310" s="392"/>
      <c r="B310" s="392"/>
      <c r="C310" s="392"/>
      <c r="D310" s="392"/>
      <c r="E310" s="392"/>
      <c r="F310" s="392"/>
      <c r="G310" s="392"/>
      <c r="H310" s="392"/>
      <c r="I310" s="392"/>
      <c r="J310" s="392"/>
      <c r="K310" s="392"/>
      <c r="L310" s="392"/>
      <c r="M310" s="392"/>
      <c r="N310" s="392"/>
      <c r="O310" s="392"/>
      <c r="P310" s="392"/>
      <c r="Q310" s="392"/>
      <c r="R310" s="392"/>
      <c r="S310" s="392"/>
      <c r="T310" s="392"/>
      <c r="U310" s="392"/>
      <c r="V310" s="392"/>
      <c r="W310" s="392"/>
      <c r="X310" s="392"/>
      <c r="Y310" s="392"/>
      <c r="Z310" s="392"/>
    </row>
    <row r="311" spans="1:26" ht="15.75" customHeight="1">
      <c r="A311" s="392"/>
      <c r="B311" s="392"/>
      <c r="C311" s="392"/>
      <c r="D311" s="392"/>
      <c r="E311" s="392"/>
      <c r="F311" s="392"/>
      <c r="G311" s="392"/>
      <c r="H311" s="392"/>
      <c r="I311" s="392"/>
      <c r="J311" s="392"/>
      <c r="K311" s="392"/>
      <c r="L311" s="392"/>
      <c r="M311" s="392"/>
      <c r="N311" s="392"/>
      <c r="O311" s="392"/>
      <c r="P311" s="392"/>
      <c r="Q311" s="392"/>
      <c r="R311" s="392"/>
      <c r="S311" s="392"/>
      <c r="T311" s="392"/>
      <c r="U311" s="392"/>
      <c r="V311" s="392"/>
      <c r="W311" s="392"/>
      <c r="X311" s="392"/>
      <c r="Y311" s="392"/>
      <c r="Z311" s="392"/>
    </row>
    <row r="312" spans="1:26" ht="15.75" customHeight="1">
      <c r="A312" s="392"/>
      <c r="B312" s="392"/>
      <c r="C312" s="392"/>
      <c r="D312" s="392"/>
      <c r="E312" s="392"/>
      <c r="F312" s="392"/>
      <c r="G312" s="392"/>
      <c r="H312" s="392"/>
      <c r="I312" s="392"/>
      <c r="J312" s="392"/>
      <c r="K312" s="392"/>
      <c r="L312" s="392"/>
      <c r="M312" s="392"/>
      <c r="N312" s="392"/>
      <c r="O312" s="392"/>
      <c r="P312" s="392"/>
      <c r="Q312" s="392"/>
      <c r="R312" s="392"/>
      <c r="S312" s="392"/>
      <c r="T312" s="392"/>
      <c r="U312" s="392"/>
      <c r="V312" s="392"/>
      <c r="W312" s="392"/>
      <c r="X312" s="392"/>
      <c r="Y312" s="392"/>
      <c r="Z312" s="392"/>
    </row>
    <row r="313" spans="1:26" ht="15.75" customHeight="1">
      <c r="A313" s="392"/>
      <c r="B313" s="392"/>
      <c r="C313" s="392"/>
      <c r="D313" s="392"/>
      <c r="E313" s="392"/>
      <c r="F313" s="392"/>
      <c r="G313" s="392"/>
      <c r="H313" s="392"/>
      <c r="I313" s="392"/>
      <c r="J313" s="392"/>
      <c r="K313" s="392"/>
      <c r="L313" s="392"/>
      <c r="M313" s="392"/>
      <c r="N313" s="392"/>
      <c r="O313" s="392"/>
      <c r="P313" s="392"/>
      <c r="Q313" s="392"/>
      <c r="R313" s="392"/>
      <c r="S313" s="392"/>
      <c r="T313" s="392"/>
      <c r="U313" s="392"/>
      <c r="V313" s="392"/>
      <c r="W313" s="392"/>
      <c r="X313" s="392"/>
      <c r="Y313" s="392"/>
      <c r="Z313" s="392"/>
    </row>
    <row r="314" spans="1:26" ht="15.75" customHeight="1">
      <c r="A314" s="392"/>
      <c r="B314" s="392"/>
      <c r="C314" s="392"/>
      <c r="D314" s="392"/>
      <c r="E314" s="392"/>
      <c r="F314" s="392"/>
      <c r="G314" s="392"/>
      <c r="H314" s="392"/>
      <c r="I314" s="392"/>
      <c r="J314" s="392"/>
      <c r="K314" s="392"/>
      <c r="L314" s="392"/>
      <c r="M314" s="392"/>
      <c r="N314" s="392"/>
      <c r="O314" s="392"/>
      <c r="P314" s="392"/>
      <c r="Q314" s="392"/>
      <c r="R314" s="392"/>
      <c r="S314" s="392"/>
      <c r="T314" s="392"/>
      <c r="U314" s="392"/>
      <c r="V314" s="392"/>
      <c r="W314" s="392"/>
      <c r="X314" s="392"/>
      <c r="Y314" s="392"/>
      <c r="Z314" s="392"/>
    </row>
    <row r="315" spans="1:26" ht="15.75" customHeight="1">
      <c r="A315" s="392"/>
      <c r="B315" s="392"/>
      <c r="C315" s="392"/>
      <c r="D315" s="392"/>
      <c r="E315" s="392"/>
      <c r="F315" s="392"/>
      <c r="G315" s="392"/>
      <c r="H315" s="392"/>
      <c r="I315" s="392"/>
      <c r="J315" s="392"/>
      <c r="K315" s="392"/>
      <c r="L315" s="392"/>
      <c r="M315" s="392"/>
      <c r="N315" s="392"/>
      <c r="O315" s="392"/>
      <c r="P315" s="392"/>
      <c r="Q315" s="392"/>
      <c r="R315" s="392"/>
      <c r="S315" s="392"/>
      <c r="T315" s="392"/>
      <c r="U315" s="392"/>
      <c r="V315" s="392"/>
      <c r="W315" s="392"/>
      <c r="X315" s="392"/>
      <c r="Y315" s="392"/>
      <c r="Z315" s="392"/>
    </row>
    <row r="316" spans="1:26" ht="15.75" customHeight="1">
      <c r="A316" s="392"/>
      <c r="B316" s="392"/>
      <c r="C316" s="392"/>
      <c r="D316" s="392"/>
      <c r="E316" s="392"/>
      <c r="F316" s="392"/>
      <c r="G316" s="392"/>
      <c r="H316" s="392"/>
      <c r="I316" s="392"/>
      <c r="J316" s="392"/>
      <c r="K316" s="392"/>
      <c r="L316" s="392"/>
      <c r="M316" s="392"/>
      <c r="N316" s="392"/>
      <c r="O316" s="392"/>
      <c r="P316" s="392"/>
      <c r="Q316" s="392"/>
      <c r="R316" s="392"/>
      <c r="S316" s="392"/>
      <c r="T316" s="392"/>
      <c r="U316" s="392"/>
      <c r="V316" s="392"/>
      <c r="W316" s="392"/>
      <c r="X316" s="392"/>
      <c r="Y316" s="392"/>
      <c r="Z316" s="392"/>
    </row>
    <row r="317" spans="1:26" ht="15.75" customHeight="1">
      <c r="A317" s="392"/>
      <c r="B317" s="392"/>
      <c r="C317" s="392"/>
      <c r="D317" s="392"/>
      <c r="E317" s="392"/>
      <c r="F317" s="392"/>
      <c r="G317" s="392"/>
      <c r="H317" s="392"/>
      <c r="I317" s="392"/>
      <c r="J317" s="392"/>
      <c r="K317" s="392"/>
      <c r="L317" s="392"/>
      <c r="M317" s="392"/>
      <c r="N317" s="392"/>
      <c r="O317" s="392"/>
      <c r="P317" s="392"/>
      <c r="Q317" s="392"/>
      <c r="R317" s="392"/>
      <c r="S317" s="392"/>
      <c r="T317" s="392"/>
      <c r="U317" s="392"/>
      <c r="V317" s="392"/>
      <c r="W317" s="392"/>
      <c r="X317" s="392"/>
      <c r="Y317" s="392"/>
      <c r="Z317" s="392"/>
    </row>
    <row r="318" spans="1:26" ht="15.75" customHeight="1">
      <c r="A318" s="392"/>
      <c r="B318" s="392"/>
      <c r="C318" s="392"/>
      <c r="D318" s="392"/>
      <c r="E318" s="392"/>
      <c r="F318" s="392"/>
      <c r="G318" s="392"/>
      <c r="H318" s="392"/>
      <c r="I318" s="392"/>
      <c r="J318" s="392"/>
      <c r="K318" s="392"/>
      <c r="L318" s="392"/>
      <c r="M318" s="392"/>
      <c r="N318" s="392"/>
      <c r="O318" s="392"/>
      <c r="P318" s="392"/>
      <c r="Q318" s="392"/>
      <c r="R318" s="392"/>
      <c r="S318" s="392"/>
      <c r="T318" s="392"/>
      <c r="U318" s="392"/>
      <c r="V318" s="392"/>
      <c r="W318" s="392"/>
      <c r="X318" s="392"/>
      <c r="Y318" s="392"/>
      <c r="Z318" s="392"/>
    </row>
    <row r="319" spans="1:26" ht="15.75" customHeight="1">
      <c r="A319" s="392"/>
      <c r="B319" s="392"/>
      <c r="C319" s="392"/>
      <c r="D319" s="392"/>
      <c r="E319" s="392"/>
      <c r="F319" s="392"/>
      <c r="G319" s="392"/>
      <c r="H319" s="392"/>
      <c r="I319" s="392"/>
      <c r="J319" s="392"/>
      <c r="K319" s="392"/>
      <c r="L319" s="392"/>
      <c r="M319" s="392"/>
      <c r="N319" s="392"/>
      <c r="O319" s="392"/>
      <c r="P319" s="392"/>
      <c r="Q319" s="392"/>
      <c r="R319" s="392"/>
      <c r="S319" s="392"/>
      <c r="T319" s="392"/>
      <c r="U319" s="392"/>
      <c r="V319" s="392"/>
      <c r="W319" s="392"/>
      <c r="X319" s="392"/>
      <c r="Y319" s="392"/>
      <c r="Z319" s="392"/>
    </row>
    <row r="320" spans="1:26" ht="15.75" customHeight="1">
      <c r="A320" s="392"/>
      <c r="B320" s="392"/>
      <c r="C320" s="392"/>
      <c r="D320" s="392"/>
      <c r="E320" s="392"/>
      <c r="F320" s="392"/>
      <c r="G320" s="392"/>
      <c r="H320" s="392"/>
      <c r="I320" s="392"/>
      <c r="J320" s="392"/>
      <c r="K320" s="392"/>
      <c r="L320" s="392"/>
      <c r="M320" s="392"/>
      <c r="N320" s="392"/>
      <c r="O320" s="392"/>
      <c r="P320" s="392"/>
      <c r="Q320" s="392"/>
      <c r="R320" s="392"/>
      <c r="S320" s="392"/>
      <c r="T320" s="392"/>
      <c r="U320" s="392"/>
      <c r="V320" s="392"/>
      <c r="W320" s="392"/>
      <c r="X320" s="392"/>
      <c r="Y320" s="392"/>
      <c r="Z320" s="392"/>
    </row>
    <row r="321" spans="1:26" ht="15.75" customHeight="1">
      <c r="A321" s="392"/>
      <c r="B321" s="392"/>
      <c r="C321" s="392"/>
      <c r="D321" s="392"/>
      <c r="E321" s="392"/>
      <c r="F321" s="392"/>
      <c r="G321" s="392"/>
      <c r="H321" s="392"/>
      <c r="I321" s="392"/>
      <c r="J321" s="392"/>
      <c r="K321" s="392"/>
      <c r="L321" s="392"/>
      <c r="M321" s="392"/>
      <c r="N321" s="392"/>
      <c r="O321" s="392"/>
      <c r="P321" s="392"/>
      <c r="Q321" s="392"/>
      <c r="R321" s="392"/>
      <c r="S321" s="392"/>
      <c r="T321" s="392"/>
      <c r="U321" s="392"/>
      <c r="V321" s="392"/>
      <c r="W321" s="392"/>
      <c r="X321" s="392"/>
      <c r="Y321" s="392"/>
      <c r="Z321" s="392"/>
    </row>
    <row r="322" spans="1:26" ht="15.75" customHeight="1">
      <c r="A322" s="392"/>
      <c r="B322" s="392"/>
      <c r="C322" s="392"/>
      <c r="D322" s="392"/>
      <c r="E322" s="392"/>
      <c r="F322" s="392"/>
      <c r="G322" s="392"/>
      <c r="H322" s="392"/>
      <c r="I322" s="392"/>
      <c r="J322" s="392"/>
      <c r="K322" s="392"/>
      <c r="L322" s="392"/>
      <c r="M322" s="392"/>
      <c r="N322" s="392"/>
      <c r="O322" s="392"/>
      <c r="P322" s="392"/>
      <c r="Q322" s="392"/>
      <c r="R322" s="392"/>
      <c r="S322" s="392"/>
      <c r="T322" s="392"/>
      <c r="U322" s="392"/>
      <c r="V322" s="392"/>
      <c r="W322" s="392"/>
      <c r="X322" s="392"/>
      <c r="Y322" s="392"/>
      <c r="Z322" s="392"/>
    </row>
    <row r="323" spans="1:26" ht="15.75" customHeight="1">
      <c r="A323" s="392"/>
      <c r="B323" s="392"/>
      <c r="C323" s="392"/>
      <c r="D323" s="392"/>
      <c r="E323" s="392"/>
      <c r="F323" s="392"/>
      <c r="G323" s="392"/>
      <c r="H323" s="392"/>
      <c r="I323" s="392"/>
      <c r="J323" s="392"/>
      <c r="K323" s="392"/>
      <c r="L323" s="392"/>
      <c r="M323" s="392"/>
      <c r="N323" s="392"/>
      <c r="O323" s="392"/>
      <c r="P323" s="392"/>
      <c r="Q323" s="392"/>
      <c r="R323" s="392"/>
      <c r="S323" s="392"/>
      <c r="T323" s="392"/>
      <c r="U323" s="392"/>
      <c r="V323" s="392"/>
      <c r="W323" s="392"/>
      <c r="X323" s="392"/>
      <c r="Y323" s="392"/>
      <c r="Z323" s="392"/>
    </row>
    <row r="324" spans="1:26" ht="15.75" customHeight="1">
      <c r="A324" s="392"/>
      <c r="B324" s="392"/>
      <c r="C324" s="392"/>
      <c r="D324" s="392"/>
      <c r="E324" s="392"/>
      <c r="F324" s="392"/>
      <c r="G324" s="392"/>
      <c r="H324" s="392"/>
      <c r="I324" s="392"/>
      <c r="J324" s="392"/>
      <c r="K324" s="392"/>
      <c r="L324" s="392"/>
      <c r="M324" s="392"/>
      <c r="N324" s="392"/>
      <c r="O324" s="392"/>
      <c r="P324" s="392"/>
      <c r="Q324" s="392"/>
      <c r="R324" s="392"/>
      <c r="S324" s="392"/>
      <c r="T324" s="392"/>
      <c r="U324" s="392"/>
      <c r="V324" s="392"/>
      <c r="W324" s="392"/>
      <c r="X324" s="392"/>
      <c r="Y324" s="392"/>
      <c r="Z324" s="392"/>
    </row>
    <row r="325" spans="1:26" ht="15.75" customHeight="1">
      <c r="A325" s="392"/>
      <c r="B325" s="392"/>
      <c r="C325" s="392"/>
      <c r="D325" s="392"/>
      <c r="E325" s="392"/>
      <c r="F325" s="392"/>
      <c r="G325" s="392"/>
      <c r="H325" s="392"/>
      <c r="I325" s="392"/>
      <c r="J325" s="392"/>
      <c r="K325" s="392"/>
      <c r="L325" s="392"/>
      <c r="M325" s="392"/>
      <c r="N325" s="392"/>
      <c r="O325" s="392"/>
      <c r="P325" s="392"/>
      <c r="Q325" s="392"/>
      <c r="R325" s="392"/>
      <c r="S325" s="392"/>
      <c r="T325" s="392"/>
      <c r="U325" s="392"/>
      <c r="V325" s="392"/>
      <c r="W325" s="392"/>
      <c r="X325" s="392"/>
      <c r="Y325" s="392"/>
      <c r="Z325" s="392"/>
    </row>
    <row r="326" spans="1:26" ht="15.75" customHeight="1">
      <c r="A326" s="392"/>
      <c r="B326" s="392"/>
      <c r="C326" s="392"/>
      <c r="D326" s="392"/>
      <c r="E326" s="392"/>
      <c r="F326" s="392"/>
      <c r="G326" s="392"/>
      <c r="H326" s="392"/>
      <c r="I326" s="392"/>
      <c r="J326" s="392"/>
      <c r="K326" s="392"/>
      <c r="L326" s="392"/>
      <c r="M326" s="392"/>
      <c r="N326" s="392"/>
      <c r="O326" s="392"/>
      <c r="P326" s="392"/>
      <c r="Q326" s="392"/>
      <c r="R326" s="392"/>
      <c r="S326" s="392"/>
      <c r="T326" s="392"/>
      <c r="U326" s="392"/>
      <c r="V326" s="392"/>
      <c r="W326" s="392"/>
      <c r="X326" s="392"/>
      <c r="Y326" s="392"/>
      <c r="Z326" s="392"/>
    </row>
    <row r="327" spans="1:26" ht="15.75" customHeight="1">
      <c r="A327" s="392"/>
      <c r="B327" s="392"/>
      <c r="C327" s="392"/>
      <c r="D327" s="392"/>
      <c r="E327" s="392"/>
      <c r="F327" s="392"/>
      <c r="G327" s="392"/>
      <c r="H327" s="392"/>
      <c r="I327" s="392"/>
      <c r="J327" s="392"/>
      <c r="K327" s="392"/>
      <c r="L327" s="392"/>
      <c r="M327" s="392"/>
      <c r="N327" s="392"/>
      <c r="O327" s="392"/>
      <c r="P327" s="392"/>
      <c r="Q327" s="392"/>
      <c r="R327" s="392"/>
      <c r="S327" s="392"/>
      <c r="T327" s="392"/>
      <c r="U327" s="392"/>
      <c r="V327" s="392"/>
      <c r="W327" s="392"/>
      <c r="X327" s="392"/>
      <c r="Y327" s="392"/>
      <c r="Z327" s="392"/>
    </row>
    <row r="328" spans="1:26" ht="15.75" customHeight="1">
      <c r="A328" s="392"/>
      <c r="B328" s="392"/>
      <c r="C328" s="392"/>
      <c r="D328" s="392"/>
      <c r="E328" s="392"/>
      <c r="F328" s="392"/>
      <c r="G328" s="392"/>
      <c r="H328" s="392"/>
      <c r="I328" s="392"/>
      <c r="J328" s="392"/>
      <c r="K328" s="392"/>
      <c r="L328" s="392"/>
      <c r="M328" s="392"/>
      <c r="N328" s="392"/>
      <c r="O328" s="392"/>
      <c r="P328" s="392"/>
      <c r="Q328" s="392"/>
      <c r="R328" s="392"/>
      <c r="S328" s="392"/>
      <c r="T328" s="392"/>
      <c r="U328" s="392"/>
      <c r="V328" s="392"/>
      <c r="W328" s="392"/>
      <c r="X328" s="392"/>
      <c r="Y328" s="392"/>
      <c r="Z328" s="392"/>
    </row>
    <row r="329" spans="1:26" ht="15.75" customHeight="1">
      <c r="A329" s="392"/>
      <c r="B329" s="392"/>
      <c r="C329" s="392"/>
      <c r="D329" s="392"/>
      <c r="E329" s="392"/>
      <c r="F329" s="392"/>
      <c r="G329" s="392"/>
      <c r="H329" s="392"/>
      <c r="I329" s="392"/>
      <c r="J329" s="392"/>
      <c r="K329" s="392"/>
      <c r="L329" s="392"/>
      <c r="M329" s="392"/>
      <c r="N329" s="392"/>
      <c r="O329" s="392"/>
      <c r="P329" s="392"/>
      <c r="Q329" s="392"/>
      <c r="R329" s="392"/>
      <c r="S329" s="392"/>
      <c r="T329" s="392"/>
      <c r="U329" s="392"/>
      <c r="V329" s="392"/>
      <c r="W329" s="392"/>
      <c r="X329" s="392"/>
      <c r="Y329" s="392"/>
      <c r="Z329" s="392"/>
    </row>
    <row r="330" spans="1:26" ht="15.75" customHeight="1">
      <c r="A330" s="392"/>
      <c r="B330" s="392"/>
      <c r="C330" s="392"/>
      <c r="D330" s="392"/>
      <c r="E330" s="392"/>
      <c r="F330" s="392"/>
      <c r="G330" s="392"/>
      <c r="H330" s="392"/>
      <c r="I330" s="392"/>
      <c r="J330" s="392"/>
      <c r="K330" s="392"/>
      <c r="L330" s="392"/>
      <c r="M330" s="392"/>
      <c r="N330" s="392"/>
      <c r="O330" s="392"/>
      <c r="P330" s="392"/>
      <c r="Q330" s="392"/>
      <c r="R330" s="392"/>
      <c r="S330" s="392"/>
      <c r="T330" s="392"/>
      <c r="U330" s="392"/>
      <c r="V330" s="392"/>
      <c r="W330" s="392"/>
      <c r="X330" s="392"/>
      <c r="Y330" s="392"/>
      <c r="Z330" s="392"/>
    </row>
    <row r="331" spans="1:26" ht="15.75" customHeight="1">
      <c r="A331" s="392"/>
      <c r="B331" s="392"/>
      <c r="C331" s="392"/>
      <c r="D331" s="392"/>
      <c r="E331" s="392"/>
      <c r="F331" s="392"/>
      <c r="G331" s="392"/>
      <c r="H331" s="392"/>
      <c r="I331" s="392"/>
      <c r="J331" s="392"/>
      <c r="K331" s="392"/>
      <c r="L331" s="392"/>
      <c r="M331" s="392"/>
      <c r="N331" s="392"/>
      <c r="O331" s="392"/>
      <c r="P331" s="392"/>
      <c r="Q331" s="392"/>
      <c r="R331" s="392"/>
      <c r="S331" s="392"/>
      <c r="T331" s="392"/>
      <c r="U331" s="392"/>
      <c r="V331" s="392"/>
      <c r="W331" s="392"/>
      <c r="X331" s="392"/>
      <c r="Y331" s="392"/>
      <c r="Z331" s="392"/>
    </row>
    <row r="332" spans="1:26" ht="15.75" customHeight="1">
      <c r="A332" s="392"/>
      <c r="B332" s="392"/>
      <c r="C332" s="392"/>
      <c r="D332" s="392"/>
      <c r="E332" s="392"/>
      <c r="F332" s="392"/>
      <c r="G332" s="392"/>
      <c r="H332" s="392"/>
      <c r="I332" s="392"/>
      <c r="J332" s="392"/>
      <c r="K332" s="392"/>
      <c r="L332" s="392"/>
      <c r="M332" s="392"/>
      <c r="N332" s="392"/>
      <c r="O332" s="392"/>
      <c r="P332" s="392"/>
      <c r="Q332" s="392"/>
      <c r="R332" s="392"/>
      <c r="S332" s="392"/>
      <c r="T332" s="392"/>
      <c r="U332" s="392"/>
      <c r="V332" s="392"/>
      <c r="W332" s="392"/>
      <c r="X332" s="392"/>
      <c r="Y332" s="392"/>
      <c r="Z332" s="392"/>
    </row>
    <row r="333" spans="1:26" ht="15.75" customHeight="1">
      <c r="A333" s="392"/>
      <c r="B333" s="392"/>
      <c r="C333" s="392"/>
      <c r="D333" s="392"/>
      <c r="E333" s="392"/>
      <c r="F333" s="392"/>
      <c r="G333" s="392"/>
      <c r="H333" s="392"/>
      <c r="I333" s="392"/>
      <c r="J333" s="392"/>
      <c r="K333" s="392"/>
      <c r="L333" s="392"/>
      <c r="M333" s="392"/>
      <c r="N333" s="392"/>
      <c r="O333" s="392"/>
      <c r="P333" s="392"/>
      <c r="Q333" s="392"/>
      <c r="R333" s="392"/>
      <c r="S333" s="392"/>
      <c r="T333" s="392"/>
      <c r="U333" s="392"/>
      <c r="V333" s="392"/>
      <c r="W333" s="392"/>
      <c r="X333" s="392"/>
      <c r="Y333" s="392"/>
      <c r="Z333" s="392"/>
    </row>
    <row r="334" spans="1:26" ht="15.75" customHeight="1">
      <c r="A334" s="392"/>
      <c r="B334" s="392"/>
      <c r="C334" s="392"/>
      <c r="D334" s="392"/>
      <c r="E334" s="392"/>
      <c r="F334" s="392"/>
      <c r="G334" s="392"/>
      <c r="H334" s="392"/>
      <c r="I334" s="392"/>
      <c r="J334" s="392"/>
      <c r="K334" s="392"/>
      <c r="L334" s="392"/>
      <c r="M334" s="392"/>
      <c r="N334" s="392"/>
      <c r="O334" s="392"/>
      <c r="P334" s="392"/>
      <c r="Q334" s="392"/>
      <c r="R334" s="392"/>
      <c r="S334" s="392"/>
      <c r="T334" s="392"/>
      <c r="U334" s="392"/>
      <c r="V334" s="392"/>
      <c r="W334" s="392"/>
      <c r="X334" s="392"/>
      <c r="Y334" s="392"/>
      <c r="Z334" s="392"/>
    </row>
    <row r="335" spans="1:26" ht="15.75" customHeight="1">
      <c r="A335" s="392"/>
      <c r="B335" s="392"/>
      <c r="C335" s="392"/>
      <c r="D335" s="392"/>
      <c r="E335" s="392"/>
      <c r="F335" s="392"/>
      <c r="G335" s="392"/>
      <c r="H335" s="392"/>
      <c r="I335" s="392"/>
      <c r="J335" s="392"/>
      <c r="K335" s="392"/>
      <c r="L335" s="392"/>
      <c r="M335" s="392"/>
      <c r="N335" s="392"/>
      <c r="O335" s="392"/>
      <c r="P335" s="392"/>
      <c r="Q335" s="392"/>
      <c r="R335" s="392"/>
      <c r="S335" s="392"/>
      <c r="T335" s="392"/>
      <c r="U335" s="392"/>
      <c r="V335" s="392"/>
      <c r="W335" s="392"/>
      <c r="X335" s="392"/>
      <c r="Y335" s="392"/>
      <c r="Z335" s="392"/>
    </row>
    <row r="336" spans="1:26" ht="15.75" customHeight="1">
      <c r="A336" s="392"/>
      <c r="B336" s="392"/>
      <c r="C336" s="392"/>
      <c r="D336" s="392"/>
      <c r="E336" s="392"/>
      <c r="F336" s="392"/>
      <c r="G336" s="392"/>
      <c r="H336" s="392"/>
      <c r="I336" s="392"/>
      <c r="J336" s="392"/>
      <c r="K336" s="392"/>
      <c r="L336" s="392"/>
      <c r="M336" s="392"/>
      <c r="N336" s="392"/>
      <c r="O336" s="392"/>
      <c r="P336" s="392"/>
      <c r="Q336" s="392"/>
      <c r="R336" s="392"/>
      <c r="S336" s="392"/>
      <c r="T336" s="392"/>
      <c r="U336" s="392"/>
      <c r="V336" s="392"/>
      <c r="W336" s="392"/>
      <c r="X336" s="392"/>
      <c r="Y336" s="392"/>
      <c r="Z336" s="392"/>
    </row>
    <row r="337" spans="1:26" ht="15.75" customHeight="1">
      <c r="A337" s="392"/>
      <c r="B337" s="392"/>
      <c r="C337" s="392"/>
      <c r="D337" s="392"/>
      <c r="E337" s="392"/>
      <c r="F337" s="392"/>
      <c r="G337" s="392"/>
      <c r="H337" s="392"/>
      <c r="I337" s="392"/>
      <c r="J337" s="392"/>
      <c r="K337" s="392"/>
      <c r="L337" s="392"/>
      <c r="M337" s="392"/>
      <c r="N337" s="392"/>
      <c r="O337" s="392"/>
      <c r="P337" s="392"/>
      <c r="Q337" s="392"/>
      <c r="R337" s="392"/>
      <c r="S337" s="392"/>
      <c r="T337" s="392"/>
      <c r="U337" s="392"/>
      <c r="V337" s="392"/>
      <c r="W337" s="392"/>
      <c r="X337" s="392"/>
      <c r="Y337" s="392"/>
      <c r="Z337" s="392"/>
    </row>
    <row r="338" spans="1:26" ht="15.75" customHeight="1">
      <c r="A338" s="392"/>
      <c r="B338" s="392"/>
      <c r="C338" s="392"/>
      <c r="D338" s="392"/>
      <c r="E338" s="392"/>
      <c r="F338" s="392"/>
      <c r="G338" s="392"/>
      <c r="H338" s="392"/>
      <c r="I338" s="392"/>
      <c r="J338" s="392"/>
      <c r="K338" s="392"/>
      <c r="L338" s="392"/>
      <c r="M338" s="392"/>
      <c r="N338" s="392"/>
      <c r="O338" s="392"/>
      <c r="P338" s="392"/>
      <c r="Q338" s="392"/>
      <c r="R338" s="392"/>
      <c r="S338" s="392"/>
      <c r="T338" s="392"/>
      <c r="U338" s="392"/>
      <c r="V338" s="392"/>
      <c r="W338" s="392"/>
      <c r="X338" s="392"/>
      <c r="Y338" s="392"/>
      <c r="Z338" s="392"/>
    </row>
    <row r="339" spans="1:26" ht="15.75" customHeight="1">
      <c r="A339" s="392"/>
      <c r="B339" s="392"/>
      <c r="C339" s="392"/>
      <c r="D339" s="392"/>
      <c r="E339" s="392"/>
      <c r="F339" s="392"/>
      <c r="G339" s="392"/>
      <c r="H339" s="392"/>
      <c r="I339" s="392"/>
      <c r="J339" s="392"/>
      <c r="K339" s="392"/>
      <c r="L339" s="392"/>
      <c r="M339" s="392"/>
      <c r="N339" s="392"/>
      <c r="O339" s="392"/>
      <c r="P339" s="392"/>
      <c r="Q339" s="392"/>
      <c r="R339" s="392"/>
      <c r="S339" s="392"/>
      <c r="T339" s="392"/>
      <c r="U339" s="392"/>
      <c r="V339" s="392"/>
      <c r="W339" s="392"/>
      <c r="X339" s="392"/>
      <c r="Y339" s="392"/>
      <c r="Z339" s="392"/>
    </row>
    <row r="340" spans="1:26" ht="15.75" customHeight="1">
      <c r="A340" s="392"/>
      <c r="B340" s="392"/>
      <c r="C340" s="392"/>
      <c r="D340" s="392"/>
      <c r="E340" s="392"/>
      <c r="F340" s="392"/>
      <c r="G340" s="392"/>
      <c r="H340" s="392"/>
      <c r="I340" s="392"/>
      <c r="J340" s="392"/>
      <c r="K340" s="392"/>
      <c r="L340" s="392"/>
      <c r="M340" s="392"/>
      <c r="N340" s="392"/>
      <c r="O340" s="392"/>
      <c r="P340" s="392"/>
      <c r="Q340" s="392"/>
      <c r="R340" s="392"/>
      <c r="S340" s="392"/>
      <c r="T340" s="392"/>
      <c r="U340" s="392"/>
      <c r="V340" s="392"/>
      <c r="W340" s="392"/>
      <c r="X340" s="392"/>
      <c r="Y340" s="392"/>
      <c r="Z340" s="392"/>
    </row>
    <row r="341" spans="1:26" ht="15.75" customHeight="1">
      <c r="A341" s="392"/>
      <c r="B341" s="392"/>
      <c r="C341" s="392"/>
      <c r="D341" s="392"/>
      <c r="E341" s="392"/>
      <c r="F341" s="392"/>
      <c r="G341" s="392"/>
      <c r="H341" s="392"/>
      <c r="I341" s="392"/>
      <c r="J341" s="392"/>
      <c r="K341" s="392"/>
      <c r="L341" s="392"/>
      <c r="M341" s="392"/>
      <c r="N341" s="392"/>
      <c r="O341" s="392"/>
      <c r="P341" s="392"/>
      <c r="Q341" s="392"/>
      <c r="R341" s="392"/>
      <c r="S341" s="392"/>
      <c r="T341" s="392"/>
      <c r="U341" s="392"/>
      <c r="V341" s="392"/>
      <c r="W341" s="392"/>
      <c r="X341" s="392"/>
      <c r="Y341" s="392"/>
      <c r="Z341" s="392"/>
    </row>
    <row r="342" spans="1:26" ht="15.75" customHeight="1">
      <c r="A342" s="392"/>
      <c r="B342" s="392"/>
      <c r="C342" s="392"/>
      <c r="D342" s="392"/>
      <c r="E342" s="392"/>
      <c r="F342" s="392"/>
      <c r="G342" s="392"/>
      <c r="H342" s="392"/>
      <c r="I342" s="392"/>
      <c r="J342" s="392"/>
      <c r="K342" s="392"/>
      <c r="L342" s="392"/>
      <c r="M342" s="392"/>
      <c r="N342" s="392"/>
      <c r="O342" s="392"/>
      <c r="P342" s="392"/>
      <c r="Q342" s="392"/>
      <c r="R342" s="392"/>
      <c r="S342" s="392"/>
      <c r="T342" s="392"/>
      <c r="U342" s="392"/>
      <c r="V342" s="392"/>
      <c r="W342" s="392"/>
      <c r="X342" s="392"/>
      <c r="Y342" s="392"/>
      <c r="Z342" s="392"/>
    </row>
    <row r="343" spans="1:26" ht="15.75" customHeight="1">
      <c r="A343" s="392"/>
      <c r="B343" s="392"/>
      <c r="C343" s="392"/>
      <c r="D343" s="392"/>
      <c r="E343" s="392"/>
      <c r="F343" s="392"/>
      <c r="G343" s="392"/>
      <c r="H343" s="392"/>
      <c r="I343" s="392"/>
      <c r="J343" s="392"/>
      <c r="K343" s="392"/>
      <c r="L343" s="392"/>
      <c r="M343" s="392"/>
      <c r="N343" s="392"/>
      <c r="O343" s="392"/>
      <c r="P343" s="392"/>
      <c r="Q343" s="392"/>
      <c r="R343" s="392"/>
      <c r="S343" s="392"/>
      <c r="T343" s="392"/>
      <c r="U343" s="392"/>
      <c r="V343" s="392"/>
      <c r="W343" s="392"/>
      <c r="X343" s="392"/>
      <c r="Y343" s="392"/>
      <c r="Z343" s="392"/>
    </row>
    <row r="344" spans="1:26" ht="15.75" customHeight="1">
      <c r="A344" s="392"/>
      <c r="B344" s="392"/>
      <c r="C344" s="392"/>
      <c r="D344" s="392"/>
      <c r="E344" s="392"/>
      <c r="F344" s="392"/>
      <c r="G344" s="392"/>
      <c r="H344" s="392"/>
      <c r="I344" s="392"/>
      <c r="J344" s="392"/>
      <c r="K344" s="392"/>
      <c r="L344" s="392"/>
      <c r="M344" s="392"/>
      <c r="N344" s="392"/>
      <c r="O344" s="392"/>
      <c r="P344" s="392"/>
      <c r="Q344" s="392"/>
      <c r="R344" s="392"/>
      <c r="S344" s="392"/>
      <c r="T344" s="392"/>
      <c r="U344" s="392"/>
      <c r="V344" s="392"/>
      <c r="W344" s="392"/>
      <c r="X344" s="392"/>
      <c r="Y344" s="392"/>
      <c r="Z344" s="392"/>
    </row>
    <row r="345" spans="1:26" ht="15.75" customHeight="1">
      <c r="A345" s="392"/>
      <c r="B345" s="392"/>
      <c r="C345" s="392"/>
      <c r="D345" s="392"/>
      <c r="E345" s="392"/>
      <c r="F345" s="392"/>
      <c r="G345" s="392"/>
      <c r="H345" s="392"/>
      <c r="I345" s="392"/>
      <c r="J345" s="392"/>
      <c r="K345" s="392"/>
      <c r="L345" s="392"/>
      <c r="M345" s="392"/>
      <c r="N345" s="392"/>
      <c r="O345" s="392"/>
      <c r="P345" s="392"/>
      <c r="Q345" s="392"/>
      <c r="R345" s="392"/>
      <c r="S345" s="392"/>
      <c r="T345" s="392"/>
      <c r="U345" s="392"/>
      <c r="V345" s="392"/>
      <c r="W345" s="392"/>
      <c r="X345" s="392"/>
      <c r="Y345" s="392"/>
      <c r="Z345" s="392"/>
    </row>
    <row r="346" spans="1:26" ht="15.75" customHeight="1">
      <c r="A346" s="392"/>
      <c r="B346" s="392"/>
      <c r="C346" s="392"/>
      <c r="D346" s="392"/>
      <c r="E346" s="392"/>
      <c r="F346" s="392"/>
      <c r="G346" s="392"/>
      <c r="H346" s="392"/>
      <c r="I346" s="392"/>
      <c r="J346" s="392"/>
      <c r="K346" s="392"/>
      <c r="L346" s="392"/>
      <c r="M346" s="392"/>
      <c r="N346" s="392"/>
      <c r="O346" s="392"/>
      <c r="P346" s="392"/>
      <c r="Q346" s="392"/>
      <c r="R346" s="392"/>
      <c r="S346" s="392"/>
      <c r="T346" s="392"/>
      <c r="U346" s="392"/>
      <c r="V346" s="392"/>
      <c r="W346" s="392"/>
      <c r="X346" s="392"/>
      <c r="Y346" s="392"/>
      <c r="Z346" s="392"/>
    </row>
    <row r="347" spans="1:26" ht="15.75" customHeight="1">
      <c r="A347" s="392"/>
      <c r="B347" s="392"/>
      <c r="C347" s="392"/>
      <c r="D347" s="392"/>
      <c r="E347" s="392"/>
      <c r="F347" s="392"/>
      <c r="G347" s="392"/>
      <c r="H347" s="392"/>
      <c r="I347" s="392"/>
      <c r="J347" s="392"/>
      <c r="K347" s="392"/>
      <c r="L347" s="392"/>
      <c r="M347" s="392"/>
      <c r="N347" s="392"/>
      <c r="O347" s="392"/>
      <c r="P347" s="392"/>
      <c r="Q347" s="392"/>
      <c r="R347" s="392"/>
      <c r="S347" s="392"/>
      <c r="T347" s="392"/>
      <c r="U347" s="392"/>
      <c r="V347" s="392"/>
      <c r="W347" s="392"/>
      <c r="X347" s="392"/>
      <c r="Y347" s="392"/>
      <c r="Z347" s="392"/>
    </row>
    <row r="348" spans="1:26" ht="15.75" customHeight="1">
      <c r="A348" s="392"/>
      <c r="B348" s="392"/>
      <c r="C348" s="392"/>
      <c r="D348" s="392"/>
      <c r="E348" s="392"/>
      <c r="F348" s="392"/>
      <c r="G348" s="392"/>
      <c r="H348" s="392"/>
      <c r="I348" s="392"/>
      <c r="J348" s="392"/>
      <c r="K348" s="392"/>
      <c r="L348" s="392"/>
      <c r="M348" s="392"/>
      <c r="N348" s="392"/>
      <c r="O348" s="392"/>
      <c r="P348" s="392"/>
      <c r="Q348" s="392"/>
      <c r="R348" s="392"/>
      <c r="S348" s="392"/>
      <c r="T348" s="392"/>
      <c r="U348" s="392"/>
      <c r="V348" s="392"/>
      <c r="W348" s="392"/>
      <c r="X348" s="392"/>
      <c r="Y348" s="392"/>
      <c r="Z348" s="392"/>
    </row>
    <row r="349" spans="1:26" ht="15.75" customHeight="1">
      <c r="A349" s="392"/>
      <c r="B349" s="392"/>
      <c r="C349" s="392"/>
      <c r="D349" s="392"/>
      <c r="E349" s="392"/>
      <c r="F349" s="392"/>
      <c r="G349" s="392"/>
      <c r="H349" s="392"/>
      <c r="I349" s="392"/>
      <c r="J349" s="392"/>
      <c r="K349" s="392"/>
      <c r="L349" s="392"/>
      <c r="M349" s="392"/>
      <c r="N349" s="392"/>
      <c r="O349" s="392"/>
      <c r="P349" s="392"/>
      <c r="Q349" s="392"/>
      <c r="R349" s="392"/>
      <c r="S349" s="392"/>
      <c r="T349" s="392"/>
      <c r="U349" s="392"/>
      <c r="V349" s="392"/>
      <c r="W349" s="392"/>
      <c r="X349" s="392"/>
      <c r="Y349" s="392"/>
      <c r="Z349" s="392"/>
    </row>
    <row r="350" spans="1:26" ht="15.75" customHeight="1">
      <c r="A350" s="392"/>
      <c r="B350" s="392"/>
      <c r="C350" s="392"/>
      <c r="D350" s="392"/>
      <c r="E350" s="392"/>
      <c r="F350" s="392"/>
      <c r="G350" s="392"/>
      <c r="H350" s="392"/>
      <c r="I350" s="392"/>
      <c r="J350" s="392"/>
      <c r="K350" s="392"/>
      <c r="L350" s="392"/>
      <c r="M350" s="392"/>
      <c r="N350" s="392"/>
      <c r="O350" s="392"/>
      <c r="P350" s="392"/>
      <c r="Q350" s="392"/>
      <c r="R350" s="392"/>
      <c r="S350" s="392"/>
      <c r="T350" s="392"/>
      <c r="U350" s="392"/>
      <c r="V350" s="392"/>
      <c r="W350" s="392"/>
      <c r="X350" s="392"/>
      <c r="Y350" s="392"/>
      <c r="Z350" s="392"/>
    </row>
    <row r="351" spans="1:26" ht="15.75" customHeight="1">
      <c r="A351" s="392"/>
      <c r="B351" s="392"/>
      <c r="C351" s="392"/>
      <c r="D351" s="392"/>
      <c r="E351" s="392"/>
      <c r="F351" s="392"/>
      <c r="G351" s="392"/>
      <c r="H351" s="392"/>
      <c r="I351" s="392"/>
      <c r="J351" s="392"/>
      <c r="K351" s="392"/>
      <c r="L351" s="392"/>
      <c r="M351" s="392"/>
      <c r="N351" s="392"/>
      <c r="O351" s="392"/>
      <c r="P351" s="392"/>
      <c r="Q351" s="392"/>
      <c r="R351" s="392"/>
      <c r="S351" s="392"/>
      <c r="T351" s="392"/>
      <c r="U351" s="392"/>
      <c r="V351" s="392"/>
      <c r="W351" s="392"/>
      <c r="X351" s="392"/>
      <c r="Y351" s="392"/>
      <c r="Z351" s="392"/>
    </row>
    <row r="352" spans="1:26" ht="15.75" customHeight="1">
      <c r="A352" s="392"/>
      <c r="B352" s="392"/>
      <c r="C352" s="392"/>
      <c r="D352" s="392"/>
      <c r="E352" s="392"/>
      <c r="F352" s="392"/>
      <c r="G352" s="392"/>
      <c r="H352" s="392"/>
      <c r="I352" s="392"/>
      <c r="J352" s="392"/>
      <c r="K352" s="392"/>
      <c r="L352" s="392"/>
      <c r="M352" s="392"/>
      <c r="N352" s="392"/>
      <c r="O352" s="392"/>
      <c r="P352" s="392"/>
      <c r="Q352" s="392"/>
      <c r="R352" s="392"/>
      <c r="S352" s="392"/>
      <c r="T352" s="392"/>
      <c r="U352" s="392"/>
      <c r="V352" s="392"/>
      <c r="W352" s="392"/>
      <c r="X352" s="392"/>
      <c r="Y352" s="392"/>
      <c r="Z352" s="392"/>
    </row>
    <row r="353" spans="1:26" ht="15.75" customHeight="1">
      <c r="A353" s="392"/>
      <c r="B353" s="392"/>
      <c r="C353" s="392"/>
      <c r="D353" s="392"/>
      <c r="E353" s="392"/>
      <c r="F353" s="392"/>
      <c r="G353" s="392"/>
      <c r="H353" s="392"/>
      <c r="I353" s="392"/>
      <c r="J353" s="392"/>
      <c r="K353" s="392"/>
      <c r="L353" s="392"/>
      <c r="M353" s="392"/>
      <c r="N353" s="392"/>
      <c r="O353" s="392"/>
      <c r="P353" s="392"/>
      <c r="Q353" s="392"/>
      <c r="R353" s="392"/>
      <c r="S353" s="392"/>
      <c r="T353" s="392"/>
      <c r="U353" s="392"/>
      <c r="V353" s="392"/>
      <c r="W353" s="392"/>
      <c r="X353" s="392"/>
      <c r="Y353" s="392"/>
      <c r="Z353" s="392"/>
    </row>
    <row r="354" spans="1:26" ht="15.75" customHeight="1">
      <c r="A354" s="392"/>
      <c r="B354" s="392"/>
      <c r="C354" s="392"/>
      <c r="D354" s="392"/>
      <c r="E354" s="392"/>
      <c r="F354" s="392"/>
      <c r="G354" s="392"/>
      <c r="H354" s="392"/>
      <c r="I354" s="392"/>
      <c r="J354" s="392"/>
      <c r="K354" s="392"/>
      <c r="L354" s="392"/>
      <c r="M354" s="392"/>
      <c r="N354" s="392"/>
      <c r="O354" s="392"/>
      <c r="P354" s="392"/>
      <c r="Q354" s="392"/>
      <c r="R354" s="392"/>
      <c r="S354" s="392"/>
      <c r="T354" s="392"/>
      <c r="U354" s="392"/>
      <c r="V354" s="392"/>
      <c r="W354" s="392"/>
      <c r="X354" s="392"/>
      <c r="Y354" s="392"/>
      <c r="Z354" s="392"/>
    </row>
    <row r="355" spans="1:26" ht="15.75" customHeight="1">
      <c r="A355" s="392"/>
      <c r="B355" s="392"/>
      <c r="C355" s="392"/>
      <c r="D355" s="392"/>
      <c r="E355" s="392"/>
      <c r="F355" s="392"/>
      <c r="G355" s="392"/>
      <c r="H355" s="392"/>
      <c r="I355" s="392"/>
      <c r="J355" s="392"/>
      <c r="K355" s="392"/>
      <c r="L355" s="392"/>
      <c r="M355" s="392"/>
      <c r="N355" s="392"/>
      <c r="O355" s="392"/>
      <c r="P355" s="392"/>
      <c r="Q355" s="392"/>
      <c r="R355" s="392"/>
      <c r="S355" s="392"/>
      <c r="T355" s="392"/>
      <c r="U355" s="392"/>
      <c r="V355" s="392"/>
      <c r="W355" s="392"/>
      <c r="X355" s="392"/>
      <c r="Y355" s="392"/>
      <c r="Z355" s="392"/>
    </row>
    <row r="356" spans="1:26" ht="15.75" customHeight="1">
      <c r="A356" s="392"/>
      <c r="B356" s="392"/>
      <c r="C356" s="392"/>
      <c r="D356" s="392"/>
      <c r="E356" s="392"/>
      <c r="F356" s="392"/>
      <c r="G356" s="392"/>
      <c r="H356" s="392"/>
      <c r="I356" s="392"/>
      <c r="J356" s="392"/>
      <c r="K356" s="392"/>
      <c r="L356" s="392"/>
      <c r="M356" s="392"/>
      <c r="N356" s="392"/>
      <c r="O356" s="392"/>
      <c r="P356" s="392"/>
      <c r="Q356" s="392"/>
      <c r="R356" s="392"/>
      <c r="S356" s="392"/>
      <c r="T356" s="392"/>
      <c r="U356" s="392"/>
      <c r="V356" s="392"/>
      <c r="W356" s="392"/>
      <c r="X356" s="392"/>
      <c r="Y356" s="392"/>
      <c r="Z356" s="392"/>
    </row>
    <row r="357" spans="1:26" ht="15.75" customHeight="1">
      <c r="A357" s="392"/>
      <c r="B357" s="392"/>
      <c r="C357" s="392"/>
      <c r="D357" s="392"/>
      <c r="E357" s="392"/>
      <c r="F357" s="392"/>
      <c r="G357" s="392"/>
      <c r="H357" s="392"/>
      <c r="I357" s="392"/>
      <c r="J357" s="392"/>
      <c r="K357" s="392"/>
      <c r="L357" s="392"/>
      <c r="M357" s="392"/>
      <c r="N357" s="392"/>
      <c r="O357" s="392"/>
      <c r="P357" s="392"/>
      <c r="Q357" s="392"/>
      <c r="R357" s="392"/>
      <c r="S357" s="392"/>
      <c r="T357" s="392"/>
      <c r="U357" s="392"/>
      <c r="V357" s="392"/>
      <c r="W357" s="392"/>
      <c r="X357" s="392"/>
      <c r="Y357" s="392"/>
      <c r="Z357" s="392"/>
    </row>
    <row r="358" spans="1:26" ht="15.75" customHeight="1">
      <c r="A358" s="392"/>
      <c r="B358" s="392"/>
      <c r="C358" s="392"/>
      <c r="D358" s="392"/>
      <c r="E358" s="392"/>
      <c r="F358" s="392"/>
      <c r="G358" s="392"/>
      <c r="H358" s="392"/>
      <c r="I358" s="392"/>
      <c r="J358" s="392"/>
      <c r="K358" s="392"/>
      <c r="L358" s="392"/>
      <c r="M358" s="392"/>
      <c r="N358" s="392"/>
      <c r="O358" s="392"/>
      <c r="P358" s="392"/>
      <c r="Q358" s="392"/>
      <c r="R358" s="392"/>
      <c r="S358" s="392"/>
      <c r="T358" s="392"/>
      <c r="U358" s="392"/>
      <c r="V358" s="392"/>
      <c r="W358" s="392"/>
      <c r="X358" s="392"/>
      <c r="Y358" s="392"/>
      <c r="Z358" s="392"/>
    </row>
    <row r="359" spans="1:26" ht="15.75" customHeight="1">
      <c r="A359" s="392"/>
      <c r="B359" s="392"/>
      <c r="C359" s="392"/>
      <c r="D359" s="392"/>
      <c r="E359" s="392"/>
      <c r="F359" s="392"/>
      <c r="G359" s="392"/>
      <c r="H359" s="392"/>
      <c r="I359" s="392"/>
      <c r="J359" s="392"/>
      <c r="K359" s="392"/>
      <c r="L359" s="392"/>
      <c r="M359" s="392"/>
      <c r="N359" s="392"/>
      <c r="O359" s="392"/>
      <c r="P359" s="392"/>
      <c r="Q359" s="392"/>
      <c r="R359" s="392"/>
      <c r="S359" s="392"/>
      <c r="T359" s="392"/>
      <c r="U359" s="392"/>
      <c r="V359" s="392"/>
      <c r="W359" s="392"/>
      <c r="X359" s="392"/>
      <c r="Y359" s="392"/>
      <c r="Z359" s="392"/>
    </row>
    <row r="360" spans="1:26" ht="15.75" customHeight="1">
      <c r="A360" s="392"/>
      <c r="B360" s="392"/>
      <c r="C360" s="392"/>
      <c r="D360" s="392"/>
      <c r="E360" s="392"/>
      <c r="F360" s="392"/>
      <c r="G360" s="392"/>
      <c r="H360" s="392"/>
      <c r="I360" s="392"/>
      <c r="J360" s="392"/>
      <c r="K360" s="392"/>
      <c r="L360" s="392"/>
      <c r="M360" s="392"/>
      <c r="N360" s="392"/>
      <c r="O360" s="392"/>
      <c r="P360" s="392"/>
      <c r="Q360" s="392"/>
      <c r="R360" s="392"/>
      <c r="S360" s="392"/>
      <c r="T360" s="392"/>
      <c r="U360" s="392"/>
      <c r="V360" s="392"/>
      <c r="W360" s="392"/>
      <c r="X360" s="392"/>
      <c r="Y360" s="392"/>
      <c r="Z360" s="392"/>
    </row>
    <row r="361" spans="1:26" ht="15.75" customHeight="1">
      <c r="A361" s="392"/>
      <c r="B361" s="392"/>
      <c r="C361" s="392"/>
      <c r="D361" s="392"/>
      <c r="E361" s="392"/>
      <c r="F361" s="392"/>
      <c r="G361" s="392"/>
      <c r="H361" s="392"/>
      <c r="I361" s="392"/>
      <c r="J361" s="392"/>
      <c r="K361" s="392"/>
      <c r="L361" s="392"/>
      <c r="M361" s="392"/>
      <c r="N361" s="392"/>
      <c r="O361" s="392"/>
      <c r="P361" s="392"/>
      <c r="Q361" s="392"/>
      <c r="R361" s="392"/>
      <c r="S361" s="392"/>
      <c r="T361" s="392"/>
      <c r="U361" s="392"/>
      <c r="V361" s="392"/>
      <c r="W361" s="392"/>
      <c r="X361" s="392"/>
      <c r="Y361" s="392"/>
      <c r="Z361" s="392"/>
    </row>
    <row r="362" spans="1:26" ht="15.75" customHeight="1">
      <c r="A362" s="392"/>
      <c r="B362" s="392"/>
      <c r="C362" s="392"/>
      <c r="D362" s="392"/>
      <c r="E362" s="392"/>
      <c r="F362" s="392"/>
      <c r="G362" s="392"/>
      <c r="H362" s="392"/>
      <c r="I362" s="392"/>
      <c r="J362" s="392"/>
      <c r="K362" s="392"/>
      <c r="L362" s="392"/>
      <c r="M362" s="392"/>
      <c r="N362" s="392"/>
      <c r="O362" s="392"/>
      <c r="P362" s="392"/>
      <c r="Q362" s="392"/>
      <c r="R362" s="392"/>
      <c r="S362" s="392"/>
      <c r="T362" s="392"/>
      <c r="U362" s="392"/>
      <c r="V362" s="392"/>
      <c r="W362" s="392"/>
      <c r="X362" s="392"/>
      <c r="Y362" s="392"/>
      <c r="Z362" s="392"/>
    </row>
    <row r="363" spans="1:26" ht="15.75" customHeight="1">
      <c r="A363" s="392"/>
      <c r="B363" s="392"/>
      <c r="C363" s="392"/>
      <c r="D363" s="392"/>
      <c r="E363" s="392"/>
      <c r="F363" s="392"/>
      <c r="G363" s="392"/>
      <c r="H363" s="392"/>
      <c r="I363" s="392"/>
      <c r="J363" s="392"/>
      <c r="K363" s="392"/>
      <c r="L363" s="392"/>
      <c r="M363" s="392"/>
      <c r="N363" s="392"/>
      <c r="O363" s="392"/>
      <c r="P363" s="392"/>
      <c r="Q363" s="392"/>
      <c r="R363" s="392"/>
      <c r="S363" s="392"/>
      <c r="T363" s="392"/>
      <c r="U363" s="392"/>
      <c r="V363" s="392"/>
      <c r="W363" s="392"/>
      <c r="X363" s="392"/>
      <c r="Y363" s="392"/>
      <c r="Z363" s="392"/>
    </row>
    <row r="364" spans="1:26" ht="15.75" customHeight="1">
      <c r="A364" s="392"/>
      <c r="B364" s="392"/>
      <c r="C364" s="392"/>
      <c r="D364" s="392"/>
      <c r="E364" s="392"/>
      <c r="F364" s="392"/>
      <c r="G364" s="392"/>
      <c r="H364" s="392"/>
      <c r="I364" s="392"/>
      <c r="J364" s="392"/>
      <c r="K364" s="392"/>
      <c r="L364" s="392"/>
      <c r="M364" s="392"/>
      <c r="N364" s="392"/>
      <c r="O364" s="392"/>
      <c r="P364" s="392"/>
      <c r="Q364" s="392"/>
      <c r="R364" s="392"/>
      <c r="S364" s="392"/>
      <c r="T364" s="392"/>
      <c r="U364" s="392"/>
      <c r="V364" s="392"/>
      <c r="W364" s="392"/>
      <c r="X364" s="392"/>
      <c r="Y364" s="392"/>
      <c r="Z364" s="392"/>
    </row>
    <row r="365" spans="1:26" ht="15.75" customHeight="1">
      <c r="A365" s="392"/>
      <c r="B365" s="392"/>
      <c r="C365" s="392"/>
      <c r="D365" s="392"/>
      <c r="E365" s="392"/>
      <c r="F365" s="392"/>
      <c r="G365" s="392"/>
      <c r="H365" s="392"/>
      <c r="I365" s="392"/>
      <c r="J365" s="392"/>
      <c r="K365" s="392"/>
      <c r="L365" s="392"/>
      <c r="M365" s="392"/>
      <c r="N365" s="392"/>
      <c r="O365" s="392"/>
      <c r="P365" s="392"/>
      <c r="Q365" s="392"/>
      <c r="R365" s="392"/>
      <c r="S365" s="392"/>
      <c r="T365" s="392"/>
      <c r="U365" s="392"/>
      <c r="V365" s="392"/>
      <c r="W365" s="392"/>
      <c r="X365" s="392"/>
      <c r="Y365" s="392"/>
      <c r="Z365" s="392"/>
    </row>
    <row r="366" spans="1:26" ht="15.75" customHeight="1">
      <c r="A366" s="392"/>
      <c r="B366" s="392"/>
      <c r="C366" s="392"/>
      <c r="D366" s="392"/>
      <c r="E366" s="392"/>
      <c r="F366" s="392"/>
      <c r="G366" s="392"/>
      <c r="H366" s="392"/>
      <c r="I366" s="392"/>
      <c r="J366" s="392"/>
      <c r="K366" s="392"/>
      <c r="L366" s="392"/>
      <c r="M366" s="392"/>
      <c r="N366" s="392"/>
      <c r="O366" s="392"/>
      <c r="P366" s="392"/>
      <c r="Q366" s="392"/>
      <c r="R366" s="392"/>
      <c r="S366" s="392"/>
      <c r="T366" s="392"/>
      <c r="U366" s="392"/>
      <c r="V366" s="392"/>
      <c r="W366" s="392"/>
      <c r="X366" s="392"/>
      <c r="Y366" s="392"/>
      <c r="Z366" s="392"/>
    </row>
    <row r="367" spans="1:26" ht="15.75" customHeight="1">
      <c r="A367" s="392"/>
      <c r="B367" s="392"/>
      <c r="C367" s="392"/>
      <c r="D367" s="392"/>
      <c r="E367" s="392"/>
      <c r="F367" s="392"/>
      <c r="G367" s="392"/>
      <c r="H367" s="392"/>
      <c r="I367" s="392"/>
      <c r="J367" s="392"/>
      <c r="K367" s="392"/>
      <c r="L367" s="392"/>
      <c r="M367" s="392"/>
      <c r="N367" s="392"/>
      <c r="O367" s="392"/>
      <c r="P367" s="392"/>
      <c r="Q367" s="392"/>
      <c r="R367" s="392"/>
      <c r="S367" s="392"/>
      <c r="T367" s="392"/>
      <c r="U367" s="392"/>
      <c r="V367" s="392"/>
      <c r="W367" s="392"/>
      <c r="X367" s="392"/>
      <c r="Y367" s="392"/>
      <c r="Z367" s="392"/>
    </row>
    <row r="368" spans="1:26" ht="15.75" customHeight="1">
      <c r="A368" s="392"/>
      <c r="B368" s="392"/>
      <c r="C368" s="392"/>
      <c r="D368" s="392"/>
      <c r="E368" s="392"/>
      <c r="F368" s="392"/>
      <c r="G368" s="392"/>
      <c r="H368" s="392"/>
      <c r="I368" s="392"/>
      <c r="J368" s="392"/>
      <c r="K368" s="392"/>
      <c r="L368" s="392"/>
      <c r="M368" s="392"/>
      <c r="N368" s="392"/>
      <c r="O368" s="392"/>
      <c r="P368" s="392"/>
      <c r="Q368" s="392"/>
      <c r="R368" s="392"/>
      <c r="S368" s="392"/>
      <c r="T368" s="392"/>
      <c r="U368" s="392"/>
      <c r="V368" s="392"/>
      <c r="W368" s="392"/>
      <c r="X368" s="392"/>
      <c r="Y368" s="392"/>
      <c r="Z368" s="392"/>
    </row>
    <row r="369" spans="1:26" ht="15.75" customHeight="1">
      <c r="A369" s="392"/>
      <c r="B369" s="392"/>
      <c r="C369" s="392"/>
      <c r="D369" s="392"/>
      <c r="E369" s="392"/>
      <c r="F369" s="392"/>
      <c r="G369" s="392"/>
      <c r="H369" s="392"/>
      <c r="I369" s="392"/>
      <c r="J369" s="392"/>
      <c r="K369" s="392"/>
      <c r="L369" s="392"/>
      <c r="M369" s="392"/>
      <c r="N369" s="392"/>
      <c r="O369" s="392"/>
      <c r="P369" s="392"/>
      <c r="Q369" s="392"/>
      <c r="R369" s="392"/>
      <c r="S369" s="392"/>
      <c r="T369" s="392"/>
      <c r="U369" s="392"/>
      <c r="V369" s="392"/>
      <c r="W369" s="392"/>
      <c r="X369" s="392"/>
      <c r="Y369" s="392"/>
      <c r="Z369" s="392"/>
    </row>
    <row r="370" spans="1:26" ht="15.75" customHeight="1">
      <c r="A370" s="392"/>
      <c r="B370" s="392"/>
      <c r="C370" s="392"/>
      <c r="D370" s="392"/>
      <c r="E370" s="392"/>
      <c r="F370" s="392"/>
      <c r="G370" s="392"/>
      <c r="H370" s="392"/>
      <c r="I370" s="392"/>
      <c r="J370" s="392"/>
      <c r="K370" s="392"/>
      <c r="L370" s="392"/>
      <c r="M370" s="392"/>
      <c r="N370" s="392"/>
      <c r="O370" s="392"/>
      <c r="P370" s="392"/>
      <c r="Q370" s="392"/>
      <c r="R370" s="392"/>
      <c r="S370" s="392"/>
      <c r="T370" s="392"/>
      <c r="U370" s="392"/>
      <c r="V370" s="392"/>
      <c r="W370" s="392"/>
      <c r="X370" s="392"/>
      <c r="Y370" s="392"/>
      <c r="Z370" s="392"/>
    </row>
    <row r="371" spans="1:26" ht="15.75" customHeight="1">
      <c r="A371" s="392"/>
      <c r="B371" s="392"/>
      <c r="C371" s="392"/>
      <c r="D371" s="392"/>
      <c r="E371" s="392"/>
      <c r="F371" s="392"/>
      <c r="G371" s="392"/>
      <c r="H371" s="392"/>
      <c r="I371" s="392"/>
      <c r="J371" s="392"/>
      <c r="K371" s="392"/>
      <c r="L371" s="392"/>
      <c r="M371" s="392"/>
      <c r="N371" s="392"/>
      <c r="O371" s="392"/>
      <c r="P371" s="392"/>
      <c r="Q371" s="392"/>
      <c r="R371" s="392"/>
      <c r="S371" s="392"/>
      <c r="T371" s="392"/>
      <c r="U371" s="392"/>
      <c r="V371" s="392"/>
      <c r="W371" s="392"/>
      <c r="X371" s="392"/>
      <c r="Y371" s="392"/>
      <c r="Z371" s="392"/>
    </row>
    <row r="372" spans="1:26" ht="15.75" customHeight="1">
      <c r="A372" s="392"/>
      <c r="B372" s="392"/>
      <c r="C372" s="392"/>
      <c r="D372" s="392"/>
      <c r="E372" s="392"/>
      <c r="F372" s="392"/>
      <c r="G372" s="392"/>
      <c r="H372" s="392"/>
      <c r="I372" s="392"/>
      <c r="J372" s="392"/>
      <c r="K372" s="392"/>
      <c r="L372" s="392"/>
      <c r="M372" s="392"/>
      <c r="N372" s="392"/>
      <c r="O372" s="392"/>
      <c r="P372" s="392"/>
      <c r="Q372" s="392"/>
      <c r="R372" s="392"/>
      <c r="S372" s="392"/>
      <c r="T372" s="392"/>
      <c r="U372" s="392"/>
      <c r="V372" s="392"/>
      <c r="W372" s="392"/>
      <c r="X372" s="392"/>
      <c r="Y372" s="392"/>
      <c r="Z372" s="392"/>
    </row>
    <row r="373" spans="1:26" ht="15.75" customHeight="1">
      <c r="A373" s="392"/>
      <c r="B373" s="392"/>
      <c r="C373" s="392"/>
      <c r="D373" s="392"/>
      <c r="E373" s="392"/>
      <c r="F373" s="392"/>
      <c r="G373" s="392"/>
      <c r="H373" s="392"/>
      <c r="I373" s="392"/>
      <c r="J373" s="392"/>
      <c r="K373" s="392"/>
      <c r="L373" s="392"/>
      <c r="M373" s="392"/>
      <c r="N373" s="392"/>
      <c r="O373" s="392"/>
      <c r="P373" s="392"/>
      <c r="Q373" s="392"/>
      <c r="R373" s="392"/>
      <c r="S373" s="392"/>
      <c r="T373" s="392"/>
      <c r="U373" s="392"/>
      <c r="V373" s="392"/>
      <c r="W373" s="392"/>
      <c r="X373" s="392"/>
      <c r="Y373" s="392"/>
      <c r="Z373" s="392"/>
    </row>
    <row r="374" spans="1:26" ht="15.75" customHeight="1">
      <c r="A374" s="392"/>
      <c r="B374" s="392"/>
      <c r="C374" s="392"/>
      <c r="D374" s="392"/>
      <c r="E374" s="392"/>
      <c r="F374" s="392"/>
      <c r="G374" s="392"/>
      <c r="H374" s="392"/>
      <c r="I374" s="392"/>
      <c r="J374" s="392"/>
      <c r="K374" s="392"/>
      <c r="L374" s="392"/>
      <c r="M374" s="392"/>
      <c r="N374" s="392"/>
      <c r="O374" s="392"/>
      <c r="P374" s="392"/>
      <c r="Q374" s="392"/>
      <c r="R374" s="392"/>
      <c r="S374" s="392"/>
      <c r="T374" s="392"/>
      <c r="U374" s="392"/>
      <c r="V374" s="392"/>
      <c r="W374" s="392"/>
      <c r="X374" s="392"/>
      <c r="Y374" s="392"/>
      <c r="Z374" s="392"/>
    </row>
    <row r="375" spans="1:26" ht="15.75" customHeight="1">
      <c r="A375" s="392"/>
      <c r="B375" s="392"/>
      <c r="C375" s="392"/>
      <c r="D375" s="392"/>
      <c r="E375" s="392"/>
      <c r="F375" s="392"/>
      <c r="G375" s="392"/>
      <c r="H375" s="392"/>
      <c r="I375" s="392"/>
      <c r="J375" s="392"/>
      <c r="K375" s="392"/>
      <c r="L375" s="392"/>
      <c r="M375" s="392"/>
      <c r="N375" s="392"/>
      <c r="O375" s="392"/>
      <c r="P375" s="392"/>
      <c r="Q375" s="392"/>
      <c r="R375" s="392"/>
      <c r="S375" s="392"/>
      <c r="T375" s="392"/>
      <c r="U375" s="392"/>
      <c r="V375" s="392"/>
      <c r="W375" s="392"/>
      <c r="X375" s="392"/>
      <c r="Y375" s="392"/>
      <c r="Z375" s="392"/>
    </row>
    <row r="376" spans="1:26" ht="15.75" customHeight="1">
      <c r="A376" s="392"/>
      <c r="B376" s="392"/>
      <c r="C376" s="392"/>
      <c r="D376" s="392"/>
      <c r="E376" s="392"/>
      <c r="F376" s="392"/>
      <c r="G376" s="392"/>
      <c r="H376" s="392"/>
      <c r="I376" s="392"/>
      <c r="J376" s="392"/>
      <c r="K376" s="392"/>
      <c r="L376" s="392"/>
      <c r="M376" s="392"/>
      <c r="N376" s="392"/>
      <c r="O376" s="392"/>
      <c r="P376" s="392"/>
      <c r="Q376" s="392"/>
      <c r="R376" s="392"/>
      <c r="S376" s="392"/>
      <c r="T376" s="392"/>
      <c r="U376" s="392"/>
      <c r="V376" s="392"/>
      <c r="W376" s="392"/>
      <c r="X376" s="392"/>
      <c r="Y376" s="392"/>
      <c r="Z376" s="392"/>
    </row>
    <row r="377" spans="1:26" ht="15.75" customHeight="1">
      <c r="A377" s="392"/>
      <c r="B377" s="392"/>
      <c r="C377" s="392"/>
      <c r="D377" s="392"/>
      <c r="E377" s="392"/>
      <c r="F377" s="392"/>
      <c r="G377" s="392"/>
      <c r="H377" s="392"/>
      <c r="I377" s="392"/>
      <c r="J377" s="392"/>
      <c r="K377" s="392"/>
      <c r="L377" s="392"/>
      <c r="M377" s="392"/>
      <c r="N377" s="392"/>
      <c r="O377" s="392"/>
      <c r="P377" s="392"/>
      <c r="Q377" s="392"/>
      <c r="R377" s="392"/>
      <c r="S377" s="392"/>
      <c r="T377" s="392"/>
      <c r="U377" s="392"/>
      <c r="V377" s="392"/>
      <c r="W377" s="392"/>
      <c r="X377" s="392"/>
      <c r="Y377" s="392"/>
      <c r="Z377" s="392"/>
    </row>
    <row r="378" spans="1:26" ht="15.75" customHeight="1">
      <c r="A378" s="392"/>
      <c r="B378" s="392"/>
      <c r="C378" s="392"/>
      <c r="D378" s="392"/>
      <c r="E378" s="392"/>
      <c r="F378" s="392"/>
      <c r="G378" s="392"/>
      <c r="H378" s="392"/>
      <c r="I378" s="392"/>
      <c r="J378" s="392"/>
      <c r="K378" s="392"/>
      <c r="L378" s="392"/>
      <c r="M378" s="392"/>
      <c r="N378" s="392"/>
      <c r="O378" s="392"/>
      <c r="P378" s="392"/>
      <c r="Q378" s="392"/>
      <c r="R378" s="392"/>
      <c r="S378" s="392"/>
      <c r="T378" s="392"/>
      <c r="U378" s="392"/>
      <c r="V378" s="392"/>
      <c r="W378" s="392"/>
      <c r="X378" s="392"/>
      <c r="Y378" s="392"/>
      <c r="Z378" s="392"/>
    </row>
    <row r="379" spans="1:26" ht="15.75" customHeight="1">
      <c r="A379" s="392"/>
      <c r="B379" s="392"/>
      <c r="C379" s="392"/>
      <c r="D379" s="392"/>
      <c r="E379" s="392"/>
      <c r="F379" s="392"/>
      <c r="G379" s="392"/>
      <c r="H379" s="392"/>
      <c r="I379" s="392"/>
      <c r="J379" s="392"/>
      <c r="K379" s="392"/>
      <c r="L379" s="392"/>
      <c r="M379" s="392"/>
      <c r="N379" s="392"/>
      <c r="O379" s="392"/>
      <c r="P379" s="392"/>
      <c r="Q379" s="392"/>
      <c r="R379" s="392"/>
      <c r="S379" s="392"/>
      <c r="T379" s="392"/>
      <c r="U379" s="392"/>
      <c r="V379" s="392"/>
      <c r="W379" s="392"/>
      <c r="X379" s="392"/>
      <c r="Y379" s="392"/>
      <c r="Z379" s="392"/>
    </row>
    <row r="380" spans="1:26" ht="15.75" customHeight="1">
      <c r="A380" s="392"/>
      <c r="B380" s="392"/>
      <c r="C380" s="392"/>
      <c r="D380" s="392"/>
      <c r="E380" s="392"/>
      <c r="F380" s="392"/>
      <c r="G380" s="392"/>
      <c r="H380" s="392"/>
      <c r="I380" s="392"/>
      <c r="J380" s="392"/>
      <c r="K380" s="392"/>
      <c r="L380" s="392"/>
      <c r="M380" s="392"/>
      <c r="N380" s="392"/>
      <c r="O380" s="392"/>
      <c r="P380" s="392"/>
      <c r="Q380" s="392"/>
      <c r="R380" s="392"/>
      <c r="S380" s="392"/>
      <c r="T380" s="392"/>
      <c r="U380" s="392"/>
      <c r="V380" s="392"/>
      <c r="W380" s="392"/>
      <c r="X380" s="392"/>
      <c r="Y380" s="392"/>
      <c r="Z380" s="392"/>
    </row>
    <row r="381" spans="1:26" ht="15.75" customHeight="1">
      <c r="A381" s="392"/>
      <c r="B381" s="392"/>
      <c r="C381" s="392"/>
      <c r="D381" s="392"/>
      <c r="E381" s="392"/>
      <c r="F381" s="392"/>
      <c r="G381" s="392"/>
      <c r="H381" s="392"/>
      <c r="I381" s="392"/>
      <c r="J381" s="392"/>
      <c r="K381" s="392"/>
      <c r="L381" s="392"/>
      <c r="M381" s="392"/>
      <c r="N381" s="392"/>
      <c r="O381" s="392"/>
      <c r="P381" s="392"/>
      <c r="Q381" s="392"/>
      <c r="R381" s="392"/>
      <c r="S381" s="392"/>
      <c r="T381" s="392"/>
      <c r="U381" s="392"/>
      <c r="V381" s="392"/>
      <c r="W381" s="392"/>
      <c r="X381" s="392"/>
      <c r="Y381" s="392"/>
      <c r="Z381" s="392"/>
    </row>
    <row r="382" spans="1:26" ht="15.75" customHeight="1">
      <c r="A382" s="392"/>
      <c r="B382" s="392"/>
      <c r="C382" s="392"/>
      <c r="D382" s="392"/>
      <c r="E382" s="392"/>
      <c r="F382" s="392"/>
      <c r="G382" s="392"/>
      <c r="H382" s="392"/>
      <c r="I382" s="392"/>
      <c r="J382" s="392"/>
      <c r="K382" s="392"/>
      <c r="L382" s="392"/>
      <c r="M382" s="392"/>
      <c r="N382" s="392"/>
      <c r="O382" s="392"/>
      <c r="P382" s="392"/>
      <c r="Q382" s="392"/>
      <c r="R382" s="392"/>
      <c r="S382" s="392"/>
      <c r="T382" s="392"/>
      <c r="U382" s="392"/>
      <c r="V382" s="392"/>
      <c r="W382" s="392"/>
      <c r="X382" s="392"/>
      <c r="Y382" s="392"/>
      <c r="Z382" s="392"/>
    </row>
    <row r="383" spans="1:26" ht="15.75" customHeight="1">
      <c r="A383" s="392"/>
      <c r="B383" s="392"/>
      <c r="C383" s="392"/>
      <c r="D383" s="392"/>
      <c r="E383" s="392"/>
      <c r="F383" s="392"/>
      <c r="G383" s="392"/>
      <c r="H383" s="392"/>
      <c r="I383" s="392"/>
      <c r="J383" s="392"/>
      <c r="K383" s="392"/>
      <c r="L383" s="392"/>
      <c r="M383" s="392"/>
      <c r="N383" s="392"/>
      <c r="O383" s="392"/>
      <c r="P383" s="392"/>
      <c r="Q383" s="392"/>
      <c r="R383" s="392"/>
      <c r="S383" s="392"/>
      <c r="T383" s="392"/>
      <c r="U383" s="392"/>
      <c r="V383" s="392"/>
      <c r="W383" s="392"/>
      <c r="X383" s="392"/>
      <c r="Y383" s="392"/>
      <c r="Z383" s="392"/>
    </row>
    <row r="384" spans="1:26" ht="15.75" customHeight="1">
      <c r="A384" s="392"/>
      <c r="B384" s="392"/>
      <c r="C384" s="392"/>
      <c r="D384" s="392"/>
      <c r="E384" s="392"/>
      <c r="F384" s="392"/>
      <c r="G384" s="392"/>
      <c r="H384" s="392"/>
      <c r="I384" s="392"/>
      <c r="J384" s="392"/>
      <c r="K384" s="392"/>
      <c r="L384" s="392"/>
      <c r="M384" s="392"/>
      <c r="N384" s="392"/>
      <c r="O384" s="392"/>
      <c r="P384" s="392"/>
      <c r="Q384" s="392"/>
      <c r="R384" s="392"/>
      <c r="S384" s="392"/>
      <c r="T384" s="392"/>
      <c r="U384" s="392"/>
      <c r="V384" s="392"/>
      <c r="W384" s="392"/>
      <c r="X384" s="392"/>
      <c r="Y384" s="392"/>
      <c r="Z384" s="392"/>
    </row>
    <row r="385" spans="1:26" ht="15.75" customHeight="1">
      <c r="A385" s="392"/>
      <c r="B385" s="392"/>
      <c r="C385" s="392"/>
      <c r="D385" s="392"/>
      <c r="E385" s="392"/>
      <c r="F385" s="392"/>
      <c r="G385" s="392"/>
      <c r="H385" s="392"/>
      <c r="I385" s="392"/>
      <c r="J385" s="392"/>
      <c r="K385" s="392"/>
      <c r="L385" s="392"/>
      <c r="M385" s="392"/>
      <c r="N385" s="392"/>
      <c r="O385" s="392"/>
      <c r="P385" s="392"/>
      <c r="Q385" s="392"/>
      <c r="R385" s="392"/>
      <c r="S385" s="392"/>
      <c r="T385" s="392"/>
      <c r="U385" s="392"/>
      <c r="V385" s="392"/>
      <c r="W385" s="392"/>
      <c r="X385" s="392"/>
      <c r="Y385" s="392"/>
      <c r="Z385" s="392"/>
    </row>
    <row r="386" spans="1:26" ht="15.75" customHeight="1">
      <c r="A386" s="392"/>
      <c r="B386" s="392"/>
      <c r="C386" s="392"/>
      <c r="D386" s="392"/>
      <c r="E386" s="392"/>
      <c r="F386" s="392"/>
      <c r="G386" s="392"/>
      <c r="H386" s="392"/>
      <c r="I386" s="392"/>
      <c r="J386" s="392"/>
      <c r="K386" s="392"/>
      <c r="L386" s="392"/>
      <c r="M386" s="392"/>
      <c r="N386" s="392"/>
      <c r="O386" s="392"/>
      <c r="P386" s="392"/>
      <c r="Q386" s="392"/>
      <c r="R386" s="392"/>
      <c r="S386" s="392"/>
      <c r="T386" s="392"/>
      <c r="U386" s="392"/>
      <c r="V386" s="392"/>
      <c r="W386" s="392"/>
      <c r="X386" s="392"/>
      <c r="Y386" s="392"/>
      <c r="Z386" s="392"/>
    </row>
    <row r="387" spans="1:26" ht="15.75" customHeight="1">
      <c r="A387" s="392"/>
      <c r="B387" s="392"/>
      <c r="C387" s="392"/>
      <c r="D387" s="392"/>
      <c r="E387" s="392"/>
      <c r="F387" s="392"/>
      <c r="G387" s="392"/>
      <c r="H387" s="392"/>
      <c r="I387" s="392"/>
      <c r="J387" s="392"/>
      <c r="K387" s="392"/>
      <c r="L387" s="392"/>
      <c r="M387" s="392"/>
      <c r="N387" s="392"/>
      <c r="O387" s="392"/>
      <c r="P387" s="392"/>
      <c r="Q387" s="392"/>
      <c r="R387" s="392"/>
      <c r="S387" s="392"/>
      <c r="T387" s="392"/>
      <c r="U387" s="392"/>
      <c r="V387" s="392"/>
      <c r="W387" s="392"/>
      <c r="X387" s="392"/>
      <c r="Y387" s="392"/>
      <c r="Z387" s="392"/>
    </row>
    <row r="388" spans="1:26" ht="15.75" customHeight="1">
      <c r="A388" s="392"/>
      <c r="B388" s="392"/>
      <c r="C388" s="392"/>
      <c r="D388" s="392"/>
      <c r="E388" s="392"/>
      <c r="F388" s="392"/>
      <c r="G388" s="392"/>
      <c r="H388" s="392"/>
      <c r="I388" s="392"/>
      <c r="J388" s="392"/>
      <c r="K388" s="392"/>
      <c r="L388" s="392"/>
      <c r="M388" s="392"/>
      <c r="N388" s="392"/>
      <c r="O388" s="392"/>
      <c r="P388" s="392"/>
      <c r="Q388" s="392"/>
      <c r="R388" s="392"/>
      <c r="S388" s="392"/>
      <c r="T388" s="392"/>
      <c r="U388" s="392"/>
      <c r="V388" s="392"/>
      <c r="W388" s="392"/>
      <c r="X388" s="392"/>
      <c r="Y388" s="392"/>
      <c r="Z388" s="392"/>
    </row>
    <row r="389" spans="1:26" ht="15.75" customHeight="1">
      <c r="A389" s="392"/>
      <c r="B389" s="392"/>
      <c r="C389" s="392"/>
      <c r="D389" s="392"/>
      <c r="E389" s="392"/>
      <c r="F389" s="392"/>
      <c r="G389" s="392"/>
      <c r="H389" s="392"/>
      <c r="I389" s="392"/>
      <c r="J389" s="392"/>
      <c r="K389" s="392"/>
      <c r="L389" s="392"/>
      <c r="M389" s="392"/>
      <c r="N389" s="392"/>
      <c r="O389" s="392"/>
      <c r="P389" s="392"/>
      <c r="Q389" s="392"/>
      <c r="R389" s="392"/>
      <c r="S389" s="392"/>
      <c r="T389" s="392"/>
      <c r="U389" s="392"/>
      <c r="V389" s="392"/>
      <c r="W389" s="392"/>
      <c r="X389" s="392"/>
      <c r="Y389" s="392"/>
      <c r="Z389" s="392"/>
    </row>
    <row r="390" spans="1:26" ht="15.75" customHeight="1">
      <c r="A390" s="392"/>
      <c r="B390" s="392"/>
      <c r="C390" s="392"/>
      <c r="D390" s="392"/>
      <c r="E390" s="392"/>
      <c r="F390" s="392"/>
      <c r="G390" s="392"/>
      <c r="H390" s="392"/>
      <c r="I390" s="392"/>
      <c r="J390" s="392"/>
      <c r="K390" s="392"/>
      <c r="L390" s="392"/>
      <c r="M390" s="392"/>
      <c r="N390" s="392"/>
      <c r="O390" s="392"/>
      <c r="P390" s="392"/>
      <c r="Q390" s="392"/>
      <c r="R390" s="392"/>
      <c r="S390" s="392"/>
      <c r="T390" s="392"/>
      <c r="U390" s="392"/>
      <c r="V390" s="392"/>
      <c r="W390" s="392"/>
      <c r="X390" s="392"/>
      <c r="Y390" s="392"/>
      <c r="Z390" s="392"/>
    </row>
    <row r="391" spans="1:26" ht="15.75" customHeight="1">
      <c r="A391" s="392"/>
      <c r="B391" s="392"/>
      <c r="C391" s="392"/>
      <c r="D391" s="392"/>
      <c r="E391" s="392"/>
      <c r="F391" s="392"/>
      <c r="G391" s="392"/>
      <c r="H391" s="392"/>
      <c r="I391" s="392"/>
      <c r="J391" s="392"/>
      <c r="K391" s="392"/>
      <c r="L391" s="392"/>
      <c r="M391" s="392"/>
      <c r="N391" s="392"/>
      <c r="O391" s="392"/>
      <c r="P391" s="392"/>
      <c r="Q391" s="392"/>
      <c r="R391" s="392"/>
      <c r="S391" s="392"/>
      <c r="T391" s="392"/>
      <c r="U391" s="392"/>
      <c r="V391" s="392"/>
      <c r="W391" s="392"/>
      <c r="X391" s="392"/>
      <c r="Y391" s="392"/>
      <c r="Z391" s="392"/>
    </row>
    <row r="392" spans="1:26" ht="15.75" customHeight="1">
      <c r="A392" s="392"/>
      <c r="B392" s="392"/>
      <c r="C392" s="392"/>
      <c r="D392" s="392"/>
      <c r="E392" s="392"/>
      <c r="F392" s="392"/>
      <c r="G392" s="392"/>
      <c r="H392" s="392"/>
      <c r="I392" s="392"/>
      <c r="J392" s="392"/>
      <c r="K392" s="392"/>
      <c r="L392" s="392"/>
      <c r="M392" s="392"/>
      <c r="N392" s="392"/>
      <c r="O392" s="392"/>
      <c r="P392" s="392"/>
      <c r="Q392" s="392"/>
      <c r="R392" s="392"/>
      <c r="S392" s="392"/>
      <c r="T392" s="392"/>
      <c r="U392" s="392"/>
      <c r="V392" s="392"/>
      <c r="W392" s="392"/>
      <c r="X392" s="392"/>
      <c r="Y392" s="392"/>
      <c r="Z392" s="392"/>
    </row>
    <row r="393" spans="1:26" ht="15.75" customHeight="1">
      <c r="A393" s="392"/>
      <c r="B393" s="392"/>
      <c r="C393" s="392"/>
      <c r="D393" s="392"/>
      <c r="E393" s="392"/>
      <c r="F393" s="392"/>
      <c r="G393" s="392"/>
      <c r="H393" s="392"/>
      <c r="I393" s="392"/>
      <c r="J393" s="392"/>
      <c r="K393" s="392"/>
      <c r="L393" s="392"/>
      <c r="M393" s="392"/>
      <c r="N393" s="392"/>
      <c r="O393" s="392"/>
      <c r="P393" s="392"/>
      <c r="Q393" s="392"/>
      <c r="R393" s="392"/>
      <c r="S393" s="392"/>
      <c r="T393" s="392"/>
      <c r="U393" s="392"/>
      <c r="V393" s="392"/>
      <c r="W393" s="392"/>
      <c r="X393" s="392"/>
      <c r="Y393" s="392"/>
      <c r="Z393" s="392"/>
    </row>
    <row r="394" spans="1:26" ht="15.75" customHeight="1">
      <c r="A394" s="392"/>
      <c r="B394" s="392"/>
      <c r="C394" s="392"/>
      <c r="D394" s="392"/>
      <c r="E394" s="392"/>
      <c r="F394" s="392"/>
      <c r="G394" s="392"/>
      <c r="H394" s="392"/>
      <c r="I394" s="392"/>
      <c r="J394" s="392"/>
      <c r="K394" s="392"/>
      <c r="L394" s="392"/>
      <c r="M394" s="392"/>
      <c r="N394" s="392"/>
      <c r="O394" s="392"/>
      <c r="P394" s="392"/>
      <c r="Q394" s="392"/>
      <c r="R394" s="392"/>
      <c r="S394" s="392"/>
      <c r="T394" s="392"/>
      <c r="U394" s="392"/>
      <c r="V394" s="392"/>
      <c r="W394" s="392"/>
      <c r="X394" s="392"/>
      <c r="Y394" s="392"/>
      <c r="Z394" s="392"/>
    </row>
    <row r="395" spans="1:26" ht="15.75" customHeight="1">
      <c r="A395" s="392"/>
      <c r="B395" s="392"/>
      <c r="C395" s="392"/>
      <c r="D395" s="392"/>
      <c r="E395" s="392"/>
      <c r="F395" s="392"/>
      <c r="G395" s="392"/>
      <c r="H395" s="392"/>
      <c r="I395" s="392"/>
      <c r="J395" s="392"/>
      <c r="K395" s="392"/>
      <c r="L395" s="392"/>
      <c r="M395" s="392"/>
      <c r="N395" s="392"/>
      <c r="O395" s="392"/>
      <c r="P395" s="392"/>
      <c r="Q395" s="392"/>
      <c r="R395" s="392"/>
      <c r="S395" s="392"/>
      <c r="T395" s="392"/>
      <c r="U395" s="392"/>
      <c r="V395" s="392"/>
      <c r="W395" s="392"/>
      <c r="X395" s="392"/>
      <c r="Y395" s="392"/>
      <c r="Z395" s="392"/>
    </row>
    <row r="396" spans="1:26" ht="15.75" customHeight="1">
      <c r="A396" s="392"/>
      <c r="B396" s="392"/>
      <c r="C396" s="392"/>
      <c r="D396" s="392"/>
      <c r="E396" s="392"/>
      <c r="F396" s="392"/>
      <c r="G396" s="392"/>
      <c r="H396" s="392"/>
      <c r="I396" s="392"/>
      <c r="J396" s="392"/>
      <c r="K396" s="392"/>
      <c r="L396" s="392"/>
      <c r="M396" s="392"/>
      <c r="N396" s="392"/>
      <c r="O396" s="392"/>
      <c r="P396" s="392"/>
      <c r="Q396" s="392"/>
      <c r="R396" s="392"/>
      <c r="S396" s="392"/>
      <c r="T396" s="392"/>
      <c r="U396" s="392"/>
      <c r="V396" s="392"/>
      <c r="W396" s="392"/>
      <c r="X396" s="392"/>
      <c r="Y396" s="392"/>
      <c r="Z396" s="392"/>
    </row>
    <row r="397" spans="1:26" ht="15.75" customHeight="1">
      <c r="A397" s="392"/>
      <c r="B397" s="392"/>
      <c r="C397" s="392"/>
      <c r="D397" s="392"/>
      <c r="E397" s="392"/>
      <c r="F397" s="392"/>
      <c r="G397" s="392"/>
      <c r="H397" s="392"/>
      <c r="I397" s="392"/>
      <c r="J397" s="392"/>
      <c r="K397" s="392"/>
      <c r="L397" s="392"/>
      <c r="M397" s="392"/>
      <c r="N397" s="392"/>
      <c r="O397" s="392"/>
      <c r="P397" s="392"/>
      <c r="Q397" s="392"/>
      <c r="R397" s="392"/>
      <c r="S397" s="392"/>
      <c r="T397" s="392"/>
      <c r="U397" s="392"/>
      <c r="V397" s="392"/>
      <c r="W397" s="392"/>
      <c r="X397" s="392"/>
      <c r="Y397" s="392"/>
      <c r="Z397" s="392"/>
    </row>
    <row r="398" spans="1:26" ht="15.75" customHeight="1">
      <c r="A398" s="392"/>
      <c r="B398" s="392"/>
      <c r="C398" s="392"/>
      <c r="D398" s="392"/>
      <c r="E398" s="392"/>
      <c r="F398" s="392"/>
      <c r="G398" s="392"/>
      <c r="H398" s="392"/>
      <c r="I398" s="392"/>
      <c r="J398" s="392"/>
      <c r="K398" s="392"/>
      <c r="L398" s="392"/>
      <c r="M398" s="392"/>
      <c r="N398" s="392"/>
      <c r="O398" s="392"/>
      <c r="P398" s="392"/>
      <c r="Q398" s="392"/>
      <c r="R398" s="392"/>
      <c r="S398" s="392"/>
      <c r="T398" s="392"/>
      <c r="U398" s="392"/>
      <c r="V398" s="392"/>
      <c r="W398" s="392"/>
      <c r="X398" s="392"/>
      <c r="Y398" s="392"/>
      <c r="Z398" s="392"/>
    </row>
    <row r="399" spans="1:26" ht="15.75" customHeight="1">
      <c r="A399" s="392"/>
      <c r="B399" s="392"/>
      <c r="C399" s="392"/>
      <c r="D399" s="392"/>
      <c r="E399" s="392"/>
      <c r="F399" s="392"/>
      <c r="G399" s="392"/>
      <c r="H399" s="392"/>
      <c r="I399" s="392"/>
      <c r="J399" s="392"/>
      <c r="K399" s="392"/>
      <c r="L399" s="392"/>
      <c r="M399" s="392"/>
      <c r="N399" s="392"/>
      <c r="O399" s="392"/>
      <c r="P399" s="392"/>
      <c r="Q399" s="392"/>
      <c r="R399" s="392"/>
      <c r="S399" s="392"/>
      <c r="T399" s="392"/>
      <c r="U399" s="392"/>
      <c r="V399" s="392"/>
      <c r="W399" s="392"/>
      <c r="X399" s="392"/>
      <c r="Y399" s="392"/>
      <c r="Z399" s="392"/>
    </row>
    <row r="400" spans="1:26" ht="15.75" customHeight="1">
      <c r="A400" s="392"/>
      <c r="B400" s="392"/>
      <c r="C400" s="392"/>
      <c r="D400" s="392"/>
      <c r="E400" s="392"/>
      <c r="F400" s="392"/>
      <c r="G400" s="392"/>
      <c r="H400" s="392"/>
      <c r="I400" s="392"/>
      <c r="J400" s="392"/>
      <c r="K400" s="392"/>
      <c r="L400" s="392"/>
      <c r="M400" s="392"/>
      <c r="N400" s="392"/>
      <c r="O400" s="392"/>
      <c r="P400" s="392"/>
      <c r="Q400" s="392"/>
      <c r="R400" s="392"/>
      <c r="S400" s="392"/>
      <c r="T400" s="392"/>
      <c r="U400" s="392"/>
      <c r="V400" s="392"/>
      <c r="W400" s="392"/>
      <c r="X400" s="392"/>
      <c r="Y400" s="392"/>
      <c r="Z400" s="392"/>
    </row>
    <row r="401" spans="1:26" ht="15.75" customHeight="1">
      <c r="A401" s="392"/>
      <c r="B401" s="392"/>
      <c r="C401" s="392"/>
      <c r="D401" s="392"/>
      <c r="E401" s="392"/>
      <c r="F401" s="392"/>
      <c r="G401" s="392"/>
      <c r="H401" s="392"/>
      <c r="I401" s="392"/>
      <c r="J401" s="392"/>
      <c r="K401" s="392"/>
      <c r="L401" s="392"/>
      <c r="M401" s="392"/>
      <c r="N401" s="392"/>
      <c r="O401" s="392"/>
      <c r="P401" s="392"/>
      <c r="Q401" s="392"/>
      <c r="R401" s="392"/>
      <c r="S401" s="392"/>
      <c r="T401" s="392"/>
      <c r="U401" s="392"/>
      <c r="V401" s="392"/>
      <c r="W401" s="392"/>
      <c r="X401" s="392"/>
      <c r="Y401" s="392"/>
      <c r="Z401" s="392"/>
    </row>
    <row r="402" spans="1:26" ht="15.75" customHeight="1">
      <c r="A402" s="392"/>
      <c r="B402" s="392"/>
      <c r="C402" s="392"/>
      <c r="D402" s="392"/>
      <c r="E402" s="392"/>
      <c r="F402" s="392"/>
      <c r="G402" s="392"/>
      <c r="H402" s="392"/>
      <c r="I402" s="392"/>
      <c r="J402" s="392"/>
      <c r="K402" s="392"/>
      <c r="L402" s="392"/>
      <c r="M402" s="392"/>
      <c r="N402" s="392"/>
      <c r="O402" s="392"/>
      <c r="P402" s="392"/>
      <c r="Q402" s="392"/>
      <c r="R402" s="392"/>
      <c r="S402" s="392"/>
      <c r="T402" s="392"/>
      <c r="U402" s="392"/>
      <c r="V402" s="392"/>
      <c r="W402" s="392"/>
      <c r="X402" s="392"/>
      <c r="Y402" s="392"/>
      <c r="Z402" s="392"/>
    </row>
    <row r="403" spans="1:26" ht="15.75" customHeight="1">
      <c r="A403" s="392"/>
      <c r="B403" s="392"/>
      <c r="C403" s="392"/>
      <c r="D403" s="392"/>
      <c r="E403" s="392"/>
      <c r="F403" s="392"/>
      <c r="G403" s="392"/>
      <c r="H403" s="392"/>
      <c r="I403" s="392"/>
      <c r="J403" s="392"/>
      <c r="K403" s="392"/>
      <c r="L403" s="392"/>
      <c r="M403" s="392"/>
      <c r="N403" s="392"/>
      <c r="O403" s="392"/>
      <c r="P403" s="392"/>
      <c r="Q403" s="392"/>
      <c r="R403" s="392"/>
      <c r="S403" s="392"/>
      <c r="T403" s="392"/>
      <c r="U403" s="392"/>
      <c r="V403" s="392"/>
      <c r="W403" s="392"/>
      <c r="X403" s="392"/>
      <c r="Y403" s="392"/>
      <c r="Z403" s="392"/>
    </row>
    <row r="404" spans="1:26" ht="15.75" customHeight="1">
      <c r="A404" s="392"/>
      <c r="B404" s="392"/>
      <c r="C404" s="392"/>
      <c r="D404" s="392"/>
      <c r="E404" s="392"/>
      <c r="F404" s="392"/>
      <c r="G404" s="392"/>
      <c r="H404" s="392"/>
      <c r="I404" s="392"/>
      <c r="J404" s="392"/>
      <c r="K404" s="392"/>
      <c r="L404" s="392"/>
      <c r="M404" s="392"/>
      <c r="N404" s="392"/>
      <c r="O404" s="392"/>
      <c r="P404" s="392"/>
      <c r="Q404" s="392"/>
      <c r="R404" s="392"/>
      <c r="S404" s="392"/>
      <c r="T404" s="392"/>
      <c r="U404" s="392"/>
      <c r="V404" s="392"/>
      <c r="W404" s="392"/>
      <c r="X404" s="392"/>
      <c r="Y404" s="392"/>
      <c r="Z404" s="392"/>
    </row>
    <row r="405" spans="1:26" ht="15.75" customHeight="1">
      <c r="A405" s="392"/>
      <c r="B405" s="392"/>
      <c r="C405" s="392"/>
      <c r="D405" s="392"/>
      <c r="E405" s="392"/>
      <c r="F405" s="392"/>
      <c r="G405" s="392"/>
      <c r="H405" s="392"/>
      <c r="I405" s="392"/>
      <c r="J405" s="392"/>
      <c r="K405" s="392"/>
      <c r="L405" s="392"/>
      <c r="M405" s="392"/>
      <c r="N405" s="392"/>
      <c r="O405" s="392"/>
      <c r="P405" s="392"/>
      <c r="Q405" s="392"/>
      <c r="R405" s="392"/>
      <c r="S405" s="392"/>
      <c r="T405" s="392"/>
      <c r="U405" s="392"/>
      <c r="V405" s="392"/>
      <c r="W405" s="392"/>
      <c r="X405" s="392"/>
      <c r="Y405" s="392"/>
      <c r="Z405" s="392"/>
    </row>
    <row r="406" spans="1:26" ht="15.75" customHeight="1">
      <c r="A406" s="392"/>
      <c r="B406" s="392"/>
      <c r="C406" s="392"/>
      <c r="D406" s="392"/>
      <c r="E406" s="392"/>
      <c r="F406" s="392"/>
      <c r="G406" s="392"/>
      <c r="H406" s="392"/>
      <c r="I406" s="392"/>
      <c r="J406" s="392"/>
      <c r="K406" s="392"/>
      <c r="L406" s="392"/>
      <c r="M406" s="392"/>
      <c r="N406" s="392"/>
      <c r="O406" s="392"/>
      <c r="P406" s="392"/>
      <c r="Q406" s="392"/>
      <c r="R406" s="392"/>
      <c r="S406" s="392"/>
      <c r="T406" s="392"/>
      <c r="U406" s="392"/>
      <c r="V406" s="392"/>
      <c r="W406" s="392"/>
      <c r="X406" s="392"/>
      <c r="Y406" s="392"/>
      <c r="Z406" s="392"/>
    </row>
    <row r="407" spans="1:26" ht="15.75" customHeight="1">
      <c r="A407" s="392"/>
      <c r="B407" s="392"/>
      <c r="C407" s="392"/>
      <c r="D407" s="392"/>
      <c r="E407" s="392"/>
      <c r="F407" s="392"/>
      <c r="G407" s="392"/>
      <c r="H407" s="392"/>
      <c r="I407" s="392"/>
      <c r="J407" s="392"/>
      <c r="K407" s="392"/>
      <c r="L407" s="392"/>
      <c r="M407" s="392"/>
      <c r="N407" s="392"/>
      <c r="O407" s="392"/>
      <c r="P407" s="392"/>
      <c r="Q407" s="392"/>
      <c r="R407" s="392"/>
      <c r="S407" s="392"/>
      <c r="T407" s="392"/>
      <c r="U407" s="392"/>
      <c r="V407" s="392"/>
      <c r="W407" s="392"/>
      <c r="X407" s="392"/>
      <c r="Y407" s="392"/>
      <c r="Z407" s="392"/>
    </row>
    <row r="408" spans="1:26" ht="15.75" customHeight="1">
      <c r="A408" s="392"/>
      <c r="B408" s="392"/>
      <c r="C408" s="392"/>
      <c r="D408" s="392"/>
      <c r="E408" s="392"/>
      <c r="F408" s="392"/>
      <c r="G408" s="392"/>
      <c r="H408" s="392"/>
      <c r="I408" s="392"/>
      <c r="J408" s="392"/>
      <c r="K408" s="392"/>
      <c r="L408" s="392"/>
      <c r="M408" s="392"/>
      <c r="N408" s="392"/>
      <c r="O408" s="392"/>
      <c r="P408" s="392"/>
      <c r="Q408" s="392"/>
      <c r="R408" s="392"/>
      <c r="S408" s="392"/>
      <c r="T408" s="392"/>
      <c r="U408" s="392"/>
      <c r="V408" s="392"/>
      <c r="W408" s="392"/>
      <c r="X408" s="392"/>
      <c r="Y408" s="392"/>
      <c r="Z408" s="392"/>
    </row>
    <row r="409" spans="1:26" ht="15.75" customHeight="1">
      <c r="A409" s="392"/>
      <c r="B409" s="392"/>
      <c r="C409" s="392"/>
      <c r="D409" s="392"/>
      <c r="E409" s="392"/>
      <c r="F409" s="392"/>
      <c r="G409" s="392"/>
      <c r="H409" s="392"/>
      <c r="I409" s="392"/>
      <c r="J409" s="392"/>
      <c r="K409" s="392"/>
      <c r="L409" s="392"/>
      <c r="M409" s="392"/>
      <c r="N409" s="392"/>
      <c r="O409" s="392"/>
      <c r="P409" s="392"/>
      <c r="Q409" s="392"/>
      <c r="R409" s="392"/>
      <c r="S409" s="392"/>
      <c r="T409" s="392"/>
      <c r="U409" s="392"/>
      <c r="V409" s="392"/>
      <c r="W409" s="392"/>
      <c r="X409" s="392"/>
      <c r="Y409" s="392"/>
      <c r="Z409" s="392"/>
    </row>
    <row r="410" spans="1:26" ht="15.75" customHeight="1">
      <c r="A410" s="392"/>
      <c r="B410" s="392"/>
      <c r="C410" s="392"/>
      <c r="D410" s="392"/>
      <c r="E410" s="392"/>
      <c r="F410" s="392"/>
      <c r="G410" s="392"/>
      <c r="H410" s="392"/>
      <c r="I410" s="392"/>
      <c r="J410" s="392"/>
      <c r="K410" s="392"/>
      <c r="L410" s="392"/>
      <c r="M410" s="392"/>
      <c r="N410" s="392"/>
      <c r="O410" s="392"/>
      <c r="P410" s="392"/>
      <c r="Q410" s="392"/>
      <c r="R410" s="392"/>
      <c r="S410" s="392"/>
      <c r="T410" s="392"/>
      <c r="U410" s="392"/>
      <c r="V410" s="392"/>
      <c r="W410" s="392"/>
      <c r="X410" s="392"/>
      <c r="Y410" s="392"/>
      <c r="Z410" s="392"/>
    </row>
    <row r="411" spans="1:26" ht="15.75" customHeight="1">
      <c r="A411" s="392"/>
      <c r="B411" s="392"/>
      <c r="C411" s="392"/>
      <c r="D411" s="392"/>
      <c r="E411" s="392"/>
      <c r="F411" s="392"/>
      <c r="G411" s="392"/>
      <c r="H411" s="392"/>
      <c r="I411" s="392"/>
      <c r="J411" s="392"/>
      <c r="K411" s="392"/>
      <c r="L411" s="392"/>
      <c r="M411" s="392"/>
      <c r="N411" s="392"/>
      <c r="O411" s="392"/>
      <c r="P411" s="392"/>
      <c r="Q411" s="392"/>
      <c r="R411" s="392"/>
      <c r="S411" s="392"/>
      <c r="T411" s="392"/>
      <c r="U411" s="392"/>
      <c r="V411" s="392"/>
      <c r="W411" s="392"/>
      <c r="X411" s="392"/>
      <c r="Y411" s="392"/>
      <c r="Z411" s="392"/>
    </row>
    <row r="412" spans="1:26" ht="15.75" customHeight="1">
      <c r="A412" s="392"/>
      <c r="B412" s="392"/>
      <c r="C412" s="392"/>
      <c r="D412" s="392"/>
      <c r="E412" s="392"/>
      <c r="F412" s="392"/>
      <c r="G412" s="392"/>
      <c r="H412" s="392"/>
      <c r="I412" s="392"/>
      <c r="J412" s="392"/>
      <c r="K412" s="392"/>
      <c r="L412" s="392"/>
      <c r="M412" s="392"/>
      <c r="N412" s="392"/>
      <c r="O412" s="392"/>
      <c r="P412" s="392"/>
      <c r="Q412" s="392"/>
      <c r="R412" s="392"/>
      <c r="S412" s="392"/>
      <c r="T412" s="392"/>
      <c r="U412" s="392"/>
      <c r="V412" s="392"/>
      <c r="W412" s="392"/>
      <c r="X412" s="392"/>
      <c r="Y412" s="392"/>
      <c r="Z412" s="392"/>
    </row>
    <row r="413" spans="1:26" ht="15.75" customHeight="1">
      <c r="A413" s="392"/>
      <c r="B413" s="392"/>
      <c r="C413" s="392"/>
      <c r="D413" s="392"/>
      <c r="E413" s="392"/>
      <c r="F413" s="392"/>
      <c r="G413" s="392"/>
      <c r="H413" s="392"/>
      <c r="I413" s="392"/>
      <c r="J413" s="392"/>
      <c r="K413" s="392"/>
      <c r="L413" s="392"/>
      <c r="M413" s="392"/>
      <c r="N413" s="392"/>
      <c r="O413" s="392"/>
      <c r="P413" s="392"/>
      <c r="Q413" s="392"/>
      <c r="R413" s="392"/>
      <c r="S413" s="392"/>
      <c r="T413" s="392"/>
      <c r="U413" s="392"/>
      <c r="V413" s="392"/>
      <c r="W413" s="392"/>
      <c r="X413" s="392"/>
      <c r="Y413" s="392"/>
      <c r="Z413" s="392"/>
    </row>
    <row r="414" spans="1:26" ht="15.75" customHeight="1">
      <c r="A414" s="392"/>
      <c r="B414" s="392"/>
      <c r="C414" s="392"/>
      <c r="D414" s="392"/>
      <c r="E414" s="392"/>
      <c r="F414" s="392"/>
      <c r="G414" s="392"/>
      <c r="H414" s="392"/>
      <c r="I414" s="392"/>
      <c r="J414" s="392"/>
      <c r="K414" s="392"/>
      <c r="L414" s="392"/>
      <c r="M414" s="392"/>
      <c r="N414" s="392"/>
      <c r="O414" s="392"/>
      <c r="P414" s="392"/>
      <c r="Q414" s="392"/>
      <c r="R414" s="392"/>
      <c r="S414" s="392"/>
      <c r="T414" s="392"/>
      <c r="U414" s="392"/>
      <c r="V414" s="392"/>
      <c r="W414" s="392"/>
      <c r="X414" s="392"/>
      <c r="Y414" s="392"/>
      <c r="Z414" s="392"/>
    </row>
    <row r="415" spans="1:26" ht="15.75" customHeight="1">
      <c r="A415" s="392"/>
      <c r="B415" s="392"/>
      <c r="C415" s="392"/>
      <c r="D415" s="392"/>
      <c r="E415" s="392"/>
      <c r="F415" s="392"/>
      <c r="G415" s="392"/>
      <c r="H415" s="392"/>
      <c r="I415" s="392"/>
      <c r="J415" s="392"/>
      <c r="K415" s="392"/>
      <c r="L415" s="392"/>
      <c r="M415" s="392"/>
      <c r="N415" s="392"/>
      <c r="O415" s="392"/>
      <c r="P415" s="392"/>
      <c r="Q415" s="392"/>
      <c r="R415" s="392"/>
      <c r="S415" s="392"/>
      <c r="T415" s="392"/>
      <c r="U415" s="392"/>
      <c r="V415" s="392"/>
      <c r="W415" s="392"/>
      <c r="X415" s="392"/>
      <c r="Y415" s="392"/>
      <c r="Z415" s="392"/>
    </row>
    <row r="416" spans="1:26" ht="15.75" customHeight="1">
      <c r="A416" s="392"/>
      <c r="B416" s="392"/>
      <c r="C416" s="392"/>
      <c r="D416" s="392"/>
      <c r="E416" s="392"/>
      <c r="F416" s="392"/>
      <c r="G416" s="392"/>
      <c r="H416" s="392"/>
      <c r="I416" s="392"/>
      <c r="J416" s="392"/>
      <c r="K416" s="392"/>
      <c r="L416" s="392"/>
      <c r="M416" s="392"/>
      <c r="N416" s="392"/>
      <c r="O416" s="392"/>
      <c r="P416" s="392"/>
      <c r="Q416" s="392"/>
      <c r="R416" s="392"/>
      <c r="S416" s="392"/>
      <c r="T416" s="392"/>
      <c r="U416" s="392"/>
      <c r="V416" s="392"/>
      <c r="W416" s="392"/>
      <c r="X416" s="392"/>
      <c r="Y416" s="392"/>
      <c r="Z416" s="392"/>
    </row>
    <row r="417" spans="1:26" ht="15.75" customHeight="1">
      <c r="A417" s="392"/>
      <c r="B417" s="392"/>
      <c r="C417" s="392"/>
      <c r="D417" s="392"/>
      <c r="E417" s="392"/>
      <c r="F417" s="392"/>
      <c r="G417" s="392"/>
      <c r="H417" s="392"/>
      <c r="I417" s="392"/>
      <c r="J417" s="392"/>
      <c r="K417" s="392"/>
      <c r="L417" s="392"/>
      <c r="M417" s="392"/>
      <c r="N417" s="392"/>
      <c r="O417" s="392"/>
      <c r="P417" s="392"/>
      <c r="Q417" s="392"/>
      <c r="R417" s="392"/>
      <c r="S417" s="392"/>
      <c r="T417" s="392"/>
      <c r="U417" s="392"/>
      <c r="V417" s="392"/>
      <c r="W417" s="392"/>
      <c r="X417" s="392"/>
      <c r="Y417" s="392"/>
      <c r="Z417" s="392"/>
    </row>
    <row r="418" spans="1:26" ht="15.75" customHeight="1">
      <c r="A418" s="392"/>
      <c r="B418" s="392"/>
      <c r="C418" s="392"/>
      <c r="D418" s="392"/>
      <c r="E418" s="392"/>
      <c r="F418" s="392"/>
      <c r="G418" s="392"/>
      <c r="H418" s="392"/>
      <c r="I418" s="392"/>
      <c r="J418" s="392"/>
      <c r="K418" s="392"/>
      <c r="L418" s="392"/>
      <c r="M418" s="392"/>
      <c r="N418" s="392"/>
      <c r="O418" s="392"/>
      <c r="P418" s="392"/>
      <c r="Q418" s="392"/>
      <c r="R418" s="392"/>
      <c r="S418" s="392"/>
      <c r="T418" s="392"/>
      <c r="U418" s="392"/>
      <c r="V418" s="392"/>
      <c r="W418" s="392"/>
      <c r="X418" s="392"/>
      <c r="Y418" s="392"/>
      <c r="Z418" s="392"/>
    </row>
    <row r="419" spans="1:26" ht="15.75" customHeight="1">
      <c r="A419" s="392"/>
      <c r="B419" s="392"/>
      <c r="C419" s="392"/>
      <c r="D419" s="392"/>
      <c r="E419" s="392"/>
      <c r="F419" s="392"/>
      <c r="G419" s="392"/>
      <c r="H419" s="392"/>
      <c r="I419" s="392"/>
      <c r="J419" s="392"/>
      <c r="K419" s="392"/>
      <c r="L419" s="392"/>
      <c r="M419" s="392"/>
      <c r="N419" s="392"/>
      <c r="O419" s="392"/>
      <c r="P419" s="392"/>
      <c r="Q419" s="392"/>
      <c r="R419" s="392"/>
      <c r="S419" s="392"/>
      <c r="T419" s="392"/>
      <c r="U419" s="392"/>
      <c r="V419" s="392"/>
      <c r="W419" s="392"/>
      <c r="X419" s="392"/>
      <c r="Y419" s="392"/>
      <c r="Z419" s="392"/>
    </row>
    <row r="420" spans="1:26" ht="15.75" customHeight="1">
      <c r="A420" s="392"/>
      <c r="B420" s="392"/>
      <c r="C420" s="392"/>
      <c r="D420" s="392"/>
      <c r="E420" s="392"/>
      <c r="F420" s="392"/>
      <c r="G420" s="392"/>
      <c r="H420" s="392"/>
      <c r="I420" s="392"/>
      <c r="J420" s="392"/>
      <c r="K420" s="392"/>
      <c r="L420" s="392"/>
      <c r="M420" s="392"/>
      <c r="N420" s="392"/>
      <c r="O420" s="392"/>
      <c r="P420" s="392"/>
      <c r="Q420" s="392"/>
      <c r="R420" s="392"/>
      <c r="S420" s="392"/>
      <c r="T420" s="392"/>
      <c r="U420" s="392"/>
      <c r="V420" s="392"/>
      <c r="W420" s="392"/>
      <c r="X420" s="392"/>
      <c r="Y420" s="392"/>
      <c r="Z420" s="392"/>
    </row>
    <row r="421" spans="1:26" ht="15.75" customHeight="1">
      <c r="A421" s="392"/>
      <c r="B421" s="392"/>
      <c r="C421" s="392"/>
      <c r="D421" s="392"/>
      <c r="E421" s="392"/>
      <c r="F421" s="392"/>
      <c r="G421" s="392"/>
      <c r="H421" s="392"/>
      <c r="I421" s="392"/>
      <c r="J421" s="392"/>
      <c r="K421" s="392"/>
      <c r="L421" s="392"/>
      <c r="M421" s="392"/>
      <c r="N421" s="392"/>
      <c r="O421" s="392"/>
      <c r="P421" s="392"/>
      <c r="Q421" s="392"/>
      <c r="R421" s="392"/>
      <c r="S421" s="392"/>
      <c r="T421" s="392"/>
      <c r="U421" s="392"/>
      <c r="V421" s="392"/>
      <c r="W421" s="392"/>
      <c r="X421" s="392"/>
      <c r="Y421" s="392"/>
      <c r="Z421" s="392"/>
    </row>
    <row r="422" spans="1:26" ht="15.75" customHeight="1">
      <c r="A422" s="392"/>
      <c r="B422" s="392"/>
      <c r="C422" s="392"/>
      <c r="D422" s="392"/>
      <c r="E422" s="392"/>
      <c r="F422" s="392"/>
      <c r="G422" s="392"/>
      <c r="H422" s="392"/>
      <c r="I422" s="392"/>
      <c r="J422" s="392"/>
      <c r="K422" s="392"/>
      <c r="L422" s="392"/>
      <c r="M422" s="392"/>
      <c r="N422" s="392"/>
      <c r="O422" s="392"/>
      <c r="P422" s="392"/>
      <c r="Q422" s="392"/>
      <c r="R422" s="392"/>
      <c r="S422" s="392"/>
      <c r="T422" s="392"/>
      <c r="U422" s="392"/>
      <c r="V422" s="392"/>
      <c r="W422" s="392"/>
      <c r="X422" s="392"/>
      <c r="Y422" s="392"/>
      <c r="Z422" s="392"/>
    </row>
    <row r="423" spans="1:26" ht="15.75" customHeight="1">
      <c r="A423" s="392"/>
      <c r="B423" s="392"/>
      <c r="C423" s="392"/>
      <c r="D423" s="392"/>
      <c r="E423" s="392"/>
      <c r="F423" s="392"/>
      <c r="G423" s="392"/>
      <c r="H423" s="392"/>
      <c r="I423" s="392"/>
      <c r="J423" s="392"/>
      <c r="K423" s="392"/>
      <c r="L423" s="392"/>
      <c r="M423" s="392"/>
      <c r="N423" s="392"/>
      <c r="O423" s="392"/>
      <c r="P423" s="392"/>
      <c r="Q423" s="392"/>
      <c r="R423" s="392"/>
      <c r="S423" s="392"/>
      <c r="T423" s="392"/>
      <c r="U423" s="392"/>
      <c r="V423" s="392"/>
      <c r="W423" s="392"/>
      <c r="X423" s="392"/>
      <c r="Y423" s="392"/>
      <c r="Z423" s="392"/>
    </row>
    <row r="424" spans="1:26" ht="15.75" customHeight="1">
      <c r="A424" s="392"/>
      <c r="B424" s="392"/>
      <c r="C424" s="392"/>
      <c r="D424" s="392"/>
      <c r="E424" s="392"/>
      <c r="F424" s="392"/>
      <c r="G424" s="392"/>
      <c r="H424" s="392"/>
      <c r="I424" s="392"/>
      <c r="J424" s="392"/>
      <c r="K424" s="392"/>
      <c r="L424" s="392"/>
      <c r="M424" s="392"/>
      <c r="N424" s="392"/>
      <c r="O424" s="392"/>
      <c r="P424" s="392"/>
      <c r="Q424" s="392"/>
      <c r="R424" s="392"/>
      <c r="S424" s="392"/>
      <c r="T424" s="392"/>
      <c r="U424" s="392"/>
      <c r="V424" s="392"/>
      <c r="W424" s="392"/>
      <c r="X424" s="392"/>
      <c r="Y424" s="392"/>
      <c r="Z424" s="392"/>
    </row>
    <row r="425" spans="1:26" ht="15.75" customHeight="1">
      <c r="A425" s="392"/>
      <c r="B425" s="392"/>
      <c r="C425" s="392"/>
      <c r="D425" s="392"/>
      <c r="E425" s="392"/>
      <c r="F425" s="392"/>
      <c r="G425" s="392"/>
      <c r="H425" s="392"/>
      <c r="I425" s="392"/>
      <c r="J425" s="392"/>
      <c r="K425" s="392"/>
      <c r="L425" s="392"/>
      <c r="M425" s="392"/>
      <c r="N425" s="392"/>
      <c r="O425" s="392"/>
      <c r="P425" s="392"/>
      <c r="Q425" s="392"/>
      <c r="R425" s="392"/>
      <c r="S425" s="392"/>
      <c r="T425" s="392"/>
      <c r="U425" s="392"/>
      <c r="V425" s="392"/>
      <c r="W425" s="392"/>
      <c r="X425" s="392"/>
      <c r="Y425" s="392"/>
      <c r="Z425" s="392"/>
    </row>
    <row r="426" spans="1:26" ht="15.75" customHeight="1">
      <c r="A426" s="392"/>
      <c r="B426" s="392"/>
      <c r="C426" s="392"/>
      <c r="D426" s="392"/>
      <c r="E426" s="392"/>
      <c r="F426" s="392"/>
      <c r="G426" s="392"/>
      <c r="H426" s="392"/>
      <c r="I426" s="392"/>
      <c r="J426" s="392"/>
      <c r="K426" s="392"/>
      <c r="L426" s="392"/>
      <c r="M426" s="392"/>
      <c r="N426" s="392"/>
      <c r="O426" s="392"/>
      <c r="P426" s="392"/>
      <c r="Q426" s="392"/>
      <c r="R426" s="392"/>
      <c r="S426" s="392"/>
      <c r="T426" s="392"/>
      <c r="U426" s="392"/>
      <c r="V426" s="392"/>
      <c r="W426" s="392"/>
      <c r="X426" s="392"/>
      <c r="Y426" s="392"/>
      <c r="Z426" s="392"/>
    </row>
    <row r="427" spans="1:26" ht="15.75" customHeight="1">
      <c r="A427" s="392"/>
      <c r="B427" s="392"/>
      <c r="C427" s="392"/>
      <c r="D427" s="392"/>
      <c r="E427" s="392"/>
      <c r="F427" s="392"/>
      <c r="G427" s="392"/>
      <c r="H427" s="392"/>
      <c r="I427" s="392"/>
      <c r="J427" s="392"/>
      <c r="K427" s="392"/>
      <c r="L427" s="392"/>
      <c r="M427" s="392"/>
      <c r="N427" s="392"/>
      <c r="O427" s="392"/>
      <c r="P427" s="392"/>
      <c r="Q427" s="392"/>
      <c r="R427" s="392"/>
      <c r="S427" s="392"/>
      <c r="T427" s="392"/>
      <c r="U427" s="392"/>
      <c r="V427" s="392"/>
      <c r="W427" s="392"/>
      <c r="X427" s="392"/>
      <c r="Y427" s="392"/>
      <c r="Z427" s="392"/>
    </row>
    <row r="428" spans="1:26" ht="15.75" customHeight="1">
      <c r="A428" s="392"/>
      <c r="B428" s="392"/>
      <c r="C428" s="392"/>
      <c r="D428" s="392"/>
      <c r="E428" s="392"/>
      <c r="F428" s="392"/>
      <c r="G428" s="392"/>
      <c r="H428" s="392"/>
      <c r="I428" s="392"/>
      <c r="J428" s="392"/>
      <c r="K428" s="392"/>
      <c r="L428" s="392"/>
      <c r="M428" s="392"/>
      <c r="N428" s="392"/>
      <c r="O428" s="392"/>
      <c r="P428" s="392"/>
      <c r="Q428" s="392"/>
      <c r="R428" s="392"/>
      <c r="S428" s="392"/>
      <c r="T428" s="392"/>
      <c r="U428" s="392"/>
      <c r="V428" s="392"/>
      <c r="W428" s="392"/>
      <c r="X428" s="392"/>
      <c r="Y428" s="392"/>
      <c r="Z428" s="392"/>
    </row>
    <row r="429" spans="1:26" ht="15.75" customHeight="1">
      <c r="A429" s="392"/>
      <c r="B429" s="392"/>
      <c r="C429" s="392"/>
      <c r="D429" s="392"/>
      <c r="E429" s="392"/>
      <c r="F429" s="392"/>
      <c r="G429" s="392"/>
      <c r="H429" s="392"/>
      <c r="I429" s="392"/>
      <c r="J429" s="392"/>
      <c r="K429" s="392"/>
      <c r="L429" s="392"/>
      <c r="M429" s="392"/>
      <c r="N429" s="392"/>
      <c r="O429" s="392"/>
      <c r="P429" s="392"/>
      <c r="Q429" s="392"/>
      <c r="R429" s="392"/>
      <c r="S429" s="392"/>
      <c r="T429" s="392"/>
      <c r="U429" s="392"/>
      <c r="V429" s="392"/>
      <c r="W429" s="392"/>
      <c r="X429" s="392"/>
      <c r="Y429" s="392"/>
      <c r="Z429" s="392"/>
    </row>
    <row r="430" spans="1:26" ht="15.75" customHeight="1">
      <c r="A430" s="392"/>
      <c r="B430" s="392"/>
      <c r="C430" s="392"/>
      <c r="D430" s="392"/>
      <c r="E430" s="392"/>
      <c r="F430" s="392"/>
      <c r="G430" s="392"/>
      <c r="H430" s="392"/>
      <c r="I430" s="392"/>
      <c r="J430" s="392"/>
      <c r="K430" s="392"/>
      <c r="L430" s="392"/>
      <c r="M430" s="392"/>
      <c r="N430" s="392"/>
      <c r="O430" s="392"/>
      <c r="P430" s="392"/>
      <c r="Q430" s="392"/>
      <c r="R430" s="392"/>
      <c r="S430" s="392"/>
      <c r="T430" s="392"/>
      <c r="U430" s="392"/>
      <c r="V430" s="392"/>
      <c r="W430" s="392"/>
      <c r="X430" s="392"/>
      <c r="Y430" s="392"/>
      <c r="Z430" s="392"/>
    </row>
    <row r="431" spans="1:26" ht="15.75" customHeight="1">
      <c r="A431" s="392"/>
      <c r="B431" s="392"/>
      <c r="C431" s="392"/>
      <c r="D431" s="392"/>
      <c r="E431" s="392"/>
      <c r="F431" s="392"/>
      <c r="G431" s="392"/>
      <c r="H431" s="392"/>
      <c r="I431" s="392"/>
      <c r="J431" s="392"/>
      <c r="K431" s="392"/>
      <c r="L431" s="392"/>
      <c r="M431" s="392"/>
      <c r="N431" s="392"/>
      <c r="O431" s="392"/>
      <c r="P431" s="392"/>
      <c r="Q431" s="392"/>
      <c r="R431" s="392"/>
      <c r="S431" s="392"/>
      <c r="T431" s="392"/>
      <c r="U431" s="392"/>
      <c r="V431" s="392"/>
      <c r="W431" s="392"/>
      <c r="X431" s="392"/>
      <c r="Y431" s="392"/>
      <c r="Z431" s="392"/>
    </row>
    <row r="432" spans="1:26" ht="15.75" customHeight="1">
      <c r="A432" s="392"/>
      <c r="B432" s="392"/>
      <c r="C432" s="392"/>
      <c r="D432" s="392"/>
      <c r="E432" s="392"/>
      <c r="F432" s="392"/>
      <c r="G432" s="392"/>
      <c r="H432" s="392"/>
      <c r="I432" s="392"/>
      <c r="J432" s="392"/>
      <c r="K432" s="392"/>
      <c r="L432" s="392"/>
      <c r="M432" s="392"/>
      <c r="N432" s="392"/>
      <c r="O432" s="392"/>
      <c r="P432" s="392"/>
      <c r="Q432" s="392"/>
      <c r="R432" s="392"/>
      <c r="S432" s="392"/>
      <c r="T432" s="392"/>
      <c r="U432" s="392"/>
      <c r="V432" s="392"/>
      <c r="W432" s="392"/>
      <c r="X432" s="392"/>
      <c r="Y432" s="392"/>
      <c r="Z432" s="392"/>
    </row>
    <row r="433" spans="1:26" ht="15.75" customHeight="1">
      <c r="A433" s="392"/>
      <c r="B433" s="392"/>
      <c r="C433" s="392"/>
      <c r="D433" s="392"/>
      <c r="E433" s="392"/>
      <c r="F433" s="392"/>
      <c r="G433" s="392"/>
      <c r="H433" s="392"/>
      <c r="I433" s="392"/>
      <c r="J433" s="392"/>
      <c r="K433" s="392"/>
      <c r="L433" s="392"/>
      <c r="M433" s="392"/>
      <c r="N433" s="392"/>
      <c r="O433" s="392"/>
      <c r="P433" s="392"/>
      <c r="Q433" s="392"/>
      <c r="R433" s="392"/>
      <c r="S433" s="392"/>
      <c r="T433" s="392"/>
      <c r="U433" s="392"/>
      <c r="V433" s="392"/>
      <c r="W433" s="392"/>
      <c r="X433" s="392"/>
      <c r="Y433" s="392"/>
      <c r="Z433" s="392"/>
    </row>
    <row r="434" spans="1:26" ht="15.75" customHeight="1">
      <c r="A434" s="392"/>
      <c r="B434" s="392"/>
      <c r="C434" s="392"/>
      <c r="D434" s="392"/>
      <c r="E434" s="392"/>
      <c r="F434" s="392"/>
      <c r="G434" s="392"/>
      <c r="H434" s="392"/>
      <c r="I434" s="392"/>
      <c r="J434" s="392"/>
      <c r="K434" s="392"/>
      <c r="L434" s="392"/>
      <c r="M434" s="392"/>
      <c r="N434" s="392"/>
      <c r="O434" s="392"/>
      <c r="P434" s="392"/>
      <c r="Q434" s="392"/>
      <c r="R434" s="392"/>
      <c r="S434" s="392"/>
      <c r="T434" s="392"/>
      <c r="U434" s="392"/>
      <c r="V434" s="392"/>
      <c r="W434" s="392"/>
      <c r="X434" s="392"/>
      <c r="Y434" s="392"/>
      <c r="Z434" s="392"/>
    </row>
    <row r="435" spans="1:26" ht="15.75" customHeight="1">
      <c r="A435" s="392"/>
      <c r="B435" s="392"/>
      <c r="C435" s="392"/>
      <c r="D435" s="392"/>
      <c r="E435" s="392"/>
      <c r="F435" s="392"/>
      <c r="G435" s="392"/>
      <c r="H435" s="392"/>
      <c r="I435" s="392"/>
      <c r="J435" s="392"/>
      <c r="K435" s="392"/>
      <c r="L435" s="392"/>
      <c r="M435" s="392"/>
      <c r="N435" s="392"/>
      <c r="O435" s="392"/>
      <c r="P435" s="392"/>
      <c r="Q435" s="392"/>
      <c r="R435" s="392"/>
      <c r="S435" s="392"/>
      <c r="T435" s="392"/>
      <c r="U435" s="392"/>
      <c r="V435" s="392"/>
      <c r="W435" s="392"/>
      <c r="X435" s="392"/>
      <c r="Y435" s="392"/>
      <c r="Z435" s="392"/>
    </row>
    <row r="436" spans="1:26" ht="15.75" customHeight="1">
      <c r="A436" s="392"/>
      <c r="B436" s="392"/>
      <c r="C436" s="392"/>
      <c r="D436" s="392"/>
      <c r="E436" s="392"/>
      <c r="F436" s="392"/>
      <c r="G436" s="392"/>
      <c r="H436" s="392"/>
      <c r="I436" s="392"/>
      <c r="J436" s="392"/>
      <c r="K436" s="392"/>
      <c r="L436" s="392"/>
      <c r="M436" s="392"/>
      <c r="N436" s="392"/>
      <c r="O436" s="392"/>
      <c r="P436" s="392"/>
      <c r="Q436" s="392"/>
      <c r="R436" s="392"/>
      <c r="S436" s="392"/>
      <c r="T436" s="392"/>
      <c r="U436" s="392"/>
      <c r="V436" s="392"/>
      <c r="W436" s="392"/>
      <c r="X436" s="392"/>
      <c r="Y436" s="392"/>
      <c r="Z436" s="392"/>
    </row>
    <row r="437" spans="1:26" ht="15.75" customHeight="1">
      <c r="A437" s="392"/>
      <c r="B437" s="392"/>
      <c r="C437" s="392"/>
      <c r="D437" s="392"/>
      <c r="E437" s="392"/>
      <c r="F437" s="392"/>
      <c r="G437" s="392"/>
      <c r="H437" s="392"/>
      <c r="I437" s="392"/>
      <c r="J437" s="392"/>
      <c r="K437" s="392"/>
      <c r="L437" s="392"/>
      <c r="M437" s="392"/>
      <c r="N437" s="392"/>
      <c r="O437" s="392"/>
      <c r="P437" s="392"/>
      <c r="Q437" s="392"/>
      <c r="R437" s="392"/>
      <c r="S437" s="392"/>
      <c r="T437" s="392"/>
      <c r="U437" s="392"/>
      <c r="V437" s="392"/>
      <c r="W437" s="392"/>
      <c r="X437" s="392"/>
      <c r="Y437" s="392"/>
      <c r="Z437" s="392"/>
    </row>
    <row r="438" spans="1:26" ht="15.75" customHeight="1">
      <c r="A438" s="392"/>
      <c r="B438" s="392"/>
      <c r="C438" s="392"/>
      <c r="D438" s="392"/>
      <c r="E438" s="392"/>
      <c r="F438" s="392"/>
      <c r="G438" s="392"/>
      <c r="H438" s="392"/>
      <c r="I438" s="392"/>
      <c r="J438" s="392"/>
      <c r="K438" s="392"/>
      <c r="L438" s="392"/>
      <c r="M438" s="392"/>
      <c r="N438" s="392"/>
      <c r="O438" s="392"/>
      <c r="P438" s="392"/>
      <c r="Q438" s="392"/>
      <c r="R438" s="392"/>
      <c r="S438" s="392"/>
      <c r="T438" s="392"/>
      <c r="U438" s="392"/>
      <c r="V438" s="392"/>
      <c r="W438" s="392"/>
      <c r="X438" s="392"/>
      <c r="Y438" s="392"/>
      <c r="Z438" s="392"/>
    </row>
    <row r="439" spans="1:26" ht="15.75" customHeight="1">
      <c r="A439" s="392"/>
      <c r="B439" s="392"/>
      <c r="C439" s="392"/>
      <c r="D439" s="392"/>
      <c r="E439" s="392"/>
      <c r="F439" s="392"/>
      <c r="G439" s="392"/>
      <c r="H439" s="392"/>
      <c r="I439" s="392"/>
      <c r="J439" s="392"/>
      <c r="K439" s="392"/>
      <c r="L439" s="392"/>
      <c r="M439" s="392"/>
      <c r="N439" s="392"/>
      <c r="O439" s="392"/>
      <c r="P439" s="392"/>
      <c r="Q439" s="392"/>
      <c r="R439" s="392"/>
      <c r="S439" s="392"/>
      <c r="T439" s="392"/>
      <c r="U439" s="392"/>
      <c r="V439" s="392"/>
      <c r="W439" s="392"/>
      <c r="X439" s="392"/>
      <c r="Y439" s="392"/>
      <c r="Z439" s="392"/>
    </row>
    <row r="440" spans="1:26" ht="15.75" customHeight="1">
      <c r="A440" s="392"/>
      <c r="B440" s="392"/>
      <c r="C440" s="392"/>
      <c r="D440" s="392"/>
      <c r="E440" s="392"/>
      <c r="F440" s="392"/>
      <c r="G440" s="392"/>
      <c r="H440" s="392"/>
      <c r="I440" s="392"/>
      <c r="J440" s="392"/>
      <c r="K440" s="392"/>
      <c r="L440" s="392"/>
      <c r="M440" s="392"/>
      <c r="N440" s="392"/>
      <c r="O440" s="392"/>
      <c r="P440" s="392"/>
      <c r="Q440" s="392"/>
      <c r="R440" s="392"/>
      <c r="S440" s="392"/>
      <c r="T440" s="392"/>
      <c r="U440" s="392"/>
      <c r="V440" s="392"/>
      <c r="W440" s="392"/>
      <c r="X440" s="392"/>
      <c r="Y440" s="392"/>
      <c r="Z440" s="392"/>
    </row>
    <row r="441" spans="1:26" ht="15.75" customHeight="1">
      <c r="A441" s="392"/>
      <c r="B441" s="392"/>
      <c r="C441" s="392"/>
      <c r="D441" s="392"/>
      <c r="E441" s="392"/>
      <c r="F441" s="392"/>
      <c r="G441" s="392"/>
      <c r="H441" s="392"/>
      <c r="I441" s="392"/>
      <c r="J441" s="392"/>
      <c r="K441" s="392"/>
      <c r="L441" s="392"/>
      <c r="M441" s="392"/>
      <c r="N441" s="392"/>
      <c r="O441" s="392"/>
      <c r="P441" s="392"/>
      <c r="Q441" s="392"/>
      <c r="R441" s="392"/>
      <c r="S441" s="392"/>
      <c r="T441" s="392"/>
      <c r="U441" s="392"/>
      <c r="V441" s="392"/>
      <c r="W441" s="392"/>
      <c r="X441" s="392"/>
      <c r="Y441" s="392"/>
      <c r="Z441" s="392"/>
    </row>
    <row r="442" spans="1:26" ht="15.75" customHeight="1">
      <c r="A442" s="392"/>
      <c r="B442" s="392"/>
      <c r="C442" s="392"/>
      <c r="D442" s="392"/>
      <c r="E442" s="392"/>
      <c r="F442" s="392"/>
      <c r="G442" s="392"/>
      <c r="H442" s="392"/>
      <c r="I442" s="392"/>
      <c r="J442" s="392"/>
      <c r="K442" s="392"/>
      <c r="L442" s="392"/>
      <c r="M442" s="392"/>
      <c r="N442" s="392"/>
      <c r="O442" s="392"/>
      <c r="P442" s="392"/>
      <c r="Q442" s="392"/>
      <c r="R442" s="392"/>
      <c r="S442" s="392"/>
      <c r="T442" s="392"/>
      <c r="U442" s="392"/>
      <c r="V442" s="392"/>
      <c r="W442" s="392"/>
      <c r="X442" s="392"/>
      <c r="Y442" s="392"/>
      <c r="Z442" s="392"/>
    </row>
    <row r="443" spans="1:26" ht="15.75" customHeight="1">
      <c r="A443" s="392"/>
      <c r="B443" s="392"/>
      <c r="C443" s="392"/>
      <c r="D443" s="392"/>
      <c r="E443" s="392"/>
      <c r="F443" s="392"/>
      <c r="G443" s="392"/>
      <c r="H443" s="392"/>
      <c r="I443" s="392"/>
      <c r="J443" s="392"/>
      <c r="K443" s="392"/>
      <c r="L443" s="392"/>
      <c r="M443" s="392"/>
      <c r="N443" s="392"/>
      <c r="O443" s="392"/>
      <c r="P443" s="392"/>
      <c r="Q443" s="392"/>
      <c r="R443" s="392"/>
      <c r="S443" s="392"/>
      <c r="T443" s="392"/>
      <c r="U443" s="392"/>
      <c r="V443" s="392"/>
      <c r="W443" s="392"/>
      <c r="X443" s="392"/>
      <c r="Y443" s="392"/>
      <c r="Z443" s="392"/>
    </row>
    <row r="444" spans="1:26" ht="15.75" customHeight="1">
      <c r="A444" s="392"/>
      <c r="B444" s="392"/>
      <c r="C444" s="392"/>
      <c r="D444" s="392"/>
      <c r="E444" s="392"/>
      <c r="F444" s="392"/>
      <c r="G444" s="392"/>
      <c r="H444" s="392"/>
      <c r="I444" s="392"/>
      <c r="J444" s="392"/>
      <c r="K444" s="392"/>
      <c r="L444" s="392"/>
      <c r="M444" s="392"/>
      <c r="N444" s="392"/>
      <c r="O444" s="392"/>
      <c r="P444" s="392"/>
      <c r="Q444" s="392"/>
      <c r="R444" s="392"/>
      <c r="S444" s="392"/>
      <c r="T444" s="392"/>
      <c r="U444" s="392"/>
      <c r="V444" s="392"/>
      <c r="W444" s="392"/>
      <c r="X444" s="392"/>
      <c r="Y444" s="392"/>
      <c r="Z444" s="392"/>
    </row>
    <row r="445" spans="1:26" ht="15.75" customHeight="1">
      <c r="A445" s="392"/>
      <c r="B445" s="392"/>
      <c r="C445" s="392"/>
      <c r="D445" s="392"/>
      <c r="E445" s="392"/>
      <c r="F445" s="392"/>
      <c r="G445" s="392"/>
      <c r="H445" s="392"/>
      <c r="I445" s="392"/>
      <c r="J445" s="392"/>
      <c r="K445" s="392"/>
      <c r="L445" s="392"/>
      <c r="M445" s="392"/>
      <c r="N445" s="392"/>
      <c r="O445" s="392"/>
      <c r="P445" s="392"/>
      <c r="Q445" s="392"/>
      <c r="R445" s="392"/>
      <c r="S445" s="392"/>
      <c r="T445" s="392"/>
      <c r="U445" s="392"/>
      <c r="V445" s="392"/>
      <c r="W445" s="392"/>
      <c r="X445" s="392"/>
      <c r="Y445" s="392"/>
      <c r="Z445" s="392"/>
    </row>
    <row r="446" spans="1:26" ht="15.75" customHeight="1">
      <c r="A446" s="392"/>
      <c r="B446" s="392"/>
      <c r="C446" s="392"/>
      <c r="D446" s="392"/>
      <c r="E446" s="392"/>
      <c r="F446" s="392"/>
      <c r="G446" s="392"/>
      <c r="H446" s="392"/>
      <c r="I446" s="392"/>
      <c r="J446" s="392"/>
      <c r="K446" s="392"/>
      <c r="L446" s="392"/>
      <c r="M446" s="392"/>
      <c r="N446" s="392"/>
      <c r="O446" s="392"/>
      <c r="P446" s="392"/>
      <c r="Q446" s="392"/>
      <c r="R446" s="392"/>
      <c r="S446" s="392"/>
      <c r="T446" s="392"/>
      <c r="U446" s="392"/>
      <c r="V446" s="392"/>
      <c r="W446" s="392"/>
      <c r="X446" s="392"/>
      <c r="Y446" s="392"/>
      <c r="Z446" s="392"/>
    </row>
    <row r="447" spans="1:26" ht="15.75" customHeight="1">
      <c r="A447" s="392"/>
      <c r="B447" s="392"/>
      <c r="C447" s="392"/>
      <c r="D447" s="392"/>
      <c r="E447" s="392"/>
      <c r="F447" s="392"/>
      <c r="G447" s="392"/>
      <c r="H447" s="392"/>
      <c r="I447" s="392"/>
      <c r="J447" s="392"/>
      <c r="K447" s="392"/>
      <c r="L447" s="392"/>
      <c r="M447" s="392"/>
      <c r="N447" s="392"/>
      <c r="O447" s="392"/>
      <c r="P447" s="392"/>
      <c r="Q447" s="392"/>
      <c r="R447" s="392"/>
      <c r="S447" s="392"/>
      <c r="T447" s="392"/>
      <c r="U447" s="392"/>
      <c r="V447" s="392"/>
      <c r="W447" s="392"/>
      <c r="X447" s="392"/>
      <c r="Y447" s="392"/>
      <c r="Z447" s="392"/>
    </row>
    <row r="448" spans="1:26" ht="15.75" customHeight="1">
      <c r="A448" s="392"/>
      <c r="B448" s="392"/>
      <c r="C448" s="392"/>
      <c r="D448" s="392"/>
      <c r="E448" s="392"/>
      <c r="F448" s="392"/>
      <c r="G448" s="392"/>
      <c r="H448" s="392"/>
      <c r="I448" s="392"/>
      <c r="J448" s="392"/>
      <c r="K448" s="392"/>
      <c r="L448" s="392"/>
      <c r="M448" s="392"/>
      <c r="N448" s="392"/>
      <c r="O448" s="392"/>
      <c r="P448" s="392"/>
      <c r="Q448" s="392"/>
      <c r="R448" s="392"/>
      <c r="S448" s="392"/>
      <c r="T448" s="392"/>
      <c r="U448" s="392"/>
      <c r="V448" s="392"/>
      <c r="W448" s="392"/>
      <c r="X448" s="392"/>
      <c r="Y448" s="392"/>
      <c r="Z448" s="392"/>
    </row>
    <row r="449" spans="1:26" ht="15.75" customHeight="1">
      <c r="A449" s="392"/>
      <c r="B449" s="392"/>
      <c r="C449" s="392"/>
      <c r="D449" s="392"/>
      <c r="E449" s="392"/>
      <c r="F449" s="392"/>
      <c r="G449" s="392"/>
      <c r="H449" s="392"/>
      <c r="I449" s="392"/>
      <c r="J449" s="392"/>
      <c r="K449" s="392"/>
      <c r="L449" s="392"/>
      <c r="M449" s="392"/>
      <c r="N449" s="392"/>
      <c r="O449" s="392"/>
      <c r="P449" s="392"/>
      <c r="Q449" s="392"/>
      <c r="R449" s="392"/>
      <c r="S449" s="392"/>
      <c r="T449" s="392"/>
      <c r="U449" s="392"/>
      <c r="V449" s="392"/>
      <c r="W449" s="392"/>
      <c r="X449" s="392"/>
      <c r="Y449" s="392"/>
      <c r="Z449" s="392"/>
    </row>
    <row r="450" spans="1:26" ht="15.75" customHeight="1">
      <c r="A450" s="392"/>
      <c r="B450" s="392"/>
      <c r="C450" s="392"/>
      <c r="D450" s="392"/>
      <c r="E450" s="392"/>
      <c r="F450" s="392"/>
      <c r="G450" s="392"/>
      <c r="H450" s="392"/>
      <c r="I450" s="392"/>
      <c r="J450" s="392"/>
      <c r="K450" s="392"/>
      <c r="L450" s="392"/>
      <c r="M450" s="392"/>
      <c r="N450" s="392"/>
      <c r="O450" s="392"/>
      <c r="P450" s="392"/>
      <c r="Q450" s="392"/>
      <c r="R450" s="392"/>
      <c r="S450" s="392"/>
      <c r="T450" s="392"/>
      <c r="U450" s="392"/>
      <c r="V450" s="392"/>
      <c r="W450" s="392"/>
      <c r="X450" s="392"/>
      <c r="Y450" s="392"/>
      <c r="Z450" s="392"/>
    </row>
    <row r="451" spans="1:26" ht="15.75" customHeight="1">
      <c r="A451" s="392"/>
      <c r="B451" s="392"/>
      <c r="C451" s="392"/>
      <c r="D451" s="392"/>
      <c r="E451" s="392"/>
      <c r="F451" s="392"/>
      <c r="G451" s="392"/>
      <c r="H451" s="392"/>
      <c r="I451" s="392"/>
      <c r="J451" s="392"/>
      <c r="K451" s="392"/>
      <c r="L451" s="392"/>
      <c r="M451" s="392"/>
      <c r="N451" s="392"/>
      <c r="O451" s="392"/>
      <c r="P451" s="392"/>
      <c r="Q451" s="392"/>
      <c r="R451" s="392"/>
      <c r="S451" s="392"/>
      <c r="T451" s="392"/>
      <c r="U451" s="392"/>
      <c r="V451" s="392"/>
      <c r="W451" s="392"/>
      <c r="X451" s="392"/>
      <c r="Y451" s="392"/>
      <c r="Z451" s="392"/>
    </row>
    <row r="452" spans="1:26" ht="15.75" customHeight="1">
      <c r="A452" s="392"/>
      <c r="B452" s="392"/>
      <c r="C452" s="392"/>
      <c r="D452" s="392"/>
      <c r="E452" s="392"/>
      <c r="F452" s="392"/>
      <c r="G452" s="392"/>
      <c r="H452" s="392"/>
      <c r="I452" s="392"/>
      <c r="J452" s="392"/>
      <c r="K452" s="392"/>
      <c r="L452" s="392"/>
      <c r="M452" s="392"/>
      <c r="N452" s="392"/>
      <c r="O452" s="392"/>
      <c r="P452" s="392"/>
      <c r="Q452" s="392"/>
      <c r="R452" s="392"/>
      <c r="S452" s="392"/>
      <c r="T452" s="392"/>
      <c r="U452" s="392"/>
      <c r="V452" s="392"/>
      <c r="W452" s="392"/>
      <c r="X452" s="392"/>
      <c r="Y452" s="392"/>
      <c r="Z452" s="392"/>
    </row>
    <row r="453" spans="1:26" ht="15.75" customHeight="1">
      <c r="A453" s="392"/>
      <c r="B453" s="392"/>
      <c r="C453" s="392"/>
      <c r="D453" s="392"/>
      <c r="E453" s="392"/>
      <c r="F453" s="392"/>
      <c r="G453" s="392"/>
      <c r="H453" s="392"/>
      <c r="I453" s="392"/>
      <c r="J453" s="392"/>
      <c r="K453" s="392"/>
      <c r="L453" s="392"/>
      <c r="M453" s="392"/>
      <c r="N453" s="392"/>
      <c r="O453" s="392"/>
      <c r="P453" s="392"/>
      <c r="Q453" s="392"/>
      <c r="R453" s="392"/>
      <c r="S453" s="392"/>
      <c r="T453" s="392"/>
      <c r="U453" s="392"/>
      <c r="V453" s="392"/>
      <c r="W453" s="392"/>
      <c r="X453" s="392"/>
      <c r="Y453" s="392"/>
      <c r="Z453" s="392"/>
    </row>
    <row r="454" spans="1:26" ht="15.75" customHeight="1">
      <c r="A454" s="392"/>
      <c r="B454" s="392"/>
      <c r="C454" s="392"/>
      <c r="D454" s="392"/>
      <c r="E454" s="392"/>
      <c r="F454" s="392"/>
      <c r="G454" s="392"/>
      <c r="H454" s="392"/>
      <c r="I454" s="392"/>
      <c r="J454" s="392"/>
      <c r="K454" s="392"/>
      <c r="L454" s="392"/>
      <c r="M454" s="392"/>
      <c r="N454" s="392"/>
      <c r="O454" s="392"/>
      <c r="P454" s="392"/>
      <c r="Q454" s="392"/>
      <c r="R454" s="392"/>
      <c r="S454" s="392"/>
      <c r="T454" s="392"/>
      <c r="U454" s="392"/>
      <c r="V454" s="392"/>
      <c r="W454" s="392"/>
      <c r="X454" s="392"/>
      <c r="Y454" s="392"/>
      <c r="Z454" s="392"/>
    </row>
    <row r="455" spans="1:26" ht="15.75" customHeight="1">
      <c r="A455" s="392"/>
      <c r="B455" s="392"/>
      <c r="C455" s="392"/>
      <c r="D455" s="392"/>
      <c r="E455" s="392"/>
      <c r="F455" s="392"/>
      <c r="G455" s="392"/>
      <c r="H455" s="392"/>
      <c r="I455" s="392"/>
      <c r="J455" s="392"/>
      <c r="K455" s="392"/>
      <c r="L455" s="392"/>
      <c r="M455" s="392"/>
      <c r="N455" s="392"/>
      <c r="O455" s="392"/>
      <c r="P455" s="392"/>
      <c r="Q455" s="392"/>
      <c r="R455" s="392"/>
      <c r="S455" s="392"/>
      <c r="T455" s="392"/>
      <c r="U455" s="392"/>
      <c r="V455" s="392"/>
      <c r="W455" s="392"/>
      <c r="X455" s="392"/>
      <c r="Y455" s="392"/>
      <c r="Z455" s="392"/>
    </row>
    <row r="456" spans="1:26" ht="15.75" customHeight="1">
      <c r="A456" s="392"/>
      <c r="B456" s="392"/>
      <c r="C456" s="392"/>
      <c r="D456" s="392"/>
      <c r="E456" s="392"/>
      <c r="F456" s="392"/>
      <c r="G456" s="392"/>
      <c r="H456" s="392"/>
      <c r="I456" s="392"/>
      <c r="J456" s="392"/>
      <c r="K456" s="392"/>
      <c r="L456" s="392"/>
      <c r="M456" s="392"/>
      <c r="N456" s="392"/>
      <c r="O456" s="392"/>
      <c r="P456" s="392"/>
      <c r="Q456" s="392"/>
      <c r="R456" s="392"/>
      <c r="S456" s="392"/>
      <c r="T456" s="392"/>
      <c r="U456" s="392"/>
      <c r="V456" s="392"/>
      <c r="W456" s="392"/>
      <c r="X456" s="392"/>
      <c r="Y456" s="392"/>
      <c r="Z456" s="392"/>
    </row>
    <row r="457" spans="1:26" ht="15.75" customHeight="1">
      <c r="A457" s="392"/>
      <c r="B457" s="392"/>
      <c r="C457" s="392"/>
      <c r="D457" s="392"/>
      <c r="E457" s="392"/>
      <c r="F457" s="392"/>
      <c r="G457" s="392"/>
      <c r="H457" s="392"/>
      <c r="I457" s="392"/>
      <c r="J457" s="392"/>
      <c r="K457" s="392"/>
      <c r="L457" s="392"/>
      <c r="M457" s="392"/>
      <c r="N457" s="392"/>
      <c r="O457" s="392"/>
      <c r="P457" s="392"/>
      <c r="Q457" s="392"/>
      <c r="R457" s="392"/>
      <c r="S457" s="392"/>
      <c r="T457" s="392"/>
      <c r="U457" s="392"/>
      <c r="V457" s="392"/>
      <c r="W457" s="392"/>
      <c r="X457" s="392"/>
      <c r="Y457" s="392"/>
      <c r="Z457" s="392"/>
    </row>
    <row r="458" spans="1:26" ht="15.75" customHeight="1">
      <c r="A458" s="392"/>
      <c r="B458" s="392"/>
      <c r="C458" s="392"/>
      <c r="D458" s="392"/>
      <c r="E458" s="392"/>
      <c r="F458" s="392"/>
      <c r="G458" s="392"/>
      <c r="H458" s="392"/>
      <c r="I458" s="392"/>
      <c r="J458" s="392"/>
      <c r="K458" s="392"/>
      <c r="L458" s="392"/>
      <c r="M458" s="392"/>
      <c r="N458" s="392"/>
      <c r="O458" s="392"/>
      <c r="P458" s="392"/>
      <c r="Q458" s="392"/>
      <c r="R458" s="392"/>
      <c r="S458" s="392"/>
      <c r="T458" s="392"/>
      <c r="U458" s="392"/>
      <c r="V458" s="392"/>
      <c r="W458" s="392"/>
      <c r="X458" s="392"/>
      <c r="Y458" s="392"/>
      <c r="Z458" s="392"/>
    </row>
    <row r="459" spans="1:26" ht="15.75" customHeight="1">
      <c r="A459" s="392"/>
      <c r="B459" s="392"/>
      <c r="C459" s="392"/>
      <c r="D459" s="392"/>
      <c r="E459" s="392"/>
      <c r="F459" s="392"/>
      <c r="G459" s="392"/>
      <c r="H459" s="392"/>
      <c r="I459" s="392"/>
      <c r="J459" s="392"/>
      <c r="K459" s="392"/>
      <c r="L459" s="392"/>
      <c r="M459" s="392"/>
      <c r="N459" s="392"/>
      <c r="O459" s="392"/>
      <c r="P459" s="392"/>
      <c r="Q459" s="392"/>
      <c r="R459" s="392"/>
      <c r="S459" s="392"/>
      <c r="T459" s="392"/>
      <c r="U459" s="392"/>
      <c r="V459" s="392"/>
      <c r="W459" s="392"/>
      <c r="X459" s="392"/>
      <c r="Y459" s="392"/>
      <c r="Z459" s="392"/>
    </row>
    <row r="460" spans="1:26" ht="15.75" customHeight="1">
      <c r="A460" s="392"/>
      <c r="B460" s="392"/>
      <c r="C460" s="392"/>
      <c r="D460" s="392"/>
      <c r="E460" s="392"/>
      <c r="F460" s="392"/>
      <c r="G460" s="392"/>
      <c r="H460" s="392"/>
      <c r="I460" s="392"/>
      <c r="J460" s="392"/>
      <c r="K460" s="392"/>
      <c r="L460" s="392"/>
      <c r="M460" s="392"/>
      <c r="N460" s="392"/>
      <c r="O460" s="392"/>
      <c r="P460" s="392"/>
      <c r="Q460" s="392"/>
      <c r="R460" s="392"/>
      <c r="S460" s="392"/>
      <c r="T460" s="392"/>
      <c r="U460" s="392"/>
      <c r="V460" s="392"/>
      <c r="W460" s="392"/>
      <c r="X460" s="392"/>
      <c r="Y460" s="392"/>
      <c r="Z460" s="392"/>
    </row>
    <row r="461" spans="1:26" ht="15.75" customHeight="1">
      <c r="A461" s="392"/>
      <c r="B461" s="392"/>
      <c r="C461" s="392"/>
      <c r="D461" s="392"/>
      <c r="E461" s="392"/>
      <c r="F461" s="392"/>
      <c r="G461" s="392"/>
      <c r="H461" s="392"/>
      <c r="I461" s="392"/>
      <c r="J461" s="392"/>
      <c r="K461" s="392"/>
      <c r="L461" s="392"/>
      <c r="M461" s="392"/>
      <c r="N461" s="392"/>
      <c r="O461" s="392"/>
      <c r="P461" s="392"/>
      <c r="Q461" s="392"/>
      <c r="R461" s="392"/>
      <c r="S461" s="392"/>
      <c r="T461" s="392"/>
      <c r="U461" s="392"/>
      <c r="V461" s="392"/>
      <c r="W461" s="392"/>
      <c r="X461" s="392"/>
      <c r="Y461" s="392"/>
      <c r="Z461" s="392"/>
    </row>
    <row r="462" spans="1:26" ht="15.75" customHeight="1">
      <c r="A462" s="392"/>
      <c r="B462" s="392"/>
      <c r="C462" s="392"/>
      <c r="D462" s="392"/>
      <c r="E462" s="392"/>
      <c r="F462" s="392"/>
      <c r="G462" s="392"/>
      <c r="H462" s="392"/>
      <c r="I462" s="392"/>
      <c r="J462" s="392"/>
      <c r="K462" s="392"/>
      <c r="L462" s="392"/>
      <c r="M462" s="392"/>
      <c r="N462" s="392"/>
      <c r="O462" s="392"/>
      <c r="P462" s="392"/>
      <c r="Q462" s="392"/>
      <c r="R462" s="392"/>
      <c r="S462" s="392"/>
      <c r="T462" s="392"/>
      <c r="U462" s="392"/>
      <c r="V462" s="392"/>
      <c r="W462" s="392"/>
      <c r="X462" s="392"/>
      <c r="Y462" s="392"/>
      <c r="Z462" s="392"/>
    </row>
    <row r="463" spans="1:26" ht="15.75" customHeight="1">
      <c r="A463" s="392"/>
      <c r="B463" s="392"/>
      <c r="C463" s="392"/>
      <c r="D463" s="392"/>
      <c r="E463" s="392"/>
      <c r="F463" s="392"/>
      <c r="G463" s="392"/>
      <c r="H463" s="392"/>
      <c r="I463" s="392"/>
      <c r="J463" s="392"/>
      <c r="K463" s="392"/>
      <c r="L463" s="392"/>
      <c r="M463" s="392"/>
      <c r="N463" s="392"/>
      <c r="O463" s="392"/>
      <c r="P463" s="392"/>
      <c r="Q463" s="392"/>
      <c r="R463" s="392"/>
      <c r="S463" s="392"/>
      <c r="T463" s="392"/>
      <c r="U463" s="392"/>
      <c r="V463" s="392"/>
      <c r="W463" s="392"/>
      <c r="X463" s="392"/>
      <c r="Y463" s="392"/>
      <c r="Z463" s="392"/>
    </row>
    <row r="464" spans="1:26" ht="15.75" customHeight="1">
      <c r="A464" s="392"/>
      <c r="B464" s="392"/>
      <c r="C464" s="392"/>
      <c r="D464" s="392"/>
      <c r="E464" s="392"/>
      <c r="F464" s="392"/>
      <c r="G464" s="392"/>
      <c r="H464" s="392"/>
      <c r="I464" s="392"/>
      <c r="J464" s="392"/>
      <c r="K464" s="392"/>
      <c r="L464" s="392"/>
      <c r="M464" s="392"/>
      <c r="N464" s="392"/>
      <c r="O464" s="392"/>
      <c r="P464" s="392"/>
      <c r="Q464" s="392"/>
      <c r="R464" s="392"/>
      <c r="S464" s="392"/>
      <c r="T464" s="392"/>
      <c r="U464" s="392"/>
      <c r="V464" s="392"/>
      <c r="W464" s="392"/>
      <c r="X464" s="392"/>
      <c r="Y464" s="392"/>
      <c r="Z464" s="392"/>
    </row>
    <row r="465" spans="1:26" ht="15.75" customHeight="1">
      <c r="A465" s="392"/>
      <c r="B465" s="392"/>
      <c r="C465" s="392"/>
      <c r="D465" s="392"/>
      <c r="E465" s="392"/>
      <c r="F465" s="392"/>
      <c r="G465" s="392"/>
      <c r="H465" s="392"/>
      <c r="I465" s="392"/>
      <c r="J465" s="392"/>
      <c r="K465" s="392"/>
      <c r="L465" s="392"/>
      <c r="M465" s="392"/>
      <c r="N465" s="392"/>
      <c r="O465" s="392"/>
      <c r="P465" s="392"/>
      <c r="Q465" s="392"/>
      <c r="R465" s="392"/>
      <c r="S465" s="392"/>
      <c r="T465" s="392"/>
      <c r="U465" s="392"/>
      <c r="V465" s="392"/>
      <c r="W465" s="392"/>
      <c r="X465" s="392"/>
      <c r="Y465" s="392"/>
      <c r="Z465" s="392"/>
    </row>
    <row r="466" spans="1:26" ht="15.75" customHeight="1">
      <c r="A466" s="392"/>
      <c r="B466" s="392"/>
      <c r="C466" s="392"/>
      <c r="D466" s="392"/>
      <c r="E466" s="392"/>
      <c r="F466" s="392"/>
      <c r="G466" s="392"/>
      <c r="H466" s="392"/>
      <c r="I466" s="392"/>
      <c r="J466" s="392"/>
      <c r="K466" s="392"/>
      <c r="L466" s="392"/>
      <c r="M466" s="392"/>
      <c r="N466" s="392"/>
      <c r="O466" s="392"/>
      <c r="P466" s="392"/>
      <c r="Q466" s="392"/>
      <c r="R466" s="392"/>
      <c r="S466" s="392"/>
      <c r="T466" s="392"/>
      <c r="U466" s="392"/>
      <c r="V466" s="392"/>
      <c r="W466" s="392"/>
      <c r="X466" s="392"/>
      <c r="Y466" s="392"/>
      <c r="Z466" s="392"/>
    </row>
    <row r="467" spans="1:26" ht="15.75" customHeight="1">
      <c r="A467" s="392"/>
      <c r="B467" s="392"/>
      <c r="C467" s="392"/>
      <c r="D467" s="392"/>
      <c r="E467" s="392"/>
      <c r="F467" s="392"/>
      <c r="G467" s="392"/>
      <c r="H467" s="392"/>
      <c r="I467" s="392"/>
      <c r="J467" s="392"/>
      <c r="K467" s="392"/>
      <c r="L467" s="392"/>
      <c r="M467" s="392"/>
      <c r="N467" s="392"/>
      <c r="O467" s="392"/>
      <c r="P467" s="392"/>
      <c r="Q467" s="392"/>
      <c r="R467" s="392"/>
      <c r="S467" s="392"/>
      <c r="T467" s="392"/>
      <c r="U467" s="392"/>
      <c r="V467" s="392"/>
      <c r="W467" s="392"/>
      <c r="X467" s="392"/>
      <c r="Y467" s="392"/>
      <c r="Z467" s="392"/>
    </row>
    <row r="468" spans="1:26" ht="15.75" customHeight="1">
      <c r="A468" s="392"/>
      <c r="B468" s="392"/>
      <c r="C468" s="392"/>
      <c r="D468" s="392"/>
      <c r="E468" s="392"/>
      <c r="F468" s="392"/>
      <c r="G468" s="392"/>
      <c r="H468" s="392"/>
      <c r="I468" s="392"/>
      <c r="J468" s="392"/>
      <c r="K468" s="392"/>
      <c r="L468" s="392"/>
      <c r="M468" s="392"/>
      <c r="N468" s="392"/>
      <c r="O468" s="392"/>
      <c r="P468" s="392"/>
      <c r="Q468" s="392"/>
      <c r="R468" s="392"/>
      <c r="S468" s="392"/>
      <c r="T468" s="392"/>
      <c r="U468" s="392"/>
      <c r="V468" s="392"/>
      <c r="W468" s="392"/>
      <c r="X468" s="392"/>
      <c r="Y468" s="392"/>
      <c r="Z468" s="392"/>
    </row>
    <row r="469" spans="1:26" ht="15.75" customHeight="1">
      <c r="A469" s="392"/>
      <c r="B469" s="392"/>
      <c r="C469" s="392"/>
      <c r="D469" s="392"/>
      <c r="E469" s="392"/>
      <c r="F469" s="392"/>
      <c r="G469" s="392"/>
      <c r="H469" s="392"/>
      <c r="I469" s="392"/>
      <c r="J469" s="392"/>
      <c r="K469" s="392"/>
      <c r="L469" s="392"/>
      <c r="M469" s="392"/>
      <c r="N469" s="392"/>
      <c r="O469" s="392"/>
      <c r="P469" s="392"/>
      <c r="Q469" s="392"/>
      <c r="R469" s="392"/>
      <c r="S469" s="392"/>
      <c r="T469" s="392"/>
      <c r="U469" s="392"/>
      <c r="V469" s="392"/>
      <c r="W469" s="392"/>
      <c r="X469" s="392"/>
      <c r="Y469" s="392"/>
      <c r="Z469" s="392"/>
    </row>
    <row r="470" spans="1:26" ht="15.75" customHeight="1">
      <c r="A470" s="392"/>
      <c r="B470" s="392"/>
      <c r="C470" s="392"/>
      <c r="D470" s="392"/>
      <c r="E470" s="392"/>
      <c r="F470" s="392"/>
      <c r="G470" s="392"/>
      <c r="H470" s="392"/>
      <c r="I470" s="392"/>
      <c r="J470" s="392"/>
      <c r="K470" s="392"/>
      <c r="L470" s="392"/>
      <c r="M470" s="392"/>
      <c r="N470" s="392"/>
      <c r="O470" s="392"/>
      <c r="P470" s="392"/>
      <c r="Q470" s="392"/>
      <c r="R470" s="392"/>
      <c r="S470" s="392"/>
      <c r="T470" s="392"/>
      <c r="U470" s="392"/>
      <c r="V470" s="392"/>
      <c r="W470" s="392"/>
      <c r="X470" s="392"/>
      <c r="Y470" s="392"/>
      <c r="Z470" s="392"/>
    </row>
    <row r="471" spans="1:26" ht="15.75" customHeight="1">
      <c r="A471" s="392"/>
      <c r="B471" s="392"/>
      <c r="C471" s="392"/>
      <c r="D471" s="392"/>
      <c r="E471" s="392"/>
      <c r="F471" s="392"/>
      <c r="G471" s="392"/>
      <c r="H471" s="392"/>
      <c r="I471" s="392"/>
      <c r="J471" s="392"/>
      <c r="K471" s="392"/>
      <c r="L471" s="392"/>
      <c r="M471" s="392"/>
      <c r="N471" s="392"/>
      <c r="O471" s="392"/>
      <c r="P471" s="392"/>
      <c r="Q471" s="392"/>
      <c r="R471" s="392"/>
      <c r="S471" s="392"/>
      <c r="T471" s="392"/>
      <c r="U471" s="392"/>
      <c r="V471" s="392"/>
      <c r="W471" s="392"/>
      <c r="X471" s="392"/>
      <c r="Y471" s="392"/>
      <c r="Z471" s="392"/>
    </row>
    <row r="472" spans="1:26" ht="15.75" customHeight="1">
      <c r="A472" s="392"/>
      <c r="B472" s="392"/>
      <c r="C472" s="392"/>
      <c r="D472" s="392"/>
      <c r="E472" s="392"/>
      <c r="F472" s="392"/>
      <c r="G472" s="392"/>
      <c r="H472" s="392"/>
      <c r="I472" s="392"/>
      <c r="J472" s="392"/>
      <c r="K472" s="392"/>
      <c r="L472" s="392"/>
      <c r="M472" s="392"/>
      <c r="N472" s="392"/>
      <c r="O472" s="392"/>
      <c r="P472" s="392"/>
      <c r="Q472" s="392"/>
      <c r="R472" s="392"/>
      <c r="S472" s="392"/>
      <c r="T472" s="392"/>
      <c r="U472" s="392"/>
      <c r="V472" s="392"/>
      <c r="W472" s="392"/>
      <c r="X472" s="392"/>
      <c r="Y472" s="392"/>
      <c r="Z472" s="392"/>
    </row>
    <row r="473" spans="1:26" ht="15.75" customHeight="1">
      <c r="A473" s="392"/>
      <c r="B473" s="392"/>
      <c r="C473" s="392"/>
      <c r="D473" s="392"/>
      <c r="E473" s="392"/>
      <c r="F473" s="392"/>
      <c r="G473" s="392"/>
      <c r="H473" s="392"/>
      <c r="I473" s="392"/>
      <c r="J473" s="392"/>
      <c r="K473" s="392"/>
      <c r="L473" s="392"/>
      <c r="M473" s="392"/>
      <c r="N473" s="392"/>
      <c r="O473" s="392"/>
      <c r="P473" s="392"/>
      <c r="Q473" s="392"/>
      <c r="R473" s="392"/>
      <c r="S473" s="392"/>
      <c r="T473" s="392"/>
      <c r="U473" s="392"/>
      <c r="V473" s="392"/>
      <c r="W473" s="392"/>
      <c r="X473" s="392"/>
      <c r="Y473" s="392"/>
      <c r="Z473" s="392"/>
    </row>
    <row r="474" spans="1:26" ht="15.75" customHeight="1">
      <c r="A474" s="392"/>
      <c r="B474" s="392"/>
      <c r="C474" s="392"/>
      <c r="D474" s="392"/>
      <c r="E474" s="392"/>
      <c r="F474" s="392"/>
      <c r="G474" s="392"/>
      <c r="H474" s="392"/>
      <c r="I474" s="392"/>
      <c r="J474" s="392"/>
      <c r="K474" s="392"/>
      <c r="L474" s="392"/>
      <c r="M474" s="392"/>
      <c r="N474" s="392"/>
      <c r="O474" s="392"/>
      <c r="P474" s="392"/>
      <c r="Q474" s="392"/>
      <c r="R474" s="392"/>
      <c r="S474" s="392"/>
      <c r="T474" s="392"/>
      <c r="U474" s="392"/>
      <c r="V474" s="392"/>
      <c r="W474" s="392"/>
      <c r="X474" s="392"/>
      <c r="Y474" s="392"/>
      <c r="Z474" s="392"/>
    </row>
    <row r="475" spans="1:26" ht="15.75" customHeight="1">
      <c r="A475" s="392"/>
      <c r="B475" s="392"/>
      <c r="C475" s="392"/>
      <c r="D475" s="392"/>
      <c r="E475" s="392"/>
      <c r="F475" s="392"/>
      <c r="G475" s="392"/>
      <c r="H475" s="392"/>
      <c r="I475" s="392"/>
      <c r="J475" s="392"/>
      <c r="K475" s="392"/>
      <c r="L475" s="392"/>
      <c r="M475" s="392"/>
      <c r="N475" s="392"/>
      <c r="O475" s="392"/>
      <c r="P475" s="392"/>
      <c r="Q475" s="392"/>
      <c r="R475" s="392"/>
      <c r="S475" s="392"/>
      <c r="T475" s="392"/>
      <c r="U475" s="392"/>
      <c r="V475" s="392"/>
      <c r="W475" s="392"/>
      <c r="X475" s="392"/>
      <c r="Y475" s="392"/>
      <c r="Z475" s="392"/>
    </row>
    <row r="476" spans="1:26" ht="15.75" customHeight="1">
      <c r="A476" s="392"/>
      <c r="B476" s="392"/>
      <c r="C476" s="392"/>
      <c r="D476" s="392"/>
      <c r="E476" s="392"/>
      <c r="F476" s="392"/>
      <c r="G476" s="392"/>
      <c r="H476" s="392"/>
      <c r="I476" s="392"/>
      <c r="J476" s="392"/>
      <c r="K476" s="392"/>
      <c r="L476" s="392"/>
      <c r="M476" s="392"/>
      <c r="N476" s="392"/>
      <c r="O476" s="392"/>
      <c r="P476" s="392"/>
      <c r="Q476" s="392"/>
      <c r="R476" s="392"/>
      <c r="S476" s="392"/>
      <c r="T476" s="392"/>
      <c r="U476" s="392"/>
      <c r="V476" s="392"/>
      <c r="W476" s="392"/>
      <c r="X476" s="392"/>
      <c r="Y476" s="392"/>
      <c r="Z476" s="392"/>
    </row>
    <row r="477" spans="1:26" ht="15.75" customHeight="1">
      <c r="A477" s="392"/>
      <c r="B477" s="392"/>
      <c r="C477" s="392"/>
      <c r="D477" s="392"/>
      <c r="E477" s="392"/>
      <c r="F477" s="392"/>
      <c r="G477" s="392"/>
      <c r="H477" s="392"/>
      <c r="I477" s="392"/>
      <c r="J477" s="392"/>
      <c r="K477" s="392"/>
      <c r="L477" s="392"/>
      <c r="M477" s="392"/>
      <c r="N477" s="392"/>
      <c r="O477" s="392"/>
      <c r="P477" s="392"/>
      <c r="Q477" s="392"/>
      <c r="R477" s="392"/>
      <c r="S477" s="392"/>
      <c r="T477" s="392"/>
      <c r="U477" s="392"/>
      <c r="V477" s="392"/>
      <c r="W477" s="392"/>
      <c r="X477" s="392"/>
      <c r="Y477" s="392"/>
      <c r="Z477" s="392"/>
    </row>
    <row r="478" spans="1:26" ht="15.75" customHeight="1">
      <c r="A478" s="392"/>
      <c r="B478" s="392"/>
      <c r="C478" s="392"/>
      <c r="D478" s="392"/>
      <c r="E478" s="392"/>
      <c r="F478" s="392"/>
      <c r="G478" s="392"/>
      <c r="H478" s="392"/>
      <c r="I478" s="392"/>
      <c r="J478" s="392"/>
      <c r="K478" s="392"/>
      <c r="L478" s="392"/>
      <c r="M478" s="392"/>
      <c r="N478" s="392"/>
      <c r="O478" s="392"/>
      <c r="P478" s="392"/>
      <c r="Q478" s="392"/>
      <c r="R478" s="392"/>
      <c r="S478" s="392"/>
      <c r="T478" s="392"/>
      <c r="U478" s="392"/>
      <c r="V478" s="392"/>
      <c r="W478" s="392"/>
      <c r="X478" s="392"/>
      <c r="Y478" s="392"/>
      <c r="Z478" s="392"/>
    </row>
    <row r="479" spans="1:26" ht="15.75" customHeight="1">
      <c r="A479" s="392"/>
      <c r="B479" s="392"/>
      <c r="C479" s="392"/>
      <c r="D479" s="392"/>
      <c r="E479" s="392"/>
      <c r="F479" s="392"/>
      <c r="G479" s="392"/>
      <c r="H479" s="392"/>
      <c r="I479" s="392"/>
      <c r="J479" s="392"/>
      <c r="K479" s="392"/>
      <c r="L479" s="392"/>
      <c r="M479" s="392"/>
      <c r="N479" s="392"/>
      <c r="O479" s="392"/>
      <c r="P479" s="392"/>
      <c r="Q479" s="392"/>
      <c r="R479" s="392"/>
      <c r="S479" s="392"/>
      <c r="T479" s="392"/>
      <c r="U479" s="392"/>
      <c r="V479" s="392"/>
      <c r="W479" s="392"/>
      <c r="X479" s="392"/>
      <c r="Y479" s="392"/>
      <c r="Z479" s="392"/>
    </row>
    <row r="480" spans="1:26" ht="15.75" customHeight="1">
      <c r="A480" s="392"/>
      <c r="B480" s="392"/>
      <c r="C480" s="392"/>
      <c r="D480" s="392"/>
      <c r="E480" s="392"/>
      <c r="F480" s="392"/>
      <c r="G480" s="392"/>
      <c r="H480" s="392"/>
      <c r="I480" s="392"/>
      <c r="J480" s="392"/>
      <c r="K480" s="392"/>
      <c r="L480" s="392"/>
      <c r="M480" s="392"/>
      <c r="N480" s="392"/>
      <c r="O480" s="392"/>
      <c r="P480" s="392"/>
      <c r="Q480" s="392"/>
      <c r="R480" s="392"/>
      <c r="S480" s="392"/>
      <c r="T480" s="392"/>
      <c r="U480" s="392"/>
      <c r="V480" s="392"/>
      <c r="W480" s="392"/>
      <c r="X480" s="392"/>
      <c r="Y480" s="392"/>
      <c r="Z480" s="392"/>
    </row>
    <row r="481" spans="1:26" ht="15.75" customHeight="1">
      <c r="A481" s="392"/>
      <c r="B481" s="392"/>
      <c r="C481" s="392"/>
      <c r="D481" s="392"/>
      <c r="E481" s="392"/>
      <c r="F481" s="392"/>
      <c r="G481" s="392"/>
      <c r="H481" s="392"/>
      <c r="I481" s="392"/>
      <c r="J481" s="392"/>
      <c r="K481" s="392"/>
      <c r="L481" s="392"/>
      <c r="M481" s="392"/>
      <c r="N481" s="392"/>
      <c r="O481" s="392"/>
      <c r="P481" s="392"/>
      <c r="Q481" s="392"/>
      <c r="R481" s="392"/>
      <c r="S481" s="392"/>
      <c r="T481" s="392"/>
      <c r="U481" s="392"/>
      <c r="V481" s="392"/>
      <c r="W481" s="392"/>
      <c r="X481" s="392"/>
      <c r="Y481" s="392"/>
      <c r="Z481" s="392"/>
    </row>
    <row r="482" spans="1:26" ht="15.75" customHeight="1">
      <c r="A482" s="392"/>
      <c r="B482" s="392"/>
      <c r="C482" s="392"/>
      <c r="D482" s="392"/>
      <c r="E482" s="392"/>
      <c r="F482" s="392"/>
      <c r="G482" s="392"/>
      <c r="H482" s="392"/>
      <c r="I482" s="392"/>
      <c r="J482" s="392"/>
      <c r="K482" s="392"/>
      <c r="L482" s="392"/>
      <c r="M482" s="392"/>
      <c r="N482" s="392"/>
      <c r="O482" s="392"/>
      <c r="P482" s="392"/>
      <c r="Q482" s="392"/>
      <c r="R482" s="392"/>
      <c r="S482" s="392"/>
      <c r="T482" s="392"/>
      <c r="U482" s="392"/>
      <c r="V482" s="392"/>
      <c r="W482" s="392"/>
      <c r="X482" s="392"/>
      <c r="Y482" s="392"/>
      <c r="Z482" s="392"/>
    </row>
    <row r="483" spans="1:26" ht="15.75" customHeight="1">
      <c r="A483" s="392"/>
      <c r="B483" s="392"/>
      <c r="C483" s="392"/>
      <c r="D483" s="392"/>
      <c r="E483" s="392"/>
      <c r="F483" s="392"/>
      <c r="G483" s="392"/>
      <c r="H483" s="392"/>
      <c r="I483" s="392"/>
      <c r="J483" s="392"/>
      <c r="K483" s="392"/>
      <c r="L483" s="392"/>
      <c r="M483" s="392"/>
      <c r="N483" s="392"/>
      <c r="O483" s="392"/>
      <c r="P483" s="392"/>
      <c r="Q483" s="392"/>
      <c r="R483" s="392"/>
      <c r="S483" s="392"/>
      <c r="T483" s="392"/>
      <c r="U483" s="392"/>
      <c r="V483" s="392"/>
      <c r="W483" s="392"/>
      <c r="X483" s="392"/>
      <c r="Y483" s="392"/>
      <c r="Z483" s="392"/>
    </row>
    <row r="484" spans="1:26" ht="15.75" customHeight="1">
      <c r="A484" s="392"/>
      <c r="B484" s="392"/>
      <c r="C484" s="392"/>
      <c r="D484" s="392"/>
      <c r="E484" s="392"/>
      <c r="F484" s="392"/>
      <c r="G484" s="392"/>
      <c r="H484" s="392"/>
      <c r="I484" s="392"/>
      <c r="J484" s="392"/>
      <c r="K484" s="392"/>
      <c r="L484" s="392"/>
      <c r="M484" s="392"/>
      <c r="N484" s="392"/>
      <c r="O484" s="392"/>
      <c r="P484" s="392"/>
      <c r="Q484" s="392"/>
      <c r="R484" s="392"/>
      <c r="S484" s="392"/>
      <c r="T484" s="392"/>
      <c r="U484" s="392"/>
      <c r="V484" s="392"/>
      <c r="W484" s="392"/>
      <c r="X484" s="392"/>
      <c r="Y484" s="392"/>
      <c r="Z484" s="392"/>
    </row>
    <row r="485" spans="1:26" ht="15.75" customHeight="1">
      <c r="A485" s="392"/>
      <c r="B485" s="392"/>
      <c r="C485" s="392"/>
      <c r="D485" s="392"/>
      <c r="E485" s="392"/>
      <c r="F485" s="392"/>
      <c r="G485" s="392"/>
      <c r="H485" s="392"/>
      <c r="I485" s="392"/>
      <c r="J485" s="392"/>
      <c r="K485" s="392"/>
      <c r="L485" s="392"/>
      <c r="M485" s="392"/>
      <c r="N485" s="392"/>
      <c r="O485" s="392"/>
      <c r="P485" s="392"/>
      <c r="Q485" s="392"/>
      <c r="R485" s="392"/>
      <c r="S485" s="392"/>
      <c r="T485" s="392"/>
      <c r="U485" s="392"/>
      <c r="V485" s="392"/>
      <c r="W485" s="392"/>
      <c r="X485" s="392"/>
      <c r="Y485" s="392"/>
      <c r="Z485" s="392"/>
    </row>
    <row r="486" spans="1:26" ht="15.75" customHeight="1">
      <c r="A486" s="392"/>
      <c r="B486" s="392"/>
      <c r="C486" s="392"/>
      <c r="D486" s="392"/>
      <c r="E486" s="392"/>
      <c r="F486" s="392"/>
      <c r="G486" s="392"/>
      <c r="H486" s="392"/>
      <c r="I486" s="392"/>
      <c r="J486" s="392"/>
      <c r="K486" s="392"/>
      <c r="L486" s="392"/>
      <c r="M486" s="392"/>
      <c r="N486" s="392"/>
      <c r="O486" s="392"/>
      <c r="P486" s="392"/>
      <c r="Q486" s="392"/>
      <c r="R486" s="392"/>
      <c r="S486" s="392"/>
      <c r="T486" s="392"/>
      <c r="U486" s="392"/>
      <c r="V486" s="392"/>
      <c r="W486" s="392"/>
      <c r="X486" s="392"/>
      <c r="Y486" s="392"/>
      <c r="Z486" s="392"/>
    </row>
    <row r="487" spans="1:26" ht="15.75" customHeight="1">
      <c r="A487" s="392"/>
      <c r="B487" s="392"/>
      <c r="C487" s="392"/>
      <c r="D487" s="392"/>
      <c r="E487" s="392"/>
      <c r="F487" s="392"/>
      <c r="G487" s="392"/>
      <c r="H487" s="392"/>
      <c r="I487" s="392"/>
      <c r="J487" s="392"/>
      <c r="K487" s="392"/>
      <c r="L487" s="392"/>
      <c r="M487" s="392"/>
      <c r="N487" s="392"/>
      <c r="O487" s="392"/>
      <c r="P487" s="392"/>
      <c r="Q487" s="392"/>
      <c r="R487" s="392"/>
      <c r="S487" s="392"/>
      <c r="T487" s="392"/>
      <c r="U487" s="392"/>
      <c r="V487" s="392"/>
      <c r="W487" s="392"/>
      <c r="X487" s="392"/>
      <c r="Y487" s="392"/>
      <c r="Z487" s="392"/>
    </row>
    <row r="488" spans="1:26" ht="15.75" customHeight="1">
      <c r="A488" s="392"/>
      <c r="B488" s="392"/>
      <c r="C488" s="392"/>
      <c r="D488" s="392"/>
      <c r="E488" s="392"/>
      <c r="F488" s="392"/>
      <c r="G488" s="392"/>
      <c r="H488" s="392"/>
      <c r="I488" s="392"/>
      <c r="J488" s="392"/>
      <c r="K488" s="392"/>
      <c r="L488" s="392"/>
      <c r="M488" s="392"/>
      <c r="N488" s="392"/>
      <c r="O488" s="392"/>
      <c r="P488" s="392"/>
      <c r="Q488" s="392"/>
      <c r="R488" s="392"/>
      <c r="S488" s="392"/>
      <c r="T488" s="392"/>
      <c r="U488" s="392"/>
      <c r="V488" s="392"/>
      <c r="W488" s="392"/>
      <c r="X488" s="392"/>
      <c r="Y488" s="392"/>
      <c r="Z488" s="392"/>
    </row>
    <row r="489" spans="1:26" ht="15.75" customHeight="1">
      <c r="A489" s="392"/>
      <c r="B489" s="392"/>
      <c r="C489" s="392"/>
      <c r="D489" s="392"/>
      <c r="E489" s="392"/>
      <c r="F489" s="392"/>
      <c r="G489" s="392"/>
      <c r="H489" s="392"/>
      <c r="I489" s="392"/>
      <c r="J489" s="392"/>
      <c r="K489" s="392"/>
      <c r="L489" s="392"/>
      <c r="M489" s="392"/>
      <c r="N489" s="392"/>
      <c r="O489" s="392"/>
      <c r="P489" s="392"/>
      <c r="Q489" s="392"/>
      <c r="R489" s="392"/>
      <c r="S489" s="392"/>
      <c r="T489" s="392"/>
      <c r="U489" s="392"/>
      <c r="V489" s="392"/>
      <c r="W489" s="392"/>
      <c r="X489" s="392"/>
      <c r="Y489" s="392"/>
      <c r="Z489" s="392"/>
    </row>
    <row r="490" spans="1:26" ht="15.75" customHeight="1">
      <c r="A490" s="392"/>
      <c r="B490" s="392"/>
      <c r="C490" s="392"/>
      <c r="D490" s="392"/>
      <c r="E490" s="392"/>
      <c r="F490" s="392"/>
      <c r="G490" s="392"/>
      <c r="H490" s="392"/>
      <c r="I490" s="392"/>
      <c r="J490" s="392"/>
      <c r="K490" s="392"/>
      <c r="L490" s="392"/>
      <c r="M490" s="392"/>
      <c r="N490" s="392"/>
      <c r="O490" s="392"/>
      <c r="P490" s="392"/>
      <c r="Q490" s="392"/>
      <c r="R490" s="392"/>
      <c r="S490" s="392"/>
      <c r="T490" s="392"/>
      <c r="U490" s="392"/>
      <c r="V490" s="392"/>
      <c r="W490" s="392"/>
      <c r="X490" s="392"/>
      <c r="Y490" s="392"/>
      <c r="Z490" s="392"/>
    </row>
    <row r="491" spans="1:26" ht="15.75" customHeight="1">
      <c r="A491" s="392"/>
      <c r="B491" s="392"/>
      <c r="C491" s="392"/>
      <c r="D491" s="392"/>
      <c r="E491" s="392"/>
      <c r="F491" s="392"/>
      <c r="G491" s="392"/>
      <c r="H491" s="392"/>
      <c r="I491" s="392"/>
      <c r="J491" s="392"/>
      <c r="K491" s="392"/>
      <c r="L491" s="392"/>
      <c r="M491" s="392"/>
      <c r="N491" s="392"/>
      <c r="O491" s="392"/>
      <c r="P491" s="392"/>
      <c r="Q491" s="392"/>
      <c r="R491" s="392"/>
      <c r="S491" s="392"/>
      <c r="T491" s="392"/>
      <c r="U491" s="392"/>
      <c r="V491" s="392"/>
      <c r="W491" s="392"/>
      <c r="X491" s="392"/>
      <c r="Y491" s="392"/>
      <c r="Z491" s="392"/>
    </row>
    <row r="492" spans="1:26" ht="15.75" customHeight="1">
      <c r="A492" s="392"/>
      <c r="B492" s="392"/>
      <c r="C492" s="392"/>
      <c r="D492" s="392"/>
      <c r="E492" s="392"/>
      <c r="F492" s="392"/>
      <c r="G492" s="392"/>
      <c r="H492" s="392"/>
      <c r="I492" s="392"/>
      <c r="J492" s="392"/>
      <c r="K492" s="392"/>
      <c r="L492" s="392"/>
      <c r="M492" s="392"/>
      <c r="N492" s="392"/>
      <c r="O492" s="392"/>
      <c r="P492" s="392"/>
      <c r="Q492" s="392"/>
      <c r="R492" s="392"/>
      <c r="S492" s="392"/>
      <c r="T492" s="392"/>
      <c r="U492" s="392"/>
      <c r="V492" s="392"/>
      <c r="W492" s="392"/>
      <c r="X492" s="392"/>
      <c r="Y492" s="392"/>
      <c r="Z492" s="392"/>
    </row>
    <row r="493" spans="1:26" ht="15.75" customHeight="1">
      <c r="A493" s="392"/>
      <c r="B493" s="392"/>
      <c r="C493" s="392"/>
      <c r="D493" s="392"/>
      <c r="E493" s="392"/>
      <c r="F493" s="392"/>
      <c r="G493" s="392"/>
      <c r="H493" s="392"/>
      <c r="I493" s="392"/>
      <c r="J493" s="392"/>
      <c r="K493" s="392"/>
      <c r="L493" s="392"/>
      <c r="M493" s="392"/>
      <c r="N493" s="392"/>
      <c r="O493" s="392"/>
      <c r="P493" s="392"/>
      <c r="Q493" s="392"/>
      <c r="R493" s="392"/>
      <c r="S493" s="392"/>
      <c r="T493" s="392"/>
      <c r="U493" s="392"/>
      <c r="V493" s="392"/>
      <c r="W493" s="392"/>
      <c r="X493" s="392"/>
      <c r="Y493" s="392"/>
      <c r="Z493" s="392"/>
    </row>
    <row r="494" spans="1:26" ht="15.75" customHeight="1">
      <c r="A494" s="392"/>
      <c r="B494" s="392"/>
      <c r="C494" s="392"/>
      <c r="D494" s="392"/>
      <c r="E494" s="392"/>
      <c r="F494" s="392"/>
      <c r="G494" s="392"/>
      <c r="H494" s="392"/>
      <c r="I494" s="392"/>
      <c r="J494" s="392"/>
      <c r="K494" s="392"/>
      <c r="L494" s="392"/>
      <c r="M494" s="392"/>
      <c r="N494" s="392"/>
      <c r="O494" s="392"/>
      <c r="P494" s="392"/>
      <c r="Q494" s="392"/>
      <c r="R494" s="392"/>
      <c r="S494" s="392"/>
      <c r="T494" s="392"/>
      <c r="U494" s="392"/>
      <c r="V494" s="392"/>
      <c r="W494" s="392"/>
      <c r="X494" s="392"/>
      <c r="Y494" s="392"/>
      <c r="Z494" s="392"/>
    </row>
    <row r="495" spans="1:26" ht="15.75" customHeight="1">
      <c r="A495" s="392"/>
      <c r="B495" s="392"/>
      <c r="C495" s="392"/>
      <c r="D495" s="392"/>
      <c r="E495" s="392"/>
      <c r="F495" s="392"/>
      <c r="G495" s="392"/>
      <c r="H495" s="392"/>
      <c r="I495" s="392"/>
      <c r="J495" s="392"/>
      <c r="K495" s="392"/>
      <c r="L495" s="392"/>
      <c r="M495" s="392"/>
      <c r="N495" s="392"/>
      <c r="O495" s="392"/>
      <c r="P495" s="392"/>
      <c r="Q495" s="392"/>
      <c r="R495" s="392"/>
      <c r="S495" s="392"/>
      <c r="T495" s="392"/>
      <c r="U495" s="392"/>
      <c r="V495" s="392"/>
      <c r="W495" s="392"/>
      <c r="X495" s="392"/>
      <c r="Y495" s="392"/>
      <c r="Z495" s="392"/>
    </row>
    <row r="496" spans="1:26" ht="15.75" customHeight="1">
      <c r="A496" s="392"/>
      <c r="B496" s="392"/>
      <c r="C496" s="392"/>
      <c r="D496" s="392"/>
      <c r="E496" s="392"/>
      <c r="F496" s="392"/>
      <c r="G496" s="392"/>
      <c r="H496" s="392"/>
      <c r="I496" s="392"/>
      <c r="J496" s="392"/>
      <c r="K496" s="392"/>
      <c r="L496" s="392"/>
      <c r="M496" s="392"/>
      <c r="N496" s="392"/>
      <c r="O496" s="392"/>
      <c r="P496" s="392"/>
      <c r="Q496" s="392"/>
      <c r="R496" s="392"/>
      <c r="S496" s="392"/>
      <c r="T496" s="392"/>
      <c r="U496" s="392"/>
      <c r="V496" s="392"/>
      <c r="W496" s="392"/>
      <c r="X496" s="392"/>
      <c r="Y496" s="392"/>
      <c r="Z496" s="392"/>
    </row>
    <row r="497" spans="1:26" ht="15.75" customHeight="1">
      <c r="A497" s="392"/>
      <c r="B497" s="392"/>
      <c r="C497" s="392"/>
      <c r="D497" s="392"/>
      <c r="E497" s="392"/>
      <c r="F497" s="392"/>
      <c r="G497" s="392"/>
      <c r="H497" s="392"/>
      <c r="I497" s="392"/>
      <c r="J497" s="392"/>
      <c r="K497" s="392"/>
      <c r="L497" s="392"/>
      <c r="M497" s="392"/>
      <c r="N497" s="392"/>
      <c r="O497" s="392"/>
      <c r="P497" s="392"/>
      <c r="Q497" s="392"/>
      <c r="R497" s="392"/>
      <c r="S497" s="392"/>
      <c r="T497" s="392"/>
      <c r="U497" s="392"/>
      <c r="V497" s="392"/>
      <c r="W497" s="392"/>
      <c r="X497" s="392"/>
      <c r="Y497" s="392"/>
      <c r="Z497" s="392"/>
    </row>
    <row r="498" spans="1:26" ht="15.75" customHeight="1">
      <c r="A498" s="392"/>
      <c r="B498" s="392"/>
      <c r="C498" s="392"/>
      <c r="D498" s="392"/>
      <c r="E498" s="392"/>
      <c r="F498" s="392"/>
      <c r="G498" s="392"/>
      <c r="H498" s="392"/>
      <c r="I498" s="392"/>
      <c r="J498" s="392"/>
      <c r="K498" s="392"/>
      <c r="L498" s="392"/>
      <c r="M498" s="392"/>
      <c r="N498" s="392"/>
      <c r="O498" s="392"/>
      <c r="P498" s="392"/>
      <c r="Q498" s="392"/>
      <c r="R498" s="392"/>
      <c r="S498" s="392"/>
      <c r="T498" s="392"/>
      <c r="U498" s="392"/>
      <c r="V498" s="392"/>
      <c r="W498" s="392"/>
      <c r="X498" s="392"/>
      <c r="Y498" s="392"/>
      <c r="Z498" s="392"/>
    </row>
    <row r="499" spans="1:26" ht="15.75" customHeight="1">
      <c r="A499" s="392"/>
      <c r="B499" s="392"/>
      <c r="C499" s="392"/>
      <c r="D499" s="392"/>
      <c r="E499" s="392"/>
      <c r="F499" s="392"/>
      <c r="G499" s="392"/>
      <c r="H499" s="392"/>
      <c r="I499" s="392"/>
      <c r="J499" s="392"/>
      <c r="K499" s="392"/>
      <c r="L499" s="392"/>
      <c r="M499" s="392"/>
      <c r="N499" s="392"/>
      <c r="O499" s="392"/>
      <c r="P499" s="392"/>
      <c r="Q499" s="392"/>
      <c r="R499" s="392"/>
      <c r="S499" s="392"/>
      <c r="T499" s="392"/>
      <c r="U499" s="392"/>
      <c r="V499" s="392"/>
      <c r="W499" s="392"/>
      <c r="X499" s="392"/>
      <c r="Y499" s="392"/>
      <c r="Z499" s="392"/>
    </row>
    <row r="500" spans="1:26" ht="15.75" customHeight="1">
      <c r="A500" s="392"/>
      <c r="B500" s="392"/>
      <c r="C500" s="392"/>
      <c r="D500" s="392"/>
      <c r="E500" s="392"/>
      <c r="F500" s="392"/>
      <c r="G500" s="392"/>
      <c r="H500" s="392"/>
      <c r="I500" s="392"/>
      <c r="J500" s="392"/>
      <c r="K500" s="392"/>
      <c r="L500" s="392"/>
      <c r="M500" s="392"/>
      <c r="N500" s="392"/>
      <c r="O500" s="392"/>
      <c r="P500" s="392"/>
      <c r="Q500" s="392"/>
      <c r="R500" s="392"/>
      <c r="S500" s="392"/>
      <c r="T500" s="392"/>
      <c r="U500" s="392"/>
      <c r="V500" s="392"/>
      <c r="W500" s="392"/>
      <c r="X500" s="392"/>
      <c r="Y500" s="392"/>
      <c r="Z500" s="392"/>
    </row>
    <row r="501" spans="1:26" ht="15.75" customHeight="1">
      <c r="A501" s="392"/>
      <c r="B501" s="392"/>
      <c r="C501" s="392"/>
      <c r="D501" s="392"/>
      <c r="E501" s="392"/>
      <c r="F501" s="392"/>
      <c r="G501" s="392"/>
      <c r="H501" s="392"/>
      <c r="I501" s="392"/>
      <c r="J501" s="392"/>
      <c r="K501" s="392"/>
      <c r="L501" s="392"/>
      <c r="M501" s="392"/>
      <c r="N501" s="392"/>
      <c r="O501" s="392"/>
      <c r="P501" s="392"/>
      <c r="Q501" s="392"/>
      <c r="R501" s="392"/>
      <c r="S501" s="392"/>
      <c r="T501" s="392"/>
      <c r="U501" s="392"/>
      <c r="V501" s="392"/>
      <c r="W501" s="392"/>
      <c r="X501" s="392"/>
      <c r="Y501" s="392"/>
      <c r="Z501" s="392"/>
    </row>
    <row r="502" spans="1:26" ht="15.75" customHeight="1">
      <c r="A502" s="392"/>
      <c r="B502" s="392"/>
      <c r="C502" s="392"/>
      <c r="D502" s="392"/>
      <c r="E502" s="392"/>
      <c r="F502" s="392"/>
      <c r="G502" s="392"/>
      <c r="H502" s="392"/>
      <c r="I502" s="392"/>
      <c r="J502" s="392"/>
      <c r="K502" s="392"/>
      <c r="L502" s="392"/>
      <c r="M502" s="392"/>
      <c r="N502" s="392"/>
      <c r="O502" s="392"/>
      <c r="P502" s="392"/>
      <c r="Q502" s="392"/>
      <c r="R502" s="392"/>
      <c r="S502" s="392"/>
      <c r="T502" s="392"/>
      <c r="U502" s="392"/>
      <c r="V502" s="392"/>
      <c r="W502" s="392"/>
      <c r="X502" s="392"/>
      <c r="Y502" s="392"/>
      <c r="Z502" s="392"/>
    </row>
    <row r="503" spans="1:26" ht="15.75" customHeight="1">
      <c r="A503" s="392"/>
      <c r="B503" s="392"/>
      <c r="C503" s="392"/>
      <c r="D503" s="392"/>
      <c r="E503" s="392"/>
      <c r="F503" s="392"/>
      <c r="G503" s="392"/>
      <c r="H503" s="392"/>
      <c r="I503" s="392"/>
      <c r="J503" s="392"/>
      <c r="K503" s="392"/>
      <c r="L503" s="392"/>
      <c r="M503" s="392"/>
      <c r="N503" s="392"/>
      <c r="O503" s="392"/>
      <c r="P503" s="392"/>
      <c r="Q503" s="392"/>
      <c r="R503" s="392"/>
      <c r="S503" s="392"/>
      <c r="T503" s="392"/>
      <c r="U503" s="392"/>
      <c r="V503" s="392"/>
      <c r="W503" s="392"/>
      <c r="X503" s="392"/>
      <c r="Y503" s="392"/>
      <c r="Z503" s="392"/>
    </row>
    <row r="504" spans="1:26" ht="15.75" customHeight="1">
      <c r="A504" s="392"/>
      <c r="B504" s="392"/>
      <c r="C504" s="392"/>
      <c r="D504" s="392"/>
      <c r="E504" s="392"/>
      <c r="F504" s="392"/>
      <c r="G504" s="392"/>
      <c r="H504" s="392"/>
      <c r="I504" s="392"/>
      <c r="J504" s="392"/>
      <c r="K504" s="392"/>
      <c r="L504" s="392"/>
      <c r="M504" s="392"/>
      <c r="N504" s="392"/>
      <c r="O504" s="392"/>
      <c r="P504" s="392"/>
      <c r="Q504" s="392"/>
      <c r="R504" s="392"/>
      <c r="S504" s="392"/>
      <c r="T504" s="392"/>
      <c r="U504" s="392"/>
      <c r="V504" s="392"/>
      <c r="W504" s="392"/>
      <c r="X504" s="392"/>
      <c r="Y504" s="392"/>
      <c r="Z504" s="392"/>
    </row>
    <row r="505" spans="1:26" ht="15.75" customHeight="1">
      <c r="A505" s="392"/>
      <c r="B505" s="392"/>
      <c r="C505" s="392"/>
      <c r="D505" s="392"/>
      <c r="E505" s="392"/>
      <c r="F505" s="392"/>
      <c r="G505" s="392"/>
      <c r="H505" s="392"/>
      <c r="I505" s="392"/>
      <c r="J505" s="392"/>
      <c r="K505" s="392"/>
      <c r="L505" s="392"/>
      <c r="M505" s="392"/>
      <c r="N505" s="392"/>
      <c r="O505" s="392"/>
      <c r="P505" s="392"/>
      <c r="Q505" s="392"/>
      <c r="R505" s="392"/>
      <c r="S505" s="392"/>
      <c r="T505" s="392"/>
      <c r="U505" s="392"/>
      <c r="V505" s="392"/>
      <c r="W505" s="392"/>
      <c r="X505" s="392"/>
      <c r="Y505" s="392"/>
      <c r="Z505" s="392"/>
    </row>
    <row r="506" spans="1:26" ht="15.75" customHeight="1">
      <c r="A506" s="392"/>
      <c r="B506" s="392"/>
      <c r="C506" s="392"/>
      <c r="D506" s="392"/>
      <c r="E506" s="392"/>
      <c r="F506" s="392"/>
      <c r="G506" s="392"/>
      <c r="H506" s="392"/>
      <c r="I506" s="392"/>
      <c r="J506" s="392"/>
      <c r="K506" s="392"/>
      <c r="L506" s="392"/>
      <c r="M506" s="392"/>
      <c r="N506" s="392"/>
      <c r="O506" s="392"/>
      <c r="P506" s="392"/>
      <c r="Q506" s="392"/>
      <c r="R506" s="392"/>
      <c r="S506" s="392"/>
      <c r="T506" s="392"/>
      <c r="U506" s="392"/>
      <c r="V506" s="392"/>
      <c r="W506" s="392"/>
      <c r="X506" s="392"/>
      <c r="Y506" s="392"/>
      <c r="Z506" s="392"/>
    </row>
    <row r="507" spans="1:26" ht="15.75" customHeight="1">
      <c r="A507" s="392"/>
      <c r="B507" s="392"/>
      <c r="C507" s="392"/>
      <c r="D507" s="392"/>
      <c r="E507" s="392"/>
      <c r="F507" s="392"/>
      <c r="G507" s="392"/>
      <c r="H507" s="392"/>
      <c r="I507" s="392"/>
      <c r="J507" s="392"/>
      <c r="K507" s="392"/>
      <c r="L507" s="392"/>
      <c r="M507" s="392"/>
      <c r="N507" s="392"/>
      <c r="O507" s="392"/>
      <c r="P507" s="392"/>
      <c r="Q507" s="392"/>
      <c r="R507" s="392"/>
      <c r="S507" s="392"/>
      <c r="T507" s="392"/>
      <c r="U507" s="392"/>
      <c r="V507" s="392"/>
      <c r="W507" s="392"/>
      <c r="X507" s="392"/>
      <c r="Y507" s="392"/>
      <c r="Z507" s="392"/>
    </row>
    <row r="508" spans="1:26" ht="15.75" customHeight="1">
      <c r="A508" s="392"/>
      <c r="B508" s="392"/>
      <c r="C508" s="392"/>
      <c r="D508" s="392"/>
      <c r="E508" s="392"/>
      <c r="F508" s="392"/>
      <c r="G508" s="392"/>
      <c r="H508" s="392"/>
      <c r="I508" s="392"/>
      <c r="J508" s="392"/>
      <c r="K508" s="392"/>
      <c r="L508" s="392"/>
      <c r="M508" s="392"/>
      <c r="N508" s="392"/>
      <c r="O508" s="392"/>
      <c r="P508" s="392"/>
      <c r="Q508" s="392"/>
      <c r="R508" s="392"/>
      <c r="S508" s="392"/>
      <c r="T508" s="392"/>
      <c r="U508" s="392"/>
      <c r="V508" s="392"/>
      <c r="W508" s="392"/>
      <c r="X508" s="392"/>
      <c r="Y508" s="392"/>
      <c r="Z508" s="392"/>
    </row>
    <row r="509" spans="1:26" ht="15.75" customHeight="1">
      <c r="A509" s="392"/>
      <c r="B509" s="392"/>
      <c r="C509" s="392"/>
      <c r="D509" s="392"/>
      <c r="E509" s="392"/>
      <c r="F509" s="392"/>
      <c r="G509" s="392"/>
      <c r="H509" s="392"/>
      <c r="I509" s="392"/>
      <c r="J509" s="392"/>
      <c r="K509" s="392"/>
      <c r="L509" s="392"/>
      <c r="M509" s="392"/>
      <c r="N509" s="392"/>
      <c r="O509" s="392"/>
      <c r="P509" s="392"/>
      <c r="Q509" s="392"/>
      <c r="R509" s="392"/>
      <c r="S509" s="392"/>
      <c r="T509" s="392"/>
      <c r="U509" s="392"/>
      <c r="V509" s="392"/>
      <c r="W509" s="392"/>
      <c r="X509" s="392"/>
      <c r="Y509" s="392"/>
      <c r="Z509" s="392"/>
    </row>
    <row r="510" spans="1:26" ht="15.75" customHeight="1">
      <c r="A510" s="392"/>
      <c r="B510" s="392"/>
      <c r="C510" s="392"/>
      <c r="D510" s="392"/>
      <c r="E510" s="392"/>
      <c r="F510" s="392"/>
      <c r="G510" s="392"/>
      <c r="H510" s="392"/>
      <c r="I510" s="392"/>
      <c r="J510" s="392"/>
      <c r="K510" s="392"/>
      <c r="L510" s="392"/>
      <c r="M510" s="392"/>
      <c r="N510" s="392"/>
      <c r="O510" s="392"/>
      <c r="P510" s="392"/>
      <c r="Q510" s="392"/>
      <c r="R510" s="392"/>
      <c r="S510" s="392"/>
      <c r="T510" s="392"/>
      <c r="U510" s="392"/>
      <c r="V510" s="392"/>
      <c r="W510" s="392"/>
      <c r="X510" s="392"/>
      <c r="Y510" s="392"/>
      <c r="Z510" s="392"/>
    </row>
    <row r="511" spans="1:26" ht="15.75" customHeight="1">
      <c r="A511" s="392"/>
      <c r="B511" s="392"/>
      <c r="C511" s="392"/>
      <c r="D511" s="392"/>
      <c r="E511" s="392"/>
      <c r="F511" s="392"/>
      <c r="G511" s="392"/>
      <c r="H511" s="392"/>
      <c r="I511" s="392"/>
      <c r="J511" s="392"/>
      <c r="K511" s="392"/>
      <c r="L511" s="392"/>
      <c r="M511" s="392"/>
      <c r="N511" s="392"/>
      <c r="O511" s="392"/>
      <c r="P511" s="392"/>
      <c r="Q511" s="392"/>
      <c r="R511" s="392"/>
      <c r="S511" s="392"/>
      <c r="T511" s="392"/>
      <c r="U511" s="392"/>
      <c r="V511" s="392"/>
      <c r="W511" s="392"/>
      <c r="X511" s="392"/>
      <c r="Y511" s="392"/>
      <c r="Z511" s="392"/>
    </row>
    <row r="512" spans="1:26" ht="15.75" customHeight="1">
      <c r="A512" s="392"/>
      <c r="B512" s="392"/>
      <c r="C512" s="392"/>
      <c r="D512" s="392"/>
      <c r="E512" s="392"/>
      <c r="F512" s="392"/>
      <c r="G512" s="392"/>
      <c r="H512" s="392"/>
      <c r="I512" s="392"/>
      <c r="J512" s="392"/>
      <c r="K512" s="392"/>
      <c r="L512" s="392"/>
      <c r="M512" s="392"/>
      <c r="N512" s="392"/>
      <c r="O512" s="392"/>
      <c r="P512" s="392"/>
      <c r="Q512" s="392"/>
      <c r="R512" s="392"/>
      <c r="S512" s="392"/>
      <c r="T512" s="392"/>
      <c r="U512" s="392"/>
      <c r="V512" s="392"/>
      <c r="W512" s="392"/>
      <c r="X512" s="392"/>
      <c r="Y512" s="392"/>
      <c r="Z512" s="392"/>
    </row>
    <row r="513" spans="1:26" ht="15.75" customHeight="1">
      <c r="A513" s="392"/>
      <c r="B513" s="392"/>
      <c r="C513" s="392"/>
      <c r="D513" s="392"/>
      <c r="E513" s="392"/>
      <c r="F513" s="392"/>
      <c r="G513" s="392"/>
      <c r="H513" s="392"/>
      <c r="I513" s="392"/>
      <c r="J513" s="392"/>
      <c r="K513" s="392"/>
      <c r="L513" s="392"/>
      <c r="M513" s="392"/>
      <c r="N513" s="392"/>
      <c r="O513" s="392"/>
      <c r="P513" s="392"/>
      <c r="Q513" s="392"/>
      <c r="R513" s="392"/>
      <c r="S513" s="392"/>
      <c r="T513" s="392"/>
      <c r="U513" s="392"/>
      <c r="V513" s="392"/>
      <c r="W513" s="392"/>
      <c r="X513" s="392"/>
      <c r="Y513" s="392"/>
      <c r="Z513" s="392"/>
    </row>
    <row r="514" spans="1:26" ht="15.75" customHeight="1">
      <c r="A514" s="392"/>
      <c r="B514" s="392"/>
      <c r="C514" s="392"/>
      <c r="D514" s="392"/>
      <c r="E514" s="392"/>
      <c r="F514" s="392"/>
      <c r="G514" s="392"/>
      <c r="H514" s="392"/>
      <c r="I514" s="392"/>
      <c r="J514" s="392"/>
      <c r="K514" s="392"/>
      <c r="L514" s="392"/>
      <c r="M514" s="392"/>
      <c r="N514" s="392"/>
      <c r="O514" s="392"/>
      <c r="P514" s="392"/>
      <c r="Q514" s="392"/>
      <c r="R514" s="392"/>
      <c r="S514" s="392"/>
      <c r="T514" s="392"/>
      <c r="U514" s="392"/>
      <c r="V514" s="392"/>
      <c r="W514" s="392"/>
      <c r="X514" s="392"/>
      <c r="Y514" s="392"/>
      <c r="Z514" s="392"/>
    </row>
    <row r="515" spans="1:26" ht="15.75" customHeight="1">
      <c r="A515" s="392"/>
      <c r="B515" s="392"/>
      <c r="C515" s="392"/>
      <c r="D515" s="392"/>
      <c r="E515" s="392"/>
      <c r="F515" s="392"/>
      <c r="G515" s="392"/>
      <c r="H515" s="392"/>
      <c r="I515" s="392"/>
      <c r="J515" s="392"/>
      <c r="K515" s="392"/>
      <c r="L515" s="392"/>
      <c r="M515" s="392"/>
      <c r="N515" s="392"/>
      <c r="O515" s="392"/>
      <c r="P515" s="392"/>
      <c r="Q515" s="392"/>
      <c r="R515" s="392"/>
      <c r="S515" s="392"/>
      <c r="T515" s="392"/>
      <c r="U515" s="392"/>
      <c r="V515" s="392"/>
      <c r="W515" s="392"/>
      <c r="X515" s="392"/>
      <c r="Y515" s="392"/>
      <c r="Z515" s="392"/>
    </row>
    <row r="516" spans="1:26" ht="15.75" customHeight="1">
      <c r="A516" s="392"/>
      <c r="B516" s="392"/>
      <c r="C516" s="392"/>
      <c r="D516" s="392"/>
      <c r="E516" s="392"/>
      <c r="F516" s="392"/>
      <c r="G516" s="392"/>
      <c r="H516" s="392"/>
      <c r="I516" s="392"/>
      <c r="J516" s="392"/>
      <c r="K516" s="392"/>
      <c r="L516" s="392"/>
      <c r="M516" s="392"/>
      <c r="N516" s="392"/>
      <c r="O516" s="392"/>
      <c r="P516" s="392"/>
      <c r="Q516" s="392"/>
      <c r="R516" s="392"/>
      <c r="S516" s="392"/>
      <c r="T516" s="392"/>
      <c r="U516" s="392"/>
      <c r="V516" s="392"/>
      <c r="W516" s="392"/>
      <c r="X516" s="392"/>
      <c r="Y516" s="392"/>
      <c r="Z516" s="392"/>
    </row>
    <row r="517" spans="1:26" ht="15.75" customHeight="1">
      <c r="A517" s="392"/>
      <c r="B517" s="392"/>
      <c r="C517" s="392"/>
      <c r="D517" s="392"/>
      <c r="E517" s="392"/>
      <c r="F517" s="392"/>
      <c r="G517" s="392"/>
      <c r="H517" s="392"/>
      <c r="I517" s="392"/>
      <c r="J517" s="392"/>
      <c r="K517" s="392"/>
      <c r="L517" s="392"/>
      <c r="M517" s="392"/>
      <c r="N517" s="392"/>
      <c r="O517" s="392"/>
      <c r="P517" s="392"/>
      <c r="Q517" s="392"/>
      <c r="R517" s="392"/>
      <c r="S517" s="392"/>
      <c r="T517" s="392"/>
      <c r="U517" s="392"/>
      <c r="V517" s="392"/>
      <c r="W517" s="392"/>
      <c r="X517" s="392"/>
      <c r="Y517" s="392"/>
      <c r="Z517" s="392"/>
    </row>
    <row r="518" spans="1:26" ht="15.75" customHeight="1">
      <c r="A518" s="392"/>
      <c r="B518" s="392"/>
      <c r="C518" s="392"/>
      <c r="D518" s="392"/>
      <c r="E518" s="392"/>
      <c r="F518" s="392"/>
      <c r="G518" s="392"/>
      <c r="H518" s="392"/>
      <c r="I518" s="392"/>
      <c r="J518" s="392"/>
      <c r="K518" s="392"/>
      <c r="L518" s="392"/>
      <c r="M518" s="392"/>
      <c r="N518" s="392"/>
      <c r="O518" s="392"/>
      <c r="P518" s="392"/>
      <c r="Q518" s="392"/>
      <c r="R518" s="392"/>
      <c r="S518" s="392"/>
      <c r="T518" s="392"/>
      <c r="U518" s="392"/>
      <c r="V518" s="392"/>
      <c r="W518" s="392"/>
      <c r="X518" s="392"/>
      <c r="Y518" s="392"/>
      <c r="Z518" s="392"/>
    </row>
    <row r="519" spans="1:26" ht="15.75" customHeight="1">
      <c r="A519" s="392"/>
      <c r="B519" s="392"/>
      <c r="C519" s="392"/>
      <c r="D519" s="392"/>
      <c r="E519" s="392"/>
      <c r="F519" s="392"/>
      <c r="G519" s="392"/>
      <c r="H519" s="392"/>
      <c r="I519" s="392"/>
      <c r="J519" s="392"/>
      <c r="K519" s="392"/>
      <c r="L519" s="392"/>
      <c r="M519" s="392"/>
      <c r="N519" s="392"/>
      <c r="O519" s="392"/>
      <c r="P519" s="392"/>
      <c r="Q519" s="392"/>
      <c r="R519" s="392"/>
      <c r="S519" s="392"/>
      <c r="T519" s="392"/>
      <c r="U519" s="392"/>
      <c r="V519" s="392"/>
      <c r="W519" s="392"/>
      <c r="X519" s="392"/>
      <c r="Y519" s="392"/>
      <c r="Z519" s="392"/>
    </row>
    <row r="520" spans="1:26" ht="15.75" customHeight="1">
      <c r="A520" s="392"/>
      <c r="B520" s="392"/>
      <c r="C520" s="392"/>
      <c r="D520" s="392"/>
      <c r="E520" s="392"/>
      <c r="F520" s="392"/>
      <c r="G520" s="392"/>
      <c r="H520" s="392"/>
      <c r="I520" s="392"/>
      <c r="J520" s="392"/>
      <c r="K520" s="392"/>
      <c r="L520" s="392"/>
      <c r="M520" s="392"/>
      <c r="N520" s="392"/>
      <c r="O520" s="392"/>
      <c r="P520" s="392"/>
      <c r="Q520" s="392"/>
      <c r="R520" s="392"/>
      <c r="S520" s="392"/>
      <c r="T520" s="392"/>
      <c r="U520" s="392"/>
      <c r="V520" s="392"/>
      <c r="W520" s="392"/>
      <c r="X520" s="392"/>
      <c r="Y520" s="392"/>
      <c r="Z520" s="392"/>
    </row>
    <row r="521" spans="1:26" ht="15.75" customHeight="1">
      <c r="A521" s="392"/>
      <c r="B521" s="392"/>
      <c r="C521" s="392"/>
      <c r="D521" s="392"/>
      <c r="E521" s="392"/>
      <c r="F521" s="392"/>
      <c r="G521" s="392"/>
      <c r="H521" s="392"/>
      <c r="I521" s="392"/>
      <c r="J521" s="392"/>
      <c r="K521" s="392"/>
      <c r="L521" s="392"/>
      <c r="M521" s="392"/>
      <c r="N521" s="392"/>
      <c r="O521" s="392"/>
      <c r="P521" s="392"/>
      <c r="Q521" s="392"/>
      <c r="R521" s="392"/>
      <c r="S521" s="392"/>
      <c r="T521" s="392"/>
      <c r="U521" s="392"/>
      <c r="V521" s="392"/>
      <c r="W521" s="392"/>
      <c r="X521" s="392"/>
      <c r="Y521" s="392"/>
      <c r="Z521" s="392"/>
    </row>
    <row r="522" spans="1:26" ht="15.75" customHeight="1">
      <c r="A522" s="392"/>
      <c r="B522" s="392"/>
      <c r="C522" s="392"/>
      <c r="D522" s="392"/>
      <c r="E522" s="392"/>
      <c r="F522" s="392"/>
      <c r="G522" s="392"/>
      <c r="H522" s="392"/>
      <c r="I522" s="392"/>
      <c r="J522" s="392"/>
      <c r="K522" s="392"/>
      <c r="L522" s="392"/>
      <c r="M522" s="392"/>
      <c r="N522" s="392"/>
      <c r="O522" s="392"/>
      <c r="P522" s="392"/>
      <c r="Q522" s="392"/>
      <c r="R522" s="392"/>
      <c r="S522" s="392"/>
      <c r="T522" s="392"/>
      <c r="U522" s="392"/>
      <c r="V522" s="392"/>
      <c r="W522" s="392"/>
      <c r="X522" s="392"/>
      <c r="Y522" s="392"/>
      <c r="Z522" s="392"/>
    </row>
    <row r="523" spans="1:26" ht="15.75" customHeight="1">
      <c r="A523" s="392"/>
      <c r="B523" s="392"/>
      <c r="C523" s="392"/>
      <c r="D523" s="392"/>
      <c r="E523" s="392"/>
      <c r="F523" s="392"/>
      <c r="G523" s="392"/>
      <c r="H523" s="392"/>
      <c r="I523" s="392"/>
      <c r="J523" s="392"/>
      <c r="K523" s="392"/>
      <c r="L523" s="392"/>
      <c r="M523" s="392"/>
      <c r="N523" s="392"/>
      <c r="O523" s="392"/>
      <c r="P523" s="392"/>
      <c r="Q523" s="392"/>
      <c r="R523" s="392"/>
      <c r="S523" s="392"/>
      <c r="T523" s="392"/>
      <c r="U523" s="392"/>
      <c r="V523" s="392"/>
      <c r="W523" s="392"/>
      <c r="X523" s="392"/>
      <c r="Y523" s="392"/>
      <c r="Z523" s="392"/>
    </row>
    <row r="524" spans="1:26" ht="15.75" customHeight="1">
      <c r="A524" s="392"/>
      <c r="B524" s="392"/>
      <c r="C524" s="392"/>
      <c r="D524" s="392"/>
      <c r="E524" s="392"/>
      <c r="F524" s="392"/>
      <c r="G524" s="392"/>
      <c r="H524" s="392"/>
      <c r="I524" s="392"/>
      <c r="J524" s="392"/>
      <c r="K524" s="392"/>
      <c r="L524" s="392"/>
      <c r="M524" s="392"/>
      <c r="N524" s="392"/>
      <c r="O524" s="392"/>
      <c r="P524" s="392"/>
      <c r="Q524" s="392"/>
      <c r="R524" s="392"/>
      <c r="S524" s="392"/>
      <c r="T524" s="392"/>
      <c r="U524" s="392"/>
      <c r="V524" s="392"/>
      <c r="W524" s="392"/>
      <c r="X524" s="392"/>
      <c r="Y524" s="392"/>
      <c r="Z524" s="392"/>
    </row>
    <row r="525" spans="1:26" ht="15.75" customHeight="1">
      <c r="A525" s="392"/>
      <c r="B525" s="392"/>
      <c r="C525" s="392"/>
      <c r="D525" s="392"/>
      <c r="E525" s="392"/>
      <c r="F525" s="392"/>
      <c r="G525" s="392"/>
      <c r="H525" s="392"/>
      <c r="I525" s="392"/>
      <c r="J525" s="392"/>
      <c r="K525" s="392"/>
      <c r="L525" s="392"/>
      <c r="M525" s="392"/>
      <c r="N525" s="392"/>
      <c r="O525" s="392"/>
      <c r="P525" s="392"/>
      <c r="Q525" s="392"/>
      <c r="R525" s="392"/>
      <c r="S525" s="392"/>
      <c r="T525" s="392"/>
      <c r="U525" s="392"/>
      <c r="V525" s="392"/>
      <c r="W525" s="392"/>
      <c r="X525" s="392"/>
      <c r="Y525" s="392"/>
      <c r="Z525" s="392"/>
    </row>
    <row r="526" spans="1:26" ht="15.75" customHeight="1">
      <c r="A526" s="392"/>
      <c r="B526" s="392"/>
      <c r="C526" s="392"/>
      <c r="D526" s="392"/>
      <c r="E526" s="392"/>
      <c r="F526" s="392"/>
      <c r="G526" s="392"/>
      <c r="H526" s="392"/>
      <c r="I526" s="392"/>
      <c r="J526" s="392"/>
      <c r="K526" s="392"/>
      <c r="L526" s="392"/>
      <c r="M526" s="392"/>
      <c r="N526" s="392"/>
      <c r="O526" s="392"/>
      <c r="P526" s="392"/>
      <c r="Q526" s="392"/>
      <c r="R526" s="392"/>
      <c r="S526" s="392"/>
      <c r="T526" s="392"/>
      <c r="U526" s="392"/>
      <c r="V526" s="392"/>
      <c r="W526" s="392"/>
      <c r="X526" s="392"/>
      <c r="Y526" s="392"/>
      <c r="Z526" s="392"/>
    </row>
    <row r="527" spans="1:26" ht="15.75" customHeight="1">
      <c r="A527" s="392"/>
      <c r="B527" s="392"/>
      <c r="C527" s="392"/>
      <c r="D527" s="392"/>
      <c r="E527" s="392"/>
      <c r="F527" s="392"/>
      <c r="G527" s="392"/>
      <c r="H527" s="392"/>
      <c r="I527" s="392"/>
      <c r="J527" s="392"/>
      <c r="K527" s="392"/>
      <c r="L527" s="392"/>
      <c r="M527" s="392"/>
      <c r="N527" s="392"/>
      <c r="O527" s="392"/>
      <c r="P527" s="392"/>
      <c r="Q527" s="392"/>
      <c r="R527" s="392"/>
      <c r="S527" s="392"/>
      <c r="T527" s="392"/>
      <c r="U527" s="392"/>
      <c r="V527" s="392"/>
      <c r="W527" s="392"/>
      <c r="X527" s="392"/>
      <c r="Y527" s="392"/>
      <c r="Z527" s="392"/>
    </row>
    <row r="528" spans="1:26" ht="15.75" customHeight="1">
      <c r="A528" s="392"/>
      <c r="B528" s="392"/>
      <c r="C528" s="392"/>
      <c r="D528" s="392"/>
      <c r="E528" s="392"/>
      <c r="F528" s="392"/>
      <c r="G528" s="392"/>
      <c r="H528" s="392"/>
      <c r="I528" s="392"/>
      <c r="J528" s="392"/>
      <c r="K528" s="392"/>
      <c r="L528" s="392"/>
      <c r="M528" s="392"/>
      <c r="N528" s="392"/>
      <c r="O528" s="392"/>
      <c r="P528" s="392"/>
      <c r="Q528" s="392"/>
      <c r="R528" s="392"/>
      <c r="S528" s="392"/>
      <c r="T528" s="392"/>
      <c r="U528" s="392"/>
      <c r="V528" s="392"/>
      <c r="W528" s="392"/>
      <c r="X528" s="392"/>
      <c r="Y528" s="392"/>
      <c r="Z528" s="392"/>
    </row>
    <row r="529" spans="1:26" ht="15.75" customHeight="1">
      <c r="A529" s="392"/>
      <c r="B529" s="392"/>
      <c r="C529" s="392"/>
      <c r="D529" s="392"/>
      <c r="E529" s="392"/>
      <c r="F529" s="392"/>
      <c r="G529" s="392"/>
      <c r="H529" s="392"/>
      <c r="I529" s="392"/>
      <c r="J529" s="392"/>
      <c r="K529" s="392"/>
      <c r="L529" s="392"/>
      <c r="M529" s="392"/>
      <c r="N529" s="392"/>
      <c r="O529" s="392"/>
      <c r="P529" s="392"/>
      <c r="Q529" s="392"/>
      <c r="R529" s="392"/>
      <c r="S529" s="392"/>
      <c r="T529" s="392"/>
      <c r="U529" s="392"/>
      <c r="V529" s="392"/>
      <c r="W529" s="392"/>
      <c r="X529" s="392"/>
      <c r="Y529" s="392"/>
      <c r="Z529" s="392"/>
    </row>
    <row r="530" spans="1:26" ht="15.75" customHeight="1">
      <c r="A530" s="392"/>
      <c r="B530" s="392"/>
      <c r="C530" s="392"/>
      <c r="D530" s="392"/>
      <c r="E530" s="392"/>
      <c r="F530" s="392"/>
      <c r="G530" s="392"/>
      <c r="H530" s="392"/>
      <c r="I530" s="392"/>
      <c r="J530" s="392"/>
      <c r="K530" s="392"/>
      <c r="L530" s="392"/>
      <c r="M530" s="392"/>
      <c r="N530" s="392"/>
      <c r="O530" s="392"/>
      <c r="P530" s="392"/>
      <c r="Q530" s="392"/>
      <c r="R530" s="392"/>
      <c r="S530" s="392"/>
      <c r="T530" s="392"/>
      <c r="U530" s="392"/>
      <c r="V530" s="392"/>
      <c r="W530" s="392"/>
      <c r="X530" s="392"/>
      <c r="Y530" s="392"/>
      <c r="Z530" s="392"/>
    </row>
    <row r="531" spans="1:26" ht="15.75" customHeight="1">
      <c r="A531" s="392"/>
      <c r="B531" s="392"/>
      <c r="C531" s="392"/>
      <c r="D531" s="392"/>
      <c r="E531" s="392"/>
      <c r="F531" s="392"/>
      <c r="G531" s="392"/>
      <c r="H531" s="392"/>
      <c r="I531" s="392"/>
      <c r="J531" s="392"/>
      <c r="K531" s="392"/>
      <c r="L531" s="392"/>
      <c r="M531" s="392"/>
      <c r="N531" s="392"/>
      <c r="O531" s="392"/>
      <c r="P531" s="392"/>
      <c r="Q531" s="392"/>
      <c r="R531" s="392"/>
      <c r="S531" s="392"/>
      <c r="T531" s="392"/>
      <c r="U531" s="392"/>
      <c r="V531" s="392"/>
      <c r="W531" s="392"/>
      <c r="X531" s="392"/>
      <c r="Y531" s="392"/>
      <c r="Z531" s="392"/>
    </row>
    <row r="532" spans="1:26" ht="15.75" customHeight="1">
      <c r="A532" s="392"/>
      <c r="B532" s="392"/>
      <c r="C532" s="392"/>
      <c r="D532" s="392"/>
      <c r="E532" s="392"/>
      <c r="F532" s="392"/>
      <c r="G532" s="392"/>
      <c r="H532" s="392"/>
      <c r="I532" s="392"/>
      <c r="J532" s="392"/>
      <c r="K532" s="392"/>
      <c r="L532" s="392"/>
      <c r="M532" s="392"/>
      <c r="N532" s="392"/>
      <c r="O532" s="392"/>
      <c r="P532" s="392"/>
      <c r="Q532" s="392"/>
      <c r="R532" s="392"/>
      <c r="S532" s="392"/>
      <c r="T532" s="392"/>
      <c r="U532" s="392"/>
      <c r="V532" s="392"/>
      <c r="W532" s="392"/>
      <c r="X532" s="392"/>
      <c r="Y532" s="392"/>
      <c r="Z532" s="392"/>
    </row>
    <row r="533" spans="1:26" ht="15.75" customHeight="1">
      <c r="A533" s="392"/>
      <c r="B533" s="392"/>
      <c r="C533" s="392"/>
      <c r="D533" s="392"/>
      <c r="E533" s="392"/>
      <c r="F533" s="392"/>
      <c r="G533" s="392"/>
      <c r="H533" s="392"/>
      <c r="I533" s="392"/>
      <c r="J533" s="392"/>
      <c r="K533" s="392"/>
      <c r="L533" s="392"/>
      <c r="M533" s="392"/>
      <c r="N533" s="392"/>
      <c r="O533" s="392"/>
      <c r="P533" s="392"/>
      <c r="Q533" s="392"/>
      <c r="R533" s="392"/>
      <c r="S533" s="392"/>
      <c r="T533" s="392"/>
      <c r="U533" s="392"/>
      <c r="V533" s="392"/>
      <c r="W533" s="392"/>
      <c r="X533" s="392"/>
      <c r="Y533" s="392"/>
      <c r="Z533" s="392"/>
    </row>
    <row r="534" spans="1:26" ht="15.75" customHeight="1">
      <c r="A534" s="392"/>
      <c r="B534" s="392"/>
      <c r="C534" s="392"/>
      <c r="D534" s="392"/>
      <c r="E534" s="392"/>
      <c r="F534" s="392"/>
      <c r="G534" s="392"/>
      <c r="H534" s="392"/>
      <c r="I534" s="392"/>
      <c r="J534" s="392"/>
      <c r="K534" s="392"/>
      <c r="L534" s="392"/>
      <c r="M534" s="392"/>
      <c r="N534" s="392"/>
      <c r="O534" s="392"/>
      <c r="P534" s="392"/>
      <c r="Q534" s="392"/>
      <c r="R534" s="392"/>
      <c r="S534" s="392"/>
      <c r="T534" s="392"/>
      <c r="U534" s="392"/>
      <c r="V534" s="392"/>
      <c r="W534" s="392"/>
      <c r="X534" s="392"/>
      <c r="Y534" s="392"/>
      <c r="Z534" s="392"/>
    </row>
    <row r="535" spans="1:26" ht="15.75" customHeight="1">
      <c r="A535" s="392"/>
      <c r="B535" s="392"/>
      <c r="C535" s="392"/>
      <c r="D535" s="392"/>
      <c r="E535" s="392"/>
      <c r="F535" s="392"/>
      <c r="G535" s="392"/>
      <c r="H535" s="392"/>
      <c r="I535" s="392"/>
      <c r="J535" s="392"/>
      <c r="K535" s="392"/>
      <c r="L535" s="392"/>
      <c r="M535" s="392"/>
      <c r="N535" s="392"/>
      <c r="O535" s="392"/>
      <c r="P535" s="392"/>
      <c r="Q535" s="392"/>
      <c r="R535" s="392"/>
      <c r="S535" s="392"/>
      <c r="T535" s="392"/>
      <c r="U535" s="392"/>
      <c r="V535" s="392"/>
      <c r="W535" s="392"/>
      <c r="X535" s="392"/>
      <c r="Y535" s="392"/>
      <c r="Z535" s="392"/>
    </row>
    <row r="536" spans="1:26" ht="15.75" customHeight="1">
      <c r="A536" s="392"/>
      <c r="B536" s="392"/>
      <c r="C536" s="392"/>
      <c r="D536" s="392"/>
      <c r="E536" s="392"/>
      <c r="F536" s="392"/>
      <c r="G536" s="392"/>
      <c r="H536" s="392"/>
      <c r="I536" s="392"/>
      <c r="J536" s="392"/>
      <c r="K536" s="392"/>
      <c r="L536" s="392"/>
      <c r="M536" s="392"/>
      <c r="N536" s="392"/>
      <c r="O536" s="392"/>
      <c r="P536" s="392"/>
      <c r="Q536" s="392"/>
      <c r="R536" s="392"/>
      <c r="S536" s="392"/>
      <c r="T536" s="392"/>
      <c r="U536" s="392"/>
      <c r="V536" s="392"/>
      <c r="W536" s="392"/>
      <c r="X536" s="392"/>
      <c r="Y536" s="392"/>
      <c r="Z536" s="392"/>
    </row>
    <row r="537" spans="1:26" ht="15.75" customHeight="1">
      <c r="A537" s="392"/>
      <c r="B537" s="392"/>
      <c r="C537" s="392"/>
      <c r="D537" s="392"/>
      <c r="E537" s="392"/>
      <c r="F537" s="392"/>
      <c r="G537" s="392"/>
      <c r="H537" s="392"/>
      <c r="I537" s="392"/>
      <c r="J537" s="392"/>
      <c r="K537" s="392"/>
      <c r="L537" s="392"/>
      <c r="M537" s="392"/>
      <c r="N537" s="392"/>
      <c r="O537" s="392"/>
      <c r="P537" s="392"/>
      <c r="Q537" s="392"/>
      <c r="R537" s="392"/>
      <c r="S537" s="392"/>
      <c r="T537" s="392"/>
      <c r="U537" s="392"/>
      <c r="V537" s="392"/>
      <c r="W537" s="392"/>
      <c r="X537" s="392"/>
      <c r="Y537" s="392"/>
      <c r="Z537" s="392"/>
    </row>
    <row r="538" spans="1:26" ht="15.75" customHeight="1">
      <c r="A538" s="392"/>
      <c r="B538" s="392"/>
      <c r="C538" s="392"/>
      <c r="D538" s="392"/>
      <c r="E538" s="392"/>
      <c r="F538" s="392"/>
      <c r="G538" s="392"/>
      <c r="H538" s="392"/>
      <c r="I538" s="392"/>
      <c r="J538" s="392"/>
      <c r="K538" s="392"/>
      <c r="L538" s="392"/>
      <c r="M538" s="392"/>
      <c r="N538" s="392"/>
      <c r="O538" s="392"/>
      <c r="P538" s="392"/>
      <c r="Q538" s="392"/>
      <c r="R538" s="392"/>
      <c r="S538" s="392"/>
      <c r="T538" s="392"/>
      <c r="U538" s="392"/>
      <c r="V538" s="392"/>
      <c r="W538" s="392"/>
      <c r="X538" s="392"/>
      <c r="Y538" s="392"/>
      <c r="Z538" s="392"/>
    </row>
    <row r="539" spans="1:26" ht="15.75" customHeight="1">
      <c r="A539" s="392"/>
      <c r="B539" s="392"/>
      <c r="C539" s="392"/>
      <c r="D539" s="392"/>
      <c r="E539" s="392"/>
      <c r="F539" s="392"/>
      <c r="G539" s="392"/>
      <c r="H539" s="392"/>
      <c r="I539" s="392"/>
      <c r="J539" s="392"/>
      <c r="K539" s="392"/>
      <c r="L539" s="392"/>
      <c r="M539" s="392"/>
      <c r="N539" s="392"/>
      <c r="O539" s="392"/>
      <c r="P539" s="392"/>
      <c r="Q539" s="392"/>
      <c r="R539" s="392"/>
      <c r="S539" s="392"/>
      <c r="T539" s="392"/>
      <c r="U539" s="392"/>
      <c r="V539" s="392"/>
      <c r="W539" s="392"/>
      <c r="X539" s="392"/>
      <c r="Y539" s="392"/>
      <c r="Z539" s="392"/>
    </row>
    <row r="540" spans="1:26" ht="15.75" customHeight="1">
      <c r="A540" s="392"/>
      <c r="B540" s="392"/>
      <c r="C540" s="392"/>
      <c r="D540" s="392"/>
      <c r="E540" s="392"/>
      <c r="F540" s="392"/>
      <c r="G540" s="392"/>
      <c r="H540" s="392"/>
      <c r="I540" s="392"/>
      <c r="J540" s="392"/>
      <c r="K540" s="392"/>
      <c r="L540" s="392"/>
      <c r="M540" s="392"/>
      <c r="N540" s="392"/>
      <c r="O540" s="392"/>
      <c r="P540" s="392"/>
      <c r="Q540" s="392"/>
      <c r="R540" s="392"/>
      <c r="S540" s="392"/>
      <c r="T540" s="392"/>
      <c r="U540" s="392"/>
      <c r="V540" s="392"/>
      <c r="W540" s="392"/>
      <c r="X540" s="392"/>
      <c r="Y540" s="392"/>
      <c r="Z540" s="392"/>
    </row>
    <row r="541" spans="1:26" ht="15.75" customHeight="1">
      <c r="A541" s="392"/>
      <c r="B541" s="392"/>
      <c r="C541" s="392"/>
      <c r="D541" s="392"/>
      <c r="E541" s="392"/>
      <c r="F541" s="392"/>
      <c r="G541" s="392"/>
      <c r="H541" s="392"/>
      <c r="I541" s="392"/>
      <c r="J541" s="392"/>
      <c r="K541" s="392"/>
      <c r="L541" s="392"/>
      <c r="M541" s="392"/>
      <c r="N541" s="392"/>
      <c r="O541" s="392"/>
      <c r="P541" s="392"/>
      <c r="Q541" s="392"/>
      <c r="R541" s="392"/>
      <c r="S541" s="392"/>
      <c r="T541" s="392"/>
      <c r="U541" s="392"/>
      <c r="V541" s="392"/>
      <c r="W541" s="392"/>
      <c r="X541" s="392"/>
      <c r="Y541" s="392"/>
      <c r="Z541" s="392"/>
    </row>
    <row r="542" spans="1:26" ht="15.75" customHeight="1">
      <c r="A542" s="392"/>
      <c r="B542" s="392"/>
      <c r="C542" s="392"/>
      <c r="D542" s="392"/>
      <c r="E542" s="392"/>
      <c r="F542" s="392"/>
      <c r="G542" s="392"/>
      <c r="H542" s="392"/>
      <c r="I542" s="392"/>
      <c r="J542" s="392"/>
      <c r="K542" s="392"/>
      <c r="L542" s="392"/>
      <c r="M542" s="392"/>
      <c r="N542" s="392"/>
      <c r="O542" s="392"/>
      <c r="P542" s="392"/>
      <c r="Q542" s="392"/>
      <c r="R542" s="392"/>
      <c r="S542" s="392"/>
      <c r="T542" s="392"/>
      <c r="U542" s="392"/>
      <c r="V542" s="392"/>
      <c r="W542" s="392"/>
      <c r="X542" s="392"/>
      <c r="Y542" s="392"/>
      <c r="Z542" s="392"/>
    </row>
    <row r="543" spans="1:26" ht="15.75" customHeight="1">
      <c r="A543" s="392"/>
      <c r="B543" s="392"/>
      <c r="C543" s="392"/>
      <c r="D543" s="392"/>
      <c r="E543" s="392"/>
      <c r="F543" s="392"/>
      <c r="G543" s="392"/>
      <c r="H543" s="392"/>
      <c r="I543" s="392"/>
      <c r="J543" s="392"/>
      <c r="K543" s="392"/>
      <c r="L543" s="392"/>
      <c r="M543" s="392"/>
      <c r="N543" s="392"/>
      <c r="O543" s="392"/>
      <c r="P543" s="392"/>
      <c r="Q543" s="392"/>
      <c r="R543" s="392"/>
      <c r="S543" s="392"/>
      <c r="T543" s="392"/>
      <c r="U543" s="392"/>
      <c r="V543" s="392"/>
      <c r="W543" s="392"/>
      <c r="X543" s="392"/>
      <c r="Y543" s="392"/>
      <c r="Z543" s="392"/>
    </row>
    <row r="544" spans="1:26" ht="15.75" customHeight="1">
      <c r="A544" s="392"/>
      <c r="B544" s="392"/>
      <c r="C544" s="392"/>
      <c r="D544" s="392"/>
      <c r="E544" s="392"/>
      <c r="F544" s="392"/>
      <c r="G544" s="392"/>
      <c r="H544" s="392"/>
      <c r="I544" s="392"/>
      <c r="J544" s="392"/>
      <c r="K544" s="392"/>
      <c r="L544" s="392"/>
      <c r="M544" s="392"/>
      <c r="N544" s="392"/>
      <c r="O544" s="392"/>
      <c r="P544" s="392"/>
      <c r="Q544" s="392"/>
      <c r="R544" s="392"/>
      <c r="S544" s="392"/>
      <c r="T544" s="392"/>
      <c r="U544" s="392"/>
      <c r="V544" s="392"/>
      <c r="W544" s="392"/>
      <c r="X544" s="392"/>
      <c r="Y544" s="392"/>
      <c r="Z544" s="392"/>
    </row>
    <row r="545" spans="1:26" ht="15.75" customHeight="1">
      <c r="A545" s="392"/>
      <c r="B545" s="392"/>
      <c r="C545" s="392"/>
      <c r="D545" s="392"/>
      <c r="E545" s="392"/>
      <c r="F545" s="392"/>
      <c r="G545" s="392"/>
      <c r="H545" s="392"/>
      <c r="I545" s="392"/>
      <c r="J545" s="392"/>
      <c r="K545" s="392"/>
      <c r="L545" s="392"/>
      <c r="M545" s="392"/>
      <c r="N545" s="392"/>
      <c r="O545" s="392"/>
      <c r="P545" s="392"/>
      <c r="Q545" s="392"/>
      <c r="R545" s="392"/>
      <c r="S545" s="392"/>
      <c r="T545" s="392"/>
      <c r="U545" s="392"/>
      <c r="V545" s="392"/>
      <c r="W545" s="392"/>
      <c r="X545" s="392"/>
      <c r="Y545" s="392"/>
      <c r="Z545" s="392"/>
    </row>
    <row r="546" spans="1:26" ht="15.75" customHeight="1">
      <c r="A546" s="392"/>
      <c r="B546" s="392"/>
      <c r="C546" s="392"/>
      <c r="D546" s="392"/>
      <c r="E546" s="392"/>
      <c r="F546" s="392"/>
      <c r="G546" s="392"/>
      <c r="H546" s="392"/>
      <c r="I546" s="392"/>
      <c r="J546" s="392"/>
      <c r="K546" s="392"/>
      <c r="L546" s="392"/>
      <c r="M546" s="392"/>
      <c r="N546" s="392"/>
      <c r="O546" s="392"/>
      <c r="P546" s="392"/>
      <c r="Q546" s="392"/>
      <c r="R546" s="392"/>
      <c r="S546" s="392"/>
      <c r="T546" s="392"/>
      <c r="U546" s="392"/>
      <c r="V546" s="392"/>
      <c r="W546" s="392"/>
      <c r="X546" s="392"/>
      <c r="Y546" s="392"/>
      <c r="Z546" s="392"/>
    </row>
    <row r="547" spans="1:26" ht="15.75" customHeight="1">
      <c r="A547" s="392"/>
      <c r="B547" s="392"/>
      <c r="C547" s="392"/>
      <c r="D547" s="392"/>
      <c r="E547" s="392"/>
      <c r="F547" s="392"/>
      <c r="G547" s="392"/>
      <c r="H547" s="392"/>
      <c r="I547" s="392"/>
      <c r="J547" s="392"/>
      <c r="K547" s="392"/>
      <c r="L547" s="392"/>
      <c r="M547" s="392"/>
      <c r="N547" s="392"/>
      <c r="O547" s="392"/>
      <c r="P547" s="392"/>
      <c r="Q547" s="392"/>
      <c r="R547" s="392"/>
      <c r="S547" s="392"/>
      <c r="T547" s="392"/>
      <c r="U547" s="392"/>
      <c r="V547" s="392"/>
      <c r="W547" s="392"/>
      <c r="X547" s="392"/>
      <c r="Y547" s="392"/>
      <c r="Z547" s="392"/>
    </row>
    <row r="548" spans="1:26" ht="15.75" customHeight="1">
      <c r="A548" s="392"/>
      <c r="B548" s="392"/>
      <c r="C548" s="392"/>
      <c r="D548" s="392"/>
      <c r="E548" s="392"/>
      <c r="F548" s="392"/>
      <c r="G548" s="392"/>
      <c r="H548" s="392"/>
      <c r="I548" s="392"/>
      <c r="J548" s="392"/>
      <c r="K548" s="392"/>
      <c r="L548" s="392"/>
      <c r="M548" s="392"/>
      <c r="N548" s="392"/>
      <c r="O548" s="392"/>
      <c r="P548" s="392"/>
      <c r="Q548" s="392"/>
      <c r="R548" s="392"/>
      <c r="S548" s="392"/>
      <c r="T548" s="392"/>
      <c r="U548" s="392"/>
      <c r="V548" s="392"/>
      <c r="W548" s="392"/>
      <c r="X548" s="392"/>
      <c r="Y548" s="392"/>
      <c r="Z548" s="392"/>
    </row>
    <row r="549" spans="1:26" ht="15.75" customHeight="1">
      <c r="A549" s="392"/>
      <c r="B549" s="392"/>
      <c r="C549" s="392"/>
      <c r="D549" s="392"/>
      <c r="E549" s="392"/>
      <c r="F549" s="392"/>
      <c r="G549" s="392"/>
      <c r="H549" s="392"/>
      <c r="I549" s="392"/>
      <c r="J549" s="392"/>
      <c r="K549" s="392"/>
      <c r="L549" s="392"/>
      <c r="M549" s="392"/>
      <c r="N549" s="392"/>
      <c r="O549" s="392"/>
      <c r="P549" s="392"/>
      <c r="Q549" s="392"/>
      <c r="R549" s="392"/>
      <c r="S549" s="392"/>
      <c r="T549" s="392"/>
      <c r="U549" s="392"/>
      <c r="V549" s="392"/>
      <c r="W549" s="392"/>
      <c r="X549" s="392"/>
      <c r="Y549" s="392"/>
      <c r="Z549" s="392"/>
    </row>
    <row r="550" spans="1:26" ht="15.75" customHeight="1">
      <c r="A550" s="392"/>
      <c r="B550" s="392"/>
      <c r="C550" s="392"/>
      <c r="D550" s="392"/>
      <c r="E550" s="392"/>
      <c r="F550" s="392"/>
      <c r="G550" s="392"/>
      <c r="H550" s="392"/>
      <c r="I550" s="392"/>
      <c r="J550" s="392"/>
      <c r="K550" s="392"/>
      <c r="L550" s="392"/>
      <c r="M550" s="392"/>
      <c r="N550" s="392"/>
      <c r="O550" s="392"/>
      <c r="P550" s="392"/>
      <c r="Q550" s="392"/>
      <c r="R550" s="392"/>
      <c r="S550" s="392"/>
      <c r="T550" s="392"/>
      <c r="U550" s="392"/>
      <c r="V550" s="392"/>
      <c r="W550" s="392"/>
      <c r="X550" s="392"/>
      <c r="Y550" s="392"/>
      <c r="Z550" s="392"/>
    </row>
    <row r="551" spans="1:26" ht="15.75" customHeight="1">
      <c r="A551" s="392"/>
      <c r="B551" s="392"/>
      <c r="C551" s="392"/>
      <c r="D551" s="392"/>
      <c r="E551" s="392"/>
      <c r="F551" s="392"/>
      <c r="G551" s="392"/>
      <c r="H551" s="392"/>
      <c r="I551" s="392"/>
      <c r="J551" s="392"/>
      <c r="K551" s="392"/>
      <c r="L551" s="392"/>
      <c r="M551" s="392"/>
      <c r="N551" s="392"/>
      <c r="O551" s="392"/>
      <c r="P551" s="392"/>
      <c r="Q551" s="392"/>
      <c r="R551" s="392"/>
      <c r="S551" s="392"/>
      <c r="T551" s="392"/>
      <c r="U551" s="392"/>
      <c r="V551" s="392"/>
      <c r="W551" s="392"/>
      <c r="X551" s="392"/>
      <c r="Y551" s="392"/>
      <c r="Z551" s="392"/>
    </row>
    <row r="552" spans="1:26" ht="15.75" customHeight="1">
      <c r="A552" s="392"/>
      <c r="B552" s="392"/>
      <c r="C552" s="392"/>
      <c r="D552" s="392"/>
      <c r="E552" s="392"/>
      <c r="F552" s="392"/>
      <c r="G552" s="392"/>
      <c r="H552" s="392"/>
      <c r="I552" s="392"/>
      <c r="J552" s="392"/>
      <c r="K552" s="392"/>
      <c r="L552" s="392"/>
      <c r="M552" s="392"/>
      <c r="N552" s="392"/>
      <c r="O552" s="392"/>
      <c r="P552" s="392"/>
      <c r="Q552" s="392"/>
      <c r="R552" s="392"/>
      <c r="S552" s="392"/>
      <c r="T552" s="392"/>
      <c r="U552" s="392"/>
      <c r="V552" s="392"/>
      <c r="W552" s="392"/>
      <c r="X552" s="392"/>
      <c r="Y552" s="392"/>
      <c r="Z552" s="392"/>
    </row>
    <row r="553" spans="1:26" ht="15.75" customHeight="1">
      <c r="A553" s="392"/>
      <c r="B553" s="392"/>
      <c r="C553" s="392"/>
      <c r="D553" s="392"/>
      <c r="E553" s="392"/>
      <c r="F553" s="392"/>
      <c r="G553" s="392"/>
      <c r="H553" s="392"/>
      <c r="I553" s="392"/>
      <c r="J553" s="392"/>
      <c r="K553" s="392"/>
      <c r="L553" s="392"/>
      <c r="M553" s="392"/>
      <c r="N553" s="392"/>
      <c r="O553" s="392"/>
      <c r="P553" s="392"/>
      <c r="Q553" s="392"/>
      <c r="R553" s="392"/>
      <c r="S553" s="392"/>
      <c r="T553" s="392"/>
      <c r="U553" s="392"/>
      <c r="V553" s="392"/>
      <c r="W553" s="392"/>
      <c r="X553" s="392"/>
      <c r="Y553" s="392"/>
      <c r="Z553" s="392"/>
    </row>
    <row r="554" spans="1:26" ht="15.75" customHeight="1">
      <c r="A554" s="392"/>
      <c r="B554" s="392"/>
      <c r="C554" s="392"/>
      <c r="D554" s="392"/>
      <c r="E554" s="392"/>
      <c r="F554" s="392"/>
      <c r="G554" s="392"/>
      <c r="H554" s="392"/>
      <c r="I554" s="392"/>
      <c r="J554" s="392"/>
      <c r="K554" s="392"/>
      <c r="L554" s="392"/>
      <c r="M554" s="392"/>
      <c r="N554" s="392"/>
      <c r="O554" s="392"/>
      <c r="P554" s="392"/>
      <c r="Q554" s="392"/>
      <c r="R554" s="392"/>
      <c r="S554" s="392"/>
      <c r="T554" s="392"/>
      <c r="U554" s="392"/>
      <c r="V554" s="392"/>
      <c r="W554" s="392"/>
      <c r="X554" s="392"/>
      <c r="Y554" s="392"/>
      <c r="Z554" s="392"/>
    </row>
    <row r="555" spans="1:26" ht="15.75" customHeight="1">
      <c r="A555" s="392"/>
      <c r="B555" s="392"/>
      <c r="C555" s="392"/>
      <c r="D555" s="392"/>
      <c r="E555" s="392"/>
      <c r="F555" s="392"/>
      <c r="G555" s="392"/>
      <c r="H555" s="392"/>
      <c r="I555" s="392"/>
      <c r="J555" s="392"/>
      <c r="K555" s="392"/>
      <c r="L555" s="392"/>
      <c r="M555" s="392"/>
      <c r="N555" s="392"/>
      <c r="O555" s="392"/>
      <c r="P555" s="392"/>
      <c r="Q555" s="392"/>
      <c r="R555" s="392"/>
      <c r="S555" s="392"/>
      <c r="T555" s="392"/>
      <c r="U555" s="392"/>
      <c r="V555" s="392"/>
      <c r="W555" s="392"/>
      <c r="X555" s="392"/>
      <c r="Y555" s="392"/>
      <c r="Z555" s="392"/>
    </row>
    <row r="556" spans="1:26" ht="15.75" customHeight="1">
      <c r="A556" s="392"/>
      <c r="B556" s="392"/>
      <c r="C556" s="392"/>
      <c r="D556" s="392"/>
      <c r="E556" s="392"/>
      <c r="F556" s="392"/>
      <c r="G556" s="392"/>
      <c r="H556" s="392"/>
      <c r="I556" s="392"/>
      <c r="J556" s="392"/>
      <c r="K556" s="392"/>
      <c r="L556" s="392"/>
      <c r="M556" s="392"/>
      <c r="N556" s="392"/>
      <c r="O556" s="392"/>
      <c r="P556" s="392"/>
      <c r="Q556" s="392"/>
      <c r="R556" s="392"/>
      <c r="S556" s="392"/>
      <c r="T556" s="392"/>
      <c r="U556" s="392"/>
      <c r="V556" s="392"/>
      <c r="W556" s="392"/>
      <c r="X556" s="392"/>
      <c r="Y556" s="392"/>
      <c r="Z556" s="392"/>
    </row>
    <row r="557" spans="1:26" ht="15.75" customHeight="1">
      <c r="A557" s="392"/>
      <c r="B557" s="392"/>
      <c r="C557" s="392"/>
      <c r="D557" s="392"/>
      <c r="E557" s="392"/>
      <c r="F557" s="392"/>
      <c r="G557" s="392"/>
      <c r="H557" s="392"/>
      <c r="I557" s="392"/>
      <c r="J557" s="392"/>
      <c r="K557" s="392"/>
      <c r="L557" s="392"/>
      <c r="M557" s="392"/>
      <c r="N557" s="392"/>
      <c r="O557" s="392"/>
      <c r="P557" s="392"/>
      <c r="Q557" s="392"/>
      <c r="R557" s="392"/>
      <c r="S557" s="392"/>
      <c r="T557" s="392"/>
      <c r="U557" s="392"/>
      <c r="V557" s="392"/>
      <c r="W557" s="392"/>
      <c r="X557" s="392"/>
      <c r="Y557" s="392"/>
      <c r="Z557" s="392"/>
    </row>
    <row r="558" spans="1:26" ht="15.75" customHeight="1">
      <c r="A558" s="392"/>
      <c r="B558" s="392"/>
      <c r="C558" s="392"/>
      <c r="D558" s="392"/>
      <c r="E558" s="392"/>
      <c r="F558" s="392"/>
      <c r="G558" s="392"/>
      <c r="H558" s="392"/>
      <c r="I558" s="392"/>
      <c r="J558" s="392"/>
      <c r="K558" s="392"/>
      <c r="L558" s="392"/>
      <c r="M558" s="392"/>
      <c r="N558" s="392"/>
      <c r="O558" s="392"/>
      <c r="P558" s="392"/>
      <c r="Q558" s="392"/>
      <c r="R558" s="392"/>
      <c r="S558" s="392"/>
      <c r="T558" s="392"/>
      <c r="U558" s="392"/>
      <c r="V558" s="392"/>
      <c r="W558" s="392"/>
      <c r="X558" s="392"/>
      <c r="Y558" s="392"/>
      <c r="Z558" s="392"/>
    </row>
    <row r="559" spans="1:26" ht="15.75" customHeight="1">
      <c r="A559" s="392"/>
      <c r="B559" s="392"/>
      <c r="C559" s="392"/>
      <c r="D559" s="392"/>
      <c r="E559" s="392"/>
      <c r="F559" s="392"/>
      <c r="G559" s="392"/>
      <c r="H559" s="392"/>
      <c r="I559" s="392"/>
      <c r="J559" s="392"/>
      <c r="K559" s="392"/>
      <c r="L559" s="392"/>
      <c r="M559" s="392"/>
      <c r="N559" s="392"/>
      <c r="O559" s="392"/>
      <c r="P559" s="392"/>
      <c r="Q559" s="392"/>
      <c r="R559" s="392"/>
      <c r="S559" s="392"/>
      <c r="T559" s="392"/>
      <c r="U559" s="392"/>
      <c r="V559" s="392"/>
      <c r="W559" s="392"/>
      <c r="X559" s="392"/>
      <c r="Y559" s="392"/>
      <c r="Z559" s="392"/>
    </row>
    <row r="560" spans="1:26" ht="15.75" customHeight="1">
      <c r="A560" s="392"/>
      <c r="B560" s="392"/>
      <c r="C560" s="392"/>
      <c r="D560" s="392"/>
      <c r="E560" s="392"/>
      <c r="F560" s="392"/>
      <c r="G560" s="392"/>
      <c r="H560" s="392"/>
      <c r="I560" s="392"/>
      <c r="J560" s="392"/>
      <c r="K560" s="392"/>
      <c r="L560" s="392"/>
      <c r="M560" s="392"/>
      <c r="N560" s="392"/>
      <c r="O560" s="392"/>
      <c r="P560" s="392"/>
      <c r="Q560" s="392"/>
      <c r="R560" s="392"/>
      <c r="S560" s="392"/>
      <c r="T560" s="392"/>
      <c r="U560" s="392"/>
      <c r="V560" s="392"/>
      <c r="W560" s="392"/>
      <c r="X560" s="392"/>
      <c r="Y560" s="392"/>
      <c r="Z560" s="392"/>
    </row>
    <row r="561" spans="1:26" ht="15.75" customHeight="1">
      <c r="A561" s="392"/>
      <c r="B561" s="392"/>
      <c r="C561" s="392"/>
      <c r="D561" s="392"/>
      <c r="E561" s="392"/>
      <c r="F561" s="392"/>
      <c r="G561" s="392"/>
      <c r="H561" s="392"/>
      <c r="I561" s="392"/>
      <c r="J561" s="392"/>
      <c r="K561" s="392"/>
      <c r="L561" s="392"/>
      <c r="M561" s="392"/>
      <c r="N561" s="392"/>
      <c r="O561" s="392"/>
      <c r="P561" s="392"/>
      <c r="Q561" s="392"/>
      <c r="R561" s="392"/>
      <c r="S561" s="392"/>
      <c r="T561" s="392"/>
      <c r="U561" s="392"/>
      <c r="V561" s="392"/>
      <c r="W561" s="392"/>
      <c r="X561" s="392"/>
      <c r="Y561" s="392"/>
      <c r="Z561" s="392"/>
    </row>
    <row r="562" spans="1:26" ht="15.75" customHeight="1">
      <c r="A562" s="392"/>
      <c r="B562" s="392"/>
      <c r="C562" s="392"/>
      <c r="D562" s="392"/>
      <c r="E562" s="392"/>
      <c r="F562" s="392"/>
      <c r="G562" s="392"/>
      <c r="H562" s="392"/>
      <c r="I562" s="392"/>
      <c r="J562" s="392"/>
      <c r="K562" s="392"/>
      <c r="L562" s="392"/>
      <c r="M562" s="392"/>
      <c r="N562" s="392"/>
      <c r="O562" s="392"/>
      <c r="P562" s="392"/>
      <c r="Q562" s="392"/>
      <c r="R562" s="392"/>
      <c r="S562" s="392"/>
      <c r="T562" s="392"/>
      <c r="U562" s="392"/>
      <c r="V562" s="392"/>
      <c r="W562" s="392"/>
      <c r="X562" s="392"/>
      <c r="Y562" s="392"/>
      <c r="Z562" s="392"/>
    </row>
    <row r="563" spans="1:26" ht="15.75" customHeight="1">
      <c r="A563" s="392"/>
      <c r="B563" s="392"/>
      <c r="C563" s="392"/>
      <c r="D563" s="392"/>
      <c r="E563" s="392"/>
      <c r="F563" s="392"/>
      <c r="G563" s="392"/>
      <c r="H563" s="392"/>
      <c r="I563" s="392"/>
      <c r="J563" s="392"/>
      <c r="K563" s="392"/>
      <c r="L563" s="392"/>
      <c r="M563" s="392"/>
      <c r="N563" s="392"/>
      <c r="O563" s="392"/>
      <c r="P563" s="392"/>
      <c r="Q563" s="392"/>
      <c r="R563" s="392"/>
      <c r="S563" s="392"/>
      <c r="T563" s="392"/>
      <c r="U563" s="392"/>
      <c r="V563" s="392"/>
      <c r="W563" s="392"/>
      <c r="X563" s="392"/>
      <c r="Y563" s="392"/>
      <c r="Z563" s="392"/>
    </row>
    <row r="564" spans="1:26" ht="15.75" customHeight="1">
      <c r="A564" s="392"/>
      <c r="B564" s="392"/>
      <c r="C564" s="392"/>
      <c r="D564" s="392"/>
      <c r="E564" s="392"/>
      <c r="F564" s="392"/>
      <c r="G564" s="392"/>
      <c r="H564" s="392"/>
      <c r="I564" s="392"/>
      <c r="J564" s="392"/>
      <c r="K564" s="392"/>
      <c r="L564" s="392"/>
      <c r="M564" s="392"/>
      <c r="N564" s="392"/>
      <c r="O564" s="392"/>
      <c r="P564" s="392"/>
      <c r="Q564" s="392"/>
      <c r="R564" s="392"/>
      <c r="S564" s="392"/>
      <c r="T564" s="392"/>
      <c r="U564" s="392"/>
      <c r="V564" s="392"/>
      <c r="W564" s="392"/>
      <c r="X564" s="392"/>
      <c r="Y564" s="392"/>
      <c r="Z564" s="392"/>
    </row>
    <row r="565" spans="1:26" ht="15.75" customHeight="1">
      <c r="A565" s="392"/>
      <c r="B565" s="392"/>
      <c r="C565" s="392"/>
      <c r="D565" s="392"/>
      <c r="E565" s="392"/>
      <c r="F565" s="392"/>
      <c r="G565" s="392"/>
      <c r="H565" s="392"/>
      <c r="I565" s="392"/>
      <c r="J565" s="392"/>
      <c r="K565" s="392"/>
      <c r="L565" s="392"/>
      <c r="M565" s="392"/>
      <c r="N565" s="392"/>
      <c r="O565" s="392"/>
      <c r="P565" s="392"/>
      <c r="Q565" s="392"/>
      <c r="R565" s="392"/>
      <c r="S565" s="392"/>
      <c r="T565" s="392"/>
      <c r="U565" s="392"/>
      <c r="V565" s="392"/>
      <c r="W565" s="392"/>
      <c r="X565" s="392"/>
      <c r="Y565" s="392"/>
      <c r="Z565" s="392"/>
    </row>
    <row r="566" spans="1:26" ht="15.75" customHeight="1">
      <c r="A566" s="392"/>
      <c r="B566" s="392"/>
      <c r="C566" s="392"/>
      <c r="D566" s="392"/>
      <c r="E566" s="392"/>
      <c r="F566" s="392"/>
      <c r="G566" s="392"/>
      <c r="H566" s="392"/>
      <c r="I566" s="392"/>
      <c r="J566" s="392"/>
      <c r="K566" s="392"/>
      <c r="L566" s="392"/>
      <c r="M566" s="392"/>
      <c r="N566" s="392"/>
      <c r="O566" s="392"/>
      <c r="P566" s="392"/>
      <c r="Q566" s="392"/>
      <c r="R566" s="392"/>
      <c r="S566" s="392"/>
      <c r="T566" s="392"/>
      <c r="U566" s="392"/>
      <c r="V566" s="392"/>
      <c r="W566" s="392"/>
      <c r="X566" s="392"/>
      <c r="Y566" s="392"/>
      <c r="Z566" s="392"/>
    </row>
    <row r="567" spans="1:26" ht="15.75" customHeight="1">
      <c r="A567" s="392"/>
      <c r="B567" s="392"/>
      <c r="C567" s="392"/>
      <c r="D567" s="392"/>
      <c r="E567" s="392"/>
      <c r="F567" s="392"/>
      <c r="G567" s="392"/>
      <c r="H567" s="392"/>
      <c r="I567" s="392"/>
      <c r="J567" s="392"/>
      <c r="K567" s="392"/>
      <c r="L567" s="392"/>
      <c r="M567" s="392"/>
      <c r="N567" s="392"/>
      <c r="O567" s="392"/>
      <c r="P567" s="392"/>
      <c r="Q567" s="392"/>
      <c r="R567" s="392"/>
      <c r="S567" s="392"/>
      <c r="T567" s="392"/>
      <c r="U567" s="392"/>
      <c r="V567" s="392"/>
      <c r="W567" s="392"/>
      <c r="X567" s="392"/>
      <c r="Y567" s="392"/>
      <c r="Z567" s="392"/>
    </row>
    <row r="568" spans="1:26" ht="15.75" customHeight="1">
      <c r="A568" s="392"/>
      <c r="B568" s="392"/>
      <c r="C568" s="392"/>
      <c r="D568" s="392"/>
      <c r="E568" s="392"/>
      <c r="F568" s="392"/>
      <c r="G568" s="392"/>
      <c r="H568" s="392"/>
      <c r="I568" s="392"/>
      <c r="J568" s="392"/>
      <c r="K568" s="392"/>
      <c r="L568" s="392"/>
      <c r="M568" s="392"/>
      <c r="N568" s="392"/>
      <c r="O568" s="392"/>
      <c r="P568" s="392"/>
      <c r="Q568" s="392"/>
      <c r="R568" s="392"/>
      <c r="S568" s="392"/>
      <c r="T568" s="392"/>
      <c r="U568" s="392"/>
      <c r="V568" s="392"/>
      <c r="W568" s="392"/>
      <c r="X568" s="392"/>
      <c r="Y568" s="392"/>
      <c r="Z568" s="392"/>
    </row>
    <row r="569" spans="1:26" ht="15.75" customHeight="1">
      <c r="A569" s="392"/>
      <c r="B569" s="392"/>
      <c r="C569" s="392"/>
      <c r="D569" s="392"/>
      <c r="E569" s="392"/>
      <c r="F569" s="392"/>
      <c r="G569" s="392"/>
      <c r="H569" s="392"/>
      <c r="I569" s="392"/>
      <c r="J569" s="392"/>
      <c r="K569" s="392"/>
      <c r="L569" s="392"/>
      <c r="M569" s="392"/>
      <c r="N569" s="392"/>
      <c r="O569" s="392"/>
      <c r="P569" s="392"/>
      <c r="Q569" s="392"/>
      <c r="R569" s="392"/>
      <c r="S569" s="392"/>
      <c r="T569" s="392"/>
      <c r="U569" s="392"/>
      <c r="V569" s="392"/>
      <c r="W569" s="392"/>
      <c r="X569" s="392"/>
      <c r="Y569" s="392"/>
      <c r="Z569" s="392"/>
    </row>
    <row r="570" spans="1:26" ht="15.75" customHeight="1">
      <c r="A570" s="392"/>
      <c r="B570" s="392"/>
      <c r="C570" s="392"/>
      <c r="D570" s="392"/>
      <c r="E570" s="392"/>
      <c r="F570" s="392"/>
      <c r="G570" s="392"/>
      <c r="H570" s="392"/>
      <c r="I570" s="392"/>
      <c r="J570" s="392"/>
      <c r="K570" s="392"/>
      <c r="L570" s="392"/>
      <c r="M570" s="392"/>
      <c r="N570" s="392"/>
      <c r="O570" s="392"/>
      <c r="P570" s="392"/>
      <c r="Q570" s="392"/>
      <c r="R570" s="392"/>
      <c r="S570" s="392"/>
      <c r="T570" s="392"/>
      <c r="U570" s="392"/>
      <c r="V570" s="392"/>
      <c r="W570" s="392"/>
      <c r="X570" s="392"/>
      <c r="Y570" s="392"/>
      <c r="Z570" s="392"/>
    </row>
    <row r="571" spans="1:26" ht="15.75" customHeight="1">
      <c r="A571" s="392"/>
      <c r="B571" s="392"/>
      <c r="C571" s="392"/>
      <c r="D571" s="392"/>
      <c r="E571" s="392"/>
      <c r="F571" s="392"/>
      <c r="G571" s="392"/>
      <c r="H571" s="392"/>
      <c r="I571" s="392"/>
      <c r="J571" s="392"/>
      <c r="K571" s="392"/>
      <c r="L571" s="392"/>
      <c r="M571" s="392"/>
      <c r="N571" s="392"/>
      <c r="O571" s="392"/>
      <c r="P571" s="392"/>
      <c r="Q571" s="392"/>
      <c r="R571" s="392"/>
      <c r="S571" s="392"/>
      <c r="T571" s="392"/>
      <c r="U571" s="392"/>
      <c r="V571" s="392"/>
      <c r="W571" s="392"/>
      <c r="X571" s="392"/>
      <c r="Y571" s="392"/>
      <c r="Z571" s="392"/>
    </row>
    <row r="572" spans="1:26" ht="15.75" customHeight="1">
      <c r="A572" s="392"/>
      <c r="B572" s="392"/>
      <c r="C572" s="392"/>
      <c r="D572" s="392"/>
      <c r="E572" s="392"/>
      <c r="F572" s="392"/>
      <c r="G572" s="392"/>
      <c r="H572" s="392"/>
      <c r="I572" s="392"/>
      <c r="J572" s="392"/>
      <c r="K572" s="392"/>
      <c r="L572" s="392"/>
      <c r="M572" s="392"/>
      <c r="N572" s="392"/>
      <c r="O572" s="392"/>
      <c r="P572" s="392"/>
      <c r="Q572" s="392"/>
      <c r="R572" s="392"/>
      <c r="S572" s="392"/>
      <c r="T572" s="392"/>
      <c r="U572" s="392"/>
      <c r="V572" s="392"/>
      <c r="W572" s="392"/>
      <c r="X572" s="392"/>
      <c r="Y572" s="392"/>
      <c r="Z572" s="392"/>
    </row>
    <row r="573" spans="1:26" ht="15.75" customHeight="1">
      <c r="A573" s="392"/>
      <c r="B573" s="392"/>
      <c r="C573" s="392"/>
      <c r="D573" s="392"/>
      <c r="E573" s="392"/>
      <c r="F573" s="392"/>
      <c r="G573" s="392"/>
      <c r="H573" s="392"/>
      <c r="I573" s="392"/>
      <c r="J573" s="392"/>
      <c r="K573" s="392"/>
      <c r="L573" s="392"/>
      <c r="M573" s="392"/>
      <c r="N573" s="392"/>
      <c r="O573" s="392"/>
      <c r="P573" s="392"/>
      <c r="Q573" s="392"/>
      <c r="R573" s="392"/>
      <c r="S573" s="392"/>
      <c r="T573" s="392"/>
      <c r="U573" s="392"/>
      <c r="V573" s="392"/>
      <c r="W573" s="392"/>
      <c r="X573" s="392"/>
      <c r="Y573" s="392"/>
      <c r="Z573" s="392"/>
    </row>
    <row r="574" spans="1:26" ht="15.75" customHeight="1">
      <c r="A574" s="392"/>
      <c r="B574" s="392"/>
      <c r="C574" s="392"/>
      <c r="D574" s="392"/>
      <c r="E574" s="392"/>
      <c r="F574" s="392"/>
      <c r="G574" s="392"/>
      <c r="H574" s="392"/>
      <c r="I574" s="392"/>
      <c r="J574" s="392"/>
      <c r="K574" s="392"/>
      <c r="L574" s="392"/>
      <c r="M574" s="392"/>
      <c r="N574" s="392"/>
      <c r="O574" s="392"/>
      <c r="P574" s="392"/>
      <c r="Q574" s="392"/>
      <c r="R574" s="392"/>
      <c r="S574" s="392"/>
      <c r="T574" s="392"/>
      <c r="U574" s="392"/>
      <c r="V574" s="392"/>
      <c r="W574" s="392"/>
      <c r="X574" s="392"/>
      <c r="Y574" s="392"/>
      <c r="Z574" s="392"/>
    </row>
    <row r="575" spans="1:26" ht="15.75" customHeight="1">
      <c r="A575" s="392"/>
      <c r="B575" s="392"/>
      <c r="C575" s="392"/>
      <c r="D575" s="392"/>
      <c r="E575" s="392"/>
      <c r="F575" s="392"/>
      <c r="G575" s="392"/>
      <c r="H575" s="392"/>
      <c r="I575" s="392"/>
      <c r="J575" s="392"/>
      <c r="K575" s="392"/>
      <c r="L575" s="392"/>
      <c r="M575" s="392"/>
      <c r="N575" s="392"/>
      <c r="O575" s="392"/>
      <c r="P575" s="392"/>
      <c r="Q575" s="392"/>
      <c r="R575" s="392"/>
      <c r="S575" s="392"/>
      <c r="T575" s="392"/>
      <c r="U575" s="392"/>
      <c r="V575" s="392"/>
      <c r="W575" s="392"/>
      <c r="X575" s="392"/>
      <c r="Y575" s="392"/>
      <c r="Z575" s="392"/>
    </row>
    <row r="576" spans="1:26" ht="15.75" customHeight="1">
      <c r="A576" s="392"/>
      <c r="B576" s="392"/>
      <c r="C576" s="392"/>
      <c r="D576" s="392"/>
      <c r="E576" s="392"/>
      <c r="F576" s="392"/>
      <c r="G576" s="392"/>
      <c r="H576" s="392"/>
      <c r="I576" s="392"/>
      <c r="J576" s="392"/>
      <c r="K576" s="392"/>
      <c r="L576" s="392"/>
      <c r="M576" s="392"/>
      <c r="N576" s="392"/>
      <c r="O576" s="392"/>
      <c r="P576" s="392"/>
      <c r="Q576" s="392"/>
      <c r="R576" s="392"/>
      <c r="S576" s="392"/>
      <c r="T576" s="392"/>
      <c r="U576" s="392"/>
      <c r="V576" s="392"/>
      <c r="W576" s="392"/>
      <c r="X576" s="392"/>
      <c r="Y576" s="392"/>
      <c r="Z576" s="392"/>
    </row>
    <row r="577" spans="1:26" ht="15.75" customHeight="1">
      <c r="A577" s="392"/>
      <c r="B577" s="392"/>
      <c r="C577" s="392"/>
      <c r="D577" s="392"/>
      <c r="E577" s="392"/>
      <c r="F577" s="392"/>
      <c r="G577" s="392"/>
      <c r="H577" s="392"/>
      <c r="I577" s="392"/>
      <c r="J577" s="392"/>
      <c r="K577" s="392"/>
      <c r="L577" s="392"/>
      <c r="M577" s="392"/>
      <c r="N577" s="392"/>
      <c r="O577" s="392"/>
      <c r="P577" s="392"/>
      <c r="Q577" s="392"/>
      <c r="R577" s="392"/>
      <c r="S577" s="392"/>
      <c r="T577" s="392"/>
      <c r="U577" s="392"/>
      <c r="V577" s="392"/>
      <c r="W577" s="392"/>
      <c r="X577" s="392"/>
      <c r="Y577" s="392"/>
      <c r="Z577" s="392"/>
    </row>
    <row r="578" spans="1:26" ht="15.75" customHeight="1">
      <c r="A578" s="392"/>
      <c r="B578" s="392"/>
      <c r="C578" s="392"/>
      <c r="D578" s="392"/>
      <c r="E578" s="392"/>
      <c r="F578" s="392"/>
      <c r="G578" s="392"/>
      <c r="H578" s="392"/>
      <c r="I578" s="392"/>
      <c r="J578" s="392"/>
      <c r="K578" s="392"/>
      <c r="L578" s="392"/>
      <c r="M578" s="392"/>
      <c r="N578" s="392"/>
      <c r="O578" s="392"/>
      <c r="P578" s="392"/>
      <c r="Q578" s="392"/>
      <c r="R578" s="392"/>
      <c r="S578" s="392"/>
      <c r="T578" s="392"/>
      <c r="U578" s="392"/>
      <c r="V578" s="392"/>
      <c r="W578" s="392"/>
      <c r="X578" s="392"/>
      <c r="Y578" s="392"/>
      <c r="Z578" s="392"/>
    </row>
    <row r="579" spans="1:26" ht="15.75" customHeight="1">
      <c r="A579" s="392"/>
      <c r="B579" s="392"/>
      <c r="C579" s="392"/>
      <c r="D579" s="392"/>
      <c r="E579" s="392"/>
      <c r="F579" s="392"/>
      <c r="G579" s="392"/>
      <c r="H579" s="392"/>
      <c r="I579" s="392"/>
      <c r="J579" s="392"/>
      <c r="K579" s="392"/>
      <c r="L579" s="392"/>
      <c r="M579" s="392"/>
      <c r="N579" s="392"/>
      <c r="O579" s="392"/>
      <c r="P579" s="392"/>
      <c r="Q579" s="392"/>
      <c r="R579" s="392"/>
      <c r="S579" s="392"/>
      <c r="T579" s="392"/>
      <c r="U579" s="392"/>
      <c r="V579" s="392"/>
      <c r="W579" s="392"/>
      <c r="X579" s="392"/>
      <c r="Y579" s="392"/>
      <c r="Z579" s="392"/>
    </row>
    <row r="580" spans="1:26" ht="15.75" customHeight="1">
      <c r="A580" s="392"/>
      <c r="B580" s="392"/>
      <c r="C580" s="392"/>
      <c r="D580" s="392"/>
      <c r="E580" s="392"/>
      <c r="F580" s="392"/>
      <c r="G580" s="392"/>
      <c r="H580" s="392"/>
      <c r="I580" s="392"/>
      <c r="J580" s="392"/>
      <c r="K580" s="392"/>
      <c r="L580" s="392"/>
      <c r="M580" s="392"/>
      <c r="N580" s="392"/>
      <c r="O580" s="392"/>
      <c r="P580" s="392"/>
      <c r="Q580" s="392"/>
      <c r="R580" s="392"/>
      <c r="S580" s="392"/>
      <c r="T580" s="392"/>
      <c r="U580" s="392"/>
      <c r="V580" s="392"/>
      <c r="W580" s="392"/>
      <c r="X580" s="392"/>
      <c r="Y580" s="392"/>
      <c r="Z580" s="392"/>
    </row>
    <row r="581" spans="1:26" ht="15.75" customHeight="1">
      <c r="A581" s="392"/>
      <c r="B581" s="392"/>
      <c r="C581" s="392"/>
      <c r="D581" s="392"/>
      <c r="E581" s="392"/>
      <c r="F581" s="392"/>
      <c r="G581" s="392"/>
      <c r="H581" s="392"/>
      <c r="I581" s="392"/>
      <c r="J581" s="392"/>
      <c r="K581" s="392"/>
      <c r="L581" s="392"/>
      <c r="M581" s="392"/>
      <c r="N581" s="392"/>
      <c r="O581" s="392"/>
      <c r="P581" s="392"/>
      <c r="Q581" s="392"/>
      <c r="R581" s="392"/>
      <c r="S581" s="392"/>
      <c r="T581" s="392"/>
      <c r="U581" s="392"/>
      <c r="V581" s="392"/>
      <c r="W581" s="392"/>
      <c r="X581" s="392"/>
      <c r="Y581" s="392"/>
      <c r="Z581" s="392"/>
    </row>
    <row r="582" spans="1:26" ht="15.75" customHeight="1">
      <c r="A582" s="392"/>
      <c r="B582" s="392"/>
      <c r="C582" s="392"/>
      <c r="D582" s="392"/>
      <c r="E582" s="392"/>
      <c r="F582" s="392"/>
      <c r="G582" s="392"/>
      <c r="H582" s="392"/>
      <c r="I582" s="392"/>
      <c r="J582" s="392"/>
      <c r="K582" s="392"/>
      <c r="L582" s="392"/>
      <c r="M582" s="392"/>
      <c r="N582" s="392"/>
      <c r="O582" s="392"/>
      <c r="P582" s="392"/>
      <c r="Q582" s="392"/>
      <c r="R582" s="392"/>
      <c r="S582" s="392"/>
      <c r="T582" s="392"/>
      <c r="U582" s="392"/>
      <c r="V582" s="392"/>
      <c r="W582" s="392"/>
      <c r="X582" s="392"/>
      <c r="Y582" s="392"/>
      <c r="Z582" s="392"/>
    </row>
    <row r="583" spans="1:26" ht="15.75" customHeight="1">
      <c r="A583" s="392"/>
      <c r="B583" s="392"/>
      <c r="C583" s="392"/>
      <c r="D583" s="392"/>
      <c r="E583" s="392"/>
      <c r="F583" s="392"/>
      <c r="G583" s="392"/>
      <c r="H583" s="392"/>
      <c r="I583" s="392"/>
      <c r="J583" s="392"/>
      <c r="K583" s="392"/>
      <c r="L583" s="392"/>
      <c r="M583" s="392"/>
      <c r="N583" s="392"/>
      <c r="O583" s="392"/>
      <c r="P583" s="392"/>
      <c r="Q583" s="392"/>
      <c r="R583" s="392"/>
      <c r="S583" s="392"/>
      <c r="T583" s="392"/>
      <c r="U583" s="392"/>
      <c r="V583" s="392"/>
      <c r="W583" s="392"/>
      <c r="X583" s="392"/>
      <c r="Y583" s="392"/>
      <c r="Z583" s="392"/>
    </row>
    <row r="584" spans="1:26" ht="15.75" customHeight="1">
      <c r="A584" s="392"/>
      <c r="B584" s="392"/>
      <c r="C584" s="392"/>
      <c r="D584" s="392"/>
      <c r="E584" s="392"/>
      <c r="F584" s="392"/>
      <c r="G584" s="392"/>
      <c r="H584" s="392"/>
      <c r="I584" s="392"/>
      <c r="J584" s="392"/>
      <c r="K584" s="392"/>
      <c r="L584" s="392"/>
      <c r="M584" s="392"/>
      <c r="N584" s="392"/>
      <c r="O584" s="392"/>
      <c r="P584" s="392"/>
      <c r="Q584" s="392"/>
      <c r="R584" s="392"/>
      <c r="S584" s="392"/>
      <c r="T584" s="392"/>
      <c r="U584" s="392"/>
      <c r="V584" s="392"/>
      <c r="W584" s="392"/>
      <c r="X584" s="392"/>
      <c r="Y584" s="392"/>
      <c r="Z584" s="392"/>
    </row>
    <row r="585" spans="1:26" ht="15.75" customHeight="1">
      <c r="A585" s="392"/>
      <c r="B585" s="392"/>
      <c r="C585" s="392"/>
      <c r="D585" s="392"/>
      <c r="E585" s="392"/>
      <c r="F585" s="392"/>
      <c r="G585" s="392"/>
      <c r="H585" s="392"/>
      <c r="I585" s="392"/>
      <c r="J585" s="392"/>
      <c r="K585" s="392"/>
      <c r="L585" s="392"/>
      <c r="M585" s="392"/>
      <c r="N585" s="392"/>
      <c r="O585" s="392"/>
      <c r="P585" s="392"/>
      <c r="Q585" s="392"/>
      <c r="R585" s="392"/>
      <c r="S585" s="392"/>
      <c r="T585" s="392"/>
      <c r="U585" s="392"/>
      <c r="V585" s="392"/>
      <c r="W585" s="392"/>
      <c r="X585" s="392"/>
      <c r="Y585" s="392"/>
      <c r="Z585" s="392"/>
    </row>
    <row r="586" spans="1:26" ht="15.75" customHeight="1">
      <c r="A586" s="392"/>
      <c r="B586" s="392"/>
      <c r="C586" s="392"/>
      <c r="D586" s="392"/>
      <c r="E586" s="392"/>
      <c r="F586" s="392"/>
      <c r="G586" s="392"/>
      <c r="H586" s="392"/>
      <c r="I586" s="392"/>
      <c r="J586" s="392"/>
      <c r="K586" s="392"/>
      <c r="L586" s="392"/>
      <c r="M586" s="392"/>
      <c r="N586" s="392"/>
      <c r="O586" s="392"/>
      <c r="P586" s="392"/>
      <c r="Q586" s="392"/>
      <c r="R586" s="392"/>
      <c r="S586" s="392"/>
      <c r="T586" s="392"/>
      <c r="U586" s="392"/>
      <c r="V586" s="392"/>
      <c r="W586" s="392"/>
      <c r="X586" s="392"/>
      <c r="Y586" s="392"/>
      <c r="Z586" s="392"/>
    </row>
    <row r="587" spans="1:26" ht="15.75" customHeight="1">
      <c r="A587" s="392"/>
      <c r="B587" s="392"/>
      <c r="C587" s="392"/>
      <c r="D587" s="392"/>
      <c r="E587" s="392"/>
      <c r="F587" s="392"/>
      <c r="G587" s="392"/>
      <c r="H587" s="392"/>
      <c r="I587" s="392"/>
      <c r="J587" s="392"/>
      <c r="K587" s="392"/>
      <c r="L587" s="392"/>
      <c r="M587" s="392"/>
      <c r="N587" s="392"/>
      <c r="O587" s="392"/>
      <c r="P587" s="392"/>
      <c r="Q587" s="392"/>
      <c r="R587" s="392"/>
      <c r="S587" s="392"/>
      <c r="T587" s="392"/>
      <c r="U587" s="392"/>
      <c r="V587" s="392"/>
      <c r="W587" s="392"/>
      <c r="X587" s="392"/>
      <c r="Y587" s="392"/>
      <c r="Z587" s="392"/>
    </row>
    <row r="588" spans="1:26" ht="15.75" customHeight="1">
      <c r="A588" s="392"/>
      <c r="B588" s="392"/>
      <c r="C588" s="392"/>
      <c r="D588" s="392"/>
      <c r="E588" s="392"/>
      <c r="F588" s="392"/>
      <c r="G588" s="392"/>
      <c r="H588" s="392"/>
      <c r="I588" s="392"/>
      <c r="J588" s="392"/>
      <c r="K588" s="392"/>
      <c r="L588" s="392"/>
      <c r="M588" s="392"/>
      <c r="N588" s="392"/>
      <c r="O588" s="392"/>
      <c r="P588" s="392"/>
      <c r="Q588" s="392"/>
      <c r="R588" s="392"/>
      <c r="S588" s="392"/>
      <c r="T588" s="392"/>
      <c r="U588" s="392"/>
      <c r="V588" s="392"/>
      <c r="W588" s="392"/>
      <c r="X588" s="392"/>
      <c r="Y588" s="392"/>
      <c r="Z588" s="392"/>
    </row>
    <row r="589" spans="1:26" ht="15.75" customHeight="1">
      <c r="A589" s="392"/>
      <c r="B589" s="392"/>
      <c r="C589" s="392"/>
      <c r="D589" s="392"/>
      <c r="E589" s="392"/>
      <c r="F589" s="392"/>
      <c r="G589" s="392"/>
      <c r="H589" s="392"/>
      <c r="I589" s="392"/>
      <c r="J589" s="392"/>
      <c r="K589" s="392"/>
      <c r="L589" s="392"/>
      <c r="M589" s="392"/>
      <c r="N589" s="392"/>
      <c r="O589" s="392"/>
      <c r="P589" s="392"/>
      <c r="Q589" s="392"/>
      <c r="R589" s="392"/>
      <c r="S589" s="392"/>
      <c r="T589" s="392"/>
      <c r="U589" s="392"/>
      <c r="V589" s="392"/>
      <c r="W589" s="392"/>
      <c r="X589" s="392"/>
      <c r="Y589" s="392"/>
      <c r="Z589" s="392"/>
    </row>
    <row r="590" spans="1:26" ht="15.75" customHeight="1">
      <c r="A590" s="392"/>
      <c r="B590" s="392"/>
      <c r="C590" s="392"/>
      <c r="D590" s="392"/>
      <c r="E590" s="392"/>
      <c r="F590" s="392"/>
      <c r="G590" s="392"/>
      <c r="H590" s="392"/>
      <c r="I590" s="392"/>
      <c r="J590" s="392"/>
      <c r="K590" s="392"/>
      <c r="L590" s="392"/>
      <c r="M590" s="392"/>
      <c r="N590" s="392"/>
      <c r="O590" s="392"/>
      <c r="P590" s="392"/>
      <c r="Q590" s="392"/>
      <c r="R590" s="392"/>
      <c r="S590" s="392"/>
      <c r="T590" s="392"/>
      <c r="U590" s="392"/>
      <c r="V590" s="392"/>
      <c r="W590" s="392"/>
      <c r="X590" s="392"/>
      <c r="Y590" s="392"/>
      <c r="Z590" s="392"/>
    </row>
    <row r="591" spans="1:26" ht="15.75" customHeight="1">
      <c r="A591" s="392"/>
      <c r="B591" s="392"/>
      <c r="C591" s="392"/>
      <c r="D591" s="392"/>
      <c r="E591" s="392"/>
      <c r="F591" s="392"/>
      <c r="G591" s="392"/>
      <c r="H591" s="392"/>
      <c r="I591" s="392"/>
      <c r="J591" s="392"/>
      <c r="K591" s="392"/>
      <c r="L591" s="392"/>
      <c r="M591" s="392"/>
      <c r="N591" s="392"/>
      <c r="O591" s="392"/>
      <c r="P591" s="392"/>
      <c r="Q591" s="392"/>
      <c r="R591" s="392"/>
      <c r="S591" s="392"/>
      <c r="T591" s="392"/>
      <c r="U591" s="392"/>
      <c r="V591" s="392"/>
      <c r="W591" s="392"/>
      <c r="X591" s="392"/>
      <c r="Y591" s="392"/>
      <c r="Z591" s="392"/>
    </row>
    <row r="592" spans="1:26" ht="15.75" customHeight="1">
      <c r="A592" s="392"/>
      <c r="B592" s="392"/>
      <c r="C592" s="392"/>
      <c r="D592" s="392"/>
      <c r="E592" s="392"/>
      <c r="F592" s="392"/>
      <c r="G592" s="392"/>
      <c r="H592" s="392"/>
      <c r="I592" s="392"/>
      <c r="J592" s="392"/>
      <c r="K592" s="392"/>
      <c r="L592" s="392"/>
      <c r="M592" s="392"/>
      <c r="N592" s="392"/>
      <c r="O592" s="392"/>
      <c r="P592" s="392"/>
      <c r="Q592" s="392"/>
      <c r="R592" s="392"/>
      <c r="S592" s="392"/>
      <c r="T592" s="392"/>
      <c r="U592" s="392"/>
      <c r="V592" s="392"/>
      <c r="W592" s="392"/>
      <c r="X592" s="392"/>
      <c r="Y592" s="392"/>
      <c r="Z592" s="392"/>
    </row>
    <row r="593" spans="1:26" ht="15.75" customHeight="1">
      <c r="A593" s="392"/>
      <c r="B593" s="392"/>
      <c r="C593" s="392"/>
      <c r="D593" s="392"/>
      <c r="E593" s="392"/>
      <c r="F593" s="392"/>
      <c r="G593" s="392"/>
      <c r="H593" s="392"/>
      <c r="I593" s="392"/>
      <c r="J593" s="392"/>
      <c r="K593" s="392"/>
      <c r="L593" s="392"/>
      <c r="M593" s="392"/>
      <c r="N593" s="392"/>
      <c r="O593" s="392"/>
      <c r="P593" s="392"/>
      <c r="Q593" s="392"/>
      <c r="R593" s="392"/>
      <c r="S593" s="392"/>
      <c r="T593" s="392"/>
      <c r="U593" s="392"/>
      <c r="V593" s="392"/>
      <c r="W593" s="392"/>
      <c r="X593" s="392"/>
      <c r="Y593" s="392"/>
      <c r="Z593" s="392"/>
    </row>
    <row r="594" spans="1:26" ht="15.75" customHeight="1">
      <c r="A594" s="392"/>
      <c r="B594" s="392"/>
      <c r="C594" s="392"/>
      <c r="D594" s="392"/>
      <c r="E594" s="392"/>
      <c r="F594" s="392"/>
      <c r="G594" s="392"/>
      <c r="H594" s="392"/>
      <c r="I594" s="392"/>
      <c r="J594" s="392"/>
      <c r="K594" s="392"/>
      <c r="L594" s="392"/>
      <c r="M594" s="392"/>
      <c r="N594" s="392"/>
      <c r="O594" s="392"/>
      <c r="P594" s="392"/>
      <c r="Q594" s="392"/>
      <c r="R594" s="392"/>
      <c r="S594" s="392"/>
      <c r="T594" s="392"/>
      <c r="U594" s="392"/>
      <c r="V594" s="392"/>
      <c r="W594" s="392"/>
      <c r="X594" s="392"/>
      <c r="Y594" s="392"/>
      <c r="Z594" s="392"/>
    </row>
    <row r="595" spans="1:26" ht="15.75" customHeight="1">
      <c r="A595" s="392"/>
      <c r="B595" s="392"/>
      <c r="C595" s="392"/>
      <c r="D595" s="392"/>
      <c r="E595" s="392"/>
      <c r="F595" s="392"/>
      <c r="G595" s="392"/>
      <c r="H595" s="392"/>
      <c r="I595" s="392"/>
      <c r="J595" s="392"/>
      <c r="K595" s="392"/>
      <c r="L595" s="392"/>
      <c r="M595" s="392"/>
      <c r="N595" s="392"/>
      <c r="O595" s="392"/>
      <c r="P595" s="392"/>
      <c r="Q595" s="392"/>
      <c r="R595" s="392"/>
      <c r="S595" s="392"/>
      <c r="T595" s="392"/>
      <c r="U595" s="392"/>
      <c r="V595" s="392"/>
      <c r="W595" s="392"/>
      <c r="X595" s="392"/>
      <c r="Y595" s="392"/>
      <c r="Z595" s="392"/>
    </row>
    <row r="596" spans="1:26" ht="15.75" customHeight="1">
      <c r="A596" s="392"/>
      <c r="B596" s="392"/>
      <c r="C596" s="392"/>
      <c r="D596" s="392"/>
      <c r="E596" s="392"/>
      <c r="F596" s="392"/>
      <c r="G596" s="392"/>
      <c r="H596" s="392"/>
      <c r="I596" s="392"/>
      <c r="J596" s="392"/>
      <c r="K596" s="392"/>
      <c r="L596" s="392"/>
      <c r="M596" s="392"/>
      <c r="N596" s="392"/>
      <c r="O596" s="392"/>
      <c r="P596" s="392"/>
      <c r="Q596" s="392"/>
      <c r="R596" s="392"/>
      <c r="S596" s="392"/>
      <c r="T596" s="392"/>
      <c r="U596" s="392"/>
      <c r="V596" s="392"/>
      <c r="W596" s="392"/>
      <c r="X596" s="392"/>
      <c r="Y596" s="392"/>
      <c r="Z596" s="392"/>
    </row>
    <row r="597" spans="1:26" ht="15.75" customHeight="1">
      <c r="A597" s="392"/>
      <c r="B597" s="392"/>
      <c r="C597" s="392"/>
      <c r="D597" s="392"/>
      <c r="E597" s="392"/>
      <c r="F597" s="392"/>
      <c r="G597" s="392"/>
      <c r="H597" s="392"/>
      <c r="I597" s="392"/>
      <c r="J597" s="392"/>
      <c r="K597" s="392"/>
      <c r="L597" s="392"/>
      <c r="M597" s="392"/>
      <c r="N597" s="392"/>
      <c r="O597" s="392"/>
      <c r="P597" s="392"/>
      <c r="Q597" s="392"/>
      <c r="R597" s="392"/>
      <c r="S597" s="392"/>
      <c r="T597" s="392"/>
      <c r="U597" s="392"/>
      <c r="V597" s="392"/>
      <c r="W597" s="392"/>
      <c r="X597" s="392"/>
      <c r="Y597" s="392"/>
      <c r="Z597" s="392"/>
    </row>
    <row r="598" spans="1:26" ht="15.75" customHeight="1">
      <c r="A598" s="392"/>
      <c r="B598" s="392"/>
      <c r="C598" s="392"/>
      <c r="D598" s="392"/>
      <c r="E598" s="392"/>
      <c r="F598" s="392"/>
      <c r="G598" s="392"/>
      <c r="H598" s="392"/>
      <c r="I598" s="392"/>
      <c r="J598" s="392"/>
      <c r="K598" s="392"/>
      <c r="L598" s="392"/>
      <c r="M598" s="392"/>
      <c r="N598" s="392"/>
      <c r="O598" s="392"/>
      <c r="P598" s="392"/>
      <c r="Q598" s="392"/>
      <c r="R598" s="392"/>
      <c r="S598" s="392"/>
      <c r="T598" s="392"/>
      <c r="U598" s="392"/>
      <c r="V598" s="392"/>
      <c r="W598" s="392"/>
      <c r="X598" s="392"/>
      <c r="Y598" s="392"/>
      <c r="Z598" s="392"/>
    </row>
    <row r="599" spans="1:26" ht="15.75" customHeight="1">
      <c r="A599" s="392"/>
      <c r="B599" s="392"/>
      <c r="C599" s="392"/>
      <c r="D599" s="392"/>
      <c r="E599" s="392"/>
      <c r="F599" s="392"/>
      <c r="G599" s="392"/>
      <c r="H599" s="392"/>
      <c r="I599" s="392"/>
      <c r="J599" s="392"/>
      <c r="K599" s="392"/>
      <c r="L599" s="392"/>
      <c r="M599" s="392"/>
      <c r="N599" s="392"/>
      <c r="O599" s="392"/>
      <c r="P599" s="392"/>
      <c r="Q599" s="392"/>
      <c r="R599" s="392"/>
      <c r="S599" s="392"/>
      <c r="T599" s="392"/>
      <c r="U599" s="392"/>
      <c r="V599" s="392"/>
      <c r="W599" s="392"/>
      <c r="X599" s="392"/>
      <c r="Y599" s="392"/>
      <c r="Z599" s="392"/>
    </row>
    <row r="600" spans="1:26" ht="15.75" customHeight="1">
      <c r="A600" s="392"/>
      <c r="B600" s="392"/>
      <c r="C600" s="392"/>
      <c r="D600" s="392"/>
      <c r="E600" s="392"/>
      <c r="F600" s="392"/>
      <c r="G600" s="392"/>
      <c r="H600" s="392"/>
      <c r="I600" s="392"/>
      <c r="J600" s="392"/>
      <c r="K600" s="392"/>
      <c r="L600" s="392"/>
      <c r="M600" s="392"/>
      <c r="N600" s="392"/>
      <c r="O600" s="392"/>
      <c r="P600" s="392"/>
      <c r="Q600" s="392"/>
      <c r="R600" s="392"/>
      <c r="S600" s="392"/>
      <c r="T600" s="392"/>
      <c r="U600" s="392"/>
      <c r="V600" s="392"/>
      <c r="W600" s="392"/>
      <c r="X600" s="392"/>
      <c r="Y600" s="392"/>
      <c r="Z600" s="392"/>
    </row>
    <row r="601" spans="1:26" ht="15.75" customHeight="1">
      <c r="A601" s="392"/>
      <c r="B601" s="392"/>
      <c r="C601" s="392"/>
      <c r="D601" s="392"/>
      <c r="E601" s="392"/>
      <c r="F601" s="392"/>
      <c r="G601" s="392"/>
      <c r="H601" s="392"/>
      <c r="I601" s="392"/>
      <c r="J601" s="392"/>
      <c r="K601" s="392"/>
      <c r="L601" s="392"/>
      <c r="M601" s="392"/>
      <c r="N601" s="392"/>
      <c r="O601" s="392"/>
      <c r="P601" s="392"/>
      <c r="Q601" s="392"/>
      <c r="R601" s="392"/>
      <c r="S601" s="392"/>
      <c r="T601" s="392"/>
      <c r="U601" s="392"/>
      <c r="V601" s="392"/>
      <c r="W601" s="392"/>
      <c r="X601" s="392"/>
      <c r="Y601" s="392"/>
      <c r="Z601" s="392"/>
    </row>
    <row r="602" spans="1:26" ht="15.75" customHeight="1">
      <c r="A602" s="392"/>
      <c r="B602" s="392"/>
      <c r="C602" s="392"/>
      <c r="D602" s="392"/>
      <c r="E602" s="392"/>
      <c r="F602" s="392"/>
      <c r="G602" s="392"/>
      <c r="H602" s="392"/>
      <c r="I602" s="392"/>
      <c r="J602" s="392"/>
      <c r="K602" s="392"/>
      <c r="L602" s="392"/>
      <c r="M602" s="392"/>
      <c r="N602" s="392"/>
      <c r="O602" s="392"/>
      <c r="P602" s="392"/>
      <c r="Q602" s="392"/>
      <c r="R602" s="392"/>
      <c r="S602" s="392"/>
      <c r="T602" s="392"/>
      <c r="U602" s="392"/>
      <c r="V602" s="392"/>
      <c r="W602" s="392"/>
      <c r="X602" s="392"/>
      <c r="Y602" s="392"/>
      <c r="Z602" s="392"/>
    </row>
    <row r="603" spans="1:26" ht="15.75" customHeight="1">
      <c r="A603" s="392"/>
      <c r="B603" s="392"/>
      <c r="C603" s="392"/>
      <c r="D603" s="392"/>
      <c r="E603" s="392"/>
      <c r="F603" s="392"/>
      <c r="G603" s="392"/>
      <c r="H603" s="392"/>
      <c r="I603" s="392"/>
      <c r="J603" s="392"/>
      <c r="K603" s="392"/>
      <c r="L603" s="392"/>
      <c r="M603" s="392"/>
      <c r="N603" s="392"/>
      <c r="O603" s="392"/>
      <c r="P603" s="392"/>
      <c r="Q603" s="392"/>
      <c r="R603" s="392"/>
      <c r="S603" s="392"/>
      <c r="T603" s="392"/>
      <c r="U603" s="392"/>
      <c r="V603" s="392"/>
      <c r="W603" s="392"/>
      <c r="X603" s="392"/>
      <c r="Y603" s="392"/>
      <c r="Z603" s="392"/>
    </row>
    <row r="604" spans="1:26" ht="15.75" customHeight="1">
      <c r="A604" s="392"/>
      <c r="B604" s="392"/>
      <c r="C604" s="392"/>
      <c r="D604" s="392"/>
      <c r="E604" s="392"/>
      <c r="F604" s="392"/>
      <c r="G604" s="392"/>
      <c r="H604" s="392"/>
      <c r="I604" s="392"/>
      <c r="J604" s="392"/>
      <c r="K604" s="392"/>
      <c r="L604" s="392"/>
      <c r="M604" s="392"/>
      <c r="N604" s="392"/>
      <c r="O604" s="392"/>
      <c r="P604" s="392"/>
      <c r="Q604" s="392"/>
      <c r="R604" s="392"/>
      <c r="S604" s="392"/>
      <c r="T604" s="392"/>
      <c r="U604" s="392"/>
      <c r="V604" s="392"/>
      <c r="W604" s="392"/>
      <c r="X604" s="392"/>
      <c r="Y604" s="392"/>
      <c r="Z604" s="392"/>
    </row>
    <row r="605" spans="1:26" ht="15.75" customHeight="1">
      <c r="A605" s="392"/>
      <c r="B605" s="392"/>
      <c r="C605" s="392"/>
      <c r="D605" s="392"/>
      <c r="E605" s="392"/>
      <c r="F605" s="392"/>
      <c r="G605" s="392"/>
      <c r="H605" s="392"/>
      <c r="I605" s="392"/>
      <c r="J605" s="392"/>
      <c r="K605" s="392"/>
      <c r="L605" s="392"/>
      <c r="M605" s="392"/>
      <c r="N605" s="392"/>
      <c r="O605" s="392"/>
      <c r="P605" s="392"/>
      <c r="Q605" s="392"/>
      <c r="R605" s="392"/>
      <c r="S605" s="392"/>
      <c r="T605" s="392"/>
      <c r="U605" s="392"/>
      <c r="V605" s="392"/>
      <c r="W605" s="392"/>
      <c r="X605" s="392"/>
      <c r="Y605" s="392"/>
      <c r="Z605" s="392"/>
    </row>
    <row r="606" spans="1:26" ht="15.75" customHeight="1">
      <c r="A606" s="392"/>
      <c r="B606" s="392"/>
      <c r="C606" s="392"/>
      <c r="D606" s="392"/>
      <c r="E606" s="392"/>
      <c r="F606" s="392"/>
      <c r="G606" s="392"/>
      <c r="H606" s="392"/>
      <c r="I606" s="392"/>
      <c r="J606" s="392"/>
      <c r="K606" s="392"/>
      <c r="L606" s="392"/>
      <c r="M606" s="392"/>
      <c r="N606" s="392"/>
      <c r="O606" s="392"/>
      <c r="P606" s="392"/>
      <c r="Q606" s="392"/>
      <c r="R606" s="392"/>
      <c r="S606" s="392"/>
      <c r="T606" s="392"/>
      <c r="U606" s="392"/>
      <c r="V606" s="392"/>
      <c r="W606" s="392"/>
      <c r="X606" s="392"/>
      <c r="Y606" s="392"/>
      <c r="Z606" s="392"/>
    </row>
    <row r="607" spans="1:26" ht="15.75" customHeight="1">
      <c r="A607" s="392"/>
      <c r="B607" s="392"/>
      <c r="C607" s="392"/>
      <c r="D607" s="392"/>
      <c r="E607" s="392"/>
      <c r="F607" s="392"/>
      <c r="G607" s="392"/>
      <c r="H607" s="392"/>
      <c r="I607" s="392"/>
      <c r="J607" s="392"/>
      <c r="K607" s="392"/>
      <c r="L607" s="392"/>
      <c r="M607" s="392"/>
      <c r="N607" s="392"/>
      <c r="O607" s="392"/>
      <c r="P607" s="392"/>
      <c r="Q607" s="392"/>
      <c r="R607" s="392"/>
      <c r="S607" s="392"/>
      <c r="T607" s="392"/>
      <c r="U607" s="392"/>
      <c r="V607" s="392"/>
      <c r="W607" s="392"/>
      <c r="X607" s="392"/>
      <c r="Y607" s="392"/>
      <c r="Z607" s="392"/>
    </row>
    <row r="608" spans="1:26" ht="15.75" customHeight="1">
      <c r="A608" s="392"/>
      <c r="B608" s="392"/>
      <c r="C608" s="392"/>
      <c r="D608" s="392"/>
      <c r="E608" s="392"/>
      <c r="F608" s="392"/>
      <c r="G608" s="392"/>
      <c r="H608" s="392"/>
      <c r="I608" s="392"/>
      <c r="J608" s="392"/>
      <c r="K608" s="392"/>
      <c r="L608" s="392"/>
      <c r="M608" s="392"/>
      <c r="N608" s="392"/>
      <c r="O608" s="392"/>
      <c r="P608" s="392"/>
      <c r="Q608" s="392"/>
      <c r="R608" s="392"/>
      <c r="S608" s="392"/>
      <c r="T608" s="392"/>
      <c r="U608" s="392"/>
      <c r="V608" s="392"/>
      <c r="W608" s="392"/>
      <c r="X608" s="392"/>
      <c r="Y608" s="392"/>
      <c r="Z608" s="392"/>
    </row>
    <row r="609" spans="1:26" ht="15.75" customHeight="1">
      <c r="A609" s="392"/>
      <c r="B609" s="392"/>
      <c r="C609" s="392"/>
      <c r="D609" s="392"/>
      <c r="E609" s="392"/>
      <c r="F609" s="392"/>
      <c r="G609" s="392"/>
      <c r="H609" s="392"/>
      <c r="I609" s="392"/>
      <c r="J609" s="392"/>
      <c r="K609" s="392"/>
      <c r="L609" s="392"/>
      <c r="M609" s="392"/>
      <c r="N609" s="392"/>
      <c r="O609" s="392"/>
      <c r="P609" s="392"/>
      <c r="Q609" s="392"/>
      <c r="R609" s="392"/>
      <c r="S609" s="392"/>
      <c r="T609" s="392"/>
      <c r="U609" s="392"/>
      <c r="V609" s="392"/>
      <c r="W609" s="392"/>
      <c r="X609" s="392"/>
      <c r="Y609" s="392"/>
      <c r="Z609" s="392"/>
    </row>
    <row r="610" spans="1:26" ht="15.75" customHeight="1">
      <c r="A610" s="392"/>
      <c r="B610" s="392"/>
      <c r="C610" s="392"/>
      <c r="D610" s="392"/>
      <c r="E610" s="392"/>
      <c r="F610" s="392"/>
      <c r="G610" s="392"/>
      <c r="H610" s="392"/>
      <c r="I610" s="392"/>
      <c r="J610" s="392"/>
      <c r="K610" s="392"/>
      <c r="L610" s="392"/>
      <c r="M610" s="392"/>
      <c r="N610" s="392"/>
      <c r="O610" s="392"/>
      <c r="P610" s="392"/>
      <c r="Q610" s="392"/>
      <c r="R610" s="392"/>
      <c r="S610" s="392"/>
      <c r="T610" s="392"/>
      <c r="U610" s="392"/>
      <c r="V610" s="392"/>
      <c r="W610" s="392"/>
      <c r="X610" s="392"/>
      <c r="Y610" s="392"/>
      <c r="Z610" s="392"/>
    </row>
    <row r="611" spans="1:26" ht="15.75" customHeight="1">
      <c r="A611" s="392"/>
      <c r="B611" s="392"/>
      <c r="C611" s="392"/>
      <c r="D611" s="392"/>
      <c r="E611" s="392"/>
      <c r="F611" s="392"/>
      <c r="G611" s="392"/>
      <c r="H611" s="392"/>
      <c r="I611" s="392"/>
      <c r="J611" s="392"/>
      <c r="K611" s="392"/>
      <c r="L611" s="392"/>
      <c r="M611" s="392"/>
      <c r="N611" s="392"/>
      <c r="O611" s="392"/>
      <c r="P611" s="392"/>
      <c r="Q611" s="392"/>
      <c r="R611" s="392"/>
      <c r="S611" s="392"/>
      <c r="T611" s="392"/>
      <c r="U611" s="392"/>
      <c r="V611" s="392"/>
      <c r="W611" s="392"/>
      <c r="X611" s="392"/>
      <c r="Y611" s="392"/>
      <c r="Z611" s="392"/>
    </row>
    <row r="612" spans="1:26" ht="15.75" customHeight="1">
      <c r="A612" s="392"/>
      <c r="B612" s="392"/>
      <c r="C612" s="392"/>
      <c r="D612" s="392"/>
      <c r="E612" s="392"/>
      <c r="F612" s="392"/>
      <c r="G612" s="392"/>
      <c r="H612" s="392"/>
      <c r="I612" s="392"/>
      <c r="J612" s="392"/>
      <c r="K612" s="392"/>
      <c r="L612" s="392"/>
      <c r="M612" s="392"/>
      <c r="N612" s="392"/>
      <c r="O612" s="392"/>
      <c r="P612" s="392"/>
      <c r="Q612" s="392"/>
      <c r="R612" s="392"/>
      <c r="S612" s="392"/>
      <c r="T612" s="392"/>
      <c r="U612" s="392"/>
      <c r="V612" s="392"/>
      <c r="W612" s="392"/>
      <c r="X612" s="392"/>
      <c r="Y612" s="392"/>
      <c r="Z612" s="392"/>
    </row>
    <row r="613" spans="1:26" ht="15.75" customHeight="1">
      <c r="A613" s="392"/>
      <c r="B613" s="392"/>
      <c r="C613" s="392"/>
      <c r="D613" s="392"/>
      <c r="E613" s="392"/>
      <c r="F613" s="392"/>
      <c r="G613" s="392"/>
      <c r="H613" s="392"/>
      <c r="I613" s="392"/>
      <c r="J613" s="392"/>
      <c r="K613" s="392"/>
      <c r="L613" s="392"/>
      <c r="M613" s="392"/>
      <c r="N613" s="392"/>
      <c r="O613" s="392"/>
      <c r="P613" s="392"/>
      <c r="Q613" s="392"/>
      <c r="R613" s="392"/>
      <c r="S613" s="392"/>
      <c r="T613" s="392"/>
      <c r="U613" s="392"/>
      <c r="V613" s="392"/>
      <c r="W613" s="392"/>
      <c r="X613" s="392"/>
      <c r="Y613" s="392"/>
      <c r="Z613" s="392"/>
    </row>
    <row r="614" spans="1:26" ht="15.75" customHeight="1">
      <c r="A614" s="392"/>
      <c r="B614" s="392"/>
      <c r="C614" s="392"/>
      <c r="D614" s="392"/>
      <c r="E614" s="392"/>
      <c r="F614" s="392"/>
      <c r="G614" s="392"/>
      <c r="H614" s="392"/>
      <c r="I614" s="392"/>
      <c r="J614" s="392"/>
      <c r="K614" s="392"/>
      <c r="L614" s="392"/>
      <c r="M614" s="392"/>
      <c r="N614" s="392"/>
      <c r="O614" s="392"/>
      <c r="P614" s="392"/>
      <c r="Q614" s="392"/>
      <c r="R614" s="392"/>
      <c r="S614" s="392"/>
      <c r="T614" s="392"/>
      <c r="U614" s="392"/>
      <c r="V614" s="392"/>
      <c r="W614" s="392"/>
      <c r="X614" s="392"/>
      <c r="Y614" s="392"/>
      <c r="Z614" s="392"/>
    </row>
    <row r="615" spans="1:26" ht="15.75" customHeight="1">
      <c r="A615" s="392"/>
      <c r="B615" s="392"/>
      <c r="C615" s="392"/>
      <c r="D615" s="392"/>
      <c r="E615" s="392"/>
      <c r="F615" s="392"/>
      <c r="G615" s="392"/>
      <c r="H615" s="392"/>
      <c r="I615" s="392"/>
      <c r="J615" s="392"/>
      <c r="K615" s="392"/>
      <c r="L615" s="392"/>
      <c r="M615" s="392"/>
      <c r="N615" s="392"/>
      <c r="O615" s="392"/>
      <c r="P615" s="392"/>
      <c r="Q615" s="392"/>
      <c r="R615" s="392"/>
      <c r="S615" s="392"/>
      <c r="T615" s="392"/>
      <c r="U615" s="392"/>
      <c r="V615" s="392"/>
      <c r="W615" s="392"/>
      <c r="X615" s="392"/>
      <c r="Y615" s="392"/>
      <c r="Z615" s="392"/>
    </row>
    <row r="616" spans="1:26" ht="15.75" customHeight="1">
      <c r="A616" s="392"/>
      <c r="B616" s="392"/>
      <c r="C616" s="392"/>
      <c r="D616" s="392"/>
      <c r="E616" s="392"/>
      <c r="F616" s="392"/>
      <c r="G616" s="392"/>
      <c r="H616" s="392"/>
      <c r="I616" s="392"/>
      <c r="J616" s="392"/>
      <c r="K616" s="392"/>
      <c r="L616" s="392"/>
      <c r="M616" s="392"/>
      <c r="N616" s="392"/>
      <c r="O616" s="392"/>
      <c r="P616" s="392"/>
      <c r="Q616" s="392"/>
      <c r="R616" s="392"/>
      <c r="S616" s="392"/>
      <c r="T616" s="392"/>
      <c r="U616" s="392"/>
      <c r="V616" s="392"/>
      <c r="W616" s="392"/>
      <c r="X616" s="392"/>
      <c r="Y616" s="392"/>
      <c r="Z616" s="392"/>
    </row>
    <row r="617" spans="1:26" ht="15.75" customHeight="1">
      <c r="A617" s="392"/>
      <c r="B617" s="392"/>
      <c r="C617" s="392"/>
      <c r="D617" s="392"/>
      <c r="E617" s="392"/>
      <c r="F617" s="392"/>
      <c r="G617" s="392"/>
      <c r="H617" s="392"/>
      <c r="I617" s="392"/>
      <c r="J617" s="392"/>
      <c r="K617" s="392"/>
      <c r="L617" s="392"/>
      <c r="M617" s="392"/>
      <c r="N617" s="392"/>
      <c r="O617" s="392"/>
      <c r="P617" s="392"/>
      <c r="Q617" s="392"/>
      <c r="R617" s="392"/>
      <c r="S617" s="392"/>
      <c r="T617" s="392"/>
      <c r="U617" s="392"/>
      <c r="V617" s="392"/>
      <c r="W617" s="392"/>
      <c r="X617" s="392"/>
      <c r="Y617" s="392"/>
      <c r="Z617" s="392"/>
    </row>
    <row r="618" spans="1:26" ht="15.75" customHeight="1">
      <c r="A618" s="392"/>
      <c r="B618" s="392"/>
      <c r="C618" s="392"/>
      <c r="D618" s="392"/>
      <c r="E618" s="392"/>
      <c r="F618" s="392"/>
      <c r="G618" s="392"/>
      <c r="H618" s="392"/>
      <c r="I618" s="392"/>
      <c r="J618" s="392"/>
      <c r="K618" s="392"/>
      <c r="L618" s="392"/>
      <c r="M618" s="392"/>
      <c r="N618" s="392"/>
      <c r="O618" s="392"/>
      <c r="P618" s="392"/>
      <c r="Q618" s="392"/>
      <c r="R618" s="392"/>
      <c r="S618" s="392"/>
      <c r="T618" s="392"/>
      <c r="U618" s="392"/>
      <c r="V618" s="392"/>
      <c r="W618" s="392"/>
      <c r="X618" s="392"/>
      <c r="Y618" s="392"/>
      <c r="Z618" s="392"/>
    </row>
    <row r="619" spans="1:26" ht="15.75" customHeight="1">
      <c r="A619" s="392"/>
      <c r="B619" s="392"/>
      <c r="C619" s="392"/>
      <c r="D619" s="392"/>
      <c r="E619" s="392"/>
      <c r="F619" s="392"/>
      <c r="G619" s="392"/>
      <c r="H619" s="392"/>
      <c r="I619" s="392"/>
      <c r="J619" s="392"/>
      <c r="K619" s="392"/>
      <c r="L619" s="392"/>
      <c r="M619" s="392"/>
      <c r="N619" s="392"/>
      <c r="O619" s="392"/>
      <c r="P619" s="392"/>
      <c r="Q619" s="392"/>
      <c r="R619" s="392"/>
      <c r="S619" s="392"/>
      <c r="T619" s="392"/>
      <c r="U619" s="392"/>
      <c r="V619" s="392"/>
      <c r="W619" s="392"/>
      <c r="X619" s="392"/>
      <c r="Y619" s="392"/>
      <c r="Z619" s="392"/>
    </row>
    <row r="620" spans="1:26" ht="15.75" customHeight="1">
      <c r="A620" s="392"/>
      <c r="B620" s="392"/>
      <c r="C620" s="392"/>
      <c r="D620" s="392"/>
      <c r="E620" s="392"/>
      <c r="F620" s="392"/>
      <c r="G620" s="392"/>
      <c r="H620" s="392"/>
      <c r="I620" s="392"/>
      <c r="J620" s="392"/>
      <c r="K620" s="392"/>
      <c r="L620" s="392"/>
      <c r="M620" s="392"/>
      <c r="N620" s="392"/>
      <c r="O620" s="392"/>
      <c r="P620" s="392"/>
      <c r="Q620" s="392"/>
      <c r="R620" s="392"/>
      <c r="S620" s="392"/>
      <c r="T620" s="392"/>
      <c r="U620" s="392"/>
      <c r="V620" s="392"/>
      <c r="W620" s="392"/>
      <c r="X620" s="392"/>
      <c r="Y620" s="392"/>
      <c r="Z620" s="392"/>
    </row>
    <row r="621" spans="1:26" ht="15.75" customHeight="1">
      <c r="A621" s="392"/>
      <c r="B621" s="392"/>
      <c r="C621" s="392"/>
      <c r="D621" s="392"/>
      <c r="E621" s="392"/>
      <c r="F621" s="392"/>
      <c r="G621" s="392"/>
      <c r="H621" s="392"/>
      <c r="I621" s="392"/>
      <c r="J621" s="392"/>
      <c r="K621" s="392"/>
      <c r="L621" s="392"/>
      <c r="M621" s="392"/>
      <c r="N621" s="392"/>
      <c r="O621" s="392"/>
      <c r="P621" s="392"/>
      <c r="Q621" s="392"/>
      <c r="R621" s="392"/>
      <c r="S621" s="392"/>
      <c r="T621" s="392"/>
      <c r="U621" s="392"/>
      <c r="V621" s="392"/>
      <c r="W621" s="392"/>
      <c r="X621" s="392"/>
      <c r="Y621" s="392"/>
      <c r="Z621" s="392"/>
    </row>
    <row r="622" spans="1:26" ht="15.75" customHeight="1">
      <c r="A622" s="392"/>
      <c r="B622" s="392"/>
      <c r="C622" s="392"/>
      <c r="D622" s="392"/>
      <c r="E622" s="392"/>
      <c r="F622" s="392"/>
      <c r="G622" s="392"/>
      <c r="H622" s="392"/>
      <c r="I622" s="392"/>
      <c r="J622" s="392"/>
      <c r="K622" s="392"/>
      <c r="L622" s="392"/>
      <c r="M622" s="392"/>
      <c r="N622" s="392"/>
      <c r="O622" s="392"/>
      <c r="P622" s="392"/>
      <c r="Q622" s="392"/>
      <c r="R622" s="392"/>
      <c r="S622" s="392"/>
      <c r="T622" s="392"/>
      <c r="U622" s="392"/>
      <c r="V622" s="392"/>
      <c r="W622" s="392"/>
      <c r="X622" s="392"/>
      <c r="Y622" s="392"/>
      <c r="Z622" s="392"/>
    </row>
    <row r="623" spans="1:26" ht="15.75" customHeight="1">
      <c r="A623" s="392"/>
      <c r="B623" s="392"/>
      <c r="C623" s="392"/>
      <c r="D623" s="392"/>
      <c r="E623" s="392"/>
      <c r="F623" s="392"/>
      <c r="G623" s="392"/>
      <c r="H623" s="392"/>
      <c r="I623" s="392"/>
      <c r="J623" s="392"/>
      <c r="K623" s="392"/>
      <c r="L623" s="392"/>
      <c r="M623" s="392"/>
      <c r="N623" s="392"/>
      <c r="O623" s="392"/>
      <c r="P623" s="392"/>
      <c r="Q623" s="392"/>
      <c r="R623" s="392"/>
      <c r="S623" s="392"/>
      <c r="T623" s="392"/>
      <c r="U623" s="392"/>
      <c r="V623" s="392"/>
      <c r="W623" s="392"/>
      <c r="X623" s="392"/>
      <c r="Y623" s="392"/>
      <c r="Z623" s="392"/>
    </row>
    <row r="624" spans="1:26" ht="15.75" customHeight="1">
      <c r="A624" s="392"/>
      <c r="B624" s="392"/>
      <c r="C624" s="392"/>
      <c r="D624" s="392"/>
      <c r="E624" s="392"/>
      <c r="F624" s="392"/>
      <c r="G624" s="392"/>
      <c r="H624" s="392"/>
      <c r="I624" s="392"/>
      <c r="J624" s="392"/>
      <c r="K624" s="392"/>
      <c r="L624" s="392"/>
      <c r="M624" s="392"/>
      <c r="N624" s="392"/>
      <c r="O624" s="392"/>
      <c r="P624" s="392"/>
      <c r="Q624" s="392"/>
      <c r="R624" s="392"/>
      <c r="S624" s="392"/>
      <c r="T624" s="392"/>
      <c r="U624" s="392"/>
      <c r="V624" s="392"/>
      <c r="W624" s="392"/>
      <c r="X624" s="392"/>
      <c r="Y624" s="392"/>
      <c r="Z624" s="392"/>
    </row>
    <row r="625" spans="1:26" ht="15.75" customHeight="1">
      <c r="A625" s="392"/>
      <c r="B625" s="392"/>
      <c r="C625" s="392"/>
      <c r="D625" s="392"/>
      <c r="E625" s="392"/>
      <c r="F625" s="392"/>
      <c r="G625" s="392"/>
      <c r="H625" s="392"/>
      <c r="I625" s="392"/>
      <c r="J625" s="392"/>
      <c r="K625" s="392"/>
      <c r="L625" s="392"/>
      <c r="M625" s="392"/>
      <c r="N625" s="392"/>
      <c r="O625" s="392"/>
      <c r="P625" s="392"/>
      <c r="Q625" s="392"/>
      <c r="R625" s="392"/>
      <c r="S625" s="392"/>
      <c r="T625" s="392"/>
      <c r="U625" s="392"/>
      <c r="V625" s="392"/>
      <c r="W625" s="392"/>
      <c r="X625" s="392"/>
      <c r="Y625" s="392"/>
      <c r="Z625" s="392"/>
    </row>
    <row r="626" spans="1:26" ht="15.75" customHeight="1">
      <c r="A626" s="392"/>
      <c r="B626" s="392"/>
      <c r="C626" s="392"/>
      <c r="D626" s="392"/>
      <c r="E626" s="392"/>
      <c r="F626" s="392"/>
      <c r="G626" s="392"/>
      <c r="H626" s="392"/>
      <c r="I626" s="392"/>
      <c r="J626" s="392"/>
      <c r="K626" s="392"/>
      <c r="L626" s="392"/>
      <c r="M626" s="392"/>
      <c r="N626" s="392"/>
      <c r="O626" s="392"/>
      <c r="P626" s="392"/>
      <c r="Q626" s="392"/>
      <c r="R626" s="392"/>
      <c r="S626" s="392"/>
      <c r="T626" s="392"/>
      <c r="U626" s="392"/>
      <c r="V626" s="392"/>
      <c r="W626" s="392"/>
      <c r="X626" s="392"/>
      <c r="Y626" s="392"/>
      <c r="Z626" s="392"/>
    </row>
    <row r="627" spans="1:26" ht="15.75" customHeight="1">
      <c r="A627" s="392"/>
      <c r="B627" s="392"/>
      <c r="C627" s="392"/>
      <c r="D627" s="392"/>
      <c r="E627" s="392"/>
      <c r="F627" s="392"/>
      <c r="G627" s="392"/>
      <c r="H627" s="392"/>
      <c r="I627" s="392"/>
      <c r="J627" s="392"/>
      <c r="K627" s="392"/>
      <c r="L627" s="392"/>
      <c r="M627" s="392"/>
      <c r="N627" s="392"/>
      <c r="O627" s="392"/>
      <c r="P627" s="392"/>
      <c r="Q627" s="392"/>
      <c r="R627" s="392"/>
      <c r="S627" s="392"/>
      <c r="T627" s="392"/>
      <c r="U627" s="392"/>
      <c r="V627" s="392"/>
      <c r="W627" s="392"/>
      <c r="X627" s="392"/>
      <c r="Y627" s="392"/>
      <c r="Z627" s="392"/>
    </row>
    <row r="628" spans="1:26" ht="15.75" customHeight="1">
      <c r="A628" s="392"/>
      <c r="B628" s="392"/>
      <c r="C628" s="392"/>
      <c r="D628" s="392"/>
      <c r="E628" s="392"/>
      <c r="F628" s="392"/>
      <c r="G628" s="392"/>
      <c r="H628" s="392"/>
      <c r="I628" s="392"/>
      <c r="J628" s="392"/>
      <c r="K628" s="392"/>
      <c r="L628" s="392"/>
      <c r="M628" s="392"/>
      <c r="N628" s="392"/>
      <c r="O628" s="392"/>
      <c r="P628" s="392"/>
      <c r="Q628" s="392"/>
      <c r="R628" s="392"/>
      <c r="S628" s="392"/>
      <c r="T628" s="392"/>
      <c r="U628" s="392"/>
      <c r="V628" s="392"/>
      <c r="W628" s="392"/>
      <c r="X628" s="392"/>
      <c r="Y628" s="392"/>
      <c r="Z628" s="392"/>
    </row>
    <row r="629" spans="1:26" ht="15.75" customHeight="1">
      <c r="A629" s="392"/>
      <c r="B629" s="392"/>
      <c r="C629" s="392"/>
      <c r="D629" s="392"/>
      <c r="E629" s="392"/>
      <c r="F629" s="392"/>
      <c r="G629" s="392"/>
      <c r="H629" s="392"/>
      <c r="I629" s="392"/>
      <c r="J629" s="392"/>
      <c r="K629" s="392"/>
      <c r="L629" s="392"/>
      <c r="M629" s="392"/>
      <c r="N629" s="392"/>
      <c r="O629" s="392"/>
      <c r="P629" s="392"/>
      <c r="Q629" s="392"/>
      <c r="R629" s="392"/>
      <c r="S629" s="392"/>
      <c r="T629" s="392"/>
      <c r="U629" s="392"/>
      <c r="V629" s="392"/>
      <c r="W629" s="392"/>
      <c r="X629" s="392"/>
      <c r="Y629" s="392"/>
      <c r="Z629" s="392"/>
    </row>
    <row r="630" spans="1:26" ht="15.75" customHeight="1">
      <c r="A630" s="392"/>
      <c r="B630" s="392"/>
      <c r="C630" s="392"/>
      <c r="D630" s="392"/>
      <c r="E630" s="392"/>
      <c r="F630" s="392"/>
      <c r="G630" s="392"/>
      <c r="H630" s="392"/>
      <c r="I630" s="392"/>
      <c r="J630" s="392"/>
      <c r="K630" s="392"/>
      <c r="L630" s="392"/>
      <c r="M630" s="392"/>
      <c r="N630" s="392"/>
      <c r="O630" s="392"/>
      <c r="P630" s="392"/>
      <c r="Q630" s="392"/>
      <c r="R630" s="392"/>
      <c r="S630" s="392"/>
      <c r="T630" s="392"/>
      <c r="U630" s="392"/>
      <c r="V630" s="392"/>
      <c r="W630" s="392"/>
      <c r="X630" s="392"/>
      <c r="Y630" s="392"/>
      <c r="Z630" s="392"/>
    </row>
    <row r="631" spans="1:26" ht="15.75" customHeight="1">
      <c r="A631" s="392"/>
      <c r="B631" s="392"/>
      <c r="C631" s="392"/>
      <c r="D631" s="392"/>
      <c r="E631" s="392"/>
      <c r="F631" s="392"/>
      <c r="G631" s="392"/>
      <c r="H631" s="392"/>
      <c r="I631" s="392"/>
      <c r="J631" s="392"/>
      <c r="K631" s="392"/>
      <c r="L631" s="392"/>
      <c r="M631" s="392"/>
      <c r="N631" s="392"/>
      <c r="O631" s="392"/>
      <c r="P631" s="392"/>
      <c r="Q631" s="392"/>
      <c r="R631" s="392"/>
      <c r="S631" s="392"/>
      <c r="T631" s="392"/>
      <c r="U631" s="392"/>
      <c r="V631" s="392"/>
      <c r="W631" s="392"/>
      <c r="X631" s="392"/>
      <c r="Y631" s="392"/>
      <c r="Z631" s="392"/>
    </row>
    <row r="632" spans="1:26" ht="15.75" customHeight="1">
      <c r="A632" s="392"/>
      <c r="B632" s="392"/>
      <c r="C632" s="392"/>
      <c r="D632" s="392"/>
      <c r="E632" s="392"/>
      <c r="F632" s="392"/>
      <c r="G632" s="392"/>
      <c r="H632" s="392"/>
      <c r="I632" s="392"/>
      <c r="J632" s="392"/>
      <c r="K632" s="392"/>
      <c r="L632" s="392"/>
      <c r="M632" s="392"/>
      <c r="N632" s="392"/>
      <c r="O632" s="392"/>
      <c r="P632" s="392"/>
      <c r="Q632" s="392"/>
      <c r="R632" s="392"/>
      <c r="S632" s="392"/>
      <c r="T632" s="392"/>
      <c r="U632" s="392"/>
      <c r="V632" s="392"/>
      <c r="W632" s="392"/>
      <c r="X632" s="392"/>
      <c r="Y632" s="392"/>
      <c r="Z632" s="392"/>
    </row>
    <row r="633" spans="1:26" ht="15.75" customHeight="1">
      <c r="A633" s="392"/>
      <c r="B633" s="392"/>
      <c r="C633" s="392"/>
      <c r="D633" s="392"/>
      <c r="E633" s="392"/>
      <c r="F633" s="392"/>
      <c r="G633" s="392"/>
      <c r="H633" s="392"/>
      <c r="I633" s="392"/>
      <c r="J633" s="392"/>
      <c r="K633" s="392"/>
      <c r="L633" s="392"/>
      <c r="M633" s="392"/>
      <c r="N633" s="392"/>
      <c r="O633" s="392"/>
      <c r="P633" s="392"/>
      <c r="Q633" s="392"/>
      <c r="R633" s="392"/>
      <c r="S633" s="392"/>
      <c r="T633" s="392"/>
      <c r="U633" s="392"/>
      <c r="V633" s="392"/>
      <c r="W633" s="392"/>
      <c r="X633" s="392"/>
      <c r="Y633" s="392"/>
      <c r="Z633" s="392"/>
    </row>
    <row r="634" spans="1:26" ht="15.75" customHeight="1">
      <c r="A634" s="392"/>
      <c r="B634" s="392"/>
      <c r="C634" s="392"/>
      <c r="D634" s="392"/>
      <c r="E634" s="392"/>
      <c r="F634" s="392"/>
      <c r="G634" s="392"/>
      <c r="H634" s="392"/>
      <c r="I634" s="392"/>
      <c r="J634" s="392"/>
      <c r="K634" s="392"/>
      <c r="L634" s="392"/>
      <c r="M634" s="392"/>
      <c r="N634" s="392"/>
      <c r="O634" s="392"/>
      <c r="P634" s="392"/>
      <c r="Q634" s="392"/>
      <c r="R634" s="392"/>
      <c r="S634" s="392"/>
      <c r="T634" s="392"/>
      <c r="U634" s="392"/>
      <c r="V634" s="392"/>
      <c r="W634" s="392"/>
      <c r="X634" s="392"/>
      <c r="Y634" s="392"/>
      <c r="Z634" s="392"/>
    </row>
    <row r="635" spans="1:26" ht="15.75" customHeight="1">
      <c r="A635" s="392"/>
      <c r="B635" s="392"/>
      <c r="C635" s="392"/>
      <c r="D635" s="392"/>
      <c r="E635" s="392"/>
      <c r="F635" s="392"/>
      <c r="G635" s="392"/>
      <c r="H635" s="392"/>
      <c r="I635" s="392"/>
      <c r="J635" s="392"/>
      <c r="K635" s="392"/>
      <c r="L635" s="392"/>
      <c r="M635" s="392"/>
      <c r="N635" s="392"/>
      <c r="O635" s="392"/>
      <c r="P635" s="392"/>
      <c r="Q635" s="392"/>
      <c r="R635" s="392"/>
      <c r="S635" s="392"/>
      <c r="T635" s="392"/>
      <c r="U635" s="392"/>
      <c r="V635" s="392"/>
      <c r="W635" s="392"/>
      <c r="X635" s="392"/>
      <c r="Y635" s="392"/>
      <c r="Z635" s="392"/>
    </row>
    <row r="636" spans="1:26" ht="15.75" customHeight="1">
      <c r="A636" s="392"/>
      <c r="B636" s="392"/>
      <c r="C636" s="392"/>
      <c r="D636" s="392"/>
      <c r="E636" s="392"/>
      <c r="F636" s="392"/>
      <c r="G636" s="392"/>
      <c r="H636" s="392"/>
      <c r="I636" s="392"/>
      <c r="J636" s="392"/>
      <c r="K636" s="392"/>
      <c r="L636" s="392"/>
      <c r="M636" s="392"/>
      <c r="N636" s="392"/>
      <c r="O636" s="392"/>
      <c r="P636" s="392"/>
      <c r="Q636" s="392"/>
      <c r="R636" s="392"/>
      <c r="S636" s="392"/>
      <c r="T636" s="392"/>
      <c r="U636" s="392"/>
      <c r="V636" s="392"/>
      <c r="W636" s="392"/>
      <c r="X636" s="392"/>
      <c r="Y636" s="392"/>
      <c r="Z636" s="392"/>
    </row>
    <row r="637" spans="1:26" ht="15.75" customHeight="1">
      <c r="A637" s="392"/>
      <c r="B637" s="392"/>
      <c r="C637" s="392"/>
      <c r="D637" s="392"/>
      <c r="E637" s="392"/>
      <c r="F637" s="392"/>
      <c r="G637" s="392"/>
      <c r="H637" s="392"/>
      <c r="I637" s="392"/>
      <c r="J637" s="392"/>
      <c r="K637" s="392"/>
      <c r="L637" s="392"/>
      <c r="M637" s="392"/>
      <c r="N637" s="392"/>
      <c r="O637" s="392"/>
      <c r="P637" s="392"/>
      <c r="Q637" s="392"/>
      <c r="R637" s="392"/>
      <c r="S637" s="392"/>
      <c r="T637" s="392"/>
      <c r="U637" s="392"/>
      <c r="V637" s="392"/>
      <c r="W637" s="392"/>
      <c r="X637" s="392"/>
      <c r="Y637" s="392"/>
      <c r="Z637" s="392"/>
    </row>
    <row r="638" spans="1:26" ht="15.75" customHeight="1">
      <c r="A638" s="392"/>
      <c r="B638" s="392"/>
      <c r="C638" s="392"/>
      <c r="D638" s="392"/>
      <c r="E638" s="392"/>
      <c r="F638" s="392"/>
      <c r="G638" s="392"/>
      <c r="H638" s="392"/>
      <c r="I638" s="392"/>
      <c r="J638" s="392"/>
      <c r="K638" s="392"/>
      <c r="L638" s="392"/>
      <c r="M638" s="392"/>
      <c r="N638" s="392"/>
      <c r="O638" s="392"/>
      <c r="P638" s="392"/>
      <c r="Q638" s="392"/>
      <c r="R638" s="392"/>
      <c r="S638" s="392"/>
      <c r="T638" s="392"/>
      <c r="U638" s="392"/>
      <c r="V638" s="392"/>
      <c r="W638" s="392"/>
      <c r="X638" s="392"/>
      <c r="Y638" s="392"/>
      <c r="Z638" s="392"/>
    </row>
    <row r="639" spans="1:26" ht="15.75" customHeight="1">
      <c r="A639" s="392"/>
      <c r="B639" s="392"/>
      <c r="C639" s="392"/>
      <c r="D639" s="392"/>
      <c r="E639" s="392"/>
      <c r="F639" s="392"/>
      <c r="G639" s="392"/>
      <c r="H639" s="392"/>
      <c r="I639" s="392"/>
      <c r="J639" s="392"/>
      <c r="K639" s="392"/>
      <c r="L639" s="392"/>
      <c r="M639" s="392"/>
      <c r="N639" s="392"/>
      <c r="O639" s="392"/>
      <c r="P639" s="392"/>
      <c r="Q639" s="392"/>
      <c r="R639" s="392"/>
      <c r="S639" s="392"/>
      <c r="T639" s="392"/>
      <c r="U639" s="392"/>
      <c r="V639" s="392"/>
      <c r="W639" s="392"/>
      <c r="X639" s="392"/>
      <c r="Y639" s="392"/>
      <c r="Z639" s="392"/>
    </row>
    <row r="640" spans="1:26" ht="15.75" customHeight="1">
      <c r="A640" s="392"/>
      <c r="B640" s="392"/>
      <c r="C640" s="392"/>
      <c r="D640" s="392"/>
      <c r="E640" s="392"/>
      <c r="F640" s="392"/>
      <c r="G640" s="392"/>
      <c r="H640" s="392"/>
      <c r="I640" s="392"/>
      <c r="J640" s="392"/>
      <c r="K640" s="392"/>
      <c r="L640" s="392"/>
      <c r="M640" s="392"/>
      <c r="N640" s="392"/>
      <c r="O640" s="392"/>
      <c r="P640" s="392"/>
      <c r="Q640" s="392"/>
      <c r="R640" s="392"/>
      <c r="S640" s="392"/>
      <c r="T640" s="392"/>
      <c r="U640" s="392"/>
      <c r="V640" s="392"/>
      <c r="W640" s="392"/>
      <c r="X640" s="392"/>
      <c r="Y640" s="392"/>
      <c r="Z640" s="392"/>
    </row>
    <row r="641" spans="1:26" ht="15.75" customHeight="1">
      <c r="A641" s="392"/>
      <c r="B641" s="392"/>
      <c r="C641" s="392"/>
      <c r="D641" s="392"/>
      <c r="E641" s="392"/>
      <c r="F641" s="392"/>
      <c r="G641" s="392"/>
      <c r="H641" s="392"/>
      <c r="I641" s="392"/>
      <c r="J641" s="392"/>
      <c r="K641" s="392"/>
      <c r="L641" s="392"/>
      <c r="M641" s="392"/>
      <c r="N641" s="392"/>
      <c r="O641" s="392"/>
      <c r="P641" s="392"/>
      <c r="Q641" s="392"/>
      <c r="R641" s="392"/>
      <c r="S641" s="392"/>
      <c r="T641" s="392"/>
      <c r="U641" s="392"/>
      <c r="V641" s="392"/>
      <c r="W641" s="392"/>
      <c r="X641" s="392"/>
      <c r="Y641" s="392"/>
      <c r="Z641" s="392"/>
    </row>
    <row r="642" spans="1:26" ht="15.75" customHeight="1">
      <c r="A642" s="392"/>
      <c r="B642" s="392"/>
      <c r="C642" s="392"/>
      <c r="D642" s="392"/>
      <c r="E642" s="392"/>
      <c r="F642" s="392"/>
      <c r="G642" s="392"/>
      <c r="H642" s="392"/>
      <c r="I642" s="392"/>
      <c r="J642" s="392"/>
      <c r="K642" s="392"/>
      <c r="L642" s="392"/>
      <c r="M642" s="392"/>
      <c r="N642" s="392"/>
      <c r="O642" s="392"/>
      <c r="P642" s="392"/>
      <c r="Q642" s="392"/>
      <c r="R642" s="392"/>
      <c r="S642" s="392"/>
      <c r="T642" s="392"/>
      <c r="U642" s="392"/>
      <c r="V642" s="392"/>
      <c r="W642" s="392"/>
      <c r="X642" s="392"/>
      <c r="Y642" s="392"/>
      <c r="Z642" s="392"/>
    </row>
    <row r="643" spans="1:26" ht="15.75" customHeight="1">
      <c r="A643" s="392"/>
      <c r="B643" s="392"/>
      <c r="C643" s="392"/>
      <c r="D643" s="392"/>
      <c r="E643" s="392"/>
      <c r="F643" s="392"/>
      <c r="G643" s="392"/>
      <c r="H643" s="392"/>
      <c r="I643" s="392"/>
      <c r="J643" s="392"/>
      <c r="K643" s="392"/>
      <c r="L643" s="392"/>
      <c r="M643" s="392"/>
      <c r="N643" s="392"/>
      <c r="O643" s="392"/>
      <c r="P643" s="392"/>
      <c r="Q643" s="392"/>
      <c r="R643" s="392"/>
      <c r="S643" s="392"/>
      <c r="T643" s="392"/>
      <c r="U643" s="392"/>
      <c r="V643" s="392"/>
      <c r="W643" s="392"/>
      <c r="X643" s="392"/>
      <c r="Y643" s="392"/>
      <c r="Z643" s="392"/>
    </row>
    <row r="644" spans="1:26" ht="15.75" customHeight="1">
      <c r="A644" s="392"/>
      <c r="B644" s="392"/>
      <c r="C644" s="392"/>
      <c r="D644" s="392"/>
      <c r="E644" s="392"/>
      <c r="F644" s="392"/>
      <c r="G644" s="392"/>
      <c r="H644" s="392"/>
      <c r="I644" s="392"/>
      <c r="J644" s="392"/>
      <c r="K644" s="392"/>
      <c r="L644" s="392"/>
      <c r="M644" s="392"/>
      <c r="N644" s="392"/>
      <c r="O644" s="392"/>
      <c r="P644" s="392"/>
      <c r="Q644" s="392"/>
      <c r="R644" s="392"/>
      <c r="S644" s="392"/>
      <c r="T644" s="392"/>
      <c r="U644" s="392"/>
      <c r="V644" s="392"/>
      <c r="W644" s="392"/>
      <c r="X644" s="392"/>
      <c r="Y644" s="392"/>
      <c r="Z644" s="392"/>
    </row>
    <row r="645" spans="1:26" ht="15.75" customHeight="1">
      <c r="A645" s="392"/>
      <c r="B645" s="392"/>
      <c r="C645" s="392"/>
      <c r="D645" s="392"/>
      <c r="E645" s="392"/>
      <c r="F645" s="392"/>
      <c r="G645" s="392"/>
      <c r="H645" s="392"/>
      <c r="I645" s="392"/>
      <c r="J645" s="392"/>
      <c r="K645" s="392"/>
      <c r="L645" s="392"/>
      <c r="M645" s="392"/>
      <c r="N645" s="392"/>
      <c r="O645" s="392"/>
      <c r="P645" s="392"/>
      <c r="Q645" s="392"/>
      <c r="R645" s="392"/>
      <c r="S645" s="392"/>
      <c r="T645" s="392"/>
      <c r="U645" s="392"/>
      <c r="V645" s="392"/>
      <c r="W645" s="392"/>
      <c r="X645" s="392"/>
      <c r="Y645" s="392"/>
      <c r="Z645" s="392"/>
    </row>
    <row r="646" spans="1:26" ht="15.75" customHeight="1">
      <c r="A646" s="392"/>
      <c r="B646" s="392"/>
      <c r="C646" s="392"/>
      <c r="D646" s="392"/>
      <c r="E646" s="392"/>
      <c r="F646" s="392"/>
      <c r="G646" s="392"/>
      <c r="H646" s="392"/>
      <c r="I646" s="392"/>
      <c r="J646" s="392"/>
      <c r="K646" s="392"/>
      <c r="L646" s="392"/>
      <c r="M646" s="392"/>
      <c r="N646" s="392"/>
      <c r="O646" s="392"/>
      <c r="P646" s="392"/>
      <c r="Q646" s="392"/>
      <c r="R646" s="392"/>
      <c r="S646" s="392"/>
      <c r="T646" s="392"/>
      <c r="U646" s="392"/>
      <c r="V646" s="392"/>
      <c r="W646" s="392"/>
      <c r="X646" s="392"/>
      <c r="Y646" s="392"/>
      <c r="Z646" s="392"/>
    </row>
    <row r="647" spans="1:26" ht="15.75" customHeight="1">
      <c r="A647" s="392"/>
      <c r="B647" s="392"/>
      <c r="C647" s="392"/>
      <c r="D647" s="392"/>
      <c r="E647" s="392"/>
      <c r="F647" s="392"/>
      <c r="G647" s="392"/>
      <c r="H647" s="392"/>
      <c r="I647" s="392"/>
      <c r="J647" s="392"/>
      <c r="K647" s="392"/>
      <c r="L647" s="392"/>
      <c r="M647" s="392"/>
      <c r="N647" s="392"/>
      <c r="O647" s="392"/>
      <c r="P647" s="392"/>
      <c r="Q647" s="392"/>
      <c r="R647" s="392"/>
      <c r="S647" s="392"/>
      <c r="T647" s="392"/>
      <c r="U647" s="392"/>
      <c r="V647" s="392"/>
      <c r="W647" s="392"/>
      <c r="X647" s="392"/>
      <c r="Y647" s="392"/>
      <c r="Z647" s="392"/>
    </row>
    <row r="648" spans="1:26" ht="15.75" customHeight="1">
      <c r="A648" s="392"/>
      <c r="B648" s="392"/>
      <c r="C648" s="392"/>
      <c r="D648" s="392"/>
      <c r="E648" s="392"/>
      <c r="F648" s="392"/>
      <c r="G648" s="392"/>
      <c r="H648" s="392"/>
      <c r="I648" s="392"/>
      <c r="J648" s="392"/>
      <c r="K648" s="392"/>
      <c r="L648" s="392"/>
      <c r="M648" s="392"/>
      <c r="N648" s="392"/>
      <c r="O648" s="392"/>
      <c r="P648" s="392"/>
      <c r="Q648" s="392"/>
      <c r="R648" s="392"/>
      <c r="S648" s="392"/>
      <c r="T648" s="392"/>
      <c r="U648" s="392"/>
      <c r="V648" s="392"/>
      <c r="W648" s="392"/>
      <c r="X648" s="392"/>
      <c r="Y648" s="392"/>
      <c r="Z648" s="392"/>
    </row>
    <row r="649" spans="1:26" ht="15.75" customHeight="1">
      <c r="A649" s="392"/>
      <c r="B649" s="392"/>
      <c r="C649" s="392"/>
      <c r="D649" s="392"/>
      <c r="E649" s="392"/>
      <c r="F649" s="392"/>
      <c r="G649" s="392"/>
      <c r="H649" s="392"/>
      <c r="I649" s="392"/>
      <c r="J649" s="392"/>
      <c r="K649" s="392"/>
      <c r="L649" s="392"/>
      <c r="M649" s="392"/>
      <c r="N649" s="392"/>
      <c r="O649" s="392"/>
      <c r="P649" s="392"/>
      <c r="Q649" s="392"/>
      <c r="R649" s="392"/>
      <c r="S649" s="392"/>
      <c r="T649" s="392"/>
      <c r="U649" s="392"/>
      <c r="V649" s="392"/>
      <c r="W649" s="392"/>
      <c r="X649" s="392"/>
      <c r="Y649" s="392"/>
      <c r="Z649" s="392"/>
    </row>
    <row r="650" spans="1:26" ht="15.75" customHeight="1">
      <c r="A650" s="392"/>
      <c r="B650" s="392"/>
      <c r="C650" s="392"/>
      <c r="D650" s="392"/>
      <c r="E650" s="392"/>
      <c r="F650" s="392"/>
      <c r="G650" s="392"/>
      <c r="H650" s="392"/>
      <c r="I650" s="392"/>
      <c r="J650" s="392"/>
      <c r="K650" s="392"/>
      <c r="L650" s="392"/>
      <c r="M650" s="392"/>
      <c r="N650" s="392"/>
      <c r="O650" s="392"/>
      <c r="P650" s="392"/>
      <c r="Q650" s="392"/>
      <c r="R650" s="392"/>
      <c r="S650" s="392"/>
      <c r="T650" s="392"/>
      <c r="U650" s="392"/>
      <c r="V650" s="392"/>
      <c r="W650" s="392"/>
      <c r="X650" s="392"/>
      <c r="Y650" s="392"/>
      <c r="Z650" s="392"/>
    </row>
    <row r="651" spans="1:26" ht="15.75" customHeight="1">
      <c r="A651" s="392"/>
      <c r="B651" s="392"/>
      <c r="C651" s="392"/>
      <c r="D651" s="392"/>
      <c r="E651" s="392"/>
      <c r="F651" s="392"/>
      <c r="G651" s="392"/>
      <c r="H651" s="392"/>
      <c r="I651" s="392"/>
      <c r="J651" s="392"/>
      <c r="K651" s="392"/>
      <c r="L651" s="392"/>
      <c r="M651" s="392"/>
      <c r="N651" s="392"/>
      <c r="O651" s="392"/>
      <c r="P651" s="392"/>
      <c r="Q651" s="392"/>
      <c r="R651" s="392"/>
      <c r="S651" s="392"/>
      <c r="T651" s="392"/>
      <c r="U651" s="392"/>
      <c r="V651" s="392"/>
      <c r="W651" s="392"/>
      <c r="X651" s="392"/>
      <c r="Y651" s="392"/>
      <c r="Z651" s="392"/>
    </row>
    <row r="652" spans="1:26" ht="15.75" customHeight="1">
      <c r="A652" s="392"/>
      <c r="B652" s="392"/>
      <c r="C652" s="392"/>
      <c r="D652" s="392"/>
      <c r="E652" s="392"/>
      <c r="F652" s="392"/>
      <c r="G652" s="392"/>
      <c r="H652" s="392"/>
      <c r="I652" s="392"/>
      <c r="J652" s="392"/>
      <c r="K652" s="392"/>
      <c r="L652" s="392"/>
      <c r="M652" s="392"/>
      <c r="N652" s="392"/>
      <c r="O652" s="392"/>
      <c r="P652" s="392"/>
      <c r="Q652" s="392"/>
      <c r="R652" s="392"/>
      <c r="S652" s="392"/>
      <c r="T652" s="392"/>
      <c r="U652" s="392"/>
      <c r="V652" s="392"/>
      <c r="W652" s="392"/>
      <c r="X652" s="392"/>
      <c r="Y652" s="392"/>
      <c r="Z652" s="392"/>
    </row>
    <row r="653" spans="1:26" ht="15.75" customHeight="1">
      <c r="A653" s="392"/>
      <c r="B653" s="392"/>
      <c r="C653" s="392"/>
      <c r="D653" s="392"/>
      <c r="E653" s="392"/>
      <c r="F653" s="392"/>
      <c r="G653" s="392"/>
      <c r="H653" s="392"/>
      <c r="I653" s="392"/>
      <c r="J653" s="392"/>
      <c r="K653" s="392"/>
      <c r="L653" s="392"/>
      <c r="M653" s="392"/>
      <c r="N653" s="392"/>
      <c r="O653" s="392"/>
      <c r="P653" s="392"/>
      <c r="Q653" s="392"/>
      <c r="R653" s="392"/>
      <c r="S653" s="392"/>
      <c r="T653" s="392"/>
      <c r="U653" s="392"/>
      <c r="V653" s="392"/>
      <c r="W653" s="392"/>
      <c r="X653" s="392"/>
      <c r="Y653" s="392"/>
      <c r="Z653" s="392"/>
    </row>
    <row r="654" spans="1:26" ht="15.75" customHeight="1">
      <c r="A654" s="392"/>
      <c r="B654" s="392"/>
      <c r="C654" s="392"/>
      <c r="D654" s="392"/>
      <c r="E654" s="392"/>
      <c r="F654" s="392"/>
      <c r="G654" s="392"/>
      <c r="H654" s="392"/>
      <c r="I654" s="392"/>
      <c r="J654" s="392"/>
      <c r="K654" s="392"/>
      <c r="L654" s="392"/>
      <c r="M654" s="392"/>
      <c r="N654" s="392"/>
      <c r="O654" s="392"/>
      <c r="P654" s="392"/>
      <c r="Q654" s="392"/>
      <c r="R654" s="392"/>
      <c r="S654" s="392"/>
      <c r="T654" s="392"/>
      <c r="U654" s="392"/>
      <c r="V654" s="392"/>
      <c r="W654" s="392"/>
      <c r="X654" s="392"/>
      <c r="Y654" s="392"/>
      <c r="Z654" s="392"/>
    </row>
    <row r="655" spans="1:26" ht="15.75" customHeight="1">
      <c r="A655" s="392"/>
      <c r="B655" s="392"/>
      <c r="C655" s="392"/>
      <c r="D655" s="392"/>
      <c r="E655" s="392"/>
      <c r="F655" s="392"/>
      <c r="G655" s="392"/>
      <c r="H655" s="392"/>
      <c r="I655" s="392"/>
      <c r="J655" s="392"/>
      <c r="K655" s="392"/>
      <c r="L655" s="392"/>
      <c r="M655" s="392"/>
      <c r="N655" s="392"/>
      <c r="O655" s="392"/>
      <c r="P655" s="392"/>
      <c r="Q655" s="392"/>
      <c r="R655" s="392"/>
      <c r="S655" s="392"/>
      <c r="T655" s="392"/>
      <c r="U655" s="392"/>
      <c r="V655" s="392"/>
      <c r="W655" s="392"/>
      <c r="X655" s="392"/>
      <c r="Y655" s="392"/>
      <c r="Z655" s="392"/>
    </row>
    <row r="656" spans="1:26" ht="15.75" customHeight="1">
      <c r="A656" s="392"/>
      <c r="B656" s="392"/>
      <c r="C656" s="392"/>
      <c r="D656" s="392"/>
      <c r="E656" s="392"/>
      <c r="F656" s="392"/>
      <c r="G656" s="392"/>
      <c r="H656" s="392"/>
      <c r="I656" s="392"/>
      <c r="J656" s="392"/>
      <c r="K656" s="392"/>
      <c r="L656" s="392"/>
      <c r="M656" s="392"/>
      <c r="N656" s="392"/>
      <c r="O656" s="392"/>
      <c r="P656" s="392"/>
      <c r="Q656" s="392"/>
      <c r="R656" s="392"/>
      <c r="S656" s="392"/>
      <c r="T656" s="392"/>
      <c r="U656" s="392"/>
      <c r="V656" s="392"/>
      <c r="W656" s="392"/>
      <c r="X656" s="392"/>
      <c r="Y656" s="392"/>
      <c r="Z656" s="392"/>
    </row>
    <row r="657" spans="1:26" ht="15.75" customHeight="1">
      <c r="A657" s="392"/>
      <c r="B657" s="392"/>
      <c r="C657" s="392"/>
      <c r="D657" s="392"/>
      <c r="E657" s="392"/>
      <c r="F657" s="392"/>
      <c r="G657" s="392"/>
      <c r="H657" s="392"/>
      <c r="I657" s="392"/>
      <c r="J657" s="392"/>
      <c r="K657" s="392"/>
      <c r="L657" s="392"/>
      <c r="M657" s="392"/>
      <c r="N657" s="392"/>
      <c r="O657" s="392"/>
      <c r="P657" s="392"/>
      <c r="Q657" s="392"/>
      <c r="R657" s="392"/>
      <c r="S657" s="392"/>
      <c r="T657" s="392"/>
      <c r="U657" s="392"/>
      <c r="V657" s="392"/>
      <c r="W657" s="392"/>
      <c r="X657" s="392"/>
      <c r="Y657" s="392"/>
      <c r="Z657" s="392"/>
    </row>
    <row r="658" spans="1:26" ht="15.75" customHeight="1">
      <c r="A658" s="392"/>
      <c r="B658" s="392"/>
      <c r="C658" s="392"/>
      <c r="D658" s="392"/>
      <c r="E658" s="392"/>
      <c r="F658" s="392"/>
      <c r="G658" s="392"/>
      <c r="H658" s="392"/>
      <c r="I658" s="392"/>
      <c r="J658" s="392"/>
      <c r="K658" s="392"/>
      <c r="L658" s="392"/>
      <c r="M658" s="392"/>
      <c r="N658" s="392"/>
      <c r="O658" s="392"/>
      <c r="P658" s="392"/>
      <c r="Q658" s="392"/>
      <c r="R658" s="392"/>
      <c r="S658" s="392"/>
      <c r="T658" s="392"/>
      <c r="U658" s="392"/>
      <c r="V658" s="392"/>
      <c r="W658" s="392"/>
      <c r="X658" s="392"/>
      <c r="Y658" s="392"/>
      <c r="Z658" s="392"/>
    </row>
    <row r="659" spans="1:26" ht="15.75" customHeight="1">
      <c r="A659" s="392"/>
      <c r="B659" s="392"/>
      <c r="C659" s="392"/>
      <c r="D659" s="392"/>
      <c r="E659" s="392"/>
      <c r="F659" s="392"/>
      <c r="G659" s="392"/>
      <c r="H659" s="392"/>
      <c r="I659" s="392"/>
      <c r="J659" s="392"/>
      <c r="K659" s="392"/>
      <c r="L659" s="392"/>
      <c r="M659" s="392"/>
      <c r="N659" s="392"/>
      <c r="O659" s="392"/>
      <c r="P659" s="392"/>
      <c r="Q659" s="392"/>
      <c r="R659" s="392"/>
      <c r="S659" s="392"/>
      <c r="T659" s="392"/>
      <c r="U659" s="392"/>
      <c r="V659" s="392"/>
      <c r="W659" s="392"/>
      <c r="X659" s="392"/>
      <c r="Y659" s="392"/>
      <c r="Z659" s="392"/>
    </row>
    <row r="660" spans="1:26" ht="15.75" customHeight="1">
      <c r="A660" s="392"/>
      <c r="B660" s="392"/>
      <c r="C660" s="392"/>
      <c r="D660" s="392"/>
      <c r="E660" s="392"/>
      <c r="F660" s="392"/>
      <c r="G660" s="392"/>
      <c r="H660" s="392"/>
      <c r="I660" s="392"/>
      <c r="J660" s="392"/>
      <c r="K660" s="392"/>
      <c r="L660" s="392"/>
      <c r="M660" s="392"/>
      <c r="N660" s="392"/>
      <c r="O660" s="392"/>
      <c r="P660" s="392"/>
      <c r="Q660" s="392"/>
      <c r="R660" s="392"/>
      <c r="S660" s="392"/>
      <c r="T660" s="392"/>
      <c r="U660" s="392"/>
      <c r="V660" s="392"/>
      <c r="W660" s="392"/>
      <c r="X660" s="392"/>
      <c r="Y660" s="392"/>
      <c r="Z660" s="392"/>
    </row>
    <row r="661" spans="1:26" ht="15.75" customHeight="1">
      <c r="A661" s="392"/>
      <c r="B661" s="392"/>
      <c r="C661" s="392"/>
      <c r="D661" s="392"/>
      <c r="E661" s="392"/>
      <c r="F661" s="392"/>
      <c r="G661" s="392"/>
      <c r="H661" s="392"/>
      <c r="I661" s="392"/>
      <c r="J661" s="392"/>
      <c r="K661" s="392"/>
      <c r="L661" s="392"/>
      <c r="M661" s="392"/>
      <c r="N661" s="392"/>
      <c r="O661" s="392"/>
      <c r="P661" s="392"/>
      <c r="Q661" s="392"/>
      <c r="R661" s="392"/>
      <c r="S661" s="392"/>
      <c r="T661" s="392"/>
      <c r="U661" s="392"/>
      <c r="V661" s="392"/>
      <c r="W661" s="392"/>
      <c r="X661" s="392"/>
      <c r="Y661" s="392"/>
      <c r="Z661" s="392"/>
    </row>
    <row r="662" spans="1:26" ht="15.75" customHeight="1">
      <c r="A662" s="392"/>
      <c r="B662" s="392"/>
      <c r="C662" s="392"/>
      <c r="D662" s="392"/>
      <c r="E662" s="392"/>
      <c r="F662" s="392"/>
      <c r="G662" s="392"/>
      <c r="H662" s="392"/>
      <c r="I662" s="392"/>
      <c r="J662" s="392"/>
      <c r="K662" s="392"/>
      <c r="L662" s="392"/>
      <c r="M662" s="392"/>
      <c r="N662" s="392"/>
      <c r="O662" s="392"/>
      <c r="P662" s="392"/>
      <c r="Q662" s="392"/>
      <c r="R662" s="392"/>
      <c r="S662" s="392"/>
      <c r="T662" s="392"/>
      <c r="U662" s="392"/>
      <c r="V662" s="392"/>
      <c r="W662" s="392"/>
      <c r="X662" s="392"/>
      <c r="Y662" s="392"/>
      <c r="Z662" s="392"/>
    </row>
    <row r="663" spans="1:26" ht="15.75" customHeight="1">
      <c r="A663" s="392"/>
      <c r="B663" s="392"/>
      <c r="C663" s="392"/>
      <c r="D663" s="392"/>
      <c r="E663" s="392"/>
      <c r="F663" s="392"/>
      <c r="G663" s="392"/>
      <c r="H663" s="392"/>
      <c r="I663" s="392"/>
      <c r="J663" s="392"/>
      <c r="K663" s="392"/>
      <c r="L663" s="392"/>
      <c r="M663" s="392"/>
      <c r="N663" s="392"/>
      <c r="O663" s="392"/>
      <c r="P663" s="392"/>
      <c r="Q663" s="392"/>
      <c r="R663" s="392"/>
      <c r="S663" s="392"/>
      <c r="T663" s="392"/>
      <c r="U663" s="392"/>
      <c r="V663" s="392"/>
      <c r="W663" s="392"/>
      <c r="X663" s="392"/>
      <c r="Y663" s="392"/>
      <c r="Z663" s="392"/>
    </row>
    <row r="664" spans="1:26" ht="15.75" customHeight="1">
      <c r="A664" s="392"/>
      <c r="B664" s="392"/>
      <c r="C664" s="392"/>
      <c r="D664" s="392"/>
      <c r="E664" s="392"/>
      <c r="F664" s="392"/>
      <c r="G664" s="392"/>
      <c r="H664" s="392"/>
      <c r="I664" s="392"/>
      <c r="J664" s="392"/>
      <c r="K664" s="392"/>
      <c r="L664" s="392"/>
      <c r="M664" s="392"/>
      <c r="N664" s="392"/>
      <c r="O664" s="392"/>
      <c r="P664" s="392"/>
      <c r="Q664" s="392"/>
      <c r="R664" s="392"/>
      <c r="S664" s="392"/>
      <c r="T664" s="392"/>
      <c r="U664" s="392"/>
      <c r="V664" s="392"/>
      <c r="W664" s="392"/>
      <c r="X664" s="392"/>
      <c r="Y664" s="392"/>
      <c r="Z664" s="392"/>
    </row>
    <row r="665" spans="1:26" ht="15.75" customHeight="1">
      <c r="A665" s="392"/>
      <c r="B665" s="392"/>
      <c r="C665" s="392"/>
      <c r="D665" s="392"/>
      <c r="E665" s="392"/>
      <c r="F665" s="392"/>
      <c r="G665" s="392"/>
      <c r="H665" s="392"/>
      <c r="I665" s="392"/>
      <c r="J665" s="392"/>
      <c r="K665" s="392"/>
      <c r="L665" s="392"/>
      <c r="M665" s="392"/>
      <c r="N665" s="392"/>
      <c r="O665" s="392"/>
      <c r="P665" s="392"/>
      <c r="Q665" s="392"/>
      <c r="R665" s="392"/>
      <c r="S665" s="392"/>
      <c r="T665" s="392"/>
      <c r="U665" s="392"/>
      <c r="V665" s="392"/>
      <c r="W665" s="392"/>
      <c r="X665" s="392"/>
      <c r="Y665" s="392"/>
      <c r="Z665" s="392"/>
    </row>
    <row r="666" spans="1:26" ht="15.75" customHeight="1">
      <c r="A666" s="392"/>
      <c r="B666" s="392"/>
      <c r="C666" s="392"/>
      <c r="D666" s="392"/>
      <c r="E666" s="392"/>
      <c r="F666" s="392"/>
      <c r="G666" s="392"/>
      <c r="H666" s="392"/>
      <c r="I666" s="392"/>
      <c r="J666" s="392"/>
      <c r="K666" s="392"/>
      <c r="L666" s="392"/>
      <c r="M666" s="392"/>
      <c r="N666" s="392"/>
      <c r="O666" s="392"/>
      <c r="P666" s="392"/>
      <c r="Q666" s="392"/>
      <c r="R666" s="392"/>
      <c r="S666" s="392"/>
      <c r="T666" s="392"/>
      <c r="U666" s="392"/>
      <c r="V666" s="392"/>
      <c r="W666" s="392"/>
      <c r="X666" s="392"/>
      <c r="Y666" s="392"/>
      <c r="Z666" s="392"/>
    </row>
    <row r="667" spans="1:26" ht="15.75" customHeight="1">
      <c r="A667" s="392"/>
      <c r="B667" s="392"/>
      <c r="C667" s="392"/>
      <c r="D667" s="392"/>
      <c r="E667" s="392"/>
      <c r="F667" s="392"/>
      <c r="G667" s="392"/>
      <c r="H667" s="392"/>
      <c r="I667" s="392"/>
      <c r="J667" s="392"/>
      <c r="K667" s="392"/>
      <c r="L667" s="392"/>
      <c r="M667" s="392"/>
      <c r="N667" s="392"/>
      <c r="O667" s="392"/>
      <c r="P667" s="392"/>
      <c r="Q667" s="392"/>
      <c r="R667" s="392"/>
      <c r="S667" s="392"/>
      <c r="T667" s="392"/>
      <c r="U667" s="392"/>
      <c r="V667" s="392"/>
      <c r="W667" s="392"/>
      <c r="X667" s="392"/>
      <c r="Y667" s="392"/>
      <c r="Z667" s="392"/>
    </row>
    <row r="668" spans="1:26" ht="15.75" customHeight="1">
      <c r="A668" s="392"/>
      <c r="B668" s="392"/>
      <c r="C668" s="392"/>
      <c r="D668" s="392"/>
      <c r="E668" s="392"/>
      <c r="F668" s="392"/>
      <c r="G668" s="392"/>
      <c r="H668" s="392"/>
      <c r="I668" s="392"/>
      <c r="J668" s="392"/>
      <c r="K668" s="392"/>
      <c r="L668" s="392"/>
      <c r="M668" s="392"/>
      <c r="N668" s="392"/>
      <c r="O668" s="392"/>
      <c r="P668" s="392"/>
      <c r="Q668" s="392"/>
      <c r="R668" s="392"/>
      <c r="S668" s="392"/>
      <c r="T668" s="392"/>
      <c r="U668" s="392"/>
      <c r="V668" s="392"/>
      <c r="W668" s="392"/>
      <c r="X668" s="392"/>
      <c r="Y668" s="392"/>
      <c r="Z668" s="392"/>
    </row>
    <row r="669" spans="1:26" ht="15.75" customHeight="1">
      <c r="A669" s="392"/>
      <c r="B669" s="392"/>
      <c r="C669" s="392"/>
      <c r="D669" s="392"/>
      <c r="E669" s="392"/>
      <c r="F669" s="392"/>
      <c r="G669" s="392"/>
      <c r="H669" s="392"/>
      <c r="I669" s="392"/>
      <c r="J669" s="392"/>
      <c r="K669" s="392"/>
      <c r="L669" s="392"/>
      <c r="M669" s="392"/>
      <c r="N669" s="392"/>
      <c r="O669" s="392"/>
      <c r="P669" s="392"/>
      <c r="Q669" s="392"/>
      <c r="R669" s="392"/>
      <c r="S669" s="392"/>
      <c r="T669" s="392"/>
      <c r="U669" s="392"/>
      <c r="V669" s="392"/>
      <c r="W669" s="392"/>
      <c r="X669" s="392"/>
      <c r="Y669" s="392"/>
      <c r="Z669" s="392"/>
    </row>
    <row r="670" spans="1:26" ht="15.75" customHeight="1">
      <c r="A670" s="392"/>
      <c r="B670" s="392"/>
      <c r="C670" s="392"/>
      <c r="D670" s="392"/>
      <c r="E670" s="392"/>
      <c r="F670" s="392"/>
      <c r="G670" s="392"/>
      <c r="H670" s="392"/>
      <c r="I670" s="392"/>
      <c r="J670" s="392"/>
      <c r="K670" s="392"/>
      <c r="L670" s="392"/>
      <c r="M670" s="392"/>
      <c r="N670" s="392"/>
      <c r="O670" s="392"/>
      <c r="P670" s="392"/>
      <c r="Q670" s="392"/>
      <c r="R670" s="392"/>
      <c r="S670" s="392"/>
      <c r="T670" s="392"/>
      <c r="U670" s="392"/>
      <c r="V670" s="392"/>
      <c r="W670" s="392"/>
      <c r="X670" s="392"/>
      <c r="Y670" s="392"/>
      <c r="Z670" s="392"/>
    </row>
    <row r="671" spans="1:26" ht="15.75" customHeight="1">
      <c r="A671" s="392"/>
      <c r="B671" s="392"/>
      <c r="C671" s="392"/>
      <c r="D671" s="392"/>
      <c r="E671" s="392"/>
      <c r="F671" s="392"/>
      <c r="G671" s="392"/>
      <c r="H671" s="392"/>
      <c r="I671" s="392"/>
      <c r="J671" s="392"/>
      <c r="K671" s="392"/>
      <c r="L671" s="392"/>
      <c r="M671" s="392"/>
      <c r="N671" s="392"/>
      <c r="O671" s="392"/>
      <c r="P671" s="392"/>
      <c r="Q671" s="392"/>
      <c r="R671" s="392"/>
      <c r="S671" s="392"/>
      <c r="T671" s="392"/>
      <c r="U671" s="392"/>
      <c r="V671" s="392"/>
      <c r="W671" s="392"/>
      <c r="X671" s="392"/>
      <c r="Y671" s="392"/>
      <c r="Z671" s="392"/>
    </row>
    <row r="672" spans="1:26" ht="15.75" customHeight="1">
      <c r="A672" s="392"/>
      <c r="B672" s="392"/>
      <c r="C672" s="392"/>
      <c r="D672" s="392"/>
      <c r="E672" s="392"/>
      <c r="F672" s="392"/>
      <c r="G672" s="392"/>
      <c r="H672" s="392"/>
      <c r="I672" s="392"/>
      <c r="J672" s="392"/>
      <c r="K672" s="392"/>
      <c r="L672" s="392"/>
      <c r="M672" s="392"/>
      <c r="N672" s="392"/>
      <c r="O672" s="392"/>
      <c r="P672" s="392"/>
      <c r="Q672" s="392"/>
      <c r="R672" s="392"/>
      <c r="S672" s="392"/>
      <c r="T672" s="392"/>
      <c r="U672" s="392"/>
      <c r="V672" s="392"/>
      <c r="W672" s="392"/>
      <c r="X672" s="392"/>
      <c r="Y672" s="392"/>
      <c r="Z672" s="392"/>
    </row>
    <row r="673" spans="1:26" ht="15.75" customHeight="1">
      <c r="A673" s="392"/>
      <c r="B673" s="392"/>
      <c r="C673" s="392"/>
      <c r="D673" s="392"/>
      <c r="E673" s="392"/>
      <c r="F673" s="392"/>
      <c r="G673" s="392"/>
      <c r="H673" s="392"/>
      <c r="I673" s="392"/>
      <c r="J673" s="392"/>
      <c r="K673" s="392"/>
      <c r="L673" s="392"/>
      <c r="M673" s="392"/>
      <c r="N673" s="392"/>
      <c r="O673" s="392"/>
      <c r="P673" s="392"/>
      <c r="Q673" s="392"/>
      <c r="R673" s="392"/>
      <c r="S673" s="392"/>
      <c r="T673" s="392"/>
      <c r="U673" s="392"/>
      <c r="V673" s="392"/>
      <c r="W673" s="392"/>
      <c r="X673" s="392"/>
      <c r="Y673" s="392"/>
      <c r="Z673" s="392"/>
    </row>
    <row r="674" spans="1:26" ht="15.75" customHeight="1">
      <c r="A674" s="392"/>
      <c r="B674" s="392"/>
      <c r="C674" s="392"/>
      <c r="D674" s="392"/>
      <c r="E674" s="392"/>
      <c r="F674" s="392"/>
      <c r="G674" s="392"/>
      <c r="H674" s="392"/>
      <c r="I674" s="392"/>
      <c r="J674" s="392"/>
      <c r="K674" s="392"/>
      <c r="L674" s="392"/>
      <c r="M674" s="392"/>
      <c r="N674" s="392"/>
      <c r="O674" s="392"/>
      <c r="P674" s="392"/>
      <c r="Q674" s="392"/>
      <c r="R674" s="392"/>
      <c r="S674" s="392"/>
      <c r="T674" s="392"/>
      <c r="U674" s="392"/>
      <c r="V674" s="392"/>
      <c r="W674" s="392"/>
      <c r="X674" s="392"/>
      <c r="Y674" s="392"/>
      <c r="Z674" s="392"/>
    </row>
    <row r="675" spans="1:26" ht="15.75" customHeight="1">
      <c r="A675" s="392"/>
      <c r="B675" s="392"/>
      <c r="C675" s="392"/>
      <c r="D675" s="392"/>
      <c r="E675" s="392"/>
      <c r="F675" s="392"/>
      <c r="G675" s="392"/>
      <c r="H675" s="392"/>
      <c r="I675" s="392"/>
      <c r="J675" s="392"/>
      <c r="K675" s="392"/>
      <c r="L675" s="392"/>
      <c r="M675" s="392"/>
      <c r="N675" s="392"/>
      <c r="O675" s="392"/>
      <c r="P675" s="392"/>
      <c r="Q675" s="392"/>
      <c r="R675" s="392"/>
      <c r="S675" s="392"/>
      <c r="T675" s="392"/>
      <c r="U675" s="392"/>
      <c r="V675" s="392"/>
      <c r="W675" s="392"/>
      <c r="X675" s="392"/>
      <c r="Y675" s="392"/>
      <c r="Z675" s="392"/>
    </row>
    <row r="676" spans="1:26" ht="15.75" customHeight="1">
      <c r="A676" s="392"/>
      <c r="B676" s="392"/>
      <c r="C676" s="392"/>
      <c r="D676" s="392"/>
      <c r="E676" s="392"/>
      <c r="F676" s="392"/>
      <c r="G676" s="392"/>
      <c r="H676" s="392"/>
      <c r="I676" s="392"/>
      <c r="J676" s="392"/>
      <c r="K676" s="392"/>
      <c r="L676" s="392"/>
      <c r="M676" s="392"/>
      <c r="N676" s="392"/>
      <c r="O676" s="392"/>
      <c r="P676" s="392"/>
      <c r="Q676" s="392"/>
      <c r="R676" s="392"/>
      <c r="S676" s="392"/>
      <c r="T676" s="392"/>
      <c r="U676" s="392"/>
      <c r="V676" s="392"/>
      <c r="W676" s="392"/>
      <c r="X676" s="392"/>
      <c r="Y676" s="392"/>
      <c r="Z676" s="392"/>
    </row>
    <row r="677" spans="1:26" ht="15.75" customHeight="1">
      <c r="A677" s="392"/>
      <c r="B677" s="392"/>
      <c r="C677" s="392"/>
      <c r="D677" s="392"/>
      <c r="E677" s="392"/>
      <c r="F677" s="392"/>
      <c r="G677" s="392"/>
      <c r="H677" s="392"/>
      <c r="I677" s="392"/>
      <c r="J677" s="392"/>
      <c r="K677" s="392"/>
      <c r="L677" s="392"/>
      <c r="M677" s="392"/>
      <c r="N677" s="392"/>
      <c r="O677" s="392"/>
      <c r="P677" s="392"/>
      <c r="Q677" s="392"/>
      <c r="R677" s="392"/>
      <c r="S677" s="392"/>
      <c r="T677" s="392"/>
      <c r="U677" s="392"/>
      <c r="V677" s="392"/>
      <c r="W677" s="392"/>
      <c r="X677" s="392"/>
      <c r="Y677" s="392"/>
      <c r="Z677" s="392"/>
    </row>
    <row r="678" spans="1:26" ht="15.75" customHeight="1">
      <c r="A678" s="392"/>
      <c r="B678" s="392"/>
      <c r="C678" s="392"/>
      <c r="D678" s="392"/>
      <c r="E678" s="392"/>
      <c r="F678" s="392"/>
      <c r="G678" s="392"/>
      <c r="H678" s="392"/>
      <c r="I678" s="392"/>
      <c r="J678" s="392"/>
      <c r="K678" s="392"/>
      <c r="L678" s="392"/>
      <c r="M678" s="392"/>
      <c r="N678" s="392"/>
      <c r="O678" s="392"/>
      <c r="P678" s="392"/>
      <c r="Q678" s="392"/>
      <c r="R678" s="392"/>
      <c r="S678" s="392"/>
      <c r="T678" s="392"/>
      <c r="U678" s="392"/>
      <c r="V678" s="392"/>
      <c r="W678" s="392"/>
      <c r="X678" s="392"/>
      <c r="Y678" s="392"/>
      <c r="Z678" s="392"/>
    </row>
    <row r="679" spans="1:26" ht="15.75" customHeight="1">
      <c r="A679" s="392"/>
      <c r="B679" s="392"/>
      <c r="C679" s="392"/>
      <c r="D679" s="392"/>
      <c r="E679" s="392"/>
      <c r="F679" s="392"/>
      <c r="G679" s="392"/>
      <c r="H679" s="392"/>
      <c r="I679" s="392"/>
      <c r="J679" s="392"/>
      <c r="K679" s="392"/>
      <c r="L679" s="392"/>
      <c r="M679" s="392"/>
      <c r="N679" s="392"/>
      <c r="O679" s="392"/>
      <c r="P679" s="392"/>
      <c r="Q679" s="392"/>
      <c r="R679" s="392"/>
      <c r="S679" s="392"/>
      <c r="T679" s="392"/>
      <c r="U679" s="392"/>
      <c r="V679" s="392"/>
      <c r="W679" s="392"/>
      <c r="X679" s="392"/>
      <c r="Y679" s="392"/>
      <c r="Z679" s="392"/>
    </row>
    <row r="680" spans="1:26" ht="15.75" customHeight="1">
      <c r="A680" s="392"/>
      <c r="B680" s="392"/>
      <c r="C680" s="392"/>
      <c r="D680" s="392"/>
      <c r="E680" s="392"/>
      <c r="F680" s="392"/>
      <c r="G680" s="392"/>
      <c r="H680" s="392"/>
      <c r="I680" s="392"/>
      <c r="J680" s="392"/>
      <c r="K680" s="392"/>
      <c r="L680" s="392"/>
      <c r="M680" s="392"/>
      <c r="N680" s="392"/>
      <c r="O680" s="392"/>
      <c r="P680" s="392"/>
      <c r="Q680" s="392"/>
      <c r="R680" s="392"/>
      <c r="S680" s="392"/>
      <c r="T680" s="392"/>
      <c r="U680" s="392"/>
      <c r="V680" s="392"/>
      <c r="W680" s="392"/>
      <c r="X680" s="392"/>
      <c r="Y680" s="392"/>
      <c r="Z680" s="392"/>
    </row>
    <row r="681" spans="1:26" ht="15.75" customHeight="1">
      <c r="A681" s="392"/>
      <c r="B681" s="392"/>
      <c r="C681" s="392"/>
      <c r="D681" s="392"/>
      <c r="E681" s="392"/>
      <c r="F681" s="392"/>
      <c r="G681" s="392"/>
      <c r="H681" s="392"/>
      <c r="I681" s="392"/>
      <c r="J681" s="392"/>
      <c r="K681" s="392"/>
      <c r="L681" s="392"/>
      <c r="M681" s="392"/>
      <c r="N681" s="392"/>
      <c r="O681" s="392"/>
      <c r="P681" s="392"/>
      <c r="Q681" s="392"/>
      <c r="R681" s="392"/>
      <c r="S681" s="392"/>
      <c r="T681" s="392"/>
      <c r="U681" s="392"/>
      <c r="V681" s="392"/>
      <c r="W681" s="392"/>
      <c r="X681" s="392"/>
      <c r="Y681" s="392"/>
      <c r="Z681" s="392"/>
    </row>
    <row r="682" spans="1:26" ht="15.75" customHeight="1">
      <c r="A682" s="392"/>
      <c r="B682" s="392"/>
      <c r="C682" s="392"/>
      <c r="D682" s="392"/>
      <c r="E682" s="392"/>
      <c r="F682" s="392"/>
      <c r="G682" s="392"/>
      <c r="H682" s="392"/>
      <c r="I682" s="392"/>
      <c r="J682" s="392"/>
      <c r="K682" s="392"/>
      <c r="L682" s="392"/>
      <c r="M682" s="392"/>
      <c r="N682" s="392"/>
      <c r="O682" s="392"/>
      <c r="P682" s="392"/>
      <c r="Q682" s="392"/>
      <c r="R682" s="392"/>
      <c r="S682" s="392"/>
      <c r="T682" s="392"/>
      <c r="U682" s="392"/>
      <c r="V682" s="392"/>
      <c r="W682" s="392"/>
      <c r="X682" s="392"/>
      <c r="Y682" s="392"/>
      <c r="Z682" s="392"/>
    </row>
    <row r="683" spans="1:26" ht="15.75" customHeight="1">
      <c r="A683" s="392"/>
      <c r="B683" s="392"/>
      <c r="C683" s="392"/>
      <c r="D683" s="392"/>
      <c r="E683" s="392"/>
      <c r="F683" s="392"/>
      <c r="G683" s="392"/>
      <c r="H683" s="392"/>
      <c r="I683" s="392"/>
      <c r="J683" s="392"/>
      <c r="K683" s="392"/>
      <c r="L683" s="392"/>
      <c r="M683" s="392"/>
      <c r="N683" s="392"/>
      <c r="O683" s="392"/>
      <c r="P683" s="392"/>
      <c r="Q683" s="392"/>
      <c r="R683" s="392"/>
      <c r="S683" s="392"/>
      <c r="T683" s="392"/>
      <c r="U683" s="392"/>
      <c r="V683" s="392"/>
      <c r="W683" s="392"/>
      <c r="X683" s="392"/>
      <c r="Y683" s="392"/>
      <c r="Z683" s="392"/>
    </row>
    <row r="684" spans="1:26" ht="15.75" customHeight="1">
      <c r="A684" s="392"/>
      <c r="B684" s="392"/>
      <c r="C684" s="392"/>
      <c r="D684" s="392"/>
      <c r="E684" s="392"/>
      <c r="F684" s="392"/>
      <c r="G684" s="392"/>
      <c r="H684" s="392"/>
      <c r="I684" s="392"/>
      <c r="J684" s="392"/>
      <c r="K684" s="392"/>
      <c r="L684" s="392"/>
      <c r="M684" s="392"/>
      <c r="N684" s="392"/>
      <c r="O684" s="392"/>
      <c r="P684" s="392"/>
      <c r="Q684" s="392"/>
      <c r="R684" s="392"/>
      <c r="S684" s="392"/>
      <c r="T684" s="392"/>
      <c r="U684" s="392"/>
      <c r="V684" s="392"/>
      <c r="W684" s="392"/>
      <c r="X684" s="392"/>
      <c r="Y684" s="392"/>
      <c r="Z684" s="392"/>
    </row>
    <row r="685" spans="1:26" ht="15.75" customHeight="1">
      <c r="A685" s="392"/>
      <c r="B685" s="392"/>
      <c r="C685" s="392"/>
      <c r="D685" s="392"/>
      <c r="E685" s="392"/>
      <c r="F685" s="392"/>
      <c r="G685" s="392"/>
      <c r="H685" s="392"/>
      <c r="I685" s="392"/>
      <c r="J685" s="392"/>
      <c r="K685" s="392"/>
      <c r="L685" s="392"/>
      <c r="M685" s="392"/>
      <c r="N685" s="392"/>
      <c r="O685" s="392"/>
      <c r="P685" s="392"/>
      <c r="Q685" s="392"/>
      <c r="R685" s="392"/>
      <c r="S685" s="392"/>
      <c r="T685" s="392"/>
      <c r="U685" s="392"/>
      <c r="V685" s="392"/>
      <c r="W685" s="392"/>
      <c r="X685" s="392"/>
      <c r="Y685" s="392"/>
      <c r="Z685" s="392"/>
    </row>
    <row r="686" spans="1:26" ht="15.75" customHeight="1">
      <c r="A686" s="392"/>
      <c r="B686" s="392"/>
      <c r="C686" s="392"/>
      <c r="D686" s="392"/>
      <c r="E686" s="392"/>
      <c r="F686" s="392"/>
      <c r="G686" s="392"/>
      <c r="H686" s="392"/>
      <c r="I686" s="392"/>
      <c r="J686" s="392"/>
      <c r="K686" s="392"/>
      <c r="L686" s="392"/>
      <c r="M686" s="392"/>
      <c r="N686" s="392"/>
      <c r="O686" s="392"/>
      <c r="P686" s="392"/>
      <c r="Q686" s="392"/>
      <c r="R686" s="392"/>
      <c r="S686" s="392"/>
      <c r="T686" s="392"/>
      <c r="U686" s="392"/>
      <c r="V686" s="392"/>
      <c r="W686" s="392"/>
      <c r="X686" s="392"/>
      <c r="Y686" s="392"/>
      <c r="Z686" s="392"/>
    </row>
    <row r="687" spans="1:26" ht="15.75" customHeight="1">
      <c r="A687" s="392"/>
      <c r="B687" s="392"/>
      <c r="C687" s="392"/>
      <c r="D687" s="392"/>
      <c r="E687" s="392"/>
      <c r="F687" s="392"/>
      <c r="G687" s="392"/>
      <c r="H687" s="392"/>
      <c r="I687" s="392"/>
      <c r="J687" s="392"/>
      <c r="K687" s="392"/>
      <c r="L687" s="392"/>
      <c r="M687" s="392"/>
      <c r="N687" s="392"/>
      <c r="O687" s="392"/>
      <c r="P687" s="392"/>
      <c r="Q687" s="392"/>
      <c r="R687" s="392"/>
      <c r="S687" s="392"/>
      <c r="T687" s="392"/>
      <c r="U687" s="392"/>
      <c r="V687" s="392"/>
      <c r="W687" s="392"/>
      <c r="X687" s="392"/>
      <c r="Y687" s="392"/>
      <c r="Z687" s="392"/>
    </row>
    <row r="688" spans="1:26" ht="15.75" customHeight="1">
      <c r="A688" s="392"/>
      <c r="B688" s="392"/>
      <c r="C688" s="392"/>
      <c r="D688" s="392"/>
      <c r="E688" s="392"/>
      <c r="F688" s="392"/>
      <c r="G688" s="392"/>
      <c r="H688" s="392"/>
      <c r="I688" s="392"/>
      <c r="J688" s="392"/>
      <c r="K688" s="392"/>
      <c r="L688" s="392"/>
      <c r="M688" s="392"/>
      <c r="N688" s="392"/>
      <c r="O688" s="392"/>
      <c r="P688" s="392"/>
      <c r="Q688" s="392"/>
      <c r="R688" s="392"/>
      <c r="S688" s="392"/>
      <c r="T688" s="392"/>
      <c r="U688" s="392"/>
      <c r="V688" s="392"/>
      <c r="W688" s="392"/>
      <c r="X688" s="392"/>
      <c r="Y688" s="392"/>
      <c r="Z688" s="392"/>
    </row>
    <row r="689" spans="1:26" ht="15.75" customHeight="1">
      <c r="A689" s="392"/>
      <c r="B689" s="392"/>
      <c r="C689" s="392"/>
      <c r="D689" s="392"/>
      <c r="E689" s="392"/>
      <c r="F689" s="392"/>
      <c r="G689" s="392"/>
      <c r="H689" s="392"/>
      <c r="I689" s="392"/>
      <c r="J689" s="392"/>
      <c r="K689" s="392"/>
      <c r="L689" s="392"/>
      <c r="M689" s="392"/>
      <c r="N689" s="392"/>
      <c r="O689" s="392"/>
      <c r="P689" s="392"/>
      <c r="Q689" s="392"/>
      <c r="R689" s="392"/>
      <c r="S689" s="392"/>
      <c r="T689" s="392"/>
      <c r="U689" s="392"/>
      <c r="V689" s="392"/>
      <c r="W689" s="392"/>
      <c r="X689" s="392"/>
      <c r="Y689" s="392"/>
      <c r="Z689" s="392"/>
    </row>
    <row r="690" spans="1:26" ht="15.75" customHeight="1">
      <c r="A690" s="392"/>
      <c r="B690" s="392"/>
      <c r="C690" s="392"/>
      <c r="D690" s="392"/>
      <c r="E690" s="392"/>
      <c r="F690" s="392"/>
      <c r="G690" s="392"/>
      <c r="H690" s="392"/>
      <c r="I690" s="392"/>
      <c r="J690" s="392"/>
      <c r="K690" s="392"/>
      <c r="L690" s="392"/>
      <c r="M690" s="392"/>
      <c r="N690" s="392"/>
      <c r="O690" s="392"/>
      <c r="P690" s="392"/>
      <c r="Q690" s="392"/>
      <c r="R690" s="392"/>
      <c r="S690" s="392"/>
      <c r="T690" s="392"/>
      <c r="U690" s="392"/>
      <c r="V690" s="392"/>
      <c r="W690" s="392"/>
      <c r="X690" s="392"/>
      <c r="Y690" s="392"/>
      <c r="Z690" s="392"/>
    </row>
    <row r="691" spans="1:26" ht="15.75" customHeight="1">
      <c r="A691" s="392"/>
      <c r="B691" s="392"/>
      <c r="C691" s="392"/>
      <c r="D691" s="392"/>
      <c r="E691" s="392"/>
      <c r="F691" s="392"/>
      <c r="G691" s="392"/>
      <c r="H691" s="392"/>
      <c r="I691" s="392"/>
      <c r="J691" s="392"/>
      <c r="K691" s="392"/>
      <c r="L691" s="392"/>
      <c r="M691" s="392"/>
      <c r="N691" s="392"/>
      <c r="O691" s="392"/>
      <c r="P691" s="392"/>
      <c r="Q691" s="392"/>
      <c r="R691" s="392"/>
      <c r="S691" s="392"/>
      <c r="T691" s="392"/>
      <c r="U691" s="392"/>
      <c r="V691" s="392"/>
      <c r="W691" s="392"/>
      <c r="X691" s="392"/>
      <c r="Y691" s="392"/>
      <c r="Z691" s="392"/>
    </row>
    <row r="692" spans="1:26" ht="15.75" customHeight="1">
      <c r="A692" s="392"/>
      <c r="B692" s="392"/>
      <c r="C692" s="392"/>
      <c r="D692" s="392"/>
      <c r="E692" s="392"/>
      <c r="F692" s="392"/>
      <c r="G692" s="392"/>
      <c r="H692" s="392"/>
      <c r="I692" s="392"/>
      <c r="J692" s="392"/>
      <c r="K692" s="392"/>
      <c r="L692" s="392"/>
      <c r="M692" s="392"/>
      <c r="N692" s="392"/>
      <c r="O692" s="392"/>
      <c r="P692" s="392"/>
      <c r="Q692" s="392"/>
      <c r="R692" s="392"/>
      <c r="S692" s="392"/>
      <c r="T692" s="392"/>
      <c r="U692" s="392"/>
      <c r="V692" s="392"/>
      <c r="W692" s="392"/>
      <c r="X692" s="392"/>
      <c r="Y692" s="392"/>
      <c r="Z692" s="392"/>
    </row>
    <row r="693" spans="1:26" ht="15.75" customHeight="1">
      <c r="A693" s="392"/>
      <c r="B693" s="392"/>
      <c r="C693" s="392"/>
      <c r="D693" s="392"/>
      <c r="E693" s="392"/>
      <c r="F693" s="392"/>
      <c r="G693" s="392"/>
      <c r="H693" s="392"/>
      <c r="I693" s="392"/>
      <c r="J693" s="392"/>
      <c r="K693" s="392"/>
      <c r="L693" s="392"/>
      <c r="M693" s="392"/>
      <c r="N693" s="392"/>
      <c r="O693" s="392"/>
      <c r="P693" s="392"/>
      <c r="Q693" s="392"/>
      <c r="R693" s="392"/>
      <c r="S693" s="392"/>
      <c r="T693" s="392"/>
      <c r="U693" s="392"/>
      <c r="V693" s="392"/>
      <c r="W693" s="392"/>
      <c r="X693" s="392"/>
      <c r="Y693" s="392"/>
      <c r="Z693" s="392"/>
    </row>
    <row r="694" spans="1:26" ht="15.75" customHeight="1">
      <c r="A694" s="392"/>
      <c r="B694" s="392"/>
      <c r="C694" s="392"/>
      <c r="D694" s="392"/>
      <c r="E694" s="392"/>
      <c r="F694" s="392"/>
      <c r="G694" s="392"/>
      <c r="H694" s="392"/>
      <c r="I694" s="392"/>
      <c r="J694" s="392"/>
      <c r="K694" s="392"/>
      <c r="L694" s="392"/>
      <c r="M694" s="392"/>
      <c r="N694" s="392"/>
      <c r="O694" s="392"/>
      <c r="P694" s="392"/>
      <c r="Q694" s="392"/>
      <c r="R694" s="392"/>
      <c r="S694" s="392"/>
      <c r="T694" s="392"/>
      <c r="U694" s="392"/>
      <c r="V694" s="392"/>
      <c r="W694" s="392"/>
      <c r="X694" s="392"/>
      <c r="Y694" s="392"/>
      <c r="Z694" s="392"/>
    </row>
    <row r="695" spans="1:26" ht="15.75" customHeight="1">
      <c r="A695" s="392"/>
      <c r="B695" s="392"/>
      <c r="C695" s="392"/>
      <c r="D695" s="392"/>
      <c r="E695" s="392"/>
      <c r="F695" s="392"/>
      <c r="G695" s="392"/>
      <c r="H695" s="392"/>
      <c r="I695" s="392"/>
      <c r="J695" s="392"/>
      <c r="K695" s="392"/>
      <c r="L695" s="392"/>
      <c r="M695" s="392"/>
      <c r="N695" s="392"/>
      <c r="O695" s="392"/>
      <c r="P695" s="392"/>
      <c r="Q695" s="392"/>
      <c r="R695" s="392"/>
      <c r="S695" s="392"/>
      <c r="T695" s="392"/>
      <c r="U695" s="392"/>
      <c r="V695" s="392"/>
      <c r="W695" s="392"/>
      <c r="X695" s="392"/>
      <c r="Y695" s="392"/>
      <c r="Z695" s="392"/>
    </row>
    <row r="696" spans="1:26" ht="15.75" customHeight="1">
      <c r="A696" s="392"/>
      <c r="B696" s="392"/>
      <c r="C696" s="392"/>
      <c r="D696" s="392"/>
      <c r="E696" s="392"/>
      <c r="F696" s="392"/>
      <c r="G696" s="392"/>
      <c r="H696" s="392"/>
      <c r="I696" s="392"/>
      <c r="J696" s="392"/>
      <c r="K696" s="392"/>
      <c r="L696" s="392"/>
      <c r="M696" s="392"/>
      <c r="N696" s="392"/>
      <c r="O696" s="392"/>
      <c r="P696" s="392"/>
      <c r="Q696" s="392"/>
      <c r="R696" s="392"/>
      <c r="S696" s="392"/>
      <c r="T696" s="392"/>
      <c r="U696" s="392"/>
      <c r="V696" s="392"/>
      <c r="W696" s="392"/>
      <c r="X696" s="392"/>
      <c r="Y696" s="392"/>
      <c r="Z696" s="392"/>
    </row>
    <row r="697" spans="1:26" ht="15.75" customHeight="1">
      <c r="A697" s="392"/>
      <c r="B697" s="392"/>
      <c r="C697" s="392"/>
      <c r="D697" s="392"/>
      <c r="E697" s="392"/>
      <c r="F697" s="392"/>
      <c r="G697" s="392"/>
      <c r="H697" s="392"/>
      <c r="I697" s="392"/>
      <c r="J697" s="392"/>
      <c r="K697" s="392"/>
      <c r="L697" s="392"/>
      <c r="M697" s="392"/>
      <c r="N697" s="392"/>
      <c r="O697" s="392"/>
      <c r="P697" s="392"/>
      <c r="Q697" s="392"/>
      <c r="R697" s="392"/>
      <c r="S697" s="392"/>
      <c r="T697" s="392"/>
      <c r="U697" s="392"/>
      <c r="V697" s="392"/>
      <c r="W697" s="392"/>
      <c r="X697" s="392"/>
      <c r="Y697" s="392"/>
      <c r="Z697" s="392"/>
    </row>
    <row r="698" spans="1:26" ht="15.75" customHeight="1">
      <c r="A698" s="392"/>
      <c r="B698" s="392"/>
      <c r="C698" s="392"/>
      <c r="D698" s="392"/>
      <c r="E698" s="392"/>
      <c r="F698" s="392"/>
      <c r="G698" s="392"/>
      <c r="H698" s="392"/>
      <c r="I698" s="392"/>
      <c r="J698" s="392"/>
      <c r="K698" s="392"/>
      <c r="L698" s="392"/>
      <c r="M698" s="392"/>
      <c r="N698" s="392"/>
      <c r="O698" s="392"/>
      <c r="P698" s="392"/>
      <c r="Q698" s="392"/>
      <c r="R698" s="392"/>
      <c r="S698" s="392"/>
      <c r="T698" s="392"/>
      <c r="U698" s="392"/>
      <c r="V698" s="392"/>
      <c r="W698" s="392"/>
      <c r="X698" s="392"/>
      <c r="Y698" s="392"/>
      <c r="Z698" s="392"/>
    </row>
    <row r="699" spans="1:26" ht="15.75" customHeight="1">
      <c r="A699" s="392"/>
      <c r="B699" s="392"/>
      <c r="C699" s="392"/>
      <c r="D699" s="392"/>
      <c r="E699" s="392"/>
      <c r="F699" s="392"/>
      <c r="G699" s="392"/>
      <c r="H699" s="392"/>
      <c r="I699" s="392"/>
      <c r="J699" s="392"/>
      <c r="K699" s="392"/>
      <c r="L699" s="392"/>
      <c r="M699" s="392"/>
      <c r="N699" s="392"/>
      <c r="O699" s="392"/>
      <c r="P699" s="392"/>
      <c r="Q699" s="392"/>
      <c r="R699" s="392"/>
      <c r="S699" s="392"/>
      <c r="T699" s="392"/>
      <c r="U699" s="392"/>
      <c r="V699" s="392"/>
      <c r="W699" s="392"/>
      <c r="X699" s="392"/>
      <c r="Y699" s="392"/>
      <c r="Z699" s="392"/>
    </row>
    <row r="700" spans="1:26" ht="15.75" customHeight="1">
      <c r="A700" s="392"/>
      <c r="B700" s="392"/>
      <c r="C700" s="392"/>
      <c r="D700" s="392"/>
      <c r="E700" s="392"/>
      <c r="F700" s="392"/>
      <c r="G700" s="392"/>
      <c r="H700" s="392"/>
      <c r="I700" s="392"/>
      <c r="J700" s="392"/>
      <c r="K700" s="392"/>
      <c r="L700" s="392"/>
      <c r="M700" s="392"/>
      <c r="N700" s="392"/>
      <c r="O700" s="392"/>
      <c r="P700" s="392"/>
      <c r="Q700" s="392"/>
      <c r="R700" s="392"/>
      <c r="S700" s="392"/>
      <c r="T700" s="392"/>
      <c r="U700" s="392"/>
      <c r="V700" s="392"/>
      <c r="W700" s="392"/>
      <c r="X700" s="392"/>
      <c r="Y700" s="392"/>
      <c r="Z700" s="392"/>
    </row>
    <row r="701" spans="1:26" ht="15.75" customHeight="1">
      <c r="A701" s="392"/>
      <c r="B701" s="392"/>
      <c r="C701" s="392"/>
      <c r="D701" s="392"/>
      <c r="E701" s="392"/>
      <c r="F701" s="392"/>
      <c r="G701" s="392"/>
      <c r="H701" s="392"/>
      <c r="I701" s="392"/>
      <c r="J701" s="392"/>
      <c r="K701" s="392"/>
      <c r="L701" s="392"/>
      <c r="M701" s="392"/>
      <c r="N701" s="392"/>
      <c r="O701" s="392"/>
      <c r="P701" s="392"/>
      <c r="Q701" s="392"/>
      <c r="R701" s="392"/>
      <c r="S701" s="392"/>
      <c r="T701" s="392"/>
      <c r="U701" s="392"/>
      <c r="V701" s="392"/>
      <c r="W701" s="392"/>
      <c r="X701" s="392"/>
      <c r="Y701" s="392"/>
      <c r="Z701" s="392"/>
    </row>
    <row r="702" spans="1:26" ht="15.75" customHeight="1">
      <c r="A702" s="392"/>
      <c r="B702" s="392"/>
      <c r="C702" s="392"/>
      <c r="D702" s="392"/>
      <c r="E702" s="392"/>
      <c r="F702" s="392"/>
      <c r="G702" s="392"/>
      <c r="H702" s="392"/>
      <c r="I702" s="392"/>
      <c r="J702" s="392"/>
      <c r="K702" s="392"/>
      <c r="L702" s="392"/>
      <c r="M702" s="392"/>
      <c r="N702" s="392"/>
      <c r="O702" s="392"/>
      <c r="P702" s="392"/>
      <c r="Q702" s="392"/>
      <c r="R702" s="392"/>
      <c r="S702" s="392"/>
      <c r="T702" s="392"/>
      <c r="U702" s="392"/>
      <c r="V702" s="392"/>
      <c r="W702" s="392"/>
      <c r="X702" s="392"/>
      <c r="Y702" s="392"/>
      <c r="Z702" s="392"/>
    </row>
    <row r="703" spans="1:26" ht="15.75" customHeight="1">
      <c r="A703" s="392"/>
      <c r="B703" s="392"/>
      <c r="C703" s="392"/>
      <c r="D703" s="392"/>
      <c r="E703" s="392"/>
      <c r="F703" s="392"/>
      <c r="G703" s="392"/>
      <c r="H703" s="392"/>
      <c r="I703" s="392"/>
      <c r="J703" s="392"/>
      <c r="K703" s="392"/>
      <c r="L703" s="392"/>
      <c r="M703" s="392"/>
      <c r="N703" s="392"/>
      <c r="O703" s="392"/>
      <c r="P703" s="392"/>
      <c r="Q703" s="392"/>
      <c r="R703" s="392"/>
      <c r="S703" s="392"/>
      <c r="T703" s="392"/>
      <c r="U703" s="392"/>
      <c r="V703" s="392"/>
      <c r="W703" s="392"/>
      <c r="X703" s="392"/>
      <c r="Y703" s="392"/>
      <c r="Z703" s="392"/>
    </row>
    <row r="704" spans="1:26" ht="15.75" customHeight="1">
      <c r="A704" s="392"/>
      <c r="B704" s="392"/>
      <c r="C704" s="392"/>
      <c r="D704" s="392"/>
      <c r="E704" s="392"/>
      <c r="F704" s="392"/>
      <c r="G704" s="392"/>
      <c r="H704" s="392"/>
      <c r="I704" s="392"/>
      <c r="J704" s="392"/>
      <c r="K704" s="392"/>
      <c r="L704" s="392"/>
      <c r="M704" s="392"/>
      <c r="N704" s="392"/>
      <c r="O704" s="392"/>
      <c r="P704" s="392"/>
      <c r="Q704" s="392"/>
      <c r="R704" s="392"/>
      <c r="S704" s="392"/>
      <c r="T704" s="392"/>
      <c r="U704" s="392"/>
      <c r="V704" s="392"/>
      <c r="W704" s="392"/>
      <c r="X704" s="392"/>
      <c r="Y704" s="392"/>
      <c r="Z704" s="392"/>
    </row>
    <row r="705" spans="1:26" ht="15.75" customHeight="1">
      <c r="A705" s="392"/>
      <c r="B705" s="392"/>
      <c r="C705" s="392"/>
      <c r="D705" s="392"/>
      <c r="E705" s="392"/>
      <c r="F705" s="392"/>
      <c r="G705" s="392"/>
      <c r="H705" s="392"/>
      <c r="I705" s="392"/>
      <c r="J705" s="392"/>
      <c r="K705" s="392"/>
      <c r="L705" s="392"/>
      <c r="M705" s="392"/>
      <c r="N705" s="392"/>
      <c r="O705" s="392"/>
      <c r="P705" s="392"/>
      <c r="Q705" s="392"/>
      <c r="R705" s="392"/>
      <c r="S705" s="392"/>
      <c r="T705" s="392"/>
      <c r="U705" s="392"/>
      <c r="V705" s="392"/>
      <c r="W705" s="392"/>
      <c r="X705" s="392"/>
      <c r="Y705" s="392"/>
      <c r="Z705" s="392"/>
    </row>
    <row r="706" spans="1:26" ht="15.75" customHeight="1">
      <c r="A706" s="392"/>
      <c r="B706" s="392"/>
      <c r="C706" s="392"/>
      <c r="D706" s="392"/>
      <c r="E706" s="392"/>
      <c r="F706" s="392"/>
      <c r="G706" s="392"/>
      <c r="H706" s="392"/>
      <c r="I706" s="392"/>
      <c r="J706" s="392"/>
      <c r="K706" s="392"/>
      <c r="L706" s="392"/>
      <c r="M706" s="392"/>
      <c r="N706" s="392"/>
      <c r="O706" s="392"/>
      <c r="P706" s="392"/>
      <c r="Q706" s="392"/>
      <c r="R706" s="392"/>
      <c r="S706" s="392"/>
      <c r="T706" s="392"/>
      <c r="U706" s="392"/>
      <c r="V706" s="392"/>
      <c r="W706" s="392"/>
      <c r="X706" s="392"/>
      <c r="Y706" s="392"/>
      <c r="Z706" s="392"/>
    </row>
    <row r="707" spans="1:26" ht="15.75" customHeight="1">
      <c r="A707" s="392"/>
      <c r="B707" s="392"/>
      <c r="C707" s="392"/>
      <c r="D707" s="392"/>
      <c r="E707" s="392"/>
      <c r="F707" s="392"/>
      <c r="G707" s="392"/>
      <c r="H707" s="392"/>
      <c r="I707" s="392"/>
      <c r="J707" s="392"/>
      <c r="K707" s="392"/>
      <c r="L707" s="392"/>
      <c r="M707" s="392"/>
      <c r="N707" s="392"/>
      <c r="O707" s="392"/>
      <c r="P707" s="392"/>
      <c r="Q707" s="392"/>
      <c r="R707" s="392"/>
      <c r="S707" s="392"/>
      <c r="T707" s="392"/>
      <c r="U707" s="392"/>
      <c r="V707" s="392"/>
      <c r="W707" s="392"/>
      <c r="X707" s="392"/>
      <c r="Y707" s="392"/>
      <c r="Z707" s="392"/>
    </row>
    <row r="708" spans="1:26" ht="15.75" customHeight="1">
      <c r="A708" s="392"/>
      <c r="B708" s="392"/>
      <c r="C708" s="392"/>
      <c r="D708" s="392"/>
      <c r="E708" s="392"/>
      <c r="F708" s="392"/>
      <c r="G708" s="392"/>
      <c r="H708" s="392"/>
      <c r="I708" s="392"/>
      <c r="J708" s="392"/>
      <c r="K708" s="392"/>
      <c r="L708" s="392"/>
      <c r="M708" s="392"/>
      <c r="N708" s="392"/>
      <c r="O708" s="392"/>
      <c r="P708" s="392"/>
      <c r="Q708" s="392"/>
      <c r="R708" s="392"/>
      <c r="S708" s="392"/>
      <c r="T708" s="392"/>
      <c r="U708" s="392"/>
      <c r="V708" s="392"/>
      <c r="W708" s="392"/>
      <c r="X708" s="392"/>
      <c r="Y708" s="392"/>
      <c r="Z708" s="392"/>
    </row>
    <row r="709" spans="1:26" ht="15.75" customHeight="1">
      <c r="A709" s="392"/>
      <c r="B709" s="392"/>
      <c r="C709" s="392"/>
      <c r="D709" s="392"/>
      <c r="E709" s="392"/>
      <c r="F709" s="392"/>
      <c r="G709" s="392"/>
      <c r="H709" s="392"/>
      <c r="I709" s="392"/>
      <c r="J709" s="392"/>
      <c r="K709" s="392"/>
      <c r="L709" s="392"/>
      <c r="M709" s="392"/>
      <c r="N709" s="392"/>
      <c r="O709" s="392"/>
      <c r="P709" s="392"/>
      <c r="Q709" s="392"/>
      <c r="R709" s="392"/>
      <c r="S709" s="392"/>
      <c r="T709" s="392"/>
      <c r="U709" s="392"/>
      <c r="V709" s="392"/>
      <c r="W709" s="392"/>
      <c r="X709" s="392"/>
      <c r="Y709" s="392"/>
      <c r="Z709" s="392"/>
    </row>
    <row r="710" spans="1:26" ht="15.75" customHeight="1">
      <c r="A710" s="392"/>
      <c r="B710" s="392"/>
      <c r="C710" s="392"/>
      <c r="D710" s="392"/>
      <c r="E710" s="392"/>
      <c r="F710" s="392"/>
      <c r="G710" s="392"/>
      <c r="H710" s="392"/>
      <c r="I710" s="392"/>
      <c r="J710" s="392"/>
      <c r="K710" s="392"/>
      <c r="L710" s="392"/>
      <c r="M710" s="392"/>
      <c r="N710" s="392"/>
      <c r="O710" s="392"/>
      <c r="P710" s="392"/>
      <c r="Q710" s="392"/>
      <c r="R710" s="392"/>
      <c r="S710" s="392"/>
      <c r="T710" s="392"/>
      <c r="U710" s="392"/>
      <c r="V710" s="392"/>
      <c r="W710" s="392"/>
      <c r="X710" s="392"/>
      <c r="Y710" s="392"/>
      <c r="Z710" s="392"/>
    </row>
    <row r="711" spans="1:26" ht="15.75" customHeight="1">
      <c r="A711" s="392"/>
      <c r="B711" s="392"/>
      <c r="C711" s="392"/>
      <c r="D711" s="392"/>
      <c r="E711" s="392"/>
      <c r="F711" s="392"/>
      <c r="G711" s="392"/>
      <c r="H711" s="392"/>
      <c r="I711" s="392"/>
      <c r="J711" s="392"/>
      <c r="K711" s="392"/>
      <c r="L711" s="392"/>
      <c r="M711" s="392"/>
      <c r="N711" s="392"/>
      <c r="O711" s="392"/>
      <c r="P711" s="392"/>
      <c r="Q711" s="392"/>
      <c r="R711" s="392"/>
      <c r="S711" s="392"/>
      <c r="T711" s="392"/>
      <c r="U711" s="392"/>
      <c r="V711" s="392"/>
      <c r="W711" s="392"/>
      <c r="X711" s="392"/>
      <c r="Y711" s="392"/>
      <c r="Z711" s="392"/>
    </row>
    <row r="712" spans="1:26" ht="15.75" customHeight="1">
      <c r="A712" s="392"/>
      <c r="B712" s="392"/>
      <c r="C712" s="392"/>
      <c r="D712" s="392"/>
      <c r="E712" s="392"/>
      <c r="F712" s="392"/>
      <c r="G712" s="392"/>
      <c r="H712" s="392"/>
      <c r="I712" s="392"/>
      <c r="J712" s="392"/>
      <c r="K712" s="392"/>
      <c r="L712" s="392"/>
      <c r="M712" s="392"/>
      <c r="N712" s="392"/>
      <c r="O712" s="392"/>
      <c r="P712" s="392"/>
      <c r="Q712" s="392"/>
      <c r="R712" s="392"/>
      <c r="S712" s="392"/>
      <c r="T712" s="392"/>
      <c r="U712" s="392"/>
      <c r="V712" s="392"/>
      <c r="W712" s="392"/>
      <c r="X712" s="392"/>
      <c r="Y712" s="392"/>
      <c r="Z712" s="392"/>
    </row>
    <row r="713" spans="1:26" ht="15.75" customHeight="1">
      <c r="A713" s="392"/>
      <c r="B713" s="392"/>
      <c r="C713" s="392"/>
      <c r="D713" s="392"/>
      <c r="E713" s="392"/>
      <c r="F713" s="392"/>
      <c r="G713" s="392"/>
      <c r="H713" s="392"/>
      <c r="I713" s="392"/>
      <c r="J713" s="392"/>
      <c r="K713" s="392"/>
      <c r="L713" s="392"/>
      <c r="M713" s="392"/>
      <c r="N713" s="392"/>
      <c r="O713" s="392"/>
      <c r="P713" s="392"/>
      <c r="Q713" s="392"/>
      <c r="R713" s="392"/>
      <c r="S713" s="392"/>
      <c r="T713" s="392"/>
      <c r="U713" s="392"/>
      <c r="V713" s="392"/>
      <c r="W713" s="392"/>
      <c r="X713" s="392"/>
      <c r="Y713" s="392"/>
      <c r="Z713" s="392"/>
    </row>
    <row r="714" spans="1:26" ht="15.75" customHeight="1">
      <c r="A714" s="392"/>
      <c r="B714" s="392"/>
      <c r="C714" s="392"/>
      <c r="D714" s="392"/>
      <c r="E714" s="392"/>
      <c r="F714" s="392"/>
      <c r="G714" s="392"/>
      <c r="H714" s="392"/>
      <c r="I714" s="392"/>
      <c r="J714" s="392"/>
      <c r="K714" s="392"/>
      <c r="L714" s="392"/>
      <c r="M714" s="392"/>
      <c r="N714" s="392"/>
      <c r="O714" s="392"/>
      <c r="P714" s="392"/>
      <c r="Q714" s="392"/>
      <c r="R714" s="392"/>
      <c r="S714" s="392"/>
      <c r="T714" s="392"/>
      <c r="U714" s="392"/>
      <c r="V714" s="392"/>
      <c r="W714" s="392"/>
      <c r="X714" s="392"/>
      <c r="Y714" s="392"/>
      <c r="Z714" s="392"/>
    </row>
    <row r="715" spans="1:26" ht="15.75" customHeight="1">
      <c r="A715" s="392"/>
      <c r="B715" s="392"/>
      <c r="C715" s="392"/>
      <c r="D715" s="392"/>
      <c r="E715" s="392"/>
      <c r="F715" s="392"/>
      <c r="G715" s="392"/>
      <c r="H715" s="392"/>
      <c r="I715" s="392"/>
      <c r="J715" s="392"/>
      <c r="K715" s="392"/>
      <c r="L715" s="392"/>
      <c r="M715" s="392"/>
      <c r="N715" s="392"/>
      <c r="O715" s="392"/>
      <c r="P715" s="392"/>
      <c r="Q715" s="392"/>
      <c r="R715" s="392"/>
      <c r="S715" s="392"/>
      <c r="T715" s="392"/>
      <c r="U715" s="392"/>
      <c r="V715" s="392"/>
      <c r="W715" s="392"/>
      <c r="X715" s="392"/>
      <c r="Y715" s="392"/>
      <c r="Z715" s="392"/>
    </row>
    <row r="716" spans="1:26" ht="15.75" customHeight="1">
      <c r="A716" s="392"/>
      <c r="B716" s="392"/>
      <c r="C716" s="392"/>
      <c r="D716" s="392"/>
      <c r="E716" s="392"/>
      <c r="F716" s="392"/>
      <c r="G716" s="392"/>
      <c r="H716" s="392"/>
      <c r="I716" s="392"/>
      <c r="J716" s="392"/>
      <c r="K716" s="392"/>
      <c r="L716" s="392"/>
      <c r="M716" s="392"/>
      <c r="N716" s="392"/>
      <c r="O716" s="392"/>
      <c r="P716" s="392"/>
      <c r="Q716" s="392"/>
      <c r="R716" s="392"/>
      <c r="S716" s="392"/>
      <c r="T716" s="392"/>
      <c r="U716" s="392"/>
      <c r="V716" s="392"/>
      <c r="W716" s="392"/>
      <c r="X716" s="392"/>
      <c r="Y716" s="392"/>
      <c r="Z716" s="392"/>
    </row>
    <row r="717" spans="1:26" ht="15.75" customHeight="1">
      <c r="A717" s="392"/>
      <c r="B717" s="392"/>
      <c r="C717" s="392"/>
      <c r="D717" s="392"/>
      <c r="E717" s="392"/>
      <c r="F717" s="392"/>
      <c r="G717" s="392"/>
      <c r="H717" s="392"/>
      <c r="I717" s="392"/>
      <c r="J717" s="392"/>
      <c r="K717" s="392"/>
      <c r="L717" s="392"/>
      <c r="M717" s="392"/>
      <c r="N717" s="392"/>
      <c r="O717" s="392"/>
      <c r="P717" s="392"/>
      <c r="Q717" s="392"/>
      <c r="R717" s="392"/>
      <c r="S717" s="392"/>
      <c r="T717" s="392"/>
      <c r="U717" s="392"/>
      <c r="V717" s="392"/>
      <c r="W717" s="392"/>
      <c r="X717" s="392"/>
      <c r="Y717" s="392"/>
      <c r="Z717" s="392"/>
    </row>
    <row r="718" spans="1:26" ht="15.75" customHeight="1">
      <c r="A718" s="392"/>
      <c r="B718" s="392"/>
      <c r="C718" s="392"/>
      <c r="D718" s="392"/>
      <c r="E718" s="392"/>
      <c r="F718" s="392"/>
      <c r="G718" s="392"/>
      <c r="H718" s="392"/>
      <c r="I718" s="392"/>
      <c r="J718" s="392"/>
      <c r="K718" s="392"/>
      <c r="L718" s="392"/>
      <c r="M718" s="392"/>
      <c r="N718" s="392"/>
      <c r="O718" s="392"/>
      <c r="P718" s="392"/>
      <c r="Q718" s="392"/>
      <c r="R718" s="392"/>
      <c r="S718" s="392"/>
      <c r="T718" s="392"/>
      <c r="U718" s="392"/>
      <c r="V718" s="392"/>
      <c r="W718" s="392"/>
      <c r="X718" s="392"/>
      <c r="Y718" s="392"/>
      <c r="Z718" s="392"/>
    </row>
    <row r="719" spans="1:26" ht="15.75" customHeight="1">
      <c r="A719" s="392"/>
      <c r="B719" s="392"/>
      <c r="C719" s="392"/>
      <c r="D719" s="392"/>
      <c r="E719" s="392"/>
      <c r="F719" s="392"/>
      <c r="G719" s="392"/>
      <c r="H719" s="392"/>
      <c r="I719" s="392"/>
      <c r="J719" s="392"/>
      <c r="K719" s="392"/>
      <c r="L719" s="392"/>
      <c r="M719" s="392"/>
      <c r="N719" s="392"/>
      <c r="O719" s="392"/>
      <c r="P719" s="392"/>
      <c r="Q719" s="392"/>
      <c r="R719" s="392"/>
      <c r="S719" s="392"/>
      <c r="T719" s="392"/>
      <c r="U719" s="392"/>
      <c r="V719" s="392"/>
      <c r="W719" s="392"/>
      <c r="X719" s="392"/>
      <c r="Y719" s="392"/>
      <c r="Z719" s="392"/>
    </row>
    <row r="720" spans="1:26" ht="15.75" customHeight="1">
      <c r="A720" s="392"/>
      <c r="B720" s="392"/>
      <c r="C720" s="392"/>
      <c r="D720" s="392"/>
      <c r="E720" s="392"/>
      <c r="F720" s="392"/>
      <c r="G720" s="392"/>
      <c r="H720" s="392"/>
      <c r="I720" s="392"/>
      <c r="J720" s="392"/>
      <c r="K720" s="392"/>
      <c r="L720" s="392"/>
      <c r="M720" s="392"/>
      <c r="N720" s="392"/>
      <c r="O720" s="392"/>
      <c r="P720" s="392"/>
      <c r="Q720" s="392"/>
      <c r="R720" s="392"/>
      <c r="S720" s="392"/>
      <c r="T720" s="392"/>
      <c r="U720" s="392"/>
      <c r="V720" s="392"/>
      <c r="W720" s="392"/>
      <c r="X720" s="392"/>
      <c r="Y720" s="392"/>
      <c r="Z720" s="392"/>
    </row>
    <row r="721" spans="1:26" ht="15.75" customHeight="1">
      <c r="A721" s="392"/>
      <c r="B721" s="392"/>
      <c r="C721" s="392"/>
      <c r="D721" s="392"/>
      <c r="E721" s="392"/>
      <c r="F721" s="392"/>
      <c r="G721" s="392"/>
      <c r="H721" s="392"/>
      <c r="I721" s="392"/>
      <c r="J721" s="392"/>
      <c r="K721" s="392"/>
      <c r="L721" s="392"/>
      <c r="M721" s="392"/>
      <c r="N721" s="392"/>
      <c r="O721" s="392"/>
      <c r="P721" s="392"/>
      <c r="Q721" s="392"/>
      <c r="R721" s="392"/>
      <c r="S721" s="392"/>
      <c r="T721" s="392"/>
      <c r="U721" s="392"/>
      <c r="V721" s="392"/>
      <c r="W721" s="392"/>
      <c r="X721" s="392"/>
      <c r="Y721" s="392"/>
      <c r="Z721" s="392"/>
    </row>
    <row r="722" spans="1:26" ht="15.75" customHeight="1">
      <c r="A722" s="392"/>
      <c r="B722" s="392"/>
      <c r="C722" s="392"/>
      <c r="D722" s="392"/>
      <c r="E722" s="392"/>
      <c r="F722" s="392"/>
      <c r="G722" s="392"/>
      <c r="H722" s="392"/>
      <c r="I722" s="392"/>
      <c r="J722" s="392"/>
      <c r="K722" s="392"/>
      <c r="L722" s="392"/>
      <c r="M722" s="392"/>
      <c r="N722" s="392"/>
      <c r="O722" s="392"/>
      <c r="P722" s="392"/>
      <c r="Q722" s="392"/>
      <c r="R722" s="392"/>
      <c r="S722" s="392"/>
      <c r="T722" s="392"/>
      <c r="U722" s="392"/>
      <c r="V722" s="392"/>
      <c r="W722" s="392"/>
      <c r="X722" s="392"/>
      <c r="Y722" s="392"/>
      <c r="Z722" s="392"/>
    </row>
    <row r="723" spans="1:26" ht="15.75" customHeight="1">
      <c r="A723" s="392"/>
      <c r="B723" s="392"/>
      <c r="C723" s="392"/>
      <c r="D723" s="392"/>
      <c r="E723" s="392"/>
      <c r="F723" s="392"/>
      <c r="G723" s="392"/>
      <c r="H723" s="392"/>
      <c r="I723" s="392"/>
      <c r="J723" s="392"/>
      <c r="K723" s="392"/>
      <c r="L723" s="392"/>
      <c r="M723" s="392"/>
      <c r="N723" s="392"/>
      <c r="O723" s="392"/>
      <c r="P723" s="392"/>
      <c r="Q723" s="392"/>
      <c r="R723" s="392"/>
      <c r="S723" s="392"/>
      <c r="T723" s="392"/>
      <c r="U723" s="392"/>
      <c r="V723" s="392"/>
      <c r="W723" s="392"/>
      <c r="X723" s="392"/>
      <c r="Y723" s="392"/>
      <c r="Z723" s="392"/>
    </row>
    <row r="724" spans="1:26" ht="15.75" customHeight="1">
      <c r="A724" s="392"/>
      <c r="B724" s="392"/>
      <c r="C724" s="392"/>
      <c r="D724" s="392"/>
      <c r="E724" s="392"/>
      <c r="F724" s="392"/>
      <c r="G724" s="392"/>
      <c r="H724" s="392"/>
      <c r="I724" s="392"/>
      <c r="J724" s="392"/>
      <c r="K724" s="392"/>
      <c r="L724" s="392"/>
      <c r="M724" s="392"/>
      <c r="N724" s="392"/>
      <c r="O724" s="392"/>
      <c r="P724" s="392"/>
      <c r="Q724" s="392"/>
      <c r="R724" s="392"/>
      <c r="S724" s="392"/>
      <c r="T724" s="392"/>
      <c r="U724" s="392"/>
      <c r="V724" s="392"/>
      <c r="W724" s="392"/>
      <c r="X724" s="392"/>
      <c r="Y724" s="392"/>
      <c r="Z724" s="392"/>
    </row>
    <row r="725" spans="1:26" ht="15.75" customHeight="1">
      <c r="A725" s="392"/>
      <c r="B725" s="392"/>
      <c r="C725" s="392"/>
      <c r="D725" s="392"/>
      <c r="E725" s="392"/>
      <c r="F725" s="392"/>
      <c r="G725" s="392"/>
      <c r="H725" s="392"/>
      <c r="I725" s="392"/>
      <c r="J725" s="392"/>
      <c r="K725" s="392"/>
      <c r="L725" s="392"/>
      <c r="M725" s="392"/>
      <c r="N725" s="392"/>
      <c r="O725" s="392"/>
      <c r="P725" s="392"/>
      <c r="Q725" s="392"/>
      <c r="R725" s="392"/>
      <c r="S725" s="392"/>
      <c r="T725" s="392"/>
      <c r="U725" s="392"/>
      <c r="V725" s="392"/>
      <c r="W725" s="392"/>
      <c r="X725" s="392"/>
      <c r="Y725" s="392"/>
      <c r="Z725" s="392"/>
    </row>
    <row r="726" spans="1:26" ht="15.75" customHeight="1">
      <c r="A726" s="392"/>
      <c r="B726" s="392"/>
      <c r="C726" s="392"/>
      <c r="D726" s="392"/>
      <c r="E726" s="392"/>
      <c r="F726" s="392"/>
      <c r="G726" s="392"/>
      <c r="H726" s="392"/>
      <c r="I726" s="392"/>
      <c r="J726" s="392"/>
      <c r="K726" s="392"/>
      <c r="L726" s="392"/>
      <c r="M726" s="392"/>
      <c r="N726" s="392"/>
      <c r="O726" s="392"/>
      <c r="P726" s="392"/>
      <c r="Q726" s="392"/>
      <c r="R726" s="392"/>
      <c r="S726" s="392"/>
      <c r="T726" s="392"/>
      <c r="U726" s="392"/>
      <c r="V726" s="392"/>
      <c r="W726" s="392"/>
      <c r="X726" s="392"/>
      <c r="Y726" s="392"/>
      <c r="Z726" s="392"/>
    </row>
    <row r="727" spans="1:26" ht="15.75" customHeight="1">
      <c r="A727" s="392"/>
      <c r="B727" s="392"/>
      <c r="C727" s="392"/>
      <c r="D727" s="392"/>
      <c r="E727" s="392"/>
      <c r="F727" s="392"/>
      <c r="G727" s="392"/>
      <c r="H727" s="392"/>
      <c r="I727" s="392"/>
      <c r="J727" s="392"/>
      <c r="K727" s="392"/>
      <c r="L727" s="392"/>
      <c r="M727" s="392"/>
      <c r="N727" s="392"/>
      <c r="O727" s="392"/>
      <c r="P727" s="392"/>
      <c r="Q727" s="392"/>
      <c r="R727" s="392"/>
      <c r="S727" s="392"/>
      <c r="T727" s="392"/>
      <c r="U727" s="392"/>
      <c r="V727" s="392"/>
      <c r="W727" s="392"/>
      <c r="X727" s="392"/>
      <c r="Y727" s="392"/>
      <c r="Z727" s="392"/>
    </row>
    <row r="728" spans="1:26" ht="15.75" customHeight="1">
      <c r="A728" s="392"/>
      <c r="B728" s="392"/>
      <c r="C728" s="392"/>
      <c r="D728" s="392"/>
      <c r="E728" s="392"/>
      <c r="F728" s="392"/>
      <c r="G728" s="392"/>
      <c r="H728" s="392"/>
      <c r="I728" s="392"/>
      <c r="J728" s="392"/>
      <c r="K728" s="392"/>
      <c r="L728" s="392"/>
      <c r="M728" s="392"/>
      <c r="N728" s="392"/>
      <c r="O728" s="392"/>
      <c r="P728" s="392"/>
      <c r="Q728" s="392"/>
      <c r="R728" s="392"/>
      <c r="S728" s="392"/>
      <c r="T728" s="392"/>
      <c r="U728" s="392"/>
      <c r="V728" s="392"/>
      <c r="W728" s="392"/>
      <c r="X728" s="392"/>
      <c r="Y728" s="392"/>
      <c r="Z728" s="392"/>
    </row>
    <row r="729" spans="1:26" ht="15.75" customHeight="1">
      <c r="A729" s="392"/>
      <c r="B729" s="392"/>
      <c r="C729" s="392"/>
      <c r="D729" s="392"/>
      <c r="E729" s="392"/>
      <c r="F729" s="392"/>
      <c r="G729" s="392"/>
      <c r="H729" s="392"/>
      <c r="I729" s="392"/>
      <c r="J729" s="392"/>
      <c r="K729" s="392"/>
      <c r="L729" s="392"/>
      <c r="M729" s="392"/>
      <c r="N729" s="392"/>
      <c r="O729" s="392"/>
      <c r="P729" s="392"/>
      <c r="Q729" s="392"/>
      <c r="R729" s="392"/>
      <c r="S729" s="392"/>
      <c r="T729" s="392"/>
      <c r="U729" s="392"/>
      <c r="V729" s="392"/>
      <c r="W729" s="392"/>
      <c r="X729" s="392"/>
      <c r="Y729" s="392"/>
      <c r="Z729" s="392"/>
    </row>
    <row r="730" spans="1:26" ht="15.75" customHeight="1">
      <c r="A730" s="392"/>
      <c r="B730" s="392"/>
      <c r="C730" s="392"/>
      <c r="D730" s="392"/>
      <c r="E730" s="392"/>
      <c r="F730" s="392"/>
      <c r="G730" s="392"/>
      <c r="H730" s="392"/>
      <c r="I730" s="392"/>
      <c r="J730" s="392"/>
      <c r="K730" s="392"/>
      <c r="L730" s="392"/>
      <c r="M730" s="392"/>
      <c r="N730" s="392"/>
      <c r="O730" s="392"/>
      <c r="P730" s="392"/>
      <c r="Q730" s="392"/>
      <c r="R730" s="392"/>
      <c r="S730" s="392"/>
      <c r="T730" s="392"/>
      <c r="U730" s="392"/>
      <c r="V730" s="392"/>
      <c r="W730" s="392"/>
      <c r="X730" s="392"/>
      <c r="Y730" s="392"/>
      <c r="Z730" s="392"/>
    </row>
    <row r="731" spans="1:26" ht="15.75" customHeight="1">
      <c r="A731" s="392"/>
      <c r="B731" s="392"/>
      <c r="C731" s="392"/>
      <c r="D731" s="392"/>
      <c r="E731" s="392"/>
      <c r="F731" s="392"/>
      <c r="G731" s="392"/>
      <c r="H731" s="392"/>
      <c r="I731" s="392"/>
      <c r="J731" s="392"/>
      <c r="K731" s="392"/>
      <c r="L731" s="392"/>
      <c r="M731" s="392"/>
      <c r="N731" s="392"/>
      <c r="O731" s="392"/>
      <c r="P731" s="392"/>
      <c r="Q731" s="392"/>
      <c r="R731" s="392"/>
      <c r="S731" s="392"/>
      <c r="T731" s="392"/>
      <c r="U731" s="392"/>
      <c r="V731" s="392"/>
      <c r="W731" s="392"/>
      <c r="X731" s="392"/>
      <c r="Y731" s="392"/>
      <c r="Z731" s="392"/>
    </row>
    <row r="732" spans="1:26" ht="15.75" customHeight="1">
      <c r="A732" s="392"/>
      <c r="B732" s="392"/>
      <c r="C732" s="392"/>
      <c r="D732" s="392"/>
      <c r="E732" s="392"/>
      <c r="F732" s="392"/>
      <c r="G732" s="392"/>
      <c r="H732" s="392"/>
      <c r="I732" s="392"/>
      <c r="J732" s="392"/>
      <c r="K732" s="392"/>
      <c r="L732" s="392"/>
      <c r="M732" s="392"/>
      <c r="N732" s="392"/>
      <c r="O732" s="392"/>
      <c r="P732" s="392"/>
      <c r="Q732" s="392"/>
      <c r="R732" s="392"/>
      <c r="S732" s="392"/>
      <c r="T732" s="392"/>
      <c r="U732" s="392"/>
      <c r="V732" s="392"/>
      <c r="W732" s="392"/>
      <c r="X732" s="392"/>
      <c r="Y732" s="392"/>
      <c r="Z732" s="392"/>
    </row>
    <row r="733" spans="1:26" ht="15.75" customHeight="1">
      <c r="A733" s="392"/>
      <c r="B733" s="392"/>
      <c r="C733" s="392"/>
      <c r="D733" s="392"/>
      <c r="E733" s="392"/>
      <c r="F733" s="392"/>
      <c r="G733" s="392"/>
      <c r="H733" s="392"/>
      <c r="I733" s="392"/>
      <c r="J733" s="392"/>
      <c r="K733" s="392"/>
      <c r="L733" s="392"/>
      <c r="M733" s="392"/>
      <c r="N733" s="392"/>
      <c r="O733" s="392"/>
      <c r="P733" s="392"/>
      <c r="Q733" s="392"/>
      <c r="R733" s="392"/>
      <c r="S733" s="392"/>
      <c r="T733" s="392"/>
      <c r="U733" s="392"/>
      <c r="V733" s="392"/>
      <c r="W733" s="392"/>
      <c r="X733" s="392"/>
      <c r="Y733" s="392"/>
      <c r="Z733" s="392"/>
    </row>
    <row r="734" spans="1:26" ht="15.75" customHeight="1">
      <c r="A734" s="392"/>
      <c r="B734" s="392"/>
      <c r="C734" s="392"/>
      <c r="D734" s="392"/>
      <c r="E734" s="392"/>
      <c r="F734" s="392"/>
      <c r="G734" s="392"/>
      <c r="H734" s="392"/>
      <c r="I734" s="392"/>
      <c r="J734" s="392"/>
      <c r="K734" s="392"/>
      <c r="L734" s="392"/>
      <c r="M734" s="392"/>
      <c r="N734" s="392"/>
      <c r="O734" s="392"/>
      <c r="P734" s="392"/>
      <c r="Q734" s="392"/>
      <c r="R734" s="392"/>
      <c r="S734" s="392"/>
      <c r="T734" s="392"/>
      <c r="U734" s="392"/>
      <c r="V734" s="392"/>
      <c r="W734" s="392"/>
      <c r="X734" s="392"/>
      <c r="Y734" s="392"/>
      <c r="Z734" s="392"/>
    </row>
    <row r="735" spans="1:26" ht="15.75" customHeight="1">
      <c r="A735" s="392"/>
      <c r="B735" s="392"/>
      <c r="C735" s="392"/>
      <c r="D735" s="392"/>
      <c r="E735" s="392"/>
      <c r="F735" s="392"/>
      <c r="G735" s="392"/>
      <c r="H735" s="392"/>
      <c r="I735" s="392"/>
      <c r="J735" s="392"/>
      <c r="K735" s="392"/>
      <c r="L735" s="392"/>
      <c r="M735" s="392"/>
      <c r="N735" s="392"/>
      <c r="O735" s="392"/>
      <c r="P735" s="392"/>
      <c r="Q735" s="392"/>
      <c r="R735" s="392"/>
      <c r="S735" s="392"/>
      <c r="T735" s="392"/>
      <c r="U735" s="392"/>
      <c r="V735" s="392"/>
      <c r="W735" s="392"/>
      <c r="X735" s="392"/>
      <c r="Y735" s="392"/>
      <c r="Z735" s="392"/>
    </row>
    <row r="736" spans="1:26" ht="15.75" customHeight="1">
      <c r="A736" s="392"/>
      <c r="B736" s="392"/>
      <c r="C736" s="392"/>
      <c r="D736" s="392"/>
      <c r="E736" s="392"/>
      <c r="F736" s="392"/>
      <c r="G736" s="392"/>
      <c r="H736" s="392"/>
      <c r="I736" s="392"/>
      <c r="J736" s="392"/>
      <c r="K736" s="392"/>
      <c r="L736" s="392"/>
      <c r="M736" s="392"/>
      <c r="N736" s="392"/>
      <c r="O736" s="392"/>
      <c r="P736" s="392"/>
      <c r="Q736" s="392"/>
      <c r="R736" s="392"/>
      <c r="S736" s="392"/>
      <c r="T736" s="392"/>
      <c r="U736" s="392"/>
      <c r="V736" s="392"/>
      <c r="W736" s="392"/>
      <c r="X736" s="392"/>
      <c r="Y736" s="392"/>
      <c r="Z736" s="392"/>
    </row>
    <row r="737" spans="1:26" ht="15.75" customHeight="1">
      <c r="A737" s="392"/>
      <c r="B737" s="392"/>
      <c r="C737" s="392"/>
      <c r="D737" s="392"/>
      <c r="E737" s="392"/>
      <c r="F737" s="392"/>
      <c r="G737" s="392"/>
      <c r="H737" s="392"/>
      <c r="I737" s="392"/>
      <c r="J737" s="392"/>
      <c r="K737" s="392"/>
      <c r="L737" s="392"/>
      <c r="M737" s="392"/>
      <c r="N737" s="392"/>
      <c r="O737" s="392"/>
      <c r="P737" s="392"/>
      <c r="Q737" s="392"/>
      <c r="R737" s="392"/>
      <c r="S737" s="392"/>
      <c r="T737" s="392"/>
      <c r="U737" s="392"/>
      <c r="V737" s="392"/>
      <c r="W737" s="392"/>
      <c r="X737" s="392"/>
      <c r="Y737" s="392"/>
      <c r="Z737" s="392"/>
    </row>
    <row r="738" spans="1:26" ht="15.75" customHeight="1">
      <c r="A738" s="392"/>
      <c r="B738" s="392"/>
      <c r="C738" s="392"/>
      <c r="D738" s="392"/>
      <c r="E738" s="392"/>
      <c r="F738" s="392"/>
      <c r="G738" s="392"/>
      <c r="H738" s="392"/>
      <c r="I738" s="392"/>
      <c r="J738" s="392"/>
      <c r="K738" s="392"/>
      <c r="L738" s="392"/>
      <c r="M738" s="392"/>
      <c r="N738" s="392"/>
      <c r="O738" s="392"/>
      <c r="P738" s="392"/>
      <c r="Q738" s="392"/>
      <c r="R738" s="392"/>
      <c r="S738" s="392"/>
      <c r="T738" s="392"/>
      <c r="U738" s="392"/>
      <c r="V738" s="392"/>
      <c r="W738" s="392"/>
      <c r="X738" s="392"/>
      <c r="Y738" s="392"/>
      <c r="Z738" s="392"/>
    </row>
    <row r="739" spans="1:26" ht="15.75" customHeight="1">
      <c r="A739" s="392"/>
      <c r="B739" s="392"/>
      <c r="C739" s="392"/>
      <c r="D739" s="392"/>
      <c r="E739" s="392"/>
      <c r="F739" s="392"/>
      <c r="G739" s="392"/>
      <c r="H739" s="392"/>
      <c r="I739" s="392"/>
      <c r="J739" s="392"/>
      <c r="K739" s="392"/>
      <c r="L739" s="392"/>
      <c r="M739" s="392"/>
      <c r="N739" s="392"/>
      <c r="O739" s="392"/>
      <c r="P739" s="392"/>
      <c r="Q739" s="392"/>
      <c r="R739" s="392"/>
      <c r="S739" s="392"/>
      <c r="T739" s="392"/>
      <c r="U739" s="392"/>
      <c r="V739" s="392"/>
      <c r="W739" s="392"/>
      <c r="X739" s="392"/>
      <c r="Y739" s="392"/>
      <c r="Z739" s="392"/>
    </row>
    <row r="740" spans="1:26" ht="15.75" customHeight="1">
      <c r="A740" s="392"/>
      <c r="B740" s="392"/>
      <c r="C740" s="392"/>
      <c r="D740" s="392"/>
      <c r="E740" s="392"/>
      <c r="F740" s="392"/>
      <c r="G740" s="392"/>
      <c r="H740" s="392"/>
      <c r="I740" s="392"/>
      <c r="J740" s="392"/>
      <c r="K740" s="392"/>
      <c r="L740" s="392"/>
      <c r="M740" s="392"/>
      <c r="N740" s="392"/>
      <c r="O740" s="392"/>
      <c r="P740" s="392"/>
      <c r="Q740" s="392"/>
      <c r="R740" s="392"/>
      <c r="S740" s="392"/>
      <c r="T740" s="392"/>
      <c r="U740" s="392"/>
      <c r="V740" s="392"/>
      <c r="W740" s="392"/>
      <c r="X740" s="392"/>
      <c r="Y740" s="392"/>
      <c r="Z740" s="392"/>
    </row>
    <row r="741" spans="1:26" ht="15.75" customHeight="1">
      <c r="A741" s="392"/>
      <c r="B741" s="392"/>
      <c r="C741" s="392"/>
      <c r="D741" s="392"/>
      <c r="E741" s="392"/>
      <c r="F741" s="392"/>
      <c r="G741" s="392"/>
      <c r="H741" s="392"/>
      <c r="I741" s="392"/>
      <c r="J741" s="392"/>
      <c r="K741" s="392"/>
      <c r="L741" s="392"/>
      <c r="M741" s="392"/>
      <c r="N741" s="392"/>
      <c r="O741" s="392"/>
      <c r="P741" s="392"/>
      <c r="Q741" s="392"/>
      <c r="R741" s="392"/>
      <c r="S741" s="392"/>
      <c r="T741" s="392"/>
      <c r="U741" s="392"/>
      <c r="V741" s="392"/>
      <c r="W741" s="392"/>
      <c r="X741" s="392"/>
      <c r="Y741" s="392"/>
      <c r="Z741" s="392"/>
    </row>
    <row r="742" spans="1:26" ht="15.75" customHeight="1">
      <c r="A742" s="392"/>
      <c r="B742" s="392"/>
      <c r="C742" s="392"/>
      <c r="D742" s="392"/>
      <c r="E742" s="392"/>
      <c r="F742" s="392"/>
      <c r="G742" s="392"/>
      <c r="H742" s="392"/>
      <c r="I742" s="392"/>
      <c r="J742" s="392"/>
      <c r="K742" s="392"/>
      <c r="L742" s="392"/>
      <c r="M742" s="392"/>
      <c r="N742" s="392"/>
      <c r="O742" s="392"/>
      <c r="P742" s="392"/>
      <c r="Q742" s="392"/>
      <c r="R742" s="392"/>
      <c r="S742" s="392"/>
      <c r="T742" s="392"/>
      <c r="U742" s="392"/>
      <c r="V742" s="392"/>
      <c r="W742" s="392"/>
      <c r="X742" s="392"/>
      <c r="Y742" s="392"/>
      <c r="Z742" s="392"/>
    </row>
    <row r="743" spans="1:26" ht="15.75" customHeight="1">
      <c r="A743" s="392"/>
      <c r="B743" s="392"/>
      <c r="C743" s="392"/>
      <c r="D743" s="392"/>
      <c r="E743" s="392"/>
      <c r="F743" s="392"/>
      <c r="G743" s="392"/>
      <c r="H743" s="392"/>
      <c r="I743" s="392"/>
      <c r="J743" s="392"/>
      <c r="K743" s="392"/>
      <c r="L743" s="392"/>
      <c r="M743" s="392"/>
      <c r="N743" s="392"/>
      <c r="O743" s="392"/>
      <c r="P743" s="392"/>
      <c r="Q743" s="392"/>
      <c r="R743" s="392"/>
      <c r="S743" s="392"/>
      <c r="T743" s="392"/>
      <c r="U743" s="392"/>
      <c r="V743" s="392"/>
      <c r="W743" s="392"/>
      <c r="X743" s="392"/>
      <c r="Y743" s="392"/>
      <c r="Z743" s="392"/>
    </row>
    <row r="744" spans="1:26" ht="15.75" customHeight="1">
      <c r="A744" s="392"/>
      <c r="B744" s="392"/>
      <c r="C744" s="392"/>
      <c r="D744" s="392"/>
      <c r="E744" s="392"/>
      <c r="F744" s="392"/>
      <c r="G744" s="392"/>
      <c r="H744" s="392"/>
      <c r="I744" s="392"/>
      <c r="J744" s="392"/>
      <c r="K744" s="392"/>
      <c r="L744" s="392"/>
      <c r="M744" s="392"/>
      <c r="N744" s="392"/>
      <c r="O744" s="392"/>
      <c r="P744" s="392"/>
      <c r="Q744" s="392"/>
      <c r="R744" s="392"/>
      <c r="S744" s="392"/>
      <c r="T744" s="392"/>
      <c r="U744" s="392"/>
      <c r="V744" s="392"/>
      <c r="W744" s="392"/>
      <c r="X744" s="392"/>
      <c r="Y744" s="392"/>
      <c r="Z744" s="392"/>
    </row>
    <row r="745" spans="1:26" ht="15.75" customHeight="1">
      <c r="A745" s="392"/>
      <c r="B745" s="392"/>
      <c r="C745" s="392"/>
      <c r="D745" s="392"/>
      <c r="E745" s="392"/>
      <c r="F745" s="392"/>
      <c r="G745" s="392"/>
      <c r="H745" s="392"/>
      <c r="I745" s="392"/>
      <c r="J745" s="392"/>
      <c r="K745" s="392"/>
      <c r="L745" s="392"/>
      <c r="M745" s="392"/>
      <c r="N745" s="392"/>
      <c r="O745" s="392"/>
      <c r="P745" s="392"/>
      <c r="Q745" s="392"/>
      <c r="R745" s="392"/>
      <c r="S745" s="392"/>
      <c r="T745" s="392"/>
      <c r="U745" s="392"/>
      <c r="V745" s="392"/>
      <c r="W745" s="392"/>
      <c r="X745" s="392"/>
      <c r="Y745" s="392"/>
      <c r="Z745" s="392"/>
    </row>
    <row r="746" spans="1:26" ht="15.75" customHeight="1">
      <c r="A746" s="392"/>
      <c r="B746" s="392"/>
      <c r="C746" s="392"/>
      <c r="D746" s="392"/>
      <c r="E746" s="392"/>
      <c r="F746" s="392"/>
      <c r="G746" s="392"/>
      <c r="H746" s="392"/>
      <c r="I746" s="392"/>
      <c r="J746" s="392"/>
      <c r="K746" s="392"/>
      <c r="L746" s="392"/>
      <c r="M746" s="392"/>
      <c r="N746" s="392"/>
      <c r="O746" s="392"/>
      <c r="P746" s="392"/>
      <c r="Q746" s="392"/>
      <c r="R746" s="392"/>
      <c r="S746" s="392"/>
      <c r="T746" s="392"/>
      <c r="U746" s="392"/>
      <c r="V746" s="392"/>
      <c r="W746" s="392"/>
      <c r="X746" s="392"/>
      <c r="Y746" s="392"/>
      <c r="Z746" s="392"/>
    </row>
    <row r="747" spans="1:26" ht="15.75" customHeight="1">
      <c r="A747" s="392"/>
      <c r="B747" s="392"/>
      <c r="C747" s="392"/>
      <c r="D747" s="392"/>
      <c r="E747" s="392"/>
      <c r="F747" s="392"/>
      <c r="G747" s="392"/>
      <c r="H747" s="392"/>
      <c r="I747" s="392"/>
      <c r="J747" s="392"/>
      <c r="K747" s="392"/>
      <c r="L747" s="392"/>
      <c r="M747" s="392"/>
      <c r="N747" s="392"/>
      <c r="O747" s="392"/>
      <c r="P747" s="392"/>
      <c r="Q747" s="392"/>
      <c r="R747" s="392"/>
      <c r="S747" s="392"/>
      <c r="T747" s="392"/>
      <c r="U747" s="392"/>
      <c r="V747" s="392"/>
      <c r="W747" s="392"/>
      <c r="X747" s="392"/>
      <c r="Y747" s="392"/>
      <c r="Z747" s="392"/>
    </row>
    <row r="748" spans="1:26" ht="15.75" customHeight="1">
      <c r="A748" s="392"/>
      <c r="B748" s="392"/>
      <c r="C748" s="392"/>
      <c r="D748" s="392"/>
      <c r="E748" s="392"/>
      <c r="F748" s="392"/>
      <c r="G748" s="392"/>
      <c r="H748" s="392"/>
      <c r="I748" s="392"/>
      <c r="J748" s="392"/>
      <c r="K748" s="392"/>
      <c r="L748" s="392"/>
      <c r="M748" s="392"/>
      <c r="N748" s="392"/>
      <c r="O748" s="392"/>
      <c r="P748" s="392"/>
      <c r="Q748" s="392"/>
      <c r="R748" s="392"/>
      <c r="S748" s="392"/>
      <c r="T748" s="392"/>
      <c r="U748" s="392"/>
      <c r="V748" s="392"/>
      <c r="W748" s="392"/>
      <c r="X748" s="392"/>
      <c r="Y748" s="392"/>
      <c r="Z748" s="392"/>
    </row>
    <row r="749" spans="1:26" ht="15.75" customHeight="1">
      <c r="A749" s="392"/>
      <c r="B749" s="392"/>
      <c r="C749" s="392"/>
      <c r="D749" s="392"/>
      <c r="E749" s="392"/>
      <c r="F749" s="392"/>
      <c r="G749" s="392"/>
      <c r="H749" s="392"/>
      <c r="I749" s="392"/>
      <c r="J749" s="392"/>
      <c r="K749" s="392"/>
      <c r="L749" s="392"/>
      <c r="M749" s="392"/>
      <c r="N749" s="392"/>
      <c r="O749" s="392"/>
      <c r="P749" s="392"/>
      <c r="Q749" s="392"/>
      <c r="R749" s="392"/>
      <c r="S749" s="392"/>
      <c r="T749" s="392"/>
      <c r="U749" s="392"/>
      <c r="V749" s="392"/>
      <c r="W749" s="392"/>
      <c r="X749" s="392"/>
      <c r="Y749" s="392"/>
      <c r="Z749" s="392"/>
    </row>
    <row r="750" spans="1:26" ht="15.75" customHeight="1">
      <c r="A750" s="392"/>
      <c r="B750" s="392"/>
      <c r="C750" s="392"/>
      <c r="D750" s="392"/>
      <c r="E750" s="392"/>
      <c r="F750" s="392"/>
      <c r="G750" s="392"/>
      <c r="H750" s="392"/>
      <c r="I750" s="392"/>
      <c r="J750" s="392"/>
      <c r="K750" s="392"/>
      <c r="L750" s="392"/>
      <c r="M750" s="392"/>
      <c r="N750" s="392"/>
      <c r="O750" s="392"/>
      <c r="P750" s="392"/>
      <c r="Q750" s="392"/>
      <c r="R750" s="392"/>
      <c r="S750" s="392"/>
      <c r="T750" s="392"/>
      <c r="U750" s="392"/>
      <c r="V750" s="392"/>
      <c r="W750" s="392"/>
      <c r="X750" s="392"/>
      <c r="Y750" s="392"/>
      <c r="Z750" s="392"/>
    </row>
    <row r="751" spans="1:26" ht="15.75" customHeight="1">
      <c r="A751" s="392"/>
      <c r="B751" s="392"/>
      <c r="C751" s="392"/>
      <c r="D751" s="392"/>
      <c r="E751" s="392"/>
      <c r="F751" s="392"/>
      <c r="G751" s="392"/>
      <c r="H751" s="392"/>
      <c r="I751" s="392"/>
      <c r="J751" s="392"/>
      <c r="K751" s="392"/>
      <c r="L751" s="392"/>
      <c r="M751" s="392"/>
      <c r="N751" s="392"/>
      <c r="O751" s="392"/>
      <c r="P751" s="392"/>
      <c r="Q751" s="392"/>
      <c r="R751" s="392"/>
      <c r="S751" s="392"/>
      <c r="T751" s="392"/>
      <c r="U751" s="392"/>
      <c r="V751" s="392"/>
      <c r="W751" s="392"/>
      <c r="X751" s="392"/>
      <c r="Y751" s="392"/>
      <c r="Z751" s="392"/>
    </row>
    <row r="752" spans="1:26" ht="15.75" customHeight="1">
      <c r="A752" s="392"/>
      <c r="B752" s="392"/>
      <c r="C752" s="392"/>
      <c r="D752" s="392"/>
      <c r="E752" s="392"/>
      <c r="F752" s="392"/>
      <c r="G752" s="392"/>
      <c r="H752" s="392"/>
      <c r="I752" s="392"/>
      <c r="J752" s="392"/>
      <c r="K752" s="392"/>
      <c r="L752" s="392"/>
      <c r="M752" s="392"/>
      <c r="N752" s="392"/>
      <c r="O752" s="392"/>
      <c r="P752" s="392"/>
      <c r="Q752" s="392"/>
      <c r="R752" s="392"/>
      <c r="S752" s="392"/>
      <c r="T752" s="392"/>
      <c r="U752" s="392"/>
      <c r="V752" s="392"/>
      <c r="W752" s="392"/>
      <c r="X752" s="392"/>
      <c r="Y752" s="392"/>
      <c r="Z752" s="392"/>
    </row>
    <row r="753" spans="1:26" ht="15.75" customHeight="1">
      <c r="A753" s="392"/>
      <c r="B753" s="392"/>
      <c r="C753" s="392"/>
      <c r="D753" s="392"/>
      <c r="E753" s="392"/>
      <c r="F753" s="392"/>
      <c r="G753" s="392"/>
      <c r="H753" s="392"/>
      <c r="I753" s="392"/>
      <c r="J753" s="392"/>
      <c r="K753" s="392"/>
      <c r="L753" s="392"/>
      <c r="M753" s="392"/>
      <c r="N753" s="392"/>
      <c r="O753" s="392"/>
      <c r="P753" s="392"/>
      <c r="Q753" s="392"/>
      <c r="R753" s="392"/>
      <c r="S753" s="392"/>
      <c r="T753" s="392"/>
      <c r="U753" s="392"/>
      <c r="V753" s="392"/>
      <c r="W753" s="392"/>
      <c r="X753" s="392"/>
      <c r="Y753" s="392"/>
      <c r="Z753" s="392"/>
    </row>
    <row r="754" spans="1:26" ht="15.75" customHeight="1">
      <c r="A754" s="392"/>
      <c r="B754" s="392"/>
      <c r="C754" s="392"/>
      <c r="D754" s="392"/>
      <c r="E754" s="392"/>
      <c r="F754" s="392"/>
      <c r="G754" s="392"/>
      <c r="H754" s="392"/>
      <c r="I754" s="392"/>
      <c r="J754" s="392"/>
      <c r="K754" s="392"/>
      <c r="L754" s="392"/>
      <c r="M754" s="392"/>
      <c r="N754" s="392"/>
      <c r="O754" s="392"/>
      <c r="P754" s="392"/>
      <c r="Q754" s="392"/>
      <c r="R754" s="392"/>
      <c r="S754" s="392"/>
      <c r="T754" s="392"/>
      <c r="U754" s="392"/>
      <c r="V754" s="392"/>
      <c r="W754" s="392"/>
      <c r="X754" s="392"/>
      <c r="Y754" s="392"/>
      <c r="Z754" s="392"/>
    </row>
    <row r="755" spans="1:26" ht="15.75" customHeight="1">
      <c r="A755" s="392"/>
      <c r="B755" s="392"/>
      <c r="C755" s="392"/>
      <c r="D755" s="392"/>
      <c r="E755" s="392"/>
      <c r="F755" s="392"/>
      <c r="G755" s="392"/>
      <c r="H755" s="392"/>
      <c r="I755" s="392"/>
      <c r="J755" s="392"/>
      <c r="K755" s="392"/>
      <c r="L755" s="392"/>
      <c r="M755" s="392"/>
      <c r="N755" s="392"/>
      <c r="O755" s="392"/>
      <c r="P755" s="392"/>
      <c r="Q755" s="392"/>
      <c r="R755" s="392"/>
      <c r="S755" s="392"/>
      <c r="T755" s="392"/>
      <c r="U755" s="392"/>
      <c r="V755" s="392"/>
      <c r="W755" s="392"/>
      <c r="X755" s="392"/>
      <c r="Y755" s="392"/>
      <c r="Z755" s="392"/>
    </row>
    <row r="756" spans="1:26" ht="15.75" customHeight="1">
      <c r="A756" s="392"/>
      <c r="B756" s="392"/>
      <c r="C756" s="392"/>
      <c r="D756" s="392"/>
      <c r="E756" s="392"/>
      <c r="F756" s="392"/>
      <c r="G756" s="392"/>
      <c r="H756" s="392"/>
      <c r="I756" s="392"/>
      <c r="J756" s="392"/>
      <c r="K756" s="392"/>
      <c r="L756" s="392"/>
      <c r="M756" s="392"/>
      <c r="N756" s="392"/>
      <c r="O756" s="392"/>
      <c r="P756" s="392"/>
      <c r="Q756" s="392"/>
      <c r="R756" s="392"/>
      <c r="S756" s="392"/>
      <c r="T756" s="392"/>
      <c r="U756" s="392"/>
      <c r="V756" s="392"/>
      <c r="W756" s="392"/>
      <c r="X756" s="392"/>
      <c r="Y756" s="392"/>
      <c r="Z756" s="392"/>
    </row>
    <row r="757" spans="1:26" ht="15.75" customHeight="1">
      <c r="A757" s="392"/>
      <c r="B757" s="392"/>
      <c r="C757" s="392"/>
      <c r="D757" s="392"/>
      <c r="E757" s="392"/>
      <c r="F757" s="392"/>
      <c r="G757" s="392"/>
      <c r="H757" s="392"/>
      <c r="I757" s="392"/>
      <c r="J757" s="392"/>
      <c r="K757" s="392"/>
      <c r="L757" s="392"/>
      <c r="M757" s="392"/>
      <c r="N757" s="392"/>
      <c r="O757" s="392"/>
      <c r="P757" s="392"/>
      <c r="Q757" s="392"/>
      <c r="R757" s="392"/>
      <c r="S757" s="392"/>
      <c r="T757" s="392"/>
      <c r="U757" s="392"/>
      <c r="V757" s="392"/>
      <c r="W757" s="392"/>
      <c r="X757" s="392"/>
      <c r="Y757" s="392"/>
      <c r="Z757" s="392"/>
    </row>
    <row r="758" spans="1:26" ht="15.75" customHeight="1">
      <c r="A758" s="392"/>
      <c r="B758" s="392"/>
      <c r="C758" s="392"/>
      <c r="D758" s="392"/>
      <c r="E758" s="392"/>
      <c r="F758" s="392"/>
      <c r="G758" s="392"/>
      <c r="H758" s="392"/>
      <c r="I758" s="392"/>
      <c r="J758" s="392"/>
      <c r="K758" s="392"/>
      <c r="L758" s="392"/>
      <c r="M758" s="392"/>
      <c r="N758" s="392"/>
      <c r="O758" s="392"/>
      <c r="P758" s="392"/>
      <c r="Q758" s="392"/>
      <c r="R758" s="392"/>
      <c r="S758" s="392"/>
      <c r="T758" s="392"/>
      <c r="U758" s="392"/>
      <c r="V758" s="392"/>
      <c r="W758" s="392"/>
      <c r="X758" s="392"/>
      <c r="Y758" s="392"/>
      <c r="Z758" s="392"/>
    </row>
    <row r="759" spans="1:26" ht="15.75" customHeight="1">
      <c r="A759" s="392"/>
      <c r="B759" s="392"/>
      <c r="C759" s="392"/>
      <c r="D759" s="392"/>
      <c r="E759" s="392"/>
      <c r="F759" s="392"/>
      <c r="G759" s="392"/>
      <c r="H759" s="392"/>
      <c r="I759" s="392"/>
      <c r="J759" s="392"/>
      <c r="K759" s="392"/>
      <c r="L759" s="392"/>
      <c r="M759" s="392"/>
      <c r="N759" s="392"/>
      <c r="O759" s="392"/>
      <c r="P759" s="392"/>
      <c r="Q759" s="392"/>
      <c r="R759" s="392"/>
      <c r="S759" s="392"/>
      <c r="T759" s="392"/>
      <c r="U759" s="392"/>
      <c r="V759" s="392"/>
      <c r="W759" s="392"/>
      <c r="X759" s="392"/>
      <c r="Y759" s="392"/>
      <c r="Z759" s="392"/>
    </row>
    <row r="760" spans="1:26" ht="15.75" customHeight="1">
      <c r="A760" s="392"/>
      <c r="B760" s="392"/>
      <c r="C760" s="392"/>
      <c r="D760" s="392"/>
      <c r="E760" s="392"/>
      <c r="F760" s="392"/>
      <c r="G760" s="392"/>
      <c r="H760" s="392"/>
      <c r="I760" s="392"/>
      <c r="J760" s="392"/>
      <c r="K760" s="392"/>
      <c r="L760" s="392"/>
      <c r="M760" s="392"/>
      <c r="N760" s="392"/>
      <c r="O760" s="392"/>
      <c r="P760" s="392"/>
      <c r="Q760" s="392"/>
      <c r="R760" s="392"/>
      <c r="S760" s="392"/>
      <c r="T760" s="392"/>
      <c r="U760" s="392"/>
      <c r="V760" s="392"/>
      <c r="W760" s="392"/>
      <c r="X760" s="392"/>
      <c r="Y760" s="392"/>
      <c r="Z760" s="392"/>
    </row>
    <row r="761" spans="1:26" ht="15.75" customHeight="1">
      <c r="A761" s="392"/>
      <c r="B761" s="392"/>
      <c r="C761" s="392"/>
      <c r="D761" s="392"/>
      <c r="E761" s="392"/>
      <c r="F761" s="392"/>
      <c r="G761" s="392"/>
      <c r="H761" s="392"/>
      <c r="I761" s="392"/>
      <c r="J761" s="392"/>
      <c r="K761" s="392"/>
      <c r="L761" s="392"/>
      <c r="M761" s="392"/>
      <c r="N761" s="392"/>
      <c r="O761" s="392"/>
      <c r="P761" s="392"/>
      <c r="Q761" s="392"/>
      <c r="R761" s="392"/>
      <c r="S761" s="392"/>
      <c r="T761" s="392"/>
      <c r="U761" s="392"/>
      <c r="V761" s="392"/>
      <c r="W761" s="392"/>
      <c r="X761" s="392"/>
      <c r="Y761" s="392"/>
      <c r="Z761" s="392"/>
    </row>
    <row r="762" spans="1:26" ht="15.75" customHeight="1">
      <c r="A762" s="392"/>
      <c r="B762" s="392"/>
      <c r="C762" s="392"/>
      <c r="D762" s="392"/>
      <c r="E762" s="392"/>
      <c r="F762" s="392"/>
      <c r="G762" s="392"/>
      <c r="H762" s="392"/>
      <c r="I762" s="392"/>
      <c r="J762" s="392"/>
      <c r="K762" s="392"/>
      <c r="L762" s="392"/>
      <c r="M762" s="392"/>
      <c r="N762" s="392"/>
      <c r="O762" s="392"/>
      <c r="P762" s="392"/>
      <c r="Q762" s="392"/>
      <c r="R762" s="392"/>
      <c r="S762" s="392"/>
      <c r="T762" s="392"/>
      <c r="U762" s="392"/>
      <c r="V762" s="392"/>
      <c r="W762" s="392"/>
      <c r="X762" s="392"/>
      <c r="Y762" s="392"/>
      <c r="Z762" s="392"/>
    </row>
    <row r="763" spans="1:26" ht="15.75" customHeight="1">
      <c r="A763" s="392"/>
      <c r="B763" s="392"/>
      <c r="C763" s="392"/>
      <c r="D763" s="392"/>
      <c r="E763" s="392"/>
      <c r="F763" s="392"/>
      <c r="G763" s="392"/>
      <c r="H763" s="392"/>
      <c r="I763" s="392"/>
      <c r="J763" s="392"/>
      <c r="K763" s="392"/>
      <c r="L763" s="392"/>
      <c r="M763" s="392"/>
      <c r="N763" s="392"/>
      <c r="O763" s="392"/>
      <c r="P763" s="392"/>
      <c r="Q763" s="392"/>
      <c r="R763" s="392"/>
      <c r="S763" s="392"/>
      <c r="T763" s="392"/>
      <c r="U763" s="392"/>
      <c r="V763" s="392"/>
      <c r="W763" s="392"/>
      <c r="X763" s="392"/>
      <c r="Y763" s="392"/>
      <c r="Z763" s="392"/>
    </row>
    <row r="764" spans="1:26" ht="15.75" customHeight="1">
      <c r="A764" s="392"/>
      <c r="B764" s="392"/>
      <c r="C764" s="392"/>
      <c r="D764" s="392"/>
      <c r="E764" s="392"/>
      <c r="F764" s="392"/>
      <c r="G764" s="392"/>
      <c r="H764" s="392"/>
      <c r="I764" s="392"/>
      <c r="J764" s="392"/>
      <c r="K764" s="392"/>
      <c r="L764" s="392"/>
      <c r="M764" s="392"/>
      <c r="N764" s="392"/>
      <c r="O764" s="392"/>
      <c r="P764" s="392"/>
      <c r="Q764" s="392"/>
      <c r="R764" s="392"/>
      <c r="S764" s="392"/>
      <c r="T764" s="392"/>
      <c r="U764" s="392"/>
      <c r="V764" s="392"/>
      <c r="W764" s="392"/>
      <c r="X764" s="392"/>
      <c r="Y764" s="392"/>
      <c r="Z764" s="392"/>
    </row>
    <row r="765" spans="1:26" ht="15.75" customHeight="1">
      <c r="A765" s="392"/>
      <c r="B765" s="392"/>
      <c r="C765" s="392"/>
      <c r="D765" s="392"/>
      <c r="E765" s="392"/>
      <c r="F765" s="392"/>
      <c r="G765" s="392"/>
      <c r="H765" s="392"/>
      <c r="I765" s="392"/>
      <c r="J765" s="392"/>
      <c r="K765" s="392"/>
      <c r="L765" s="392"/>
      <c r="M765" s="392"/>
      <c r="N765" s="392"/>
      <c r="O765" s="392"/>
      <c r="P765" s="392"/>
      <c r="Q765" s="392"/>
      <c r="R765" s="392"/>
      <c r="S765" s="392"/>
      <c r="T765" s="392"/>
      <c r="U765" s="392"/>
      <c r="V765" s="392"/>
      <c r="W765" s="392"/>
      <c r="X765" s="392"/>
      <c r="Y765" s="392"/>
      <c r="Z765" s="392"/>
    </row>
    <row r="766" spans="1:26" ht="15.75" customHeight="1">
      <c r="A766" s="392"/>
      <c r="B766" s="392"/>
      <c r="C766" s="392"/>
      <c r="D766" s="392"/>
      <c r="E766" s="392"/>
      <c r="F766" s="392"/>
      <c r="G766" s="392"/>
      <c r="H766" s="392"/>
      <c r="I766" s="392"/>
      <c r="J766" s="392"/>
      <c r="K766" s="392"/>
      <c r="L766" s="392"/>
      <c r="M766" s="392"/>
      <c r="N766" s="392"/>
      <c r="O766" s="392"/>
      <c r="P766" s="392"/>
      <c r="Q766" s="392"/>
      <c r="R766" s="392"/>
      <c r="S766" s="392"/>
      <c r="T766" s="392"/>
      <c r="U766" s="392"/>
      <c r="V766" s="392"/>
      <c r="W766" s="392"/>
      <c r="X766" s="392"/>
      <c r="Y766" s="392"/>
      <c r="Z766" s="392"/>
    </row>
    <row r="767" spans="1:26" ht="15.75" customHeight="1">
      <c r="A767" s="392"/>
      <c r="B767" s="392"/>
      <c r="C767" s="392"/>
      <c r="D767" s="392"/>
      <c r="E767" s="392"/>
      <c r="F767" s="392"/>
      <c r="G767" s="392"/>
      <c r="H767" s="392"/>
      <c r="I767" s="392"/>
      <c r="J767" s="392"/>
      <c r="K767" s="392"/>
      <c r="L767" s="392"/>
      <c r="M767" s="392"/>
      <c r="N767" s="392"/>
      <c r="O767" s="392"/>
      <c r="P767" s="392"/>
      <c r="Q767" s="392"/>
      <c r="R767" s="392"/>
      <c r="S767" s="392"/>
      <c r="T767" s="392"/>
      <c r="U767" s="392"/>
      <c r="V767" s="392"/>
      <c r="W767" s="392"/>
      <c r="X767" s="392"/>
      <c r="Y767" s="392"/>
      <c r="Z767" s="392"/>
    </row>
    <row r="768" spans="1:26" ht="15.75" customHeight="1">
      <c r="A768" s="392"/>
      <c r="B768" s="392"/>
      <c r="C768" s="392"/>
      <c r="D768" s="392"/>
      <c r="E768" s="392"/>
      <c r="F768" s="392"/>
      <c r="G768" s="392"/>
      <c r="H768" s="392"/>
      <c r="I768" s="392"/>
      <c r="J768" s="392"/>
      <c r="K768" s="392"/>
      <c r="L768" s="392"/>
      <c r="M768" s="392"/>
      <c r="N768" s="392"/>
      <c r="O768" s="392"/>
      <c r="P768" s="392"/>
      <c r="Q768" s="392"/>
      <c r="R768" s="392"/>
      <c r="S768" s="392"/>
      <c r="T768" s="392"/>
      <c r="U768" s="392"/>
      <c r="V768" s="392"/>
      <c r="W768" s="392"/>
      <c r="X768" s="392"/>
      <c r="Y768" s="392"/>
      <c r="Z768" s="392"/>
    </row>
    <row r="769" spans="1:26" ht="15.75" customHeight="1">
      <c r="A769" s="392"/>
      <c r="B769" s="392"/>
      <c r="C769" s="392"/>
      <c r="D769" s="392"/>
      <c r="E769" s="392"/>
      <c r="F769" s="392"/>
      <c r="G769" s="392"/>
      <c r="H769" s="392"/>
      <c r="I769" s="392"/>
      <c r="J769" s="392"/>
      <c r="K769" s="392"/>
      <c r="L769" s="392"/>
      <c r="M769" s="392"/>
      <c r="N769" s="392"/>
      <c r="O769" s="392"/>
      <c r="P769" s="392"/>
      <c r="Q769" s="392"/>
      <c r="R769" s="392"/>
      <c r="S769" s="392"/>
      <c r="T769" s="392"/>
      <c r="U769" s="392"/>
      <c r="V769" s="392"/>
      <c r="W769" s="392"/>
      <c r="X769" s="392"/>
      <c r="Y769" s="392"/>
      <c r="Z769" s="392"/>
    </row>
    <row r="770" spans="1:26" ht="15.75" customHeight="1">
      <c r="A770" s="392"/>
      <c r="B770" s="392"/>
      <c r="C770" s="392"/>
      <c r="D770" s="392"/>
      <c r="E770" s="392"/>
      <c r="F770" s="392"/>
      <c r="G770" s="392"/>
      <c r="H770" s="392"/>
      <c r="I770" s="392"/>
      <c r="J770" s="392"/>
      <c r="K770" s="392"/>
      <c r="L770" s="392"/>
      <c r="M770" s="392"/>
      <c r="N770" s="392"/>
      <c r="O770" s="392"/>
      <c r="P770" s="392"/>
      <c r="Q770" s="392"/>
      <c r="R770" s="392"/>
      <c r="S770" s="392"/>
      <c r="T770" s="392"/>
      <c r="U770" s="392"/>
      <c r="V770" s="392"/>
      <c r="W770" s="392"/>
      <c r="X770" s="392"/>
      <c r="Y770" s="392"/>
      <c r="Z770" s="392"/>
    </row>
    <row r="771" spans="1:26" ht="15.75" customHeight="1">
      <c r="A771" s="392"/>
      <c r="B771" s="392"/>
      <c r="C771" s="392"/>
      <c r="D771" s="392"/>
      <c r="E771" s="392"/>
      <c r="F771" s="392"/>
      <c r="G771" s="392"/>
      <c r="H771" s="392"/>
      <c r="I771" s="392"/>
      <c r="J771" s="392"/>
      <c r="K771" s="392"/>
      <c r="L771" s="392"/>
      <c r="M771" s="392"/>
      <c r="N771" s="392"/>
      <c r="O771" s="392"/>
      <c r="P771" s="392"/>
      <c r="Q771" s="392"/>
      <c r="R771" s="392"/>
      <c r="S771" s="392"/>
      <c r="T771" s="392"/>
      <c r="U771" s="392"/>
      <c r="V771" s="392"/>
      <c r="W771" s="392"/>
      <c r="X771" s="392"/>
      <c r="Y771" s="392"/>
      <c r="Z771" s="392"/>
    </row>
    <row r="772" spans="1:26" ht="15.75" customHeight="1">
      <c r="A772" s="392"/>
      <c r="B772" s="392"/>
      <c r="C772" s="392"/>
      <c r="D772" s="392"/>
      <c r="E772" s="392"/>
      <c r="F772" s="392"/>
      <c r="G772" s="392"/>
      <c r="H772" s="392"/>
      <c r="I772" s="392"/>
      <c r="J772" s="392"/>
      <c r="K772" s="392"/>
      <c r="L772" s="392"/>
      <c r="M772" s="392"/>
      <c r="N772" s="392"/>
      <c r="O772" s="392"/>
      <c r="P772" s="392"/>
      <c r="Q772" s="392"/>
      <c r="R772" s="392"/>
      <c r="S772" s="392"/>
      <c r="T772" s="392"/>
      <c r="U772" s="392"/>
      <c r="V772" s="392"/>
      <c r="W772" s="392"/>
      <c r="X772" s="392"/>
      <c r="Y772" s="392"/>
      <c r="Z772" s="392"/>
    </row>
    <row r="773" spans="1:26" ht="15.75" customHeight="1">
      <c r="A773" s="392"/>
      <c r="B773" s="392"/>
      <c r="C773" s="392"/>
      <c r="D773" s="392"/>
      <c r="E773" s="392"/>
      <c r="F773" s="392"/>
      <c r="G773" s="392"/>
      <c r="H773" s="392"/>
      <c r="I773" s="392"/>
      <c r="J773" s="392"/>
      <c r="K773" s="392"/>
      <c r="L773" s="392"/>
      <c r="M773" s="392"/>
      <c r="N773" s="392"/>
      <c r="O773" s="392"/>
      <c r="P773" s="392"/>
      <c r="Q773" s="392"/>
      <c r="R773" s="392"/>
      <c r="S773" s="392"/>
      <c r="T773" s="392"/>
      <c r="U773" s="392"/>
      <c r="V773" s="392"/>
      <c r="W773" s="392"/>
      <c r="X773" s="392"/>
      <c r="Y773" s="392"/>
      <c r="Z773" s="392"/>
    </row>
    <row r="774" spans="1:26" ht="15.75" customHeight="1">
      <c r="A774" s="392"/>
      <c r="B774" s="392"/>
      <c r="C774" s="392"/>
      <c r="D774" s="392"/>
      <c r="E774" s="392"/>
      <c r="F774" s="392"/>
      <c r="G774" s="392"/>
      <c r="H774" s="392"/>
      <c r="I774" s="392"/>
      <c r="J774" s="392"/>
      <c r="K774" s="392"/>
      <c r="L774" s="392"/>
      <c r="M774" s="392"/>
      <c r="N774" s="392"/>
      <c r="O774" s="392"/>
      <c r="P774" s="392"/>
      <c r="Q774" s="392"/>
      <c r="R774" s="392"/>
      <c r="S774" s="392"/>
      <c r="T774" s="392"/>
      <c r="U774" s="392"/>
      <c r="V774" s="392"/>
      <c r="W774" s="392"/>
      <c r="X774" s="392"/>
      <c r="Y774" s="392"/>
      <c r="Z774" s="392"/>
    </row>
    <row r="775" spans="1:26" ht="15.75" customHeight="1">
      <c r="A775" s="392"/>
      <c r="B775" s="392"/>
      <c r="C775" s="392"/>
      <c r="D775" s="392"/>
      <c r="E775" s="392"/>
      <c r="F775" s="392"/>
      <c r="G775" s="392"/>
      <c r="H775" s="392"/>
      <c r="I775" s="392"/>
      <c r="J775" s="392"/>
      <c r="K775" s="392"/>
      <c r="L775" s="392"/>
      <c r="M775" s="392"/>
      <c r="N775" s="392"/>
      <c r="O775" s="392"/>
      <c r="P775" s="392"/>
      <c r="Q775" s="392"/>
      <c r="R775" s="392"/>
      <c r="S775" s="392"/>
      <c r="T775" s="392"/>
      <c r="U775" s="392"/>
      <c r="V775" s="392"/>
      <c r="W775" s="392"/>
      <c r="X775" s="392"/>
      <c r="Y775" s="392"/>
      <c r="Z775" s="392"/>
    </row>
    <row r="776" spans="1:26" ht="15.75" customHeight="1">
      <c r="A776" s="392"/>
      <c r="B776" s="392"/>
      <c r="C776" s="392"/>
      <c r="D776" s="392"/>
      <c r="E776" s="392"/>
      <c r="F776" s="392"/>
      <c r="G776" s="392"/>
      <c r="H776" s="392"/>
      <c r="I776" s="392"/>
      <c r="J776" s="392"/>
      <c r="K776" s="392"/>
      <c r="L776" s="392"/>
      <c r="M776" s="392"/>
      <c r="N776" s="392"/>
      <c r="O776" s="392"/>
      <c r="P776" s="392"/>
      <c r="Q776" s="392"/>
      <c r="R776" s="392"/>
      <c r="S776" s="392"/>
      <c r="T776" s="392"/>
      <c r="U776" s="392"/>
      <c r="V776" s="392"/>
      <c r="W776" s="392"/>
      <c r="X776" s="392"/>
      <c r="Y776" s="392"/>
      <c r="Z776" s="392"/>
    </row>
    <row r="777" spans="1:26" ht="15.75" customHeight="1">
      <c r="A777" s="392"/>
      <c r="B777" s="392"/>
      <c r="C777" s="392"/>
      <c r="D777" s="392"/>
      <c r="E777" s="392"/>
      <c r="F777" s="392"/>
      <c r="G777" s="392"/>
      <c r="H777" s="392"/>
      <c r="I777" s="392"/>
      <c r="J777" s="392"/>
      <c r="K777" s="392"/>
      <c r="L777" s="392"/>
      <c r="M777" s="392"/>
      <c r="N777" s="392"/>
      <c r="O777" s="392"/>
      <c r="P777" s="392"/>
      <c r="Q777" s="392"/>
      <c r="R777" s="392"/>
      <c r="S777" s="392"/>
      <c r="T777" s="392"/>
      <c r="U777" s="392"/>
      <c r="V777" s="392"/>
      <c r="W777" s="392"/>
      <c r="X777" s="392"/>
      <c r="Y777" s="392"/>
      <c r="Z777" s="392"/>
    </row>
    <row r="778" spans="1:26" ht="15.75" customHeight="1">
      <c r="A778" s="392"/>
      <c r="B778" s="392"/>
      <c r="C778" s="392"/>
      <c r="D778" s="392"/>
      <c r="E778" s="392"/>
      <c r="F778" s="392"/>
      <c r="G778" s="392"/>
      <c r="H778" s="392"/>
      <c r="I778" s="392"/>
      <c r="J778" s="392"/>
      <c r="K778" s="392"/>
      <c r="L778" s="392"/>
      <c r="M778" s="392"/>
      <c r="N778" s="392"/>
      <c r="O778" s="392"/>
      <c r="P778" s="392"/>
      <c r="Q778" s="392"/>
      <c r="R778" s="392"/>
      <c r="S778" s="392"/>
      <c r="T778" s="392"/>
      <c r="U778" s="392"/>
      <c r="V778" s="392"/>
      <c r="W778" s="392"/>
      <c r="X778" s="392"/>
      <c r="Y778" s="392"/>
      <c r="Z778" s="392"/>
    </row>
    <row r="779" spans="1:26" ht="15.75" customHeight="1">
      <c r="A779" s="392"/>
      <c r="B779" s="392"/>
      <c r="C779" s="392"/>
      <c r="D779" s="392"/>
      <c r="E779" s="392"/>
      <c r="F779" s="392"/>
      <c r="G779" s="392"/>
      <c r="H779" s="392"/>
      <c r="I779" s="392"/>
      <c r="J779" s="392"/>
      <c r="K779" s="392"/>
      <c r="L779" s="392"/>
      <c r="M779" s="392"/>
      <c r="N779" s="392"/>
      <c r="O779" s="392"/>
      <c r="P779" s="392"/>
      <c r="Q779" s="392"/>
      <c r="R779" s="392"/>
      <c r="S779" s="392"/>
      <c r="T779" s="392"/>
      <c r="U779" s="392"/>
      <c r="V779" s="392"/>
      <c r="W779" s="392"/>
      <c r="X779" s="392"/>
      <c r="Y779" s="392"/>
      <c r="Z779" s="392"/>
    </row>
    <row r="780" spans="1:26" ht="15.75" customHeight="1">
      <c r="A780" s="392"/>
      <c r="B780" s="392"/>
      <c r="C780" s="392"/>
      <c r="D780" s="392"/>
      <c r="E780" s="392"/>
      <c r="F780" s="392"/>
      <c r="G780" s="392"/>
      <c r="H780" s="392"/>
      <c r="I780" s="392"/>
      <c r="J780" s="392"/>
      <c r="K780" s="392"/>
      <c r="L780" s="392"/>
      <c r="M780" s="392"/>
      <c r="N780" s="392"/>
      <c r="O780" s="392"/>
      <c r="P780" s="392"/>
      <c r="Q780" s="392"/>
      <c r="R780" s="392"/>
      <c r="S780" s="392"/>
      <c r="T780" s="392"/>
      <c r="U780" s="392"/>
      <c r="V780" s="392"/>
      <c r="W780" s="392"/>
      <c r="X780" s="392"/>
      <c r="Y780" s="392"/>
      <c r="Z780" s="392"/>
    </row>
    <row r="781" spans="1:26" ht="15.75" customHeight="1">
      <c r="A781" s="392"/>
      <c r="B781" s="392"/>
      <c r="C781" s="392"/>
      <c r="D781" s="392"/>
      <c r="E781" s="392"/>
      <c r="F781" s="392"/>
      <c r="G781" s="392"/>
      <c r="H781" s="392"/>
      <c r="I781" s="392"/>
      <c r="J781" s="392"/>
      <c r="K781" s="392"/>
      <c r="L781" s="392"/>
      <c r="M781" s="392"/>
      <c r="N781" s="392"/>
      <c r="O781" s="392"/>
      <c r="P781" s="392"/>
      <c r="Q781" s="392"/>
      <c r="R781" s="392"/>
      <c r="S781" s="392"/>
      <c r="T781" s="392"/>
      <c r="U781" s="392"/>
      <c r="V781" s="392"/>
      <c r="W781" s="392"/>
      <c r="X781" s="392"/>
      <c r="Y781" s="392"/>
      <c r="Z781" s="392"/>
    </row>
    <row r="782" spans="1:26" ht="15.75" customHeight="1">
      <c r="A782" s="392"/>
      <c r="B782" s="392"/>
      <c r="C782" s="392"/>
      <c r="D782" s="392"/>
      <c r="E782" s="392"/>
      <c r="F782" s="392"/>
      <c r="G782" s="392"/>
      <c r="H782" s="392"/>
      <c r="I782" s="392"/>
      <c r="J782" s="392"/>
      <c r="K782" s="392"/>
      <c r="L782" s="392"/>
      <c r="M782" s="392"/>
      <c r="N782" s="392"/>
      <c r="O782" s="392"/>
      <c r="P782" s="392"/>
      <c r="Q782" s="392"/>
      <c r="R782" s="392"/>
      <c r="S782" s="392"/>
      <c r="T782" s="392"/>
      <c r="U782" s="392"/>
      <c r="V782" s="392"/>
      <c r="W782" s="392"/>
      <c r="X782" s="392"/>
      <c r="Y782" s="392"/>
      <c r="Z782" s="392"/>
    </row>
    <row r="783" spans="1:26" ht="15.75" customHeight="1">
      <c r="A783" s="392"/>
      <c r="B783" s="392"/>
      <c r="C783" s="392"/>
      <c r="D783" s="392"/>
      <c r="E783" s="392"/>
      <c r="F783" s="392"/>
      <c r="G783" s="392"/>
      <c r="H783" s="392"/>
      <c r="I783" s="392"/>
      <c r="J783" s="392"/>
      <c r="K783" s="392"/>
      <c r="L783" s="392"/>
      <c r="M783" s="392"/>
      <c r="N783" s="392"/>
      <c r="O783" s="392"/>
      <c r="P783" s="392"/>
      <c r="Q783" s="392"/>
      <c r="R783" s="392"/>
      <c r="S783" s="392"/>
      <c r="T783" s="392"/>
      <c r="U783" s="392"/>
      <c r="V783" s="392"/>
      <c r="W783" s="392"/>
      <c r="X783" s="392"/>
      <c r="Y783" s="392"/>
      <c r="Z783" s="392"/>
    </row>
    <row r="784" spans="1:26" ht="15.75" customHeight="1">
      <c r="A784" s="392"/>
      <c r="B784" s="392"/>
      <c r="C784" s="392"/>
      <c r="D784" s="392"/>
      <c r="E784" s="392"/>
      <c r="F784" s="392"/>
      <c r="G784" s="392"/>
      <c r="H784" s="392"/>
      <c r="I784" s="392"/>
      <c r="J784" s="392"/>
      <c r="K784" s="392"/>
      <c r="L784" s="392"/>
      <c r="M784" s="392"/>
      <c r="N784" s="392"/>
      <c r="O784" s="392"/>
      <c r="P784" s="392"/>
      <c r="Q784" s="392"/>
      <c r="R784" s="392"/>
      <c r="S784" s="392"/>
      <c r="T784" s="392"/>
      <c r="U784" s="392"/>
      <c r="V784" s="392"/>
      <c r="W784" s="392"/>
      <c r="X784" s="392"/>
      <c r="Y784" s="392"/>
      <c r="Z784" s="392"/>
    </row>
    <row r="785" spans="1:26" ht="15.75" customHeight="1">
      <c r="A785" s="392"/>
      <c r="B785" s="392"/>
      <c r="C785" s="392"/>
      <c r="D785" s="392"/>
      <c r="E785" s="392"/>
      <c r="F785" s="392"/>
      <c r="G785" s="392"/>
      <c r="H785" s="392"/>
      <c r="I785" s="392"/>
      <c r="J785" s="392"/>
      <c r="K785" s="392"/>
      <c r="L785" s="392"/>
      <c r="M785" s="392"/>
      <c r="N785" s="392"/>
      <c r="O785" s="392"/>
      <c r="P785" s="392"/>
      <c r="Q785" s="392"/>
      <c r="R785" s="392"/>
      <c r="S785" s="392"/>
      <c r="T785" s="392"/>
      <c r="U785" s="392"/>
      <c r="V785" s="392"/>
      <c r="W785" s="392"/>
      <c r="X785" s="392"/>
      <c r="Y785" s="392"/>
      <c r="Z785" s="392"/>
    </row>
    <row r="786" spans="1:26" ht="15.75" customHeight="1">
      <c r="A786" s="392"/>
      <c r="B786" s="392"/>
      <c r="C786" s="392"/>
      <c r="D786" s="392"/>
      <c r="E786" s="392"/>
      <c r="F786" s="392"/>
      <c r="G786" s="392"/>
      <c r="H786" s="392"/>
      <c r="I786" s="392"/>
      <c r="J786" s="392"/>
      <c r="K786" s="392"/>
      <c r="L786" s="392"/>
      <c r="M786" s="392"/>
      <c r="N786" s="392"/>
      <c r="O786" s="392"/>
      <c r="P786" s="392"/>
      <c r="Q786" s="392"/>
      <c r="R786" s="392"/>
      <c r="S786" s="392"/>
      <c r="T786" s="392"/>
      <c r="U786" s="392"/>
      <c r="V786" s="392"/>
      <c r="W786" s="392"/>
      <c r="X786" s="392"/>
      <c r="Y786" s="392"/>
      <c r="Z786" s="392"/>
    </row>
    <row r="787" spans="1:26" ht="15.75" customHeight="1">
      <c r="A787" s="392"/>
      <c r="B787" s="392"/>
      <c r="C787" s="392"/>
      <c r="D787" s="392"/>
      <c r="E787" s="392"/>
      <c r="F787" s="392"/>
      <c r="G787" s="392"/>
      <c r="H787" s="392"/>
      <c r="I787" s="392"/>
      <c r="J787" s="392"/>
      <c r="K787" s="392"/>
      <c r="L787" s="392"/>
      <c r="M787" s="392"/>
      <c r="N787" s="392"/>
      <c r="O787" s="392"/>
      <c r="P787" s="392"/>
      <c r="Q787" s="392"/>
      <c r="R787" s="392"/>
      <c r="S787" s="392"/>
      <c r="T787" s="392"/>
      <c r="U787" s="392"/>
      <c r="V787" s="392"/>
      <c r="W787" s="392"/>
      <c r="X787" s="392"/>
      <c r="Y787" s="392"/>
      <c r="Z787" s="392"/>
    </row>
    <row r="788" spans="1:26" ht="15.75" customHeight="1">
      <c r="A788" s="392"/>
      <c r="B788" s="392"/>
      <c r="C788" s="392"/>
      <c r="D788" s="392"/>
      <c r="E788" s="392"/>
      <c r="F788" s="392"/>
      <c r="G788" s="392"/>
      <c r="H788" s="392"/>
      <c r="I788" s="392"/>
      <c r="J788" s="392"/>
      <c r="K788" s="392"/>
      <c r="L788" s="392"/>
      <c r="M788" s="392"/>
      <c r="N788" s="392"/>
      <c r="O788" s="392"/>
      <c r="P788" s="392"/>
      <c r="Q788" s="392"/>
      <c r="R788" s="392"/>
      <c r="S788" s="392"/>
      <c r="T788" s="392"/>
      <c r="U788" s="392"/>
      <c r="V788" s="392"/>
      <c r="W788" s="392"/>
      <c r="X788" s="392"/>
      <c r="Y788" s="392"/>
      <c r="Z788" s="392"/>
    </row>
    <row r="789" spans="1:26" ht="15.75" customHeight="1">
      <c r="A789" s="392"/>
      <c r="B789" s="392"/>
      <c r="C789" s="392"/>
      <c r="D789" s="392"/>
      <c r="E789" s="392"/>
      <c r="F789" s="392"/>
      <c r="G789" s="392"/>
      <c r="H789" s="392"/>
      <c r="I789" s="392"/>
      <c r="J789" s="392"/>
      <c r="K789" s="392"/>
      <c r="L789" s="392"/>
      <c r="M789" s="392"/>
      <c r="N789" s="392"/>
      <c r="O789" s="392"/>
      <c r="P789" s="392"/>
      <c r="Q789" s="392"/>
      <c r="R789" s="392"/>
      <c r="S789" s="392"/>
      <c r="T789" s="392"/>
      <c r="U789" s="392"/>
      <c r="V789" s="392"/>
      <c r="W789" s="392"/>
      <c r="X789" s="392"/>
      <c r="Y789" s="392"/>
      <c r="Z789" s="392"/>
    </row>
    <row r="790" spans="1:26" ht="15.75" customHeight="1">
      <c r="A790" s="392"/>
      <c r="B790" s="392"/>
      <c r="C790" s="392"/>
      <c r="D790" s="392"/>
      <c r="E790" s="392"/>
      <c r="F790" s="392"/>
      <c r="G790" s="392"/>
      <c r="H790" s="392"/>
      <c r="I790" s="392"/>
      <c r="J790" s="392"/>
      <c r="K790" s="392"/>
      <c r="L790" s="392"/>
      <c r="M790" s="392"/>
      <c r="N790" s="392"/>
      <c r="O790" s="392"/>
      <c r="P790" s="392"/>
      <c r="Q790" s="392"/>
      <c r="R790" s="392"/>
      <c r="S790" s="392"/>
      <c r="T790" s="392"/>
      <c r="U790" s="392"/>
      <c r="V790" s="392"/>
      <c r="W790" s="392"/>
      <c r="X790" s="392"/>
      <c r="Y790" s="392"/>
      <c r="Z790" s="392"/>
    </row>
    <row r="791" spans="1:26" ht="15.75" customHeight="1">
      <c r="A791" s="392"/>
      <c r="B791" s="392"/>
      <c r="C791" s="392"/>
      <c r="D791" s="392"/>
      <c r="E791" s="392"/>
      <c r="F791" s="392"/>
      <c r="G791" s="392"/>
      <c r="H791" s="392"/>
      <c r="I791" s="392"/>
      <c r="J791" s="392"/>
      <c r="K791" s="392"/>
      <c r="L791" s="392"/>
      <c r="M791" s="392"/>
      <c r="N791" s="392"/>
      <c r="O791" s="392"/>
      <c r="P791" s="392"/>
      <c r="Q791" s="392"/>
      <c r="R791" s="392"/>
      <c r="S791" s="392"/>
      <c r="T791" s="392"/>
      <c r="U791" s="392"/>
      <c r="V791" s="392"/>
      <c r="W791" s="392"/>
      <c r="X791" s="392"/>
      <c r="Y791" s="392"/>
      <c r="Z791" s="392"/>
    </row>
    <row r="792" spans="1:26" ht="15.75" customHeight="1">
      <c r="A792" s="392"/>
      <c r="B792" s="392"/>
      <c r="C792" s="392"/>
      <c r="D792" s="392"/>
      <c r="E792" s="392"/>
      <c r="F792" s="392"/>
      <c r="G792" s="392"/>
      <c r="H792" s="392"/>
      <c r="I792" s="392"/>
      <c r="J792" s="392"/>
      <c r="K792" s="392"/>
      <c r="L792" s="392"/>
      <c r="M792" s="392"/>
      <c r="N792" s="392"/>
      <c r="O792" s="392"/>
      <c r="P792" s="392"/>
      <c r="Q792" s="392"/>
      <c r="R792" s="392"/>
      <c r="S792" s="392"/>
      <c r="T792" s="392"/>
      <c r="U792" s="392"/>
      <c r="V792" s="392"/>
      <c r="W792" s="392"/>
      <c r="X792" s="392"/>
      <c r="Y792" s="392"/>
      <c r="Z792" s="392"/>
    </row>
    <row r="793" spans="1:26" ht="15.75" customHeight="1">
      <c r="A793" s="392"/>
      <c r="B793" s="392"/>
      <c r="C793" s="392"/>
      <c r="D793" s="392"/>
      <c r="E793" s="392"/>
      <c r="F793" s="392"/>
      <c r="G793" s="392"/>
      <c r="H793" s="392"/>
      <c r="I793" s="392"/>
      <c r="J793" s="392"/>
      <c r="K793" s="392"/>
      <c r="L793" s="392"/>
      <c r="M793" s="392"/>
      <c r="N793" s="392"/>
      <c r="O793" s="392"/>
      <c r="P793" s="392"/>
      <c r="Q793" s="392"/>
      <c r="R793" s="392"/>
      <c r="S793" s="392"/>
      <c r="T793" s="392"/>
      <c r="U793" s="392"/>
      <c r="V793" s="392"/>
      <c r="W793" s="392"/>
      <c r="X793" s="392"/>
      <c r="Y793" s="392"/>
      <c r="Z793" s="392"/>
    </row>
    <row r="794" spans="1:26" ht="15.75" customHeight="1">
      <c r="A794" s="392"/>
      <c r="B794" s="392"/>
      <c r="C794" s="392"/>
      <c r="D794" s="392"/>
      <c r="E794" s="392"/>
      <c r="F794" s="392"/>
      <c r="G794" s="392"/>
      <c r="H794" s="392"/>
      <c r="I794" s="392"/>
      <c r="J794" s="392"/>
      <c r="K794" s="392"/>
      <c r="L794" s="392"/>
      <c r="M794" s="392"/>
      <c r="N794" s="392"/>
      <c r="O794" s="392"/>
      <c r="P794" s="392"/>
      <c r="Q794" s="392"/>
      <c r="R794" s="392"/>
      <c r="S794" s="392"/>
      <c r="T794" s="392"/>
      <c r="U794" s="392"/>
      <c r="V794" s="392"/>
      <c r="W794" s="392"/>
      <c r="X794" s="392"/>
      <c r="Y794" s="392"/>
      <c r="Z794" s="392"/>
    </row>
    <row r="795" spans="1:26" ht="15.75" customHeight="1">
      <c r="A795" s="392"/>
      <c r="B795" s="392"/>
      <c r="C795" s="392"/>
      <c r="D795" s="392"/>
      <c r="E795" s="392"/>
      <c r="F795" s="392"/>
      <c r="G795" s="392"/>
      <c r="H795" s="392"/>
      <c r="I795" s="392"/>
      <c r="J795" s="392"/>
      <c r="K795" s="392"/>
      <c r="L795" s="392"/>
      <c r="M795" s="392"/>
      <c r="N795" s="392"/>
      <c r="O795" s="392"/>
      <c r="P795" s="392"/>
      <c r="Q795" s="392"/>
      <c r="R795" s="392"/>
      <c r="S795" s="392"/>
      <c r="T795" s="392"/>
      <c r="U795" s="392"/>
      <c r="V795" s="392"/>
      <c r="W795" s="392"/>
      <c r="X795" s="392"/>
      <c r="Y795" s="392"/>
      <c r="Z795" s="392"/>
    </row>
    <row r="796" spans="1:26" ht="15.75" customHeight="1">
      <c r="A796" s="392"/>
      <c r="B796" s="392"/>
      <c r="C796" s="392"/>
      <c r="D796" s="392"/>
      <c r="E796" s="392"/>
      <c r="F796" s="392"/>
      <c r="G796" s="392"/>
      <c r="H796" s="392"/>
      <c r="I796" s="392"/>
      <c r="J796" s="392"/>
      <c r="K796" s="392"/>
      <c r="L796" s="392"/>
      <c r="M796" s="392"/>
      <c r="N796" s="392"/>
      <c r="O796" s="392"/>
      <c r="P796" s="392"/>
      <c r="Q796" s="392"/>
      <c r="R796" s="392"/>
      <c r="S796" s="392"/>
      <c r="T796" s="392"/>
      <c r="U796" s="392"/>
      <c r="V796" s="392"/>
      <c r="W796" s="392"/>
      <c r="X796" s="392"/>
      <c r="Y796" s="392"/>
      <c r="Z796" s="392"/>
    </row>
    <row r="797" spans="1:26" ht="15.75" customHeight="1">
      <c r="A797" s="392"/>
      <c r="B797" s="392"/>
      <c r="C797" s="392"/>
      <c r="D797" s="392"/>
      <c r="E797" s="392"/>
      <c r="F797" s="392"/>
      <c r="G797" s="392"/>
      <c r="H797" s="392"/>
      <c r="I797" s="392"/>
      <c r="J797" s="392"/>
      <c r="K797" s="392"/>
      <c r="L797" s="392"/>
      <c r="M797" s="392"/>
      <c r="N797" s="392"/>
      <c r="O797" s="392"/>
      <c r="P797" s="392"/>
      <c r="Q797" s="392"/>
      <c r="R797" s="392"/>
      <c r="S797" s="392"/>
      <c r="T797" s="392"/>
      <c r="U797" s="392"/>
      <c r="V797" s="392"/>
      <c r="W797" s="392"/>
      <c r="X797" s="392"/>
      <c r="Y797" s="392"/>
      <c r="Z797" s="392"/>
    </row>
    <row r="798" spans="1:26" ht="15.75" customHeight="1">
      <c r="A798" s="392"/>
      <c r="B798" s="392"/>
      <c r="C798" s="392"/>
      <c r="D798" s="392"/>
      <c r="E798" s="392"/>
      <c r="F798" s="392"/>
      <c r="G798" s="392"/>
      <c r="H798" s="392"/>
      <c r="I798" s="392"/>
      <c r="J798" s="392"/>
      <c r="K798" s="392"/>
      <c r="L798" s="392"/>
      <c r="M798" s="392"/>
      <c r="N798" s="392"/>
      <c r="O798" s="392"/>
      <c r="P798" s="392"/>
      <c r="Q798" s="392"/>
      <c r="R798" s="392"/>
      <c r="S798" s="392"/>
      <c r="T798" s="392"/>
      <c r="U798" s="392"/>
      <c r="V798" s="392"/>
      <c r="W798" s="392"/>
      <c r="X798" s="392"/>
      <c r="Y798" s="392"/>
      <c r="Z798" s="392"/>
    </row>
    <row r="799" spans="1:26" ht="15.75" customHeight="1">
      <c r="A799" s="392"/>
      <c r="B799" s="392"/>
      <c r="C799" s="392"/>
      <c r="D799" s="392"/>
      <c r="E799" s="392"/>
      <c r="F799" s="392"/>
      <c r="G799" s="392"/>
      <c r="H799" s="392"/>
      <c r="I799" s="392"/>
      <c r="J799" s="392"/>
      <c r="K799" s="392"/>
      <c r="L799" s="392"/>
      <c r="M799" s="392"/>
      <c r="N799" s="392"/>
      <c r="O799" s="392"/>
      <c r="P799" s="392"/>
      <c r="Q799" s="392"/>
      <c r="R799" s="392"/>
      <c r="S799" s="392"/>
      <c r="T799" s="392"/>
      <c r="U799" s="392"/>
      <c r="V799" s="392"/>
      <c r="W799" s="392"/>
      <c r="X799" s="392"/>
      <c r="Y799" s="392"/>
      <c r="Z799" s="392"/>
    </row>
    <row r="800" spans="1:26" ht="15.75" customHeight="1">
      <c r="A800" s="392"/>
      <c r="B800" s="392"/>
      <c r="C800" s="392"/>
      <c r="D800" s="392"/>
      <c r="E800" s="392"/>
      <c r="F800" s="392"/>
      <c r="G800" s="392"/>
      <c r="H800" s="392"/>
      <c r="I800" s="392"/>
      <c r="J800" s="392"/>
      <c r="K800" s="392"/>
      <c r="L800" s="392"/>
      <c r="M800" s="392"/>
      <c r="N800" s="392"/>
      <c r="O800" s="392"/>
      <c r="P800" s="392"/>
      <c r="Q800" s="392"/>
      <c r="R800" s="392"/>
      <c r="S800" s="392"/>
      <c r="T800" s="392"/>
      <c r="U800" s="392"/>
      <c r="V800" s="392"/>
      <c r="W800" s="392"/>
      <c r="X800" s="392"/>
      <c r="Y800" s="392"/>
      <c r="Z800" s="392"/>
    </row>
    <row r="801" spans="1:26" ht="15.75" customHeight="1">
      <c r="A801" s="392"/>
      <c r="B801" s="392"/>
      <c r="C801" s="392"/>
      <c r="D801" s="392"/>
      <c r="E801" s="392"/>
      <c r="F801" s="392"/>
      <c r="G801" s="392"/>
      <c r="H801" s="392"/>
      <c r="I801" s="392"/>
      <c r="J801" s="392"/>
      <c r="K801" s="392"/>
      <c r="L801" s="392"/>
      <c r="M801" s="392"/>
      <c r="N801" s="392"/>
      <c r="O801" s="392"/>
      <c r="P801" s="392"/>
      <c r="Q801" s="392"/>
      <c r="R801" s="392"/>
      <c r="S801" s="392"/>
      <c r="T801" s="392"/>
      <c r="U801" s="392"/>
      <c r="V801" s="392"/>
      <c r="W801" s="392"/>
      <c r="X801" s="392"/>
      <c r="Y801" s="392"/>
      <c r="Z801" s="392"/>
    </row>
    <row r="802" spans="1:26" ht="15.75" customHeight="1">
      <c r="A802" s="392"/>
      <c r="B802" s="392"/>
      <c r="C802" s="392"/>
      <c r="D802" s="392"/>
      <c r="E802" s="392"/>
      <c r="F802" s="392"/>
      <c r="G802" s="392"/>
      <c r="H802" s="392"/>
      <c r="I802" s="392"/>
      <c r="J802" s="392"/>
      <c r="K802" s="392"/>
      <c r="L802" s="392"/>
      <c r="M802" s="392"/>
      <c r="N802" s="392"/>
      <c r="O802" s="392"/>
      <c r="P802" s="392"/>
      <c r="Q802" s="392"/>
      <c r="R802" s="392"/>
      <c r="S802" s="392"/>
      <c r="T802" s="392"/>
      <c r="U802" s="392"/>
      <c r="V802" s="392"/>
      <c r="W802" s="392"/>
      <c r="X802" s="392"/>
      <c r="Y802" s="392"/>
      <c r="Z802" s="392"/>
    </row>
    <row r="803" spans="1:26" ht="15.75" customHeight="1">
      <c r="A803" s="392"/>
      <c r="B803" s="392"/>
      <c r="C803" s="392"/>
      <c r="D803" s="392"/>
      <c r="E803" s="392"/>
      <c r="F803" s="392"/>
      <c r="G803" s="392"/>
      <c r="H803" s="392"/>
      <c r="I803" s="392"/>
      <c r="J803" s="392"/>
      <c r="K803" s="392"/>
      <c r="L803" s="392"/>
      <c r="M803" s="392"/>
      <c r="N803" s="392"/>
      <c r="O803" s="392"/>
      <c r="P803" s="392"/>
      <c r="Q803" s="392"/>
      <c r="R803" s="392"/>
      <c r="S803" s="392"/>
      <c r="T803" s="392"/>
      <c r="U803" s="392"/>
      <c r="V803" s="392"/>
      <c r="W803" s="392"/>
      <c r="X803" s="392"/>
      <c r="Y803" s="392"/>
      <c r="Z803" s="392"/>
    </row>
    <row r="804" spans="1:26" ht="15.75" customHeight="1">
      <c r="A804" s="392"/>
      <c r="B804" s="392"/>
      <c r="C804" s="392"/>
      <c r="D804" s="392"/>
      <c r="E804" s="392"/>
      <c r="F804" s="392"/>
      <c r="G804" s="392"/>
      <c r="H804" s="392"/>
      <c r="I804" s="392"/>
      <c r="J804" s="392"/>
      <c r="K804" s="392"/>
      <c r="L804" s="392"/>
      <c r="M804" s="392"/>
      <c r="N804" s="392"/>
      <c r="O804" s="392"/>
      <c r="P804" s="392"/>
      <c r="Q804" s="392"/>
      <c r="R804" s="392"/>
      <c r="S804" s="392"/>
      <c r="T804" s="392"/>
      <c r="U804" s="392"/>
      <c r="V804" s="392"/>
      <c r="W804" s="392"/>
      <c r="X804" s="392"/>
      <c r="Y804" s="392"/>
      <c r="Z804" s="392"/>
    </row>
    <row r="805" spans="1:26" ht="15.75" customHeight="1">
      <c r="A805" s="392"/>
      <c r="B805" s="392"/>
      <c r="C805" s="392"/>
      <c r="D805" s="392"/>
      <c r="E805" s="392"/>
      <c r="F805" s="392"/>
      <c r="G805" s="392"/>
      <c r="H805" s="392"/>
      <c r="I805" s="392"/>
      <c r="J805" s="392"/>
      <c r="K805" s="392"/>
      <c r="L805" s="392"/>
      <c r="M805" s="392"/>
      <c r="N805" s="392"/>
      <c r="O805" s="392"/>
      <c r="P805" s="392"/>
      <c r="Q805" s="392"/>
      <c r="R805" s="392"/>
      <c r="S805" s="392"/>
      <c r="T805" s="392"/>
      <c r="U805" s="392"/>
      <c r="V805" s="392"/>
      <c r="W805" s="392"/>
      <c r="X805" s="392"/>
      <c r="Y805" s="392"/>
      <c r="Z805" s="392"/>
    </row>
    <row r="806" spans="1:26" ht="15.75" customHeight="1">
      <c r="A806" s="392"/>
      <c r="B806" s="392"/>
      <c r="C806" s="392"/>
      <c r="D806" s="392"/>
      <c r="E806" s="392"/>
      <c r="F806" s="392"/>
      <c r="G806" s="392"/>
      <c r="H806" s="392"/>
      <c r="I806" s="392"/>
      <c r="J806" s="392"/>
      <c r="K806" s="392"/>
      <c r="L806" s="392"/>
      <c r="M806" s="392"/>
      <c r="N806" s="392"/>
      <c r="O806" s="392"/>
      <c r="P806" s="392"/>
      <c r="Q806" s="392"/>
      <c r="R806" s="392"/>
      <c r="S806" s="392"/>
      <c r="T806" s="392"/>
      <c r="U806" s="392"/>
      <c r="V806" s="392"/>
      <c r="W806" s="392"/>
      <c r="X806" s="392"/>
      <c r="Y806" s="392"/>
      <c r="Z806" s="392"/>
    </row>
    <row r="807" spans="1:26" ht="15.75" customHeight="1">
      <c r="A807" s="392"/>
      <c r="B807" s="392"/>
      <c r="C807" s="392"/>
      <c r="D807" s="392"/>
      <c r="E807" s="392"/>
      <c r="F807" s="392"/>
      <c r="G807" s="392"/>
      <c r="H807" s="392"/>
      <c r="I807" s="392"/>
      <c r="J807" s="392"/>
      <c r="K807" s="392"/>
      <c r="L807" s="392"/>
      <c r="M807" s="392"/>
      <c r="N807" s="392"/>
      <c r="O807" s="392"/>
      <c r="P807" s="392"/>
      <c r="Q807" s="392"/>
      <c r="R807" s="392"/>
      <c r="S807" s="392"/>
      <c r="T807" s="392"/>
      <c r="U807" s="392"/>
      <c r="V807" s="392"/>
      <c r="W807" s="392"/>
      <c r="X807" s="392"/>
      <c r="Y807" s="392"/>
      <c r="Z807" s="392"/>
    </row>
    <row r="808" spans="1:26" ht="15.75" customHeight="1">
      <c r="A808" s="392"/>
      <c r="B808" s="392"/>
      <c r="C808" s="392"/>
      <c r="D808" s="392"/>
      <c r="E808" s="392"/>
      <c r="F808" s="392"/>
      <c r="G808" s="392"/>
      <c r="H808" s="392"/>
      <c r="I808" s="392"/>
      <c r="J808" s="392"/>
      <c r="K808" s="392"/>
      <c r="L808" s="392"/>
      <c r="M808" s="392"/>
      <c r="N808" s="392"/>
      <c r="O808" s="392"/>
      <c r="P808" s="392"/>
      <c r="Q808" s="392"/>
      <c r="R808" s="392"/>
      <c r="S808" s="392"/>
      <c r="T808" s="392"/>
      <c r="U808" s="392"/>
      <c r="V808" s="392"/>
      <c r="W808" s="392"/>
      <c r="X808" s="392"/>
      <c r="Y808" s="392"/>
      <c r="Z808" s="392"/>
    </row>
    <row r="809" spans="1:26" ht="15.75" customHeight="1">
      <c r="A809" s="392"/>
      <c r="B809" s="392"/>
      <c r="C809" s="392"/>
      <c r="D809" s="392"/>
      <c r="E809" s="392"/>
      <c r="F809" s="392"/>
      <c r="G809" s="392"/>
      <c r="H809" s="392"/>
      <c r="I809" s="392"/>
      <c r="J809" s="392"/>
      <c r="K809" s="392"/>
      <c r="L809" s="392"/>
      <c r="M809" s="392"/>
      <c r="N809" s="392"/>
      <c r="O809" s="392"/>
      <c r="P809" s="392"/>
      <c r="Q809" s="392"/>
      <c r="R809" s="392"/>
      <c r="S809" s="392"/>
      <c r="T809" s="392"/>
      <c r="U809" s="392"/>
      <c r="V809" s="392"/>
      <c r="W809" s="392"/>
      <c r="X809" s="392"/>
      <c r="Y809" s="392"/>
      <c r="Z809" s="392"/>
    </row>
    <row r="810" spans="1:26" ht="15.75" customHeight="1">
      <c r="A810" s="392"/>
      <c r="B810" s="392"/>
      <c r="C810" s="392"/>
      <c r="D810" s="392"/>
      <c r="E810" s="392"/>
      <c r="F810" s="392"/>
      <c r="G810" s="392"/>
      <c r="H810" s="392"/>
      <c r="I810" s="392"/>
      <c r="J810" s="392"/>
      <c r="K810" s="392"/>
      <c r="L810" s="392"/>
      <c r="M810" s="392"/>
      <c r="N810" s="392"/>
      <c r="O810" s="392"/>
      <c r="P810" s="392"/>
      <c r="Q810" s="392"/>
      <c r="R810" s="392"/>
      <c r="S810" s="392"/>
      <c r="T810" s="392"/>
      <c r="U810" s="392"/>
      <c r="V810" s="392"/>
      <c r="W810" s="392"/>
      <c r="X810" s="392"/>
      <c r="Y810" s="392"/>
      <c r="Z810" s="392"/>
    </row>
    <row r="811" spans="1:26" ht="15.75" customHeight="1">
      <c r="A811" s="392"/>
      <c r="B811" s="392"/>
      <c r="C811" s="392"/>
      <c r="D811" s="392"/>
      <c r="E811" s="392"/>
      <c r="F811" s="392"/>
      <c r="G811" s="392"/>
      <c r="H811" s="392"/>
      <c r="I811" s="392"/>
      <c r="J811" s="392"/>
      <c r="K811" s="392"/>
      <c r="L811" s="392"/>
      <c r="M811" s="392"/>
      <c r="N811" s="392"/>
      <c r="O811" s="392"/>
      <c r="P811" s="392"/>
      <c r="Q811" s="392"/>
      <c r="R811" s="392"/>
      <c r="S811" s="392"/>
      <c r="T811" s="392"/>
      <c r="U811" s="392"/>
      <c r="V811" s="392"/>
      <c r="W811" s="392"/>
      <c r="X811" s="392"/>
      <c r="Y811" s="392"/>
      <c r="Z811" s="392"/>
    </row>
    <row r="812" spans="1:26" ht="15.75" customHeight="1">
      <c r="A812" s="392"/>
      <c r="B812" s="392"/>
      <c r="C812" s="392"/>
      <c r="D812" s="392"/>
      <c r="E812" s="392"/>
      <c r="F812" s="392"/>
      <c r="G812" s="392"/>
      <c r="H812" s="392"/>
      <c r="I812" s="392"/>
      <c r="J812" s="392"/>
      <c r="K812" s="392"/>
      <c r="L812" s="392"/>
      <c r="M812" s="392"/>
      <c r="N812" s="392"/>
      <c r="O812" s="392"/>
      <c r="P812" s="392"/>
      <c r="Q812" s="392"/>
      <c r="R812" s="392"/>
      <c r="S812" s="392"/>
      <c r="T812" s="392"/>
      <c r="U812" s="392"/>
      <c r="V812" s="392"/>
      <c r="W812" s="392"/>
      <c r="X812" s="392"/>
      <c r="Y812" s="392"/>
      <c r="Z812" s="392"/>
    </row>
    <row r="813" spans="1:26" ht="15.75" customHeight="1">
      <c r="A813" s="392"/>
      <c r="B813" s="392"/>
      <c r="C813" s="392"/>
      <c r="D813" s="392"/>
      <c r="E813" s="392"/>
      <c r="F813" s="392"/>
      <c r="G813" s="392"/>
      <c r="H813" s="392"/>
      <c r="I813" s="392"/>
      <c r="J813" s="392"/>
      <c r="K813" s="392"/>
      <c r="L813" s="392"/>
      <c r="M813" s="392"/>
      <c r="N813" s="392"/>
      <c r="O813" s="392"/>
      <c r="P813" s="392"/>
      <c r="Q813" s="392"/>
      <c r="R813" s="392"/>
      <c r="S813" s="392"/>
      <c r="T813" s="392"/>
      <c r="U813" s="392"/>
      <c r="V813" s="392"/>
      <c r="W813" s="392"/>
      <c r="X813" s="392"/>
      <c r="Y813" s="392"/>
      <c r="Z813" s="392"/>
    </row>
    <row r="814" spans="1:26" ht="15.75" customHeight="1">
      <c r="A814" s="392"/>
      <c r="B814" s="392"/>
      <c r="C814" s="392"/>
      <c r="D814" s="392"/>
      <c r="E814" s="392"/>
      <c r="F814" s="392"/>
      <c r="G814" s="392"/>
      <c r="H814" s="392"/>
      <c r="I814" s="392"/>
      <c r="J814" s="392"/>
      <c r="K814" s="392"/>
      <c r="L814" s="392"/>
      <c r="M814" s="392"/>
      <c r="N814" s="392"/>
      <c r="O814" s="392"/>
      <c r="P814" s="392"/>
      <c r="Q814" s="392"/>
      <c r="R814" s="392"/>
      <c r="S814" s="392"/>
      <c r="T814" s="392"/>
      <c r="U814" s="392"/>
      <c r="V814" s="392"/>
      <c r="W814" s="392"/>
      <c r="X814" s="392"/>
      <c r="Y814" s="392"/>
      <c r="Z814" s="392"/>
    </row>
    <row r="815" spans="1:26" ht="15.75" customHeight="1">
      <c r="A815" s="392"/>
      <c r="B815" s="392"/>
      <c r="C815" s="392"/>
      <c r="D815" s="392"/>
      <c r="E815" s="392"/>
      <c r="F815" s="392"/>
      <c r="G815" s="392"/>
      <c r="H815" s="392"/>
      <c r="I815" s="392"/>
      <c r="J815" s="392"/>
      <c r="K815" s="392"/>
      <c r="L815" s="392"/>
      <c r="M815" s="392"/>
      <c r="N815" s="392"/>
      <c r="O815" s="392"/>
      <c r="P815" s="392"/>
      <c r="Q815" s="392"/>
      <c r="R815" s="392"/>
      <c r="S815" s="392"/>
      <c r="T815" s="392"/>
      <c r="U815" s="392"/>
      <c r="V815" s="392"/>
      <c r="W815" s="392"/>
      <c r="X815" s="392"/>
      <c r="Y815" s="392"/>
      <c r="Z815" s="392"/>
    </row>
    <row r="816" spans="1:26" ht="15.75" customHeight="1">
      <c r="A816" s="392"/>
      <c r="B816" s="392"/>
      <c r="C816" s="392"/>
      <c r="D816" s="392"/>
      <c r="E816" s="392"/>
      <c r="F816" s="392"/>
      <c r="G816" s="392"/>
      <c r="H816" s="392"/>
      <c r="I816" s="392"/>
      <c r="J816" s="392"/>
      <c r="K816" s="392"/>
      <c r="L816" s="392"/>
      <c r="M816" s="392"/>
      <c r="N816" s="392"/>
      <c r="O816" s="392"/>
      <c r="P816" s="392"/>
      <c r="Q816" s="392"/>
      <c r="R816" s="392"/>
      <c r="S816" s="392"/>
      <c r="T816" s="392"/>
      <c r="U816" s="392"/>
      <c r="V816" s="392"/>
      <c r="W816" s="392"/>
      <c r="X816" s="392"/>
      <c r="Y816" s="392"/>
      <c r="Z816" s="392"/>
    </row>
    <row r="817" spans="1:26" ht="15.75" customHeight="1">
      <c r="A817" s="392"/>
      <c r="B817" s="392"/>
      <c r="C817" s="392"/>
      <c r="D817" s="392"/>
      <c r="E817" s="392"/>
      <c r="F817" s="392"/>
      <c r="G817" s="392"/>
      <c r="H817" s="392"/>
      <c r="I817" s="392"/>
      <c r="J817" s="392"/>
      <c r="K817" s="392"/>
      <c r="L817" s="392"/>
      <c r="M817" s="392"/>
      <c r="N817" s="392"/>
      <c r="O817" s="392"/>
      <c r="P817" s="392"/>
      <c r="Q817" s="392"/>
      <c r="R817" s="392"/>
      <c r="S817" s="392"/>
      <c r="T817" s="392"/>
      <c r="U817" s="392"/>
      <c r="V817" s="392"/>
      <c r="W817" s="392"/>
      <c r="X817" s="392"/>
      <c r="Y817" s="392"/>
      <c r="Z817" s="392"/>
    </row>
    <row r="818" spans="1:26" ht="15.75" customHeight="1">
      <c r="A818" s="392"/>
      <c r="B818" s="392"/>
      <c r="C818" s="392"/>
      <c r="D818" s="392"/>
      <c r="E818" s="392"/>
      <c r="F818" s="392"/>
      <c r="G818" s="392"/>
      <c r="H818" s="392"/>
      <c r="I818" s="392"/>
      <c r="J818" s="392"/>
      <c r="K818" s="392"/>
      <c r="L818" s="392"/>
      <c r="M818" s="392"/>
      <c r="N818" s="392"/>
      <c r="O818" s="392"/>
      <c r="P818" s="392"/>
      <c r="Q818" s="392"/>
      <c r="R818" s="392"/>
      <c r="S818" s="392"/>
      <c r="T818" s="392"/>
      <c r="U818" s="392"/>
      <c r="V818" s="392"/>
      <c r="W818" s="392"/>
      <c r="X818" s="392"/>
      <c r="Y818" s="392"/>
      <c r="Z818" s="392"/>
    </row>
    <row r="819" spans="1:26" ht="15.75" customHeight="1">
      <c r="A819" s="392"/>
      <c r="B819" s="392"/>
      <c r="C819" s="392"/>
      <c r="D819" s="392"/>
      <c r="E819" s="392"/>
      <c r="F819" s="392"/>
      <c r="G819" s="392"/>
      <c r="H819" s="392"/>
      <c r="I819" s="392"/>
      <c r="J819" s="392"/>
      <c r="K819" s="392"/>
      <c r="L819" s="392"/>
      <c r="M819" s="392"/>
      <c r="N819" s="392"/>
      <c r="O819" s="392"/>
      <c r="P819" s="392"/>
      <c r="Q819" s="392"/>
      <c r="R819" s="392"/>
      <c r="S819" s="392"/>
      <c r="T819" s="392"/>
      <c r="U819" s="392"/>
      <c r="V819" s="392"/>
      <c r="W819" s="392"/>
      <c r="X819" s="392"/>
      <c r="Y819" s="392"/>
      <c r="Z819" s="392"/>
    </row>
    <row r="820" spans="1:26" ht="15.75" customHeight="1">
      <c r="A820" s="392"/>
      <c r="B820" s="392"/>
      <c r="C820" s="392"/>
      <c r="D820" s="392"/>
      <c r="E820" s="392"/>
      <c r="F820" s="392"/>
      <c r="G820" s="392"/>
      <c r="H820" s="392"/>
      <c r="I820" s="392"/>
      <c r="J820" s="392"/>
      <c r="K820" s="392"/>
      <c r="L820" s="392"/>
      <c r="M820" s="392"/>
      <c r="N820" s="392"/>
      <c r="O820" s="392"/>
      <c r="P820" s="392"/>
      <c r="Q820" s="392"/>
      <c r="R820" s="392"/>
      <c r="S820" s="392"/>
      <c r="T820" s="392"/>
      <c r="U820" s="392"/>
      <c r="V820" s="392"/>
      <c r="W820" s="392"/>
      <c r="X820" s="392"/>
      <c r="Y820" s="392"/>
      <c r="Z820" s="392"/>
    </row>
    <row r="821" spans="1:26" ht="15.75" customHeight="1">
      <c r="A821" s="392"/>
      <c r="B821" s="392"/>
      <c r="C821" s="392"/>
      <c r="D821" s="392"/>
      <c r="E821" s="392"/>
      <c r="F821" s="392"/>
      <c r="G821" s="392"/>
      <c r="H821" s="392"/>
      <c r="I821" s="392"/>
      <c r="J821" s="392"/>
      <c r="K821" s="392"/>
      <c r="L821" s="392"/>
      <c r="M821" s="392"/>
      <c r="N821" s="392"/>
      <c r="O821" s="392"/>
      <c r="P821" s="392"/>
      <c r="Q821" s="392"/>
      <c r="R821" s="392"/>
      <c r="S821" s="392"/>
      <c r="T821" s="392"/>
      <c r="U821" s="392"/>
      <c r="V821" s="392"/>
      <c r="W821" s="392"/>
      <c r="X821" s="392"/>
      <c r="Y821" s="392"/>
      <c r="Z821" s="392"/>
    </row>
    <row r="822" spans="1:26" ht="15.75" customHeight="1">
      <c r="A822" s="392"/>
      <c r="B822" s="392"/>
      <c r="C822" s="392"/>
      <c r="D822" s="392"/>
      <c r="E822" s="392"/>
      <c r="F822" s="392"/>
      <c r="G822" s="392"/>
      <c r="H822" s="392"/>
      <c r="I822" s="392"/>
      <c r="J822" s="392"/>
      <c r="K822" s="392"/>
      <c r="L822" s="392"/>
      <c r="M822" s="392"/>
      <c r="N822" s="392"/>
      <c r="O822" s="392"/>
      <c r="P822" s="392"/>
      <c r="Q822" s="392"/>
      <c r="R822" s="392"/>
      <c r="S822" s="392"/>
      <c r="T822" s="392"/>
      <c r="U822" s="392"/>
      <c r="V822" s="392"/>
      <c r="W822" s="392"/>
      <c r="X822" s="392"/>
      <c r="Y822" s="392"/>
      <c r="Z822" s="392"/>
    </row>
    <row r="823" spans="1:26" ht="15.75" customHeight="1">
      <c r="A823" s="392"/>
      <c r="B823" s="392"/>
      <c r="C823" s="392"/>
      <c r="D823" s="392"/>
      <c r="E823" s="392"/>
      <c r="F823" s="392"/>
      <c r="G823" s="392"/>
      <c r="H823" s="392"/>
      <c r="I823" s="392"/>
      <c r="J823" s="392"/>
      <c r="K823" s="392"/>
      <c r="L823" s="392"/>
      <c r="M823" s="392"/>
      <c r="N823" s="392"/>
      <c r="O823" s="392"/>
      <c r="P823" s="392"/>
      <c r="Q823" s="392"/>
      <c r="R823" s="392"/>
      <c r="S823" s="392"/>
      <c r="T823" s="392"/>
      <c r="U823" s="392"/>
      <c r="V823" s="392"/>
      <c r="W823" s="392"/>
      <c r="X823" s="392"/>
      <c r="Y823" s="392"/>
      <c r="Z823" s="392"/>
    </row>
    <row r="824" spans="1:26" ht="15.75" customHeight="1">
      <c r="A824" s="392"/>
      <c r="B824" s="392"/>
      <c r="C824" s="392"/>
      <c r="D824" s="392"/>
      <c r="E824" s="392"/>
      <c r="F824" s="392"/>
      <c r="G824" s="392"/>
      <c r="H824" s="392"/>
      <c r="I824" s="392"/>
      <c r="J824" s="392"/>
      <c r="K824" s="392"/>
      <c r="L824" s="392"/>
      <c r="M824" s="392"/>
      <c r="N824" s="392"/>
      <c r="O824" s="392"/>
      <c r="P824" s="392"/>
      <c r="Q824" s="392"/>
      <c r="R824" s="392"/>
      <c r="S824" s="392"/>
      <c r="T824" s="392"/>
      <c r="U824" s="392"/>
      <c r="V824" s="392"/>
      <c r="W824" s="392"/>
      <c r="X824" s="392"/>
      <c r="Y824" s="392"/>
      <c r="Z824" s="392"/>
    </row>
    <row r="825" spans="1:26" ht="15.75" customHeight="1">
      <c r="A825" s="392"/>
      <c r="B825" s="392"/>
      <c r="C825" s="392"/>
      <c r="D825" s="392"/>
      <c r="E825" s="392"/>
      <c r="F825" s="392"/>
      <c r="G825" s="392"/>
      <c r="H825" s="392"/>
      <c r="I825" s="392"/>
      <c r="J825" s="392"/>
      <c r="K825" s="392"/>
      <c r="L825" s="392"/>
      <c r="M825" s="392"/>
      <c r="N825" s="392"/>
      <c r="O825" s="392"/>
      <c r="P825" s="392"/>
      <c r="Q825" s="392"/>
      <c r="R825" s="392"/>
      <c r="S825" s="392"/>
      <c r="T825" s="392"/>
      <c r="U825" s="392"/>
      <c r="V825" s="392"/>
      <c r="W825" s="392"/>
      <c r="X825" s="392"/>
      <c r="Y825" s="392"/>
      <c r="Z825" s="392"/>
    </row>
    <row r="826" spans="1:26" ht="15.75" customHeight="1">
      <c r="A826" s="392"/>
      <c r="B826" s="392"/>
      <c r="C826" s="392"/>
      <c r="D826" s="392"/>
      <c r="E826" s="392"/>
      <c r="F826" s="392"/>
      <c r="G826" s="392"/>
      <c r="H826" s="392"/>
      <c r="I826" s="392"/>
      <c r="J826" s="392"/>
      <c r="K826" s="392"/>
      <c r="L826" s="392"/>
      <c r="M826" s="392"/>
      <c r="N826" s="392"/>
      <c r="O826" s="392"/>
      <c r="P826" s="392"/>
      <c r="Q826" s="392"/>
      <c r="R826" s="392"/>
      <c r="S826" s="392"/>
      <c r="T826" s="392"/>
      <c r="U826" s="392"/>
      <c r="V826" s="392"/>
      <c r="W826" s="392"/>
      <c r="X826" s="392"/>
      <c r="Y826" s="392"/>
      <c r="Z826" s="392"/>
    </row>
    <row r="827" spans="1:26" ht="15.75" customHeight="1">
      <c r="A827" s="392"/>
      <c r="B827" s="392"/>
      <c r="C827" s="392"/>
      <c r="D827" s="392"/>
      <c r="E827" s="392"/>
      <c r="F827" s="392"/>
      <c r="G827" s="392"/>
      <c r="H827" s="392"/>
      <c r="I827" s="392"/>
      <c r="J827" s="392"/>
      <c r="K827" s="392"/>
      <c r="L827" s="392"/>
      <c r="M827" s="392"/>
      <c r="N827" s="392"/>
      <c r="O827" s="392"/>
      <c r="P827" s="392"/>
      <c r="Q827" s="392"/>
      <c r="R827" s="392"/>
      <c r="S827" s="392"/>
      <c r="T827" s="392"/>
      <c r="U827" s="392"/>
      <c r="V827" s="392"/>
      <c r="W827" s="392"/>
      <c r="X827" s="392"/>
      <c r="Y827" s="392"/>
      <c r="Z827" s="392"/>
    </row>
    <row r="828" spans="1:26" ht="15.75" customHeight="1">
      <c r="A828" s="392"/>
      <c r="B828" s="392"/>
      <c r="C828" s="392"/>
      <c r="D828" s="392"/>
      <c r="E828" s="392"/>
      <c r="F828" s="392"/>
      <c r="G828" s="392"/>
      <c r="H828" s="392"/>
      <c r="I828" s="392"/>
      <c r="J828" s="392"/>
      <c r="K828" s="392"/>
      <c r="L828" s="392"/>
      <c r="M828" s="392"/>
      <c r="N828" s="392"/>
      <c r="O828" s="392"/>
      <c r="P828" s="392"/>
      <c r="Q828" s="392"/>
      <c r="R828" s="392"/>
      <c r="S828" s="392"/>
      <c r="T828" s="392"/>
      <c r="U828" s="392"/>
      <c r="V828" s="392"/>
      <c r="W828" s="392"/>
      <c r="X828" s="392"/>
      <c r="Y828" s="392"/>
      <c r="Z828" s="392"/>
    </row>
    <row r="829" spans="1:26" ht="15.75" customHeight="1">
      <c r="A829" s="392"/>
      <c r="B829" s="392"/>
      <c r="C829" s="392"/>
      <c r="D829" s="392"/>
      <c r="E829" s="392"/>
      <c r="F829" s="392"/>
      <c r="G829" s="392"/>
      <c r="H829" s="392"/>
      <c r="I829" s="392"/>
      <c r="J829" s="392"/>
      <c r="K829" s="392"/>
      <c r="L829" s="392"/>
      <c r="M829" s="392"/>
      <c r="N829" s="392"/>
      <c r="O829" s="392"/>
      <c r="P829" s="392"/>
      <c r="Q829" s="392"/>
      <c r="R829" s="392"/>
      <c r="S829" s="392"/>
      <c r="T829" s="392"/>
      <c r="U829" s="392"/>
      <c r="V829" s="392"/>
      <c r="W829" s="392"/>
      <c r="X829" s="392"/>
      <c r="Y829" s="392"/>
      <c r="Z829" s="392"/>
    </row>
    <row r="830" spans="1:26" ht="15.75" customHeight="1">
      <c r="A830" s="392"/>
      <c r="B830" s="392"/>
      <c r="C830" s="392"/>
      <c r="D830" s="392"/>
      <c r="E830" s="392"/>
      <c r="F830" s="392"/>
      <c r="G830" s="392"/>
      <c r="H830" s="392"/>
      <c r="I830" s="392"/>
      <c r="J830" s="392"/>
      <c r="K830" s="392"/>
      <c r="L830" s="392"/>
      <c r="M830" s="392"/>
      <c r="N830" s="392"/>
      <c r="O830" s="392"/>
      <c r="P830" s="392"/>
      <c r="Q830" s="392"/>
      <c r="R830" s="392"/>
      <c r="S830" s="392"/>
      <c r="T830" s="392"/>
      <c r="U830" s="392"/>
      <c r="V830" s="392"/>
      <c r="W830" s="392"/>
      <c r="X830" s="392"/>
      <c r="Y830" s="392"/>
      <c r="Z830" s="392"/>
    </row>
    <row r="831" spans="1:26" ht="15.75" customHeight="1">
      <c r="A831" s="392"/>
      <c r="B831" s="392"/>
      <c r="C831" s="392"/>
      <c r="D831" s="392"/>
      <c r="E831" s="392"/>
      <c r="F831" s="392"/>
      <c r="G831" s="392"/>
      <c r="H831" s="392"/>
      <c r="I831" s="392"/>
      <c r="J831" s="392"/>
      <c r="K831" s="392"/>
      <c r="L831" s="392"/>
      <c r="M831" s="392"/>
      <c r="N831" s="392"/>
      <c r="O831" s="392"/>
      <c r="P831" s="392"/>
      <c r="Q831" s="392"/>
      <c r="R831" s="392"/>
      <c r="S831" s="392"/>
      <c r="T831" s="392"/>
      <c r="U831" s="392"/>
      <c r="V831" s="392"/>
      <c r="W831" s="392"/>
      <c r="X831" s="392"/>
      <c r="Y831" s="392"/>
      <c r="Z831" s="392"/>
    </row>
    <row r="832" spans="1:26" ht="15.75" customHeight="1">
      <c r="A832" s="392"/>
      <c r="B832" s="392"/>
      <c r="C832" s="392"/>
      <c r="D832" s="392"/>
      <c r="E832" s="392"/>
      <c r="F832" s="392"/>
      <c r="G832" s="392"/>
      <c r="H832" s="392"/>
      <c r="I832" s="392"/>
      <c r="J832" s="392"/>
      <c r="K832" s="392"/>
      <c r="L832" s="392"/>
      <c r="M832" s="392"/>
      <c r="N832" s="392"/>
      <c r="O832" s="392"/>
      <c r="P832" s="392"/>
      <c r="Q832" s="392"/>
      <c r="R832" s="392"/>
      <c r="S832" s="392"/>
      <c r="T832" s="392"/>
      <c r="U832" s="392"/>
      <c r="V832" s="392"/>
      <c r="W832" s="392"/>
      <c r="X832" s="392"/>
      <c r="Y832" s="392"/>
      <c r="Z832" s="392"/>
    </row>
    <row r="833" spans="1:26" ht="15.75" customHeight="1">
      <c r="A833" s="392"/>
      <c r="B833" s="392"/>
      <c r="C833" s="392"/>
      <c r="D833" s="392"/>
      <c r="E833" s="392"/>
      <c r="F833" s="392"/>
      <c r="G833" s="392"/>
      <c r="H833" s="392"/>
      <c r="I833" s="392"/>
      <c r="J833" s="392"/>
      <c r="K833" s="392"/>
      <c r="L833" s="392"/>
      <c r="M833" s="392"/>
      <c r="N833" s="392"/>
      <c r="O833" s="392"/>
      <c r="P833" s="392"/>
      <c r="Q833" s="392"/>
      <c r="R833" s="392"/>
      <c r="S833" s="392"/>
      <c r="T833" s="392"/>
      <c r="U833" s="392"/>
      <c r="V833" s="392"/>
      <c r="W833" s="392"/>
      <c r="X833" s="392"/>
      <c r="Y833" s="392"/>
      <c r="Z833" s="392"/>
    </row>
    <row r="834" spans="1:26" ht="15.75" customHeight="1">
      <c r="A834" s="392"/>
      <c r="B834" s="392"/>
      <c r="C834" s="392"/>
      <c r="D834" s="392"/>
      <c r="E834" s="392"/>
      <c r="F834" s="392"/>
      <c r="G834" s="392"/>
      <c r="H834" s="392"/>
      <c r="I834" s="392"/>
      <c r="J834" s="392"/>
      <c r="K834" s="392"/>
      <c r="L834" s="392"/>
      <c r="M834" s="392"/>
      <c r="N834" s="392"/>
      <c r="O834" s="392"/>
      <c r="P834" s="392"/>
      <c r="Q834" s="392"/>
      <c r="R834" s="392"/>
      <c r="S834" s="392"/>
      <c r="T834" s="392"/>
      <c r="U834" s="392"/>
      <c r="V834" s="392"/>
      <c r="W834" s="392"/>
      <c r="X834" s="392"/>
      <c r="Y834" s="392"/>
      <c r="Z834" s="392"/>
    </row>
    <row r="835" spans="1:26" ht="15.75" customHeight="1">
      <c r="A835" s="392"/>
      <c r="B835" s="392"/>
      <c r="C835" s="392"/>
      <c r="D835" s="392"/>
      <c r="E835" s="392"/>
      <c r="F835" s="392"/>
      <c r="G835" s="392"/>
      <c r="H835" s="392"/>
      <c r="I835" s="392"/>
      <c r="J835" s="392"/>
      <c r="K835" s="392"/>
      <c r="L835" s="392"/>
      <c r="M835" s="392"/>
      <c r="N835" s="392"/>
      <c r="O835" s="392"/>
      <c r="P835" s="392"/>
      <c r="Q835" s="392"/>
      <c r="R835" s="392"/>
      <c r="S835" s="392"/>
      <c r="T835" s="392"/>
      <c r="U835" s="392"/>
      <c r="V835" s="392"/>
      <c r="W835" s="392"/>
      <c r="X835" s="392"/>
      <c r="Y835" s="392"/>
      <c r="Z835" s="392"/>
    </row>
    <row r="836" spans="1:26" ht="15.75" customHeight="1">
      <c r="A836" s="392"/>
      <c r="B836" s="392"/>
      <c r="C836" s="392"/>
      <c r="D836" s="392"/>
      <c r="E836" s="392"/>
      <c r="F836" s="392"/>
      <c r="G836" s="392"/>
      <c r="H836" s="392"/>
      <c r="I836" s="392"/>
      <c r="J836" s="392"/>
      <c r="K836" s="392"/>
      <c r="L836" s="392"/>
      <c r="M836" s="392"/>
      <c r="N836" s="392"/>
      <c r="O836" s="392"/>
      <c r="P836" s="392"/>
      <c r="Q836" s="392"/>
      <c r="R836" s="392"/>
      <c r="S836" s="392"/>
      <c r="T836" s="392"/>
      <c r="U836" s="392"/>
      <c r="V836" s="392"/>
      <c r="W836" s="392"/>
      <c r="X836" s="392"/>
      <c r="Y836" s="392"/>
      <c r="Z836" s="392"/>
    </row>
    <row r="837" spans="1:26" ht="15.75" customHeight="1">
      <c r="A837" s="392"/>
      <c r="B837" s="392"/>
      <c r="C837" s="392"/>
      <c r="D837" s="392"/>
      <c r="E837" s="392"/>
      <c r="F837" s="392"/>
      <c r="G837" s="392"/>
      <c r="H837" s="392"/>
      <c r="I837" s="392"/>
      <c r="J837" s="392"/>
      <c r="K837" s="392"/>
      <c r="L837" s="392"/>
      <c r="M837" s="392"/>
      <c r="N837" s="392"/>
      <c r="O837" s="392"/>
      <c r="P837" s="392"/>
      <c r="Q837" s="392"/>
      <c r="R837" s="392"/>
      <c r="S837" s="392"/>
      <c r="T837" s="392"/>
      <c r="U837" s="392"/>
      <c r="V837" s="392"/>
      <c r="W837" s="392"/>
      <c r="X837" s="392"/>
      <c r="Y837" s="392"/>
      <c r="Z837" s="392"/>
    </row>
    <row r="838" spans="1:26" ht="15.75" customHeight="1">
      <c r="A838" s="392"/>
      <c r="B838" s="392"/>
      <c r="C838" s="392"/>
      <c r="D838" s="392"/>
      <c r="E838" s="392"/>
      <c r="F838" s="392"/>
      <c r="G838" s="392"/>
      <c r="H838" s="392"/>
      <c r="I838" s="392"/>
      <c r="J838" s="392"/>
      <c r="K838" s="392"/>
      <c r="L838" s="392"/>
      <c r="M838" s="392"/>
      <c r="N838" s="392"/>
      <c r="O838" s="392"/>
      <c r="P838" s="392"/>
      <c r="Q838" s="392"/>
      <c r="R838" s="392"/>
      <c r="S838" s="392"/>
      <c r="T838" s="392"/>
      <c r="U838" s="392"/>
      <c r="V838" s="392"/>
      <c r="W838" s="392"/>
      <c r="X838" s="392"/>
      <c r="Y838" s="392"/>
      <c r="Z838" s="392"/>
    </row>
    <row r="839" spans="1:26" ht="15.75" customHeight="1">
      <c r="A839" s="392"/>
      <c r="B839" s="392"/>
      <c r="C839" s="392"/>
      <c r="D839" s="392"/>
      <c r="E839" s="392"/>
      <c r="F839" s="392"/>
      <c r="G839" s="392"/>
      <c r="H839" s="392"/>
      <c r="I839" s="392"/>
      <c r="J839" s="392"/>
      <c r="K839" s="392"/>
      <c r="L839" s="392"/>
      <c r="M839" s="392"/>
      <c r="N839" s="392"/>
      <c r="O839" s="392"/>
      <c r="P839" s="392"/>
      <c r="Q839" s="392"/>
      <c r="R839" s="392"/>
      <c r="S839" s="392"/>
      <c r="T839" s="392"/>
      <c r="U839" s="392"/>
      <c r="V839" s="392"/>
      <c r="W839" s="392"/>
      <c r="X839" s="392"/>
      <c r="Y839" s="392"/>
      <c r="Z839" s="392"/>
    </row>
    <row r="840" spans="1:26" ht="15.75" customHeight="1">
      <c r="A840" s="392"/>
      <c r="B840" s="392"/>
      <c r="C840" s="392"/>
      <c r="D840" s="392"/>
      <c r="E840" s="392"/>
      <c r="F840" s="392"/>
      <c r="G840" s="392"/>
      <c r="H840" s="392"/>
      <c r="I840" s="392"/>
      <c r="J840" s="392"/>
      <c r="K840" s="392"/>
      <c r="L840" s="392"/>
      <c r="M840" s="392"/>
      <c r="N840" s="392"/>
      <c r="O840" s="392"/>
      <c r="P840" s="392"/>
      <c r="Q840" s="392"/>
      <c r="R840" s="392"/>
      <c r="S840" s="392"/>
      <c r="T840" s="392"/>
      <c r="U840" s="392"/>
      <c r="V840" s="392"/>
      <c r="W840" s="392"/>
      <c r="X840" s="392"/>
      <c r="Y840" s="392"/>
      <c r="Z840" s="392"/>
    </row>
    <row r="841" spans="1:26" ht="15.75" customHeight="1">
      <c r="A841" s="392"/>
      <c r="B841" s="392"/>
      <c r="C841" s="392"/>
      <c r="D841" s="392"/>
      <c r="E841" s="392"/>
      <c r="F841" s="392"/>
      <c r="G841" s="392"/>
      <c r="H841" s="392"/>
      <c r="I841" s="392"/>
      <c r="J841" s="392"/>
      <c r="K841" s="392"/>
      <c r="L841" s="392"/>
      <c r="M841" s="392"/>
      <c r="N841" s="392"/>
      <c r="O841" s="392"/>
      <c r="P841" s="392"/>
      <c r="Q841" s="392"/>
      <c r="R841" s="392"/>
      <c r="S841" s="392"/>
      <c r="T841" s="392"/>
      <c r="U841" s="392"/>
      <c r="V841" s="392"/>
      <c r="W841" s="392"/>
      <c r="X841" s="392"/>
      <c r="Y841" s="392"/>
      <c r="Z841" s="392"/>
    </row>
    <row r="842" spans="1:26" ht="15.75" customHeight="1">
      <c r="A842" s="392"/>
      <c r="B842" s="392"/>
      <c r="C842" s="392"/>
      <c r="D842" s="392"/>
      <c r="E842" s="392"/>
      <c r="F842" s="392"/>
      <c r="G842" s="392"/>
      <c r="H842" s="392"/>
      <c r="I842" s="392"/>
      <c r="J842" s="392"/>
      <c r="K842" s="392"/>
      <c r="L842" s="392"/>
      <c r="M842" s="392"/>
      <c r="N842" s="392"/>
      <c r="O842" s="392"/>
      <c r="P842" s="392"/>
      <c r="Q842" s="392"/>
      <c r="R842" s="392"/>
      <c r="S842" s="392"/>
      <c r="T842" s="392"/>
      <c r="U842" s="392"/>
      <c r="V842" s="392"/>
      <c r="W842" s="392"/>
      <c r="X842" s="392"/>
      <c r="Y842" s="392"/>
      <c r="Z842" s="392"/>
    </row>
    <row r="843" spans="1:26" ht="15.75" customHeight="1">
      <c r="A843" s="392"/>
      <c r="B843" s="392"/>
      <c r="C843" s="392"/>
      <c r="D843" s="392"/>
      <c r="E843" s="392"/>
      <c r="F843" s="392"/>
      <c r="G843" s="392"/>
      <c r="H843" s="392"/>
      <c r="I843" s="392"/>
      <c r="J843" s="392"/>
      <c r="K843" s="392"/>
      <c r="L843" s="392"/>
      <c r="M843" s="392"/>
      <c r="N843" s="392"/>
      <c r="O843" s="392"/>
      <c r="P843" s="392"/>
      <c r="Q843" s="392"/>
      <c r="R843" s="392"/>
      <c r="S843" s="392"/>
      <c r="T843" s="392"/>
      <c r="U843" s="392"/>
      <c r="V843" s="392"/>
      <c r="W843" s="392"/>
      <c r="X843" s="392"/>
      <c r="Y843" s="392"/>
      <c r="Z843" s="392"/>
    </row>
    <row r="844" spans="1:26" ht="15.75" customHeight="1">
      <c r="A844" s="392"/>
      <c r="B844" s="392"/>
      <c r="C844" s="392"/>
      <c r="D844" s="392"/>
      <c r="E844" s="392"/>
      <c r="F844" s="392"/>
      <c r="G844" s="392"/>
      <c r="H844" s="392"/>
      <c r="I844" s="392"/>
      <c r="J844" s="392"/>
      <c r="K844" s="392"/>
      <c r="L844" s="392"/>
      <c r="M844" s="392"/>
      <c r="N844" s="392"/>
      <c r="O844" s="392"/>
      <c r="P844" s="392"/>
      <c r="Q844" s="392"/>
      <c r="R844" s="392"/>
      <c r="S844" s="392"/>
      <c r="T844" s="392"/>
      <c r="U844" s="392"/>
      <c r="V844" s="392"/>
      <c r="W844" s="392"/>
      <c r="X844" s="392"/>
      <c r="Y844" s="392"/>
      <c r="Z844" s="392"/>
    </row>
    <row r="845" spans="1:26" ht="15.75" customHeight="1">
      <c r="A845" s="392"/>
      <c r="B845" s="392"/>
      <c r="C845" s="392"/>
      <c r="D845" s="392"/>
      <c r="E845" s="392"/>
      <c r="F845" s="392"/>
      <c r="G845" s="392"/>
      <c r="H845" s="392"/>
      <c r="I845" s="392"/>
      <c r="J845" s="392"/>
      <c r="K845" s="392"/>
      <c r="L845" s="392"/>
      <c r="M845" s="392"/>
      <c r="N845" s="392"/>
      <c r="O845" s="392"/>
      <c r="P845" s="392"/>
      <c r="Q845" s="392"/>
      <c r="R845" s="392"/>
      <c r="S845" s="392"/>
      <c r="T845" s="392"/>
      <c r="U845" s="392"/>
      <c r="V845" s="392"/>
      <c r="W845" s="392"/>
      <c r="X845" s="392"/>
      <c r="Y845" s="392"/>
      <c r="Z845" s="392"/>
    </row>
    <row r="846" spans="1:26" ht="15.75" customHeight="1">
      <c r="A846" s="392"/>
      <c r="B846" s="392"/>
      <c r="C846" s="392"/>
      <c r="D846" s="392"/>
      <c r="E846" s="392"/>
      <c r="F846" s="392"/>
      <c r="G846" s="392"/>
      <c r="H846" s="392"/>
      <c r="I846" s="392"/>
      <c r="J846" s="392"/>
      <c r="K846" s="392"/>
      <c r="L846" s="392"/>
      <c r="M846" s="392"/>
      <c r="N846" s="392"/>
      <c r="O846" s="392"/>
      <c r="P846" s="392"/>
      <c r="Q846" s="392"/>
      <c r="R846" s="392"/>
      <c r="S846" s="392"/>
      <c r="T846" s="392"/>
      <c r="U846" s="392"/>
      <c r="V846" s="392"/>
      <c r="W846" s="392"/>
      <c r="X846" s="392"/>
      <c r="Y846" s="392"/>
      <c r="Z846" s="392"/>
    </row>
    <row r="847" spans="1:26" ht="15.75" customHeight="1">
      <c r="A847" s="392"/>
      <c r="B847" s="392"/>
      <c r="C847" s="392"/>
      <c r="D847" s="392"/>
      <c r="E847" s="392"/>
      <c r="F847" s="392"/>
      <c r="G847" s="392"/>
      <c r="H847" s="392"/>
      <c r="I847" s="392"/>
      <c r="J847" s="392"/>
      <c r="K847" s="392"/>
      <c r="L847" s="392"/>
      <c r="M847" s="392"/>
      <c r="N847" s="392"/>
      <c r="O847" s="392"/>
      <c r="P847" s="392"/>
      <c r="Q847" s="392"/>
      <c r="R847" s="392"/>
      <c r="S847" s="392"/>
      <c r="T847" s="392"/>
      <c r="U847" s="392"/>
      <c r="V847" s="392"/>
      <c r="W847" s="392"/>
      <c r="X847" s="392"/>
      <c r="Y847" s="392"/>
      <c r="Z847" s="392"/>
    </row>
    <row r="848" spans="1:26" ht="15.75" customHeight="1">
      <c r="A848" s="392"/>
      <c r="B848" s="392"/>
      <c r="C848" s="392"/>
      <c r="D848" s="392"/>
      <c r="E848" s="392"/>
      <c r="F848" s="392"/>
      <c r="G848" s="392"/>
      <c r="H848" s="392"/>
      <c r="I848" s="392"/>
      <c r="J848" s="392"/>
      <c r="K848" s="392"/>
      <c r="L848" s="392"/>
      <c r="M848" s="392"/>
      <c r="N848" s="392"/>
      <c r="O848" s="392"/>
      <c r="P848" s="392"/>
      <c r="Q848" s="392"/>
      <c r="R848" s="392"/>
      <c r="S848" s="392"/>
      <c r="T848" s="392"/>
      <c r="U848" s="392"/>
      <c r="V848" s="392"/>
      <c r="W848" s="392"/>
      <c r="X848" s="392"/>
      <c r="Y848" s="392"/>
      <c r="Z848" s="392"/>
    </row>
    <row r="849" spans="1:26" ht="15.75" customHeight="1">
      <c r="A849" s="392"/>
      <c r="B849" s="392"/>
      <c r="C849" s="392"/>
      <c r="D849" s="392"/>
      <c r="E849" s="392"/>
      <c r="F849" s="392"/>
      <c r="G849" s="392"/>
      <c r="H849" s="392"/>
      <c r="I849" s="392"/>
      <c r="J849" s="392"/>
      <c r="K849" s="392"/>
      <c r="L849" s="392"/>
      <c r="M849" s="392"/>
      <c r="N849" s="392"/>
      <c r="O849" s="392"/>
      <c r="P849" s="392"/>
      <c r="Q849" s="392"/>
      <c r="R849" s="392"/>
      <c r="S849" s="392"/>
      <c r="T849" s="392"/>
      <c r="U849" s="392"/>
      <c r="V849" s="392"/>
      <c r="W849" s="392"/>
      <c r="X849" s="392"/>
      <c r="Y849" s="392"/>
      <c r="Z849" s="392"/>
    </row>
    <row r="850" spans="1:26" ht="15.75" customHeight="1">
      <c r="A850" s="392"/>
      <c r="B850" s="392"/>
      <c r="C850" s="392"/>
      <c r="D850" s="392"/>
      <c r="E850" s="392"/>
      <c r="F850" s="392"/>
      <c r="G850" s="392"/>
      <c r="H850" s="392"/>
      <c r="I850" s="392"/>
      <c r="J850" s="392"/>
      <c r="K850" s="392"/>
      <c r="L850" s="392"/>
      <c r="M850" s="392"/>
      <c r="N850" s="392"/>
      <c r="O850" s="392"/>
      <c r="P850" s="392"/>
      <c r="Q850" s="392"/>
      <c r="R850" s="392"/>
      <c r="S850" s="392"/>
      <c r="T850" s="392"/>
      <c r="U850" s="392"/>
      <c r="V850" s="392"/>
      <c r="W850" s="392"/>
      <c r="X850" s="392"/>
      <c r="Y850" s="392"/>
      <c r="Z850" s="392"/>
    </row>
    <row r="851" spans="1:26" ht="15.75" customHeight="1">
      <c r="A851" s="392"/>
      <c r="B851" s="392"/>
      <c r="C851" s="392"/>
      <c r="D851" s="392"/>
      <c r="E851" s="392"/>
      <c r="F851" s="392"/>
      <c r="G851" s="392"/>
      <c r="H851" s="392"/>
      <c r="I851" s="392"/>
      <c r="J851" s="392"/>
      <c r="K851" s="392"/>
      <c r="L851" s="392"/>
      <c r="M851" s="392"/>
      <c r="N851" s="392"/>
      <c r="O851" s="392"/>
      <c r="P851" s="392"/>
      <c r="Q851" s="392"/>
      <c r="R851" s="392"/>
      <c r="S851" s="392"/>
      <c r="T851" s="392"/>
      <c r="U851" s="392"/>
      <c r="V851" s="392"/>
      <c r="W851" s="392"/>
      <c r="X851" s="392"/>
      <c r="Y851" s="392"/>
      <c r="Z851" s="392"/>
    </row>
    <row r="852" spans="1:26" ht="15.75" customHeight="1">
      <c r="A852" s="392"/>
      <c r="B852" s="392"/>
      <c r="C852" s="392"/>
      <c r="D852" s="392"/>
      <c r="E852" s="392"/>
      <c r="F852" s="392"/>
      <c r="G852" s="392"/>
      <c r="H852" s="392"/>
      <c r="I852" s="392"/>
      <c r="J852" s="392"/>
      <c r="K852" s="392"/>
      <c r="L852" s="392"/>
      <c r="M852" s="392"/>
      <c r="N852" s="392"/>
      <c r="O852" s="392"/>
      <c r="P852" s="392"/>
      <c r="Q852" s="392"/>
      <c r="R852" s="392"/>
      <c r="S852" s="392"/>
      <c r="T852" s="392"/>
      <c r="U852" s="392"/>
      <c r="V852" s="392"/>
      <c r="W852" s="392"/>
      <c r="X852" s="392"/>
      <c r="Y852" s="392"/>
      <c r="Z852" s="392"/>
    </row>
    <row r="853" spans="1:26" ht="15.75" customHeight="1">
      <c r="A853" s="392"/>
      <c r="B853" s="392"/>
      <c r="C853" s="392"/>
      <c r="D853" s="392"/>
      <c r="E853" s="392"/>
      <c r="F853" s="392"/>
      <c r="G853" s="392"/>
      <c r="H853" s="392"/>
      <c r="I853" s="392"/>
      <c r="J853" s="392"/>
      <c r="K853" s="392"/>
      <c r="L853" s="392"/>
      <c r="M853" s="392"/>
      <c r="N853" s="392"/>
      <c r="O853" s="392"/>
      <c r="P853" s="392"/>
      <c r="Q853" s="392"/>
      <c r="R853" s="392"/>
      <c r="S853" s="392"/>
      <c r="T853" s="392"/>
      <c r="U853" s="392"/>
      <c r="V853" s="392"/>
      <c r="W853" s="392"/>
      <c r="X853" s="392"/>
      <c r="Y853" s="392"/>
      <c r="Z853" s="392"/>
    </row>
    <row r="854" spans="1:26" ht="15.75" customHeight="1">
      <c r="A854" s="392"/>
      <c r="B854" s="392"/>
      <c r="C854" s="392"/>
      <c r="D854" s="392"/>
      <c r="E854" s="392"/>
      <c r="F854" s="392"/>
      <c r="G854" s="392"/>
      <c r="H854" s="392"/>
      <c r="I854" s="392"/>
      <c r="J854" s="392"/>
      <c r="K854" s="392"/>
      <c r="L854" s="392"/>
      <c r="M854" s="392"/>
      <c r="N854" s="392"/>
      <c r="O854" s="392"/>
      <c r="P854" s="392"/>
      <c r="Q854" s="392"/>
      <c r="R854" s="392"/>
      <c r="S854" s="392"/>
      <c r="T854" s="392"/>
      <c r="U854" s="392"/>
      <c r="V854" s="392"/>
      <c r="W854" s="392"/>
      <c r="X854" s="392"/>
      <c r="Y854" s="392"/>
      <c r="Z854" s="392"/>
    </row>
    <row r="855" spans="1:26" ht="15.75" customHeight="1">
      <c r="A855" s="392"/>
      <c r="B855" s="392"/>
      <c r="C855" s="392"/>
      <c r="D855" s="392"/>
      <c r="E855" s="392"/>
      <c r="F855" s="392"/>
      <c r="G855" s="392"/>
      <c r="H855" s="392"/>
      <c r="I855" s="392"/>
      <c r="J855" s="392"/>
      <c r="K855" s="392"/>
      <c r="L855" s="392"/>
      <c r="M855" s="392"/>
      <c r="N855" s="392"/>
      <c r="O855" s="392"/>
      <c r="P855" s="392"/>
      <c r="Q855" s="392"/>
      <c r="R855" s="392"/>
      <c r="S855" s="392"/>
      <c r="T855" s="392"/>
      <c r="U855" s="392"/>
      <c r="V855" s="392"/>
      <c r="W855" s="392"/>
      <c r="X855" s="392"/>
      <c r="Y855" s="392"/>
      <c r="Z855" s="392"/>
    </row>
    <row r="856" spans="1:26" ht="15.75" customHeight="1">
      <c r="A856" s="392"/>
      <c r="B856" s="392"/>
      <c r="C856" s="392"/>
      <c r="D856" s="392"/>
      <c r="E856" s="392"/>
      <c r="F856" s="392"/>
      <c r="G856" s="392"/>
      <c r="H856" s="392"/>
      <c r="I856" s="392"/>
      <c r="J856" s="392"/>
      <c r="K856" s="392"/>
      <c r="L856" s="392"/>
      <c r="M856" s="392"/>
      <c r="N856" s="392"/>
      <c r="O856" s="392"/>
      <c r="P856" s="392"/>
      <c r="Q856" s="392"/>
      <c r="R856" s="392"/>
      <c r="S856" s="392"/>
      <c r="T856" s="392"/>
      <c r="U856" s="392"/>
      <c r="V856" s="392"/>
      <c r="W856" s="392"/>
      <c r="X856" s="392"/>
      <c r="Y856" s="392"/>
      <c r="Z856" s="392"/>
    </row>
    <row r="857" spans="1:26" ht="15.75" customHeight="1">
      <c r="A857" s="392"/>
      <c r="B857" s="392"/>
      <c r="C857" s="392"/>
      <c r="D857" s="392"/>
      <c r="E857" s="392"/>
      <c r="F857" s="392"/>
      <c r="G857" s="392"/>
      <c r="H857" s="392"/>
      <c r="I857" s="392"/>
      <c r="J857" s="392"/>
      <c r="K857" s="392"/>
      <c r="L857" s="392"/>
      <c r="M857" s="392"/>
      <c r="N857" s="392"/>
      <c r="O857" s="392"/>
      <c r="P857" s="392"/>
      <c r="Q857" s="392"/>
      <c r="R857" s="392"/>
      <c r="S857" s="392"/>
      <c r="T857" s="392"/>
      <c r="U857" s="392"/>
      <c r="V857" s="392"/>
      <c r="W857" s="392"/>
      <c r="X857" s="392"/>
      <c r="Y857" s="392"/>
      <c r="Z857" s="392"/>
    </row>
    <row r="858" spans="1:26" ht="15.75" customHeight="1">
      <c r="A858" s="392"/>
      <c r="B858" s="392"/>
      <c r="C858" s="392"/>
      <c r="D858" s="392"/>
      <c r="E858" s="392"/>
      <c r="F858" s="392"/>
      <c r="G858" s="392"/>
      <c r="H858" s="392"/>
      <c r="I858" s="392"/>
      <c r="J858" s="392"/>
      <c r="K858" s="392"/>
      <c r="L858" s="392"/>
      <c r="M858" s="392"/>
      <c r="N858" s="392"/>
      <c r="O858" s="392"/>
      <c r="P858" s="392"/>
      <c r="Q858" s="392"/>
      <c r="R858" s="392"/>
      <c r="S858" s="392"/>
      <c r="T858" s="392"/>
      <c r="U858" s="392"/>
      <c r="V858" s="392"/>
      <c r="W858" s="392"/>
      <c r="X858" s="392"/>
      <c r="Y858" s="392"/>
      <c r="Z858" s="392"/>
    </row>
    <row r="859" spans="1:26" ht="15.75" customHeight="1">
      <c r="A859" s="392"/>
      <c r="B859" s="392"/>
      <c r="C859" s="392"/>
      <c r="D859" s="392"/>
      <c r="E859" s="392"/>
      <c r="F859" s="392"/>
      <c r="G859" s="392"/>
      <c r="H859" s="392"/>
      <c r="I859" s="392"/>
      <c r="J859" s="392"/>
      <c r="K859" s="392"/>
      <c r="L859" s="392"/>
      <c r="M859" s="392"/>
      <c r="N859" s="392"/>
      <c r="O859" s="392"/>
      <c r="P859" s="392"/>
      <c r="Q859" s="392"/>
      <c r="R859" s="392"/>
      <c r="S859" s="392"/>
      <c r="T859" s="392"/>
      <c r="U859" s="392"/>
      <c r="V859" s="392"/>
      <c r="W859" s="392"/>
      <c r="X859" s="392"/>
      <c r="Y859" s="392"/>
      <c r="Z859" s="392"/>
    </row>
    <row r="860" spans="1:26" ht="15.75" customHeight="1">
      <c r="A860" s="392"/>
      <c r="B860" s="392"/>
      <c r="C860" s="392"/>
      <c r="D860" s="392"/>
      <c r="E860" s="392"/>
      <c r="F860" s="392"/>
      <c r="G860" s="392"/>
      <c r="H860" s="392"/>
      <c r="I860" s="392"/>
      <c r="J860" s="392"/>
      <c r="K860" s="392"/>
      <c r="L860" s="392"/>
      <c r="M860" s="392"/>
      <c r="N860" s="392"/>
      <c r="O860" s="392"/>
      <c r="P860" s="392"/>
      <c r="Q860" s="392"/>
      <c r="R860" s="392"/>
      <c r="S860" s="392"/>
      <c r="T860" s="392"/>
      <c r="U860" s="392"/>
      <c r="V860" s="392"/>
      <c r="W860" s="392"/>
      <c r="X860" s="392"/>
      <c r="Y860" s="392"/>
      <c r="Z860" s="392"/>
    </row>
    <row r="861" spans="1:26" ht="15.75" customHeight="1">
      <c r="A861" s="392"/>
      <c r="B861" s="392"/>
      <c r="C861" s="392"/>
      <c r="D861" s="392"/>
      <c r="E861" s="392"/>
      <c r="F861" s="392"/>
      <c r="G861" s="392"/>
      <c r="H861" s="392"/>
      <c r="I861" s="392"/>
      <c r="J861" s="392"/>
      <c r="K861" s="392"/>
      <c r="L861" s="392"/>
      <c r="M861" s="392"/>
      <c r="N861" s="392"/>
      <c r="O861" s="392"/>
      <c r="P861" s="392"/>
      <c r="Q861" s="392"/>
      <c r="R861" s="392"/>
      <c r="S861" s="392"/>
      <c r="T861" s="392"/>
      <c r="U861" s="392"/>
      <c r="V861" s="392"/>
      <c r="W861" s="392"/>
      <c r="X861" s="392"/>
      <c r="Y861" s="392"/>
      <c r="Z861" s="392"/>
    </row>
    <row r="862" spans="1:26" ht="15.75" customHeight="1">
      <c r="A862" s="392"/>
      <c r="B862" s="392"/>
      <c r="C862" s="392"/>
      <c r="D862" s="392"/>
      <c r="E862" s="392"/>
      <c r="F862" s="392"/>
      <c r="G862" s="392"/>
      <c r="H862" s="392"/>
      <c r="I862" s="392"/>
      <c r="J862" s="392"/>
      <c r="K862" s="392"/>
      <c r="L862" s="392"/>
      <c r="M862" s="392"/>
      <c r="N862" s="392"/>
      <c r="O862" s="392"/>
      <c r="P862" s="392"/>
      <c r="Q862" s="392"/>
      <c r="R862" s="392"/>
      <c r="S862" s="392"/>
      <c r="T862" s="392"/>
      <c r="U862" s="392"/>
      <c r="V862" s="392"/>
      <c r="W862" s="392"/>
      <c r="X862" s="392"/>
      <c r="Y862" s="392"/>
      <c r="Z862" s="392"/>
    </row>
    <row r="863" spans="1:26" ht="15.75" customHeight="1">
      <c r="A863" s="392"/>
      <c r="B863" s="392"/>
      <c r="C863" s="392"/>
      <c r="D863" s="392"/>
      <c r="E863" s="392"/>
      <c r="F863" s="392"/>
      <c r="G863" s="392"/>
      <c r="H863" s="392"/>
      <c r="I863" s="392"/>
      <c r="J863" s="392"/>
      <c r="K863" s="392"/>
      <c r="L863" s="392"/>
      <c r="M863" s="392"/>
      <c r="N863" s="392"/>
      <c r="O863" s="392"/>
      <c r="P863" s="392"/>
      <c r="Q863" s="392"/>
      <c r="R863" s="392"/>
      <c r="S863" s="392"/>
      <c r="T863" s="392"/>
      <c r="U863" s="392"/>
      <c r="V863" s="392"/>
      <c r="W863" s="392"/>
      <c r="X863" s="392"/>
      <c r="Y863" s="392"/>
      <c r="Z863" s="392"/>
    </row>
    <row r="864" spans="1:26" ht="15.75" customHeight="1">
      <c r="A864" s="392"/>
      <c r="B864" s="392"/>
      <c r="C864" s="392"/>
      <c r="D864" s="392"/>
      <c r="E864" s="392"/>
      <c r="F864" s="392"/>
      <c r="G864" s="392"/>
      <c r="H864" s="392"/>
      <c r="I864" s="392"/>
      <c r="J864" s="392"/>
      <c r="K864" s="392"/>
      <c r="L864" s="392"/>
      <c r="M864" s="392"/>
      <c r="N864" s="392"/>
      <c r="O864" s="392"/>
      <c r="P864" s="392"/>
      <c r="Q864" s="392"/>
      <c r="R864" s="392"/>
      <c r="S864" s="392"/>
      <c r="T864" s="392"/>
      <c r="U864" s="392"/>
      <c r="V864" s="392"/>
      <c r="W864" s="392"/>
      <c r="X864" s="392"/>
      <c r="Y864" s="392"/>
      <c r="Z864" s="392"/>
    </row>
    <row r="865" spans="1:26" ht="15.75" customHeight="1">
      <c r="A865" s="392"/>
      <c r="B865" s="392"/>
      <c r="C865" s="392"/>
      <c r="D865" s="392"/>
      <c r="E865" s="392"/>
      <c r="F865" s="392"/>
      <c r="G865" s="392"/>
      <c r="H865" s="392"/>
      <c r="I865" s="392"/>
      <c r="J865" s="392"/>
      <c r="K865" s="392"/>
      <c r="L865" s="392"/>
      <c r="M865" s="392"/>
      <c r="N865" s="392"/>
      <c r="O865" s="392"/>
      <c r="P865" s="392"/>
      <c r="Q865" s="392"/>
      <c r="R865" s="392"/>
      <c r="S865" s="392"/>
      <c r="T865" s="392"/>
      <c r="U865" s="392"/>
      <c r="V865" s="392"/>
      <c r="W865" s="392"/>
      <c r="X865" s="392"/>
      <c r="Y865" s="392"/>
      <c r="Z865" s="392"/>
    </row>
    <row r="866" spans="1:26" ht="15.75" customHeight="1">
      <c r="A866" s="392"/>
      <c r="B866" s="392"/>
      <c r="C866" s="392"/>
      <c r="D866" s="392"/>
      <c r="E866" s="392"/>
      <c r="F866" s="392"/>
      <c r="G866" s="392"/>
      <c r="H866" s="392"/>
      <c r="I866" s="392"/>
      <c r="J866" s="392"/>
      <c r="K866" s="392"/>
      <c r="L866" s="392"/>
      <c r="M866" s="392"/>
      <c r="N866" s="392"/>
      <c r="O866" s="392"/>
      <c r="P866" s="392"/>
      <c r="Q866" s="392"/>
      <c r="R866" s="392"/>
      <c r="S866" s="392"/>
      <c r="T866" s="392"/>
      <c r="U866" s="392"/>
      <c r="V866" s="392"/>
      <c r="W866" s="392"/>
      <c r="X866" s="392"/>
      <c r="Y866" s="392"/>
      <c r="Z866" s="392"/>
    </row>
    <row r="867" spans="1:26" ht="15.75" customHeight="1">
      <c r="A867" s="392"/>
      <c r="B867" s="392"/>
      <c r="C867" s="392"/>
      <c r="D867" s="392"/>
      <c r="E867" s="392"/>
      <c r="F867" s="392"/>
      <c r="G867" s="392"/>
      <c r="H867" s="392"/>
      <c r="I867" s="392"/>
      <c r="J867" s="392"/>
      <c r="K867" s="392"/>
      <c r="L867" s="392"/>
      <c r="M867" s="392"/>
      <c r="N867" s="392"/>
      <c r="O867" s="392"/>
      <c r="P867" s="392"/>
      <c r="Q867" s="392"/>
      <c r="R867" s="392"/>
      <c r="S867" s="392"/>
      <c r="T867" s="392"/>
      <c r="U867" s="392"/>
      <c r="V867" s="392"/>
      <c r="W867" s="392"/>
      <c r="X867" s="392"/>
      <c r="Y867" s="392"/>
      <c r="Z867" s="392"/>
    </row>
    <row r="868" spans="1:26" ht="15.75" customHeight="1">
      <c r="A868" s="392"/>
      <c r="B868" s="392"/>
      <c r="C868" s="392"/>
      <c r="D868" s="392"/>
      <c r="E868" s="392"/>
      <c r="F868" s="392"/>
      <c r="G868" s="392"/>
      <c r="H868" s="392"/>
      <c r="I868" s="392"/>
      <c r="J868" s="392"/>
      <c r="K868" s="392"/>
      <c r="L868" s="392"/>
      <c r="M868" s="392"/>
      <c r="N868" s="392"/>
      <c r="O868" s="392"/>
      <c r="P868" s="392"/>
      <c r="Q868" s="392"/>
      <c r="R868" s="392"/>
      <c r="S868" s="392"/>
      <c r="T868" s="392"/>
      <c r="U868" s="392"/>
      <c r="V868" s="392"/>
      <c r="W868" s="392"/>
      <c r="X868" s="392"/>
      <c r="Y868" s="392"/>
      <c r="Z868" s="392"/>
    </row>
    <row r="869" spans="1:26" ht="15.75" customHeight="1">
      <c r="A869" s="392"/>
      <c r="B869" s="392"/>
      <c r="C869" s="392"/>
      <c r="D869" s="392"/>
      <c r="E869" s="392"/>
      <c r="F869" s="392"/>
      <c r="G869" s="392"/>
      <c r="H869" s="392"/>
      <c r="I869" s="392"/>
      <c r="J869" s="392"/>
      <c r="K869" s="392"/>
      <c r="L869" s="392"/>
      <c r="M869" s="392"/>
      <c r="N869" s="392"/>
      <c r="O869" s="392"/>
      <c r="P869" s="392"/>
      <c r="Q869" s="392"/>
      <c r="R869" s="392"/>
      <c r="S869" s="392"/>
      <c r="T869" s="392"/>
      <c r="U869" s="392"/>
      <c r="V869" s="392"/>
      <c r="W869" s="392"/>
      <c r="X869" s="392"/>
      <c r="Y869" s="392"/>
      <c r="Z869" s="392"/>
    </row>
    <row r="870" spans="1:26" ht="15.75" customHeight="1">
      <c r="A870" s="392"/>
      <c r="B870" s="392"/>
      <c r="C870" s="392"/>
      <c r="D870" s="392"/>
      <c r="E870" s="392"/>
      <c r="F870" s="392"/>
      <c r="G870" s="392"/>
      <c r="H870" s="392"/>
      <c r="I870" s="392"/>
      <c r="J870" s="392"/>
      <c r="K870" s="392"/>
      <c r="L870" s="392"/>
      <c r="M870" s="392"/>
      <c r="N870" s="392"/>
      <c r="O870" s="392"/>
      <c r="P870" s="392"/>
      <c r="Q870" s="392"/>
      <c r="R870" s="392"/>
      <c r="S870" s="392"/>
      <c r="T870" s="392"/>
      <c r="U870" s="392"/>
      <c r="V870" s="392"/>
      <c r="W870" s="392"/>
      <c r="X870" s="392"/>
      <c r="Y870" s="392"/>
      <c r="Z870" s="392"/>
    </row>
    <row r="871" spans="1:26" ht="15.75" customHeight="1">
      <c r="A871" s="392"/>
      <c r="B871" s="392"/>
      <c r="C871" s="392"/>
      <c r="D871" s="392"/>
      <c r="E871" s="392"/>
      <c r="F871" s="392"/>
      <c r="G871" s="392"/>
      <c r="H871" s="392"/>
      <c r="I871" s="392"/>
      <c r="J871" s="392"/>
      <c r="K871" s="392"/>
      <c r="L871" s="392"/>
      <c r="M871" s="392"/>
      <c r="N871" s="392"/>
      <c r="O871" s="392"/>
      <c r="P871" s="392"/>
      <c r="Q871" s="392"/>
      <c r="R871" s="392"/>
      <c r="S871" s="392"/>
      <c r="T871" s="392"/>
      <c r="U871" s="392"/>
      <c r="V871" s="392"/>
      <c r="W871" s="392"/>
      <c r="X871" s="392"/>
      <c r="Y871" s="392"/>
      <c r="Z871" s="392"/>
    </row>
    <row r="872" spans="1:26" ht="15.75" customHeight="1">
      <c r="A872" s="392"/>
      <c r="B872" s="392"/>
      <c r="C872" s="392"/>
      <c r="D872" s="392"/>
      <c r="E872" s="392"/>
      <c r="F872" s="392"/>
      <c r="G872" s="392"/>
      <c r="H872" s="392"/>
      <c r="I872" s="392"/>
      <c r="J872" s="392"/>
      <c r="K872" s="392"/>
      <c r="L872" s="392"/>
      <c r="M872" s="392"/>
      <c r="N872" s="392"/>
      <c r="O872" s="392"/>
      <c r="P872" s="392"/>
      <c r="Q872" s="392"/>
      <c r="R872" s="392"/>
      <c r="S872" s="392"/>
      <c r="T872" s="392"/>
      <c r="U872" s="392"/>
      <c r="V872" s="392"/>
      <c r="W872" s="392"/>
      <c r="X872" s="392"/>
      <c r="Y872" s="392"/>
      <c r="Z872" s="392"/>
    </row>
    <row r="873" spans="1:26" ht="15.75" customHeight="1">
      <c r="A873" s="392"/>
      <c r="B873" s="392"/>
      <c r="C873" s="392"/>
      <c r="D873" s="392"/>
      <c r="E873" s="392"/>
      <c r="F873" s="392"/>
      <c r="G873" s="392"/>
      <c r="H873" s="392"/>
      <c r="I873" s="392"/>
      <c r="J873" s="392"/>
      <c r="K873" s="392"/>
      <c r="L873" s="392"/>
      <c r="M873" s="392"/>
      <c r="N873" s="392"/>
      <c r="O873" s="392"/>
      <c r="P873" s="392"/>
      <c r="Q873" s="392"/>
      <c r="R873" s="392"/>
      <c r="S873" s="392"/>
      <c r="T873" s="392"/>
      <c r="U873" s="392"/>
      <c r="V873" s="392"/>
      <c r="W873" s="392"/>
      <c r="X873" s="392"/>
      <c r="Y873" s="392"/>
      <c r="Z873" s="392"/>
    </row>
    <row r="874" spans="1:26" ht="15.75" customHeight="1">
      <c r="A874" s="392"/>
      <c r="B874" s="392"/>
      <c r="C874" s="392"/>
      <c r="D874" s="392"/>
      <c r="E874" s="392"/>
      <c r="F874" s="392"/>
      <c r="G874" s="392"/>
      <c r="H874" s="392"/>
      <c r="I874" s="392"/>
      <c r="J874" s="392"/>
      <c r="K874" s="392"/>
      <c r="L874" s="392"/>
      <c r="M874" s="392"/>
      <c r="N874" s="392"/>
      <c r="O874" s="392"/>
      <c r="P874" s="392"/>
      <c r="Q874" s="392"/>
      <c r="R874" s="392"/>
      <c r="S874" s="392"/>
      <c r="T874" s="392"/>
      <c r="U874" s="392"/>
      <c r="V874" s="392"/>
      <c r="W874" s="392"/>
      <c r="X874" s="392"/>
      <c r="Y874" s="392"/>
      <c r="Z874" s="392"/>
    </row>
    <row r="875" spans="1:26" ht="15.75" customHeight="1">
      <c r="A875" s="392"/>
      <c r="B875" s="392"/>
      <c r="C875" s="392"/>
      <c r="D875" s="392"/>
      <c r="E875" s="392"/>
      <c r="F875" s="392"/>
      <c r="G875" s="392"/>
      <c r="H875" s="392"/>
      <c r="I875" s="392"/>
      <c r="J875" s="392"/>
      <c r="K875" s="392"/>
      <c r="L875" s="392"/>
      <c r="M875" s="392"/>
      <c r="N875" s="392"/>
      <c r="O875" s="392"/>
      <c r="P875" s="392"/>
      <c r="Q875" s="392"/>
      <c r="R875" s="392"/>
      <c r="S875" s="392"/>
      <c r="T875" s="392"/>
      <c r="U875" s="392"/>
      <c r="V875" s="392"/>
      <c r="W875" s="392"/>
      <c r="X875" s="392"/>
      <c r="Y875" s="392"/>
      <c r="Z875" s="392"/>
    </row>
    <row r="876" spans="1:26" ht="15.75" customHeight="1">
      <c r="A876" s="392"/>
      <c r="B876" s="392"/>
      <c r="C876" s="392"/>
      <c r="D876" s="392"/>
      <c r="E876" s="392"/>
      <c r="F876" s="392"/>
      <c r="G876" s="392"/>
      <c r="H876" s="392"/>
      <c r="I876" s="392"/>
      <c r="J876" s="392"/>
      <c r="K876" s="392"/>
      <c r="L876" s="392"/>
      <c r="M876" s="392"/>
      <c r="N876" s="392"/>
      <c r="O876" s="392"/>
      <c r="P876" s="392"/>
      <c r="Q876" s="392"/>
      <c r="R876" s="392"/>
      <c r="S876" s="392"/>
      <c r="T876" s="392"/>
      <c r="U876" s="392"/>
      <c r="V876" s="392"/>
      <c r="W876" s="392"/>
      <c r="X876" s="392"/>
      <c r="Y876" s="392"/>
      <c r="Z876" s="392"/>
    </row>
    <row r="877" spans="1:26" ht="15.75" customHeight="1">
      <c r="A877" s="392"/>
      <c r="B877" s="392"/>
      <c r="C877" s="392"/>
      <c r="D877" s="392"/>
      <c r="E877" s="392"/>
      <c r="F877" s="392"/>
      <c r="G877" s="392"/>
      <c r="H877" s="392"/>
      <c r="I877" s="392"/>
      <c r="J877" s="392"/>
      <c r="K877" s="392"/>
      <c r="L877" s="392"/>
      <c r="M877" s="392"/>
      <c r="N877" s="392"/>
      <c r="O877" s="392"/>
      <c r="P877" s="392"/>
      <c r="Q877" s="392"/>
      <c r="R877" s="392"/>
      <c r="S877" s="392"/>
      <c r="T877" s="392"/>
      <c r="U877" s="392"/>
      <c r="V877" s="392"/>
      <c r="W877" s="392"/>
      <c r="X877" s="392"/>
      <c r="Y877" s="392"/>
      <c r="Z877" s="392"/>
    </row>
    <row r="878" spans="1:26" ht="15.75" customHeight="1">
      <c r="A878" s="392"/>
      <c r="B878" s="392"/>
      <c r="C878" s="392"/>
      <c r="D878" s="392"/>
      <c r="E878" s="392"/>
      <c r="F878" s="392"/>
      <c r="G878" s="392"/>
      <c r="H878" s="392"/>
      <c r="I878" s="392"/>
      <c r="J878" s="392"/>
      <c r="K878" s="392"/>
      <c r="L878" s="392"/>
      <c r="M878" s="392"/>
      <c r="N878" s="392"/>
      <c r="O878" s="392"/>
      <c r="P878" s="392"/>
      <c r="Q878" s="392"/>
      <c r="R878" s="392"/>
      <c r="S878" s="392"/>
      <c r="T878" s="392"/>
      <c r="U878" s="392"/>
      <c r="V878" s="392"/>
      <c r="W878" s="392"/>
      <c r="X878" s="392"/>
      <c r="Y878" s="392"/>
      <c r="Z878" s="392"/>
    </row>
    <row r="879" spans="1:26" ht="15.75" customHeight="1">
      <c r="A879" s="392"/>
      <c r="B879" s="392"/>
      <c r="C879" s="392"/>
      <c r="D879" s="392"/>
      <c r="E879" s="392"/>
      <c r="F879" s="392"/>
      <c r="G879" s="392"/>
      <c r="H879" s="392"/>
      <c r="I879" s="392"/>
      <c r="J879" s="392"/>
      <c r="K879" s="392"/>
      <c r="L879" s="392"/>
      <c r="M879" s="392"/>
      <c r="N879" s="392"/>
      <c r="O879" s="392"/>
      <c r="P879" s="392"/>
      <c r="Q879" s="392"/>
      <c r="R879" s="392"/>
      <c r="S879" s="392"/>
      <c r="T879" s="392"/>
      <c r="U879" s="392"/>
      <c r="V879" s="392"/>
      <c r="W879" s="392"/>
      <c r="X879" s="392"/>
      <c r="Y879" s="392"/>
      <c r="Z879" s="392"/>
    </row>
    <row r="880" spans="1:26" ht="15.75" customHeight="1">
      <c r="A880" s="392"/>
      <c r="B880" s="392"/>
      <c r="C880" s="392"/>
      <c r="D880" s="392"/>
      <c r="E880" s="392"/>
      <c r="F880" s="392"/>
      <c r="G880" s="392"/>
      <c r="H880" s="392"/>
      <c r="I880" s="392"/>
      <c r="J880" s="392"/>
      <c r="K880" s="392"/>
      <c r="L880" s="392"/>
      <c r="M880" s="392"/>
      <c r="N880" s="392"/>
      <c r="O880" s="392"/>
      <c r="P880" s="392"/>
      <c r="Q880" s="392"/>
      <c r="R880" s="392"/>
      <c r="S880" s="392"/>
      <c r="T880" s="392"/>
      <c r="U880" s="392"/>
      <c r="V880" s="392"/>
      <c r="W880" s="392"/>
      <c r="X880" s="392"/>
      <c r="Y880" s="392"/>
      <c r="Z880" s="392"/>
    </row>
    <row r="881" spans="1:26" ht="15.75" customHeight="1">
      <c r="A881" s="392"/>
      <c r="B881" s="392"/>
      <c r="C881" s="392"/>
      <c r="D881" s="392"/>
      <c r="E881" s="392"/>
      <c r="F881" s="392"/>
      <c r="G881" s="392"/>
      <c r="H881" s="392"/>
      <c r="I881" s="392"/>
      <c r="J881" s="392"/>
      <c r="K881" s="392"/>
      <c r="L881" s="392"/>
      <c r="M881" s="392"/>
      <c r="N881" s="392"/>
      <c r="O881" s="392"/>
      <c r="P881" s="392"/>
      <c r="Q881" s="392"/>
      <c r="R881" s="392"/>
      <c r="S881" s="392"/>
      <c r="T881" s="392"/>
      <c r="U881" s="392"/>
      <c r="V881" s="392"/>
      <c r="W881" s="392"/>
      <c r="X881" s="392"/>
      <c r="Y881" s="392"/>
      <c r="Z881" s="392"/>
    </row>
    <row r="882" spans="1:26" ht="15.75" customHeight="1">
      <c r="A882" s="392"/>
      <c r="B882" s="392"/>
      <c r="C882" s="392"/>
      <c r="D882" s="392"/>
      <c r="E882" s="392"/>
      <c r="F882" s="392"/>
      <c r="G882" s="392"/>
      <c r="H882" s="392"/>
      <c r="I882" s="392"/>
      <c r="J882" s="392"/>
      <c r="K882" s="392"/>
      <c r="L882" s="392"/>
      <c r="M882" s="392"/>
      <c r="N882" s="392"/>
      <c r="O882" s="392"/>
      <c r="P882" s="392"/>
      <c r="Q882" s="392"/>
      <c r="R882" s="392"/>
      <c r="S882" s="392"/>
      <c r="T882" s="392"/>
      <c r="U882" s="392"/>
      <c r="V882" s="392"/>
      <c r="W882" s="392"/>
      <c r="X882" s="392"/>
      <c r="Y882" s="392"/>
      <c r="Z882" s="392"/>
    </row>
    <row r="883" spans="1:26" ht="15.75" customHeight="1">
      <c r="A883" s="392"/>
      <c r="B883" s="392"/>
      <c r="C883" s="392"/>
      <c r="D883" s="392"/>
      <c r="E883" s="392"/>
      <c r="F883" s="392"/>
      <c r="G883" s="392"/>
      <c r="H883" s="392"/>
      <c r="I883" s="392"/>
      <c r="J883" s="392"/>
      <c r="K883" s="392"/>
      <c r="L883" s="392"/>
      <c r="M883" s="392"/>
      <c r="N883" s="392"/>
      <c r="O883" s="392"/>
      <c r="P883" s="392"/>
      <c r="Q883" s="392"/>
      <c r="R883" s="392"/>
      <c r="S883" s="392"/>
      <c r="T883" s="392"/>
      <c r="U883" s="392"/>
      <c r="V883" s="392"/>
      <c r="W883" s="392"/>
      <c r="X883" s="392"/>
      <c r="Y883" s="392"/>
      <c r="Z883" s="392"/>
    </row>
    <row r="884" spans="1:26" ht="15.75" customHeight="1">
      <c r="A884" s="392"/>
      <c r="B884" s="392"/>
      <c r="C884" s="392"/>
      <c r="D884" s="392"/>
      <c r="E884" s="392"/>
      <c r="F884" s="392"/>
      <c r="G884" s="392"/>
      <c r="H884" s="392"/>
      <c r="I884" s="392"/>
      <c r="J884" s="392"/>
      <c r="K884" s="392"/>
      <c r="L884" s="392"/>
      <c r="M884" s="392"/>
      <c r="N884" s="392"/>
      <c r="O884" s="392"/>
      <c r="P884" s="392"/>
      <c r="Q884" s="392"/>
      <c r="R884" s="392"/>
      <c r="S884" s="392"/>
      <c r="T884" s="392"/>
      <c r="U884" s="392"/>
      <c r="V884" s="392"/>
      <c r="W884" s="392"/>
      <c r="X884" s="392"/>
      <c r="Y884" s="392"/>
      <c r="Z884" s="392"/>
    </row>
    <row r="885" spans="1:26" ht="15.75" customHeight="1">
      <c r="A885" s="392"/>
      <c r="B885" s="392"/>
      <c r="C885" s="392"/>
      <c r="D885" s="392"/>
      <c r="E885" s="392"/>
      <c r="F885" s="392"/>
      <c r="G885" s="392"/>
      <c r="H885" s="392"/>
      <c r="I885" s="392"/>
      <c r="J885" s="392"/>
      <c r="K885" s="392"/>
      <c r="L885" s="392"/>
      <c r="M885" s="392"/>
      <c r="N885" s="392"/>
      <c r="O885" s="392"/>
      <c r="P885" s="392"/>
      <c r="Q885" s="392"/>
      <c r="R885" s="392"/>
      <c r="S885" s="392"/>
      <c r="T885" s="392"/>
      <c r="U885" s="392"/>
      <c r="V885" s="392"/>
      <c r="W885" s="392"/>
      <c r="X885" s="392"/>
      <c r="Y885" s="392"/>
      <c r="Z885" s="392"/>
    </row>
    <row r="886" spans="1:26" ht="15.75" customHeight="1">
      <c r="A886" s="392"/>
      <c r="B886" s="392"/>
      <c r="C886" s="392"/>
      <c r="D886" s="392"/>
      <c r="E886" s="392"/>
      <c r="F886" s="392"/>
      <c r="G886" s="392"/>
      <c r="H886" s="392"/>
      <c r="I886" s="392"/>
      <c r="J886" s="392"/>
      <c r="K886" s="392"/>
      <c r="L886" s="392"/>
      <c r="M886" s="392"/>
      <c r="N886" s="392"/>
      <c r="O886" s="392"/>
      <c r="P886" s="392"/>
      <c r="Q886" s="392"/>
      <c r="R886" s="392"/>
      <c r="S886" s="392"/>
      <c r="T886" s="392"/>
      <c r="U886" s="392"/>
      <c r="V886" s="392"/>
      <c r="W886" s="392"/>
      <c r="X886" s="392"/>
      <c r="Y886" s="392"/>
      <c r="Z886" s="392"/>
    </row>
    <row r="887" spans="1:26" ht="15.75" customHeight="1">
      <c r="A887" s="392"/>
      <c r="B887" s="392"/>
      <c r="C887" s="392"/>
      <c r="D887" s="392"/>
      <c r="E887" s="392"/>
      <c r="F887" s="392"/>
      <c r="G887" s="392"/>
      <c r="H887" s="392"/>
      <c r="I887" s="392"/>
      <c r="J887" s="392"/>
      <c r="K887" s="392"/>
      <c r="L887" s="392"/>
      <c r="M887" s="392"/>
      <c r="N887" s="392"/>
      <c r="O887" s="392"/>
      <c r="P887" s="392"/>
      <c r="Q887" s="392"/>
      <c r="R887" s="392"/>
      <c r="S887" s="392"/>
      <c r="T887" s="392"/>
      <c r="U887" s="392"/>
      <c r="V887" s="392"/>
      <c r="W887" s="392"/>
      <c r="X887" s="392"/>
      <c r="Y887" s="392"/>
      <c r="Z887" s="392"/>
    </row>
    <row r="888" spans="1:26" ht="15.75" customHeight="1">
      <c r="A888" s="392"/>
      <c r="B888" s="392"/>
      <c r="C888" s="392"/>
      <c r="D888" s="392"/>
      <c r="E888" s="392"/>
      <c r="F888" s="392"/>
      <c r="G888" s="392"/>
      <c r="H888" s="392"/>
      <c r="I888" s="392"/>
      <c r="J888" s="392"/>
      <c r="K888" s="392"/>
      <c r="L888" s="392"/>
      <c r="M888" s="392"/>
      <c r="N888" s="392"/>
      <c r="O888" s="392"/>
      <c r="P888" s="392"/>
      <c r="Q888" s="392"/>
      <c r="R888" s="392"/>
      <c r="S888" s="392"/>
      <c r="T888" s="392"/>
      <c r="U888" s="392"/>
      <c r="V888" s="392"/>
      <c r="W888" s="392"/>
      <c r="X888" s="392"/>
      <c r="Y888" s="392"/>
      <c r="Z888" s="392"/>
    </row>
    <row r="889" spans="1:26" ht="15.75" customHeight="1">
      <c r="A889" s="392"/>
      <c r="B889" s="392"/>
      <c r="C889" s="392"/>
      <c r="D889" s="392"/>
      <c r="E889" s="392"/>
      <c r="F889" s="392"/>
      <c r="G889" s="392"/>
      <c r="H889" s="392"/>
      <c r="I889" s="392"/>
      <c r="J889" s="392"/>
      <c r="K889" s="392"/>
      <c r="L889" s="392"/>
      <c r="M889" s="392"/>
      <c r="N889" s="392"/>
      <c r="O889" s="392"/>
      <c r="P889" s="392"/>
      <c r="Q889" s="392"/>
      <c r="R889" s="392"/>
      <c r="S889" s="392"/>
      <c r="T889" s="392"/>
      <c r="U889" s="392"/>
      <c r="V889" s="392"/>
      <c r="W889" s="392"/>
      <c r="X889" s="392"/>
      <c r="Y889" s="392"/>
      <c r="Z889" s="392"/>
    </row>
    <row r="890" spans="1:26" ht="15.75" customHeight="1">
      <c r="A890" s="392"/>
      <c r="B890" s="392"/>
      <c r="C890" s="392"/>
      <c r="D890" s="392"/>
      <c r="E890" s="392"/>
      <c r="F890" s="392"/>
      <c r="G890" s="392"/>
      <c r="H890" s="392"/>
      <c r="I890" s="392"/>
      <c r="J890" s="392"/>
      <c r="K890" s="392"/>
      <c r="L890" s="392"/>
      <c r="M890" s="392"/>
      <c r="N890" s="392"/>
      <c r="O890" s="392"/>
      <c r="P890" s="392"/>
      <c r="Q890" s="392"/>
      <c r="R890" s="392"/>
      <c r="S890" s="392"/>
      <c r="T890" s="392"/>
      <c r="U890" s="392"/>
      <c r="V890" s="392"/>
      <c r="W890" s="392"/>
      <c r="X890" s="392"/>
      <c r="Y890" s="392"/>
      <c r="Z890" s="392"/>
    </row>
    <row r="891" spans="1:26" ht="15.75" customHeight="1">
      <c r="A891" s="392"/>
      <c r="B891" s="392"/>
      <c r="C891" s="392"/>
      <c r="D891" s="392"/>
      <c r="E891" s="392"/>
      <c r="F891" s="392"/>
      <c r="G891" s="392"/>
      <c r="H891" s="392"/>
      <c r="I891" s="392"/>
      <c r="J891" s="392"/>
      <c r="K891" s="392"/>
      <c r="L891" s="392"/>
      <c r="M891" s="392"/>
      <c r="N891" s="392"/>
      <c r="O891" s="392"/>
      <c r="P891" s="392"/>
      <c r="Q891" s="392"/>
      <c r="R891" s="392"/>
      <c r="S891" s="392"/>
      <c r="T891" s="392"/>
      <c r="U891" s="392"/>
      <c r="V891" s="392"/>
      <c r="W891" s="392"/>
      <c r="X891" s="392"/>
      <c r="Y891" s="392"/>
      <c r="Z891" s="392"/>
    </row>
    <row r="892" spans="1:26" ht="15.75" customHeight="1">
      <c r="A892" s="392"/>
      <c r="B892" s="392"/>
      <c r="C892" s="392"/>
      <c r="D892" s="392"/>
      <c r="E892" s="392"/>
      <c r="F892" s="392"/>
      <c r="G892" s="392"/>
      <c r="H892" s="392"/>
      <c r="I892" s="392"/>
      <c r="J892" s="392"/>
      <c r="K892" s="392"/>
      <c r="L892" s="392"/>
      <c r="M892" s="392"/>
      <c r="N892" s="392"/>
      <c r="O892" s="392"/>
      <c r="P892" s="392"/>
      <c r="Q892" s="392"/>
      <c r="R892" s="392"/>
      <c r="S892" s="392"/>
      <c r="T892" s="392"/>
      <c r="U892" s="392"/>
      <c r="V892" s="392"/>
      <c r="W892" s="392"/>
      <c r="X892" s="392"/>
      <c r="Y892" s="392"/>
      <c r="Z892" s="392"/>
    </row>
    <row r="893" spans="1:26" ht="15.75" customHeight="1">
      <c r="A893" s="392"/>
      <c r="B893" s="392"/>
      <c r="C893" s="392"/>
      <c r="D893" s="392"/>
      <c r="E893" s="392"/>
      <c r="F893" s="392"/>
      <c r="G893" s="392"/>
      <c r="H893" s="392"/>
      <c r="I893" s="392"/>
      <c r="J893" s="392"/>
      <c r="K893" s="392"/>
      <c r="L893" s="392"/>
      <c r="M893" s="392"/>
      <c r="N893" s="392"/>
      <c r="O893" s="392"/>
      <c r="P893" s="392"/>
      <c r="Q893" s="392"/>
      <c r="R893" s="392"/>
      <c r="S893" s="392"/>
      <c r="T893" s="392"/>
      <c r="U893" s="392"/>
      <c r="V893" s="392"/>
      <c r="W893" s="392"/>
      <c r="X893" s="392"/>
      <c r="Y893" s="392"/>
      <c r="Z893" s="392"/>
    </row>
    <row r="894" spans="1:26" ht="15.75" customHeight="1">
      <c r="A894" s="392"/>
      <c r="B894" s="392"/>
      <c r="C894" s="392"/>
      <c r="D894" s="392"/>
      <c r="E894" s="392"/>
      <c r="F894" s="392"/>
      <c r="G894" s="392"/>
      <c r="H894" s="392"/>
      <c r="I894" s="392"/>
      <c r="J894" s="392"/>
      <c r="K894" s="392"/>
      <c r="L894" s="392"/>
      <c r="M894" s="392"/>
      <c r="N894" s="392"/>
      <c r="O894" s="392"/>
      <c r="P894" s="392"/>
      <c r="Q894" s="392"/>
      <c r="R894" s="392"/>
      <c r="S894" s="392"/>
      <c r="T894" s="392"/>
      <c r="U894" s="392"/>
      <c r="V894" s="392"/>
      <c r="W894" s="392"/>
      <c r="X894" s="392"/>
      <c r="Y894" s="392"/>
      <c r="Z894" s="392"/>
    </row>
    <row r="895" spans="1:26" ht="15.75" customHeight="1">
      <c r="A895" s="392"/>
      <c r="B895" s="392"/>
      <c r="C895" s="392"/>
      <c r="D895" s="392"/>
      <c r="E895" s="392"/>
      <c r="F895" s="392"/>
      <c r="G895" s="392"/>
      <c r="H895" s="392"/>
      <c r="I895" s="392"/>
      <c r="J895" s="392"/>
      <c r="K895" s="392"/>
      <c r="L895" s="392"/>
      <c r="M895" s="392"/>
      <c r="N895" s="392"/>
      <c r="O895" s="392"/>
      <c r="P895" s="392"/>
      <c r="Q895" s="392"/>
      <c r="R895" s="392"/>
      <c r="S895" s="392"/>
      <c r="T895" s="392"/>
      <c r="U895" s="392"/>
      <c r="V895" s="392"/>
      <c r="W895" s="392"/>
      <c r="X895" s="392"/>
      <c r="Y895" s="392"/>
      <c r="Z895" s="392"/>
    </row>
    <row r="896" spans="1:26" ht="15.75" customHeight="1">
      <c r="A896" s="392"/>
      <c r="B896" s="392"/>
      <c r="C896" s="392"/>
      <c r="D896" s="392"/>
      <c r="E896" s="392"/>
      <c r="F896" s="392"/>
      <c r="G896" s="392"/>
      <c r="H896" s="392"/>
      <c r="I896" s="392"/>
      <c r="J896" s="392"/>
      <c r="K896" s="392"/>
      <c r="L896" s="392"/>
      <c r="M896" s="392"/>
      <c r="N896" s="392"/>
      <c r="O896" s="392"/>
      <c r="P896" s="392"/>
      <c r="Q896" s="392"/>
      <c r="R896" s="392"/>
      <c r="S896" s="392"/>
      <c r="T896" s="392"/>
      <c r="U896" s="392"/>
      <c r="V896" s="392"/>
      <c r="W896" s="392"/>
      <c r="X896" s="392"/>
      <c r="Y896" s="392"/>
      <c r="Z896" s="392"/>
    </row>
    <row r="897" spans="1:26" ht="15.75" customHeight="1">
      <c r="A897" s="392"/>
      <c r="B897" s="392"/>
      <c r="C897" s="392"/>
      <c r="D897" s="392"/>
      <c r="E897" s="392"/>
      <c r="F897" s="392"/>
      <c r="G897" s="392"/>
      <c r="H897" s="392"/>
      <c r="I897" s="392"/>
      <c r="J897" s="392"/>
      <c r="K897" s="392"/>
      <c r="L897" s="392"/>
      <c r="M897" s="392"/>
      <c r="N897" s="392"/>
      <c r="O897" s="392"/>
      <c r="P897" s="392"/>
      <c r="Q897" s="392"/>
      <c r="R897" s="392"/>
      <c r="S897" s="392"/>
      <c r="T897" s="392"/>
      <c r="U897" s="392"/>
      <c r="V897" s="392"/>
      <c r="W897" s="392"/>
      <c r="X897" s="392"/>
      <c r="Y897" s="392"/>
      <c r="Z897" s="392"/>
    </row>
    <row r="898" spans="1:26" ht="15.75" customHeight="1">
      <c r="A898" s="392"/>
      <c r="B898" s="392"/>
      <c r="C898" s="392"/>
      <c r="D898" s="392"/>
      <c r="E898" s="392"/>
      <c r="F898" s="392"/>
      <c r="G898" s="392"/>
      <c r="H898" s="392"/>
      <c r="I898" s="392"/>
      <c r="J898" s="392"/>
      <c r="K898" s="392"/>
      <c r="L898" s="392"/>
      <c r="M898" s="392"/>
      <c r="N898" s="392"/>
      <c r="O898" s="392"/>
      <c r="P898" s="392"/>
      <c r="Q898" s="392"/>
      <c r="R898" s="392"/>
      <c r="S898" s="392"/>
      <c r="T898" s="392"/>
      <c r="U898" s="392"/>
      <c r="V898" s="392"/>
      <c r="W898" s="392"/>
      <c r="X898" s="392"/>
      <c r="Y898" s="392"/>
      <c r="Z898" s="392"/>
    </row>
    <row r="899" spans="1:26" ht="15.75" customHeight="1">
      <c r="A899" s="392"/>
      <c r="B899" s="392"/>
      <c r="C899" s="392"/>
      <c r="D899" s="392"/>
      <c r="E899" s="392"/>
      <c r="F899" s="392"/>
      <c r="G899" s="392"/>
      <c r="H899" s="392"/>
      <c r="I899" s="392"/>
      <c r="J899" s="392"/>
      <c r="K899" s="392"/>
      <c r="L899" s="392"/>
      <c r="M899" s="392"/>
      <c r="N899" s="392"/>
      <c r="O899" s="392"/>
      <c r="P899" s="392"/>
      <c r="Q899" s="392"/>
      <c r="R899" s="392"/>
      <c r="S899" s="392"/>
      <c r="T899" s="392"/>
      <c r="U899" s="392"/>
      <c r="V899" s="392"/>
      <c r="W899" s="392"/>
      <c r="X899" s="392"/>
      <c r="Y899" s="392"/>
      <c r="Z899" s="392"/>
    </row>
    <row r="900" spans="1:26" ht="15.75" customHeight="1">
      <c r="A900" s="392"/>
      <c r="B900" s="392"/>
      <c r="C900" s="392"/>
      <c r="D900" s="392"/>
      <c r="E900" s="392"/>
      <c r="F900" s="392"/>
      <c r="G900" s="392"/>
      <c r="H900" s="392"/>
      <c r="I900" s="392"/>
      <c r="J900" s="392"/>
      <c r="K900" s="392"/>
      <c r="L900" s="392"/>
      <c r="M900" s="392"/>
      <c r="N900" s="392"/>
      <c r="O900" s="392"/>
      <c r="P900" s="392"/>
      <c r="Q900" s="392"/>
      <c r="R900" s="392"/>
      <c r="S900" s="392"/>
      <c r="T900" s="392"/>
      <c r="U900" s="392"/>
      <c r="V900" s="392"/>
      <c r="W900" s="392"/>
      <c r="X900" s="392"/>
      <c r="Y900" s="392"/>
      <c r="Z900" s="392"/>
    </row>
    <row r="901" spans="1:26" ht="15.75" customHeight="1">
      <c r="A901" s="392"/>
      <c r="B901" s="392"/>
      <c r="C901" s="392"/>
      <c r="D901" s="392"/>
      <c r="E901" s="392"/>
      <c r="F901" s="392"/>
      <c r="G901" s="392"/>
      <c r="H901" s="392"/>
      <c r="I901" s="392"/>
      <c r="J901" s="392"/>
      <c r="K901" s="392"/>
      <c r="L901" s="392"/>
      <c r="M901" s="392"/>
      <c r="N901" s="392"/>
      <c r="O901" s="392"/>
      <c r="P901" s="392"/>
      <c r="Q901" s="392"/>
      <c r="R901" s="392"/>
      <c r="S901" s="392"/>
      <c r="T901" s="392"/>
      <c r="U901" s="392"/>
      <c r="V901" s="392"/>
      <c r="W901" s="392"/>
      <c r="X901" s="392"/>
      <c r="Y901" s="392"/>
      <c r="Z901" s="392"/>
    </row>
    <row r="902" spans="1:26" ht="15.75" customHeight="1">
      <c r="A902" s="392"/>
      <c r="B902" s="392"/>
      <c r="C902" s="392"/>
      <c r="D902" s="392"/>
      <c r="E902" s="392"/>
      <c r="F902" s="392"/>
      <c r="G902" s="392"/>
      <c r="H902" s="392"/>
      <c r="I902" s="392"/>
      <c r="J902" s="392"/>
      <c r="K902" s="392"/>
      <c r="L902" s="392"/>
      <c r="M902" s="392"/>
      <c r="N902" s="392"/>
      <c r="O902" s="392"/>
      <c r="P902" s="392"/>
      <c r="Q902" s="392"/>
      <c r="R902" s="392"/>
      <c r="S902" s="392"/>
      <c r="T902" s="392"/>
      <c r="U902" s="392"/>
      <c r="V902" s="392"/>
      <c r="W902" s="392"/>
      <c r="X902" s="392"/>
      <c r="Y902" s="392"/>
      <c r="Z902" s="392"/>
    </row>
    <row r="903" spans="1:26" ht="15.75" customHeight="1">
      <c r="A903" s="392"/>
      <c r="B903" s="392"/>
      <c r="C903" s="392"/>
      <c r="D903" s="392"/>
      <c r="E903" s="392"/>
      <c r="F903" s="392"/>
      <c r="G903" s="392"/>
      <c r="H903" s="392"/>
      <c r="I903" s="392"/>
      <c r="J903" s="392"/>
      <c r="K903" s="392"/>
      <c r="L903" s="392"/>
      <c r="M903" s="392"/>
      <c r="N903" s="392"/>
      <c r="O903" s="392"/>
      <c r="P903" s="392"/>
      <c r="Q903" s="392"/>
      <c r="R903" s="392"/>
      <c r="S903" s="392"/>
      <c r="T903" s="392"/>
      <c r="U903" s="392"/>
      <c r="V903" s="392"/>
      <c r="W903" s="392"/>
      <c r="X903" s="392"/>
      <c r="Y903" s="392"/>
      <c r="Z903" s="392"/>
    </row>
    <row r="904" spans="1:26" ht="15.75" customHeight="1">
      <c r="A904" s="392"/>
      <c r="B904" s="392"/>
      <c r="C904" s="392"/>
      <c r="D904" s="392"/>
      <c r="E904" s="392"/>
      <c r="F904" s="392"/>
      <c r="G904" s="392"/>
      <c r="H904" s="392"/>
      <c r="I904" s="392"/>
      <c r="J904" s="392"/>
      <c r="K904" s="392"/>
      <c r="L904" s="392"/>
      <c r="M904" s="392"/>
      <c r="N904" s="392"/>
      <c r="O904" s="392"/>
      <c r="P904" s="392"/>
      <c r="Q904" s="392"/>
      <c r="R904" s="392"/>
      <c r="S904" s="392"/>
      <c r="T904" s="392"/>
      <c r="U904" s="392"/>
      <c r="V904" s="392"/>
      <c r="W904" s="392"/>
      <c r="X904" s="392"/>
      <c r="Y904" s="392"/>
      <c r="Z904" s="392"/>
    </row>
    <row r="905" spans="1:26" ht="15.75" customHeight="1">
      <c r="A905" s="392"/>
      <c r="B905" s="392"/>
      <c r="C905" s="392"/>
      <c r="D905" s="392"/>
      <c r="E905" s="392"/>
      <c r="F905" s="392"/>
      <c r="G905" s="392"/>
      <c r="H905" s="392"/>
      <c r="I905" s="392"/>
      <c r="J905" s="392"/>
      <c r="K905" s="392"/>
      <c r="L905" s="392"/>
      <c r="M905" s="392"/>
      <c r="N905" s="392"/>
      <c r="O905" s="392"/>
      <c r="P905" s="392"/>
      <c r="Q905" s="392"/>
      <c r="R905" s="392"/>
      <c r="S905" s="392"/>
      <c r="T905" s="392"/>
      <c r="U905" s="392"/>
      <c r="V905" s="392"/>
      <c r="W905" s="392"/>
      <c r="X905" s="392"/>
      <c r="Y905" s="392"/>
      <c r="Z905" s="392"/>
    </row>
    <row r="906" spans="1:26" ht="15.75" customHeight="1">
      <c r="A906" s="392"/>
      <c r="B906" s="392"/>
      <c r="C906" s="392"/>
      <c r="D906" s="392"/>
      <c r="E906" s="392"/>
      <c r="F906" s="392"/>
      <c r="G906" s="392"/>
      <c r="H906" s="392"/>
      <c r="I906" s="392"/>
      <c r="J906" s="392"/>
      <c r="K906" s="392"/>
      <c r="L906" s="392"/>
      <c r="M906" s="392"/>
      <c r="N906" s="392"/>
      <c r="O906" s="392"/>
      <c r="P906" s="392"/>
      <c r="Q906" s="392"/>
      <c r="R906" s="392"/>
      <c r="S906" s="392"/>
      <c r="T906" s="392"/>
      <c r="U906" s="392"/>
      <c r="V906" s="392"/>
      <c r="W906" s="392"/>
      <c r="X906" s="392"/>
      <c r="Y906" s="392"/>
      <c r="Z906" s="392"/>
    </row>
    <row r="907" spans="1:26" ht="15.75" customHeight="1">
      <c r="A907" s="392"/>
      <c r="B907" s="392"/>
      <c r="C907" s="392"/>
      <c r="D907" s="392"/>
      <c r="E907" s="392"/>
      <c r="F907" s="392"/>
      <c r="G907" s="392"/>
      <c r="H907" s="392"/>
      <c r="I907" s="392"/>
      <c r="J907" s="392"/>
      <c r="K907" s="392"/>
      <c r="L907" s="392"/>
      <c r="M907" s="392"/>
      <c r="N907" s="392"/>
      <c r="O907" s="392"/>
      <c r="P907" s="392"/>
      <c r="Q907" s="392"/>
      <c r="R907" s="392"/>
      <c r="S907" s="392"/>
      <c r="T907" s="392"/>
      <c r="U907" s="392"/>
      <c r="V907" s="392"/>
      <c r="W907" s="392"/>
      <c r="X907" s="392"/>
      <c r="Y907" s="392"/>
      <c r="Z907" s="392"/>
    </row>
    <row r="908" spans="1:26" ht="15.75" customHeight="1">
      <c r="A908" s="392"/>
      <c r="B908" s="392"/>
      <c r="C908" s="392"/>
      <c r="D908" s="392"/>
      <c r="E908" s="392"/>
      <c r="F908" s="392"/>
      <c r="G908" s="392"/>
      <c r="H908" s="392"/>
      <c r="I908" s="392"/>
      <c r="J908" s="392"/>
      <c r="K908" s="392"/>
      <c r="L908" s="392"/>
      <c r="M908" s="392"/>
      <c r="N908" s="392"/>
      <c r="O908" s="392"/>
      <c r="P908" s="392"/>
      <c r="Q908" s="392"/>
      <c r="R908" s="392"/>
      <c r="S908" s="392"/>
      <c r="T908" s="392"/>
      <c r="U908" s="392"/>
      <c r="V908" s="392"/>
      <c r="W908" s="392"/>
      <c r="X908" s="392"/>
      <c r="Y908" s="392"/>
      <c r="Z908" s="392"/>
    </row>
    <row r="909" spans="1:26" ht="15.75" customHeight="1">
      <c r="A909" s="392"/>
      <c r="B909" s="392"/>
      <c r="C909" s="392"/>
      <c r="D909" s="392"/>
      <c r="E909" s="392"/>
      <c r="F909" s="392"/>
      <c r="G909" s="392"/>
      <c r="H909" s="392"/>
      <c r="I909" s="392"/>
      <c r="J909" s="392"/>
      <c r="K909" s="392"/>
      <c r="L909" s="392"/>
      <c r="M909" s="392"/>
      <c r="N909" s="392"/>
      <c r="O909" s="392"/>
      <c r="P909" s="392"/>
      <c r="Q909" s="392"/>
      <c r="R909" s="392"/>
      <c r="S909" s="392"/>
      <c r="T909" s="392"/>
      <c r="U909" s="392"/>
      <c r="V909" s="392"/>
      <c r="W909" s="392"/>
      <c r="X909" s="392"/>
      <c r="Y909" s="392"/>
      <c r="Z909" s="392"/>
    </row>
    <row r="910" spans="1:26" ht="15.75" customHeight="1">
      <c r="A910" s="392"/>
      <c r="B910" s="392"/>
      <c r="C910" s="392"/>
      <c r="D910" s="392"/>
      <c r="E910" s="392"/>
      <c r="F910" s="392"/>
      <c r="G910" s="392"/>
      <c r="H910" s="392"/>
      <c r="I910" s="392"/>
      <c r="J910" s="392"/>
      <c r="K910" s="392"/>
      <c r="L910" s="392"/>
      <c r="M910" s="392"/>
      <c r="N910" s="392"/>
      <c r="O910" s="392"/>
      <c r="P910" s="392"/>
      <c r="Q910" s="392"/>
      <c r="R910" s="392"/>
      <c r="S910" s="392"/>
      <c r="T910" s="392"/>
      <c r="U910" s="392"/>
      <c r="V910" s="392"/>
      <c r="W910" s="392"/>
      <c r="X910" s="392"/>
      <c r="Y910" s="392"/>
      <c r="Z910" s="392"/>
    </row>
    <row r="911" spans="1:26" ht="15.75" customHeight="1">
      <c r="A911" s="392"/>
      <c r="B911" s="392"/>
      <c r="C911" s="392"/>
      <c r="D911" s="392"/>
      <c r="E911" s="392"/>
      <c r="F911" s="392"/>
      <c r="G911" s="392"/>
      <c r="H911" s="392"/>
      <c r="I911" s="392"/>
      <c r="J911" s="392"/>
      <c r="K911" s="392"/>
      <c r="L911" s="392"/>
      <c r="M911" s="392"/>
      <c r="N911" s="392"/>
      <c r="O911" s="392"/>
      <c r="P911" s="392"/>
      <c r="Q911" s="392"/>
      <c r="R911" s="392"/>
      <c r="S911" s="392"/>
      <c r="T911" s="392"/>
      <c r="U911" s="392"/>
      <c r="V911" s="392"/>
      <c r="W911" s="392"/>
      <c r="X911" s="392"/>
      <c r="Y911" s="392"/>
      <c r="Z911" s="392"/>
    </row>
    <row r="912" spans="1:26" ht="15.75" customHeight="1">
      <c r="A912" s="392"/>
      <c r="B912" s="392"/>
      <c r="C912" s="392"/>
      <c r="D912" s="392"/>
      <c r="E912" s="392"/>
      <c r="F912" s="392"/>
      <c r="G912" s="392"/>
      <c r="H912" s="392"/>
      <c r="I912" s="392"/>
      <c r="J912" s="392"/>
      <c r="K912" s="392"/>
      <c r="L912" s="392"/>
      <c r="M912" s="392"/>
      <c r="N912" s="392"/>
      <c r="O912" s="392"/>
      <c r="P912" s="392"/>
      <c r="Q912" s="392"/>
      <c r="R912" s="392"/>
      <c r="S912" s="392"/>
      <c r="T912" s="392"/>
      <c r="U912" s="392"/>
      <c r="V912" s="392"/>
      <c r="W912" s="392"/>
      <c r="X912" s="392"/>
      <c r="Y912" s="392"/>
      <c r="Z912" s="392"/>
    </row>
    <row r="913" spans="1:26" ht="15.75" customHeight="1">
      <c r="A913" s="392"/>
      <c r="B913" s="392"/>
      <c r="C913" s="392"/>
      <c r="D913" s="392"/>
      <c r="E913" s="392"/>
      <c r="F913" s="392"/>
      <c r="G913" s="392"/>
      <c r="H913" s="392"/>
      <c r="I913" s="392"/>
      <c r="J913" s="392"/>
      <c r="K913" s="392"/>
      <c r="L913" s="392"/>
      <c r="M913" s="392"/>
      <c r="N913" s="392"/>
      <c r="O913" s="392"/>
      <c r="P913" s="392"/>
      <c r="Q913" s="392"/>
      <c r="R913" s="392"/>
      <c r="S913" s="392"/>
      <c r="T913" s="392"/>
      <c r="U913" s="392"/>
      <c r="V913" s="392"/>
      <c r="W913" s="392"/>
      <c r="X913" s="392"/>
      <c r="Y913" s="392"/>
      <c r="Z913" s="392"/>
    </row>
    <row r="914" spans="1:26" ht="15.75" customHeight="1">
      <c r="A914" s="392"/>
      <c r="B914" s="392"/>
      <c r="C914" s="392"/>
      <c r="D914" s="392"/>
      <c r="E914" s="392"/>
      <c r="F914" s="392"/>
      <c r="G914" s="392"/>
      <c r="H914" s="392"/>
      <c r="I914" s="392"/>
      <c r="J914" s="392"/>
      <c r="K914" s="392"/>
      <c r="L914" s="392"/>
      <c r="M914" s="392"/>
      <c r="N914" s="392"/>
      <c r="O914" s="392"/>
      <c r="P914" s="392"/>
      <c r="Q914" s="392"/>
      <c r="R914" s="392"/>
      <c r="S914" s="392"/>
      <c r="T914" s="392"/>
      <c r="U914" s="392"/>
      <c r="V914" s="392"/>
      <c r="W914" s="392"/>
      <c r="X914" s="392"/>
      <c r="Y914" s="392"/>
      <c r="Z914" s="392"/>
    </row>
    <row r="915" spans="1:26" ht="15.75" customHeight="1">
      <c r="A915" s="392"/>
      <c r="B915" s="392"/>
      <c r="C915" s="392"/>
      <c r="D915" s="392"/>
      <c r="E915" s="392"/>
      <c r="F915" s="392"/>
      <c r="G915" s="392"/>
      <c r="H915" s="392"/>
      <c r="I915" s="392"/>
      <c r="J915" s="392"/>
      <c r="K915" s="392"/>
      <c r="L915" s="392"/>
      <c r="M915" s="392"/>
      <c r="N915" s="392"/>
      <c r="O915" s="392"/>
      <c r="P915" s="392"/>
      <c r="Q915" s="392"/>
      <c r="R915" s="392"/>
      <c r="S915" s="392"/>
      <c r="T915" s="392"/>
      <c r="U915" s="392"/>
      <c r="V915" s="392"/>
      <c r="W915" s="392"/>
      <c r="X915" s="392"/>
      <c r="Y915" s="392"/>
      <c r="Z915" s="392"/>
    </row>
    <row r="916" spans="1:26" ht="15.75" customHeight="1">
      <c r="A916" s="392"/>
      <c r="B916" s="392"/>
      <c r="C916" s="392"/>
      <c r="D916" s="392"/>
      <c r="E916" s="392"/>
      <c r="F916" s="392"/>
      <c r="G916" s="392"/>
      <c r="H916" s="392"/>
      <c r="I916" s="392"/>
      <c r="J916" s="392"/>
      <c r="K916" s="392"/>
      <c r="L916" s="392"/>
      <c r="M916" s="392"/>
      <c r="N916" s="392"/>
      <c r="O916" s="392"/>
      <c r="P916" s="392"/>
      <c r="Q916" s="392"/>
      <c r="R916" s="392"/>
      <c r="S916" s="392"/>
      <c r="T916" s="392"/>
      <c r="U916" s="392"/>
      <c r="V916" s="392"/>
      <c r="W916" s="392"/>
      <c r="X916" s="392"/>
      <c r="Y916" s="392"/>
      <c r="Z916" s="392"/>
    </row>
    <row r="917" spans="1:26" ht="15.75" customHeight="1">
      <c r="A917" s="392"/>
      <c r="B917" s="392"/>
      <c r="C917" s="392"/>
      <c r="D917" s="392"/>
      <c r="E917" s="392"/>
      <c r="F917" s="392"/>
      <c r="G917" s="392"/>
      <c r="H917" s="392"/>
      <c r="I917" s="392"/>
      <c r="J917" s="392"/>
      <c r="K917" s="392"/>
      <c r="L917" s="392"/>
      <c r="M917" s="392"/>
      <c r="N917" s="392"/>
      <c r="O917" s="392"/>
      <c r="P917" s="392"/>
      <c r="Q917" s="392"/>
      <c r="R917" s="392"/>
      <c r="S917" s="392"/>
      <c r="T917" s="392"/>
      <c r="U917" s="392"/>
      <c r="V917" s="392"/>
      <c r="W917" s="392"/>
      <c r="X917" s="392"/>
      <c r="Y917" s="392"/>
      <c r="Z917" s="392"/>
    </row>
    <row r="918" spans="1:26" ht="15.75" customHeight="1">
      <c r="A918" s="392"/>
      <c r="B918" s="392"/>
      <c r="C918" s="392"/>
      <c r="D918" s="392"/>
      <c r="E918" s="392"/>
      <c r="F918" s="392"/>
      <c r="G918" s="392"/>
      <c r="H918" s="392"/>
      <c r="I918" s="392"/>
      <c r="J918" s="392"/>
      <c r="K918" s="392"/>
      <c r="L918" s="392"/>
      <c r="M918" s="392"/>
      <c r="N918" s="392"/>
      <c r="O918" s="392"/>
      <c r="P918" s="392"/>
      <c r="Q918" s="392"/>
      <c r="R918" s="392"/>
      <c r="S918" s="392"/>
      <c r="T918" s="392"/>
      <c r="U918" s="392"/>
      <c r="V918" s="392"/>
      <c r="W918" s="392"/>
      <c r="X918" s="392"/>
      <c r="Y918" s="392"/>
      <c r="Z918" s="392"/>
    </row>
    <row r="919" spans="1:26" ht="15.75" customHeight="1">
      <c r="A919" s="392"/>
      <c r="B919" s="392"/>
      <c r="C919" s="392"/>
      <c r="D919" s="392"/>
      <c r="E919" s="392"/>
      <c r="F919" s="392"/>
      <c r="G919" s="392"/>
      <c r="H919" s="392"/>
      <c r="I919" s="392"/>
      <c r="J919" s="392"/>
      <c r="K919" s="392"/>
      <c r="L919" s="392"/>
      <c r="M919" s="392"/>
      <c r="N919" s="392"/>
      <c r="O919" s="392"/>
      <c r="P919" s="392"/>
      <c r="Q919" s="392"/>
      <c r="R919" s="392"/>
      <c r="S919" s="392"/>
      <c r="T919" s="392"/>
      <c r="U919" s="392"/>
      <c r="V919" s="392"/>
      <c r="W919" s="392"/>
      <c r="X919" s="392"/>
      <c r="Y919" s="392"/>
      <c r="Z919" s="392"/>
    </row>
    <row r="920" spans="1:26" ht="15.75" customHeight="1">
      <c r="A920" s="392"/>
      <c r="B920" s="392"/>
      <c r="C920" s="392"/>
      <c r="D920" s="392"/>
      <c r="E920" s="392"/>
      <c r="F920" s="392"/>
      <c r="G920" s="392"/>
      <c r="H920" s="392"/>
      <c r="I920" s="392"/>
      <c r="J920" s="392"/>
      <c r="K920" s="392"/>
      <c r="L920" s="392"/>
      <c r="M920" s="392"/>
      <c r="N920" s="392"/>
      <c r="O920" s="392"/>
      <c r="P920" s="392"/>
      <c r="Q920" s="392"/>
      <c r="R920" s="392"/>
      <c r="S920" s="392"/>
      <c r="T920" s="392"/>
      <c r="U920" s="392"/>
      <c r="V920" s="392"/>
      <c r="W920" s="392"/>
      <c r="X920" s="392"/>
      <c r="Y920" s="392"/>
      <c r="Z920" s="392"/>
    </row>
    <row r="921" spans="1:26" ht="15.75" customHeight="1">
      <c r="A921" s="392"/>
      <c r="B921" s="392"/>
      <c r="C921" s="392"/>
      <c r="D921" s="392"/>
      <c r="E921" s="392"/>
      <c r="F921" s="392"/>
      <c r="G921" s="392"/>
      <c r="H921" s="392"/>
      <c r="I921" s="392"/>
      <c r="J921" s="392"/>
      <c r="K921" s="392"/>
      <c r="L921" s="392"/>
      <c r="M921" s="392"/>
      <c r="N921" s="392"/>
      <c r="O921" s="392"/>
      <c r="P921" s="392"/>
      <c r="Q921" s="392"/>
      <c r="R921" s="392"/>
      <c r="S921" s="392"/>
      <c r="T921" s="392"/>
      <c r="U921" s="392"/>
      <c r="V921" s="392"/>
      <c r="W921" s="392"/>
      <c r="X921" s="392"/>
      <c r="Y921" s="392"/>
      <c r="Z921" s="392"/>
    </row>
    <row r="922" spans="1:26" ht="15.75" customHeight="1">
      <c r="A922" s="392"/>
      <c r="B922" s="392"/>
      <c r="C922" s="392"/>
      <c r="D922" s="392"/>
      <c r="E922" s="392"/>
      <c r="F922" s="392"/>
      <c r="G922" s="392"/>
      <c r="H922" s="392"/>
      <c r="I922" s="392"/>
      <c r="J922" s="392"/>
      <c r="K922" s="392"/>
      <c r="L922" s="392"/>
      <c r="M922" s="392"/>
      <c r="N922" s="392"/>
      <c r="O922" s="392"/>
      <c r="P922" s="392"/>
      <c r="Q922" s="392"/>
      <c r="R922" s="392"/>
      <c r="S922" s="392"/>
      <c r="T922" s="392"/>
      <c r="U922" s="392"/>
      <c r="V922" s="392"/>
      <c r="W922" s="392"/>
      <c r="X922" s="392"/>
      <c r="Y922" s="392"/>
      <c r="Z922" s="392"/>
    </row>
    <row r="923" spans="1:26" ht="15.75" customHeight="1">
      <c r="A923" s="392"/>
      <c r="B923" s="392"/>
      <c r="C923" s="392"/>
      <c r="D923" s="392"/>
      <c r="E923" s="392"/>
      <c r="F923" s="392"/>
      <c r="G923" s="392"/>
      <c r="H923" s="392"/>
      <c r="I923" s="392"/>
      <c r="J923" s="392"/>
      <c r="K923" s="392"/>
      <c r="L923" s="392"/>
      <c r="M923" s="392"/>
      <c r="N923" s="392"/>
      <c r="O923" s="392"/>
      <c r="P923" s="392"/>
      <c r="Q923" s="392"/>
      <c r="R923" s="392"/>
      <c r="S923" s="392"/>
      <c r="T923" s="392"/>
      <c r="U923" s="392"/>
      <c r="V923" s="392"/>
      <c r="W923" s="392"/>
      <c r="X923" s="392"/>
      <c r="Y923" s="392"/>
      <c r="Z923" s="392"/>
    </row>
    <row r="924" spans="1:26" ht="15.75" customHeight="1">
      <c r="A924" s="392"/>
      <c r="B924" s="392"/>
      <c r="C924" s="392"/>
      <c r="D924" s="392"/>
      <c r="E924" s="392"/>
      <c r="F924" s="392"/>
      <c r="G924" s="392"/>
      <c r="H924" s="392"/>
      <c r="I924" s="392"/>
      <c r="J924" s="392"/>
      <c r="K924" s="392"/>
      <c r="L924" s="392"/>
      <c r="M924" s="392"/>
      <c r="N924" s="392"/>
      <c r="O924" s="392"/>
      <c r="P924" s="392"/>
      <c r="Q924" s="392"/>
      <c r="R924" s="392"/>
      <c r="S924" s="392"/>
      <c r="T924" s="392"/>
      <c r="U924" s="392"/>
      <c r="V924" s="392"/>
      <c r="W924" s="392"/>
      <c r="X924" s="392"/>
      <c r="Y924" s="392"/>
      <c r="Z924" s="392"/>
    </row>
    <row r="925" spans="1:26" ht="15.75" customHeight="1">
      <c r="A925" s="392"/>
      <c r="B925" s="392"/>
      <c r="C925" s="392"/>
      <c r="D925" s="392"/>
      <c r="E925" s="392"/>
      <c r="F925" s="392"/>
      <c r="G925" s="392"/>
      <c r="H925" s="392"/>
      <c r="I925" s="392"/>
      <c r="J925" s="392"/>
      <c r="K925" s="392"/>
      <c r="L925" s="392"/>
      <c r="M925" s="392"/>
      <c r="N925" s="392"/>
      <c r="O925" s="392"/>
      <c r="P925" s="392"/>
      <c r="Q925" s="392"/>
      <c r="R925" s="392"/>
      <c r="S925" s="392"/>
      <c r="T925" s="392"/>
      <c r="U925" s="392"/>
      <c r="V925" s="392"/>
      <c r="W925" s="392"/>
      <c r="X925" s="392"/>
      <c r="Y925" s="392"/>
      <c r="Z925" s="392"/>
    </row>
    <row r="926" spans="1:26" ht="15.75" customHeight="1">
      <c r="A926" s="392"/>
      <c r="B926" s="392"/>
      <c r="C926" s="392"/>
      <c r="D926" s="392"/>
      <c r="E926" s="392"/>
      <c r="F926" s="392"/>
      <c r="G926" s="392"/>
      <c r="H926" s="392"/>
      <c r="I926" s="392"/>
      <c r="J926" s="392"/>
      <c r="K926" s="392"/>
      <c r="L926" s="392"/>
      <c r="M926" s="392"/>
      <c r="N926" s="392"/>
      <c r="O926" s="392"/>
      <c r="P926" s="392"/>
      <c r="Q926" s="392"/>
      <c r="R926" s="392"/>
      <c r="S926" s="392"/>
      <c r="T926" s="392"/>
      <c r="U926" s="392"/>
      <c r="V926" s="392"/>
      <c r="W926" s="392"/>
      <c r="X926" s="392"/>
      <c r="Y926" s="392"/>
      <c r="Z926" s="392"/>
    </row>
    <row r="927" spans="1:26" ht="15.75" customHeight="1">
      <c r="A927" s="392"/>
      <c r="B927" s="392"/>
      <c r="C927" s="392"/>
      <c r="D927" s="392"/>
      <c r="E927" s="392"/>
      <c r="F927" s="392"/>
      <c r="G927" s="392"/>
      <c r="H927" s="392"/>
      <c r="I927" s="392"/>
      <c r="J927" s="392"/>
      <c r="K927" s="392"/>
      <c r="L927" s="392"/>
      <c r="M927" s="392"/>
      <c r="N927" s="392"/>
      <c r="O927" s="392"/>
      <c r="P927" s="392"/>
      <c r="Q927" s="392"/>
      <c r="R927" s="392"/>
      <c r="S927" s="392"/>
      <c r="T927" s="392"/>
      <c r="U927" s="392"/>
      <c r="V927" s="392"/>
      <c r="W927" s="392"/>
      <c r="X927" s="392"/>
      <c r="Y927" s="392"/>
      <c r="Z927" s="392"/>
    </row>
    <row r="928" spans="1:26" ht="15.75" customHeight="1">
      <c r="A928" s="392"/>
      <c r="B928" s="392"/>
      <c r="C928" s="392"/>
      <c r="D928" s="392"/>
      <c r="E928" s="392"/>
      <c r="F928" s="392"/>
      <c r="G928" s="392"/>
      <c r="H928" s="392"/>
      <c r="I928" s="392"/>
      <c r="J928" s="392"/>
      <c r="K928" s="392"/>
      <c r="L928" s="392"/>
      <c r="M928" s="392"/>
      <c r="N928" s="392"/>
      <c r="O928" s="392"/>
      <c r="P928" s="392"/>
      <c r="Q928" s="392"/>
      <c r="R928" s="392"/>
      <c r="S928" s="392"/>
      <c r="T928" s="392"/>
      <c r="U928" s="392"/>
      <c r="V928" s="392"/>
      <c r="W928" s="392"/>
      <c r="X928" s="392"/>
      <c r="Y928" s="392"/>
      <c r="Z928" s="392"/>
    </row>
    <row r="929" spans="1:26" ht="15.75" customHeight="1">
      <c r="A929" s="392"/>
      <c r="B929" s="392"/>
      <c r="C929" s="392"/>
      <c r="D929" s="392"/>
      <c r="E929" s="392"/>
      <c r="F929" s="392"/>
      <c r="G929" s="392"/>
      <c r="H929" s="392"/>
      <c r="I929" s="392"/>
      <c r="J929" s="392"/>
      <c r="K929" s="392"/>
      <c r="L929" s="392"/>
      <c r="M929" s="392"/>
      <c r="N929" s="392"/>
      <c r="O929" s="392"/>
      <c r="P929" s="392"/>
      <c r="Q929" s="392"/>
      <c r="R929" s="392"/>
      <c r="S929" s="392"/>
      <c r="T929" s="392"/>
      <c r="U929" s="392"/>
      <c r="V929" s="392"/>
      <c r="W929" s="392"/>
      <c r="X929" s="392"/>
      <c r="Y929" s="392"/>
      <c r="Z929" s="392"/>
    </row>
    <row r="930" spans="1:26" ht="15.75" customHeight="1">
      <c r="A930" s="392"/>
      <c r="B930" s="392"/>
      <c r="C930" s="392"/>
      <c r="D930" s="392"/>
      <c r="E930" s="392"/>
      <c r="F930" s="392"/>
      <c r="G930" s="392"/>
      <c r="H930" s="392"/>
      <c r="I930" s="392"/>
      <c r="J930" s="392"/>
      <c r="K930" s="392"/>
      <c r="L930" s="392"/>
      <c r="M930" s="392"/>
      <c r="N930" s="392"/>
      <c r="O930" s="392"/>
      <c r="P930" s="392"/>
      <c r="Q930" s="392"/>
      <c r="R930" s="392"/>
      <c r="S930" s="392"/>
      <c r="T930" s="392"/>
      <c r="U930" s="392"/>
      <c r="V930" s="392"/>
      <c r="W930" s="392"/>
      <c r="X930" s="392"/>
      <c r="Y930" s="392"/>
      <c r="Z930" s="392"/>
    </row>
    <row r="931" spans="1:26" ht="15.75" customHeight="1">
      <c r="A931" s="392"/>
      <c r="B931" s="392"/>
      <c r="C931" s="392"/>
      <c r="D931" s="392"/>
      <c r="E931" s="392"/>
      <c r="F931" s="392"/>
      <c r="G931" s="392"/>
      <c r="H931" s="392"/>
      <c r="I931" s="392"/>
      <c r="J931" s="392"/>
      <c r="K931" s="392"/>
      <c r="L931" s="392"/>
      <c r="M931" s="392"/>
      <c r="N931" s="392"/>
      <c r="O931" s="392"/>
      <c r="P931" s="392"/>
      <c r="Q931" s="392"/>
      <c r="R931" s="392"/>
      <c r="S931" s="392"/>
      <c r="T931" s="392"/>
      <c r="U931" s="392"/>
      <c r="V931" s="392"/>
      <c r="W931" s="392"/>
      <c r="X931" s="392"/>
      <c r="Y931" s="392"/>
      <c r="Z931" s="392"/>
    </row>
    <row r="932" spans="1:26" ht="15.75" customHeight="1">
      <c r="A932" s="392"/>
      <c r="B932" s="392"/>
      <c r="C932" s="392"/>
      <c r="D932" s="392"/>
      <c r="E932" s="392"/>
      <c r="F932" s="392"/>
      <c r="G932" s="392"/>
      <c r="H932" s="392"/>
      <c r="I932" s="392"/>
      <c r="J932" s="392"/>
      <c r="K932" s="392"/>
      <c r="L932" s="392"/>
      <c r="M932" s="392"/>
      <c r="N932" s="392"/>
      <c r="O932" s="392"/>
      <c r="P932" s="392"/>
      <c r="Q932" s="392"/>
      <c r="R932" s="392"/>
      <c r="S932" s="392"/>
      <c r="T932" s="392"/>
      <c r="U932" s="392"/>
      <c r="V932" s="392"/>
      <c r="W932" s="392"/>
      <c r="X932" s="392"/>
      <c r="Y932" s="392"/>
      <c r="Z932" s="392"/>
    </row>
    <row r="933" spans="1:26" ht="15.75" customHeight="1">
      <c r="A933" s="392"/>
      <c r="B933" s="392"/>
      <c r="C933" s="392"/>
      <c r="D933" s="392"/>
      <c r="E933" s="392"/>
      <c r="F933" s="392"/>
      <c r="G933" s="392"/>
      <c r="H933" s="392"/>
      <c r="I933" s="392"/>
      <c r="J933" s="392"/>
      <c r="K933" s="392"/>
      <c r="L933" s="392"/>
      <c r="M933" s="392"/>
      <c r="N933" s="392"/>
      <c r="O933" s="392"/>
      <c r="P933" s="392"/>
      <c r="Q933" s="392"/>
      <c r="R933" s="392"/>
      <c r="S933" s="392"/>
      <c r="T933" s="392"/>
      <c r="U933" s="392"/>
      <c r="V933" s="392"/>
      <c r="W933" s="392"/>
      <c r="X933" s="392"/>
      <c r="Y933" s="392"/>
      <c r="Z933" s="392"/>
    </row>
    <row r="934" spans="1:26" ht="15.75" customHeight="1">
      <c r="A934" s="392"/>
      <c r="B934" s="392"/>
      <c r="C934" s="392"/>
      <c r="D934" s="392"/>
      <c r="E934" s="392"/>
      <c r="F934" s="392"/>
      <c r="G934" s="392"/>
      <c r="H934" s="392"/>
      <c r="I934" s="392"/>
      <c r="J934" s="392"/>
      <c r="K934" s="392"/>
      <c r="L934" s="392"/>
      <c r="M934" s="392"/>
      <c r="N934" s="392"/>
      <c r="O934" s="392"/>
      <c r="P934" s="392"/>
      <c r="Q934" s="392"/>
      <c r="R934" s="392"/>
      <c r="S934" s="392"/>
      <c r="T934" s="392"/>
      <c r="U934" s="392"/>
      <c r="V934" s="392"/>
      <c r="W934" s="392"/>
      <c r="X934" s="392"/>
      <c r="Y934" s="392"/>
      <c r="Z934" s="392"/>
    </row>
    <row r="935" spans="1:26" ht="15.75" customHeight="1">
      <c r="A935" s="392"/>
      <c r="B935" s="392"/>
      <c r="C935" s="392"/>
      <c r="D935" s="392"/>
      <c r="E935" s="392"/>
      <c r="F935" s="392"/>
      <c r="G935" s="392"/>
      <c r="H935" s="392"/>
      <c r="I935" s="392"/>
      <c r="J935" s="392"/>
      <c r="K935" s="392"/>
      <c r="L935" s="392"/>
      <c r="M935" s="392"/>
      <c r="N935" s="392"/>
      <c r="O935" s="392"/>
      <c r="P935" s="392"/>
      <c r="Q935" s="392"/>
      <c r="R935" s="392"/>
      <c r="S935" s="392"/>
      <c r="T935" s="392"/>
      <c r="U935" s="392"/>
      <c r="V935" s="392"/>
      <c r="W935" s="392"/>
      <c r="X935" s="392"/>
      <c r="Y935" s="392"/>
      <c r="Z935" s="392"/>
    </row>
    <row r="936" spans="1:26" ht="15.75" customHeight="1">
      <c r="A936" s="392"/>
      <c r="B936" s="392"/>
      <c r="C936" s="392"/>
      <c r="D936" s="392"/>
      <c r="E936" s="392"/>
      <c r="F936" s="392"/>
      <c r="G936" s="392"/>
      <c r="H936" s="392"/>
      <c r="I936" s="392"/>
      <c r="J936" s="392"/>
      <c r="K936" s="392"/>
      <c r="L936" s="392"/>
      <c r="M936" s="392"/>
      <c r="N936" s="392"/>
      <c r="O936" s="392"/>
      <c r="P936" s="392"/>
      <c r="Q936" s="392"/>
      <c r="R936" s="392"/>
      <c r="S936" s="392"/>
      <c r="T936" s="392"/>
      <c r="U936" s="392"/>
      <c r="V936" s="392"/>
      <c r="W936" s="392"/>
      <c r="X936" s="392"/>
      <c r="Y936" s="392"/>
      <c r="Z936" s="392"/>
    </row>
    <row r="937" spans="1:26" ht="15.75" customHeight="1">
      <c r="A937" s="392"/>
      <c r="B937" s="392"/>
      <c r="C937" s="392"/>
      <c r="D937" s="392"/>
      <c r="E937" s="392"/>
      <c r="F937" s="392"/>
      <c r="G937" s="392"/>
      <c r="H937" s="392"/>
      <c r="I937" s="392"/>
      <c r="J937" s="392"/>
      <c r="K937" s="392"/>
      <c r="L937" s="392"/>
      <c r="M937" s="392"/>
      <c r="N937" s="392"/>
      <c r="O937" s="392"/>
      <c r="P937" s="392"/>
      <c r="Q937" s="392"/>
      <c r="R937" s="392"/>
      <c r="S937" s="392"/>
      <c r="T937" s="392"/>
      <c r="U937" s="392"/>
      <c r="V937" s="392"/>
      <c r="W937" s="392"/>
      <c r="X937" s="392"/>
      <c r="Y937" s="392"/>
      <c r="Z937" s="392"/>
    </row>
    <row r="938" spans="1:26" ht="15.75" customHeight="1">
      <c r="A938" s="392"/>
      <c r="B938" s="392"/>
      <c r="C938" s="392"/>
      <c r="D938" s="392"/>
      <c r="E938" s="392"/>
      <c r="F938" s="392"/>
      <c r="G938" s="392"/>
      <c r="H938" s="392"/>
      <c r="I938" s="392"/>
      <c r="J938" s="392"/>
      <c r="K938" s="392"/>
      <c r="L938" s="392"/>
      <c r="M938" s="392"/>
      <c r="N938" s="392"/>
      <c r="O938" s="392"/>
      <c r="P938" s="392"/>
      <c r="Q938" s="392"/>
      <c r="R938" s="392"/>
      <c r="S938" s="392"/>
      <c r="T938" s="392"/>
      <c r="U938" s="392"/>
      <c r="V938" s="392"/>
      <c r="W938" s="392"/>
      <c r="X938" s="392"/>
      <c r="Y938" s="392"/>
      <c r="Z938" s="392"/>
    </row>
    <row r="939" spans="1:26" ht="15.75" customHeight="1">
      <c r="A939" s="392"/>
      <c r="B939" s="392"/>
      <c r="C939" s="392"/>
      <c r="D939" s="392"/>
      <c r="E939" s="392"/>
      <c r="F939" s="392"/>
      <c r="G939" s="392"/>
      <c r="H939" s="392"/>
      <c r="I939" s="392"/>
      <c r="J939" s="392"/>
      <c r="K939" s="392"/>
      <c r="L939" s="392"/>
      <c r="M939" s="392"/>
      <c r="N939" s="392"/>
      <c r="O939" s="392"/>
      <c r="P939" s="392"/>
      <c r="Q939" s="392"/>
      <c r="R939" s="392"/>
      <c r="S939" s="392"/>
      <c r="T939" s="392"/>
      <c r="U939" s="392"/>
      <c r="V939" s="392"/>
      <c r="W939" s="392"/>
      <c r="X939" s="392"/>
      <c r="Y939" s="392"/>
      <c r="Z939" s="392"/>
    </row>
    <row r="940" spans="1:26" ht="15.75" customHeight="1">
      <c r="A940" s="392"/>
      <c r="B940" s="392"/>
      <c r="C940" s="392"/>
      <c r="D940" s="392"/>
      <c r="E940" s="392"/>
      <c r="F940" s="392"/>
      <c r="G940" s="392"/>
      <c r="H940" s="392"/>
      <c r="I940" s="392"/>
      <c r="J940" s="392"/>
      <c r="K940" s="392"/>
      <c r="L940" s="392"/>
      <c r="M940" s="392"/>
      <c r="N940" s="392"/>
      <c r="O940" s="392"/>
      <c r="P940" s="392"/>
      <c r="Q940" s="392"/>
      <c r="R940" s="392"/>
      <c r="S940" s="392"/>
      <c r="T940" s="392"/>
      <c r="U940" s="392"/>
      <c r="V940" s="392"/>
      <c r="W940" s="392"/>
      <c r="X940" s="392"/>
      <c r="Y940" s="392"/>
      <c r="Z940" s="392"/>
    </row>
    <row r="941" spans="1:26" ht="15.75" customHeight="1">
      <c r="A941" s="392"/>
      <c r="B941" s="392"/>
      <c r="C941" s="392"/>
      <c r="D941" s="392"/>
      <c r="E941" s="392"/>
      <c r="F941" s="392"/>
      <c r="G941" s="392"/>
      <c r="H941" s="392"/>
      <c r="I941" s="392"/>
      <c r="J941" s="392"/>
      <c r="K941" s="392"/>
      <c r="L941" s="392"/>
      <c r="M941" s="392"/>
      <c r="N941" s="392"/>
      <c r="O941" s="392"/>
      <c r="P941" s="392"/>
      <c r="Q941" s="392"/>
      <c r="R941" s="392"/>
      <c r="S941" s="392"/>
      <c r="T941" s="392"/>
      <c r="U941" s="392"/>
      <c r="V941" s="392"/>
      <c r="W941" s="392"/>
      <c r="X941" s="392"/>
      <c r="Y941" s="392"/>
      <c r="Z941" s="392"/>
    </row>
    <row r="942" spans="1:26" ht="15.75" customHeight="1">
      <c r="A942" s="392"/>
      <c r="B942" s="392"/>
      <c r="C942" s="392"/>
      <c r="D942" s="392"/>
      <c r="E942" s="392"/>
      <c r="F942" s="392"/>
      <c r="G942" s="392"/>
      <c r="H942" s="392"/>
      <c r="I942" s="392"/>
      <c r="J942" s="392"/>
      <c r="K942" s="392"/>
      <c r="L942" s="392"/>
      <c r="M942" s="392"/>
      <c r="N942" s="392"/>
      <c r="O942" s="392"/>
      <c r="P942" s="392"/>
      <c r="Q942" s="392"/>
      <c r="R942" s="392"/>
      <c r="S942" s="392"/>
      <c r="T942" s="392"/>
      <c r="U942" s="392"/>
      <c r="V942" s="392"/>
      <c r="W942" s="392"/>
      <c r="X942" s="392"/>
      <c r="Y942" s="392"/>
      <c r="Z942" s="392"/>
    </row>
    <row r="943" spans="1:26" ht="15.75" customHeight="1">
      <c r="A943" s="392"/>
      <c r="B943" s="392"/>
      <c r="C943" s="392"/>
      <c r="D943" s="392"/>
      <c r="E943" s="392"/>
      <c r="F943" s="392"/>
      <c r="G943" s="392"/>
      <c r="H943" s="392"/>
      <c r="I943" s="392"/>
      <c r="J943" s="392"/>
      <c r="K943" s="392"/>
      <c r="L943" s="392"/>
      <c r="M943" s="392"/>
      <c r="N943" s="392"/>
      <c r="O943" s="392"/>
      <c r="P943" s="392"/>
      <c r="Q943" s="392"/>
      <c r="R943" s="392"/>
      <c r="S943" s="392"/>
      <c r="T943" s="392"/>
      <c r="U943" s="392"/>
      <c r="V943" s="392"/>
      <c r="W943" s="392"/>
      <c r="X943" s="392"/>
      <c r="Y943" s="392"/>
      <c r="Z943" s="392"/>
    </row>
    <row r="944" spans="1:26" ht="15.75" customHeight="1">
      <c r="A944" s="392"/>
      <c r="B944" s="392"/>
      <c r="C944" s="392"/>
      <c r="D944" s="392"/>
      <c r="E944" s="392"/>
      <c r="F944" s="392"/>
      <c r="G944" s="392"/>
      <c r="H944" s="392"/>
      <c r="I944" s="392"/>
      <c r="J944" s="392"/>
      <c r="K944" s="392"/>
      <c r="L944" s="392"/>
      <c r="M944" s="392"/>
      <c r="N944" s="392"/>
      <c r="O944" s="392"/>
      <c r="P944" s="392"/>
      <c r="Q944" s="392"/>
      <c r="R944" s="392"/>
      <c r="S944" s="392"/>
      <c r="T944" s="392"/>
      <c r="U944" s="392"/>
      <c r="V944" s="392"/>
      <c r="W944" s="392"/>
      <c r="X944" s="392"/>
      <c r="Y944" s="392"/>
      <c r="Z944" s="392"/>
    </row>
    <row r="945" spans="1:26" ht="15.75" customHeight="1">
      <c r="A945" s="392"/>
      <c r="B945" s="392"/>
      <c r="C945" s="392"/>
      <c r="D945" s="392"/>
      <c r="E945" s="392"/>
      <c r="F945" s="392"/>
      <c r="G945" s="392"/>
      <c r="H945" s="392"/>
      <c r="I945" s="392"/>
      <c r="J945" s="392"/>
      <c r="K945" s="392"/>
      <c r="L945" s="392"/>
      <c r="M945" s="392"/>
      <c r="N945" s="392"/>
      <c r="O945" s="392"/>
      <c r="P945" s="392"/>
      <c r="Q945" s="392"/>
      <c r="R945" s="392"/>
      <c r="S945" s="392"/>
      <c r="T945" s="392"/>
      <c r="U945" s="392"/>
      <c r="V945" s="392"/>
      <c r="W945" s="392"/>
      <c r="X945" s="392"/>
      <c r="Y945" s="392"/>
      <c r="Z945" s="392"/>
    </row>
    <row r="946" spans="1:26" ht="15.75" customHeight="1">
      <c r="A946" s="392"/>
      <c r="B946" s="392"/>
      <c r="C946" s="392"/>
      <c r="D946" s="392"/>
      <c r="E946" s="392"/>
      <c r="F946" s="392"/>
      <c r="G946" s="392"/>
      <c r="H946" s="392"/>
      <c r="I946" s="392"/>
      <c r="J946" s="392"/>
      <c r="K946" s="392"/>
      <c r="L946" s="392"/>
      <c r="M946" s="392"/>
      <c r="N946" s="392"/>
      <c r="O946" s="392"/>
      <c r="P946" s="392"/>
      <c r="Q946" s="392"/>
      <c r="R946" s="392"/>
      <c r="S946" s="392"/>
      <c r="T946" s="392"/>
      <c r="U946" s="392"/>
      <c r="V946" s="392"/>
      <c r="W946" s="392"/>
      <c r="X946" s="392"/>
      <c r="Y946" s="392"/>
      <c r="Z946" s="392"/>
    </row>
    <row r="947" spans="1:26" ht="15.75" customHeight="1">
      <c r="A947" s="392"/>
      <c r="B947" s="392"/>
      <c r="C947" s="392"/>
      <c r="D947" s="392"/>
      <c r="E947" s="392"/>
      <c r="F947" s="392"/>
      <c r="G947" s="392"/>
      <c r="H947" s="392"/>
      <c r="I947" s="392"/>
      <c r="J947" s="392"/>
      <c r="K947" s="392"/>
      <c r="L947" s="392"/>
      <c r="M947" s="392"/>
      <c r="N947" s="392"/>
      <c r="O947" s="392"/>
      <c r="P947" s="392"/>
      <c r="Q947" s="392"/>
      <c r="R947" s="392"/>
      <c r="S947" s="392"/>
      <c r="T947" s="392"/>
      <c r="U947" s="392"/>
      <c r="V947" s="392"/>
      <c r="W947" s="392"/>
      <c r="X947" s="392"/>
      <c r="Y947" s="392"/>
      <c r="Z947" s="392"/>
    </row>
    <row r="948" spans="1:26" ht="15.75" customHeight="1">
      <c r="A948" s="392"/>
      <c r="B948" s="392"/>
      <c r="C948" s="392"/>
      <c r="D948" s="392"/>
      <c r="E948" s="392"/>
      <c r="F948" s="392"/>
      <c r="G948" s="392"/>
      <c r="H948" s="392"/>
      <c r="I948" s="392"/>
      <c r="J948" s="392"/>
      <c r="K948" s="392"/>
      <c r="L948" s="392"/>
      <c r="M948" s="392"/>
      <c r="N948" s="392"/>
      <c r="O948" s="392"/>
      <c r="P948" s="392"/>
      <c r="Q948" s="392"/>
      <c r="R948" s="392"/>
      <c r="S948" s="392"/>
      <c r="T948" s="392"/>
      <c r="U948" s="392"/>
      <c r="V948" s="392"/>
      <c r="W948" s="392"/>
      <c r="X948" s="392"/>
      <c r="Y948" s="392"/>
      <c r="Z948" s="392"/>
    </row>
    <row r="949" spans="1:26" ht="15.75" customHeight="1">
      <c r="A949" s="392"/>
      <c r="B949" s="392"/>
      <c r="C949" s="392"/>
      <c r="D949" s="392"/>
      <c r="E949" s="392"/>
      <c r="F949" s="392"/>
      <c r="G949" s="392"/>
      <c r="H949" s="392"/>
      <c r="I949" s="392"/>
      <c r="J949" s="392"/>
      <c r="K949" s="392"/>
      <c r="L949" s="392"/>
      <c r="M949" s="392"/>
      <c r="N949" s="392"/>
      <c r="O949" s="392"/>
      <c r="P949" s="392"/>
      <c r="Q949" s="392"/>
      <c r="R949" s="392"/>
      <c r="S949" s="392"/>
      <c r="T949" s="392"/>
      <c r="U949" s="392"/>
      <c r="V949" s="392"/>
      <c r="W949" s="392"/>
      <c r="X949" s="392"/>
      <c r="Y949" s="392"/>
      <c r="Z949" s="392"/>
    </row>
    <row r="950" spans="1:26" ht="15.75" customHeight="1">
      <c r="A950" s="392"/>
      <c r="B950" s="392"/>
      <c r="C950" s="392"/>
      <c r="D950" s="392"/>
      <c r="E950" s="392"/>
      <c r="F950" s="392"/>
      <c r="G950" s="392"/>
      <c r="H950" s="392"/>
      <c r="I950" s="392"/>
      <c r="J950" s="392"/>
      <c r="K950" s="392"/>
      <c r="L950" s="392"/>
      <c r="M950" s="392"/>
      <c r="N950" s="392"/>
      <c r="O950" s="392"/>
      <c r="P950" s="392"/>
      <c r="Q950" s="392"/>
      <c r="R950" s="392"/>
      <c r="S950" s="392"/>
      <c r="T950" s="392"/>
      <c r="U950" s="392"/>
      <c r="V950" s="392"/>
      <c r="W950" s="392"/>
      <c r="X950" s="392"/>
      <c r="Y950" s="392"/>
      <c r="Z950" s="392"/>
    </row>
    <row r="951" spans="1:26" ht="15.75" customHeight="1">
      <c r="A951" s="392"/>
      <c r="B951" s="392"/>
      <c r="C951" s="392"/>
      <c r="D951" s="392"/>
      <c r="E951" s="392"/>
      <c r="F951" s="392"/>
      <c r="G951" s="392"/>
      <c r="H951" s="392"/>
      <c r="I951" s="392"/>
      <c r="J951" s="392"/>
      <c r="K951" s="392"/>
      <c r="L951" s="392"/>
      <c r="M951" s="392"/>
      <c r="N951" s="392"/>
      <c r="O951" s="392"/>
      <c r="P951" s="392"/>
      <c r="Q951" s="392"/>
      <c r="R951" s="392"/>
      <c r="S951" s="392"/>
      <c r="T951" s="392"/>
      <c r="U951" s="392"/>
      <c r="V951" s="392"/>
      <c r="W951" s="392"/>
      <c r="X951" s="392"/>
      <c r="Y951" s="392"/>
      <c r="Z951" s="392"/>
    </row>
    <row r="952" spans="1:26" ht="15.75" customHeight="1">
      <c r="A952" s="392"/>
      <c r="B952" s="392"/>
      <c r="C952" s="392"/>
      <c r="D952" s="392"/>
      <c r="E952" s="392"/>
      <c r="F952" s="392"/>
      <c r="G952" s="392"/>
      <c r="H952" s="392"/>
      <c r="I952" s="392"/>
      <c r="J952" s="392"/>
      <c r="K952" s="392"/>
      <c r="L952" s="392"/>
      <c r="M952" s="392"/>
      <c r="N952" s="392"/>
      <c r="O952" s="392"/>
      <c r="P952" s="392"/>
      <c r="Q952" s="392"/>
      <c r="R952" s="392"/>
      <c r="S952" s="392"/>
      <c r="T952" s="392"/>
      <c r="U952" s="392"/>
      <c r="V952" s="392"/>
      <c r="W952" s="392"/>
      <c r="X952" s="392"/>
      <c r="Y952" s="392"/>
      <c r="Z952" s="392"/>
    </row>
    <row r="953" spans="1:26" ht="15.75" customHeight="1">
      <c r="A953" s="392"/>
      <c r="B953" s="392"/>
      <c r="C953" s="392"/>
      <c r="D953" s="392"/>
      <c r="E953" s="392"/>
      <c r="F953" s="392"/>
      <c r="G953" s="392"/>
      <c r="H953" s="392"/>
      <c r="I953" s="392"/>
      <c r="J953" s="392"/>
      <c r="K953" s="392"/>
      <c r="L953" s="392"/>
      <c r="M953" s="392"/>
      <c r="N953" s="392"/>
      <c r="O953" s="392"/>
      <c r="P953" s="392"/>
      <c r="Q953" s="392"/>
      <c r="R953" s="392"/>
      <c r="S953" s="392"/>
      <c r="T953" s="392"/>
      <c r="U953" s="392"/>
      <c r="V953" s="392"/>
      <c r="W953" s="392"/>
      <c r="X953" s="392"/>
      <c r="Y953" s="392"/>
      <c r="Z953" s="392"/>
    </row>
    <row r="954" spans="1:26" ht="15.75" customHeight="1">
      <c r="A954" s="392"/>
      <c r="B954" s="392"/>
      <c r="C954" s="392"/>
      <c r="D954" s="392"/>
      <c r="E954" s="392"/>
      <c r="F954" s="392"/>
      <c r="G954" s="392"/>
      <c r="H954" s="392"/>
      <c r="I954" s="392"/>
      <c r="J954" s="392"/>
      <c r="K954" s="392"/>
      <c r="L954" s="392"/>
      <c r="M954" s="392"/>
      <c r="N954" s="392"/>
      <c r="O954" s="392"/>
      <c r="P954" s="392"/>
      <c r="Q954" s="392"/>
      <c r="R954" s="392"/>
      <c r="S954" s="392"/>
      <c r="T954" s="392"/>
      <c r="U954" s="392"/>
      <c r="V954" s="392"/>
      <c r="W954" s="392"/>
      <c r="X954" s="392"/>
      <c r="Y954" s="392"/>
      <c r="Z954" s="392"/>
    </row>
    <row r="955" spans="1:26" ht="15.75" customHeight="1">
      <c r="A955" s="392"/>
      <c r="B955" s="392"/>
      <c r="C955" s="392"/>
      <c r="D955" s="392"/>
      <c r="E955" s="392"/>
      <c r="F955" s="392"/>
      <c r="G955" s="392"/>
      <c r="H955" s="392"/>
      <c r="I955" s="392"/>
      <c r="J955" s="392"/>
      <c r="K955" s="392"/>
      <c r="L955" s="392"/>
      <c r="M955" s="392"/>
      <c r="N955" s="392"/>
      <c r="O955" s="392"/>
      <c r="P955" s="392"/>
      <c r="Q955" s="392"/>
      <c r="R955" s="392"/>
      <c r="S955" s="392"/>
      <c r="T955" s="392"/>
      <c r="U955" s="392"/>
      <c r="V955" s="392"/>
      <c r="W955" s="392"/>
      <c r="X955" s="392"/>
      <c r="Y955" s="392"/>
      <c r="Z955" s="392"/>
    </row>
    <row r="956" spans="1:26" ht="15.75" customHeight="1">
      <c r="A956" s="392"/>
      <c r="B956" s="392"/>
      <c r="C956" s="392"/>
      <c r="D956" s="392"/>
      <c r="E956" s="392"/>
      <c r="F956" s="392"/>
      <c r="G956" s="392"/>
      <c r="H956" s="392"/>
      <c r="I956" s="392"/>
      <c r="J956" s="392"/>
      <c r="K956" s="392"/>
      <c r="L956" s="392"/>
      <c r="M956" s="392"/>
      <c r="N956" s="392"/>
      <c r="O956" s="392"/>
      <c r="P956" s="392"/>
      <c r="Q956" s="392"/>
      <c r="R956" s="392"/>
      <c r="S956" s="392"/>
      <c r="T956" s="392"/>
      <c r="U956" s="392"/>
      <c r="V956" s="392"/>
      <c r="W956" s="392"/>
      <c r="X956" s="392"/>
      <c r="Y956" s="392"/>
      <c r="Z956" s="392"/>
    </row>
    <row r="957" spans="1:26" ht="15.75" customHeight="1">
      <c r="A957" s="392"/>
      <c r="B957" s="392"/>
      <c r="C957" s="392"/>
      <c r="D957" s="392"/>
      <c r="E957" s="392"/>
      <c r="F957" s="392"/>
      <c r="G957" s="392"/>
      <c r="H957" s="392"/>
      <c r="I957" s="392"/>
      <c r="J957" s="392"/>
      <c r="K957" s="392"/>
      <c r="L957" s="392"/>
      <c r="M957" s="392"/>
      <c r="N957" s="392"/>
      <c r="O957" s="392"/>
      <c r="P957" s="392"/>
      <c r="Q957" s="392"/>
      <c r="R957" s="392"/>
      <c r="S957" s="392"/>
      <c r="T957" s="392"/>
      <c r="U957" s="392"/>
      <c r="V957" s="392"/>
      <c r="W957" s="392"/>
      <c r="X957" s="392"/>
      <c r="Y957" s="392"/>
      <c r="Z957" s="392"/>
    </row>
    <row r="958" spans="1:26" ht="15.75" customHeight="1">
      <c r="A958" s="392"/>
      <c r="B958" s="392"/>
      <c r="C958" s="392"/>
      <c r="D958" s="392"/>
      <c r="E958" s="392"/>
      <c r="F958" s="392"/>
      <c r="G958" s="392"/>
      <c r="H958" s="392"/>
      <c r="I958" s="392"/>
      <c r="J958" s="392"/>
      <c r="K958" s="392"/>
      <c r="L958" s="392"/>
      <c r="M958" s="392"/>
      <c r="N958" s="392"/>
      <c r="O958" s="392"/>
      <c r="P958" s="392"/>
      <c r="Q958" s="392"/>
      <c r="R958" s="392"/>
      <c r="S958" s="392"/>
      <c r="T958" s="392"/>
      <c r="U958" s="392"/>
      <c r="V958" s="392"/>
      <c r="W958" s="392"/>
      <c r="X958" s="392"/>
      <c r="Y958" s="392"/>
      <c r="Z958" s="392"/>
    </row>
    <row r="959" spans="1:26" ht="15.75" customHeight="1">
      <c r="A959" s="392"/>
      <c r="B959" s="392"/>
      <c r="C959" s="392"/>
      <c r="D959" s="392"/>
      <c r="E959" s="392"/>
      <c r="F959" s="392"/>
      <c r="G959" s="392"/>
      <c r="H959" s="392"/>
      <c r="I959" s="392"/>
      <c r="J959" s="392"/>
      <c r="K959" s="392"/>
      <c r="L959" s="392"/>
      <c r="M959" s="392"/>
      <c r="N959" s="392"/>
      <c r="O959" s="392"/>
      <c r="P959" s="392"/>
      <c r="Q959" s="392"/>
      <c r="R959" s="392"/>
      <c r="S959" s="392"/>
      <c r="T959" s="392"/>
      <c r="U959" s="392"/>
      <c r="V959" s="392"/>
      <c r="W959" s="392"/>
      <c r="X959" s="392"/>
      <c r="Y959" s="392"/>
      <c r="Z959" s="392"/>
    </row>
    <row r="960" spans="1:26" ht="15.75" customHeight="1">
      <c r="A960" s="392"/>
      <c r="B960" s="392"/>
      <c r="C960" s="392"/>
      <c r="D960" s="392"/>
      <c r="E960" s="392"/>
      <c r="F960" s="392"/>
      <c r="G960" s="392"/>
      <c r="H960" s="392"/>
      <c r="I960" s="392"/>
      <c r="J960" s="392"/>
      <c r="K960" s="392"/>
      <c r="L960" s="392"/>
      <c r="M960" s="392"/>
      <c r="N960" s="392"/>
      <c r="O960" s="392"/>
      <c r="P960" s="392"/>
      <c r="Q960" s="392"/>
      <c r="R960" s="392"/>
      <c r="S960" s="392"/>
      <c r="T960" s="392"/>
      <c r="U960" s="392"/>
      <c r="V960" s="392"/>
      <c r="W960" s="392"/>
      <c r="X960" s="392"/>
      <c r="Y960" s="392"/>
      <c r="Z960" s="392"/>
    </row>
    <row r="961" spans="1:26" ht="15.75" customHeight="1">
      <c r="A961" s="392"/>
      <c r="B961" s="392"/>
      <c r="C961" s="392"/>
      <c r="D961" s="392"/>
      <c r="E961" s="392"/>
      <c r="F961" s="392"/>
      <c r="G961" s="392"/>
      <c r="H961" s="392"/>
      <c r="I961" s="392"/>
      <c r="J961" s="392"/>
      <c r="K961" s="392"/>
      <c r="L961" s="392"/>
      <c r="M961" s="392"/>
      <c r="N961" s="392"/>
      <c r="O961" s="392"/>
      <c r="P961" s="392"/>
      <c r="Q961" s="392"/>
      <c r="R961" s="392"/>
      <c r="S961" s="392"/>
      <c r="T961" s="392"/>
      <c r="U961" s="392"/>
      <c r="V961" s="392"/>
      <c r="W961" s="392"/>
      <c r="X961" s="392"/>
      <c r="Y961" s="392"/>
      <c r="Z961" s="392"/>
    </row>
    <row r="962" spans="1:26" ht="15.75" customHeight="1">
      <c r="A962" s="392"/>
      <c r="B962" s="392"/>
      <c r="C962" s="392"/>
      <c r="D962" s="392"/>
      <c r="E962" s="392"/>
      <c r="F962" s="392"/>
      <c r="G962" s="392"/>
      <c r="H962" s="392"/>
      <c r="I962" s="392"/>
      <c r="J962" s="392"/>
      <c r="K962" s="392"/>
      <c r="L962" s="392"/>
      <c r="M962" s="392"/>
      <c r="N962" s="392"/>
      <c r="O962" s="392"/>
      <c r="P962" s="392"/>
      <c r="Q962" s="392"/>
      <c r="R962" s="392"/>
      <c r="S962" s="392"/>
      <c r="T962" s="392"/>
      <c r="U962" s="392"/>
      <c r="V962" s="392"/>
      <c r="W962" s="392"/>
      <c r="X962" s="392"/>
      <c r="Y962" s="392"/>
      <c r="Z962" s="392"/>
    </row>
    <row r="963" spans="1:26" ht="15.75" customHeight="1">
      <c r="A963" s="392"/>
      <c r="B963" s="392"/>
      <c r="C963" s="392"/>
      <c r="D963" s="392"/>
      <c r="E963" s="392"/>
      <c r="F963" s="392"/>
      <c r="G963" s="392"/>
      <c r="H963" s="392"/>
      <c r="I963" s="392"/>
      <c r="J963" s="392"/>
      <c r="K963" s="392"/>
      <c r="L963" s="392"/>
      <c r="M963" s="392"/>
      <c r="N963" s="392"/>
      <c r="O963" s="392"/>
      <c r="P963" s="392"/>
      <c r="Q963" s="392"/>
      <c r="R963" s="392"/>
      <c r="S963" s="392"/>
      <c r="T963" s="392"/>
      <c r="U963" s="392"/>
      <c r="V963" s="392"/>
      <c r="W963" s="392"/>
      <c r="X963" s="392"/>
      <c r="Y963" s="392"/>
      <c r="Z963" s="392"/>
    </row>
    <row r="964" spans="1:26" ht="15.75" customHeight="1">
      <c r="A964" s="392"/>
      <c r="B964" s="392"/>
      <c r="C964" s="392"/>
      <c r="D964" s="392"/>
      <c r="E964" s="392"/>
      <c r="F964" s="392"/>
      <c r="G964" s="392"/>
      <c r="H964" s="392"/>
      <c r="I964" s="392"/>
      <c r="J964" s="392"/>
      <c r="K964" s="392"/>
      <c r="L964" s="392"/>
      <c r="M964" s="392"/>
      <c r="N964" s="392"/>
      <c r="O964" s="392"/>
      <c r="P964" s="392"/>
      <c r="Q964" s="392"/>
      <c r="R964" s="392"/>
      <c r="S964" s="392"/>
      <c r="T964" s="392"/>
      <c r="U964" s="392"/>
      <c r="V964" s="392"/>
      <c r="W964" s="392"/>
      <c r="X964" s="392"/>
      <c r="Y964" s="392"/>
      <c r="Z964" s="392"/>
    </row>
    <row r="965" spans="1:26" ht="15.75" customHeight="1">
      <c r="A965" s="392"/>
      <c r="B965" s="392"/>
      <c r="C965" s="392"/>
      <c r="D965" s="392"/>
      <c r="E965" s="392"/>
      <c r="F965" s="392"/>
      <c r="G965" s="392"/>
      <c r="H965" s="392"/>
      <c r="I965" s="392"/>
      <c r="J965" s="392"/>
      <c r="K965" s="392"/>
      <c r="L965" s="392"/>
      <c r="M965" s="392"/>
      <c r="N965" s="392"/>
      <c r="O965" s="392"/>
      <c r="P965" s="392"/>
      <c r="Q965" s="392"/>
      <c r="R965" s="392"/>
      <c r="S965" s="392"/>
      <c r="T965" s="392"/>
      <c r="U965" s="392"/>
      <c r="V965" s="392"/>
      <c r="W965" s="392"/>
      <c r="X965" s="392"/>
      <c r="Y965" s="392"/>
      <c r="Z965" s="392"/>
    </row>
    <row r="966" spans="1:26" ht="15.75" customHeight="1">
      <c r="A966" s="392"/>
      <c r="B966" s="392"/>
      <c r="C966" s="392"/>
      <c r="D966" s="392"/>
      <c r="E966" s="392"/>
      <c r="F966" s="392"/>
      <c r="G966" s="392"/>
      <c r="H966" s="392"/>
      <c r="I966" s="392"/>
      <c r="J966" s="392"/>
      <c r="K966" s="392"/>
      <c r="L966" s="392"/>
      <c r="M966" s="392"/>
      <c r="N966" s="392"/>
      <c r="O966" s="392"/>
      <c r="P966" s="392"/>
      <c r="Q966" s="392"/>
      <c r="R966" s="392"/>
      <c r="S966" s="392"/>
      <c r="T966" s="392"/>
      <c r="U966" s="392"/>
      <c r="V966" s="392"/>
      <c r="W966" s="392"/>
      <c r="X966" s="392"/>
      <c r="Y966" s="392"/>
      <c r="Z966" s="392"/>
    </row>
    <row r="967" spans="1:26" ht="15.75" customHeight="1">
      <c r="A967" s="392"/>
      <c r="B967" s="392"/>
      <c r="C967" s="392"/>
      <c r="D967" s="392"/>
      <c r="E967" s="392"/>
      <c r="F967" s="392"/>
      <c r="G967" s="392"/>
      <c r="H967" s="392"/>
      <c r="I967" s="392"/>
      <c r="J967" s="392"/>
      <c r="K967" s="392"/>
      <c r="L967" s="392"/>
      <c r="M967" s="392"/>
      <c r="N967" s="392"/>
      <c r="O967" s="392"/>
      <c r="P967" s="392"/>
      <c r="Q967" s="392"/>
      <c r="R967" s="392"/>
      <c r="S967" s="392"/>
      <c r="T967" s="392"/>
      <c r="U967" s="392"/>
      <c r="V967" s="392"/>
      <c r="W967" s="392"/>
      <c r="X967" s="392"/>
      <c r="Y967" s="392"/>
      <c r="Z967" s="392"/>
    </row>
    <row r="968" spans="1:26" ht="15.75" customHeight="1">
      <c r="A968" s="392"/>
      <c r="B968" s="392"/>
      <c r="C968" s="392"/>
      <c r="D968" s="392"/>
      <c r="E968" s="392"/>
      <c r="F968" s="392"/>
      <c r="G968" s="392"/>
      <c r="H968" s="392"/>
      <c r="I968" s="392"/>
      <c r="J968" s="392"/>
      <c r="K968" s="392"/>
      <c r="L968" s="392"/>
      <c r="M968" s="392"/>
      <c r="N968" s="392"/>
      <c r="O968" s="392"/>
      <c r="P968" s="392"/>
      <c r="Q968" s="392"/>
      <c r="R968" s="392"/>
      <c r="S968" s="392"/>
      <c r="T968" s="392"/>
      <c r="U968" s="392"/>
      <c r="V968" s="392"/>
      <c r="W968" s="392"/>
      <c r="X968" s="392"/>
      <c r="Y968" s="392"/>
      <c r="Z968" s="392"/>
    </row>
    <row r="969" spans="1:26" ht="15.75" customHeight="1">
      <c r="A969" s="392"/>
      <c r="B969" s="392"/>
      <c r="C969" s="392"/>
      <c r="D969" s="392"/>
      <c r="E969" s="392"/>
      <c r="F969" s="392"/>
      <c r="G969" s="392"/>
      <c r="H969" s="392"/>
      <c r="I969" s="392"/>
      <c r="J969" s="392"/>
      <c r="K969" s="392"/>
      <c r="L969" s="392"/>
      <c r="M969" s="392"/>
      <c r="N969" s="392"/>
      <c r="O969" s="392"/>
      <c r="P969" s="392"/>
      <c r="Q969" s="392"/>
      <c r="R969" s="392"/>
      <c r="S969" s="392"/>
      <c r="T969" s="392"/>
      <c r="U969" s="392"/>
      <c r="V969" s="392"/>
      <c r="W969" s="392"/>
      <c r="X969" s="392"/>
      <c r="Y969" s="392"/>
      <c r="Z969" s="392"/>
    </row>
    <row r="970" spans="1:26" ht="15.75" customHeight="1">
      <c r="A970" s="392"/>
      <c r="B970" s="392"/>
      <c r="C970" s="392"/>
      <c r="D970" s="392"/>
      <c r="E970" s="392"/>
      <c r="F970" s="392"/>
      <c r="G970" s="392"/>
      <c r="H970" s="392"/>
      <c r="I970" s="392"/>
      <c r="J970" s="392"/>
      <c r="K970" s="392"/>
      <c r="L970" s="392"/>
      <c r="M970" s="392"/>
      <c r="N970" s="392"/>
      <c r="O970" s="392"/>
      <c r="P970" s="392"/>
      <c r="Q970" s="392"/>
      <c r="R970" s="392"/>
      <c r="S970" s="392"/>
      <c r="T970" s="392"/>
      <c r="U970" s="392"/>
      <c r="V970" s="392"/>
      <c r="W970" s="392"/>
      <c r="X970" s="392"/>
      <c r="Y970" s="392"/>
      <c r="Z970" s="392"/>
    </row>
    <row r="971" spans="1:26" ht="15.75" customHeight="1">
      <c r="A971" s="392"/>
      <c r="B971" s="392"/>
      <c r="C971" s="392"/>
      <c r="D971" s="392"/>
      <c r="E971" s="392"/>
      <c r="F971" s="392"/>
      <c r="G971" s="392"/>
      <c r="H971" s="392"/>
      <c r="I971" s="392"/>
      <c r="J971" s="392"/>
      <c r="K971" s="392"/>
      <c r="L971" s="392"/>
      <c r="M971" s="392"/>
      <c r="N971" s="392"/>
      <c r="O971" s="392"/>
      <c r="P971" s="392"/>
      <c r="Q971" s="392"/>
      <c r="R971" s="392"/>
      <c r="S971" s="392"/>
      <c r="T971" s="392"/>
      <c r="U971" s="392"/>
      <c r="V971" s="392"/>
      <c r="W971" s="392"/>
      <c r="X971" s="392"/>
      <c r="Y971" s="392"/>
      <c r="Z971" s="392"/>
    </row>
    <row r="972" spans="1:26" ht="15.75" customHeight="1">
      <c r="A972" s="392"/>
      <c r="B972" s="392"/>
      <c r="C972" s="392"/>
      <c r="D972" s="392"/>
      <c r="E972" s="392"/>
      <c r="F972" s="392"/>
      <c r="G972" s="392"/>
      <c r="H972" s="392"/>
      <c r="I972" s="392"/>
      <c r="J972" s="392"/>
      <c r="K972" s="392"/>
      <c r="L972" s="392"/>
      <c r="M972" s="392"/>
      <c r="N972" s="392"/>
      <c r="O972" s="392"/>
      <c r="P972" s="392"/>
      <c r="Q972" s="392"/>
      <c r="R972" s="392"/>
      <c r="S972" s="392"/>
      <c r="T972" s="392"/>
      <c r="U972" s="392"/>
      <c r="V972" s="392"/>
      <c r="W972" s="392"/>
      <c r="X972" s="392"/>
      <c r="Y972" s="392"/>
      <c r="Z972" s="392"/>
    </row>
    <row r="973" spans="1:26" ht="15.75" customHeight="1">
      <c r="A973" s="392"/>
      <c r="B973" s="392"/>
      <c r="C973" s="392"/>
      <c r="D973" s="392"/>
      <c r="E973" s="392"/>
      <c r="F973" s="392"/>
      <c r="G973" s="392"/>
      <c r="H973" s="392"/>
      <c r="I973" s="392"/>
      <c r="J973" s="392"/>
      <c r="K973" s="392"/>
      <c r="L973" s="392"/>
      <c r="M973" s="392"/>
      <c r="N973" s="392"/>
      <c r="O973" s="392"/>
      <c r="P973" s="392"/>
      <c r="Q973" s="392"/>
      <c r="R973" s="392"/>
      <c r="S973" s="392"/>
      <c r="T973" s="392"/>
      <c r="U973" s="392"/>
      <c r="V973" s="392"/>
      <c r="W973" s="392"/>
      <c r="X973" s="392"/>
      <c r="Y973" s="392"/>
      <c r="Z973" s="392"/>
    </row>
    <row r="974" spans="1:26" ht="15.75" customHeight="1">
      <c r="A974" s="392"/>
      <c r="B974" s="392"/>
      <c r="C974" s="392"/>
      <c r="D974" s="392"/>
      <c r="E974" s="392"/>
      <c r="F974" s="392"/>
      <c r="G974" s="392"/>
      <c r="H974" s="392"/>
      <c r="I974" s="392"/>
      <c r="J974" s="392"/>
      <c r="K974" s="392"/>
      <c r="L974" s="392"/>
      <c r="M974" s="392"/>
      <c r="N974" s="392"/>
      <c r="O974" s="392"/>
      <c r="P974" s="392"/>
      <c r="Q974" s="392"/>
      <c r="R974" s="392"/>
      <c r="S974" s="392"/>
      <c r="T974" s="392"/>
      <c r="U974" s="392"/>
      <c r="V974" s="392"/>
      <c r="W974" s="392"/>
      <c r="X974" s="392"/>
      <c r="Y974" s="392"/>
      <c r="Z974" s="392"/>
    </row>
    <row r="975" spans="1:26" ht="15.75" customHeight="1">
      <c r="A975" s="392"/>
      <c r="B975" s="392"/>
      <c r="C975" s="392"/>
      <c r="D975" s="392"/>
      <c r="E975" s="392"/>
      <c r="F975" s="392"/>
      <c r="G975" s="392"/>
      <c r="H975" s="392"/>
      <c r="I975" s="392"/>
      <c r="J975" s="392"/>
      <c r="K975" s="392"/>
      <c r="L975" s="392"/>
      <c r="M975" s="392"/>
      <c r="N975" s="392"/>
      <c r="O975" s="392"/>
      <c r="P975" s="392"/>
      <c r="Q975" s="392"/>
      <c r="R975" s="392"/>
      <c r="S975" s="392"/>
      <c r="T975" s="392"/>
      <c r="U975" s="392"/>
      <c r="V975" s="392"/>
      <c r="W975" s="392"/>
      <c r="X975" s="392"/>
      <c r="Y975" s="392"/>
      <c r="Z975" s="392"/>
    </row>
    <row r="976" spans="1:26" ht="15.75" customHeight="1">
      <c r="A976" s="392"/>
      <c r="B976" s="392"/>
      <c r="C976" s="392"/>
      <c r="D976" s="392"/>
      <c r="E976" s="392"/>
      <c r="F976" s="392"/>
      <c r="G976" s="392"/>
      <c r="H976" s="392"/>
      <c r="I976" s="392"/>
      <c r="J976" s="392"/>
      <c r="K976" s="392"/>
      <c r="L976" s="392"/>
      <c r="M976" s="392"/>
      <c r="N976" s="392"/>
      <c r="O976" s="392"/>
      <c r="P976" s="392"/>
      <c r="Q976" s="392"/>
      <c r="R976" s="392"/>
      <c r="S976" s="392"/>
      <c r="T976" s="392"/>
      <c r="U976" s="392"/>
      <c r="V976" s="392"/>
      <c r="W976" s="392"/>
      <c r="X976" s="392"/>
      <c r="Y976" s="392"/>
      <c r="Z976" s="392"/>
    </row>
    <row r="977" spans="1:26" ht="15.75" customHeight="1">
      <c r="A977" s="392"/>
      <c r="B977" s="392"/>
      <c r="C977" s="392"/>
      <c r="D977" s="392"/>
      <c r="E977" s="392"/>
      <c r="F977" s="392"/>
      <c r="G977" s="392"/>
      <c r="H977" s="392"/>
      <c r="I977" s="392"/>
      <c r="J977" s="392"/>
      <c r="K977" s="392"/>
      <c r="L977" s="392"/>
      <c r="M977" s="392"/>
      <c r="N977" s="392"/>
      <c r="O977" s="392"/>
      <c r="P977" s="392"/>
      <c r="Q977" s="392"/>
      <c r="R977" s="392"/>
      <c r="S977" s="392"/>
      <c r="T977" s="392"/>
      <c r="U977" s="392"/>
      <c r="V977" s="392"/>
      <c r="W977" s="392"/>
      <c r="X977" s="392"/>
      <c r="Y977" s="392"/>
      <c r="Z977" s="392"/>
    </row>
    <row r="978" spans="1:26" ht="15.75" customHeight="1">
      <c r="A978" s="392"/>
      <c r="B978" s="392"/>
      <c r="C978" s="392"/>
      <c r="D978" s="392"/>
      <c r="E978" s="392"/>
      <c r="F978" s="392"/>
      <c r="G978" s="392"/>
      <c r="H978" s="392"/>
      <c r="I978" s="392"/>
      <c r="J978" s="392"/>
      <c r="K978" s="392"/>
      <c r="L978" s="392"/>
      <c r="M978" s="392"/>
      <c r="N978" s="392"/>
      <c r="O978" s="392"/>
      <c r="P978" s="392"/>
      <c r="Q978" s="392"/>
      <c r="R978" s="392"/>
      <c r="S978" s="392"/>
      <c r="T978" s="392"/>
      <c r="U978" s="392"/>
      <c r="V978" s="392"/>
      <c r="W978" s="392"/>
      <c r="X978" s="392"/>
      <c r="Y978" s="392"/>
      <c r="Z978" s="392"/>
    </row>
    <row r="979" spans="1:26" ht="15.75" customHeight="1">
      <c r="A979" s="392"/>
      <c r="B979" s="392"/>
      <c r="C979" s="392"/>
      <c r="D979" s="392"/>
      <c r="E979" s="392"/>
      <c r="F979" s="392"/>
      <c r="G979" s="392"/>
      <c r="H979" s="392"/>
      <c r="I979" s="392"/>
      <c r="J979" s="392"/>
      <c r="K979" s="392"/>
      <c r="L979" s="392"/>
      <c r="M979" s="392"/>
      <c r="N979" s="392"/>
      <c r="O979" s="392"/>
      <c r="P979" s="392"/>
      <c r="Q979" s="392"/>
      <c r="R979" s="392"/>
      <c r="S979" s="392"/>
      <c r="T979" s="392"/>
      <c r="U979" s="392"/>
      <c r="V979" s="392"/>
      <c r="W979" s="392"/>
      <c r="X979" s="392"/>
      <c r="Y979" s="392"/>
      <c r="Z979" s="392"/>
    </row>
    <row r="980" spans="1:26" ht="15.75" customHeight="1">
      <c r="A980" s="392"/>
      <c r="B980" s="392"/>
      <c r="C980" s="392"/>
      <c r="D980" s="392"/>
      <c r="E980" s="392"/>
      <c r="F980" s="392"/>
      <c r="G980" s="392"/>
      <c r="H980" s="392"/>
      <c r="I980" s="392"/>
      <c r="J980" s="392"/>
      <c r="K980" s="392"/>
      <c r="L980" s="392"/>
      <c r="M980" s="392"/>
      <c r="N980" s="392"/>
      <c r="O980" s="392"/>
      <c r="P980" s="392"/>
      <c r="Q980" s="392"/>
      <c r="R980" s="392"/>
      <c r="S980" s="392"/>
      <c r="T980" s="392"/>
      <c r="U980" s="392"/>
      <c r="V980" s="392"/>
      <c r="W980" s="392"/>
      <c r="X980" s="392"/>
      <c r="Y980" s="392"/>
      <c r="Z980" s="392"/>
    </row>
    <row r="981" spans="1:26" ht="15.75" customHeight="1">
      <c r="A981" s="392"/>
      <c r="B981" s="392"/>
      <c r="C981" s="392"/>
      <c r="D981" s="392"/>
      <c r="E981" s="392"/>
      <c r="F981" s="392"/>
      <c r="G981" s="392"/>
      <c r="H981" s="392"/>
      <c r="I981" s="392"/>
      <c r="J981" s="392"/>
      <c r="K981" s="392"/>
      <c r="L981" s="392"/>
      <c r="M981" s="392"/>
      <c r="N981" s="392"/>
      <c r="O981" s="392"/>
      <c r="P981" s="392"/>
      <c r="Q981" s="392"/>
      <c r="R981" s="392"/>
      <c r="S981" s="392"/>
      <c r="T981" s="392"/>
      <c r="U981" s="392"/>
      <c r="V981" s="392"/>
      <c r="W981" s="392"/>
      <c r="X981" s="392"/>
      <c r="Y981" s="392"/>
      <c r="Z981" s="392"/>
    </row>
    <row r="982" spans="1:26" ht="15.75" customHeight="1">
      <c r="A982" s="392"/>
      <c r="B982" s="392"/>
      <c r="C982" s="392"/>
      <c r="D982" s="392"/>
      <c r="E982" s="392"/>
      <c r="F982" s="392"/>
      <c r="G982" s="392"/>
      <c r="H982" s="392"/>
      <c r="I982" s="392"/>
      <c r="J982" s="392"/>
      <c r="K982" s="392"/>
      <c r="L982" s="392"/>
      <c r="M982" s="392"/>
      <c r="N982" s="392"/>
      <c r="O982" s="392"/>
      <c r="P982" s="392"/>
      <c r="Q982" s="392"/>
      <c r="R982" s="392"/>
      <c r="S982" s="392"/>
      <c r="T982" s="392"/>
      <c r="U982" s="392"/>
      <c r="V982" s="392"/>
      <c r="W982" s="392"/>
      <c r="X982" s="392"/>
      <c r="Y982" s="392"/>
      <c r="Z982" s="392"/>
    </row>
    <row r="983" spans="1:26" ht="15.75" customHeight="1">
      <c r="A983" s="392"/>
      <c r="B983" s="392"/>
      <c r="C983" s="392"/>
      <c r="D983" s="392"/>
      <c r="E983" s="392"/>
      <c r="F983" s="392"/>
      <c r="G983" s="392"/>
      <c r="H983" s="392"/>
      <c r="I983" s="392"/>
      <c r="J983" s="392"/>
      <c r="K983" s="392"/>
      <c r="L983" s="392"/>
      <c r="M983" s="392"/>
      <c r="N983" s="392"/>
      <c r="O983" s="392"/>
      <c r="P983" s="392"/>
      <c r="Q983" s="392"/>
      <c r="R983" s="392"/>
      <c r="S983" s="392"/>
      <c r="T983" s="392"/>
      <c r="U983" s="392"/>
      <c r="V983" s="392"/>
      <c r="W983" s="392"/>
      <c r="X983" s="392"/>
      <c r="Y983" s="392"/>
      <c r="Z983" s="392"/>
    </row>
    <row r="984" spans="1:26" ht="15.75" customHeight="1">
      <c r="A984" s="392"/>
      <c r="B984" s="392"/>
      <c r="C984" s="392"/>
      <c r="D984" s="392"/>
      <c r="E984" s="392"/>
      <c r="F984" s="392"/>
      <c r="G984" s="392"/>
      <c r="H984" s="392"/>
      <c r="I984" s="392"/>
      <c r="J984" s="392"/>
      <c r="K984" s="392"/>
      <c r="L984" s="392"/>
      <c r="M984" s="392"/>
      <c r="N984" s="392"/>
      <c r="O984" s="392"/>
      <c r="P984" s="392"/>
      <c r="Q984" s="392"/>
      <c r="R984" s="392"/>
      <c r="S984" s="392"/>
      <c r="T984" s="392"/>
      <c r="U984" s="392"/>
      <c r="V984" s="392"/>
      <c r="W984" s="392"/>
      <c r="X984" s="392"/>
      <c r="Y984" s="392"/>
      <c r="Z984" s="392"/>
    </row>
    <row r="985" spans="1:26" ht="15.75" customHeight="1">
      <c r="A985" s="392"/>
      <c r="B985" s="392"/>
      <c r="C985" s="392"/>
      <c r="D985" s="392"/>
      <c r="E985" s="392"/>
      <c r="F985" s="392"/>
      <c r="G985" s="392"/>
      <c r="H985" s="392"/>
      <c r="I985" s="392"/>
      <c r="J985" s="392"/>
      <c r="K985" s="392"/>
      <c r="L985" s="392"/>
      <c r="M985" s="392"/>
      <c r="N985" s="392"/>
      <c r="O985" s="392"/>
      <c r="P985" s="392"/>
      <c r="Q985" s="392"/>
      <c r="R985" s="392"/>
      <c r="S985" s="392"/>
      <c r="T985" s="392"/>
      <c r="U985" s="392"/>
      <c r="V985" s="392"/>
      <c r="W985" s="392"/>
      <c r="X985" s="392"/>
      <c r="Y985" s="392"/>
      <c r="Z985" s="392"/>
    </row>
    <row r="986" spans="1:26" ht="15.75" customHeight="1">
      <c r="A986" s="392"/>
      <c r="B986" s="392"/>
      <c r="C986" s="392"/>
      <c r="D986" s="392"/>
      <c r="E986" s="392"/>
      <c r="F986" s="392"/>
      <c r="G986" s="392"/>
      <c r="H986" s="392"/>
      <c r="I986" s="392"/>
      <c r="J986" s="392"/>
      <c r="K986" s="392"/>
      <c r="L986" s="392"/>
      <c r="M986" s="392"/>
      <c r="N986" s="392"/>
      <c r="O986" s="392"/>
      <c r="P986" s="392"/>
      <c r="Q986" s="392"/>
      <c r="R986" s="392"/>
      <c r="S986" s="392"/>
      <c r="T986" s="392"/>
      <c r="U986" s="392"/>
      <c r="V986" s="392"/>
      <c r="W986" s="392"/>
      <c r="X986" s="392"/>
      <c r="Y986" s="392"/>
      <c r="Z986" s="392"/>
    </row>
    <row r="987" spans="1:26" ht="15.75" customHeight="1">
      <c r="A987" s="392"/>
      <c r="B987" s="392"/>
      <c r="C987" s="392"/>
      <c r="D987" s="392"/>
      <c r="E987" s="392"/>
      <c r="F987" s="392"/>
      <c r="G987" s="392"/>
      <c r="H987" s="392"/>
      <c r="I987" s="392"/>
      <c r="J987" s="392"/>
      <c r="K987" s="392"/>
      <c r="L987" s="392"/>
      <c r="M987" s="392"/>
      <c r="N987" s="392"/>
      <c r="O987" s="392"/>
      <c r="P987" s="392"/>
      <c r="Q987" s="392"/>
      <c r="R987" s="392"/>
      <c r="S987" s="392"/>
      <c r="T987" s="392"/>
      <c r="U987" s="392"/>
      <c r="V987" s="392"/>
      <c r="W987" s="392"/>
      <c r="X987" s="392"/>
      <c r="Y987" s="392"/>
      <c r="Z987" s="392"/>
    </row>
    <row r="988" spans="1:26" ht="15.75" customHeight="1">
      <c r="A988" s="392"/>
      <c r="B988" s="392"/>
      <c r="C988" s="392"/>
      <c r="D988" s="392"/>
      <c r="E988" s="392"/>
      <c r="F988" s="392"/>
      <c r="G988" s="392"/>
      <c r="H988" s="392"/>
      <c r="I988" s="392"/>
      <c r="J988" s="392"/>
      <c r="K988" s="392"/>
      <c r="L988" s="392"/>
      <c r="M988" s="392"/>
      <c r="N988" s="392"/>
      <c r="O988" s="392"/>
      <c r="P988" s="392"/>
      <c r="Q988" s="392"/>
      <c r="R988" s="392"/>
      <c r="S988" s="392"/>
      <c r="T988" s="392"/>
      <c r="U988" s="392"/>
      <c r="V988" s="392"/>
      <c r="W988" s="392"/>
      <c r="X988" s="392"/>
      <c r="Y988" s="392"/>
      <c r="Z988" s="392"/>
    </row>
    <row r="989" spans="1:26" ht="15.75" customHeight="1">
      <c r="A989" s="392"/>
      <c r="B989" s="392"/>
      <c r="C989" s="392"/>
      <c r="D989" s="392"/>
      <c r="E989" s="392"/>
      <c r="F989" s="392"/>
      <c r="G989" s="392"/>
      <c r="H989" s="392"/>
      <c r="I989" s="392"/>
      <c r="J989" s="392"/>
      <c r="K989" s="392"/>
      <c r="L989" s="392"/>
      <c r="M989" s="392"/>
      <c r="N989" s="392"/>
      <c r="O989" s="392"/>
      <c r="P989" s="392"/>
      <c r="Q989" s="392"/>
      <c r="R989" s="392"/>
      <c r="S989" s="392"/>
      <c r="T989" s="392"/>
      <c r="U989" s="392"/>
      <c r="V989" s="392"/>
      <c r="W989" s="392"/>
      <c r="X989" s="392"/>
      <c r="Y989" s="392"/>
      <c r="Z989" s="392"/>
    </row>
    <row r="990" spans="1:26" ht="15.75" customHeight="1">
      <c r="A990" s="392"/>
      <c r="B990" s="392"/>
      <c r="C990" s="392"/>
      <c r="D990" s="392"/>
      <c r="E990" s="392"/>
      <c r="F990" s="392"/>
      <c r="G990" s="392"/>
      <c r="H990" s="392"/>
      <c r="I990" s="392"/>
      <c r="J990" s="392"/>
      <c r="K990" s="392"/>
      <c r="L990" s="392"/>
      <c r="M990" s="392"/>
      <c r="N990" s="392"/>
      <c r="O990" s="392"/>
      <c r="P990" s="392"/>
      <c r="Q990" s="392"/>
      <c r="R990" s="392"/>
      <c r="S990" s="392"/>
      <c r="T990" s="392"/>
      <c r="U990" s="392"/>
      <c r="V990" s="392"/>
      <c r="W990" s="392"/>
      <c r="X990" s="392"/>
      <c r="Y990" s="392"/>
      <c r="Z990" s="392"/>
    </row>
    <row r="991" spans="1:26" ht="15.75" customHeight="1">
      <c r="A991" s="392"/>
      <c r="B991" s="392"/>
      <c r="C991" s="392"/>
      <c r="D991" s="392"/>
      <c r="E991" s="392"/>
      <c r="F991" s="392"/>
      <c r="G991" s="392"/>
      <c r="H991" s="392"/>
      <c r="I991" s="392"/>
      <c r="J991" s="392"/>
      <c r="K991" s="392"/>
      <c r="L991" s="392"/>
      <c r="M991" s="392"/>
      <c r="N991" s="392"/>
      <c r="O991" s="392"/>
      <c r="P991" s="392"/>
      <c r="Q991" s="392"/>
      <c r="R991" s="392"/>
      <c r="S991" s="392"/>
      <c r="T991" s="392"/>
      <c r="U991" s="392"/>
      <c r="V991" s="392"/>
      <c r="W991" s="392"/>
      <c r="X991" s="392"/>
      <c r="Y991" s="392"/>
      <c r="Z991" s="392"/>
    </row>
    <row r="992" spans="1:26" ht="15.75" customHeight="1">
      <c r="A992" s="392"/>
      <c r="B992" s="392"/>
      <c r="C992" s="392"/>
      <c r="D992" s="392"/>
      <c r="E992" s="392"/>
      <c r="F992" s="392"/>
      <c r="G992" s="392"/>
      <c r="H992" s="392"/>
      <c r="I992" s="392"/>
      <c r="J992" s="392"/>
      <c r="K992" s="392"/>
      <c r="L992" s="392"/>
      <c r="M992" s="392"/>
      <c r="N992" s="392"/>
      <c r="O992" s="392"/>
      <c r="P992" s="392"/>
      <c r="Q992" s="392"/>
      <c r="R992" s="392"/>
      <c r="S992" s="392"/>
      <c r="T992" s="392"/>
      <c r="U992" s="392"/>
      <c r="V992" s="392"/>
      <c r="W992" s="392"/>
      <c r="X992" s="392"/>
      <c r="Y992" s="392"/>
      <c r="Z992" s="392"/>
    </row>
    <row r="993" spans="1:26" ht="15.75" customHeight="1">
      <c r="A993" s="392"/>
      <c r="B993" s="392"/>
      <c r="C993" s="392"/>
      <c r="D993" s="392"/>
      <c r="E993" s="392"/>
      <c r="F993" s="392"/>
      <c r="G993" s="392"/>
      <c r="H993" s="392"/>
      <c r="I993" s="392"/>
      <c r="J993" s="392"/>
      <c r="K993" s="392"/>
      <c r="L993" s="392"/>
      <c r="M993" s="392"/>
      <c r="N993" s="392"/>
      <c r="O993" s="392"/>
      <c r="P993" s="392"/>
      <c r="Q993" s="392"/>
      <c r="R993" s="392"/>
      <c r="S993" s="392"/>
      <c r="T993" s="392"/>
      <c r="U993" s="392"/>
      <c r="V993" s="392"/>
      <c r="W993" s="392"/>
      <c r="X993" s="392"/>
      <c r="Y993" s="392"/>
      <c r="Z993" s="392"/>
    </row>
    <row r="994" spans="1:26" ht="15.75" customHeight="1">
      <c r="A994" s="392"/>
      <c r="B994" s="392"/>
      <c r="C994" s="392"/>
      <c r="D994" s="392"/>
      <c r="E994" s="392"/>
      <c r="F994" s="392"/>
      <c r="G994" s="392"/>
      <c r="H994" s="392"/>
      <c r="I994" s="392"/>
      <c r="J994" s="392"/>
      <c r="K994" s="392"/>
      <c r="L994" s="392"/>
      <c r="M994" s="392"/>
      <c r="N994" s="392"/>
      <c r="O994" s="392"/>
      <c r="P994" s="392"/>
      <c r="Q994" s="392"/>
      <c r="R994" s="392"/>
      <c r="S994" s="392"/>
      <c r="T994" s="392"/>
      <c r="U994" s="392"/>
      <c r="V994" s="392"/>
      <c r="W994" s="392"/>
      <c r="X994" s="392"/>
      <c r="Y994" s="392"/>
      <c r="Z994" s="392"/>
    </row>
    <row r="995" spans="1:26" ht="15.75" customHeight="1">
      <c r="A995" s="392"/>
      <c r="B995" s="392"/>
      <c r="C995" s="392"/>
      <c r="D995" s="392"/>
      <c r="E995" s="392"/>
      <c r="F995" s="392"/>
      <c r="G995" s="392"/>
      <c r="H995" s="392"/>
      <c r="I995" s="392"/>
      <c r="J995" s="392"/>
      <c r="K995" s="392"/>
      <c r="L995" s="392"/>
      <c r="M995" s="392"/>
      <c r="N995" s="392"/>
      <c r="O995" s="392"/>
      <c r="P995" s="392"/>
      <c r="Q995" s="392"/>
      <c r="R995" s="392"/>
      <c r="S995" s="392"/>
      <c r="T995" s="392"/>
      <c r="U995" s="392"/>
      <c r="V995" s="392"/>
      <c r="W995" s="392"/>
      <c r="X995" s="392"/>
      <c r="Y995" s="392"/>
      <c r="Z995" s="392"/>
    </row>
    <row r="996" spans="1:26" ht="15.75" customHeight="1">
      <c r="A996" s="392"/>
      <c r="B996" s="392"/>
      <c r="C996" s="392"/>
      <c r="D996" s="392"/>
      <c r="E996" s="392"/>
      <c r="F996" s="392"/>
      <c r="G996" s="392"/>
      <c r="H996" s="392"/>
      <c r="I996" s="392"/>
      <c r="J996" s="392"/>
      <c r="K996" s="392"/>
      <c r="L996" s="392"/>
      <c r="M996" s="392"/>
      <c r="N996" s="392"/>
      <c r="O996" s="392"/>
      <c r="P996" s="392"/>
      <c r="Q996" s="392"/>
      <c r="R996" s="392"/>
      <c r="S996" s="392"/>
      <c r="T996" s="392"/>
      <c r="U996" s="392"/>
      <c r="V996" s="392"/>
      <c r="W996" s="392"/>
      <c r="X996" s="392"/>
      <c r="Y996" s="392"/>
      <c r="Z996" s="392"/>
    </row>
    <row r="997" spans="1:26" ht="15.75" customHeight="1">
      <c r="A997" s="392"/>
      <c r="B997" s="392"/>
      <c r="C997" s="392"/>
      <c r="D997" s="392"/>
      <c r="E997" s="392"/>
      <c r="F997" s="392"/>
      <c r="G997" s="392"/>
      <c r="H997" s="392"/>
      <c r="I997" s="392"/>
      <c r="J997" s="392"/>
      <c r="K997" s="392"/>
      <c r="L997" s="392"/>
      <c r="M997" s="392"/>
      <c r="N997" s="392"/>
      <c r="O997" s="392"/>
      <c r="P997" s="392"/>
      <c r="Q997" s="392"/>
      <c r="R997" s="392"/>
      <c r="S997" s="392"/>
      <c r="T997" s="392"/>
      <c r="U997" s="392"/>
      <c r="V997" s="392"/>
      <c r="W997" s="392"/>
      <c r="X997" s="392"/>
      <c r="Y997" s="392"/>
      <c r="Z997" s="392"/>
    </row>
    <row r="998" spans="1:26" ht="15.75" customHeight="1">
      <c r="A998" s="392"/>
      <c r="B998" s="392"/>
      <c r="C998" s="392"/>
      <c r="D998" s="392"/>
      <c r="E998" s="392"/>
      <c r="F998" s="392"/>
      <c r="G998" s="392"/>
      <c r="H998" s="392"/>
      <c r="I998" s="392"/>
      <c r="J998" s="392"/>
      <c r="K998" s="392"/>
      <c r="L998" s="392"/>
      <c r="M998" s="392"/>
      <c r="N998" s="392"/>
      <c r="O998" s="392"/>
      <c r="P998" s="392"/>
      <c r="Q998" s="392"/>
      <c r="R998" s="392"/>
      <c r="S998" s="392"/>
      <c r="T998" s="392"/>
      <c r="U998" s="392"/>
      <c r="V998" s="392"/>
      <c r="W998" s="392"/>
      <c r="X998" s="392"/>
      <c r="Y998" s="392"/>
      <c r="Z998" s="392"/>
    </row>
    <row r="999" spans="1:26" ht="15.75" customHeight="1">
      <c r="A999" s="392"/>
      <c r="B999" s="392"/>
      <c r="C999" s="392"/>
      <c r="D999" s="392"/>
      <c r="E999" s="392"/>
      <c r="F999" s="392"/>
      <c r="G999" s="392"/>
      <c r="H999" s="392"/>
      <c r="I999" s="392"/>
      <c r="J999" s="392"/>
      <c r="K999" s="392"/>
      <c r="L999" s="392"/>
      <c r="M999" s="392"/>
      <c r="N999" s="392"/>
      <c r="O999" s="392"/>
      <c r="P999" s="392"/>
      <c r="Q999" s="392"/>
      <c r="R999" s="392"/>
      <c r="S999" s="392"/>
      <c r="T999" s="392"/>
      <c r="U999" s="392"/>
      <c r="V999" s="392"/>
      <c r="W999" s="392"/>
      <c r="X999" s="392"/>
      <c r="Y999" s="392"/>
      <c r="Z999" s="392"/>
    </row>
    <row r="1000" spans="1:26" ht="15.75" customHeight="1">
      <c r="A1000" s="392"/>
      <c r="B1000" s="392"/>
      <c r="C1000" s="392"/>
      <c r="D1000" s="392"/>
      <c r="E1000" s="392"/>
      <c r="F1000" s="392"/>
      <c r="G1000" s="392"/>
      <c r="H1000" s="392"/>
      <c r="I1000" s="392"/>
      <c r="J1000" s="392"/>
      <c r="K1000" s="392"/>
      <c r="L1000" s="392"/>
      <c r="M1000" s="392"/>
      <c r="N1000" s="392"/>
      <c r="O1000" s="392"/>
      <c r="P1000" s="392"/>
      <c r="Q1000" s="392"/>
      <c r="R1000" s="392"/>
      <c r="S1000" s="392"/>
      <c r="T1000" s="392"/>
      <c r="U1000" s="392"/>
      <c r="V1000" s="392"/>
      <c r="W1000" s="392"/>
      <c r="X1000" s="392"/>
      <c r="Y1000" s="392"/>
      <c r="Z1000" s="392"/>
    </row>
  </sheetData>
  <mergeCells count="18">
    <mergeCell ref="A4:M4"/>
    <mergeCell ref="A5:M5"/>
    <mergeCell ref="H7:H8"/>
    <mergeCell ref="I7:I8"/>
    <mergeCell ref="J7:L7"/>
    <mergeCell ref="M7:M8"/>
    <mergeCell ref="A7:A8"/>
    <mergeCell ref="B7:B8"/>
    <mergeCell ref="C7:C8"/>
    <mergeCell ref="D7:D8"/>
    <mergeCell ref="E7:E8"/>
    <mergeCell ref="F7:F8"/>
    <mergeCell ref="G7:G8"/>
    <mergeCell ref="A1:C1"/>
    <mergeCell ref="J1:L1"/>
    <mergeCell ref="A2:C2"/>
    <mergeCell ref="J2:L2"/>
    <mergeCell ref="A3:M3"/>
  </mergeCells>
  <pageMargins left="0.7" right="0.7" top="0.75" bottom="0.75" header="0" footer="0"/>
  <pageSetup orientation="portrait"/>
  <legacy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Z1003"/>
  <sheetViews>
    <sheetView topLeftCell="A53" zoomScale="115" zoomScaleNormal="115" workbookViewId="0">
      <selection activeCell="C60" sqref="C60"/>
    </sheetView>
  </sheetViews>
  <sheetFormatPr defaultColWidth="14.42578125" defaultRowHeight="15" customHeight="1"/>
  <cols>
    <col min="1" max="1" width="4.85546875" customWidth="1"/>
    <col min="2" max="2" width="39.42578125" customWidth="1"/>
    <col min="3" max="3" width="6.140625" customWidth="1"/>
    <col min="4" max="4" width="22" customWidth="1"/>
    <col min="5" max="5" width="11.42578125" customWidth="1"/>
    <col min="6" max="7" width="14.42578125" customWidth="1"/>
    <col min="8" max="8" width="15.140625" customWidth="1"/>
    <col min="9" max="9" width="12.85546875" customWidth="1"/>
    <col min="10" max="10" width="13.7109375" customWidth="1"/>
    <col min="11" max="11" width="8.42578125" customWidth="1"/>
    <col min="12" max="12" width="6.85546875" customWidth="1"/>
    <col min="13" max="26" width="8.85546875" customWidth="1"/>
  </cols>
  <sheetData>
    <row r="1" spans="1:26" ht="14.25" customHeight="1">
      <c r="A1" s="1601" t="s">
        <v>353</v>
      </c>
      <c r="B1" s="1602"/>
      <c r="C1" s="1602"/>
      <c r="D1" s="28"/>
      <c r="E1" s="28"/>
      <c r="F1" s="28"/>
      <c r="G1" s="28"/>
      <c r="H1" s="28"/>
      <c r="I1" s="97"/>
      <c r="J1" s="1585"/>
      <c r="K1" s="1517"/>
      <c r="L1" s="1517"/>
      <c r="M1" s="98"/>
      <c r="N1" s="98"/>
      <c r="O1" s="98"/>
      <c r="P1" s="98"/>
      <c r="Q1" s="98"/>
    </row>
    <row r="2" spans="1:26">
      <c r="A2" s="1555" t="s">
        <v>443</v>
      </c>
      <c r="B2" s="1517"/>
      <c r="C2" s="1517"/>
      <c r="D2" s="187"/>
      <c r="E2" s="187"/>
      <c r="F2" s="187"/>
      <c r="G2" s="187"/>
      <c r="H2" s="187"/>
      <c r="I2" s="97"/>
      <c r="J2" s="1585"/>
      <c r="K2" s="1517"/>
      <c r="L2" s="1517"/>
      <c r="M2" s="98"/>
      <c r="N2" s="98"/>
      <c r="O2" s="98"/>
      <c r="P2" s="98"/>
      <c r="Q2" s="98"/>
    </row>
    <row r="3" spans="1:26" ht="30" customHeight="1">
      <c r="A3" s="1518" t="s">
        <v>415</v>
      </c>
      <c r="B3" s="1517"/>
      <c r="C3" s="1517"/>
      <c r="D3" s="1517"/>
      <c r="E3" s="1517"/>
      <c r="F3" s="1517"/>
      <c r="G3" s="1517"/>
      <c r="H3" s="1517"/>
      <c r="I3" s="1517"/>
      <c r="J3" s="1517"/>
      <c r="K3" s="1517"/>
      <c r="L3" s="1517"/>
      <c r="M3" s="98"/>
      <c r="N3" s="98"/>
      <c r="O3" s="98"/>
      <c r="P3" s="98"/>
      <c r="Q3" s="98"/>
    </row>
    <row r="4" spans="1:26" ht="30" customHeight="1">
      <c r="A4" s="1562" t="s">
        <v>416</v>
      </c>
      <c r="B4" s="1517"/>
      <c r="C4" s="1517"/>
      <c r="D4" s="1517"/>
      <c r="E4" s="1517"/>
      <c r="F4" s="1517"/>
      <c r="G4" s="1517"/>
      <c r="H4" s="1517"/>
      <c r="I4" s="1517"/>
      <c r="J4" s="1517"/>
      <c r="K4" s="1517"/>
      <c r="L4" s="1517"/>
      <c r="M4" s="98"/>
      <c r="N4" s="98"/>
      <c r="O4" s="98"/>
      <c r="P4" s="98"/>
      <c r="Q4" s="98"/>
    </row>
    <row r="5" spans="1:26" ht="30" customHeight="1">
      <c r="A5" s="1558" t="s">
        <v>342</v>
      </c>
      <c r="B5" s="1517"/>
      <c r="C5" s="1517"/>
      <c r="D5" s="1517"/>
      <c r="E5" s="1517"/>
      <c r="F5" s="1517"/>
      <c r="G5" s="1517"/>
      <c r="H5" s="1517"/>
      <c r="I5" s="1517"/>
      <c r="J5" s="1517"/>
      <c r="K5" s="1517"/>
      <c r="L5" s="1517"/>
      <c r="M5" s="98"/>
      <c r="N5" s="98"/>
      <c r="O5" s="98"/>
      <c r="P5" s="98"/>
      <c r="Q5" s="98"/>
    </row>
    <row r="6" spans="1:26">
      <c r="A6" s="103"/>
      <c r="B6" s="103"/>
      <c r="C6" s="103"/>
      <c r="D6" s="103"/>
      <c r="E6" s="103"/>
      <c r="F6" s="103"/>
      <c r="G6" s="103"/>
      <c r="H6" s="103"/>
      <c r="I6" s="103"/>
      <c r="J6" s="103"/>
      <c r="K6" s="103"/>
      <c r="L6" s="103"/>
      <c r="M6" s="98"/>
      <c r="N6" s="98"/>
      <c r="O6" s="98"/>
      <c r="P6" s="98"/>
      <c r="Q6" s="98"/>
    </row>
    <row r="7" spans="1:26" ht="122.25" customHeight="1">
      <c r="A7" s="1586" t="s">
        <v>6</v>
      </c>
      <c r="B7" s="1579" t="s">
        <v>356</v>
      </c>
      <c r="C7" s="1579" t="s">
        <v>357</v>
      </c>
      <c r="D7" s="1566" t="s">
        <v>507</v>
      </c>
      <c r="E7" s="1564" t="s">
        <v>359</v>
      </c>
      <c r="F7" s="1564" t="s">
        <v>360</v>
      </c>
      <c r="G7" s="1564" t="s">
        <v>420</v>
      </c>
      <c r="H7" s="1574" t="s">
        <v>362</v>
      </c>
      <c r="I7" s="1575" t="s">
        <v>343</v>
      </c>
      <c r="J7" s="1571" t="s">
        <v>421</v>
      </c>
      <c r="K7" s="1572"/>
      <c r="L7" s="1573"/>
      <c r="M7" s="98"/>
      <c r="N7" s="98"/>
      <c r="O7" s="98"/>
      <c r="P7" s="98"/>
      <c r="Q7" s="98"/>
      <c r="R7" s="129"/>
      <c r="S7" s="129"/>
      <c r="T7" s="129"/>
      <c r="U7" s="129"/>
      <c r="V7" s="129"/>
      <c r="W7" s="129"/>
      <c r="X7" s="129"/>
      <c r="Y7" s="129"/>
      <c r="Z7" s="129"/>
    </row>
    <row r="8" spans="1:26" ht="24" customHeight="1">
      <c r="A8" s="1587"/>
      <c r="B8" s="1522"/>
      <c r="C8" s="1522"/>
      <c r="D8" s="1565"/>
      <c r="E8" s="1565"/>
      <c r="F8" s="1565"/>
      <c r="G8" s="1565"/>
      <c r="H8" s="1565"/>
      <c r="I8" s="1565"/>
      <c r="J8" s="136" t="s">
        <v>364</v>
      </c>
      <c r="K8" s="136" t="s">
        <v>365</v>
      </c>
      <c r="L8" s="136" t="s">
        <v>366</v>
      </c>
      <c r="M8" s="98"/>
      <c r="N8" s="98"/>
      <c r="O8" s="98"/>
      <c r="P8" s="98"/>
      <c r="Q8" s="98"/>
      <c r="R8" s="129"/>
      <c r="S8" s="129"/>
      <c r="T8" s="129"/>
      <c r="U8" s="129"/>
      <c r="V8" s="129"/>
      <c r="W8" s="129"/>
      <c r="X8" s="129"/>
      <c r="Y8" s="129"/>
      <c r="Z8" s="129"/>
    </row>
    <row r="9" spans="1:26" ht="25.5" customHeight="1">
      <c r="A9" s="305" t="s">
        <v>368</v>
      </c>
      <c r="B9" s="306" t="s">
        <v>369</v>
      </c>
      <c r="C9" s="306" t="s">
        <v>370</v>
      </c>
      <c r="D9" s="252" t="s">
        <v>371</v>
      </c>
      <c r="E9" s="253" t="s">
        <v>372</v>
      </c>
      <c r="F9" s="253" t="s">
        <v>373</v>
      </c>
      <c r="G9" s="253" t="s">
        <v>374</v>
      </c>
      <c r="H9" s="254" t="s">
        <v>375</v>
      </c>
      <c r="I9" s="405" t="s">
        <v>511</v>
      </c>
      <c r="J9" s="253" t="s">
        <v>377</v>
      </c>
      <c r="K9" s="253" t="s">
        <v>378</v>
      </c>
      <c r="L9" s="255">
        <v>-12</v>
      </c>
      <c r="M9" s="310"/>
      <c r="N9" s="310"/>
      <c r="O9" s="310"/>
      <c r="P9" s="310"/>
      <c r="Q9" s="310"/>
      <c r="R9" s="311"/>
      <c r="S9" s="311"/>
      <c r="T9" s="311"/>
      <c r="U9" s="311"/>
      <c r="V9" s="311"/>
      <c r="W9" s="311"/>
      <c r="X9" s="311"/>
      <c r="Y9" s="311"/>
      <c r="Z9" s="311"/>
    </row>
    <row r="10" spans="1:26" ht="36" customHeight="1">
      <c r="A10" s="312" t="s">
        <v>19</v>
      </c>
      <c r="B10" s="406" t="s">
        <v>443</v>
      </c>
      <c r="C10" s="408"/>
      <c r="D10" s="408"/>
      <c r="E10" s="408"/>
      <c r="F10" s="408"/>
      <c r="G10" s="408"/>
      <c r="H10" s="408"/>
      <c r="I10" s="408"/>
      <c r="J10" s="408"/>
      <c r="K10" s="408"/>
      <c r="L10" s="408"/>
      <c r="M10" s="98"/>
      <c r="N10" s="98"/>
      <c r="O10" s="98"/>
      <c r="P10" s="98"/>
      <c r="Q10" s="98"/>
      <c r="R10" s="129"/>
      <c r="S10" s="129"/>
      <c r="T10" s="129"/>
      <c r="U10" s="129"/>
      <c r="V10" s="129"/>
      <c r="W10" s="129"/>
      <c r="X10" s="129"/>
      <c r="Y10" s="129"/>
      <c r="Z10" s="129"/>
    </row>
    <row r="11" spans="1:26" ht="27" customHeight="1">
      <c r="A11" s="410" t="s">
        <v>71</v>
      </c>
      <c r="B11" s="411" t="s">
        <v>380</v>
      </c>
      <c r="C11" s="413"/>
      <c r="D11" s="413"/>
      <c r="E11" s="413"/>
      <c r="F11" s="413"/>
      <c r="G11" s="413"/>
      <c r="H11" s="413"/>
      <c r="I11" s="413"/>
      <c r="J11" s="413"/>
      <c r="K11" s="413"/>
      <c r="L11" s="413"/>
      <c r="M11" s="98"/>
      <c r="N11" s="98"/>
      <c r="O11" s="98"/>
      <c r="P11" s="98"/>
      <c r="Q11" s="98"/>
      <c r="R11" s="129"/>
      <c r="S11" s="129"/>
      <c r="T11" s="129"/>
      <c r="U11" s="129"/>
      <c r="V11" s="129"/>
      <c r="W11" s="129"/>
      <c r="X11" s="129"/>
      <c r="Y11" s="129"/>
      <c r="Z11" s="129"/>
    </row>
    <row r="12" spans="1:26" ht="17.25" customHeight="1">
      <c r="A12" s="463">
        <v>1</v>
      </c>
      <c r="B12" s="416" t="s">
        <v>346</v>
      </c>
      <c r="C12" s="418">
        <f t="shared" ref="C12:L12" si="0">SUM(C27+C20+C14)</f>
        <v>57</v>
      </c>
      <c r="D12" s="418">
        <f t="shared" si="0"/>
        <v>18.024999999999999</v>
      </c>
      <c r="E12" s="418">
        <f t="shared" si="0"/>
        <v>47</v>
      </c>
      <c r="F12" s="418">
        <f t="shared" si="0"/>
        <v>17.799999999999997</v>
      </c>
      <c r="G12" s="418">
        <f t="shared" si="0"/>
        <v>4370</v>
      </c>
      <c r="H12" s="418">
        <f t="shared" si="0"/>
        <v>15105</v>
      </c>
      <c r="I12" s="418">
        <f t="shared" si="0"/>
        <v>11256.199999999999</v>
      </c>
      <c r="J12" s="418">
        <f t="shared" si="0"/>
        <v>11256.199999999999</v>
      </c>
      <c r="K12" s="418">
        <f t="shared" si="0"/>
        <v>0</v>
      </c>
      <c r="L12" s="418">
        <f t="shared" si="0"/>
        <v>0</v>
      </c>
      <c r="M12" s="98"/>
      <c r="N12" s="98"/>
      <c r="O12" s="98"/>
      <c r="P12" s="98"/>
      <c r="Q12" s="98"/>
      <c r="R12" s="129"/>
      <c r="S12" s="129"/>
      <c r="T12" s="129"/>
      <c r="U12" s="129"/>
      <c r="V12" s="129"/>
      <c r="W12" s="129"/>
      <c r="X12" s="129"/>
      <c r="Y12" s="129"/>
      <c r="Z12" s="129"/>
    </row>
    <row r="13" spans="1:26" ht="15.75" customHeight="1">
      <c r="A13" s="421"/>
      <c r="B13" s="422" t="s">
        <v>436</v>
      </c>
      <c r="C13" s="423"/>
      <c r="D13" s="423"/>
      <c r="E13" s="423"/>
      <c r="F13" s="423"/>
      <c r="G13" s="423"/>
      <c r="H13" s="423"/>
      <c r="I13" s="423"/>
      <c r="J13" s="420"/>
      <c r="K13" s="420"/>
      <c r="L13" s="420"/>
      <c r="M13" s="329"/>
      <c r="N13" s="329"/>
      <c r="O13" s="329"/>
      <c r="P13" s="329"/>
      <c r="Q13" s="329"/>
      <c r="R13" s="330"/>
      <c r="S13" s="330"/>
      <c r="T13" s="330"/>
      <c r="U13" s="330"/>
      <c r="V13" s="330"/>
      <c r="W13" s="330"/>
      <c r="X13" s="330"/>
      <c r="Y13" s="330"/>
      <c r="Z13" s="330"/>
    </row>
    <row r="14" spans="1:26" ht="15.75" customHeight="1">
      <c r="A14" s="421" t="s">
        <v>76</v>
      </c>
      <c r="B14" s="607" t="s">
        <v>3829</v>
      </c>
      <c r="C14" s="423">
        <f>SUM(C15:C19)</f>
        <v>17</v>
      </c>
      <c r="D14" s="423">
        <f t="shared" ref="D14:L14" si="1">SUM(D15:D19)</f>
        <v>5.4499999999999993</v>
      </c>
      <c r="E14" s="423">
        <f t="shared" si="1"/>
        <v>17</v>
      </c>
      <c r="F14" s="423">
        <f t="shared" si="1"/>
        <v>6.1999999999999993</v>
      </c>
      <c r="G14" s="423">
        <f t="shared" si="1"/>
        <v>1330</v>
      </c>
      <c r="H14" s="423">
        <f t="shared" si="1"/>
        <v>5159</v>
      </c>
      <c r="I14" s="423">
        <f t="shared" si="1"/>
        <v>1809.9</v>
      </c>
      <c r="J14" s="423">
        <f t="shared" si="1"/>
        <v>1809.9</v>
      </c>
      <c r="K14" s="423">
        <f t="shared" si="1"/>
        <v>0</v>
      </c>
      <c r="L14" s="423">
        <f t="shared" si="1"/>
        <v>0</v>
      </c>
      <c r="M14" s="329"/>
      <c r="N14" s="329"/>
      <c r="O14" s="329"/>
      <c r="P14" s="329"/>
      <c r="Q14" s="329"/>
      <c r="R14" s="330"/>
      <c r="S14" s="330"/>
      <c r="T14" s="330"/>
      <c r="U14" s="330"/>
      <c r="V14" s="330"/>
      <c r="W14" s="330"/>
      <c r="X14" s="330"/>
      <c r="Y14" s="330"/>
      <c r="Z14" s="330"/>
    </row>
    <row r="15" spans="1:26" ht="15.75" customHeight="1">
      <c r="A15" s="473" t="s">
        <v>382</v>
      </c>
      <c r="B15" s="444" t="s">
        <v>786</v>
      </c>
      <c r="C15" s="486">
        <v>4</v>
      </c>
      <c r="D15" s="486">
        <v>1.075</v>
      </c>
      <c r="E15" s="486">
        <v>1</v>
      </c>
      <c r="F15" s="486">
        <v>1</v>
      </c>
      <c r="G15" s="486">
        <v>50</v>
      </c>
      <c r="H15" s="445">
        <f>C15*D15*G15</f>
        <v>215</v>
      </c>
      <c r="I15" s="609">
        <f>(C15-1)*F15*16.5*E15+1*15*E15*3</f>
        <v>94.5</v>
      </c>
      <c r="J15" s="610">
        <f t="shared" ref="J15:J19" si="2">I15</f>
        <v>94.5</v>
      </c>
      <c r="K15" s="446">
        <v>0</v>
      </c>
      <c r="L15" s="446">
        <v>0</v>
      </c>
      <c r="M15" s="329"/>
      <c r="N15" s="329"/>
      <c r="O15" s="329"/>
      <c r="P15" s="329"/>
      <c r="Q15" s="329"/>
      <c r="R15" s="330"/>
      <c r="S15" s="330"/>
      <c r="T15" s="330"/>
      <c r="U15" s="330"/>
      <c r="V15" s="330"/>
      <c r="W15" s="330"/>
      <c r="X15" s="330"/>
      <c r="Y15" s="330"/>
      <c r="Z15" s="330"/>
    </row>
    <row r="16" spans="1:26" ht="15.75" customHeight="1">
      <c r="A16" s="473" t="s">
        <v>384</v>
      </c>
      <c r="B16" s="444" t="s">
        <v>787</v>
      </c>
      <c r="C16" s="445">
        <v>3</v>
      </c>
      <c r="D16" s="445">
        <v>1.1000000000000001</v>
      </c>
      <c r="E16" s="445">
        <v>3</v>
      </c>
      <c r="F16" s="445">
        <v>1.3</v>
      </c>
      <c r="G16" s="445">
        <v>210</v>
      </c>
      <c r="H16" s="445">
        <f t="shared" ref="H16:H19" si="3">C16*D16*G16</f>
        <v>693</v>
      </c>
      <c r="I16" s="609">
        <f>(C16-1)*F16*16.5*E16+1*15*E16*8</f>
        <v>488.7</v>
      </c>
      <c r="J16" s="610">
        <f t="shared" si="2"/>
        <v>488.7</v>
      </c>
      <c r="K16" s="446">
        <v>0</v>
      </c>
      <c r="L16" s="446">
        <v>0</v>
      </c>
      <c r="M16" s="329"/>
      <c r="N16" s="329"/>
      <c r="O16" s="329"/>
      <c r="P16" s="329"/>
      <c r="Q16" s="329"/>
      <c r="R16" s="330"/>
      <c r="S16" s="330"/>
      <c r="T16" s="330"/>
      <c r="U16" s="330"/>
      <c r="V16" s="330"/>
      <c r="W16" s="330"/>
      <c r="X16" s="330"/>
      <c r="Y16" s="330"/>
      <c r="Z16" s="330"/>
    </row>
    <row r="17" spans="1:26" ht="15.75" customHeight="1">
      <c r="A17" s="473" t="s">
        <v>385</v>
      </c>
      <c r="B17" s="444" t="s">
        <v>790</v>
      </c>
      <c r="C17" s="445">
        <v>4</v>
      </c>
      <c r="D17" s="486">
        <v>1.075</v>
      </c>
      <c r="E17" s="445">
        <v>9</v>
      </c>
      <c r="F17" s="445">
        <v>1.3</v>
      </c>
      <c r="G17" s="445">
        <v>720</v>
      </c>
      <c r="H17" s="445">
        <f t="shared" si="3"/>
        <v>3096</v>
      </c>
      <c r="I17" s="609">
        <f>(C17-0)*F17*16.5*E17</f>
        <v>772.19999999999993</v>
      </c>
      <c r="J17" s="610">
        <f t="shared" si="2"/>
        <v>772.19999999999993</v>
      </c>
      <c r="K17" s="446">
        <v>0</v>
      </c>
      <c r="L17" s="446">
        <v>0</v>
      </c>
      <c r="M17" s="329"/>
      <c r="N17" s="329"/>
      <c r="O17" s="329"/>
      <c r="P17" s="329"/>
      <c r="Q17" s="329"/>
      <c r="R17" s="330"/>
      <c r="S17" s="330"/>
      <c r="T17" s="330"/>
      <c r="U17" s="330"/>
      <c r="V17" s="330"/>
      <c r="W17" s="330"/>
      <c r="X17" s="330"/>
      <c r="Y17" s="330"/>
      <c r="Z17" s="330"/>
    </row>
    <row r="18" spans="1:26" ht="15.75" customHeight="1">
      <c r="A18" s="472" t="s">
        <v>386</v>
      </c>
      <c r="B18" s="444" t="s">
        <v>788</v>
      </c>
      <c r="C18" s="445">
        <v>3</v>
      </c>
      <c r="D18" s="445">
        <v>1.1000000000000001</v>
      </c>
      <c r="E18" s="445">
        <v>2</v>
      </c>
      <c r="F18" s="445">
        <v>1.3</v>
      </c>
      <c r="G18" s="445">
        <v>140</v>
      </c>
      <c r="H18" s="445">
        <f t="shared" si="3"/>
        <v>462.00000000000006</v>
      </c>
      <c r="I18" s="609">
        <f>(C18-1)*F18*16.5*E18+1*15*E18*8</f>
        <v>325.8</v>
      </c>
      <c r="J18" s="610">
        <f t="shared" si="2"/>
        <v>325.8</v>
      </c>
      <c r="K18" s="446">
        <v>0</v>
      </c>
      <c r="L18" s="446">
        <v>0</v>
      </c>
      <c r="M18" s="329"/>
      <c r="N18" s="329"/>
      <c r="O18" s="329"/>
      <c r="P18" s="329"/>
      <c r="Q18" s="329"/>
      <c r="R18" s="330"/>
      <c r="S18" s="330"/>
      <c r="T18" s="330"/>
      <c r="U18" s="330"/>
      <c r="V18" s="330"/>
      <c r="W18" s="330"/>
      <c r="X18" s="330"/>
      <c r="Y18" s="330"/>
      <c r="Z18" s="330"/>
    </row>
    <row r="19" spans="1:26" s="1492" customFormat="1" ht="15.75" customHeight="1">
      <c r="A19" s="472" t="s">
        <v>387</v>
      </c>
      <c r="B19" s="612" t="s">
        <v>793</v>
      </c>
      <c r="C19" s="445">
        <v>3</v>
      </c>
      <c r="D19" s="445">
        <v>1.1000000000000001</v>
      </c>
      <c r="E19" s="445">
        <v>2</v>
      </c>
      <c r="F19" s="445">
        <v>1.3</v>
      </c>
      <c r="G19" s="445">
        <v>210</v>
      </c>
      <c r="H19" s="445">
        <f t="shared" si="3"/>
        <v>693</v>
      </c>
      <c r="I19" s="609">
        <f t="shared" ref="I19" si="4">C19*E19*F19*16.5</f>
        <v>128.70000000000002</v>
      </c>
      <c r="J19" s="610">
        <f t="shared" si="2"/>
        <v>128.70000000000002</v>
      </c>
      <c r="K19" s="446">
        <v>0</v>
      </c>
      <c r="L19" s="446">
        <v>0</v>
      </c>
      <c r="M19" s="329"/>
      <c r="N19" s="329"/>
      <c r="O19" s="329"/>
      <c r="P19" s="329"/>
      <c r="Q19" s="329"/>
      <c r="R19" s="330"/>
      <c r="S19" s="330"/>
      <c r="T19" s="330"/>
      <c r="U19" s="330"/>
      <c r="V19" s="330"/>
      <c r="W19" s="330"/>
      <c r="X19" s="330"/>
      <c r="Y19" s="330"/>
      <c r="Z19" s="330"/>
    </row>
    <row r="20" spans="1:26" ht="15.75" customHeight="1">
      <c r="A20" s="421" t="s">
        <v>78</v>
      </c>
      <c r="B20" s="422" t="s">
        <v>3827</v>
      </c>
      <c r="C20" s="423">
        <f>SUM(C21:C26)</f>
        <v>21</v>
      </c>
      <c r="D20" s="423">
        <f t="shared" ref="D20:L20" si="5">SUM(D21:D26)</f>
        <v>6.375</v>
      </c>
      <c r="E20" s="423">
        <f t="shared" si="5"/>
        <v>25</v>
      </c>
      <c r="F20" s="423">
        <f t="shared" si="5"/>
        <v>6.6</v>
      </c>
      <c r="G20" s="423">
        <f t="shared" si="5"/>
        <v>1780</v>
      </c>
      <c r="H20" s="423">
        <f t="shared" si="5"/>
        <v>6862</v>
      </c>
      <c r="I20" s="608">
        <f t="shared" si="5"/>
        <v>7746.2999999999993</v>
      </c>
      <c r="J20" s="608">
        <f t="shared" si="5"/>
        <v>7746.2999999999993</v>
      </c>
      <c r="K20" s="423">
        <f t="shared" si="5"/>
        <v>0</v>
      </c>
      <c r="L20" s="423">
        <f t="shared" si="5"/>
        <v>0</v>
      </c>
      <c r="M20" s="329"/>
      <c r="N20" s="329"/>
      <c r="O20" s="329"/>
      <c r="P20" s="329"/>
      <c r="Q20" s="329"/>
      <c r="R20" s="330"/>
      <c r="S20" s="330"/>
      <c r="T20" s="330"/>
      <c r="U20" s="330"/>
      <c r="V20" s="330"/>
      <c r="W20" s="330"/>
      <c r="X20" s="330"/>
      <c r="Y20" s="330"/>
      <c r="Z20" s="330"/>
    </row>
    <row r="21" spans="1:26">
      <c r="A21" s="472" t="s">
        <v>388</v>
      </c>
      <c r="B21" s="444" t="s">
        <v>788</v>
      </c>
      <c r="C21" s="445">
        <v>3</v>
      </c>
      <c r="D21" s="445">
        <v>1.1000000000000001</v>
      </c>
      <c r="E21" s="445">
        <v>9</v>
      </c>
      <c r="F21" s="445">
        <v>1.3</v>
      </c>
      <c r="G21" s="445">
        <v>720</v>
      </c>
      <c r="H21" s="445">
        <f t="shared" ref="H21:H26" si="6">C21*D21*G21</f>
        <v>2376</v>
      </c>
      <c r="I21" s="609">
        <f>(C21-1)*F21*16.5*E21+1*15*E21*20</f>
        <v>3086.1</v>
      </c>
      <c r="J21" s="610">
        <f t="shared" ref="J21:J26" si="7">I21</f>
        <v>3086.1</v>
      </c>
      <c r="K21" s="446">
        <v>0</v>
      </c>
      <c r="L21" s="446">
        <v>0</v>
      </c>
      <c r="M21" s="329"/>
      <c r="N21" s="329"/>
      <c r="O21" s="329"/>
      <c r="P21" s="329"/>
      <c r="Q21" s="329"/>
      <c r="R21" s="330"/>
      <c r="S21" s="330"/>
      <c r="T21" s="330"/>
      <c r="U21" s="330"/>
      <c r="V21" s="330"/>
      <c r="W21" s="330"/>
      <c r="X21" s="330"/>
      <c r="Y21" s="330"/>
      <c r="Z21" s="330"/>
    </row>
    <row r="22" spans="1:26" ht="15.75" customHeight="1">
      <c r="A22" s="472" t="s">
        <v>389</v>
      </c>
      <c r="B22" s="444" t="s">
        <v>790</v>
      </c>
      <c r="C22" s="445">
        <v>4</v>
      </c>
      <c r="D22" s="486">
        <v>1.075</v>
      </c>
      <c r="E22" s="445">
        <v>12</v>
      </c>
      <c r="F22" s="445">
        <v>1.3</v>
      </c>
      <c r="G22" s="445">
        <v>960</v>
      </c>
      <c r="H22" s="445">
        <f t="shared" si="6"/>
        <v>4128</v>
      </c>
      <c r="I22" s="609">
        <f>(C22-1)*F22*16.5*E22+1*15*E22*20</f>
        <v>4372.2</v>
      </c>
      <c r="J22" s="610">
        <f t="shared" si="7"/>
        <v>4372.2</v>
      </c>
      <c r="K22" s="446">
        <v>0</v>
      </c>
      <c r="L22" s="446">
        <v>0</v>
      </c>
      <c r="M22" s="329"/>
      <c r="N22" s="329"/>
      <c r="O22" s="329"/>
      <c r="P22" s="329"/>
      <c r="Q22" s="329"/>
      <c r="R22" s="330"/>
      <c r="S22" s="330"/>
      <c r="T22" s="330"/>
      <c r="U22" s="330"/>
      <c r="V22" s="330"/>
      <c r="W22" s="330"/>
      <c r="X22" s="330"/>
      <c r="Y22" s="330"/>
      <c r="Z22" s="330"/>
    </row>
    <row r="23" spans="1:26" ht="15.75" customHeight="1">
      <c r="A23" s="472" t="s">
        <v>390</v>
      </c>
      <c r="B23" s="444" t="s">
        <v>791</v>
      </c>
      <c r="C23" s="445">
        <v>3</v>
      </c>
      <c r="D23" s="445">
        <v>1.1000000000000001</v>
      </c>
      <c r="E23" s="445">
        <v>1</v>
      </c>
      <c r="F23" s="445">
        <v>1</v>
      </c>
      <c r="G23" s="445">
        <v>40</v>
      </c>
      <c r="H23" s="445">
        <f t="shared" si="6"/>
        <v>132</v>
      </c>
      <c r="I23" s="609">
        <f t="shared" ref="I23" si="8">(C23-1)*F23*16.5*E23+1*15*E23*4</f>
        <v>93</v>
      </c>
      <c r="J23" s="610">
        <f t="shared" si="7"/>
        <v>93</v>
      </c>
      <c r="K23" s="446">
        <v>0</v>
      </c>
      <c r="L23" s="446">
        <v>0</v>
      </c>
      <c r="M23" s="329"/>
      <c r="N23" s="329"/>
      <c r="O23" s="329"/>
      <c r="P23" s="329"/>
      <c r="Q23" s="329"/>
      <c r="R23" s="330"/>
      <c r="S23" s="330"/>
      <c r="T23" s="330"/>
      <c r="U23" s="330"/>
      <c r="V23" s="330"/>
      <c r="W23" s="330"/>
      <c r="X23" s="330"/>
      <c r="Y23" s="330"/>
      <c r="Z23" s="330"/>
    </row>
    <row r="24" spans="1:26" ht="15.75" customHeight="1">
      <c r="A24" s="472" t="s">
        <v>391</v>
      </c>
      <c r="B24" s="444" t="s">
        <v>792</v>
      </c>
      <c r="C24" s="445">
        <v>3</v>
      </c>
      <c r="D24" s="445">
        <v>1.1000000000000001</v>
      </c>
      <c r="E24" s="445">
        <v>1</v>
      </c>
      <c r="F24" s="445">
        <v>1</v>
      </c>
      <c r="G24" s="445">
        <v>20</v>
      </c>
      <c r="H24" s="445">
        <f t="shared" si="6"/>
        <v>66</v>
      </c>
      <c r="I24" s="609">
        <f>(C24-1)*F24*16.5*E24+1*15*E24*2</f>
        <v>63</v>
      </c>
      <c r="J24" s="610">
        <f t="shared" si="7"/>
        <v>63</v>
      </c>
      <c r="K24" s="446">
        <v>0</v>
      </c>
      <c r="L24" s="446">
        <v>0</v>
      </c>
      <c r="M24" s="329"/>
      <c r="N24" s="329"/>
      <c r="O24" s="329"/>
      <c r="P24" s="329"/>
      <c r="Q24" s="329"/>
      <c r="R24" s="330"/>
      <c r="S24" s="330"/>
      <c r="T24" s="330"/>
      <c r="U24" s="330"/>
      <c r="V24" s="330"/>
      <c r="W24" s="330"/>
      <c r="X24" s="330"/>
      <c r="Y24" s="330"/>
      <c r="Z24" s="330"/>
    </row>
    <row r="25" spans="1:26" ht="15.75" customHeight="1">
      <c r="A25" s="472" t="s">
        <v>392</v>
      </c>
      <c r="B25" s="444" t="s">
        <v>3848</v>
      </c>
      <c r="C25" s="445">
        <v>5</v>
      </c>
      <c r="D25" s="445">
        <v>1</v>
      </c>
      <c r="E25" s="445">
        <v>1</v>
      </c>
      <c r="F25" s="445">
        <v>1</v>
      </c>
      <c r="G25" s="445">
        <v>20</v>
      </c>
      <c r="H25" s="445">
        <f t="shared" si="6"/>
        <v>100</v>
      </c>
      <c r="I25" s="609">
        <f>C25*E25*F25*16.5</f>
        <v>82.5</v>
      </c>
      <c r="J25" s="610">
        <f t="shared" si="7"/>
        <v>82.5</v>
      </c>
      <c r="K25" s="446">
        <v>0</v>
      </c>
      <c r="L25" s="446">
        <v>0</v>
      </c>
      <c r="M25" s="329"/>
      <c r="N25" s="329"/>
      <c r="O25" s="329"/>
      <c r="P25" s="329"/>
      <c r="Q25" s="329"/>
      <c r="R25" s="330"/>
      <c r="S25" s="330"/>
      <c r="T25" s="330"/>
      <c r="U25" s="330"/>
      <c r="V25" s="330"/>
      <c r="W25" s="330"/>
      <c r="X25" s="330"/>
      <c r="Y25" s="330"/>
      <c r="Z25" s="330"/>
    </row>
    <row r="26" spans="1:26" ht="15.75" customHeight="1">
      <c r="A26" s="1496" t="s">
        <v>393</v>
      </c>
      <c r="B26" s="612" t="s">
        <v>3849</v>
      </c>
      <c r="C26" s="445">
        <v>3</v>
      </c>
      <c r="D26" s="445">
        <v>1</v>
      </c>
      <c r="E26" s="445">
        <v>1</v>
      </c>
      <c r="F26" s="445">
        <v>1</v>
      </c>
      <c r="G26" s="445">
        <v>20</v>
      </c>
      <c r="H26" s="445">
        <f t="shared" si="6"/>
        <v>60</v>
      </c>
      <c r="I26" s="609">
        <f t="shared" ref="I26" si="9">C26*E26*F26*16.5</f>
        <v>49.5</v>
      </c>
      <c r="J26" s="610">
        <f t="shared" si="7"/>
        <v>49.5</v>
      </c>
      <c r="K26" s="446">
        <v>0</v>
      </c>
      <c r="L26" s="446">
        <v>0</v>
      </c>
      <c r="M26" s="329"/>
      <c r="N26" s="329"/>
      <c r="O26" s="329"/>
      <c r="P26" s="329"/>
      <c r="Q26" s="329"/>
      <c r="R26" s="330"/>
      <c r="S26" s="330"/>
      <c r="T26" s="330"/>
      <c r="U26" s="330"/>
      <c r="V26" s="330"/>
      <c r="W26" s="330"/>
      <c r="X26" s="330"/>
      <c r="Y26" s="330"/>
      <c r="Z26" s="330"/>
    </row>
    <row r="27" spans="1:26" ht="15.75" customHeight="1">
      <c r="A27" s="456"/>
      <c r="B27" s="457" t="s">
        <v>451</v>
      </c>
      <c r="C27" s="458">
        <f>SUM(C28:C32)</f>
        <v>19</v>
      </c>
      <c r="D27" s="458">
        <f t="shared" ref="D27:K27" si="10">SUM(D28:D32)</f>
        <v>6.2</v>
      </c>
      <c r="E27" s="458">
        <f t="shared" si="10"/>
        <v>5</v>
      </c>
      <c r="F27" s="458">
        <f t="shared" si="10"/>
        <v>5</v>
      </c>
      <c r="G27" s="458">
        <f t="shared" si="10"/>
        <v>1260</v>
      </c>
      <c r="H27" s="458">
        <f t="shared" si="10"/>
        <v>3084</v>
      </c>
      <c r="I27" s="458">
        <f t="shared" si="10"/>
        <v>1700</v>
      </c>
      <c r="J27" s="458">
        <f t="shared" si="10"/>
        <v>1700</v>
      </c>
      <c r="K27" s="458">
        <f t="shared" si="10"/>
        <v>0</v>
      </c>
      <c r="L27" s="458">
        <f t="shared" ref="L27" si="11">SUM(L28:L31)</f>
        <v>0</v>
      </c>
      <c r="M27" s="329"/>
      <c r="N27" s="329"/>
      <c r="O27" s="329"/>
      <c r="P27" s="329"/>
      <c r="Q27" s="329"/>
      <c r="R27" s="330"/>
      <c r="S27" s="330"/>
      <c r="T27" s="330"/>
      <c r="U27" s="330"/>
      <c r="V27" s="330"/>
      <c r="W27" s="330"/>
      <c r="X27" s="330"/>
      <c r="Y27" s="330"/>
      <c r="Z27" s="330"/>
    </row>
    <row r="28" spans="1:26" ht="16.5" customHeight="1">
      <c r="A28" s="480" t="s">
        <v>452</v>
      </c>
      <c r="B28" s="460" t="s">
        <v>794</v>
      </c>
      <c r="C28" s="445">
        <v>8</v>
      </c>
      <c r="D28" s="445">
        <v>1.3</v>
      </c>
      <c r="E28" s="445">
        <v>1</v>
      </c>
      <c r="F28" s="445">
        <v>1</v>
      </c>
      <c r="G28" s="445">
        <v>40</v>
      </c>
      <c r="H28" s="445">
        <f t="shared" ref="H28:H31" si="12">C28*D28*G28</f>
        <v>416</v>
      </c>
      <c r="I28" s="609">
        <f>F28*12*E28*G28</f>
        <v>480</v>
      </c>
      <c r="J28" s="610">
        <f t="shared" ref="J28:J31" si="13">I28</f>
        <v>480</v>
      </c>
      <c r="K28" s="446">
        <v>0</v>
      </c>
      <c r="L28" s="446">
        <v>0</v>
      </c>
      <c r="M28" s="329"/>
      <c r="N28" s="329"/>
      <c r="O28" s="329"/>
      <c r="P28" s="329"/>
      <c r="Q28" s="329"/>
      <c r="R28" s="330"/>
      <c r="S28" s="330"/>
      <c r="T28" s="330"/>
      <c r="U28" s="330"/>
      <c r="V28" s="330"/>
      <c r="W28" s="330"/>
      <c r="X28" s="330"/>
      <c r="Y28" s="330"/>
      <c r="Z28" s="330"/>
    </row>
    <row r="29" spans="1:26" ht="16.5" customHeight="1">
      <c r="A29" s="480" t="s">
        <v>464</v>
      </c>
      <c r="B29" s="460" t="s">
        <v>795</v>
      </c>
      <c r="C29" s="445">
        <v>3</v>
      </c>
      <c r="D29" s="445">
        <v>1.3</v>
      </c>
      <c r="E29" s="445">
        <v>1</v>
      </c>
      <c r="F29" s="445">
        <v>1</v>
      </c>
      <c r="G29" s="445">
        <v>40</v>
      </c>
      <c r="H29" s="445">
        <f t="shared" si="12"/>
        <v>156</v>
      </c>
      <c r="I29" s="609">
        <f t="shared" ref="I29:I30" si="14">F29*E29*G29</f>
        <v>40</v>
      </c>
      <c r="J29" s="610">
        <f t="shared" si="13"/>
        <v>40</v>
      </c>
      <c r="K29" s="446">
        <v>0</v>
      </c>
      <c r="L29" s="446">
        <v>0</v>
      </c>
      <c r="M29" s="329"/>
      <c r="N29" s="329"/>
      <c r="O29" s="329"/>
      <c r="P29" s="329"/>
      <c r="Q29" s="329"/>
      <c r="R29" s="330"/>
      <c r="S29" s="330"/>
      <c r="T29" s="330"/>
      <c r="U29" s="330"/>
      <c r="V29" s="330"/>
      <c r="W29" s="330"/>
      <c r="X29" s="330"/>
      <c r="Y29" s="330"/>
      <c r="Z29" s="330"/>
    </row>
    <row r="30" spans="1:26" ht="16.5" customHeight="1">
      <c r="A30" s="480" t="s">
        <v>465</v>
      </c>
      <c r="B30" s="460" t="s">
        <v>796</v>
      </c>
      <c r="C30" s="445">
        <v>3</v>
      </c>
      <c r="D30" s="445">
        <v>1.3</v>
      </c>
      <c r="E30" s="445">
        <v>1</v>
      </c>
      <c r="F30" s="445">
        <v>1</v>
      </c>
      <c r="G30" s="445">
        <v>40</v>
      </c>
      <c r="H30" s="445">
        <f t="shared" si="12"/>
        <v>156</v>
      </c>
      <c r="I30" s="609">
        <f t="shared" si="14"/>
        <v>40</v>
      </c>
      <c r="J30" s="610">
        <f t="shared" si="13"/>
        <v>40</v>
      </c>
      <c r="K30" s="446">
        <v>0</v>
      </c>
      <c r="L30" s="446">
        <v>0</v>
      </c>
      <c r="M30" s="329"/>
      <c r="N30" s="329"/>
      <c r="O30" s="329"/>
      <c r="P30" s="329"/>
      <c r="Q30" s="329"/>
      <c r="R30" s="330"/>
      <c r="S30" s="330"/>
      <c r="T30" s="330"/>
      <c r="U30" s="330"/>
      <c r="V30" s="330"/>
      <c r="W30" s="330"/>
      <c r="X30" s="330"/>
      <c r="Y30" s="330"/>
      <c r="Z30" s="330"/>
    </row>
    <row r="31" spans="1:26" ht="16.5" customHeight="1">
      <c r="A31" s="1501" t="s">
        <v>466</v>
      </c>
      <c r="B31" s="460" t="s">
        <v>3828</v>
      </c>
      <c r="C31" s="445">
        <v>3</v>
      </c>
      <c r="D31" s="445">
        <v>1.3</v>
      </c>
      <c r="E31" s="445">
        <v>1</v>
      </c>
      <c r="F31" s="445">
        <v>1</v>
      </c>
      <c r="G31" s="445">
        <v>40</v>
      </c>
      <c r="H31" s="445">
        <f t="shared" si="12"/>
        <v>156</v>
      </c>
      <c r="I31" s="609">
        <f>F31*E31*G31</f>
        <v>40</v>
      </c>
      <c r="J31" s="610">
        <f t="shared" si="13"/>
        <v>40</v>
      </c>
      <c r="K31" s="446">
        <v>0</v>
      </c>
      <c r="L31" s="446">
        <v>0</v>
      </c>
      <c r="M31" s="329"/>
      <c r="N31" s="329"/>
      <c r="O31" s="329"/>
      <c r="P31" s="329"/>
      <c r="Q31" s="329"/>
      <c r="R31" s="330"/>
      <c r="S31" s="330"/>
      <c r="T31" s="330"/>
      <c r="U31" s="330"/>
      <c r="V31" s="330"/>
      <c r="W31" s="330"/>
      <c r="X31" s="330"/>
      <c r="Y31" s="330"/>
      <c r="Z31" s="330"/>
    </row>
    <row r="32" spans="1:26" s="1492" customFormat="1" ht="16.5" customHeight="1">
      <c r="A32" s="1500" t="s">
        <v>467</v>
      </c>
      <c r="B32" s="1502" t="s">
        <v>3851</v>
      </c>
      <c r="C32" s="445">
        <v>2</v>
      </c>
      <c r="D32" s="445">
        <v>1</v>
      </c>
      <c r="E32" s="445">
        <v>1</v>
      </c>
      <c r="F32" s="445">
        <v>1</v>
      </c>
      <c r="G32" s="445">
        <v>1100</v>
      </c>
      <c r="H32" s="445">
        <f>C32*D32*G32</f>
        <v>2200</v>
      </c>
      <c r="I32" s="609">
        <f>F32*E32*G32</f>
        <v>1100</v>
      </c>
      <c r="J32" s="610">
        <f t="shared" ref="J32" si="15">I32</f>
        <v>1100</v>
      </c>
      <c r="K32" s="446">
        <v>0</v>
      </c>
      <c r="L32" s="446">
        <v>0</v>
      </c>
      <c r="M32" s="329"/>
      <c r="N32" s="329"/>
      <c r="O32" s="329"/>
      <c r="P32" s="329"/>
      <c r="Q32" s="329"/>
      <c r="R32" s="330"/>
      <c r="S32" s="330"/>
      <c r="T32" s="330"/>
      <c r="U32" s="330"/>
      <c r="V32" s="330"/>
      <c r="W32" s="330"/>
      <c r="X32" s="330"/>
      <c r="Y32" s="330"/>
      <c r="Z32" s="330"/>
    </row>
    <row r="33" spans="1:26" ht="15.75" customHeight="1">
      <c r="A33" s="463">
        <v>2</v>
      </c>
      <c r="B33" s="416" t="s">
        <v>398</v>
      </c>
      <c r="C33" s="458">
        <f>SUM(C35:C37)</f>
        <v>16</v>
      </c>
      <c r="D33" s="458">
        <f t="shared" ref="D33:L33" si="16">SUM(D35:D37)</f>
        <v>4</v>
      </c>
      <c r="E33" s="458">
        <f t="shared" si="16"/>
        <v>3</v>
      </c>
      <c r="F33" s="458">
        <f t="shared" si="16"/>
        <v>3</v>
      </c>
      <c r="G33" s="458">
        <f t="shared" si="16"/>
        <v>44</v>
      </c>
      <c r="H33" s="458">
        <f t="shared" si="16"/>
        <v>220</v>
      </c>
      <c r="I33" s="458">
        <f t="shared" si="16"/>
        <v>235.125</v>
      </c>
      <c r="J33" s="458">
        <f t="shared" si="16"/>
        <v>235.125</v>
      </c>
      <c r="K33" s="458">
        <f t="shared" si="16"/>
        <v>0</v>
      </c>
      <c r="L33" s="458">
        <f t="shared" si="16"/>
        <v>0</v>
      </c>
      <c r="M33" s="329"/>
      <c r="N33" s="329"/>
      <c r="O33" s="329"/>
      <c r="P33" s="329"/>
      <c r="Q33" s="329"/>
      <c r="R33" s="330"/>
      <c r="S33" s="330"/>
      <c r="T33" s="330"/>
      <c r="U33" s="330"/>
      <c r="V33" s="330"/>
      <c r="W33" s="330"/>
      <c r="X33" s="330"/>
      <c r="Y33" s="330"/>
      <c r="Z33" s="330"/>
    </row>
    <row r="34" spans="1:26" ht="15.75" customHeight="1">
      <c r="A34" s="421" t="s">
        <v>76</v>
      </c>
      <c r="B34" s="422" t="s">
        <v>400</v>
      </c>
      <c r="C34" s="366"/>
      <c r="D34" s="366"/>
      <c r="E34" s="366"/>
      <c r="F34" s="366"/>
      <c r="G34" s="366"/>
      <c r="H34" s="366"/>
      <c r="I34" s="609"/>
      <c r="J34" s="610"/>
      <c r="K34" s="446"/>
      <c r="L34" s="446"/>
      <c r="M34" s="329"/>
      <c r="N34" s="329"/>
      <c r="O34" s="329"/>
      <c r="P34" s="329"/>
      <c r="Q34" s="329"/>
      <c r="R34" s="330"/>
      <c r="S34" s="330"/>
      <c r="T34" s="330"/>
      <c r="U34" s="330"/>
      <c r="V34" s="330"/>
      <c r="W34" s="330"/>
      <c r="X34" s="330"/>
      <c r="Y34" s="330"/>
      <c r="Z34" s="330"/>
    </row>
    <row r="35" spans="1:26" s="1492" customFormat="1" ht="18" customHeight="1">
      <c r="A35" s="1499" t="s">
        <v>382</v>
      </c>
      <c r="B35" s="1498" t="s">
        <v>3850</v>
      </c>
      <c r="C35" s="1497">
        <v>3</v>
      </c>
      <c r="D35" s="1497">
        <v>1.5</v>
      </c>
      <c r="E35" s="486">
        <v>1</v>
      </c>
      <c r="F35" s="486">
        <v>1</v>
      </c>
      <c r="G35" s="486">
        <v>20</v>
      </c>
      <c r="H35" s="486">
        <f>C35*D35*G35</f>
        <v>90</v>
      </c>
      <c r="I35" s="613">
        <f>C35*D35*E35*F35*16.5*0.75</f>
        <v>55.6875</v>
      </c>
      <c r="J35" s="610">
        <f t="shared" ref="J35" si="17">I35</f>
        <v>55.6875</v>
      </c>
      <c r="K35" s="446">
        <v>0</v>
      </c>
      <c r="L35" s="446">
        <v>0</v>
      </c>
      <c r="M35" s="329"/>
      <c r="N35" s="329"/>
      <c r="O35" s="329"/>
      <c r="P35" s="329"/>
      <c r="Q35" s="329"/>
      <c r="R35" s="330"/>
      <c r="S35" s="330"/>
      <c r="T35" s="330"/>
      <c r="U35" s="330"/>
      <c r="V35" s="330"/>
      <c r="W35" s="330"/>
      <c r="X35" s="330"/>
      <c r="Y35" s="330"/>
      <c r="Z35" s="330"/>
    </row>
    <row r="36" spans="1:26" ht="15.75" customHeight="1">
      <c r="A36" s="1499" t="s">
        <v>384</v>
      </c>
      <c r="B36" s="611" t="s">
        <v>797</v>
      </c>
      <c r="C36" s="486">
        <v>3</v>
      </c>
      <c r="D36" s="486">
        <v>1.5</v>
      </c>
      <c r="E36" s="486">
        <v>1</v>
      </c>
      <c r="F36" s="486">
        <v>1</v>
      </c>
      <c r="G36" s="486">
        <v>20</v>
      </c>
      <c r="H36" s="486">
        <f>C36*D36*G36</f>
        <v>90</v>
      </c>
      <c r="I36" s="613">
        <f>C36*D36*E36*F36*16.5*0.75</f>
        <v>55.6875</v>
      </c>
      <c r="J36" s="610">
        <f t="shared" ref="J36:J37" si="18">I36</f>
        <v>55.6875</v>
      </c>
      <c r="K36" s="446">
        <v>0</v>
      </c>
      <c r="L36" s="446">
        <v>0</v>
      </c>
      <c r="M36" s="329"/>
      <c r="N36" s="329"/>
      <c r="O36" s="329"/>
      <c r="P36" s="329"/>
      <c r="Q36" s="329"/>
      <c r="R36" s="330"/>
      <c r="S36" s="330"/>
      <c r="T36" s="330"/>
      <c r="U36" s="330"/>
      <c r="V36" s="330"/>
      <c r="W36" s="330"/>
      <c r="X36" s="330"/>
      <c r="Y36" s="330"/>
      <c r="Z36" s="330"/>
    </row>
    <row r="37" spans="1:26" ht="15.75" customHeight="1">
      <c r="A37" s="456" t="s">
        <v>78</v>
      </c>
      <c r="B37" s="457" t="s">
        <v>402</v>
      </c>
      <c r="C37" s="366">
        <v>10</v>
      </c>
      <c r="D37" s="366">
        <v>1</v>
      </c>
      <c r="E37" s="366">
        <v>1</v>
      </c>
      <c r="F37" s="366">
        <v>1</v>
      </c>
      <c r="G37" s="366">
        <v>4</v>
      </c>
      <c r="H37" s="486">
        <f t="shared" ref="H37" si="19">C37*D37*G37</f>
        <v>40</v>
      </c>
      <c r="I37" s="613">
        <f t="shared" ref="I37" si="20">C37*D37*E37*F37*16.5*0.75</f>
        <v>123.75</v>
      </c>
      <c r="J37" s="610">
        <f t="shared" si="18"/>
        <v>123.75</v>
      </c>
      <c r="K37" s="446">
        <v>0</v>
      </c>
      <c r="L37" s="446">
        <v>0</v>
      </c>
      <c r="M37" s="329"/>
      <c r="N37" s="329"/>
      <c r="O37" s="329"/>
      <c r="P37" s="329"/>
      <c r="Q37" s="329"/>
      <c r="R37" s="330"/>
      <c r="S37" s="330"/>
      <c r="T37" s="330"/>
      <c r="U37" s="330"/>
      <c r="V37" s="330"/>
      <c r="W37" s="330"/>
      <c r="X37" s="330"/>
      <c r="Y37" s="330"/>
      <c r="Z37" s="330"/>
    </row>
    <row r="38" spans="1:26" ht="15.75" customHeight="1">
      <c r="A38" s="471"/>
      <c r="B38" s="460"/>
      <c r="C38" s="366"/>
      <c r="D38" s="366"/>
      <c r="E38" s="366"/>
      <c r="F38" s="366"/>
      <c r="G38" s="366"/>
      <c r="H38" s="366"/>
      <c r="I38" s="609"/>
      <c r="J38" s="610"/>
      <c r="K38" s="446"/>
      <c r="L38" s="446"/>
      <c r="M38" s="329"/>
      <c r="N38" s="329"/>
      <c r="O38" s="329"/>
      <c r="P38" s="329"/>
      <c r="Q38" s="329"/>
      <c r="R38" s="330"/>
      <c r="S38" s="330"/>
      <c r="T38" s="330"/>
      <c r="U38" s="330"/>
      <c r="V38" s="330"/>
      <c r="W38" s="330"/>
      <c r="X38" s="330"/>
      <c r="Y38" s="330"/>
      <c r="Z38" s="330"/>
    </row>
    <row r="39" spans="1:26" ht="15.75" customHeight="1">
      <c r="A39" s="463">
        <v>3</v>
      </c>
      <c r="B39" s="416" t="s">
        <v>476</v>
      </c>
      <c r="C39" s="366"/>
      <c r="D39" s="366"/>
      <c r="E39" s="366"/>
      <c r="F39" s="366"/>
      <c r="G39" s="366"/>
      <c r="H39" s="366"/>
      <c r="I39" s="609"/>
      <c r="J39" s="610"/>
      <c r="K39" s="446"/>
      <c r="L39" s="446"/>
      <c r="M39" s="329"/>
      <c r="N39" s="329"/>
      <c r="O39" s="329"/>
      <c r="P39" s="329"/>
      <c r="Q39" s="329"/>
      <c r="R39" s="330"/>
      <c r="S39" s="330"/>
      <c r="T39" s="330"/>
      <c r="U39" s="330"/>
      <c r="V39" s="330"/>
      <c r="W39" s="330"/>
      <c r="X39" s="330"/>
      <c r="Y39" s="330"/>
      <c r="Z39" s="330"/>
    </row>
    <row r="40" spans="1:26" ht="15.75" customHeight="1">
      <c r="A40" s="421" t="s">
        <v>76</v>
      </c>
      <c r="B40" s="422" t="s">
        <v>477</v>
      </c>
      <c r="C40" s="366"/>
      <c r="D40" s="366"/>
      <c r="E40" s="366"/>
      <c r="F40" s="366"/>
      <c r="G40" s="366"/>
      <c r="H40" s="366"/>
      <c r="I40" s="609"/>
      <c r="J40" s="610"/>
      <c r="K40" s="446"/>
      <c r="L40" s="446"/>
      <c r="M40" s="329"/>
      <c r="N40" s="329"/>
      <c r="O40" s="329"/>
      <c r="P40" s="329"/>
      <c r="Q40" s="329"/>
      <c r="R40" s="330"/>
      <c r="S40" s="330"/>
      <c r="T40" s="330"/>
      <c r="U40" s="330"/>
      <c r="V40" s="330"/>
      <c r="W40" s="330"/>
      <c r="X40" s="330"/>
      <c r="Y40" s="330"/>
      <c r="Z40" s="330"/>
    </row>
    <row r="41" spans="1:26" ht="15.75" customHeight="1">
      <c r="A41" s="472" t="s">
        <v>382</v>
      </c>
      <c r="B41" s="444" t="s">
        <v>489</v>
      </c>
      <c r="C41" s="366"/>
      <c r="D41" s="366"/>
      <c r="E41" s="366"/>
      <c r="F41" s="366"/>
      <c r="G41" s="366"/>
      <c r="H41" s="366"/>
      <c r="I41" s="609"/>
      <c r="J41" s="610"/>
      <c r="K41" s="446"/>
      <c r="L41" s="446"/>
      <c r="M41" s="329"/>
      <c r="N41" s="329"/>
      <c r="O41" s="329"/>
      <c r="P41" s="329"/>
      <c r="Q41" s="329"/>
      <c r="R41" s="330"/>
      <c r="S41" s="330"/>
      <c r="T41" s="330"/>
      <c r="U41" s="330"/>
      <c r="V41" s="330"/>
      <c r="W41" s="330"/>
      <c r="X41" s="330"/>
      <c r="Y41" s="330"/>
      <c r="Z41" s="330"/>
    </row>
    <row r="42" spans="1:26" ht="15.75" customHeight="1">
      <c r="A42" s="473" t="s">
        <v>384</v>
      </c>
      <c r="B42" s="444" t="s">
        <v>489</v>
      </c>
      <c r="C42" s="366"/>
      <c r="D42" s="366"/>
      <c r="E42" s="366"/>
      <c r="F42" s="366"/>
      <c r="G42" s="366"/>
      <c r="H42" s="366"/>
      <c r="I42" s="609"/>
      <c r="J42" s="610"/>
      <c r="K42" s="446"/>
      <c r="L42" s="446"/>
      <c r="M42" s="329"/>
      <c r="N42" s="329"/>
      <c r="O42" s="329"/>
      <c r="P42" s="329"/>
      <c r="Q42" s="329"/>
      <c r="R42" s="330"/>
      <c r="S42" s="330"/>
      <c r="T42" s="330"/>
      <c r="U42" s="330"/>
      <c r="V42" s="330"/>
      <c r="W42" s="330"/>
      <c r="X42" s="330"/>
      <c r="Y42" s="330"/>
      <c r="Z42" s="330"/>
    </row>
    <row r="43" spans="1:26" ht="15.75" customHeight="1">
      <c r="A43" s="471"/>
      <c r="B43" s="444" t="s">
        <v>489</v>
      </c>
      <c r="C43" s="366"/>
      <c r="D43" s="366"/>
      <c r="E43" s="366"/>
      <c r="F43" s="366"/>
      <c r="G43" s="366"/>
      <c r="H43" s="366"/>
      <c r="I43" s="609"/>
      <c r="J43" s="610"/>
      <c r="K43" s="446"/>
      <c r="L43" s="446"/>
      <c r="M43" s="329"/>
      <c r="N43" s="329"/>
      <c r="O43" s="329"/>
      <c r="P43" s="329"/>
      <c r="Q43" s="329"/>
      <c r="R43" s="330"/>
      <c r="S43" s="330"/>
      <c r="T43" s="330"/>
      <c r="U43" s="330"/>
      <c r="V43" s="330"/>
      <c r="W43" s="330"/>
      <c r="X43" s="330"/>
      <c r="Y43" s="330"/>
      <c r="Z43" s="330"/>
    </row>
    <row r="44" spans="1:26" ht="15.75" customHeight="1">
      <c r="A44" s="474" t="s">
        <v>78</v>
      </c>
      <c r="B44" s="457" t="s">
        <v>480</v>
      </c>
      <c r="C44" s="366"/>
      <c r="D44" s="366"/>
      <c r="E44" s="366"/>
      <c r="F44" s="366"/>
      <c r="G44" s="366"/>
      <c r="H44" s="366"/>
      <c r="I44" s="609"/>
      <c r="J44" s="610"/>
      <c r="K44" s="446"/>
      <c r="L44" s="446"/>
      <c r="M44" s="329"/>
      <c r="N44" s="329"/>
      <c r="O44" s="329"/>
      <c r="P44" s="329"/>
      <c r="Q44" s="329"/>
      <c r="R44" s="330"/>
      <c r="S44" s="330"/>
      <c r="T44" s="330"/>
      <c r="U44" s="330"/>
      <c r="V44" s="330"/>
      <c r="W44" s="330"/>
      <c r="X44" s="330"/>
      <c r="Y44" s="330"/>
      <c r="Z44" s="330"/>
    </row>
    <row r="45" spans="1:26" ht="15.75" customHeight="1">
      <c r="A45" s="471"/>
      <c r="B45" s="460" t="s">
        <v>622</v>
      </c>
      <c r="C45" s="366"/>
      <c r="D45" s="366"/>
      <c r="E45" s="366"/>
      <c r="F45" s="366"/>
      <c r="G45" s="366"/>
      <c r="H45" s="366"/>
      <c r="I45" s="609"/>
      <c r="J45" s="610"/>
      <c r="K45" s="446"/>
      <c r="L45" s="446"/>
      <c r="M45" s="329"/>
      <c r="N45" s="329"/>
      <c r="O45" s="329"/>
      <c r="P45" s="329"/>
      <c r="Q45" s="329"/>
      <c r="R45" s="330"/>
      <c r="S45" s="330"/>
      <c r="T45" s="330"/>
      <c r="U45" s="330"/>
      <c r="V45" s="330"/>
      <c r="W45" s="330"/>
      <c r="X45" s="330"/>
      <c r="Y45" s="330"/>
      <c r="Z45" s="330"/>
    </row>
    <row r="46" spans="1:26" ht="15.75" customHeight="1">
      <c r="A46" s="471"/>
      <c r="B46" s="460" t="s">
        <v>622</v>
      </c>
      <c r="C46" s="366"/>
      <c r="D46" s="366"/>
      <c r="E46" s="366"/>
      <c r="F46" s="366"/>
      <c r="G46" s="366"/>
      <c r="H46" s="366"/>
      <c r="I46" s="609"/>
      <c r="J46" s="610"/>
      <c r="K46" s="446"/>
      <c r="L46" s="446"/>
      <c r="M46" s="329"/>
      <c r="N46" s="329"/>
      <c r="O46" s="329"/>
      <c r="P46" s="329"/>
      <c r="Q46" s="329"/>
      <c r="R46" s="330"/>
      <c r="S46" s="330"/>
      <c r="T46" s="330"/>
      <c r="U46" s="330"/>
      <c r="V46" s="330"/>
      <c r="W46" s="330"/>
      <c r="X46" s="330"/>
      <c r="Y46" s="330"/>
      <c r="Z46" s="330"/>
    </row>
    <row r="47" spans="1:26" ht="21.75" customHeight="1">
      <c r="A47" s="474" t="s">
        <v>80</v>
      </c>
      <c r="B47" s="457" t="s">
        <v>481</v>
      </c>
      <c r="C47" s="366"/>
      <c r="D47" s="366"/>
      <c r="E47" s="366"/>
      <c r="F47" s="366"/>
      <c r="G47" s="366"/>
      <c r="H47" s="366"/>
      <c r="I47" s="609"/>
      <c r="J47" s="610"/>
      <c r="K47" s="446"/>
      <c r="L47" s="446"/>
      <c r="M47" s="329"/>
      <c r="N47" s="329"/>
      <c r="O47" s="329"/>
      <c r="P47" s="329"/>
      <c r="Q47" s="329"/>
      <c r="R47" s="330"/>
      <c r="S47" s="330"/>
      <c r="T47" s="330"/>
      <c r="U47" s="330"/>
      <c r="V47" s="330"/>
      <c r="W47" s="330"/>
      <c r="X47" s="330"/>
      <c r="Y47" s="330"/>
      <c r="Z47" s="330"/>
    </row>
    <row r="48" spans="1:26" ht="15.75" customHeight="1">
      <c r="A48" s="471"/>
      <c r="B48" s="460"/>
      <c r="C48" s="366"/>
      <c r="D48" s="366"/>
      <c r="E48" s="366"/>
      <c r="F48" s="366"/>
      <c r="G48" s="366"/>
      <c r="H48" s="366"/>
      <c r="I48" s="609"/>
      <c r="J48" s="610"/>
      <c r="K48" s="446"/>
      <c r="L48" s="446"/>
      <c r="M48" s="329"/>
      <c r="N48" s="329"/>
      <c r="O48" s="329"/>
      <c r="P48" s="329"/>
      <c r="Q48" s="329"/>
      <c r="R48" s="330"/>
      <c r="S48" s="330"/>
      <c r="T48" s="330"/>
      <c r="U48" s="330"/>
      <c r="V48" s="330"/>
      <c r="W48" s="330"/>
      <c r="X48" s="330"/>
      <c r="Y48" s="330"/>
      <c r="Z48" s="330"/>
    </row>
    <row r="49" spans="1:26" ht="15.75" customHeight="1">
      <c r="A49" s="471"/>
      <c r="B49" s="460"/>
      <c r="C49" s="366"/>
      <c r="D49" s="366"/>
      <c r="E49" s="366"/>
      <c r="F49" s="366"/>
      <c r="G49" s="366"/>
      <c r="H49" s="366"/>
      <c r="I49" s="609"/>
      <c r="J49" s="610"/>
      <c r="K49" s="446"/>
      <c r="L49" s="446"/>
      <c r="M49" s="329"/>
      <c r="N49" s="329"/>
      <c r="O49" s="329"/>
      <c r="P49" s="329"/>
      <c r="Q49" s="329"/>
      <c r="R49" s="330"/>
      <c r="S49" s="330"/>
      <c r="T49" s="330"/>
      <c r="U49" s="330"/>
      <c r="V49" s="330"/>
      <c r="W49" s="330"/>
      <c r="X49" s="330"/>
      <c r="Y49" s="330"/>
      <c r="Z49" s="330"/>
    </row>
    <row r="50" spans="1:26" ht="36" customHeight="1">
      <c r="A50" s="410" t="s">
        <v>111</v>
      </c>
      <c r="B50" s="411" t="s">
        <v>405</v>
      </c>
      <c r="C50" s="433"/>
      <c r="D50" s="433"/>
      <c r="E50" s="433"/>
      <c r="F50" s="433"/>
      <c r="G50" s="433"/>
      <c r="H50" s="433"/>
      <c r="I50" s="614"/>
      <c r="J50" s="615"/>
      <c r="K50" s="434"/>
      <c r="L50" s="434"/>
      <c r="M50" s="329"/>
      <c r="N50" s="329"/>
      <c r="O50" s="329"/>
      <c r="P50" s="329"/>
      <c r="Q50" s="329"/>
      <c r="R50" s="330"/>
      <c r="S50" s="330"/>
      <c r="T50" s="330"/>
      <c r="U50" s="330"/>
      <c r="V50" s="330"/>
      <c r="W50" s="330"/>
      <c r="X50" s="330"/>
      <c r="Y50" s="330"/>
      <c r="Z50" s="330"/>
    </row>
    <row r="51" spans="1:26" ht="15.75" customHeight="1">
      <c r="A51" s="463">
        <v>1</v>
      </c>
      <c r="B51" s="422" t="s">
        <v>406</v>
      </c>
      <c r="C51" s="194"/>
      <c r="D51" s="194"/>
      <c r="E51" s="194"/>
      <c r="F51" s="194"/>
      <c r="G51" s="194"/>
      <c r="H51" s="194"/>
      <c r="I51" s="609"/>
      <c r="J51" s="610"/>
      <c r="K51" s="446"/>
      <c r="L51" s="446"/>
      <c r="M51" s="329"/>
      <c r="N51" s="329"/>
      <c r="O51" s="329"/>
      <c r="P51" s="329"/>
      <c r="Q51" s="329"/>
      <c r="R51" s="330"/>
      <c r="S51" s="330"/>
      <c r="T51" s="330"/>
      <c r="U51" s="330"/>
      <c r="V51" s="330"/>
      <c r="W51" s="330"/>
      <c r="X51" s="330"/>
      <c r="Y51" s="330"/>
      <c r="Z51" s="330"/>
    </row>
    <row r="52" spans="1:26" ht="15.75" customHeight="1">
      <c r="A52" s="463" t="s">
        <v>76</v>
      </c>
      <c r="B52" s="422" t="s">
        <v>485</v>
      </c>
      <c r="C52" s="194"/>
      <c r="D52" s="194"/>
      <c r="E52" s="194"/>
      <c r="F52" s="194"/>
      <c r="G52" s="194"/>
      <c r="H52" s="194"/>
      <c r="I52" s="609"/>
      <c r="J52" s="610"/>
      <c r="K52" s="446"/>
      <c r="L52" s="446"/>
      <c r="M52" s="329"/>
      <c r="N52" s="329"/>
      <c r="O52" s="329"/>
      <c r="P52" s="329"/>
      <c r="Q52" s="329"/>
      <c r="R52" s="330"/>
      <c r="S52" s="330"/>
      <c r="T52" s="330"/>
      <c r="U52" s="330"/>
      <c r="V52" s="330"/>
      <c r="W52" s="330"/>
      <c r="X52" s="330"/>
      <c r="Y52" s="330"/>
      <c r="Z52" s="330"/>
    </row>
    <row r="53" spans="1:26" ht="15.75" customHeight="1">
      <c r="A53" s="463"/>
      <c r="B53" s="607" t="s">
        <v>3829</v>
      </c>
      <c r="C53" s="423">
        <f>SUM(C54:C58)</f>
        <v>21</v>
      </c>
      <c r="D53" s="423">
        <f t="shared" ref="D53:L53" si="21">SUM(D54:D58)</f>
        <v>5.3000000000000007</v>
      </c>
      <c r="E53" s="423">
        <f t="shared" si="21"/>
        <v>15</v>
      </c>
      <c r="F53" s="423">
        <f t="shared" si="21"/>
        <v>5</v>
      </c>
      <c r="G53" s="423">
        <f t="shared" si="21"/>
        <v>500</v>
      </c>
      <c r="H53" s="423">
        <f t="shared" si="21"/>
        <v>2220</v>
      </c>
      <c r="I53" s="608">
        <f t="shared" si="21"/>
        <v>779.625</v>
      </c>
      <c r="J53" s="608">
        <f t="shared" si="21"/>
        <v>779.625</v>
      </c>
      <c r="K53" s="423">
        <f t="shared" si="21"/>
        <v>0</v>
      </c>
      <c r="L53" s="423">
        <f t="shared" si="21"/>
        <v>0</v>
      </c>
      <c r="M53" s="329"/>
      <c r="N53" s="329"/>
      <c r="O53" s="329"/>
      <c r="P53" s="329"/>
      <c r="Q53" s="329"/>
      <c r="R53" s="330"/>
      <c r="S53" s="330"/>
      <c r="T53" s="330"/>
      <c r="U53" s="330"/>
      <c r="V53" s="330"/>
      <c r="W53" s="330"/>
      <c r="X53" s="330"/>
      <c r="Y53" s="330"/>
      <c r="Z53" s="330"/>
    </row>
    <row r="54" spans="1:26" ht="15.75" customHeight="1">
      <c r="A54" s="478" t="s">
        <v>382</v>
      </c>
      <c r="B54" s="460" t="s">
        <v>798</v>
      </c>
      <c r="C54" s="445">
        <v>3</v>
      </c>
      <c r="D54" s="445">
        <v>1.1000000000000001</v>
      </c>
      <c r="E54" s="445">
        <v>3</v>
      </c>
      <c r="F54" s="445">
        <v>1</v>
      </c>
      <c r="G54" s="445">
        <v>100</v>
      </c>
      <c r="H54" s="445">
        <f t="shared" ref="H54:H58" si="22">C54*D54*G54</f>
        <v>330</v>
      </c>
      <c r="I54" s="609">
        <f t="shared" ref="I54:I58" si="23">(C54)*F54*E54*16.5*0.75</f>
        <v>111.375</v>
      </c>
      <c r="J54" s="610">
        <f t="shared" ref="J54:J58" si="24">I54</f>
        <v>111.375</v>
      </c>
      <c r="K54" s="446">
        <v>0</v>
      </c>
      <c r="L54" s="446">
        <v>0</v>
      </c>
      <c r="M54" s="329"/>
      <c r="N54" s="329"/>
      <c r="O54" s="329"/>
      <c r="P54" s="329"/>
      <c r="Q54" s="329"/>
      <c r="R54" s="330"/>
      <c r="S54" s="330"/>
      <c r="T54" s="330"/>
      <c r="U54" s="330"/>
      <c r="V54" s="330"/>
      <c r="W54" s="330"/>
      <c r="X54" s="330"/>
      <c r="Y54" s="330"/>
      <c r="Z54" s="330"/>
    </row>
    <row r="55" spans="1:26" ht="15.75" customHeight="1">
      <c r="A55" s="479" t="s">
        <v>384</v>
      </c>
      <c r="B55" s="460" t="s">
        <v>799</v>
      </c>
      <c r="C55" s="194">
        <v>5</v>
      </c>
      <c r="D55" s="194">
        <v>1</v>
      </c>
      <c r="E55" s="445">
        <v>3</v>
      </c>
      <c r="F55" s="445">
        <v>1</v>
      </c>
      <c r="G55" s="445">
        <v>100</v>
      </c>
      <c r="H55" s="445">
        <f t="shared" si="22"/>
        <v>500</v>
      </c>
      <c r="I55" s="609">
        <f t="shared" si="23"/>
        <v>185.625</v>
      </c>
      <c r="J55" s="610">
        <f t="shared" si="24"/>
        <v>185.625</v>
      </c>
      <c r="K55" s="446">
        <v>0</v>
      </c>
      <c r="L55" s="446">
        <v>0</v>
      </c>
      <c r="M55" s="329"/>
      <c r="N55" s="329"/>
      <c r="O55" s="329"/>
      <c r="P55" s="329"/>
      <c r="Q55" s="329"/>
      <c r="R55" s="330"/>
      <c r="S55" s="330"/>
      <c r="T55" s="330"/>
      <c r="U55" s="330"/>
      <c r="V55" s="330"/>
      <c r="W55" s="330"/>
      <c r="X55" s="330"/>
      <c r="Y55" s="330"/>
      <c r="Z55" s="330"/>
    </row>
    <row r="56" spans="1:26" ht="15.75" customHeight="1">
      <c r="A56" s="480" t="s">
        <v>385</v>
      </c>
      <c r="B56" s="460" t="s">
        <v>800</v>
      </c>
      <c r="C56" s="194">
        <v>4</v>
      </c>
      <c r="D56" s="194">
        <v>1</v>
      </c>
      <c r="E56" s="445">
        <v>3</v>
      </c>
      <c r="F56" s="445">
        <v>1</v>
      </c>
      <c r="G56" s="445">
        <v>100</v>
      </c>
      <c r="H56" s="445">
        <f t="shared" si="22"/>
        <v>400</v>
      </c>
      <c r="I56" s="609">
        <f t="shared" si="23"/>
        <v>148.5</v>
      </c>
      <c r="J56" s="610">
        <f t="shared" si="24"/>
        <v>148.5</v>
      </c>
      <c r="K56" s="446">
        <v>0</v>
      </c>
      <c r="L56" s="446">
        <v>0</v>
      </c>
      <c r="M56" s="329"/>
      <c r="N56" s="329"/>
      <c r="O56" s="329"/>
      <c r="P56" s="329"/>
      <c r="Q56" s="329"/>
      <c r="R56" s="330"/>
      <c r="S56" s="330"/>
      <c r="T56" s="330"/>
      <c r="U56" s="330"/>
      <c r="V56" s="330"/>
      <c r="W56" s="330"/>
      <c r="X56" s="330"/>
      <c r="Y56" s="330"/>
      <c r="Z56" s="330"/>
    </row>
    <row r="57" spans="1:26" ht="15.75" customHeight="1">
      <c r="A57" s="471" t="s">
        <v>386</v>
      </c>
      <c r="B57" s="1503" t="s">
        <v>3852</v>
      </c>
      <c r="C57" s="194">
        <v>4</v>
      </c>
      <c r="D57" s="194">
        <v>1.1000000000000001</v>
      </c>
      <c r="E57" s="445">
        <v>3</v>
      </c>
      <c r="F57" s="445">
        <v>1</v>
      </c>
      <c r="G57" s="445">
        <v>100</v>
      </c>
      <c r="H57" s="445">
        <f t="shared" si="22"/>
        <v>440.00000000000006</v>
      </c>
      <c r="I57" s="609">
        <f t="shared" si="23"/>
        <v>148.5</v>
      </c>
      <c r="J57" s="610">
        <f t="shared" si="24"/>
        <v>148.5</v>
      </c>
      <c r="K57" s="446">
        <v>0</v>
      </c>
      <c r="L57" s="446">
        <v>0</v>
      </c>
      <c r="M57" s="329"/>
      <c r="N57" s="329"/>
      <c r="O57" s="329"/>
      <c r="P57" s="329"/>
      <c r="Q57" s="329"/>
      <c r="R57" s="330"/>
      <c r="S57" s="330"/>
      <c r="T57" s="330"/>
      <c r="U57" s="330"/>
      <c r="V57" s="330"/>
      <c r="W57" s="330"/>
      <c r="X57" s="330"/>
      <c r="Y57" s="330"/>
      <c r="Z57" s="330"/>
    </row>
    <row r="58" spans="1:26" ht="15.75" customHeight="1">
      <c r="A58" s="479" t="s">
        <v>387</v>
      </c>
      <c r="B58" s="460" t="s">
        <v>801</v>
      </c>
      <c r="C58" s="194">
        <v>5</v>
      </c>
      <c r="D58" s="194">
        <v>1.1000000000000001</v>
      </c>
      <c r="E58" s="445">
        <v>3</v>
      </c>
      <c r="F58" s="445">
        <v>1</v>
      </c>
      <c r="G58" s="445">
        <v>100</v>
      </c>
      <c r="H58" s="445">
        <f t="shared" si="22"/>
        <v>550</v>
      </c>
      <c r="I58" s="609">
        <f t="shared" si="23"/>
        <v>185.625</v>
      </c>
      <c r="J58" s="610">
        <f t="shared" si="24"/>
        <v>185.625</v>
      </c>
      <c r="K58" s="446">
        <v>0</v>
      </c>
      <c r="L58" s="446">
        <v>0</v>
      </c>
      <c r="M58" s="329"/>
      <c r="N58" s="329"/>
      <c r="O58" s="329"/>
      <c r="P58" s="329"/>
      <c r="Q58" s="329"/>
      <c r="R58" s="330"/>
      <c r="S58" s="330"/>
      <c r="T58" s="330"/>
      <c r="U58" s="330"/>
      <c r="V58" s="330"/>
      <c r="W58" s="330"/>
      <c r="X58" s="330"/>
      <c r="Y58" s="330"/>
      <c r="Z58" s="330"/>
    </row>
    <row r="59" spans="1:26" ht="15.75" customHeight="1">
      <c r="A59" s="421"/>
      <c r="B59" s="422" t="s">
        <v>3827</v>
      </c>
      <c r="C59" s="423">
        <f>SUM(C60:C62)</f>
        <v>9</v>
      </c>
      <c r="D59" s="423">
        <f t="shared" ref="D59:L59" si="25">SUM(D60:D62)</f>
        <v>3.3000000000000003</v>
      </c>
      <c r="E59" s="423">
        <f t="shared" si="25"/>
        <v>9</v>
      </c>
      <c r="F59" s="423">
        <f t="shared" si="25"/>
        <v>3</v>
      </c>
      <c r="G59" s="423">
        <f t="shared" si="25"/>
        <v>300</v>
      </c>
      <c r="H59" s="423">
        <f t="shared" si="25"/>
        <v>990</v>
      </c>
      <c r="I59" s="608">
        <f t="shared" si="25"/>
        <v>334.125</v>
      </c>
      <c r="J59" s="608">
        <f t="shared" si="25"/>
        <v>334.125</v>
      </c>
      <c r="K59" s="423">
        <f t="shared" si="25"/>
        <v>0</v>
      </c>
      <c r="L59" s="423">
        <f t="shared" si="25"/>
        <v>0</v>
      </c>
      <c r="M59" s="329"/>
      <c r="N59" s="329"/>
      <c r="O59" s="329"/>
      <c r="P59" s="329"/>
      <c r="Q59" s="329"/>
      <c r="R59" s="330"/>
      <c r="S59" s="330"/>
      <c r="T59" s="330"/>
      <c r="U59" s="330"/>
      <c r="V59" s="330"/>
      <c r="W59" s="330"/>
      <c r="X59" s="330"/>
      <c r="Y59" s="330"/>
      <c r="Z59" s="330"/>
    </row>
    <row r="60" spans="1:26" ht="15.75" customHeight="1">
      <c r="A60" s="480" t="s">
        <v>388</v>
      </c>
      <c r="B60" s="460" t="s">
        <v>802</v>
      </c>
      <c r="C60" s="194">
        <v>3</v>
      </c>
      <c r="D60" s="194">
        <v>1.1000000000000001</v>
      </c>
      <c r="E60" s="445">
        <v>3</v>
      </c>
      <c r="F60" s="445">
        <v>1</v>
      </c>
      <c r="G60" s="445">
        <v>100</v>
      </c>
      <c r="H60" s="445">
        <f t="shared" ref="H60:H62" si="26">C60*D60*G60</f>
        <v>330</v>
      </c>
      <c r="I60" s="609">
        <f t="shared" ref="I60:I62" si="27">(C60)*F60*E60*16.5*0.75</f>
        <v>111.375</v>
      </c>
      <c r="J60" s="610">
        <f t="shared" ref="J60:J62" si="28">I60</f>
        <v>111.375</v>
      </c>
      <c r="K60" s="446">
        <v>0</v>
      </c>
      <c r="L60" s="446">
        <v>0</v>
      </c>
      <c r="M60" s="329"/>
      <c r="N60" s="329"/>
      <c r="O60" s="329"/>
      <c r="P60" s="329"/>
      <c r="Q60" s="329"/>
      <c r="R60" s="330"/>
      <c r="S60" s="330"/>
      <c r="T60" s="330"/>
      <c r="U60" s="330"/>
      <c r="V60" s="330"/>
      <c r="W60" s="330"/>
      <c r="X60" s="330"/>
      <c r="Y60" s="330"/>
      <c r="Z60" s="330"/>
    </row>
    <row r="61" spans="1:26" ht="15.75" customHeight="1">
      <c r="A61" s="479" t="s">
        <v>389</v>
      </c>
      <c r="B61" s="460" t="s">
        <v>803</v>
      </c>
      <c r="C61" s="194">
        <v>3</v>
      </c>
      <c r="D61" s="194">
        <v>1.1000000000000001</v>
      </c>
      <c r="E61" s="445">
        <v>3</v>
      </c>
      <c r="F61" s="445">
        <v>1</v>
      </c>
      <c r="G61" s="445">
        <v>100</v>
      </c>
      <c r="H61" s="445">
        <f t="shared" si="26"/>
        <v>330</v>
      </c>
      <c r="I61" s="609">
        <f t="shared" si="27"/>
        <v>111.375</v>
      </c>
      <c r="J61" s="610">
        <f t="shared" si="28"/>
        <v>111.375</v>
      </c>
      <c r="K61" s="446">
        <v>0</v>
      </c>
      <c r="L61" s="446">
        <v>0</v>
      </c>
      <c r="M61" s="329"/>
      <c r="N61" s="329"/>
      <c r="O61" s="329"/>
      <c r="P61" s="329"/>
      <c r="Q61" s="329"/>
      <c r="R61" s="330"/>
      <c r="S61" s="330"/>
      <c r="T61" s="330"/>
      <c r="U61" s="330"/>
      <c r="V61" s="330"/>
      <c r="W61" s="330"/>
      <c r="X61" s="330"/>
      <c r="Y61" s="330"/>
      <c r="Z61" s="330"/>
    </row>
    <row r="62" spans="1:26" ht="15.75" customHeight="1">
      <c r="A62" s="480" t="s">
        <v>390</v>
      </c>
      <c r="B62" s="460" t="s">
        <v>804</v>
      </c>
      <c r="C62" s="194">
        <v>3</v>
      </c>
      <c r="D62" s="194">
        <v>1.1000000000000001</v>
      </c>
      <c r="E62" s="445">
        <v>3</v>
      </c>
      <c r="F62" s="445">
        <v>1</v>
      </c>
      <c r="G62" s="445">
        <v>100</v>
      </c>
      <c r="H62" s="445">
        <f t="shared" si="26"/>
        <v>330</v>
      </c>
      <c r="I62" s="609">
        <f t="shared" si="27"/>
        <v>111.375</v>
      </c>
      <c r="J62" s="610">
        <f t="shared" si="28"/>
        <v>111.375</v>
      </c>
      <c r="K62" s="446">
        <v>0</v>
      </c>
      <c r="L62" s="446">
        <v>0</v>
      </c>
      <c r="M62" s="329"/>
      <c r="N62" s="329"/>
      <c r="O62" s="329"/>
      <c r="P62" s="329"/>
      <c r="Q62" s="329"/>
      <c r="R62" s="330"/>
      <c r="S62" s="330"/>
      <c r="T62" s="330"/>
      <c r="U62" s="330"/>
      <c r="V62" s="330"/>
      <c r="W62" s="330"/>
      <c r="X62" s="330"/>
      <c r="Y62" s="330"/>
      <c r="Z62" s="330"/>
    </row>
    <row r="63" spans="1:26" ht="15.75" customHeight="1">
      <c r="A63" s="456" t="s">
        <v>78</v>
      </c>
      <c r="B63" s="457" t="s">
        <v>486</v>
      </c>
      <c r="C63" s="194"/>
      <c r="D63" s="194"/>
      <c r="E63" s="194"/>
      <c r="F63" s="194"/>
      <c r="G63" s="194"/>
      <c r="H63" s="194"/>
      <c r="I63" s="609"/>
      <c r="J63" s="610"/>
      <c r="K63" s="446"/>
      <c r="L63" s="446"/>
      <c r="M63" s="329"/>
      <c r="N63" s="329"/>
      <c r="O63" s="329"/>
      <c r="P63" s="329"/>
      <c r="Q63" s="329"/>
      <c r="R63" s="330"/>
      <c r="S63" s="330"/>
      <c r="T63" s="330"/>
      <c r="U63" s="330"/>
      <c r="V63" s="330"/>
      <c r="W63" s="330"/>
      <c r="X63" s="330"/>
      <c r="Y63" s="330"/>
      <c r="Z63" s="330"/>
    </row>
    <row r="64" spans="1:26" ht="15.75" customHeight="1">
      <c r="A64" s="480" t="s">
        <v>452</v>
      </c>
      <c r="B64" s="460"/>
      <c r="C64" s="423"/>
      <c r="D64" s="423"/>
      <c r="E64" s="423"/>
      <c r="F64" s="423"/>
      <c r="G64" s="423"/>
      <c r="H64" s="423"/>
      <c r="I64" s="609"/>
      <c r="J64" s="610"/>
      <c r="K64" s="446"/>
      <c r="L64" s="446"/>
      <c r="M64" s="329"/>
      <c r="N64" s="329"/>
      <c r="O64" s="329"/>
      <c r="P64" s="329"/>
      <c r="Q64" s="329"/>
      <c r="R64" s="330"/>
      <c r="S64" s="330"/>
      <c r="T64" s="330"/>
      <c r="U64" s="330"/>
      <c r="V64" s="330"/>
      <c r="W64" s="330"/>
      <c r="X64" s="330"/>
      <c r="Y64" s="330"/>
      <c r="Z64" s="330"/>
    </row>
    <row r="65" spans="1:26" ht="15.75" customHeight="1">
      <c r="A65" s="480" t="s">
        <v>464</v>
      </c>
      <c r="B65" s="460"/>
      <c r="C65" s="194"/>
      <c r="D65" s="194"/>
      <c r="E65" s="194"/>
      <c r="F65" s="194"/>
      <c r="G65" s="194"/>
      <c r="H65" s="194"/>
      <c r="I65" s="609"/>
      <c r="J65" s="610"/>
      <c r="K65" s="446"/>
      <c r="L65" s="446"/>
      <c r="M65" s="329"/>
      <c r="N65" s="329"/>
      <c r="O65" s="329"/>
      <c r="P65" s="329"/>
      <c r="Q65" s="329"/>
      <c r="R65" s="330"/>
      <c r="S65" s="330"/>
      <c r="T65" s="330"/>
      <c r="U65" s="330"/>
      <c r="V65" s="330"/>
      <c r="W65" s="330"/>
      <c r="X65" s="330"/>
      <c r="Y65" s="330"/>
      <c r="Z65" s="330"/>
    </row>
    <row r="66" spans="1:26" ht="15.75" customHeight="1">
      <c r="A66" s="480"/>
      <c r="B66" s="460"/>
      <c r="C66" s="194"/>
      <c r="D66" s="194"/>
      <c r="E66" s="194"/>
      <c r="F66" s="194"/>
      <c r="G66" s="194"/>
      <c r="H66" s="194"/>
      <c r="I66" s="609"/>
      <c r="J66" s="610"/>
      <c r="K66" s="446"/>
      <c r="L66" s="446"/>
      <c r="M66" s="329"/>
      <c r="N66" s="329"/>
      <c r="O66" s="329"/>
      <c r="P66" s="329"/>
      <c r="Q66" s="329"/>
      <c r="R66" s="330"/>
      <c r="S66" s="330"/>
      <c r="T66" s="330"/>
      <c r="U66" s="330"/>
      <c r="V66" s="330"/>
      <c r="W66" s="330"/>
      <c r="X66" s="330"/>
      <c r="Y66" s="330"/>
      <c r="Z66" s="330"/>
    </row>
    <row r="67" spans="1:26" ht="15.75" hidden="1" customHeight="1">
      <c r="A67" s="463">
        <v>2</v>
      </c>
      <c r="B67" s="416" t="s">
        <v>410</v>
      </c>
      <c r="C67" s="194"/>
      <c r="D67" s="194"/>
      <c r="E67" s="194"/>
      <c r="F67" s="194"/>
      <c r="G67" s="194"/>
      <c r="H67" s="194"/>
      <c r="I67" s="609"/>
      <c r="J67" s="610"/>
      <c r="K67" s="446"/>
      <c r="L67" s="446"/>
      <c r="M67" s="329"/>
      <c r="N67" s="329"/>
      <c r="O67" s="329"/>
      <c r="P67" s="329"/>
      <c r="Q67" s="329"/>
      <c r="R67" s="330"/>
      <c r="S67" s="330"/>
      <c r="T67" s="330"/>
      <c r="U67" s="330"/>
      <c r="V67" s="330"/>
      <c r="W67" s="330"/>
      <c r="X67" s="330"/>
      <c r="Y67" s="330"/>
      <c r="Z67" s="330"/>
    </row>
    <row r="68" spans="1:26" ht="15.75" hidden="1" customHeight="1">
      <c r="A68" s="463" t="s">
        <v>76</v>
      </c>
      <c r="B68" s="422" t="s">
        <v>488</v>
      </c>
      <c r="C68" s="194"/>
      <c r="D68" s="194"/>
      <c r="E68" s="194"/>
      <c r="F68" s="194"/>
      <c r="G68" s="194"/>
      <c r="H68" s="194"/>
      <c r="I68" s="609"/>
      <c r="J68" s="610"/>
      <c r="K68" s="446"/>
      <c r="L68" s="446"/>
      <c r="M68" s="329"/>
      <c r="N68" s="329"/>
      <c r="O68" s="329"/>
      <c r="P68" s="329"/>
      <c r="Q68" s="329"/>
      <c r="R68" s="330"/>
      <c r="S68" s="330"/>
      <c r="T68" s="330"/>
      <c r="U68" s="330"/>
      <c r="V68" s="330"/>
      <c r="W68" s="330"/>
      <c r="X68" s="330"/>
      <c r="Y68" s="330"/>
      <c r="Z68" s="330"/>
    </row>
    <row r="69" spans="1:26" ht="15.75" hidden="1" customHeight="1">
      <c r="A69" s="478" t="s">
        <v>382</v>
      </c>
      <c r="B69" s="444" t="s">
        <v>489</v>
      </c>
      <c r="C69" s="194"/>
      <c r="D69" s="194"/>
      <c r="E69" s="194"/>
      <c r="F69" s="194"/>
      <c r="G69" s="194"/>
      <c r="H69" s="194"/>
      <c r="I69" s="609"/>
      <c r="J69" s="610"/>
      <c r="K69" s="446"/>
      <c r="L69" s="446"/>
      <c r="M69" s="329"/>
      <c r="N69" s="329"/>
      <c r="O69" s="329"/>
      <c r="P69" s="329"/>
      <c r="Q69" s="329"/>
      <c r="R69" s="330"/>
      <c r="S69" s="330"/>
      <c r="T69" s="330"/>
      <c r="U69" s="330"/>
      <c r="V69" s="330"/>
      <c r="W69" s="330"/>
      <c r="X69" s="330"/>
      <c r="Y69" s="330"/>
      <c r="Z69" s="330"/>
    </row>
    <row r="70" spans="1:26" ht="15.75" hidden="1" customHeight="1">
      <c r="A70" s="479" t="s">
        <v>384</v>
      </c>
      <c r="B70" s="444" t="s">
        <v>489</v>
      </c>
      <c r="C70" s="194"/>
      <c r="D70" s="194"/>
      <c r="E70" s="194"/>
      <c r="F70" s="194"/>
      <c r="G70" s="194"/>
      <c r="H70" s="194"/>
      <c r="I70" s="609"/>
      <c r="J70" s="610"/>
      <c r="K70" s="446"/>
      <c r="L70" s="446"/>
      <c r="M70" s="329"/>
      <c r="N70" s="329"/>
      <c r="O70" s="329"/>
      <c r="P70" s="329"/>
      <c r="Q70" s="329"/>
      <c r="R70" s="330"/>
      <c r="S70" s="330"/>
      <c r="T70" s="330"/>
      <c r="U70" s="330"/>
      <c r="V70" s="330"/>
      <c r="W70" s="330"/>
      <c r="X70" s="330"/>
      <c r="Y70" s="330"/>
      <c r="Z70" s="330"/>
    </row>
    <row r="71" spans="1:26" ht="15.75" hidden="1" customHeight="1">
      <c r="A71" s="480" t="s">
        <v>385</v>
      </c>
      <c r="B71" s="444" t="s">
        <v>489</v>
      </c>
      <c r="C71" s="194"/>
      <c r="D71" s="194"/>
      <c r="E71" s="194"/>
      <c r="F71" s="194"/>
      <c r="G71" s="194"/>
      <c r="H71" s="194"/>
      <c r="I71" s="609"/>
      <c r="J71" s="610"/>
      <c r="K71" s="446"/>
      <c r="L71" s="446"/>
      <c r="M71" s="329"/>
      <c r="N71" s="329"/>
      <c r="O71" s="329"/>
      <c r="P71" s="329"/>
      <c r="Q71" s="329"/>
      <c r="R71" s="330"/>
      <c r="S71" s="330"/>
      <c r="T71" s="330"/>
      <c r="U71" s="330"/>
      <c r="V71" s="330"/>
      <c r="W71" s="330"/>
      <c r="X71" s="330"/>
      <c r="Y71" s="330"/>
      <c r="Z71" s="330"/>
    </row>
    <row r="72" spans="1:26" ht="15.75" hidden="1" customHeight="1">
      <c r="A72" s="471" t="s">
        <v>386</v>
      </c>
      <c r="B72" s="444" t="s">
        <v>489</v>
      </c>
      <c r="C72" s="194"/>
      <c r="D72" s="194"/>
      <c r="E72" s="194"/>
      <c r="F72" s="194"/>
      <c r="G72" s="194"/>
      <c r="H72" s="194"/>
      <c r="I72" s="609"/>
      <c r="J72" s="610"/>
      <c r="K72" s="446"/>
      <c r="L72" s="446"/>
      <c r="M72" s="329"/>
      <c r="N72" s="329"/>
      <c r="O72" s="329"/>
      <c r="P72" s="329"/>
      <c r="Q72" s="329"/>
      <c r="R72" s="330"/>
      <c r="S72" s="330"/>
      <c r="T72" s="330"/>
      <c r="U72" s="330"/>
      <c r="V72" s="330"/>
      <c r="W72" s="330"/>
      <c r="X72" s="330"/>
      <c r="Y72" s="330"/>
      <c r="Z72" s="330"/>
    </row>
    <row r="73" spans="1:26" ht="15.75" hidden="1" customHeight="1">
      <c r="A73" s="479" t="s">
        <v>387</v>
      </c>
      <c r="B73" s="444" t="s">
        <v>489</v>
      </c>
      <c r="C73" s="194"/>
      <c r="D73" s="194"/>
      <c r="E73" s="194"/>
      <c r="F73" s="194"/>
      <c r="G73" s="194"/>
      <c r="H73" s="194"/>
      <c r="I73" s="609"/>
      <c r="J73" s="610"/>
      <c r="K73" s="446"/>
      <c r="L73" s="446"/>
      <c r="M73" s="329"/>
      <c r="N73" s="329"/>
      <c r="O73" s="329"/>
      <c r="P73" s="329"/>
      <c r="Q73" s="329"/>
      <c r="R73" s="330"/>
      <c r="S73" s="330"/>
      <c r="T73" s="330"/>
      <c r="U73" s="330"/>
      <c r="V73" s="330"/>
      <c r="W73" s="330"/>
      <c r="X73" s="330"/>
      <c r="Y73" s="330"/>
      <c r="Z73" s="330"/>
    </row>
    <row r="74" spans="1:26" ht="15.75" hidden="1" customHeight="1">
      <c r="A74" s="521" t="s">
        <v>78</v>
      </c>
      <c r="B74" s="460"/>
      <c r="C74" s="194"/>
      <c r="D74" s="194"/>
      <c r="E74" s="194"/>
      <c r="F74" s="194"/>
      <c r="G74" s="194"/>
      <c r="H74" s="194"/>
      <c r="I74" s="609"/>
      <c r="J74" s="610"/>
      <c r="K74" s="446"/>
      <c r="L74" s="446"/>
      <c r="M74" s="329"/>
      <c r="N74" s="329"/>
      <c r="O74" s="329"/>
      <c r="P74" s="329"/>
      <c r="Q74" s="329"/>
      <c r="R74" s="330"/>
      <c r="S74" s="330"/>
      <c r="T74" s="330"/>
      <c r="U74" s="330"/>
      <c r="V74" s="330"/>
      <c r="W74" s="330"/>
      <c r="X74" s="330"/>
      <c r="Y74" s="330"/>
      <c r="Z74" s="330"/>
    </row>
    <row r="75" spans="1:26" ht="27" customHeight="1">
      <c r="A75" s="522" t="s">
        <v>25</v>
      </c>
      <c r="B75" s="482" t="s">
        <v>490</v>
      </c>
      <c r="C75" s="194"/>
      <c r="D75" s="194"/>
      <c r="E75" s="194"/>
      <c r="F75" s="194"/>
      <c r="G75" s="194"/>
      <c r="H75" s="194"/>
      <c r="I75" s="609"/>
      <c r="J75" s="610"/>
      <c r="K75" s="446"/>
      <c r="L75" s="446"/>
      <c r="M75" s="329"/>
      <c r="N75" s="329"/>
      <c r="O75" s="329"/>
      <c r="P75" s="329"/>
      <c r="Q75" s="329"/>
      <c r="R75" s="330"/>
      <c r="S75" s="330"/>
      <c r="T75" s="330"/>
      <c r="U75" s="330"/>
      <c r="V75" s="330"/>
      <c r="W75" s="330"/>
      <c r="X75" s="330"/>
      <c r="Y75" s="330"/>
      <c r="Z75" s="330"/>
    </row>
    <row r="76" spans="1:26" ht="15.75" customHeight="1">
      <c r="A76" s="524"/>
      <c r="B76" s="616"/>
      <c r="C76" s="486"/>
      <c r="D76" s="486"/>
      <c r="E76" s="486"/>
      <c r="F76" s="486"/>
      <c r="G76" s="486"/>
      <c r="H76" s="486"/>
      <c r="I76" s="617"/>
      <c r="J76" s="613"/>
      <c r="K76" s="527"/>
      <c r="L76" s="527"/>
      <c r="M76" s="329"/>
      <c r="N76" s="329"/>
      <c r="O76" s="329"/>
      <c r="P76" s="329"/>
      <c r="Q76" s="329"/>
      <c r="R76" s="330"/>
      <c r="S76" s="330"/>
      <c r="T76" s="330"/>
      <c r="U76" s="330"/>
      <c r="V76" s="330"/>
      <c r="W76" s="330"/>
      <c r="X76" s="330"/>
      <c r="Y76" s="330"/>
      <c r="Z76" s="330"/>
    </row>
    <row r="77" spans="1:26" ht="15.75" customHeight="1">
      <c r="A77" s="524"/>
      <c r="B77" s="616"/>
      <c r="C77" s="486"/>
      <c r="D77" s="486"/>
      <c r="E77" s="486"/>
      <c r="F77" s="486"/>
      <c r="G77" s="486"/>
      <c r="H77" s="486"/>
      <c r="I77" s="617"/>
      <c r="J77" s="613"/>
      <c r="K77" s="527"/>
      <c r="L77" s="527"/>
      <c r="M77" s="329"/>
      <c r="N77" s="329"/>
      <c r="O77" s="329"/>
      <c r="P77" s="329"/>
      <c r="Q77" s="329"/>
      <c r="R77" s="330"/>
      <c r="S77" s="330"/>
      <c r="T77" s="330"/>
      <c r="U77" s="330"/>
      <c r="V77" s="330"/>
      <c r="W77" s="330"/>
      <c r="X77" s="330"/>
      <c r="Y77" s="330"/>
      <c r="Z77" s="330"/>
    </row>
    <row r="78" spans="1:26" ht="26.25" customHeight="1">
      <c r="A78" s="528" t="s">
        <v>722</v>
      </c>
      <c r="B78" s="529" t="s">
        <v>805</v>
      </c>
      <c r="C78" s="618">
        <f t="shared" ref="C78:L78" si="29">C59+C53+C33+C27+C20+C14</f>
        <v>103</v>
      </c>
      <c r="D78" s="618">
        <f t="shared" si="29"/>
        <v>30.625</v>
      </c>
      <c r="E78" s="618">
        <f t="shared" si="29"/>
        <v>74</v>
      </c>
      <c r="F78" s="618">
        <f t="shared" si="29"/>
        <v>28.8</v>
      </c>
      <c r="G78" s="618">
        <f t="shared" si="29"/>
        <v>5214</v>
      </c>
      <c r="H78" s="618">
        <f t="shared" si="29"/>
        <v>18535</v>
      </c>
      <c r="I78" s="618">
        <f t="shared" si="29"/>
        <v>12605.074999999999</v>
      </c>
      <c r="J78" s="618">
        <f t="shared" si="29"/>
        <v>12605.074999999999</v>
      </c>
      <c r="K78" s="618">
        <f t="shared" si="29"/>
        <v>0</v>
      </c>
      <c r="L78" s="618">
        <f t="shared" si="29"/>
        <v>0</v>
      </c>
      <c r="M78" s="329"/>
      <c r="N78" s="329"/>
      <c r="O78" s="329"/>
      <c r="P78" s="329"/>
      <c r="Q78" s="329"/>
      <c r="R78" s="330"/>
      <c r="S78" s="330"/>
      <c r="T78" s="330"/>
      <c r="U78" s="330"/>
      <c r="V78" s="330"/>
      <c r="W78" s="330"/>
      <c r="X78" s="330"/>
      <c r="Y78" s="330"/>
      <c r="Z78" s="330"/>
    </row>
    <row r="79" spans="1:26" ht="27" customHeight="1">
      <c r="A79" s="533" t="s">
        <v>71</v>
      </c>
      <c r="B79" s="619" t="s">
        <v>724</v>
      </c>
      <c r="C79" s="530">
        <f t="shared" ref="C79:L79" si="30">C14+C20+C27</f>
        <v>57</v>
      </c>
      <c r="D79" s="530">
        <f t="shared" si="30"/>
        <v>18.024999999999999</v>
      </c>
      <c r="E79" s="530">
        <f t="shared" si="30"/>
        <v>47</v>
      </c>
      <c r="F79" s="530">
        <f t="shared" si="30"/>
        <v>17.799999999999997</v>
      </c>
      <c r="G79" s="530">
        <f t="shared" si="30"/>
        <v>4370</v>
      </c>
      <c r="H79" s="530">
        <f t="shared" si="30"/>
        <v>15105</v>
      </c>
      <c r="I79" s="620">
        <f t="shared" si="30"/>
        <v>11256.199999999999</v>
      </c>
      <c r="J79" s="620">
        <f t="shared" si="30"/>
        <v>11256.199999999999</v>
      </c>
      <c r="K79" s="530">
        <f t="shared" si="30"/>
        <v>0</v>
      </c>
      <c r="L79" s="530">
        <f t="shared" si="30"/>
        <v>0</v>
      </c>
      <c r="M79" s="109"/>
      <c r="N79" s="109"/>
      <c r="O79" s="109"/>
      <c r="P79" s="109"/>
      <c r="Q79" s="109"/>
      <c r="R79" s="384"/>
      <c r="S79" s="384"/>
      <c r="T79" s="384"/>
      <c r="U79" s="384"/>
      <c r="V79" s="384"/>
      <c r="W79" s="384"/>
      <c r="X79" s="384"/>
      <c r="Y79" s="384"/>
      <c r="Z79" s="384"/>
    </row>
    <row r="80" spans="1:26" ht="30.75" customHeight="1">
      <c r="A80" s="528" t="s">
        <v>111</v>
      </c>
      <c r="B80" s="619" t="s">
        <v>492</v>
      </c>
      <c r="C80" s="530">
        <f t="shared" ref="C80:L80" si="31">SUM(C36:C37)</f>
        <v>13</v>
      </c>
      <c r="D80" s="530">
        <f t="shared" si="31"/>
        <v>2.5</v>
      </c>
      <c r="E80" s="530">
        <f t="shared" si="31"/>
        <v>2</v>
      </c>
      <c r="F80" s="530">
        <f t="shared" si="31"/>
        <v>2</v>
      </c>
      <c r="G80" s="530">
        <f t="shared" si="31"/>
        <v>24</v>
      </c>
      <c r="H80" s="530">
        <f t="shared" si="31"/>
        <v>130</v>
      </c>
      <c r="I80" s="620">
        <f t="shared" si="31"/>
        <v>179.4375</v>
      </c>
      <c r="J80" s="620">
        <f t="shared" si="31"/>
        <v>179.4375</v>
      </c>
      <c r="K80" s="530">
        <f t="shared" si="31"/>
        <v>0</v>
      </c>
      <c r="L80" s="530">
        <f t="shared" si="31"/>
        <v>0</v>
      </c>
      <c r="M80" s="109"/>
      <c r="N80" s="109"/>
      <c r="O80" s="109"/>
      <c r="P80" s="109"/>
      <c r="Q80" s="109"/>
      <c r="R80" s="384"/>
      <c r="S80" s="384"/>
      <c r="T80" s="384"/>
      <c r="U80" s="384"/>
      <c r="V80" s="384"/>
      <c r="W80" s="384"/>
      <c r="X80" s="384"/>
      <c r="Y80" s="384"/>
      <c r="Z80" s="384"/>
    </row>
    <row r="81" spans="1:26" ht="24" customHeight="1">
      <c r="A81" s="528" t="s">
        <v>122</v>
      </c>
      <c r="B81" s="529" t="s">
        <v>476</v>
      </c>
      <c r="C81" s="530"/>
      <c r="D81" s="530"/>
      <c r="E81" s="530"/>
      <c r="F81" s="530"/>
      <c r="G81" s="530"/>
      <c r="H81" s="530"/>
      <c r="I81" s="620"/>
      <c r="J81" s="620"/>
      <c r="K81" s="530"/>
      <c r="L81" s="530"/>
      <c r="M81" s="109"/>
      <c r="N81" s="109"/>
      <c r="O81" s="109"/>
      <c r="P81" s="109"/>
      <c r="Q81" s="109"/>
      <c r="R81" s="384"/>
      <c r="S81" s="384"/>
      <c r="T81" s="384"/>
      <c r="U81" s="384"/>
      <c r="V81" s="384"/>
      <c r="W81" s="384"/>
      <c r="X81" s="384"/>
      <c r="Y81" s="384"/>
      <c r="Z81" s="384"/>
    </row>
    <row r="82" spans="1:26" ht="20.25" customHeight="1">
      <c r="A82" s="536"/>
      <c r="B82" s="537"/>
      <c r="C82" s="530"/>
      <c r="D82" s="530"/>
      <c r="E82" s="530"/>
      <c r="F82" s="530"/>
      <c r="G82" s="530"/>
      <c r="H82" s="530"/>
      <c r="I82" s="620"/>
      <c r="J82" s="620"/>
      <c r="K82" s="530"/>
      <c r="L82" s="530"/>
      <c r="M82" s="109"/>
      <c r="N82" s="109"/>
      <c r="O82" s="109"/>
      <c r="P82" s="109"/>
      <c r="Q82" s="109"/>
      <c r="R82" s="384"/>
      <c r="S82" s="384"/>
      <c r="T82" s="384"/>
      <c r="U82" s="384"/>
      <c r="V82" s="384"/>
      <c r="W82" s="384"/>
      <c r="X82" s="384"/>
      <c r="Y82" s="384"/>
      <c r="Z82" s="384"/>
    </row>
    <row r="83" spans="1:26" ht="30.75" customHeight="1">
      <c r="A83" s="533"/>
      <c r="B83" s="619" t="s">
        <v>726</v>
      </c>
      <c r="C83" s="530">
        <f t="shared" ref="C83:L83" si="32">C59+C53</f>
        <v>30</v>
      </c>
      <c r="D83" s="530">
        <f t="shared" si="32"/>
        <v>8.6000000000000014</v>
      </c>
      <c r="E83" s="530">
        <f t="shared" si="32"/>
        <v>24</v>
      </c>
      <c r="F83" s="530">
        <f t="shared" si="32"/>
        <v>8</v>
      </c>
      <c r="G83" s="530">
        <f t="shared" si="32"/>
        <v>800</v>
      </c>
      <c r="H83" s="530">
        <f t="shared" si="32"/>
        <v>3210</v>
      </c>
      <c r="I83" s="620">
        <f t="shared" si="32"/>
        <v>1113.75</v>
      </c>
      <c r="J83" s="620">
        <f t="shared" si="32"/>
        <v>1113.75</v>
      </c>
      <c r="K83" s="530">
        <f t="shared" si="32"/>
        <v>0</v>
      </c>
      <c r="L83" s="530">
        <f t="shared" si="32"/>
        <v>0</v>
      </c>
      <c r="M83" s="109"/>
      <c r="N83" s="109"/>
      <c r="O83" s="109"/>
      <c r="P83" s="109"/>
      <c r="Q83" s="109"/>
      <c r="R83" s="384"/>
      <c r="S83" s="384"/>
      <c r="T83" s="384"/>
      <c r="U83" s="384"/>
      <c r="V83" s="384"/>
      <c r="W83" s="384"/>
      <c r="X83" s="384"/>
      <c r="Y83" s="384"/>
      <c r="Z83" s="384"/>
    </row>
    <row r="84" spans="1:26" ht="20.25" hidden="1" customHeight="1">
      <c r="A84" s="533"/>
      <c r="B84" s="619" t="s">
        <v>727</v>
      </c>
      <c r="C84" s="530" t="s">
        <v>725</v>
      </c>
      <c r="D84" s="530"/>
      <c r="E84" s="530"/>
      <c r="F84" s="530"/>
      <c r="G84" s="530"/>
      <c r="H84" s="530"/>
      <c r="I84" s="620"/>
      <c r="J84" s="621"/>
      <c r="K84" s="535"/>
      <c r="L84" s="535"/>
      <c r="M84" s="109"/>
      <c r="N84" s="109"/>
      <c r="O84" s="109"/>
      <c r="P84" s="109"/>
      <c r="Q84" s="109"/>
      <c r="R84" s="384"/>
      <c r="S84" s="384"/>
      <c r="T84" s="384"/>
      <c r="U84" s="384"/>
      <c r="V84" s="384"/>
      <c r="W84" s="384"/>
      <c r="X84" s="384"/>
      <c r="Y84" s="384"/>
      <c r="Z84" s="384"/>
    </row>
    <row r="85" spans="1:26" ht="20.25" customHeight="1">
      <c r="A85" s="536"/>
      <c r="B85" s="619" t="s">
        <v>494</v>
      </c>
      <c r="C85" s="530"/>
      <c r="D85" s="530"/>
      <c r="E85" s="530"/>
      <c r="F85" s="530"/>
      <c r="G85" s="530"/>
      <c r="H85" s="530"/>
      <c r="I85" s="620"/>
      <c r="J85" s="621"/>
      <c r="K85" s="535"/>
      <c r="L85" s="535"/>
      <c r="M85" s="109"/>
      <c r="N85" s="109"/>
      <c r="O85" s="109"/>
      <c r="P85" s="109"/>
      <c r="Q85" s="109"/>
      <c r="R85" s="384"/>
      <c r="S85" s="384"/>
      <c r="T85" s="384"/>
      <c r="U85" s="384"/>
      <c r="V85" s="384"/>
      <c r="W85" s="384"/>
      <c r="X85" s="384"/>
      <c r="Y85" s="384"/>
      <c r="Z85" s="384"/>
    </row>
    <row r="86" spans="1:26" ht="20.25" customHeight="1">
      <c r="A86" s="536"/>
      <c r="B86" s="619" t="s">
        <v>495</v>
      </c>
      <c r="C86" s="530"/>
      <c r="D86" s="530"/>
      <c r="E86" s="530"/>
      <c r="F86" s="530"/>
      <c r="G86" s="530"/>
      <c r="H86" s="530"/>
      <c r="I86" s="620"/>
      <c r="J86" s="621"/>
      <c r="K86" s="535"/>
      <c r="L86" s="535"/>
      <c r="M86" s="109"/>
      <c r="N86" s="109"/>
      <c r="O86" s="109"/>
      <c r="P86" s="109"/>
      <c r="Q86" s="109"/>
      <c r="R86" s="384"/>
      <c r="S86" s="384"/>
      <c r="T86" s="384"/>
      <c r="U86" s="384"/>
      <c r="V86" s="384"/>
      <c r="W86" s="384"/>
      <c r="X86" s="384"/>
      <c r="Y86" s="384"/>
      <c r="Z86" s="384"/>
    </row>
    <row r="87" spans="1:26" ht="20.25" customHeight="1">
      <c r="A87" s="479"/>
      <c r="B87" s="468"/>
      <c r="C87" s="526"/>
      <c r="D87" s="526"/>
      <c r="E87" s="526"/>
      <c r="F87" s="526"/>
      <c r="G87" s="526"/>
      <c r="H87" s="526"/>
      <c r="I87" s="617"/>
      <c r="J87" s="613"/>
      <c r="K87" s="527"/>
      <c r="L87" s="527"/>
      <c r="M87" s="109"/>
      <c r="N87" s="109"/>
      <c r="O87" s="109"/>
      <c r="P87" s="109"/>
      <c r="Q87" s="109"/>
      <c r="R87" s="384"/>
      <c r="S87" s="384"/>
      <c r="T87" s="384"/>
      <c r="U87" s="384"/>
      <c r="V87" s="384"/>
      <c r="W87" s="384"/>
      <c r="X87" s="384"/>
      <c r="Y87" s="384"/>
      <c r="Z87" s="384"/>
    </row>
    <row r="88" spans="1:26" ht="12" customHeight="1">
      <c r="A88" s="538"/>
      <c r="B88" s="539"/>
      <c r="C88" s="541"/>
      <c r="D88" s="541"/>
      <c r="E88" s="541"/>
      <c r="F88" s="541"/>
      <c r="G88" s="541"/>
      <c r="H88" s="541"/>
      <c r="I88" s="540"/>
      <c r="J88" s="542"/>
      <c r="K88" s="542"/>
      <c r="L88" s="542"/>
      <c r="M88" s="109"/>
      <c r="N88" s="109"/>
      <c r="O88" s="109"/>
      <c r="P88" s="109"/>
      <c r="Q88" s="109"/>
      <c r="R88" s="384"/>
      <c r="S88" s="384"/>
      <c r="T88" s="384"/>
      <c r="U88" s="384"/>
      <c r="V88" s="384"/>
      <c r="W88" s="384"/>
      <c r="X88" s="384"/>
      <c r="Y88" s="384"/>
      <c r="Z88" s="384"/>
    </row>
    <row r="89" spans="1:26" ht="25.5" customHeight="1">
      <c r="A89" s="125"/>
      <c r="B89" s="125"/>
      <c r="C89" s="97"/>
      <c r="D89" s="97"/>
      <c r="E89" s="97"/>
      <c r="F89" s="97"/>
      <c r="G89" s="97"/>
      <c r="H89" s="97"/>
      <c r="I89" s="97"/>
      <c r="J89" s="97"/>
      <c r="K89" s="97"/>
      <c r="L89" s="97"/>
      <c r="M89" s="98"/>
      <c r="N89" s="98"/>
      <c r="O89" s="98"/>
      <c r="P89" s="98"/>
      <c r="Q89" s="98"/>
      <c r="R89" s="129"/>
      <c r="S89" s="129"/>
      <c r="T89" s="129"/>
      <c r="U89" s="129"/>
      <c r="V89" s="129"/>
      <c r="W89" s="129"/>
      <c r="X89" s="129"/>
      <c r="Y89" s="129"/>
      <c r="Z89" s="129"/>
    </row>
    <row r="90" spans="1:26" ht="21" customHeight="1">
      <c r="A90" s="125"/>
      <c r="B90" s="125"/>
      <c r="C90" s="97"/>
      <c r="D90" s="97"/>
      <c r="E90" s="97"/>
      <c r="F90" s="97"/>
      <c r="G90" s="97"/>
      <c r="H90" s="97"/>
      <c r="I90" s="97"/>
      <c r="J90" s="97"/>
      <c r="K90" s="97"/>
      <c r="L90" s="97"/>
      <c r="M90" s="98"/>
      <c r="N90" s="98"/>
      <c r="O90" s="98"/>
      <c r="P90" s="98"/>
      <c r="Q90" s="98"/>
      <c r="R90" s="129"/>
      <c r="S90" s="129"/>
      <c r="T90" s="129"/>
      <c r="U90" s="129"/>
      <c r="V90" s="129"/>
      <c r="W90" s="129"/>
      <c r="X90" s="129"/>
      <c r="Y90" s="129"/>
      <c r="Z90" s="129"/>
    </row>
    <row r="91" spans="1:26" ht="21" customHeight="1">
      <c r="A91" s="125"/>
      <c r="B91" s="1593"/>
      <c r="C91" s="1517"/>
      <c r="D91" s="1517"/>
      <c r="E91" s="1517"/>
      <c r="F91" s="1517"/>
      <c r="G91" s="1517"/>
      <c r="H91" s="1517"/>
      <c r="I91" s="1517"/>
      <c r="J91" s="1517"/>
      <c r="K91" s="1517"/>
      <c r="L91" s="1517"/>
      <c r="M91" s="98"/>
      <c r="N91" s="98"/>
      <c r="O91" s="98"/>
      <c r="P91" s="98"/>
      <c r="Q91" s="98"/>
    </row>
    <row r="92" spans="1:26" ht="39.75" customHeight="1">
      <c r="A92" s="125"/>
      <c r="B92" s="1594" t="s">
        <v>500</v>
      </c>
      <c r="C92" s="1517"/>
      <c r="D92" s="1517"/>
      <c r="E92" s="1517"/>
      <c r="F92" s="1517"/>
      <c r="G92" s="1517"/>
      <c r="H92" s="1517"/>
      <c r="I92" s="1517"/>
      <c r="J92" s="1517"/>
      <c r="K92" s="1517"/>
      <c r="L92" s="1517"/>
      <c r="M92" s="98"/>
      <c r="N92" s="98"/>
      <c r="O92" s="98"/>
      <c r="P92" s="98"/>
      <c r="Q92" s="98"/>
    </row>
    <row r="93" spans="1:26" ht="20.25" customHeight="1">
      <c r="A93" s="125"/>
      <c r="B93" s="1578" t="s">
        <v>501</v>
      </c>
      <c r="C93" s="1517"/>
      <c r="D93" s="1517"/>
      <c r="E93" s="1517"/>
      <c r="F93" s="1517"/>
      <c r="G93" s="1517"/>
      <c r="H93" s="1517"/>
      <c r="I93" s="1517"/>
      <c r="J93" s="1517"/>
      <c r="K93" s="1517"/>
      <c r="L93" s="1517"/>
      <c r="M93" s="98"/>
      <c r="N93" s="98"/>
      <c r="O93" s="98"/>
      <c r="P93" s="98"/>
      <c r="Q93" s="98"/>
    </row>
    <row r="94" spans="1:26" ht="15" customHeight="1">
      <c r="A94" s="125"/>
      <c r="B94" s="399" t="s">
        <v>502</v>
      </c>
      <c r="C94" s="401"/>
      <c r="D94" s="401"/>
      <c r="E94" s="401"/>
      <c r="F94" s="401"/>
      <c r="G94" s="401"/>
      <c r="H94" s="401"/>
      <c r="I94" s="401"/>
      <c r="J94" s="401"/>
      <c r="K94" s="401"/>
      <c r="L94" s="401"/>
      <c r="M94" s="98"/>
      <c r="N94" s="98"/>
      <c r="O94" s="98"/>
      <c r="P94" s="98"/>
      <c r="Q94" s="98"/>
    </row>
    <row r="95" spans="1:26" ht="15.75" customHeight="1">
      <c r="A95" s="125"/>
      <c r="B95" s="399" t="s">
        <v>503</v>
      </c>
      <c r="C95" s="97"/>
      <c r="D95" s="97"/>
      <c r="E95" s="97"/>
      <c r="F95" s="97"/>
      <c r="G95" s="97"/>
      <c r="H95" s="97"/>
      <c r="I95" s="97"/>
      <c r="J95" s="97"/>
      <c r="K95" s="97"/>
      <c r="L95" s="97"/>
      <c r="M95" s="98"/>
      <c r="N95" s="98"/>
      <c r="O95" s="98"/>
      <c r="P95" s="98"/>
      <c r="Q95" s="98"/>
    </row>
    <row r="96" spans="1:26" ht="15.75" customHeight="1">
      <c r="A96" s="125"/>
      <c r="B96" s="399" t="s">
        <v>504</v>
      </c>
      <c r="C96" s="97"/>
      <c r="D96" s="97"/>
      <c r="E96" s="97"/>
      <c r="F96" s="97"/>
      <c r="G96" s="97"/>
      <c r="H96" s="97"/>
      <c r="I96" s="97"/>
      <c r="J96" s="97"/>
      <c r="K96" s="97"/>
      <c r="L96" s="97"/>
      <c r="M96" s="98"/>
      <c r="N96" s="98"/>
      <c r="O96" s="98"/>
      <c r="P96" s="98"/>
      <c r="Q96" s="98"/>
    </row>
    <row r="97" spans="1:17" ht="15.75" customHeight="1">
      <c r="A97" s="125"/>
      <c r="B97" s="399" t="s">
        <v>505</v>
      </c>
      <c r="C97" s="97"/>
      <c r="D97" s="97"/>
      <c r="E97" s="97"/>
      <c r="F97" s="97"/>
      <c r="G97" s="97"/>
      <c r="H97" s="97"/>
      <c r="I97" s="97"/>
      <c r="J97" s="97"/>
      <c r="K97" s="97"/>
      <c r="L97" s="97"/>
      <c r="M97" s="98"/>
      <c r="N97" s="98"/>
      <c r="O97" s="98"/>
      <c r="P97" s="98"/>
      <c r="Q97" s="98"/>
    </row>
    <row r="98" spans="1:17" ht="15.75" customHeight="1">
      <c r="A98" s="125"/>
      <c r="B98" s="125"/>
      <c r="C98" s="98"/>
      <c r="D98" s="98"/>
      <c r="E98" s="98"/>
      <c r="F98" s="98"/>
      <c r="G98" s="98"/>
      <c r="H98" s="98"/>
      <c r="I98" s="97"/>
      <c r="J98" s="97"/>
      <c r="K98" s="97"/>
      <c r="L98" s="97"/>
      <c r="M98" s="98"/>
      <c r="N98" s="98"/>
      <c r="O98" s="98"/>
      <c r="P98" s="98"/>
      <c r="Q98" s="98"/>
    </row>
    <row r="99" spans="1:17" ht="15.75" customHeight="1">
      <c r="A99" s="125"/>
      <c r="B99" s="125"/>
      <c r="C99" s="98"/>
      <c r="D99" s="98"/>
      <c r="E99" s="98"/>
      <c r="F99" s="98"/>
      <c r="G99" s="98"/>
      <c r="H99" s="98"/>
      <c r="I99" s="97"/>
      <c r="J99" s="97"/>
      <c r="K99" s="97"/>
      <c r="L99" s="97"/>
      <c r="M99" s="98"/>
      <c r="N99" s="98"/>
      <c r="O99" s="98"/>
      <c r="P99" s="98"/>
      <c r="Q99" s="98"/>
    </row>
    <row r="100" spans="1:17" ht="13.5" customHeight="1">
      <c r="A100" s="125"/>
      <c r="B100" s="125"/>
      <c r="C100" s="403"/>
      <c r="D100" s="403"/>
      <c r="E100" s="403"/>
      <c r="F100" s="403"/>
      <c r="G100" s="403"/>
      <c r="H100" s="403"/>
      <c r="I100" s="97"/>
      <c r="J100" s="97"/>
      <c r="K100" s="97"/>
      <c r="L100" s="97"/>
      <c r="M100" s="98"/>
      <c r="N100" s="98"/>
      <c r="O100" s="98"/>
      <c r="P100" s="98"/>
      <c r="Q100" s="98"/>
    </row>
    <row r="101" spans="1:17" ht="15.75" customHeight="1">
      <c r="A101" s="125"/>
      <c r="B101" s="125"/>
      <c r="C101" s="97"/>
      <c r="D101" s="97"/>
      <c r="E101" s="97"/>
      <c r="F101" s="97"/>
      <c r="G101" s="97"/>
      <c r="H101" s="97"/>
      <c r="I101" s="97"/>
      <c r="J101" s="97"/>
      <c r="K101" s="97"/>
      <c r="L101" s="97"/>
      <c r="M101" s="98"/>
      <c r="N101" s="98"/>
      <c r="O101" s="98"/>
      <c r="P101" s="98"/>
      <c r="Q101" s="98"/>
    </row>
    <row r="102" spans="1:17" ht="15.75" customHeight="1">
      <c r="A102" s="125"/>
      <c r="B102" s="125"/>
      <c r="C102" s="97"/>
      <c r="D102" s="97"/>
      <c r="E102" s="97"/>
      <c r="F102" s="97"/>
      <c r="G102" s="97"/>
      <c r="H102" s="97"/>
      <c r="I102" s="97"/>
      <c r="J102" s="97"/>
      <c r="K102" s="97"/>
      <c r="L102" s="97"/>
      <c r="M102" s="98"/>
      <c r="N102" s="98"/>
      <c r="O102" s="98"/>
      <c r="P102" s="98"/>
      <c r="Q102" s="98"/>
    </row>
    <row r="103" spans="1:17" ht="15.75" customHeight="1">
      <c r="A103" s="125"/>
      <c r="B103" s="125"/>
      <c r="C103" s="97"/>
      <c r="D103" s="97"/>
      <c r="E103" s="97"/>
      <c r="F103" s="97"/>
      <c r="G103" s="97"/>
      <c r="H103" s="97"/>
      <c r="I103" s="97"/>
      <c r="J103" s="97"/>
      <c r="K103" s="97"/>
      <c r="L103" s="97"/>
      <c r="M103" s="98"/>
      <c r="N103" s="98"/>
      <c r="O103" s="98"/>
      <c r="P103" s="98"/>
      <c r="Q103" s="98"/>
    </row>
    <row r="104" spans="1:17" ht="15.75" customHeight="1">
      <c r="A104" s="125"/>
      <c r="B104" s="125"/>
      <c r="C104" s="97"/>
      <c r="D104" s="97"/>
      <c r="E104" s="97"/>
      <c r="F104" s="97"/>
      <c r="G104" s="97"/>
      <c r="H104" s="97"/>
      <c r="I104" s="97"/>
      <c r="J104" s="97"/>
      <c r="K104" s="97"/>
      <c r="L104" s="97"/>
      <c r="M104" s="98"/>
      <c r="N104" s="98"/>
      <c r="O104" s="98"/>
      <c r="P104" s="98"/>
      <c r="Q104" s="98"/>
    </row>
    <row r="105" spans="1:17" ht="15.75" customHeight="1">
      <c r="A105" s="125"/>
      <c r="B105" s="125"/>
      <c r="C105" s="97"/>
      <c r="D105" s="97"/>
      <c r="E105" s="97"/>
      <c r="F105" s="97"/>
      <c r="G105" s="97"/>
      <c r="H105" s="97"/>
      <c r="I105" s="97"/>
      <c r="J105" s="97"/>
      <c r="K105" s="97"/>
      <c r="L105" s="97"/>
      <c r="M105" s="98"/>
      <c r="N105" s="98"/>
      <c r="O105" s="98"/>
      <c r="P105" s="98"/>
      <c r="Q105" s="98"/>
    </row>
    <row r="106" spans="1:17" ht="15.75" customHeight="1">
      <c r="A106" s="125"/>
      <c r="B106" s="125"/>
      <c r="C106" s="97"/>
      <c r="D106" s="97"/>
      <c r="E106" s="97"/>
      <c r="F106" s="97"/>
      <c r="G106" s="97"/>
      <c r="H106" s="97"/>
      <c r="I106" s="97"/>
      <c r="J106" s="97"/>
      <c r="K106" s="97"/>
      <c r="L106" s="97"/>
      <c r="M106" s="98"/>
      <c r="N106" s="98"/>
      <c r="O106" s="98"/>
      <c r="P106" s="98"/>
      <c r="Q106" s="98"/>
    </row>
    <row r="107" spans="1:17" ht="15.75" customHeight="1">
      <c r="A107" s="125"/>
      <c r="B107" s="125"/>
      <c r="C107" s="97"/>
      <c r="D107" s="97"/>
      <c r="E107" s="97"/>
      <c r="F107" s="97"/>
      <c r="G107" s="97"/>
      <c r="H107" s="97"/>
      <c r="I107" s="97"/>
      <c r="J107" s="97"/>
      <c r="K107" s="97"/>
      <c r="L107" s="97"/>
      <c r="M107" s="98"/>
      <c r="N107" s="98"/>
      <c r="O107" s="98"/>
      <c r="P107" s="98"/>
      <c r="Q107" s="98"/>
    </row>
    <row r="108" spans="1:17" ht="15.75" customHeight="1">
      <c r="A108" s="125"/>
      <c r="B108" s="125"/>
      <c r="C108" s="97"/>
      <c r="D108" s="97"/>
      <c r="E108" s="97"/>
      <c r="F108" s="97"/>
      <c r="G108" s="97"/>
      <c r="H108" s="97"/>
      <c r="I108" s="97"/>
      <c r="J108" s="97"/>
      <c r="K108" s="97"/>
      <c r="L108" s="97"/>
      <c r="M108" s="98"/>
      <c r="N108" s="98"/>
      <c r="O108" s="98"/>
      <c r="P108" s="98"/>
      <c r="Q108" s="98"/>
    </row>
    <row r="109" spans="1:17" ht="15.75" customHeight="1">
      <c r="A109" s="125"/>
      <c r="B109" s="125"/>
      <c r="C109" s="97"/>
      <c r="D109" s="97"/>
      <c r="E109" s="97"/>
      <c r="F109" s="97"/>
      <c r="G109" s="97"/>
      <c r="H109" s="97"/>
      <c r="I109" s="97"/>
      <c r="J109" s="97"/>
      <c r="K109" s="97"/>
      <c r="L109" s="97"/>
      <c r="M109" s="98"/>
      <c r="N109" s="98"/>
      <c r="O109" s="98"/>
      <c r="P109" s="98"/>
      <c r="Q109" s="98"/>
    </row>
    <row r="110" spans="1:17" ht="15.75" customHeight="1">
      <c r="A110" s="125"/>
      <c r="B110" s="125"/>
      <c r="C110" s="97"/>
      <c r="D110" s="97"/>
      <c r="E110" s="97"/>
      <c r="F110" s="97"/>
      <c r="G110" s="97"/>
      <c r="H110" s="97"/>
      <c r="I110" s="97"/>
      <c r="J110" s="97"/>
      <c r="K110" s="97"/>
      <c r="L110" s="97"/>
      <c r="M110" s="98"/>
      <c r="N110" s="98"/>
      <c r="O110" s="98"/>
      <c r="P110" s="98"/>
      <c r="Q110" s="98"/>
    </row>
    <row r="111" spans="1:17" ht="15.75" customHeight="1">
      <c r="A111" s="125"/>
      <c r="B111" s="125"/>
      <c r="C111" s="97"/>
      <c r="D111" s="97"/>
      <c r="E111" s="97"/>
      <c r="F111" s="97"/>
      <c r="G111" s="97"/>
      <c r="H111" s="97"/>
      <c r="I111" s="97"/>
      <c r="J111" s="97"/>
      <c r="K111" s="97"/>
      <c r="L111" s="97"/>
      <c r="M111" s="98"/>
      <c r="N111" s="98"/>
      <c r="O111" s="98"/>
      <c r="P111" s="98"/>
      <c r="Q111" s="98"/>
    </row>
    <row r="112" spans="1:17" ht="15.75" customHeight="1">
      <c r="A112" s="125"/>
      <c r="B112" s="125"/>
      <c r="C112" s="97"/>
      <c r="D112" s="97"/>
      <c r="E112" s="97"/>
      <c r="F112" s="97"/>
      <c r="G112" s="97"/>
      <c r="H112" s="97"/>
      <c r="I112" s="97"/>
      <c r="J112" s="97"/>
      <c r="K112" s="97"/>
      <c r="L112" s="97"/>
      <c r="M112" s="98"/>
      <c r="N112" s="98"/>
      <c r="O112" s="98"/>
      <c r="P112" s="98"/>
      <c r="Q112" s="98"/>
    </row>
    <row r="113" spans="1:17" ht="15.75" customHeight="1">
      <c r="A113" s="125"/>
      <c r="B113" s="125"/>
      <c r="C113" s="97"/>
      <c r="D113" s="97"/>
      <c r="E113" s="97"/>
      <c r="F113" s="97"/>
      <c r="G113" s="97"/>
      <c r="H113" s="97"/>
      <c r="I113" s="97"/>
      <c r="J113" s="97"/>
      <c r="K113" s="97"/>
      <c r="L113" s="97"/>
      <c r="M113" s="98"/>
      <c r="N113" s="98"/>
      <c r="O113" s="98"/>
      <c r="P113" s="98"/>
      <c r="Q113" s="98"/>
    </row>
    <row r="114" spans="1:17" ht="15.75" customHeight="1">
      <c r="A114" s="125"/>
      <c r="B114" s="125"/>
      <c r="C114" s="97"/>
      <c r="D114" s="97"/>
      <c r="E114" s="97"/>
      <c r="F114" s="97"/>
      <c r="G114" s="97"/>
      <c r="H114" s="97"/>
      <c r="I114" s="97"/>
      <c r="J114" s="97"/>
      <c r="K114" s="97"/>
      <c r="L114" s="97"/>
      <c r="M114" s="98"/>
      <c r="N114" s="98"/>
      <c r="O114" s="98"/>
      <c r="P114" s="98"/>
      <c r="Q114" s="98"/>
    </row>
    <row r="115" spans="1:17" ht="15.75" customHeight="1">
      <c r="A115" s="125"/>
      <c r="B115" s="125"/>
      <c r="C115" s="97"/>
      <c r="D115" s="97"/>
      <c r="E115" s="97"/>
      <c r="F115" s="97"/>
      <c r="G115" s="97"/>
      <c r="H115" s="97"/>
      <c r="I115" s="97"/>
      <c r="J115" s="97"/>
      <c r="K115" s="97"/>
      <c r="L115" s="97"/>
      <c r="M115" s="98"/>
      <c r="N115" s="98"/>
      <c r="O115" s="98"/>
      <c r="P115" s="98"/>
      <c r="Q115" s="98"/>
    </row>
    <row r="116" spans="1:17" ht="15.75" customHeight="1">
      <c r="A116" s="125"/>
      <c r="B116" s="125"/>
      <c r="C116" s="97"/>
      <c r="D116" s="97"/>
      <c r="E116" s="97"/>
      <c r="F116" s="97"/>
      <c r="G116" s="97"/>
      <c r="H116" s="97"/>
      <c r="I116" s="97"/>
      <c r="J116" s="97"/>
      <c r="K116" s="97"/>
      <c r="L116" s="97"/>
      <c r="M116" s="98"/>
      <c r="N116" s="98"/>
      <c r="O116" s="98"/>
      <c r="P116" s="98"/>
      <c r="Q116" s="98"/>
    </row>
    <row r="117" spans="1:17" ht="15.75" customHeight="1">
      <c r="A117" s="125"/>
      <c r="B117" s="125"/>
      <c r="C117" s="97"/>
      <c r="D117" s="97"/>
      <c r="E117" s="97"/>
      <c r="F117" s="97"/>
      <c r="G117" s="97"/>
      <c r="H117" s="97"/>
      <c r="I117" s="97"/>
      <c r="J117" s="97"/>
      <c r="K117" s="97"/>
      <c r="L117" s="97"/>
      <c r="M117" s="98"/>
      <c r="N117" s="98"/>
      <c r="O117" s="98"/>
      <c r="P117" s="98"/>
      <c r="Q117" s="98"/>
    </row>
    <row r="118" spans="1:17" ht="15.75" customHeight="1">
      <c r="A118" s="125"/>
      <c r="B118" s="125"/>
      <c r="C118" s="97"/>
      <c r="D118" s="97"/>
      <c r="E118" s="97"/>
      <c r="F118" s="97"/>
      <c r="G118" s="97"/>
      <c r="H118" s="97"/>
      <c r="I118" s="97"/>
      <c r="J118" s="97"/>
      <c r="K118" s="97"/>
      <c r="L118" s="97"/>
      <c r="M118" s="98"/>
      <c r="N118" s="98"/>
      <c r="O118" s="98"/>
      <c r="P118" s="98"/>
      <c r="Q118" s="98"/>
    </row>
    <row r="119" spans="1:17" ht="15.75" customHeight="1">
      <c r="A119" s="125"/>
      <c r="B119" s="125"/>
      <c r="C119" s="97"/>
      <c r="D119" s="97"/>
      <c r="E119" s="97"/>
      <c r="F119" s="97"/>
      <c r="G119" s="97"/>
      <c r="H119" s="97"/>
      <c r="I119" s="97"/>
      <c r="J119" s="97"/>
      <c r="K119" s="97"/>
      <c r="L119" s="97"/>
      <c r="M119" s="98"/>
      <c r="N119" s="98"/>
      <c r="O119" s="98"/>
      <c r="P119" s="98"/>
      <c r="Q119" s="98"/>
    </row>
    <row r="120" spans="1:17" ht="15.75" customHeight="1">
      <c r="A120" s="125"/>
      <c r="B120" s="125"/>
      <c r="C120" s="97"/>
      <c r="D120" s="97"/>
      <c r="E120" s="97"/>
      <c r="F120" s="97"/>
      <c r="G120" s="97"/>
      <c r="H120" s="97"/>
      <c r="I120" s="97"/>
      <c r="J120" s="97"/>
      <c r="K120" s="97"/>
      <c r="L120" s="97"/>
      <c r="M120" s="98"/>
      <c r="N120" s="98"/>
      <c r="O120" s="98"/>
      <c r="P120" s="98"/>
      <c r="Q120" s="98"/>
    </row>
    <row r="121" spans="1:17" ht="15.75" customHeight="1">
      <c r="A121" s="125"/>
      <c r="B121" s="125"/>
      <c r="C121" s="97"/>
      <c r="D121" s="97"/>
      <c r="E121" s="97"/>
      <c r="F121" s="97"/>
      <c r="G121" s="97"/>
      <c r="H121" s="97"/>
      <c r="I121" s="97"/>
      <c r="J121" s="97"/>
      <c r="K121" s="97"/>
      <c r="L121" s="97"/>
      <c r="M121" s="98"/>
      <c r="N121" s="98"/>
      <c r="O121" s="98"/>
      <c r="P121" s="98"/>
      <c r="Q121" s="98"/>
    </row>
    <row r="122" spans="1:17" ht="15.75" customHeight="1">
      <c r="A122" s="125"/>
      <c r="B122" s="125"/>
      <c r="C122" s="97"/>
      <c r="D122" s="97"/>
      <c r="E122" s="97"/>
      <c r="F122" s="97"/>
      <c r="G122" s="97"/>
      <c r="H122" s="97"/>
      <c r="I122" s="97"/>
      <c r="J122" s="97"/>
      <c r="K122" s="97"/>
      <c r="L122" s="97"/>
      <c r="M122" s="98"/>
      <c r="N122" s="98"/>
      <c r="O122" s="98"/>
      <c r="P122" s="98"/>
      <c r="Q122" s="98"/>
    </row>
    <row r="123" spans="1:17" ht="15.75" customHeight="1">
      <c r="A123" s="130"/>
      <c r="B123" s="130"/>
      <c r="C123" s="131"/>
      <c r="D123" s="131"/>
      <c r="E123" s="131"/>
      <c r="F123" s="131"/>
      <c r="G123" s="131"/>
      <c r="H123" s="131"/>
      <c r="I123" s="131"/>
      <c r="J123" s="131"/>
      <c r="K123" s="131"/>
      <c r="L123" s="131"/>
    </row>
    <row r="124" spans="1:17" ht="15.75" customHeight="1">
      <c r="A124" s="130"/>
      <c r="B124" s="130"/>
      <c r="C124" s="131"/>
      <c r="D124" s="131"/>
      <c r="E124" s="131"/>
      <c r="F124" s="131"/>
      <c r="G124" s="131"/>
      <c r="H124" s="131"/>
      <c r="I124" s="131"/>
      <c r="J124" s="131"/>
      <c r="K124" s="131"/>
      <c r="L124" s="131"/>
    </row>
    <row r="125" spans="1:17" ht="15.75" customHeight="1">
      <c r="A125" s="130"/>
      <c r="B125" s="130"/>
      <c r="C125" s="131"/>
      <c r="D125" s="131"/>
      <c r="E125" s="131"/>
      <c r="F125" s="131"/>
      <c r="G125" s="131"/>
      <c r="H125" s="131"/>
      <c r="I125" s="131"/>
      <c r="J125" s="131"/>
      <c r="K125" s="131"/>
      <c r="L125" s="131"/>
    </row>
    <row r="126" spans="1:17" ht="15.75" customHeight="1">
      <c r="A126" s="130"/>
      <c r="B126" s="130"/>
      <c r="C126" s="131"/>
      <c r="D126" s="131"/>
      <c r="E126" s="131"/>
      <c r="F126" s="131"/>
      <c r="G126" s="131"/>
      <c r="H126" s="131"/>
      <c r="I126" s="131"/>
      <c r="J126" s="131"/>
      <c r="K126" s="131"/>
      <c r="L126" s="131"/>
    </row>
    <row r="127" spans="1:17" ht="15.75" customHeight="1">
      <c r="A127" s="130"/>
      <c r="B127" s="130"/>
      <c r="C127" s="131"/>
      <c r="D127" s="131"/>
      <c r="E127" s="131"/>
      <c r="F127" s="131"/>
      <c r="G127" s="131"/>
      <c r="H127" s="131"/>
      <c r="I127" s="131"/>
      <c r="J127" s="131"/>
      <c r="K127" s="131"/>
      <c r="L127" s="131"/>
    </row>
    <row r="128" spans="1:17" ht="15.75" customHeight="1">
      <c r="A128" s="130"/>
      <c r="B128" s="130"/>
      <c r="C128" s="131"/>
      <c r="D128" s="131"/>
      <c r="E128" s="131"/>
      <c r="F128" s="131"/>
      <c r="G128" s="131"/>
      <c r="H128" s="131"/>
      <c r="I128" s="131"/>
      <c r="J128" s="131"/>
      <c r="K128" s="131"/>
      <c r="L128" s="131"/>
    </row>
    <row r="129" spans="1:12" ht="15.75" customHeight="1">
      <c r="A129" s="130"/>
      <c r="B129" s="130"/>
      <c r="C129" s="131"/>
      <c r="D129" s="131"/>
      <c r="E129" s="131"/>
      <c r="F129" s="131"/>
      <c r="G129" s="131"/>
      <c r="H129" s="131"/>
      <c r="I129" s="131"/>
      <c r="J129" s="131"/>
      <c r="K129" s="131"/>
      <c r="L129" s="131"/>
    </row>
    <row r="130" spans="1:12" ht="15.75" customHeight="1">
      <c r="A130" s="130"/>
      <c r="B130" s="130"/>
      <c r="C130" s="131"/>
      <c r="D130" s="131"/>
      <c r="E130" s="131"/>
      <c r="F130" s="131"/>
      <c r="G130" s="131"/>
      <c r="H130" s="131"/>
      <c r="I130" s="131"/>
      <c r="J130" s="131"/>
      <c r="K130" s="131"/>
      <c r="L130" s="131"/>
    </row>
    <row r="131" spans="1:12" ht="15.75" customHeight="1">
      <c r="A131" s="130"/>
      <c r="B131" s="130"/>
      <c r="C131" s="131"/>
      <c r="D131" s="131"/>
      <c r="E131" s="131"/>
      <c r="F131" s="131"/>
      <c r="G131" s="131"/>
      <c r="H131" s="131"/>
      <c r="I131" s="131"/>
      <c r="J131" s="131"/>
      <c r="K131" s="131"/>
      <c r="L131" s="131"/>
    </row>
    <row r="132" spans="1:12" ht="15.75" customHeight="1">
      <c r="A132" s="130"/>
      <c r="B132" s="130"/>
      <c r="C132" s="131"/>
      <c r="D132" s="131"/>
      <c r="E132" s="131"/>
      <c r="F132" s="131"/>
      <c r="G132" s="131"/>
      <c r="H132" s="131"/>
      <c r="I132" s="131"/>
      <c r="J132" s="131"/>
      <c r="K132" s="131"/>
      <c r="L132" s="131"/>
    </row>
    <row r="133" spans="1:12" ht="15.75" customHeight="1">
      <c r="A133" s="130"/>
      <c r="B133" s="130"/>
      <c r="C133" s="131"/>
      <c r="D133" s="131"/>
      <c r="E133" s="131"/>
      <c r="F133" s="131"/>
      <c r="G133" s="131"/>
      <c r="H133" s="131"/>
      <c r="I133" s="131"/>
      <c r="J133" s="131"/>
      <c r="K133" s="131"/>
      <c r="L133" s="131"/>
    </row>
    <row r="134" spans="1:12" ht="15.75" customHeight="1">
      <c r="A134" s="130"/>
      <c r="B134" s="130"/>
      <c r="C134" s="131"/>
      <c r="D134" s="131"/>
      <c r="E134" s="131"/>
      <c r="F134" s="131"/>
      <c r="G134" s="131"/>
      <c r="H134" s="131"/>
      <c r="I134" s="131"/>
      <c r="J134" s="131"/>
      <c r="K134" s="131"/>
      <c r="L134" s="131"/>
    </row>
    <row r="135" spans="1:12" ht="15.75" customHeight="1">
      <c r="A135" s="130"/>
      <c r="B135" s="130"/>
      <c r="C135" s="131"/>
      <c r="D135" s="131"/>
      <c r="E135" s="131"/>
      <c r="F135" s="131"/>
      <c r="G135" s="131"/>
      <c r="H135" s="131"/>
      <c r="I135" s="131"/>
      <c r="J135" s="131"/>
      <c r="K135" s="131"/>
      <c r="L135" s="131"/>
    </row>
    <row r="136" spans="1:12" ht="15.75" customHeight="1">
      <c r="A136" s="130"/>
      <c r="B136" s="130"/>
      <c r="C136" s="131"/>
      <c r="D136" s="131"/>
      <c r="E136" s="131"/>
      <c r="F136" s="131"/>
      <c r="G136" s="131"/>
      <c r="H136" s="131"/>
      <c r="I136" s="131"/>
      <c r="J136" s="131"/>
      <c r="K136" s="131"/>
      <c r="L136" s="131"/>
    </row>
    <row r="137" spans="1:12" ht="15.75" customHeight="1">
      <c r="A137" s="130"/>
      <c r="B137" s="130"/>
      <c r="C137" s="131"/>
      <c r="D137" s="131"/>
      <c r="E137" s="131"/>
      <c r="F137" s="131"/>
      <c r="G137" s="131"/>
      <c r="H137" s="131"/>
      <c r="I137" s="131"/>
      <c r="J137" s="131"/>
      <c r="K137" s="131"/>
      <c r="L137" s="131"/>
    </row>
    <row r="138" spans="1:12" ht="15.75" customHeight="1">
      <c r="A138" s="130"/>
      <c r="B138" s="130"/>
      <c r="C138" s="131"/>
      <c r="D138" s="131"/>
      <c r="E138" s="131"/>
      <c r="F138" s="131"/>
      <c r="G138" s="131"/>
      <c r="H138" s="131"/>
      <c r="I138" s="131"/>
      <c r="J138" s="131"/>
      <c r="K138" s="131"/>
      <c r="L138" s="131"/>
    </row>
    <row r="139" spans="1:12" ht="15.75" customHeight="1">
      <c r="A139" s="130"/>
      <c r="B139" s="130"/>
      <c r="C139" s="131"/>
      <c r="D139" s="131"/>
      <c r="E139" s="131"/>
      <c r="F139" s="131"/>
      <c r="G139" s="131"/>
      <c r="H139" s="131"/>
      <c r="I139" s="131"/>
      <c r="J139" s="131"/>
      <c r="K139" s="131"/>
      <c r="L139" s="131"/>
    </row>
    <row r="140" spans="1:12" ht="15.75" customHeight="1">
      <c r="A140" s="130"/>
      <c r="B140" s="130"/>
      <c r="C140" s="131"/>
      <c r="D140" s="131"/>
      <c r="E140" s="131"/>
      <c r="F140" s="131"/>
      <c r="G140" s="131"/>
      <c r="H140" s="131"/>
      <c r="I140" s="131"/>
      <c r="J140" s="131"/>
      <c r="K140" s="131"/>
      <c r="L140" s="131"/>
    </row>
    <row r="141" spans="1:12" ht="15.75" customHeight="1">
      <c r="A141" s="130"/>
      <c r="B141" s="130"/>
      <c r="C141" s="131"/>
      <c r="D141" s="131"/>
      <c r="E141" s="131"/>
      <c r="F141" s="131"/>
      <c r="G141" s="131"/>
      <c r="H141" s="131"/>
      <c r="I141" s="131"/>
      <c r="J141" s="131"/>
      <c r="K141" s="131"/>
      <c r="L141" s="131"/>
    </row>
    <row r="142" spans="1:12" ht="15.75" customHeight="1">
      <c r="A142" s="130"/>
      <c r="B142" s="130"/>
      <c r="C142" s="131"/>
      <c r="D142" s="131"/>
      <c r="E142" s="131"/>
      <c r="F142" s="131"/>
      <c r="G142" s="131"/>
      <c r="H142" s="131"/>
      <c r="I142" s="131"/>
      <c r="J142" s="131"/>
      <c r="K142" s="131"/>
      <c r="L142" s="131"/>
    </row>
    <row r="143" spans="1:12" ht="15.75" customHeight="1">
      <c r="A143" s="130"/>
      <c r="B143" s="130"/>
      <c r="C143" s="131"/>
      <c r="D143" s="131"/>
      <c r="E143" s="131"/>
      <c r="F143" s="131"/>
      <c r="G143" s="131"/>
      <c r="H143" s="131"/>
      <c r="I143" s="131"/>
      <c r="J143" s="131"/>
      <c r="K143" s="131"/>
      <c r="L143" s="131"/>
    </row>
    <row r="144" spans="1:12" ht="15.75" customHeight="1">
      <c r="A144" s="130"/>
      <c r="B144" s="130"/>
      <c r="C144" s="131"/>
      <c r="D144" s="131"/>
      <c r="E144" s="131"/>
      <c r="F144" s="131"/>
      <c r="G144" s="131"/>
      <c r="H144" s="131"/>
      <c r="I144" s="131"/>
      <c r="J144" s="131"/>
      <c r="K144" s="131"/>
      <c r="L144" s="131"/>
    </row>
    <row r="145" spans="1:12" ht="15.75" customHeight="1">
      <c r="A145" s="130"/>
      <c r="B145" s="130"/>
      <c r="C145" s="131"/>
      <c r="D145" s="131"/>
      <c r="E145" s="131"/>
      <c r="F145" s="131"/>
      <c r="G145" s="131"/>
      <c r="H145" s="131"/>
      <c r="I145" s="131"/>
      <c r="J145" s="131"/>
      <c r="K145" s="131"/>
      <c r="L145" s="131"/>
    </row>
    <row r="146" spans="1:12" ht="15.75" customHeight="1">
      <c r="A146" s="130"/>
      <c r="B146" s="130"/>
      <c r="C146" s="131"/>
      <c r="D146" s="131"/>
      <c r="E146" s="131"/>
      <c r="F146" s="131"/>
      <c r="G146" s="131"/>
      <c r="H146" s="131"/>
      <c r="I146" s="131"/>
      <c r="J146" s="131"/>
      <c r="K146" s="131"/>
      <c r="L146" s="131"/>
    </row>
    <row r="147" spans="1:12" ht="15.75" customHeight="1">
      <c r="A147" s="130"/>
      <c r="B147" s="130"/>
      <c r="C147" s="131"/>
      <c r="D147" s="131"/>
      <c r="E147" s="131"/>
      <c r="F147" s="131"/>
      <c r="G147" s="131"/>
      <c r="H147" s="131"/>
      <c r="I147" s="131"/>
      <c r="J147" s="131"/>
      <c r="K147" s="131"/>
      <c r="L147" s="131"/>
    </row>
    <row r="148" spans="1:12" ht="15.75" customHeight="1">
      <c r="A148" s="130"/>
      <c r="B148" s="130"/>
      <c r="C148" s="131"/>
      <c r="D148" s="131"/>
      <c r="E148" s="131"/>
      <c r="F148" s="131"/>
      <c r="G148" s="131"/>
      <c r="H148" s="131"/>
      <c r="I148" s="131"/>
      <c r="J148" s="131"/>
      <c r="K148" s="131"/>
      <c r="L148" s="131"/>
    </row>
    <row r="149" spans="1:12" ht="15.75" customHeight="1">
      <c r="A149" s="130"/>
      <c r="B149" s="130"/>
      <c r="C149" s="131"/>
      <c r="D149" s="131"/>
      <c r="E149" s="131"/>
      <c r="F149" s="131"/>
      <c r="G149" s="131"/>
      <c r="H149" s="131"/>
      <c r="I149" s="131"/>
      <c r="J149" s="131"/>
      <c r="K149" s="131"/>
      <c r="L149" s="131"/>
    </row>
    <row r="150" spans="1:12" ht="15.75" customHeight="1">
      <c r="A150" s="130"/>
      <c r="B150" s="130"/>
      <c r="C150" s="131"/>
      <c r="D150" s="131"/>
      <c r="E150" s="131"/>
      <c r="F150" s="131"/>
      <c r="G150" s="131"/>
      <c r="H150" s="131"/>
      <c r="I150" s="131"/>
      <c r="J150" s="131"/>
      <c r="K150" s="131"/>
      <c r="L150" s="131"/>
    </row>
    <row r="151" spans="1:12" ht="15.75" customHeight="1">
      <c r="A151" s="130"/>
      <c r="B151" s="130"/>
      <c r="C151" s="131"/>
      <c r="D151" s="131"/>
      <c r="E151" s="131"/>
      <c r="F151" s="131"/>
      <c r="G151" s="131"/>
      <c r="H151" s="131"/>
      <c r="I151" s="131"/>
      <c r="J151" s="131"/>
      <c r="K151" s="131"/>
      <c r="L151" s="131"/>
    </row>
    <row r="152" spans="1:12" ht="15.75" customHeight="1">
      <c r="A152" s="130"/>
      <c r="B152" s="130"/>
      <c r="C152" s="131"/>
      <c r="D152" s="131"/>
      <c r="E152" s="131"/>
      <c r="F152" s="131"/>
      <c r="G152" s="131"/>
      <c r="H152" s="131"/>
      <c r="I152" s="131"/>
      <c r="J152" s="131"/>
      <c r="K152" s="131"/>
      <c r="L152" s="131"/>
    </row>
    <row r="153" spans="1:12" ht="15.75" customHeight="1">
      <c r="A153" s="130"/>
      <c r="B153" s="130"/>
      <c r="C153" s="131"/>
      <c r="D153" s="131"/>
      <c r="E153" s="131"/>
      <c r="F153" s="131"/>
      <c r="G153" s="131"/>
      <c r="H153" s="131"/>
      <c r="I153" s="131"/>
      <c r="J153" s="131"/>
      <c r="K153" s="131"/>
      <c r="L153" s="131"/>
    </row>
    <row r="154" spans="1:12" ht="15.75" customHeight="1">
      <c r="A154" s="130"/>
      <c r="B154" s="130"/>
      <c r="C154" s="131"/>
      <c r="D154" s="131"/>
      <c r="E154" s="131"/>
      <c r="F154" s="131"/>
      <c r="G154" s="131"/>
      <c r="H154" s="131"/>
      <c r="I154" s="131"/>
      <c r="J154" s="131"/>
      <c r="K154" s="131"/>
      <c r="L154" s="131"/>
    </row>
    <row r="155" spans="1:12" ht="15.75" customHeight="1">
      <c r="A155" s="130"/>
      <c r="B155" s="130"/>
      <c r="C155" s="131"/>
      <c r="D155" s="131"/>
      <c r="E155" s="131"/>
      <c r="F155" s="131"/>
      <c r="G155" s="131"/>
      <c r="H155" s="131"/>
      <c r="I155" s="131"/>
      <c r="J155" s="131"/>
      <c r="K155" s="131"/>
      <c r="L155" s="131"/>
    </row>
    <row r="156" spans="1:12" ht="15.75" customHeight="1">
      <c r="A156" s="130"/>
      <c r="B156" s="130"/>
      <c r="C156" s="131"/>
      <c r="D156" s="131"/>
      <c r="E156" s="131"/>
      <c r="F156" s="131"/>
      <c r="G156" s="131"/>
      <c r="H156" s="131"/>
      <c r="I156" s="131"/>
      <c r="J156" s="131"/>
      <c r="K156" s="131"/>
      <c r="L156" s="131"/>
    </row>
    <row r="157" spans="1:12" ht="15.75" customHeight="1">
      <c r="A157" s="130"/>
      <c r="B157" s="130"/>
      <c r="C157" s="131"/>
      <c r="D157" s="131"/>
      <c r="E157" s="131"/>
      <c r="F157" s="131"/>
      <c r="G157" s="131"/>
      <c r="H157" s="131"/>
      <c r="I157" s="131"/>
      <c r="J157" s="131"/>
      <c r="K157" s="131"/>
      <c r="L157" s="131"/>
    </row>
    <row r="158" spans="1:12" ht="15.75" customHeight="1">
      <c r="A158" s="130"/>
      <c r="B158" s="130"/>
      <c r="C158" s="131"/>
      <c r="D158" s="131"/>
      <c r="E158" s="131"/>
      <c r="F158" s="131"/>
      <c r="G158" s="131"/>
      <c r="H158" s="131"/>
      <c r="I158" s="131"/>
      <c r="J158" s="131"/>
      <c r="K158" s="131"/>
      <c r="L158" s="131"/>
    </row>
    <row r="159" spans="1:12" ht="15.75" customHeight="1">
      <c r="A159" s="130"/>
      <c r="B159" s="130"/>
      <c r="C159" s="131"/>
      <c r="D159" s="131"/>
      <c r="E159" s="131"/>
      <c r="F159" s="131"/>
      <c r="G159" s="131"/>
      <c r="H159" s="131"/>
      <c r="I159" s="131"/>
      <c r="J159" s="131"/>
      <c r="K159" s="131"/>
      <c r="L159" s="131"/>
    </row>
    <row r="160" spans="1:12" ht="15.75" customHeight="1">
      <c r="A160" s="130"/>
      <c r="B160" s="130"/>
      <c r="C160" s="131"/>
      <c r="D160" s="131"/>
      <c r="E160" s="131"/>
      <c r="F160" s="131"/>
      <c r="G160" s="131"/>
      <c r="H160" s="131"/>
      <c r="I160" s="131"/>
      <c r="J160" s="131"/>
      <c r="K160" s="131"/>
      <c r="L160" s="131"/>
    </row>
    <row r="161" spans="1:12" ht="15.75" customHeight="1">
      <c r="A161" s="130"/>
      <c r="B161" s="130"/>
      <c r="C161" s="131"/>
      <c r="D161" s="131"/>
      <c r="E161" s="131"/>
      <c r="F161" s="131"/>
      <c r="G161" s="131"/>
      <c r="H161" s="131"/>
      <c r="I161" s="131"/>
      <c r="J161" s="131"/>
      <c r="K161" s="131"/>
      <c r="L161" s="131"/>
    </row>
    <row r="162" spans="1:12" ht="15.75" customHeight="1">
      <c r="A162" s="130"/>
      <c r="B162" s="130"/>
      <c r="C162" s="131"/>
      <c r="D162" s="131"/>
      <c r="E162" s="131"/>
      <c r="F162" s="131"/>
      <c r="G162" s="131"/>
      <c r="H162" s="131"/>
      <c r="I162" s="131"/>
      <c r="J162" s="131"/>
      <c r="K162" s="131"/>
      <c r="L162" s="131"/>
    </row>
    <row r="163" spans="1:12" ht="15.75" customHeight="1">
      <c r="A163" s="130"/>
      <c r="B163" s="130"/>
      <c r="C163" s="131"/>
      <c r="D163" s="131"/>
      <c r="E163" s="131"/>
      <c r="F163" s="131"/>
      <c r="G163" s="131"/>
      <c r="H163" s="131"/>
      <c r="I163" s="131"/>
      <c r="J163" s="131"/>
      <c r="K163" s="131"/>
      <c r="L163" s="131"/>
    </row>
    <row r="164" spans="1:12" ht="15.75" customHeight="1">
      <c r="A164" s="130"/>
      <c r="B164" s="130"/>
      <c r="C164" s="131"/>
      <c r="D164" s="131"/>
      <c r="E164" s="131"/>
      <c r="F164" s="131"/>
      <c r="G164" s="131"/>
      <c r="H164" s="131"/>
      <c r="I164" s="131"/>
      <c r="J164" s="131"/>
      <c r="K164" s="131"/>
      <c r="L164" s="131"/>
    </row>
    <row r="165" spans="1:12" ht="15.75" customHeight="1">
      <c r="A165" s="130"/>
      <c r="B165" s="130"/>
      <c r="C165" s="131"/>
      <c r="D165" s="131"/>
      <c r="E165" s="131"/>
      <c r="F165" s="131"/>
      <c r="G165" s="131"/>
      <c r="H165" s="131"/>
      <c r="I165" s="131"/>
      <c r="J165" s="131"/>
      <c r="K165" s="131"/>
      <c r="L165" s="131"/>
    </row>
    <row r="166" spans="1:12" ht="15.75" customHeight="1">
      <c r="A166" s="130"/>
      <c r="B166" s="130"/>
      <c r="C166" s="131"/>
      <c r="D166" s="131"/>
      <c r="E166" s="131"/>
      <c r="F166" s="131"/>
      <c r="G166" s="131"/>
      <c r="H166" s="131"/>
      <c r="I166" s="131"/>
      <c r="J166" s="131"/>
      <c r="K166" s="131"/>
      <c r="L166" s="131"/>
    </row>
    <row r="167" spans="1:12" ht="15.75" customHeight="1">
      <c r="A167" s="130"/>
      <c r="B167" s="130"/>
      <c r="C167" s="131"/>
      <c r="D167" s="131"/>
      <c r="E167" s="131"/>
      <c r="F167" s="131"/>
      <c r="G167" s="131"/>
      <c r="H167" s="131"/>
      <c r="I167" s="131"/>
      <c r="J167" s="131"/>
      <c r="K167" s="131"/>
      <c r="L167" s="131"/>
    </row>
    <row r="168" spans="1:12" ht="15.75" customHeight="1">
      <c r="A168" s="130"/>
      <c r="B168" s="130"/>
      <c r="C168" s="131"/>
      <c r="D168" s="131"/>
      <c r="E168" s="131"/>
      <c r="F168" s="131"/>
      <c r="G168" s="131"/>
      <c r="H168" s="131"/>
      <c r="I168" s="131"/>
      <c r="J168" s="131"/>
      <c r="K168" s="131"/>
      <c r="L168" s="131"/>
    </row>
    <row r="169" spans="1:12" ht="15.75" customHeight="1">
      <c r="A169" s="130"/>
      <c r="B169" s="130"/>
      <c r="C169" s="131"/>
      <c r="D169" s="131"/>
      <c r="E169" s="131"/>
      <c r="F169" s="131"/>
      <c r="G169" s="131"/>
      <c r="H169" s="131"/>
      <c r="I169" s="131"/>
      <c r="J169" s="131"/>
      <c r="K169" s="131"/>
      <c r="L169" s="131"/>
    </row>
    <row r="170" spans="1:12" ht="15.75" customHeight="1">
      <c r="A170" s="130"/>
      <c r="B170" s="130"/>
      <c r="C170" s="131"/>
      <c r="D170" s="131"/>
      <c r="E170" s="131"/>
      <c r="F170" s="131"/>
      <c r="G170" s="131"/>
      <c r="H170" s="131"/>
      <c r="I170" s="131"/>
      <c r="J170" s="131"/>
      <c r="K170" s="131"/>
      <c r="L170" s="131"/>
    </row>
    <row r="171" spans="1:12" ht="15.75" customHeight="1">
      <c r="A171" s="130"/>
      <c r="B171" s="130"/>
      <c r="C171" s="131"/>
      <c r="D171" s="131"/>
      <c r="E171" s="131"/>
      <c r="F171" s="131"/>
      <c r="G171" s="131"/>
      <c r="H171" s="131"/>
      <c r="I171" s="131"/>
      <c r="J171" s="131"/>
      <c r="K171" s="131"/>
      <c r="L171" s="131"/>
    </row>
    <row r="172" spans="1:12" ht="15.75" customHeight="1">
      <c r="A172" s="130"/>
      <c r="B172" s="130"/>
      <c r="C172" s="131"/>
      <c r="D172" s="131"/>
      <c r="E172" s="131"/>
      <c r="F172" s="131"/>
      <c r="G172" s="131"/>
      <c r="H172" s="131"/>
      <c r="I172" s="131"/>
      <c r="J172" s="131"/>
      <c r="K172" s="131"/>
      <c r="L172" s="131"/>
    </row>
    <row r="173" spans="1:12" ht="15.75" customHeight="1">
      <c r="A173" s="130"/>
      <c r="B173" s="130"/>
      <c r="C173" s="131"/>
      <c r="D173" s="131"/>
      <c r="E173" s="131"/>
      <c r="F173" s="131"/>
      <c r="G173" s="131"/>
      <c r="H173" s="131"/>
      <c r="I173" s="131"/>
      <c r="J173" s="131"/>
      <c r="K173" s="131"/>
      <c r="L173" s="131"/>
    </row>
    <row r="174" spans="1:12" ht="15.75" customHeight="1">
      <c r="A174" s="130"/>
      <c r="B174" s="130"/>
      <c r="C174" s="131"/>
      <c r="D174" s="131"/>
      <c r="E174" s="131"/>
      <c r="F174" s="131"/>
      <c r="G174" s="131"/>
      <c r="H174" s="131"/>
      <c r="I174" s="131"/>
      <c r="J174" s="131"/>
      <c r="K174" s="131"/>
      <c r="L174" s="131"/>
    </row>
    <row r="175" spans="1:12" ht="15.75" customHeight="1">
      <c r="A175" s="130"/>
      <c r="B175" s="130"/>
      <c r="C175" s="131"/>
      <c r="D175" s="131"/>
      <c r="E175" s="131"/>
      <c r="F175" s="131"/>
      <c r="G175" s="131"/>
      <c r="H175" s="131"/>
      <c r="I175" s="131"/>
      <c r="J175" s="131"/>
      <c r="K175" s="131"/>
      <c r="L175" s="131"/>
    </row>
    <row r="176" spans="1:12" ht="15.75" customHeight="1">
      <c r="A176" s="130"/>
      <c r="B176" s="130"/>
      <c r="C176" s="131"/>
      <c r="D176" s="131"/>
      <c r="E176" s="131"/>
      <c r="F176" s="131"/>
      <c r="G176" s="131"/>
      <c r="H176" s="131"/>
      <c r="I176" s="131"/>
      <c r="J176" s="131"/>
      <c r="K176" s="131"/>
      <c r="L176" s="131"/>
    </row>
    <row r="177" spans="1:12" ht="15.75" customHeight="1">
      <c r="A177" s="130"/>
      <c r="B177" s="130"/>
      <c r="C177" s="131"/>
      <c r="D177" s="131"/>
      <c r="E177" s="131"/>
      <c r="F177" s="131"/>
      <c r="G177" s="131"/>
      <c r="H177" s="131"/>
      <c r="I177" s="131"/>
      <c r="J177" s="131"/>
      <c r="K177" s="131"/>
      <c r="L177" s="131"/>
    </row>
    <row r="178" spans="1:12" ht="15.75" customHeight="1">
      <c r="A178" s="130"/>
      <c r="B178" s="130"/>
      <c r="C178" s="131"/>
      <c r="D178" s="131"/>
      <c r="E178" s="131"/>
      <c r="F178" s="131"/>
      <c r="G178" s="131"/>
      <c r="H178" s="131"/>
      <c r="I178" s="131"/>
      <c r="J178" s="131"/>
      <c r="K178" s="131"/>
      <c r="L178" s="131"/>
    </row>
    <row r="179" spans="1:12" ht="15.75" customHeight="1">
      <c r="A179" s="130"/>
      <c r="B179" s="130"/>
      <c r="C179" s="131"/>
      <c r="D179" s="131"/>
      <c r="E179" s="131"/>
      <c r="F179" s="131"/>
      <c r="G179" s="131"/>
      <c r="H179" s="131"/>
      <c r="I179" s="131"/>
      <c r="J179" s="131"/>
      <c r="K179" s="131"/>
      <c r="L179" s="131"/>
    </row>
    <row r="180" spans="1:12" ht="15.75" customHeight="1">
      <c r="A180" s="130"/>
      <c r="B180" s="130"/>
      <c r="C180" s="131"/>
      <c r="D180" s="131"/>
      <c r="E180" s="131"/>
      <c r="F180" s="131"/>
      <c r="G180" s="131"/>
      <c r="H180" s="131"/>
      <c r="I180" s="131"/>
      <c r="J180" s="131"/>
      <c r="K180" s="131"/>
      <c r="L180" s="131"/>
    </row>
    <row r="181" spans="1:12" ht="15.75" customHeight="1">
      <c r="A181" s="130"/>
      <c r="B181" s="130"/>
      <c r="C181" s="131"/>
      <c r="D181" s="131"/>
      <c r="E181" s="131"/>
      <c r="F181" s="131"/>
      <c r="G181" s="131"/>
      <c r="H181" s="131"/>
      <c r="I181" s="131"/>
      <c r="J181" s="131"/>
      <c r="K181" s="131"/>
      <c r="L181" s="131"/>
    </row>
    <row r="182" spans="1:12" ht="15.75" customHeight="1">
      <c r="A182" s="130"/>
      <c r="B182" s="130"/>
      <c r="C182" s="131"/>
      <c r="D182" s="131"/>
      <c r="E182" s="131"/>
      <c r="F182" s="131"/>
      <c r="G182" s="131"/>
      <c r="H182" s="131"/>
      <c r="I182" s="131"/>
      <c r="J182" s="131"/>
      <c r="K182" s="131"/>
      <c r="L182" s="131"/>
    </row>
    <row r="183" spans="1:12" ht="15.75" customHeight="1">
      <c r="A183" s="130"/>
      <c r="B183" s="130"/>
      <c r="C183" s="131"/>
      <c r="D183" s="131"/>
      <c r="E183" s="131"/>
      <c r="F183" s="131"/>
      <c r="G183" s="131"/>
      <c r="H183" s="131"/>
      <c r="I183" s="131"/>
      <c r="J183" s="131"/>
      <c r="K183" s="131"/>
      <c r="L183" s="131"/>
    </row>
    <row r="184" spans="1:12" ht="15.75" customHeight="1">
      <c r="A184" s="130"/>
      <c r="B184" s="130"/>
      <c r="C184" s="131"/>
      <c r="D184" s="131"/>
      <c r="E184" s="131"/>
      <c r="F184" s="131"/>
      <c r="G184" s="131"/>
      <c r="H184" s="131"/>
      <c r="I184" s="131"/>
      <c r="J184" s="131"/>
      <c r="K184" s="131"/>
      <c r="L184" s="131"/>
    </row>
    <row r="185" spans="1:12" ht="15.75" customHeight="1">
      <c r="A185" s="130"/>
      <c r="B185" s="130"/>
      <c r="C185" s="131"/>
      <c r="D185" s="131"/>
      <c r="E185" s="131"/>
      <c r="F185" s="131"/>
      <c r="G185" s="131"/>
      <c r="H185" s="131"/>
      <c r="I185" s="131"/>
      <c r="J185" s="131"/>
      <c r="K185" s="131"/>
      <c r="L185" s="131"/>
    </row>
    <row r="186" spans="1:12" ht="15.75" customHeight="1">
      <c r="A186" s="130"/>
      <c r="B186" s="130"/>
      <c r="C186" s="131"/>
      <c r="D186" s="131"/>
      <c r="E186" s="131"/>
      <c r="F186" s="131"/>
      <c r="G186" s="131"/>
      <c r="H186" s="131"/>
      <c r="I186" s="131"/>
      <c r="J186" s="131"/>
      <c r="K186" s="131"/>
      <c r="L186" s="131"/>
    </row>
    <row r="187" spans="1:12" ht="15.75" customHeight="1">
      <c r="A187" s="130"/>
      <c r="B187" s="130"/>
      <c r="C187" s="131"/>
      <c r="D187" s="131"/>
      <c r="E187" s="131"/>
      <c r="F187" s="131"/>
      <c r="G187" s="131"/>
      <c r="H187" s="131"/>
      <c r="I187" s="131"/>
      <c r="J187" s="131"/>
      <c r="K187" s="131"/>
      <c r="L187" s="131"/>
    </row>
    <row r="188" spans="1:12" ht="15.75" customHeight="1">
      <c r="A188" s="130"/>
      <c r="B188" s="130"/>
      <c r="C188" s="131"/>
      <c r="D188" s="131"/>
      <c r="E188" s="131"/>
      <c r="F188" s="131"/>
      <c r="G188" s="131"/>
      <c r="H188" s="131"/>
      <c r="I188" s="131"/>
      <c r="J188" s="131"/>
      <c r="K188" s="131"/>
      <c r="L188" s="131"/>
    </row>
    <row r="189" spans="1:12" ht="15.75" customHeight="1">
      <c r="A189" s="130"/>
      <c r="B189" s="130"/>
      <c r="C189" s="131"/>
      <c r="D189" s="131"/>
      <c r="E189" s="131"/>
      <c r="F189" s="131"/>
      <c r="G189" s="131"/>
      <c r="H189" s="131"/>
      <c r="I189" s="131"/>
      <c r="J189" s="131"/>
      <c r="K189" s="131"/>
      <c r="L189" s="131"/>
    </row>
    <row r="190" spans="1:12" ht="15.75" customHeight="1">
      <c r="A190" s="130"/>
      <c r="B190" s="130"/>
      <c r="C190" s="131"/>
      <c r="D190" s="131"/>
      <c r="E190" s="131"/>
      <c r="F190" s="131"/>
      <c r="G190" s="131"/>
      <c r="H190" s="131"/>
      <c r="I190" s="131"/>
      <c r="J190" s="131"/>
      <c r="K190" s="131"/>
      <c r="L190" s="131"/>
    </row>
    <row r="191" spans="1:12" ht="15.75" customHeight="1">
      <c r="A191" s="130"/>
      <c r="B191" s="130"/>
      <c r="C191" s="131"/>
      <c r="D191" s="131"/>
      <c r="E191" s="131"/>
      <c r="F191" s="131"/>
      <c r="G191" s="131"/>
      <c r="H191" s="131"/>
      <c r="I191" s="131"/>
      <c r="J191" s="131"/>
      <c r="K191" s="131"/>
      <c r="L191" s="131"/>
    </row>
    <row r="192" spans="1:12" ht="15.75" customHeight="1">
      <c r="A192" s="130"/>
      <c r="B192" s="130"/>
      <c r="C192" s="131"/>
      <c r="D192" s="131"/>
      <c r="E192" s="131"/>
      <c r="F192" s="131"/>
      <c r="G192" s="131"/>
      <c r="H192" s="131"/>
      <c r="I192" s="131"/>
      <c r="J192" s="131"/>
      <c r="K192" s="131"/>
      <c r="L192" s="131"/>
    </row>
    <row r="193" spans="1:12" ht="15.75" customHeight="1">
      <c r="A193" s="130"/>
      <c r="B193" s="130"/>
      <c r="C193" s="131"/>
      <c r="D193" s="131"/>
      <c r="E193" s="131"/>
      <c r="F193" s="131"/>
      <c r="G193" s="131"/>
      <c r="H193" s="131"/>
      <c r="I193" s="131"/>
      <c r="J193" s="131"/>
      <c r="K193" s="131"/>
      <c r="L193" s="131"/>
    </row>
    <row r="194" spans="1:12" ht="15.75" customHeight="1">
      <c r="A194" s="130"/>
      <c r="B194" s="130"/>
      <c r="C194" s="131"/>
      <c r="D194" s="131"/>
      <c r="E194" s="131"/>
      <c r="F194" s="131"/>
      <c r="G194" s="131"/>
      <c r="H194" s="131"/>
      <c r="I194" s="131"/>
      <c r="J194" s="131"/>
      <c r="K194" s="131"/>
      <c r="L194" s="131"/>
    </row>
    <row r="195" spans="1:12" ht="15.75" customHeight="1">
      <c r="A195" s="130"/>
      <c r="B195" s="130"/>
      <c r="C195" s="131"/>
      <c r="D195" s="131"/>
      <c r="E195" s="131"/>
      <c r="F195" s="131"/>
      <c r="G195" s="131"/>
      <c r="H195" s="131"/>
      <c r="I195" s="131"/>
      <c r="J195" s="131"/>
      <c r="K195" s="131"/>
      <c r="L195" s="131"/>
    </row>
    <row r="196" spans="1:12" ht="15.75" customHeight="1">
      <c r="A196" s="130"/>
      <c r="B196" s="130"/>
      <c r="C196" s="131"/>
      <c r="D196" s="131"/>
      <c r="E196" s="131"/>
      <c r="F196" s="131"/>
      <c r="G196" s="131"/>
      <c r="H196" s="131"/>
      <c r="I196" s="131"/>
      <c r="J196" s="131"/>
      <c r="K196" s="131"/>
      <c r="L196" s="131"/>
    </row>
    <row r="197" spans="1:12" ht="15.75" customHeight="1">
      <c r="A197" s="130"/>
      <c r="B197" s="130"/>
      <c r="C197" s="131"/>
      <c r="D197" s="131"/>
      <c r="E197" s="131"/>
      <c r="F197" s="131"/>
      <c r="G197" s="131"/>
      <c r="H197" s="131"/>
      <c r="I197" s="131"/>
      <c r="J197" s="131"/>
      <c r="K197" s="131"/>
      <c r="L197" s="131"/>
    </row>
    <row r="198" spans="1:12" ht="15.75" customHeight="1">
      <c r="A198" s="130"/>
      <c r="B198" s="130"/>
      <c r="C198" s="131"/>
      <c r="D198" s="131"/>
      <c r="E198" s="131"/>
      <c r="F198" s="131"/>
      <c r="G198" s="131"/>
      <c r="H198" s="131"/>
      <c r="I198" s="131"/>
      <c r="J198" s="131"/>
      <c r="K198" s="131"/>
      <c r="L198" s="131"/>
    </row>
    <row r="199" spans="1:12" ht="15.75" customHeight="1">
      <c r="A199" s="130"/>
      <c r="B199" s="130"/>
      <c r="C199" s="131"/>
      <c r="D199" s="131"/>
      <c r="E199" s="131"/>
      <c r="F199" s="131"/>
      <c r="G199" s="131"/>
      <c r="H199" s="131"/>
      <c r="I199" s="131"/>
      <c r="J199" s="131"/>
      <c r="K199" s="131"/>
      <c r="L199" s="131"/>
    </row>
    <row r="200" spans="1:12" ht="15.75" customHeight="1">
      <c r="A200" s="130"/>
      <c r="B200" s="130"/>
      <c r="C200" s="131"/>
      <c r="D200" s="131"/>
      <c r="E200" s="131"/>
      <c r="F200" s="131"/>
      <c r="G200" s="131"/>
      <c r="H200" s="131"/>
      <c r="I200" s="131"/>
      <c r="J200" s="131"/>
      <c r="K200" s="131"/>
      <c r="L200" s="131"/>
    </row>
    <row r="201" spans="1:12" ht="15.75" customHeight="1">
      <c r="A201" s="130"/>
      <c r="B201" s="130"/>
      <c r="C201" s="131"/>
      <c r="D201" s="131"/>
      <c r="E201" s="131"/>
      <c r="F201" s="131"/>
      <c r="G201" s="131"/>
      <c r="H201" s="131"/>
      <c r="I201" s="131"/>
      <c r="J201" s="131"/>
      <c r="K201" s="131"/>
      <c r="L201" s="131"/>
    </row>
    <row r="202" spans="1:12" ht="15.75" customHeight="1">
      <c r="A202" s="130"/>
      <c r="B202" s="130"/>
      <c r="C202" s="131"/>
      <c r="D202" s="131"/>
      <c r="E202" s="131"/>
      <c r="F202" s="131"/>
      <c r="G202" s="131"/>
      <c r="H202" s="131"/>
      <c r="I202" s="131"/>
      <c r="J202" s="131"/>
      <c r="K202" s="131"/>
      <c r="L202" s="131"/>
    </row>
    <row r="203" spans="1:12" ht="15.75" customHeight="1">
      <c r="A203" s="130"/>
      <c r="B203" s="130"/>
      <c r="C203" s="131"/>
      <c r="D203" s="131"/>
      <c r="E203" s="131"/>
      <c r="F203" s="131"/>
      <c r="G203" s="131"/>
      <c r="H203" s="131"/>
      <c r="I203" s="131"/>
      <c r="J203" s="131"/>
      <c r="K203" s="131"/>
      <c r="L203" s="131"/>
    </row>
    <row r="204" spans="1:12" ht="15.75" customHeight="1">
      <c r="A204" s="130"/>
      <c r="B204" s="130"/>
      <c r="C204" s="131"/>
      <c r="D204" s="131"/>
      <c r="E204" s="131"/>
      <c r="F204" s="131"/>
      <c r="G204" s="131"/>
      <c r="H204" s="131"/>
      <c r="I204" s="131"/>
      <c r="J204" s="131"/>
      <c r="K204" s="131"/>
      <c r="L204" s="131"/>
    </row>
    <row r="205" spans="1:12" ht="15.75" customHeight="1">
      <c r="A205" s="130"/>
      <c r="B205" s="130"/>
      <c r="C205" s="131"/>
      <c r="D205" s="131"/>
      <c r="E205" s="131"/>
      <c r="F205" s="131"/>
      <c r="G205" s="131"/>
      <c r="H205" s="131"/>
      <c r="I205" s="131"/>
      <c r="J205" s="131"/>
      <c r="K205" s="131"/>
      <c r="L205" s="131"/>
    </row>
    <row r="206" spans="1:12" ht="15.75" customHeight="1">
      <c r="A206" s="130"/>
      <c r="B206" s="130"/>
      <c r="C206" s="131"/>
      <c r="D206" s="131"/>
      <c r="E206" s="131"/>
      <c r="F206" s="131"/>
      <c r="G206" s="131"/>
      <c r="H206" s="131"/>
      <c r="I206" s="131"/>
      <c r="J206" s="131"/>
      <c r="K206" s="131"/>
      <c r="L206" s="131"/>
    </row>
    <row r="207" spans="1:12" ht="15.75" customHeight="1">
      <c r="A207" s="130"/>
      <c r="B207" s="130"/>
      <c r="C207" s="131"/>
      <c r="D207" s="131"/>
      <c r="E207" s="131"/>
      <c r="F207" s="131"/>
      <c r="G207" s="131"/>
      <c r="H207" s="131"/>
      <c r="I207" s="131"/>
      <c r="J207" s="131"/>
      <c r="K207" s="131"/>
      <c r="L207" s="131"/>
    </row>
    <row r="208" spans="1:12" ht="15.75" customHeight="1">
      <c r="A208" s="130"/>
      <c r="B208" s="130"/>
      <c r="C208" s="131"/>
      <c r="D208" s="131"/>
      <c r="E208" s="131"/>
      <c r="F208" s="131"/>
      <c r="G208" s="131"/>
      <c r="H208" s="131"/>
      <c r="I208" s="131"/>
      <c r="J208" s="131"/>
      <c r="K208" s="131"/>
      <c r="L208" s="131"/>
    </row>
    <row r="209" spans="1:12" ht="15.75" customHeight="1">
      <c r="A209" s="130"/>
      <c r="B209" s="130"/>
      <c r="C209" s="131"/>
      <c r="D209" s="131"/>
      <c r="E209" s="131"/>
      <c r="F209" s="131"/>
      <c r="G209" s="131"/>
      <c r="H209" s="131"/>
      <c r="I209" s="131"/>
      <c r="J209" s="131"/>
      <c r="K209" s="131"/>
      <c r="L209" s="131"/>
    </row>
    <row r="210" spans="1:12" ht="15.75" customHeight="1">
      <c r="A210" s="130"/>
      <c r="B210" s="130"/>
      <c r="C210" s="131"/>
      <c r="D210" s="131"/>
      <c r="E210" s="131"/>
      <c r="F210" s="131"/>
      <c r="G210" s="131"/>
      <c r="H210" s="131"/>
      <c r="I210" s="131"/>
      <c r="J210" s="131"/>
      <c r="K210" s="131"/>
      <c r="L210" s="131"/>
    </row>
    <row r="211" spans="1:12" ht="15.75" customHeight="1">
      <c r="A211" s="130"/>
      <c r="B211" s="130"/>
      <c r="C211" s="131"/>
      <c r="D211" s="131"/>
      <c r="E211" s="131"/>
      <c r="F211" s="131"/>
      <c r="G211" s="131"/>
      <c r="H211" s="131"/>
      <c r="I211" s="131"/>
      <c r="J211" s="131"/>
      <c r="K211" s="131"/>
      <c r="L211" s="131"/>
    </row>
    <row r="212" spans="1:12" ht="15.75" customHeight="1">
      <c r="A212" s="130"/>
      <c r="B212" s="130"/>
      <c r="C212" s="131"/>
      <c r="D212" s="131"/>
      <c r="E212" s="131"/>
      <c r="F212" s="131"/>
      <c r="G212" s="131"/>
      <c r="H212" s="131"/>
      <c r="I212" s="131"/>
      <c r="J212" s="131"/>
      <c r="K212" s="131"/>
      <c r="L212" s="131"/>
    </row>
    <row r="213" spans="1:12" ht="15.75" customHeight="1">
      <c r="A213" s="130"/>
      <c r="B213" s="130"/>
      <c r="C213" s="131"/>
      <c r="D213" s="131"/>
      <c r="E213" s="131"/>
      <c r="F213" s="131"/>
      <c r="G213" s="131"/>
      <c r="H213" s="131"/>
      <c r="I213" s="131"/>
      <c r="J213" s="131"/>
      <c r="K213" s="131"/>
      <c r="L213" s="131"/>
    </row>
    <row r="214" spans="1:12" ht="15.75" customHeight="1">
      <c r="A214" s="130"/>
      <c r="B214" s="130"/>
      <c r="C214" s="131"/>
      <c r="D214" s="131"/>
      <c r="E214" s="131"/>
      <c r="F214" s="131"/>
      <c r="G214" s="131"/>
      <c r="H214" s="131"/>
      <c r="I214" s="131"/>
      <c r="J214" s="131"/>
      <c r="K214" s="131"/>
      <c r="L214" s="131"/>
    </row>
    <row r="215" spans="1:12" ht="15.75" customHeight="1">
      <c r="A215" s="130"/>
      <c r="B215" s="130"/>
      <c r="C215" s="131"/>
      <c r="D215" s="131"/>
      <c r="E215" s="131"/>
      <c r="F215" s="131"/>
      <c r="G215" s="131"/>
      <c r="H215" s="131"/>
      <c r="I215" s="131"/>
      <c r="J215" s="131"/>
      <c r="K215" s="131"/>
      <c r="L215" s="131"/>
    </row>
    <row r="216" spans="1:12" ht="15.75" customHeight="1">
      <c r="A216" s="130"/>
      <c r="B216" s="130"/>
      <c r="C216" s="131"/>
      <c r="D216" s="131"/>
      <c r="E216" s="131"/>
      <c r="F216" s="131"/>
      <c r="G216" s="131"/>
      <c r="H216" s="131"/>
      <c r="I216" s="131"/>
      <c r="J216" s="131"/>
      <c r="K216" s="131"/>
      <c r="L216" s="131"/>
    </row>
    <row r="217" spans="1:12" ht="15.75" customHeight="1">
      <c r="A217" s="130"/>
      <c r="B217" s="130"/>
      <c r="C217" s="131"/>
      <c r="D217" s="131"/>
      <c r="E217" s="131"/>
      <c r="F217" s="131"/>
      <c r="G217" s="131"/>
      <c r="H217" s="131"/>
      <c r="I217" s="131"/>
      <c r="J217" s="131"/>
      <c r="K217" s="131"/>
      <c r="L217" s="131"/>
    </row>
    <row r="218" spans="1:12" ht="15.75" customHeight="1">
      <c r="A218" s="130"/>
      <c r="B218" s="130"/>
      <c r="C218" s="131"/>
      <c r="D218" s="131"/>
      <c r="E218" s="131"/>
      <c r="F218" s="131"/>
      <c r="G218" s="131"/>
      <c r="H218" s="131"/>
      <c r="I218" s="131"/>
      <c r="J218" s="131"/>
      <c r="K218" s="131"/>
      <c r="L218" s="131"/>
    </row>
    <row r="219" spans="1:12" ht="15.75" customHeight="1">
      <c r="A219" s="130"/>
      <c r="B219" s="130"/>
      <c r="C219" s="131"/>
      <c r="D219" s="131"/>
      <c r="E219" s="131"/>
      <c r="F219" s="131"/>
      <c r="G219" s="131"/>
      <c r="H219" s="131"/>
      <c r="I219" s="131"/>
      <c r="J219" s="131"/>
      <c r="K219" s="131"/>
      <c r="L219" s="131"/>
    </row>
    <row r="220" spans="1:12" ht="15.75" customHeight="1">
      <c r="A220" s="130"/>
      <c r="B220" s="130"/>
      <c r="C220" s="131"/>
      <c r="D220" s="131"/>
      <c r="E220" s="131"/>
      <c r="F220" s="131"/>
      <c r="G220" s="131"/>
      <c r="H220" s="131"/>
      <c r="I220" s="131"/>
      <c r="J220" s="131"/>
      <c r="K220" s="131"/>
      <c r="L220" s="131"/>
    </row>
    <row r="221" spans="1:12" ht="15.75" customHeight="1">
      <c r="A221" s="130"/>
      <c r="B221" s="130"/>
      <c r="C221" s="131"/>
      <c r="D221" s="131"/>
      <c r="E221" s="131"/>
      <c r="F221" s="131"/>
      <c r="G221" s="131"/>
      <c r="H221" s="131"/>
      <c r="I221" s="131"/>
      <c r="J221" s="131"/>
      <c r="K221" s="131"/>
      <c r="L221" s="131"/>
    </row>
    <row r="222" spans="1:12" ht="15.75" customHeight="1">
      <c r="A222" s="130"/>
      <c r="B222" s="130"/>
      <c r="C222" s="131"/>
      <c r="D222" s="131"/>
      <c r="E222" s="131"/>
      <c r="F222" s="131"/>
      <c r="G222" s="131"/>
      <c r="H222" s="131"/>
      <c r="I222" s="131"/>
      <c r="J222" s="131"/>
      <c r="K222" s="131"/>
      <c r="L222" s="131"/>
    </row>
    <row r="223" spans="1:12" ht="15.75" customHeight="1">
      <c r="A223" s="130"/>
      <c r="B223" s="130"/>
      <c r="C223" s="131"/>
      <c r="D223" s="131"/>
      <c r="E223" s="131"/>
      <c r="F223" s="131"/>
      <c r="G223" s="131"/>
      <c r="H223" s="131"/>
      <c r="I223" s="131"/>
      <c r="J223" s="131"/>
      <c r="K223" s="131"/>
      <c r="L223" s="131"/>
    </row>
    <row r="224" spans="1:12" ht="15.75" customHeight="1">
      <c r="A224" s="130"/>
      <c r="B224" s="130"/>
      <c r="C224" s="131"/>
      <c r="D224" s="131"/>
      <c r="E224" s="131"/>
      <c r="F224" s="131"/>
      <c r="G224" s="131"/>
      <c r="H224" s="131"/>
      <c r="I224" s="131"/>
      <c r="J224" s="131"/>
      <c r="K224" s="131"/>
      <c r="L224" s="131"/>
    </row>
    <row r="225" spans="1:12" ht="15.75" customHeight="1">
      <c r="A225" s="130"/>
      <c r="B225" s="130"/>
      <c r="C225" s="131"/>
      <c r="D225" s="131"/>
      <c r="E225" s="131"/>
      <c r="F225" s="131"/>
      <c r="G225" s="131"/>
      <c r="H225" s="131"/>
      <c r="I225" s="131"/>
      <c r="J225" s="131"/>
      <c r="K225" s="131"/>
      <c r="L225" s="131"/>
    </row>
    <row r="226" spans="1:12" ht="15.75" customHeight="1">
      <c r="A226" s="130"/>
      <c r="B226" s="130"/>
      <c r="C226" s="131"/>
      <c r="D226" s="131"/>
      <c r="E226" s="131"/>
      <c r="F226" s="131"/>
      <c r="G226" s="131"/>
      <c r="H226" s="131"/>
      <c r="I226" s="131"/>
      <c r="J226" s="131"/>
      <c r="K226" s="131"/>
      <c r="L226" s="131"/>
    </row>
    <row r="227" spans="1:12" ht="15.75" customHeight="1">
      <c r="A227" s="130"/>
      <c r="B227" s="130"/>
      <c r="C227" s="131"/>
      <c r="D227" s="131"/>
      <c r="E227" s="131"/>
      <c r="F227" s="131"/>
      <c r="G227" s="131"/>
      <c r="H227" s="131"/>
      <c r="I227" s="131"/>
      <c r="J227" s="131"/>
      <c r="K227" s="131"/>
      <c r="L227" s="131"/>
    </row>
    <row r="228" spans="1:12" ht="15.75" customHeight="1">
      <c r="A228" s="130"/>
      <c r="B228" s="130"/>
      <c r="C228" s="131"/>
      <c r="D228" s="131"/>
      <c r="E228" s="131"/>
      <c r="F228" s="131"/>
      <c r="G228" s="131"/>
      <c r="H228" s="131"/>
      <c r="I228" s="131"/>
      <c r="J228" s="131"/>
      <c r="K228" s="131"/>
      <c r="L228" s="131"/>
    </row>
    <row r="229" spans="1:12" ht="15.75" customHeight="1">
      <c r="A229" s="130"/>
      <c r="B229" s="130"/>
      <c r="C229" s="131"/>
      <c r="D229" s="131"/>
      <c r="E229" s="131"/>
      <c r="F229" s="131"/>
      <c r="G229" s="131"/>
      <c r="H229" s="131"/>
      <c r="I229" s="131"/>
      <c r="J229" s="131"/>
      <c r="K229" s="131"/>
      <c r="L229" s="131"/>
    </row>
    <row r="230" spans="1:12" ht="15.75" customHeight="1">
      <c r="A230" s="130"/>
      <c r="B230" s="130"/>
      <c r="C230" s="131"/>
      <c r="D230" s="131"/>
      <c r="E230" s="131"/>
      <c r="F230" s="131"/>
      <c r="G230" s="131"/>
      <c r="H230" s="131"/>
      <c r="I230" s="131"/>
      <c r="J230" s="131"/>
      <c r="K230" s="131"/>
      <c r="L230" s="131"/>
    </row>
    <row r="231" spans="1:12" ht="15.75" customHeight="1">
      <c r="A231" s="130"/>
      <c r="B231" s="130"/>
      <c r="C231" s="131"/>
      <c r="D231" s="131"/>
      <c r="E231" s="131"/>
      <c r="F231" s="131"/>
      <c r="G231" s="131"/>
      <c r="H231" s="131"/>
      <c r="I231" s="131"/>
      <c r="J231" s="131"/>
      <c r="K231" s="131"/>
      <c r="L231" s="131"/>
    </row>
    <row r="232" spans="1:12" ht="15.75" customHeight="1">
      <c r="A232" s="130"/>
      <c r="B232" s="130"/>
      <c r="C232" s="131"/>
      <c r="D232" s="131"/>
      <c r="E232" s="131"/>
      <c r="F232" s="131"/>
      <c r="G232" s="131"/>
      <c r="H232" s="131"/>
      <c r="I232" s="131"/>
      <c r="J232" s="131"/>
      <c r="K232" s="131"/>
      <c r="L232" s="131"/>
    </row>
    <row r="233" spans="1:12" ht="15.75" customHeight="1">
      <c r="A233" s="130"/>
      <c r="B233" s="130"/>
      <c r="C233" s="131"/>
      <c r="D233" s="131"/>
      <c r="E233" s="131"/>
      <c r="F233" s="131"/>
      <c r="G233" s="131"/>
      <c r="H233" s="131"/>
      <c r="I233" s="131"/>
      <c r="J233" s="131"/>
      <c r="K233" s="131"/>
      <c r="L233" s="131"/>
    </row>
    <row r="234" spans="1:12" ht="15.75" customHeight="1">
      <c r="A234" s="130"/>
      <c r="B234" s="130"/>
      <c r="C234" s="131"/>
      <c r="D234" s="131"/>
      <c r="E234" s="131"/>
      <c r="F234" s="131"/>
      <c r="G234" s="131"/>
      <c r="H234" s="131"/>
      <c r="I234" s="131"/>
      <c r="J234" s="131"/>
      <c r="K234" s="131"/>
      <c r="L234" s="131"/>
    </row>
    <row r="235" spans="1:12" ht="15.75" customHeight="1">
      <c r="A235" s="130"/>
      <c r="B235" s="130"/>
      <c r="C235" s="131"/>
      <c r="D235" s="131"/>
      <c r="E235" s="131"/>
      <c r="F235" s="131"/>
      <c r="G235" s="131"/>
      <c r="H235" s="131"/>
      <c r="I235" s="131"/>
      <c r="J235" s="131"/>
      <c r="K235" s="131"/>
      <c r="L235" s="131"/>
    </row>
    <row r="236" spans="1:12" ht="15.75" customHeight="1">
      <c r="A236" s="130"/>
      <c r="B236" s="130"/>
      <c r="C236" s="131"/>
      <c r="D236" s="131"/>
      <c r="E236" s="131"/>
      <c r="F236" s="131"/>
      <c r="G236" s="131"/>
      <c r="H236" s="131"/>
      <c r="I236" s="131"/>
      <c r="J236" s="131"/>
      <c r="K236" s="131"/>
      <c r="L236" s="131"/>
    </row>
    <row r="237" spans="1:12" ht="15.75" customHeight="1">
      <c r="A237" s="130"/>
      <c r="B237" s="130"/>
      <c r="C237" s="131"/>
      <c r="D237" s="131"/>
      <c r="E237" s="131"/>
      <c r="F237" s="131"/>
      <c r="G237" s="131"/>
      <c r="H237" s="131"/>
      <c r="I237" s="131"/>
      <c r="J237" s="131"/>
      <c r="K237" s="131"/>
      <c r="L237" s="131"/>
    </row>
    <row r="238" spans="1:12" ht="15.75" customHeight="1">
      <c r="A238" s="130"/>
      <c r="B238" s="130"/>
      <c r="C238" s="131"/>
      <c r="D238" s="131"/>
      <c r="E238" s="131"/>
      <c r="F238" s="131"/>
      <c r="G238" s="131"/>
      <c r="H238" s="131"/>
      <c r="I238" s="131"/>
      <c r="J238" s="131"/>
      <c r="K238" s="131"/>
      <c r="L238" s="131"/>
    </row>
    <row r="239" spans="1:12" ht="15.75" customHeight="1">
      <c r="A239" s="130"/>
      <c r="B239" s="130"/>
      <c r="C239" s="131"/>
      <c r="D239" s="131"/>
      <c r="E239" s="131"/>
      <c r="F239" s="131"/>
      <c r="G239" s="131"/>
      <c r="H239" s="131"/>
      <c r="I239" s="131"/>
      <c r="J239" s="131"/>
      <c r="K239" s="131"/>
      <c r="L239" s="131"/>
    </row>
    <row r="240" spans="1:12" ht="15.75" customHeight="1">
      <c r="A240" s="130"/>
      <c r="B240" s="130"/>
      <c r="C240" s="131"/>
      <c r="D240" s="131"/>
      <c r="E240" s="131"/>
      <c r="F240" s="131"/>
      <c r="G240" s="131"/>
      <c r="H240" s="131"/>
      <c r="I240" s="131"/>
      <c r="J240" s="131"/>
      <c r="K240" s="131"/>
      <c r="L240" s="131"/>
    </row>
    <row r="241" spans="1:12" ht="15.75" customHeight="1">
      <c r="A241" s="130"/>
      <c r="B241" s="130"/>
      <c r="C241" s="131"/>
      <c r="D241" s="131"/>
      <c r="E241" s="131"/>
      <c r="F241" s="131"/>
      <c r="G241" s="131"/>
      <c r="H241" s="131"/>
      <c r="I241" s="131"/>
      <c r="J241" s="131"/>
      <c r="K241" s="131"/>
      <c r="L241" s="131"/>
    </row>
    <row r="242" spans="1:12" ht="15.75" customHeight="1">
      <c r="A242" s="130"/>
      <c r="B242" s="130"/>
      <c r="C242" s="131"/>
      <c r="D242" s="131"/>
      <c r="E242" s="131"/>
      <c r="F242" s="131"/>
      <c r="G242" s="131"/>
      <c r="H242" s="131"/>
      <c r="I242" s="131"/>
      <c r="J242" s="131"/>
      <c r="K242" s="131"/>
      <c r="L242" s="131"/>
    </row>
    <row r="243" spans="1:12" ht="15.75" customHeight="1">
      <c r="A243" s="130"/>
      <c r="B243" s="130"/>
      <c r="C243" s="131"/>
      <c r="D243" s="131"/>
      <c r="E243" s="131"/>
      <c r="F243" s="131"/>
      <c r="G243" s="131"/>
      <c r="H243" s="131"/>
      <c r="I243" s="131"/>
      <c r="J243" s="131"/>
      <c r="K243" s="131"/>
      <c r="L243" s="131"/>
    </row>
    <row r="244" spans="1:12" ht="15.75" customHeight="1">
      <c r="A244" s="130"/>
      <c r="B244" s="130"/>
      <c r="C244" s="131"/>
      <c r="D244" s="131"/>
      <c r="E244" s="131"/>
      <c r="F244" s="131"/>
      <c r="G244" s="131"/>
      <c r="H244" s="131"/>
      <c r="I244" s="131"/>
      <c r="J244" s="131"/>
      <c r="K244" s="131"/>
      <c r="L244" s="131"/>
    </row>
    <row r="245" spans="1:12" ht="15.75" customHeight="1">
      <c r="A245" s="130"/>
      <c r="B245" s="130"/>
      <c r="C245" s="131"/>
      <c r="D245" s="131"/>
      <c r="E245" s="131"/>
      <c r="F245" s="131"/>
      <c r="G245" s="131"/>
      <c r="H245" s="131"/>
      <c r="I245" s="131"/>
      <c r="J245" s="131"/>
      <c r="K245" s="131"/>
      <c r="L245" s="131"/>
    </row>
    <row r="246" spans="1:12" ht="15.75" customHeight="1">
      <c r="A246" s="130"/>
      <c r="B246" s="130"/>
      <c r="C246" s="131"/>
      <c r="D246" s="131"/>
      <c r="E246" s="131"/>
      <c r="F246" s="131"/>
      <c r="G246" s="131"/>
      <c r="H246" s="131"/>
      <c r="I246" s="131"/>
      <c r="J246" s="131"/>
      <c r="K246" s="131"/>
      <c r="L246" s="131"/>
    </row>
    <row r="247" spans="1:12" ht="15.75" customHeight="1">
      <c r="A247" s="130"/>
      <c r="B247" s="130"/>
      <c r="C247" s="131"/>
      <c r="D247" s="131"/>
      <c r="E247" s="131"/>
      <c r="F247" s="131"/>
      <c r="G247" s="131"/>
      <c r="H247" s="131"/>
      <c r="I247" s="131"/>
      <c r="J247" s="131"/>
      <c r="K247" s="131"/>
      <c r="L247" s="131"/>
    </row>
    <row r="248" spans="1:12" ht="15.75" customHeight="1">
      <c r="A248" s="130"/>
      <c r="B248" s="130"/>
      <c r="C248" s="131"/>
      <c r="D248" s="131"/>
      <c r="E248" s="131"/>
      <c r="F248" s="131"/>
      <c r="G248" s="131"/>
      <c r="H248" s="131"/>
      <c r="I248" s="131"/>
      <c r="J248" s="131"/>
      <c r="K248" s="131"/>
      <c r="L248" s="131"/>
    </row>
    <row r="249" spans="1:12" ht="15.75" customHeight="1">
      <c r="A249" s="130"/>
      <c r="B249" s="130"/>
      <c r="C249" s="131"/>
      <c r="D249" s="131"/>
      <c r="E249" s="131"/>
      <c r="F249" s="131"/>
      <c r="G249" s="131"/>
      <c r="H249" s="131"/>
      <c r="I249" s="131"/>
      <c r="J249" s="131"/>
      <c r="K249" s="131"/>
      <c r="L249" s="131"/>
    </row>
    <row r="250" spans="1:12" ht="15.75" customHeight="1">
      <c r="A250" s="130"/>
      <c r="B250" s="130"/>
      <c r="C250" s="131"/>
      <c r="D250" s="131"/>
      <c r="E250" s="131"/>
      <c r="F250" s="131"/>
      <c r="G250" s="131"/>
      <c r="H250" s="131"/>
      <c r="I250" s="131"/>
      <c r="J250" s="131"/>
      <c r="K250" s="131"/>
      <c r="L250" s="131"/>
    </row>
    <row r="251" spans="1:12" ht="15.75" customHeight="1">
      <c r="A251" s="130"/>
      <c r="B251" s="130"/>
      <c r="C251" s="131"/>
      <c r="D251" s="131"/>
      <c r="E251" s="131"/>
      <c r="F251" s="131"/>
      <c r="G251" s="131"/>
      <c r="H251" s="131"/>
      <c r="I251" s="131"/>
      <c r="J251" s="131"/>
      <c r="K251" s="131"/>
      <c r="L251" s="131"/>
    </row>
    <row r="252" spans="1:12" ht="15.75" customHeight="1">
      <c r="A252" s="130"/>
      <c r="B252" s="130"/>
      <c r="C252" s="131"/>
      <c r="D252" s="131"/>
      <c r="E252" s="131"/>
      <c r="F252" s="131"/>
      <c r="G252" s="131"/>
      <c r="H252" s="131"/>
      <c r="I252" s="131"/>
      <c r="J252" s="131"/>
      <c r="K252" s="131"/>
      <c r="L252" s="131"/>
    </row>
    <row r="253" spans="1:12" ht="15.75" customHeight="1">
      <c r="A253" s="130"/>
      <c r="B253" s="130"/>
      <c r="C253" s="131"/>
      <c r="D253" s="131"/>
      <c r="E253" s="131"/>
      <c r="F253" s="131"/>
      <c r="G253" s="131"/>
      <c r="H253" s="131"/>
      <c r="I253" s="131"/>
      <c r="J253" s="131"/>
      <c r="K253" s="131"/>
      <c r="L253" s="131"/>
    </row>
    <row r="254" spans="1:12" ht="15.75" customHeight="1">
      <c r="A254" s="130"/>
      <c r="B254" s="130"/>
      <c r="C254" s="131"/>
      <c r="D254" s="131"/>
      <c r="E254" s="131"/>
      <c r="F254" s="131"/>
      <c r="G254" s="131"/>
      <c r="H254" s="131"/>
      <c r="I254" s="131"/>
      <c r="J254" s="131"/>
      <c r="K254" s="131"/>
      <c r="L254" s="131"/>
    </row>
    <row r="255" spans="1:12" ht="15.75" customHeight="1">
      <c r="A255" s="130"/>
      <c r="B255" s="130"/>
      <c r="C255" s="131"/>
      <c r="D255" s="131"/>
      <c r="E255" s="131"/>
      <c r="F255" s="131"/>
      <c r="G255" s="131"/>
      <c r="H255" s="131"/>
      <c r="I255" s="131"/>
      <c r="J255" s="131"/>
      <c r="K255" s="131"/>
      <c r="L255" s="131"/>
    </row>
    <row r="256" spans="1:12" ht="15.75" customHeight="1">
      <c r="A256" s="130"/>
      <c r="B256" s="130"/>
      <c r="C256" s="131"/>
      <c r="D256" s="131"/>
      <c r="E256" s="131"/>
      <c r="F256" s="131"/>
      <c r="G256" s="131"/>
      <c r="H256" s="131"/>
      <c r="I256" s="131"/>
      <c r="J256" s="131"/>
      <c r="K256" s="131"/>
      <c r="L256" s="131"/>
    </row>
    <row r="257" spans="1:12" ht="15.75" customHeight="1">
      <c r="A257" s="130"/>
      <c r="B257" s="130"/>
      <c r="C257" s="131"/>
      <c r="D257" s="131"/>
      <c r="E257" s="131"/>
      <c r="F257" s="131"/>
      <c r="G257" s="131"/>
      <c r="H257" s="131"/>
      <c r="I257" s="131"/>
      <c r="J257" s="131"/>
      <c r="K257" s="131"/>
      <c r="L257" s="131"/>
    </row>
    <row r="258" spans="1:12" ht="15.75" customHeight="1">
      <c r="A258" s="130"/>
      <c r="B258" s="130"/>
      <c r="C258" s="131"/>
      <c r="D258" s="131"/>
      <c r="E258" s="131"/>
      <c r="F258" s="131"/>
      <c r="G258" s="131"/>
      <c r="H258" s="131"/>
      <c r="I258" s="131"/>
      <c r="J258" s="131"/>
      <c r="K258" s="131"/>
      <c r="L258" s="131"/>
    </row>
    <row r="259" spans="1:12" ht="15.75" customHeight="1">
      <c r="A259" s="130"/>
      <c r="B259" s="130"/>
      <c r="C259" s="131"/>
      <c r="D259" s="131"/>
      <c r="E259" s="131"/>
      <c r="F259" s="131"/>
      <c r="G259" s="131"/>
      <c r="H259" s="131"/>
      <c r="I259" s="131"/>
      <c r="J259" s="131"/>
      <c r="K259" s="131"/>
      <c r="L259" s="131"/>
    </row>
    <row r="260" spans="1:12" ht="15.75" customHeight="1">
      <c r="A260" s="130"/>
      <c r="B260" s="130"/>
      <c r="C260" s="131"/>
      <c r="D260" s="131"/>
      <c r="E260" s="131"/>
      <c r="F260" s="131"/>
      <c r="G260" s="131"/>
      <c r="H260" s="131"/>
      <c r="I260" s="131"/>
      <c r="J260" s="131"/>
      <c r="K260" s="131"/>
      <c r="L260" s="131"/>
    </row>
    <row r="261" spans="1:12" ht="15.75" customHeight="1">
      <c r="A261" s="130"/>
      <c r="B261" s="130"/>
      <c r="C261" s="131"/>
      <c r="D261" s="131"/>
      <c r="E261" s="131"/>
      <c r="F261" s="131"/>
      <c r="G261" s="131"/>
      <c r="H261" s="131"/>
      <c r="I261" s="131"/>
      <c r="J261" s="131"/>
      <c r="K261" s="131"/>
      <c r="L261" s="131"/>
    </row>
    <row r="262" spans="1:12" ht="15.75" customHeight="1">
      <c r="A262" s="130"/>
      <c r="B262" s="130"/>
      <c r="C262" s="131"/>
      <c r="D262" s="131"/>
      <c r="E262" s="131"/>
      <c r="F262" s="131"/>
      <c r="G262" s="131"/>
      <c r="H262" s="131"/>
      <c r="I262" s="131"/>
      <c r="J262" s="131"/>
      <c r="K262" s="131"/>
      <c r="L262" s="131"/>
    </row>
    <row r="263" spans="1:12" ht="15.75" customHeight="1">
      <c r="A263" s="130"/>
      <c r="B263" s="130"/>
      <c r="C263" s="131"/>
      <c r="D263" s="131"/>
      <c r="E263" s="131"/>
      <c r="F263" s="131"/>
      <c r="G263" s="131"/>
      <c r="H263" s="131"/>
      <c r="I263" s="131"/>
      <c r="J263" s="131"/>
      <c r="K263" s="131"/>
      <c r="L263" s="131"/>
    </row>
    <row r="264" spans="1:12" ht="15.75" customHeight="1">
      <c r="A264" s="130"/>
      <c r="B264" s="130"/>
      <c r="C264" s="131"/>
      <c r="D264" s="131"/>
      <c r="E264" s="131"/>
      <c r="F264" s="131"/>
      <c r="G264" s="131"/>
      <c r="H264" s="131"/>
      <c r="I264" s="131"/>
      <c r="J264" s="131"/>
      <c r="K264" s="131"/>
      <c r="L264" s="131"/>
    </row>
    <row r="265" spans="1:12" ht="15.75" customHeight="1">
      <c r="A265" s="130"/>
      <c r="B265" s="130"/>
      <c r="C265" s="131"/>
      <c r="D265" s="131"/>
      <c r="E265" s="131"/>
      <c r="F265" s="131"/>
      <c r="G265" s="131"/>
      <c r="H265" s="131"/>
      <c r="I265" s="131"/>
      <c r="J265" s="131"/>
      <c r="K265" s="131"/>
      <c r="L265" s="131"/>
    </row>
    <row r="266" spans="1:12" ht="15.75" customHeight="1">
      <c r="A266" s="130"/>
      <c r="B266" s="130"/>
      <c r="C266" s="131"/>
      <c r="D266" s="131"/>
      <c r="E266" s="131"/>
      <c r="F266" s="131"/>
      <c r="G266" s="131"/>
      <c r="H266" s="131"/>
      <c r="I266" s="131"/>
      <c r="J266" s="131"/>
      <c r="K266" s="131"/>
      <c r="L266" s="131"/>
    </row>
    <row r="267" spans="1:12" ht="15.75" customHeight="1">
      <c r="A267" s="130"/>
      <c r="B267" s="130"/>
      <c r="C267" s="131"/>
      <c r="D267" s="131"/>
      <c r="E267" s="131"/>
      <c r="F267" s="131"/>
      <c r="G267" s="131"/>
      <c r="H267" s="131"/>
      <c r="I267" s="131"/>
      <c r="J267" s="131"/>
      <c r="K267" s="131"/>
      <c r="L267" s="131"/>
    </row>
    <row r="268" spans="1:12" ht="15.75" customHeight="1">
      <c r="A268" s="130"/>
      <c r="B268" s="130"/>
      <c r="C268" s="131"/>
      <c r="D268" s="131"/>
      <c r="E268" s="131"/>
      <c r="F268" s="131"/>
      <c r="G268" s="131"/>
      <c r="H268" s="131"/>
      <c r="I268" s="131"/>
      <c r="J268" s="131"/>
      <c r="K268" s="131"/>
      <c r="L268" s="131"/>
    </row>
    <row r="269" spans="1:12" ht="15.75" customHeight="1">
      <c r="A269" s="130"/>
      <c r="B269" s="130"/>
      <c r="C269" s="131"/>
      <c r="D269" s="131"/>
      <c r="E269" s="131"/>
      <c r="F269" s="131"/>
      <c r="G269" s="131"/>
      <c r="H269" s="131"/>
      <c r="I269" s="131"/>
      <c r="J269" s="131"/>
      <c r="K269" s="131"/>
      <c r="L269" s="131"/>
    </row>
    <row r="270" spans="1:12" ht="15.75" customHeight="1">
      <c r="A270" s="130"/>
      <c r="B270" s="130"/>
      <c r="C270" s="131"/>
      <c r="D270" s="131"/>
      <c r="E270" s="131"/>
      <c r="F270" s="131"/>
      <c r="G270" s="131"/>
      <c r="H270" s="131"/>
      <c r="I270" s="131"/>
      <c r="J270" s="131"/>
      <c r="K270" s="131"/>
      <c r="L270" s="131"/>
    </row>
    <row r="271" spans="1:12" ht="15.75" customHeight="1">
      <c r="A271" s="130"/>
      <c r="B271" s="130"/>
      <c r="C271" s="131"/>
      <c r="D271" s="131"/>
      <c r="E271" s="131"/>
      <c r="F271" s="131"/>
      <c r="G271" s="131"/>
      <c r="H271" s="131"/>
      <c r="I271" s="131"/>
      <c r="J271" s="131"/>
      <c r="K271" s="131"/>
      <c r="L271" s="131"/>
    </row>
    <row r="272" spans="1:12" ht="15.75" customHeight="1">
      <c r="A272" s="130"/>
      <c r="B272" s="130"/>
      <c r="C272" s="131"/>
      <c r="D272" s="131"/>
      <c r="E272" s="131"/>
      <c r="F272" s="131"/>
      <c r="G272" s="131"/>
      <c r="H272" s="131"/>
      <c r="I272" s="131"/>
      <c r="J272" s="131"/>
      <c r="K272" s="131"/>
      <c r="L272" s="131"/>
    </row>
    <row r="273" spans="1:12" ht="15.75" customHeight="1">
      <c r="A273" s="130"/>
      <c r="B273" s="130"/>
      <c r="C273" s="131"/>
      <c r="D273" s="131"/>
      <c r="E273" s="131"/>
      <c r="F273" s="131"/>
      <c r="G273" s="131"/>
      <c r="H273" s="131"/>
      <c r="I273" s="131"/>
      <c r="J273" s="131"/>
      <c r="K273" s="131"/>
      <c r="L273" s="131"/>
    </row>
    <row r="274" spans="1:12" ht="15.75" customHeight="1">
      <c r="A274" s="130"/>
      <c r="B274" s="130"/>
      <c r="C274" s="131"/>
      <c r="D274" s="131"/>
      <c r="E274" s="131"/>
      <c r="F274" s="131"/>
      <c r="G274" s="131"/>
      <c r="H274" s="131"/>
      <c r="I274" s="131"/>
      <c r="J274" s="131"/>
      <c r="K274" s="131"/>
      <c r="L274" s="131"/>
    </row>
    <row r="275" spans="1:12" ht="15.75" customHeight="1">
      <c r="A275" s="130"/>
      <c r="B275" s="130"/>
      <c r="C275" s="131"/>
      <c r="D275" s="131"/>
      <c r="E275" s="131"/>
      <c r="F275" s="131"/>
      <c r="G275" s="131"/>
      <c r="H275" s="131"/>
      <c r="I275" s="131"/>
      <c r="J275" s="131"/>
      <c r="K275" s="131"/>
      <c r="L275" s="131"/>
    </row>
    <row r="276" spans="1:12" ht="15.75" customHeight="1">
      <c r="A276" s="130"/>
      <c r="B276" s="130"/>
      <c r="C276" s="131"/>
      <c r="D276" s="131"/>
      <c r="E276" s="131"/>
      <c r="F276" s="131"/>
      <c r="G276" s="131"/>
      <c r="H276" s="131"/>
      <c r="I276" s="131"/>
      <c r="J276" s="131"/>
      <c r="K276" s="131"/>
      <c r="L276" s="131"/>
    </row>
    <row r="277" spans="1:12" ht="15.75" customHeight="1">
      <c r="A277" s="130"/>
      <c r="B277" s="130"/>
      <c r="C277" s="131"/>
      <c r="D277" s="131"/>
      <c r="E277" s="131"/>
      <c r="F277" s="131"/>
      <c r="G277" s="131"/>
      <c r="H277" s="131"/>
      <c r="I277" s="131"/>
      <c r="J277" s="131"/>
      <c r="K277" s="131"/>
      <c r="L277" s="131"/>
    </row>
    <row r="278" spans="1:12" ht="15.75" customHeight="1">
      <c r="A278" s="130"/>
      <c r="B278" s="130"/>
      <c r="C278" s="131"/>
      <c r="D278" s="131"/>
      <c r="E278" s="131"/>
      <c r="F278" s="131"/>
      <c r="G278" s="131"/>
      <c r="H278" s="131"/>
      <c r="I278" s="131"/>
      <c r="J278" s="131"/>
      <c r="K278" s="131"/>
      <c r="L278" s="131"/>
    </row>
    <row r="279" spans="1:12" ht="15.75" customHeight="1">
      <c r="A279" s="130"/>
      <c r="B279" s="130"/>
      <c r="C279" s="131"/>
      <c r="D279" s="131"/>
      <c r="E279" s="131"/>
      <c r="F279" s="131"/>
      <c r="G279" s="131"/>
      <c r="H279" s="131"/>
      <c r="I279" s="131"/>
      <c r="J279" s="131"/>
      <c r="K279" s="131"/>
      <c r="L279" s="131"/>
    </row>
    <row r="280" spans="1:12" ht="15.75" customHeight="1">
      <c r="A280" s="130"/>
      <c r="B280" s="130"/>
      <c r="C280" s="131"/>
      <c r="D280" s="131"/>
      <c r="E280" s="131"/>
      <c r="F280" s="131"/>
      <c r="G280" s="131"/>
      <c r="H280" s="131"/>
      <c r="I280" s="131"/>
      <c r="J280" s="131"/>
      <c r="K280" s="131"/>
      <c r="L280" s="131"/>
    </row>
    <row r="281" spans="1:12" ht="15.75" customHeight="1">
      <c r="A281" s="130"/>
      <c r="B281" s="130"/>
      <c r="C281" s="131"/>
      <c r="D281" s="131"/>
      <c r="E281" s="131"/>
      <c r="F281" s="131"/>
      <c r="G281" s="131"/>
      <c r="H281" s="131"/>
      <c r="I281" s="131"/>
      <c r="J281" s="131"/>
      <c r="K281" s="131"/>
      <c r="L281" s="131"/>
    </row>
    <row r="282" spans="1:12" ht="15.75" customHeight="1">
      <c r="A282" s="130"/>
      <c r="B282" s="130"/>
      <c r="C282" s="131"/>
      <c r="D282" s="131"/>
      <c r="E282" s="131"/>
      <c r="F282" s="131"/>
      <c r="G282" s="131"/>
      <c r="H282" s="131"/>
      <c r="I282" s="131"/>
      <c r="J282" s="131"/>
      <c r="K282" s="131"/>
      <c r="L282" s="131"/>
    </row>
    <row r="283" spans="1:12" ht="15.75" customHeight="1">
      <c r="A283" s="130"/>
      <c r="B283" s="130"/>
      <c r="C283" s="131"/>
      <c r="D283" s="131"/>
      <c r="E283" s="131"/>
      <c r="F283" s="131"/>
      <c r="G283" s="131"/>
      <c r="H283" s="131"/>
      <c r="I283" s="131"/>
      <c r="J283" s="131"/>
      <c r="K283" s="131"/>
      <c r="L283" s="131"/>
    </row>
    <row r="284" spans="1:12" ht="15.75" customHeight="1">
      <c r="A284" s="130"/>
      <c r="B284" s="130"/>
      <c r="C284" s="131"/>
      <c r="D284" s="131"/>
      <c r="E284" s="131"/>
      <c r="F284" s="131"/>
      <c r="G284" s="131"/>
      <c r="H284" s="131"/>
      <c r="I284" s="131"/>
      <c r="J284" s="131"/>
      <c r="K284" s="131"/>
      <c r="L284" s="131"/>
    </row>
    <row r="285" spans="1:12" ht="15.75" customHeight="1">
      <c r="A285" s="130"/>
      <c r="B285" s="130"/>
      <c r="C285" s="131"/>
      <c r="D285" s="131"/>
      <c r="E285" s="131"/>
      <c r="F285" s="131"/>
      <c r="G285" s="131"/>
      <c r="H285" s="131"/>
      <c r="I285" s="131"/>
      <c r="J285" s="131"/>
      <c r="K285" s="131"/>
      <c r="L285" s="131"/>
    </row>
    <row r="286" spans="1:12" ht="15.75" customHeight="1">
      <c r="A286" s="130"/>
      <c r="B286" s="130"/>
      <c r="C286" s="131"/>
      <c r="D286" s="131"/>
      <c r="E286" s="131"/>
      <c r="F286" s="131"/>
      <c r="G286" s="131"/>
      <c r="H286" s="131"/>
      <c r="I286" s="131"/>
      <c r="J286" s="131"/>
      <c r="K286" s="131"/>
      <c r="L286" s="131"/>
    </row>
    <row r="287" spans="1:12" ht="15.75" customHeight="1">
      <c r="A287" s="130"/>
      <c r="B287" s="130"/>
      <c r="C287" s="131"/>
      <c r="D287" s="131"/>
      <c r="E287" s="131"/>
      <c r="F287" s="131"/>
      <c r="G287" s="131"/>
      <c r="H287" s="131"/>
      <c r="I287" s="131"/>
      <c r="J287" s="131"/>
      <c r="K287" s="131"/>
      <c r="L287" s="131"/>
    </row>
    <row r="288" spans="1:12" ht="15.75" customHeight="1">
      <c r="A288" s="130"/>
      <c r="B288" s="130"/>
      <c r="C288" s="131"/>
      <c r="D288" s="131"/>
      <c r="E288" s="131"/>
      <c r="F288" s="131"/>
      <c r="G288" s="131"/>
      <c r="H288" s="131"/>
      <c r="I288" s="131"/>
      <c r="J288" s="131"/>
      <c r="K288" s="131"/>
      <c r="L288" s="131"/>
    </row>
    <row r="289" spans="1:12" ht="15.75" customHeight="1">
      <c r="A289" s="130"/>
      <c r="B289" s="130"/>
      <c r="C289" s="131"/>
      <c r="D289" s="131"/>
      <c r="E289" s="131"/>
      <c r="F289" s="131"/>
      <c r="G289" s="131"/>
      <c r="H289" s="131"/>
      <c r="I289" s="131"/>
      <c r="J289" s="131"/>
      <c r="K289" s="131"/>
      <c r="L289" s="131"/>
    </row>
    <row r="290" spans="1:12" ht="15.75" customHeight="1">
      <c r="A290" s="130"/>
      <c r="B290" s="130"/>
      <c r="C290" s="131"/>
      <c r="D290" s="131"/>
      <c r="E290" s="131"/>
      <c r="F290" s="131"/>
      <c r="G290" s="131"/>
      <c r="H290" s="131"/>
      <c r="I290" s="131"/>
      <c r="J290" s="131"/>
      <c r="K290" s="131"/>
      <c r="L290" s="131"/>
    </row>
    <row r="291" spans="1:12" ht="15.75" customHeight="1">
      <c r="A291" s="130"/>
      <c r="B291" s="130"/>
      <c r="C291" s="131"/>
      <c r="D291" s="131"/>
      <c r="E291" s="131"/>
      <c r="F291" s="131"/>
      <c r="G291" s="131"/>
      <c r="H291" s="131"/>
      <c r="I291" s="131"/>
      <c r="J291" s="131"/>
      <c r="K291" s="131"/>
      <c r="L291" s="131"/>
    </row>
    <row r="292" spans="1:12" ht="15.75" customHeight="1">
      <c r="A292" s="130"/>
      <c r="B292" s="130"/>
      <c r="C292" s="131"/>
      <c r="D292" s="131"/>
      <c r="E292" s="131"/>
      <c r="F292" s="131"/>
      <c r="G292" s="131"/>
      <c r="H292" s="131"/>
      <c r="I292" s="131"/>
      <c r="J292" s="131"/>
      <c r="K292" s="131"/>
      <c r="L292" s="131"/>
    </row>
    <row r="293" spans="1:12" ht="15.75" customHeight="1">
      <c r="A293" s="130"/>
      <c r="B293" s="130"/>
      <c r="C293" s="131"/>
      <c r="D293" s="131"/>
      <c r="E293" s="131"/>
      <c r="F293" s="131"/>
      <c r="G293" s="131"/>
      <c r="H293" s="131"/>
      <c r="I293" s="131"/>
      <c r="J293" s="131"/>
      <c r="K293" s="131"/>
      <c r="L293" s="131"/>
    </row>
    <row r="294" spans="1:12" ht="15.75" customHeight="1">
      <c r="A294" s="130"/>
      <c r="B294" s="130"/>
      <c r="C294" s="131"/>
      <c r="D294" s="131"/>
      <c r="E294" s="131"/>
      <c r="F294" s="131"/>
      <c r="G294" s="131"/>
      <c r="H294" s="131"/>
      <c r="I294" s="131"/>
      <c r="J294" s="131"/>
      <c r="K294" s="131"/>
      <c r="L294" s="131"/>
    </row>
    <row r="295" spans="1:12" ht="15.75" customHeight="1">
      <c r="A295" s="130"/>
      <c r="B295" s="130"/>
      <c r="C295" s="131"/>
      <c r="D295" s="131"/>
      <c r="E295" s="131"/>
      <c r="F295" s="131"/>
      <c r="G295" s="131"/>
      <c r="H295" s="131"/>
      <c r="I295" s="131"/>
      <c r="J295" s="131"/>
      <c r="K295" s="131"/>
      <c r="L295" s="131"/>
    </row>
    <row r="296" spans="1:12" ht="15.75" customHeight="1">
      <c r="A296" s="130"/>
      <c r="B296" s="130"/>
      <c r="C296" s="131"/>
      <c r="D296" s="131"/>
      <c r="E296" s="131"/>
      <c r="F296" s="131"/>
      <c r="G296" s="131"/>
      <c r="H296" s="131"/>
      <c r="I296" s="131"/>
      <c r="J296" s="131"/>
      <c r="K296" s="131"/>
      <c r="L296" s="131"/>
    </row>
    <row r="297" spans="1:12" ht="15.75" customHeight="1">
      <c r="A297" s="130"/>
      <c r="B297" s="130"/>
      <c r="C297" s="131"/>
      <c r="D297" s="131"/>
      <c r="E297" s="131"/>
      <c r="F297" s="131"/>
      <c r="G297" s="131"/>
      <c r="H297" s="131"/>
      <c r="I297" s="131"/>
      <c r="J297" s="131"/>
      <c r="K297" s="131"/>
      <c r="L297" s="131"/>
    </row>
    <row r="298" spans="1:12" ht="15.75" customHeight="1">
      <c r="A298" s="130"/>
      <c r="B298" s="130"/>
      <c r="C298" s="131"/>
      <c r="D298" s="131"/>
      <c r="E298" s="131"/>
      <c r="F298" s="131"/>
      <c r="G298" s="131"/>
      <c r="H298" s="131"/>
      <c r="I298" s="131"/>
      <c r="J298" s="131"/>
      <c r="K298" s="131"/>
      <c r="L298" s="131"/>
    </row>
    <row r="299" spans="1:12" ht="15.75" customHeight="1">
      <c r="A299" s="130"/>
      <c r="B299" s="130"/>
      <c r="C299" s="131"/>
      <c r="D299" s="131"/>
      <c r="E299" s="131"/>
      <c r="F299" s="131"/>
      <c r="G299" s="131"/>
      <c r="H299" s="131"/>
      <c r="I299" s="131"/>
      <c r="J299" s="131"/>
      <c r="K299" s="131"/>
      <c r="L299" s="131"/>
    </row>
    <row r="300" spans="1:12" ht="15.75" customHeight="1">
      <c r="A300" s="130"/>
      <c r="B300" s="130"/>
      <c r="C300" s="131"/>
      <c r="D300" s="131"/>
      <c r="E300" s="131"/>
      <c r="F300" s="131"/>
      <c r="G300" s="131"/>
      <c r="H300" s="131"/>
      <c r="I300" s="131"/>
      <c r="J300" s="131"/>
      <c r="K300" s="131"/>
      <c r="L300" s="131"/>
    </row>
    <row r="301" spans="1:12" ht="15.75" customHeight="1">
      <c r="A301" s="130"/>
      <c r="B301" s="130"/>
      <c r="C301" s="131"/>
      <c r="D301" s="131"/>
      <c r="E301" s="131"/>
      <c r="F301" s="131"/>
      <c r="G301" s="131"/>
      <c r="H301" s="131"/>
      <c r="I301" s="131"/>
      <c r="J301" s="131"/>
      <c r="K301" s="131"/>
      <c r="L301" s="131"/>
    </row>
    <row r="302" spans="1:12" ht="15.75" customHeight="1">
      <c r="A302" s="130"/>
      <c r="B302" s="130"/>
      <c r="C302" s="131"/>
      <c r="D302" s="131"/>
      <c r="E302" s="131"/>
      <c r="F302" s="131"/>
      <c r="G302" s="131"/>
      <c r="H302" s="131"/>
      <c r="I302" s="131"/>
      <c r="J302" s="131"/>
      <c r="K302" s="131"/>
      <c r="L302" s="131"/>
    </row>
    <row r="303" spans="1:12" ht="15.75" customHeight="1">
      <c r="A303" s="130"/>
      <c r="B303" s="130"/>
      <c r="C303" s="131"/>
      <c r="D303" s="131"/>
      <c r="E303" s="131"/>
      <c r="F303" s="131"/>
      <c r="G303" s="131"/>
      <c r="H303" s="131"/>
      <c r="I303" s="131"/>
      <c r="J303" s="131"/>
      <c r="K303" s="131"/>
      <c r="L303" s="131"/>
    </row>
    <row r="304" spans="1:12" ht="15.75" customHeight="1">
      <c r="A304" s="130"/>
      <c r="B304" s="130"/>
      <c r="C304" s="131"/>
      <c r="D304" s="131"/>
      <c r="E304" s="131"/>
      <c r="F304" s="131"/>
      <c r="G304" s="131"/>
      <c r="H304" s="131"/>
      <c r="I304" s="131"/>
      <c r="J304" s="131"/>
      <c r="K304" s="131"/>
      <c r="L304" s="131"/>
    </row>
    <row r="305" spans="1:12" ht="15.75" customHeight="1">
      <c r="A305" s="130"/>
      <c r="B305" s="130"/>
      <c r="C305" s="131"/>
      <c r="D305" s="131"/>
      <c r="E305" s="131"/>
      <c r="F305" s="131"/>
      <c r="G305" s="131"/>
      <c r="H305" s="131"/>
      <c r="I305" s="131"/>
      <c r="J305" s="131"/>
      <c r="K305" s="131"/>
      <c r="L305" s="131"/>
    </row>
    <row r="306" spans="1:12" ht="15.75" customHeight="1">
      <c r="A306" s="130"/>
      <c r="B306" s="130"/>
      <c r="C306" s="131"/>
      <c r="D306" s="131"/>
      <c r="E306" s="131"/>
      <c r="F306" s="131"/>
      <c r="G306" s="131"/>
      <c r="H306" s="131"/>
      <c r="I306" s="131"/>
      <c r="J306" s="131"/>
      <c r="K306" s="131"/>
      <c r="L306" s="131"/>
    </row>
    <row r="307" spans="1:12" ht="15.75" customHeight="1">
      <c r="A307" s="130"/>
      <c r="B307" s="130"/>
      <c r="C307" s="131"/>
      <c r="D307" s="131"/>
      <c r="E307" s="131"/>
      <c r="F307" s="131"/>
      <c r="G307" s="131"/>
      <c r="H307" s="131"/>
      <c r="I307" s="131"/>
      <c r="J307" s="131"/>
      <c r="K307" s="131"/>
      <c r="L307" s="131"/>
    </row>
    <row r="308" spans="1:12" ht="15.75" customHeight="1">
      <c r="A308" s="130"/>
      <c r="B308" s="130"/>
      <c r="C308" s="131"/>
      <c r="D308" s="131"/>
      <c r="E308" s="131"/>
      <c r="F308" s="131"/>
      <c r="G308" s="131"/>
      <c r="H308" s="131"/>
      <c r="I308" s="131"/>
      <c r="J308" s="131"/>
      <c r="K308" s="131"/>
      <c r="L308" s="131"/>
    </row>
    <row r="309" spans="1:12" ht="15.75" customHeight="1">
      <c r="A309" s="130"/>
      <c r="B309" s="130"/>
      <c r="C309" s="131"/>
      <c r="D309" s="131"/>
      <c r="E309" s="131"/>
      <c r="F309" s="131"/>
      <c r="G309" s="131"/>
      <c r="H309" s="131"/>
      <c r="I309" s="131"/>
      <c r="J309" s="131"/>
      <c r="K309" s="131"/>
      <c r="L309" s="131"/>
    </row>
    <row r="310" spans="1:12" ht="15.75" customHeight="1">
      <c r="A310" s="130"/>
      <c r="B310" s="130"/>
      <c r="C310" s="131"/>
      <c r="D310" s="131"/>
      <c r="E310" s="131"/>
      <c r="F310" s="131"/>
      <c r="G310" s="131"/>
      <c r="H310" s="131"/>
      <c r="I310" s="131"/>
      <c r="J310" s="131"/>
      <c r="K310" s="131"/>
      <c r="L310" s="131"/>
    </row>
    <row r="311" spans="1:12" ht="15.75" customHeight="1">
      <c r="A311" s="130"/>
      <c r="B311" s="130"/>
      <c r="C311" s="131"/>
      <c r="D311" s="131"/>
      <c r="E311" s="131"/>
      <c r="F311" s="131"/>
      <c r="G311" s="131"/>
      <c r="H311" s="131"/>
      <c r="I311" s="131"/>
      <c r="J311" s="131"/>
      <c r="K311" s="131"/>
      <c r="L311" s="131"/>
    </row>
    <row r="312" spans="1:12" ht="15.75" customHeight="1">
      <c r="A312" s="130"/>
      <c r="B312" s="130"/>
      <c r="C312" s="131"/>
      <c r="D312" s="131"/>
      <c r="E312" s="131"/>
      <c r="F312" s="131"/>
      <c r="G312" s="131"/>
      <c r="H312" s="131"/>
      <c r="I312" s="131"/>
      <c r="J312" s="131"/>
      <c r="K312" s="131"/>
      <c r="L312" s="131"/>
    </row>
    <row r="313" spans="1:12" ht="15.75" customHeight="1">
      <c r="A313" s="130"/>
      <c r="B313" s="130"/>
      <c r="C313" s="131"/>
      <c r="D313" s="131"/>
      <c r="E313" s="131"/>
      <c r="F313" s="131"/>
      <c r="G313" s="131"/>
      <c r="H313" s="131"/>
      <c r="I313" s="131"/>
      <c r="J313" s="131"/>
      <c r="K313" s="131"/>
      <c r="L313" s="131"/>
    </row>
    <row r="314" spans="1:12" ht="15.75" customHeight="1">
      <c r="A314" s="130"/>
      <c r="B314" s="130"/>
      <c r="C314" s="131"/>
      <c r="D314" s="131"/>
      <c r="E314" s="131"/>
      <c r="F314" s="131"/>
      <c r="G314" s="131"/>
      <c r="H314" s="131"/>
      <c r="I314" s="131"/>
      <c r="J314" s="131"/>
      <c r="K314" s="131"/>
      <c r="L314" s="131"/>
    </row>
    <row r="315" spans="1:12" ht="15.75" customHeight="1">
      <c r="A315" s="130"/>
      <c r="B315" s="130"/>
      <c r="C315" s="131"/>
      <c r="D315" s="131"/>
      <c r="E315" s="131"/>
      <c r="F315" s="131"/>
      <c r="G315" s="131"/>
      <c r="H315" s="131"/>
      <c r="I315" s="131"/>
      <c r="J315" s="131"/>
      <c r="K315" s="131"/>
      <c r="L315" s="131"/>
    </row>
    <row r="316" spans="1:12" ht="15.75" customHeight="1">
      <c r="A316" s="130"/>
      <c r="B316" s="130"/>
      <c r="C316" s="131"/>
      <c r="D316" s="131"/>
      <c r="E316" s="131"/>
      <c r="F316" s="131"/>
      <c r="G316" s="131"/>
      <c r="H316" s="131"/>
      <c r="I316" s="131"/>
      <c r="J316" s="131"/>
      <c r="K316" s="131"/>
      <c r="L316" s="131"/>
    </row>
    <row r="317" spans="1:12" ht="15.75" customHeight="1">
      <c r="A317" s="130"/>
      <c r="B317" s="130"/>
      <c r="C317" s="131"/>
      <c r="D317" s="131"/>
      <c r="E317" s="131"/>
      <c r="F317" s="131"/>
      <c r="G317" s="131"/>
      <c r="H317" s="131"/>
      <c r="I317" s="131"/>
      <c r="J317" s="131"/>
      <c r="K317" s="131"/>
      <c r="L317" s="131"/>
    </row>
    <row r="318" spans="1:12" ht="15.75" customHeight="1">
      <c r="A318" s="130"/>
      <c r="B318" s="130"/>
      <c r="C318" s="131"/>
      <c r="D318" s="131"/>
      <c r="E318" s="131"/>
      <c r="F318" s="131"/>
      <c r="G318" s="131"/>
      <c r="H318" s="131"/>
      <c r="I318" s="131"/>
      <c r="J318" s="131"/>
      <c r="K318" s="131"/>
      <c r="L318" s="131"/>
    </row>
    <row r="319" spans="1:12" ht="15.75" customHeight="1">
      <c r="A319" s="130"/>
      <c r="B319" s="130"/>
      <c r="C319" s="131"/>
      <c r="D319" s="131"/>
      <c r="E319" s="131"/>
      <c r="F319" s="131"/>
      <c r="G319" s="131"/>
      <c r="H319" s="131"/>
      <c r="I319" s="131"/>
      <c r="J319" s="131"/>
      <c r="K319" s="131"/>
      <c r="L319" s="131"/>
    </row>
    <row r="320" spans="1:12" ht="15.75" customHeight="1">
      <c r="A320" s="130"/>
      <c r="B320" s="130"/>
      <c r="C320" s="131"/>
      <c r="D320" s="131"/>
      <c r="E320" s="131"/>
      <c r="F320" s="131"/>
      <c r="G320" s="131"/>
      <c r="H320" s="131"/>
      <c r="I320" s="131"/>
      <c r="J320" s="131"/>
      <c r="K320" s="131"/>
      <c r="L320" s="131"/>
    </row>
    <row r="321" spans="1:12" ht="15.75" customHeight="1">
      <c r="A321" s="130"/>
      <c r="B321" s="130"/>
      <c r="C321" s="131"/>
      <c r="D321" s="131"/>
      <c r="E321" s="131"/>
      <c r="F321" s="131"/>
      <c r="G321" s="131"/>
      <c r="H321" s="131"/>
      <c r="I321" s="131"/>
      <c r="J321" s="131"/>
      <c r="K321" s="131"/>
      <c r="L321" s="131"/>
    </row>
    <row r="322" spans="1:12" ht="15.75" customHeight="1">
      <c r="A322" s="130"/>
      <c r="B322" s="130"/>
      <c r="C322" s="131"/>
      <c r="D322" s="131"/>
      <c r="E322" s="131"/>
      <c r="F322" s="131"/>
      <c r="G322" s="131"/>
      <c r="H322" s="131"/>
      <c r="I322" s="131"/>
      <c r="J322" s="131"/>
      <c r="K322" s="131"/>
      <c r="L322" s="131"/>
    </row>
    <row r="323" spans="1:12" ht="15.75" customHeight="1">
      <c r="A323" s="130"/>
      <c r="B323" s="130"/>
      <c r="C323" s="131"/>
      <c r="D323" s="131"/>
      <c r="E323" s="131"/>
      <c r="F323" s="131"/>
      <c r="G323" s="131"/>
      <c r="H323" s="131"/>
      <c r="I323" s="131"/>
      <c r="J323" s="131"/>
      <c r="K323" s="131"/>
      <c r="L323" s="131"/>
    </row>
    <row r="324" spans="1:12" ht="15.75" customHeight="1">
      <c r="A324" s="130"/>
      <c r="B324" s="130"/>
      <c r="C324" s="131"/>
      <c r="D324" s="131"/>
      <c r="E324" s="131"/>
      <c r="F324" s="131"/>
      <c r="G324" s="131"/>
      <c r="H324" s="131"/>
      <c r="I324" s="131"/>
      <c r="J324" s="131"/>
      <c r="K324" s="131"/>
      <c r="L324" s="131"/>
    </row>
    <row r="325" spans="1:12" ht="15.75" customHeight="1">
      <c r="A325" s="130"/>
      <c r="B325" s="130"/>
      <c r="C325" s="131"/>
      <c r="D325" s="131"/>
      <c r="E325" s="131"/>
      <c r="F325" s="131"/>
      <c r="G325" s="131"/>
      <c r="H325" s="131"/>
      <c r="I325" s="131"/>
      <c r="J325" s="131"/>
      <c r="K325" s="131"/>
      <c r="L325" s="131"/>
    </row>
    <row r="326" spans="1:12" ht="15.75" customHeight="1">
      <c r="A326" s="130"/>
      <c r="B326" s="130"/>
      <c r="C326" s="131"/>
      <c r="D326" s="131"/>
      <c r="E326" s="131"/>
      <c r="F326" s="131"/>
      <c r="G326" s="131"/>
      <c r="H326" s="131"/>
      <c r="I326" s="131"/>
      <c r="J326" s="131"/>
      <c r="K326" s="131"/>
      <c r="L326" s="131"/>
    </row>
    <row r="327" spans="1:12" ht="15.75" customHeight="1">
      <c r="A327" s="130"/>
      <c r="B327" s="130"/>
      <c r="C327" s="131"/>
      <c r="D327" s="131"/>
      <c r="E327" s="131"/>
      <c r="F327" s="131"/>
      <c r="G327" s="131"/>
      <c r="H327" s="131"/>
      <c r="I327" s="131"/>
      <c r="J327" s="131"/>
      <c r="K327" s="131"/>
      <c r="L327" s="131"/>
    </row>
    <row r="328" spans="1:12" ht="15.75" customHeight="1">
      <c r="A328" s="130"/>
      <c r="B328" s="130"/>
      <c r="C328" s="131"/>
      <c r="D328" s="131"/>
      <c r="E328" s="131"/>
      <c r="F328" s="131"/>
      <c r="G328" s="131"/>
      <c r="H328" s="131"/>
      <c r="I328" s="131"/>
      <c r="J328" s="131"/>
      <c r="K328" s="131"/>
      <c r="L328" s="131"/>
    </row>
    <row r="329" spans="1:12" ht="15.75" customHeight="1">
      <c r="A329" s="130"/>
      <c r="B329" s="130"/>
      <c r="C329" s="131"/>
      <c r="D329" s="131"/>
      <c r="E329" s="131"/>
      <c r="F329" s="131"/>
      <c r="G329" s="131"/>
      <c r="H329" s="131"/>
      <c r="I329" s="131"/>
      <c r="J329" s="131"/>
      <c r="K329" s="131"/>
      <c r="L329" s="131"/>
    </row>
    <row r="330" spans="1:12" ht="15.75" customHeight="1">
      <c r="A330" s="130"/>
      <c r="B330" s="130"/>
      <c r="C330" s="131"/>
      <c r="D330" s="131"/>
      <c r="E330" s="131"/>
      <c r="F330" s="131"/>
      <c r="G330" s="131"/>
      <c r="H330" s="131"/>
      <c r="I330" s="131"/>
      <c r="J330" s="131"/>
      <c r="K330" s="131"/>
      <c r="L330" s="131"/>
    </row>
    <row r="331" spans="1:12" ht="15.75" customHeight="1">
      <c r="A331" s="130"/>
      <c r="B331" s="130"/>
      <c r="C331" s="131"/>
      <c r="D331" s="131"/>
      <c r="E331" s="131"/>
      <c r="F331" s="131"/>
      <c r="G331" s="131"/>
      <c r="H331" s="131"/>
      <c r="I331" s="131"/>
      <c r="J331" s="131"/>
      <c r="K331" s="131"/>
      <c r="L331" s="131"/>
    </row>
    <row r="332" spans="1:12" ht="15.75" customHeight="1">
      <c r="A332" s="130"/>
      <c r="B332" s="130"/>
      <c r="C332" s="131"/>
      <c r="D332" s="131"/>
      <c r="E332" s="131"/>
      <c r="F332" s="131"/>
      <c r="G332" s="131"/>
      <c r="H332" s="131"/>
      <c r="I332" s="131"/>
      <c r="J332" s="131"/>
      <c r="K332" s="131"/>
      <c r="L332" s="131"/>
    </row>
    <row r="333" spans="1:12" ht="15.75" customHeight="1">
      <c r="A333" s="130"/>
      <c r="B333" s="130"/>
      <c r="C333" s="131"/>
      <c r="D333" s="131"/>
      <c r="E333" s="131"/>
      <c r="F333" s="131"/>
      <c r="G333" s="131"/>
      <c r="H333" s="131"/>
      <c r="I333" s="131"/>
      <c r="J333" s="131"/>
      <c r="K333" s="131"/>
      <c r="L333" s="131"/>
    </row>
    <row r="334" spans="1:12" ht="15.75" customHeight="1">
      <c r="A334" s="130"/>
      <c r="B334" s="130"/>
      <c r="C334" s="131"/>
      <c r="D334" s="131"/>
      <c r="E334" s="131"/>
      <c r="F334" s="131"/>
      <c r="G334" s="131"/>
      <c r="H334" s="131"/>
      <c r="I334" s="131"/>
      <c r="J334" s="131"/>
      <c r="K334" s="131"/>
      <c r="L334" s="131"/>
    </row>
    <row r="335" spans="1:12" ht="15.75" customHeight="1">
      <c r="A335" s="130"/>
      <c r="B335" s="130"/>
      <c r="C335" s="131"/>
      <c r="D335" s="131"/>
      <c r="E335" s="131"/>
      <c r="F335" s="131"/>
      <c r="G335" s="131"/>
      <c r="H335" s="131"/>
      <c r="I335" s="131"/>
      <c r="J335" s="131"/>
      <c r="K335" s="131"/>
      <c r="L335" s="131"/>
    </row>
    <row r="336" spans="1:12" ht="15.75" customHeight="1">
      <c r="A336" s="130"/>
      <c r="B336" s="130"/>
      <c r="C336" s="131"/>
      <c r="D336" s="131"/>
      <c r="E336" s="131"/>
      <c r="F336" s="131"/>
      <c r="G336" s="131"/>
      <c r="H336" s="131"/>
      <c r="I336" s="131"/>
      <c r="J336" s="131"/>
      <c r="K336" s="131"/>
      <c r="L336" s="131"/>
    </row>
    <row r="337" spans="1:12" ht="15.75" customHeight="1">
      <c r="A337" s="130"/>
      <c r="B337" s="130"/>
      <c r="C337" s="131"/>
      <c r="D337" s="131"/>
      <c r="E337" s="131"/>
      <c r="F337" s="131"/>
      <c r="G337" s="131"/>
      <c r="H337" s="131"/>
      <c r="I337" s="131"/>
      <c r="J337" s="131"/>
      <c r="K337" s="131"/>
      <c r="L337" s="131"/>
    </row>
    <row r="338" spans="1:12" ht="15.75" customHeight="1">
      <c r="A338" s="130"/>
      <c r="B338" s="130"/>
      <c r="C338" s="131"/>
      <c r="D338" s="131"/>
      <c r="E338" s="131"/>
      <c r="F338" s="131"/>
      <c r="G338" s="131"/>
      <c r="H338" s="131"/>
      <c r="I338" s="131"/>
      <c r="J338" s="131"/>
      <c r="K338" s="131"/>
      <c r="L338" s="131"/>
    </row>
    <row r="339" spans="1:12" ht="15.75" customHeight="1">
      <c r="A339" s="130"/>
      <c r="B339" s="130"/>
      <c r="C339" s="131"/>
      <c r="D339" s="131"/>
      <c r="E339" s="131"/>
      <c r="F339" s="131"/>
      <c r="G339" s="131"/>
      <c r="H339" s="131"/>
      <c r="I339" s="131"/>
      <c r="J339" s="131"/>
      <c r="K339" s="131"/>
      <c r="L339" s="131"/>
    </row>
    <row r="340" spans="1:12" ht="15.75" customHeight="1">
      <c r="A340" s="130"/>
      <c r="B340" s="130"/>
      <c r="C340" s="131"/>
      <c r="D340" s="131"/>
      <c r="E340" s="131"/>
      <c r="F340" s="131"/>
      <c r="G340" s="131"/>
      <c r="H340" s="131"/>
      <c r="I340" s="131"/>
      <c r="J340" s="131"/>
      <c r="K340" s="131"/>
      <c r="L340" s="131"/>
    </row>
    <row r="341" spans="1:12" ht="15.75" customHeight="1">
      <c r="A341" s="130"/>
      <c r="B341" s="130"/>
      <c r="C341" s="131"/>
      <c r="D341" s="131"/>
      <c r="E341" s="131"/>
      <c r="F341" s="131"/>
      <c r="G341" s="131"/>
      <c r="H341" s="131"/>
      <c r="I341" s="131"/>
      <c r="J341" s="131"/>
      <c r="K341" s="131"/>
      <c r="L341" s="131"/>
    </row>
    <row r="342" spans="1:12" ht="15.75" customHeight="1">
      <c r="A342" s="130"/>
      <c r="B342" s="130"/>
      <c r="C342" s="131"/>
      <c r="D342" s="131"/>
      <c r="E342" s="131"/>
      <c r="F342" s="131"/>
      <c r="G342" s="131"/>
      <c r="H342" s="131"/>
      <c r="I342" s="131"/>
      <c r="J342" s="131"/>
      <c r="K342" s="131"/>
      <c r="L342" s="131"/>
    </row>
    <row r="343" spans="1:12" ht="15.75" customHeight="1">
      <c r="A343" s="130"/>
      <c r="B343" s="130"/>
      <c r="C343" s="131"/>
      <c r="D343" s="131"/>
      <c r="E343" s="131"/>
      <c r="F343" s="131"/>
      <c r="G343" s="131"/>
      <c r="H343" s="131"/>
      <c r="I343" s="131"/>
      <c r="J343" s="131"/>
      <c r="K343" s="131"/>
      <c r="L343" s="131"/>
    </row>
    <row r="344" spans="1:12" ht="15.75" customHeight="1">
      <c r="A344" s="130"/>
      <c r="B344" s="130"/>
      <c r="C344" s="131"/>
      <c r="D344" s="131"/>
      <c r="E344" s="131"/>
      <c r="F344" s="131"/>
      <c r="G344" s="131"/>
      <c r="H344" s="131"/>
      <c r="I344" s="131"/>
      <c r="J344" s="131"/>
      <c r="K344" s="131"/>
      <c r="L344" s="131"/>
    </row>
    <row r="345" spans="1:12" ht="15.75" customHeight="1">
      <c r="A345" s="130"/>
      <c r="B345" s="130"/>
      <c r="C345" s="131"/>
      <c r="D345" s="131"/>
      <c r="E345" s="131"/>
      <c r="F345" s="131"/>
      <c r="G345" s="131"/>
      <c r="H345" s="131"/>
      <c r="I345" s="131"/>
      <c r="J345" s="131"/>
      <c r="K345" s="131"/>
      <c r="L345" s="131"/>
    </row>
    <row r="346" spans="1:12" ht="15.75" customHeight="1">
      <c r="A346" s="130"/>
      <c r="B346" s="130"/>
      <c r="C346" s="131"/>
      <c r="D346" s="131"/>
      <c r="E346" s="131"/>
      <c r="F346" s="131"/>
      <c r="G346" s="131"/>
      <c r="H346" s="131"/>
      <c r="I346" s="131"/>
      <c r="J346" s="131"/>
      <c r="K346" s="131"/>
      <c r="L346" s="131"/>
    </row>
    <row r="347" spans="1:12" ht="15.75" customHeight="1">
      <c r="A347" s="130"/>
      <c r="B347" s="130"/>
      <c r="C347" s="131"/>
      <c r="D347" s="131"/>
      <c r="E347" s="131"/>
      <c r="F347" s="131"/>
      <c r="G347" s="131"/>
      <c r="H347" s="131"/>
      <c r="I347" s="131"/>
      <c r="J347" s="131"/>
      <c r="K347" s="131"/>
      <c r="L347" s="131"/>
    </row>
    <row r="348" spans="1:12" ht="15.75" customHeight="1">
      <c r="A348" s="130"/>
      <c r="B348" s="130"/>
      <c r="C348" s="131"/>
      <c r="D348" s="131"/>
      <c r="E348" s="131"/>
      <c r="F348" s="131"/>
      <c r="G348" s="131"/>
      <c r="H348" s="131"/>
      <c r="I348" s="131"/>
      <c r="J348" s="131"/>
      <c r="K348" s="131"/>
      <c r="L348" s="131"/>
    </row>
    <row r="349" spans="1:12" ht="15.75" customHeight="1">
      <c r="A349" s="130"/>
      <c r="B349" s="130"/>
      <c r="C349" s="131"/>
      <c r="D349" s="131"/>
      <c r="E349" s="131"/>
      <c r="F349" s="131"/>
      <c r="G349" s="131"/>
      <c r="H349" s="131"/>
      <c r="I349" s="131"/>
      <c r="J349" s="131"/>
      <c r="K349" s="131"/>
      <c r="L349" s="131"/>
    </row>
    <row r="350" spans="1:12" ht="15.75" customHeight="1">
      <c r="A350" s="130"/>
      <c r="B350" s="130"/>
      <c r="C350" s="131"/>
      <c r="D350" s="131"/>
      <c r="E350" s="131"/>
      <c r="F350" s="131"/>
      <c r="G350" s="131"/>
      <c r="H350" s="131"/>
      <c r="I350" s="131"/>
      <c r="J350" s="131"/>
      <c r="K350" s="131"/>
      <c r="L350" s="131"/>
    </row>
    <row r="351" spans="1:12" ht="15.75" customHeight="1">
      <c r="A351" s="130"/>
      <c r="B351" s="130"/>
      <c r="C351" s="131"/>
      <c r="D351" s="131"/>
      <c r="E351" s="131"/>
      <c r="F351" s="131"/>
      <c r="G351" s="131"/>
      <c r="H351" s="131"/>
      <c r="I351" s="131"/>
      <c r="J351" s="131"/>
      <c r="K351" s="131"/>
      <c r="L351" s="131"/>
    </row>
    <row r="352" spans="1:12" ht="15.75" customHeight="1">
      <c r="A352" s="130"/>
      <c r="B352" s="130"/>
      <c r="C352" s="131"/>
      <c r="D352" s="131"/>
      <c r="E352" s="131"/>
      <c r="F352" s="131"/>
      <c r="G352" s="131"/>
      <c r="H352" s="131"/>
      <c r="I352" s="131"/>
      <c r="J352" s="131"/>
      <c r="K352" s="131"/>
      <c r="L352" s="131"/>
    </row>
    <row r="353" spans="1:12" ht="15.75" customHeight="1">
      <c r="A353" s="130"/>
      <c r="B353" s="130"/>
      <c r="C353" s="131"/>
      <c r="D353" s="131"/>
      <c r="E353" s="131"/>
      <c r="F353" s="131"/>
      <c r="G353" s="131"/>
      <c r="H353" s="131"/>
      <c r="I353" s="131"/>
      <c r="J353" s="131"/>
      <c r="K353" s="131"/>
      <c r="L353" s="131"/>
    </row>
    <row r="354" spans="1:12" ht="15.75" customHeight="1">
      <c r="A354" s="130"/>
      <c r="B354" s="130"/>
      <c r="C354" s="131"/>
      <c r="D354" s="131"/>
      <c r="E354" s="131"/>
      <c r="F354" s="131"/>
      <c r="G354" s="131"/>
      <c r="H354" s="131"/>
      <c r="I354" s="131"/>
      <c r="J354" s="131"/>
      <c r="K354" s="131"/>
      <c r="L354" s="131"/>
    </row>
    <row r="355" spans="1:12" ht="15.75" customHeight="1">
      <c r="A355" s="130"/>
      <c r="B355" s="130"/>
      <c r="C355" s="131"/>
      <c r="D355" s="131"/>
      <c r="E355" s="131"/>
      <c r="F355" s="131"/>
      <c r="G355" s="131"/>
      <c r="H355" s="131"/>
      <c r="I355" s="131"/>
      <c r="J355" s="131"/>
      <c r="K355" s="131"/>
      <c r="L355" s="131"/>
    </row>
    <row r="356" spans="1:12" ht="15.75" customHeight="1">
      <c r="A356" s="130"/>
      <c r="B356" s="130"/>
      <c r="C356" s="131"/>
      <c r="D356" s="131"/>
      <c r="E356" s="131"/>
      <c r="F356" s="131"/>
      <c r="G356" s="131"/>
      <c r="H356" s="131"/>
      <c r="I356" s="131"/>
      <c r="J356" s="131"/>
      <c r="K356" s="131"/>
      <c r="L356" s="131"/>
    </row>
    <row r="357" spans="1:12" ht="15.75" customHeight="1">
      <c r="A357" s="130"/>
      <c r="B357" s="130"/>
      <c r="C357" s="131"/>
      <c r="D357" s="131"/>
      <c r="E357" s="131"/>
      <c r="F357" s="131"/>
      <c r="G357" s="131"/>
      <c r="H357" s="131"/>
      <c r="I357" s="131"/>
      <c r="J357" s="131"/>
      <c r="K357" s="131"/>
      <c r="L357" s="131"/>
    </row>
    <row r="358" spans="1:12" ht="15.75" customHeight="1">
      <c r="A358" s="130"/>
      <c r="B358" s="130"/>
      <c r="C358" s="131"/>
      <c r="D358" s="131"/>
      <c r="E358" s="131"/>
      <c r="F358" s="131"/>
      <c r="G358" s="131"/>
      <c r="H358" s="131"/>
      <c r="I358" s="131"/>
      <c r="J358" s="131"/>
      <c r="K358" s="131"/>
      <c r="L358" s="131"/>
    </row>
    <row r="359" spans="1:12" ht="15.75" customHeight="1">
      <c r="A359" s="130"/>
      <c r="B359" s="130"/>
      <c r="C359" s="131"/>
      <c r="D359" s="131"/>
      <c r="E359" s="131"/>
      <c r="F359" s="131"/>
      <c r="G359" s="131"/>
      <c r="H359" s="131"/>
      <c r="I359" s="131"/>
      <c r="J359" s="131"/>
      <c r="K359" s="131"/>
      <c r="L359" s="131"/>
    </row>
    <row r="360" spans="1:12" ht="15.75" customHeight="1">
      <c r="A360" s="130"/>
      <c r="B360" s="130"/>
      <c r="C360" s="131"/>
      <c r="D360" s="131"/>
      <c r="E360" s="131"/>
      <c r="F360" s="131"/>
      <c r="G360" s="131"/>
      <c r="H360" s="131"/>
      <c r="I360" s="131"/>
      <c r="J360" s="131"/>
      <c r="K360" s="131"/>
      <c r="L360" s="131"/>
    </row>
    <row r="361" spans="1:12" ht="15.75" customHeight="1">
      <c r="A361" s="130"/>
      <c r="B361" s="130"/>
      <c r="C361" s="131"/>
      <c r="D361" s="131"/>
      <c r="E361" s="131"/>
      <c r="F361" s="131"/>
      <c r="G361" s="131"/>
      <c r="H361" s="131"/>
      <c r="I361" s="131"/>
      <c r="J361" s="131"/>
      <c r="K361" s="131"/>
      <c r="L361" s="131"/>
    </row>
    <row r="362" spans="1:12" ht="15.75" customHeight="1">
      <c r="A362" s="130"/>
      <c r="B362" s="130"/>
      <c r="C362" s="131"/>
      <c r="D362" s="131"/>
      <c r="E362" s="131"/>
      <c r="F362" s="131"/>
      <c r="G362" s="131"/>
      <c r="H362" s="131"/>
      <c r="I362" s="131"/>
      <c r="J362" s="131"/>
      <c r="K362" s="131"/>
      <c r="L362" s="131"/>
    </row>
    <row r="363" spans="1:12" ht="15.75" customHeight="1">
      <c r="A363" s="130"/>
      <c r="B363" s="130"/>
      <c r="C363" s="131"/>
      <c r="D363" s="131"/>
      <c r="E363" s="131"/>
      <c r="F363" s="131"/>
      <c r="G363" s="131"/>
      <c r="H363" s="131"/>
      <c r="I363" s="131"/>
      <c r="J363" s="131"/>
      <c r="K363" s="131"/>
      <c r="L363" s="131"/>
    </row>
    <row r="364" spans="1:12" ht="15.75" customHeight="1">
      <c r="A364" s="130"/>
      <c r="B364" s="130"/>
      <c r="C364" s="131"/>
      <c r="D364" s="131"/>
      <c r="E364" s="131"/>
      <c r="F364" s="131"/>
      <c r="G364" s="131"/>
      <c r="H364" s="131"/>
      <c r="I364" s="131"/>
      <c r="J364" s="131"/>
      <c r="K364" s="131"/>
      <c r="L364" s="131"/>
    </row>
    <row r="365" spans="1:12" ht="15.75" customHeight="1">
      <c r="A365" s="130"/>
      <c r="B365" s="130"/>
      <c r="C365" s="131"/>
      <c r="D365" s="131"/>
      <c r="E365" s="131"/>
      <c r="F365" s="131"/>
      <c r="G365" s="131"/>
      <c r="H365" s="131"/>
      <c r="I365" s="131"/>
      <c r="J365" s="131"/>
      <c r="K365" s="131"/>
      <c r="L365" s="131"/>
    </row>
    <row r="366" spans="1:12" ht="15.75" customHeight="1">
      <c r="A366" s="130"/>
      <c r="B366" s="130"/>
      <c r="C366" s="131"/>
      <c r="D366" s="131"/>
      <c r="E366" s="131"/>
      <c r="F366" s="131"/>
      <c r="G366" s="131"/>
      <c r="H366" s="131"/>
      <c r="I366" s="131"/>
      <c r="J366" s="131"/>
      <c r="K366" s="131"/>
      <c r="L366" s="131"/>
    </row>
    <row r="367" spans="1:12" ht="15.75" customHeight="1">
      <c r="A367" s="130"/>
      <c r="B367" s="130"/>
      <c r="C367" s="131"/>
      <c r="D367" s="131"/>
      <c r="E367" s="131"/>
      <c r="F367" s="131"/>
      <c r="G367" s="131"/>
      <c r="H367" s="131"/>
      <c r="I367" s="131"/>
      <c r="J367" s="131"/>
      <c r="K367" s="131"/>
      <c r="L367" s="131"/>
    </row>
    <row r="368" spans="1:12" ht="15.75" customHeight="1">
      <c r="A368" s="130"/>
      <c r="B368" s="130"/>
      <c r="C368" s="131"/>
      <c r="D368" s="131"/>
      <c r="E368" s="131"/>
      <c r="F368" s="131"/>
      <c r="G368" s="131"/>
      <c r="H368" s="131"/>
      <c r="I368" s="131"/>
      <c r="J368" s="131"/>
      <c r="K368" s="131"/>
      <c r="L368" s="131"/>
    </row>
    <row r="369" spans="1:12" ht="15.75" customHeight="1">
      <c r="A369" s="130"/>
      <c r="B369" s="130"/>
      <c r="C369" s="131"/>
      <c r="D369" s="131"/>
      <c r="E369" s="131"/>
      <c r="F369" s="131"/>
      <c r="G369" s="131"/>
      <c r="H369" s="131"/>
      <c r="I369" s="131"/>
      <c r="J369" s="131"/>
      <c r="K369" s="131"/>
      <c r="L369" s="131"/>
    </row>
    <row r="370" spans="1:12" ht="15.75" customHeight="1">
      <c r="A370" s="130"/>
      <c r="B370" s="130"/>
      <c r="C370" s="131"/>
      <c r="D370" s="131"/>
      <c r="E370" s="131"/>
      <c r="F370" s="131"/>
      <c r="G370" s="131"/>
      <c r="H370" s="131"/>
      <c r="I370" s="131"/>
      <c r="J370" s="131"/>
      <c r="K370" s="131"/>
      <c r="L370" s="131"/>
    </row>
    <row r="371" spans="1:12" ht="15.75" customHeight="1">
      <c r="A371" s="130"/>
      <c r="B371" s="130"/>
      <c r="C371" s="131"/>
      <c r="D371" s="131"/>
      <c r="E371" s="131"/>
      <c r="F371" s="131"/>
      <c r="G371" s="131"/>
      <c r="H371" s="131"/>
      <c r="I371" s="131"/>
      <c r="J371" s="131"/>
      <c r="K371" s="131"/>
      <c r="L371" s="131"/>
    </row>
    <row r="372" spans="1:12" ht="15.75" customHeight="1">
      <c r="A372" s="130"/>
      <c r="B372" s="130"/>
      <c r="C372" s="131"/>
      <c r="D372" s="131"/>
      <c r="E372" s="131"/>
      <c r="F372" s="131"/>
      <c r="G372" s="131"/>
      <c r="H372" s="131"/>
      <c r="I372" s="131"/>
      <c r="J372" s="131"/>
      <c r="K372" s="131"/>
      <c r="L372" s="131"/>
    </row>
    <row r="373" spans="1:12" ht="15.75" customHeight="1">
      <c r="A373" s="130"/>
      <c r="B373" s="130"/>
      <c r="C373" s="131"/>
      <c r="D373" s="131"/>
      <c r="E373" s="131"/>
      <c r="F373" s="131"/>
      <c r="G373" s="131"/>
      <c r="H373" s="131"/>
      <c r="I373" s="131"/>
      <c r="J373" s="131"/>
      <c r="K373" s="131"/>
      <c r="L373" s="131"/>
    </row>
    <row r="374" spans="1:12" ht="15.75" customHeight="1">
      <c r="A374" s="130"/>
      <c r="B374" s="130"/>
      <c r="C374" s="131"/>
      <c r="D374" s="131"/>
      <c r="E374" s="131"/>
      <c r="F374" s="131"/>
      <c r="G374" s="131"/>
      <c r="H374" s="131"/>
      <c r="I374" s="131"/>
      <c r="J374" s="131"/>
      <c r="K374" s="131"/>
      <c r="L374" s="131"/>
    </row>
    <row r="375" spans="1:12" ht="15.75" customHeight="1">
      <c r="A375" s="130"/>
      <c r="B375" s="130"/>
      <c r="C375" s="131"/>
      <c r="D375" s="131"/>
      <c r="E375" s="131"/>
      <c r="F375" s="131"/>
      <c r="G375" s="131"/>
      <c r="H375" s="131"/>
      <c r="I375" s="131"/>
      <c r="J375" s="131"/>
      <c r="K375" s="131"/>
      <c r="L375" s="131"/>
    </row>
    <row r="376" spans="1:12" ht="15.75" customHeight="1">
      <c r="A376" s="130"/>
      <c r="B376" s="130"/>
      <c r="C376" s="131"/>
      <c r="D376" s="131"/>
      <c r="E376" s="131"/>
      <c r="F376" s="131"/>
      <c r="G376" s="131"/>
      <c r="H376" s="131"/>
      <c r="I376" s="131"/>
      <c r="J376" s="131"/>
      <c r="K376" s="131"/>
      <c r="L376" s="131"/>
    </row>
    <row r="377" spans="1:12" ht="15.75" customHeight="1">
      <c r="A377" s="130"/>
      <c r="B377" s="130"/>
      <c r="C377" s="131"/>
      <c r="D377" s="131"/>
      <c r="E377" s="131"/>
      <c r="F377" s="131"/>
      <c r="G377" s="131"/>
      <c r="H377" s="131"/>
      <c r="I377" s="131"/>
      <c r="J377" s="131"/>
      <c r="K377" s="131"/>
      <c r="L377" s="131"/>
    </row>
    <row r="378" spans="1:12" ht="15.75" customHeight="1">
      <c r="A378" s="130"/>
      <c r="B378" s="130"/>
      <c r="C378" s="131"/>
      <c r="D378" s="131"/>
      <c r="E378" s="131"/>
      <c r="F378" s="131"/>
      <c r="G378" s="131"/>
      <c r="H378" s="131"/>
      <c r="I378" s="131"/>
      <c r="J378" s="131"/>
      <c r="K378" s="131"/>
      <c r="L378" s="131"/>
    </row>
    <row r="379" spans="1:12" ht="15.75" customHeight="1">
      <c r="A379" s="130"/>
      <c r="B379" s="130"/>
      <c r="C379" s="131"/>
      <c r="D379" s="131"/>
      <c r="E379" s="131"/>
      <c r="F379" s="131"/>
      <c r="G379" s="131"/>
      <c r="H379" s="131"/>
      <c r="I379" s="131"/>
      <c r="J379" s="131"/>
      <c r="K379" s="131"/>
      <c r="L379" s="131"/>
    </row>
    <row r="380" spans="1:12" ht="15.75" customHeight="1">
      <c r="A380" s="130"/>
      <c r="B380" s="130"/>
      <c r="C380" s="131"/>
      <c r="D380" s="131"/>
      <c r="E380" s="131"/>
      <c r="F380" s="131"/>
      <c r="G380" s="131"/>
      <c r="H380" s="131"/>
      <c r="I380" s="131"/>
      <c r="J380" s="131"/>
      <c r="K380" s="131"/>
      <c r="L380" s="131"/>
    </row>
    <row r="381" spans="1:12" ht="15.75" customHeight="1">
      <c r="A381" s="130"/>
      <c r="B381" s="130"/>
      <c r="C381" s="131"/>
      <c r="D381" s="131"/>
      <c r="E381" s="131"/>
      <c r="F381" s="131"/>
      <c r="G381" s="131"/>
      <c r="H381" s="131"/>
      <c r="I381" s="131"/>
      <c r="J381" s="131"/>
      <c r="K381" s="131"/>
      <c r="L381" s="131"/>
    </row>
    <row r="382" spans="1:12" ht="15.75" customHeight="1">
      <c r="A382" s="130"/>
      <c r="B382" s="130"/>
      <c r="C382" s="131"/>
      <c r="D382" s="131"/>
      <c r="E382" s="131"/>
      <c r="F382" s="131"/>
      <c r="G382" s="131"/>
      <c r="H382" s="131"/>
      <c r="I382" s="131"/>
      <c r="J382" s="131"/>
      <c r="K382" s="131"/>
      <c r="L382" s="131"/>
    </row>
    <row r="383" spans="1:12" ht="15.75" customHeight="1">
      <c r="A383" s="130"/>
      <c r="B383" s="130"/>
      <c r="C383" s="131"/>
      <c r="D383" s="131"/>
      <c r="E383" s="131"/>
      <c r="F383" s="131"/>
      <c r="G383" s="131"/>
      <c r="H383" s="131"/>
      <c r="I383" s="131"/>
      <c r="J383" s="131"/>
      <c r="K383" s="131"/>
      <c r="L383" s="131"/>
    </row>
    <row r="384" spans="1:12" ht="15.75" customHeight="1">
      <c r="A384" s="130"/>
      <c r="B384" s="130"/>
      <c r="C384" s="131"/>
      <c r="D384" s="131"/>
      <c r="E384" s="131"/>
      <c r="F384" s="131"/>
      <c r="G384" s="131"/>
      <c r="H384" s="131"/>
      <c r="I384" s="131"/>
      <c r="J384" s="131"/>
      <c r="K384" s="131"/>
      <c r="L384" s="131"/>
    </row>
    <row r="385" spans="1:12" ht="15.75" customHeight="1">
      <c r="A385" s="130"/>
      <c r="B385" s="130"/>
      <c r="C385" s="131"/>
      <c r="D385" s="131"/>
      <c r="E385" s="131"/>
      <c r="F385" s="131"/>
      <c r="G385" s="131"/>
      <c r="H385" s="131"/>
      <c r="I385" s="131"/>
      <c r="J385" s="131"/>
      <c r="K385" s="131"/>
      <c r="L385" s="131"/>
    </row>
    <row r="386" spans="1:12" ht="15.75" customHeight="1">
      <c r="A386" s="130"/>
      <c r="B386" s="130"/>
      <c r="C386" s="131"/>
      <c r="D386" s="131"/>
      <c r="E386" s="131"/>
      <c r="F386" s="131"/>
      <c r="G386" s="131"/>
      <c r="H386" s="131"/>
      <c r="I386" s="131"/>
      <c r="J386" s="131"/>
      <c r="K386" s="131"/>
      <c r="L386" s="131"/>
    </row>
    <row r="387" spans="1:12" ht="15.75" customHeight="1">
      <c r="A387" s="130"/>
      <c r="B387" s="130"/>
      <c r="C387" s="131"/>
      <c r="D387" s="131"/>
      <c r="E387" s="131"/>
      <c r="F387" s="131"/>
      <c r="G387" s="131"/>
      <c r="H387" s="131"/>
      <c r="I387" s="131"/>
      <c r="J387" s="131"/>
      <c r="K387" s="131"/>
      <c r="L387" s="131"/>
    </row>
    <row r="388" spans="1:12" ht="15.75" customHeight="1">
      <c r="A388" s="130"/>
      <c r="B388" s="130"/>
      <c r="C388" s="131"/>
      <c r="D388" s="131"/>
      <c r="E388" s="131"/>
      <c r="F388" s="131"/>
      <c r="G388" s="131"/>
      <c r="H388" s="131"/>
      <c r="I388" s="131"/>
      <c r="J388" s="131"/>
      <c r="K388" s="131"/>
      <c r="L388" s="131"/>
    </row>
    <row r="389" spans="1:12" ht="15.75" customHeight="1">
      <c r="A389" s="130"/>
      <c r="B389" s="130"/>
      <c r="C389" s="131"/>
      <c r="D389" s="131"/>
      <c r="E389" s="131"/>
      <c r="F389" s="131"/>
      <c r="G389" s="131"/>
      <c r="H389" s="131"/>
      <c r="I389" s="131"/>
      <c r="J389" s="131"/>
      <c r="K389" s="131"/>
      <c r="L389" s="131"/>
    </row>
    <row r="390" spans="1:12" ht="15.75" customHeight="1">
      <c r="A390" s="130"/>
      <c r="B390" s="130"/>
      <c r="C390" s="131"/>
      <c r="D390" s="131"/>
      <c r="E390" s="131"/>
      <c r="F390" s="131"/>
      <c r="G390" s="131"/>
      <c r="H390" s="131"/>
      <c r="I390" s="131"/>
      <c r="J390" s="131"/>
      <c r="K390" s="131"/>
      <c r="L390" s="131"/>
    </row>
    <row r="391" spans="1:12" ht="15.75" customHeight="1">
      <c r="A391" s="130"/>
      <c r="B391" s="130"/>
      <c r="C391" s="131"/>
      <c r="D391" s="131"/>
      <c r="E391" s="131"/>
      <c r="F391" s="131"/>
      <c r="G391" s="131"/>
      <c r="H391" s="131"/>
      <c r="I391" s="131"/>
      <c r="J391" s="131"/>
      <c r="K391" s="131"/>
      <c r="L391" s="131"/>
    </row>
    <row r="392" spans="1:12" ht="15.75" customHeight="1">
      <c r="A392" s="130"/>
      <c r="B392" s="130"/>
      <c r="C392" s="131"/>
      <c r="D392" s="131"/>
      <c r="E392" s="131"/>
      <c r="F392" s="131"/>
      <c r="G392" s="131"/>
      <c r="H392" s="131"/>
      <c r="I392" s="131"/>
      <c r="J392" s="131"/>
      <c r="K392" s="131"/>
      <c r="L392" s="131"/>
    </row>
    <row r="393" spans="1:12" ht="15.75" customHeight="1">
      <c r="A393" s="130"/>
      <c r="B393" s="130"/>
      <c r="C393" s="131"/>
      <c r="D393" s="131"/>
      <c r="E393" s="131"/>
      <c r="F393" s="131"/>
      <c r="G393" s="131"/>
      <c r="H393" s="131"/>
      <c r="I393" s="131"/>
      <c r="J393" s="131"/>
      <c r="K393" s="131"/>
      <c r="L393" s="131"/>
    </row>
    <row r="394" spans="1:12" ht="15.75" customHeight="1">
      <c r="A394" s="130"/>
      <c r="B394" s="130"/>
      <c r="C394" s="131"/>
      <c r="D394" s="131"/>
      <c r="E394" s="131"/>
      <c r="F394" s="131"/>
      <c r="G394" s="131"/>
      <c r="H394" s="131"/>
      <c r="I394" s="131"/>
      <c r="J394" s="131"/>
      <c r="K394" s="131"/>
      <c r="L394" s="131"/>
    </row>
    <row r="395" spans="1:12" ht="15.75" customHeight="1">
      <c r="A395" s="130"/>
      <c r="B395" s="130"/>
      <c r="C395" s="131"/>
      <c r="D395" s="131"/>
      <c r="E395" s="131"/>
      <c r="F395" s="131"/>
      <c r="G395" s="131"/>
      <c r="H395" s="131"/>
      <c r="I395" s="131"/>
      <c r="J395" s="131"/>
      <c r="K395" s="131"/>
      <c r="L395" s="131"/>
    </row>
    <row r="396" spans="1:12" ht="15.75" customHeight="1">
      <c r="A396" s="130"/>
      <c r="B396" s="130"/>
      <c r="C396" s="131"/>
      <c r="D396" s="131"/>
      <c r="E396" s="131"/>
      <c r="F396" s="131"/>
      <c r="G396" s="131"/>
      <c r="H396" s="131"/>
      <c r="I396" s="131"/>
      <c r="J396" s="131"/>
      <c r="K396" s="131"/>
      <c r="L396" s="131"/>
    </row>
    <row r="397" spans="1:12" ht="15.75" customHeight="1">
      <c r="A397" s="130"/>
      <c r="B397" s="130"/>
      <c r="C397" s="131"/>
      <c r="D397" s="131"/>
      <c r="E397" s="131"/>
      <c r="F397" s="131"/>
      <c r="G397" s="131"/>
      <c r="H397" s="131"/>
      <c r="I397" s="131"/>
      <c r="J397" s="131"/>
      <c r="K397" s="131"/>
      <c r="L397" s="131"/>
    </row>
    <row r="398" spans="1:12" ht="15.75" customHeight="1">
      <c r="A398" s="130"/>
      <c r="B398" s="130"/>
      <c r="C398" s="131"/>
      <c r="D398" s="131"/>
      <c r="E398" s="131"/>
      <c r="F398" s="131"/>
      <c r="G398" s="131"/>
      <c r="H398" s="131"/>
      <c r="I398" s="131"/>
      <c r="J398" s="131"/>
      <c r="K398" s="131"/>
      <c r="L398" s="131"/>
    </row>
    <row r="399" spans="1:12" ht="15.75" customHeight="1">
      <c r="A399" s="130"/>
      <c r="B399" s="130"/>
      <c r="C399" s="131"/>
      <c r="D399" s="131"/>
      <c r="E399" s="131"/>
      <c r="F399" s="131"/>
      <c r="G399" s="131"/>
      <c r="H399" s="131"/>
      <c r="I399" s="131"/>
      <c r="J399" s="131"/>
      <c r="K399" s="131"/>
      <c r="L399" s="131"/>
    </row>
    <row r="400" spans="1:12" ht="15.75" customHeight="1">
      <c r="A400" s="130"/>
      <c r="B400" s="130"/>
      <c r="C400" s="131"/>
      <c r="D400" s="131"/>
      <c r="E400" s="131"/>
      <c r="F400" s="131"/>
      <c r="G400" s="131"/>
      <c r="H400" s="131"/>
      <c r="I400" s="131"/>
      <c r="J400" s="131"/>
      <c r="K400" s="131"/>
      <c r="L400" s="131"/>
    </row>
    <row r="401" spans="1:12" ht="15.75" customHeight="1">
      <c r="A401" s="130"/>
      <c r="B401" s="130"/>
      <c r="C401" s="131"/>
      <c r="D401" s="131"/>
      <c r="E401" s="131"/>
      <c r="F401" s="131"/>
      <c r="G401" s="131"/>
      <c r="H401" s="131"/>
      <c r="I401" s="131"/>
      <c r="J401" s="131"/>
      <c r="K401" s="131"/>
      <c r="L401" s="131"/>
    </row>
    <row r="402" spans="1:12" ht="15.75" customHeight="1">
      <c r="A402" s="130"/>
      <c r="B402" s="130"/>
      <c r="C402" s="131"/>
      <c r="D402" s="131"/>
      <c r="E402" s="131"/>
      <c r="F402" s="131"/>
      <c r="G402" s="131"/>
      <c r="H402" s="131"/>
      <c r="I402" s="131"/>
      <c r="J402" s="131"/>
      <c r="K402" s="131"/>
      <c r="L402" s="131"/>
    </row>
    <row r="403" spans="1:12" ht="15.75" customHeight="1">
      <c r="A403" s="130"/>
      <c r="B403" s="130"/>
      <c r="C403" s="131"/>
      <c r="D403" s="131"/>
      <c r="E403" s="131"/>
      <c r="F403" s="131"/>
      <c r="G403" s="131"/>
      <c r="H403" s="131"/>
      <c r="I403" s="131"/>
      <c r="J403" s="131"/>
      <c r="K403" s="131"/>
      <c r="L403" s="131"/>
    </row>
    <row r="404" spans="1:12" ht="15.75" customHeight="1">
      <c r="A404" s="130"/>
      <c r="B404" s="130"/>
      <c r="C404" s="131"/>
      <c r="D404" s="131"/>
      <c r="E404" s="131"/>
      <c r="F404" s="131"/>
      <c r="G404" s="131"/>
      <c r="H404" s="131"/>
      <c r="I404" s="131"/>
      <c r="J404" s="131"/>
      <c r="K404" s="131"/>
      <c r="L404" s="131"/>
    </row>
    <row r="405" spans="1:12" ht="15.75" customHeight="1">
      <c r="A405" s="130"/>
      <c r="B405" s="130"/>
      <c r="C405" s="131"/>
      <c r="D405" s="131"/>
      <c r="E405" s="131"/>
      <c r="F405" s="131"/>
      <c r="G405" s="131"/>
      <c r="H405" s="131"/>
      <c r="I405" s="131"/>
      <c r="J405" s="131"/>
      <c r="K405" s="131"/>
      <c r="L405" s="131"/>
    </row>
    <row r="406" spans="1:12" ht="15.75" customHeight="1">
      <c r="A406" s="130"/>
      <c r="B406" s="130"/>
      <c r="C406" s="131"/>
      <c r="D406" s="131"/>
      <c r="E406" s="131"/>
      <c r="F406" s="131"/>
      <c r="G406" s="131"/>
      <c r="H406" s="131"/>
      <c r="I406" s="131"/>
      <c r="J406" s="131"/>
      <c r="K406" s="131"/>
      <c r="L406" s="131"/>
    </row>
    <row r="407" spans="1:12" ht="15.75" customHeight="1">
      <c r="A407" s="130"/>
      <c r="B407" s="130"/>
      <c r="C407" s="131"/>
      <c r="D407" s="131"/>
      <c r="E407" s="131"/>
      <c r="F407" s="131"/>
      <c r="G407" s="131"/>
      <c r="H407" s="131"/>
      <c r="I407" s="131"/>
      <c r="J407" s="131"/>
      <c r="K407" s="131"/>
      <c r="L407" s="131"/>
    </row>
    <row r="408" spans="1:12" ht="15.75" customHeight="1">
      <c r="A408" s="130"/>
      <c r="B408" s="130"/>
      <c r="C408" s="131"/>
      <c r="D408" s="131"/>
      <c r="E408" s="131"/>
      <c r="F408" s="131"/>
      <c r="G408" s="131"/>
      <c r="H408" s="131"/>
      <c r="I408" s="131"/>
      <c r="J408" s="131"/>
      <c r="K408" s="131"/>
      <c r="L408" s="131"/>
    </row>
    <row r="409" spans="1:12" ht="15.75" customHeight="1">
      <c r="A409" s="130"/>
      <c r="B409" s="130"/>
      <c r="C409" s="131"/>
      <c r="D409" s="131"/>
      <c r="E409" s="131"/>
      <c r="F409" s="131"/>
      <c r="G409" s="131"/>
      <c r="H409" s="131"/>
      <c r="I409" s="131"/>
      <c r="J409" s="131"/>
      <c r="K409" s="131"/>
      <c r="L409" s="131"/>
    </row>
    <row r="410" spans="1:12" ht="15.75" customHeight="1">
      <c r="A410" s="130"/>
      <c r="B410" s="130"/>
      <c r="C410" s="131"/>
      <c r="D410" s="131"/>
      <c r="E410" s="131"/>
      <c r="F410" s="131"/>
      <c r="G410" s="131"/>
      <c r="H410" s="131"/>
      <c r="I410" s="131"/>
      <c r="J410" s="131"/>
      <c r="K410" s="131"/>
      <c r="L410" s="131"/>
    </row>
    <row r="411" spans="1:12" ht="15.75" customHeight="1">
      <c r="A411" s="130"/>
      <c r="B411" s="130"/>
      <c r="C411" s="131"/>
      <c r="D411" s="131"/>
      <c r="E411" s="131"/>
      <c r="F411" s="131"/>
      <c r="G411" s="131"/>
      <c r="H411" s="131"/>
      <c r="I411" s="131"/>
      <c r="J411" s="131"/>
      <c r="K411" s="131"/>
      <c r="L411" s="131"/>
    </row>
    <row r="412" spans="1:12" ht="15.75" customHeight="1">
      <c r="A412" s="130"/>
      <c r="B412" s="130"/>
      <c r="C412" s="131"/>
      <c r="D412" s="131"/>
      <c r="E412" s="131"/>
      <c r="F412" s="131"/>
      <c r="G412" s="131"/>
      <c r="H412" s="131"/>
      <c r="I412" s="131"/>
      <c r="J412" s="131"/>
      <c r="K412" s="131"/>
      <c r="L412" s="131"/>
    </row>
    <row r="413" spans="1:12" ht="15.75" customHeight="1">
      <c r="A413" s="130"/>
      <c r="B413" s="130"/>
      <c r="C413" s="131"/>
      <c r="D413" s="131"/>
      <c r="E413" s="131"/>
      <c r="F413" s="131"/>
      <c r="G413" s="131"/>
      <c r="H413" s="131"/>
      <c r="I413" s="131"/>
      <c r="J413" s="131"/>
      <c r="K413" s="131"/>
      <c r="L413" s="131"/>
    </row>
    <row r="414" spans="1:12" ht="15.75" customHeight="1">
      <c r="A414" s="130"/>
      <c r="B414" s="130"/>
      <c r="C414" s="131"/>
      <c r="D414" s="131"/>
      <c r="E414" s="131"/>
      <c r="F414" s="131"/>
      <c r="G414" s="131"/>
      <c r="H414" s="131"/>
      <c r="I414" s="131"/>
      <c r="J414" s="131"/>
      <c r="K414" s="131"/>
      <c r="L414" s="131"/>
    </row>
    <row r="415" spans="1:12" ht="15.75" customHeight="1">
      <c r="A415" s="130"/>
      <c r="B415" s="130"/>
      <c r="C415" s="131"/>
      <c r="D415" s="131"/>
      <c r="E415" s="131"/>
      <c r="F415" s="131"/>
      <c r="G415" s="131"/>
      <c r="H415" s="131"/>
      <c r="I415" s="131"/>
      <c r="J415" s="131"/>
      <c r="K415" s="131"/>
      <c r="L415" s="131"/>
    </row>
    <row r="416" spans="1:12" ht="15.75" customHeight="1">
      <c r="A416" s="130"/>
      <c r="B416" s="130"/>
      <c r="C416" s="131"/>
      <c r="D416" s="131"/>
      <c r="E416" s="131"/>
      <c r="F416" s="131"/>
      <c r="G416" s="131"/>
      <c r="H416" s="131"/>
      <c r="I416" s="131"/>
      <c r="J416" s="131"/>
      <c r="K416" s="131"/>
      <c r="L416" s="131"/>
    </row>
    <row r="417" spans="1:12" ht="15.75" customHeight="1">
      <c r="A417" s="130"/>
      <c r="B417" s="130"/>
      <c r="C417" s="131"/>
      <c r="D417" s="131"/>
      <c r="E417" s="131"/>
      <c r="F417" s="131"/>
      <c r="G417" s="131"/>
      <c r="H417" s="131"/>
      <c r="I417" s="131"/>
      <c r="J417" s="131"/>
      <c r="K417" s="131"/>
      <c r="L417" s="131"/>
    </row>
    <row r="418" spans="1:12" ht="15.75" customHeight="1">
      <c r="A418" s="130"/>
      <c r="B418" s="130"/>
      <c r="C418" s="131"/>
      <c r="D418" s="131"/>
      <c r="E418" s="131"/>
      <c r="F418" s="131"/>
      <c r="G418" s="131"/>
      <c r="H418" s="131"/>
      <c r="I418" s="131"/>
      <c r="J418" s="131"/>
      <c r="K418" s="131"/>
      <c r="L418" s="131"/>
    </row>
    <row r="419" spans="1:12" ht="15.75" customHeight="1">
      <c r="A419" s="130"/>
      <c r="B419" s="130"/>
      <c r="C419" s="131"/>
      <c r="D419" s="131"/>
      <c r="E419" s="131"/>
      <c r="F419" s="131"/>
      <c r="G419" s="131"/>
      <c r="H419" s="131"/>
      <c r="I419" s="131"/>
      <c r="J419" s="131"/>
      <c r="K419" s="131"/>
      <c r="L419" s="131"/>
    </row>
    <row r="420" spans="1:12" ht="15.75" customHeight="1">
      <c r="A420" s="130"/>
      <c r="B420" s="130"/>
      <c r="C420" s="131"/>
      <c r="D420" s="131"/>
      <c r="E420" s="131"/>
      <c r="F420" s="131"/>
      <c r="G420" s="131"/>
      <c r="H420" s="131"/>
      <c r="I420" s="131"/>
      <c r="J420" s="131"/>
      <c r="K420" s="131"/>
      <c r="L420" s="131"/>
    </row>
    <row r="421" spans="1:12" ht="15.75" customHeight="1">
      <c r="A421" s="130"/>
      <c r="B421" s="130"/>
      <c r="C421" s="131"/>
      <c r="D421" s="131"/>
      <c r="E421" s="131"/>
      <c r="F421" s="131"/>
      <c r="G421" s="131"/>
      <c r="H421" s="131"/>
      <c r="I421" s="131"/>
      <c r="J421" s="131"/>
      <c r="K421" s="131"/>
      <c r="L421" s="131"/>
    </row>
    <row r="422" spans="1:12" ht="15.75" customHeight="1">
      <c r="A422" s="130"/>
      <c r="B422" s="130"/>
      <c r="C422" s="131"/>
      <c r="D422" s="131"/>
      <c r="E422" s="131"/>
      <c r="F422" s="131"/>
      <c r="G422" s="131"/>
      <c r="H422" s="131"/>
      <c r="I422" s="131"/>
      <c r="J422" s="131"/>
      <c r="K422" s="131"/>
      <c r="L422" s="131"/>
    </row>
    <row r="423" spans="1:12" ht="15.75" customHeight="1">
      <c r="A423" s="130"/>
      <c r="B423" s="130"/>
      <c r="C423" s="131"/>
      <c r="D423" s="131"/>
      <c r="E423" s="131"/>
      <c r="F423" s="131"/>
      <c r="G423" s="131"/>
      <c r="H423" s="131"/>
      <c r="I423" s="131"/>
      <c r="J423" s="131"/>
      <c r="K423" s="131"/>
      <c r="L423" s="131"/>
    </row>
    <row r="424" spans="1:12" ht="15.75" customHeight="1">
      <c r="A424" s="130"/>
      <c r="B424" s="130"/>
      <c r="C424" s="131"/>
      <c r="D424" s="131"/>
      <c r="E424" s="131"/>
      <c r="F424" s="131"/>
      <c r="G424" s="131"/>
      <c r="H424" s="131"/>
      <c r="I424" s="131"/>
      <c r="J424" s="131"/>
      <c r="K424" s="131"/>
      <c r="L424" s="131"/>
    </row>
    <row r="425" spans="1:12" ht="15.75" customHeight="1">
      <c r="A425" s="130"/>
      <c r="B425" s="130"/>
      <c r="C425" s="131"/>
      <c r="D425" s="131"/>
      <c r="E425" s="131"/>
      <c r="F425" s="131"/>
      <c r="G425" s="131"/>
      <c r="H425" s="131"/>
      <c r="I425" s="131"/>
      <c r="J425" s="131"/>
      <c r="K425" s="131"/>
      <c r="L425" s="131"/>
    </row>
    <row r="426" spans="1:12" ht="15.75" customHeight="1">
      <c r="A426" s="130"/>
      <c r="B426" s="130"/>
      <c r="C426" s="131"/>
      <c r="D426" s="131"/>
      <c r="E426" s="131"/>
      <c r="F426" s="131"/>
      <c r="G426" s="131"/>
      <c r="H426" s="131"/>
      <c r="I426" s="131"/>
      <c r="J426" s="131"/>
      <c r="K426" s="131"/>
      <c r="L426" s="131"/>
    </row>
    <row r="427" spans="1:12" ht="15.75" customHeight="1">
      <c r="A427" s="130"/>
      <c r="B427" s="130"/>
      <c r="C427" s="131"/>
      <c r="D427" s="131"/>
      <c r="E427" s="131"/>
      <c r="F427" s="131"/>
      <c r="G427" s="131"/>
      <c r="H427" s="131"/>
      <c r="I427" s="131"/>
      <c r="J427" s="131"/>
      <c r="K427" s="131"/>
      <c r="L427" s="131"/>
    </row>
    <row r="428" spans="1:12" ht="15.75" customHeight="1">
      <c r="A428" s="130"/>
      <c r="B428" s="130"/>
      <c r="C428" s="131"/>
      <c r="D428" s="131"/>
      <c r="E428" s="131"/>
      <c r="F428" s="131"/>
      <c r="G428" s="131"/>
      <c r="H428" s="131"/>
      <c r="I428" s="131"/>
      <c r="J428" s="131"/>
      <c r="K428" s="131"/>
      <c r="L428" s="131"/>
    </row>
    <row r="429" spans="1:12" ht="15.75" customHeight="1">
      <c r="A429" s="130"/>
      <c r="B429" s="130"/>
      <c r="C429" s="131"/>
      <c r="D429" s="131"/>
      <c r="E429" s="131"/>
      <c r="F429" s="131"/>
      <c r="G429" s="131"/>
      <c r="H429" s="131"/>
      <c r="I429" s="131"/>
      <c r="J429" s="131"/>
      <c r="K429" s="131"/>
      <c r="L429" s="131"/>
    </row>
    <row r="430" spans="1:12" ht="15.75" customHeight="1">
      <c r="A430" s="130"/>
      <c r="B430" s="130"/>
      <c r="C430" s="131"/>
      <c r="D430" s="131"/>
      <c r="E430" s="131"/>
      <c r="F430" s="131"/>
      <c r="G430" s="131"/>
      <c r="H430" s="131"/>
      <c r="I430" s="131"/>
      <c r="J430" s="131"/>
      <c r="K430" s="131"/>
      <c r="L430" s="131"/>
    </row>
    <row r="431" spans="1:12" ht="15.75" customHeight="1">
      <c r="A431" s="130"/>
      <c r="B431" s="130"/>
      <c r="C431" s="131"/>
      <c r="D431" s="131"/>
      <c r="E431" s="131"/>
      <c r="F431" s="131"/>
      <c r="G431" s="131"/>
      <c r="H431" s="131"/>
      <c r="I431" s="131"/>
      <c r="J431" s="131"/>
      <c r="K431" s="131"/>
      <c r="L431" s="131"/>
    </row>
    <row r="432" spans="1:12" ht="15.75" customHeight="1">
      <c r="A432" s="130"/>
      <c r="B432" s="130"/>
      <c r="C432" s="131"/>
      <c r="D432" s="131"/>
      <c r="E432" s="131"/>
      <c r="F432" s="131"/>
      <c r="G432" s="131"/>
      <c r="H432" s="131"/>
      <c r="I432" s="131"/>
      <c r="J432" s="131"/>
      <c r="K432" s="131"/>
      <c r="L432" s="131"/>
    </row>
    <row r="433" spans="1:12" ht="15.75" customHeight="1">
      <c r="A433" s="130"/>
      <c r="B433" s="130"/>
      <c r="C433" s="131"/>
      <c r="D433" s="131"/>
      <c r="E433" s="131"/>
      <c r="F433" s="131"/>
      <c r="G433" s="131"/>
      <c r="H433" s="131"/>
      <c r="I433" s="131"/>
      <c r="J433" s="131"/>
      <c r="K433" s="131"/>
      <c r="L433" s="131"/>
    </row>
    <row r="434" spans="1:12" ht="15.75" customHeight="1">
      <c r="A434" s="130"/>
      <c r="B434" s="130"/>
      <c r="C434" s="131"/>
      <c r="D434" s="131"/>
      <c r="E434" s="131"/>
      <c r="F434" s="131"/>
      <c r="G434" s="131"/>
      <c r="H434" s="131"/>
      <c r="I434" s="131"/>
      <c r="J434" s="131"/>
      <c r="K434" s="131"/>
      <c r="L434" s="131"/>
    </row>
    <row r="435" spans="1:12" ht="15.75" customHeight="1">
      <c r="A435" s="130"/>
      <c r="B435" s="130"/>
      <c r="C435" s="131"/>
      <c r="D435" s="131"/>
      <c r="E435" s="131"/>
      <c r="F435" s="131"/>
      <c r="G435" s="131"/>
      <c r="H435" s="131"/>
      <c r="I435" s="131"/>
      <c r="J435" s="131"/>
      <c r="K435" s="131"/>
      <c r="L435" s="131"/>
    </row>
    <row r="436" spans="1:12" ht="15.75" customHeight="1">
      <c r="A436" s="130"/>
      <c r="B436" s="130"/>
      <c r="C436" s="131"/>
      <c r="D436" s="131"/>
      <c r="E436" s="131"/>
      <c r="F436" s="131"/>
      <c r="G436" s="131"/>
      <c r="H436" s="131"/>
      <c r="I436" s="131"/>
      <c r="J436" s="131"/>
      <c r="K436" s="131"/>
      <c r="L436" s="131"/>
    </row>
    <row r="437" spans="1:12" ht="15.75" customHeight="1">
      <c r="A437" s="130"/>
      <c r="B437" s="130"/>
      <c r="C437" s="131"/>
      <c r="D437" s="131"/>
      <c r="E437" s="131"/>
      <c r="F437" s="131"/>
      <c r="G437" s="131"/>
      <c r="H437" s="131"/>
      <c r="I437" s="131"/>
      <c r="J437" s="131"/>
      <c r="K437" s="131"/>
      <c r="L437" s="131"/>
    </row>
    <row r="438" spans="1:12" ht="15.75" customHeight="1">
      <c r="A438" s="130"/>
      <c r="B438" s="130"/>
      <c r="C438" s="131"/>
      <c r="D438" s="131"/>
      <c r="E438" s="131"/>
      <c r="F438" s="131"/>
      <c r="G438" s="131"/>
      <c r="H438" s="131"/>
      <c r="I438" s="131"/>
      <c r="J438" s="131"/>
      <c r="K438" s="131"/>
      <c r="L438" s="131"/>
    </row>
    <row r="439" spans="1:12" ht="15.75" customHeight="1">
      <c r="A439" s="130"/>
      <c r="B439" s="130"/>
      <c r="C439" s="131"/>
      <c r="D439" s="131"/>
      <c r="E439" s="131"/>
      <c r="F439" s="131"/>
      <c r="G439" s="131"/>
      <c r="H439" s="131"/>
      <c r="I439" s="131"/>
      <c r="J439" s="131"/>
      <c r="K439" s="131"/>
      <c r="L439" s="131"/>
    </row>
    <row r="440" spans="1:12" ht="15.75" customHeight="1">
      <c r="A440" s="130"/>
      <c r="B440" s="130"/>
      <c r="C440" s="131"/>
      <c r="D440" s="131"/>
      <c r="E440" s="131"/>
      <c r="F440" s="131"/>
      <c r="G440" s="131"/>
      <c r="H440" s="131"/>
      <c r="I440" s="131"/>
      <c r="J440" s="131"/>
      <c r="K440" s="131"/>
      <c r="L440" s="131"/>
    </row>
    <row r="441" spans="1:12" ht="15.75" customHeight="1">
      <c r="A441" s="130"/>
      <c r="B441" s="130"/>
      <c r="C441" s="131"/>
      <c r="D441" s="131"/>
      <c r="E441" s="131"/>
      <c r="F441" s="131"/>
      <c r="G441" s="131"/>
      <c r="H441" s="131"/>
      <c r="I441" s="131"/>
      <c r="J441" s="131"/>
      <c r="K441" s="131"/>
      <c r="L441" s="131"/>
    </row>
    <row r="442" spans="1:12" ht="15.75" customHeight="1">
      <c r="A442" s="130"/>
      <c r="B442" s="130"/>
      <c r="C442" s="131"/>
      <c r="D442" s="131"/>
      <c r="E442" s="131"/>
      <c r="F442" s="131"/>
      <c r="G442" s="131"/>
      <c r="H442" s="131"/>
      <c r="I442" s="131"/>
      <c r="J442" s="131"/>
      <c r="K442" s="131"/>
      <c r="L442" s="131"/>
    </row>
    <row r="443" spans="1:12" ht="15.75" customHeight="1">
      <c r="A443" s="130"/>
      <c r="B443" s="130"/>
      <c r="C443" s="131"/>
      <c r="D443" s="131"/>
      <c r="E443" s="131"/>
      <c r="F443" s="131"/>
      <c r="G443" s="131"/>
      <c r="H443" s="131"/>
      <c r="I443" s="131"/>
      <c r="J443" s="131"/>
      <c r="K443" s="131"/>
      <c r="L443" s="131"/>
    </row>
    <row r="444" spans="1:12" ht="15.75" customHeight="1">
      <c r="A444" s="130"/>
      <c r="B444" s="130"/>
      <c r="C444" s="131"/>
      <c r="D444" s="131"/>
      <c r="E444" s="131"/>
      <c r="F444" s="131"/>
      <c r="G444" s="131"/>
      <c r="H444" s="131"/>
      <c r="I444" s="131"/>
      <c r="J444" s="131"/>
      <c r="K444" s="131"/>
      <c r="L444" s="131"/>
    </row>
    <row r="445" spans="1:12" ht="15.75" customHeight="1">
      <c r="A445" s="130"/>
      <c r="B445" s="130"/>
      <c r="C445" s="131"/>
      <c r="D445" s="131"/>
      <c r="E445" s="131"/>
      <c r="F445" s="131"/>
      <c r="G445" s="131"/>
      <c r="H445" s="131"/>
      <c r="I445" s="131"/>
      <c r="J445" s="131"/>
      <c r="K445" s="131"/>
      <c r="L445" s="131"/>
    </row>
    <row r="446" spans="1:12" ht="15.75" customHeight="1">
      <c r="A446" s="130"/>
      <c r="B446" s="130"/>
      <c r="C446" s="131"/>
      <c r="D446" s="131"/>
      <c r="E446" s="131"/>
      <c r="F446" s="131"/>
      <c r="G446" s="131"/>
      <c r="H446" s="131"/>
      <c r="I446" s="131"/>
      <c r="J446" s="131"/>
      <c r="K446" s="131"/>
      <c r="L446" s="131"/>
    </row>
    <row r="447" spans="1:12" ht="15.75" customHeight="1">
      <c r="A447" s="130"/>
      <c r="B447" s="130"/>
      <c r="C447" s="131"/>
      <c r="D447" s="131"/>
      <c r="E447" s="131"/>
      <c r="F447" s="131"/>
      <c r="G447" s="131"/>
      <c r="H447" s="131"/>
      <c r="I447" s="131"/>
      <c r="J447" s="131"/>
      <c r="K447" s="131"/>
      <c r="L447" s="131"/>
    </row>
    <row r="448" spans="1:12" ht="15.75" customHeight="1">
      <c r="A448" s="130"/>
      <c r="B448" s="130"/>
      <c r="C448" s="131"/>
      <c r="D448" s="131"/>
      <c r="E448" s="131"/>
      <c r="F448" s="131"/>
      <c r="G448" s="131"/>
      <c r="H448" s="131"/>
      <c r="I448" s="131"/>
      <c r="J448" s="131"/>
      <c r="K448" s="131"/>
      <c r="L448" s="131"/>
    </row>
    <row r="449" spans="1:12" ht="15.75" customHeight="1">
      <c r="A449" s="130"/>
      <c r="B449" s="130"/>
      <c r="C449" s="131"/>
      <c r="D449" s="131"/>
      <c r="E449" s="131"/>
      <c r="F449" s="131"/>
      <c r="G449" s="131"/>
      <c r="H449" s="131"/>
      <c r="I449" s="131"/>
      <c r="J449" s="131"/>
      <c r="K449" s="131"/>
      <c r="L449" s="131"/>
    </row>
    <row r="450" spans="1:12" ht="15.75" customHeight="1">
      <c r="A450" s="130"/>
      <c r="B450" s="130"/>
      <c r="C450" s="131"/>
      <c r="D450" s="131"/>
      <c r="E450" s="131"/>
      <c r="F450" s="131"/>
      <c r="G450" s="131"/>
      <c r="H450" s="131"/>
      <c r="I450" s="131"/>
      <c r="J450" s="131"/>
      <c r="K450" s="131"/>
      <c r="L450" s="131"/>
    </row>
    <row r="451" spans="1:12" ht="15.75" customHeight="1">
      <c r="A451" s="130"/>
      <c r="B451" s="130"/>
      <c r="C451" s="131"/>
      <c r="D451" s="131"/>
      <c r="E451" s="131"/>
      <c r="F451" s="131"/>
      <c r="G451" s="131"/>
      <c r="H451" s="131"/>
      <c r="I451" s="131"/>
      <c r="J451" s="131"/>
      <c r="K451" s="131"/>
      <c r="L451" s="131"/>
    </row>
    <row r="452" spans="1:12" ht="15.75" customHeight="1">
      <c r="A452" s="130"/>
      <c r="B452" s="130"/>
      <c r="C452" s="131"/>
      <c r="D452" s="131"/>
      <c r="E452" s="131"/>
      <c r="F452" s="131"/>
      <c r="G452" s="131"/>
      <c r="H452" s="131"/>
      <c r="I452" s="131"/>
      <c r="J452" s="131"/>
      <c r="K452" s="131"/>
      <c r="L452" s="131"/>
    </row>
    <row r="453" spans="1:12" ht="15.75" customHeight="1">
      <c r="A453" s="130"/>
      <c r="B453" s="130"/>
      <c r="C453" s="131"/>
      <c r="D453" s="131"/>
      <c r="E453" s="131"/>
      <c r="F453" s="131"/>
      <c r="G453" s="131"/>
      <c r="H453" s="131"/>
      <c r="I453" s="131"/>
      <c r="J453" s="131"/>
      <c r="K453" s="131"/>
      <c r="L453" s="131"/>
    </row>
    <row r="454" spans="1:12" ht="15.75" customHeight="1">
      <c r="A454" s="130"/>
      <c r="B454" s="130"/>
      <c r="C454" s="131"/>
      <c r="D454" s="131"/>
      <c r="E454" s="131"/>
      <c r="F454" s="131"/>
      <c r="G454" s="131"/>
      <c r="H454" s="131"/>
      <c r="I454" s="131"/>
      <c r="J454" s="131"/>
      <c r="K454" s="131"/>
      <c r="L454" s="131"/>
    </row>
    <row r="455" spans="1:12" ht="15.75" customHeight="1">
      <c r="A455" s="130"/>
      <c r="B455" s="130"/>
      <c r="C455" s="131"/>
      <c r="D455" s="131"/>
      <c r="E455" s="131"/>
      <c r="F455" s="131"/>
      <c r="G455" s="131"/>
      <c r="H455" s="131"/>
      <c r="I455" s="131"/>
      <c r="J455" s="131"/>
      <c r="K455" s="131"/>
      <c r="L455" s="131"/>
    </row>
    <row r="456" spans="1:12" ht="15.75" customHeight="1">
      <c r="A456" s="130"/>
      <c r="B456" s="130"/>
      <c r="C456" s="131"/>
      <c r="D456" s="131"/>
      <c r="E456" s="131"/>
      <c r="F456" s="131"/>
      <c r="G456" s="131"/>
      <c r="H456" s="131"/>
      <c r="I456" s="131"/>
      <c r="J456" s="131"/>
      <c r="K456" s="131"/>
      <c r="L456" s="131"/>
    </row>
    <row r="457" spans="1:12" ht="15.75" customHeight="1">
      <c r="A457" s="130"/>
      <c r="B457" s="130"/>
      <c r="C457" s="131"/>
      <c r="D457" s="131"/>
      <c r="E457" s="131"/>
      <c r="F457" s="131"/>
      <c r="G457" s="131"/>
      <c r="H457" s="131"/>
      <c r="I457" s="131"/>
      <c r="J457" s="131"/>
      <c r="K457" s="131"/>
      <c r="L457" s="131"/>
    </row>
    <row r="458" spans="1:12" ht="15.75" customHeight="1">
      <c r="A458" s="130"/>
      <c r="B458" s="130"/>
      <c r="C458" s="131"/>
      <c r="D458" s="131"/>
      <c r="E458" s="131"/>
      <c r="F458" s="131"/>
      <c r="G458" s="131"/>
      <c r="H458" s="131"/>
      <c r="I458" s="131"/>
      <c r="J458" s="131"/>
      <c r="K458" s="131"/>
      <c r="L458" s="131"/>
    </row>
    <row r="459" spans="1:12" ht="15.75" customHeight="1">
      <c r="A459" s="130"/>
      <c r="B459" s="130"/>
      <c r="C459" s="131"/>
      <c r="D459" s="131"/>
      <c r="E459" s="131"/>
      <c r="F459" s="131"/>
      <c r="G459" s="131"/>
      <c r="H459" s="131"/>
      <c r="I459" s="131"/>
      <c r="J459" s="131"/>
      <c r="K459" s="131"/>
      <c r="L459" s="131"/>
    </row>
    <row r="460" spans="1:12" ht="15.75" customHeight="1">
      <c r="A460" s="130"/>
      <c r="B460" s="130"/>
      <c r="C460" s="131"/>
      <c r="D460" s="131"/>
      <c r="E460" s="131"/>
      <c r="F460" s="131"/>
      <c r="G460" s="131"/>
      <c r="H460" s="131"/>
      <c r="I460" s="131"/>
      <c r="J460" s="131"/>
      <c r="K460" s="131"/>
      <c r="L460" s="131"/>
    </row>
    <row r="461" spans="1:12" ht="15.75" customHeight="1">
      <c r="A461" s="130"/>
      <c r="B461" s="130"/>
      <c r="C461" s="131"/>
      <c r="D461" s="131"/>
      <c r="E461" s="131"/>
      <c r="F461" s="131"/>
      <c r="G461" s="131"/>
      <c r="H461" s="131"/>
      <c r="I461" s="131"/>
      <c r="J461" s="131"/>
      <c r="K461" s="131"/>
      <c r="L461" s="131"/>
    </row>
    <row r="462" spans="1:12" ht="15.75" customHeight="1">
      <c r="A462" s="130"/>
      <c r="B462" s="130"/>
      <c r="C462" s="131"/>
      <c r="D462" s="131"/>
      <c r="E462" s="131"/>
      <c r="F462" s="131"/>
      <c r="G462" s="131"/>
      <c r="H462" s="131"/>
      <c r="I462" s="131"/>
      <c r="J462" s="131"/>
      <c r="K462" s="131"/>
      <c r="L462" s="131"/>
    </row>
    <row r="463" spans="1:12" ht="15.75" customHeight="1">
      <c r="A463" s="130"/>
      <c r="B463" s="130"/>
      <c r="C463" s="131"/>
      <c r="D463" s="131"/>
      <c r="E463" s="131"/>
      <c r="F463" s="131"/>
      <c r="G463" s="131"/>
      <c r="H463" s="131"/>
      <c r="I463" s="131"/>
      <c r="J463" s="131"/>
      <c r="K463" s="131"/>
      <c r="L463" s="131"/>
    </row>
    <row r="464" spans="1:12" ht="15.75" customHeight="1">
      <c r="A464" s="130"/>
      <c r="B464" s="130"/>
      <c r="C464" s="131"/>
      <c r="D464" s="131"/>
      <c r="E464" s="131"/>
      <c r="F464" s="131"/>
      <c r="G464" s="131"/>
      <c r="H464" s="131"/>
      <c r="I464" s="131"/>
      <c r="J464" s="131"/>
      <c r="K464" s="131"/>
      <c r="L464" s="131"/>
    </row>
    <row r="465" spans="1:12" ht="15.75" customHeight="1">
      <c r="A465" s="130"/>
      <c r="B465" s="130"/>
      <c r="C465" s="131"/>
      <c r="D465" s="131"/>
      <c r="E465" s="131"/>
      <c r="F465" s="131"/>
      <c r="G465" s="131"/>
      <c r="H465" s="131"/>
      <c r="I465" s="131"/>
      <c r="J465" s="131"/>
      <c r="K465" s="131"/>
      <c r="L465" s="131"/>
    </row>
    <row r="466" spans="1:12" ht="15.75" customHeight="1">
      <c r="A466" s="130"/>
      <c r="B466" s="130"/>
      <c r="C466" s="131"/>
      <c r="D466" s="131"/>
      <c r="E466" s="131"/>
      <c r="F466" s="131"/>
      <c r="G466" s="131"/>
      <c r="H466" s="131"/>
      <c r="I466" s="131"/>
      <c r="J466" s="131"/>
      <c r="K466" s="131"/>
      <c r="L466" s="131"/>
    </row>
    <row r="467" spans="1:12" ht="15.75" customHeight="1">
      <c r="A467" s="130"/>
      <c r="B467" s="130"/>
      <c r="C467" s="131"/>
      <c r="D467" s="131"/>
      <c r="E467" s="131"/>
      <c r="F467" s="131"/>
      <c r="G467" s="131"/>
      <c r="H467" s="131"/>
      <c r="I467" s="131"/>
      <c r="J467" s="131"/>
      <c r="K467" s="131"/>
      <c r="L467" s="131"/>
    </row>
    <row r="468" spans="1:12" ht="15.75" customHeight="1">
      <c r="A468" s="130"/>
      <c r="B468" s="130"/>
      <c r="C468" s="131"/>
      <c r="D468" s="131"/>
      <c r="E468" s="131"/>
      <c r="F468" s="131"/>
      <c r="G468" s="131"/>
      <c r="H468" s="131"/>
      <c r="I468" s="131"/>
      <c r="J468" s="131"/>
      <c r="K468" s="131"/>
      <c r="L468" s="131"/>
    </row>
    <row r="469" spans="1:12" ht="15.75" customHeight="1">
      <c r="A469" s="130"/>
      <c r="B469" s="130"/>
      <c r="C469" s="131"/>
      <c r="D469" s="131"/>
      <c r="E469" s="131"/>
      <c r="F469" s="131"/>
      <c r="G469" s="131"/>
      <c r="H469" s="131"/>
      <c r="I469" s="131"/>
      <c r="J469" s="131"/>
      <c r="K469" s="131"/>
      <c r="L469" s="131"/>
    </row>
    <row r="470" spans="1:12" ht="15.75" customHeight="1">
      <c r="A470" s="130"/>
      <c r="B470" s="130"/>
      <c r="C470" s="131"/>
      <c r="D470" s="131"/>
      <c r="E470" s="131"/>
      <c r="F470" s="131"/>
      <c r="G470" s="131"/>
      <c r="H470" s="131"/>
      <c r="I470" s="131"/>
      <c r="J470" s="131"/>
      <c r="K470" s="131"/>
      <c r="L470" s="131"/>
    </row>
    <row r="471" spans="1:12" ht="15.75" customHeight="1">
      <c r="A471" s="130"/>
      <c r="B471" s="130"/>
      <c r="C471" s="131"/>
      <c r="D471" s="131"/>
      <c r="E471" s="131"/>
      <c r="F471" s="131"/>
      <c r="G471" s="131"/>
      <c r="H471" s="131"/>
      <c r="I471" s="131"/>
      <c r="J471" s="131"/>
      <c r="K471" s="131"/>
      <c r="L471" s="131"/>
    </row>
    <row r="472" spans="1:12" ht="15.75" customHeight="1">
      <c r="A472" s="130"/>
      <c r="B472" s="130"/>
      <c r="C472" s="131"/>
      <c r="D472" s="131"/>
      <c r="E472" s="131"/>
      <c r="F472" s="131"/>
      <c r="G472" s="131"/>
      <c r="H472" s="131"/>
      <c r="I472" s="131"/>
      <c r="J472" s="131"/>
      <c r="K472" s="131"/>
      <c r="L472" s="131"/>
    </row>
    <row r="473" spans="1:12" ht="15.75" customHeight="1">
      <c r="A473" s="130"/>
      <c r="B473" s="130"/>
      <c r="C473" s="131"/>
      <c r="D473" s="131"/>
      <c r="E473" s="131"/>
      <c r="F473" s="131"/>
      <c r="G473" s="131"/>
      <c r="H473" s="131"/>
      <c r="I473" s="131"/>
      <c r="J473" s="131"/>
      <c r="K473" s="131"/>
      <c r="L473" s="131"/>
    </row>
    <row r="474" spans="1:12" ht="15.75" customHeight="1">
      <c r="A474" s="130"/>
      <c r="B474" s="130"/>
      <c r="C474" s="131"/>
      <c r="D474" s="131"/>
      <c r="E474" s="131"/>
      <c r="F474" s="131"/>
      <c r="G474" s="131"/>
      <c r="H474" s="131"/>
      <c r="I474" s="131"/>
      <c r="J474" s="131"/>
      <c r="K474" s="131"/>
      <c r="L474" s="131"/>
    </row>
    <row r="475" spans="1:12" ht="15.75" customHeight="1">
      <c r="A475" s="130"/>
      <c r="B475" s="130"/>
      <c r="C475" s="131"/>
      <c r="D475" s="131"/>
      <c r="E475" s="131"/>
      <c r="F475" s="131"/>
      <c r="G475" s="131"/>
      <c r="H475" s="131"/>
      <c r="I475" s="131"/>
      <c r="J475" s="131"/>
      <c r="K475" s="131"/>
      <c r="L475" s="131"/>
    </row>
    <row r="476" spans="1:12" ht="15.75" customHeight="1">
      <c r="A476" s="130"/>
      <c r="B476" s="130"/>
      <c r="C476" s="131"/>
      <c r="D476" s="131"/>
      <c r="E476" s="131"/>
      <c r="F476" s="131"/>
      <c r="G476" s="131"/>
      <c r="H476" s="131"/>
      <c r="I476" s="131"/>
      <c r="J476" s="131"/>
      <c r="K476" s="131"/>
      <c r="L476" s="131"/>
    </row>
    <row r="477" spans="1:12" ht="15.75" customHeight="1">
      <c r="A477" s="130"/>
      <c r="B477" s="130"/>
      <c r="C477" s="131"/>
      <c r="D477" s="131"/>
      <c r="E477" s="131"/>
      <c r="F477" s="131"/>
      <c r="G477" s="131"/>
      <c r="H477" s="131"/>
      <c r="I477" s="131"/>
      <c r="J477" s="131"/>
      <c r="K477" s="131"/>
      <c r="L477" s="131"/>
    </row>
    <row r="478" spans="1:12" ht="15.75" customHeight="1">
      <c r="A478" s="130"/>
      <c r="B478" s="130"/>
      <c r="C478" s="131"/>
      <c r="D478" s="131"/>
      <c r="E478" s="131"/>
      <c r="F478" s="131"/>
      <c r="G478" s="131"/>
      <c r="H478" s="131"/>
      <c r="I478" s="131"/>
      <c r="J478" s="131"/>
      <c r="K478" s="131"/>
      <c r="L478" s="131"/>
    </row>
    <row r="479" spans="1:12" ht="15.75" customHeight="1">
      <c r="A479" s="130"/>
      <c r="B479" s="130"/>
      <c r="C479" s="131"/>
      <c r="D479" s="131"/>
      <c r="E479" s="131"/>
      <c r="F479" s="131"/>
      <c r="G479" s="131"/>
      <c r="H479" s="131"/>
      <c r="I479" s="131"/>
      <c r="J479" s="131"/>
      <c r="K479" s="131"/>
      <c r="L479" s="131"/>
    </row>
    <row r="480" spans="1:12" ht="15.75" customHeight="1">
      <c r="A480" s="130"/>
      <c r="B480" s="130"/>
      <c r="C480" s="131"/>
      <c r="D480" s="131"/>
      <c r="E480" s="131"/>
      <c r="F480" s="131"/>
      <c r="G480" s="131"/>
      <c r="H480" s="131"/>
      <c r="I480" s="131"/>
      <c r="J480" s="131"/>
      <c r="K480" s="131"/>
      <c r="L480" s="131"/>
    </row>
    <row r="481" spans="1:12" ht="15.75" customHeight="1">
      <c r="A481" s="130"/>
      <c r="B481" s="130"/>
      <c r="C481" s="131"/>
      <c r="D481" s="131"/>
      <c r="E481" s="131"/>
      <c r="F481" s="131"/>
      <c r="G481" s="131"/>
      <c r="H481" s="131"/>
      <c r="I481" s="131"/>
      <c r="J481" s="131"/>
      <c r="K481" s="131"/>
      <c r="L481" s="131"/>
    </row>
    <row r="482" spans="1:12" ht="15.75" customHeight="1">
      <c r="A482" s="130"/>
      <c r="B482" s="130"/>
      <c r="C482" s="131"/>
      <c r="D482" s="131"/>
      <c r="E482" s="131"/>
      <c r="F482" s="131"/>
      <c r="G482" s="131"/>
      <c r="H482" s="131"/>
      <c r="I482" s="131"/>
      <c r="J482" s="131"/>
      <c r="K482" s="131"/>
      <c r="L482" s="131"/>
    </row>
    <row r="483" spans="1:12" ht="15.75" customHeight="1">
      <c r="A483" s="130"/>
      <c r="B483" s="130"/>
      <c r="C483" s="131"/>
      <c r="D483" s="131"/>
      <c r="E483" s="131"/>
      <c r="F483" s="131"/>
      <c r="G483" s="131"/>
      <c r="H483" s="131"/>
      <c r="I483" s="131"/>
      <c r="J483" s="131"/>
      <c r="K483" s="131"/>
      <c r="L483" s="131"/>
    </row>
    <row r="484" spans="1:12" ht="15.75" customHeight="1">
      <c r="A484" s="130"/>
      <c r="B484" s="130"/>
      <c r="C484" s="131"/>
      <c r="D484" s="131"/>
      <c r="E484" s="131"/>
      <c r="F484" s="131"/>
      <c r="G484" s="131"/>
      <c r="H484" s="131"/>
      <c r="I484" s="131"/>
      <c r="J484" s="131"/>
      <c r="K484" s="131"/>
      <c r="L484" s="131"/>
    </row>
    <row r="485" spans="1:12" ht="15.75" customHeight="1">
      <c r="A485" s="130"/>
      <c r="B485" s="130"/>
      <c r="C485" s="131"/>
      <c r="D485" s="131"/>
      <c r="E485" s="131"/>
      <c r="F485" s="131"/>
      <c r="G485" s="131"/>
      <c r="H485" s="131"/>
      <c r="I485" s="131"/>
      <c r="J485" s="131"/>
      <c r="K485" s="131"/>
      <c r="L485" s="131"/>
    </row>
    <row r="486" spans="1:12" ht="15.75" customHeight="1">
      <c r="A486" s="130"/>
      <c r="B486" s="130"/>
      <c r="C486" s="131"/>
      <c r="D486" s="131"/>
      <c r="E486" s="131"/>
      <c r="F486" s="131"/>
      <c r="G486" s="131"/>
      <c r="H486" s="131"/>
      <c r="I486" s="131"/>
      <c r="J486" s="131"/>
      <c r="K486" s="131"/>
      <c r="L486" s="131"/>
    </row>
    <row r="487" spans="1:12" ht="15.75" customHeight="1">
      <c r="A487" s="130"/>
      <c r="B487" s="130"/>
      <c r="C487" s="131"/>
      <c r="D487" s="131"/>
      <c r="E487" s="131"/>
      <c r="F487" s="131"/>
      <c r="G487" s="131"/>
      <c r="H487" s="131"/>
      <c r="I487" s="131"/>
      <c r="J487" s="131"/>
      <c r="K487" s="131"/>
      <c r="L487" s="131"/>
    </row>
    <row r="488" spans="1:12" ht="15.75" customHeight="1">
      <c r="A488" s="130"/>
      <c r="B488" s="130"/>
      <c r="C488" s="131"/>
      <c r="D488" s="131"/>
      <c r="E488" s="131"/>
      <c r="F488" s="131"/>
      <c r="G488" s="131"/>
      <c r="H488" s="131"/>
      <c r="I488" s="131"/>
      <c r="J488" s="131"/>
      <c r="K488" s="131"/>
      <c r="L488" s="131"/>
    </row>
    <row r="489" spans="1:12" ht="15.75" customHeight="1">
      <c r="A489" s="130"/>
      <c r="B489" s="130"/>
      <c r="C489" s="131"/>
      <c r="D489" s="131"/>
      <c r="E489" s="131"/>
      <c r="F489" s="131"/>
      <c r="G489" s="131"/>
      <c r="H489" s="131"/>
      <c r="I489" s="131"/>
      <c r="J489" s="131"/>
      <c r="K489" s="131"/>
      <c r="L489" s="131"/>
    </row>
    <row r="490" spans="1:12" ht="15.75" customHeight="1">
      <c r="A490" s="130"/>
      <c r="B490" s="130"/>
      <c r="C490" s="131"/>
      <c r="D490" s="131"/>
      <c r="E490" s="131"/>
      <c r="F490" s="131"/>
      <c r="G490" s="131"/>
      <c r="H490" s="131"/>
      <c r="I490" s="131"/>
      <c r="J490" s="131"/>
      <c r="K490" s="131"/>
      <c r="L490" s="131"/>
    </row>
    <row r="491" spans="1:12" ht="15.75" customHeight="1">
      <c r="A491" s="130"/>
      <c r="B491" s="130"/>
      <c r="C491" s="131"/>
      <c r="D491" s="131"/>
      <c r="E491" s="131"/>
      <c r="F491" s="131"/>
      <c r="G491" s="131"/>
      <c r="H491" s="131"/>
      <c r="I491" s="131"/>
      <c r="J491" s="131"/>
      <c r="K491" s="131"/>
      <c r="L491" s="131"/>
    </row>
    <row r="492" spans="1:12" ht="15.75" customHeight="1">
      <c r="A492" s="130"/>
      <c r="B492" s="130"/>
      <c r="C492" s="131"/>
      <c r="D492" s="131"/>
      <c r="E492" s="131"/>
      <c r="F492" s="131"/>
      <c r="G492" s="131"/>
      <c r="H492" s="131"/>
      <c r="I492" s="131"/>
      <c r="J492" s="131"/>
      <c r="K492" s="131"/>
      <c r="L492" s="131"/>
    </row>
    <row r="493" spans="1:12" ht="15.75" customHeight="1">
      <c r="A493" s="130"/>
      <c r="B493" s="130"/>
      <c r="C493" s="131"/>
      <c r="D493" s="131"/>
      <c r="E493" s="131"/>
      <c r="F493" s="131"/>
      <c r="G493" s="131"/>
      <c r="H493" s="131"/>
      <c r="I493" s="131"/>
      <c r="J493" s="131"/>
      <c r="K493" s="131"/>
      <c r="L493" s="131"/>
    </row>
    <row r="494" spans="1:12" ht="15.75" customHeight="1">
      <c r="A494" s="130"/>
      <c r="B494" s="130"/>
      <c r="C494" s="131"/>
      <c r="D494" s="131"/>
      <c r="E494" s="131"/>
      <c r="F494" s="131"/>
      <c r="G494" s="131"/>
      <c r="H494" s="131"/>
      <c r="I494" s="131"/>
      <c r="J494" s="131"/>
      <c r="K494" s="131"/>
      <c r="L494" s="131"/>
    </row>
    <row r="495" spans="1:12" ht="15.75" customHeight="1">
      <c r="A495" s="130"/>
      <c r="B495" s="130"/>
      <c r="C495" s="131"/>
      <c r="D495" s="131"/>
      <c r="E495" s="131"/>
      <c r="F495" s="131"/>
      <c r="G495" s="131"/>
      <c r="H495" s="131"/>
      <c r="I495" s="131"/>
      <c r="J495" s="131"/>
      <c r="K495" s="131"/>
      <c r="L495" s="131"/>
    </row>
    <row r="496" spans="1:12" ht="15.75" customHeight="1">
      <c r="A496" s="130"/>
      <c r="B496" s="130"/>
      <c r="C496" s="131"/>
      <c r="D496" s="131"/>
      <c r="E496" s="131"/>
      <c r="F496" s="131"/>
      <c r="G496" s="131"/>
      <c r="H496" s="131"/>
      <c r="I496" s="131"/>
      <c r="J496" s="131"/>
      <c r="K496" s="131"/>
      <c r="L496" s="131"/>
    </row>
    <row r="497" spans="1:12" ht="15.75" customHeight="1">
      <c r="A497" s="130"/>
      <c r="B497" s="130"/>
      <c r="C497" s="131"/>
      <c r="D497" s="131"/>
      <c r="E497" s="131"/>
      <c r="F497" s="131"/>
      <c r="G497" s="131"/>
      <c r="H497" s="131"/>
      <c r="I497" s="131"/>
      <c r="J497" s="131"/>
      <c r="K497" s="131"/>
      <c r="L497" s="131"/>
    </row>
    <row r="498" spans="1:12" ht="15.75" customHeight="1">
      <c r="A498" s="130"/>
      <c r="B498" s="130"/>
      <c r="C498" s="131"/>
      <c r="D498" s="131"/>
      <c r="E498" s="131"/>
      <c r="F498" s="131"/>
      <c r="G498" s="131"/>
      <c r="H498" s="131"/>
      <c r="I498" s="131"/>
      <c r="J498" s="131"/>
      <c r="K498" s="131"/>
      <c r="L498" s="131"/>
    </row>
    <row r="499" spans="1:12" ht="15.75" customHeight="1">
      <c r="A499" s="130"/>
      <c r="B499" s="130"/>
      <c r="C499" s="131"/>
      <c r="D499" s="131"/>
      <c r="E499" s="131"/>
      <c r="F499" s="131"/>
      <c r="G499" s="131"/>
      <c r="H499" s="131"/>
      <c r="I499" s="131"/>
      <c r="J499" s="131"/>
      <c r="K499" s="131"/>
      <c r="L499" s="131"/>
    </row>
    <row r="500" spans="1:12" ht="15.75" customHeight="1">
      <c r="A500" s="130"/>
      <c r="B500" s="130"/>
      <c r="C500" s="131"/>
      <c r="D500" s="131"/>
      <c r="E500" s="131"/>
      <c r="F500" s="131"/>
      <c r="G500" s="131"/>
      <c r="H500" s="131"/>
      <c r="I500" s="131"/>
      <c r="J500" s="131"/>
      <c r="K500" s="131"/>
      <c r="L500" s="131"/>
    </row>
    <row r="501" spans="1:12" ht="15.75" customHeight="1">
      <c r="A501" s="130"/>
      <c r="B501" s="130"/>
      <c r="C501" s="131"/>
      <c r="D501" s="131"/>
      <c r="E501" s="131"/>
      <c r="F501" s="131"/>
      <c r="G501" s="131"/>
      <c r="H501" s="131"/>
      <c r="I501" s="131"/>
      <c r="J501" s="131"/>
      <c r="K501" s="131"/>
      <c r="L501" s="131"/>
    </row>
    <row r="502" spans="1:12" ht="15.75" customHeight="1">
      <c r="A502" s="130"/>
      <c r="B502" s="130"/>
      <c r="C502" s="131"/>
      <c r="D502" s="131"/>
      <c r="E502" s="131"/>
      <c r="F502" s="131"/>
      <c r="G502" s="131"/>
      <c r="H502" s="131"/>
      <c r="I502" s="131"/>
      <c r="J502" s="131"/>
      <c r="K502" s="131"/>
      <c r="L502" s="131"/>
    </row>
    <row r="503" spans="1:12" ht="15.75" customHeight="1">
      <c r="A503" s="130"/>
      <c r="B503" s="130"/>
      <c r="C503" s="131"/>
      <c r="D503" s="131"/>
      <c r="E503" s="131"/>
      <c r="F503" s="131"/>
      <c r="G503" s="131"/>
      <c r="H503" s="131"/>
      <c r="I503" s="131"/>
      <c r="J503" s="131"/>
      <c r="K503" s="131"/>
      <c r="L503" s="131"/>
    </row>
    <row r="504" spans="1:12" ht="15.75" customHeight="1">
      <c r="A504" s="130"/>
      <c r="B504" s="130"/>
      <c r="C504" s="131"/>
      <c r="D504" s="131"/>
      <c r="E504" s="131"/>
      <c r="F504" s="131"/>
      <c r="G504" s="131"/>
      <c r="H504" s="131"/>
      <c r="I504" s="131"/>
      <c r="J504" s="131"/>
      <c r="K504" s="131"/>
      <c r="L504" s="131"/>
    </row>
    <row r="505" spans="1:12" ht="15.75" customHeight="1">
      <c r="A505" s="130"/>
      <c r="B505" s="130"/>
      <c r="C505" s="131"/>
      <c r="D505" s="131"/>
      <c r="E505" s="131"/>
      <c r="F505" s="131"/>
      <c r="G505" s="131"/>
      <c r="H505" s="131"/>
      <c r="I505" s="131"/>
      <c r="J505" s="131"/>
      <c r="K505" s="131"/>
      <c r="L505" s="131"/>
    </row>
    <row r="506" spans="1:12" ht="15.75" customHeight="1">
      <c r="A506" s="130"/>
      <c r="B506" s="130"/>
      <c r="C506" s="131"/>
      <c r="D506" s="131"/>
      <c r="E506" s="131"/>
      <c r="F506" s="131"/>
      <c r="G506" s="131"/>
      <c r="H506" s="131"/>
      <c r="I506" s="131"/>
      <c r="J506" s="131"/>
      <c r="K506" s="131"/>
      <c r="L506" s="131"/>
    </row>
    <row r="507" spans="1:12" ht="15.75" customHeight="1">
      <c r="A507" s="130"/>
      <c r="B507" s="130"/>
      <c r="C507" s="131"/>
      <c r="D507" s="131"/>
      <c r="E507" s="131"/>
      <c r="F507" s="131"/>
      <c r="G507" s="131"/>
      <c r="H507" s="131"/>
      <c r="I507" s="131"/>
      <c r="J507" s="131"/>
      <c r="K507" s="131"/>
      <c r="L507" s="131"/>
    </row>
    <row r="508" spans="1:12" ht="15.75" customHeight="1">
      <c r="A508" s="130"/>
      <c r="B508" s="130"/>
      <c r="C508" s="131"/>
      <c r="D508" s="131"/>
      <c r="E508" s="131"/>
      <c r="F508" s="131"/>
      <c r="G508" s="131"/>
      <c r="H508" s="131"/>
      <c r="I508" s="131"/>
      <c r="J508" s="131"/>
      <c r="K508" s="131"/>
      <c r="L508" s="131"/>
    </row>
    <row r="509" spans="1:12" ht="15.75" customHeight="1">
      <c r="A509" s="130"/>
      <c r="B509" s="130"/>
      <c r="C509" s="131"/>
      <c r="D509" s="131"/>
      <c r="E509" s="131"/>
      <c r="F509" s="131"/>
      <c r="G509" s="131"/>
      <c r="H509" s="131"/>
      <c r="I509" s="131"/>
      <c r="J509" s="131"/>
      <c r="K509" s="131"/>
      <c r="L509" s="131"/>
    </row>
    <row r="510" spans="1:12" ht="15.75" customHeight="1">
      <c r="A510" s="130"/>
      <c r="B510" s="130"/>
      <c r="C510" s="131"/>
      <c r="D510" s="131"/>
      <c r="E510" s="131"/>
      <c r="F510" s="131"/>
      <c r="G510" s="131"/>
      <c r="H510" s="131"/>
      <c r="I510" s="131"/>
      <c r="J510" s="131"/>
      <c r="K510" s="131"/>
      <c r="L510" s="131"/>
    </row>
    <row r="511" spans="1:12" ht="15.75" customHeight="1">
      <c r="A511" s="130"/>
      <c r="B511" s="130"/>
      <c r="C511" s="131"/>
      <c r="D511" s="131"/>
      <c r="E511" s="131"/>
      <c r="F511" s="131"/>
      <c r="G511" s="131"/>
      <c r="H511" s="131"/>
      <c r="I511" s="131"/>
      <c r="J511" s="131"/>
      <c r="K511" s="131"/>
      <c r="L511" s="131"/>
    </row>
    <row r="512" spans="1:12" ht="15.75" customHeight="1">
      <c r="A512" s="130"/>
      <c r="B512" s="130"/>
      <c r="C512" s="131"/>
      <c r="D512" s="131"/>
      <c r="E512" s="131"/>
      <c r="F512" s="131"/>
      <c r="G512" s="131"/>
      <c r="H512" s="131"/>
      <c r="I512" s="131"/>
      <c r="J512" s="131"/>
      <c r="K512" s="131"/>
      <c r="L512" s="131"/>
    </row>
    <row r="513" spans="1:12" ht="15.75" customHeight="1">
      <c r="A513" s="130"/>
      <c r="B513" s="130"/>
      <c r="C513" s="131"/>
      <c r="D513" s="131"/>
      <c r="E513" s="131"/>
      <c r="F513" s="131"/>
      <c r="G513" s="131"/>
      <c r="H513" s="131"/>
      <c r="I513" s="131"/>
      <c r="J513" s="131"/>
      <c r="K513" s="131"/>
      <c r="L513" s="131"/>
    </row>
    <row r="514" spans="1:12" ht="15.75" customHeight="1">
      <c r="A514" s="130"/>
      <c r="B514" s="130"/>
      <c r="C514" s="131"/>
      <c r="D514" s="131"/>
      <c r="E514" s="131"/>
      <c r="F514" s="131"/>
      <c r="G514" s="131"/>
      <c r="H514" s="131"/>
      <c r="I514" s="131"/>
      <c r="J514" s="131"/>
      <c r="K514" s="131"/>
      <c r="L514" s="131"/>
    </row>
    <row r="515" spans="1:12" ht="15.75" customHeight="1">
      <c r="A515" s="130"/>
      <c r="B515" s="130"/>
      <c r="C515" s="131"/>
      <c r="D515" s="131"/>
      <c r="E515" s="131"/>
      <c r="F515" s="131"/>
      <c r="G515" s="131"/>
      <c r="H515" s="131"/>
      <c r="I515" s="131"/>
      <c r="J515" s="131"/>
      <c r="K515" s="131"/>
      <c r="L515" s="131"/>
    </row>
    <row r="516" spans="1:12" ht="15.75" customHeight="1">
      <c r="A516" s="130"/>
      <c r="B516" s="130"/>
      <c r="C516" s="131"/>
      <c r="D516" s="131"/>
      <c r="E516" s="131"/>
      <c r="F516" s="131"/>
      <c r="G516" s="131"/>
      <c r="H516" s="131"/>
      <c r="I516" s="131"/>
      <c r="J516" s="131"/>
      <c r="K516" s="131"/>
      <c r="L516" s="131"/>
    </row>
    <row r="517" spans="1:12" ht="15.75" customHeight="1">
      <c r="A517" s="130"/>
      <c r="B517" s="130"/>
      <c r="C517" s="131"/>
      <c r="D517" s="131"/>
      <c r="E517" s="131"/>
      <c r="F517" s="131"/>
      <c r="G517" s="131"/>
      <c r="H517" s="131"/>
      <c r="I517" s="131"/>
      <c r="J517" s="131"/>
      <c r="K517" s="131"/>
      <c r="L517" s="131"/>
    </row>
    <row r="518" spans="1:12" ht="15.75" customHeight="1">
      <c r="A518" s="130"/>
      <c r="B518" s="130"/>
      <c r="C518" s="131"/>
      <c r="D518" s="131"/>
      <c r="E518" s="131"/>
      <c r="F518" s="131"/>
      <c r="G518" s="131"/>
      <c r="H518" s="131"/>
      <c r="I518" s="131"/>
      <c r="J518" s="131"/>
      <c r="K518" s="131"/>
      <c r="L518" s="131"/>
    </row>
    <row r="519" spans="1:12" ht="15.75" customHeight="1">
      <c r="A519" s="130"/>
      <c r="B519" s="130"/>
      <c r="C519" s="131"/>
      <c r="D519" s="131"/>
      <c r="E519" s="131"/>
      <c r="F519" s="131"/>
      <c r="G519" s="131"/>
      <c r="H519" s="131"/>
      <c r="I519" s="131"/>
      <c r="J519" s="131"/>
      <c r="K519" s="131"/>
      <c r="L519" s="131"/>
    </row>
    <row r="520" spans="1:12" ht="15.75" customHeight="1">
      <c r="A520" s="130"/>
      <c r="B520" s="130"/>
      <c r="C520" s="131"/>
      <c r="D520" s="131"/>
      <c r="E520" s="131"/>
      <c r="F520" s="131"/>
      <c r="G520" s="131"/>
      <c r="H520" s="131"/>
      <c r="I520" s="131"/>
      <c r="J520" s="131"/>
      <c r="K520" s="131"/>
      <c r="L520" s="131"/>
    </row>
    <row r="521" spans="1:12" ht="15.75" customHeight="1">
      <c r="A521" s="130"/>
      <c r="B521" s="130"/>
      <c r="C521" s="131"/>
      <c r="D521" s="131"/>
      <c r="E521" s="131"/>
      <c r="F521" s="131"/>
      <c r="G521" s="131"/>
      <c r="H521" s="131"/>
      <c r="I521" s="131"/>
      <c r="J521" s="131"/>
      <c r="K521" s="131"/>
      <c r="L521" s="131"/>
    </row>
    <row r="522" spans="1:12" ht="15.75" customHeight="1">
      <c r="A522" s="130"/>
      <c r="B522" s="130"/>
      <c r="C522" s="131"/>
      <c r="D522" s="131"/>
      <c r="E522" s="131"/>
      <c r="F522" s="131"/>
      <c r="G522" s="131"/>
      <c r="H522" s="131"/>
      <c r="I522" s="131"/>
      <c r="J522" s="131"/>
      <c r="K522" s="131"/>
      <c r="L522" s="131"/>
    </row>
    <row r="523" spans="1:12" ht="15.75" customHeight="1">
      <c r="A523" s="130"/>
      <c r="B523" s="130"/>
      <c r="C523" s="131"/>
      <c r="D523" s="131"/>
      <c r="E523" s="131"/>
      <c r="F523" s="131"/>
      <c r="G523" s="131"/>
      <c r="H523" s="131"/>
      <c r="I523" s="131"/>
      <c r="J523" s="131"/>
      <c r="K523" s="131"/>
      <c r="L523" s="131"/>
    </row>
    <row r="524" spans="1:12" ht="15.75" customHeight="1">
      <c r="A524" s="130"/>
      <c r="B524" s="130"/>
      <c r="C524" s="131"/>
      <c r="D524" s="131"/>
      <c r="E524" s="131"/>
      <c r="F524" s="131"/>
      <c r="G524" s="131"/>
      <c r="H524" s="131"/>
      <c r="I524" s="131"/>
      <c r="J524" s="131"/>
      <c r="K524" s="131"/>
      <c r="L524" s="131"/>
    </row>
    <row r="525" spans="1:12" ht="15.75" customHeight="1">
      <c r="A525" s="130"/>
      <c r="B525" s="130"/>
      <c r="C525" s="131"/>
      <c r="D525" s="131"/>
      <c r="E525" s="131"/>
      <c r="F525" s="131"/>
      <c r="G525" s="131"/>
      <c r="H525" s="131"/>
      <c r="I525" s="131"/>
      <c r="J525" s="131"/>
      <c r="K525" s="131"/>
      <c r="L525" s="131"/>
    </row>
    <row r="526" spans="1:12" ht="15.75" customHeight="1">
      <c r="A526" s="130"/>
      <c r="B526" s="130"/>
      <c r="C526" s="131"/>
      <c r="D526" s="131"/>
      <c r="E526" s="131"/>
      <c r="F526" s="131"/>
      <c r="G526" s="131"/>
      <c r="H526" s="131"/>
      <c r="I526" s="131"/>
      <c r="J526" s="131"/>
      <c r="K526" s="131"/>
      <c r="L526" s="131"/>
    </row>
    <row r="527" spans="1:12" ht="15.75" customHeight="1">
      <c r="A527" s="130"/>
      <c r="B527" s="130"/>
      <c r="C527" s="131"/>
      <c r="D527" s="131"/>
      <c r="E527" s="131"/>
      <c r="F527" s="131"/>
      <c r="G527" s="131"/>
      <c r="H527" s="131"/>
      <c r="I527" s="131"/>
      <c r="J527" s="131"/>
      <c r="K527" s="131"/>
      <c r="L527" s="131"/>
    </row>
    <row r="528" spans="1:12" ht="15.75" customHeight="1">
      <c r="A528" s="130"/>
      <c r="B528" s="130"/>
      <c r="C528" s="131"/>
      <c r="D528" s="131"/>
      <c r="E528" s="131"/>
      <c r="F528" s="131"/>
      <c r="G528" s="131"/>
      <c r="H528" s="131"/>
      <c r="I528" s="131"/>
      <c r="J528" s="131"/>
      <c r="K528" s="131"/>
      <c r="L528" s="131"/>
    </row>
    <row r="529" spans="1:12" ht="15.75" customHeight="1">
      <c r="A529" s="130"/>
      <c r="B529" s="130"/>
      <c r="C529" s="131"/>
      <c r="D529" s="131"/>
      <c r="E529" s="131"/>
      <c r="F529" s="131"/>
      <c r="G529" s="131"/>
      <c r="H529" s="131"/>
      <c r="I529" s="131"/>
      <c r="J529" s="131"/>
      <c r="K529" s="131"/>
      <c r="L529" s="131"/>
    </row>
    <row r="530" spans="1:12" ht="15.75" customHeight="1">
      <c r="A530" s="130"/>
      <c r="B530" s="130"/>
      <c r="C530" s="131"/>
      <c r="D530" s="131"/>
      <c r="E530" s="131"/>
      <c r="F530" s="131"/>
      <c r="G530" s="131"/>
      <c r="H530" s="131"/>
      <c r="I530" s="131"/>
      <c r="J530" s="131"/>
      <c r="K530" s="131"/>
      <c r="L530" s="131"/>
    </row>
    <row r="531" spans="1:12" ht="15.75" customHeight="1">
      <c r="A531" s="130"/>
      <c r="B531" s="130"/>
      <c r="C531" s="131"/>
      <c r="D531" s="131"/>
      <c r="E531" s="131"/>
      <c r="F531" s="131"/>
      <c r="G531" s="131"/>
      <c r="H531" s="131"/>
      <c r="I531" s="131"/>
      <c r="J531" s="131"/>
      <c r="K531" s="131"/>
      <c r="L531" s="131"/>
    </row>
    <row r="532" spans="1:12" ht="15.75" customHeight="1">
      <c r="A532" s="130"/>
      <c r="B532" s="130"/>
      <c r="C532" s="131"/>
      <c r="D532" s="131"/>
      <c r="E532" s="131"/>
      <c r="F532" s="131"/>
      <c r="G532" s="131"/>
      <c r="H532" s="131"/>
      <c r="I532" s="131"/>
      <c r="J532" s="131"/>
      <c r="K532" s="131"/>
      <c r="L532" s="131"/>
    </row>
    <row r="533" spans="1:12" ht="15.75" customHeight="1">
      <c r="A533" s="130"/>
      <c r="B533" s="130"/>
      <c r="C533" s="131"/>
      <c r="D533" s="131"/>
      <c r="E533" s="131"/>
      <c r="F533" s="131"/>
      <c r="G533" s="131"/>
      <c r="H533" s="131"/>
      <c r="I533" s="131"/>
      <c r="J533" s="131"/>
      <c r="K533" s="131"/>
      <c r="L533" s="131"/>
    </row>
    <row r="534" spans="1:12" ht="15.75" customHeight="1">
      <c r="A534" s="130"/>
      <c r="B534" s="130"/>
      <c r="C534" s="131"/>
      <c r="D534" s="131"/>
      <c r="E534" s="131"/>
      <c r="F534" s="131"/>
      <c r="G534" s="131"/>
      <c r="H534" s="131"/>
      <c r="I534" s="131"/>
      <c r="J534" s="131"/>
      <c r="K534" s="131"/>
      <c r="L534" s="131"/>
    </row>
    <row r="535" spans="1:12" ht="15.75" customHeight="1">
      <c r="A535" s="130"/>
      <c r="B535" s="130"/>
      <c r="C535" s="131"/>
      <c r="D535" s="131"/>
      <c r="E535" s="131"/>
      <c r="F535" s="131"/>
      <c r="G535" s="131"/>
      <c r="H535" s="131"/>
      <c r="I535" s="131"/>
      <c r="J535" s="131"/>
      <c r="K535" s="131"/>
      <c r="L535" s="131"/>
    </row>
    <row r="536" spans="1:12" ht="15.75" customHeight="1">
      <c r="A536" s="130"/>
      <c r="B536" s="130"/>
      <c r="C536" s="131"/>
      <c r="D536" s="131"/>
      <c r="E536" s="131"/>
      <c r="F536" s="131"/>
      <c r="G536" s="131"/>
      <c r="H536" s="131"/>
      <c r="I536" s="131"/>
      <c r="J536" s="131"/>
      <c r="K536" s="131"/>
      <c r="L536" s="131"/>
    </row>
    <row r="537" spans="1:12" ht="15.75" customHeight="1">
      <c r="A537" s="130"/>
      <c r="B537" s="130"/>
      <c r="C537" s="131"/>
      <c r="D537" s="131"/>
      <c r="E537" s="131"/>
      <c r="F537" s="131"/>
      <c r="G537" s="131"/>
      <c r="H537" s="131"/>
      <c r="I537" s="131"/>
      <c r="J537" s="131"/>
      <c r="K537" s="131"/>
      <c r="L537" s="131"/>
    </row>
    <row r="538" spans="1:12" ht="15.75" customHeight="1">
      <c r="A538" s="130"/>
      <c r="B538" s="130"/>
      <c r="C538" s="131"/>
      <c r="D538" s="131"/>
      <c r="E538" s="131"/>
      <c r="F538" s="131"/>
      <c r="G538" s="131"/>
      <c r="H538" s="131"/>
      <c r="I538" s="131"/>
      <c r="J538" s="131"/>
      <c r="K538" s="131"/>
      <c r="L538" s="131"/>
    </row>
    <row r="539" spans="1:12" ht="15.75" customHeight="1">
      <c r="A539" s="130"/>
      <c r="B539" s="130"/>
      <c r="C539" s="131"/>
      <c r="D539" s="131"/>
      <c r="E539" s="131"/>
      <c r="F539" s="131"/>
      <c r="G539" s="131"/>
      <c r="H539" s="131"/>
      <c r="I539" s="131"/>
      <c r="J539" s="131"/>
      <c r="K539" s="131"/>
      <c r="L539" s="131"/>
    </row>
    <row r="540" spans="1:12" ht="15.75" customHeight="1">
      <c r="A540" s="130"/>
      <c r="B540" s="130"/>
      <c r="C540" s="131"/>
      <c r="D540" s="131"/>
      <c r="E540" s="131"/>
      <c r="F540" s="131"/>
      <c r="G540" s="131"/>
      <c r="H540" s="131"/>
      <c r="I540" s="131"/>
      <c r="J540" s="131"/>
      <c r="K540" s="131"/>
      <c r="L540" s="131"/>
    </row>
    <row r="541" spans="1:12" ht="15.75" customHeight="1">
      <c r="A541" s="130"/>
      <c r="B541" s="130"/>
      <c r="C541" s="131"/>
      <c r="D541" s="131"/>
      <c r="E541" s="131"/>
      <c r="F541" s="131"/>
      <c r="G541" s="131"/>
      <c r="H541" s="131"/>
      <c r="I541" s="131"/>
      <c r="J541" s="131"/>
      <c r="K541" s="131"/>
      <c r="L541" s="131"/>
    </row>
    <row r="542" spans="1:12" ht="15.75" customHeight="1">
      <c r="A542" s="130"/>
      <c r="B542" s="130"/>
      <c r="C542" s="131"/>
      <c r="D542" s="131"/>
      <c r="E542" s="131"/>
      <c r="F542" s="131"/>
      <c r="G542" s="131"/>
      <c r="H542" s="131"/>
      <c r="I542" s="131"/>
      <c r="J542" s="131"/>
      <c r="K542" s="131"/>
      <c r="L542" s="131"/>
    </row>
    <row r="543" spans="1:12" ht="15.75" customHeight="1">
      <c r="A543" s="130"/>
      <c r="B543" s="130"/>
      <c r="C543" s="131"/>
      <c r="D543" s="131"/>
      <c r="E543" s="131"/>
      <c r="F543" s="131"/>
      <c r="G543" s="131"/>
      <c r="H543" s="131"/>
      <c r="I543" s="131"/>
      <c r="J543" s="131"/>
      <c r="K543" s="131"/>
      <c r="L543" s="131"/>
    </row>
    <row r="544" spans="1:12" ht="15.75" customHeight="1">
      <c r="A544" s="130"/>
      <c r="B544" s="130"/>
      <c r="C544" s="131"/>
      <c r="D544" s="131"/>
      <c r="E544" s="131"/>
      <c r="F544" s="131"/>
      <c r="G544" s="131"/>
      <c r="H544" s="131"/>
      <c r="I544" s="131"/>
      <c r="J544" s="131"/>
      <c r="K544" s="131"/>
      <c r="L544" s="131"/>
    </row>
    <row r="545" spans="1:12" ht="15.75" customHeight="1">
      <c r="A545" s="130"/>
      <c r="B545" s="130"/>
      <c r="C545" s="131"/>
      <c r="D545" s="131"/>
      <c r="E545" s="131"/>
      <c r="F545" s="131"/>
      <c r="G545" s="131"/>
      <c r="H545" s="131"/>
      <c r="I545" s="131"/>
      <c r="J545" s="131"/>
      <c r="K545" s="131"/>
      <c r="L545" s="131"/>
    </row>
    <row r="546" spans="1:12" ht="15.75" customHeight="1">
      <c r="A546" s="130"/>
      <c r="B546" s="130"/>
      <c r="C546" s="131"/>
      <c r="D546" s="131"/>
      <c r="E546" s="131"/>
      <c r="F546" s="131"/>
      <c r="G546" s="131"/>
      <c r="H546" s="131"/>
      <c r="I546" s="131"/>
      <c r="J546" s="131"/>
      <c r="K546" s="131"/>
      <c r="L546" s="131"/>
    </row>
    <row r="547" spans="1:12" ht="15.75" customHeight="1">
      <c r="A547" s="130"/>
      <c r="B547" s="130"/>
      <c r="C547" s="131"/>
      <c r="D547" s="131"/>
      <c r="E547" s="131"/>
      <c r="F547" s="131"/>
      <c r="G547" s="131"/>
      <c r="H547" s="131"/>
      <c r="I547" s="131"/>
      <c r="J547" s="131"/>
      <c r="K547" s="131"/>
      <c r="L547" s="131"/>
    </row>
    <row r="548" spans="1:12" ht="15.75" customHeight="1">
      <c r="A548" s="130"/>
      <c r="B548" s="130"/>
      <c r="C548" s="131"/>
      <c r="D548" s="131"/>
      <c r="E548" s="131"/>
      <c r="F548" s="131"/>
      <c r="G548" s="131"/>
      <c r="H548" s="131"/>
      <c r="I548" s="131"/>
      <c r="J548" s="131"/>
      <c r="K548" s="131"/>
      <c r="L548" s="131"/>
    </row>
    <row r="549" spans="1:12" ht="15.75" customHeight="1">
      <c r="A549" s="130"/>
      <c r="B549" s="130"/>
      <c r="C549" s="131"/>
      <c r="D549" s="131"/>
      <c r="E549" s="131"/>
      <c r="F549" s="131"/>
      <c r="G549" s="131"/>
      <c r="H549" s="131"/>
      <c r="I549" s="131"/>
      <c r="J549" s="131"/>
      <c r="K549" s="131"/>
      <c r="L549" s="131"/>
    </row>
    <row r="550" spans="1:12" ht="15.75" customHeight="1">
      <c r="A550" s="130"/>
      <c r="B550" s="130"/>
      <c r="C550" s="131"/>
      <c r="D550" s="131"/>
      <c r="E550" s="131"/>
      <c r="F550" s="131"/>
      <c r="G550" s="131"/>
      <c r="H550" s="131"/>
      <c r="I550" s="131"/>
      <c r="J550" s="131"/>
      <c r="K550" s="131"/>
      <c r="L550" s="131"/>
    </row>
    <row r="551" spans="1:12" ht="15.75" customHeight="1">
      <c r="A551" s="130"/>
      <c r="B551" s="130"/>
      <c r="C551" s="131"/>
      <c r="D551" s="131"/>
      <c r="E551" s="131"/>
      <c r="F551" s="131"/>
      <c r="G551" s="131"/>
      <c r="H551" s="131"/>
      <c r="I551" s="131"/>
      <c r="J551" s="131"/>
      <c r="K551" s="131"/>
      <c r="L551" s="131"/>
    </row>
    <row r="552" spans="1:12" ht="15.75" customHeight="1">
      <c r="A552" s="130"/>
      <c r="B552" s="130"/>
      <c r="C552" s="131"/>
      <c r="D552" s="131"/>
      <c r="E552" s="131"/>
      <c r="F552" s="131"/>
      <c r="G552" s="131"/>
      <c r="H552" s="131"/>
      <c r="I552" s="131"/>
      <c r="J552" s="131"/>
      <c r="K552" s="131"/>
      <c r="L552" s="131"/>
    </row>
    <row r="553" spans="1:12" ht="15.75" customHeight="1">
      <c r="A553" s="130"/>
      <c r="B553" s="130"/>
      <c r="C553" s="131"/>
      <c r="D553" s="131"/>
      <c r="E553" s="131"/>
      <c r="F553" s="131"/>
      <c r="G553" s="131"/>
      <c r="H553" s="131"/>
      <c r="I553" s="131"/>
      <c r="J553" s="131"/>
      <c r="K553" s="131"/>
      <c r="L553" s="131"/>
    </row>
    <row r="554" spans="1:12" ht="15.75" customHeight="1">
      <c r="A554" s="130"/>
      <c r="B554" s="130"/>
      <c r="C554" s="131"/>
      <c r="D554" s="131"/>
      <c r="E554" s="131"/>
      <c r="F554" s="131"/>
      <c r="G554" s="131"/>
      <c r="H554" s="131"/>
      <c r="I554" s="131"/>
      <c r="J554" s="131"/>
      <c r="K554" s="131"/>
      <c r="L554" s="131"/>
    </row>
    <row r="555" spans="1:12" ht="15.75" customHeight="1">
      <c r="A555" s="130"/>
      <c r="B555" s="130"/>
      <c r="C555" s="131"/>
      <c r="D555" s="131"/>
      <c r="E555" s="131"/>
      <c r="F555" s="131"/>
      <c r="G555" s="131"/>
      <c r="H555" s="131"/>
      <c r="I555" s="131"/>
      <c r="J555" s="131"/>
      <c r="K555" s="131"/>
      <c r="L555" s="131"/>
    </row>
    <row r="556" spans="1:12" ht="15.75" customHeight="1">
      <c r="A556" s="130"/>
      <c r="B556" s="130"/>
      <c r="C556" s="131"/>
      <c r="D556" s="131"/>
      <c r="E556" s="131"/>
      <c r="F556" s="131"/>
      <c r="G556" s="131"/>
      <c r="H556" s="131"/>
      <c r="I556" s="131"/>
      <c r="J556" s="131"/>
      <c r="K556" s="131"/>
      <c r="L556" s="131"/>
    </row>
    <row r="557" spans="1:12" ht="15.75" customHeight="1">
      <c r="A557" s="130"/>
      <c r="B557" s="130"/>
      <c r="C557" s="131"/>
      <c r="D557" s="131"/>
      <c r="E557" s="131"/>
      <c r="F557" s="131"/>
      <c r="G557" s="131"/>
      <c r="H557" s="131"/>
      <c r="I557" s="131"/>
      <c r="J557" s="131"/>
      <c r="K557" s="131"/>
      <c r="L557" s="131"/>
    </row>
    <row r="558" spans="1:12" ht="15.75" customHeight="1">
      <c r="A558" s="130"/>
      <c r="B558" s="130"/>
      <c r="C558" s="131"/>
      <c r="D558" s="131"/>
      <c r="E558" s="131"/>
      <c r="F558" s="131"/>
      <c r="G558" s="131"/>
      <c r="H558" s="131"/>
      <c r="I558" s="131"/>
      <c r="J558" s="131"/>
      <c r="K558" s="131"/>
      <c r="L558" s="131"/>
    </row>
    <row r="559" spans="1:12" ht="15.75" customHeight="1">
      <c r="A559" s="130"/>
      <c r="B559" s="130"/>
      <c r="C559" s="131"/>
      <c r="D559" s="131"/>
      <c r="E559" s="131"/>
      <c r="F559" s="131"/>
      <c r="G559" s="131"/>
      <c r="H559" s="131"/>
      <c r="I559" s="131"/>
      <c r="J559" s="131"/>
      <c r="K559" s="131"/>
      <c r="L559" s="131"/>
    </row>
    <row r="560" spans="1:12" ht="15.75" customHeight="1">
      <c r="A560" s="130"/>
      <c r="B560" s="130"/>
      <c r="C560" s="131"/>
      <c r="D560" s="131"/>
      <c r="E560" s="131"/>
      <c r="F560" s="131"/>
      <c r="G560" s="131"/>
      <c r="H560" s="131"/>
      <c r="I560" s="131"/>
      <c r="J560" s="131"/>
      <c r="K560" s="131"/>
      <c r="L560" s="131"/>
    </row>
    <row r="561" spans="1:12" ht="15.75" customHeight="1">
      <c r="A561" s="130"/>
      <c r="B561" s="130"/>
      <c r="C561" s="131"/>
      <c r="D561" s="131"/>
      <c r="E561" s="131"/>
      <c r="F561" s="131"/>
      <c r="G561" s="131"/>
      <c r="H561" s="131"/>
      <c r="I561" s="131"/>
      <c r="J561" s="131"/>
      <c r="K561" s="131"/>
      <c r="L561" s="131"/>
    </row>
    <row r="562" spans="1:12" ht="15.75" customHeight="1">
      <c r="A562" s="130"/>
      <c r="B562" s="130"/>
      <c r="C562" s="131"/>
      <c r="D562" s="131"/>
      <c r="E562" s="131"/>
      <c r="F562" s="131"/>
      <c r="G562" s="131"/>
      <c r="H562" s="131"/>
      <c r="I562" s="131"/>
      <c r="J562" s="131"/>
      <c r="K562" s="131"/>
      <c r="L562" s="131"/>
    </row>
    <row r="563" spans="1:12" ht="15.75" customHeight="1">
      <c r="A563" s="130"/>
      <c r="B563" s="130"/>
      <c r="C563" s="131"/>
      <c r="D563" s="131"/>
      <c r="E563" s="131"/>
      <c r="F563" s="131"/>
      <c r="G563" s="131"/>
      <c r="H563" s="131"/>
      <c r="I563" s="131"/>
      <c r="J563" s="131"/>
      <c r="K563" s="131"/>
      <c r="L563" s="131"/>
    </row>
    <row r="564" spans="1:12" ht="15.75" customHeight="1">
      <c r="A564" s="130"/>
      <c r="B564" s="130"/>
      <c r="C564" s="131"/>
      <c r="D564" s="131"/>
      <c r="E564" s="131"/>
      <c r="F564" s="131"/>
      <c r="G564" s="131"/>
      <c r="H564" s="131"/>
      <c r="I564" s="131"/>
      <c r="J564" s="131"/>
      <c r="K564" s="131"/>
      <c r="L564" s="131"/>
    </row>
    <row r="565" spans="1:12" ht="15.75" customHeight="1">
      <c r="A565" s="130"/>
      <c r="B565" s="130"/>
      <c r="C565" s="131"/>
      <c r="D565" s="131"/>
      <c r="E565" s="131"/>
      <c r="F565" s="131"/>
      <c r="G565" s="131"/>
      <c r="H565" s="131"/>
      <c r="I565" s="131"/>
      <c r="J565" s="131"/>
      <c r="K565" s="131"/>
      <c r="L565" s="131"/>
    </row>
    <row r="566" spans="1:12" ht="15.75" customHeight="1">
      <c r="A566" s="130"/>
      <c r="B566" s="130"/>
      <c r="C566" s="131"/>
      <c r="D566" s="131"/>
      <c r="E566" s="131"/>
      <c r="F566" s="131"/>
      <c r="G566" s="131"/>
      <c r="H566" s="131"/>
      <c r="I566" s="131"/>
      <c r="J566" s="131"/>
      <c r="K566" s="131"/>
      <c r="L566" s="131"/>
    </row>
    <row r="567" spans="1:12" ht="15.75" customHeight="1">
      <c r="A567" s="130"/>
      <c r="B567" s="130"/>
      <c r="C567" s="131"/>
      <c r="D567" s="131"/>
      <c r="E567" s="131"/>
      <c r="F567" s="131"/>
      <c r="G567" s="131"/>
      <c r="H567" s="131"/>
      <c r="I567" s="131"/>
      <c r="J567" s="131"/>
      <c r="K567" s="131"/>
      <c r="L567" s="131"/>
    </row>
    <row r="568" spans="1:12" ht="15.75" customHeight="1">
      <c r="A568" s="130"/>
      <c r="B568" s="130"/>
      <c r="C568" s="131"/>
      <c r="D568" s="131"/>
      <c r="E568" s="131"/>
      <c r="F568" s="131"/>
      <c r="G568" s="131"/>
      <c r="H568" s="131"/>
      <c r="I568" s="131"/>
      <c r="J568" s="131"/>
      <c r="K568" s="131"/>
      <c r="L568" s="131"/>
    </row>
    <row r="569" spans="1:12" ht="15.75" customHeight="1">
      <c r="A569" s="130"/>
      <c r="B569" s="130"/>
      <c r="C569" s="131"/>
      <c r="D569" s="131"/>
      <c r="E569" s="131"/>
      <c r="F569" s="131"/>
      <c r="G569" s="131"/>
      <c r="H569" s="131"/>
      <c r="I569" s="131"/>
      <c r="J569" s="131"/>
      <c r="K569" s="131"/>
      <c r="L569" s="131"/>
    </row>
    <row r="570" spans="1:12" ht="15.75" customHeight="1">
      <c r="A570" s="130"/>
      <c r="B570" s="130"/>
      <c r="C570" s="131"/>
      <c r="D570" s="131"/>
      <c r="E570" s="131"/>
      <c r="F570" s="131"/>
      <c r="G570" s="131"/>
      <c r="H570" s="131"/>
      <c r="I570" s="131"/>
      <c r="J570" s="131"/>
      <c r="K570" s="131"/>
      <c r="L570" s="131"/>
    </row>
    <row r="571" spans="1:12" ht="15.75" customHeight="1">
      <c r="A571" s="130"/>
      <c r="B571" s="130"/>
      <c r="C571" s="131"/>
      <c r="D571" s="131"/>
      <c r="E571" s="131"/>
      <c r="F571" s="131"/>
      <c r="G571" s="131"/>
      <c r="H571" s="131"/>
      <c r="I571" s="131"/>
      <c r="J571" s="131"/>
      <c r="K571" s="131"/>
      <c r="L571" s="131"/>
    </row>
    <row r="572" spans="1:12" ht="15.75" customHeight="1">
      <c r="A572" s="130"/>
      <c r="B572" s="130"/>
      <c r="C572" s="131"/>
      <c r="D572" s="131"/>
      <c r="E572" s="131"/>
      <c r="F572" s="131"/>
      <c r="G572" s="131"/>
      <c r="H572" s="131"/>
      <c r="I572" s="131"/>
      <c r="J572" s="131"/>
      <c r="K572" s="131"/>
      <c r="L572" s="131"/>
    </row>
    <row r="573" spans="1:12" ht="15.75" customHeight="1">
      <c r="A573" s="130"/>
      <c r="B573" s="130"/>
      <c r="C573" s="131"/>
      <c r="D573" s="131"/>
      <c r="E573" s="131"/>
      <c r="F573" s="131"/>
      <c r="G573" s="131"/>
      <c r="H573" s="131"/>
      <c r="I573" s="131"/>
      <c r="J573" s="131"/>
      <c r="K573" s="131"/>
      <c r="L573" s="131"/>
    </row>
    <row r="574" spans="1:12" ht="15.75" customHeight="1">
      <c r="A574" s="130"/>
      <c r="B574" s="130"/>
      <c r="C574" s="131"/>
      <c r="D574" s="131"/>
      <c r="E574" s="131"/>
      <c r="F574" s="131"/>
      <c r="G574" s="131"/>
      <c r="H574" s="131"/>
      <c r="I574" s="131"/>
      <c r="J574" s="131"/>
      <c r="K574" s="131"/>
      <c r="L574" s="131"/>
    </row>
    <row r="575" spans="1:12" ht="15.75" customHeight="1">
      <c r="A575" s="130"/>
      <c r="B575" s="130"/>
      <c r="C575" s="131"/>
      <c r="D575" s="131"/>
      <c r="E575" s="131"/>
      <c r="F575" s="131"/>
      <c r="G575" s="131"/>
      <c r="H575" s="131"/>
      <c r="I575" s="131"/>
      <c r="J575" s="131"/>
      <c r="K575" s="131"/>
      <c r="L575" s="131"/>
    </row>
    <row r="576" spans="1:12" ht="15.75" customHeight="1">
      <c r="A576" s="130"/>
      <c r="B576" s="130"/>
      <c r="C576" s="131"/>
      <c r="D576" s="131"/>
      <c r="E576" s="131"/>
      <c r="F576" s="131"/>
      <c r="G576" s="131"/>
      <c r="H576" s="131"/>
      <c r="I576" s="131"/>
      <c r="J576" s="131"/>
      <c r="K576" s="131"/>
      <c r="L576" s="131"/>
    </row>
    <row r="577" spans="1:12" ht="15.75" customHeight="1">
      <c r="A577" s="130"/>
      <c r="B577" s="130"/>
      <c r="C577" s="131"/>
      <c r="D577" s="131"/>
      <c r="E577" s="131"/>
      <c r="F577" s="131"/>
      <c r="G577" s="131"/>
      <c r="H577" s="131"/>
      <c r="I577" s="131"/>
      <c r="J577" s="131"/>
      <c r="K577" s="131"/>
      <c r="L577" s="131"/>
    </row>
    <row r="578" spans="1:12" ht="15.75" customHeight="1">
      <c r="A578" s="130"/>
      <c r="B578" s="130"/>
      <c r="C578" s="131"/>
      <c r="D578" s="131"/>
      <c r="E578" s="131"/>
      <c r="F578" s="131"/>
      <c r="G578" s="131"/>
      <c r="H578" s="131"/>
      <c r="I578" s="131"/>
      <c r="J578" s="131"/>
      <c r="K578" s="131"/>
      <c r="L578" s="131"/>
    </row>
    <row r="579" spans="1:12" ht="15.75" customHeight="1">
      <c r="A579" s="130"/>
      <c r="B579" s="130"/>
      <c r="C579" s="131"/>
      <c r="D579" s="131"/>
      <c r="E579" s="131"/>
      <c r="F579" s="131"/>
      <c r="G579" s="131"/>
      <c r="H579" s="131"/>
      <c r="I579" s="131"/>
      <c r="J579" s="131"/>
      <c r="K579" s="131"/>
      <c r="L579" s="131"/>
    </row>
    <row r="580" spans="1:12" ht="15.75" customHeight="1">
      <c r="A580" s="130"/>
      <c r="B580" s="130"/>
      <c r="C580" s="131"/>
      <c r="D580" s="131"/>
      <c r="E580" s="131"/>
      <c r="F580" s="131"/>
      <c r="G580" s="131"/>
      <c r="H580" s="131"/>
      <c r="I580" s="131"/>
      <c r="J580" s="131"/>
      <c r="K580" s="131"/>
      <c r="L580" s="131"/>
    </row>
    <row r="581" spans="1:12" ht="15.75" customHeight="1">
      <c r="A581" s="130"/>
      <c r="B581" s="130"/>
      <c r="C581" s="131"/>
      <c r="D581" s="131"/>
      <c r="E581" s="131"/>
      <c r="F581" s="131"/>
      <c r="G581" s="131"/>
      <c r="H581" s="131"/>
      <c r="I581" s="131"/>
      <c r="J581" s="131"/>
      <c r="K581" s="131"/>
      <c r="L581" s="131"/>
    </row>
    <row r="582" spans="1:12" ht="15.75" customHeight="1">
      <c r="A582" s="130"/>
      <c r="B582" s="130"/>
      <c r="C582" s="131"/>
      <c r="D582" s="131"/>
      <c r="E582" s="131"/>
      <c r="F582" s="131"/>
      <c r="G582" s="131"/>
      <c r="H582" s="131"/>
      <c r="I582" s="131"/>
      <c r="J582" s="131"/>
      <c r="K582" s="131"/>
      <c r="L582" s="131"/>
    </row>
    <row r="583" spans="1:12" ht="15.75" customHeight="1">
      <c r="A583" s="130"/>
      <c r="B583" s="130"/>
      <c r="C583" s="131"/>
      <c r="D583" s="131"/>
      <c r="E583" s="131"/>
      <c r="F583" s="131"/>
      <c r="G583" s="131"/>
      <c r="H583" s="131"/>
      <c r="I583" s="131"/>
      <c r="J583" s="131"/>
      <c r="K583" s="131"/>
      <c r="L583" s="131"/>
    </row>
    <row r="584" spans="1:12" ht="15.75" customHeight="1">
      <c r="A584" s="130"/>
      <c r="B584" s="130"/>
      <c r="C584" s="131"/>
      <c r="D584" s="131"/>
      <c r="E584" s="131"/>
      <c r="F584" s="131"/>
      <c r="G584" s="131"/>
      <c r="H584" s="131"/>
      <c r="I584" s="131"/>
      <c r="J584" s="131"/>
      <c r="K584" s="131"/>
      <c r="L584" s="131"/>
    </row>
    <row r="585" spans="1:12" ht="15.75" customHeight="1">
      <c r="A585" s="130"/>
      <c r="B585" s="130"/>
      <c r="C585" s="131"/>
      <c r="D585" s="131"/>
      <c r="E585" s="131"/>
      <c r="F585" s="131"/>
      <c r="G585" s="131"/>
      <c r="H585" s="131"/>
      <c r="I585" s="131"/>
      <c r="J585" s="131"/>
      <c r="K585" s="131"/>
      <c r="L585" s="131"/>
    </row>
    <row r="586" spans="1:12" ht="15.75" customHeight="1">
      <c r="A586" s="130"/>
      <c r="B586" s="130"/>
      <c r="C586" s="131"/>
      <c r="D586" s="131"/>
      <c r="E586" s="131"/>
      <c r="F586" s="131"/>
      <c r="G586" s="131"/>
      <c r="H586" s="131"/>
      <c r="I586" s="131"/>
      <c r="J586" s="131"/>
      <c r="K586" s="131"/>
      <c r="L586" s="131"/>
    </row>
    <row r="587" spans="1:12" ht="15.75" customHeight="1">
      <c r="A587" s="130"/>
      <c r="B587" s="130"/>
      <c r="C587" s="131"/>
      <c r="D587" s="131"/>
      <c r="E587" s="131"/>
      <c r="F587" s="131"/>
      <c r="G587" s="131"/>
      <c r="H587" s="131"/>
      <c r="I587" s="131"/>
      <c r="J587" s="131"/>
      <c r="K587" s="131"/>
      <c r="L587" s="131"/>
    </row>
    <row r="588" spans="1:12" ht="15.75" customHeight="1">
      <c r="A588" s="130"/>
      <c r="B588" s="130"/>
      <c r="C588" s="131"/>
      <c r="D588" s="131"/>
      <c r="E588" s="131"/>
      <c r="F588" s="131"/>
      <c r="G588" s="131"/>
      <c r="H588" s="131"/>
      <c r="I588" s="131"/>
      <c r="J588" s="131"/>
      <c r="K588" s="131"/>
      <c r="L588" s="131"/>
    </row>
    <row r="589" spans="1:12" ht="15.75" customHeight="1">
      <c r="A589" s="130"/>
      <c r="B589" s="130"/>
      <c r="C589" s="131"/>
      <c r="D589" s="131"/>
      <c r="E589" s="131"/>
      <c r="F589" s="131"/>
      <c r="G589" s="131"/>
      <c r="H589" s="131"/>
      <c r="I589" s="131"/>
      <c r="J589" s="131"/>
      <c r="K589" s="131"/>
      <c r="L589" s="131"/>
    </row>
    <row r="590" spans="1:12" ht="15.75" customHeight="1">
      <c r="A590" s="130"/>
      <c r="B590" s="130"/>
      <c r="C590" s="131"/>
      <c r="D590" s="131"/>
      <c r="E590" s="131"/>
      <c r="F590" s="131"/>
      <c r="G590" s="131"/>
      <c r="H590" s="131"/>
      <c r="I590" s="131"/>
      <c r="J590" s="131"/>
      <c r="K590" s="131"/>
      <c r="L590" s="131"/>
    </row>
    <row r="591" spans="1:12" ht="15.75" customHeight="1">
      <c r="A591" s="130"/>
      <c r="B591" s="130"/>
      <c r="C591" s="131"/>
      <c r="D591" s="131"/>
      <c r="E591" s="131"/>
      <c r="F591" s="131"/>
      <c r="G591" s="131"/>
      <c r="H591" s="131"/>
      <c r="I591" s="131"/>
      <c r="J591" s="131"/>
      <c r="K591" s="131"/>
      <c r="L591" s="131"/>
    </row>
    <row r="592" spans="1:12" ht="15.75" customHeight="1">
      <c r="A592" s="130"/>
      <c r="B592" s="130"/>
      <c r="C592" s="131"/>
      <c r="D592" s="131"/>
      <c r="E592" s="131"/>
      <c r="F592" s="131"/>
      <c r="G592" s="131"/>
      <c r="H592" s="131"/>
      <c r="I592" s="131"/>
      <c r="J592" s="131"/>
      <c r="K592" s="131"/>
      <c r="L592" s="131"/>
    </row>
    <row r="593" spans="1:12" ht="15.75" customHeight="1">
      <c r="A593" s="130"/>
      <c r="B593" s="130"/>
      <c r="C593" s="131"/>
      <c r="D593" s="131"/>
      <c r="E593" s="131"/>
      <c r="F593" s="131"/>
      <c r="G593" s="131"/>
      <c r="H593" s="131"/>
      <c r="I593" s="131"/>
      <c r="J593" s="131"/>
      <c r="K593" s="131"/>
      <c r="L593" s="131"/>
    </row>
    <row r="594" spans="1:12" ht="15.75" customHeight="1">
      <c r="A594" s="130"/>
      <c r="B594" s="130"/>
      <c r="C594" s="131"/>
      <c r="D594" s="131"/>
      <c r="E594" s="131"/>
      <c r="F594" s="131"/>
      <c r="G594" s="131"/>
      <c r="H594" s="131"/>
      <c r="I594" s="131"/>
      <c r="J594" s="131"/>
      <c r="K594" s="131"/>
      <c r="L594" s="131"/>
    </row>
    <row r="595" spans="1:12" ht="15.75" customHeight="1">
      <c r="A595" s="130"/>
      <c r="B595" s="130"/>
      <c r="C595" s="131"/>
      <c r="D595" s="131"/>
      <c r="E595" s="131"/>
      <c r="F595" s="131"/>
      <c r="G595" s="131"/>
      <c r="H595" s="131"/>
      <c r="I595" s="131"/>
      <c r="J595" s="131"/>
      <c r="K595" s="131"/>
      <c r="L595" s="131"/>
    </row>
    <row r="596" spans="1:12" ht="15.75" customHeight="1">
      <c r="A596" s="130"/>
      <c r="B596" s="130"/>
      <c r="C596" s="131"/>
      <c r="D596" s="131"/>
      <c r="E596" s="131"/>
      <c r="F596" s="131"/>
      <c r="G596" s="131"/>
      <c r="H596" s="131"/>
      <c r="I596" s="131"/>
      <c r="J596" s="131"/>
      <c r="K596" s="131"/>
      <c r="L596" s="131"/>
    </row>
    <row r="597" spans="1:12" ht="15.75" customHeight="1">
      <c r="A597" s="130"/>
      <c r="B597" s="130"/>
      <c r="C597" s="131"/>
      <c r="D597" s="131"/>
      <c r="E597" s="131"/>
      <c r="F597" s="131"/>
      <c r="G597" s="131"/>
      <c r="H597" s="131"/>
      <c r="I597" s="131"/>
      <c r="J597" s="131"/>
      <c r="K597" s="131"/>
      <c r="L597" s="131"/>
    </row>
    <row r="598" spans="1:12" ht="15.75" customHeight="1">
      <c r="A598" s="130"/>
      <c r="B598" s="130"/>
      <c r="C598" s="131"/>
      <c r="D598" s="131"/>
      <c r="E598" s="131"/>
      <c r="F598" s="131"/>
      <c r="G598" s="131"/>
      <c r="H598" s="131"/>
      <c r="I598" s="131"/>
      <c r="J598" s="131"/>
      <c r="K598" s="131"/>
      <c r="L598" s="131"/>
    </row>
    <row r="599" spans="1:12" ht="15.75" customHeight="1">
      <c r="A599" s="130"/>
      <c r="B599" s="130"/>
      <c r="C599" s="131"/>
      <c r="D599" s="131"/>
      <c r="E599" s="131"/>
      <c r="F599" s="131"/>
      <c r="G599" s="131"/>
      <c r="H599" s="131"/>
      <c r="I599" s="131"/>
      <c r="J599" s="131"/>
      <c r="K599" s="131"/>
      <c r="L599" s="131"/>
    </row>
    <row r="600" spans="1:12" ht="15.75" customHeight="1">
      <c r="A600" s="130"/>
      <c r="B600" s="130"/>
      <c r="C600" s="131"/>
      <c r="D600" s="131"/>
      <c r="E600" s="131"/>
      <c r="F600" s="131"/>
      <c r="G600" s="131"/>
      <c r="H600" s="131"/>
      <c r="I600" s="131"/>
      <c r="J600" s="131"/>
      <c r="K600" s="131"/>
      <c r="L600" s="131"/>
    </row>
    <row r="601" spans="1:12" ht="15.75" customHeight="1">
      <c r="A601" s="130"/>
      <c r="B601" s="130"/>
      <c r="C601" s="131"/>
      <c r="D601" s="131"/>
      <c r="E601" s="131"/>
      <c r="F601" s="131"/>
      <c r="G601" s="131"/>
      <c r="H601" s="131"/>
      <c r="I601" s="131"/>
      <c r="J601" s="131"/>
      <c r="K601" s="131"/>
      <c r="L601" s="131"/>
    </row>
    <row r="602" spans="1:12" ht="15.75" customHeight="1">
      <c r="A602" s="130"/>
      <c r="B602" s="130"/>
      <c r="C602" s="131"/>
      <c r="D602" s="131"/>
      <c r="E602" s="131"/>
      <c r="F602" s="131"/>
      <c r="G602" s="131"/>
      <c r="H602" s="131"/>
      <c r="I602" s="131"/>
      <c r="J602" s="131"/>
      <c r="K602" s="131"/>
      <c r="L602" s="131"/>
    </row>
    <row r="603" spans="1:12" ht="15.75" customHeight="1">
      <c r="A603" s="130"/>
      <c r="B603" s="130"/>
      <c r="C603" s="131"/>
      <c r="D603" s="131"/>
      <c r="E603" s="131"/>
      <c r="F603" s="131"/>
      <c r="G603" s="131"/>
      <c r="H603" s="131"/>
      <c r="I603" s="131"/>
      <c r="J603" s="131"/>
      <c r="K603" s="131"/>
      <c r="L603" s="131"/>
    </row>
    <row r="604" spans="1:12" ht="15.75" customHeight="1">
      <c r="A604" s="130"/>
      <c r="B604" s="130"/>
      <c r="C604" s="131"/>
      <c r="D604" s="131"/>
      <c r="E604" s="131"/>
      <c r="F604" s="131"/>
      <c r="G604" s="131"/>
      <c r="H604" s="131"/>
      <c r="I604" s="131"/>
      <c r="J604" s="131"/>
      <c r="K604" s="131"/>
      <c r="L604" s="131"/>
    </row>
    <row r="605" spans="1:12" ht="15.75" customHeight="1">
      <c r="A605" s="130"/>
      <c r="B605" s="130"/>
      <c r="C605" s="131"/>
      <c r="D605" s="131"/>
      <c r="E605" s="131"/>
      <c r="F605" s="131"/>
      <c r="G605" s="131"/>
      <c r="H605" s="131"/>
      <c r="I605" s="131"/>
      <c r="J605" s="131"/>
      <c r="K605" s="131"/>
      <c r="L605" s="131"/>
    </row>
    <row r="606" spans="1:12" ht="15.75" customHeight="1">
      <c r="A606" s="130"/>
      <c r="B606" s="130"/>
      <c r="C606" s="131"/>
      <c r="D606" s="131"/>
      <c r="E606" s="131"/>
      <c r="F606" s="131"/>
      <c r="G606" s="131"/>
      <c r="H606" s="131"/>
      <c r="I606" s="131"/>
      <c r="J606" s="131"/>
      <c r="K606" s="131"/>
      <c r="L606" s="131"/>
    </row>
    <row r="607" spans="1:12" ht="15.75" customHeight="1">
      <c r="A607" s="130"/>
      <c r="B607" s="130"/>
      <c r="C607" s="131"/>
      <c r="D607" s="131"/>
      <c r="E607" s="131"/>
      <c r="F607" s="131"/>
      <c r="G607" s="131"/>
      <c r="H607" s="131"/>
      <c r="I607" s="131"/>
      <c r="J607" s="131"/>
      <c r="K607" s="131"/>
      <c r="L607" s="131"/>
    </row>
    <row r="608" spans="1:12" ht="15.75" customHeight="1">
      <c r="A608" s="130"/>
      <c r="B608" s="130"/>
      <c r="C608" s="131"/>
      <c r="D608" s="131"/>
      <c r="E608" s="131"/>
      <c r="F608" s="131"/>
      <c r="G608" s="131"/>
      <c r="H608" s="131"/>
      <c r="I608" s="131"/>
      <c r="J608" s="131"/>
      <c r="K608" s="131"/>
      <c r="L608" s="131"/>
    </row>
    <row r="609" spans="1:12" ht="15.75" customHeight="1">
      <c r="A609" s="130"/>
      <c r="B609" s="130"/>
      <c r="C609" s="131"/>
      <c r="D609" s="131"/>
      <c r="E609" s="131"/>
      <c r="F609" s="131"/>
      <c r="G609" s="131"/>
      <c r="H609" s="131"/>
      <c r="I609" s="131"/>
      <c r="J609" s="131"/>
      <c r="K609" s="131"/>
      <c r="L609" s="131"/>
    </row>
    <row r="610" spans="1:12" ht="15.75" customHeight="1">
      <c r="A610" s="130"/>
      <c r="B610" s="130"/>
      <c r="C610" s="131"/>
      <c r="D610" s="131"/>
      <c r="E610" s="131"/>
      <c r="F610" s="131"/>
      <c r="G610" s="131"/>
      <c r="H610" s="131"/>
      <c r="I610" s="131"/>
      <c r="J610" s="131"/>
      <c r="K610" s="131"/>
      <c r="L610" s="131"/>
    </row>
    <row r="611" spans="1:12" ht="15.75" customHeight="1">
      <c r="A611" s="130"/>
      <c r="B611" s="130"/>
      <c r="C611" s="131"/>
      <c r="D611" s="131"/>
      <c r="E611" s="131"/>
      <c r="F611" s="131"/>
      <c r="G611" s="131"/>
      <c r="H611" s="131"/>
      <c r="I611" s="131"/>
      <c r="J611" s="131"/>
      <c r="K611" s="131"/>
      <c r="L611" s="131"/>
    </row>
    <row r="612" spans="1:12" ht="15.75" customHeight="1">
      <c r="A612" s="130"/>
      <c r="B612" s="130"/>
      <c r="C612" s="131"/>
      <c r="D612" s="131"/>
      <c r="E612" s="131"/>
      <c r="F612" s="131"/>
      <c r="G612" s="131"/>
      <c r="H612" s="131"/>
      <c r="I612" s="131"/>
      <c r="J612" s="131"/>
      <c r="K612" s="131"/>
      <c r="L612" s="131"/>
    </row>
    <row r="613" spans="1:12" ht="15.75" customHeight="1">
      <c r="A613" s="130"/>
      <c r="B613" s="130"/>
      <c r="C613" s="131"/>
      <c r="D613" s="131"/>
      <c r="E613" s="131"/>
      <c r="F613" s="131"/>
      <c r="G613" s="131"/>
      <c r="H613" s="131"/>
      <c r="I613" s="131"/>
      <c r="J613" s="131"/>
      <c r="K613" s="131"/>
      <c r="L613" s="131"/>
    </row>
    <row r="614" spans="1:12" ht="15.75" customHeight="1">
      <c r="A614" s="130"/>
      <c r="B614" s="130"/>
      <c r="C614" s="131"/>
      <c r="D614" s="131"/>
      <c r="E614" s="131"/>
      <c r="F614" s="131"/>
      <c r="G614" s="131"/>
      <c r="H614" s="131"/>
      <c r="I614" s="131"/>
      <c r="J614" s="131"/>
      <c r="K614" s="131"/>
      <c r="L614" s="131"/>
    </row>
    <row r="615" spans="1:12" ht="15.75" customHeight="1">
      <c r="A615" s="130"/>
      <c r="B615" s="130"/>
      <c r="C615" s="131"/>
      <c r="D615" s="131"/>
      <c r="E615" s="131"/>
      <c r="F615" s="131"/>
      <c r="G615" s="131"/>
      <c r="H615" s="131"/>
      <c r="I615" s="131"/>
      <c r="J615" s="131"/>
      <c r="K615" s="131"/>
      <c r="L615" s="131"/>
    </row>
    <row r="616" spans="1:12" ht="15.75" customHeight="1">
      <c r="A616" s="130"/>
      <c r="B616" s="130"/>
      <c r="C616" s="131"/>
      <c r="D616" s="131"/>
      <c r="E616" s="131"/>
      <c r="F616" s="131"/>
      <c r="G616" s="131"/>
      <c r="H616" s="131"/>
      <c r="I616" s="131"/>
      <c r="J616" s="131"/>
      <c r="K616" s="131"/>
      <c r="L616" s="131"/>
    </row>
    <row r="617" spans="1:12" ht="15.75" customHeight="1">
      <c r="A617" s="130"/>
      <c r="B617" s="130"/>
      <c r="C617" s="131"/>
      <c r="D617" s="131"/>
      <c r="E617" s="131"/>
      <c r="F617" s="131"/>
      <c r="G617" s="131"/>
      <c r="H617" s="131"/>
      <c r="I617" s="131"/>
      <c r="J617" s="131"/>
      <c r="K617" s="131"/>
      <c r="L617" s="131"/>
    </row>
    <row r="618" spans="1:12" ht="15.75" customHeight="1">
      <c r="A618" s="130"/>
      <c r="B618" s="130"/>
      <c r="C618" s="131"/>
      <c r="D618" s="131"/>
      <c r="E618" s="131"/>
      <c r="F618" s="131"/>
      <c r="G618" s="131"/>
      <c r="H618" s="131"/>
      <c r="I618" s="131"/>
      <c r="J618" s="131"/>
      <c r="K618" s="131"/>
      <c r="L618" s="131"/>
    </row>
    <row r="619" spans="1:12" ht="15.75" customHeight="1">
      <c r="A619" s="130"/>
      <c r="B619" s="130"/>
      <c r="C619" s="131"/>
      <c r="D619" s="131"/>
      <c r="E619" s="131"/>
      <c r="F619" s="131"/>
      <c r="G619" s="131"/>
      <c r="H619" s="131"/>
      <c r="I619" s="131"/>
      <c r="J619" s="131"/>
      <c r="K619" s="131"/>
      <c r="L619" s="131"/>
    </row>
    <row r="620" spans="1:12" ht="15.75" customHeight="1">
      <c r="A620" s="130"/>
      <c r="B620" s="130"/>
      <c r="C620" s="131"/>
      <c r="D620" s="131"/>
      <c r="E620" s="131"/>
      <c r="F620" s="131"/>
      <c r="G620" s="131"/>
      <c r="H620" s="131"/>
      <c r="I620" s="131"/>
      <c r="J620" s="131"/>
      <c r="K620" s="131"/>
      <c r="L620" s="131"/>
    </row>
    <row r="621" spans="1:12" ht="15.75" customHeight="1">
      <c r="A621" s="130"/>
      <c r="B621" s="130"/>
      <c r="C621" s="131"/>
      <c r="D621" s="131"/>
      <c r="E621" s="131"/>
      <c r="F621" s="131"/>
      <c r="G621" s="131"/>
      <c r="H621" s="131"/>
      <c r="I621" s="131"/>
      <c r="J621" s="131"/>
      <c r="K621" s="131"/>
      <c r="L621" s="131"/>
    </row>
    <row r="622" spans="1:12" ht="15.75" customHeight="1">
      <c r="A622" s="130"/>
      <c r="B622" s="130"/>
      <c r="C622" s="131"/>
      <c r="D622" s="131"/>
      <c r="E622" s="131"/>
      <c r="F622" s="131"/>
      <c r="G622" s="131"/>
      <c r="H622" s="131"/>
      <c r="I622" s="131"/>
      <c r="J622" s="131"/>
      <c r="K622" s="131"/>
      <c r="L622" s="131"/>
    </row>
    <row r="623" spans="1:12" ht="15.75" customHeight="1">
      <c r="A623" s="130"/>
      <c r="B623" s="130"/>
      <c r="C623" s="131"/>
      <c r="D623" s="131"/>
      <c r="E623" s="131"/>
      <c r="F623" s="131"/>
      <c r="G623" s="131"/>
      <c r="H623" s="131"/>
      <c r="I623" s="131"/>
      <c r="J623" s="131"/>
      <c r="K623" s="131"/>
      <c r="L623" s="131"/>
    </row>
    <row r="624" spans="1:12" ht="15.75" customHeight="1">
      <c r="A624" s="130"/>
      <c r="B624" s="130"/>
      <c r="C624" s="131"/>
      <c r="D624" s="131"/>
      <c r="E624" s="131"/>
      <c r="F624" s="131"/>
      <c r="G624" s="131"/>
      <c r="H624" s="131"/>
      <c r="I624" s="131"/>
      <c r="J624" s="131"/>
      <c r="K624" s="131"/>
      <c r="L624" s="131"/>
    </row>
    <row r="625" spans="1:12" ht="15.75" customHeight="1">
      <c r="A625" s="130"/>
      <c r="B625" s="130"/>
      <c r="C625" s="131"/>
      <c r="D625" s="131"/>
      <c r="E625" s="131"/>
      <c r="F625" s="131"/>
      <c r="G625" s="131"/>
      <c r="H625" s="131"/>
      <c r="I625" s="131"/>
      <c r="J625" s="131"/>
      <c r="K625" s="131"/>
      <c r="L625" s="131"/>
    </row>
    <row r="626" spans="1:12" ht="15.75" customHeight="1">
      <c r="A626" s="130"/>
      <c r="B626" s="130"/>
      <c r="C626" s="131"/>
      <c r="D626" s="131"/>
      <c r="E626" s="131"/>
      <c r="F626" s="131"/>
      <c r="G626" s="131"/>
      <c r="H626" s="131"/>
      <c r="I626" s="131"/>
      <c r="J626" s="131"/>
      <c r="K626" s="131"/>
      <c r="L626" s="131"/>
    </row>
    <row r="627" spans="1:12" ht="15.75" customHeight="1">
      <c r="A627" s="130"/>
      <c r="B627" s="130"/>
      <c r="C627" s="131"/>
      <c r="D627" s="131"/>
      <c r="E627" s="131"/>
      <c r="F627" s="131"/>
      <c r="G627" s="131"/>
      <c r="H627" s="131"/>
      <c r="I627" s="131"/>
      <c r="J627" s="131"/>
      <c r="K627" s="131"/>
      <c r="L627" s="131"/>
    </row>
    <row r="628" spans="1:12" ht="15.75" customHeight="1">
      <c r="A628" s="130"/>
      <c r="B628" s="130"/>
      <c r="C628" s="131"/>
      <c r="D628" s="131"/>
      <c r="E628" s="131"/>
      <c r="F628" s="131"/>
      <c r="G628" s="131"/>
      <c r="H628" s="131"/>
      <c r="I628" s="131"/>
      <c r="J628" s="131"/>
      <c r="K628" s="131"/>
      <c r="L628" s="131"/>
    </row>
    <row r="629" spans="1:12" ht="15.75" customHeight="1">
      <c r="A629" s="130"/>
      <c r="B629" s="130"/>
      <c r="C629" s="131"/>
      <c r="D629" s="131"/>
      <c r="E629" s="131"/>
      <c r="F629" s="131"/>
      <c r="G629" s="131"/>
      <c r="H629" s="131"/>
      <c r="I629" s="131"/>
      <c r="J629" s="131"/>
      <c r="K629" s="131"/>
      <c r="L629" s="131"/>
    </row>
    <row r="630" spans="1:12" ht="15.75" customHeight="1">
      <c r="A630" s="130"/>
      <c r="B630" s="130"/>
      <c r="C630" s="131"/>
      <c r="D630" s="131"/>
      <c r="E630" s="131"/>
      <c r="F630" s="131"/>
      <c r="G630" s="131"/>
      <c r="H630" s="131"/>
      <c r="I630" s="131"/>
      <c r="J630" s="131"/>
      <c r="K630" s="131"/>
      <c r="L630" s="131"/>
    </row>
    <row r="631" spans="1:12" ht="15.75" customHeight="1">
      <c r="A631" s="130"/>
      <c r="B631" s="130"/>
      <c r="C631" s="131"/>
      <c r="D631" s="131"/>
      <c r="E631" s="131"/>
      <c r="F631" s="131"/>
      <c r="G631" s="131"/>
      <c r="H631" s="131"/>
      <c r="I631" s="131"/>
      <c r="J631" s="131"/>
      <c r="K631" s="131"/>
      <c r="L631" s="131"/>
    </row>
    <row r="632" spans="1:12" ht="15.75" customHeight="1">
      <c r="A632" s="130"/>
      <c r="B632" s="130"/>
      <c r="C632" s="131"/>
      <c r="D632" s="131"/>
      <c r="E632" s="131"/>
      <c r="F632" s="131"/>
      <c r="G632" s="131"/>
      <c r="H632" s="131"/>
      <c r="I632" s="131"/>
      <c r="J632" s="131"/>
      <c r="K632" s="131"/>
      <c r="L632" s="131"/>
    </row>
    <row r="633" spans="1:12" ht="15.75" customHeight="1">
      <c r="A633" s="130"/>
      <c r="B633" s="130"/>
      <c r="C633" s="131"/>
      <c r="D633" s="131"/>
      <c r="E633" s="131"/>
      <c r="F633" s="131"/>
      <c r="G633" s="131"/>
      <c r="H633" s="131"/>
      <c r="I633" s="131"/>
      <c r="J633" s="131"/>
      <c r="K633" s="131"/>
      <c r="L633" s="131"/>
    </row>
    <row r="634" spans="1:12" ht="15.75" customHeight="1">
      <c r="A634" s="130"/>
      <c r="B634" s="130"/>
      <c r="C634" s="131"/>
      <c r="D634" s="131"/>
      <c r="E634" s="131"/>
      <c r="F634" s="131"/>
      <c r="G634" s="131"/>
      <c r="H634" s="131"/>
      <c r="I634" s="131"/>
      <c r="J634" s="131"/>
      <c r="K634" s="131"/>
      <c r="L634" s="131"/>
    </row>
    <row r="635" spans="1:12" ht="15.75" customHeight="1">
      <c r="A635" s="130"/>
      <c r="B635" s="130"/>
      <c r="C635" s="131"/>
      <c r="D635" s="131"/>
      <c r="E635" s="131"/>
      <c r="F635" s="131"/>
      <c r="G635" s="131"/>
      <c r="H635" s="131"/>
      <c r="I635" s="131"/>
      <c r="J635" s="131"/>
      <c r="K635" s="131"/>
      <c r="L635" s="131"/>
    </row>
    <row r="636" spans="1:12" ht="15.75" customHeight="1">
      <c r="A636" s="130"/>
      <c r="B636" s="130"/>
      <c r="C636" s="131"/>
      <c r="D636" s="131"/>
      <c r="E636" s="131"/>
      <c r="F636" s="131"/>
      <c r="G636" s="131"/>
      <c r="H636" s="131"/>
      <c r="I636" s="131"/>
      <c r="J636" s="131"/>
      <c r="K636" s="131"/>
      <c r="L636" s="131"/>
    </row>
    <row r="637" spans="1:12" ht="15.75" customHeight="1">
      <c r="A637" s="130"/>
      <c r="B637" s="130"/>
      <c r="C637" s="131"/>
      <c r="D637" s="131"/>
      <c r="E637" s="131"/>
      <c r="F637" s="131"/>
      <c r="G637" s="131"/>
      <c r="H637" s="131"/>
      <c r="I637" s="131"/>
      <c r="J637" s="131"/>
      <c r="K637" s="131"/>
      <c r="L637" s="131"/>
    </row>
    <row r="638" spans="1:12" ht="15.75" customHeight="1">
      <c r="A638" s="130"/>
      <c r="B638" s="130"/>
      <c r="C638" s="131"/>
      <c r="D638" s="131"/>
      <c r="E638" s="131"/>
      <c r="F638" s="131"/>
      <c r="G638" s="131"/>
      <c r="H638" s="131"/>
      <c r="I638" s="131"/>
      <c r="J638" s="131"/>
      <c r="K638" s="131"/>
      <c r="L638" s="131"/>
    </row>
    <row r="639" spans="1:12" ht="15.75" customHeight="1">
      <c r="A639" s="130"/>
      <c r="B639" s="130"/>
      <c r="C639" s="131"/>
      <c r="D639" s="131"/>
      <c r="E639" s="131"/>
      <c r="F639" s="131"/>
      <c r="G639" s="131"/>
      <c r="H639" s="131"/>
      <c r="I639" s="131"/>
      <c r="J639" s="131"/>
      <c r="K639" s="131"/>
      <c r="L639" s="131"/>
    </row>
    <row r="640" spans="1:12" ht="15.75" customHeight="1">
      <c r="A640" s="130"/>
      <c r="B640" s="130"/>
      <c r="C640" s="131"/>
      <c r="D640" s="131"/>
      <c r="E640" s="131"/>
      <c r="F640" s="131"/>
      <c r="G640" s="131"/>
      <c r="H640" s="131"/>
      <c r="I640" s="131"/>
      <c r="J640" s="131"/>
      <c r="K640" s="131"/>
      <c r="L640" s="131"/>
    </row>
    <row r="641" spans="1:12" ht="15.75" customHeight="1">
      <c r="A641" s="130"/>
      <c r="B641" s="130"/>
      <c r="C641" s="131"/>
      <c r="D641" s="131"/>
      <c r="E641" s="131"/>
      <c r="F641" s="131"/>
      <c r="G641" s="131"/>
      <c r="H641" s="131"/>
      <c r="I641" s="131"/>
      <c r="J641" s="131"/>
      <c r="K641" s="131"/>
      <c r="L641" s="131"/>
    </row>
    <row r="642" spans="1:12" ht="15.75" customHeight="1">
      <c r="A642" s="130"/>
      <c r="B642" s="130"/>
      <c r="C642" s="131"/>
      <c r="D642" s="131"/>
      <c r="E642" s="131"/>
      <c r="F642" s="131"/>
      <c r="G642" s="131"/>
      <c r="H642" s="131"/>
      <c r="I642" s="131"/>
      <c r="J642" s="131"/>
      <c r="K642" s="131"/>
      <c r="L642" s="131"/>
    </row>
    <row r="643" spans="1:12" ht="15.75" customHeight="1">
      <c r="A643" s="130"/>
      <c r="B643" s="130"/>
      <c r="C643" s="131"/>
      <c r="D643" s="131"/>
      <c r="E643" s="131"/>
      <c r="F643" s="131"/>
      <c r="G643" s="131"/>
      <c r="H643" s="131"/>
      <c r="I643" s="131"/>
      <c r="J643" s="131"/>
      <c r="K643" s="131"/>
      <c r="L643" s="131"/>
    </row>
    <row r="644" spans="1:12" ht="15.75" customHeight="1">
      <c r="A644" s="130"/>
      <c r="B644" s="130"/>
      <c r="C644" s="131"/>
      <c r="D644" s="131"/>
      <c r="E644" s="131"/>
      <c r="F644" s="131"/>
      <c r="G644" s="131"/>
      <c r="H644" s="131"/>
      <c r="I644" s="131"/>
      <c r="J644" s="131"/>
      <c r="K644" s="131"/>
      <c r="L644" s="131"/>
    </row>
    <row r="645" spans="1:12" ht="15.75" customHeight="1">
      <c r="A645" s="130"/>
      <c r="B645" s="130"/>
      <c r="C645" s="131"/>
      <c r="D645" s="131"/>
      <c r="E645" s="131"/>
      <c r="F645" s="131"/>
      <c r="G645" s="131"/>
      <c r="H645" s="131"/>
      <c r="I645" s="131"/>
      <c r="J645" s="131"/>
      <c r="K645" s="131"/>
      <c r="L645" s="131"/>
    </row>
    <row r="646" spans="1:12" ht="15.75" customHeight="1">
      <c r="A646" s="130"/>
      <c r="B646" s="130"/>
      <c r="C646" s="131"/>
      <c r="D646" s="131"/>
      <c r="E646" s="131"/>
      <c r="F646" s="131"/>
      <c r="G646" s="131"/>
      <c r="H646" s="131"/>
      <c r="I646" s="131"/>
      <c r="J646" s="131"/>
      <c r="K646" s="131"/>
      <c r="L646" s="131"/>
    </row>
    <row r="647" spans="1:12" ht="15.75" customHeight="1">
      <c r="A647" s="130"/>
      <c r="B647" s="130"/>
      <c r="C647" s="131"/>
      <c r="D647" s="131"/>
      <c r="E647" s="131"/>
      <c r="F647" s="131"/>
      <c r="G647" s="131"/>
      <c r="H647" s="131"/>
      <c r="I647" s="131"/>
      <c r="J647" s="131"/>
      <c r="K647" s="131"/>
      <c r="L647" s="131"/>
    </row>
    <row r="648" spans="1:12" ht="15.75" customHeight="1">
      <c r="A648" s="130"/>
      <c r="B648" s="130"/>
      <c r="C648" s="131"/>
      <c r="D648" s="131"/>
      <c r="E648" s="131"/>
      <c r="F648" s="131"/>
      <c r="G648" s="131"/>
      <c r="H648" s="131"/>
      <c r="I648" s="131"/>
      <c r="J648" s="131"/>
      <c r="K648" s="131"/>
      <c r="L648" s="131"/>
    </row>
    <row r="649" spans="1:12" ht="15.75" customHeight="1">
      <c r="A649" s="130"/>
      <c r="B649" s="130"/>
      <c r="C649" s="131"/>
      <c r="D649" s="131"/>
      <c r="E649" s="131"/>
      <c r="F649" s="131"/>
      <c r="G649" s="131"/>
      <c r="H649" s="131"/>
      <c r="I649" s="131"/>
      <c r="J649" s="131"/>
      <c r="K649" s="131"/>
      <c r="L649" s="131"/>
    </row>
    <row r="650" spans="1:12" ht="15.75" customHeight="1">
      <c r="A650" s="130"/>
      <c r="B650" s="130"/>
      <c r="C650" s="131"/>
      <c r="D650" s="131"/>
      <c r="E650" s="131"/>
      <c r="F650" s="131"/>
      <c r="G650" s="131"/>
      <c r="H650" s="131"/>
      <c r="I650" s="131"/>
      <c r="J650" s="131"/>
      <c r="K650" s="131"/>
      <c r="L650" s="131"/>
    </row>
    <row r="651" spans="1:12" ht="15.75" customHeight="1">
      <c r="A651" s="130"/>
      <c r="B651" s="130"/>
      <c r="C651" s="131"/>
      <c r="D651" s="131"/>
      <c r="E651" s="131"/>
      <c r="F651" s="131"/>
      <c r="G651" s="131"/>
      <c r="H651" s="131"/>
      <c r="I651" s="131"/>
      <c r="J651" s="131"/>
      <c r="K651" s="131"/>
      <c r="L651" s="131"/>
    </row>
    <row r="652" spans="1:12" ht="15.75" customHeight="1">
      <c r="A652" s="130"/>
      <c r="B652" s="130"/>
      <c r="C652" s="131"/>
      <c r="D652" s="131"/>
      <c r="E652" s="131"/>
      <c r="F652" s="131"/>
      <c r="G652" s="131"/>
      <c r="H652" s="131"/>
      <c r="I652" s="131"/>
      <c r="J652" s="131"/>
      <c r="K652" s="131"/>
      <c r="L652" s="131"/>
    </row>
    <row r="653" spans="1:12" ht="15.75" customHeight="1">
      <c r="A653" s="130"/>
      <c r="B653" s="130"/>
      <c r="C653" s="131"/>
      <c r="D653" s="131"/>
      <c r="E653" s="131"/>
      <c r="F653" s="131"/>
      <c r="G653" s="131"/>
      <c r="H653" s="131"/>
      <c r="I653" s="131"/>
      <c r="J653" s="131"/>
      <c r="K653" s="131"/>
      <c r="L653" s="131"/>
    </row>
    <row r="654" spans="1:12" ht="15.75" customHeight="1">
      <c r="A654" s="130"/>
      <c r="B654" s="130"/>
      <c r="C654" s="131"/>
      <c r="D654" s="131"/>
      <c r="E654" s="131"/>
      <c r="F654" s="131"/>
      <c r="G654" s="131"/>
      <c r="H654" s="131"/>
      <c r="I654" s="131"/>
      <c r="J654" s="131"/>
      <c r="K654" s="131"/>
      <c r="L654" s="131"/>
    </row>
    <row r="655" spans="1:12" ht="15.75" customHeight="1">
      <c r="A655" s="130"/>
      <c r="B655" s="130"/>
      <c r="C655" s="131"/>
      <c r="D655" s="131"/>
      <c r="E655" s="131"/>
      <c r="F655" s="131"/>
      <c r="G655" s="131"/>
      <c r="H655" s="131"/>
      <c r="I655" s="131"/>
      <c r="J655" s="131"/>
      <c r="K655" s="131"/>
      <c r="L655" s="131"/>
    </row>
    <row r="656" spans="1:12" ht="15.75" customHeight="1">
      <c r="A656" s="130"/>
      <c r="B656" s="130"/>
      <c r="C656" s="131"/>
      <c r="D656" s="131"/>
      <c r="E656" s="131"/>
      <c r="F656" s="131"/>
      <c r="G656" s="131"/>
      <c r="H656" s="131"/>
      <c r="I656" s="131"/>
      <c r="J656" s="131"/>
      <c r="K656" s="131"/>
      <c r="L656" s="131"/>
    </row>
    <row r="657" spans="1:12" ht="15.75" customHeight="1">
      <c r="A657" s="130"/>
      <c r="B657" s="130"/>
      <c r="C657" s="131"/>
      <c r="D657" s="131"/>
      <c r="E657" s="131"/>
      <c r="F657" s="131"/>
      <c r="G657" s="131"/>
      <c r="H657" s="131"/>
      <c r="I657" s="131"/>
      <c r="J657" s="131"/>
      <c r="K657" s="131"/>
      <c r="L657" s="131"/>
    </row>
    <row r="658" spans="1:12" ht="15.75" customHeight="1">
      <c r="A658" s="130"/>
      <c r="B658" s="130"/>
      <c r="C658" s="131"/>
      <c r="D658" s="131"/>
      <c r="E658" s="131"/>
      <c r="F658" s="131"/>
      <c r="G658" s="131"/>
      <c r="H658" s="131"/>
      <c r="I658" s="131"/>
      <c r="J658" s="131"/>
      <c r="K658" s="131"/>
      <c r="L658" s="131"/>
    </row>
    <row r="659" spans="1:12" ht="15.75" customHeight="1">
      <c r="A659" s="130"/>
      <c r="B659" s="130"/>
      <c r="C659" s="131"/>
      <c r="D659" s="131"/>
      <c r="E659" s="131"/>
      <c r="F659" s="131"/>
      <c r="G659" s="131"/>
      <c r="H659" s="131"/>
      <c r="I659" s="131"/>
      <c r="J659" s="131"/>
      <c r="K659" s="131"/>
      <c r="L659" s="131"/>
    </row>
    <row r="660" spans="1:12" ht="15.75" customHeight="1">
      <c r="A660" s="130"/>
      <c r="B660" s="130"/>
      <c r="C660" s="131"/>
      <c r="D660" s="131"/>
      <c r="E660" s="131"/>
      <c r="F660" s="131"/>
      <c r="G660" s="131"/>
      <c r="H660" s="131"/>
      <c r="I660" s="131"/>
      <c r="J660" s="131"/>
      <c r="K660" s="131"/>
      <c r="L660" s="131"/>
    </row>
    <row r="661" spans="1:12" ht="15.75" customHeight="1">
      <c r="A661" s="130"/>
      <c r="B661" s="130"/>
      <c r="C661" s="131"/>
      <c r="D661" s="131"/>
      <c r="E661" s="131"/>
      <c r="F661" s="131"/>
      <c r="G661" s="131"/>
      <c r="H661" s="131"/>
      <c r="I661" s="131"/>
      <c r="J661" s="131"/>
      <c r="K661" s="131"/>
      <c r="L661" s="131"/>
    </row>
    <row r="662" spans="1:12" ht="15.75" customHeight="1">
      <c r="A662" s="130"/>
      <c r="B662" s="130"/>
      <c r="C662" s="131"/>
      <c r="D662" s="131"/>
      <c r="E662" s="131"/>
      <c r="F662" s="131"/>
      <c r="G662" s="131"/>
      <c r="H662" s="131"/>
      <c r="I662" s="131"/>
      <c r="J662" s="131"/>
      <c r="K662" s="131"/>
      <c r="L662" s="131"/>
    </row>
    <row r="663" spans="1:12" ht="15.75" customHeight="1">
      <c r="A663" s="130"/>
      <c r="B663" s="130"/>
      <c r="C663" s="131"/>
      <c r="D663" s="131"/>
      <c r="E663" s="131"/>
      <c r="F663" s="131"/>
      <c r="G663" s="131"/>
      <c r="H663" s="131"/>
      <c r="I663" s="131"/>
      <c r="J663" s="131"/>
      <c r="K663" s="131"/>
      <c r="L663" s="131"/>
    </row>
    <row r="664" spans="1:12" ht="15.75" customHeight="1">
      <c r="A664" s="130"/>
      <c r="B664" s="130"/>
      <c r="C664" s="131"/>
      <c r="D664" s="131"/>
      <c r="E664" s="131"/>
      <c r="F664" s="131"/>
      <c r="G664" s="131"/>
      <c r="H664" s="131"/>
      <c r="I664" s="131"/>
      <c r="J664" s="131"/>
      <c r="K664" s="131"/>
      <c r="L664" s="131"/>
    </row>
    <row r="665" spans="1:12" ht="15.75" customHeight="1">
      <c r="A665" s="130"/>
      <c r="B665" s="130"/>
      <c r="C665" s="131"/>
      <c r="D665" s="131"/>
      <c r="E665" s="131"/>
      <c r="F665" s="131"/>
      <c r="G665" s="131"/>
      <c r="H665" s="131"/>
      <c r="I665" s="131"/>
      <c r="J665" s="131"/>
      <c r="K665" s="131"/>
      <c r="L665" s="131"/>
    </row>
    <row r="666" spans="1:12" ht="15.75" customHeight="1">
      <c r="A666" s="130"/>
      <c r="B666" s="130"/>
      <c r="C666" s="131"/>
      <c r="D666" s="131"/>
      <c r="E666" s="131"/>
      <c r="F666" s="131"/>
      <c r="G666" s="131"/>
      <c r="H666" s="131"/>
      <c r="I666" s="131"/>
      <c r="J666" s="131"/>
      <c r="K666" s="131"/>
      <c r="L666" s="131"/>
    </row>
    <row r="667" spans="1:12" ht="15.75" customHeight="1">
      <c r="A667" s="130"/>
      <c r="B667" s="130"/>
      <c r="C667" s="131"/>
      <c r="D667" s="131"/>
      <c r="E667" s="131"/>
      <c r="F667" s="131"/>
      <c r="G667" s="131"/>
      <c r="H667" s="131"/>
      <c r="I667" s="131"/>
      <c r="J667" s="131"/>
      <c r="K667" s="131"/>
      <c r="L667" s="131"/>
    </row>
    <row r="668" spans="1:12" ht="15.75" customHeight="1">
      <c r="A668" s="130"/>
      <c r="B668" s="130"/>
      <c r="C668" s="131"/>
      <c r="D668" s="131"/>
      <c r="E668" s="131"/>
      <c r="F668" s="131"/>
      <c r="G668" s="131"/>
      <c r="H668" s="131"/>
      <c r="I668" s="131"/>
      <c r="J668" s="131"/>
      <c r="K668" s="131"/>
      <c r="L668" s="131"/>
    </row>
    <row r="669" spans="1:12" ht="15.75" customHeight="1">
      <c r="A669" s="130"/>
      <c r="B669" s="130"/>
      <c r="C669" s="131"/>
      <c r="D669" s="131"/>
      <c r="E669" s="131"/>
      <c r="F669" s="131"/>
      <c r="G669" s="131"/>
      <c r="H669" s="131"/>
      <c r="I669" s="131"/>
      <c r="J669" s="131"/>
      <c r="K669" s="131"/>
      <c r="L669" s="131"/>
    </row>
    <row r="670" spans="1:12" ht="15.75" customHeight="1">
      <c r="A670" s="130"/>
      <c r="B670" s="130"/>
      <c r="C670" s="131"/>
      <c r="D670" s="131"/>
      <c r="E670" s="131"/>
      <c r="F670" s="131"/>
      <c r="G670" s="131"/>
      <c r="H670" s="131"/>
      <c r="I670" s="131"/>
      <c r="J670" s="131"/>
      <c r="K670" s="131"/>
      <c r="L670" s="131"/>
    </row>
    <row r="671" spans="1:12" ht="15.75" customHeight="1">
      <c r="A671" s="130"/>
      <c r="B671" s="130"/>
      <c r="C671" s="131"/>
      <c r="D671" s="131"/>
      <c r="E671" s="131"/>
      <c r="F671" s="131"/>
      <c r="G671" s="131"/>
      <c r="H671" s="131"/>
      <c r="I671" s="131"/>
      <c r="J671" s="131"/>
      <c r="K671" s="131"/>
      <c r="L671" s="131"/>
    </row>
    <row r="672" spans="1:12" ht="15.75" customHeight="1">
      <c r="A672" s="130"/>
      <c r="B672" s="130"/>
      <c r="C672" s="131"/>
      <c r="D672" s="131"/>
      <c r="E672" s="131"/>
      <c r="F672" s="131"/>
      <c r="G672" s="131"/>
      <c r="H672" s="131"/>
      <c r="I672" s="131"/>
      <c r="J672" s="131"/>
      <c r="K672" s="131"/>
      <c r="L672" s="131"/>
    </row>
    <row r="673" spans="1:12" ht="15.75" customHeight="1">
      <c r="A673" s="130"/>
      <c r="B673" s="130"/>
      <c r="C673" s="131"/>
      <c r="D673" s="131"/>
      <c r="E673" s="131"/>
      <c r="F673" s="131"/>
      <c r="G673" s="131"/>
      <c r="H673" s="131"/>
      <c r="I673" s="131"/>
      <c r="J673" s="131"/>
      <c r="K673" s="131"/>
      <c r="L673" s="131"/>
    </row>
    <row r="674" spans="1:12" ht="15.75" customHeight="1">
      <c r="A674" s="130"/>
      <c r="B674" s="130"/>
      <c r="C674" s="131"/>
      <c r="D674" s="131"/>
      <c r="E674" s="131"/>
      <c r="F674" s="131"/>
      <c r="G674" s="131"/>
      <c r="H674" s="131"/>
      <c r="I674" s="131"/>
      <c r="J674" s="131"/>
      <c r="K674" s="131"/>
      <c r="L674" s="131"/>
    </row>
    <row r="675" spans="1:12" ht="15.75" customHeight="1">
      <c r="A675" s="130"/>
      <c r="B675" s="130"/>
      <c r="C675" s="131"/>
      <c r="D675" s="131"/>
      <c r="E675" s="131"/>
      <c r="F675" s="131"/>
      <c r="G675" s="131"/>
      <c r="H675" s="131"/>
      <c r="I675" s="131"/>
      <c r="J675" s="131"/>
      <c r="K675" s="131"/>
      <c r="L675" s="131"/>
    </row>
    <row r="676" spans="1:12" ht="15.75" customHeight="1">
      <c r="A676" s="130"/>
      <c r="B676" s="130"/>
      <c r="C676" s="131"/>
      <c r="D676" s="131"/>
      <c r="E676" s="131"/>
      <c r="F676" s="131"/>
      <c r="G676" s="131"/>
      <c r="H676" s="131"/>
      <c r="I676" s="131"/>
      <c r="J676" s="131"/>
      <c r="K676" s="131"/>
      <c r="L676" s="131"/>
    </row>
    <row r="677" spans="1:12" ht="15.75" customHeight="1">
      <c r="A677" s="130"/>
      <c r="B677" s="130"/>
      <c r="C677" s="131"/>
      <c r="D677" s="131"/>
      <c r="E677" s="131"/>
      <c r="F677" s="131"/>
      <c r="G677" s="131"/>
      <c r="H677" s="131"/>
      <c r="I677" s="131"/>
      <c r="J677" s="131"/>
      <c r="K677" s="131"/>
      <c r="L677" s="131"/>
    </row>
    <row r="678" spans="1:12" ht="15.75" customHeight="1">
      <c r="A678" s="130"/>
      <c r="B678" s="130"/>
      <c r="C678" s="131"/>
      <c r="D678" s="131"/>
      <c r="E678" s="131"/>
      <c r="F678" s="131"/>
      <c r="G678" s="131"/>
      <c r="H678" s="131"/>
      <c r="I678" s="131"/>
      <c r="J678" s="131"/>
      <c r="K678" s="131"/>
      <c r="L678" s="131"/>
    </row>
    <row r="679" spans="1:12" ht="15.75" customHeight="1">
      <c r="A679" s="130"/>
      <c r="B679" s="130"/>
      <c r="C679" s="131"/>
      <c r="D679" s="131"/>
      <c r="E679" s="131"/>
      <c r="F679" s="131"/>
      <c r="G679" s="131"/>
      <c r="H679" s="131"/>
      <c r="I679" s="131"/>
      <c r="J679" s="131"/>
      <c r="K679" s="131"/>
      <c r="L679" s="131"/>
    </row>
    <row r="680" spans="1:12" ht="15.75" customHeight="1">
      <c r="A680" s="130"/>
      <c r="B680" s="130"/>
      <c r="C680" s="131"/>
      <c r="D680" s="131"/>
      <c r="E680" s="131"/>
      <c r="F680" s="131"/>
      <c r="G680" s="131"/>
      <c r="H680" s="131"/>
      <c r="I680" s="131"/>
      <c r="J680" s="131"/>
      <c r="K680" s="131"/>
      <c r="L680" s="131"/>
    </row>
    <row r="681" spans="1:12" ht="15.75" customHeight="1">
      <c r="A681" s="130"/>
      <c r="B681" s="130"/>
      <c r="C681" s="131"/>
      <c r="D681" s="131"/>
      <c r="E681" s="131"/>
      <c r="F681" s="131"/>
      <c r="G681" s="131"/>
      <c r="H681" s="131"/>
      <c r="I681" s="131"/>
      <c r="J681" s="131"/>
      <c r="K681" s="131"/>
      <c r="L681" s="131"/>
    </row>
    <row r="682" spans="1:12" ht="15.75" customHeight="1">
      <c r="A682" s="130"/>
      <c r="B682" s="130"/>
      <c r="C682" s="131"/>
      <c r="D682" s="131"/>
      <c r="E682" s="131"/>
      <c r="F682" s="131"/>
      <c r="G682" s="131"/>
      <c r="H682" s="131"/>
      <c r="I682" s="131"/>
      <c r="J682" s="131"/>
      <c r="K682" s="131"/>
      <c r="L682" s="131"/>
    </row>
    <row r="683" spans="1:12" ht="15.75" customHeight="1">
      <c r="A683" s="130"/>
      <c r="B683" s="130"/>
      <c r="C683" s="131"/>
      <c r="D683" s="131"/>
      <c r="E683" s="131"/>
      <c r="F683" s="131"/>
      <c r="G683" s="131"/>
      <c r="H683" s="131"/>
      <c r="I683" s="131"/>
      <c r="J683" s="131"/>
      <c r="K683" s="131"/>
      <c r="L683" s="131"/>
    </row>
    <row r="684" spans="1:12" ht="15.75" customHeight="1">
      <c r="A684" s="130"/>
      <c r="B684" s="130"/>
      <c r="C684" s="131"/>
      <c r="D684" s="131"/>
      <c r="E684" s="131"/>
      <c r="F684" s="131"/>
      <c r="G684" s="131"/>
      <c r="H684" s="131"/>
      <c r="I684" s="131"/>
      <c r="J684" s="131"/>
      <c r="K684" s="131"/>
      <c r="L684" s="131"/>
    </row>
    <row r="685" spans="1:12" ht="15.75" customHeight="1">
      <c r="A685" s="130"/>
      <c r="B685" s="130"/>
      <c r="C685" s="131"/>
      <c r="D685" s="131"/>
      <c r="E685" s="131"/>
      <c r="F685" s="131"/>
      <c r="G685" s="131"/>
      <c r="H685" s="131"/>
      <c r="I685" s="131"/>
      <c r="J685" s="131"/>
      <c r="K685" s="131"/>
      <c r="L685" s="131"/>
    </row>
    <row r="686" spans="1:12" ht="15.75" customHeight="1">
      <c r="A686" s="130"/>
      <c r="B686" s="130"/>
      <c r="C686" s="131"/>
      <c r="D686" s="131"/>
      <c r="E686" s="131"/>
      <c r="F686" s="131"/>
      <c r="G686" s="131"/>
      <c r="H686" s="131"/>
      <c r="I686" s="131"/>
      <c r="J686" s="131"/>
      <c r="K686" s="131"/>
      <c r="L686" s="131"/>
    </row>
    <row r="687" spans="1:12" ht="15.75" customHeight="1">
      <c r="A687" s="130"/>
      <c r="B687" s="130"/>
      <c r="C687" s="131"/>
      <c r="D687" s="131"/>
      <c r="E687" s="131"/>
      <c r="F687" s="131"/>
      <c r="G687" s="131"/>
      <c r="H687" s="131"/>
      <c r="I687" s="131"/>
      <c r="J687" s="131"/>
      <c r="K687" s="131"/>
      <c r="L687" s="131"/>
    </row>
    <row r="688" spans="1:12" ht="15.75" customHeight="1">
      <c r="A688" s="130"/>
      <c r="B688" s="130"/>
      <c r="C688" s="131"/>
      <c r="D688" s="131"/>
      <c r="E688" s="131"/>
      <c r="F688" s="131"/>
      <c r="G688" s="131"/>
      <c r="H688" s="131"/>
      <c r="I688" s="131"/>
      <c r="J688" s="131"/>
      <c r="K688" s="131"/>
      <c r="L688" s="131"/>
    </row>
    <row r="689" spans="1:12" ht="15.75" customHeight="1">
      <c r="A689" s="130"/>
      <c r="B689" s="130"/>
      <c r="C689" s="131"/>
      <c r="D689" s="131"/>
      <c r="E689" s="131"/>
      <c r="F689" s="131"/>
      <c r="G689" s="131"/>
      <c r="H689" s="131"/>
      <c r="I689" s="131"/>
      <c r="J689" s="131"/>
      <c r="K689" s="131"/>
      <c r="L689" s="131"/>
    </row>
    <row r="690" spans="1:12" ht="15.75" customHeight="1">
      <c r="A690" s="130"/>
      <c r="B690" s="130"/>
      <c r="C690" s="131"/>
      <c r="D690" s="131"/>
      <c r="E690" s="131"/>
      <c r="F690" s="131"/>
      <c r="G690" s="131"/>
      <c r="H690" s="131"/>
      <c r="I690" s="131"/>
      <c r="J690" s="131"/>
      <c r="K690" s="131"/>
      <c r="L690" s="131"/>
    </row>
    <row r="691" spans="1:12" ht="15.75" customHeight="1">
      <c r="A691" s="130"/>
      <c r="B691" s="130"/>
      <c r="C691" s="131"/>
      <c r="D691" s="131"/>
      <c r="E691" s="131"/>
      <c r="F691" s="131"/>
      <c r="G691" s="131"/>
      <c r="H691" s="131"/>
      <c r="I691" s="131"/>
      <c r="J691" s="131"/>
      <c r="K691" s="131"/>
      <c r="L691" s="131"/>
    </row>
    <row r="692" spans="1:12" ht="15.75" customHeight="1">
      <c r="A692" s="130"/>
      <c r="B692" s="130"/>
      <c r="C692" s="131"/>
      <c r="D692" s="131"/>
      <c r="E692" s="131"/>
      <c r="F692" s="131"/>
      <c r="G692" s="131"/>
      <c r="H692" s="131"/>
      <c r="I692" s="131"/>
      <c r="J692" s="131"/>
      <c r="K692" s="131"/>
      <c r="L692" s="131"/>
    </row>
    <row r="693" spans="1:12" ht="15.75" customHeight="1">
      <c r="A693" s="130"/>
      <c r="B693" s="130"/>
      <c r="C693" s="131"/>
      <c r="D693" s="131"/>
      <c r="E693" s="131"/>
      <c r="F693" s="131"/>
      <c r="G693" s="131"/>
      <c r="H693" s="131"/>
      <c r="I693" s="131"/>
      <c r="J693" s="131"/>
      <c r="K693" s="131"/>
      <c r="L693" s="131"/>
    </row>
    <row r="694" spans="1:12" ht="15.75" customHeight="1">
      <c r="A694" s="130"/>
      <c r="B694" s="130"/>
      <c r="C694" s="131"/>
      <c r="D694" s="131"/>
      <c r="E694" s="131"/>
      <c r="F694" s="131"/>
      <c r="G694" s="131"/>
      <c r="H694" s="131"/>
      <c r="I694" s="131"/>
      <c r="J694" s="131"/>
      <c r="K694" s="131"/>
      <c r="L694" s="131"/>
    </row>
    <row r="695" spans="1:12" ht="15.75" customHeight="1">
      <c r="A695" s="130"/>
      <c r="B695" s="130"/>
      <c r="C695" s="131"/>
      <c r="D695" s="131"/>
      <c r="E695" s="131"/>
      <c r="F695" s="131"/>
      <c r="G695" s="131"/>
      <c r="H695" s="131"/>
      <c r="I695" s="131"/>
      <c r="J695" s="131"/>
      <c r="K695" s="131"/>
      <c r="L695" s="131"/>
    </row>
    <row r="696" spans="1:12" ht="15.75" customHeight="1">
      <c r="A696" s="130"/>
      <c r="B696" s="130"/>
      <c r="C696" s="131"/>
      <c r="D696" s="131"/>
      <c r="E696" s="131"/>
      <c r="F696" s="131"/>
      <c r="G696" s="131"/>
      <c r="H696" s="131"/>
      <c r="I696" s="131"/>
      <c r="J696" s="131"/>
      <c r="K696" s="131"/>
      <c r="L696" s="131"/>
    </row>
    <row r="697" spans="1:12" ht="15.75" customHeight="1">
      <c r="A697" s="130"/>
      <c r="B697" s="130"/>
      <c r="C697" s="131"/>
      <c r="D697" s="131"/>
      <c r="E697" s="131"/>
      <c r="F697" s="131"/>
      <c r="G697" s="131"/>
      <c r="H697" s="131"/>
      <c r="I697" s="131"/>
      <c r="J697" s="131"/>
      <c r="K697" s="131"/>
      <c r="L697" s="131"/>
    </row>
    <row r="698" spans="1:12" ht="15.75" customHeight="1">
      <c r="A698" s="130"/>
      <c r="B698" s="130"/>
      <c r="C698" s="131"/>
      <c r="D698" s="131"/>
      <c r="E698" s="131"/>
      <c r="F698" s="131"/>
      <c r="G698" s="131"/>
      <c r="H698" s="131"/>
      <c r="I698" s="131"/>
      <c r="J698" s="131"/>
      <c r="K698" s="131"/>
      <c r="L698" s="131"/>
    </row>
    <row r="699" spans="1:12" ht="15.75" customHeight="1">
      <c r="A699" s="130"/>
      <c r="B699" s="130"/>
      <c r="C699" s="131"/>
      <c r="D699" s="131"/>
      <c r="E699" s="131"/>
      <c r="F699" s="131"/>
      <c r="G699" s="131"/>
      <c r="H699" s="131"/>
      <c r="I699" s="131"/>
      <c r="J699" s="131"/>
      <c r="K699" s="131"/>
      <c r="L699" s="131"/>
    </row>
    <row r="700" spans="1:12" ht="15.75" customHeight="1">
      <c r="A700" s="130"/>
      <c r="B700" s="130"/>
      <c r="C700" s="131"/>
      <c r="D700" s="131"/>
      <c r="E700" s="131"/>
      <c r="F700" s="131"/>
      <c r="G700" s="131"/>
      <c r="H700" s="131"/>
      <c r="I700" s="131"/>
      <c r="J700" s="131"/>
      <c r="K700" s="131"/>
      <c r="L700" s="131"/>
    </row>
    <row r="701" spans="1:12" ht="15.75" customHeight="1">
      <c r="A701" s="130"/>
      <c r="B701" s="130"/>
      <c r="C701" s="131"/>
      <c r="D701" s="131"/>
      <c r="E701" s="131"/>
      <c r="F701" s="131"/>
      <c r="G701" s="131"/>
      <c r="H701" s="131"/>
      <c r="I701" s="131"/>
      <c r="J701" s="131"/>
      <c r="K701" s="131"/>
      <c r="L701" s="131"/>
    </row>
    <row r="702" spans="1:12" ht="15.75" customHeight="1">
      <c r="A702" s="130"/>
      <c r="B702" s="130"/>
      <c r="C702" s="131"/>
      <c r="D702" s="131"/>
      <c r="E702" s="131"/>
      <c r="F702" s="131"/>
      <c r="G702" s="131"/>
      <c r="H702" s="131"/>
      <c r="I702" s="131"/>
      <c r="J702" s="131"/>
      <c r="K702" s="131"/>
      <c r="L702" s="131"/>
    </row>
    <row r="703" spans="1:12" ht="15.75" customHeight="1">
      <c r="A703" s="130"/>
      <c r="B703" s="130"/>
      <c r="C703" s="131"/>
      <c r="D703" s="131"/>
      <c r="E703" s="131"/>
      <c r="F703" s="131"/>
      <c r="G703" s="131"/>
      <c r="H703" s="131"/>
      <c r="I703" s="131"/>
      <c r="J703" s="131"/>
      <c r="K703" s="131"/>
      <c r="L703" s="131"/>
    </row>
    <row r="704" spans="1:12" ht="15.75" customHeight="1">
      <c r="A704" s="130"/>
      <c r="B704" s="130"/>
      <c r="C704" s="131"/>
      <c r="D704" s="131"/>
      <c r="E704" s="131"/>
      <c r="F704" s="131"/>
      <c r="G704" s="131"/>
      <c r="H704" s="131"/>
      <c r="I704" s="131"/>
      <c r="J704" s="131"/>
      <c r="K704" s="131"/>
      <c r="L704" s="131"/>
    </row>
    <row r="705" spans="1:12" ht="15.75" customHeight="1">
      <c r="A705" s="130"/>
      <c r="B705" s="130"/>
      <c r="C705" s="131"/>
      <c r="D705" s="131"/>
      <c r="E705" s="131"/>
      <c r="F705" s="131"/>
      <c r="G705" s="131"/>
      <c r="H705" s="131"/>
      <c r="I705" s="131"/>
      <c r="J705" s="131"/>
      <c r="K705" s="131"/>
      <c r="L705" s="131"/>
    </row>
    <row r="706" spans="1:12" ht="15.75" customHeight="1">
      <c r="A706" s="130"/>
      <c r="B706" s="130"/>
      <c r="C706" s="131"/>
      <c r="D706" s="131"/>
      <c r="E706" s="131"/>
      <c r="F706" s="131"/>
      <c r="G706" s="131"/>
      <c r="H706" s="131"/>
      <c r="I706" s="131"/>
      <c r="J706" s="131"/>
      <c r="K706" s="131"/>
      <c r="L706" s="131"/>
    </row>
    <row r="707" spans="1:12" ht="15.75" customHeight="1">
      <c r="A707" s="130"/>
      <c r="B707" s="130"/>
      <c r="C707" s="131"/>
      <c r="D707" s="131"/>
      <c r="E707" s="131"/>
      <c r="F707" s="131"/>
      <c r="G707" s="131"/>
      <c r="H707" s="131"/>
      <c r="I707" s="131"/>
      <c r="J707" s="131"/>
      <c r="K707" s="131"/>
      <c r="L707" s="131"/>
    </row>
    <row r="708" spans="1:12" ht="15.75" customHeight="1">
      <c r="A708" s="130"/>
      <c r="B708" s="130"/>
      <c r="C708" s="131"/>
      <c r="D708" s="131"/>
      <c r="E708" s="131"/>
      <c r="F708" s="131"/>
      <c r="G708" s="131"/>
      <c r="H708" s="131"/>
      <c r="I708" s="131"/>
      <c r="J708" s="131"/>
      <c r="K708" s="131"/>
      <c r="L708" s="131"/>
    </row>
    <row r="709" spans="1:12" ht="15.75" customHeight="1">
      <c r="A709" s="130"/>
      <c r="B709" s="130"/>
      <c r="C709" s="131"/>
      <c r="D709" s="131"/>
      <c r="E709" s="131"/>
      <c r="F709" s="131"/>
      <c r="G709" s="131"/>
      <c r="H709" s="131"/>
      <c r="I709" s="131"/>
      <c r="J709" s="131"/>
      <c r="K709" s="131"/>
      <c r="L709" s="131"/>
    </row>
    <row r="710" spans="1:12" ht="15.75" customHeight="1">
      <c r="A710" s="130"/>
      <c r="B710" s="130"/>
      <c r="C710" s="131"/>
      <c r="D710" s="131"/>
      <c r="E710" s="131"/>
      <c r="F710" s="131"/>
      <c r="G710" s="131"/>
      <c r="H710" s="131"/>
      <c r="I710" s="131"/>
      <c r="J710" s="131"/>
      <c r="K710" s="131"/>
      <c r="L710" s="131"/>
    </row>
    <row r="711" spans="1:12" ht="15.75" customHeight="1">
      <c r="A711" s="130"/>
      <c r="B711" s="130"/>
      <c r="C711" s="131"/>
      <c r="D711" s="131"/>
      <c r="E711" s="131"/>
      <c r="F711" s="131"/>
      <c r="G711" s="131"/>
      <c r="H711" s="131"/>
      <c r="I711" s="131"/>
      <c r="J711" s="131"/>
      <c r="K711" s="131"/>
      <c r="L711" s="131"/>
    </row>
    <row r="712" spans="1:12" ht="15.75" customHeight="1">
      <c r="A712" s="130"/>
      <c r="B712" s="130"/>
      <c r="C712" s="131"/>
      <c r="D712" s="131"/>
      <c r="E712" s="131"/>
      <c r="F712" s="131"/>
      <c r="G712" s="131"/>
      <c r="H712" s="131"/>
      <c r="I712" s="131"/>
      <c r="J712" s="131"/>
      <c r="K712" s="131"/>
      <c r="L712" s="131"/>
    </row>
    <row r="713" spans="1:12" ht="15.75" customHeight="1">
      <c r="A713" s="130"/>
      <c r="B713" s="130"/>
      <c r="C713" s="131"/>
      <c r="D713" s="131"/>
      <c r="E713" s="131"/>
      <c r="F713" s="131"/>
      <c r="G713" s="131"/>
      <c r="H713" s="131"/>
      <c r="I713" s="131"/>
      <c r="J713" s="131"/>
      <c r="K713" s="131"/>
      <c r="L713" s="131"/>
    </row>
    <row r="714" spans="1:12" ht="15.75" customHeight="1">
      <c r="A714" s="130"/>
      <c r="B714" s="130"/>
      <c r="C714" s="131"/>
      <c r="D714" s="131"/>
      <c r="E714" s="131"/>
      <c r="F714" s="131"/>
      <c r="G714" s="131"/>
      <c r="H714" s="131"/>
      <c r="I714" s="131"/>
      <c r="J714" s="131"/>
      <c r="K714" s="131"/>
      <c r="L714" s="131"/>
    </row>
    <row r="715" spans="1:12" ht="15.75" customHeight="1">
      <c r="A715" s="130"/>
      <c r="B715" s="130"/>
      <c r="C715" s="131"/>
      <c r="D715" s="131"/>
      <c r="E715" s="131"/>
      <c r="F715" s="131"/>
      <c r="G715" s="131"/>
      <c r="H715" s="131"/>
      <c r="I715" s="131"/>
      <c r="J715" s="131"/>
      <c r="K715" s="131"/>
      <c r="L715" s="131"/>
    </row>
    <row r="716" spans="1:12" ht="15.75" customHeight="1">
      <c r="A716" s="130"/>
      <c r="B716" s="130"/>
      <c r="C716" s="131"/>
      <c r="D716" s="131"/>
      <c r="E716" s="131"/>
      <c r="F716" s="131"/>
      <c r="G716" s="131"/>
      <c r="H716" s="131"/>
      <c r="I716" s="131"/>
      <c r="J716" s="131"/>
      <c r="K716" s="131"/>
      <c r="L716" s="131"/>
    </row>
    <row r="717" spans="1:12" ht="15.75" customHeight="1">
      <c r="A717" s="130"/>
      <c r="B717" s="130"/>
      <c r="C717" s="131"/>
      <c r="D717" s="131"/>
      <c r="E717" s="131"/>
      <c r="F717" s="131"/>
      <c r="G717" s="131"/>
      <c r="H717" s="131"/>
      <c r="I717" s="131"/>
      <c r="J717" s="131"/>
      <c r="K717" s="131"/>
      <c r="L717" s="131"/>
    </row>
    <row r="718" spans="1:12" ht="15.75" customHeight="1">
      <c r="A718" s="130"/>
      <c r="B718" s="130"/>
      <c r="C718" s="131"/>
      <c r="D718" s="131"/>
      <c r="E718" s="131"/>
      <c r="F718" s="131"/>
      <c r="G718" s="131"/>
      <c r="H718" s="131"/>
      <c r="I718" s="131"/>
      <c r="J718" s="131"/>
      <c r="K718" s="131"/>
      <c r="L718" s="131"/>
    </row>
    <row r="719" spans="1:12" ht="15.75" customHeight="1">
      <c r="A719" s="130"/>
      <c r="B719" s="130"/>
      <c r="C719" s="131"/>
      <c r="D719" s="131"/>
      <c r="E719" s="131"/>
      <c r="F719" s="131"/>
      <c r="G719" s="131"/>
      <c r="H719" s="131"/>
      <c r="I719" s="131"/>
      <c r="J719" s="131"/>
      <c r="K719" s="131"/>
      <c r="L719" s="131"/>
    </row>
    <row r="720" spans="1:12" ht="15.75" customHeight="1">
      <c r="A720" s="130"/>
      <c r="B720" s="130"/>
      <c r="C720" s="131"/>
      <c r="D720" s="131"/>
      <c r="E720" s="131"/>
      <c r="F720" s="131"/>
      <c r="G720" s="131"/>
      <c r="H720" s="131"/>
      <c r="I720" s="131"/>
      <c r="J720" s="131"/>
      <c r="K720" s="131"/>
      <c r="L720" s="131"/>
    </row>
    <row r="721" spans="1:12" ht="15.75" customHeight="1">
      <c r="A721" s="130"/>
      <c r="B721" s="130"/>
      <c r="C721" s="131"/>
      <c r="D721" s="131"/>
      <c r="E721" s="131"/>
      <c r="F721" s="131"/>
      <c r="G721" s="131"/>
      <c r="H721" s="131"/>
      <c r="I721" s="131"/>
      <c r="J721" s="131"/>
      <c r="K721" s="131"/>
      <c r="L721" s="131"/>
    </row>
    <row r="722" spans="1:12" ht="15.75" customHeight="1">
      <c r="A722" s="130"/>
      <c r="B722" s="130"/>
      <c r="C722" s="131"/>
      <c r="D722" s="131"/>
      <c r="E722" s="131"/>
      <c r="F722" s="131"/>
      <c r="G722" s="131"/>
      <c r="H722" s="131"/>
      <c r="I722" s="131"/>
      <c r="J722" s="131"/>
      <c r="K722" s="131"/>
      <c r="L722" s="131"/>
    </row>
    <row r="723" spans="1:12" ht="15.75" customHeight="1">
      <c r="A723" s="130"/>
      <c r="B723" s="130"/>
      <c r="C723" s="131"/>
      <c r="D723" s="131"/>
      <c r="E723" s="131"/>
      <c r="F723" s="131"/>
      <c r="G723" s="131"/>
      <c r="H723" s="131"/>
      <c r="I723" s="131"/>
      <c r="J723" s="131"/>
      <c r="K723" s="131"/>
      <c r="L723" s="131"/>
    </row>
    <row r="724" spans="1:12" ht="15.75" customHeight="1">
      <c r="A724" s="130"/>
      <c r="B724" s="130"/>
      <c r="C724" s="131"/>
      <c r="D724" s="131"/>
      <c r="E724" s="131"/>
      <c r="F724" s="131"/>
      <c r="G724" s="131"/>
      <c r="H724" s="131"/>
      <c r="I724" s="131"/>
      <c r="J724" s="131"/>
      <c r="K724" s="131"/>
      <c r="L724" s="131"/>
    </row>
    <row r="725" spans="1:12" ht="15.75" customHeight="1">
      <c r="A725" s="130"/>
      <c r="B725" s="130"/>
      <c r="C725" s="131"/>
      <c r="D725" s="131"/>
      <c r="E725" s="131"/>
      <c r="F725" s="131"/>
      <c r="G725" s="131"/>
      <c r="H725" s="131"/>
      <c r="I725" s="131"/>
      <c r="J725" s="131"/>
      <c r="K725" s="131"/>
      <c r="L725" s="131"/>
    </row>
    <row r="726" spans="1:12" ht="15.75" customHeight="1">
      <c r="A726" s="130"/>
      <c r="B726" s="130"/>
      <c r="C726" s="131"/>
      <c r="D726" s="131"/>
      <c r="E726" s="131"/>
      <c r="F726" s="131"/>
      <c r="G726" s="131"/>
      <c r="H726" s="131"/>
      <c r="I726" s="131"/>
      <c r="J726" s="131"/>
      <c r="K726" s="131"/>
      <c r="L726" s="131"/>
    </row>
    <row r="727" spans="1:12" ht="15.75" customHeight="1">
      <c r="A727" s="130"/>
      <c r="B727" s="130"/>
      <c r="C727" s="131"/>
      <c r="D727" s="131"/>
      <c r="E727" s="131"/>
      <c r="F727" s="131"/>
      <c r="G727" s="131"/>
      <c r="H727" s="131"/>
      <c r="I727" s="131"/>
      <c r="J727" s="131"/>
      <c r="K727" s="131"/>
      <c r="L727" s="131"/>
    </row>
    <row r="728" spans="1:12" ht="15.75" customHeight="1">
      <c r="A728" s="130"/>
      <c r="B728" s="130"/>
      <c r="C728" s="131"/>
      <c r="D728" s="131"/>
      <c r="E728" s="131"/>
      <c r="F728" s="131"/>
      <c r="G728" s="131"/>
      <c r="H728" s="131"/>
      <c r="I728" s="131"/>
      <c r="J728" s="131"/>
      <c r="K728" s="131"/>
      <c r="L728" s="131"/>
    </row>
    <row r="729" spans="1:12" ht="15.75" customHeight="1">
      <c r="A729" s="130"/>
      <c r="B729" s="130"/>
      <c r="C729" s="131"/>
      <c r="D729" s="131"/>
      <c r="E729" s="131"/>
      <c r="F729" s="131"/>
      <c r="G729" s="131"/>
      <c r="H729" s="131"/>
      <c r="I729" s="131"/>
      <c r="J729" s="131"/>
      <c r="K729" s="131"/>
      <c r="L729" s="131"/>
    </row>
    <row r="730" spans="1:12" ht="15.75" customHeight="1">
      <c r="A730" s="130"/>
      <c r="B730" s="130"/>
      <c r="C730" s="131"/>
      <c r="D730" s="131"/>
      <c r="E730" s="131"/>
      <c r="F730" s="131"/>
      <c r="G730" s="131"/>
      <c r="H730" s="131"/>
      <c r="I730" s="131"/>
      <c r="J730" s="131"/>
      <c r="K730" s="131"/>
      <c r="L730" s="131"/>
    </row>
    <row r="731" spans="1:12" ht="15.75" customHeight="1">
      <c r="A731" s="130"/>
      <c r="B731" s="130"/>
      <c r="C731" s="131"/>
      <c r="D731" s="131"/>
      <c r="E731" s="131"/>
      <c r="F731" s="131"/>
      <c r="G731" s="131"/>
      <c r="H731" s="131"/>
      <c r="I731" s="131"/>
      <c r="J731" s="131"/>
      <c r="K731" s="131"/>
      <c r="L731" s="131"/>
    </row>
    <row r="732" spans="1:12" ht="15.75" customHeight="1">
      <c r="A732" s="130"/>
      <c r="B732" s="130"/>
      <c r="C732" s="131"/>
      <c r="D732" s="131"/>
      <c r="E732" s="131"/>
      <c r="F732" s="131"/>
      <c r="G732" s="131"/>
      <c r="H732" s="131"/>
      <c r="I732" s="131"/>
      <c r="J732" s="131"/>
      <c r="K732" s="131"/>
      <c r="L732" s="131"/>
    </row>
    <row r="733" spans="1:12" ht="15.75" customHeight="1">
      <c r="A733" s="130"/>
      <c r="B733" s="130"/>
      <c r="C733" s="131"/>
      <c r="D733" s="131"/>
      <c r="E733" s="131"/>
      <c r="F733" s="131"/>
      <c r="G733" s="131"/>
      <c r="H733" s="131"/>
      <c r="I733" s="131"/>
      <c r="J733" s="131"/>
      <c r="K733" s="131"/>
      <c r="L733" s="131"/>
    </row>
    <row r="734" spans="1:12" ht="15.75" customHeight="1">
      <c r="A734" s="130"/>
      <c r="B734" s="130"/>
      <c r="C734" s="131"/>
      <c r="D734" s="131"/>
      <c r="E734" s="131"/>
      <c r="F734" s="131"/>
      <c r="G734" s="131"/>
      <c r="H734" s="131"/>
      <c r="I734" s="131"/>
      <c r="J734" s="131"/>
      <c r="K734" s="131"/>
      <c r="L734" s="131"/>
    </row>
    <row r="735" spans="1:12" ht="15.75" customHeight="1">
      <c r="A735" s="130"/>
      <c r="B735" s="130"/>
      <c r="C735" s="131"/>
      <c r="D735" s="131"/>
      <c r="E735" s="131"/>
      <c r="F735" s="131"/>
      <c r="G735" s="131"/>
      <c r="H735" s="131"/>
      <c r="I735" s="131"/>
      <c r="J735" s="131"/>
      <c r="K735" s="131"/>
      <c r="L735" s="131"/>
    </row>
    <row r="736" spans="1:12" ht="15.75" customHeight="1">
      <c r="A736" s="130"/>
      <c r="B736" s="130"/>
      <c r="C736" s="131"/>
      <c r="D736" s="131"/>
      <c r="E736" s="131"/>
      <c r="F736" s="131"/>
      <c r="G736" s="131"/>
      <c r="H736" s="131"/>
      <c r="I736" s="131"/>
      <c r="J736" s="131"/>
      <c r="K736" s="131"/>
      <c r="L736" s="131"/>
    </row>
    <row r="737" spans="1:12" ht="15.75" customHeight="1">
      <c r="A737" s="130"/>
      <c r="B737" s="130"/>
      <c r="C737" s="131"/>
      <c r="D737" s="131"/>
      <c r="E737" s="131"/>
      <c r="F737" s="131"/>
      <c r="G737" s="131"/>
      <c r="H737" s="131"/>
      <c r="I737" s="131"/>
      <c r="J737" s="131"/>
      <c r="K737" s="131"/>
      <c r="L737" s="131"/>
    </row>
    <row r="738" spans="1:12" ht="15.75" customHeight="1">
      <c r="A738" s="130"/>
      <c r="B738" s="130"/>
      <c r="C738" s="131"/>
      <c r="D738" s="131"/>
      <c r="E738" s="131"/>
      <c r="F738" s="131"/>
      <c r="G738" s="131"/>
      <c r="H738" s="131"/>
      <c r="I738" s="131"/>
      <c r="J738" s="131"/>
      <c r="K738" s="131"/>
      <c r="L738" s="131"/>
    </row>
    <row r="739" spans="1:12" ht="15.75" customHeight="1">
      <c r="A739" s="130"/>
      <c r="B739" s="130"/>
      <c r="C739" s="131"/>
      <c r="D739" s="131"/>
      <c r="E739" s="131"/>
      <c r="F739" s="131"/>
      <c r="G739" s="131"/>
      <c r="H739" s="131"/>
      <c r="I739" s="131"/>
      <c r="J739" s="131"/>
      <c r="K739" s="131"/>
      <c r="L739" s="131"/>
    </row>
    <row r="740" spans="1:12" ht="15.75" customHeight="1">
      <c r="A740" s="130"/>
      <c r="B740" s="130"/>
      <c r="C740" s="131"/>
      <c r="D740" s="131"/>
      <c r="E740" s="131"/>
      <c r="F740" s="131"/>
      <c r="G740" s="131"/>
      <c r="H740" s="131"/>
      <c r="I740" s="131"/>
      <c r="J740" s="131"/>
      <c r="K740" s="131"/>
      <c r="L740" s="131"/>
    </row>
    <row r="741" spans="1:12" ht="15.75" customHeight="1">
      <c r="A741" s="130"/>
      <c r="B741" s="130"/>
      <c r="C741" s="131"/>
      <c r="D741" s="131"/>
      <c r="E741" s="131"/>
      <c r="F741" s="131"/>
      <c r="G741" s="131"/>
      <c r="H741" s="131"/>
      <c r="I741" s="131"/>
      <c r="J741" s="131"/>
      <c r="K741" s="131"/>
      <c r="L741" s="131"/>
    </row>
    <row r="742" spans="1:12" ht="15.75" customHeight="1">
      <c r="A742" s="130"/>
      <c r="B742" s="130"/>
      <c r="C742" s="131"/>
      <c r="D742" s="131"/>
      <c r="E742" s="131"/>
      <c r="F742" s="131"/>
      <c r="G742" s="131"/>
      <c r="H742" s="131"/>
      <c r="I742" s="131"/>
      <c r="J742" s="131"/>
      <c r="K742" s="131"/>
      <c r="L742" s="131"/>
    </row>
    <row r="743" spans="1:12" ht="15.75" customHeight="1">
      <c r="A743" s="130"/>
      <c r="B743" s="130"/>
      <c r="C743" s="131"/>
      <c r="D743" s="131"/>
      <c r="E743" s="131"/>
      <c r="F743" s="131"/>
      <c r="G743" s="131"/>
      <c r="H743" s="131"/>
      <c r="I743" s="131"/>
      <c r="J743" s="131"/>
      <c r="K743" s="131"/>
      <c r="L743" s="131"/>
    </row>
    <row r="744" spans="1:12" ht="15.75" customHeight="1">
      <c r="A744" s="130"/>
      <c r="B744" s="130"/>
      <c r="C744" s="131"/>
      <c r="D744" s="131"/>
      <c r="E744" s="131"/>
      <c r="F744" s="131"/>
      <c r="G744" s="131"/>
      <c r="H744" s="131"/>
      <c r="I744" s="131"/>
      <c r="J744" s="131"/>
      <c r="K744" s="131"/>
      <c r="L744" s="131"/>
    </row>
    <row r="745" spans="1:12" ht="15.75" customHeight="1">
      <c r="A745" s="130"/>
      <c r="B745" s="130"/>
      <c r="C745" s="131"/>
      <c r="D745" s="131"/>
      <c r="E745" s="131"/>
      <c r="F745" s="131"/>
      <c r="G745" s="131"/>
      <c r="H745" s="131"/>
      <c r="I745" s="131"/>
      <c r="J745" s="131"/>
      <c r="K745" s="131"/>
      <c r="L745" s="131"/>
    </row>
    <row r="746" spans="1:12" ht="15.75" customHeight="1">
      <c r="A746" s="130"/>
      <c r="B746" s="130"/>
      <c r="C746" s="131"/>
      <c r="D746" s="131"/>
      <c r="E746" s="131"/>
      <c r="F746" s="131"/>
      <c r="G746" s="131"/>
      <c r="H746" s="131"/>
      <c r="I746" s="131"/>
      <c r="J746" s="131"/>
      <c r="K746" s="131"/>
      <c r="L746" s="131"/>
    </row>
    <row r="747" spans="1:12" ht="15.75" customHeight="1">
      <c r="A747" s="130"/>
      <c r="B747" s="130"/>
      <c r="C747" s="131"/>
      <c r="D747" s="131"/>
      <c r="E747" s="131"/>
      <c r="F747" s="131"/>
      <c r="G747" s="131"/>
      <c r="H747" s="131"/>
      <c r="I747" s="131"/>
      <c r="J747" s="131"/>
      <c r="K747" s="131"/>
      <c r="L747" s="131"/>
    </row>
    <row r="748" spans="1:12" ht="15.75" customHeight="1">
      <c r="A748" s="130"/>
      <c r="B748" s="130"/>
      <c r="C748" s="131"/>
      <c r="D748" s="131"/>
      <c r="E748" s="131"/>
      <c r="F748" s="131"/>
      <c r="G748" s="131"/>
      <c r="H748" s="131"/>
      <c r="I748" s="131"/>
      <c r="J748" s="131"/>
      <c r="K748" s="131"/>
      <c r="L748" s="131"/>
    </row>
    <row r="749" spans="1:12" ht="15.75" customHeight="1">
      <c r="A749" s="130"/>
      <c r="B749" s="130"/>
      <c r="C749" s="131"/>
      <c r="D749" s="131"/>
      <c r="E749" s="131"/>
      <c r="F749" s="131"/>
      <c r="G749" s="131"/>
      <c r="H749" s="131"/>
      <c r="I749" s="131"/>
      <c r="J749" s="131"/>
      <c r="K749" s="131"/>
      <c r="L749" s="131"/>
    </row>
    <row r="750" spans="1:12" ht="15.75" customHeight="1">
      <c r="A750" s="130"/>
      <c r="B750" s="130"/>
      <c r="C750" s="131"/>
      <c r="D750" s="131"/>
      <c r="E750" s="131"/>
      <c r="F750" s="131"/>
      <c r="G750" s="131"/>
      <c r="H750" s="131"/>
      <c r="I750" s="131"/>
      <c r="J750" s="131"/>
      <c r="K750" s="131"/>
      <c r="L750" s="131"/>
    </row>
    <row r="751" spans="1:12" ht="15.75" customHeight="1">
      <c r="A751" s="130"/>
      <c r="B751" s="130"/>
      <c r="C751" s="131"/>
      <c r="D751" s="131"/>
      <c r="E751" s="131"/>
      <c r="F751" s="131"/>
      <c r="G751" s="131"/>
      <c r="H751" s="131"/>
      <c r="I751" s="131"/>
      <c r="J751" s="131"/>
      <c r="K751" s="131"/>
      <c r="L751" s="131"/>
    </row>
    <row r="752" spans="1:12" ht="15.75" customHeight="1">
      <c r="A752" s="130"/>
      <c r="B752" s="130"/>
      <c r="C752" s="131"/>
      <c r="D752" s="131"/>
      <c r="E752" s="131"/>
      <c r="F752" s="131"/>
      <c r="G752" s="131"/>
      <c r="H752" s="131"/>
      <c r="I752" s="131"/>
      <c r="J752" s="131"/>
      <c r="K752" s="131"/>
      <c r="L752" s="131"/>
    </row>
    <row r="753" spans="1:12" ht="15.75" customHeight="1">
      <c r="A753" s="130"/>
      <c r="B753" s="130"/>
      <c r="C753" s="131"/>
      <c r="D753" s="131"/>
      <c r="E753" s="131"/>
      <c r="F753" s="131"/>
      <c r="G753" s="131"/>
      <c r="H753" s="131"/>
      <c r="I753" s="131"/>
      <c r="J753" s="131"/>
      <c r="K753" s="131"/>
      <c r="L753" s="131"/>
    </row>
    <row r="754" spans="1:12" ht="15.75" customHeight="1">
      <c r="A754" s="130"/>
      <c r="B754" s="130"/>
      <c r="C754" s="131"/>
      <c r="D754" s="131"/>
      <c r="E754" s="131"/>
      <c r="F754" s="131"/>
      <c r="G754" s="131"/>
      <c r="H754" s="131"/>
      <c r="I754" s="131"/>
      <c r="J754" s="131"/>
      <c r="K754" s="131"/>
      <c r="L754" s="131"/>
    </row>
    <row r="755" spans="1:12" ht="15.75" customHeight="1">
      <c r="A755" s="130"/>
      <c r="B755" s="130"/>
      <c r="C755" s="131"/>
      <c r="D755" s="131"/>
      <c r="E755" s="131"/>
      <c r="F755" s="131"/>
      <c r="G755" s="131"/>
      <c r="H755" s="131"/>
      <c r="I755" s="131"/>
      <c r="J755" s="131"/>
      <c r="K755" s="131"/>
      <c r="L755" s="131"/>
    </row>
    <row r="756" spans="1:12" ht="15.75" customHeight="1">
      <c r="A756" s="130"/>
      <c r="B756" s="130"/>
      <c r="C756" s="131"/>
      <c r="D756" s="131"/>
      <c r="E756" s="131"/>
      <c r="F756" s="131"/>
      <c r="G756" s="131"/>
      <c r="H756" s="131"/>
      <c r="I756" s="131"/>
      <c r="J756" s="131"/>
      <c r="K756" s="131"/>
      <c r="L756" s="131"/>
    </row>
    <row r="757" spans="1:12" ht="15.75" customHeight="1">
      <c r="A757" s="130"/>
      <c r="B757" s="130"/>
      <c r="C757" s="131"/>
      <c r="D757" s="131"/>
      <c r="E757" s="131"/>
      <c r="F757" s="131"/>
      <c r="G757" s="131"/>
      <c r="H757" s="131"/>
      <c r="I757" s="131"/>
      <c r="J757" s="131"/>
      <c r="K757" s="131"/>
      <c r="L757" s="131"/>
    </row>
    <row r="758" spans="1:12" ht="15.75" customHeight="1">
      <c r="A758" s="130"/>
      <c r="B758" s="130"/>
      <c r="C758" s="131"/>
      <c r="D758" s="131"/>
      <c r="E758" s="131"/>
      <c r="F758" s="131"/>
      <c r="G758" s="131"/>
      <c r="H758" s="131"/>
      <c r="I758" s="131"/>
      <c r="J758" s="131"/>
      <c r="K758" s="131"/>
      <c r="L758" s="131"/>
    </row>
    <row r="759" spans="1:12" ht="15.75" customHeight="1">
      <c r="A759" s="130"/>
      <c r="B759" s="130"/>
      <c r="C759" s="131"/>
      <c r="D759" s="131"/>
      <c r="E759" s="131"/>
      <c r="F759" s="131"/>
      <c r="G759" s="131"/>
      <c r="H759" s="131"/>
      <c r="I759" s="131"/>
      <c r="J759" s="131"/>
      <c r="K759" s="131"/>
      <c r="L759" s="131"/>
    </row>
    <row r="760" spans="1:12" ht="15.75" customHeight="1">
      <c r="A760" s="130"/>
      <c r="B760" s="130"/>
      <c r="C760" s="131"/>
      <c r="D760" s="131"/>
      <c r="E760" s="131"/>
      <c r="F760" s="131"/>
      <c r="G760" s="131"/>
      <c r="H760" s="131"/>
      <c r="I760" s="131"/>
      <c r="J760" s="131"/>
      <c r="K760" s="131"/>
      <c r="L760" s="131"/>
    </row>
    <row r="761" spans="1:12" ht="15.75" customHeight="1">
      <c r="A761" s="130"/>
      <c r="B761" s="130"/>
      <c r="C761" s="131"/>
      <c r="D761" s="131"/>
      <c r="E761" s="131"/>
      <c r="F761" s="131"/>
      <c r="G761" s="131"/>
      <c r="H761" s="131"/>
      <c r="I761" s="131"/>
      <c r="J761" s="131"/>
      <c r="K761" s="131"/>
      <c r="L761" s="131"/>
    </row>
    <row r="762" spans="1:12" ht="15.75" customHeight="1">
      <c r="A762" s="130"/>
      <c r="B762" s="130"/>
      <c r="C762" s="131"/>
      <c r="D762" s="131"/>
      <c r="E762" s="131"/>
      <c r="F762" s="131"/>
      <c r="G762" s="131"/>
      <c r="H762" s="131"/>
      <c r="I762" s="131"/>
      <c r="J762" s="131"/>
      <c r="K762" s="131"/>
      <c r="L762" s="131"/>
    </row>
    <row r="763" spans="1:12" ht="15.75" customHeight="1">
      <c r="A763" s="130"/>
      <c r="B763" s="130"/>
      <c r="C763" s="131"/>
      <c r="D763" s="131"/>
      <c r="E763" s="131"/>
      <c r="F763" s="131"/>
      <c r="G763" s="131"/>
      <c r="H763" s="131"/>
      <c r="I763" s="131"/>
      <c r="J763" s="131"/>
      <c r="K763" s="131"/>
      <c r="L763" s="131"/>
    </row>
    <row r="764" spans="1:12" ht="15.75" customHeight="1">
      <c r="A764" s="130"/>
      <c r="B764" s="130"/>
      <c r="C764" s="131"/>
      <c r="D764" s="131"/>
      <c r="E764" s="131"/>
      <c r="F764" s="131"/>
      <c r="G764" s="131"/>
      <c r="H764" s="131"/>
      <c r="I764" s="131"/>
      <c r="J764" s="131"/>
      <c r="K764" s="131"/>
      <c r="L764" s="131"/>
    </row>
    <row r="765" spans="1:12" ht="15.75" customHeight="1">
      <c r="A765" s="130"/>
      <c r="B765" s="130"/>
      <c r="C765" s="131"/>
      <c r="D765" s="131"/>
      <c r="E765" s="131"/>
      <c r="F765" s="131"/>
      <c r="G765" s="131"/>
      <c r="H765" s="131"/>
      <c r="I765" s="131"/>
      <c r="J765" s="131"/>
      <c r="K765" s="131"/>
      <c r="L765" s="131"/>
    </row>
    <row r="766" spans="1:12" ht="15.75" customHeight="1">
      <c r="A766" s="130"/>
      <c r="B766" s="130"/>
      <c r="C766" s="131"/>
      <c r="D766" s="131"/>
      <c r="E766" s="131"/>
      <c r="F766" s="131"/>
      <c r="G766" s="131"/>
      <c r="H766" s="131"/>
      <c r="I766" s="131"/>
      <c r="J766" s="131"/>
      <c r="K766" s="131"/>
      <c r="L766" s="131"/>
    </row>
    <row r="767" spans="1:12" ht="15.75" customHeight="1">
      <c r="A767" s="130"/>
      <c r="B767" s="130"/>
      <c r="C767" s="131"/>
      <c r="D767" s="131"/>
      <c r="E767" s="131"/>
      <c r="F767" s="131"/>
      <c r="G767" s="131"/>
      <c r="H767" s="131"/>
      <c r="I767" s="131"/>
      <c r="J767" s="131"/>
      <c r="K767" s="131"/>
      <c r="L767" s="131"/>
    </row>
    <row r="768" spans="1:12" ht="15.75" customHeight="1">
      <c r="A768" s="130"/>
      <c r="B768" s="130"/>
      <c r="C768" s="131"/>
      <c r="D768" s="131"/>
      <c r="E768" s="131"/>
      <c r="F768" s="131"/>
      <c r="G768" s="131"/>
      <c r="H768" s="131"/>
      <c r="I768" s="131"/>
      <c r="J768" s="131"/>
      <c r="K768" s="131"/>
      <c r="L768" s="131"/>
    </row>
    <row r="769" spans="1:12" ht="15.75" customHeight="1">
      <c r="A769" s="130"/>
      <c r="B769" s="130"/>
      <c r="C769" s="131"/>
      <c r="D769" s="131"/>
      <c r="E769" s="131"/>
      <c r="F769" s="131"/>
      <c r="G769" s="131"/>
      <c r="H769" s="131"/>
      <c r="I769" s="131"/>
      <c r="J769" s="131"/>
      <c r="K769" s="131"/>
      <c r="L769" s="131"/>
    </row>
    <row r="770" spans="1:12" ht="15.75" customHeight="1">
      <c r="A770" s="130"/>
      <c r="B770" s="130"/>
      <c r="C770" s="131"/>
      <c r="D770" s="131"/>
      <c r="E770" s="131"/>
      <c r="F770" s="131"/>
      <c r="G770" s="131"/>
      <c r="H770" s="131"/>
      <c r="I770" s="131"/>
      <c r="J770" s="131"/>
      <c r="K770" s="131"/>
      <c r="L770" s="131"/>
    </row>
    <row r="771" spans="1:12" ht="15.75" customHeight="1">
      <c r="A771" s="130"/>
      <c r="B771" s="130"/>
      <c r="C771" s="131"/>
      <c r="D771" s="131"/>
      <c r="E771" s="131"/>
      <c r="F771" s="131"/>
      <c r="G771" s="131"/>
      <c r="H771" s="131"/>
      <c r="I771" s="131"/>
      <c r="J771" s="131"/>
      <c r="K771" s="131"/>
      <c r="L771" s="131"/>
    </row>
    <row r="772" spans="1:12" ht="15.75" customHeight="1">
      <c r="A772" s="130"/>
      <c r="B772" s="130"/>
      <c r="C772" s="131"/>
      <c r="D772" s="131"/>
      <c r="E772" s="131"/>
      <c r="F772" s="131"/>
      <c r="G772" s="131"/>
      <c r="H772" s="131"/>
      <c r="I772" s="131"/>
      <c r="J772" s="131"/>
      <c r="K772" s="131"/>
      <c r="L772" s="131"/>
    </row>
    <row r="773" spans="1:12" ht="15.75" customHeight="1">
      <c r="A773" s="130"/>
      <c r="B773" s="130"/>
      <c r="C773" s="131"/>
      <c r="D773" s="131"/>
      <c r="E773" s="131"/>
      <c r="F773" s="131"/>
      <c r="G773" s="131"/>
      <c r="H773" s="131"/>
      <c r="I773" s="131"/>
      <c r="J773" s="131"/>
      <c r="K773" s="131"/>
      <c r="L773" s="131"/>
    </row>
    <row r="774" spans="1:12" ht="15.75" customHeight="1">
      <c r="A774" s="130"/>
      <c r="B774" s="130"/>
      <c r="C774" s="131"/>
      <c r="D774" s="131"/>
      <c r="E774" s="131"/>
      <c r="F774" s="131"/>
      <c r="G774" s="131"/>
      <c r="H774" s="131"/>
      <c r="I774" s="131"/>
      <c r="J774" s="131"/>
      <c r="K774" s="131"/>
      <c r="L774" s="131"/>
    </row>
    <row r="775" spans="1:12" ht="15.75" customHeight="1">
      <c r="A775" s="130"/>
      <c r="B775" s="130"/>
      <c r="C775" s="131"/>
      <c r="D775" s="131"/>
      <c r="E775" s="131"/>
      <c r="F775" s="131"/>
      <c r="G775" s="131"/>
      <c r="H775" s="131"/>
      <c r="I775" s="131"/>
      <c r="J775" s="131"/>
      <c r="K775" s="131"/>
      <c r="L775" s="131"/>
    </row>
    <row r="776" spans="1:12" ht="15.75" customHeight="1">
      <c r="A776" s="130"/>
      <c r="B776" s="130"/>
      <c r="C776" s="131"/>
      <c r="D776" s="131"/>
      <c r="E776" s="131"/>
      <c r="F776" s="131"/>
      <c r="G776" s="131"/>
      <c r="H776" s="131"/>
      <c r="I776" s="131"/>
      <c r="J776" s="131"/>
      <c r="K776" s="131"/>
      <c r="L776" s="131"/>
    </row>
    <row r="777" spans="1:12" ht="15.75" customHeight="1">
      <c r="A777" s="130"/>
      <c r="B777" s="130"/>
      <c r="C777" s="131"/>
      <c r="D777" s="131"/>
      <c r="E777" s="131"/>
      <c r="F777" s="131"/>
      <c r="G777" s="131"/>
      <c r="H777" s="131"/>
      <c r="I777" s="131"/>
      <c r="J777" s="131"/>
      <c r="K777" s="131"/>
      <c r="L777" s="131"/>
    </row>
    <row r="778" spans="1:12" ht="15.75" customHeight="1">
      <c r="A778" s="130"/>
      <c r="B778" s="130"/>
      <c r="C778" s="131"/>
      <c r="D778" s="131"/>
      <c r="E778" s="131"/>
      <c r="F778" s="131"/>
      <c r="G778" s="131"/>
      <c r="H778" s="131"/>
      <c r="I778" s="131"/>
      <c r="J778" s="131"/>
      <c r="K778" s="131"/>
      <c r="L778" s="131"/>
    </row>
    <row r="779" spans="1:12" ht="15.75" customHeight="1">
      <c r="A779" s="130"/>
      <c r="B779" s="130"/>
      <c r="C779" s="131"/>
      <c r="D779" s="131"/>
      <c r="E779" s="131"/>
      <c r="F779" s="131"/>
      <c r="G779" s="131"/>
      <c r="H779" s="131"/>
      <c r="I779" s="131"/>
      <c r="J779" s="131"/>
      <c r="K779" s="131"/>
      <c r="L779" s="131"/>
    </row>
    <row r="780" spans="1:12" ht="15.75" customHeight="1">
      <c r="A780" s="130"/>
      <c r="B780" s="130"/>
      <c r="C780" s="131"/>
      <c r="D780" s="131"/>
      <c r="E780" s="131"/>
      <c r="F780" s="131"/>
      <c r="G780" s="131"/>
      <c r="H780" s="131"/>
      <c r="I780" s="131"/>
      <c r="J780" s="131"/>
      <c r="K780" s="131"/>
      <c r="L780" s="131"/>
    </row>
    <row r="781" spans="1:12" ht="15.75" customHeight="1">
      <c r="A781" s="130"/>
      <c r="B781" s="130"/>
      <c r="C781" s="131"/>
      <c r="D781" s="131"/>
      <c r="E781" s="131"/>
      <c r="F781" s="131"/>
      <c r="G781" s="131"/>
      <c r="H781" s="131"/>
      <c r="I781" s="131"/>
      <c r="J781" s="131"/>
      <c r="K781" s="131"/>
      <c r="L781" s="131"/>
    </row>
    <row r="782" spans="1:12" ht="15.75" customHeight="1">
      <c r="A782" s="130"/>
      <c r="B782" s="130"/>
      <c r="C782" s="131"/>
      <c r="D782" s="131"/>
      <c r="E782" s="131"/>
      <c r="F782" s="131"/>
      <c r="G782" s="131"/>
      <c r="H782" s="131"/>
      <c r="I782" s="131"/>
      <c r="J782" s="131"/>
      <c r="K782" s="131"/>
      <c r="L782" s="131"/>
    </row>
    <row r="783" spans="1:12" ht="15.75" customHeight="1">
      <c r="A783" s="130"/>
      <c r="B783" s="130"/>
      <c r="C783" s="131"/>
      <c r="D783" s="131"/>
      <c r="E783" s="131"/>
      <c r="F783" s="131"/>
      <c r="G783" s="131"/>
      <c r="H783" s="131"/>
      <c r="I783" s="131"/>
      <c r="J783" s="131"/>
      <c r="K783" s="131"/>
      <c r="L783" s="131"/>
    </row>
    <row r="784" spans="1:12" ht="15.75" customHeight="1">
      <c r="A784" s="130"/>
      <c r="B784" s="130"/>
      <c r="C784" s="131"/>
      <c r="D784" s="131"/>
      <c r="E784" s="131"/>
      <c r="F784" s="131"/>
      <c r="G784" s="131"/>
      <c r="H784" s="131"/>
      <c r="I784" s="131"/>
      <c r="J784" s="131"/>
      <c r="K784" s="131"/>
      <c r="L784" s="131"/>
    </row>
    <row r="785" spans="1:12" ht="15.75" customHeight="1">
      <c r="A785" s="130"/>
      <c r="B785" s="130"/>
      <c r="C785" s="131"/>
      <c r="D785" s="131"/>
      <c r="E785" s="131"/>
      <c r="F785" s="131"/>
      <c r="G785" s="131"/>
      <c r="H785" s="131"/>
      <c r="I785" s="131"/>
      <c r="J785" s="131"/>
      <c r="K785" s="131"/>
      <c r="L785" s="131"/>
    </row>
    <row r="786" spans="1:12" ht="15.75" customHeight="1">
      <c r="A786" s="130"/>
      <c r="B786" s="130"/>
      <c r="C786" s="131"/>
      <c r="D786" s="131"/>
      <c r="E786" s="131"/>
      <c r="F786" s="131"/>
      <c r="G786" s="131"/>
      <c r="H786" s="131"/>
      <c r="I786" s="131"/>
      <c r="J786" s="131"/>
      <c r="K786" s="131"/>
      <c r="L786" s="131"/>
    </row>
    <row r="787" spans="1:12" ht="15.75" customHeight="1">
      <c r="A787" s="130"/>
      <c r="B787" s="130"/>
      <c r="C787" s="131"/>
      <c r="D787" s="131"/>
      <c r="E787" s="131"/>
      <c r="F787" s="131"/>
      <c r="G787" s="131"/>
      <c r="H787" s="131"/>
      <c r="I787" s="131"/>
      <c r="J787" s="131"/>
      <c r="K787" s="131"/>
      <c r="L787" s="131"/>
    </row>
    <row r="788" spans="1:12" ht="15.75" customHeight="1">
      <c r="A788" s="130"/>
      <c r="B788" s="130"/>
      <c r="C788" s="131"/>
      <c r="D788" s="131"/>
      <c r="E788" s="131"/>
      <c r="F788" s="131"/>
      <c r="G788" s="131"/>
      <c r="H788" s="131"/>
      <c r="I788" s="131"/>
      <c r="J788" s="131"/>
      <c r="K788" s="131"/>
      <c r="L788" s="131"/>
    </row>
    <row r="789" spans="1:12" ht="15.75" customHeight="1">
      <c r="A789" s="130"/>
      <c r="B789" s="130"/>
      <c r="C789" s="131"/>
      <c r="D789" s="131"/>
      <c r="E789" s="131"/>
      <c r="F789" s="131"/>
      <c r="G789" s="131"/>
      <c r="H789" s="131"/>
      <c r="I789" s="131"/>
      <c r="J789" s="131"/>
      <c r="K789" s="131"/>
      <c r="L789" s="131"/>
    </row>
    <row r="790" spans="1:12" ht="15.75" customHeight="1">
      <c r="A790" s="130"/>
      <c r="B790" s="130"/>
      <c r="C790" s="131"/>
      <c r="D790" s="131"/>
      <c r="E790" s="131"/>
      <c r="F790" s="131"/>
      <c r="G790" s="131"/>
      <c r="H790" s="131"/>
      <c r="I790" s="131"/>
      <c r="J790" s="131"/>
      <c r="K790" s="131"/>
      <c r="L790" s="131"/>
    </row>
    <row r="791" spans="1:12" ht="15.75" customHeight="1">
      <c r="A791" s="130"/>
      <c r="B791" s="130"/>
      <c r="C791" s="131"/>
      <c r="D791" s="131"/>
      <c r="E791" s="131"/>
      <c r="F791" s="131"/>
      <c r="G791" s="131"/>
      <c r="H791" s="131"/>
      <c r="I791" s="131"/>
      <c r="J791" s="131"/>
      <c r="K791" s="131"/>
      <c r="L791" s="131"/>
    </row>
    <row r="792" spans="1:12" ht="15.75" customHeight="1">
      <c r="A792" s="130"/>
      <c r="B792" s="130"/>
      <c r="C792" s="131"/>
      <c r="D792" s="131"/>
      <c r="E792" s="131"/>
      <c r="F792" s="131"/>
      <c r="G792" s="131"/>
      <c r="H792" s="131"/>
      <c r="I792" s="131"/>
      <c r="J792" s="131"/>
      <c r="K792" s="131"/>
      <c r="L792" s="131"/>
    </row>
    <row r="793" spans="1:12" ht="15.75" customHeight="1">
      <c r="A793" s="130"/>
      <c r="B793" s="130"/>
      <c r="C793" s="131"/>
      <c r="D793" s="131"/>
      <c r="E793" s="131"/>
      <c r="F793" s="131"/>
      <c r="G793" s="131"/>
      <c r="H793" s="131"/>
      <c r="I793" s="131"/>
      <c r="J793" s="131"/>
      <c r="K793" s="131"/>
      <c r="L793" s="131"/>
    </row>
    <row r="794" spans="1:12" ht="15.75" customHeight="1">
      <c r="A794" s="130"/>
      <c r="B794" s="130"/>
      <c r="C794" s="131"/>
      <c r="D794" s="131"/>
      <c r="E794" s="131"/>
      <c r="F794" s="131"/>
      <c r="G794" s="131"/>
      <c r="H794" s="131"/>
      <c r="I794" s="131"/>
      <c r="J794" s="131"/>
      <c r="K794" s="131"/>
      <c r="L794" s="131"/>
    </row>
    <row r="795" spans="1:12" ht="15.75" customHeight="1">
      <c r="A795" s="130"/>
      <c r="B795" s="130"/>
      <c r="C795" s="131"/>
      <c r="D795" s="131"/>
      <c r="E795" s="131"/>
      <c r="F795" s="131"/>
      <c r="G795" s="131"/>
      <c r="H795" s="131"/>
      <c r="I795" s="131"/>
      <c r="J795" s="131"/>
      <c r="K795" s="131"/>
      <c r="L795" s="131"/>
    </row>
    <row r="796" spans="1:12" ht="15.75" customHeight="1">
      <c r="A796" s="130"/>
      <c r="B796" s="130"/>
      <c r="C796" s="131"/>
      <c r="D796" s="131"/>
      <c r="E796" s="131"/>
      <c r="F796" s="131"/>
      <c r="G796" s="131"/>
      <c r="H796" s="131"/>
      <c r="I796" s="131"/>
      <c r="J796" s="131"/>
      <c r="K796" s="131"/>
      <c r="L796" s="131"/>
    </row>
    <row r="797" spans="1:12" ht="15.75" customHeight="1">
      <c r="A797" s="130"/>
      <c r="B797" s="130"/>
      <c r="C797" s="131"/>
      <c r="D797" s="131"/>
      <c r="E797" s="131"/>
      <c r="F797" s="131"/>
      <c r="G797" s="131"/>
      <c r="H797" s="131"/>
      <c r="I797" s="131"/>
      <c r="J797" s="131"/>
      <c r="K797" s="131"/>
      <c r="L797" s="131"/>
    </row>
    <row r="798" spans="1:12" ht="15.75" customHeight="1">
      <c r="A798" s="130"/>
      <c r="B798" s="130"/>
      <c r="C798" s="131"/>
      <c r="D798" s="131"/>
      <c r="E798" s="131"/>
      <c r="F798" s="131"/>
      <c r="G798" s="131"/>
      <c r="H798" s="131"/>
      <c r="I798" s="131"/>
      <c r="J798" s="131"/>
      <c r="K798" s="131"/>
      <c r="L798" s="131"/>
    </row>
    <row r="799" spans="1:12" ht="15.75" customHeight="1">
      <c r="A799" s="130"/>
      <c r="B799" s="130"/>
      <c r="C799" s="131"/>
      <c r="D799" s="131"/>
      <c r="E799" s="131"/>
      <c r="F799" s="131"/>
      <c r="G799" s="131"/>
      <c r="H799" s="131"/>
      <c r="I799" s="131"/>
      <c r="J799" s="131"/>
      <c r="K799" s="131"/>
      <c r="L799" s="131"/>
    </row>
    <row r="800" spans="1:12" ht="15.75" customHeight="1">
      <c r="A800" s="130"/>
      <c r="B800" s="130"/>
      <c r="C800" s="131"/>
      <c r="D800" s="131"/>
      <c r="E800" s="131"/>
      <c r="F800" s="131"/>
      <c r="G800" s="131"/>
      <c r="H800" s="131"/>
      <c r="I800" s="131"/>
      <c r="J800" s="131"/>
      <c r="K800" s="131"/>
      <c r="L800" s="131"/>
    </row>
    <row r="801" spans="1:12" ht="15.75" customHeight="1">
      <c r="A801" s="130"/>
      <c r="B801" s="130"/>
      <c r="C801" s="131"/>
      <c r="D801" s="131"/>
      <c r="E801" s="131"/>
      <c r="F801" s="131"/>
      <c r="G801" s="131"/>
      <c r="H801" s="131"/>
      <c r="I801" s="131"/>
      <c r="J801" s="131"/>
      <c r="K801" s="131"/>
      <c r="L801" s="131"/>
    </row>
    <row r="802" spans="1:12" ht="15.75" customHeight="1">
      <c r="A802" s="130"/>
      <c r="B802" s="130"/>
      <c r="C802" s="131"/>
      <c r="D802" s="131"/>
      <c r="E802" s="131"/>
      <c r="F802" s="131"/>
      <c r="G802" s="131"/>
      <c r="H802" s="131"/>
      <c r="I802" s="131"/>
      <c r="J802" s="131"/>
      <c r="K802" s="131"/>
      <c r="L802" s="131"/>
    </row>
    <row r="803" spans="1:12" ht="15.75" customHeight="1">
      <c r="A803" s="130"/>
      <c r="B803" s="130"/>
      <c r="C803" s="131"/>
      <c r="D803" s="131"/>
      <c r="E803" s="131"/>
      <c r="F803" s="131"/>
      <c r="G803" s="131"/>
      <c r="H803" s="131"/>
      <c r="I803" s="131"/>
      <c r="J803" s="131"/>
      <c r="K803" s="131"/>
      <c r="L803" s="131"/>
    </row>
    <row r="804" spans="1:12" ht="15.75" customHeight="1">
      <c r="A804" s="130"/>
      <c r="B804" s="130"/>
      <c r="C804" s="131"/>
      <c r="D804" s="131"/>
      <c r="E804" s="131"/>
      <c r="F804" s="131"/>
      <c r="G804" s="131"/>
      <c r="H804" s="131"/>
      <c r="I804" s="131"/>
      <c r="J804" s="131"/>
      <c r="K804" s="131"/>
      <c r="L804" s="131"/>
    </row>
    <row r="805" spans="1:12" ht="15.75" customHeight="1">
      <c r="A805" s="130"/>
      <c r="B805" s="130"/>
      <c r="C805" s="131"/>
      <c r="D805" s="131"/>
      <c r="E805" s="131"/>
      <c r="F805" s="131"/>
      <c r="G805" s="131"/>
      <c r="H805" s="131"/>
      <c r="I805" s="131"/>
      <c r="J805" s="131"/>
      <c r="K805" s="131"/>
      <c r="L805" s="131"/>
    </row>
    <row r="806" spans="1:12" ht="15.75" customHeight="1">
      <c r="A806" s="130"/>
      <c r="B806" s="130"/>
      <c r="C806" s="131"/>
      <c r="D806" s="131"/>
      <c r="E806" s="131"/>
      <c r="F806" s="131"/>
      <c r="G806" s="131"/>
      <c r="H806" s="131"/>
      <c r="I806" s="131"/>
      <c r="J806" s="131"/>
      <c r="K806" s="131"/>
      <c r="L806" s="131"/>
    </row>
    <row r="807" spans="1:12" ht="15.75" customHeight="1">
      <c r="A807" s="130"/>
      <c r="B807" s="130"/>
      <c r="C807" s="131"/>
      <c r="D807" s="131"/>
      <c r="E807" s="131"/>
      <c r="F807" s="131"/>
      <c r="G807" s="131"/>
      <c r="H807" s="131"/>
      <c r="I807" s="131"/>
      <c r="J807" s="131"/>
      <c r="K807" s="131"/>
      <c r="L807" s="131"/>
    </row>
    <row r="808" spans="1:12" ht="15.75" customHeight="1">
      <c r="A808" s="130"/>
      <c r="B808" s="130"/>
      <c r="C808" s="131"/>
      <c r="D808" s="131"/>
      <c r="E808" s="131"/>
      <c r="F808" s="131"/>
      <c r="G808" s="131"/>
      <c r="H808" s="131"/>
      <c r="I808" s="131"/>
      <c r="J808" s="131"/>
      <c r="K808" s="131"/>
      <c r="L808" s="131"/>
    </row>
    <row r="809" spans="1:12" ht="15.75" customHeight="1">
      <c r="A809" s="130"/>
      <c r="B809" s="130"/>
      <c r="C809" s="131"/>
      <c r="D809" s="131"/>
      <c r="E809" s="131"/>
      <c r="F809" s="131"/>
      <c r="G809" s="131"/>
      <c r="H809" s="131"/>
      <c r="I809" s="131"/>
      <c r="J809" s="131"/>
      <c r="K809" s="131"/>
      <c r="L809" s="131"/>
    </row>
    <row r="810" spans="1:12" ht="15.75" customHeight="1">
      <c r="A810" s="130"/>
      <c r="B810" s="130"/>
      <c r="C810" s="131"/>
      <c r="D810" s="131"/>
      <c r="E810" s="131"/>
      <c r="F810" s="131"/>
      <c r="G810" s="131"/>
      <c r="H810" s="131"/>
      <c r="I810" s="131"/>
      <c r="J810" s="131"/>
      <c r="K810" s="131"/>
      <c r="L810" s="131"/>
    </row>
    <row r="811" spans="1:12" ht="15.75" customHeight="1">
      <c r="A811" s="130"/>
      <c r="B811" s="130"/>
      <c r="C811" s="131"/>
      <c r="D811" s="131"/>
      <c r="E811" s="131"/>
      <c r="F811" s="131"/>
      <c r="G811" s="131"/>
      <c r="H811" s="131"/>
      <c r="I811" s="131"/>
      <c r="J811" s="131"/>
      <c r="K811" s="131"/>
      <c r="L811" s="131"/>
    </row>
    <row r="812" spans="1:12" ht="15.75" customHeight="1">
      <c r="A812" s="130"/>
      <c r="B812" s="130"/>
      <c r="C812" s="131"/>
      <c r="D812" s="131"/>
      <c r="E812" s="131"/>
      <c r="F812" s="131"/>
      <c r="G812" s="131"/>
      <c r="H812" s="131"/>
      <c r="I812" s="131"/>
      <c r="J812" s="131"/>
      <c r="K812" s="131"/>
      <c r="L812" s="131"/>
    </row>
    <row r="813" spans="1:12" ht="15.75" customHeight="1">
      <c r="A813" s="130"/>
      <c r="B813" s="130"/>
      <c r="C813" s="131"/>
      <c r="D813" s="131"/>
      <c r="E813" s="131"/>
      <c r="F813" s="131"/>
      <c r="G813" s="131"/>
      <c r="H813" s="131"/>
      <c r="I813" s="131"/>
      <c r="J813" s="131"/>
      <c r="K813" s="131"/>
      <c r="L813" s="131"/>
    </row>
    <row r="814" spans="1:12" ht="15.75" customHeight="1">
      <c r="A814" s="130"/>
      <c r="B814" s="130"/>
      <c r="C814" s="131"/>
      <c r="D814" s="131"/>
      <c r="E814" s="131"/>
      <c r="F814" s="131"/>
      <c r="G814" s="131"/>
      <c r="H814" s="131"/>
      <c r="I814" s="131"/>
      <c r="J814" s="131"/>
      <c r="K814" s="131"/>
      <c r="L814" s="131"/>
    </row>
    <row r="815" spans="1:12" ht="15.75" customHeight="1">
      <c r="A815" s="130"/>
      <c r="B815" s="130"/>
      <c r="C815" s="131"/>
      <c r="D815" s="131"/>
      <c r="E815" s="131"/>
      <c r="F815" s="131"/>
      <c r="G815" s="131"/>
      <c r="H815" s="131"/>
      <c r="I815" s="131"/>
      <c r="J815" s="131"/>
      <c r="K815" s="131"/>
      <c r="L815" s="131"/>
    </row>
    <row r="816" spans="1:12" ht="15.75" customHeight="1">
      <c r="A816" s="130"/>
      <c r="B816" s="130"/>
      <c r="C816" s="131"/>
      <c r="D816" s="131"/>
      <c r="E816" s="131"/>
      <c r="F816" s="131"/>
      <c r="G816" s="131"/>
      <c r="H816" s="131"/>
      <c r="I816" s="131"/>
      <c r="J816" s="131"/>
      <c r="K816" s="131"/>
      <c r="L816" s="131"/>
    </row>
    <row r="817" spans="1:12" ht="15.75" customHeight="1">
      <c r="A817" s="130"/>
      <c r="B817" s="130"/>
      <c r="C817" s="131"/>
      <c r="D817" s="131"/>
      <c r="E817" s="131"/>
      <c r="F817" s="131"/>
      <c r="G817" s="131"/>
      <c r="H817" s="131"/>
      <c r="I817" s="131"/>
      <c r="J817" s="131"/>
      <c r="K817" s="131"/>
      <c r="L817" s="131"/>
    </row>
    <row r="818" spans="1:12" ht="15.75" customHeight="1">
      <c r="A818" s="130"/>
      <c r="B818" s="130"/>
      <c r="C818" s="131"/>
      <c r="D818" s="131"/>
      <c r="E818" s="131"/>
      <c r="F818" s="131"/>
      <c r="G818" s="131"/>
      <c r="H818" s="131"/>
      <c r="I818" s="131"/>
      <c r="J818" s="131"/>
      <c r="K818" s="131"/>
      <c r="L818" s="131"/>
    </row>
    <row r="819" spans="1:12" ht="15.75" customHeight="1">
      <c r="A819" s="130"/>
      <c r="B819" s="130"/>
      <c r="C819" s="131"/>
      <c r="D819" s="131"/>
      <c r="E819" s="131"/>
      <c r="F819" s="131"/>
      <c r="G819" s="131"/>
      <c r="H819" s="131"/>
      <c r="I819" s="131"/>
      <c r="J819" s="131"/>
      <c r="K819" s="131"/>
      <c r="L819" s="131"/>
    </row>
    <row r="820" spans="1:12" ht="15.75" customHeight="1">
      <c r="A820" s="130"/>
      <c r="B820" s="130"/>
      <c r="C820" s="131"/>
      <c r="D820" s="131"/>
      <c r="E820" s="131"/>
      <c r="F820" s="131"/>
      <c r="G820" s="131"/>
      <c r="H820" s="131"/>
      <c r="I820" s="131"/>
      <c r="J820" s="131"/>
      <c r="K820" s="131"/>
      <c r="L820" s="131"/>
    </row>
    <row r="821" spans="1:12" ht="15.75" customHeight="1">
      <c r="A821" s="130"/>
      <c r="B821" s="130"/>
      <c r="C821" s="131"/>
      <c r="D821" s="131"/>
      <c r="E821" s="131"/>
      <c r="F821" s="131"/>
      <c r="G821" s="131"/>
      <c r="H821" s="131"/>
      <c r="I821" s="131"/>
      <c r="J821" s="131"/>
      <c r="K821" s="131"/>
      <c r="L821" s="131"/>
    </row>
    <row r="822" spans="1:12" ht="15.75" customHeight="1">
      <c r="A822" s="130"/>
      <c r="B822" s="130"/>
      <c r="C822" s="131"/>
      <c r="D822" s="131"/>
      <c r="E822" s="131"/>
      <c r="F822" s="131"/>
      <c r="G822" s="131"/>
      <c r="H822" s="131"/>
      <c r="I822" s="131"/>
      <c r="J822" s="131"/>
      <c r="K822" s="131"/>
      <c r="L822" s="131"/>
    </row>
    <row r="823" spans="1:12" ht="15.75" customHeight="1">
      <c r="A823" s="130"/>
      <c r="B823" s="130"/>
      <c r="C823" s="131"/>
      <c r="D823" s="131"/>
      <c r="E823" s="131"/>
      <c r="F823" s="131"/>
      <c r="G823" s="131"/>
      <c r="H823" s="131"/>
      <c r="I823" s="131"/>
      <c r="J823" s="131"/>
      <c r="K823" s="131"/>
      <c r="L823" s="131"/>
    </row>
    <row r="824" spans="1:12" ht="15.75" customHeight="1">
      <c r="A824" s="130"/>
      <c r="B824" s="130"/>
      <c r="C824" s="131"/>
      <c r="D824" s="131"/>
      <c r="E824" s="131"/>
      <c r="F824" s="131"/>
      <c r="G824" s="131"/>
      <c r="H824" s="131"/>
      <c r="I824" s="131"/>
      <c r="J824" s="131"/>
      <c r="K824" s="131"/>
      <c r="L824" s="131"/>
    </row>
    <row r="825" spans="1:12" ht="15.75" customHeight="1">
      <c r="A825" s="130"/>
      <c r="B825" s="130"/>
      <c r="C825" s="131"/>
      <c r="D825" s="131"/>
      <c r="E825" s="131"/>
      <c r="F825" s="131"/>
      <c r="G825" s="131"/>
      <c r="H825" s="131"/>
      <c r="I825" s="131"/>
      <c r="J825" s="131"/>
      <c r="K825" s="131"/>
      <c r="L825" s="131"/>
    </row>
    <row r="826" spans="1:12" ht="15.75" customHeight="1">
      <c r="A826" s="130"/>
      <c r="B826" s="130"/>
      <c r="C826" s="131"/>
      <c r="D826" s="131"/>
      <c r="E826" s="131"/>
      <c r="F826" s="131"/>
      <c r="G826" s="131"/>
      <c r="H826" s="131"/>
      <c r="I826" s="131"/>
      <c r="J826" s="131"/>
      <c r="K826" s="131"/>
      <c r="L826" s="131"/>
    </row>
    <row r="827" spans="1:12" ht="15.75" customHeight="1">
      <c r="A827" s="130"/>
      <c r="B827" s="130"/>
      <c r="C827" s="131"/>
      <c r="D827" s="131"/>
      <c r="E827" s="131"/>
      <c r="F827" s="131"/>
      <c r="G827" s="131"/>
      <c r="H827" s="131"/>
      <c r="I827" s="131"/>
      <c r="J827" s="131"/>
      <c r="K827" s="131"/>
      <c r="L827" s="131"/>
    </row>
    <row r="828" spans="1:12" ht="15.75" customHeight="1">
      <c r="A828" s="130"/>
      <c r="B828" s="130"/>
      <c r="C828" s="131"/>
      <c r="D828" s="131"/>
      <c r="E828" s="131"/>
      <c r="F828" s="131"/>
      <c r="G828" s="131"/>
      <c r="H828" s="131"/>
      <c r="I828" s="131"/>
      <c r="J828" s="131"/>
      <c r="K828" s="131"/>
      <c r="L828" s="131"/>
    </row>
    <row r="829" spans="1:12" ht="15.75" customHeight="1">
      <c r="A829" s="130"/>
      <c r="B829" s="130"/>
      <c r="C829" s="131"/>
      <c r="D829" s="131"/>
      <c r="E829" s="131"/>
      <c r="F829" s="131"/>
      <c r="G829" s="131"/>
      <c r="H829" s="131"/>
      <c r="I829" s="131"/>
      <c r="J829" s="131"/>
      <c r="K829" s="131"/>
      <c r="L829" s="131"/>
    </row>
    <row r="830" spans="1:12" ht="15.75" customHeight="1">
      <c r="A830" s="130"/>
      <c r="B830" s="130"/>
      <c r="C830" s="131"/>
      <c r="D830" s="131"/>
      <c r="E830" s="131"/>
      <c r="F830" s="131"/>
      <c r="G830" s="131"/>
      <c r="H830" s="131"/>
      <c r="I830" s="131"/>
      <c r="J830" s="131"/>
      <c r="K830" s="131"/>
      <c r="L830" s="131"/>
    </row>
    <row r="831" spans="1:12" ht="15.75" customHeight="1">
      <c r="A831" s="130"/>
      <c r="B831" s="130"/>
      <c r="C831" s="131"/>
      <c r="D831" s="131"/>
      <c r="E831" s="131"/>
      <c r="F831" s="131"/>
      <c r="G831" s="131"/>
      <c r="H831" s="131"/>
      <c r="I831" s="131"/>
      <c r="J831" s="131"/>
      <c r="K831" s="131"/>
      <c r="L831" s="131"/>
    </row>
    <row r="832" spans="1:12" ht="15.75" customHeight="1">
      <c r="A832" s="130"/>
      <c r="B832" s="130"/>
      <c r="C832" s="131"/>
      <c r="D832" s="131"/>
      <c r="E832" s="131"/>
      <c r="F832" s="131"/>
      <c r="G832" s="131"/>
      <c r="H832" s="131"/>
      <c r="I832" s="131"/>
      <c r="J832" s="131"/>
      <c r="K832" s="131"/>
      <c r="L832" s="131"/>
    </row>
    <row r="833" spans="1:12" ht="15.75" customHeight="1">
      <c r="A833" s="130"/>
      <c r="B833" s="130"/>
      <c r="C833" s="131"/>
      <c r="D833" s="131"/>
      <c r="E833" s="131"/>
      <c r="F833" s="131"/>
      <c r="G833" s="131"/>
      <c r="H833" s="131"/>
      <c r="I833" s="131"/>
      <c r="J833" s="131"/>
      <c r="K833" s="131"/>
      <c r="L833" s="131"/>
    </row>
    <row r="834" spans="1:12" ht="15.75" customHeight="1">
      <c r="A834" s="130"/>
      <c r="B834" s="130"/>
      <c r="C834" s="131"/>
      <c r="D834" s="131"/>
      <c r="E834" s="131"/>
      <c r="F834" s="131"/>
      <c r="G834" s="131"/>
      <c r="H834" s="131"/>
      <c r="I834" s="131"/>
      <c r="J834" s="131"/>
      <c r="K834" s="131"/>
      <c r="L834" s="131"/>
    </row>
    <row r="835" spans="1:12" ht="15.75" customHeight="1">
      <c r="A835" s="130"/>
      <c r="B835" s="130"/>
      <c r="C835" s="131"/>
      <c r="D835" s="131"/>
      <c r="E835" s="131"/>
      <c r="F835" s="131"/>
      <c r="G835" s="131"/>
      <c r="H835" s="131"/>
      <c r="I835" s="131"/>
      <c r="J835" s="131"/>
      <c r="K835" s="131"/>
      <c r="L835" s="131"/>
    </row>
    <row r="836" spans="1:12" ht="15.75" customHeight="1">
      <c r="A836" s="130"/>
      <c r="B836" s="130"/>
      <c r="C836" s="131"/>
      <c r="D836" s="131"/>
      <c r="E836" s="131"/>
      <c r="F836" s="131"/>
      <c r="G836" s="131"/>
      <c r="H836" s="131"/>
      <c r="I836" s="131"/>
      <c r="J836" s="131"/>
      <c r="K836" s="131"/>
      <c r="L836" s="131"/>
    </row>
    <row r="837" spans="1:12" ht="15.75" customHeight="1">
      <c r="A837" s="130"/>
      <c r="B837" s="130"/>
      <c r="C837" s="131"/>
      <c r="D837" s="131"/>
      <c r="E837" s="131"/>
      <c r="F837" s="131"/>
      <c r="G837" s="131"/>
      <c r="H837" s="131"/>
      <c r="I837" s="131"/>
      <c r="J837" s="131"/>
      <c r="K837" s="131"/>
      <c r="L837" s="131"/>
    </row>
    <row r="838" spans="1:12" ht="15.75" customHeight="1">
      <c r="A838" s="130"/>
      <c r="B838" s="130"/>
      <c r="C838" s="131"/>
      <c r="D838" s="131"/>
      <c r="E838" s="131"/>
      <c r="F838" s="131"/>
      <c r="G838" s="131"/>
      <c r="H838" s="131"/>
      <c r="I838" s="131"/>
      <c r="J838" s="131"/>
      <c r="K838" s="131"/>
      <c r="L838" s="131"/>
    </row>
    <row r="839" spans="1:12" ht="15.75" customHeight="1">
      <c r="A839" s="130"/>
      <c r="B839" s="130"/>
      <c r="C839" s="131"/>
      <c r="D839" s="131"/>
      <c r="E839" s="131"/>
      <c r="F839" s="131"/>
      <c r="G839" s="131"/>
      <c r="H839" s="131"/>
      <c r="I839" s="131"/>
      <c r="J839" s="131"/>
      <c r="K839" s="131"/>
      <c r="L839" s="131"/>
    </row>
    <row r="840" spans="1:12" ht="15.75" customHeight="1">
      <c r="A840" s="130"/>
      <c r="B840" s="130"/>
      <c r="C840" s="131"/>
      <c r="D840" s="131"/>
      <c r="E840" s="131"/>
      <c r="F840" s="131"/>
      <c r="G840" s="131"/>
      <c r="H840" s="131"/>
      <c r="I840" s="131"/>
      <c r="J840" s="131"/>
      <c r="K840" s="131"/>
      <c r="L840" s="131"/>
    </row>
    <row r="841" spans="1:12" ht="15.75" customHeight="1">
      <c r="A841" s="130"/>
      <c r="B841" s="130"/>
      <c r="C841" s="131"/>
      <c r="D841" s="131"/>
      <c r="E841" s="131"/>
      <c r="F841" s="131"/>
      <c r="G841" s="131"/>
      <c r="H841" s="131"/>
      <c r="I841" s="131"/>
      <c r="J841" s="131"/>
      <c r="K841" s="131"/>
      <c r="L841" s="131"/>
    </row>
    <row r="842" spans="1:12" ht="15.75" customHeight="1">
      <c r="A842" s="130"/>
      <c r="B842" s="130"/>
      <c r="C842" s="131"/>
      <c r="D842" s="131"/>
      <c r="E842" s="131"/>
      <c r="F842" s="131"/>
      <c r="G842" s="131"/>
      <c r="H842" s="131"/>
      <c r="I842" s="131"/>
      <c r="J842" s="131"/>
      <c r="K842" s="131"/>
      <c r="L842" s="131"/>
    </row>
    <row r="843" spans="1:12" ht="15.75" customHeight="1">
      <c r="A843" s="130"/>
      <c r="B843" s="130"/>
      <c r="C843" s="131"/>
      <c r="D843" s="131"/>
      <c r="E843" s="131"/>
      <c r="F843" s="131"/>
      <c r="G843" s="131"/>
      <c r="H843" s="131"/>
      <c r="I843" s="131"/>
      <c r="J843" s="131"/>
      <c r="K843" s="131"/>
      <c r="L843" s="131"/>
    </row>
    <row r="844" spans="1:12" ht="15.75" customHeight="1">
      <c r="A844" s="130"/>
      <c r="B844" s="130"/>
      <c r="C844" s="131"/>
      <c r="D844" s="131"/>
      <c r="E844" s="131"/>
      <c r="F844" s="131"/>
      <c r="G844" s="131"/>
      <c r="H844" s="131"/>
      <c r="I844" s="131"/>
      <c r="J844" s="131"/>
      <c r="K844" s="131"/>
      <c r="L844" s="131"/>
    </row>
    <row r="845" spans="1:12" ht="15.75" customHeight="1">
      <c r="A845" s="130"/>
      <c r="B845" s="130"/>
      <c r="C845" s="131"/>
      <c r="D845" s="131"/>
      <c r="E845" s="131"/>
      <c r="F845" s="131"/>
      <c r="G845" s="131"/>
      <c r="H845" s="131"/>
      <c r="I845" s="131"/>
      <c r="J845" s="131"/>
      <c r="K845" s="131"/>
      <c r="L845" s="131"/>
    </row>
    <row r="846" spans="1:12" ht="15.75" customHeight="1">
      <c r="A846" s="130"/>
      <c r="B846" s="130"/>
      <c r="C846" s="131"/>
      <c r="D846" s="131"/>
      <c r="E846" s="131"/>
      <c r="F846" s="131"/>
      <c r="G846" s="131"/>
      <c r="H846" s="131"/>
      <c r="I846" s="131"/>
      <c r="J846" s="131"/>
      <c r="K846" s="131"/>
      <c r="L846" s="131"/>
    </row>
    <row r="847" spans="1:12" ht="15.75" customHeight="1">
      <c r="A847" s="130"/>
      <c r="B847" s="130"/>
      <c r="C847" s="131"/>
      <c r="D847" s="131"/>
      <c r="E847" s="131"/>
      <c r="F847" s="131"/>
      <c r="G847" s="131"/>
      <c r="H847" s="131"/>
      <c r="I847" s="131"/>
      <c r="J847" s="131"/>
      <c r="K847" s="131"/>
      <c r="L847" s="131"/>
    </row>
    <row r="848" spans="1:12" ht="15.75" customHeight="1">
      <c r="A848" s="130"/>
      <c r="B848" s="130"/>
      <c r="C848" s="131"/>
      <c r="D848" s="131"/>
      <c r="E848" s="131"/>
      <c r="F848" s="131"/>
      <c r="G848" s="131"/>
      <c r="H848" s="131"/>
      <c r="I848" s="131"/>
      <c r="J848" s="131"/>
      <c r="K848" s="131"/>
      <c r="L848" s="131"/>
    </row>
    <row r="849" spans="1:12" ht="15.75" customHeight="1">
      <c r="A849" s="130"/>
      <c r="B849" s="130"/>
      <c r="C849" s="131"/>
      <c r="D849" s="131"/>
      <c r="E849" s="131"/>
      <c r="F849" s="131"/>
      <c r="G849" s="131"/>
      <c r="H849" s="131"/>
      <c r="I849" s="131"/>
      <c r="J849" s="131"/>
      <c r="K849" s="131"/>
      <c r="L849" s="131"/>
    </row>
    <row r="850" spans="1:12" ht="15.75" customHeight="1">
      <c r="A850" s="130"/>
      <c r="B850" s="130"/>
      <c r="C850" s="131"/>
      <c r="D850" s="131"/>
      <c r="E850" s="131"/>
      <c r="F850" s="131"/>
      <c r="G850" s="131"/>
      <c r="H850" s="131"/>
      <c r="I850" s="131"/>
      <c r="J850" s="131"/>
      <c r="K850" s="131"/>
      <c r="L850" s="131"/>
    </row>
    <row r="851" spans="1:12" ht="15.75" customHeight="1">
      <c r="A851" s="130"/>
      <c r="B851" s="130"/>
      <c r="C851" s="131"/>
      <c r="D851" s="131"/>
      <c r="E851" s="131"/>
      <c r="F851" s="131"/>
      <c r="G851" s="131"/>
      <c r="H851" s="131"/>
      <c r="I851" s="131"/>
      <c r="J851" s="131"/>
      <c r="K851" s="131"/>
      <c r="L851" s="131"/>
    </row>
    <row r="852" spans="1:12" ht="15.75" customHeight="1">
      <c r="A852" s="130"/>
      <c r="B852" s="130"/>
      <c r="C852" s="131"/>
      <c r="D852" s="131"/>
      <c r="E852" s="131"/>
      <c r="F852" s="131"/>
      <c r="G852" s="131"/>
      <c r="H852" s="131"/>
      <c r="I852" s="131"/>
      <c r="J852" s="131"/>
      <c r="K852" s="131"/>
      <c r="L852" s="131"/>
    </row>
    <row r="853" spans="1:12" ht="15.75" customHeight="1">
      <c r="A853" s="130"/>
      <c r="B853" s="130"/>
      <c r="C853" s="131"/>
      <c r="D853" s="131"/>
      <c r="E853" s="131"/>
      <c r="F853" s="131"/>
      <c r="G853" s="131"/>
      <c r="H853" s="131"/>
      <c r="I853" s="131"/>
      <c r="J853" s="131"/>
      <c r="K853" s="131"/>
      <c r="L853" s="131"/>
    </row>
    <row r="854" spans="1:12" ht="15.75" customHeight="1">
      <c r="A854" s="130"/>
      <c r="B854" s="130"/>
      <c r="C854" s="131"/>
      <c r="D854" s="131"/>
      <c r="E854" s="131"/>
      <c r="F854" s="131"/>
      <c r="G854" s="131"/>
      <c r="H854" s="131"/>
      <c r="I854" s="131"/>
      <c r="J854" s="131"/>
      <c r="K854" s="131"/>
      <c r="L854" s="131"/>
    </row>
    <row r="855" spans="1:12" ht="15.75" customHeight="1">
      <c r="A855" s="130"/>
      <c r="B855" s="130"/>
      <c r="C855" s="131"/>
      <c r="D855" s="131"/>
      <c r="E855" s="131"/>
      <c r="F855" s="131"/>
      <c r="G855" s="131"/>
      <c r="H855" s="131"/>
      <c r="I855" s="131"/>
      <c r="J855" s="131"/>
      <c r="K855" s="131"/>
      <c r="L855" s="131"/>
    </row>
    <row r="856" spans="1:12" ht="15.75" customHeight="1">
      <c r="A856" s="130"/>
      <c r="B856" s="130"/>
      <c r="C856" s="131"/>
      <c r="D856" s="131"/>
      <c r="E856" s="131"/>
      <c r="F856" s="131"/>
      <c r="G856" s="131"/>
      <c r="H856" s="131"/>
      <c r="I856" s="131"/>
      <c r="J856" s="131"/>
      <c r="K856" s="131"/>
      <c r="L856" s="131"/>
    </row>
    <row r="857" spans="1:12" ht="15.75" customHeight="1">
      <c r="A857" s="130"/>
      <c r="B857" s="130"/>
      <c r="C857" s="131"/>
      <c r="D857" s="131"/>
      <c r="E857" s="131"/>
      <c r="F857" s="131"/>
      <c r="G857" s="131"/>
      <c r="H857" s="131"/>
      <c r="I857" s="131"/>
      <c r="J857" s="131"/>
      <c r="K857" s="131"/>
      <c r="L857" s="131"/>
    </row>
    <row r="858" spans="1:12" ht="15.75" customHeight="1">
      <c r="A858" s="130"/>
      <c r="B858" s="130"/>
      <c r="C858" s="131"/>
      <c r="D858" s="131"/>
      <c r="E858" s="131"/>
      <c r="F858" s="131"/>
      <c r="G858" s="131"/>
      <c r="H858" s="131"/>
      <c r="I858" s="131"/>
      <c r="J858" s="131"/>
      <c r="K858" s="131"/>
      <c r="L858" s="131"/>
    </row>
    <row r="859" spans="1:12" ht="15.75" customHeight="1">
      <c r="A859" s="130"/>
      <c r="B859" s="130"/>
      <c r="C859" s="131"/>
      <c r="D859" s="131"/>
      <c r="E859" s="131"/>
      <c r="F859" s="131"/>
      <c r="G859" s="131"/>
      <c r="H859" s="131"/>
      <c r="I859" s="131"/>
      <c r="J859" s="131"/>
      <c r="K859" s="131"/>
      <c r="L859" s="131"/>
    </row>
    <row r="860" spans="1:12" ht="15.75" customHeight="1">
      <c r="A860" s="130"/>
      <c r="B860" s="130"/>
      <c r="C860" s="131"/>
      <c r="D860" s="131"/>
      <c r="E860" s="131"/>
      <c r="F860" s="131"/>
      <c r="G860" s="131"/>
      <c r="H860" s="131"/>
      <c r="I860" s="131"/>
      <c r="J860" s="131"/>
      <c r="K860" s="131"/>
      <c r="L860" s="131"/>
    </row>
    <row r="861" spans="1:12" ht="15.75" customHeight="1">
      <c r="A861" s="130"/>
      <c r="B861" s="130"/>
      <c r="C861" s="131"/>
      <c r="D861" s="131"/>
      <c r="E861" s="131"/>
      <c r="F861" s="131"/>
      <c r="G861" s="131"/>
      <c r="H861" s="131"/>
      <c r="I861" s="131"/>
      <c r="J861" s="131"/>
      <c r="K861" s="131"/>
      <c r="L861" s="131"/>
    </row>
    <row r="862" spans="1:12" ht="15.75" customHeight="1">
      <c r="A862" s="130"/>
      <c r="B862" s="130"/>
      <c r="C862" s="131"/>
      <c r="D862" s="131"/>
      <c r="E862" s="131"/>
      <c r="F862" s="131"/>
      <c r="G862" s="131"/>
      <c r="H862" s="131"/>
      <c r="I862" s="131"/>
      <c r="J862" s="131"/>
      <c r="K862" s="131"/>
      <c r="L862" s="131"/>
    </row>
    <row r="863" spans="1:12" ht="15.75" customHeight="1">
      <c r="A863" s="130"/>
      <c r="B863" s="130"/>
      <c r="C863" s="131"/>
      <c r="D863" s="131"/>
      <c r="E863" s="131"/>
      <c r="F863" s="131"/>
      <c r="G863" s="131"/>
      <c r="H863" s="131"/>
      <c r="I863" s="131"/>
      <c r="J863" s="131"/>
      <c r="K863" s="131"/>
      <c r="L863" s="131"/>
    </row>
    <row r="864" spans="1:12" ht="15.75" customHeight="1">
      <c r="A864" s="130"/>
      <c r="B864" s="130"/>
      <c r="C864" s="131"/>
      <c r="D864" s="131"/>
      <c r="E864" s="131"/>
      <c r="F864" s="131"/>
      <c r="G864" s="131"/>
      <c r="H864" s="131"/>
      <c r="I864" s="131"/>
      <c r="J864" s="131"/>
      <c r="K864" s="131"/>
      <c r="L864" s="131"/>
    </row>
    <row r="865" spans="1:12" ht="15.75" customHeight="1">
      <c r="A865" s="130"/>
      <c r="B865" s="130"/>
      <c r="C865" s="131"/>
      <c r="D865" s="131"/>
      <c r="E865" s="131"/>
      <c r="F865" s="131"/>
      <c r="G865" s="131"/>
      <c r="H865" s="131"/>
      <c r="I865" s="131"/>
      <c r="J865" s="131"/>
      <c r="K865" s="131"/>
      <c r="L865" s="131"/>
    </row>
    <row r="866" spans="1:12" ht="15.75" customHeight="1">
      <c r="A866" s="130"/>
      <c r="B866" s="130"/>
      <c r="C866" s="131"/>
      <c r="D866" s="131"/>
      <c r="E866" s="131"/>
      <c r="F866" s="131"/>
      <c r="G866" s="131"/>
      <c r="H866" s="131"/>
      <c r="I866" s="131"/>
      <c r="J866" s="131"/>
      <c r="K866" s="131"/>
      <c r="L866" s="131"/>
    </row>
    <row r="867" spans="1:12" ht="15.75" customHeight="1">
      <c r="A867" s="130"/>
      <c r="B867" s="130"/>
      <c r="C867" s="131"/>
      <c r="D867" s="131"/>
      <c r="E867" s="131"/>
      <c r="F867" s="131"/>
      <c r="G867" s="131"/>
      <c r="H867" s="131"/>
      <c r="I867" s="131"/>
      <c r="J867" s="131"/>
      <c r="K867" s="131"/>
      <c r="L867" s="131"/>
    </row>
    <row r="868" spans="1:12" ht="15.75" customHeight="1">
      <c r="A868" s="130"/>
      <c r="B868" s="130"/>
      <c r="C868" s="131"/>
      <c r="D868" s="131"/>
      <c r="E868" s="131"/>
      <c r="F868" s="131"/>
      <c r="G868" s="131"/>
      <c r="H868" s="131"/>
      <c r="I868" s="131"/>
      <c r="J868" s="131"/>
      <c r="K868" s="131"/>
      <c r="L868" s="131"/>
    </row>
    <row r="869" spans="1:12" ht="15.75" customHeight="1">
      <c r="A869" s="130"/>
      <c r="B869" s="130"/>
      <c r="C869" s="131"/>
      <c r="D869" s="131"/>
      <c r="E869" s="131"/>
      <c r="F869" s="131"/>
      <c r="G869" s="131"/>
      <c r="H869" s="131"/>
      <c r="I869" s="131"/>
      <c r="J869" s="131"/>
      <c r="K869" s="131"/>
      <c r="L869" s="131"/>
    </row>
    <row r="870" spans="1:12" ht="15.75" customHeight="1">
      <c r="A870" s="130"/>
      <c r="B870" s="130"/>
      <c r="C870" s="131"/>
      <c r="D870" s="131"/>
      <c r="E870" s="131"/>
      <c r="F870" s="131"/>
      <c r="G870" s="131"/>
      <c r="H870" s="131"/>
      <c r="I870" s="131"/>
      <c r="J870" s="131"/>
      <c r="K870" s="131"/>
      <c r="L870" s="131"/>
    </row>
    <row r="871" spans="1:12" ht="15.75" customHeight="1">
      <c r="A871" s="130"/>
      <c r="B871" s="130"/>
      <c r="C871" s="131"/>
      <c r="D871" s="131"/>
      <c r="E871" s="131"/>
      <c r="F871" s="131"/>
      <c r="G871" s="131"/>
      <c r="H871" s="131"/>
      <c r="I871" s="131"/>
      <c r="J871" s="131"/>
      <c r="K871" s="131"/>
      <c r="L871" s="131"/>
    </row>
    <row r="872" spans="1:12" ht="15.75" customHeight="1">
      <c r="A872" s="130"/>
      <c r="B872" s="130"/>
      <c r="C872" s="131"/>
      <c r="D872" s="131"/>
      <c r="E872" s="131"/>
      <c r="F872" s="131"/>
      <c r="G872" s="131"/>
      <c r="H872" s="131"/>
      <c r="I872" s="131"/>
      <c r="J872" s="131"/>
      <c r="K872" s="131"/>
      <c r="L872" s="131"/>
    </row>
    <row r="873" spans="1:12" ht="15.75" customHeight="1">
      <c r="A873" s="130"/>
      <c r="B873" s="130"/>
      <c r="C873" s="131"/>
      <c r="D873" s="131"/>
      <c r="E873" s="131"/>
      <c r="F873" s="131"/>
      <c r="G873" s="131"/>
      <c r="H873" s="131"/>
      <c r="I873" s="131"/>
      <c r="J873" s="131"/>
      <c r="K873" s="131"/>
      <c r="L873" s="131"/>
    </row>
    <row r="874" spans="1:12" ht="15.75" customHeight="1">
      <c r="A874" s="130"/>
      <c r="B874" s="130"/>
      <c r="C874" s="131"/>
      <c r="D874" s="131"/>
      <c r="E874" s="131"/>
      <c r="F874" s="131"/>
      <c r="G874" s="131"/>
      <c r="H874" s="131"/>
      <c r="I874" s="131"/>
      <c r="J874" s="131"/>
      <c r="K874" s="131"/>
      <c r="L874" s="131"/>
    </row>
    <row r="875" spans="1:12" ht="15.75" customHeight="1">
      <c r="A875" s="130"/>
      <c r="B875" s="130"/>
      <c r="C875" s="131"/>
      <c r="D875" s="131"/>
      <c r="E875" s="131"/>
      <c r="F875" s="131"/>
      <c r="G875" s="131"/>
      <c r="H875" s="131"/>
      <c r="I875" s="131"/>
      <c r="J875" s="131"/>
      <c r="K875" s="131"/>
      <c r="L875" s="131"/>
    </row>
    <row r="876" spans="1:12" ht="15.75" customHeight="1">
      <c r="A876" s="130"/>
      <c r="B876" s="130"/>
      <c r="C876" s="131"/>
      <c r="D876" s="131"/>
      <c r="E876" s="131"/>
      <c r="F876" s="131"/>
      <c r="G876" s="131"/>
      <c r="H876" s="131"/>
      <c r="I876" s="131"/>
      <c r="J876" s="131"/>
      <c r="K876" s="131"/>
      <c r="L876" s="131"/>
    </row>
    <row r="877" spans="1:12" ht="15.75" customHeight="1">
      <c r="A877" s="130"/>
      <c r="B877" s="130"/>
      <c r="C877" s="131"/>
      <c r="D877" s="131"/>
      <c r="E877" s="131"/>
      <c r="F877" s="131"/>
      <c r="G877" s="131"/>
      <c r="H877" s="131"/>
      <c r="I877" s="131"/>
      <c r="J877" s="131"/>
      <c r="K877" s="131"/>
      <c r="L877" s="131"/>
    </row>
    <row r="878" spans="1:12" ht="15.75" customHeight="1">
      <c r="A878" s="130"/>
      <c r="B878" s="130"/>
      <c r="C878" s="131"/>
      <c r="D878" s="131"/>
      <c r="E878" s="131"/>
      <c r="F878" s="131"/>
      <c r="G878" s="131"/>
      <c r="H878" s="131"/>
      <c r="I878" s="131"/>
      <c r="J878" s="131"/>
      <c r="K878" s="131"/>
      <c r="L878" s="131"/>
    </row>
    <row r="879" spans="1:12" ht="15.75" customHeight="1">
      <c r="A879" s="130"/>
      <c r="B879" s="130"/>
      <c r="C879" s="131"/>
      <c r="D879" s="131"/>
      <c r="E879" s="131"/>
      <c r="F879" s="131"/>
      <c r="G879" s="131"/>
      <c r="H879" s="131"/>
      <c r="I879" s="131"/>
      <c r="J879" s="131"/>
      <c r="K879" s="131"/>
      <c r="L879" s="131"/>
    </row>
    <row r="880" spans="1:12" ht="15.75" customHeight="1">
      <c r="A880" s="130"/>
      <c r="B880" s="130"/>
      <c r="C880" s="131"/>
      <c r="D880" s="131"/>
      <c r="E880" s="131"/>
      <c r="F880" s="131"/>
      <c r="G880" s="131"/>
      <c r="H880" s="131"/>
      <c r="I880" s="131"/>
      <c r="J880" s="131"/>
      <c r="K880" s="131"/>
      <c r="L880" s="131"/>
    </row>
    <row r="881" spans="1:12" ht="15.75" customHeight="1">
      <c r="A881" s="130"/>
      <c r="B881" s="130"/>
      <c r="C881" s="131"/>
      <c r="D881" s="131"/>
      <c r="E881" s="131"/>
      <c r="F881" s="131"/>
      <c r="G881" s="131"/>
      <c r="H881" s="131"/>
      <c r="I881" s="131"/>
      <c r="J881" s="131"/>
      <c r="K881" s="131"/>
      <c r="L881" s="131"/>
    </row>
    <row r="882" spans="1:12" ht="15.75" customHeight="1">
      <c r="A882" s="130"/>
      <c r="B882" s="130"/>
      <c r="C882" s="131"/>
      <c r="D882" s="131"/>
      <c r="E882" s="131"/>
      <c r="F882" s="131"/>
      <c r="G882" s="131"/>
      <c r="H882" s="131"/>
      <c r="I882" s="131"/>
      <c r="J882" s="131"/>
      <c r="K882" s="131"/>
      <c r="L882" s="131"/>
    </row>
    <row r="883" spans="1:12" ht="15.75" customHeight="1">
      <c r="A883" s="130"/>
      <c r="B883" s="130"/>
      <c r="C883" s="131"/>
      <c r="D883" s="131"/>
      <c r="E883" s="131"/>
      <c r="F883" s="131"/>
      <c r="G883" s="131"/>
      <c r="H883" s="131"/>
      <c r="I883" s="131"/>
      <c r="J883" s="131"/>
      <c r="K883" s="131"/>
      <c r="L883" s="131"/>
    </row>
    <row r="884" spans="1:12" ht="15.75" customHeight="1">
      <c r="A884" s="130"/>
      <c r="B884" s="130"/>
      <c r="C884" s="131"/>
      <c r="D884" s="131"/>
      <c r="E884" s="131"/>
      <c r="F884" s="131"/>
      <c r="G884" s="131"/>
      <c r="H884" s="131"/>
      <c r="I884" s="131"/>
      <c r="J884" s="131"/>
      <c r="K884" s="131"/>
      <c r="L884" s="131"/>
    </row>
    <row r="885" spans="1:12" ht="15.75" customHeight="1">
      <c r="A885" s="130"/>
      <c r="B885" s="130"/>
      <c r="C885" s="131"/>
      <c r="D885" s="131"/>
      <c r="E885" s="131"/>
      <c r="F885" s="131"/>
      <c r="G885" s="131"/>
      <c r="H885" s="131"/>
      <c r="I885" s="131"/>
      <c r="J885" s="131"/>
      <c r="K885" s="131"/>
      <c r="L885" s="131"/>
    </row>
    <row r="886" spans="1:12" ht="15.75" customHeight="1">
      <c r="A886" s="130"/>
      <c r="B886" s="130"/>
      <c r="C886" s="131"/>
      <c r="D886" s="131"/>
      <c r="E886" s="131"/>
      <c r="F886" s="131"/>
      <c r="G886" s="131"/>
      <c r="H886" s="131"/>
      <c r="I886" s="131"/>
      <c r="J886" s="131"/>
      <c r="K886" s="131"/>
      <c r="L886" s="131"/>
    </row>
    <row r="887" spans="1:12" ht="15.75" customHeight="1">
      <c r="A887" s="130"/>
      <c r="B887" s="130"/>
      <c r="C887" s="131"/>
      <c r="D887" s="131"/>
      <c r="E887" s="131"/>
      <c r="F887" s="131"/>
      <c r="G887" s="131"/>
      <c r="H887" s="131"/>
      <c r="I887" s="131"/>
      <c r="J887" s="131"/>
      <c r="K887" s="131"/>
      <c r="L887" s="131"/>
    </row>
    <row r="888" spans="1:12" ht="15.75" customHeight="1">
      <c r="A888" s="130"/>
      <c r="B888" s="130"/>
      <c r="C888" s="131"/>
      <c r="D888" s="131"/>
      <c r="E888" s="131"/>
      <c r="F888" s="131"/>
      <c r="G888" s="131"/>
      <c r="H888" s="131"/>
      <c r="I888" s="131"/>
      <c r="J888" s="131"/>
      <c r="K888" s="131"/>
      <c r="L888" s="131"/>
    </row>
    <row r="889" spans="1:12" ht="15.75" customHeight="1">
      <c r="A889" s="130"/>
      <c r="B889" s="130"/>
      <c r="C889" s="131"/>
      <c r="D889" s="131"/>
      <c r="E889" s="131"/>
      <c r="F889" s="131"/>
      <c r="G889" s="131"/>
      <c r="H889" s="131"/>
      <c r="I889" s="131"/>
      <c r="J889" s="131"/>
      <c r="K889" s="131"/>
      <c r="L889" s="131"/>
    </row>
    <row r="890" spans="1:12" ht="15.75" customHeight="1">
      <c r="A890" s="130"/>
      <c r="B890" s="130"/>
      <c r="C890" s="131"/>
      <c r="D890" s="131"/>
      <c r="E890" s="131"/>
      <c r="F890" s="131"/>
      <c r="G890" s="131"/>
      <c r="H890" s="131"/>
      <c r="I890" s="131"/>
      <c r="J890" s="131"/>
      <c r="K890" s="131"/>
      <c r="L890" s="131"/>
    </row>
    <row r="891" spans="1:12" ht="15.75" customHeight="1">
      <c r="A891" s="130"/>
      <c r="B891" s="130"/>
      <c r="C891" s="131"/>
      <c r="D891" s="131"/>
      <c r="E891" s="131"/>
      <c r="F891" s="131"/>
      <c r="G891" s="131"/>
      <c r="H891" s="131"/>
      <c r="I891" s="131"/>
      <c r="J891" s="131"/>
      <c r="K891" s="131"/>
      <c r="L891" s="131"/>
    </row>
    <row r="892" spans="1:12" ht="15.75" customHeight="1">
      <c r="A892" s="130"/>
      <c r="B892" s="130"/>
      <c r="C892" s="131"/>
      <c r="D892" s="131"/>
      <c r="E892" s="131"/>
      <c r="F892" s="131"/>
      <c r="G892" s="131"/>
      <c r="H892" s="131"/>
      <c r="I892" s="131"/>
      <c r="J892" s="131"/>
      <c r="K892" s="131"/>
      <c r="L892" s="131"/>
    </row>
    <row r="893" spans="1:12" ht="15.75" customHeight="1">
      <c r="A893" s="130"/>
      <c r="B893" s="130"/>
      <c r="C893" s="131"/>
      <c r="D893" s="131"/>
      <c r="E893" s="131"/>
      <c r="F893" s="131"/>
      <c r="G893" s="131"/>
      <c r="H893" s="131"/>
      <c r="I893" s="131"/>
      <c r="J893" s="131"/>
      <c r="K893" s="131"/>
      <c r="L893" s="131"/>
    </row>
    <row r="894" spans="1:12" ht="15.75" customHeight="1">
      <c r="A894" s="130"/>
      <c r="B894" s="130"/>
      <c r="C894" s="131"/>
      <c r="D894" s="131"/>
      <c r="E894" s="131"/>
      <c r="F894" s="131"/>
      <c r="G894" s="131"/>
      <c r="H894" s="131"/>
      <c r="I894" s="131"/>
      <c r="J894" s="131"/>
      <c r="K894" s="131"/>
      <c r="L894" s="131"/>
    </row>
    <row r="895" spans="1:12" ht="15.75" customHeight="1">
      <c r="A895" s="130"/>
      <c r="B895" s="130"/>
      <c r="C895" s="131"/>
      <c r="D895" s="131"/>
      <c r="E895" s="131"/>
      <c r="F895" s="131"/>
      <c r="G895" s="131"/>
      <c r="H895" s="131"/>
      <c r="I895" s="131"/>
      <c r="J895" s="131"/>
      <c r="K895" s="131"/>
      <c r="L895" s="131"/>
    </row>
    <row r="896" spans="1:12" ht="15.75" customHeight="1">
      <c r="A896" s="130"/>
      <c r="B896" s="130"/>
      <c r="C896" s="131"/>
      <c r="D896" s="131"/>
      <c r="E896" s="131"/>
      <c r="F896" s="131"/>
      <c r="G896" s="131"/>
      <c r="H896" s="131"/>
      <c r="I896" s="131"/>
      <c r="J896" s="131"/>
      <c r="K896" s="131"/>
      <c r="L896" s="131"/>
    </row>
    <row r="897" spans="1:12" ht="15.75" customHeight="1">
      <c r="A897" s="130"/>
      <c r="B897" s="130"/>
      <c r="C897" s="131"/>
      <c r="D897" s="131"/>
      <c r="E897" s="131"/>
      <c r="F897" s="131"/>
      <c r="G897" s="131"/>
      <c r="H897" s="131"/>
      <c r="I897" s="131"/>
      <c r="J897" s="131"/>
      <c r="K897" s="131"/>
      <c r="L897" s="131"/>
    </row>
    <row r="898" spans="1:12" ht="15.75" customHeight="1">
      <c r="A898" s="130"/>
      <c r="B898" s="130"/>
      <c r="C898" s="131"/>
      <c r="D898" s="131"/>
      <c r="E898" s="131"/>
      <c r="F898" s="131"/>
      <c r="G898" s="131"/>
      <c r="H898" s="131"/>
      <c r="I898" s="131"/>
      <c r="J898" s="131"/>
      <c r="K898" s="131"/>
      <c r="L898" s="131"/>
    </row>
    <row r="899" spans="1:12" ht="15.75" customHeight="1">
      <c r="A899" s="130"/>
      <c r="B899" s="130"/>
      <c r="C899" s="131"/>
      <c r="D899" s="131"/>
      <c r="E899" s="131"/>
      <c r="F899" s="131"/>
      <c r="G899" s="131"/>
      <c r="H899" s="131"/>
      <c r="I899" s="131"/>
      <c r="J899" s="131"/>
      <c r="K899" s="131"/>
      <c r="L899" s="131"/>
    </row>
    <row r="900" spans="1:12" ht="15.75" customHeight="1">
      <c r="A900" s="130"/>
      <c r="B900" s="130"/>
      <c r="C900" s="131"/>
      <c r="D900" s="131"/>
      <c r="E900" s="131"/>
      <c r="F900" s="131"/>
      <c r="G900" s="131"/>
      <c r="H900" s="131"/>
      <c r="I900" s="131"/>
      <c r="J900" s="131"/>
      <c r="K900" s="131"/>
      <c r="L900" s="131"/>
    </row>
    <row r="901" spans="1:12" ht="15.75" customHeight="1">
      <c r="A901" s="130"/>
      <c r="B901" s="130"/>
      <c r="C901" s="131"/>
      <c r="D901" s="131"/>
      <c r="E901" s="131"/>
      <c r="F901" s="131"/>
      <c r="G901" s="131"/>
      <c r="H901" s="131"/>
      <c r="I901" s="131"/>
      <c r="J901" s="131"/>
      <c r="K901" s="131"/>
      <c r="L901" s="131"/>
    </row>
    <row r="902" spans="1:12" ht="15.75" customHeight="1">
      <c r="A902" s="130"/>
      <c r="B902" s="130"/>
      <c r="C902" s="131"/>
      <c r="D902" s="131"/>
      <c r="E902" s="131"/>
      <c r="F902" s="131"/>
      <c r="G902" s="131"/>
      <c r="H902" s="131"/>
      <c r="I902" s="131"/>
      <c r="J902" s="131"/>
      <c r="K902" s="131"/>
      <c r="L902" s="131"/>
    </row>
    <row r="903" spans="1:12" ht="15.75" customHeight="1">
      <c r="A903" s="130"/>
      <c r="B903" s="130"/>
      <c r="C903" s="131"/>
      <c r="D903" s="131"/>
      <c r="E903" s="131"/>
      <c r="F903" s="131"/>
      <c r="G903" s="131"/>
      <c r="H903" s="131"/>
      <c r="I903" s="131"/>
      <c r="J903" s="131"/>
      <c r="K903" s="131"/>
      <c r="L903" s="131"/>
    </row>
    <row r="904" spans="1:12" ht="15.75" customHeight="1">
      <c r="A904" s="130"/>
      <c r="B904" s="130"/>
      <c r="C904" s="131"/>
      <c r="D904" s="131"/>
      <c r="E904" s="131"/>
      <c r="F904" s="131"/>
      <c r="G904" s="131"/>
      <c r="H904" s="131"/>
      <c r="I904" s="131"/>
      <c r="J904" s="131"/>
      <c r="K904" s="131"/>
      <c r="L904" s="131"/>
    </row>
    <row r="905" spans="1:12" ht="15.75" customHeight="1">
      <c r="A905" s="130"/>
      <c r="B905" s="130"/>
      <c r="C905" s="131"/>
      <c r="D905" s="131"/>
      <c r="E905" s="131"/>
      <c r="F905" s="131"/>
      <c r="G905" s="131"/>
      <c r="H905" s="131"/>
      <c r="I905" s="131"/>
      <c r="J905" s="131"/>
      <c r="K905" s="131"/>
      <c r="L905" s="131"/>
    </row>
    <row r="906" spans="1:12" ht="15.75" customHeight="1">
      <c r="A906" s="130"/>
      <c r="B906" s="130"/>
      <c r="C906" s="131"/>
      <c r="D906" s="131"/>
      <c r="E906" s="131"/>
      <c r="F906" s="131"/>
      <c r="G906" s="131"/>
      <c r="H906" s="131"/>
      <c r="I906" s="131"/>
      <c r="J906" s="131"/>
      <c r="K906" s="131"/>
      <c r="L906" s="131"/>
    </row>
    <row r="907" spans="1:12" ht="15.75" customHeight="1">
      <c r="A907" s="130"/>
      <c r="B907" s="130"/>
      <c r="C907" s="131"/>
      <c r="D907" s="131"/>
      <c r="E907" s="131"/>
      <c r="F907" s="131"/>
      <c r="G907" s="131"/>
      <c r="H907" s="131"/>
      <c r="I907" s="131"/>
      <c r="J907" s="131"/>
      <c r="K907" s="131"/>
      <c r="L907" s="131"/>
    </row>
    <row r="908" spans="1:12" ht="15.75" customHeight="1">
      <c r="A908" s="130"/>
      <c r="B908" s="130"/>
      <c r="C908" s="131"/>
      <c r="D908" s="131"/>
      <c r="E908" s="131"/>
      <c r="F908" s="131"/>
      <c r="G908" s="131"/>
      <c r="H908" s="131"/>
      <c r="I908" s="131"/>
      <c r="J908" s="131"/>
      <c r="K908" s="131"/>
      <c r="L908" s="131"/>
    </row>
    <row r="909" spans="1:12" ht="15.75" customHeight="1">
      <c r="A909" s="130"/>
      <c r="B909" s="130"/>
      <c r="C909" s="131"/>
      <c r="D909" s="131"/>
      <c r="E909" s="131"/>
      <c r="F909" s="131"/>
      <c r="G909" s="131"/>
      <c r="H909" s="131"/>
      <c r="I909" s="131"/>
      <c r="J909" s="131"/>
      <c r="K909" s="131"/>
      <c r="L909" s="131"/>
    </row>
    <row r="910" spans="1:12" ht="15.75" customHeight="1">
      <c r="A910" s="130"/>
      <c r="B910" s="130"/>
      <c r="C910" s="131"/>
      <c r="D910" s="131"/>
      <c r="E910" s="131"/>
      <c r="F910" s="131"/>
      <c r="G910" s="131"/>
      <c r="H910" s="131"/>
      <c r="I910" s="131"/>
      <c r="J910" s="131"/>
      <c r="K910" s="131"/>
      <c r="L910" s="131"/>
    </row>
    <row r="911" spans="1:12" ht="15.75" customHeight="1">
      <c r="A911" s="130"/>
      <c r="B911" s="130"/>
      <c r="C911" s="131"/>
      <c r="D911" s="131"/>
      <c r="E911" s="131"/>
      <c r="F911" s="131"/>
      <c r="G911" s="131"/>
      <c r="H911" s="131"/>
      <c r="I911" s="131"/>
      <c r="J911" s="131"/>
      <c r="K911" s="131"/>
      <c r="L911" s="131"/>
    </row>
    <row r="912" spans="1:12" ht="15.75" customHeight="1">
      <c r="A912" s="130"/>
      <c r="B912" s="130"/>
      <c r="C912" s="131"/>
      <c r="D912" s="131"/>
      <c r="E912" s="131"/>
      <c r="F912" s="131"/>
      <c r="G912" s="131"/>
      <c r="H912" s="131"/>
      <c r="I912" s="131"/>
      <c r="J912" s="131"/>
      <c r="K912" s="131"/>
      <c r="L912" s="131"/>
    </row>
    <row r="913" spans="1:12" ht="15.75" customHeight="1">
      <c r="A913" s="130"/>
      <c r="B913" s="130"/>
      <c r="C913" s="131"/>
      <c r="D913" s="131"/>
      <c r="E913" s="131"/>
      <c r="F913" s="131"/>
      <c r="G913" s="131"/>
      <c r="H913" s="131"/>
      <c r="I913" s="131"/>
      <c r="J913" s="131"/>
      <c r="K913" s="131"/>
      <c r="L913" s="131"/>
    </row>
    <row r="914" spans="1:12" ht="15.75" customHeight="1">
      <c r="A914" s="130"/>
      <c r="B914" s="130"/>
      <c r="C914" s="131"/>
      <c r="D914" s="131"/>
      <c r="E914" s="131"/>
      <c r="F914" s="131"/>
      <c r="G914" s="131"/>
      <c r="H914" s="131"/>
      <c r="I914" s="131"/>
      <c r="J914" s="131"/>
      <c r="K914" s="131"/>
      <c r="L914" s="131"/>
    </row>
    <row r="915" spans="1:12" ht="15.75" customHeight="1">
      <c r="A915" s="130"/>
      <c r="B915" s="130"/>
      <c r="C915" s="131"/>
      <c r="D915" s="131"/>
      <c r="E915" s="131"/>
      <c r="F915" s="131"/>
      <c r="G915" s="131"/>
      <c r="H915" s="131"/>
      <c r="I915" s="131"/>
      <c r="J915" s="131"/>
      <c r="K915" s="131"/>
      <c r="L915" s="131"/>
    </row>
    <row r="916" spans="1:12" ht="15.75" customHeight="1">
      <c r="A916" s="130"/>
      <c r="B916" s="130"/>
      <c r="C916" s="131"/>
      <c r="D916" s="131"/>
      <c r="E916" s="131"/>
      <c r="F916" s="131"/>
      <c r="G916" s="131"/>
      <c r="H916" s="131"/>
      <c r="I916" s="131"/>
      <c r="J916" s="131"/>
      <c r="K916" s="131"/>
      <c r="L916" s="131"/>
    </row>
    <row r="917" spans="1:12" ht="15.75" customHeight="1">
      <c r="A917" s="130"/>
      <c r="B917" s="130"/>
      <c r="C917" s="131"/>
      <c r="D917" s="131"/>
      <c r="E917" s="131"/>
      <c r="F917" s="131"/>
      <c r="G917" s="131"/>
      <c r="H917" s="131"/>
      <c r="I917" s="131"/>
      <c r="J917" s="131"/>
      <c r="K917" s="131"/>
      <c r="L917" s="131"/>
    </row>
    <row r="918" spans="1:12" ht="15.75" customHeight="1">
      <c r="A918" s="130"/>
      <c r="B918" s="130"/>
      <c r="C918" s="131"/>
      <c r="D918" s="131"/>
      <c r="E918" s="131"/>
      <c r="F918" s="131"/>
      <c r="G918" s="131"/>
      <c r="H918" s="131"/>
      <c r="I918" s="131"/>
      <c r="J918" s="131"/>
      <c r="K918" s="131"/>
      <c r="L918" s="131"/>
    </row>
    <row r="919" spans="1:12" ht="15.75" customHeight="1">
      <c r="A919" s="130"/>
      <c r="B919" s="130"/>
      <c r="C919" s="131"/>
      <c r="D919" s="131"/>
      <c r="E919" s="131"/>
      <c r="F919" s="131"/>
      <c r="G919" s="131"/>
      <c r="H919" s="131"/>
      <c r="I919" s="131"/>
      <c r="J919" s="131"/>
      <c r="K919" s="131"/>
      <c r="L919" s="131"/>
    </row>
    <row r="920" spans="1:12" ht="15.75" customHeight="1">
      <c r="A920" s="130"/>
      <c r="B920" s="130"/>
      <c r="C920" s="131"/>
      <c r="D920" s="131"/>
      <c r="E920" s="131"/>
      <c r="F920" s="131"/>
      <c r="G920" s="131"/>
      <c r="H920" s="131"/>
      <c r="I920" s="131"/>
      <c r="J920" s="131"/>
      <c r="K920" s="131"/>
      <c r="L920" s="131"/>
    </row>
    <row r="921" spans="1:12" ht="15.75" customHeight="1">
      <c r="A921" s="130"/>
      <c r="B921" s="130"/>
      <c r="C921" s="131"/>
      <c r="D921" s="131"/>
      <c r="E921" s="131"/>
      <c r="F921" s="131"/>
      <c r="G921" s="131"/>
      <c r="H921" s="131"/>
      <c r="I921" s="131"/>
      <c r="J921" s="131"/>
      <c r="K921" s="131"/>
      <c r="L921" s="131"/>
    </row>
    <row r="922" spans="1:12" ht="15.75" customHeight="1">
      <c r="A922" s="130"/>
      <c r="B922" s="130"/>
      <c r="C922" s="131"/>
      <c r="D922" s="131"/>
      <c r="E922" s="131"/>
      <c r="F922" s="131"/>
      <c r="G922" s="131"/>
      <c r="H922" s="131"/>
      <c r="I922" s="131"/>
      <c r="J922" s="131"/>
      <c r="K922" s="131"/>
      <c r="L922" s="131"/>
    </row>
    <row r="923" spans="1:12" ht="15.75" customHeight="1">
      <c r="A923" s="130"/>
      <c r="B923" s="130"/>
      <c r="C923" s="131"/>
      <c r="D923" s="131"/>
      <c r="E923" s="131"/>
      <c r="F923" s="131"/>
      <c r="G923" s="131"/>
      <c r="H923" s="131"/>
      <c r="I923" s="131"/>
      <c r="J923" s="131"/>
      <c r="K923" s="131"/>
      <c r="L923" s="131"/>
    </row>
    <row r="924" spans="1:12" ht="15.75" customHeight="1">
      <c r="A924" s="130"/>
      <c r="B924" s="130"/>
      <c r="C924" s="131"/>
      <c r="D924" s="131"/>
      <c r="E924" s="131"/>
      <c r="F924" s="131"/>
      <c r="G924" s="131"/>
      <c r="H924" s="131"/>
      <c r="I924" s="131"/>
      <c r="J924" s="131"/>
      <c r="K924" s="131"/>
      <c r="L924" s="131"/>
    </row>
    <row r="925" spans="1:12" ht="15.75" customHeight="1">
      <c r="A925" s="130"/>
      <c r="B925" s="130"/>
      <c r="C925" s="131"/>
      <c r="D925" s="131"/>
      <c r="E925" s="131"/>
      <c r="F925" s="131"/>
      <c r="G925" s="131"/>
      <c r="H925" s="131"/>
      <c r="I925" s="131"/>
      <c r="J925" s="131"/>
      <c r="K925" s="131"/>
      <c r="L925" s="131"/>
    </row>
    <row r="926" spans="1:12" ht="15.75" customHeight="1">
      <c r="A926" s="130"/>
      <c r="B926" s="130"/>
      <c r="C926" s="131"/>
      <c r="D926" s="131"/>
      <c r="E926" s="131"/>
      <c r="F926" s="131"/>
      <c r="G926" s="131"/>
      <c r="H926" s="131"/>
      <c r="I926" s="131"/>
      <c r="J926" s="131"/>
      <c r="K926" s="131"/>
      <c r="L926" s="131"/>
    </row>
    <row r="927" spans="1:12" ht="15.75" customHeight="1">
      <c r="A927" s="130"/>
      <c r="B927" s="130"/>
      <c r="C927" s="131"/>
      <c r="D927" s="131"/>
      <c r="E927" s="131"/>
      <c r="F927" s="131"/>
      <c r="G927" s="131"/>
      <c r="H927" s="131"/>
      <c r="I927" s="131"/>
      <c r="J927" s="131"/>
      <c r="K927" s="131"/>
      <c r="L927" s="131"/>
    </row>
    <row r="928" spans="1:12" ht="15.75" customHeight="1">
      <c r="A928" s="130"/>
      <c r="B928" s="130"/>
      <c r="C928" s="131"/>
      <c r="D928" s="131"/>
      <c r="E928" s="131"/>
      <c r="F928" s="131"/>
      <c r="G928" s="131"/>
      <c r="H928" s="131"/>
      <c r="I928" s="131"/>
      <c r="J928" s="131"/>
      <c r="K928" s="131"/>
      <c r="L928" s="131"/>
    </row>
    <row r="929" spans="1:12" ht="15.75" customHeight="1">
      <c r="A929" s="130"/>
      <c r="B929" s="130"/>
      <c r="C929" s="131"/>
      <c r="D929" s="131"/>
      <c r="E929" s="131"/>
      <c r="F929" s="131"/>
      <c r="G929" s="131"/>
      <c r="H929" s="131"/>
      <c r="I929" s="131"/>
      <c r="J929" s="131"/>
      <c r="K929" s="131"/>
      <c r="L929" s="131"/>
    </row>
    <row r="930" spans="1:12" ht="15.75" customHeight="1">
      <c r="A930" s="130"/>
      <c r="B930" s="130"/>
      <c r="C930" s="131"/>
      <c r="D930" s="131"/>
      <c r="E930" s="131"/>
      <c r="F930" s="131"/>
      <c r="G930" s="131"/>
      <c r="H930" s="131"/>
      <c r="I930" s="131"/>
      <c r="J930" s="131"/>
      <c r="K930" s="131"/>
      <c r="L930" s="131"/>
    </row>
    <row r="931" spans="1:12" ht="15.75" customHeight="1">
      <c r="A931" s="130"/>
      <c r="B931" s="130"/>
      <c r="C931" s="131"/>
      <c r="D931" s="131"/>
      <c r="E931" s="131"/>
      <c r="F931" s="131"/>
      <c r="G931" s="131"/>
      <c r="H931" s="131"/>
      <c r="I931" s="131"/>
      <c r="J931" s="131"/>
      <c r="K931" s="131"/>
      <c r="L931" s="131"/>
    </row>
    <row r="932" spans="1:12" ht="15.75" customHeight="1">
      <c r="A932" s="130"/>
      <c r="B932" s="130"/>
      <c r="C932" s="131"/>
      <c r="D932" s="131"/>
      <c r="E932" s="131"/>
      <c r="F932" s="131"/>
      <c r="G932" s="131"/>
      <c r="H932" s="131"/>
      <c r="I932" s="131"/>
      <c r="J932" s="131"/>
      <c r="K932" s="131"/>
      <c r="L932" s="131"/>
    </row>
    <row r="933" spans="1:12" ht="15.75" customHeight="1">
      <c r="A933" s="130"/>
      <c r="B933" s="130"/>
      <c r="C933" s="131"/>
      <c r="D933" s="131"/>
      <c r="E933" s="131"/>
      <c r="F933" s="131"/>
      <c r="G933" s="131"/>
      <c r="H933" s="131"/>
      <c r="I933" s="131"/>
      <c r="J933" s="131"/>
      <c r="K933" s="131"/>
      <c r="L933" s="131"/>
    </row>
    <row r="934" spans="1:12" ht="15.75" customHeight="1">
      <c r="A934" s="130"/>
      <c r="B934" s="130"/>
      <c r="C934" s="131"/>
      <c r="D934" s="131"/>
      <c r="E934" s="131"/>
      <c r="F934" s="131"/>
      <c r="G934" s="131"/>
      <c r="H934" s="131"/>
      <c r="I934" s="131"/>
      <c r="J934" s="131"/>
      <c r="K934" s="131"/>
      <c r="L934" s="131"/>
    </row>
    <row r="935" spans="1:12" ht="15.75" customHeight="1">
      <c r="A935" s="130"/>
      <c r="B935" s="130"/>
      <c r="C935" s="131"/>
      <c r="D935" s="131"/>
      <c r="E935" s="131"/>
      <c r="F935" s="131"/>
      <c r="G935" s="131"/>
      <c r="H935" s="131"/>
      <c r="I935" s="131"/>
      <c r="J935" s="131"/>
      <c r="K935" s="131"/>
      <c r="L935" s="131"/>
    </row>
    <row r="936" spans="1:12" ht="15.75" customHeight="1">
      <c r="A936" s="130"/>
      <c r="B936" s="130"/>
      <c r="C936" s="131"/>
      <c r="D936" s="131"/>
      <c r="E936" s="131"/>
      <c r="F936" s="131"/>
      <c r="G936" s="131"/>
      <c r="H936" s="131"/>
      <c r="I936" s="131"/>
      <c r="J936" s="131"/>
      <c r="K936" s="131"/>
      <c r="L936" s="131"/>
    </row>
    <row r="937" spans="1:12" ht="15.75" customHeight="1">
      <c r="A937" s="130"/>
      <c r="B937" s="130"/>
      <c r="C937" s="131"/>
      <c r="D937" s="131"/>
      <c r="E937" s="131"/>
      <c r="F937" s="131"/>
      <c r="G937" s="131"/>
      <c r="H937" s="131"/>
      <c r="I937" s="131"/>
      <c r="J937" s="131"/>
      <c r="K937" s="131"/>
      <c r="L937" s="131"/>
    </row>
    <row r="938" spans="1:12" ht="15.75" customHeight="1">
      <c r="A938" s="130"/>
      <c r="B938" s="130"/>
      <c r="C938" s="131"/>
      <c r="D938" s="131"/>
      <c r="E938" s="131"/>
      <c r="F938" s="131"/>
      <c r="G938" s="131"/>
      <c r="H938" s="131"/>
      <c r="I938" s="131"/>
      <c r="J938" s="131"/>
      <c r="K938" s="131"/>
      <c r="L938" s="131"/>
    </row>
    <row r="939" spans="1:12" ht="15.75" customHeight="1">
      <c r="A939" s="130"/>
      <c r="B939" s="130"/>
      <c r="C939" s="131"/>
      <c r="D939" s="131"/>
      <c r="E939" s="131"/>
      <c r="F939" s="131"/>
      <c r="G939" s="131"/>
      <c r="H939" s="131"/>
      <c r="I939" s="131"/>
      <c r="J939" s="131"/>
      <c r="K939" s="131"/>
      <c r="L939" s="131"/>
    </row>
    <row r="940" spans="1:12" ht="15.75" customHeight="1">
      <c r="A940" s="130"/>
      <c r="B940" s="130"/>
      <c r="C940" s="131"/>
      <c r="D940" s="131"/>
      <c r="E940" s="131"/>
      <c r="F940" s="131"/>
      <c r="G940" s="131"/>
      <c r="H940" s="131"/>
      <c r="I940" s="131"/>
      <c r="J940" s="131"/>
      <c r="K940" s="131"/>
      <c r="L940" s="131"/>
    </row>
    <row r="941" spans="1:12" ht="15.75" customHeight="1">
      <c r="A941" s="130"/>
      <c r="B941" s="130"/>
      <c r="C941" s="131"/>
      <c r="D941" s="131"/>
      <c r="E941" s="131"/>
      <c r="F941" s="131"/>
      <c r="G941" s="131"/>
      <c r="H941" s="131"/>
      <c r="I941" s="131"/>
      <c r="J941" s="131"/>
      <c r="K941" s="131"/>
      <c r="L941" s="131"/>
    </row>
    <row r="942" spans="1:12" ht="15.75" customHeight="1">
      <c r="A942" s="130"/>
      <c r="B942" s="130"/>
      <c r="C942" s="131"/>
      <c r="D942" s="131"/>
      <c r="E942" s="131"/>
      <c r="F942" s="131"/>
      <c r="G942" s="131"/>
      <c r="H942" s="131"/>
      <c r="I942" s="131"/>
      <c r="J942" s="131"/>
      <c r="K942" s="131"/>
      <c r="L942" s="131"/>
    </row>
    <row r="943" spans="1:12" ht="15.75" customHeight="1">
      <c r="A943" s="130"/>
      <c r="B943" s="130"/>
      <c r="C943" s="131"/>
      <c r="D943" s="131"/>
      <c r="E943" s="131"/>
      <c r="F943" s="131"/>
      <c r="G943" s="131"/>
      <c r="H943" s="131"/>
      <c r="I943" s="131"/>
      <c r="J943" s="131"/>
      <c r="K943" s="131"/>
      <c r="L943" s="131"/>
    </row>
    <row r="944" spans="1:12" ht="15.75" customHeight="1">
      <c r="A944" s="130"/>
      <c r="B944" s="130"/>
      <c r="C944" s="131"/>
      <c r="D944" s="131"/>
      <c r="E944" s="131"/>
      <c r="F944" s="131"/>
      <c r="G944" s="131"/>
      <c r="H944" s="131"/>
      <c r="I944" s="131"/>
      <c r="J944" s="131"/>
      <c r="K944" s="131"/>
      <c r="L944" s="131"/>
    </row>
    <row r="945" spans="1:12" ht="15.75" customHeight="1">
      <c r="A945" s="130"/>
      <c r="B945" s="130"/>
      <c r="C945" s="131"/>
      <c r="D945" s="131"/>
      <c r="E945" s="131"/>
      <c r="F945" s="131"/>
      <c r="G945" s="131"/>
      <c r="H945" s="131"/>
      <c r="I945" s="131"/>
      <c r="J945" s="131"/>
      <c r="K945" s="131"/>
      <c r="L945" s="131"/>
    </row>
    <row r="946" spans="1:12" ht="15.75" customHeight="1">
      <c r="A946" s="130"/>
      <c r="B946" s="130"/>
      <c r="C946" s="131"/>
      <c r="D946" s="131"/>
      <c r="E946" s="131"/>
      <c r="F946" s="131"/>
      <c r="G946" s="131"/>
      <c r="H946" s="131"/>
      <c r="I946" s="131"/>
      <c r="J946" s="131"/>
      <c r="K946" s="131"/>
      <c r="L946" s="131"/>
    </row>
    <row r="947" spans="1:12" ht="15.75" customHeight="1">
      <c r="A947" s="130"/>
      <c r="B947" s="130"/>
      <c r="C947" s="131"/>
      <c r="D947" s="131"/>
      <c r="E947" s="131"/>
      <c r="F947" s="131"/>
      <c r="G947" s="131"/>
      <c r="H947" s="131"/>
      <c r="I947" s="131"/>
      <c r="J947" s="131"/>
      <c r="K947" s="131"/>
      <c r="L947" s="131"/>
    </row>
    <row r="948" spans="1:12" ht="15.75" customHeight="1">
      <c r="A948" s="130"/>
      <c r="B948" s="130"/>
      <c r="C948" s="131"/>
      <c r="D948" s="131"/>
      <c r="E948" s="131"/>
      <c r="F948" s="131"/>
      <c r="G948" s="131"/>
      <c r="H948" s="131"/>
      <c r="I948" s="131"/>
      <c r="J948" s="131"/>
      <c r="K948" s="131"/>
      <c r="L948" s="131"/>
    </row>
    <row r="949" spans="1:12" ht="15.75" customHeight="1">
      <c r="A949" s="130"/>
      <c r="B949" s="130"/>
      <c r="C949" s="131"/>
      <c r="D949" s="131"/>
      <c r="E949" s="131"/>
      <c r="F949" s="131"/>
      <c r="G949" s="131"/>
      <c r="H949" s="131"/>
      <c r="I949" s="131"/>
      <c r="J949" s="131"/>
      <c r="K949" s="131"/>
      <c r="L949" s="131"/>
    </row>
    <row r="950" spans="1:12" ht="15.75" customHeight="1">
      <c r="A950" s="130"/>
      <c r="B950" s="130"/>
      <c r="C950" s="131"/>
      <c r="D950" s="131"/>
      <c r="E950" s="131"/>
      <c r="F950" s="131"/>
      <c r="G950" s="131"/>
      <c r="H950" s="131"/>
      <c r="I950" s="131"/>
      <c r="J950" s="131"/>
      <c r="K950" s="131"/>
      <c r="L950" s="131"/>
    </row>
    <row r="951" spans="1:12" ht="15.75" customHeight="1">
      <c r="A951" s="130"/>
      <c r="B951" s="130"/>
      <c r="C951" s="131"/>
      <c r="D951" s="131"/>
      <c r="E951" s="131"/>
      <c r="F951" s="131"/>
      <c r="G951" s="131"/>
      <c r="H951" s="131"/>
      <c r="I951" s="131"/>
      <c r="J951" s="131"/>
      <c r="K951" s="131"/>
      <c r="L951" s="131"/>
    </row>
    <row r="952" spans="1:12" ht="15.75" customHeight="1">
      <c r="A952" s="130"/>
      <c r="B952" s="130"/>
      <c r="C952" s="131"/>
      <c r="D952" s="131"/>
      <c r="E952" s="131"/>
      <c r="F952" s="131"/>
      <c r="G952" s="131"/>
      <c r="H952" s="131"/>
      <c r="I952" s="131"/>
      <c r="J952" s="131"/>
      <c r="K952" s="131"/>
      <c r="L952" s="131"/>
    </row>
    <row r="953" spans="1:12" ht="15.75" customHeight="1">
      <c r="A953" s="130"/>
      <c r="B953" s="130"/>
      <c r="C953" s="131"/>
      <c r="D953" s="131"/>
      <c r="E953" s="131"/>
      <c r="F953" s="131"/>
      <c r="G953" s="131"/>
      <c r="H953" s="131"/>
      <c r="I953" s="131"/>
      <c r="J953" s="131"/>
      <c r="K953" s="131"/>
      <c r="L953" s="131"/>
    </row>
    <row r="954" spans="1:12" ht="15.75" customHeight="1">
      <c r="A954" s="130"/>
      <c r="B954" s="130"/>
      <c r="C954" s="131"/>
      <c r="D954" s="131"/>
      <c r="E954" s="131"/>
      <c r="F954" s="131"/>
      <c r="G954" s="131"/>
      <c r="H954" s="131"/>
      <c r="I954" s="131"/>
      <c r="J954" s="131"/>
      <c r="K954" s="131"/>
      <c r="L954" s="131"/>
    </row>
    <row r="955" spans="1:12" ht="15.75" customHeight="1">
      <c r="A955" s="130"/>
      <c r="B955" s="130"/>
      <c r="C955" s="131"/>
      <c r="D955" s="131"/>
      <c r="E955" s="131"/>
      <c r="F955" s="131"/>
      <c r="G955" s="131"/>
      <c r="H955" s="131"/>
      <c r="I955" s="131"/>
      <c r="J955" s="131"/>
      <c r="K955" s="131"/>
      <c r="L955" s="131"/>
    </row>
    <row r="956" spans="1:12" ht="15.75" customHeight="1">
      <c r="A956" s="130"/>
      <c r="B956" s="130"/>
      <c r="C956" s="131"/>
      <c r="D956" s="131"/>
      <c r="E956" s="131"/>
      <c r="F956" s="131"/>
      <c r="G956" s="131"/>
      <c r="H956" s="131"/>
      <c r="I956" s="131"/>
      <c r="J956" s="131"/>
      <c r="K956" s="131"/>
      <c r="L956" s="131"/>
    </row>
    <row r="957" spans="1:12" ht="15.75" customHeight="1">
      <c r="A957" s="130"/>
      <c r="B957" s="130"/>
      <c r="C957" s="131"/>
      <c r="D957" s="131"/>
      <c r="E957" s="131"/>
      <c r="F957" s="131"/>
      <c r="G957" s="131"/>
      <c r="H957" s="131"/>
      <c r="I957" s="131"/>
      <c r="J957" s="131"/>
      <c r="K957" s="131"/>
      <c r="L957" s="131"/>
    </row>
    <row r="958" spans="1:12" ht="15.75" customHeight="1">
      <c r="A958" s="130"/>
      <c r="B958" s="130"/>
      <c r="C958" s="131"/>
      <c r="D958" s="131"/>
      <c r="E958" s="131"/>
      <c r="F958" s="131"/>
      <c r="G958" s="131"/>
      <c r="H958" s="131"/>
      <c r="I958" s="131"/>
      <c r="J958" s="131"/>
      <c r="K958" s="131"/>
      <c r="L958" s="131"/>
    </row>
    <row r="959" spans="1:12" ht="15.75" customHeight="1">
      <c r="A959" s="130"/>
      <c r="B959" s="130"/>
      <c r="C959" s="131"/>
      <c r="D959" s="131"/>
      <c r="E959" s="131"/>
      <c r="F959" s="131"/>
      <c r="G959" s="131"/>
      <c r="H959" s="131"/>
      <c r="I959" s="131"/>
      <c r="J959" s="131"/>
      <c r="K959" s="131"/>
      <c r="L959" s="131"/>
    </row>
    <row r="960" spans="1:12" ht="15.75" customHeight="1">
      <c r="A960" s="130"/>
      <c r="B960" s="130"/>
      <c r="C960" s="131"/>
      <c r="D960" s="131"/>
      <c r="E960" s="131"/>
      <c r="F960" s="131"/>
      <c r="G960" s="131"/>
      <c r="H960" s="131"/>
      <c r="I960" s="131"/>
      <c r="J960" s="131"/>
      <c r="K960" s="131"/>
      <c r="L960" s="131"/>
    </row>
    <row r="961" spans="1:12" ht="15.75" customHeight="1">
      <c r="A961" s="130"/>
      <c r="B961" s="130"/>
      <c r="C961" s="131"/>
      <c r="D961" s="131"/>
      <c r="E961" s="131"/>
      <c r="F961" s="131"/>
      <c r="G961" s="131"/>
      <c r="H961" s="131"/>
      <c r="I961" s="131"/>
      <c r="J961" s="131"/>
      <c r="K961" s="131"/>
      <c r="L961" s="131"/>
    </row>
    <row r="962" spans="1:12" ht="15.75" customHeight="1">
      <c r="A962" s="130"/>
      <c r="B962" s="130"/>
      <c r="C962" s="131"/>
      <c r="D962" s="131"/>
      <c r="E962" s="131"/>
      <c r="F962" s="131"/>
      <c r="G962" s="131"/>
      <c r="H962" s="131"/>
      <c r="I962" s="131"/>
      <c r="J962" s="131"/>
      <c r="K962" s="131"/>
      <c r="L962" s="131"/>
    </row>
    <row r="963" spans="1:12" ht="15.75" customHeight="1">
      <c r="A963" s="130"/>
      <c r="B963" s="130"/>
      <c r="C963" s="131"/>
      <c r="D963" s="131"/>
      <c r="E963" s="131"/>
      <c r="F963" s="131"/>
      <c r="G963" s="131"/>
      <c r="H963" s="131"/>
      <c r="I963" s="131"/>
      <c r="J963" s="131"/>
      <c r="K963" s="131"/>
      <c r="L963" s="131"/>
    </row>
    <row r="964" spans="1:12" ht="15.75" customHeight="1">
      <c r="A964" s="130"/>
      <c r="B964" s="130"/>
      <c r="C964" s="131"/>
      <c r="D964" s="131"/>
      <c r="E964" s="131"/>
      <c r="F964" s="131"/>
      <c r="G964" s="131"/>
      <c r="H964" s="131"/>
      <c r="I964" s="131"/>
      <c r="J964" s="131"/>
      <c r="K964" s="131"/>
      <c r="L964" s="131"/>
    </row>
    <row r="965" spans="1:12" ht="15.75" customHeight="1">
      <c r="A965" s="130"/>
      <c r="B965" s="130"/>
      <c r="C965" s="131"/>
      <c r="D965" s="131"/>
      <c r="E965" s="131"/>
      <c r="F965" s="131"/>
      <c r="G965" s="131"/>
      <c r="H965" s="131"/>
      <c r="I965" s="131"/>
      <c r="J965" s="131"/>
      <c r="K965" s="131"/>
      <c r="L965" s="131"/>
    </row>
    <row r="966" spans="1:12" ht="15.75" customHeight="1">
      <c r="A966" s="130"/>
      <c r="B966" s="130"/>
      <c r="C966" s="131"/>
      <c r="D966" s="131"/>
      <c r="E966" s="131"/>
      <c r="F966" s="131"/>
      <c r="G966" s="131"/>
      <c r="H966" s="131"/>
      <c r="I966" s="131"/>
      <c r="J966" s="131"/>
      <c r="K966" s="131"/>
      <c r="L966" s="131"/>
    </row>
    <row r="967" spans="1:12" ht="15.75" customHeight="1">
      <c r="A967" s="130"/>
      <c r="B967" s="130"/>
      <c r="C967" s="131"/>
      <c r="D967" s="131"/>
      <c r="E967" s="131"/>
      <c r="F967" s="131"/>
      <c r="G967" s="131"/>
      <c r="H967" s="131"/>
      <c r="I967" s="131"/>
      <c r="J967" s="131"/>
      <c r="K967" s="131"/>
      <c r="L967" s="131"/>
    </row>
    <row r="968" spans="1:12" ht="15.75" customHeight="1">
      <c r="A968" s="130"/>
      <c r="B968" s="130"/>
      <c r="C968" s="131"/>
      <c r="D968" s="131"/>
      <c r="E968" s="131"/>
      <c r="F968" s="131"/>
      <c r="G968" s="131"/>
      <c r="H968" s="131"/>
      <c r="I968" s="131"/>
      <c r="J968" s="131"/>
      <c r="K968" s="131"/>
      <c r="L968" s="131"/>
    </row>
    <row r="969" spans="1:12" ht="15.75" customHeight="1">
      <c r="A969" s="130"/>
      <c r="B969" s="130"/>
      <c r="C969" s="131"/>
      <c r="D969" s="131"/>
      <c r="E969" s="131"/>
      <c r="F969" s="131"/>
      <c r="G969" s="131"/>
      <c r="H969" s="131"/>
      <c r="I969" s="131"/>
      <c r="J969" s="131"/>
      <c r="K969" s="131"/>
      <c r="L969" s="131"/>
    </row>
    <row r="970" spans="1:12" ht="15.75" customHeight="1">
      <c r="A970" s="130"/>
      <c r="B970" s="130"/>
      <c r="C970" s="131"/>
      <c r="D970" s="131"/>
      <c r="E970" s="131"/>
      <c r="F970" s="131"/>
      <c r="G970" s="131"/>
      <c r="H970" s="131"/>
      <c r="I970" s="131"/>
      <c r="J970" s="131"/>
      <c r="K970" s="131"/>
      <c r="L970" s="131"/>
    </row>
    <row r="971" spans="1:12" ht="15.75" customHeight="1">
      <c r="A971" s="130"/>
      <c r="B971" s="130"/>
      <c r="C971" s="131"/>
      <c r="D971" s="131"/>
      <c r="E971" s="131"/>
      <c r="F971" s="131"/>
      <c r="G971" s="131"/>
      <c r="H971" s="131"/>
      <c r="I971" s="131"/>
      <c r="J971" s="131"/>
      <c r="K971" s="131"/>
      <c r="L971" s="131"/>
    </row>
    <row r="972" spans="1:12" ht="15.75" customHeight="1">
      <c r="A972" s="130"/>
      <c r="B972" s="130"/>
      <c r="C972" s="131"/>
      <c r="D972" s="131"/>
      <c r="E972" s="131"/>
      <c r="F972" s="131"/>
      <c r="G972" s="131"/>
      <c r="H972" s="131"/>
      <c r="I972" s="131"/>
      <c r="J972" s="131"/>
      <c r="K972" s="131"/>
      <c r="L972" s="131"/>
    </row>
    <row r="973" spans="1:12" ht="15.75" customHeight="1">
      <c r="A973" s="130"/>
      <c r="B973" s="130"/>
      <c r="C973" s="131"/>
      <c r="D973" s="131"/>
      <c r="E973" s="131"/>
      <c r="F973" s="131"/>
      <c r="G973" s="131"/>
      <c r="H973" s="131"/>
      <c r="I973" s="131"/>
      <c r="J973" s="131"/>
      <c r="K973" s="131"/>
      <c r="L973" s="131"/>
    </row>
    <row r="974" spans="1:12" ht="15.75" customHeight="1">
      <c r="A974" s="130"/>
      <c r="B974" s="130"/>
      <c r="C974" s="131"/>
      <c r="D974" s="131"/>
      <c r="E974" s="131"/>
      <c r="F974" s="131"/>
      <c r="G974" s="131"/>
      <c r="H974" s="131"/>
      <c r="I974" s="131"/>
      <c r="J974" s="131"/>
      <c r="K974" s="131"/>
      <c r="L974" s="131"/>
    </row>
    <row r="975" spans="1:12" ht="15.75" customHeight="1">
      <c r="A975" s="130"/>
      <c r="B975" s="130"/>
      <c r="C975" s="131"/>
      <c r="D975" s="131"/>
      <c r="E975" s="131"/>
      <c r="F975" s="131"/>
      <c r="G975" s="131"/>
      <c r="H975" s="131"/>
      <c r="I975" s="131"/>
      <c r="J975" s="131"/>
      <c r="K975" s="131"/>
      <c r="L975" s="131"/>
    </row>
    <row r="976" spans="1:12" ht="15.75" customHeight="1">
      <c r="A976" s="130"/>
      <c r="B976" s="130"/>
      <c r="C976" s="131"/>
      <c r="D976" s="131"/>
      <c r="E976" s="131"/>
      <c r="F976" s="131"/>
      <c r="G976" s="131"/>
      <c r="H976" s="131"/>
      <c r="I976" s="131"/>
      <c r="J976" s="131"/>
      <c r="K976" s="131"/>
      <c r="L976" s="131"/>
    </row>
    <row r="977" spans="1:12" ht="15.75" customHeight="1">
      <c r="A977" s="130"/>
      <c r="B977" s="130"/>
      <c r="C977" s="131"/>
      <c r="D977" s="131"/>
      <c r="E977" s="131"/>
      <c r="F977" s="131"/>
      <c r="G977" s="131"/>
      <c r="H977" s="131"/>
      <c r="I977" s="131"/>
      <c r="J977" s="131"/>
      <c r="K977" s="131"/>
      <c r="L977" s="131"/>
    </row>
    <row r="978" spans="1:12" ht="15.75" customHeight="1">
      <c r="A978" s="130"/>
      <c r="B978" s="130"/>
      <c r="C978" s="131"/>
      <c r="D978" s="131"/>
      <c r="E978" s="131"/>
      <c r="F978" s="131"/>
      <c r="G978" s="131"/>
      <c r="H978" s="131"/>
      <c r="I978" s="131"/>
      <c r="J978" s="131"/>
      <c r="K978" s="131"/>
      <c r="L978" s="131"/>
    </row>
    <row r="979" spans="1:12" ht="15.75" customHeight="1">
      <c r="A979" s="130"/>
      <c r="B979" s="130"/>
      <c r="C979" s="131"/>
      <c r="D979" s="131"/>
      <c r="E979" s="131"/>
      <c r="F979" s="131"/>
      <c r="G979" s="131"/>
      <c r="H979" s="131"/>
      <c r="I979" s="131"/>
      <c r="J979" s="131"/>
      <c r="K979" s="131"/>
      <c r="L979" s="131"/>
    </row>
    <row r="980" spans="1:12" ht="15.75" customHeight="1">
      <c r="A980" s="130"/>
      <c r="B980" s="130"/>
      <c r="C980" s="131"/>
      <c r="D980" s="131"/>
      <c r="E980" s="131"/>
      <c r="F980" s="131"/>
      <c r="G980" s="131"/>
      <c r="H980" s="131"/>
      <c r="I980" s="131"/>
      <c r="J980" s="131"/>
      <c r="K980" s="131"/>
      <c r="L980" s="131"/>
    </row>
    <row r="981" spans="1:12" ht="15.75" customHeight="1">
      <c r="A981" s="130"/>
      <c r="B981" s="130"/>
      <c r="C981" s="131"/>
      <c r="D981" s="131"/>
      <c r="E981" s="131"/>
      <c r="F981" s="131"/>
      <c r="G981" s="131"/>
      <c r="H981" s="131"/>
      <c r="I981" s="131"/>
      <c r="J981" s="131"/>
      <c r="K981" s="131"/>
      <c r="L981" s="131"/>
    </row>
    <row r="982" spans="1:12" ht="15.75" customHeight="1">
      <c r="A982" s="130"/>
      <c r="B982" s="130"/>
      <c r="C982" s="131"/>
      <c r="D982" s="131"/>
      <c r="E982" s="131"/>
      <c r="F982" s="131"/>
      <c r="G982" s="131"/>
      <c r="H982" s="131"/>
      <c r="I982" s="131"/>
      <c r="J982" s="131"/>
      <c r="K982" s="131"/>
      <c r="L982" s="131"/>
    </row>
    <row r="983" spans="1:12" ht="15.75" customHeight="1">
      <c r="A983" s="130"/>
      <c r="B983" s="130"/>
      <c r="C983" s="131"/>
      <c r="D983" s="131"/>
      <c r="E983" s="131"/>
      <c r="F983" s="131"/>
      <c r="G983" s="131"/>
      <c r="H983" s="131"/>
      <c r="I983" s="131"/>
      <c r="J983" s="131"/>
      <c r="K983" s="131"/>
      <c r="L983" s="131"/>
    </row>
    <row r="984" spans="1:12" ht="15.75" customHeight="1">
      <c r="A984" s="130"/>
      <c r="B984" s="130"/>
      <c r="C984" s="131"/>
      <c r="D984" s="131"/>
      <c r="E984" s="131"/>
      <c r="F984" s="131"/>
      <c r="G984" s="131"/>
      <c r="H984" s="131"/>
      <c r="I984" s="131"/>
      <c r="J984" s="131"/>
      <c r="K984" s="131"/>
      <c r="L984" s="131"/>
    </row>
    <row r="985" spans="1:12" ht="15.75" customHeight="1">
      <c r="A985" s="130"/>
      <c r="B985" s="130"/>
      <c r="C985" s="131"/>
      <c r="D985" s="131"/>
      <c r="E985" s="131"/>
      <c r="F985" s="131"/>
      <c r="G985" s="131"/>
      <c r="H985" s="131"/>
      <c r="I985" s="131"/>
      <c r="J985" s="131"/>
      <c r="K985" s="131"/>
      <c r="L985" s="131"/>
    </row>
    <row r="986" spans="1:12" ht="15.75" customHeight="1">
      <c r="A986" s="130"/>
      <c r="B986" s="130"/>
      <c r="C986" s="131"/>
      <c r="D986" s="131"/>
      <c r="E986" s="131"/>
      <c r="F986" s="131"/>
      <c r="G986" s="131"/>
      <c r="H986" s="131"/>
      <c r="I986" s="131"/>
      <c r="J986" s="131"/>
      <c r="K986" s="131"/>
      <c r="L986" s="131"/>
    </row>
    <row r="987" spans="1:12" ht="15.75" customHeight="1">
      <c r="A987" s="130"/>
      <c r="B987" s="130"/>
      <c r="C987" s="131"/>
      <c r="D987" s="131"/>
      <c r="E987" s="131"/>
      <c r="F987" s="131"/>
      <c r="G987" s="131"/>
      <c r="H987" s="131"/>
      <c r="I987" s="131"/>
      <c r="J987" s="131"/>
      <c r="K987" s="131"/>
      <c r="L987" s="131"/>
    </row>
    <row r="988" spans="1:12" ht="15.75" customHeight="1">
      <c r="A988" s="130"/>
      <c r="B988" s="130"/>
      <c r="C988" s="131"/>
      <c r="D988" s="131"/>
      <c r="E988" s="131"/>
      <c r="F988" s="131"/>
      <c r="G988" s="131"/>
      <c r="H988" s="131"/>
      <c r="I988" s="131"/>
      <c r="J988" s="131"/>
      <c r="K988" s="131"/>
      <c r="L988" s="131"/>
    </row>
    <row r="989" spans="1:12" ht="15.75" customHeight="1">
      <c r="A989" s="130"/>
      <c r="B989" s="130"/>
      <c r="C989" s="131"/>
      <c r="D989" s="131"/>
      <c r="E989" s="131"/>
      <c r="F989" s="131"/>
      <c r="G989" s="131"/>
      <c r="H989" s="131"/>
      <c r="I989" s="131"/>
      <c r="J989" s="131"/>
      <c r="K989" s="131"/>
      <c r="L989" s="131"/>
    </row>
    <row r="990" spans="1:12" ht="15.75" customHeight="1">
      <c r="A990" s="130"/>
      <c r="B990" s="130"/>
      <c r="C990" s="131"/>
      <c r="D990" s="131"/>
      <c r="E990" s="131"/>
      <c r="F990" s="131"/>
      <c r="G990" s="131"/>
      <c r="H990" s="131"/>
      <c r="I990" s="131"/>
      <c r="J990" s="131"/>
      <c r="K990" s="131"/>
      <c r="L990" s="131"/>
    </row>
    <row r="991" spans="1:12" ht="15.75" customHeight="1">
      <c r="A991" s="130"/>
      <c r="B991" s="130"/>
      <c r="C991" s="131"/>
      <c r="D991" s="131"/>
      <c r="E991" s="131"/>
      <c r="F991" s="131"/>
      <c r="G991" s="131"/>
      <c r="H991" s="131"/>
      <c r="I991" s="131"/>
      <c r="J991" s="131"/>
      <c r="K991" s="131"/>
      <c r="L991" s="131"/>
    </row>
    <row r="992" spans="1:12" ht="15.75" customHeight="1">
      <c r="A992" s="130"/>
      <c r="B992" s="130"/>
      <c r="C992" s="131"/>
      <c r="D992" s="131"/>
      <c r="E992" s="131"/>
      <c r="F992" s="131"/>
      <c r="G992" s="131"/>
      <c r="H992" s="131"/>
      <c r="I992" s="131"/>
      <c r="J992" s="131"/>
      <c r="K992" s="131"/>
      <c r="L992" s="131"/>
    </row>
    <row r="993" spans="1:12" ht="15.75" customHeight="1">
      <c r="A993" s="130"/>
      <c r="B993" s="130"/>
      <c r="C993" s="131"/>
      <c r="D993" s="131"/>
      <c r="E993" s="131"/>
      <c r="F993" s="131"/>
      <c r="G993" s="131"/>
      <c r="H993" s="131"/>
      <c r="I993" s="131"/>
      <c r="J993" s="131"/>
      <c r="K993" s="131"/>
      <c r="L993" s="131"/>
    </row>
    <row r="994" spans="1:12" ht="15.75" customHeight="1">
      <c r="A994" s="130"/>
      <c r="B994" s="130"/>
      <c r="C994" s="131"/>
      <c r="D994" s="131"/>
      <c r="E994" s="131"/>
      <c r="F994" s="131"/>
      <c r="G994" s="131"/>
      <c r="H994" s="131"/>
      <c r="I994" s="131"/>
      <c r="J994" s="131"/>
      <c r="K994" s="131"/>
      <c r="L994" s="131"/>
    </row>
    <row r="995" spans="1:12" ht="15.75" customHeight="1">
      <c r="A995" s="130"/>
      <c r="B995" s="130"/>
      <c r="C995" s="131"/>
      <c r="D995" s="131"/>
      <c r="E995" s="131"/>
      <c r="F995" s="131"/>
      <c r="G995" s="131"/>
      <c r="H995" s="131"/>
      <c r="I995" s="131"/>
      <c r="J995" s="131"/>
      <c r="K995" s="131"/>
      <c r="L995" s="131"/>
    </row>
    <row r="996" spans="1:12" ht="15.75" customHeight="1">
      <c r="A996" s="130"/>
      <c r="B996" s="130"/>
      <c r="C996" s="131"/>
      <c r="D996" s="131"/>
      <c r="E996" s="131"/>
      <c r="F996" s="131"/>
      <c r="G996" s="131"/>
      <c r="H996" s="131"/>
      <c r="I996" s="131"/>
      <c r="J996" s="131"/>
      <c r="K996" s="131"/>
      <c r="L996" s="131"/>
    </row>
    <row r="997" spans="1:12" ht="15.75" customHeight="1">
      <c r="A997" s="130"/>
      <c r="B997" s="130"/>
      <c r="C997" s="131"/>
      <c r="D997" s="131"/>
      <c r="E997" s="131"/>
      <c r="F997" s="131"/>
      <c r="G997" s="131"/>
      <c r="H997" s="131"/>
      <c r="I997" s="131"/>
      <c r="J997" s="131"/>
      <c r="K997" s="131"/>
      <c r="L997" s="131"/>
    </row>
    <row r="998" spans="1:12" ht="15.75" customHeight="1">
      <c r="A998" s="130"/>
      <c r="B998" s="130"/>
      <c r="C998" s="131"/>
      <c r="D998" s="131"/>
      <c r="E998" s="131"/>
      <c r="F998" s="131"/>
      <c r="G998" s="131"/>
      <c r="H998" s="131"/>
      <c r="I998" s="131"/>
      <c r="J998" s="131"/>
      <c r="K998" s="131"/>
      <c r="L998" s="131"/>
    </row>
    <row r="999" spans="1:12" ht="15.75" customHeight="1">
      <c r="A999" s="130"/>
      <c r="B999" s="130"/>
      <c r="C999" s="131"/>
      <c r="D999" s="131"/>
      <c r="E999" s="131"/>
      <c r="F999" s="131"/>
      <c r="G999" s="131"/>
      <c r="H999" s="131"/>
      <c r="I999" s="131"/>
      <c r="J999" s="131"/>
      <c r="K999" s="131"/>
      <c r="L999" s="131"/>
    </row>
    <row r="1000" spans="1:12" ht="15.75" customHeight="1">
      <c r="A1000" s="130"/>
      <c r="B1000" s="130"/>
      <c r="C1000" s="131"/>
      <c r="D1000" s="131"/>
      <c r="E1000" s="131"/>
      <c r="F1000" s="131"/>
      <c r="G1000" s="131"/>
      <c r="H1000" s="131"/>
      <c r="I1000" s="131"/>
      <c r="J1000" s="131"/>
      <c r="K1000" s="131"/>
      <c r="L1000" s="131"/>
    </row>
    <row r="1001" spans="1:12" ht="15.75" customHeight="1">
      <c r="A1001" s="130"/>
      <c r="B1001" s="130"/>
      <c r="C1001" s="131"/>
      <c r="D1001" s="131"/>
      <c r="E1001" s="131"/>
      <c r="F1001" s="131"/>
      <c r="G1001" s="131"/>
      <c r="H1001" s="131"/>
      <c r="I1001" s="131"/>
      <c r="J1001" s="131"/>
      <c r="K1001" s="131"/>
      <c r="L1001" s="131"/>
    </row>
    <row r="1002" spans="1:12" ht="15.75" customHeight="1">
      <c r="A1002" s="130"/>
      <c r="B1002" s="130"/>
      <c r="C1002" s="131"/>
      <c r="D1002" s="131"/>
      <c r="E1002" s="131"/>
      <c r="F1002" s="131"/>
      <c r="G1002" s="131"/>
      <c r="H1002" s="131"/>
      <c r="I1002" s="131"/>
      <c r="J1002" s="131"/>
      <c r="K1002" s="131"/>
      <c r="L1002" s="131"/>
    </row>
    <row r="1003" spans="1:12" ht="15.75" customHeight="1">
      <c r="A1003" s="130"/>
      <c r="B1003" s="130"/>
      <c r="C1003" s="131"/>
      <c r="D1003" s="131"/>
      <c r="E1003" s="131"/>
      <c r="F1003" s="131"/>
      <c r="G1003" s="131"/>
      <c r="H1003" s="131"/>
      <c r="I1003" s="131"/>
      <c r="J1003" s="131"/>
      <c r="K1003" s="131"/>
      <c r="L1003" s="131"/>
    </row>
  </sheetData>
  <mergeCells count="20">
    <mergeCell ref="B91:L91"/>
    <mergeCell ref="B92:L92"/>
    <mergeCell ref="B93:L93"/>
    <mergeCell ref="A7:A8"/>
    <mergeCell ref="B7:B8"/>
    <mergeCell ref="C7:C8"/>
    <mergeCell ref="D7:D8"/>
    <mergeCell ref="E7:E8"/>
    <mergeCell ref="F7:F8"/>
    <mergeCell ref="G7:G8"/>
    <mergeCell ref="A4:L4"/>
    <mergeCell ref="A5:L5"/>
    <mergeCell ref="H7:H8"/>
    <mergeCell ref="I7:I8"/>
    <mergeCell ref="J7:L7"/>
    <mergeCell ref="A1:C1"/>
    <mergeCell ref="J1:L1"/>
    <mergeCell ref="A2:C2"/>
    <mergeCell ref="J2:L2"/>
    <mergeCell ref="A3:L3"/>
  </mergeCells>
  <phoneticPr fontId="101" type="noConversion"/>
  <pageMargins left="0.7" right="0.7" top="0.75" bottom="0.75" header="0" footer="0"/>
  <pageSetup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L1000"/>
  <sheetViews>
    <sheetView workbookViewId="0">
      <selection sqref="A1:C1"/>
    </sheetView>
  </sheetViews>
  <sheetFormatPr defaultColWidth="14.42578125" defaultRowHeight="15" customHeight="1"/>
  <cols>
    <col min="1" max="1" width="11.42578125" customWidth="1"/>
    <col min="2" max="2" width="19.7109375" customWidth="1"/>
    <col min="3" max="26" width="11.42578125" customWidth="1"/>
  </cols>
  <sheetData>
    <row r="1" spans="1:12" ht="15.75">
      <c r="A1" s="1583" t="s">
        <v>353</v>
      </c>
      <c r="B1" s="1517"/>
      <c r="C1" s="1517"/>
      <c r="D1" s="390"/>
      <c r="E1" s="390"/>
      <c r="F1" s="390"/>
      <c r="G1" s="390"/>
      <c r="H1" s="3"/>
      <c r="I1" s="393"/>
      <c r="J1" s="1603"/>
      <c r="K1" s="1517"/>
      <c r="L1" s="1517"/>
    </row>
    <row r="2" spans="1:12" ht="15.75">
      <c r="A2" s="1576" t="s">
        <v>806</v>
      </c>
      <c r="B2" s="1517"/>
      <c r="C2" s="1517"/>
      <c r="D2" s="391"/>
      <c r="E2" s="391"/>
      <c r="F2" s="391"/>
      <c r="G2" s="391"/>
      <c r="H2" s="27"/>
      <c r="I2" s="393"/>
      <c r="J2" s="1603"/>
      <c r="K2" s="1517"/>
      <c r="L2" s="1517"/>
    </row>
    <row r="3" spans="1:12" ht="15.75">
      <c r="A3" s="1518" t="s">
        <v>415</v>
      </c>
      <c r="B3" s="1517"/>
      <c r="C3" s="1517"/>
      <c r="D3" s="1517"/>
      <c r="E3" s="1517"/>
      <c r="F3" s="1517"/>
      <c r="G3" s="1517"/>
      <c r="H3" s="1517"/>
      <c r="I3" s="1517"/>
      <c r="J3" s="1517"/>
      <c r="K3" s="1517"/>
      <c r="L3" s="1517"/>
    </row>
    <row r="4" spans="1:12" ht="15.75">
      <c r="A4" s="1562" t="s">
        <v>416</v>
      </c>
      <c r="B4" s="1517"/>
      <c r="C4" s="1517"/>
      <c r="D4" s="1517"/>
      <c r="E4" s="1517"/>
      <c r="F4" s="1517"/>
      <c r="G4" s="1517"/>
      <c r="H4" s="1517"/>
      <c r="I4" s="1517"/>
      <c r="J4" s="1517"/>
      <c r="K4" s="1517"/>
      <c r="L4" s="1517"/>
    </row>
    <row r="5" spans="1:12" ht="15.75">
      <c r="A5" s="1558" t="s">
        <v>342</v>
      </c>
      <c r="B5" s="1517"/>
      <c r="C5" s="1517"/>
      <c r="D5" s="1517"/>
      <c r="E5" s="1517"/>
      <c r="F5" s="1517"/>
      <c r="G5" s="1517"/>
      <c r="H5" s="1517"/>
      <c r="I5" s="1517"/>
      <c r="J5" s="1517"/>
      <c r="K5" s="1517"/>
      <c r="L5" s="1517"/>
    </row>
    <row r="6" spans="1:12" ht="15.75">
      <c r="A6" s="224"/>
      <c r="B6" s="622"/>
      <c r="C6" s="545"/>
      <c r="D6" s="545"/>
      <c r="E6" s="545"/>
      <c r="F6" s="545"/>
      <c r="G6" s="545"/>
      <c r="H6" s="224"/>
      <c r="I6" s="622"/>
      <c r="J6" s="622"/>
      <c r="K6" s="622"/>
      <c r="L6" s="622"/>
    </row>
    <row r="7" spans="1:12" ht="15.75" customHeight="1">
      <c r="A7" s="1604" t="s">
        <v>6</v>
      </c>
      <c r="B7" s="1605" t="s">
        <v>356</v>
      </c>
      <c r="C7" s="1605" t="s">
        <v>357</v>
      </c>
      <c r="D7" s="1566" t="s">
        <v>507</v>
      </c>
      <c r="E7" s="1564" t="s">
        <v>359</v>
      </c>
      <c r="F7" s="1564" t="s">
        <v>360</v>
      </c>
      <c r="G7" s="1564" t="s">
        <v>420</v>
      </c>
      <c r="H7" s="1574" t="s">
        <v>362</v>
      </c>
      <c r="I7" s="1575" t="s">
        <v>343</v>
      </c>
      <c r="J7" s="1571" t="s">
        <v>421</v>
      </c>
      <c r="K7" s="1572"/>
      <c r="L7" s="1573"/>
    </row>
    <row r="8" spans="1:12" ht="38.25">
      <c r="A8" s="1587"/>
      <c r="B8" s="1522"/>
      <c r="C8" s="1522"/>
      <c r="D8" s="1565"/>
      <c r="E8" s="1565"/>
      <c r="F8" s="1565"/>
      <c r="G8" s="1565"/>
      <c r="H8" s="1565"/>
      <c r="I8" s="1565"/>
      <c r="J8" s="136" t="s">
        <v>364</v>
      </c>
      <c r="K8" s="136" t="s">
        <v>365</v>
      </c>
      <c r="L8" s="136" t="s">
        <v>366</v>
      </c>
    </row>
    <row r="9" spans="1:12" ht="220.5">
      <c r="A9" s="623" t="s">
        <v>368</v>
      </c>
      <c r="B9" s="624" t="s">
        <v>369</v>
      </c>
      <c r="C9" s="624" t="s">
        <v>370</v>
      </c>
      <c r="D9" s="252" t="s">
        <v>371</v>
      </c>
      <c r="E9" s="253" t="s">
        <v>372</v>
      </c>
      <c r="F9" s="253" t="s">
        <v>373</v>
      </c>
      <c r="G9" s="253" t="s">
        <v>374</v>
      </c>
      <c r="H9" s="254" t="s">
        <v>375</v>
      </c>
      <c r="I9" s="405" t="s">
        <v>511</v>
      </c>
      <c r="J9" s="253" t="s">
        <v>377</v>
      </c>
      <c r="K9" s="253" t="s">
        <v>378</v>
      </c>
      <c r="L9" s="255">
        <v>-12</v>
      </c>
    </row>
    <row r="10" spans="1:12" ht="15.75">
      <c r="A10" s="625" t="s">
        <v>19</v>
      </c>
      <c r="B10" s="626" t="s">
        <v>444</v>
      </c>
      <c r="C10" s="627">
        <f t="shared" ref="C10:L10" si="0">C90</f>
        <v>0</v>
      </c>
      <c r="D10" s="627">
        <f t="shared" si="0"/>
        <v>0</v>
      </c>
      <c r="E10" s="627">
        <f t="shared" si="0"/>
        <v>0</v>
      </c>
      <c r="F10" s="627">
        <f t="shared" si="0"/>
        <v>0</v>
      </c>
      <c r="G10" s="627">
        <f t="shared" si="0"/>
        <v>0</v>
      </c>
      <c r="H10" s="627">
        <f t="shared" si="0"/>
        <v>0</v>
      </c>
      <c r="I10" s="627">
        <f t="shared" si="0"/>
        <v>0</v>
      </c>
      <c r="J10" s="627">
        <f t="shared" si="0"/>
        <v>0</v>
      </c>
      <c r="K10" s="627">
        <f t="shared" si="0"/>
        <v>0</v>
      </c>
      <c r="L10" s="627">
        <f t="shared" si="0"/>
        <v>0</v>
      </c>
    </row>
    <row r="11" spans="1:12" ht="47.25">
      <c r="A11" s="628" t="s">
        <v>71</v>
      </c>
      <c r="B11" s="629" t="s">
        <v>380</v>
      </c>
      <c r="C11" s="630">
        <f t="shared" ref="C11:L11" si="1">C93</f>
        <v>0</v>
      </c>
      <c r="D11" s="630">
        <f t="shared" si="1"/>
        <v>0</v>
      </c>
      <c r="E11" s="630">
        <f t="shared" si="1"/>
        <v>0</v>
      </c>
      <c r="F11" s="630">
        <f t="shared" si="1"/>
        <v>0</v>
      </c>
      <c r="G11" s="630">
        <f t="shared" si="1"/>
        <v>0</v>
      </c>
      <c r="H11" s="630">
        <f t="shared" si="1"/>
        <v>0</v>
      </c>
      <c r="I11" s="630">
        <f t="shared" si="1"/>
        <v>0</v>
      </c>
      <c r="J11" s="630">
        <f t="shared" si="1"/>
        <v>0</v>
      </c>
      <c r="K11" s="630">
        <f t="shared" si="1"/>
        <v>0</v>
      </c>
      <c r="L11" s="630">
        <f t="shared" si="1"/>
        <v>0</v>
      </c>
    </row>
    <row r="12" spans="1:12" ht="15.75">
      <c r="A12" s="628">
        <v>1</v>
      </c>
      <c r="B12" s="629" t="s">
        <v>346</v>
      </c>
      <c r="C12" s="631">
        <f t="shared" ref="C12:L12" si="2">C13+C27</f>
        <v>146</v>
      </c>
      <c r="D12" s="631">
        <f t="shared" si="2"/>
        <v>28.2</v>
      </c>
      <c r="E12" s="631">
        <f t="shared" si="2"/>
        <v>56</v>
      </c>
      <c r="F12" s="631">
        <f t="shared" si="2"/>
        <v>28.3</v>
      </c>
      <c r="G12" s="631">
        <f t="shared" si="2"/>
        <v>2276</v>
      </c>
      <c r="H12" s="631">
        <f t="shared" si="2"/>
        <v>8586.7999999999993</v>
      </c>
      <c r="I12" s="631">
        <f t="shared" si="2"/>
        <v>4041.3</v>
      </c>
      <c r="J12" s="631">
        <f t="shared" si="2"/>
        <v>4041.3</v>
      </c>
      <c r="K12" s="631">
        <f t="shared" si="2"/>
        <v>0</v>
      </c>
      <c r="L12" s="631">
        <f t="shared" si="2"/>
        <v>0</v>
      </c>
    </row>
    <row r="13" spans="1:12" ht="31.5">
      <c r="A13" s="628" t="s">
        <v>807</v>
      </c>
      <c r="B13" s="629" t="s">
        <v>808</v>
      </c>
      <c r="C13" s="631">
        <f t="shared" ref="C13:L13" si="3">SUM(C14:C26)</f>
        <v>95</v>
      </c>
      <c r="D13" s="631">
        <f t="shared" si="3"/>
        <v>12.3</v>
      </c>
      <c r="E13" s="631">
        <f t="shared" si="3"/>
        <v>26</v>
      </c>
      <c r="F13" s="631">
        <f t="shared" si="3"/>
        <v>12</v>
      </c>
      <c r="G13" s="631">
        <f t="shared" si="3"/>
        <v>1136</v>
      </c>
      <c r="H13" s="631">
        <f t="shared" si="3"/>
        <v>4377.2</v>
      </c>
      <c r="I13" s="631">
        <f t="shared" si="3"/>
        <v>2262</v>
      </c>
      <c r="J13" s="631">
        <f t="shared" si="3"/>
        <v>2262</v>
      </c>
      <c r="K13" s="631">
        <f t="shared" si="3"/>
        <v>0</v>
      </c>
      <c r="L13" s="631">
        <f t="shared" si="3"/>
        <v>0</v>
      </c>
    </row>
    <row r="14" spans="1:12" ht="31.5">
      <c r="A14" s="632" t="s">
        <v>76</v>
      </c>
      <c r="B14" s="633" t="s">
        <v>436</v>
      </c>
      <c r="C14" s="634"/>
      <c r="D14" s="634"/>
      <c r="E14" s="634"/>
      <c r="F14" s="634"/>
      <c r="G14" s="634"/>
      <c r="H14" s="634"/>
      <c r="I14" s="635"/>
      <c r="J14" s="636"/>
      <c r="K14" s="636"/>
      <c r="L14" s="636"/>
    </row>
    <row r="15" spans="1:12" ht="31.5">
      <c r="A15" s="637" t="s">
        <v>382</v>
      </c>
      <c r="B15" s="638" t="s">
        <v>809</v>
      </c>
      <c r="C15" s="639">
        <v>3</v>
      </c>
      <c r="D15" s="639">
        <v>1</v>
      </c>
      <c r="E15" s="639">
        <v>2</v>
      </c>
      <c r="F15" s="639">
        <v>1</v>
      </c>
      <c r="G15" s="639">
        <v>90</v>
      </c>
      <c r="H15" s="639">
        <f t="shared" ref="H15:H26" si="4">C15*D15*G15</f>
        <v>270</v>
      </c>
      <c r="I15" s="635">
        <f t="shared" ref="I15:I21" si="5">C15*E15*F15*16.5</f>
        <v>99</v>
      </c>
      <c r="J15" s="636">
        <f t="shared" ref="J15:J26" si="6">I15</f>
        <v>99</v>
      </c>
      <c r="K15" s="636">
        <v>0</v>
      </c>
      <c r="L15" s="636">
        <v>0</v>
      </c>
    </row>
    <row r="16" spans="1:12" ht="31.5">
      <c r="A16" s="637" t="s">
        <v>384</v>
      </c>
      <c r="B16" s="638" t="s">
        <v>810</v>
      </c>
      <c r="C16" s="639">
        <v>3</v>
      </c>
      <c r="D16" s="639">
        <v>1</v>
      </c>
      <c r="E16" s="639">
        <v>4</v>
      </c>
      <c r="F16" s="639">
        <v>1</v>
      </c>
      <c r="G16" s="639">
        <v>216</v>
      </c>
      <c r="H16" s="639">
        <f t="shared" si="4"/>
        <v>648</v>
      </c>
      <c r="I16" s="635">
        <f t="shared" si="5"/>
        <v>198</v>
      </c>
      <c r="J16" s="636">
        <f t="shared" si="6"/>
        <v>198</v>
      </c>
      <c r="K16" s="636">
        <v>0</v>
      </c>
      <c r="L16" s="636">
        <v>0</v>
      </c>
    </row>
    <row r="17" spans="1:12" ht="31.5">
      <c r="A17" s="637" t="s">
        <v>385</v>
      </c>
      <c r="B17" s="638" t="s">
        <v>811</v>
      </c>
      <c r="C17" s="639">
        <v>4</v>
      </c>
      <c r="D17" s="639">
        <v>1</v>
      </c>
      <c r="E17" s="639">
        <v>1</v>
      </c>
      <c r="F17" s="639">
        <v>1</v>
      </c>
      <c r="G17" s="639">
        <v>20</v>
      </c>
      <c r="H17" s="639">
        <f t="shared" si="4"/>
        <v>80</v>
      </c>
      <c r="I17" s="635">
        <f t="shared" si="5"/>
        <v>66</v>
      </c>
      <c r="J17" s="636">
        <f t="shared" si="6"/>
        <v>66</v>
      </c>
      <c r="K17" s="636">
        <v>0</v>
      </c>
      <c r="L17" s="636">
        <v>0</v>
      </c>
    </row>
    <row r="18" spans="1:12" ht="31.5">
      <c r="A18" s="637" t="s">
        <v>386</v>
      </c>
      <c r="B18" s="638" t="s">
        <v>812</v>
      </c>
      <c r="C18" s="639">
        <v>4</v>
      </c>
      <c r="D18" s="639">
        <v>1</v>
      </c>
      <c r="E18" s="639">
        <v>2</v>
      </c>
      <c r="F18" s="639">
        <v>1</v>
      </c>
      <c r="G18" s="639">
        <v>90</v>
      </c>
      <c r="H18" s="639">
        <f t="shared" si="4"/>
        <v>360</v>
      </c>
      <c r="I18" s="635">
        <f t="shared" si="5"/>
        <v>132</v>
      </c>
      <c r="J18" s="636">
        <f t="shared" si="6"/>
        <v>132</v>
      </c>
      <c r="K18" s="636">
        <v>0</v>
      </c>
      <c r="L18" s="636">
        <v>0</v>
      </c>
    </row>
    <row r="19" spans="1:12" ht="31.5">
      <c r="A19" s="637" t="s">
        <v>387</v>
      </c>
      <c r="B19" s="638" t="s">
        <v>813</v>
      </c>
      <c r="C19" s="639">
        <v>2</v>
      </c>
      <c r="D19" s="639">
        <v>1</v>
      </c>
      <c r="E19" s="639">
        <v>4</v>
      </c>
      <c r="F19" s="639">
        <v>1</v>
      </c>
      <c r="G19" s="639">
        <v>200</v>
      </c>
      <c r="H19" s="639">
        <f t="shared" si="4"/>
        <v>400</v>
      </c>
      <c r="I19" s="635">
        <f t="shared" si="5"/>
        <v>132</v>
      </c>
      <c r="J19" s="636">
        <f t="shared" si="6"/>
        <v>132</v>
      </c>
      <c r="K19" s="636">
        <v>0</v>
      </c>
      <c r="L19" s="636">
        <v>0</v>
      </c>
    </row>
    <row r="20" spans="1:12" ht="15.75">
      <c r="A20" s="637" t="s">
        <v>388</v>
      </c>
      <c r="B20" s="638" t="s">
        <v>814</v>
      </c>
      <c r="C20" s="639">
        <v>4</v>
      </c>
      <c r="D20" s="639">
        <v>1</v>
      </c>
      <c r="E20" s="639">
        <v>1</v>
      </c>
      <c r="F20" s="639">
        <v>1</v>
      </c>
      <c r="G20" s="639">
        <v>20</v>
      </c>
      <c r="H20" s="639">
        <f t="shared" si="4"/>
        <v>80</v>
      </c>
      <c r="I20" s="635">
        <f t="shared" si="5"/>
        <v>66</v>
      </c>
      <c r="J20" s="636">
        <f t="shared" si="6"/>
        <v>66</v>
      </c>
      <c r="K20" s="636">
        <v>0</v>
      </c>
      <c r="L20" s="636">
        <v>0</v>
      </c>
    </row>
    <row r="21" spans="1:12" ht="15.75" customHeight="1">
      <c r="A21" s="637" t="s">
        <v>389</v>
      </c>
      <c r="B21" s="638" t="s">
        <v>815</v>
      </c>
      <c r="C21" s="639">
        <v>3</v>
      </c>
      <c r="D21" s="639">
        <v>1</v>
      </c>
      <c r="E21" s="639">
        <v>2</v>
      </c>
      <c r="F21" s="639">
        <v>1</v>
      </c>
      <c r="G21" s="639">
        <v>90</v>
      </c>
      <c r="H21" s="639">
        <f t="shared" si="4"/>
        <v>270</v>
      </c>
      <c r="I21" s="635">
        <f t="shared" si="5"/>
        <v>99</v>
      </c>
      <c r="J21" s="636">
        <f t="shared" si="6"/>
        <v>99</v>
      </c>
      <c r="K21" s="636">
        <v>0</v>
      </c>
      <c r="L21" s="636">
        <v>0</v>
      </c>
    </row>
    <row r="22" spans="1:12" ht="15.75" customHeight="1">
      <c r="A22" s="637" t="s">
        <v>390</v>
      </c>
      <c r="B22" s="638" t="s">
        <v>816</v>
      </c>
      <c r="C22" s="639">
        <v>60</v>
      </c>
      <c r="D22" s="639">
        <v>1</v>
      </c>
      <c r="E22" s="639">
        <v>1</v>
      </c>
      <c r="F22" s="639">
        <v>1</v>
      </c>
      <c r="G22" s="639">
        <v>20</v>
      </c>
      <c r="H22" s="639">
        <f t="shared" si="4"/>
        <v>1200</v>
      </c>
      <c r="I22" s="635">
        <v>1080</v>
      </c>
      <c r="J22" s="636">
        <f t="shared" si="6"/>
        <v>1080</v>
      </c>
      <c r="K22" s="636">
        <v>0</v>
      </c>
      <c r="L22" s="636">
        <v>0</v>
      </c>
    </row>
    <row r="23" spans="1:12" ht="15.75" customHeight="1">
      <c r="A23" s="640" t="s">
        <v>391</v>
      </c>
      <c r="B23" s="638" t="s">
        <v>817</v>
      </c>
      <c r="C23" s="639">
        <v>4</v>
      </c>
      <c r="D23" s="639">
        <v>1</v>
      </c>
      <c r="E23" s="639">
        <v>2</v>
      </c>
      <c r="F23" s="639">
        <v>1</v>
      </c>
      <c r="G23" s="639">
        <v>90</v>
      </c>
      <c r="H23" s="639">
        <f t="shared" si="4"/>
        <v>360</v>
      </c>
      <c r="I23" s="635">
        <f>C23*E23*F23*16.5</f>
        <v>132</v>
      </c>
      <c r="J23" s="636">
        <f t="shared" si="6"/>
        <v>132</v>
      </c>
      <c r="K23" s="636">
        <v>0</v>
      </c>
      <c r="L23" s="636">
        <v>0</v>
      </c>
    </row>
    <row r="24" spans="1:12" ht="15.75" customHeight="1">
      <c r="A24" s="641" t="s">
        <v>392</v>
      </c>
      <c r="B24" s="638" t="s">
        <v>818</v>
      </c>
      <c r="C24" s="642">
        <v>2</v>
      </c>
      <c r="D24" s="643">
        <v>1.3</v>
      </c>
      <c r="E24" s="642">
        <v>2</v>
      </c>
      <c r="F24" s="642">
        <v>1</v>
      </c>
      <c r="G24" s="642">
        <v>42</v>
      </c>
      <c r="H24" s="639">
        <f t="shared" si="4"/>
        <v>109.2</v>
      </c>
      <c r="I24" s="643">
        <f>C24*E24*F24*15</f>
        <v>60</v>
      </c>
      <c r="J24" s="644">
        <f t="shared" si="6"/>
        <v>60</v>
      </c>
      <c r="K24" s="644">
        <v>0</v>
      </c>
      <c r="L24" s="644">
        <v>0</v>
      </c>
    </row>
    <row r="25" spans="1:12" ht="15.75" customHeight="1">
      <c r="A25" s="641" t="s">
        <v>393</v>
      </c>
      <c r="B25" s="638" t="s">
        <v>819</v>
      </c>
      <c r="C25" s="642">
        <v>2</v>
      </c>
      <c r="D25" s="642">
        <v>1</v>
      </c>
      <c r="E25" s="642">
        <v>4</v>
      </c>
      <c r="F25" s="642">
        <v>1</v>
      </c>
      <c r="G25" s="642">
        <v>216</v>
      </c>
      <c r="H25" s="639">
        <f t="shared" si="4"/>
        <v>432</v>
      </c>
      <c r="I25" s="643">
        <f t="shared" ref="I25:I26" si="7">C25*E25*F25*16.5</f>
        <v>132</v>
      </c>
      <c r="J25" s="644">
        <f t="shared" si="6"/>
        <v>132</v>
      </c>
      <c r="K25" s="644">
        <v>0</v>
      </c>
      <c r="L25" s="644">
        <v>0</v>
      </c>
    </row>
    <row r="26" spans="1:12" ht="15.75" customHeight="1">
      <c r="A26" s="641" t="s">
        <v>394</v>
      </c>
      <c r="B26" s="638" t="s">
        <v>820</v>
      </c>
      <c r="C26" s="642">
        <v>4</v>
      </c>
      <c r="D26" s="642">
        <v>1</v>
      </c>
      <c r="E26" s="642">
        <v>1</v>
      </c>
      <c r="F26" s="642">
        <v>1</v>
      </c>
      <c r="G26" s="642">
        <v>42</v>
      </c>
      <c r="H26" s="639">
        <f t="shared" si="4"/>
        <v>168</v>
      </c>
      <c r="I26" s="643">
        <f t="shared" si="7"/>
        <v>66</v>
      </c>
      <c r="J26" s="644">
        <f t="shared" si="6"/>
        <v>66</v>
      </c>
      <c r="K26" s="644">
        <v>0</v>
      </c>
      <c r="L26" s="644">
        <v>0</v>
      </c>
    </row>
    <row r="27" spans="1:12" ht="15.75" customHeight="1">
      <c r="A27" s="645" t="s">
        <v>821</v>
      </c>
      <c r="B27" s="646" t="s">
        <v>822</v>
      </c>
      <c r="C27" s="647">
        <f t="shared" ref="C27:L27" si="8">SUM(C28:C42)</f>
        <v>51</v>
      </c>
      <c r="D27" s="647">
        <f t="shared" si="8"/>
        <v>15.899999999999999</v>
      </c>
      <c r="E27" s="647">
        <f t="shared" si="8"/>
        <v>30</v>
      </c>
      <c r="F27" s="647">
        <f t="shared" si="8"/>
        <v>16.3</v>
      </c>
      <c r="G27" s="647">
        <f t="shared" si="8"/>
        <v>1140</v>
      </c>
      <c r="H27" s="647">
        <f t="shared" si="8"/>
        <v>4209.6000000000004</v>
      </c>
      <c r="I27" s="647">
        <f t="shared" si="8"/>
        <v>1779.3000000000002</v>
      </c>
      <c r="J27" s="647">
        <f t="shared" si="8"/>
        <v>1779.3000000000002</v>
      </c>
      <c r="K27" s="647">
        <f t="shared" si="8"/>
        <v>0</v>
      </c>
      <c r="L27" s="647">
        <f t="shared" si="8"/>
        <v>0</v>
      </c>
    </row>
    <row r="28" spans="1:12" ht="15.75" customHeight="1">
      <c r="A28" s="648" t="s">
        <v>382</v>
      </c>
      <c r="B28" s="633" t="s">
        <v>823</v>
      </c>
      <c r="C28" s="639">
        <v>3</v>
      </c>
      <c r="D28" s="639">
        <v>1</v>
      </c>
      <c r="E28" s="639">
        <v>1</v>
      </c>
      <c r="F28" s="639">
        <v>1</v>
      </c>
      <c r="G28" s="639">
        <v>42</v>
      </c>
      <c r="H28" s="639">
        <f t="shared" ref="H28:H42" si="9">C28*D28*G28</f>
        <v>126</v>
      </c>
      <c r="I28" s="635">
        <f>C28*E28*F28*16.5</f>
        <v>49.5</v>
      </c>
      <c r="J28" s="636">
        <f t="shared" ref="J28:J42" si="10">I28</f>
        <v>49.5</v>
      </c>
      <c r="K28" s="636">
        <v>0</v>
      </c>
      <c r="L28" s="636">
        <v>0</v>
      </c>
    </row>
    <row r="29" spans="1:12" ht="15.75" customHeight="1">
      <c r="A29" s="648"/>
      <c r="B29" s="633" t="s">
        <v>824</v>
      </c>
      <c r="C29" s="639">
        <v>1</v>
      </c>
      <c r="D29" s="649">
        <v>1.3</v>
      </c>
      <c r="E29" s="639">
        <v>2</v>
      </c>
      <c r="F29" s="639">
        <v>1</v>
      </c>
      <c r="G29" s="639">
        <v>42</v>
      </c>
      <c r="H29" s="639">
        <f t="shared" si="9"/>
        <v>54.6</v>
      </c>
      <c r="I29" s="635">
        <f>C29*E29*F29*15</f>
        <v>30</v>
      </c>
      <c r="J29" s="635">
        <f t="shared" si="10"/>
        <v>30</v>
      </c>
      <c r="K29" s="636">
        <v>0</v>
      </c>
      <c r="L29" s="636">
        <v>0</v>
      </c>
    </row>
    <row r="30" spans="1:12" ht="15.75" customHeight="1">
      <c r="A30" s="648" t="s">
        <v>384</v>
      </c>
      <c r="B30" s="633" t="s">
        <v>825</v>
      </c>
      <c r="C30" s="639">
        <v>4</v>
      </c>
      <c r="D30" s="639">
        <v>1</v>
      </c>
      <c r="E30" s="639">
        <v>1</v>
      </c>
      <c r="F30" s="639">
        <v>1</v>
      </c>
      <c r="G30" s="639">
        <v>42</v>
      </c>
      <c r="H30" s="639">
        <f t="shared" si="9"/>
        <v>168</v>
      </c>
      <c r="I30" s="635">
        <f>C30*E30*F30*16.5</f>
        <v>66</v>
      </c>
      <c r="J30" s="636">
        <f t="shared" si="10"/>
        <v>66</v>
      </c>
      <c r="K30" s="636">
        <v>0</v>
      </c>
      <c r="L30" s="636">
        <v>0</v>
      </c>
    </row>
    <row r="31" spans="1:12" ht="15.75" customHeight="1">
      <c r="A31" s="648"/>
      <c r="B31" s="633" t="s">
        <v>826</v>
      </c>
      <c r="C31" s="639">
        <v>1</v>
      </c>
      <c r="D31" s="649">
        <v>1.3</v>
      </c>
      <c r="E31" s="639">
        <v>2</v>
      </c>
      <c r="F31" s="639">
        <v>1</v>
      </c>
      <c r="G31" s="639">
        <v>42</v>
      </c>
      <c r="H31" s="639">
        <f t="shared" si="9"/>
        <v>54.6</v>
      </c>
      <c r="I31" s="635">
        <f>C31*E31*F31*15</f>
        <v>30</v>
      </c>
      <c r="J31" s="635">
        <f t="shared" si="10"/>
        <v>30</v>
      </c>
      <c r="K31" s="636">
        <v>0</v>
      </c>
      <c r="L31" s="636">
        <v>0</v>
      </c>
    </row>
    <row r="32" spans="1:12" ht="15.75" customHeight="1">
      <c r="A32" s="648" t="s">
        <v>385</v>
      </c>
      <c r="B32" s="633" t="s">
        <v>827</v>
      </c>
      <c r="C32" s="639">
        <v>3</v>
      </c>
      <c r="D32" s="639">
        <v>1.3</v>
      </c>
      <c r="E32" s="639">
        <v>8</v>
      </c>
      <c r="F32" s="639">
        <v>1.3</v>
      </c>
      <c r="G32" s="639">
        <v>216</v>
      </c>
      <c r="H32" s="639">
        <f t="shared" si="9"/>
        <v>842.40000000000009</v>
      </c>
      <c r="I32" s="635">
        <f t="shared" ref="I32:I42" si="11">C32*E32*F32*16.5</f>
        <v>514.80000000000007</v>
      </c>
      <c r="J32" s="636">
        <f t="shared" si="10"/>
        <v>514.80000000000007</v>
      </c>
      <c r="K32" s="636">
        <v>0</v>
      </c>
      <c r="L32" s="636">
        <v>0</v>
      </c>
    </row>
    <row r="33" spans="1:12" ht="15.75" customHeight="1">
      <c r="A33" s="650" t="s">
        <v>386</v>
      </c>
      <c r="B33" s="633" t="s">
        <v>828</v>
      </c>
      <c r="C33" s="651">
        <v>3</v>
      </c>
      <c r="D33" s="651">
        <v>1</v>
      </c>
      <c r="E33" s="651">
        <v>2</v>
      </c>
      <c r="F33" s="651">
        <v>1</v>
      </c>
      <c r="G33" s="651">
        <v>60</v>
      </c>
      <c r="H33" s="639">
        <f t="shared" si="9"/>
        <v>180</v>
      </c>
      <c r="I33" s="635">
        <f t="shared" si="11"/>
        <v>99</v>
      </c>
      <c r="J33" s="636">
        <f t="shared" si="10"/>
        <v>99</v>
      </c>
      <c r="K33" s="636">
        <v>0</v>
      </c>
      <c r="L33" s="636">
        <v>0</v>
      </c>
    </row>
    <row r="34" spans="1:12" ht="15.75" customHeight="1">
      <c r="A34" s="652" t="s">
        <v>387</v>
      </c>
      <c r="B34" s="633" t="s">
        <v>829</v>
      </c>
      <c r="C34" s="639">
        <v>4</v>
      </c>
      <c r="D34" s="639">
        <v>1</v>
      </c>
      <c r="E34" s="639">
        <v>1</v>
      </c>
      <c r="F34" s="639">
        <v>1</v>
      </c>
      <c r="G34" s="639">
        <v>42</v>
      </c>
      <c r="H34" s="639">
        <f t="shared" si="9"/>
        <v>168</v>
      </c>
      <c r="I34" s="635">
        <f t="shared" si="11"/>
        <v>66</v>
      </c>
      <c r="J34" s="636">
        <f t="shared" si="10"/>
        <v>66</v>
      </c>
      <c r="K34" s="636">
        <v>0</v>
      </c>
      <c r="L34" s="636">
        <v>0</v>
      </c>
    </row>
    <row r="35" spans="1:12" ht="15.75" customHeight="1">
      <c r="A35" s="653" t="s">
        <v>388</v>
      </c>
      <c r="B35" s="633" t="s">
        <v>830</v>
      </c>
      <c r="C35" s="639">
        <v>4</v>
      </c>
      <c r="D35" s="639">
        <v>1</v>
      </c>
      <c r="E35" s="639">
        <v>4</v>
      </c>
      <c r="F35" s="639">
        <v>1</v>
      </c>
      <c r="G35" s="639">
        <v>216</v>
      </c>
      <c r="H35" s="639">
        <f t="shared" si="9"/>
        <v>864</v>
      </c>
      <c r="I35" s="635">
        <f t="shared" si="11"/>
        <v>264</v>
      </c>
      <c r="J35" s="636">
        <f t="shared" si="10"/>
        <v>264</v>
      </c>
      <c r="K35" s="636">
        <v>0</v>
      </c>
      <c r="L35" s="636">
        <v>0</v>
      </c>
    </row>
    <row r="36" spans="1:12" ht="15.75" customHeight="1">
      <c r="A36" s="652"/>
      <c r="B36" s="633" t="s">
        <v>830</v>
      </c>
      <c r="C36" s="639">
        <v>4</v>
      </c>
      <c r="D36" s="639">
        <v>1</v>
      </c>
      <c r="E36" s="639">
        <v>2</v>
      </c>
      <c r="F36" s="639">
        <v>1</v>
      </c>
      <c r="G36" s="639">
        <v>90</v>
      </c>
      <c r="H36" s="639">
        <f t="shared" si="9"/>
        <v>360</v>
      </c>
      <c r="I36" s="635">
        <f t="shared" si="11"/>
        <v>132</v>
      </c>
      <c r="J36" s="636">
        <f t="shared" si="10"/>
        <v>132</v>
      </c>
      <c r="K36" s="636">
        <v>0</v>
      </c>
      <c r="L36" s="636">
        <v>0</v>
      </c>
    </row>
    <row r="37" spans="1:12" ht="15.75" customHeight="1">
      <c r="A37" s="654" t="s">
        <v>389</v>
      </c>
      <c r="B37" s="633" t="s">
        <v>831</v>
      </c>
      <c r="C37" s="639">
        <v>4</v>
      </c>
      <c r="D37" s="639">
        <v>1</v>
      </c>
      <c r="E37" s="639">
        <v>2</v>
      </c>
      <c r="F37" s="639">
        <v>1</v>
      </c>
      <c r="G37" s="639">
        <v>90</v>
      </c>
      <c r="H37" s="639">
        <f t="shared" si="9"/>
        <v>360</v>
      </c>
      <c r="I37" s="635">
        <f t="shared" si="11"/>
        <v>132</v>
      </c>
      <c r="J37" s="636">
        <f t="shared" si="10"/>
        <v>132</v>
      </c>
      <c r="K37" s="636">
        <v>0</v>
      </c>
      <c r="L37" s="636">
        <v>0</v>
      </c>
    </row>
    <row r="38" spans="1:12" ht="15.75" customHeight="1">
      <c r="A38" s="655" t="s">
        <v>390</v>
      </c>
      <c r="B38" s="633" t="s">
        <v>832</v>
      </c>
      <c r="C38" s="639">
        <v>5</v>
      </c>
      <c r="D38" s="639">
        <v>1</v>
      </c>
      <c r="E38" s="639">
        <v>1</v>
      </c>
      <c r="F38" s="639">
        <v>1</v>
      </c>
      <c r="G38" s="639">
        <v>42</v>
      </c>
      <c r="H38" s="639">
        <f t="shared" si="9"/>
        <v>210</v>
      </c>
      <c r="I38" s="635">
        <f t="shared" si="11"/>
        <v>82.5</v>
      </c>
      <c r="J38" s="636">
        <f t="shared" si="10"/>
        <v>82.5</v>
      </c>
      <c r="K38" s="636">
        <v>0</v>
      </c>
      <c r="L38" s="636">
        <v>0</v>
      </c>
    </row>
    <row r="39" spans="1:12" ht="15.75" customHeight="1">
      <c r="A39" s="637" t="s">
        <v>391</v>
      </c>
      <c r="B39" s="633" t="s">
        <v>833</v>
      </c>
      <c r="C39" s="639">
        <v>2</v>
      </c>
      <c r="D39" s="639">
        <v>1</v>
      </c>
      <c r="E39" s="639">
        <v>1</v>
      </c>
      <c r="F39" s="639">
        <v>1</v>
      </c>
      <c r="G39" s="639">
        <v>42</v>
      </c>
      <c r="H39" s="639">
        <f t="shared" si="9"/>
        <v>84</v>
      </c>
      <c r="I39" s="635">
        <f t="shared" si="11"/>
        <v>33</v>
      </c>
      <c r="J39" s="636">
        <f t="shared" si="10"/>
        <v>33</v>
      </c>
      <c r="K39" s="636">
        <v>0</v>
      </c>
      <c r="L39" s="636">
        <v>0</v>
      </c>
    </row>
    <row r="40" spans="1:12" ht="15.75" customHeight="1">
      <c r="A40" s="637" t="s">
        <v>392</v>
      </c>
      <c r="B40" s="633" t="s">
        <v>834</v>
      </c>
      <c r="C40" s="639">
        <v>4</v>
      </c>
      <c r="D40" s="639">
        <v>1</v>
      </c>
      <c r="E40" s="639">
        <v>1</v>
      </c>
      <c r="F40" s="639">
        <v>1</v>
      </c>
      <c r="G40" s="639">
        <v>42</v>
      </c>
      <c r="H40" s="639">
        <f t="shared" si="9"/>
        <v>168</v>
      </c>
      <c r="I40" s="635">
        <f t="shared" si="11"/>
        <v>66</v>
      </c>
      <c r="J40" s="636">
        <f t="shared" si="10"/>
        <v>66</v>
      </c>
      <c r="K40" s="636">
        <v>0</v>
      </c>
      <c r="L40" s="636">
        <v>0</v>
      </c>
    </row>
    <row r="41" spans="1:12" ht="15.75" customHeight="1">
      <c r="A41" s="637" t="s">
        <v>393</v>
      </c>
      <c r="B41" s="633" t="s">
        <v>835</v>
      </c>
      <c r="C41" s="639">
        <v>4</v>
      </c>
      <c r="D41" s="639">
        <v>1</v>
      </c>
      <c r="E41" s="639">
        <v>1</v>
      </c>
      <c r="F41" s="639">
        <v>2</v>
      </c>
      <c r="G41" s="639">
        <v>90</v>
      </c>
      <c r="H41" s="639">
        <f t="shared" si="9"/>
        <v>360</v>
      </c>
      <c r="I41" s="635">
        <f t="shared" si="11"/>
        <v>132</v>
      </c>
      <c r="J41" s="636">
        <f t="shared" si="10"/>
        <v>132</v>
      </c>
      <c r="K41" s="636">
        <v>0</v>
      </c>
      <c r="L41" s="636">
        <v>0</v>
      </c>
    </row>
    <row r="42" spans="1:12" ht="15.75" customHeight="1">
      <c r="A42" s="637" t="s">
        <v>394</v>
      </c>
      <c r="B42" s="638" t="s">
        <v>836</v>
      </c>
      <c r="C42" s="639">
        <v>5</v>
      </c>
      <c r="D42" s="639">
        <v>1</v>
      </c>
      <c r="E42" s="639">
        <v>1</v>
      </c>
      <c r="F42" s="639">
        <v>1</v>
      </c>
      <c r="G42" s="639">
        <v>42</v>
      </c>
      <c r="H42" s="639">
        <f t="shared" si="9"/>
        <v>210</v>
      </c>
      <c r="I42" s="635">
        <f t="shared" si="11"/>
        <v>82.5</v>
      </c>
      <c r="J42" s="636">
        <f t="shared" si="10"/>
        <v>82.5</v>
      </c>
      <c r="K42" s="636">
        <v>0</v>
      </c>
      <c r="L42" s="636">
        <v>0</v>
      </c>
    </row>
    <row r="43" spans="1:12" ht="15.75" customHeight="1">
      <c r="A43" s="656" t="s">
        <v>78</v>
      </c>
      <c r="B43" s="629" t="s">
        <v>451</v>
      </c>
      <c r="C43" s="629"/>
      <c r="D43" s="629"/>
      <c r="E43" s="629"/>
      <c r="F43" s="629"/>
      <c r="G43" s="629"/>
      <c r="H43" s="629"/>
      <c r="I43" s="629"/>
      <c r="J43" s="629"/>
      <c r="K43" s="629"/>
      <c r="L43" s="629"/>
    </row>
    <row r="44" spans="1:12" ht="15.75" customHeight="1">
      <c r="A44" s="656">
        <v>2</v>
      </c>
      <c r="B44" s="629" t="s">
        <v>398</v>
      </c>
      <c r="C44" s="629">
        <f t="shared" ref="C44:L44" si="12">SUM(C45,C51)</f>
        <v>12</v>
      </c>
      <c r="D44" s="629">
        <f t="shared" si="12"/>
        <v>6</v>
      </c>
      <c r="E44" s="629">
        <f t="shared" si="12"/>
        <v>6</v>
      </c>
      <c r="F44" s="629">
        <f t="shared" si="12"/>
        <v>6</v>
      </c>
      <c r="G44" s="629">
        <f t="shared" si="12"/>
        <v>172</v>
      </c>
      <c r="H44" s="629">
        <f t="shared" si="12"/>
        <v>344</v>
      </c>
      <c r="I44" s="629">
        <f t="shared" si="12"/>
        <v>3010</v>
      </c>
      <c r="J44" s="629">
        <f t="shared" si="12"/>
        <v>2240</v>
      </c>
      <c r="K44" s="629">
        <f t="shared" si="12"/>
        <v>0</v>
      </c>
      <c r="L44" s="629">
        <f t="shared" si="12"/>
        <v>770</v>
      </c>
    </row>
    <row r="45" spans="1:12" ht="15.75" customHeight="1">
      <c r="A45" s="656" t="s">
        <v>837</v>
      </c>
      <c r="B45" s="629" t="s">
        <v>838</v>
      </c>
      <c r="C45" s="629">
        <f t="shared" ref="C45:L45" si="13">SUM(C48:C50)</f>
        <v>6</v>
      </c>
      <c r="D45" s="629">
        <f t="shared" si="13"/>
        <v>3</v>
      </c>
      <c r="E45" s="629">
        <f t="shared" si="13"/>
        <v>3</v>
      </c>
      <c r="F45" s="629">
        <f t="shared" si="13"/>
        <v>3</v>
      </c>
      <c r="G45" s="629">
        <f t="shared" si="13"/>
        <v>86</v>
      </c>
      <c r="H45" s="629">
        <f t="shared" si="13"/>
        <v>172</v>
      </c>
      <c r="I45" s="629">
        <f t="shared" si="13"/>
        <v>1505</v>
      </c>
      <c r="J45" s="629">
        <f t="shared" si="13"/>
        <v>1120</v>
      </c>
      <c r="K45" s="629">
        <f t="shared" si="13"/>
        <v>0</v>
      </c>
      <c r="L45" s="629">
        <f t="shared" si="13"/>
        <v>385</v>
      </c>
    </row>
    <row r="46" spans="1:12" ht="15.75" customHeight="1">
      <c r="A46" s="656" t="s">
        <v>76</v>
      </c>
      <c r="B46" s="629" t="s">
        <v>400</v>
      </c>
      <c r="C46" s="629"/>
      <c r="D46" s="629"/>
      <c r="E46" s="629"/>
      <c r="F46" s="629"/>
      <c r="G46" s="629"/>
      <c r="H46" s="629"/>
      <c r="I46" s="629"/>
      <c r="J46" s="629"/>
      <c r="K46" s="629"/>
      <c r="L46" s="629"/>
    </row>
    <row r="47" spans="1:12" ht="15.75" customHeight="1">
      <c r="A47" s="656" t="s">
        <v>78</v>
      </c>
      <c r="B47" s="629" t="s">
        <v>402</v>
      </c>
      <c r="C47" s="629"/>
      <c r="D47" s="629"/>
      <c r="E47" s="629"/>
      <c r="F47" s="629"/>
      <c r="G47" s="629"/>
      <c r="H47" s="629"/>
      <c r="I47" s="629"/>
      <c r="J47" s="629"/>
      <c r="K47" s="629"/>
      <c r="L47" s="629"/>
    </row>
    <row r="48" spans="1:12" ht="15.75" customHeight="1">
      <c r="A48" s="657" t="s">
        <v>839</v>
      </c>
      <c r="B48" s="638" t="s">
        <v>840</v>
      </c>
      <c r="C48" s="638">
        <v>2</v>
      </c>
      <c r="D48" s="638">
        <v>1</v>
      </c>
      <c r="E48" s="638">
        <v>1</v>
      </c>
      <c r="F48" s="638">
        <v>1</v>
      </c>
      <c r="G48" s="638">
        <v>30</v>
      </c>
      <c r="H48" s="638">
        <f t="shared" ref="H48:H50" si="14">C48*D48*G48</f>
        <v>60</v>
      </c>
      <c r="I48" s="638">
        <f>35*15</f>
        <v>525</v>
      </c>
      <c r="J48" s="638">
        <f>I48</f>
        <v>525</v>
      </c>
      <c r="K48" s="638">
        <v>0</v>
      </c>
      <c r="L48" s="638">
        <v>0</v>
      </c>
    </row>
    <row r="49" spans="1:12" ht="15.75" customHeight="1">
      <c r="A49" s="657" t="s">
        <v>453</v>
      </c>
      <c r="B49" s="638" t="s">
        <v>841</v>
      </c>
      <c r="C49" s="638">
        <v>2</v>
      </c>
      <c r="D49" s="638">
        <v>1</v>
      </c>
      <c r="E49" s="638">
        <v>1</v>
      </c>
      <c r="F49" s="638">
        <v>1</v>
      </c>
      <c r="G49" s="638">
        <v>28</v>
      </c>
      <c r="H49" s="638">
        <f t="shared" si="14"/>
        <v>56</v>
      </c>
      <c r="I49" s="638">
        <f t="shared" ref="I49:I50" si="15">35*14</f>
        <v>490</v>
      </c>
      <c r="J49" s="638">
        <v>455</v>
      </c>
      <c r="K49" s="638">
        <v>0</v>
      </c>
      <c r="L49" s="638">
        <f>I49-J49</f>
        <v>35</v>
      </c>
    </row>
    <row r="50" spans="1:12" ht="15.75" customHeight="1">
      <c r="A50" s="657" t="s">
        <v>454</v>
      </c>
      <c r="B50" s="638" t="s">
        <v>842</v>
      </c>
      <c r="C50" s="638">
        <v>2</v>
      </c>
      <c r="D50" s="638">
        <v>1</v>
      </c>
      <c r="E50" s="638">
        <v>1</v>
      </c>
      <c r="F50" s="638">
        <v>1</v>
      </c>
      <c r="G50" s="638">
        <v>28</v>
      </c>
      <c r="H50" s="638">
        <f t="shared" si="14"/>
        <v>56</v>
      </c>
      <c r="I50" s="638">
        <f t="shared" si="15"/>
        <v>490</v>
      </c>
      <c r="J50" s="638">
        <f>I50-L50</f>
        <v>140</v>
      </c>
      <c r="K50" s="638">
        <v>0</v>
      </c>
      <c r="L50" s="638">
        <f>35*10</f>
        <v>350</v>
      </c>
    </row>
    <row r="51" spans="1:12" ht="15.75" customHeight="1">
      <c r="A51" s="628" t="s">
        <v>403</v>
      </c>
      <c r="B51" s="629" t="s">
        <v>843</v>
      </c>
      <c r="C51" s="631">
        <f t="shared" ref="C51:L51" si="16">SUM(C54:C56)</f>
        <v>6</v>
      </c>
      <c r="D51" s="631">
        <f t="shared" si="16"/>
        <v>3</v>
      </c>
      <c r="E51" s="631">
        <f t="shared" si="16"/>
        <v>3</v>
      </c>
      <c r="F51" s="631">
        <f t="shared" si="16"/>
        <v>3</v>
      </c>
      <c r="G51" s="631">
        <f t="shared" si="16"/>
        <v>86</v>
      </c>
      <c r="H51" s="631">
        <f t="shared" si="16"/>
        <v>172</v>
      </c>
      <c r="I51" s="631">
        <f t="shared" si="16"/>
        <v>1505</v>
      </c>
      <c r="J51" s="631">
        <f t="shared" si="16"/>
        <v>1120</v>
      </c>
      <c r="K51" s="631">
        <f t="shared" si="16"/>
        <v>0</v>
      </c>
      <c r="L51" s="631">
        <f t="shared" si="16"/>
        <v>385</v>
      </c>
    </row>
    <row r="52" spans="1:12" ht="15.75" customHeight="1">
      <c r="A52" s="658" t="s">
        <v>76</v>
      </c>
      <c r="B52" s="659" t="s">
        <v>400</v>
      </c>
      <c r="C52" s="660"/>
      <c r="D52" s="660"/>
      <c r="E52" s="660"/>
      <c r="F52" s="660"/>
      <c r="G52" s="660"/>
      <c r="H52" s="660"/>
      <c r="I52" s="655"/>
      <c r="J52" s="655"/>
      <c r="K52" s="655"/>
      <c r="L52" s="655"/>
    </row>
    <row r="53" spans="1:12" ht="15.75" customHeight="1">
      <c r="A53" s="645" t="s">
        <v>78</v>
      </c>
      <c r="B53" s="646" t="s">
        <v>402</v>
      </c>
      <c r="C53" s="660"/>
      <c r="D53" s="660"/>
      <c r="E53" s="660"/>
      <c r="F53" s="660"/>
      <c r="G53" s="660"/>
      <c r="H53" s="660"/>
      <c r="I53" s="655"/>
      <c r="J53" s="655"/>
      <c r="K53" s="655"/>
      <c r="L53" s="655"/>
    </row>
    <row r="54" spans="1:12" ht="15.75" customHeight="1">
      <c r="A54" s="657" t="s">
        <v>839</v>
      </c>
      <c r="B54" s="638" t="s">
        <v>840</v>
      </c>
      <c r="C54" s="638">
        <v>2</v>
      </c>
      <c r="D54" s="638">
        <v>1</v>
      </c>
      <c r="E54" s="638">
        <v>1</v>
      </c>
      <c r="F54" s="638">
        <v>1</v>
      </c>
      <c r="G54" s="638">
        <v>30</v>
      </c>
      <c r="H54" s="638">
        <f t="shared" ref="H54:H56" si="17">C54*D54*G54</f>
        <v>60</v>
      </c>
      <c r="I54" s="638">
        <f>35*15</f>
        <v>525</v>
      </c>
      <c r="J54" s="638">
        <f>I54</f>
        <v>525</v>
      </c>
      <c r="K54" s="638">
        <v>0</v>
      </c>
      <c r="L54" s="638">
        <v>0</v>
      </c>
    </row>
    <row r="55" spans="1:12" ht="15.75" customHeight="1">
      <c r="A55" s="657" t="s">
        <v>453</v>
      </c>
      <c r="B55" s="638" t="s">
        <v>841</v>
      </c>
      <c r="C55" s="638">
        <v>2</v>
      </c>
      <c r="D55" s="638">
        <v>1</v>
      </c>
      <c r="E55" s="638">
        <v>1</v>
      </c>
      <c r="F55" s="638">
        <v>1</v>
      </c>
      <c r="G55" s="638">
        <v>28</v>
      </c>
      <c r="H55" s="638">
        <f t="shared" si="17"/>
        <v>56</v>
      </c>
      <c r="I55" s="638">
        <f t="shared" ref="I55:I56" si="18">35*14</f>
        <v>490</v>
      </c>
      <c r="J55" s="638">
        <v>455</v>
      </c>
      <c r="K55" s="638">
        <v>0</v>
      </c>
      <c r="L55" s="638">
        <f>I55-J55</f>
        <v>35</v>
      </c>
    </row>
    <row r="56" spans="1:12" ht="15.75" customHeight="1">
      <c r="A56" s="657" t="s">
        <v>454</v>
      </c>
      <c r="B56" s="638" t="s">
        <v>842</v>
      </c>
      <c r="C56" s="638">
        <v>2</v>
      </c>
      <c r="D56" s="638">
        <v>1</v>
      </c>
      <c r="E56" s="638">
        <v>1</v>
      </c>
      <c r="F56" s="638">
        <v>1</v>
      </c>
      <c r="G56" s="638">
        <v>28</v>
      </c>
      <c r="H56" s="638">
        <f t="shared" si="17"/>
        <v>56</v>
      </c>
      <c r="I56" s="638">
        <f t="shared" si="18"/>
        <v>490</v>
      </c>
      <c r="J56" s="638">
        <f>I56-L56</f>
        <v>140</v>
      </c>
      <c r="K56" s="638">
        <v>0</v>
      </c>
      <c r="L56" s="638">
        <f>35*10</f>
        <v>350</v>
      </c>
    </row>
    <row r="57" spans="1:12" ht="15.75" customHeight="1">
      <c r="A57" s="628">
        <v>3</v>
      </c>
      <c r="B57" s="629" t="s">
        <v>476</v>
      </c>
      <c r="C57" s="631">
        <f t="shared" ref="C57:L57" si="19">C58+C64</f>
        <v>12</v>
      </c>
      <c r="D57" s="631">
        <f t="shared" si="19"/>
        <v>4</v>
      </c>
      <c r="E57" s="631">
        <f t="shared" si="19"/>
        <v>4</v>
      </c>
      <c r="F57" s="631">
        <f t="shared" si="19"/>
        <v>4</v>
      </c>
      <c r="G57" s="631">
        <f t="shared" si="19"/>
        <v>4</v>
      </c>
      <c r="H57" s="631">
        <f t="shared" si="19"/>
        <v>12</v>
      </c>
      <c r="I57" s="631">
        <f t="shared" si="19"/>
        <v>200</v>
      </c>
      <c r="J57" s="631">
        <f t="shared" si="19"/>
        <v>200</v>
      </c>
      <c r="K57" s="631">
        <f t="shared" si="19"/>
        <v>0</v>
      </c>
      <c r="L57" s="631">
        <f t="shared" si="19"/>
        <v>0</v>
      </c>
    </row>
    <row r="58" spans="1:12" ht="15.75" customHeight="1">
      <c r="A58" s="628" t="s">
        <v>844</v>
      </c>
      <c r="B58" s="661" t="s">
        <v>838</v>
      </c>
      <c r="C58" s="631">
        <f t="shared" ref="C58:L58" si="20">SUM(C62:C63)</f>
        <v>6</v>
      </c>
      <c r="D58" s="631">
        <f t="shared" si="20"/>
        <v>2</v>
      </c>
      <c r="E58" s="631">
        <f t="shared" si="20"/>
        <v>2</v>
      </c>
      <c r="F58" s="631">
        <f t="shared" si="20"/>
        <v>2</v>
      </c>
      <c r="G58" s="631">
        <f t="shared" si="20"/>
        <v>2</v>
      </c>
      <c r="H58" s="631">
        <f t="shared" si="20"/>
        <v>6</v>
      </c>
      <c r="I58" s="631">
        <f t="shared" si="20"/>
        <v>100</v>
      </c>
      <c r="J58" s="631">
        <f t="shared" si="20"/>
        <v>100</v>
      </c>
      <c r="K58" s="631">
        <f t="shared" si="20"/>
        <v>0</v>
      </c>
      <c r="L58" s="631">
        <f t="shared" si="20"/>
        <v>0</v>
      </c>
    </row>
    <row r="59" spans="1:12" ht="15.75" customHeight="1">
      <c r="A59" s="658" t="s">
        <v>76</v>
      </c>
      <c r="B59" s="659" t="s">
        <v>477</v>
      </c>
      <c r="C59" s="660"/>
      <c r="D59" s="660"/>
      <c r="E59" s="660"/>
      <c r="F59" s="660"/>
      <c r="G59" s="660"/>
      <c r="H59" s="660"/>
      <c r="I59" s="655"/>
      <c r="J59" s="644"/>
      <c r="K59" s="644"/>
      <c r="L59" s="644"/>
    </row>
    <row r="60" spans="1:12" ht="15.75" customHeight="1">
      <c r="A60" s="662" t="s">
        <v>80</v>
      </c>
      <c r="B60" s="646" t="s">
        <v>481</v>
      </c>
      <c r="C60" s="660"/>
      <c r="D60" s="660"/>
      <c r="E60" s="660"/>
      <c r="F60" s="660"/>
      <c r="G60" s="660"/>
      <c r="H60" s="660"/>
      <c r="I60" s="655"/>
      <c r="J60" s="644"/>
      <c r="K60" s="644"/>
      <c r="L60" s="644"/>
    </row>
    <row r="61" spans="1:12" ht="15.75" customHeight="1">
      <c r="A61" s="662"/>
      <c r="B61" s="646" t="s">
        <v>845</v>
      </c>
      <c r="C61" s="660"/>
      <c r="D61" s="660"/>
      <c r="E61" s="660"/>
      <c r="F61" s="660"/>
      <c r="G61" s="660"/>
      <c r="H61" s="660"/>
      <c r="I61" s="655"/>
      <c r="J61" s="644"/>
      <c r="K61" s="644"/>
      <c r="L61" s="644"/>
    </row>
    <row r="62" spans="1:12" ht="15.75" customHeight="1">
      <c r="A62" s="657" t="s">
        <v>623</v>
      </c>
      <c r="B62" s="638" t="s">
        <v>846</v>
      </c>
      <c r="C62" s="638">
        <v>3</v>
      </c>
      <c r="D62" s="638">
        <v>1</v>
      </c>
      <c r="E62" s="638">
        <v>1</v>
      </c>
      <c r="F62" s="638">
        <v>1</v>
      </c>
      <c r="G62" s="638">
        <v>1</v>
      </c>
      <c r="H62" s="638">
        <v>3</v>
      </c>
      <c r="I62" s="638">
        <v>50</v>
      </c>
      <c r="J62" s="638">
        <f t="shared" ref="J62:J63" si="21">I62</f>
        <v>50</v>
      </c>
      <c r="K62" s="638">
        <v>0</v>
      </c>
      <c r="L62" s="638">
        <v>0</v>
      </c>
    </row>
    <row r="63" spans="1:12" ht="15.75" customHeight="1">
      <c r="A63" s="657" t="s">
        <v>625</v>
      </c>
      <c r="B63" s="638" t="s">
        <v>847</v>
      </c>
      <c r="C63" s="638">
        <v>3</v>
      </c>
      <c r="D63" s="638">
        <v>1</v>
      </c>
      <c r="E63" s="638">
        <v>1</v>
      </c>
      <c r="F63" s="638">
        <v>1</v>
      </c>
      <c r="G63" s="638">
        <v>1</v>
      </c>
      <c r="H63" s="638">
        <v>3</v>
      </c>
      <c r="I63" s="638">
        <v>50</v>
      </c>
      <c r="J63" s="638">
        <f t="shared" si="21"/>
        <v>50</v>
      </c>
      <c r="K63" s="638">
        <v>0</v>
      </c>
      <c r="L63" s="638">
        <v>0</v>
      </c>
    </row>
    <row r="64" spans="1:12" ht="15.75" customHeight="1">
      <c r="A64" s="662" t="s">
        <v>848</v>
      </c>
      <c r="B64" s="629" t="s">
        <v>843</v>
      </c>
      <c r="C64" s="631">
        <f t="shared" ref="C64:L64" si="22">SUM(C65:C66)</f>
        <v>6</v>
      </c>
      <c r="D64" s="631">
        <f t="shared" si="22"/>
        <v>2</v>
      </c>
      <c r="E64" s="631">
        <f t="shared" si="22"/>
        <v>2</v>
      </c>
      <c r="F64" s="631">
        <f t="shared" si="22"/>
        <v>2</v>
      </c>
      <c r="G64" s="631">
        <f t="shared" si="22"/>
        <v>2</v>
      </c>
      <c r="H64" s="631">
        <f t="shared" si="22"/>
        <v>6</v>
      </c>
      <c r="I64" s="631">
        <f t="shared" si="22"/>
        <v>100</v>
      </c>
      <c r="J64" s="631">
        <f t="shared" si="22"/>
        <v>100</v>
      </c>
      <c r="K64" s="631">
        <f t="shared" si="22"/>
        <v>0</v>
      </c>
      <c r="L64" s="631">
        <f t="shared" si="22"/>
        <v>0</v>
      </c>
    </row>
    <row r="65" spans="1:12" ht="15.75" customHeight="1">
      <c r="A65" s="657" t="s">
        <v>623</v>
      </c>
      <c r="B65" s="638" t="s">
        <v>849</v>
      </c>
      <c r="C65" s="638">
        <v>3</v>
      </c>
      <c r="D65" s="638">
        <v>1</v>
      </c>
      <c r="E65" s="638">
        <v>1</v>
      </c>
      <c r="F65" s="638">
        <v>1</v>
      </c>
      <c r="G65" s="638">
        <v>1</v>
      </c>
      <c r="H65" s="638">
        <v>3</v>
      </c>
      <c r="I65" s="638">
        <v>50</v>
      </c>
      <c r="J65" s="638">
        <f t="shared" ref="J65:J66" si="23">I65</f>
        <v>50</v>
      </c>
      <c r="K65" s="638">
        <v>0</v>
      </c>
      <c r="L65" s="638">
        <v>0</v>
      </c>
    </row>
    <row r="66" spans="1:12" ht="15.75" customHeight="1">
      <c r="A66" s="657" t="s">
        <v>625</v>
      </c>
      <c r="B66" s="638" t="s">
        <v>850</v>
      </c>
      <c r="C66" s="638">
        <v>3</v>
      </c>
      <c r="D66" s="638">
        <v>1</v>
      </c>
      <c r="E66" s="638">
        <v>1</v>
      </c>
      <c r="F66" s="638">
        <v>1</v>
      </c>
      <c r="G66" s="638">
        <v>1</v>
      </c>
      <c r="H66" s="638">
        <v>3</v>
      </c>
      <c r="I66" s="638">
        <v>50</v>
      </c>
      <c r="J66" s="638">
        <f t="shared" si="23"/>
        <v>50</v>
      </c>
      <c r="K66" s="638">
        <v>0</v>
      </c>
      <c r="L66" s="638">
        <v>0</v>
      </c>
    </row>
    <row r="67" spans="1:12" ht="15.75" customHeight="1">
      <c r="A67" s="628" t="s">
        <v>111</v>
      </c>
      <c r="B67" s="629" t="s">
        <v>405</v>
      </c>
      <c r="C67" s="637"/>
      <c r="D67" s="637"/>
      <c r="E67" s="637"/>
      <c r="F67" s="637"/>
      <c r="G67" s="637"/>
      <c r="H67" s="637"/>
      <c r="I67" s="663"/>
      <c r="J67" s="663"/>
      <c r="K67" s="663"/>
      <c r="L67" s="663"/>
    </row>
    <row r="68" spans="1:12" ht="15.75" customHeight="1">
      <c r="A68" s="628">
        <v>1</v>
      </c>
      <c r="B68" s="659" t="s">
        <v>406</v>
      </c>
      <c r="C68" s="664">
        <f t="shared" ref="C68:L68" si="24">C69+C75</f>
        <v>30</v>
      </c>
      <c r="D68" s="664">
        <f t="shared" si="24"/>
        <v>8</v>
      </c>
      <c r="E68" s="664">
        <f t="shared" si="24"/>
        <v>8</v>
      </c>
      <c r="F68" s="664">
        <f t="shared" si="24"/>
        <v>8</v>
      </c>
      <c r="G68" s="664">
        <f t="shared" si="24"/>
        <v>240</v>
      </c>
      <c r="H68" s="664">
        <f t="shared" si="24"/>
        <v>900</v>
      </c>
      <c r="I68" s="664">
        <f t="shared" si="24"/>
        <v>495</v>
      </c>
      <c r="J68" s="664">
        <f t="shared" si="24"/>
        <v>495</v>
      </c>
      <c r="K68" s="664">
        <f t="shared" si="24"/>
        <v>0</v>
      </c>
      <c r="L68" s="664">
        <f t="shared" si="24"/>
        <v>0</v>
      </c>
    </row>
    <row r="69" spans="1:12" ht="15.75" customHeight="1">
      <c r="A69" s="665" t="s">
        <v>807</v>
      </c>
      <c r="B69" s="666" t="s">
        <v>484</v>
      </c>
      <c r="C69" s="667">
        <f t="shared" ref="C69:L69" si="25">SUM(C71:C74)</f>
        <v>16</v>
      </c>
      <c r="D69" s="667">
        <f t="shared" si="25"/>
        <v>4</v>
      </c>
      <c r="E69" s="667">
        <f t="shared" si="25"/>
        <v>4</v>
      </c>
      <c r="F69" s="667">
        <f t="shared" si="25"/>
        <v>4</v>
      </c>
      <c r="G69" s="667">
        <f t="shared" si="25"/>
        <v>120</v>
      </c>
      <c r="H69" s="667">
        <f t="shared" si="25"/>
        <v>480</v>
      </c>
      <c r="I69" s="667">
        <f t="shared" si="25"/>
        <v>264</v>
      </c>
      <c r="J69" s="667">
        <f t="shared" si="25"/>
        <v>264</v>
      </c>
      <c r="K69" s="667">
        <f t="shared" si="25"/>
        <v>0</v>
      </c>
      <c r="L69" s="667">
        <f t="shared" si="25"/>
        <v>0</v>
      </c>
    </row>
    <row r="70" spans="1:12" ht="15.75" customHeight="1">
      <c r="A70" s="657" t="s">
        <v>76</v>
      </c>
      <c r="B70" s="638" t="s">
        <v>485</v>
      </c>
      <c r="C70" s="638"/>
      <c r="D70" s="638"/>
      <c r="E70" s="638"/>
      <c r="F70" s="638"/>
      <c r="G70" s="638"/>
      <c r="H70" s="638"/>
      <c r="I70" s="638"/>
      <c r="J70" s="638"/>
      <c r="K70" s="638"/>
      <c r="L70" s="638"/>
    </row>
    <row r="71" spans="1:12" ht="15.75" customHeight="1">
      <c r="A71" s="657" t="s">
        <v>382</v>
      </c>
      <c r="B71" s="638" t="s">
        <v>829</v>
      </c>
      <c r="C71" s="638">
        <v>4</v>
      </c>
      <c r="D71" s="638">
        <v>1</v>
      </c>
      <c r="E71" s="638">
        <v>1</v>
      </c>
      <c r="F71" s="638">
        <v>1</v>
      </c>
      <c r="G71" s="638">
        <v>30</v>
      </c>
      <c r="H71" s="638">
        <f t="shared" ref="H71:H74" si="26">C71*D71*G71</f>
        <v>120</v>
      </c>
      <c r="I71" s="638">
        <f t="shared" ref="I71:I74" si="27">C71*E71*F71*16.5</f>
        <v>66</v>
      </c>
      <c r="J71" s="638">
        <f t="shared" ref="J71:J74" si="28">I71</f>
        <v>66</v>
      </c>
      <c r="K71" s="638">
        <v>0</v>
      </c>
      <c r="L71" s="638">
        <v>0</v>
      </c>
    </row>
    <row r="72" spans="1:12" ht="15.75" customHeight="1">
      <c r="A72" s="657" t="s">
        <v>384</v>
      </c>
      <c r="B72" s="638" t="s">
        <v>851</v>
      </c>
      <c r="C72" s="638">
        <v>5</v>
      </c>
      <c r="D72" s="638">
        <v>1</v>
      </c>
      <c r="E72" s="638">
        <v>1</v>
      </c>
      <c r="F72" s="638">
        <v>1</v>
      </c>
      <c r="G72" s="638">
        <v>30</v>
      </c>
      <c r="H72" s="638">
        <f t="shared" si="26"/>
        <v>150</v>
      </c>
      <c r="I72" s="638">
        <f t="shared" si="27"/>
        <v>82.5</v>
      </c>
      <c r="J72" s="638">
        <f t="shared" si="28"/>
        <v>82.5</v>
      </c>
      <c r="K72" s="638">
        <v>0</v>
      </c>
      <c r="L72" s="638">
        <v>0</v>
      </c>
    </row>
    <row r="73" spans="1:12" ht="15.75" customHeight="1">
      <c r="A73" s="657" t="s">
        <v>385</v>
      </c>
      <c r="B73" s="638" t="s">
        <v>831</v>
      </c>
      <c r="C73" s="638">
        <v>4</v>
      </c>
      <c r="D73" s="638">
        <v>1</v>
      </c>
      <c r="E73" s="638">
        <v>1</v>
      </c>
      <c r="F73" s="638">
        <v>1</v>
      </c>
      <c r="G73" s="638">
        <v>30</v>
      </c>
      <c r="H73" s="638">
        <f t="shared" si="26"/>
        <v>120</v>
      </c>
      <c r="I73" s="638">
        <f t="shared" si="27"/>
        <v>66</v>
      </c>
      <c r="J73" s="638">
        <f t="shared" si="28"/>
        <v>66</v>
      </c>
      <c r="K73" s="638">
        <v>0</v>
      </c>
      <c r="L73" s="638">
        <v>0</v>
      </c>
    </row>
    <row r="74" spans="1:12" ht="15.75" customHeight="1">
      <c r="A74" s="657" t="s">
        <v>386</v>
      </c>
      <c r="B74" s="638" t="s">
        <v>830</v>
      </c>
      <c r="C74" s="638">
        <v>3</v>
      </c>
      <c r="D74" s="638">
        <v>1</v>
      </c>
      <c r="E74" s="638">
        <v>1</v>
      </c>
      <c r="F74" s="638">
        <v>1</v>
      </c>
      <c r="G74" s="638">
        <v>30</v>
      </c>
      <c r="H74" s="638">
        <f t="shared" si="26"/>
        <v>90</v>
      </c>
      <c r="I74" s="638">
        <f t="shared" si="27"/>
        <v>49.5</v>
      </c>
      <c r="J74" s="638">
        <f t="shared" si="28"/>
        <v>49.5</v>
      </c>
      <c r="K74" s="638">
        <v>0</v>
      </c>
      <c r="L74" s="638">
        <v>0</v>
      </c>
    </row>
    <row r="75" spans="1:12" ht="15.75" customHeight="1">
      <c r="A75" s="645" t="s">
        <v>403</v>
      </c>
      <c r="B75" s="659" t="s">
        <v>843</v>
      </c>
      <c r="C75" s="664">
        <f t="shared" ref="C75:L75" si="29">SUM(C76:C79)</f>
        <v>14</v>
      </c>
      <c r="D75" s="664">
        <f t="shared" si="29"/>
        <v>4</v>
      </c>
      <c r="E75" s="664">
        <f t="shared" si="29"/>
        <v>4</v>
      </c>
      <c r="F75" s="664">
        <f t="shared" si="29"/>
        <v>4</v>
      </c>
      <c r="G75" s="664">
        <f t="shared" si="29"/>
        <v>120</v>
      </c>
      <c r="H75" s="664">
        <f t="shared" si="29"/>
        <v>420</v>
      </c>
      <c r="I75" s="664">
        <f t="shared" si="29"/>
        <v>231</v>
      </c>
      <c r="J75" s="664">
        <f t="shared" si="29"/>
        <v>231</v>
      </c>
      <c r="K75" s="664">
        <f t="shared" si="29"/>
        <v>0</v>
      </c>
      <c r="L75" s="664">
        <f t="shared" si="29"/>
        <v>0</v>
      </c>
    </row>
    <row r="76" spans="1:12" ht="15.75" customHeight="1">
      <c r="A76" s="657" t="s">
        <v>387</v>
      </c>
      <c r="B76" s="638" t="s">
        <v>834</v>
      </c>
      <c r="C76" s="638">
        <v>4</v>
      </c>
      <c r="D76" s="638">
        <v>1</v>
      </c>
      <c r="E76" s="638">
        <v>1</v>
      </c>
      <c r="F76" s="638">
        <v>1</v>
      </c>
      <c r="G76" s="638">
        <v>30</v>
      </c>
      <c r="H76" s="638">
        <f t="shared" ref="H76:H79" si="30">C76*D76*G76</f>
        <v>120</v>
      </c>
      <c r="I76" s="638">
        <f t="shared" ref="I76:I79" si="31">C76*E76*F76*16.5</f>
        <v>66</v>
      </c>
      <c r="J76" s="638">
        <f t="shared" ref="J76:J79" si="32">I76</f>
        <v>66</v>
      </c>
      <c r="K76" s="638">
        <v>0</v>
      </c>
      <c r="L76" s="638">
        <v>0</v>
      </c>
    </row>
    <row r="77" spans="1:12" ht="15.75" customHeight="1">
      <c r="A77" s="657" t="s">
        <v>388</v>
      </c>
      <c r="B77" s="638" t="s">
        <v>835</v>
      </c>
      <c r="C77" s="638">
        <v>4</v>
      </c>
      <c r="D77" s="638">
        <v>1</v>
      </c>
      <c r="E77" s="638">
        <v>1</v>
      </c>
      <c r="F77" s="638">
        <v>1</v>
      </c>
      <c r="G77" s="638">
        <v>30</v>
      </c>
      <c r="H77" s="638">
        <f t="shared" si="30"/>
        <v>120</v>
      </c>
      <c r="I77" s="638">
        <f t="shared" si="31"/>
        <v>66</v>
      </c>
      <c r="J77" s="638">
        <f t="shared" si="32"/>
        <v>66</v>
      </c>
      <c r="K77" s="638">
        <v>0</v>
      </c>
      <c r="L77" s="638">
        <v>0</v>
      </c>
    </row>
    <row r="78" spans="1:12" ht="15.75" customHeight="1">
      <c r="A78" s="657" t="s">
        <v>389</v>
      </c>
      <c r="B78" s="638" t="s">
        <v>817</v>
      </c>
      <c r="C78" s="638">
        <v>4</v>
      </c>
      <c r="D78" s="638">
        <v>1</v>
      </c>
      <c r="E78" s="638">
        <v>1</v>
      </c>
      <c r="F78" s="638">
        <v>1</v>
      </c>
      <c r="G78" s="638">
        <v>30</v>
      </c>
      <c r="H78" s="638">
        <f t="shared" si="30"/>
        <v>120</v>
      </c>
      <c r="I78" s="638">
        <f t="shared" si="31"/>
        <v>66</v>
      </c>
      <c r="J78" s="638">
        <f t="shared" si="32"/>
        <v>66</v>
      </c>
      <c r="K78" s="638">
        <v>0</v>
      </c>
      <c r="L78" s="638">
        <v>0</v>
      </c>
    </row>
    <row r="79" spans="1:12" ht="15.75" customHeight="1">
      <c r="A79" s="657" t="s">
        <v>390</v>
      </c>
      <c r="B79" s="638" t="s">
        <v>852</v>
      </c>
      <c r="C79" s="638">
        <v>2</v>
      </c>
      <c r="D79" s="638">
        <v>1</v>
      </c>
      <c r="E79" s="638">
        <v>1</v>
      </c>
      <c r="F79" s="638">
        <v>1</v>
      </c>
      <c r="G79" s="638">
        <v>30</v>
      </c>
      <c r="H79" s="638">
        <f t="shared" si="30"/>
        <v>60</v>
      </c>
      <c r="I79" s="638">
        <f t="shared" si="31"/>
        <v>33</v>
      </c>
      <c r="J79" s="638">
        <f t="shared" si="32"/>
        <v>33</v>
      </c>
      <c r="K79" s="638">
        <v>0</v>
      </c>
      <c r="L79" s="638">
        <v>0</v>
      </c>
    </row>
    <row r="80" spans="1:12" ht="15.75" customHeight="1">
      <c r="A80" s="645" t="s">
        <v>78</v>
      </c>
      <c r="B80" s="646" t="s">
        <v>486</v>
      </c>
      <c r="C80" s="637"/>
      <c r="D80" s="637"/>
      <c r="E80" s="637"/>
      <c r="F80" s="637"/>
      <c r="G80" s="637"/>
      <c r="H80" s="637"/>
      <c r="I80" s="655"/>
      <c r="J80" s="644"/>
      <c r="K80" s="644"/>
      <c r="L80" s="644"/>
    </row>
    <row r="81" spans="1:12" ht="15.75" customHeight="1">
      <c r="A81" s="628">
        <v>2</v>
      </c>
      <c r="B81" s="629" t="s">
        <v>410</v>
      </c>
      <c r="C81" s="637"/>
      <c r="D81" s="637"/>
      <c r="E81" s="637"/>
      <c r="F81" s="637"/>
      <c r="G81" s="637"/>
      <c r="H81" s="637"/>
      <c r="I81" s="655"/>
      <c r="J81" s="644"/>
      <c r="K81" s="644"/>
      <c r="L81" s="644"/>
    </row>
    <row r="82" spans="1:12" ht="15.75" customHeight="1">
      <c r="A82" s="628" t="s">
        <v>76</v>
      </c>
      <c r="B82" s="659" t="s">
        <v>488</v>
      </c>
      <c r="C82" s="637"/>
      <c r="D82" s="637"/>
      <c r="E82" s="637"/>
      <c r="F82" s="637"/>
      <c r="G82" s="637"/>
      <c r="H82" s="637"/>
      <c r="I82" s="655"/>
      <c r="J82" s="644"/>
      <c r="K82" s="644"/>
      <c r="L82" s="644"/>
    </row>
    <row r="83" spans="1:12" ht="15.75" customHeight="1">
      <c r="A83" s="668" t="s">
        <v>853</v>
      </c>
      <c r="B83" s="629" t="s">
        <v>494</v>
      </c>
      <c r="C83" s="669"/>
      <c r="D83" s="669"/>
      <c r="E83" s="669"/>
      <c r="F83" s="669"/>
      <c r="G83" s="669"/>
      <c r="H83" s="669"/>
      <c r="I83" s="670"/>
      <c r="J83" s="671"/>
      <c r="K83" s="671"/>
      <c r="L83" s="671"/>
    </row>
    <row r="84" spans="1:12" ht="15.75" customHeight="1">
      <c r="A84" s="668" t="s">
        <v>854</v>
      </c>
      <c r="B84" s="629" t="s">
        <v>495</v>
      </c>
      <c r="C84" s="672">
        <f t="shared" ref="C84:L84" si="33">C85+C87</f>
        <v>2</v>
      </c>
      <c r="D84" s="672">
        <f t="shared" si="33"/>
        <v>0</v>
      </c>
      <c r="E84" s="672">
        <f t="shared" si="33"/>
        <v>2</v>
      </c>
      <c r="F84" s="672">
        <f t="shared" si="33"/>
        <v>0</v>
      </c>
      <c r="G84" s="672">
        <f t="shared" si="33"/>
        <v>0</v>
      </c>
      <c r="H84" s="672">
        <f t="shared" si="33"/>
        <v>0</v>
      </c>
      <c r="I84" s="672">
        <f t="shared" si="33"/>
        <v>244</v>
      </c>
      <c r="J84" s="672">
        <f t="shared" si="33"/>
        <v>244</v>
      </c>
      <c r="K84" s="672">
        <f t="shared" si="33"/>
        <v>0</v>
      </c>
      <c r="L84" s="672">
        <f t="shared" si="33"/>
        <v>0</v>
      </c>
    </row>
    <row r="85" spans="1:12" ht="15.75" customHeight="1">
      <c r="A85" s="665" t="s">
        <v>807</v>
      </c>
      <c r="B85" s="666" t="s">
        <v>484</v>
      </c>
      <c r="C85" s="669">
        <v>1</v>
      </c>
      <c r="D85" s="669"/>
      <c r="E85" s="669">
        <v>1</v>
      </c>
      <c r="F85" s="669"/>
      <c r="G85" s="669"/>
      <c r="H85" s="669"/>
      <c r="I85" s="672">
        <f t="shared" ref="I85:L85" si="34">I86</f>
        <v>84</v>
      </c>
      <c r="J85" s="672">
        <f t="shared" si="34"/>
        <v>84</v>
      </c>
      <c r="K85" s="672">
        <f t="shared" si="34"/>
        <v>0</v>
      </c>
      <c r="L85" s="672">
        <f t="shared" si="34"/>
        <v>0</v>
      </c>
    </row>
    <row r="86" spans="1:12" ht="15.75" customHeight="1">
      <c r="A86" s="673"/>
      <c r="B86" s="674" t="s">
        <v>855</v>
      </c>
      <c r="C86" s="669">
        <v>1</v>
      </c>
      <c r="D86" s="669"/>
      <c r="E86" s="669">
        <v>1</v>
      </c>
      <c r="F86" s="669"/>
      <c r="G86" s="669"/>
      <c r="H86" s="669"/>
      <c r="I86" s="670">
        <v>84</v>
      </c>
      <c r="J86" s="671">
        <f>I86</f>
        <v>84</v>
      </c>
      <c r="K86" s="671">
        <v>0</v>
      </c>
      <c r="L86" s="671">
        <v>0</v>
      </c>
    </row>
    <row r="87" spans="1:12" ht="15.75" customHeight="1">
      <c r="A87" s="645" t="s">
        <v>403</v>
      </c>
      <c r="B87" s="659" t="s">
        <v>843</v>
      </c>
      <c r="C87" s="675">
        <v>1</v>
      </c>
      <c r="D87" s="675"/>
      <c r="E87" s="675">
        <v>1</v>
      </c>
      <c r="F87" s="675"/>
      <c r="G87" s="675"/>
      <c r="H87" s="675"/>
      <c r="I87" s="672">
        <f t="shared" ref="I87:L87" si="35">I88</f>
        <v>160</v>
      </c>
      <c r="J87" s="672">
        <f t="shared" si="35"/>
        <v>160</v>
      </c>
      <c r="K87" s="672">
        <f t="shared" si="35"/>
        <v>0</v>
      </c>
      <c r="L87" s="672">
        <f t="shared" si="35"/>
        <v>0</v>
      </c>
    </row>
    <row r="88" spans="1:12" ht="15.75" customHeight="1">
      <c r="A88" s="657"/>
      <c r="B88" s="638" t="s">
        <v>856</v>
      </c>
      <c r="C88" s="638">
        <v>1</v>
      </c>
      <c r="D88" s="638"/>
      <c r="E88" s="638">
        <v>1</v>
      </c>
      <c r="F88" s="638"/>
      <c r="G88" s="638"/>
      <c r="H88" s="638"/>
      <c r="I88" s="638">
        <v>160</v>
      </c>
      <c r="J88" s="638">
        <v>160</v>
      </c>
      <c r="K88" s="638">
        <v>0</v>
      </c>
      <c r="L88" s="638">
        <v>0</v>
      </c>
    </row>
    <row r="89" spans="1:12" ht="15.75" customHeight="1"/>
    <row r="90" spans="1:12" ht="15.75" customHeight="1"/>
    <row r="91" spans="1:12" ht="15.75" customHeight="1"/>
    <row r="92" spans="1:12" ht="15.75" customHeight="1"/>
    <row r="93" spans="1:12" ht="15.75" customHeight="1"/>
    <row r="94" spans="1:12" ht="15.75" customHeight="1"/>
    <row r="95" spans="1:12" ht="15.75" customHeight="1"/>
    <row r="96" spans="1:12"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7">
    <mergeCell ref="A4:L4"/>
    <mergeCell ref="A5:L5"/>
    <mergeCell ref="H7:H8"/>
    <mergeCell ref="I7:I8"/>
    <mergeCell ref="J7:L7"/>
    <mergeCell ref="A7:A8"/>
    <mergeCell ref="B7:B8"/>
    <mergeCell ref="C7:C8"/>
    <mergeCell ref="D7:D8"/>
    <mergeCell ref="E7:E8"/>
    <mergeCell ref="F7:F8"/>
    <mergeCell ref="G7:G8"/>
    <mergeCell ref="A1:C1"/>
    <mergeCell ref="J1:L1"/>
    <mergeCell ref="A2:C2"/>
    <mergeCell ref="J2:L2"/>
    <mergeCell ref="A3:L3"/>
  </mergeCells>
  <conditionalFormatting sqref="I5:L5 J2:L2">
    <cfRule type="notContainsBlanks" dxfId="3" priority="1">
      <formula>LEN(TRIM(I5))&gt;0</formula>
    </cfRule>
  </conditionalFormatting>
  <conditionalFormatting sqref="A5">
    <cfRule type="notContainsBlanks" dxfId="2" priority="2">
      <formula>LEN(TRIM(A5))&gt;0</formula>
    </cfRule>
  </conditionalFormatting>
  <conditionalFormatting sqref="B5">
    <cfRule type="notContainsBlanks" dxfId="1" priority="3">
      <formula>LEN(TRIM(B5))&gt;0</formula>
    </cfRule>
  </conditionalFormatting>
  <conditionalFormatting sqref="C5:H5">
    <cfRule type="notContainsBlanks" dxfId="0" priority="4">
      <formula>LEN(TRIM(C5))&gt;0</formula>
    </cfRule>
  </conditionalFormatting>
  <pageMargins left="0.7" right="0.7" top="0.75" bottom="0.75" header="0" footer="0"/>
  <pageSetup orientation="landscape"/>
  <legacy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Z1000"/>
  <sheetViews>
    <sheetView workbookViewId="0"/>
  </sheetViews>
  <sheetFormatPr defaultColWidth="14.42578125" defaultRowHeight="15" customHeight="1"/>
  <cols>
    <col min="1" max="1" width="4.85546875" customWidth="1"/>
    <col min="2" max="2" width="39.42578125" customWidth="1"/>
    <col min="3" max="3" width="10.7109375" customWidth="1"/>
    <col min="4" max="4" width="22" customWidth="1"/>
    <col min="5" max="5" width="11.42578125" customWidth="1"/>
    <col min="6" max="7" width="14.42578125" customWidth="1"/>
    <col min="8" max="8" width="15.140625" customWidth="1"/>
    <col min="9" max="9" width="12.85546875" customWidth="1"/>
    <col min="10" max="10" width="13.7109375" customWidth="1"/>
    <col min="11" max="11" width="8.42578125" customWidth="1"/>
    <col min="12" max="12" width="6.85546875" customWidth="1"/>
    <col min="13" max="13" width="22" customWidth="1"/>
    <col min="14" max="26" width="8.85546875" customWidth="1"/>
  </cols>
  <sheetData>
    <row r="1" spans="1:26" ht="14.25" customHeight="1">
      <c r="A1" s="1536" t="s">
        <v>353</v>
      </c>
      <c r="B1" s="1517"/>
      <c r="C1" s="1517"/>
      <c r="D1" s="28"/>
      <c r="E1" s="28"/>
      <c r="F1" s="28"/>
      <c r="G1" s="28"/>
      <c r="H1" s="28"/>
      <c r="I1" s="402"/>
      <c r="J1" s="1585"/>
      <c r="K1" s="1517"/>
      <c r="L1" s="1517"/>
      <c r="M1" s="98"/>
      <c r="N1" s="98"/>
      <c r="O1" s="98"/>
      <c r="P1" s="98"/>
      <c r="Q1" s="98"/>
    </row>
    <row r="2" spans="1:26">
      <c r="A2" s="1555" t="s">
        <v>857</v>
      </c>
      <c r="B2" s="1517"/>
      <c r="C2" s="1517"/>
      <c r="D2" s="187"/>
      <c r="E2" s="187"/>
      <c r="F2" s="187"/>
      <c r="G2" s="187"/>
      <c r="H2" s="187"/>
      <c r="I2" s="402"/>
      <c r="J2" s="1585"/>
      <c r="K2" s="1517"/>
      <c r="L2" s="1517"/>
      <c r="M2" s="98"/>
      <c r="N2" s="98"/>
      <c r="O2" s="98"/>
      <c r="P2" s="98"/>
      <c r="Q2" s="98"/>
    </row>
    <row r="3" spans="1:26" ht="30" customHeight="1">
      <c r="A3" s="1518" t="s">
        <v>415</v>
      </c>
      <c r="B3" s="1517"/>
      <c r="C3" s="1517"/>
      <c r="D3" s="1517"/>
      <c r="E3" s="1517"/>
      <c r="F3" s="1517"/>
      <c r="G3" s="1517"/>
      <c r="H3" s="1517"/>
      <c r="I3" s="1517"/>
      <c r="J3" s="1517"/>
      <c r="K3" s="1517"/>
      <c r="L3" s="1517"/>
      <c r="M3" s="98"/>
      <c r="N3" s="98"/>
      <c r="O3" s="98"/>
      <c r="P3" s="98"/>
      <c r="Q3" s="98"/>
    </row>
    <row r="4" spans="1:26" ht="30" customHeight="1">
      <c r="A4" s="1562" t="s">
        <v>416</v>
      </c>
      <c r="B4" s="1517"/>
      <c r="C4" s="1517"/>
      <c r="D4" s="1517"/>
      <c r="E4" s="1517"/>
      <c r="F4" s="1517"/>
      <c r="G4" s="1517"/>
      <c r="H4" s="1517"/>
      <c r="I4" s="1517"/>
      <c r="J4" s="1517"/>
      <c r="K4" s="1517"/>
      <c r="L4" s="1517"/>
      <c r="M4" s="98"/>
      <c r="N4" s="98"/>
      <c r="O4" s="98"/>
      <c r="P4" s="98"/>
      <c r="Q4" s="98"/>
    </row>
    <row r="5" spans="1:26" ht="30" customHeight="1">
      <c r="A5" s="1558" t="s">
        <v>342</v>
      </c>
      <c r="B5" s="1517"/>
      <c r="C5" s="1517"/>
      <c r="D5" s="1517"/>
      <c r="E5" s="1517"/>
      <c r="F5" s="1517"/>
      <c r="G5" s="1517"/>
      <c r="H5" s="1517"/>
      <c r="I5" s="1517"/>
      <c r="J5" s="1517"/>
      <c r="K5" s="1517"/>
      <c r="L5" s="1517"/>
      <c r="M5" s="98"/>
      <c r="N5" s="98"/>
      <c r="O5" s="98"/>
      <c r="P5" s="98"/>
      <c r="Q5" s="98"/>
    </row>
    <row r="6" spans="1:26">
      <c r="A6" s="103"/>
      <c r="B6" s="103"/>
      <c r="C6" s="303"/>
      <c r="D6" s="303"/>
      <c r="E6" s="303"/>
      <c r="F6" s="303"/>
      <c r="G6" s="303"/>
      <c r="H6" s="303"/>
      <c r="I6" s="303"/>
      <c r="J6" s="103"/>
      <c r="K6" s="103"/>
      <c r="L6" s="103"/>
      <c r="M6" s="98"/>
      <c r="N6" s="98"/>
      <c r="O6" s="98"/>
      <c r="P6" s="98"/>
      <c r="Q6" s="98"/>
    </row>
    <row r="7" spans="1:26" ht="122.25" customHeight="1">
      <c r="A7" s="1586" t="s">
        <v>6</v>
      </c>
      <c r="B7" s="1579" t="s">
        <v>356</v>
      </c>
      <c r="C7" s="1579" t="s">
        <v>357</v>
      </c>
      <c r="D7" s="1566" t="s">
        <v>507</v>
      </c>
      <c r="E7" s="1564" t="s">
        <v>359</v>
      </c>
      <c r="F7" s="1564" t="s">
        <v>360</v>
      </c>
      <c r="G7" s="1564" t="s">
        <v>420</v>
      </c>
      <c r="H7" s="1574" t="s">
        <v>362</v>
      </c>
      <c r="I7" s="1575" t="s">
        <v>343</v>
      </c>
      <c r="J7" s="1571" t="s">
        <v>421</v>
      </c>
      <c r="K7" s="1572"/>
      <c r="L7" s="1573"/>
      <c r="M7" s="98"/>
      <c r="N7" s="98"/>
      <c r="O7" s="98"/>
      <c r="P7" s="98"/>
      <c r="Q7" s="98"/>
      <c r="R7" s="129"/>
      <c r="S7" s="129"/>
      <c r="T7" s="129"/>
      <c r="U7" s="129"/>
      <c r="V7" s="129"/>
      <c r="W7" s="129"/>
      <c r="X7" s="129"/>
      <c r="Y7" s="129"/>
      <c r="Z7" s="129"/>
    </row>
    <row r="8" spans="1:26" ht="55.5" customHeight="1">
      <c r="A8" s="1587"/>
      <c r="B8" s="1522"/>
      <c r="C8" s="1522"/>
      <c r="D8" s="1565"/>
      <c r="E8" s="1565"/>
      <c r="F8" s="1565"/>
      <c r="G8" s="1565"/>
      <c r="H8" s="1565"/>
      <c r="I8" s="1565"/>
      <c r="J8" s="136" t="s">
        <v>364</v>
      </c>
      <c r="K8" s="136" t="s">
        <v>365</v>
      </c>
      <c r="L8" s="136" t="s">
        <v>366</v>
      </c>
      <c r="M8" s="98"/>
      <c r="N8" s="98"/>
      <c r="O8" s="98"/>
      <c r="P8" s="98"/>
      <c r="Q8" s="98"/>
      <c r="R8" s="129"/>
      <c r="S8" s="129"/>
      <c r="T8" s="129"/>
      <c r="U8" s="129"/>
      <c r="V8" s="129"/>
      <c r="W8" s="129"/>
      <c r="X8" s="129"/>
      <c r="Y8" s="129"/>
      <c r="Z8" s="129"/>
    </row>
    <row r="9" spans="1:26" ht="30" customHeight="1">
      <c r="A9" s="305" t="s">
        <v>368</v>
      </c>
      <c r="B9" s="306" t="s">
        <v>369</v>
      </c>
      <c r="C9" s="306" t="s">
        <v>370</v>
      </c>
      <c r="D9" s="252" t="s">
        <v>371</v>
      </c>
      <c r="E9" s="253" t="s">
        <v>372</v>
      </c>
      <c r="F9" s="253" t="s">
        <v>373</v>
      </c>
      <c r="G9" s="253" t="s">
        <v>374</v>
      </c>
      <c r="H9" s="254" t="s">
        <v>375</v>
      </c>
      <c r="I9" s="405" t="s">
        <v>511</v>
      </c>
      <c r="J9" s="253" t="s">
        <v>377</v>
      </c>
      <c r="K9" s="253" t="s">
        <v>378</v>
      </c>
      <c r="L9" s="255">
        <v>-12</v>
      </c>
      <c r="M9" s="310"/>
      <c r="N9" s="310"/>
      <c r="O9" s="310"/>
      <c r="P9" s="310"/>
      <c r="Q9" s="310"/>
      <c r="R9" s="311"/>
      <c r="S9" s="311"/>
      <c r="T9" s="311"/>
      <c r="U9" s="311"/>
      <c r="V9" s="311"/>
      <c r="W9" s="311"/>
      <c r="X9" s="311"/>
      <c r="Y9" s="311"/>
      <c r="Z9" s="311"/>
    </row>
    <row r="10" spans="1:26" ht="17.25" customHeight="1">
      <c r="A10" s="312" t="s">
        <v>19</v>
      </c>
      <c r="B10" s="482" t="s">
        <v>732</v>
      </c>
      <c r="C10" s="408"/>
      <c r="D10" s="408"/>
      <c r="E10" s="408"/>
      <c r="F10" s="408"/>
      <c r="G10" s="408"/>
      <c r="H10" s="408"/>
      <c r="I10" s="408"/>
      <c r="J10" s="407"/>
      <c r="K10" s="407"/>
      <c r="L10" s="407"/>
      <c r="M10" s="98"/>
      <c r="N10" s="98"/>
      <c r="O10" s="98"/>
      <c r="P10" s="98"/>
      <c r="Q10" s="98"/>
      <c r="R10" s="129"/>
      <c r="S10" s="129"/>
      <c r="T10" s="129"/>
      <c r="U10" s="129"/>
      <c r="V10" s="129"/>
      <c r="W10" s="129"/>
      <c r="X10" s="129"/>
      <c r="Y10" s="129"/>
      <c r="Z10" s="129"/>
    </row>
    <row r="11" spans="1:26" ht="40.5" customHeight="1">
      <c r="A11" s="676" t="s">
        <v>71</v>
      </c>
      <c r="B11" s="677" t="s">
        <v>380</v>
      </c>
      <c r="C11" s="678">
        <f t="shared" ref="C11:L11" si="0">C12+C46+C70</f>
        <v>158</v>
      </c>
      <c r="D11" s="678">
        <f t="shared" si="0"/>
        <v>49</v>
      </c>
      <c r="E11" s="678">
        <f t="shared" si="0"/>
        <v>59</v>
      </c>
      <c r="F11" s="678">
        <f t="shared" si="0"/>
        <v>48.600000000000009</v>
      </c>
      <c r="G11" s="678">
        <f t="shared" si="0"/>
        <v>1301</v>
      </c>
      <c r="H11" s="678">
        <f t="shared" si="0"/>
        <v>3884.4</v>
      </c>
      <c r="I11" s="678">
        <f t="shared" si="0"/>
        <v>5042</v>
      </c>
      <c r="J11" s="678">
        <f t="shared" si="0"/>
        <v>4040.3499999999995</v>
      </c>
      <c r="K11" s="678">
        <f t="shared" si="0"/>
        <v>822.25</v>
      </c>
      <c r="L11" s="678">
        <f t="shared" si="0"/>
        <v>120</v>
      </c>
      <c r="M11" s="679"/>
      <c r="N11" s="679"/>
      <c r="O11" s="679"/>
      <c r="P11" s="679"/>
      <c r="Q11" s="679"/>
      <c r="R11" s="680"/>
      <c r="S11" s="680"/>
      <c r="T11" s="680"/>
      <c r="U11" s="680"/>
      <c r="V11" s="680"/>
      <c r="W11" s="680"/>
      <c r="X11" s="680"/>
      <c r="Y11" s="680"/>
      <c r="Z11" s="680"/>
    </row>
    <row r="12" spans="1:26" ht="17.25" customHeight="1">
      <c r="A12" s="681">
        <v>1</v>
      </c>
      <c r="B12" s="682" t="s">
        <v>346</v>
      </c>
      <c r="C12" s="683">
        <f t="shared" ref="C12:L12" si="1">C13+C44</f>
        <v>104</v>
      </c>
      <c r="D12" s="683">
        <f t="shared" si="1"/>
        <v>31</v>
      </c>
      <c r="E12" s="683">
        <f t="shared" si="1"/>
        <v>41</v>
      </c>
      <c r="F12" s="683">
        <f t="shared" si="1"/>
        <v>26.600000000000012</v>
      </c>
      <c r="G12" s="683">
        <f t="shared" si="1"/>
        <v>1144</v>
      </c>
      <c r="H12" s="683">
        <f t="shared" si="1"/>
        <v>3623.4</v>
      </c>
      <c r="I12" s="683">
        <f t="shared" si="1"/>
        <v>1930.4999999999998</v>
      </c>
      <c r="J12" s="683">
        <f t="shared" si="1"/>
        <v>1656.5999999999997</v>
      </c>
      <c r="K12" s="683">
        <f t="shared" si="1"/>
        <v>214.5</v>
      </c>
      <c r="L12" s="683">
        <f t="shared" si="1"/>
        <v>0</v>
      </c>
      <c r="M12" s="684"/>
      <c r="N12" s="684"/>
      <c r="O12" s="684"/>
      <c r="P12" s="684"/>
      <c r="Q12" s="684"/>
      <c r="R12" s="685"/>
      <c r="S12" s="685"/>
      <c r="T12" s="685"/>
      <c r="U12" s="685"/>
      <c r="V12" s="685"/>
      <c r="W12" s="685"/>
      <c r="X12" s="685"/>
      <c r="Y12" s="685"/>
      <c r="Z12" s="685"/>
    </row>
    <row r="13" spans="1:26" ht="15.75" customHeight="1">
      <c r="A13" s="421" t="s">
        <v>76</v>
      </c>
      <c r="B13" s="422" t="s">
        <v>858</v>
      </c>
      <c r="C13" s="423">
        <f t="shared" ref="C13:K13" si="2">SUM(C14:C43)</f>
        <v>103</v>
      </c>
      <c r="D13" s="423">
        <f t="shared" si="2"/>
        <v>30</v>
      </c>
      <c r="E13" s="423">
        <f t="shared" si="2"/>
        <v>40</v>
      </c>
      <c r="F13" s="423">
        <f t="shared" si="2"/>
        <v>26.000000000000011</v>
      </c>
      <c r="G13" s="423">
        <f t="shared" si="2"/>
        <v>1138</v>
      </c>
      <c r="H13" s="423">
        <f t="shared" si="2"/>
        <v>3621</v>
      </c>
      <c r="I13" s="423">
        <f t="shared" si="2"/>
        <v>1920.5999999999997</v>
      </c>
      <c r="J13" s="423">
        <f t="shared" si="2"/>
        <v>1656.5999999999997</v>
      </c>
      <c r="K13" s="423">
        <f t="shared" si="2"/>
        <v>214.5</v>
      </c>
      <c r="L13" s="420"/>
      <c r="M13" s="329"/>
      <c r="N13" s="329"/>
      <c r="O13" s="329"/>
      <c r="P13" s="329"/>
      <c r="Q13" s="329"/>
      <c r="R13" s="330"/>
      <c r="S13" s="330"/>
      <c r="T13" s="330"/>
      <c r="U13" s="330"/>
      <c r="V13" s="330"/>
      <c r="W13" s="330"/>
      <c r="X13" s="330"/>
      <c r="Y13" s="330"/>
      <c r="Z13" s="330"/>
    </row>
    <row r="14" spans="1:26">
      <c r="A14" s="472" t="s">
        <v>382</v>
      </c>
      <c r="B14" s="444" t="s">
        <v>859</v>
      </c>
      <c r="C14" s="445">
        <v>3</v>
      </c>
      <c r="D14" s="445">
        <v>1</v>
      </c>
      <c r="E14" s="445">
        <v>1</v>
      </c>
      <c r="F14" s="445">
        <v>0.6</v>
      </c>
      <c r="G14" s="445">
        <v>6</v>
      </c>
      <c r="H14" s="445">
        <v>18</v>
      </c>
      <c r="I14" s="445">
        <v>29.7</v>
      </c>
      <c r="J14" s="446">
        <f t="shared" ref="J14:J18" si="3">I14</f>
        <v>29.7</v>
      </c>
      <c r="K14" s="420"/>
      <c r="L14" s="420"/>
      <c r="M14" s="329"/>
      <c r="N14" s="329"/>
      <c r="O14" s="329"/>
      <c r="P14" s="329"/>
      <c r="Q14" s="329"/>
      <c r="R14" s="330"/>
      <c r="S14" s="330"/>
      <c r="T14" s="330"/>
      <c r="U14" s="330"/>
      <c r="V14" s="330"/>
      <c r="W14" s="330"/>
      <c r="X14" s="330"/>
      <c r="Y14" s="330"/>
      <c r="Z14" s="330"/>
    </row>
    <row r="15" spans="1:26" ht="15.75" customHeight="1">
      <c r="A15" s="473" t="s">
        <v>384</v>
      </c>
      <c r="B15" s="444" t="s">
        <v>860</v>
      </c>
      <c r="C15" s="486">
        <v>5</v>
      </c>
      <c r="D15" s="486">
        <v>1</v>
      </c>
      <c r="E15" s="486">
        <v>1</v>
      </c>
      <c r="F15" s="445">
        <v>0.6</v>
      </c>
      <c r="G15" s="486">
        <v>6</v>
      </c>
      <c r="H15" s="486">
        <v>30</v>
      </c>
      <c r="I15" s="445">
        <v>49.5</v>
      </c>
      <c r="J15" s="446">
        <f t="shared" si="3"/>
        <v>49.5</v>
      </c>
      <c r="K15" s="420"/>
      <c r="L15" s="420"/>
      <c r="M15" s="329"/>
      <c r="N15" s="329"/>
      <c r="O15" s="329"/>
      <c r="P15" s="329"/>
      <c r="Q15" s="329"/>
      <c r="R15" s="330"/>
      <c r="S15" s="330"/>
      <c r="T15" s="330"/>
      <c r="U15" s="330"/>
      <c r="V15" s="330"/>
      <c r="W15" s="330"/>
      <c r="X15" s="330"/>
      <c r="Y15" s="330"/>
      <c r="Z15" s="330"/>
    </row>
    <row r="16" spans="1:26" ht="15.75" customHeight="1">
      <c r="A16" s="487" t="s">
        <v>385</v>
      </c>
      <c r="B16" s="444" t="s">
        <v>861</v>
      </c>
      <c r="C16" s="445">
        <v>5</v>
      </c>
      <c r="D16" s="445">
        <v>1</v>
      </c>
      <c r="E16" s="445">
        <v>1</v>
      </c>
      <c r="F16" s="445">
        <v>0.6</v>
      </c>
      <c r="G16" s="445">
        <v>6</v>
      </c>
      <c r="H16" s="445">
        <v>30</v>
      </c>
      <c r="I16" s="445">
        <v>49.5</v>
      </c>
      <c r="J16" s="446">
        <f t="shared" si="3"/>
        <v>49.5</v>
      </c>
      <c r="K16" s="420"/>
      <c r="L16" s="420"/>
      <c r="M16" s="329"/>
      <c r="N16" s="329"/>
      <c r="O16" s="329"/>
      <c r="P16" s="329"/>
      <c r="Q16" s="329"/>
      <c r="R16" s="330"/>
      <c r="S16" s="330"/>
      <c r="T16" s="330"/>
      <c r="U16" s="330"/>
      <c r="V16" s="330"/>
      <c r="W16" s="330"/>
      <c r="X16" s="330"/>
      <c r="Y16" s="330"/>
      <c r="Z16" s="330"/>
    </row>
    <row r="17" spans="1:26" ht="15.75" customHeight="1">
      <c r="A17" s="498" t="s">
        <v>386</v>
      </c>
      <c r="B17" s="444" t="s">
        <v>862</v>
      </c>
      <c r="C17" s="445">
        <v>5</v>
      </c>
      <c r="D17" s="445">
        <v>1</v>
      </c>
      <c r="E17" s="445">
        <v>1</v>
      </c>
      <c r="F17" s="445">
        <v>1</v>
      </c>
      <c r="G17" s="445">
        <v>11</v>
      </c>
      <c r="H17" s="445">
        <v>55</v>
      </c>
      <c r="I17" s="445">
        <v>82.5</v>
      </c>
      <c r="J17" s="446">
        <f t="shared" si="3"/>
        <v>82.5</v>
      </c>
      <c r="K17" s="420"/>
      <c r="L17" s="420"/>
      <c r="M17" s="329"/>
      <c r="N17" s="329"/>
      <c r="O17" s="329"/>
      <c r="P17" s="329"/>
      <c r="Q17" s="329"/>
      <c r="R17" s="330"/>
      <c r="S17" s="330"/>
      <c r="T17" s="330"/>
      <c r="U17" s="330"/>
      <c r="V17" s="330"/>
      <c r="W17" s="330"/>
      <c r="X17" s="330"/>
      <c r="Y17" s="330"/>
      <c r="Z17" s="330"/>
    </row>
    <row r="18" spans="1:26" ht="15.75" customHeight="1">
      <c r="A18" s="473" t="s">
        <v>387</v>
      </c>
      <c r="B18" s="444" t="s">
        <v>863</v>
      </c>
      <c r="C18" s="445">
        <v>2</v>
      </c>
      <c r="D18" s="445">
        <v>1</v>
      </c>
      <c r="E18" s="445">
        <v>1</v>
      </c>
      <c r="F18" s="445">
        <v>1</v>
      </c>
      <c r="G18" s="445">
        <v>11</v>
      </c>
      <c r="H18" s="445">
        <v>24</v>
      </c>
      <c r="I18" s="445">
        <v>33</v>
      </c>
      <c r="J18" s="446">
        <f t="shared" si="3"/>
        <v>33</v>
      </c>
      <c r="K18" s="446"/>
      <c r="L18" s="446"/>
      <c r="M18" s="329"/>
      <c r="N18" s="329"/>
      <c r="O18" s="329"/>
      <c r="P18" s="329"/>
      <c r="Q18" s="329"/>
      <c r="R18" s="330"/>
      <c r="S18" s="330"/>
      <c r="T18" s="330"/>
      <c r="U18" s="330"/>
      <c r="V18" s="330"/>
      <c r="W18" s="330"/>
      <c r="X18" s="330"/>
      <c r="Y18" s="330"/>
      <c r="Z18" s="330"/>
    </row>
    <row r="19" spans="1:26" ht="15.75" customHeight="1">
      <c r="A19" s="487" t="s">
        <v>388</v>
      </c>
      <c r="B19" s="444" t="s">
        <v>864</v>
      </c>
      <c r="C19" s="445">
        <v>3</v>
      </c>
      <c r="D19" s="445">
        <v>1</v>
      </c>
      <c r="E19" s="445">
        <v>1</v>
      </c>
      <c r="F19" s="445">
        <v>1</v>
      </c>
      <c r="G19" s="445">
        <v>11</v>
      </c>
      <c r="H19" s="445">
        <v>33</v>
      </c>
      <c r="I19" s="445">
        <v>49.5</v>
      </c>
      <c r="J19" s="446"/>
      <c r="K19" s="446" t="s">
        <v>865</v>
      </c>
      <c r="L19" s="446"/>
      <c r="M19" s="329"/>
      <c r="N19" s="329"/>
      <c r="O19" s="329"/>
      <c r="P19" s="329"/>
      <c r="Q19" s="329"/>
      <c r="R19" s="330"/>
      <c r="S19" s="330"/>
      <c r="T19" s="330"/>
      <c r="U19" s="330"/>
      <c r="V19" s="330"/>
      <c r="W19" s="330"/>
      <c r="X19" s="330"/>
      <c r="Y19" s="330"/>
      <c r="Z19" s="330"/>
    </row>
    <row r="20" spans="1:26" ht="15.75" customHeight="1">
      <c r="A20" s="487" t="s">
        <v>389</v>
      </c>
      <c r="B20" s="520" t="s">
        <v>866</v>
      </c>
      <c r="C20" s="445">
        <v>4</v>
      </c>
      <c r="D20" s="445">
        <v>1</v>
      </c>
      <c r="E20" s="445">
        <v>1</v>
      </c>
      <c r="F20" s="445">
        <v>1</v>
      </c>
      <c r="G20" s="445">
        <v>50</v>
      </c>
      <c r="H20" s="445">
        <v>200</v>
      </c>
      <c r="I20" s="445">
        <v>66</v>
      </c>
      <c r="J20" s="446">
        <f t="shared" ref="J20:J26" si="4">I20</f>
        <v>66</v>
      </c>
      <c r="K20" s="446"/>
      <c r="L20" s="446"/>
      <c r="M20" s="329"/>
      <c r="N20" s="329"/>
      <c r="O20" s="329"/>
      <c r="P20" s="329"/>
      <c r="Q20" s="329"/>
      <c r="R20" s="330"/>
      <c r="S20" s="330"/>
      <c r="T20" s="330"/>
      <c r="U20" s="330"/>
      <c r="V20" s="330"/>
      <c r="W20" s="330"/>
      <c r="X20" s="330"/>
      <c r="Y20" s="330"/>
      <c r="Z20" s="330"/>
    </row>
    <row r="21" spans="1:26" ht="15.75" customHeight="1">
      <c r="A21" s="487" t="s">
        <v>390</v>
      </c>
      <c r="B21" s="520" t="s">
        <v>867</v>
      </c>
      <c r="C21" s="445">
        <v>2</v>
      </c>
      <c r="D21" s="445">
        <v>1</v>
      </c>
      <c r="E21" s="445">
        <v>1</v>
      </c>
      <c r="F21" s="445">
        <v>1</v>
      </c>
      <c r="G21" s="445">
        <v>30</v>
      </c>
      <c r="H21" s="445">
        <v>60</v>
      </c>
      <c r="I21" s="445">
        <v>33</v>
      </c>
      <c r="J21" s="446">
        <f t="shared" si="4"/>
        <v>33</v>
      </c>
      <c r="K21" s="446"/>
      <c r="L21" s="446"/>
      <c r="M21" s="329"/>
      <c r="N21" s="329"/>
      <c r="O21" s="329"/>
      <c r="P21" s="329"/>
      <c r="Q21" s="329"/>
      <c r="R21" s="330"/>
      <c r="S21" s="330"/>
      <c r="T21" s="330"/>
      <c r="U21" s="330"/>
      <c r="V21" s="330"/>
      <c r="W21" s="330"/>
      <c r="X21" s="330"/>
      <c r="Y21" s="330"/>
      <c r="Z21" s="330"/>
    </row>
    <row r="22" spans="1:26" ht="15.75" customHeight="1">
      <c r="A22" s="480" t="s">
        <v>391</v>
      </c>
      <c r="B22" s="444" t="s">
        <v>868</v>
      </c>
      <c r="C22" s="445">
        <v>5</v>
      </c>
      <c r="D22" s="445">
        <v>1</v>
      </c>
      <c r="E22" s="445">
        <v>1</v>
      </c>
      <c r="F22" s="445">
        <v>1</v>
      </c>
      <c r="G22" s="445">
        <v>36</v>
      </c>
      <c r="H22" s="445">
        <v>180</v>
      </c>
      <c r="I22" s="445">
        <v>82.5</v>
      </c>
      <c r="J22" s="446">
        <f t="shared" si="4"/>
        <v>82.5</v>
      </c>
      <c r="K22" s="446"/>
      <c r="L22" s="446"/>
      <c r="M22" s="329"/>
      <c r="N22" s="329"/>
      <c r="O22" s="329"/>
      <c r="P22" s="329"/>
      <c r="Q22" s="329"/>
      <c r="R22" s="330"/>
      <c r="S22" s="330"/>
      <c r="T22" s="330"/>
      <c r="U22" s="330"/>
      <c r="V22" s="330"/>
      <c r="W22" s="330"/>
      <c r="X22" s="330"/>
      <c r="Y22" s="330"/>
      <c r="Z22" s="330"/>
    </row>
    <row r="23" spans="1:26" ht="15.75" customHeight="1">
      <c r="A23" s="480" t="s">
        <v>392</v>
      </c>
      <c r="B23" s="444" t="s">
        <v>869</v>
      </c>
      <c r="C23" s="445">
        <v>3</v>
      </c>
      <c r="D23" s="445">
        <v>1</v>
      </c>
      <c r="E23" s="445">
        <v>1</v>
      </c>
      <c r="F23" s="445">
        <v>1</v>
      </c>
      <c r="G23" s="445">
        <v>36</v>
      </c>
      <c r="H23" s="445">
        <v>108</v>
      </c>
      <c r="I23" s="445">
        <v>33</v>
      </c>
      <c r="J23" s="446">
        <f t="shared" si="4"/>
        <v>33</v>
      </c>
      <c r="K23" s="446"/>
      <c r="L23" s="446"/>
      <c r="M23" s="329"/>
      <c r="N23" s="329"/>
      <c r="O23" s="329"/>
      <c r="P23" s="329"/>
      <c r="Q23" s="329"/>
      <c r="R23" s="330"/>
      <c r="S23" s="330"/>
      <c r="T23" s="330"/>
      <c r="U23" s="330"/>
      <c r="V23" s="330"/>
      <c r="W23" s="330"/>
      <c r="X23" s="330"/>
      <c r="Y23" s="330"/>
      <c r="Z23" s="330"/>
    </row>
    <row r="24" spans="1:26" ht="15.75" customHeight="1">
      <c r="A24" s="480" t="s">
        <v>393</v>
      </c>
      <c r="B24" s="444" t="s">
        <v>870</v>
      </c>
      <c r="C24" s="445">
        <v>3</v>
      </c>
      <c r="D24" s="445">
        <v>1</v>
      </c>
      <c r="E24" s="445">
        <v>2</v>
      </c>
      <c r="F24" s="445">
        <v>1</v>
      </c>
      <c r="G24" s="445">
        <v>80</v>
      </c>
      <c r="H24" s="445">
        <v>240</v>
      </c>
      <c r="I24" s="445">
        <v>99</v>
      </c>
      <c r="J24" s="446">
        <f t="shared" si="4"/>
        <v>99</v>
      </c>
      <c r="K24" s="446"/>
      <c r="L24" s="446"/>
      <c r="M24" s="329"/>
      <c r="N24" s="329"/>
      <c r="O24" s="329"/>
      <c r="P24" s="329"/>
      <c r="Q24" s="329"/>
      <c r="R24" s="330"/>
      <c r="S24" s="330"/>
      <c r="T24" s="330"/>
      <c r="U24" s="330"/>
      <c r="V24" s="330"/>
      <c r="W24" s="330"/>
      <c r="X24" s="330"/>
      <c r="Y24" s="330"/>
      <c r="Z24" s="330"/>
    </row>
    <row r="25" spans="1:26" ht="15.75" customHeight="1">
      <c r="A25" s="480" t="s">
        <v>394</v>
      </c>
      <c r="B25" s="444" t="s">
        <v>871</v>
      </c>
      <c r="C25" s="445">
        <v>2</v>
      </c>
      <c r="D25" s="445">
        <v>1</v>
      </c>
      <c r="E25" s="445">
        <v>1</v>
      </c>
      <c r="F25" s="445">
        <v>1</v>
      </c>
      <c r="G25" s="445">
        <v>20</v>
      </c>
      <c r="H25" s="445">
        <v>40</v>
      </c>
      <c r="I25" s="445">
        <v>33</v>
      </c>
      <c r="J25" s="446">
        <f t="shared" si="4"/>
        <v>33</v>
      </c>
      <c r="K25" s="446"/>
      <c r="L25" s="446"/>
      <c r="M25" s="329"/>
      <c r="N25" s="329"/>
      <c r="O25" s="329"/>
      <c r="P25" s="329"/>
      <c r="Q25" s="329"/>
      <c r="R25" s="330"/>
      <c r="S25" s="330"/>
      <c r="T25" s="330"/>
      <c r="U25" s="330"/>
      <c r="V25" s="330"/>
      <c r="W25" s="330"/>
      <c r="X25" s="330"/>
      <c r="Y25" s="330"/>
      <c r="Z25" s="330"/>
    </row>
    <row r="26" spans="1:26" ht="15.75" customHeight="1">
      <c r="A26" s="480" t="s">
        <v>407</v>
      </c>
      <c r="B26" s="444" t="s">
        <v>872</v>
      </c>
      <c r="C26" s="445">
        <v>3</v>
      </c>
      <c r="D26" s="445">
        <v>1</v>
      </c>
      <c r="E26" s="445">
        <v>8</v>
      </c>
      <c r="F26" s="445">
        <v>1</v>
      </c>
      <c r="G26" s="445">
        <v>560</v>
      </c>
      <c r="H26" s="445">
        <v>1680</v>
      </c>
      <c r="I26" s="445">
        <v>396</v>
      </c>
      <c r="J26" s="446">
        <f t="shared" si="4"/>
        <v>396</v>
      </c>
      <c r="K26" s="446"/>
      <c r="L26" s="446"/>
      <c r="M26" s="329"/>
      <c r="N26" s="329"/>
      <c r="O26" s="329"/>
      <c r="P26" s="329"/>
      <c r="Q26" s="329"/>
      <c r="R26" s="330"/>
      <c r="S26" s="330"/>
      <c r="T26" s="330"/>
      <c r="U26" s="330"/>
      <c r="V26" s="330"/>
      <c r="W26" s="330"/>
      <c r="X26" s="330"/>
      <c r="Y26" s="330"/>
      <c r="Z26" s="330"/>
    </row>
    <row r="27" spans="1:26" ht="15.75" customHeight="1">
      <c r="A27" s="480" t="s">
        <v>409</v>
      </c>
      <c r="B27" s="444" t="s">
        <v>873</v>
      </c>
      <c r="C27" s="445">
        <v>3</v>
      </c>
      <c r="D27" s="445">
        <f t="shared" ref="D27:D43" si="5">(C27*1+0+0)/C27</f>
        <v>1</v>
      </c>
      <c r="E27" s="445">
        <v>1</v>
      </c>
      <c r="F27" s="445">
        <v>1</v>
      </c>
      <c r="G27" s="445">
        <v>20</v>
      </c>
      <c r="H27" s="445">
        <f t="shared" ref="H27:H43" si="6">C27*D27*G27</f>
        <v>60</v>
      </c>
      <c r="I27" s="194">
        <f t="shared" ref="I27:I44" si="7">C27*E27*F27*16.5</f>
        <v>49.5</v>
      </c>
      <c r="J27" s="446">
        <v>49.5</v>
      </c>
      <c r="K27" s="446"/>
      <c r="L27" s="446">
        <v>0</v>
      </c>
      <c r="M27" s="329"/>
      <c r="N27" s="329"/>
      <c r="O27" s="329"/>
      <c r="P27" s="329"/>
      <c r="Q27" s="329"/>
      <c r="R27" s="330"/>
      <c r="S27" s="330"/>
      <c r="T27" s="330"/>
      <c r="U27" s="330"/>
      <c r="V27" s="330"/>
      <c r="W27" s="330"/>
      <c r="X27" s="330"/>
      <c r="Y27" s="330"/>
      <c r="Z27" s="330"/>
    </row>
    <row r="28" spans="1:26" ht="15.75" customHeight="1">
      <c r="A28" s="480" t="s">
        <v>396</v>
      </c>
      <c r="B28" s="444" t="s">
        <v>874</v>
      </c>
      <c r="C28" s="445">
        <v>2</v>
      </c>
      <c r="D28" s="445">
        <f t="shared" si="5"/>
        <v>1</v>
      </c>
      <c r="E28" s="445">
        <v>1</v>
      </c>
      <c r="F28" s="445">
        <v>1</v>
      </c>
      <c r="G28" s="445">
        <v>20</v>
      </c>
      <c r="H28" s="445">
        <f t="shared" si="6"/>
        <v>40</v>
      </c>
      <c r="I28" s="194">
        <f t="shared" si="7"/>
        <v>33</v>
      </c>
      <c r="J28" s="446"/>
      <c r="K28" s="446">
        <v>33</v>
      </c>
      <c r="L28" s="446">
        <v>0</v>
      </c>
      <c r="M28" s="329"/>
      <c r="N28" s="329"/>
      <c r="O28" s="329"/>
      <c r="P28" s="329"/>
      <c r="Q28" s="329"/>
      <c r="R28" s="330"/>
      <c r="S28" s="330"/>
      <c r="T28" s="330"/>
      <c r="U28" s="330"/>
      <c r="V28" s="330"/>
      <c r="W28" s="330"/>
      <c r="X28" s="330"/>
      <c r="Y28" s="330"/>
      <c r="Z28" s="330"/>
    </row>
    <row r="29" spans="1:26" ht="15.75" customHeight="1">
      <c r="A29" s="480" t="s">
        <v>527</v>
      </c>
      <c r="B29" s="444" t="s">
        <v>875</v>
      </c>
      <c r="C29" s="445">
        <v>3</v>
      </c>
      <c r="D29" s="445">
        <f t="shared" si="5"/>
        <v>1</v>
      </c>
      <c r="E29" s="445">
        <v>3</v>
      </c>
      <c r="F29" s="445">
        <v>1</v>
      </c>
      <c r="G29" s="445">
        <v>36</v>
      </c>
      <c r="H29" s="445">
        <f t="shared" si="6"/>
        <v>108</v>
      </c>
      <c r="I29" s="194">
        <f t="shared" si="7"/>
        <v>148.5</v>
      </c>
      <c r="J29" s="446">
        <v>99</v>
      </c>
      <c r="K29" s="446">
        <v>49.5</v>
      </c>
      <c r="L29" s="446">
        <v>0</v>
      </c>
      <c r="M29" s="329"/>
      <c r="N29" s="329"/>
      <c r="O29" s="329"/>
      <c r="P29" s="329"/>
      <c r="Q29" s="329"/>
      <c r="R29" s="330"/>
      <c r="S29" s="330"/>
      <c r="T29" s="330"/>
      <c r="U29" s="330"/>
      <c r="V29" s="330"/>
      <c r="W29" s="330"/>
      <c r="X29" s="330"/>
      <c r="Y29" s="330"/>
      <c r="Z29" s="330"/>
    </row>
    <row r="30" spans="1:26" ht="15.75" customHeight="1">
      <c r="A30" s="480" t="s">
        <v>528</v>
      </c>
      <c r="B30" s="444" t="s">
        <v>876</v>
      </c>
      <c r="C30" s="445">
        <v>3</v>
      </c>
      <c r="D30" s="445">
        <f t="shared" si="5"/>
        <v>1</v>
      </c>
      <c r="E30" s="445">
        <v>1</v>
      </c>
      <c r="F30" s="445">
        <v>1</v>
      </c>
      <c r="G30" s="445">
        <v>36</v>
      </c>
      <c r="H30" s="445">
        <f t="shared" si="6"/>
        <v>108</v>
      </c>
      <c r="I30" s="194">
        <f t="shared" si="7"/>
        <v>49.5</v>
      </c>
      <c r="J30" s="446"/>
      <c r="K30" s="446">
        <v>49.5</v>
      </c>
      <c r="L30" s="446">
        <v>0</v>
      </c>
      <c r="M30" s="329"/>
      <c r="N30" s="329"/>
      <c r="O30" s="329"/>
      <c r="P30" s="329"/>
      <c r="Q30" s="329"/>
      <c r="R30" s="330"/>
      <c r="S30" s="330"/>
      <c r="T30" s="330"/>
      <c r="U30" s="330"/>
      <c r="V30" s="330"/>
      <c r="W30" s="330"/>
      <c r="X30" s="330"/>
      <c r="Y30" s="330"/>
      <c r="Z30" s="330"/>
    </row>
    <row r="31" spans="1:26" ht="15.75" customHeight="1">
      <c r="A31" s="480" t="s">
        <v>530</v>
      </c>
      <c r="B31" s="444" t="s">
        <v>877</v>
      </c>
      <c r="C31" s="445">
        <v>5</v>
      </c>
      <c r="D31" s="445">
        <f t="shared" si="5"/>
        <v>1</v>
      </c>
      <c r="E31" s="445">
        <v>1</v>
      </c>
      <c r="F31" s="445">
        <v>1</v>
      </c>
      <c r="G31" s="445">
        <v>36</v>
      </c>
      <c r="H31" s="445">
        <f t="shared" si="6"/>
        <v>180</v>
      </c>
      <c r="I31" s="194">
        <f t="shared" si="7"/>
        <v>82.5</v>
      </c>
      <c r="J31" s="446">
        <v>82.5</v>
      </c>
      <c r="K31" s="446"/>
      <c r="L31" s="446">
        <v>0</v>
      </c>
      <c r="M31" s="329"/>
      <c r="N31" s="329"/>
      <c r="O31" s="329"/>
      <c r="P31" s="329"/>
      <c r="Q31" s="329"/>
      <c r="R31" s="330"/>
      <c r="S31" s="330"/>
      <c r="T31" s="330"/>
      <c r="U31" s="330"/>
      <c r="V31" s="330"/>
      <c r="W31" s="330"/>
      <c r="X31" s="330"/>
      <c r="Y31" s="330"/>
      <c r="Z31" s="330"/>
    </row>
    <row r="32" spans="1:26" ht="15.75" customHeight="1">
      <c r="A32" s="480" t="s">
        <v>532</v>
      </c>
      <c r="B32" s="487" t="s">
        <v>878</v>
      </c>
      <c r="C32" s="445">
        <v>3</v>
      </c>
      <c r="D32" s="445">
        <f t="shared" si="5"/>
        <v>1</v>
      </c>
      <c r="E32" s="445">
        <v>1</v>
      </c>
      <c r="F32" s="445">
        <v>1</v>
      </c>
      <c r="G32" s="445">
        <v>36</v>
      </c>
      <c r="H32" s="445">
        <f t="shared" si="6"/>
        <v>108</v>
      </c>
      <c r="I32" s="194">
        <f t="shared" si="7"/>
        <v>49.5</v>
      </c>
      <c r="J32" s="446">
        <v>49.5</v>
      </c>
      <c r="K32" s="446"/>
      <c r="L32" s="446">
        <v>0</v>
      </c>
      <c r="M32" s="329"/>
      <c r="N32" s="329"/>
      <c r="O32" s="329"/>
      <c r="P32" s="329"/>
      <c r="Q32" s="329"/>
      <c r="R32" s="330"/>
      <c r="S32" s="330"/>
      <c r="T32" s="330"/>
      <c r="U32" s="330"/>
      <c r="V32" s="330"/>
      <c r="W32" s="330"/>
      <c r="X32" s="330"/>
      <c r="Y32" s="330"/>
      <c r="Z32" s="330"/>
    </row>
    <row r="33" spans="1:26" ht="15.75" customHeight="1">
      <c r="A33" s="480" t="s">
        <v>397</v>
      </c>
      <c r="B33" s="487" t="s">
        <v>879</v>
      </c>
      <c r="C33" s="445">
        <v>5</v>
      </c>
      <c r="D33" s="445">
        <f t="shared" si="5"/>
        <v>1</v>
      </c>
      <c r="E33" s="445">
        <v>1</v>
      </c>
      <c r="F33" s="445">
        <v>1</v>
      </c>
      <c r="G33" s="445">
        <v>11</v>
      </c>
      <c r="H33" s="445">
        <f t="shared" si="6"/>
        <v>55</v>
      </c>
      <c r="I33" s="194">
        <f t="shared" si="7"/>
        <v>82.5</v>
      </c>
      <c r="J33" s="446">
        <v>82.5</v>
      </c>
      <c r="K33" s="446"/>
      <c r="L33" s="446">
        <v>0</v>
      </c>
      <c r="M33" s="329"/>
      <c r="N33" s="329"/>
      <c r="O33" s="329"/>
      <c r="P33" s="329"/>
      <c r="Q33" s="329"/>
      <c r="R33" s="330"/>
      <c r="S33" s="330"/>
      <c r="T33" s="330"/>
      <c r="U33" s="330"/>
      <c r="V33" s="330"/>
      <c r="W33" s="330"/>
      <c r="X33" s="330"/>
      <c r="Y33" s="330"/>
      <c r="Z33" s="330"/>
    </row>
    <row r="34" spans="1:26" ht="15.75" customHeight="1">
      <c r="A34" s="480" t="s">
        <v>535</v>
      </c>
      <c r="B34" s="487" t="s">
        <v>880</v>
      </c>
      <c r="C34" s="445">
        <v>2</v>
      </c>
      <c r="D34" s="445">
        <f t="shared" si="5"/>
        <v>1</v>
      </c>
      <c r="E34" s="445">
        <v>1</v>
      </c>
      <c r="F34" s="445">
        <v>1</v>
      </c>
      <c r="G34" s="445">
        <v>11</v>
      </c>
      <c r="H34" s="445">
        <f t="shared" si="6"/>
        <v>22</v>
      </c>
      <c r="I34" s="194">
        <f t="shared" si="7"/>
        <v>33</v>
      </c>
      <c r="J34" s="446"/>
      <c r="K34" s="446">
        <v>33</v>
      </c>
      <c r="L34" s="446">
        <v>0</v>
      </c>
      <c r="M34" s="329"/>
      <c r="N34" s="329"/>
      <c r="O34" s="329"/>
      <c r="P34" s="329"/>
      <c r="Q34" s="329"/>
      <c r="R34" s="330"/>
      <c r="S34" s="330"/>
      <c r="T34" s="330"/>
      <c r="U34" s="330"/>
      <c r="V34" s="330"/>
      <c r="W34" s="330"/>
      <c r="X34" s="330"/>
      <c r="Y34" s="330"/>
      <c r="Z34" s="330"/>
    </row>
    <row r="35" spans="1:26" ht="15.75" customHeight="1">
      <c r="A35" s="480" t="s">
        <v>537</v>
      </c>
      <c r="B35" s="487" t="s">
        <v>881</v>
      </c>
      <c r="C35" s="445">
        <v>3</v>
      </c>
      <c r="D35" s="445">
        <f t="shared" si="5"/>
        <v>1</v>
      </c>
      <c r="E35" s="445">
        <v>1</v>
      </c>
      <c r="F35" s="445">
        <v>1</v>
      </c>
      <c r="G35" s="445">
        <v>11</v>
      </c>
      <c r="H35" s="445">
        <f t="shared" si="6"/>
        <v>33</v>
      </c>
      <c r="I35" s="194">
        <f t="shared" si="7"/>
        <v>49.5</v>
      </c>
      <c r="J35" s="446"/>
      <c r="K35" s="446">
        <v>49.5</v>
      </c>
      <c r="L35" s="446">
        <v>0</v>
      </c>
      <c r="M35" s="329"/>
      <c r="N35" s="329"/>
      <c r="O35" s="329"/>
      <c r="P35" s="329"/>
      <c r="Q35" s="329"/>
      <c r="R35" s="330"/>
      <c r="S35" s="330"/>
      <c r="T35" s="330"/>
      <c r="U35" s="330"/>
      <c r="V35" s="330"/>
      <c r="W35" s="330"/>
      <c r="X35" s="330"/>
      <c r="Y35" s="330"/>
      <c r="Z35" s="330"/>
    </row>
    <row r="36" spans="1:26" ht="15.75" customHeight="1">
      <c r="A36" s="480" t="s">
        <v>538</v>
      </c>
      <c r="B36" s="487" t="s">
        <v>882</v>
      </c>
      <c r="C36" s="445">
        <v>3</v>
      </c>
      <c r="D36" s="445">
        <f t="shared" si="5"/>
        <v>1</v>
      </c>
      <c r="E36" s="445">
        <v>1</v>
      </c>
      <c r="F36" s="445">
        <v>1</v>
      </c>
      <c r="G36" s="445">
        <v>11</v>
      </c>
      <c r="H36" s="445">
        <f t="shared" si="6"/>
        <v>33</v>
      </c>
      <c r="I36" s="194">
        <f t="shared" si="7"/>
        <v>49.5</v>
      </c>
      <c r="J36" s="446">
        <v>49.5</v>
      </c>
      <c r="K36" s="446"/>
      <c r="L36" s="446">
        <v>0</v>
      </c>
      <c r="M36" s="329"/>
      <c r="N36" s="329"/>
      <c r="O36" s="329"/>
      <c r="P36" s="329"/>
      <c r="Q36" s="329"/>
      <c r="R36" s="330"/>
      <c r="S36" s="330"/>
      <c r="T36" s="330"/>
      <c r="U36" s="330"/>
      <c r="V36" s="330"/>
      <c r="W36" s="330"/>
      <c r="X36" s="330"/>
      <c r="Y36" s="330"/>
      <c r="Z36" s="330"/>
    </row>
    <row r="37" spans="1:26" ht="15.75" customHeight="1">
      <c r="A37" s="480" t="s">
        <v>539</v>
      </c>
      <c r="B37" s="487" t="s">
        <v>883</v>
      </c>
      <c r="C37" s="445">
        <v>4</v>
      </c>
      <c r="D37" s="445">
        <f t="shared" si="5"/>
        <v>1</v>
      </c>
      <c r="E37" s="445">
        <v>1</v>
      </c>
      <c r="F37" s="445">
        <v>0.6</v>
      </c>
      <c r="G37" s="445">
        <v>11</v>
      </c>
      <c r="H37" s="445">
        <f t="shared" si="6"/>
        <v>44</v>
      </c>
      <c r="I37" s="194">
        <f t="shared" si="7"/>
        <v>39.6</v>
      </c>
      <c r="J37" s="446">
        <v>39.6</v>
      </c>
      <c r="K37" s="446"/>
      <c r="L37" s="446">
        <v>0</v>
      </c>
      <c r="M37" s="329"/>
      <c r="N37" s="329"/>
      <c r="O37" s="329"/>
      <c r="P37" s="329"/>
      <c r="Q37" s="329"/>
      <c r="R37" s="330"/>
      <c r="S37" s="330"/>
      <c r="T37" s="330"/>
      <c r="U37" s="330"/>
      <c r="V37" s="330"/>
      <c r="W37" s="330"/>
      <c r="X37" s="330"/>
      <c r="Y37" s="330"/>
      <c r="Z37" s="330"/>
    </row>
    <row r="38" spans="1:26" ht="15.75" customHeight="1">
      <c r="A38" s="480" t="s">
        <v>542</v>
      </c>
      <c r="B38" s="487" t="s">
        <v>884</v>
      </c>
      <c r="C38" s="445">
        <v>4</v>
      </c>
      <c r="D38" s="445">
        <f t="shared" si="5"/>
        <v>1</v>
      </c>
      <c r="E38" s="445">
        <v>1</v>
      </c>
      <c r="F38" s="445">
        <v>0.6</v>
      </c>
      <c r="G38" s="445">
        <v>6</v>
      </c>
      <c r="H38" s="445">
        <f t="shared" si="6"/>
        <v>24</v>
      </c>
      <c r="I38" s="194">
        <f t="shared" si="7"/>
        <v>39.6</v>
      </c>
      <c r="J38" s="446">
        <v>39.6</v>
      </c>
      <c r="K38" s="446"/>
      <c r="L38" s="446">
        <v>0</v>
      </c>
      <c r="M38" s="329"/>
      <c r="N38" s="329"/>
      <c r="O38" s="329"/>
      <c r="P38" s="329"/>
      <c r="Q38" s="329"/>
      <c r="R38" s="330"/>
      <c r="S38" s="330"/>
      <c r="T38" s="330"/>
      <c r="U38" s="330"/>
      <c r="V38" s="330"/>
      <c r="W38" s="330"/>
      <c r="X38" s="330"/>
      <c r="Y38" s="330"/>
      <c r="Z38" s="330"/>
    </row>
    <row r="39" spans="1:26" ht="15.75" customHeight="1">
      <c r="A39" s="480" t="s">
        <v>544</v>
      </c>
      <c r="B39" s="487" t="s">
        <v>885</v>
      </c>
      <c r="C39" s="445">
        <v>5</v>
      </c>
      <c r="D39" s="445">
        <f t="shared" si="5"/>
        <v>1</v>
      </c>
      <c r="E39" s="445">
        <v>1</v>
      </c>
      <c r="F39" s="445">
        <v>0.6</v>
      </c>
      <c r="G39" s="445">
        <v>6</v>
      </c>
      <c r="H39" s="445">
        <f t="shared" si="6"/>
        <v>30</v>
      </c>
      <c r="I39" s="194">
        <f t="shared" si="7"/>
        <v>49.5</v>
      </c>
      <c r="J39" s="446">
        <v>49.5</v>
      </c>
      <c r="K39" s="446"/>
      <c r="L39" s="446">
        <v>0</v>
      </c>
      <c r="M39" s="329"/>
      <c r="N39" s="329"/>
      <c r="O39" s="329"/>
      <c r="P39" s="329"/>
      <c r="Q39" s="329"/>
      <c r="R39" s="330"/>
      <c r="S39" s="330"/>
      <c r="T39" s="330"/>
      <c r="U39" s="330"/>
      <c r="V39" s="330"/>
      <c r="W39" s="330"/>
      <c r="X39" s="330"/>
      <c r="Y39" s="330"/>
      <c r="Z39" s="330"/>
    </row>
    <row r="40" spans="1:26" ht="15.75" customHeight="1">
      <c r="A40" s="480" t="s">
        <v>546</v>
      </c>
      <c r="B40" s="487" t="s">
        <v>886</v>
      </c>
      <c r="C40" s="445">
        <v>3</v>
      </c>
      <c r="D40" s="445">
        <f t="shared" si="5"/>
        <v>1</v>
      </c>
      <c r="E40" s="445">
        <v>1</v>
      </c>
      <c r="F40" s="445">
        <v>0.6</v>
      </c>
      <c r="G40" s="445">
        <v>6</v>
      </c>
      <c r="H40" s="445">
        <f t="shared" si="6"/>
        <v>18</v>
      </c>
      <c r="I40" s="194">
        <f t="shared" si="7"/>
        <v>29.699999999999996</v>
      </c>
      <c r="J40" s="446">
        <v>29.7</v>
      </c>
      <c r="K40" s="446"/>
      <c r="L40" s="446">
        <v>0</v>
      </c>
      <c r="M40" s="329"/>
      <c r="N40" s="329"/>
      <c r="O40" s="329"/>
      <c r="P40" s="329"/>
      <c r="Q40" s="329"/>
      <c r="R40" s="330"/>
      <c r="S40" s="330"/>
      <c r="T40" s="330"/>
      <c r="U40" s="330"/>
      <c r="V40" s="330"/>
      <c r="W40" s="330"/>
      <c r="X40" s="330"/>
      <c r="Y40" s="330"/>
      <c r="Z40" s="330"/>
    </row>
    <row r="41" spans="1:26" ht="15.75" customHeight="1">
      <c r="A41" s="480" t="s">
        <v>548</v>
      </c>
      <c r="B41" s="487" t="s">
        <v>887</v>
      </c>
      <c r="C41" s="445">
        <v>2</v>
      </c>
      <c r="D41" s="445">
        <f t="shared" si="5"/>
        <v>1</v>
      </c>
      <c r="E41" s="445">
        <v>1</v>
      </c>
      <c r="F41" s="445">
        <v>0.6</v>
      </c>
      <c r="G41" s="445">
        <v>6</v>
      </c>
      <c r="H41" s="445">
        <f t="shared" si="6"/>
        <v>12</v>
      </c>
      <c r="I41" s="194">
        <f t="shared" si="7"/>
        <v>19.8</v>
      </c>
      <c r="J41" s="446">
        <v>19.8</v>
      </c>
      <c r="K41" s="446"/>
      <c r="L41" s="446">
        <v>0</v>
      </c>
      <c r="M41" s="329"/>
      <c r="N41" s="329"/>
      <c r="O41" s="329"/>
      <c r="P41" s="329"/>
      <c r="Q41" s="329"/>
      <c r="R41" s="330"/>
      <c r="S41" s="330"/>
      <c r="T41" s="330"/>
      <c r="U41" s="330"/>
      <c r="V41" s="330"/>
      <c r="W41" s="330"/>
      <c r="X41" s="330"/>
      <c r="Y41" s="330"/>
      <c r="Z41" s="330"/>
    </row>
    <row r="42" spans="1:26" ht="15.75" customHeight="1">
      <c r="A42" s="480" t="s">
        <v>550</v>
      </c>
      <c r="B42" s="444" t="s">
        <v>888</v>
      </c>
      <c r="C42" s="445">
        <v>4</v>
      </c>
      <c r="D42" s="445">
        <f t="shared" si="5"/>
        <v>1</v>
      </c>
      <c r="E42" s="445">
        <v>1</v>
      </c>
      <c r="F42" s="445">
        <v>0.6</v>
      </c>
      <c r="G42" s="445">
        <v>6</v>
      </c>
      <c r="H42" s="445">
        <f t="shared" si="6"/>
        <v>24</v>
      </c>
      <c r="I42" s="194">
        <f t="shared" si="7"/>
        <v>39.6</v>
      </c>
      <c r="J42" s="446">
        <v>39.6</v>
      </c>
      <c r="K42" s="446"/>
      <c r="L42" s="446">
        <v>0</v>
      </c>
      <c r="M42" s="329"/>
      <c r="N42" s="329"/>
      <c r="O42" s="329"/>
      <c r="P42" s="329"/>
      <c r="Q42" s="329"/>
      <c r="R42" s="330"/>
      <c r="S42" s="330"/>
      <c r="T42" s="330"/>
      <c r="U42" s="330"/>
      <c r="V42" s="330"/>
      <c r="W42" s="330"/>
      <c r="X42" s="330"/>
      <c r="Y42" s="330"/>
      <c r="Z42" s="330"/>
    </row>
    <row r="43" spans="1:26" ht="15.75" customHeight="1">
      <c r="A43" s="480" t="s">
        <v>552</v>
      </c>
      <c r="B43" s="487" t="s">
        <v>889</v>
      </c>
      <c r="C43" s="445">
        <v>4</v>
      </c>
      <c r="D43" s="445">
        <f t="shared" si="5"/>
        <v>1</v>
      </c>
      <c r="E43" s="445">
        <v>1</v>
      </c>
      <c r="F43" s="445">
        <v>0.6</v>
      </c>
      <c r="G43" s="445">
        <v>6</v>
      </c>
      <c r="H43" s="445">
        <f t="shared" si="6"/>
        <v>24</v>
      </c>
      <c r="I43" s="194">
        <f t="shared" si="7"/>
        <v>39.6</v>
      </c>
      <c r="J43" s="446">
        <v>39.6</v>
      </c>
      <c r="K43" s="446"/>
      <c r="L43" s="446">
        <v>0</v>
      </c>
      <c r="M43" s="329"/>
      <c r="N43" s="329"/>
      <c r="O43" s="329"/>
      <c r="P43" s="329"/>
      <c r="Q43" s="329"/>
      <c r="R43" s="330"/>
      <c r="S43" s="330"/>
      <c r="T43" s="330"/>
      <c r="U43" s="330"/>
      <c r="V43" s="330"/>
      <c r="W43" s="330"/>
      <c r="X43" s="330"/>
      <c r="Y43" s="330"/>
      <c r="Z43" s="330"/>
    </row>
    <row r="44" spans="1:26" ht="15.75" customHeight="1">
      <c r="A44" s="456" t="s">
        <v>78</v>
      </c>
      <c r="B44" s="457" t="s">
        <v>451</v>
      </c>
      <c r="C44" s="458">
        <v>1</v>
      </c>
      <c r="D44" s="458">
        <v>1</v>
      </c>
      <c r="E44" s="458">
        <v>1</v>
      </c>
      <c r="F44" s="458">
        <v>0.6</v>
      </c>
      <c r="G44" s="458">
        <v>6</v>
      </c>
      <c r="H44" s="458">
        <v>2.4</v>
      </c>
      <c r="I44" s="458">
        <f t="shared" si="7"/>
        <v>9.9</v>
      </c>
      <c r="J44" s="420"/>
      <c r="K44" s="420"/>
      <c r="L44" s="420"/>
      <c r="M44" s="329"/>
      <c r="N44" s="329"/>
      <c r="O44" s="329"/>
      <c r="P44" s="329"/>
      <c r="Q44" s="329"/>
      <c r="R44" s="330"/>
      <c r="S44" s="330"/>
      <c r="T44" s="330"/>
      <c r="U44" s="330"/>
      <c r="V44" s="330"/>
      <c r="W44" s="330"/>
      <c r="X44" s="330"/>
      <c r="Y44" s="330"/>
      <c r="Z44" s="330"/>
    </row>
    <row r="45" spans="1:26" ht="16.5" customHeight="1">
      <c r="A45" s="480" t="s">
        <v>452</v>
      </c>
      <c r="B45" s="460" t="s">
        <v>890</v>
      </c>
      <c r="C45" s="445">
        <v>1</v>
      </c>
      <c r="D45" s="445">
        <v>1</v>
      </c>
      <c r="E45" s="445">
        <v>1</v>
      </c>
      <c r="F45" s="445">
        <v>0.6</v>
      </c>
      <c r="G45" s="445">
        <v>6</v>
      </c>
      <c r="H45" s="445">
        <v>2.4</v>
      </c>
      <c r="I45" s="445">
        <f>15*C45*E45*F45</f>
        <v>9</v>
      </c>
      <c r="J45" s="446">
        <v>9</v>
      </c>
      <c r="K45" s="446"/>
      <c r="L45" s="446"/>
      <c r="M45" s="329"/>
      <c r="N45" s="329"/>
      <c r="O45" s="329"/>
      <c r="P45" s="329"/>
      <c r="Q45" s="329"/>
      <c r="R45" s="330"/>
      <c r="S45" s="330"/>
      <c r="T45" s="330"/>
      <c r="U45" s="330"/>
      <c r="V45" s="330"/>
      <c r="W45" s="330"/>
      <c r="X45" s="330"/>
      <c r="Y45" s="330"/>
      <c r="Z45" s="330"/>
    </row>
    <row r="46" spans="1:26" ht="15.75" customHeight="1">
      <c r="A46" s="681">
        <v>2</v>
      </c>
      <c r="B46" s="682" t="s">
        <v>398</v>
      </c>
      <c r="C46" s="686">
        <f t="shared" ref="C46:L46" si="8">C47+C66</f>
        <v>54</v>
      </c>
      <c r="D46" s="686">
        <f t="shared" si="8"/>
        <v>18</v>
      </c>
      <c r="E46" s="686">
        <f t="shared" si="8"/>
        <v>18</v>
      </c>
      <c r="F46" s="686">
        <f t="shared" si="8"/>
        <v>22</v>
      </c>
      <c r="G46" s="686">
        <f t="shared" si="8"/>
        <v>147</v>
      </c>
      <c r="H46" s="686">
        <f t="shared" si="8"/>
        <v>261</v>
      </c>
      <c r="I46" s="686">
        <f t="shared" si="8"/>
        <v>2561.5</v>
      </c>
      <c r="J46" s="686">
        <f t="shared" si="8"/>
        <v>2093.75</v>
      </c>
      <c r="K46" s="686">
        <f t="shared" si="8"/>
        <v>467.75</v>
      </c>
      <c r="L46" s="686">
        <f t="shared" si="8"/>
        <v>0</v>
      </c>
      <c r="M46" s="687"/>
      <c r="N46" s="687"/>
      <c r="O46" s="687"/>
      <c r="P46" s="687"/>
      <c r="Q46" s="687"/>
      <c r="R46" s="688"/>
      <c r="S46" s="688"/>
      <c r="T46" s="688"/>
      <c r="U46" s="688"/>
      <c r="V46" s="688"/>
      <c r="W46" s="688"/>
      <c r="X46" s="688"/>
      <c r="Y46" s="688"/>
      <c r="Z46" s="688"/>
    </row>
    <row r="47" spans="1:26" ht="15.75" customHeight="1">
      <c r="A47" s="421" t="s">
        <v>76</v>
      </c>
      <c r="B47" s="422" t="s">
        <v>400</v>
      </c>
      <c r="C47" s="376">
        <f t="shared" ref="C47:L47" si="9">SUM(C48:C65)</f>
        <v>54</v>
      </c>
      <c r="D47" s="376">
        <f t="shared" si="9"/>
        <v>18</v>
      </c>
      <c r="E47" s="376">
        <f t="shared" si="9"/>
        <v>18</v>
      </c>
      <c r="F47" s="376">
        <f t="shared" si="9"/>
        <v>22</v>
      </c>
      <c r="G47" s="376">
        <f t="shared" si="9"/>
        <v>147</v>
      </c>
      <c r="H47" s="376">
        <f t="shared" si="9"/>
        <v>261</v>
      </c>
      <c r="I47" s="376">
        <f t="shared" si="9"/>
        <v>1336.5</v>
      </c>
      <c r="J47" s="376">
        <f t="shared" si="9"/>
        <v>1113.75</v>
      </c>
      <c r="K47" s="376">
        <f t="shared" si="9"/>
        <v>222.75</v>
      </c>
      <c r="L47" s="376">
        <f t="shared" si="9"/>
        <v>0</v>
      </c>
      <c r="M47" s="329"/>
      <c r="N47" s="329"/>
      <c r="O47" s="329"/>
      <c r="P47" s="329"/>
      <c r="Q47" s="329"/>
      <c r="R47" s="330"/>
      <c r="S47" s="330"/>
      <c r="T47" s="330"/>
      <c r="U47" s="330"/>
      <c r="V47" s="330"/>
      <c r="W47" s="330"/>
      <c r="X47" s="330"/>
      <c r="Y47" s="330"/>
      <c r="Z47" s="330"/>
    </row>
    <row r="48" spans="1:26" ht="15.75" customHeight="1">
      <c r="A48" s="472" t="s">
        <v>382</v>
      </c>
      <c r="B48" s="492" t="s">
        <v>891</v>
      </c>
      <c r="C48" s="366">
        <v>3</v>
      </c>
      <c r="D48" s="366">
        <v>1</v>
      </c>
      <c r="E48" s="366">
        <v>1</v>
      </c>
      <c r="F48" s="366">
        <v>1.5</v>
      </c>
      <c r="G48" s="366">
        <v>14</v>
      </c>
      <c r="H48" s="366">
        <v>42</v>
      </c>
      <c r="I48" s="194">
        <v>74.25</v>
      </c>
      <c r="J48" s="446">
        <f t="shared" ref="J48:J55" si="10">I48</f>
        <v>74.25</v>
      </c>
      <c r="K48" s="446"/>
      <c r="L48" s="446"/>
      <c r="M48" s="329"/>
      <c r="N48" s="329"/>
      <c r="O48" s="329"/>
      <c r="P48" s="329"/>
      <c r="Q48" s="329"/>
      <c r="R48" s="330"/>
      <c r="S48" s="330"/>
      <c r="T48" s="330"/>
      <c r="U48" s="330"/>
      <c r="V48" s="330"/>
      <c r="W48" s="330"/>
      <c r="X48" s="330"/>
      <c r="Y48" s="330"/>
      <c r="Z48" s="330"/>
    </row>
    <row r="49" spans="1:26" ht="15.75" customHeight="1">
      <c r="A49" s="473" t="s">
        <v>384</v>
      </c>
      <c r="B49" s="444" t="s">
        <v>892</v>
      </c>
      <c r="C49" s="366">
        <v>3</v>
      </c>
      <c r="D49" s="366">
        <v>1</v>
      </c>
      <c r="E49" s="366">
        <v>1</v>
      </c>
      <c r="F49" s="366">
        <v>1.5</v>
      </c>
      <c r="G49" s="366">
        <v>14</v>
      </c>
      <c r="H49" s="366">
        <v>42</v>
      </c>
      <c r="I49" s="194">
        <v>74.25</v>
      </c>
      <c r="J49" s="446">
        <f t="shared" si="10"/>
        <v>74.25</v>
      </c>
      <c r="K49" s="446"/>
      <c r="L49" s="446"/>
      <c r="M49" s="329"/>
      <c r="N49" s="329"/>
      <c r="O49" s="329"/>
      <c r="P49" s="329"/>
      <c r="Q49" s="329"/>
      <c r="R49" s="330"/>
      <c r="S49" s="330"/>
      <c r="T49" s="330"/>
      <c r="U49" s="330"/>
      <c r="V49" s="330"/>
      <c r="W49" s="330"/>
      <c r="X49" s="330"/>
      <c r="Y49" s="330"/>
      <c r="Z49" s="330"/>
    </row>
    <row r="50" spans="1:26" ht="15.75" customHeight="1">
      <c r="A50" s="472" t="s">
        <v>385</v>
      </c>
      <c r="B50" s="492" t="s">
        <v>893</v>
      </c>
      <c r="C50" s="366">
        <v>3</v>
      </c>
      <c r="D50" s="366">
        <v>1</v>
      </c>
      <c r="E50" s="366">
        <v>1</v>
      </c>
      <c r="F50" s="366">
        <v>1.5</v>
      </c>
      <c r="G50" s="366">
        <v>14</v>
      </c>
      <c r="H50" s="366">
        <v>42</v>
      </c>
      <c r="I50" s="194">
        <v>74.25</v>
      </c>
      <c r="J50" s="446">
        <f t="shared" si="10"/>
        <v>74.25</v>
      </c>
      <c r="K50" s="446"/>
      <c r="L50" s="446"/>
      <c r="M50" s="329"/>
      <c r="N50" s="329"/>
      <c r="O50" s="329"/>
      <c r="P50" s="329"/>
      <c r="Q50" s="329"/>
      <c r="R50" s="330"/>
      <c r="S50" s="330"/>
      <c r="T50" s="330"/>
      <c r="U50" s="330"/>
      <c r="V50" s="330"/>
      <c r="W50" s="330"/>
      <c r="X50" s="330"/>
      <c r="Y50" s="330"/>
      <c r="Z50" s="330"/>
    </row>
    <row r="51" spans="1:26" ht="15.75" customHeight="1">
      <c r="A51" s="473" t="s">
        <v>386</v>
      </c>
      <c r="B51" s="492" t="s">
        <v>894</v>
      </c>
      <c r="C51" s="366">
        <v>3</v>
      </c>
      <c r="D51" s="366">
        <v>1</v>
      </c>
      <c r="E51" s="366">
        <v>1</v>
      </c>
      <c r="F51" s="366">
        <v>1.5</v>
      </c>
      <c r="G51" s="366">
        <v>7</v>
      </c>
      <c r="H51" s="366">
        <v>21</v>
      </c>
      <c r="I51" s="194">
        <v>74.25</v>
      </c>
      <c r="J51" s="446">
        <f t="shared" si="10"/>
        <v>74.25</v>
      </c>
      <c r="K51" s="446"/>
      <c r="L51" s="446"/>
      <c r="M51" s="329"/>
      <c r="N51" s="329"/>
      <c r="O51" s="329"/>
      <c r="P51" s="329"/>
      <c r="Q51" s="329"/>
      <c r="R51" s="330"/>
      <c r="S51" s="330"/>
      <c r="T51" s="330"/>
      <c r="U51" s="330"/>
      <c r="V51" s="330"/>
      <c r="W51" s="330"/>
      <c r="X51" s="330"/>
      <c r="Y51" s="330"/>
      <c r="Z51" s="330"/>
    </row>
    <row r="52" spans="1:26" ht="15.75" customHeight="1">
      <c r="A52" s="472" t="s">
        <v>387</v>
      </c>
      <c r="B52" s="689" t="s">
        <v>895</v>
      </c>
      <c r="C52" s="366">
        <v>3</v>
      </c>
      <c r="D52" s="366">
        <v>1</v>
      </c>
      <c r="E52" s="366">
        <v>1</v>
      </c>
      <c r="F52" s="366">
        <v>1.5</v>
      </c>
      <c r="G52" s="366">
        <v>7</v>
      </c>
      <c r="H52" s="366">
        <v>21</v>
      </c>
      <c r="I52" s="194">
        <v>74.25</v>
      </c>
      <c r="J52" s="446">
        <f t="shared" si="10"/>
        <v>74.25</v>
      </c>
      <c r="K52" s="446"/>
      <c r="L52" s="446"/>
      <c r="M52" s="329"/>
      <c r="N52" s="329"/>
      <c r="O52" s="329"/>
      <c r="P52" s="329"/>
      <c r="Q52" s="329"/>
      <c r="R52" s="330"/>
      <c r="S52" s="330"/>
      <c r="T52" s="330"/>
      <c r="U52" s="330"/>
      <c r="V52" s="330"/>
      <c r="W52" s="330"/>
      <c r="X52" s="330"/>
      <c r="Y52" s="330"/>
      <c r="Z52" s="330"/>
    </row>
    <row r="53" spans="1:26" ht="15.75" customHeight="1">
      <c r="A53" s="473" t="s">
        <v>388</v>
      </c>
      <c r="B53" s="689" t="s">
        <v>896</v>
      </c>
      <c r="C53" s="366">
        <v>3</v>
      </c>
      <c r="D53" s="366">
        <v>1</v>
      </c>
      <c r="E53" s="366">
        <v>1</v>
      </c>
      <c r="F53" s="366">
        <v>1.5</v>
      </c>
      <c r="G53" s="366">
        <v>7</v>
      </c>
      <c r="H53" s="366">
        <v>21</v>
      </c>
      <c r="I53" s="194">
        <v>74.25</v>
      </c>
      <c r="J53" s="446">
        <f t="shared" si="10"/>
        <v>74.25</v>
      </c>
      <c r="K53" s="446"/>
      <c r="L53" s="446"/>
      <c r="M53" s="329"/>
      <c r="N53" s="329"/>
      <c r="O53" s="329"/>
      <c r="P53" s="329"/>
      <c r="Q53" s="329"/>
      <c r="R53" s="330"/>
      <c r="S53" s="330"/>
      <c r="T53" s="330"/>
      <c r="U53" s="330"/>
      <c r="V53" s="330"/>
      <c r="W53" s="330"/>
      <c r="X53" s="330"/>
      <c r="Y53" s="330"/>
      <c r="Z53" s="330"/>
    </row>
    <row r="54" spans="1:26" ht="15.75" customHeight="1">
      <c r="A54" s="472" t="s">
        <v>389</v>
      </c>
      <c r="B54" s="689" t="s">
        <v>897</v>
      </c>
      <c r="C54" s="366">
        <v>3</v>
      </c>
      <c r="D54" s="366">
        <v>1</v>
      </c>
      <c r="E54" s="366">
        <v>1</v>
      </c>
      <c r="F54" s="366">
        <v>1.5</v>
      </c>
      <c r="G54" s="366">
        <v>7</v>
      </c>
      <c r="H54" s="366">
        <v>21</v>
      </c>
      <c r="I54" s="194">
        <v>74.25</v>
      </c>
      <c r="J54" s="446">
        <f t="shared" si="10"/>
        <v>74.25</v>
      </c>
      <c r="K54" s="446"/>
      <c r="L54" s="446"/>
      <c r="M54" s="329"/>
      <c r="N54" s="329"/>
      <c r="O54" s="329"/>
      <c r="P54" s="329"/>
      <c r="Q54" s="329"/>
      <c r="R54" s="330"/>
      <c r="S54" s="330"/>
      <c r="T54" s="330"/>
      <c r="U54" s="330"/>
      <c r="V54" s="330"/>
      <c r="W54" s="330"/>
      <c r="X54" s="330"/>
      <c r="Y54" s="330"/>
      <c r="Z54" s="330"/>
    </row>
    <row r="55" spans="1:26" ht="15.75" customHeight="1">
      <c r="A55" s="473" t="s">
        <v>390</v>
      </c>
      <c r="B55" s="689" t="s">
        <v>898</v>
      </c>
      <c r="C55" s="366">
        <v>3</v>
      </c>
      <c r="D55" s="366">
        <v>1</v>
      </c>
      <c r="E55" s="366">
        <v>1</v>
      </c>
      <c r="F55" s="366">
        <v>1.5</v>
      </c>
      <c r="G55" s="366">
        <v>7</v>
      </c>
      <c r="H55" s="366">
        <v>21</v>
      </c>
      <c r="I55" s="194">
        <v>74.25</v>
      </c>
      <c r="J55" s="446">
        <f t="shared" si="10"/>
        <v>74.25</v>
      </c>
      <c r="K55" s="446"/>
      <c r="L55" s="446"/>
      <c r="M55" s="329"/>
      <c r="N55" s="329"/>
      <c r="O55" s="329"/>
      <c r="P55" s="329"/>
      <c r="Q55" s="329"/>
      <c r="R55" s="330"/>
      <c r="S55" s="330"/>
      <c r="T55" s="330"/>
      <c r="U55" s="330"/>
      <c r="V55" s="330"/>
      <c r="W55" s="330"/>
      <c r="X55" s="330"/>
      <c r="Y55" s="330"/>
      <c r="Z55" s="330"/>
    </row>
    <row r="56" spans="1:26" ht="24.75" customHeight="1">
      <c r="A56" s="472" t="s">
        <v>391</v>
      </c>
      <c r="B56" s="97" t="s">
        <v>899</v>
      </c>
      <c r="C56" s="366">
        <v>3</v>
      </c>
      <c r="D56" s="366">
        <v>1</v>
      </c>
      <c r="E56" s="366">
        <v>1</v>
      </c>
      <c r="F56" s="366">
        <v>1</v>
      </c>
      <c r="G56" s="366">
        <v>7</v>
      </c>
      <c r="H56" s="366">
        <f t="shared" ref="H56:H65" si="11">C56*D56*E56*F56</f>
        <v>3</v>
      </c>
      <c r="I56" s="194">
        <f t="shared" ref="I56:I65" si="12">C56*E56*F56*16.5*1.5</f>
        <v>74.25</v>
      </c>
      <c r="J56" s="690"/>
      <c r="K56" s="446">
        <v>74.25</v>
      </c>
      <c r="L56" s="446"/>
      <c r="M56" s="329"/>
      <c r="N56" s="329"/>
      <c r="O56" s="329"/>
      <c r="P56" s="329"/>
      <c r="Q56" s="329"/>
      <c r="R56" s="330"/>
      <c r="S56" s="330"/>
      <c r="T56" s="330"/>
      <c r="U56" s="330"/>
      <c r="V56" s="330"/>
      <c r="W56" s="330"/>
      <c r="X56" s="330"/>
      <c r="Y56" s="330"/>
      <c r="Z56" s="330"/>
    </row>
    <row r="57" spans="1:26" ht="23.25" customHeight="1">
      <c r="A57" s="473" t="s">
        <v>392</v>
      </c>
      <c r="B57" s="98" t="s">
        <v>900</v>
      </c>
      <c r="C57" s="366">
        <v>3</v>
      </c>
      <c r="D57" s="366">
        <v>1</v>
      </c>
      <c r="E57" s="366">
        <v>1</v>
      </c>
      <c r="F57" s="366">
        <v>1</v>
      </c>
      <c r="G57" s="366">
        <v>7</v>
      </c>
      <c r="H57" s="366">
        <f t="shared" si="11"/>
        <v>3</v>
      </c>
      <c r="I57" s="194">
        <f t="shared" si="12"/>
        <v>74.25</v>
      </c>
      <c r="J57" s="446">
        <v>74.25</v>
      </c>
      <c r="K57" s="446"/>
      <c r="L57" s="446"/>
      <c r="M57" s="329"/>
      <c r="N57" s="329"/>
      <c r="O57" s="329"/>
      <c r="P57" s="329"/>
      <c r="Q57" s="329"/>
      <c r="R57" s="330"/>
      <c r="S57" s="330"/>
      <c r="T57" s="330"/>
      <c r="U57" s="330"/>
      <c r="V57" s="330"/>
      <c r="W57" s="330"/>
      <c r="X57" s="330"/>
      <c r="Y57" s="330"/>
      <c r="Z57" s="330"/>
    </row>
    <row r="58" spans="1:26" ht="30" customHeight="1">
      <c r="A58" s="472" t="s">
        <v>393</v>
      </c>
      <c r="B58" s="97" t="s">
        <v>901</v>
      </c>
      <c r="C58" s="366">
        <v>3</v>
      </c>
      <c r="D58" s="366">
        <v>1</v>
      </c>
      <c r="E58" s="366">
        <v>1</v>
      </c>
      <c r="F58" s="366">
        <v>1</v>
      </c>
      <c r="G58" s="366">
        <v>7</v>
      </c>
      <c r="H58" s="366">
        <f t="shared" si="11"/>
        <v>3</v>
      </c>
      <c r="I58" s="194">
        <f t="shared" si="12"/>
        <v>74.25</v>
      </c>
      <c r="J58" s="446">
        <v>74.25</v>
      </c>
      <c r="K58" s="446"/>
      <c r="L58" s="446"/>
      <c r="M58" s="329"/>
      <c r="N58" s="329"/>
      <c r="O58" s="329"/>
      <c r="P58" s="329"/>
      <c r="Q58" s="329"/>
      <c r="R58" s="330"/>
      <c r="S58" s="330"/>
      <c r="T58" s="330"/>
      <c r="U58" s="330"/>
      <c r="V58" s="330"/>
      <c r="W58" s="330"/>
      <c r="X58" s="330"/>
      <c r="Y58" s="330"/>
      <c r="Z58" s="330"/>
    </row>
    <row r="59" spans="1:26" ht="30" customHeight="1">
      <c r="A59" s="473" t="s">
        <v>394</v>
      </c>
      <c r="B59" s="29" t="s">
        <v>902</v>
      </c>
      <c r="C59" s="366">
        <v>3</v>
      </c>
      <c r="D59" s="366">
        <v>1</v>
      </c>
      <c r="E59" s="366">
        <v>1</v>
      </c>
      <c r="F59" s="366">
        <v>1</v>
      </c>
      <c r="G59" s="366">
        <v>7</v>
      </c>
      <c r="H59" s="366">
        <f t="shared" si="11"/>
        <v>3</v>
      </c>
      <c r="I59" s="194">
        <f t="shared" si="12"/>
        <v>74.25</v>
      </c>
      <c r="J59" s="446">
        <v>74.25</v>
      </c>
      <c r="K59" s="446"/>
      <c r="L59" s="446"/>
      <c r="M59" s="329"/>
      <c r="N59" s="329"/>
      <c r="O59" s="329"/>
      <c r="P59" s="329"/>
      <c r="Q59" s="329"/>
      <c r="R59" s="330"/>
      <c r="S59" s="330"/>
      <c r="T59" s="330"/>
      <c r="U59" s="330"/>
      <c r="V59" s="330"/>
      <c r="W59" s="330"/>
      <c r="X59" s="330"/>
      <c r="Y59" s="330"/>
      <c r="Z59" s="330"/>
    </row>
    <row r="60" spans="1:26" ht="15.75" customHeight="1">
      <c r="A60" s="472" t="s">
        <v>407</v>
      </c>
      <c r="B60" s="98" t="s">
        <v>903</v>
      </c>
      <c r="C60" s="366">
        <v>3</v>
      </c>
      <c r="D60" s="366">
        <v>1</v>
      </c>
      <c r="E60" s="366">
        <v>1</v>
      </c>
      <c r="F60" s="366">
        <v>1</v>
      </c>
      <c r="G60" s="366">
        <v>7</v>
      </c>
      <c r="H60" s="366">
        <f t="shared" si="11"/>
        <v>3</v>
      </c>
      <c r="I60" s="194">
        <f t="shared" si="12"/>
        <v>74.25</v>
      </c>
      <c r="J60" s="446">
        <v>74.25</v>
      </c>
      <c r="K60" s="446"/>
      <c r="L60" s="446"/>
      <c r="M60" s="329"/>
      <c r="N60" s="329"/>
      <c r="O60" s="329"/>
      <c r="P60" s="329"/>
      <c r="Q60" s="329"/>
      <c r="R60" s="330"/>
      <c r="S60" s="330"/>
      <c r="T60" s="330"/>
      <c r="U60" s="330"/>
      <c r="V60" s="330"/>
      <c r="W60" s="330"/>
      <c r="X60" s="330"/>
      <c r="Y60" s="330"/>
      <c r="Z60" s="330"/>
    </row>
    <row r="61" spans="1:26" ht="27" customHeight="1">
      <c r="A61" s="473" t="s">
        <v>409</v>
      </c>
      <c r="B61" s="34" t="s">
        <v>904</v>
      </c>
      <c r="C61" s="366">
        <v>3</v>
      </c>
      <c r="D61" s="366">
        <v>1</v>
      </c>
      <c r="E61" s="366">
        <v>1</v>
      </c>
      <c r="F61" s="366">
        <v>1</v>
      </c>
      <c r="G61" s="366">
        <v>7</v>
      </c>
      <c r="H61" s="366">
        <f t="shared" si="11"/>
        <v>3</v>
      </c>
      <c r="I61" s="194">
        <f t="shared" si="12"/>
        <v>74.25</v>
      </c>
      <c r="J61" s="446">
        <v>74.25</v>
      </c>
      <c r="K61" s="446"/>
      <c r="L61" s="446"/>
      <c r="M61" s="329"/>
      <c r="N61" s="329"/>
      <c r="O61" s="329"/>
      <c r="P61" s="329"/>
      <c r="Q61" s="329"/>
      <c r="R61" s="330"/>
      <c r="S61" s="330"/>
      <c r="T61" s="330"/>
      <c r="U61" s="330"/>
      <c r="V61" s="330"/>
      <c r="W61" s="330"/>
      <c r="X61" s="330"/>
      <c r="Y61" s="330"/>
      <c r="Z61" s="330"/>
    </row>
    <row r="62" spans="1:26" ht="27.75" customHeight="1">
      <c r="A62" s="472" t="s">
        <v>396</v>
      </c>
      <c r="B62" s="34" t="s">
        <v>905</v>
      </c>
      <c r="C62" s="366">
        <v>3</v>
      </c>
      <c r="D62" s="366">
        <v>1</v>
      </c>
      <c r="E62" s="366">
        <v>1</v>
      </c>
      <c r="F62" s="366">
        <v>1</v>
      </c>
      <c r="G62" s="366">
        <v>7</v>
      </c>
      <c r="H62" s="366">
        <f t="shared" si="11"/>
        <v>3</v>
      </c>
      <c r="I62" s="194">
        <f t="shared" si="12"/>
        <v>74.25</v>
      </c>
      <c r="J62" s="446">
        <v>74.25</v>
      </c>
      <c r="K62" s="446"/>
      <c r="L62" s="446"/>
      <c r="M62" s="329"/>
      <c r="N62" s="329"/>
      <c r="O62" s="329"/>
      <c r="P62" s="329"/>
      <c r="Q62" s="329"/>
      <c r="R62" s="330"/>
      <c r="S62" s="330"/>
      <c r="T62" s="330"/>
      <c r="U62" s="330"/>
      <c r="V62" s="330"/>
      <c r="W62" s="330"/>
      <c r="X62" s="330"/>
      <c r="Y62" s="330"/>
      <c r="Z62" s="330"/>
    </row>
    <row r="63" spans="1:26" ht="29.25" customHeight="1">
      <c r="A63" s="473" t="s">
        <v>527</v>
      </c>
      <c r="B63" s="97" t="s">
        <v>906</v>
      </c>
      <c r="C63" s="366">
        <v>3</v>
      </c>
      <c r="D63" s="366">
        <v>1</v>
      </c>
      <c r="E63" s="366">
        <v>1</v>
      </c>
      <c r="F63" s="366">
        <v>1</v>
      </c>
      <c r="G63" s="366">
        <v>7</v>
      </c>
      <c r="H63" s="366">
        <f t="shared" si="11"/>
        <v>3</v>
      </c>
      <c r="I63" s="194">
        <f t="shared" si="12"/>
        <v>74.25</v>
      </c>
      <c r="J63" s="446">
        <v>74.25</v>
      </c>
      <c r="K63" s="446"/>
      <c r="L63" s="446"/>
      <c r="M63" s="329"/>
      <c r="N63" s="329"/>
      <c r="O63" s="329"/>
      <c r="P63" s="329"/>
      <c r="Q63" s="329"/>
      <c r="R63" s="330"/>
      <c r="S63" s="330"/>
      <c r="T63" s="330"/>
      <c r="U63" s="330"/>
      <c r="V63" s="330"/>
      <c r="W63" s="330"/>
      <c r="X63" s="330"/>
      <c r="Y63" s="330"/>
      <c r="Z63" s="330"/>
    </row>
    <row r="64" spans="1:26" ht="26.25" customHeight="1">
      <c r="A64" s="472" t="s">
        <v>528</v>
      </c>
      <c r="B64" s="97" t="s">
        <v>907</v>
      </c>
      <c r="C64" s="366">
        <v>3</v>
      </c>
      <c r="D64" s="366">
        <v>1</v>
      </c>
      <c r="E64" s="366">
        <v>1</v>
      </c>
      <c r="F64" s="366">
        <v>1</v>
      </c>
      <c r="G64" s="366">
        <v>7</v>
      </c>
      <c r="H64" s="366">
        <f t="shared" si="11"/>
        <v>3</v>
      </c>
      <c r="I64" s="194">
        <f t="shared" si="12"/>
        <v>74.25</v>
      </c>
      <c r="J64" s="690"/>
      <c r="K64" s="446">
        <v>74.25</v>
      </c>
      <c r="L64" s="446"/>
      <c r="M64" s="329"/>
      <c r="N64" s="329"/>
      <c r="O64" s="329"/>
      <c r="P64" s="329"/>
      <c r="Q64" s="329"/>
      <c r="R64" s="330"/>
      <c r="S64" s="330"/>
      <c r="T64" s="330"/>
      <c r="U64" s="330"/>
      <c r="V64" s="330"/>
      <c r="W64" s="330"/>
      <c r="X64" s="330"/>
      <c r="Y64" s="330"/>
      <c r="Z64" s="330"/>
    </row>
    <row r="65" spans="1:26" ht="27" customHeight="1">
      <c r="A65" s="473" t="s">
        <v>530</v>
      </c>
      <c r="B65" s="97" t="s">
        <v>908</v>
      </c>
      <c r="C65" s="366">
        <v>3</v>
      </c>
      <c r="D65" s="366">
        <v>1</v>
      </c>
      <c r="E65" s="366">
        <v>1</v>
      </c>
      <c r="F65" s="366">
        <v>1</v>
      </c>
      <c r="G65" s="366">
        <v>7</v>
      </c>
      <c r="H65" s="366">
        <f t="shared" si="11"/>
        <v>3</v>
      </c>
      <c r="I65" s="194">
        <f t="shared" si="12"/>
        <v>74.25</v>
      </c>
      <c r="J65" s="690"/>
      <c r="K65" s="446">
        <v>74.25</v>
      </c>
      <c r="L65" s="446"/>
      <c r="M65" s="329"/>
      <c r="N65" s="329"/>
      <c r="O65" s="329"/>
      <c r="P65" s="329"/>
      <c r="Q65" s="329"/>
      <c r="R65" s="330"/>
      <c r="S65" s="330"/>
      <c r="T65" s="330"/>
      <c r="U65" s="330"/>
      <c r="V65" s="330"/>
      <c r="W65" s="330"/>
      <c r="X65" s="330"/>
      <c r="Y65" s="330"/>
      <c r="Z65" s="330"/>
    </row>
    <row r="66" spans="1:26" ht="15.75" customHeight="1">
      <c r="A66" s="456" t="s">
        <v>78</v>
      </c>
      <c r="B66" s="457" t="s">
        <v>402</v>
      </c>
      <c r="C66" s="366"/>
      <c r="D66" s="366"/>
      <c r="E66" s="366"/>
      <c r="F66" s="366"/>
      <c r="G66" s="366"/>
      <c r="H66" s="366"/>
      <c r="I66" s="423">
        <f t="shared" ref="I66:K66" si="13">SUM(I67:I69)</f>
        <v>1225</v>
      </c>
      <c r="J66" s="423">
        <f t="shared" si="13"/>
        <v>980</v>
      </c>
      <c r="K66" s="423">
        <f t="shared" si="13"/>
        <v>245</v>
      </c>
      <c r="L66" s="420"/>
      <c r="M66" s="329"/>
      <c r="N66" s="329"/>
      <c r="O66" s="329"/>
      <c r="P66" s="329"/>
      <c r="Q66" s="329"/>
      <c r="R66" s="330"/>
      <c r="S66" s="330"/>
      <c r="T66" s="330"/>
      <c r="U66" s="330"/>
      <c r="V66" s="330"/>
      <c r="W66" s="330"/>
      <c r="X66" s="330"/>
      <c r="Y66" s="330"/>
      <c r="Z66" s="330"/>
    </row>
    <row r="67" spans="1:26" ht="15.75" customHeight="1">
      <c r="A67" s="456"/>
      <c r="B67" s="691" t="s">
        <v>909</v>
      </c>
      <c r="C67" s="366"/>
      <c r="D67" s="366"/>
      <c r="E67" s="366"/>
      <c r="F67" s="366"/>
      <c r="G67" s="366"/>
      <c r="H67" s="366"/>
      <c r="I67" s="366">
        <v>245</v>
      </c>
      <c r="J67" s="446">
        <v>175</v>
      </c>
      <c r="K67" s="446">
        <v>70</v>
      </c>
      <c r="L67" s="446"/>
      <c r="M67" s="329"/>
      <c r="N67" s="329"/>
      <c r="O67" s="329"/>
      <c r="P67" s="329"/>
      <c r="Q67" s="329"/>
      <c r="R67" s="330"/>
      <c r="S67" s="330"/>
      <c r="T67" s="330"/>
      <c r="U67" s="330"/>
      <c r="V67" s="330"/>
      <c r="W67" s="330"/>
      <c r="X67" s="330"/>
      <c r="Y67" s="330"/>
      <c r="Z67" s="330"/>
    </row>
    <row r="68" spans="1:26" ht="15.75" customHeight="1">
      <c r="A68" s="471"/>
      <c r="B68" s="691" t="s">
        <v>910</v>
      </c>
      <c r="C68" s="366"/>
      <c r="D68" s="366"/>
      <c r="E68" s="366"/>
      <c r="F68" s="366"/>
      <c r="G68" s="366"/>
      <c r="H68" s="366"/>
      <c r="I68" s="366">
        <v>175</v>
      </c>
      <c r="J68" s="446">
        <v>175</v>
      </c>
      <c r="K68" s="446"/>
      <c r="L68" s="446"/>
      <c r="M68" s="329"/>
      <c r="N68" s="329"/>
      <c r="O68" s="329"/>
      <c r="P68" s="329"/>
      <c r="Q68" s="329"/>
      <c r="R68" s="330"/>
      <c r="S68" s="330"/>
      <c r="T68" s="330"/>
      <c r="U68" s="330"/>
      <c r="V68" s="330"/>
      <c r="W68" s="330"/>
      <c r="X68" s="330"/>
      <c r="Y68" s="330"/>
      <c r="Z68" s="330"/>
    </row>
    <row r="69" spans="1:26" ht="15.75" customHeight="1">
      <c r="A69" s="471"/>
      <c r="B69" s="460" t="s">
        <v>911</v>
      </c>
      <c r="C69" s="366"/>
      <c r="D69" s="366"/>
      <c r="E69" s="366"/>
      <c r="F69" s="366"/>
      <c r="G69" s="366"/>
      <c r="H69" s="366"/>
      <c r="I69" s="194">
        <f>23*35</f>
        <v>805</v>
      </c>
      <c r="J69" s="446">
        <f>18*35</f>
        <v>630</v>
      </c>
      <c r="K69" s="446">
        <f>5*35</f>
        <v>175</v>
      </c>
      <c r="L69" s="446"/>
      <c r="M69" s="329"/>
      <c r="N69" s="329"/>
      <c r="O69" s="329"/>
      <c r="P69" s="329"/>
      <c r="Q69" s="329"/>
      <c r="R69" s="330"/>
      <c r="S69" s="330"/>
      <c r="T69" s="330"/>
      <c r="U69" s="330"/>
      <c r="V69" s="330"/>
      <c r="W69" s="330"/>
      <c r="X69" s="330"/>
      <c r="Y69" s="330"/>
      <c r="Z69" s="330"/>
    </row>
    <row r="70" spans="1:26" ht="15.75" customHeight="1">
      <c r="A70" s="681">
        <v>3</v>
      </c>
      <c r="B70" s="682" t="s">
        <v>476</v>
      </c>
      <c r="C70" s="692"/>
      <c r="D70" s="692"/>
      <c r="E70" s="692"/>
      <c r="F70" s="692"/>
      <c r="G70" s="693">
        <f t="shared" ref="G70:L70" si="14">SUM(G71:G79)</f>
        <v>10</v>
      </c>
      <c r="H70" s="693">
        <f t="shared" si="14"/>
        <v>0</v>
      </c>
      <c r="I70" s="693">
        <f t="shared" si="14"/>
        <v>550</v>
      </c>
      <c r="J70" s="693">
        <f t="shared" si="14"/>
        <v>290</v>
      </c>
      <c r="K70" s="693">
        <f t="shared" si="14"/>
        <v>140</v>
      </c>
      <c r="L70" s="693">
        <f t="shared" si="14"/>
        <v>120</v>
      </c>
      <c r="M70" s="687"/>
      <c r="N70" s="687"/>
      <c r="O70" s="687"/>
      <c r="P70" s="687"/>
      <c r="Q70" s="687"/>
      <c r="R70" s="688"/>
      <c r="S70" s="688"/>
      <c r="T70" s="688"/>
      <c r="U70" s="688"/>
      <c r="V70" s="688"/>
      <c r="W70" s="688"/>
      <c r="X70" s="688"/>
      <c r="Y70" s="688"/>
      <c r="Z70" s="688"/>
    </row>
    <row r="71" spans="1:26" ht="15.75" customHeight="1">
      <c r="A71" s="421" t="s">
        <v>76</v>
      </c>
      <c r="B71" s="422" t="s">
        <v>477</v>
      </c>
      <c r="C71" s="366"/>
      <c r="D71" s="366"/>
      <c r="E71" s="366"/>
      <c r="F71" s="366"/>
      <c r="G71" s="366"/>
      <c r="H71" s="366"/>
      <c r="I71" s="194"/>
      <c r="J71" s="446"/>
      <c r="K71" s="446"/>
      <c r="L71" s="446"/>
      <c r="M71" s="329"/>
      <c r="N71" s="329"/>
      <c r="O71" s="329"/>
      <c r="P71" s="329"/>
      <c r="Q71" s="329"/>
      <c r="R71" s="330"/>
      <c r="S71" s="330"/>
      <c r="T71" s="330"/>
      <c r="U71" s="330"/>
      <c r="V71" s="330"/>
      <c r="W71" s="330"/>
      <c r="X71" s="330"/>
      <c r="Y71" s="330"/>
      <c r="Z71" s="330"/>
    </row>
    <row r="72" spans="1:26" ht="15.75" customHeight="1">
      <c r="A72" s="472" t="s">
        <v>382</v>
      </c>
      <c r="B72" s="444" t="s">
        <v>489</v>
      </c>
      <c r="C72" s="366"/>
      <c r="D72" s="366"/>
      <c r="E72" s="366"/>
      <c r="F72" s="366"/>
      <c r="G72" s="366"/>
      <c r="H72" s="366"/>
      <c r="I72" s="194"/>
      <c r="J72" s="446"/>
      <c r="K72" s="446"/>
      <c r="L72" s="446"/>
      <c r="M72" s="329"/>
      <c r="N72" s="329"/>
      <c r="O72" s="329"/>
      <c r="P72" s="329"/>
      <c r="Q72" s="329"/>
      <c r="R72" s="330"/>
      <c r="S72" s="330"/>
      <c r="T72" s="330"/>
      <c r="U72" s="330"/>
      <c r="V72" s="330"/>
      <c r="W72" s="330"/>
      <c r="X72" s="330"/>
      <c r="Y72" s="330"/>
      <c r="Z72" s="330"/>
    </row>
    <row r="73" spans="1:26" ht="15.75" customHeight="1">
      <c r="A73" s="473" t="s">
        <v>384</v>
      </c>
      <c r="B73" s="444" t="s">
        <v>489</v>
      </c>
      <c r="C73" s="366"/>
      <c r="D73" s="366"/>
      <c r="E73" s="366"/>
      <c r="F73" s="366"/>
      <c r="G73" s="366"/>
      <c r="H73" s="366"/>
      <c r="I73" s="194"/>
      <c r="J73" s="446"/>
      <c r="K73" s="446"/>
      <c r="L73" s="446"/>
      <c r="M73" s="329"/>
      <c r="N73" s="329"/>
      <c r="O73" s="329"/>
      <c r="P73" s="329"/>
      <c r="Q73" s="329"/>
      <c r="R73" s="330"/>
      <c r="S73" s="330"/>
      <c r="T73" s="330"/>
      <c r="U73" s="330"/>
      <c r="V73" s="330"/>
      <c r="W73" s="330"/>
      <c r="X73" s="330"/>
      <c r="Y73" s="330"/>
      <c r="Z73" s="330"/>
    </row>
    <row r="74" spans="1:26" ht="15.75" customHeight="1">
      <c r="A74" s="474" t="s">
        <v>78</v>
      </c>
      <c r="B74" s="457" t="s">
        <v>480</v>
      </c>
      <c r="C74" s="366"/>
      <c r="D74" s="366"/>
      <c r="E74" s="366"/>
      <c r="F74" s="366"/>
      <c r="G74" s="366"/>
      <c r="H74" s="366"/>
      <c r="I74" s="194"/>
      <c r="J74" s="446"/>
      <c r="K74" s="446"/>
      <c r="L74" s="446"/>
      <c r="M74" s="329"/>
      <c r="N74" s="329"/>
      <c r="O74" s="329"/>
      <c r="P74" s="329"/>
      <c r="Q74" s="329"/>
      <c r="R74" s="330"/>
      <c r="S74" s="330"/>
      <c r="T74" s="330"/>
      <c r="U74" s="330"/>
      <c r="V74" s="330"/>
      <c r="W74" s="330"/>
      <c r="X74" s="330"/>
      <c r="Y74" s="330"/>
      <c r="Z74" s="330"/>
    </row>
    <row r="75" spans="1:26" ht="15.75" customHeight="1">
      <c r="A75" s="471"/>
      <c r="B75" s="460" t="s">
        <v>912</v>
      </c>
      <c r="C75" s="366"/>
      <c r="D75" s="366"/>
      <c r="E75" s="366"/>
      <c r="F75" s="366"/>
      <c r="G75" s="366">
        <v>2</v>
      </c>
      <c r="H75" s="366"/>
      <c r="I75" s="194">
        <v>120</v>
      </c>
      <c r="J75" s="446">
        <v>60</v>
      </c>
      <c r="K75" s="446"/>
      <c r="L75" s="446">
        <v>60</v>
      </c>
      <c r="M75" s="329"/>
      <c r="N75" s="329"/>
      <c r="O75" s="329"/>
      <c r="P75" s="329"/>
      <c r="Q75" s="329"/>
      <c r="R75" s="330"/>
      <c r="S75" s="330"/>
      <c r="T75" s="330"/>
      <c r="U75" s="330"/>
      <c r="V75" s="330"/>
      <c r="W75" s="330"/>
      <c r="X75" s="330"/>
      <c r="Y75" s="330"/>
      <c r="Z75" s="330"/>
    </row>
    <row r="76" spans="1:26" ht="15.75" customHeight="1">
      <c r="A76" s="471"/>
      <c r="B76" s="460" t="s">
        <v>913</v>
      </c>
      <c r="C76" s="366"/>
      <c r="D76" s="366"/>
      <c r="E76" s="366"/>
      <c r="F76" s="366"/>
      <c r="G76" s="366">
        <v>3</v>
      </c>
      <c r="H76" s="366"/>
      <c r="I76" s="194">
        <f>9*20</f>
        <v>180</v>
      </c>
      <c r="J76" s="446">
        <v>90</v>
      </c>
      <c r="K76" s="446">
        <v>90</v>
      </c>
      <c r="L76" s="446"/>
      <c r="M76" s="329"/>
      <c r="N76" s="329"/>
      <c r="O76" s="329"/>
      <c r="P76" s="329"/>
      <c r="Q76" s="329"/>
      <c r="R76" s="330"/>
      <c r="S76" s="330"/>
      <c r="T76" s="330"/>
      <c r="U76" s="330"/>
      <c r="V76" s="330"/>
      <c r="W76" s="330"/>
      <c r="X76" s="330"/>
      <c r="Y76" s="330"/>
      <c r="Z76" s="330"/>
    </row>
    <row r="77" spans="1:26" ht="21.75" customHeight="1">
      <c r="A77" s="474" t="s">
        <v>80</v>
      </c>
      <c r="B77" s="457" t="s">
        <v>481</v>
      </c>
      <c r="C77" s="366"/>
      <c r="D77" s="366"/>
      <c r="E77" s="366"/>
      <c r="F77" s="366"/>
      <c r="G77" s="366"/>
      <c r="H77" s="366"/>
      <c r="I77" s="194"/>
      <c r="J77" s="446"/>
      <c r="K77" s="446"/>
      <c r="L77" s="446"/>
      <c r="M77" s="329"/>
      <c r="N77" s="329"/>
      <c r="O77" s="329"/>
      <c r="P77" s="329"/>
      <c r="Q77" s="329"/>
      <c r="R77" s="330"/>
      <c r="S77" s="330"/>
      <c r="T77" s="330"/>
      <c r="U77" s="330"/>
      <c r="V77" s="330"/>
      <c r="W77" s="330"/>
      <c r="X77" s="330"/>
      <c r="Y77" s="330"/>
      <c r="Z77" s="330"/>
    </row>
    <row r="78" spans="1:26" ht="15.75" customHeight="1">
      <c r="A78" s="471"/>
      <c r="B78" s="460" t="s">
        <v>914</v>
      </c>
      <c r="C78" s="366"/>
      <c r="D78" s="366"/>
      <c r="E78" s="366"/>
      <c r="F78" s="366"/>
      <c r="G78" s="366">
        <v>2</v>
      </c>
      <c r="H78" s="366"/>
      <c r="I78" s="194">
        <v>100</v>
      </c>
      <c r="J78" s="446">
        <v>40</v>
      </c>
      <c r="K78" s="446"/>
      <c r="L78" s="446">
        <v>60</v>
      </c>
      <c r="M78" s="329"/>
      <c r="N78" s="329"/>
      <c r="O78" s="329"/>
      <c r="P78" s="329"/>
      <c r="Q78" s="329"/>
      <c r="R78" s="330"/>
      <c r="S78" s="330"/>
      <c r="T78" s="330"/>
      <c r="U78" s="330"/>
      <c r="V78" s="330"/>
      <c r="W78" s="330"/>
      <c r="X78" s="330"/>
      <c r="Y78" s="330"/>
      <c r="Z78" s="330"/>
    </row>
    <row r="79" spans="1:26" ht="15.75" customHeight="1">
      <c r="A79" s="471"/>
      <c r="B79" s="460" t="s">
        <v>915</v>
      </c>
      <c r="C79" s="366"/>
      <c r="D79" s="366"/>
      <c r="E79" s="366"/>
      <c r="F79" s="366"/>
      <c r="G79" s="366">
        <v>3</v>
      </c>
      <c r="H79" s="366"/>
      <c r="I79" s="194">
        <f>50*3</f>
        <v>150</v>
      </c>
      <c r="J79" s="446">
        <v>100</v>
      </c>
      <c r="K79" s="446">
        <v>50</v>
      </c>
      <c r="L79" s="446"/>
      <c r="M79" s="329"/>
      <c r="N79" s="329"/>
      <c r="O79" s="329"/>
      <c r="P79" s="329"/>
      <c r="Q79" s="329"/>
      <c r="R79" s="330"/>
      <c r="S79" s="330"/>
      <c r="T79" s="330"/>
      <c r="U79" s="330"/>
      <c r="V79" s="330"/>
      <c r="W79" s="330"/>
      <c r="X79" s="330"/>
      <c r="Y79" s="330"/>
      <c r="Z79" s="330"/>
    </row>
    <row r="80" spans="1:26" ht="36" customHeight="1">
      <c r="A80" s="676" t="s">
        <v>111</v>
      </c>
      <c r="B80" s="694" t="s">
        <v>405</v>
      </c>
      <c r="C80" s="695">
        <f t="shared" ref="C80:L80" si="15">C81+C103</f>
        <v>45</v>
      </c>
      <c r="D80" s="695">
        <f t="shared" si="15"/>
        <v>10</v>
      </c>
      <c r="E80" s="695">
        <f t="shared" si="15"/>
        <v>10</v>
      </c>
      <c r="F80" s="695">
        <f t="shared" si="15"/>
        <v>10</v>
      </c>
      <c r="G80" s="695">
        <f t="shared" si="15"/>
        <v>200</v>
      </c>
      <c r="H80" s="695">
        <f t="shared" si="15"/>
        <v>900</v>
      </c>
      <c r="I80" s="695">
        <f t="shared" si="15"/>
        <v>742.5</v>
      </c>
      <c r="J80" s="695">
        <f t="shared" si="15"/>
        <v>742.5</v>
      </c>
      <c r="K80" s="695">
        <f t="shared" si="15"/>
        <v>0</v>
      </c>
      <c r="L80" s="695">
        <f t="shared" si="15"/>
        <v>0</v>
      </c>
      <c r="M80" s="696"/>
      <c r="N80" s="696"/>
      <c r="O80" s="696"/>
      <c r="P80" s="696"/>
      <c r="Q80" s="696"/>
      <c r="R80" s="697"/>
      <c r="S80" s="697"/>
      <c r="T80" s="697"/>
      <c r="U80" s="697"/>
      <c r="V80" s="697"/>
      <c r="W80" s="697"/>
      <c r="X80" s="697"/>
      <c r="Y80" s="697"/>
      <c r="Z80" s="697"/>
    </row>
    <row r="81" spans="1:26" ht="15.75" customHeight="1">
      <c r="A81" s="463">
        <v>1</v>
      </c>
      <c r="B81" s="698" t="s">
        <v>916</v>
      </c>
      <c r="C81" s="194">
        <f t="shared" ref="C81:L81" si="16">C82+C93</f>
        <v>45</v>
      </c>
      <c r="D81" s="194">
        <f t="shared" si="16"/>
        <v>10</v>
      </c>
      <c r="E81" s="194">
        <f t="shared" si="16"/>
        <v>10</v>
      </c>
      <c r="F81" s="194">
        <f t="shared" si="16"/>
        <v>10</v>
      </c>
      <c r="G81" s="194">
        <f t="shared" si="16"/>
        <v>200</v>
      </c>
      <c r="H81" s="194">
        <f t="shared" si="16"/>
        <v>900</v>
      </c>
      <c r="I81" s="194">
        <f t="shared" si="16"/>
        <v>742.5</v>
      </c>
      <c r="J81" s="194">
        <f t="shared" si="16"/>
        <v>742.5</v>
      </c>
      <c r="K81" s="194">
        <f t="shared" si="16"/>
        <v>0</v>
      </c>
      <c r="L81" s="194">
        <f t="shared" si="16"/>
        <v>0</v>
      </c>
      <c r="M81" s="329"/>
      <c r="N81" s="329"/>
      <c r="O81" s="329"/>
      <c r="P81" s="329"/>
      <c r="Q81" s="329"/>
      <c r="R81" s="330"/>
      <c r="S81" s="330"/>
      <c r="T81" s="330"/>
      <c r="U81" s="330"/>
      <c r="V81" s="330"/>
      <c r="W81" s="330"/>
      <c r="X81" s="330"/>
      <c r="Y81" s="330"/>
      <c r="Z81" s="330"/>
    </row>
    <row r="82" spans="1:26" ht="15.75" customHeight="1">
      <c r="A82" s="463" t="s">
        <v>76</v>
      </c>
      <c r="B82" s="422" t="s">
        <v>485</v>
      </c>
      <c r="C82" s="423">
        <f t="shared" ref="C82:L82" si="17">SUM(C83:C92)</f>
        <v>45</v>
      </c>
      <c r="D82" s="423">
        <f t="shared" si="17"/>
        <v>10</v>
      </c>
      <c r="E82" s="423">
        <f t="shared" si="17"/>
        <v>10</v>
      </c>
      <c r="F82" s="423">
        <f t="shared" si="17"/>
        <v>10</v>
      </c>
      <c r="G82" s="423">
        <f t="shared" si="17"/>
        <v>200</v>
      </c>
      <c r="H82" s="423">
        <f t="shared" si="17"/>
        <v>900</v>
      </c>
      <c r="I82" s="423">
        <f t="shared" si="17"/>
        <v>742.5</v>
      </c>
      <c r="J82" s="423">
        <f t="shared" si="17"/>
        <v>742.5</v>
      </c>
      <c r="K82" s="423">
        <f t="shared" si="17"/>
        <v>0</v>
      </c>
      <c r="L82" s="423">
        <f t="shared" si="17"/>
        <v>0</v>
      </c>
      <c r="M82" s="329"/>
      <c r="N82" s="329"/>
      <c r="O82" s="329"/>
      <c r="P82" s="329"/>
      <c r="Q82" s="329"/>
      <c r="R82" s="330"/>
      <c r="S82" s="330"/>
      <c r="T82" s="330"/>
      <c r="U82" s="330"/>
      <c r="V82" s="330"/>
      <c r="W82" s="330"/>
      <c r="X82" s="330"/>
      <c r="Y82" s="330"/>
      <c r="Z82" s="330"/>
    </row>
    <row r="83" spans="1:26" ht="15.75" customHeight="1">
      <c r="A83" s="478" t="s">
        <v>382</v>
      </c>
      <c r="B83" s="444" t="s">
        <v>917</v>
      </c>
      <c r="C83" s="194">
        <v>5</v>
      </c>
      <c r="D83" s="194">
        <v>1</v>
      </c>
      <c r="E83" s="194">
        <v>1</v>
      </c>
      <c r="F83" s="194">
        <v>1</v>
      </c>
      <c r="G83" s="194">
        <v>20</v>
      </c>
      <c r="H83" s="194">
        <v>100</v>
      </c>
      <c r="I83" s="445">
        <v>82.5</v>
      </c>
      <c r="J83" s="446">
        <f t="shared" ref="J83:J85" si="18">I83</f>
        <v>82.5</v>
      </c>
      <c r="K83" s="446"/>
      <c r="L83" s="446"/>
      <c r="M83" s="329"/>
      <c r="N83" s="329"/>
      <c r="O83" s="329"/>
      <c r="P83" s="329"/>
      <c r="Q83" s="329"/>
      <c r="R83" s="330"/>
      <c r="S83" s="330"/>
      <c r="T83" s="330"/>
      <c r="U83" s="330"/>
      <c r="V83" s="330"/>
      <c r="W83" s="330"/>
      <c r="X83" s="330"/>
      <c r="Y83" s="330"/>
      <c r="Z83" s="330"/>
    </row>
    <row r="84" spans="1:26" ht="15.75" customHeight="1">
      <c r="A84" s="479" t="s">
        <v>384</v>
      </c>
      <c r="B84" s="444" t="s">
        <v>918</v>
      </c>
      <c r="C84" s="194">
        <v>5</v>
      </c>
      <c r="D84" s="194">
        <v>1</v>
      </c>
      <c r="E84" s="194">
        <v>1</v>
      </c>
      <c r="F84" s="194">
        <v>1</v>
      </c>
      <c r="G84" s="194">
        <v>20</v>
      </c>
      <c r="H84" s="194">
        <v>100</v>
      </c>
      <c r="I84" s="445">
        <v>82.5</v>
      </c>
      <c r="J84" s="446">
        <f t="shared" si="18"/>
        <v>82.5</v>
      </c>
      <c r="K84" s="446"/>
      <c r="L84" s="446"/>
      <c r="M84" s="329"/>
      <c r="N84" s="329"/>
      <c r="O84" s="329"/>
      <c r="P84" s="329"/>
      <c r="Q84" s="329"/>
      <c r="R84" s="330"/>
      <c r="S84" s="330"/>
      <c r="T84" s="330"/>
      <c r="U84" s="330"/>
      <c r="V84" s="330"/>
      <c r="W84" s="330"/>
      <c r="X84" s="330"/>
      <c r="Y84" s="330"/>
      <c r="Z84" s="330"/>
    </row>
    <row r="85" spans="1:26" ht="15.75" customHeight="1">
      <c r="A85" s="478" t="s">
        <v>385</v>
      </c>
      <c r="B85" s="444" t="s">
        <v>919</v>
      </c>
      <c r="C85" s="194">
        <v>5</v>
      </c>
      <c r="D85" s="194">
        <v>1</v>
      </c>
      <c r="E85" s="194">
        <v>1</v>
      </c>
      <c r="F85" s="194">
        <v>1</v>
      </c>
      <c r="G85" s="194">
        <v>20</v>
      </c>
      <c r="H85" s="194">
        <v>100</v>
      </c>
      <c r="I85" s="445">
        <v>82.5</v>
      </c>
      <c r="J85" s="446">
        <f t="shared" si="18"/>
        <v>82.5</v>
      </c>
      <c r="K85" s="446"/>
      <c r="L85" s="446"/>
      <c r="M85" s="329"/>
      <c r="N85" s="329"/>
      <c r="O85" s="329"/>
      <c r="P85" s="329"/>
      <c r="Q85" s="329"/>
      <c r="R85" s="330"/>
      <c r="S85" s="330"/>
      <c r="T85" s="330"/>
      <c r="U85" s="330"/>
      <c r="V85" s="330"/>
      <c r="W85" s="330"/>
      <c r="X85" s="330"/>
      <c r="Y85" s="330"/>
      <c r="Z85" s="330"/>
    </row>
    <row r="86" spans="1:26" ht="15.75" customHeight="1">
      <c r="A86" s="479" t="s">
        <v>386</v>
      </c>
      <c r="B86" s="444" t="s">
        <v>920</v>
      </c>
      <c r="C86" s="194">
        <v>5</v>
      </c>
      <c r="D86" s="194">
        <v>1</v>
      </c>
      <c r="E86" s="194">
        <v>1</v>
      </c>
      <c r="F86" s="194">
        <v>1</v>
      </c>
      <c r="G86" s="194">
        <v>20</v>
      </c>
      <c r="H86" s="194">
        <f t="shared" ref="H86:H92" si="19">C86*D86*G86</f>
        <v>100</v>
      </c>
      <c r="I86" s="194">
        <f t="shared" ref="I86:I92" si="20">C86*E86*F86*16.5</f>
        <v>82.5</v>
      </c>
      <c r="J86" s="446">
        <f t="shared" ref="J86:J92" si="21">C86*E86*F86*16.5</f>
        <v>82.5</v>
      </c>
      <c r="K86" s="446">
        <v>0</v>
      </c>
      <c r="L86" s="446">
        <v>0</v>
      </c>
      <c r="M86" s="329"/>
      <c r="N86" s="329"/>
      <c r="O86" s="329"/>
      <c r="P86" s="329"/>
      <c r="Q86" s="329"/>
      <c r="R86" s="330"/>
      <c r="S86" s="330"/>
      <c r="T86" s="330"/>
      <c r="U86" s="330"/>
      <c r="V86" s="330"/>
      <c r="W86" s="330"/>
      <c r="X86" s="330"/>
      <c r="Y86" s="330"/>
      <c r="Z86" s="330"/>
    </row>
    <row r="87" spans="1:26" ht="15.75" customHeight="1">
      <c r="A87" s="478" t="s">
        <v>387</v>
      </c>
      <c r="B87" s="444" t="s">
        <v>921</v>
      </c>
      <c r="C87" s="194">
        <v>3</v>
      </c>
      <c r="D87" s="194">
        <v>1</v>
      </c>
      <c r="E87" s="194">
        <v>1</v>
      </c>
      <c r="F87" s="194">
        <v>1</v>
      </c>
      <c r="G87" s="194">
        <v>20</v>
      </c>
      <c r="H87" s="194">
        <f t="shared" si="19"/>
        <v>60</v>
      </c>
      <c r="I87" s="194">
        <f t="shared" si="20"/>
        <v>49.5</v>
      </c>
      <c r="J87" s="446">
        <f t="shared" si="21"/>
        <v>49.5</v>
      </c>
      <c r="K87" s="446">
        <v>0</v>
      </c>
      <c r="L87" s="446">
        <v>0</v>
      </c>
      <c r="M87" s="329"/>
      <c r="N87" s="329"/>
      <c r="O87" s="329"/>
      <c r="P87" s="329"/>
      <c r="Q87" s="329"/>
      <c r="R87" s="330"/>
      <c r="S87" s="330"/>
      <c r="T87" s="330"/>
      <c r="U87" s="330"/>
      <c r="V87" s="330"/>
      <c r="W87" s="330"/>
      <c r="X87" s="330"/>
      <c r="Y87" s="330"/>
      <c r="Z87" s="330"/>
    </row>
    <row r="88" spans="1:26" ht="15.75" customHeight="1">
      <c r="A88" s="479" t="s">
        <v>388</v>
      </c>
      <c r="B88" s="444" t="s">
        <v>922</v>
      </c>
      <c r="C88" s="194">
        <v>4</v>
      </c>
      <c r="D88" s="194">
        <v>1</v>
      </c>
      <c r="E88" s="194">
        <v>1</v>
      </c>
      <c r="F88" s="194">
        <v>1</v>
      </c>
      <c r="G88" s="194">
        <v>20</v>
      </c>
      <c r="H88" s="194">
        <f t="shared" si="19"/>
        <v>80</v>
      </c>
      <c r="I88" s="194">
        <f t="shared" si="20"/>
        <v>66</v>
      </c>
      <c r="J88" s="446">
        <f t="shared" si="21"/>
        <v>66</v>
      </c>
      <c r="K88" s="446">
        <v>0</v>
      </c>
      <c r="L88" s="446">
        <v>0</v>
      </c>
      <c r="M88" s="329"/>
      <c r="N88" s="329"/>
      <c r="O88" s="329"/>
      <c r="P88" s="329"/>
      <c r="Q88" s="329"/>
      <c r="R88" s="330"/>
      <c r="S88" s="330"/>
      <c r="T88" s="330"/>
      <c r="U88" s="330"/>
      <c r="V88" s="330"/>
      <c r="W88" s="330"/>
      <c r="X88" s="330"/>
      <c r="Y88" s="330"/>
      <c r="Z88" s="330"/>
    </row>
    <row r="89" spans="1:26" ht="15.75" customHeight="1">
      <c r="A89" s="478" t="s">
        <v>389</v>
      </c>
      <c r="B89" s="444" t="s">
        <v>923</v>
      </c>
      <c r="C89" s="194">
        <v>5</v>
      </c>
      <c r="D89" s="194">
        <v>1</v>
      </c>
      <c r="E89" s="194">
        <v>1</v>
      </c>
      <c r="F89" s="194">
        <v>1</v>
      </c>
      <c r="G89" s="194">
        <v>20</v>
      </c>
      <c r="H89" s="194">
        <f t="shared" si="19"/>
        <v>100</v>
      </c>
      <c r="I89" s="194">
        <f t="shared" si="20"/>
        <v>82.5</v>
      </c>
      <c r="J89" s="446">
        <f t="shared" si="21"/>
        <v>82.5</v>
      </c>
      <c r="K89" s="446">
        <v>0</v>
      </c>
      <c r="L89" s="446">
        <v>0</v>
      </c>
      <c r="M89" s="329"/>
      <c r="N89" s="329"/>
      <c r="O89" s="329"/>
      <c r="P89" s="329"/>
      <c r="Q89" s="329"/>
      <c r="R89" s="330"/>
      <c r="S89" s="330"/>
      <c r="T89" s="330"/>
      <c r="U89" s="330"/>
      <c r="V89" s="330"/>
      <c r="W89" s="330"/>
      <c r="X89" s="330"/>
      <c r="Y89" s="330"/>
      <c r="Z89" s="330"/>
    </row>
    <row r="90" spans="1:26" ht="15.75" customHeight="1">
      <c r="A90" s="479" t="s">
        <v>390</v>
      </c>
      <c r="B90" s="444" t="s">
        <v>924</v>
      </c>
      <c r="C90" s="194">
        <v>4</v>
      </c>
      <c r="D90" s="194">
        <v>1</v>
      </c>
      <c r="E90" s="194">
        <v>1</v>
      </c>
      <c r="F90" s="194">
        <v>1</v>
      </c>
      <c r="G90" s="194">
        <v>20</v>
      </c>
      <c r="H90" s="194">
        <f t="shared" si="19"/>
        <v>80</v>
      </c>
      <c r="I90" s="194">
        <f t="shared" si="20"/>
        <v>66</v>
      </c>
      <c r="J90" s="446">
        <f t="shared" si="21"/>
        <v>66</v>
      </c>
      <c r="K90" s="446">
        <v>0</v>
      </c>
      <c r="L90" s="446">
        <v>0</v>
      </c>
      <c r="M90" s="329"/>
      <c r="N90" s="329"/>
      <c r="O90" s="329"/>
      <c r="P90" s="329"/>
      <c r="Q90" s="329"/>
      <c r="R90" s="330"/>
      <c r="S90" s="330"/>
      <c r="T90" s="330"/>
      <c r="U90" s="330"/>
      <c r="V90" s="330"/>
      <c r="W90" s="330"/>
      <c r="X90" s="330"/>
      <c r="Y90" s="330"/>
      <c r="Z90" s="330"/>
    </row>
    <row r="91" spans="1:26" ht="15.75" customHeight="1">
      <c r="A91" s="478" t="s">
        <v>391</v>
      </c>
      <c r="B91" s="444" t="s">
        <v>925</v>
      </c>
      <c r="C91" s="194">
        <v>5</v>
      </c>
      <c r="D91" s="194">
        <v>1</v>
      </c>
      <c r="E91" s="194">
        <v>1</v>
      </c>
      <c r="F91" s="194">
        <v>1</v>
      </c>
      <c r="G91" s="194">
        <v>20</v>
      </c>
      <c r="H91" s="194">
        <f t="shared" si="19"/>
        <v>100</v>
      </c>
      <c r="I91" s="194">
        <f t="shared" si="20"/>
        <v>82.5</v>
      </c>
      <c r="J91" s="446">
        <f t="shared" si="21"/>
        <v>82.5</v>
      </c>
      <c r="K91" s="446">
        <v>0</v>
      </c>
      <c r="L91" s="446">
        <v>0</v>
      </c>
      <c r="M91" s="329"/>
      <c r="N91" s="329"/>
      <c r="O91" s="329"/>
      <c r="P91" s="329"/>
      <c r="Q91" s="329"/>
      <c r="R91" s="330"/>
      <c r="S91" s="330"/>
      <c r="T91" s="330"/>
      <c r="U91" s="330"/>
      <c r="V91" s="330"/>
      <c r="W91" s="330"/>
      <c r="X91" s="330"/>
      <c r="Y91" s="330"/>
      <c r="Z91" s="330"/>
    </row>
    <row r="92" spans="1:26" ht="15.75" customHeight="1">
      <c r="A92" s="479" t="s">
        <v>392</v>
      </c>
      <c r="B92" s="444" t="s">
        <v>926</v>
      </c>
      <c r="C92" s="194">
        <v>4</v>
      </c>
      <c r="D92" s="194">
        <v>1</v>
      </c>
      <c r="E92" s="194">
        <v>1</v>
      </c>
      <c r="F92" s="194">
        <v>1</v>
      </c>
      <c r="G92" s="194">
        <v>20</v>
      </c>
      <c r="H92" s="194">
        <f t="shared" si="19"/>
        <v>80</v>
      </c>
      <c r="I92" s="194">
        <f t="shared" si="20"/>
        <v>66</v>
      </c>
      <c r="J92" s="446">
        <f t="shared" si="21"/>
        <v>66</v>
      </c>
      <c r="K92" s="446">
        <v>0</v>
      </c>
      <c r="L92" s="446">
        <v>0</v>
      </c>
      <c r="M92" s="329"/>
      <c r="N92" s="329"/>
      <c r="O92" s="329"/>
      <c r="P92" s="329"/>
      <c r="Q92" s="329"/>
      <c r="R92" s="330"/>
      <c r="S92" s="330"/>
      <c r="T92" s="330"/>
      <c r="U92" s="330"/>
      <c r="V92" s="330"/>
      <c r="W92" s="330"/>
      <c r="X92" s="330"/>
      <c r="Y92" s="330"/>
      <c r="Z92" s="330"/>
    </row>
    <row r="93" spans="1:26" ht="15.75" customHeight="1">
      <c r="A93" s="456" t="s">
        <v>78</v>
      </c>
      <c r="B93" s="457" t="s">
        <v>486</v>
      </c>
      <c r="C93" s="194">
        <v>0</v>
      </c>
      <c r="D93" s="194">
        <v>0</v>
      </c>
      <c r="E93" s="194">
        <v>0</v>
      </c>
      <c r="F93" s="194">
        <v>0</v>
      </c>
      <c r="G93" s="194">
        <v>0</v>
      </c>
      <c r="H93" s="194">
        <v>0</v>
      </c>
      <c r="I93" s="194">
        <v>0</v>
      </c>
      <c r="J93" s="194">
        <v>0</v>
      </c>
      <c r="K93" s="194">
        <v>0</v>
      </c>
      <c r="L93" s="194">
        <v>0</v>
      </c>
      <c r="M93" s="329"/>
      <c r="N93" s="329"/>
      <c r="O93" s="329"/>
      <c r="P93" s="329"/>
      <c r="Q93" s="329"/>
      <c r="R93" s="330"/>
      <c r="S93" s="330"/>
      <c r="T93" s="330"/>
      <c r="U93" s="330"/>
      <c r="V93" s="330"/>
      <c r="W93" s="330"/>
      <c r="X93" s="330"/>
      <c r="Y93" s="330"/>
      <c r="Z93" s="330"/>
    </row>
    <row r="94" spans="1:26" ht="15.75" customHeight="1">
      <c r="A94" s="480" t="s">
        <v>452</v>
      </c>
      <c r="B94" s="460"/>
      <c r="C94" s="423"/>
      <c r="D94" s="423"/>
      <c r="E94" s="423"/>
      <c r="F94" s="423"/>
      <c r="G94" s="423"/>
      <c r="H94" s="423"/>
      <c r="I94" s="194"/>
      <c r="J94" s="446"/>
      <c r="K94" s="446"/>
      <c r="L94" s="446"/>
      <c r="M94" s="329"/>
      <c r="N94" s="329"/>
      <c r="O94" s="329"/>
      <c r="P94" s="329"/>
      <c r="Q94" s="329"/>
      <c r="R94" s="330"/>
      <c r="S94" s="330"/>
      <c r="T94" s="330"/>
      <c r="U94" s="330"/>
      <c r="V94" s="330"/>
      <c r="W94" s="330"/>
      <c r="X94" s="330"/>
      <c r="Y94" s="330"/>
      <c r="Z94" s="330"/>
    </row>
    <row r="95" spans="1:26" ht="15.75" hidden="1" customHeight="1">
      <c r="A95" s="463">
        <v>2</v>
      </c>
      <c r="B95" s="416" t="s">
        <v>410</v>
      </c>
      <c r="C95" s="194"/>
      <c r="D95" s="194"/>
      <c r="E95" s="194"/>
      <c r="F95" s="194"/>
      <c r="G95" s="194"/>
      <c r="H95" s="194"/>
      <c r="I95" s="194"/>
      <c r="J95" s="446"/>
      <c r="K95" s="446"/>
      <c r="L95" s="446"/>
      <c r="M95" s="329"/>
      <c r="N95" s="329"/>
      <c r="O95" s="329"/>
      <c r="P95" s="329"/>
      <c r="Q95" s="329"/>
      <c r="R95" s="330"/>
      <c r="S95" s="330"/>
      <c r="T95" s="330"/>
      <c r="U95" s="330"/>
      <c r="V95" s="330"/>
      <c r="W95" s="330"/>
      <c r="X95" s="330"/>
      <c r="Y95" s="330"/>
      <c r="Z95" s="330"/>
    </row>
    <row r="96" spans="1:26" ht="15.75" hidden="1" customHeight="1">
      <c r="A96" s="463" t="s">
        <v>76</v>
      </c>
      <c r="B96" s="422" t="s">
        <v>488</v>
      </c>
      <c r="C96" s="194"/>
      <c r="D96" s="194"/>
      <c r="E96" s="194"/>
      <c r="F96" s="194"/>
      <c r="G96" s="194"/>
      <c r="H96" s="194"/>
      <c r="I96" s="194"/>
      <c r="J96" s="446"/>
      <c r="K96" s="446"/>
      <c r="L96" s="446"/>
      <c r="M96" s="329"/>
      <c r="N96" s="329"/>
      <c r="O96" s="329"/>
      <c r="P96" s="329"/>
      <c r="Q96" s="329"/>
      <c r="R96" s="330"/>
      <c r="S96" s="330"/>
      <c r="T96" s="330"/>
      <c r="U96" s="330"/>
      <c r="V96" s="330"/>
      <c r="W96" s="330"/>
      <c r="X96" s="330"/>
      <c r="Y96" s="330"/>
      <c r="Z96" s="330"/>
    </row>
    <row r="97" spans="1:26" ht="15.75" hidden="1" customHeight="1">
      <c r="A97" s="478" t="s">
        <v>382</v>
      </c>
      <c r="B97" s="444" t="s">
        <v>489</v>
      </c>
      <c r="C97" s="194"/>
      <c r="D97" s="194"/>
      <c r="E97" s="194"/>
      <c r="F97" s="194"/>
      <c r="G97" s="194"/>
      <c r="H97" s="194"/>
      <c r="I97" s="194"/>
      <c r="J97" s="446"/>
      <c r="K97" s="446"/>
      <c r="L97" s="446"/>
      <c r="M97" s="329"/>
      <c r="N97" s="329"/>
      <c r="O97" s="329"/>
      <c r="P97" s="329"/>
      <c r="Q97" s="329"/>
      <c r="R97" s="330"/>
      <c r="S97" s="330"/>
      <c r="T97" s="330"/>
      <c r="U97" s="330"/>
      <c r="V97" s="330"/>
      <c r="W97" s="330"/>
      <c r="X97" s="330"/>
      <c r="Y97" s="330"/>
      <c r="Z97" s="330"/>
    </row>
    <row r="98" spans="1:26" ht="15.75" hidden="1" customHeight="1">
      <c r="A98" s="479" t="s">
        <v>384</v>
      </c>
      <c r="B98" s="444" t="s">
        <v>489</v>
      </c>
      <c r="C98" s="194"/>
      <c r="D98" s="194"/>
      <c r="E98" s="194"/>
      <c r="F98" s="194"/>
      <c r="G98" s="194"/>
      <c r="H98" s="194"/>
      <c r="I98" s="194"/>
      <c r="J98" s="446"/>
      <c r="K98" s="446"/>
      <c r="L98" s="446"/>
      <c r="M98" s="329"/>
      <c r="N98" s="329"/>
      <c r="O98" s="329"/>
      <c r="P98" s="329"/>
      <c r="Q98" s="329"/>
      <c r="R98" s="330"/>
      <c r="S98" s="330"/>
      <c r="T98" s="330"/>
      <c r="U98" s="330"/>
      <c r="V98" s="330"/>
      <c r="W98" s="330"/>
      <c r="X98" s="330"/>
      <c r="Y98" s="330"/>
      <c r="Z98" s="330"/>
    </row>
    <row r="99" spans="1:26" ht="15.75" hidden="1" customHeight="1">
      <c r="A99" s="480" t="s">
        <v>385</v>
      </c>
      <c r="B99" s="444" t="s">
        <v>489</v>
      </c>
      <c r="C99" s="194"/>
      <c r="D99" s="194"/>
      <c r="E99" s="194"/>
      <c r="F99" s="194"/>
      <c r="G99" s="194"/>
      <c r="H99" s="194"/>
      <c r="I99" s="194"/>
      <c r="J99" s="446"/>
      <c r="K99" s="446"/>
      <c r="L99" s="446"/>
      <c r="M99" s="329"/>
      <c r="N99" s="329"/>
      <c r="O99" s="329"/>
      <c r="P99" s="329"/>
      <c r="Q99" s="329"/>
      <c r="R99" s="330"/>
      <c r="S99" s="330"/>
      <c r="T99" s="330"/>
      <c r="U99" s="330"/>
      <c r="V99" s="330"/>
      <c r="W99" s="330"/>
      <c r="X99" s="330"/>
      <c r="Y99" s="330"/>
      <c r="Z99" s="330"/>
    </row>
    <row r="100" spans="1:26" ht="15.75" hidden="1" customHeight="1">
      <c r="A100" s="471" t="s">
        <v>386</v>
      </c>
      <c r="B100" s="444" t="s">
        <v>489</v>
      </c>
      <c r="C100" s="194"/>
      <c r="D100" s="194"/>
      <c r="E100" s="194"/>
      <c r="F100" s="194"/>
      <c r="G100" s="194"/>
      <c r="H100" s="194"/>
      <c r="I100" s="194"/>
      <c r="J100" s="446"/>
      <c r="K100" s="446"/>
      <c r="L100" s="446"/>
      <c r="M100" s="329"/>
      <c r="N100" s="329"/>
      <c r="O100" s="329"/>
      <c r="P100" s="329"/>
      <c r="Q100" s="329"/>
      <c r="R100" s="330"/>
      <c r="S100" s="330"/>
      <c r="T100" s="330"/>
      <c r="U100" s="330"/>
      <c r="V100" s="330"/>
      <c r="W100" s="330"/>
      <c r="X100" s="330"/>
      <c r="Y100" s="330"/>
      <c r="Z100" s="330"/>
    </row>
    <row r="101" spans="1:26" ht="15.75" hidden="1" customHeight="1">
      <c r="A101" s="479" t="s">
        <v>387</v>
      </c>
      <c r="B101" s="444" t="s">
        <v>489</v>
      </c>
      <c r="C101" s="194"/>
      <c r="D101" s="194"/>
      <c r="E101" s="194"/>
      <c r="F101" s="194"/>
      <c r="G101" s="194"/>
      <c r="H101" s="194"/>
      <c r="I101" s="194"/>
      <c r="J101" s="446"/>
      <c r="K101" s="446"/>
      <c r="L101" s="446"/>
      <c r="M101" s="329"/>
      <c r="N101" s="329"/>
      <c r="O101" s="329"/>
      <c r="P101" s="329"/>
      <c r="Q101" s="329"/>
      <c r="R101" s="330"/>
      <c r="S101" s="330"/>
      <c r="T101" s="330"/>
      <c r="U101" s="330"/>
      <c r="V101" s="330"/>
      <c r="W101" s="330"/>
      <c r="X101" s="330"/>
      <c r="Y101" s="330"/>
      <c r="Z101" s="330"/>
    </row>
    <row r="102" spans="1:26" ht="15.75" hidden="1" customHeight="1">
      <c r="A102" s="521" t="s">
        <v>78</v>
      </c>
      <c r="B102" s="460"/>
      <c r="C102" s="194"/>
      <c r="D102" s="194"/>
      <c r="E102" s="194"/>
      <c r="F102" s="194"/>
      <c r="G102" s="194"/>
      <c r="H102" s="194"/>
      <c r="I102" s="194"/>
      <c r="J102" s="446"/>
      <c r="K102" s="446"/>
      <c r="L102" s="446"/>
      <c r="M102" s="329"/>
      <c r="N102" s="329"/>
      <c r="O102" s="329"/>
      <c r="P102" s="329"/>
      <c r="Q102" s="329"/>
      <c r="R102" s="330"/>
      <c r="S102" s="330"/>
      <c r="T102" s="330"/>
      <c r="U102" s="330"/>
      <c r="V102" s="330"/>
      <c r="W102" s="330"/>
      <c r="X102" s="330"/>
      <c r="Y102" s="330"/>
      <c r="Z102" s="330"/>
    </row>
    <row r="103" spans="1:26" ht="26.25" customHeight="1">
      <c r="A103" s="522" t="s">
        <v>25</v>
      </c>
      <c r="B103" s="482" t="s">
        <v>490</v>
      </c>
      <c r="C103" s="194">
        <v>0</v>
      </c>
      <c r="D103" s="194">
        <v>0</v>
      </c>
      <c r="E103" s="194">
        <v>0</v>
      </c>
      <c r="F103" s="194">
        <v>0</v>
      </c>
      <c r="G103" s="194">
        <v>0</v>
      </c>
      <c r="H103" s="194">
        <v>0</v>
      </c>
      <c r="I103" s="194">
        <v>0</v>
      </c>
      <c r="J103" s="194">
        <v>0</v>
      </c>
      <c r="K103" s="194">
        <v>0</v>
      </c>
      <c r="L103" s="194">
        <v>0</v>
      </c>
      <c r="M103" s="329"/>
      <c r="N103" s="329"/>
      <c r="O103" s="329"/>
      <c r="P103" s="329"/>
      <c r="Q103" s="329"/>
      <c r="R103" s="330"/>
      <c r="S103" s="330"/>
      <c r="T103" s="330"/>
      <c r="U103" s="330"/>
      <c r="V103" s="330"/>
      <c r="W103" s="330"/>
      <c r="X103" s="330"/>
      <c r="Y103" s="330"/>
      <c r="Z103" s="330"/>
    </row>
    <row r="104" spans="1:26" ht="15.75" customHeight="1">
      <c r="A104" s="524"/>
      <c r="B104" s="616"/>
      <c r="C104" s="486"/>
      <c r="D104" s="486"/>
      <c r="E104" s="486"/>
      <c r="F104" s="486"/>
      <c r="G104" s="486"/>
      <c r="H104" s="486"/>
      <c r="I104" s="486"/>
      <c r="J104" s="527"/>
      <c r="K104" s="527"/>
      <c r="L104" s="527"/>
      <c r="M104" s="329"/>
      <c r="N104" s="329"/>
      <c r="O104" s="329"/>
      <c r="P104" s="329"/>
      <c r="Q104" s="329"/>
      <c r="R104" s="330"/>
      <c r="S104" s="330"/>
      <c r="T104" s="330"/>
      <c r="U104" s="330"/>
      <c r="V104" s="330"/>
      <c r="W104" s="330"/>
      <c r="X104" s="330"/>
      <c r="Y104" s="330"/>
      <c r="Z104" s="330"/>
    </row>
    <row r="105" spans="1:26" ht="15.75" customHeight="1">
      <c r="A105" s="524"/>
      <c r="B105" s="616"/>
      <c r="C105" s="486"/>
      <c r="D105" s="486"/>
      <c r="E105" s="486"/>
      <c r="F105" s="486"/>
      <c r="G105" s="486"/>
      <c r="H105" s="486"/>
      <c r="I105" s="486"/>
      <c r="J105" s="527"/>
      <c r="K105" s="527"/>
      <c r="L105" s="527"/>
      <c r="M105" s="329"/>
      <c r="N105" s="329"/>
      <c r="O105" s="329"/>
      <c r="P105" s="329"/>
      <c r="Q105" s="329"/>
      <c r="R105" s="330"/>
      <c r="S105" s="330"/>
      <c r="T105" s="330"/>
      <c r="U105" s="330"/>
      <c r="V105" s="330"/>
      <c r="W105" s="330"/>
      <c r="X105" s="330"/>
      <c r="Y105" s="330"/>
      <c r="Z105" s="330"/>
    </row>
    <row r="106" spans="1:26" ht="20.25" customHeight="1">
      <c r="A106" s="699" t="s">
        <v>722</v>
      </c>
      <c r="B106" s="700" t="s">
        <v>805</v>
      </c>
      <c r="C106" s="701">
        <f t="shared" ref="C106:I106" si="22">SUM(C107:C113)</f>
        <v>203</v>
      </c>
      <c r="D106" s="701">
        <f t="shared" si="22"/>
        <v>59</v>
      </c>
      <c r="E106" s="701">
        <f t="shared" si="22"/>
        <v>69</v>
      </c>
      <c r="F106" s="701">
        <f t="shared" si="22"/>
        <v>58.600000000000009</v>
      </c>
      <c r="G106" s="701">
        <f t="shared" si="22"/>
        <v>1501</v>
      </c>
      <c r="H106" s="701">
        <f t="shared" si="22"/>
        <v>4784.3999999999996</v>
      </c>
      <c r="I106" s="701">
        <f t="shared" si="22"/>
        <v>5784.5</v>
      </c>
      <c r="J106" s="701">
        <f>SUM(J107:J114)</f>
        <v>5442.8499999999995</v>
      </c>
      <c r="K106" s="701">
        <f t="shared" ref="K106:L106" si="23">SUM(K107:K113)</f>
        <v>822.25</v>
      </c>
      <c r="L106" s="701">
        <f t="shared" si="23"/>
        <v>120</v>
      </c>
      <c r="M106" s="109"/>
      <c r="N106" s="109"/>
      <c r="O106" s="109"/>
      <c r="P106" s="109"/>
      <c r="Q106" s="109"/>
      <c r="R106" s="384"/>
      <c r="S106" s="384"/>
      <c r="T106" s="384"/>
      <c r="U106" s="384"/>
      <c r="V106" s="384"/>
      <c r="W106" s="384"/>
      <c r="X106" s="384"/>
      <c r="Y106" s="384"/>
      <c r="Z106" s="384"/>
    </row>
    <row r="107" spans="1:26" ht="31.5" customHeight="1">
      <c r="A107" s="382" t="s">
        <v>71</v>
      </c>
      <c r="B107" s="382" t="s">
        <v>724</v>
      </c>
      <c r="C107" s="702">
        <f t="shared" ref="C107:L107" si="24">C12</f>
        <v>104</v>
      </c>
      <c r="D107" s="703">
        <f t="shared" si="24"/>
        <v>31</v>
      </c>
      <c r="E107" s="702">
        <f t="shared" si="24"/>
        <v>41</v>
      </c>
      <c r="F107" s="702">
        <f t="shared" si="24"/>
        <v>26.600000000000012</v>
      </c>
      <c r="G107" s="702">
        <f t="shared" si="24"/>
        <v>1144</v>
      </c>
      <c r="H107" s="702">
        <f t="shared" si="24"/>
        <v>3623.4</v>
      </c>
      <c r="I107" s="702">
        <f t="shared" si="24"/>
        <v>1930.4999999999998</v>
      </c>
      <c r="J107" s="702">
        <f t="shared" si="24"/>
        <v>1656.5999999999997</v>
      </c>
      <c r="K107" s="702">
        <f t="shared" si="24"/>
        <v>214.5</v>
      </c>
      <c r="L107" s="702">
        <f t="shared" si="24"/>
        <v>0</v>
      </c>
      <c r="M107" s="109"/>
      <c r="N107" s="109"/>
      <c r="O107" s="109"/>
      <c r="P107" s="109"/>
      <c r="Q107" s="109"/>
      <c r="R107" s="384"/>
      <c r="S107" s="384"/>
      <c r="T107" s="384"/>
      <c r="U107" s="384"/>
      <c r="V107" s="384"/>
      <c r="W107" s="384"/>
      <c r="X107" s="384"/>
      <c r="Y107" s="384"/>
      <c r="Z107" s="384"/>
    </row>
    <row r="108" spans="1:26" ht="20.25" customHeight="1">
      <c r="A108" s="704" t="s">
        <v>111</v>
      </c>
      <c r="B108" s="705" t="s">
        <v>492</v>
      </c>
      <c r="C108" s="706">
        <f t="shared" ref="C108:L108" si="25">C46</f>
        <v>54</v>
      </c>
      <c r="D108" s="706">
        <f t="shared" si="25"/>
        <v>18</v>
      </c>
      <c r="E108" s="706">
        <f t="shared" si="25"/>
        <v>18</v>
      </c>
      <c r="F108" s="706">
        <f t="shared" si="25"/>
        <v>22</v>
      </c>
      <c r="G108" s="706">
        <f t="shared" si="25"/>
        <v>147</v>
      </c>
      <c r="H108" s="706">
        <f t="shared" si="25"/>
        <v>261</v>
      </c>
      <c r="I108" s="706">
        <f t="shared" si="25"/>
        <v>2561.5</v>
      </c>
      <c r="J108" s="706">
        <f t="shared" si="25"/>
        <v>2093.75</v>
      </c>
      <c r="K108" s="706">
        <f t="shared" si="25"/>
        <v>467.75</v>
      </c>
      <c r="L108" s="706">
        <f t="shared" si="25"/>
        <v>0</v>
      </c>
      <c r="M108" s="109"/>
      <c r="N108" s="109"/>
      <c r="O108" s="109"/>
      <c r="P108" s="109"/>
      <c r="Q108" s="109"/>
      <c r="R108" s="384"/>
      <c r="S108" s="384"/>
      <c r="T108" s="384"/>
      <c r="U108" s="384"/>
      <c r="V108" s="384"/>
      <c r="W108" s="384"/>
      <c r="X108" s="384"/>
      <c r="Y108" s="384"/>
      <c r="Z108" s="384"/>
    </row>
    <row r="109" spans="1:26" ht="20.25" customHeight="1">
      <c r="A109" s="707" t="s">
        <v>122</v>
      </c>
      <c r="B109" s="708" t="s">
        <v>476</v>
      </c>
      <c r="C109" s="530">
        <f t="shared" ref="C109:L109" si="26">C70</f>
        <v>0</v>
      </c>
      <c r="D109" s="530">
        <f t="shared" si="26"/>
        <v>0</v>
      </c>
      <c r="E109" s="530">
        <f t="shared" si="26"/>
        <v>0</v>
      </c>
      <c r="F109" s="530">
        <f t="shared" si="26"/>
        <v>0</v>
      </c>
      <c r="G109" s="530">
        <f t="shared" si="26"/>
        <v>10</v>
      </c>
      <c r="H109" s="530">
        <f t="shared" si="26"/>
        <v>0</v>
      </c>
      <c r="I109" s="530">
        <f t="shared" si="26"/>
        <v>550</v>
      </c>
      <c r="J109" s="530">
        <f t="shared" si="26"/>
        <v>290</v>
      </c>
      <c r="K109" s="530">
        <f t="shared" si="26"/>
        <v>140</v>
      </c>
      <c r="L109" s="530">
        <f t="shared" si="26"/>
        <v>120</v>
      </c>
      <c r="M109" s="109"/>
      <c r="N109" s="109"/>
      <c r="O109" s="109"/>
      <c r="P109" s="109"/>
      <c r="Q109" s="109"/>
      <c r="R109" s="384"/>
      <c r="S109" s="384"/>
      <c r="T109" s="384"/>
      <c r="U109" s="384"/>
      <c r="V109" s="384"/>
      <c r="W109" s="384"/>
      <c r="X109" s="384"/>
      <c r="Y109" s="384"/>
      <c r="Z109" s="384"/>
    </row>
    <row r="110" spans="1:26" ht="20.25" customHeight="1">
      <c r="A110" s="533"/>
      <c r="B110" s="619" t="s">
        <v>726</v>
      </c>
      <c r="C110" s="530">
        <f t="shared" ref="C110:L110" si="27">C80</f>
        <v>45</v>
      </c>
      <c r="D110" s="530">
        <f t="shared" si="27"/>
        <v>10</v>
      </c>
      <c r="E110" s="530">
        <f t="shared" si="27"/>
        <v>10</v>
      </c>
      <c r="F110" s="530">
        <f t="shared" si="27"/>
        <v>10</v>
      </c>
      <c r="G110" s="530">
        <f t="shared" si="27"/>
        <v>200</v>
      </c>
      <c r="H110" s="530">
        <f t="shared" si="27"/>
        <v>900</v>
      </c>
      <c r="I110" s="530">
        <f t="shared" si="27"/>
        <v>742.5</v>
      </c>
      <c r="J110" s="530">
        <f t="shared" si="27"/>
        <v>742.5</v>
      </c>
      <c r="K110" s="530">
        <f t="shared" si="27"/>
        <v>0</v>
      </c>
      <c r="L110" s="530">
        <f t="shared" si="27"/>
        <v>0</v>
      </c>
      <c r="M110" s="109"/>
      <c r="N110" s="109"/>
      <c r="O110" s="109"/>
      <c r="P110" s="109"/>
      <c r="Q110" s="109"/>
      <c r="R110" s="384"/>
      <c r="S110" s="384"/>
      <c r="T110" s="384"/>
      <c r="U110" s="384"/>
      <c r="V110" s="384"/>
      <c r="W110" s="384"/>
      <c r="X110" s="384"/>
      <c r="Y110" s="384"/>
      <c r="Z110" s="384"/>
    </row>
    <row r="111" spans="1:26" ht="20.25" hidden="1" customHeight="1">
      <c r="A111" s="533"/>
      <c r="B111" s="619" t="s">
        <v>727</v>
      </c>
      <c r="C111" s="530" t="s">
        <v>725</v>
      </c>
      <c r="D111" s="530"/>
      <c r="E111" s="530"/>
      <c r="F111" s="530"/>
      <c r="G111" s="530"/>
      <c r="H111" s="530"/>
      <c r="I111" s="530"/>
      <c r="J111" s="535"/>
      <c r="K111" s="535"/>
      <c r="L111" s="535"/>
      <c r="M111" s="109"/>
      <c r="N111" s="109"/>
      <c r="O111" s="109"/>
      <c r="P111" s="109"/>
      <c r="Q111" s="109"/>
      <c r="R111" s="384"/>
      <c r="S111" s="384"/>
      <c r="T111" s="384"/>
      <c r="U111" s="384"/>
      <c r="V111" s="384"/>
      <c r="W111" s="384"/>
      <c r="X111" s="384"/>
      <c r="Y111" s="384"/>
      <c r="Z111" s="384"/>
    </row>
    <row r="112" spans="1:26" ht="20.25" customHeight="1">
      <c r="A112" s="536"/>
      <c r="B112" s="619" t="s">
        <v>494</v>
      </c>
      <c r="C112" s="530"/>
      <c r="D112" s="530"/>
      <c r="E112" s="530"/>
      <c r="F112" s="530"/>
      <c r="G112" s="530"/>
      <c r="H112" s="530"/>
      <c r="I112" s="530"/>
      <c r="J112" s="535"/>
      <c r="K112" s="535"/>
      <c r="L112" s="535"/>
      <c r="M112" s="109"/>
      <c r="N112" s="109"/>
      <c r="O112" s="109"/>
      <c r="P112" s="109"/>
      <c r="Q112" s="109"/>
      <c r="R112" s="384"/>
      <c r="S112" s="384"/>
      <c r="T112" s="384"/>
      <c r="U112" s="384"/>
      <c r="V112" s="384"/>
      <c r="W112" s="384"/>
      <c r="X112" s="384"/>
      <c r="Y112" s="384"/>
      <c r="Z112" s="384"/>
    </row>
    <row r="113" spans="1:26" ht="20.25" customHeight="1">
      <c r="A113" s="536"/>
      <c r="B113" s="619" t="s">
        <v>495</v>
      </c>
      <c r="C113" s="530"/>
      <c r="D113" s="530"/>
      <c r="E113" s="530"/>
      <c r="F113" s="530"/>
      <c r="G113" s="530"/>
      <c r="H113" s="530"/>
      <c r="I113" s="530"/>
      <c r="J113" s="709">
        <v>100</v>
      </c>
      <c r="K113" s="709"/>
      <c r="L113" s="709"/>
      <c r="M113" s="710" t="s">
        <v>927</v>
      </c>
      <c r="N113" s="109"/>
      <c r="O113" s="109"/>
      <c r="P113" s="109"/>
      <c r="Q113" s="109"/>
      <c r="R113" s="384"/>
      <c r="S113" s="384"/>
      <c r="T113" s="384"/>
      <c r="U113" s="384"/>
      <c r="V113" s="384"/>
      <c r="W113" s="384"/>
      <c r="X113" s="384"/>
      <c r="Y113" s="384"/>
      <c r="Z113" s="384"/>
    </row>
    <row r="114" spans="1:26" ht="20.25" customHeight="1">
      <c r="A114" s="479"/>
      <c r="B114" s="711" t="s">
        <v>928</v>
      </c>
      <c r="C114" s="486"/>
      <c r="D114" s="486"/>
      <c r="E114" s="486"/>
      <c r="F114" s="486"/>
      <c r="G114" s="486"/>
      <c r="H114" s="486"/>
      <c r="I114" s="486"/>
      <c r="J114" s="712">
        <f>280+280</f>
        <v>560</v>
      </c>
      <c r="K114" s="712"/>
      <c r="L114" s="712"/>
      <c r="M114" s="710" t="s">
        <v>929</v>
      </c>
      <c r="N114" s="109"/>
      <c r="O114" s="109"/>
      <c r="P114" s="109"/>
      <c r="Q114" s="109"/>
      <c r="R114" s="384"/>
      <c r="S114" s="384"/>
      <c r="T114" s="384"/>
      <c r="U114" s="384"/>
      <c r="V114" s="384"/>
      <c r="W114" s="384"/>
      <c r="X114" s="384"/>
      <c r="Y114" s="384"/>
      <c r="Z114" s="384"/>
    </row>
    <row r="115" spans="1:26" ht="20.25" customHeight="1">
      <c r="A115" s="538"/>
      <c r="B115" s="539"/>
      <c r="C115" s="540"/>
      <c r="D115" s="540"/>
      <c r="E115" s="540"/>
      <c r="F115" s="540"/>
      <c r="G115" s="540"/>
      <c r="H115" s="540"/>
      <c r="I115" s="540"/>
      <c r="J115" s="542"/>
      <c r="K115" s="542"/>
      <c r="L115" s="542"/>
      <c r="M115" s="109"/>
      <c r="N115" s="109"/>
      <c r="O115" s="109"/>
      <c r="P115" s="109"/>
      <c r="Q115" s="109"/>
      <c r="R115" s="384"/>
      <c r="S115" s="384"/>
      <c r="T115" s="384"/>
      <c r="U115" s="384"/>
      <c r="V115" s="384"/>
      <c r="W115" s="384"/>
      <c r="X115" s="384"/>
      <c r="Y115" s="384"/>
      <c r="Z115" s="384"/>
    </row>
    <row r="116" spans="1:26" ht="21" customHeight="1">
      <c r="A116" s="125"/>
      <c r="B116" s="125"/>
      <c r="C116" s="402"/>
      <c r="D116" s="402"/>
      <c r="E116" s="402"/>
      <c r="F116" s="402"/>
      <c r="G116" s="402"/>
      <c r="H116" s="402"/>
      <c r="I116" s="402"/>
      <c r="J116" s="97"/>
      <c r="K116" s="97"/>
      <c r="L116" s="97"/>
      <c r="M116" s="98"/>
      <c r="N116" s="98"/>
      <c r="O116" s="98"/>
      <c r="P116" s="98"/>
      <c r="Q116" s="98"/>
      <c r="R116" s="129"/>
      <c r="S116" s="129"/>
      <c r="T116" s="129"/>
      <c r="U116" s="129"/>
      <c r="V116" s="129"/>
      <c r="W116" s="129"/>
      <c r="X116" s="129"/>
      <c r="Y116" s="129"/>
      <c r="Z116" s="129"/>
    </row>
    <row r="117" spans="1:26" ht="21" customHeight="1">
      <c r="A117" s="125"/>
      <c r="B117" s="125"/>
      <c r="C117" s="402"/>
      <c r="D117" s="402"/>
      <c r="E117" s="402"/>
      <c r="F117" s="402"/>
      <c r="G117" s="402"/>
      <c r="H117" s="402"/>
      <c r="I117" s="402"/>
      <c r="J117" s="97"/>
      <c r="K117" s="97"/>
      <c r="L117" s="97"/>
      <c r="M117" s="98"/>
      <c r="N117" s="98"/>
      <c r="O117" s="98"/>
      <c r="P117" s="98"/>
      <c r="Q117" s="98"/>
      <c r="R117" s="129"/>
      <c r="S117" s="129"/>
      <c r="T117" s="129"/>
      <c r="U117" s="129"/>
      <c r="V117" s="129"/>
      <c r="W117" s="129"/>
      <c r="X117" s="129"/>
      <c r="Y117" s="129"/>
      <c r="Z117" s="129"/>
    </row>
    <row r="118" spans="1:26" ht="21" customHeight="1">
      <c r="A118" s="125"/>
      <c r="B118" s="1593"/>
      <c r="C118" s="1517"/>
      <c r="D118" s="1517"/>
      <c r="E118" s="1517"/>
      <c r="F118" s="1517"/>
      <c r="G118" s="1517"/>
      <c r="H118" s="1517"/>
      <c r="I118" s="1517"/>
      <c r="J118" s="1517"/>
      <c r="K118" s="1517"/>
      <c r="L118" s="1517"/>
      <c r="M118" s="98"/>
      <c r="N118" s="98"/>
      <c r="O118" s="98"/>
      <c r="P118" s="98"/>
      <c r="Q118" s="98"/>
    </row>
    <row r="119" spans="1:26" ht="39.75" customHeight="1">
      <c r="A119" s="125"/>
      <c r="B119" s="1594" t="s">
        <v>500</v>
      </c>
      <c r="C119" s="1517"/>
      <c r="D119" s="1517"/>
      <c r="E119" s="1517"/>
      <c r="F119" s="1517"/>
      <c r="G119" s="1517"/>
      <c r="H119" s="1517"/>
      <c r="I119" s="1517"/>
      <c r="J119" s="1517"/>
      <c r="K119" s="1517"/>
      <c r="L119" s="1517"/>
      <c r="M119" s="98"/>
      <c r="N119" s="98"/>
      <c r="O119" s="98"/>
      <c r="P119" s="98"/>
      <c r="Q119" s="98"/>
    </row>
    <row r="120" spans="1:26" ht="20.25" customHeight="1">
      <c r="A120" s="125"/>
      <c r="B120" s="1578" t="s">
        <v>501</v>
      </c>
      <c r="C120" s="1517"/>
      <c r="D120" s="1517"/>
      <c r="E120" s="1517"/>
      <c r="F120" s="1517"/>
      <c r="G120" s="1517"/>
      <c r="H120" s="1517"/>
      <c r="I120" s="1517"/>
      <c r="J120" s="1517"/>
      <c r="K120" s="1517"/>
      <c r="L120" s="1517"/>
      <c r="M120" s="98"/>
      <c r="N120" s="98"/>
      <c r="O120" s="98"/>
      <c r="P120" s="98"/>
      <c r="Q120" s="98"/>
    </row>
    <row r="121" spans="1:26" ht="15" customHeight="1">
      <c r="A121" s="125"/>
      <c r="B121" s="399" t="s">
        <v>502</v>
      </c>
      <c r="C121" s="400"/>
      <c r="D121" s="400"/>
      <c r="E121" s="400"/>
      <c r="F121" s="400"/>
      <c r="G121" s="400"/>
      <c r="H121" s="400"/>
      <c r="I121" s="400"/>
      <c r="J121" s="401"/>
      <c r="K121" s="401"/>
      <c r="L121" s="401"/>
      <c r="M121" s="98"/>
      <c r="N121" s="98"/>
      <c r="O121" s="98"/>
      <c r="P121" s="98"/>
      <c r="Q121" s="98"/>
    </row>
    <row r="122" spans="1:26" ht="15.75" customHeight="1">
      <c r="A122" s="125"/>
      <c r="B122" s="399" t="s">
        <v>503</v>
      </c>
      <c r="C122" s="402"/>
      <c r="D122" s="402"/>
      <c r="E122" s="402"/>
      <c r="F122" s="402"/>
      <c r="G122" s="402"/>
      <c r="H122" s="402"/>
      <c r="I122" s="402"/>
      <c r="J122" s="97"/>
      <c r="K122" s="97"/>
      <c r="L122" s="97"/>
      <c r="M122" s="98"/>
      <c r="N122" s="98"/>
      <c r="O122" s="98"/>
      <c r="P122" s="98"/>
      <c r="Q122" s="98"/>
    </row>
    <row r="123" spans="1:26" ht="15.75" customHeight="1">
      <c r="A123" s="125"/>
      <c r="B123" s="399" t="s">
        <v>504</v>
      </c>
      <c r="C123" s="402"/>
      <c r="D123" s="402"/>
      <c r="E123" s="402"/>
      <c r="F123" s="402"/>
      <c r="G123" s="402"/>
      <c r="H123" s="402"/>
      <c r="I123" s="402"/>
      <c r="J123" s="97"/>
      <c r="K123" s="97"/>
      <c r="L123" s="97"/>
      <c r="M123" s="98"/>
      <c r="N123" s="98"/>
      <c r="O123" s="98"/>
      <c r="P123" s="98"/>
      <c r="Q123" s="98"/>
    </row>
    <row r="124" spans="1:26" ht="15.75" customHeight="1">
      <c r="A124" s="125"/>
      <c r="B124" s="399" t="s">
        <v>505</v>
      </c>
      <c r="C124" s="402"/>
      <c r="D124" s="402"/>
      <c r="E124" s="402"/>
      <c r="F124" s="402"/>
      <c r="G124" s="402"/>
      <c r="H124" s="402"/>
      <c r="I124" s="402"/>
      <c r="J124" s="97"/>
      <c r="K124" s="97"/>
      <c r="L124" s="97"/>
      <c r="M124" s="98"/>
      <c r="N124" s="98"/>
      <c r="O124" s="98"/>
      <c r="P124" s="98"/>
      <c r="Q124" s="98"/>
    </row>
    <row r="125" spans="1:26" ht="15.75" customHeight="1">
      <c r="A125" s="125"/>
      <c r="B125" s="125"/>
      <c r="C125" s="125"/>
      <c r="D125" s="125"/>
      <c r="E125" s="125"/>
      <c r="F125" s="125"/>
      <c r="G125" s="125"/>
      <c r="H125" s="125"/>
      <c r="I125" s="402"/>
      <c r="J125" s="97"/>
      <c r="K125" s="97"/>
      <c r="L125" s="97"/>
      <c r="M125" s="98"/>
      <c r="N125" s="98"/>
      <c r="O125" s="98"/>
      <c r="P125" s="98"/>
      <c r="Q125" s="98"/>
    </row>
    <row r="126" spans="1:26" ht="15.75" customHeight="1">
      <c r="A126" s="125"/>
      <c r="B126" s="125"/>
      <c r="C126" s="125"/>
      <c r="D126" s="125"/>
      <c r="E126" s="125"/>
      <c r="F126" s="125"/>
      <c r="G126" s="125"/>
      <c r="H126" s="125"/>
      <c r="I126" s="402"/>
      <c r="J126" s="97"/>
      <c r="K126" s="97"/>
      <c r="L126" s="97"/>
      <c r="M126" s="98"/>
      <c r="N126" s="98"/>
      <c r="O126" s="98"/>
      <c r="P126" s="98"/>
      <c r="Q126" s="98"/>
    </row>
    <row r="127" spans="1:26" ht="13.5" customHeight="1">
      <c r="A127" s="125"/>
      <c r="B127" s="125"/>
      <c r="C127" s="125"/>
      <c r="D127" s="125"/>
      <c r="E127" s="125"/>
      <c r="F127" s="125"/>
      <c r="G127" s="125"/>
      <c r="H127" s="125"/>
      <c r="I127" s="402"/>
      <c r="J127" s="97"/>
      <c r="K127" s="97"/>
      <c r="L127" s="97"/>
      <c r="M127" s="98"/>
      <c r="N127" s="98"/>
      <c r="O127" s="98"/>
      <c r="P127" s="98"/>
      <c r="Q127" s="98"/>
    </row>
    <row r="128" spans="1:26" ht="15.75" customHeight="1">
      <c r="A128" s="125"/>
      <c r="B128" s="125"/>
      <c r="C128" s="402"/>
      <c r="D128" s="402"/>
      <c r="E128" s="402"/>
      <c r="F128" s="402"/>
      <c r="G128" s="402"/>
      <c r="H128" s="402"/>
      <c r="I128" s="402"/>
      <c r="J128" s="97"/>
      <c r="K128" s="97"/>
      <c r="L128" s="97"/>
      <c r="M128" s="98"/>
      <c r="N128" s="98"/>
      <c r="O128" s="98"/>
      <c r="P128" s="98"/>
      <c r="Q128" s="98"/>
    </row>
    <row r="129" spans="1:17" ht="15.75" customHeight="1">
      <c r="A129" s="125"/>
      <c r="B129" s="125"/>
      <c r="C129" s="402"/>
      <c r="D129" s="402"/>
      <c r="E129" s="402"/>
      <c r="F129" s="402"/>
      <c r="G129" s="402"/>
      <c r="H129" s="402"/>
      <c r="I129" s="402"/>
      <c r="J129" s="97"/>
      <c r="K129" s="97"/>
      <c r="L129" s="97"/>
      <c r="M129" s="98"/>
      <c r="N129" s="98"/>
      <c r="O129" s="98"/>
      <c r="P129" s="98"/>
      <c r="Q129" s="98"/>
    </row>
    <row r="130" spans="1:17" ht="15.75" customHeight="1">
      <c r="A130" s="125"/>
      <c r="B130" s="125"/>
      <c r="C130" s="402"/>
      <c r="D130" s="402"/>
      <c r="E130" s="402"/>
      <c r="F130" s="402"/>
      <c r="G130" s="402"/>
      <c r="H130" s="402"/>
      <c r="I130" s="402"/>
      <c r="J130" s="97"/>
      <c r="K130" s="97"/>
      <c r="L130" s="97"/>
      <c r="M130" s="98"/>
      <c r="N130" s="98"/>
      <c r="O130" s="98"/>
      <c r="P130" s="98"/>
      <c r="Q130" s="98"/>
    </row>
    <row r="131" spans="1:17" ht="15.75" customHeight="1">
      <c r="A131" s="125"/>
      <c r="B131" s="125"/>
      <c r="C131" s="402"/>
      <c r="D131" s="402"/>
      <c r="E131" s="402"/>
      <c r="F131" s="402"/>
      <c r="G131" s="402"/>
      <c r="H131" s="402"/>
      <c r="I131" s="402"/>
      <c r="J131" s="97"/>
      <c r="K131" s="97"/>
      <c r="L131" s="97"/>
      <c r="M131" s="98"/>
      <c r="N131" s="98"/>
      <c r="O131" s="98"/>
      <c r="P131" s="98"/>
      <c r="Q131" s="98"/>
    </row>
    <row r="132" spans="1:17" ht="15.75" customHeight="1">
      <c r="A132" s="125"/>
      <c r="B132" s="125"/>
      <c r="C132" s="402"/>
      <c r="D132" s="402"/>
      <c r="E132" s="402"/>
      <c r="F132" s="402"/>
      <c r="G132" s="402"/>
      <c r="H132" s="402"/>
      <c r="I132" s="402"/>
      <c r="J132" s="97"/>
      <c r="K132" s="97"/>
      <c r="L132" s="97"/>
      <c r="M132" s="98"/>
      <c r="N132" s="98"/>
      <c r="O132" s="98"/>
      <c r="P132" s="98"/>
      <c r="Q132" s="98"/>
    </row>
    <row r="133" spans="1:17" ht="15.75" customHeight="1">
      <c r="A133" s="125"/>
      <c r="B133" s="125"/>
      <c r="C133" s="402"/>
      <c r="D133" s="402"/>
      <c r="E133" s="402"/>
      <c r="F133" s="402"/>
      <c r="G133" s="402"/>
      <c r="H133" s="402"/>
      <c r="I133" s="402"/>
      <c r="J133" s="97"/>
      <c r="K133" s="97"/>
      <c r="L133" s="97"/>
      <c r="M133" s="98"/>
      <c r="N133" s="98"/>
      <c r="O133" s="98"/>
      <c r="P133" s="98"/>
      <c r="Q133" s="98"/>
    </row>
    <row r="134" spans="1:17" ht="15.75" customHeight="1">
      <c r="A134" s="125"/>
      <c r="B134" s="125"/>
      <c r="C134" s="402"/>
      <c r="D134" s="402"/>
      <c r="E134" s="402"/>
      <c r="F134" s="402"/>
      <c r="G134" s="402"/>
      <c r="H134" s="402"/>
      <c r="I134" s="402"/>
      <c r="J134" s="97"/>
      <c r="K134" s="97"/>
      <c r="L134" s="97"/>
      <c r="M134" s="98"/>
      <c r="N134" s="98"/>
      <c r="O134" s="98"/>
      <c r="P134" s="98"/>
      <c r="Q134" s="98"/>
    </row>
    <row r="135" spans="1:17" ht="15.75" customHeight="1">
      <c r="A135" s="125"/>
      <c r="B135" s="125"/>
      <c r="C135" s="402"/>
      <c r="D135" s="402"/>
      <c r="E135" s="402"/>
      <c r="F135" s="402"/>
      <c r="G135" s="402"/>
      <c r="H135" s="402"/>
      <c r="I135" s="402"/>
      <c r="J135" s="97"/>
      <c r="K135" s="97"/>
      <c r="L135" s="97"/>
      <c r="M135" s="98"/>
      <c r="N135" s="98"/>
      <c r="O135" s="98"/>
      <c r="P135" s="98"/>
      <c r="Q135" s="98"/>
    </row>
    <row r="136" spans="1:17" ht="15.75" customHeight="1">
      <c r="A136" s="125"/>
      <c r="B136" s="125"/>
      <c r="C136" s="402"/>
      <c r="D136" s="402"/>
      <c r="E136" s="402"/>
      <c r="F136" s="402"/>
      <c r="G136" s="402"/>
      <c r="H136" s="402"/>
      <c r="I136" s="402"/>
      <c r="J136" s="97"/>
      <c r="K136" s="97"/>
      <c r="L136" s="97"/>
      <c r="M136" s="98"/>
      <c r="N136" s="98"/>
      <c r="O136" s="98"/>
      <c r="P136" s="98"/>
      <c r="Q136" s="98"/>
    </row>
    <row r="137" spans="1:17" ht="15.75" customHeight="1">
      <c r="A137" s="125"/>
      <c r="B137" s="125"/>
      <c r="C137" s="402"/>
      <c r="D137" s="402"/>
      <c r="E137" s="402"/>
      <c r="F137" s="402"/>
      <c r="G137" s="402"/>
      <c r="H137" s="402"/>
      <c r="I137" s="402"/>
      <c r="J137" s="97"/>
      <c r="K137" s="97"/>
      <c r="L137" s="97"/>
      <c r="M137" s="98"/>
      <c r="N137" s="98"/>
      <c r="O137" s="98"/>
      <c r="P137" s="98"/>
      <c r="Q137" s="98"/>
    </row>
    <row r="138" spans="1:17" ht="15.75" customHeight="1">
      <c r="A138" s="125"/>
      <c r="B138" s="125"/>
      <c r="C138" s="402"/>
      <c r="D138" s="402"/>
      <c r="E138" s="402"/>
      <c r="F138" s="402"/>
      <c r="G138" s="402"/>
      <c r="H138" s="402"/>
      <c r="I138" s="402"/>
      <c r="J138" s="97"/>
      <c r="K138" s="97"/>
      <c r="L138" s="97"/>
      <c r="M138" s="98"/>
      <c r="N138" s="98"/>
      <c r="O138" s="98"/>
      <c r="P138" s="98"/>
      <c r="Q138" s="98"/>
    </row>
    <row r="139" spans="1:17" ht="15.75" customHeight="1">
      <c r="A139" s="125"/>
      <c r="B139" s="125"/>
      <c r="C139" s="402"/>
      <c r="D139" s="402"/>
      <c r="E139" s="402"/>
      <c r="F139" s="402"/>
      <c r="G139" s="402"/>
      <c r="H139" s="402"/>
      <c r="I139" s="402"/>
      <c r="J139" s="97"/>
      <c r="K139" s="97"/>
      <c r="L139" s="97"/>
      <c r="M139" s="98"/>
      <c r="N139" s="98"/>
      <c r="O139" s="98"/>
      <c r="P139" s="98"/>
      <c r="Q139" s="98"/>
    </row>
    <row r="140" spans="1:17" ht="15.75" customHeight="1">
      <c r="A140" s="125"/>
      <c r="B140" s="125"/>
      <c r="C140" s="402"/>
      <c r="D140" s="402"/>
      <c r="E140" s="402"/>
      <c r="F140" s="402"/>
      <c r="G140" s="402"/>
      <c r="H140" s="402"/>
      <c r="I140" s="402"/>
      <c r="J140" s="97"/>
      <c r="K140" s="97"/>
      <c r="L140" s="97"/>
      <c r="M140" s="98"/>
      <c r="N140" s="98"/>
      <c r="O140" s="98"/>
      <c r="P140" s="98"/>
      <c r="Q140" s="98"/>
    </row>
    <row r="141" spans="1:17" ht="15.75" customHeight="1">
      <c r="A141" s="125"/>
      <c r="B141" s="125"/>
      <c r="C141" s="402"/>
      <c r="D141" s="402"/>
      <c r="E141" s="402"/>
      <c r="F141" s="402"/>
      <c r="G141" s="402"/>
      <c r="H141" s="402"/>
      <c r="I141" s="402"/>
      <c r="J141" s="97"/>
      <c r="K141" s="97"/>
      <c r="L141" s="97"/>
      <c r="M141" s="98"/>
      <c r="N141" s="98"/>
      <c r="O141" s="98"/>
      <c r="P141" s="98"/>
      <c r="Q141" s="98"/>
    </row>
    <row r="142" spans="1:17" ht="15.75" customHeight="1">
      <c r="A142" s="125"/>
      <c r="B142" s="125"/>
      <c r="C142" s="402"/>
      <c r="D142" s="402"/>
      <c r="E142" s="402"/>
      <c r="F142" s="402"/>
      <c r="G142" s="402"/>
      <c r="H142" s="402"/>
      <c r="I142" s="402"/>
      <c r="J142" s="97"/>
      <c r="K142" s="97"/>
      <c r="L142" s="97"/>
      <c r="M142" s="98"/>
      <c r="N142" s="98"/>
      <c r="O142" s="98"/>
      <c r="P142" s="98"/>
      <c r="Q142" s="98"/>
    </row>
    <row r="143" spans="1:17" ht="15.75" customHeight="1">
      <c r="A143" s="125"/>
      <c r="B143" s="125"/>
      <c r="C143" s="402"/>
      <c r="D143" s="402"/>
      <c r="E143" s="402"/>
      <c r="F143" s="402"/>
      <c r="G143" s="402"/>
      <c r="H143" s="402"/>
      <c r="I143" s="402"/>
      <c r="J143" s="97"/>
      <c r="K143" s="97"/>
      <c r="L143" s="97"/>
      <c r="M143" s="98"/>
      <c r="N143" s="98"/>
      <c r="O143" s="98"/>
      <c r="P143" s="98"/>
      <c r="Q143" s="98"/>
    </row>
    <row r="144" spans="1:17" ht="15.75" customHeight="1">
      <c r="A144" s="125"/>
      <c r="B144" s="125"/>
      <c r="C144" s="402"/>
      <c r="D144" s="402"/>
      <c r="E144" s="402"/>
      <c r="F144" s="402"/>
      <c r="G144" s="402"/>
      <c r="H144" s="402"/>
      <c r="I144" s="402"/>
      <c r="J144" s="97"/>
      <c r="K144" s="97"/>
      <c r="L144" s="97"/>
      <c r="M144" s="98"/>
      <c r="N144" s="98"/>
      <c r="O144" s="98"/>
      <c r="P144" s="98"/>
      <c r="Q144" s="98"/>
    </row>
    <row r="145" spans="1:17" ht="15.75" customHeight="1">
      <c r="A145" s="125"/>
      <c r="B145" s="125"/>
      <c r="C145" s="402"/>
      <c r="D145" s="402"/>
      <c r="E145" s="402"/>
      <c r="F145" s="402"/>
      <c r="G145" s="402"/>
      <c r="H145" s="402"/>
      <c r="I145" s="402"/>
      <c r="J145" s="97"/>
      <c r="K145" s="97"/>
      <c r="L145" s="97"/>
      <c r="M145" s="98"/>
      <c r="N145" s="98"/>
      <c r="O145" s="98"/>
      <c r="P145" s="98"/>
      <c r="Q145" s="98"/>
    </row>
    <row r="146" spans="1:17" ht="15.75" customHeight="1">
      <c r="A146" s="125"/>
      <c r="B146" s="125"/>
      <c r="C146" s="402"/>
      <c r="D146" s="402"/>
      <c r="E146" s="402"/>
      <c r="F146" s="402"/>
      <c r="G146" s="402"/>
      <c r="H146" s="402"/>
      <c r="I146" s="402"/>
      <c r="J146" s="97"/>
      <c r="K146" s="97"/>
      <c r="L146" s="97"/>
      <c r="M146" s="98"/>
      <c r="N146" s="98"/>
      <c r="O146" s="98"/>
      <c r="P146" s="98"/>
      <c r="Q146" s="98"/>
    </row>
    <row r="147" spans="1:17" ht="15.75" customHeight="1">
      <c r="A147" s="125"/>
      <c r="B147" s="125"/>
      <c r="C147" s="402"/>
      <c r="D147" s="402"/>
      <c r="E147" s="402"/>
      <c r="F147" s="402"/>
      <c r="G147" s="402"/>
      <c r="H147" s="402"/>
      <c r="I147" s="402"/>
      <c r="J147" s="97"/>
      <c r="K147" s="97"/>
      <c r="L147" s="97"/>
      <c r="M147" s="98"/>
      <c r="N147" s="98"/>
      <c r="O147" s="98"/>
      <c r="P147" s="98"/>
      <c r="Q147" s="98"/>
    </row>
    <row r="148" spans="1:17" ht="15.75" customHeight="1">
      <c r="A148" s="125"/>
      <c r="B148" s="125"/>
      <c r="C148" s="402"/>
      <c r="D148" s="402"/>
      <c r="E148" s="402"/>
      <c r="F148" s="402"/>
      <c r="G148" s="402"/>
      <c r="H148" s="402"/>
      <c r="I148" s="402"/>
      <c r="J148" s="97"/>
      <c r="K148" s="97"/>
      <c r="L148" s="97"/>
      <c r="M148" s="98"/>
      <c r="N148" s="98"/>
      <c r="O148" s="98"/>
      <c r="P148" s="98"/>
      <c r="Q148" s="98"/>
    </row>
    <row r="149" spans="1:17" ht="15.75" customHeight="1">
      <c r="A149" s="125"/>
      <c r="B149" s="125"/>
      <c r="C149" s="402"/>
      <c r="D149" s="402"/>
      <c r="E149" s="402"/>
      <c r="F149" s="402"/>
      <c r="G149" s="402"/>
      <c r="H149" s="402"/>
      <c r="I149" s="402"/>
      <c r="J149" s="97"/>
      <c r="K149" s="97"/>
      <c r="L149" s="97"/>
      <c r="M149" s="98"/>
      <c r="N149" s="98"/>
      <c r="O149" s="98"/>
      <c r="P149" s="98"/>
      <c r="Q149" s="98"/>
    </row>
    <row r="150" spans="1:17" ht="15.75" customHeight="1">
      <c r="A150" s="130"/>
      <c r="B150" s="130"/>
      <c r="C150" s="404"/>
      <c r="D150" s="404"/>
      <c r="E150" s="404"/>
      <c r="F150" s="404"/>
      <c r="G150" s="404"/>
      <c r="H150" s="404"/>
      <c r="I150" s="404"/>
      <c r="J150" s="131"/>
      <c r="K150" s="131"/>
      <c r="L150" s="131"/>
    </row>
    <row r="151" spans="1:17" ht="15.75" customHeight="1">
      <c r="A151" s="130"/>
      <c r="B151" s="130"/>
      <c r="C151" s="404"/>
      <c r="D151" s="404"/>
      <c r="E151" s="404"/>
      <c r="F151" s="404"/>
      <c r="G151" s="404"/>
      <c r="H151" s="404"/>
      <c r="I151" s="404"/>
      <c r="J151" s="131"/>
      <c r="K151" s="131"/>
      <c r="L151" s="131"/>
    </row>
    <row r="152" spans="1:17" ht="15.75" customHeight="1">
      <c r="A152" s="130"/>
      <c r="B152" s="130"/>
      <c r="C152" s="404"/>
      <c r="D152" s="404"/>
      <c r="E152" s="404"/>
      <c r="F152" s="404"/>
      <c r="G152" s="404"/>
      <c r="H152" s="404"/>
      <c r="I152" s="404"/>
      <c r="J152" s="131"/>
      <c r="K152" s="131"/>
      <c r="L152" s="131"/>
    </row>
    <row r="153" spans="1:17" ht="15.75" customHeight="1">
      <c r="A153" s="130"/>
      <c r="B153" s="130"/>
      <c r="C153" s="404"/>
      <c r="D153" s="404"/>
      <c r="E153" s="404"/>
      <c r="F153" s="404"/>
      <c r="G153" s="404"/>
      <c r="H153" s="404"/>
      <c r="I153" s="404"/>
      <c r="J153" s="131"/>
      <c r="K153" s="131"/>
      <c r="L153" s="131"/>
    </row>
    <row r="154" spans="1:17" ht="15.75" customHeight="1">
      <c r="A154" s="130"/>
      <c r="B154" s="130"/>
      <c r="C154" s="404"/>
      <c r="D154" s="404"/>
      <c r="E154" s="404"/>
      <c r="F154" s="404"/>
      <c r="G154" s="404"/>
      <c r="H154" s="404"/>
      <c r="I154" s="404"/>
      <c r="J154" s="131"/>
      <c r="K154" s="131"/>
      <c r="L154" s="131"/>
    </row>
    <row r="155" spans="1:17" ht="15.75" customHeight="1">
      <c r="A155" s="130"/>
      <c r="B155" s="130"/>
      <c r="C155" s="404"/>
      <c r="D155" s="404"/>
      <c r="E155" s="404"/>
      <c r="F155" s="404"/>
      <c r="G155" s="404"/>
      <c r="H155" s="404"/>
      <c r="I155" s="404"/>
      <c r="J155" s="131"/>
      <c r="K155" s="131"/>
      <c r="L155" s="131"/>
    </row>
    <row r="156" spans="1:17" ht="15.75" customHeight="1">
      <c r="A156" s="130"/>
      <c r="B156" s="130"/>
      <c r="C156" s="404"/>
      <c r="D156" s="404"/>
      <c r="E156" s="404"/>
      <c r="F156" s="404"/>
      <c r="G156" s="404"/>
      <c r="H156" s="404"/>
      <c r="I156" s="404"/>
      <c r="J156" s="131"/>
      <c r="K156" s="131"/>
      <c r="L156" s="131"/>
    </row>
    <row r="157" spans="1:17" ht="15.75" customHeight="1">
      <c r="A157" s="130"/>
      <c r="B157" s="130"/>
      <c r="C157" s="404"/>
      <c r="D157" s="404"/>
      <c r="E157" s="404"/>
      <c r="F157" s="404"/>
      <c r="G157" s="404"/>
      <c r="H157" s="404"/>
      <c r="I157" s="404"/>
      <c r="J157" s="131"/>
      <c r="K157" s="131"/>
      <c r="L157" s="131"/>
    </row>
    <row r="158" spans="1:17" ht="15.75" customHeight="1">
      <c r="A158" s="130"/>
      <c r="B158" s="130"/>
      <c r="C158" s="404"/>
      <c r="D158" s="404"/>
      <c r="E158" s="404"/>
      <c r="F158" s="404"/>
      <c r="G158" s="404"/>
      <c r="H158" s="404"/>
      <c r="I158" s="404"/>
      <c r="J158" s="131"/>
      <c r="K158" s="131"/>
      <c r="L158" s="131"/>
    </row>
    <row r="159" spans="1:17" ht="15.75" customHeight="1">
      <c r="A159" s="130"/>
      <c r="B159" s="130"/>
      <c r="C159" s="404"/>
      <c r="D159" s="404"/>
      <c r="E159" s="404"/>
      <c r="F159" s="404"/>
      <c r="G159" s="404"/>
      <c r="H159" s="404"/>
      <c r="I159" s="404"/>
      <c r="J159" s="131"/>
      <c r="K159" s="131"/>
      <c r="L159" s="131"/>
    </row>
    <row r="160" spans="1:17" ht="15.75" customHeight="1">
      <c r="A160" s="130"/>
      <c r="B160" s="130"/>
      <c r="C160" s="404"/>
      <c r="D160" s="404"/>
      <c r="E160" s="404"/>
      <c r="F160" s="404"/>
      <c r="G160" s="404"/>
      <c r="H160" s="404"/>
      <c r="I160" s="404"/>
      <c r="J160" s="131"/>
      <c r="K160" s="131"/>
      <c r="L160" s="131"/>
    </row>
    <row r="161" spans="1:12" ht="15.75" customHeight="1">
      <c r="A161" s="130"/>
      <c r="B161" s="130"/>
      <c r="C161" s="404"/>
      <c r="D161" s="404"/>
      <c r="E161" s="404"/>
      <c r="F161" s="404"/>
      <c r="G161" s="404"/>
      <c r="H161" s="404"/>
      <c r="I161" s="404"/>
      <c r="J161" s="131"/>
      <c r="K161" s="131"/>
      <c r="L161" s="131"/>
    </row>
    <row r="162" spans="1:12" ht="15.75" customHeight="1">
      <c r="A162" s="130"/>
      <c r="B162" s="130"/>
      <c r="C162" s="404"/>
      <c r="D162" s="404"/>
      <c r="E162" s="404"/>
      <c r="F162" s="404"/>
      <c r="G162" s="404"/>
      <c r="H162" s="404"/>
      <c r="I162" s="404"/>
      <c r="J162" s="131"/>
      <c r="K162" s="131"/>
      <c r="L162" s="131"/>
    </row>
    <row r="163" spans="1:12" ht="15.75" customHeight="1">
      <c r="A163" s="130"/>
      <c r="B163" s="130"/>
      <c r="C163" s="404"/>
      <c r="D163" s="404"/>
      <c r="E163" s="404"/>
      <c r="F163" s="404"/>
      <c r="G163" s="404"/>
      <c r="H163" s="404"/>
      <c r="I163" s="404"/>
      <c r="J163" s="131"/>
      <c r="K163" s="131"/>
      <c r="L163" s="131"/>
    </row>
    <row r="164" spans="1:12" ht="15.75" customHeight="1">
      <c r="A164" s="130"/>
      <c r="B164" s="130"/>
      <c r="C164" s="404"/>
      <c r="D164" s="404"/>
      <c r="E164" s="404"/>
      <c r="F164" s="404"/>
      <c r="G164" s="404"/>
      <c r="H164" s="404"/>
      <c r="I164" s="404"/>
      <c r="J164" s="131"/>
      <c r="K164" s="131"/>
      <c r="L164" s="131"/>
    </row>
    <row r="165" spans="1:12" ht="15.75" customHeight="1">
      <c r="A165" s="130"/>
      <c r="B165" s="130"/>
      <c r="C165" s="404"/>
      <c r="D165" s="404"/>
      <c r="E165" s="404"/>
      <c r="F165" s="404"/>
      <c r="G165" s="404"/>
      <c r="H165" s="404"/>
      <c r="I165" s="404"/>
      <c r="J165" s="131"/>
      <c r="K165" s="131"/>
      <c r="L165" s="131"/>
    </row>
    <row r="166" spans="1:12" ht="15.75" customHeight="1">
      <c r="A166" s="130"/>
      <c r="B166" s="130"/>
      <c r="C166" s="404"/>
      <c r="D166" s="404"/>
      <c r="E166" s="404"/>
      <c r="F166" s="404"/>
      <c r="G166" s="404"/>
      <c r="H166" s="404"/>
      <c r="I166" s="404"/>
      <c r="J166" s="131"/>
      <c r="K166" s="131"/>
      <c r="L166" s="131"/>
    </row>
    <row r="167" spans="1:12" ht="15.75" customHeight="1">
      <c r="A167" s="130"/>
      <c r="B167" s="130"/>
      <c r="C167" s="404"/>
      <c r="D167" s="404"/>
      <c r="E167" s="404"/>
      <c r="F167" s="404"/>
      <c r="G167" s="404"/>
      <c r="H167" s="404"/>
      <c r="I167" s="404"/>
      <c r="J167" s="131"/>
      <c r="K167" s="131"/>
      <c r="L167" s="131"/>
    </row>
    <row r="168" spans="1:12" ht="15.75" customHeight="1">
      <c r="A168" s="130"/>
      <c r="B168" s="130"/>
      <c r="C168" s="404"/>
      <c r="D168" s="404"/>
      <c r="E168" s="404"/>
      <c r="F168" s="404"/>
      <c r="G168" s="404"/>
      <c r="H168" s="404"/>
      <c r="I168" s="404"/>
      <c r="J168" s="131"/>
      <c r="K168" s="131"/>
      <c r="L168" s="131"/>
    </row>
    <row r="169" spans="1:12" ht="15.75" customHeight="1">
      <c r="A169" s="130"/>
      <c r="B169" s="130"/>
      <c r="C169" s="404"/>
      <c r="D169" s="404"/>
      <c r="E169" s="404"/>
      <c r="F169" s="404"/>
      <c r="G169" s="404"/>
      <c r="H169" s="404"/>
      <c r="I169" s="404"/>
      <c r="J169" s="131"/>
      <c r="K169" s="131"/>
      <c r="L169" s="131"/>
    </row>
    <row r="170" spans="1:12" ht="15.75" customHeight="1">
      <c r="A170" s="130"/>
      <c r="B170" s="130"/>
      <c r="C170" s="404"/>
      <c r="D170" s="404"/>
      <c r="E170" s="404"/>
      <c r="F170" s="404"/>
      <c r="G170" s="404"/>
      <c r="H170" s="404"/>
      <c r="I170" s="404"/>
      <c r="J170" s="131"/>
      <c r="K170" s="131"/>
      <c r="L170" s="131"/>
    </row>
    <row r="171" spans="1:12" ht="15.75" customHeight="1">
      <c r="A171" s="130"/>
      <c r="B171" s="130"/>
      <c r="C171" s="404"/>
      <c r="D171" s="404"/>
      <c r="E171" s="404"/>
      <c r="F171" s="404"/>
      <c r="G171" s="404"/>
      <c r="H171" s="404"/>
      <c r="I171" s="404"/>
      <c r="J171" s="131"/>
      <c r="K171" s="131"/>
      <c r="L171" s="131"/>
    </row>
    <row r="172" spans="1:12" ht="15.75" customHeight="1">
      <c r="A172" s="130"/>
      <c r="B172" s="130"/>
      <c r="C172" s="404"/>
      <c r="D172" s="404"/>
      <c r="E172" s="404"/>
      <c r="F172" s="404"/>
      <c r="G172" s="404"/>
      <c r="H172" s="404"/>
      <c r="I172" s="404"/>
      <c r="J172" s="131"/>
      <c r="K172" s="131"/>
      <c r="L172" s="131"/>
    </row>
    <row r="173" spans="1:12" ht="15.75" customHeight="1">
      <c r="A173" s="130"/>
      <c r="B173" s="130"/>
      <c r="C173" s="404"/>
      <c r="D173" s="404"/>
      <c r="E173" s="404"/>
      <c r="F173" s="404"/>
      <c r="G173" s="404"/>
      <c r="H173" s="404"/>
      <c r="I173" s="404"/>
      <c r="J173" s="131"/>
      <c r="K173" s="131"/>
      <c r="L173" s="131"/>
    </row>
    <row r="174" spans="1:12" ht="15.75" customHeight="1">
      <c r="A174" s="130"/>
      <c r="B174" s="130"/>
      <c r="C174" s="404"/>
      <c r="D174" s="404"/>
      <c r="E174" s="404"/>
      <c r="F174" s="404"/>
      <c r="G174" s="404"/>
      <c r="H174" s="404"/>
      <c r="I174" s="404"/>
      <c r="J174" s="131"/>
      <c r="K174" s="131"/>
      <c r="L174" s="131"/>
    </row>
    <row r="175" spans="1:12" ht="15.75" customHeight="1">
      <c r="A175" s="130"/>
      <c r="B175" s="130"/>
      <c r="C175" s="404"/>
      <c r="D175" s="404"/>
      <c r="E175" s="404"/>
      <c r="F175" s="404"/>
      <c r="G175" s="404"/>
      <c r="H175" s="404"/>
      <c r="I175" s="404"/>
      <c r="J175" s="131"/>
      <c r="K175" s="131"/>
      <c r="L175" s="131"/>
    </row>
    <row r="176" spans="1:12" ht="15.75" customHeight="1">
      <c r="A176" s="130"/>
      <c r="B176" s="130"/>
      <c r="C176" s="404"/>
      <c r="D176" s="404"/>
      <c r="E176" s="404"/>
      <c r="F176" s="404"/>
      <c r="G176" s="404"/>
      <c r="H176" s="404"/>
      <c r="I176" s="404"/>
      <c r="J176" s="131"/>
      <c r="K176" s="131"/>
      <c r="L176" s="131"/>
    </row>
    <row r="177" spans="1:12" ht="15.75" customHeight="1">
      <c r="A177" s="130"/>
      <c r="B177" s="130"/>
      <c r="C177" s="404"/>
      <c r="D177" s="404"/>
      <c r="E177" s="404"/>
      <c r="F177" s="404"/>
      <c r="G177" s="404"/>
      <c r="H177" s="404"/>
      <c r="I177" s="404"/>
      <c r="J177" s="131"/>
      <c r="K177" s="131"/>
      <c r="L177" s="131"/>
    </row>
    <row r="178" spans="1:12" ht="15.75" customHeight="1">
      <c r="A178" s="130"/>
      <c r="B178" s="130"/>
      <c r="C178" s="404"/>
      <c r="D178" s="404"/>
      <c r="E178" s="404"/>
      <c r="F178" s="404"/>
      <c r="G178" s="404"/>
      <c r="H178" s="404"/>
      <c r="I178" s="404"/>
      <c r="J178" s="131"/>
      <c r="K178" s="131"/>
      <c r="L178" s="131"/>
    </row>
    <row r="179" spans="1:12" ht="15.75" customHeight="1">
      <c r="A179" s="130"/>
      <c r="B179" s="130"/>
      <c r="C179" s="404"/>
      <c r="D179" s="404"/>
      <c r="E179" s="404"/>
      <c r="F179" s="404"/>
      <c r="G179" s="404"/>
      <c r="H179" s="404"/>
      <c r="I179" s="404"/>
      <c r="J179" s="131"/>
      <c r="K179" s="131"/>
      <c r="L179" s="131"/>
    </row>
    <row r="180" spans="1:12" ht="15.75" customHeight="1">
      <c r="A180" s="130"/>
      <c r="B180" s="130"/>
      <c r="C180" s="404"/>
      <c r="D180" s="404"/>
      <c r="E180" s="404"/>
      <c r="F180" s="404"/>
      <c r="G180" s="404"/>
      <c r="H180" s="404"/>
      <c r="I180" s="404"/>
      <c r="J180" s="131"/>
      <c r="K180" s="131"/>
      <c r="L180" s="131"/>
    </row>
    <row r="181" spans="1:12" ht="15.75" customHeight="1">
      <c r="A181" s="130"/>
      <c r="B181" s="130"/>
      <c r="C181" s="404"/>
      <c r="D181" s="404"/>
      <c r="E181" s="404"/>
      <c r="F181" s="404"/>
      <c r="G181" s="404"/>
      <c r="H181" s="404"/>
      <c r="I181" s="404"/>
      <c r="J181" s="131"/>
      <c r="K181" s="131"/>
      <c r="L181" s="131"/>
    </row>
    <row r="182" spans="1:12" ht="15.75" customHeight="1">
      <c r="A182" s="130"/>
      <c r="B182" s="130"/>
      <c r="C182" s="404"/>
      <c r="D182" s="404"/>
      <c r="E182" s="404"/>
      <c r="F182" s="404"/>
      <c r="G182" s="404"/>
      <c r="H182" s="404"/>
      <c r="I182" s="404"/>
      <c r="J182" s="131"/>
      <c r="K182" s="131"/>
      <c r="L182" s="131"/>
    </row>
    <row r="183" spans="1:12" ht="15.75" customHeight="1">
      <c r="A183" s="130"/>
      <c r="B183" s="130"/>
      <c r="C183" s="404"/>
      <c r="D183" s="404"/>
      <c r="E183" s="404"/>
      <c r="F183" s="404"/>
      <c r="G183" s="404"/>
      <c r="H183" s="404"/>
      <c r="I183" s="404"/>
      <c r="J183" s="131"/>
      <c r="K183" s="131"/>
      <c r="L183" s="131"/>
    </row>
    <row r="184" spans="1:12" ht="15.75" customHeight="1">
      <c r="A184" s="130"/>
      <c r="B184" s="130"/>
      <c r="C184" s="404"/>
      <c r="D184" s="404"/>
      <c r="E184" s="404"/>
      <c r="F184" s="404"/>
      <c r="G184" s="404"/>
      <c r="H184" s="404"/>
      <c r="I184" s="404"/>
      <c r="J184" s="131"/>
      <c r="K184" s="131"/>
      <c r="L184" s="131"/>
    </row>
    <row r="185" spans="1:12" ht="15.75" customHeight="1">
      <c r="A185" s="130"/>
      <c r="B185" s="130"/>
      <c r="C185" s="404"/>
      <c r="D185" s="404"/>
      <c r="E185" s="404"/>
      <c r="F185" s="404"/>
      <c r="G185" s="404"/>
      <c r="H185" s="404"/>
      <c r="I185" s="404"/>
      <c r="J185" s="131"/>
      <c r="K185" s="131"/>
      <c r="L185" s="131"/>
    </row>
    <row r="186" spans="1:12" ht="15.75" customHeight="1">
      <c r="A186" s="130"/>
      <c r="B186" s="130"/>
      <c r="C186" s="404"/>
      <c r="D186" s="404"/>
      <c r="E186" s="404"/>
      <c r="F186" s="404"/>
      <c r="G186" s="404"/>
      <c r="H186" s="404"/>
      <c r="I186" s="404"/>
      <c r="J186" s="131"/>
      <c r="K186" s="131"/>
      <c r="L186" s="131"/>
    </row>
    <row r="187" spans="1:12" ht="15.75" customHeight="1">
      <c r="A187" s="130"/>
      <c r="B187" s="130"/>
      <c r="C187" s="404"/>
      <c r="D187" s="404"/>
      <c r="E187" s="404"/>
      <c r="F187" s="404"/>
      <c r="G187" s="404"/>
      <c r="H187" s="404"/>
      <c r="I187" s="404"/>
      <c r="J187" s="131"/>
      <c r="K187" s="131"/>
      <c r="L187" s="131"/>
    </row>
    <row r="188" spans="1:12" ht="15.75" customHeight="1">
      <c r="A188" s="130"/>
      <c r="B188" s="130"/>
      <c r="C188" s="404"/>
      <c r="D188" s="404"/>
      <c r="E188" s="404"/>
      <c r="F188" s="404"/>
      <c r="G188" s="404"/>
      <c r="H188" s="404"/>
      <c r="I188" s="404"/>
      <c r="J188" s="131"/>
      <c r="K188" s="131"/>
      <c r="L188" s="131"/>
    </row>
    <row r="189" spans="1:12" ht="15.75" customHeight="1">
      <c r="A189" s="130"/>
      <c r="B189" s="130"/>
      <c r="C189" s="404"/>
      <c r="D189" s="404"/>
      <c r="E189" s="404"/>
      <c r="F189" s="404"/>
      <c r="G189" s="404"/>
      <c r="H189" s="404"/>
      <c r="I189" s="404"/>
      <c r="J189" s="131"/>
      <c r="K189" s="131"/>
      <c r="L189" s="131"/>
    </row>
    <row r="190" spans="1:12" ht="15.75" customHeight="1">
      <c r="A190" s="130"/>
      <c r="B190" s="130"/>
      <c r="C190" s="404"/>
      <c r="D190" s="404"/>
      <c r="E190" s="404"/>
      <c r="F190" s="404"/>
      <c r="G190" s="404"/>
      <c r="H190" s="404"/>
      <c r="I190" s="404"/>
      <c r="J190" s="131"/>
      <c r="K190" s="131"/>
      <c r="L190" s="131"/>
    </row>
    <row r="191" spans="1:12" ht="15.75" customHeight="1">
      <c r="A191" s="130"/>
      <c r="B191" s="130"/>
      <c r="C191" s="404"/>
      <c r="D191" s="404"/>
      <c r="E191" s="404"/>
      <c r="F191" s="404"/>
      <c r="G191" s="404"/>
      <c r="H191" s="404"/>
      <c r="I191" s="404"/>
      <c r="J191" s="131"/>
      <c r="K191" s="131"/>
      <c r="L191" s="131"/>
    </row>
    <row r="192" spans="1:12" ht="15.75" customHeight="1">
      <c r="A192" s="130"/>
      <c r="B192" s="130"/>
      <c r="C192" s="404"/>
      <c r="D192" s="404"/>
      <c r="E192" s="404"/>
      <c r="F192" s="404"/>
      <c r="G192" s="404"/>
      <c r="H192" s="404"/>
      <c r="I192" s="404"/>
      <c r="J192" s="131"/>
      <c r="K192" s="131"/>
      <c r="L192" s="131"/>
    </row>
    <row r="193" spans="1:12" ht="15.75" customHeight="1">
      <c r="A193" s="130"/>
      <c r="B193" s="130"/>
      <c r="C193" s="404"/>
      <c r="D193" s="404"/>
      <c r="E193" s="404"/>
      <c r="F193" s="404"/>
      <c r="G193" s="404"/>
      <c r="H193" s="404"/>
      <c r="I193" s="404"/>
      <c r="J193" s="131"/>
      <c r="K193" s="131"/>
      <c r="L193" s="131"/>
    </row>
    <row r="194" spans="1:12" ht="15.75" customHeight="1">
      <c r="A194" s="130"/>
      <c r="B194" s="130"/>
      <c r="C194" s="404"/>
      <c r="D194" s="404"/>
      <c r="E194" s="404"/>
      <c r="F194" s="404"/>
      <c r="G194" s="404"/>
      <c r="H194" s="404"/>
      <c r="I194" s="404"/>
      <c r="J194" s="131"/>
      <c r="K194" s="131"/>
      <c r="L194" s="131"/>
    </row>
    <row r="195" spans="1:12" ht="15.75" customHeight="1">
      <c r="A195" s="130"/>
      <c r="B195" s="130"/>
      <c r="C195" s="404"/>
      <c r="D195" s="404"/>
      <c r="E195" s="404"/>
      <c r="F195" s="404"/>
      <c r="G195" s="404"/>
      <c r="H195" s="404"/>
      <c r="I195" s="404"/>
      <c r="J195" s="131"/>
      <c r="K195" s="131"/>
      <c r="L195" s="131"/>
    </row>
    <row r="196" spans="1:12" ht="15.75" customHeight="1">
      <c r="A196" s="130"/>
      <c r="B196" s="130"/>
      <c r="C196" s="404"/>
      <c r="D196" s="404"/>
      <c r="E196" s="404"/>
      <c r="F196" s="404"/>
      <c r="G196" s="404"/>
      <c r="H196" s="404"/>
      <c r="I196" s="404"/>
      <c r="J196" s="131"/>
      <c r="K196" s="131"/>
      <c r="L196" s="131"/>
    </row>
    <row r="197" spans="1:12" ht="15.75" customHeight="1">
      <c r="A197" s="130"/>
      <c r="B197" s="130"/>
      <c r="C197" s="404"/>
      <c r="D197" s="404"/>
      <c r="E197" s="404"/>
      <c r="F197" s="404"/>
      <c r="G197" s="404"/>
      <c r="H197" s="404"/>
      <c r="I197" s="404"/>
      <c r="J197" s="131"/>
      <c r="K197" s="131"/>
      <c r="L197" s="131"/>
    </row>
    <row r="198" spans="1:12" ht="15.75" customHeight="1">
      <c r="A198" s="130"/>
      <c r="B198" s="130"/>
      <c r="C198" s="404"/>
      <c r="D198" s="404"/>
      <c r="E198" s="404"/>
      <c r="F198" s="404"/>
      <c r="G198" s="404"/>
      <c r="H198" s="404"/>
      <c r="I198" s="404"/>
      <c r="J198" s="131"/>
      <c r="K198" s="131"/>
      <c r="L198" s="131"/>
    </row>
    <row r="199" spans="1:12" ht="15.75" customHeight="1">
      <c r="A199" s="130"/>
      <c r="B199" s="130"/>
      <c r="C199" s="404"/>
      <c r="D199" s="404"/>
      <c r="E199" s="404"/>
      <c r="F199" s="404"/>
      <c r="G199" s="404"/>
      <c r="H199" s="404"/>
      <c r="I199" s="404"/>
      <c r="J199" s="131"/>
      <c r="K199" s="131"/>
      <c r="L199" s="131"/>
    </row>
    <row r="200" spans="1:12" ht="15.75" customHeight="1">
      <c r="A200" s="130"/>
      <c r="B200" s="130"/>
      <c r="C200" s="404"/>
      <c r="D200" s="404"/>
      <c r="E200" s="404"/>
      <c r="F200" s="404"/>
      <c r="G200" s="404"/>
      <c r="H200" s="404"/>
      <c r="I200" s="404"/>
      <c r="J200" s="131"/>
      <c r="K200" s="131"/>
      <c r="L200" s="131"/>
    </row>
    <row r="201" spans="1:12" ht="15.75" customHeight="1">
      <c r="A201" s="130"/>
      <c r="B201" s="130"/>
      <c r="C201" s="404"/>
      <c r="D201" s="404"/>
      <c r="E201" s="404"/>
      <c r="F201" s="404"/>
      <c r="G201" s="404"/>
      <c r="H201" s="404"/>
      <c r="I201" s="404"/>
      <c r="J201" s="131"/>
      <c r="K201" s="131"/>
      <c r="L201" s="131"/>
    </row>
    <row r="202" spans="1:12" ht="15.75" customHeight="1">
      <c r="A202" s="130"/>
      <c r="B202" s="130"/>
      <c r="C202" s="404"/>
      <c r="D202" s="404"/>
      <c r="E202" s="404"/>
      <c r="F202" s="404"/>
      <c r="G202" s="404"/>
      <c r="H202" s="404"/>
      <c r="I202" s="404"/>
      <c r="J202" s="131"/>
      <c r="K202" s="131"/>
      <c r="L202" s="131"/>
    </row>
    <row r="203" spans="1:12" ht="15.75" customHeight="1">
      <c r="A203" s="130"/>
      <c r="B203" s="130"/>
      <c r="C203" s="404"/>
      <c r="D203" s="404"/>
      <c r="E203" s="404"/>
      <c r="F203" s="404"/>
      <c r="G203" s="404"/>
      <c r="H203" s="404"/>
      <c r="I203" s="404"/>
      <c r="J203" s="131"/>
      <c r="K203" s="131"/>
      <c r="L203" s="131"/>
    </row>
    <row r="204" spans="1:12" ht="15.75" customHeight="1">
      <c r="A204" s="130"/>
      <c r="B204" s="130"/>
      <c r="C204" s="404"/>
      <c r="D204" s="404"/>
      <c r="E204" s="404"/>
      <c r="F204" s="404"/>
      <c r="G204" s="404"/>
      <c r="H204" s="404"/>
      <c r="I204" s="404"/>
      <c r="J204" s="131"/>
      <c r="K204" s="131"/>
      <c r="L204" s="131"/>
    </row>
    <row r="205" spans="1:12" ht="15.75" customHeight="1">
      <c r="A205" s="130"/>
      <c r="B205" s="130"/>
      <c r="C205" s="404"/>
      <c r="D205" s="404"/>
      <c r="E205" s="404"/>
      <c r="F205" s="404"/>
      <c r="G205" s="404"/>
      <c r="H205" s="404"/>
      <c r="I205" s="404"/>
      <c r="J205" s="131"/>
      <c r="K205" s="131"/>
      <c r="L205" s="131"/>
    </row>
    <row r="206" spans="1:12" ht="15.75" customHeight="1">
      <c r="A206" s="130"/>
      <c r="B206" s="130"/>
      <c r="C206" s="404"/>
      <c r="D206" s="404"/>
      <c r="E206" s="404"/>
      <c r="F206" s="404"/>
      <c r="G206" s="404"/>
      <c r="H206" s="404"/>
      <c r="I206" s="404"/>
      <c r="J206" s="131"/>
      <c r="K206" s="131"/>
      <c r="L206" s="131"/>
    </row>
    <row r="207" spans="1:12" ht="15.75" customHeight="1">
      <c r="A207" s="130"/>
      <c r="B207" s="130"/>
      <c r="C207" s="404"/>
      <c r="D207" s="404"/>
      <c r="E207" s="404"/>
      <c r="F207" s="404"/>
      <c r="G207" s="404"/>
      <c r="H207" s="404"/>
      <c r="I207" s="404"/>
      <c r="J207" s="131"/>
      <c r="K207" s="131"/>
      <c r="L207" s="131"/>
    </row>
    <row r="208" spans="1:12" ht="15.75" customHeight="1">
      <c r="A208" s="130"/>
      <c r="B208" s="130"/>
      <c r="C208" s="404"/>
      <c r="D208" s="404"/>
      <c r="E208" s="404"/>
      <c r="F208" s="404"/>
      <c r="G208" s="404"/>
      <c r="H208" s="404"/>
      <c r="I208" s="404"/>
      <c r="J208" s="131"/>
      <c r="K208" s="131"/>
      <c r="L208" s="131"/>
    </row>
    <row r="209" spans="1:12" ht="15.75" customHeight="1">
      <c r="A209" s="130"/>
      <c r="B209" s="130"/>
      <c r="C209" s="404"/>
      <c r="D209" s="404"/>
      <c r="E209" s="404"/>
      <c r="F209" s="404"/>
      <c r="G209" s="404"/>
      <c r="H209" s="404"/>
      <c r="I209" s="404"/>
      <c r="J209" s="131"/>
      <c r="K209" s="131"/>
      <c r="L209" s="131"/>
    </row>
    <row r="210" spans="1:12" ht="15.75" customHeight="1">
      <c r="A210" s="130"/>
      <c r="B210" s="130"/>
      <c r="C210" s="404"/>
      <c r="D210" s="404"/>
      <c r="E210" s="404"/>
      <c r="F210" s="404"/>
      <c r="G210" s="404"/>
      <c r="H210" s="404"/>
      <c r="I210" s="404"/>
      <c r="J210" s="131"/>
      <c r="K210" s="131"/>
      <c r="L210" s="131"/>
    </row>
    <row r="211" spans="1:12" ht="15.75" customHeight="1">
      <c r="A211" s="130"/>
      <c r="B211" s="130"/>
      <c r="C211" s="404"/>
      <c r="D211" s="404"/>
      <c r="E211" s="404"/>
      <c r="F211" s="404"/>
      <c r="G211" s="404"/>
      <c r="H211" s="404"/>
      <c r="I211" s="404"/>
      <c r="J211" s="131"/>
      <c r="K211" s="131"/>
      <c r="L211" s="131"/>
    </row>
    <row r="212" spans="1:12" ht="15.75" customHeight="1">
      <c r="A212" s="130"/>
      <c r="B212" s="130"/>
      <c r="C212" s="404"/>
      <c r="D212" s="404"/>
      <c r="E212" s="404"/>
      <c r="F212" s="404"/>
      <c r="G212" s="404"/>
      <c r="H212" s="404"/>
      <c r="I212" s="404"/>
      <c r="J212" s="131"/>
      <c r="K212" s="131"/>
      <c r="L212" s="131"/>
    </row>
    <row r="213" spans="1:12" ht="15.75" customHeight="1">
      <c r="A213" s="130"/>
      <c r="B213" s="130"/>
      <c r="C213" s="404"/>
      <c r="D213" s="404"/>
      <c r="E213" s="404"/>
      <c r="F213" s="404"/>
      <c r="G213" s="404"/>
      <c r="H213" s="404"/>
      <c r="I213" s="404"/>
      <c r="J213" s="131"/>
      <c r="K213" s="131"/>
      <c r="L213" s="131"/>
    </row>
    <row r="214" spans="1:12" ht="15.75" customHeight="1">
      <c r="A214" s="130"/>
      <c r="B214" s="130"/>
      <c r="C214" s="404"/>
      <c r="D214" s="404"/>
      <c r="E214" s="404"/>
      <c r="F214" s="404"/>
      <c r="G214" s="404"/>
      <c r="H214" s="404"/>
      <c r="I214" s="404"/>
      <c r="J214" s="131"/>
      <c r="K214" s="131"/>
      <c r="L214" s="131"/>
    </row>
    <row r="215" spans="1:12" ht="15.75" customHeight="1">
      <c r="A215" s="130"/>
      <c r="B215" s="130"/>
      <c r="C215" s="404"/>
      <c r="D215" s="404"/>
      <c r="E215" s="404"/>
      <c r="F215" s="404"/>
      <c r="G215" s="404"/>
      <c r="H215" s="404"/>
      <c r="I215" s="404"/>
      <c r="J215" s="131"/>
      <c r="K215" s="131"/>
      <c r="L215" s="131"/>
    </row>
    <row r="216" spans="1:12" ht="15.75" customHeight="1">
      <c r="A216" s="130"/>
      <c r="B216" s="130"/>
      <c r="C216" s="404"/>
      <c r="D216" s="404"/>
      <c r="E216" s="404"/>
      <c r="F216" s="404"/>
      <c r="G216" s="404"/>
      <c r="H216" s="404"/>
      <c r="I216" s="404"/>
      <c r="J216" s="131"/>
      <c r="K216" s="131"/>
      <c r="L216" s="131"/>
    </row>
    <row r="217" spans="1:12" ht="15.75" customHeight="1">
      <c r="A217" s="130"/>
      <c r="B217" s="130"/>
      <c r="C217" s="404"/>
      <c r="D217" s="404"/>
      <c r="E217" s="404"/>
      <c r="F217" s="404"/>
      <c r="G217" s="404"/>
      <c r="H217" s="404"/>
      <c r="I217" s="404"/>
      <c r="J217" s="131"/>
      <c r="K217" s="131"/>
      <c r="L217" s="131"/>
    </row>
    <row r="218" spans="1:12" ht="15.75" customHeight="1">
      <c r="A218" s="130"/>
      <c r="B218" s="130"/>
      <c r="C218" s="404"/>
      <c r="D218" s="404"/>
      <c r="E218" s="404"/>
      <c r="F218" s="404"/>
      <c r="G218" s="404"/>
      <c r="H218" s="404"/>
      <c r="I218" s="404"/>
      <c r="J218" s="131"/>
      <c r="K218" s="131"/>
      <c r="L218" s="131"/>
    </row>
    <row r="219" spans="1:12" ht="15.75" customHeight="1">
      <c r="A219" s="130"/>
      <c r="B219" s="130"/>
      <c r="C219" s="404"/>
      <c r="D219" s="404"/>
      <c r="E219" s="404"/>
      <c r="F219" s="404"/>
      <c r="G219" s="404"/>
      <c r="H219" s="404"/>
      <c r="I219" s="404"/>
      <c r="J219" s="131"/>
      <c r="K219" s="131"/>
      <c r="L219" s="131"/>
    </row>
    <row r="220" spans="1:12" ht="15.75" customHeight="1">
      <c r="A220" s="130"/>
      <c r="B220" s="130"/>
      <c r="C220" s="404"/>
      <c r="D220" s="404"/>
      <c r="E220" s="404"/>
      <c r="F220" s="404"/>
      <c r="G220" s="404"/>
      <c r="H220" s="404"/>
      <c r="I220" s="404"/>
      <c r="J220" s="131"/>
      <c r="K220" s="131"/>
      <c r="L220" s="131"/>
    </row>
    <row r="221" spans="1:12" ht="15.75" customHeight="1">
      <c r="A221" s="130"/>
      <c r="B221" s="130"/>
      <c r="C221" s="404"/>
      <c r="D221" s="404"/>
      <c r="E221" s="404"/>
      <c r="F221" s="404"/>
      <c r="G221" s="404"/>
      <c r="H221" s="404"/>
      <c r="I221" s="404"/>
      <c r="J221" s="131"/>
      <c r="K221" s="131"/>
      <c r="L221" s="131"/>
    </row>
    <row r="222" spans="1:12" ht="15.75" customHeight="1">
      <c r="A222" s="130"/>
      <c r="B222" s="130"/>
      <c r="C222" s="404"/>
      <c r="D222" s="404"/>
      <c r="E222" s="404"/>
      <c r="F222" s="404"/>
      <c r="G222" s="404"/>
      <c r="H222" s="404"/>
      <c r="I222" s="404"/>
      <c r="J222" s="131"/>
      <c r="K222" s="131"/>
      <c r="L222" s="131"/>
    </row>
    <row r="223" spans="1:12" ht="15.75" customHeight="1">
      <c r="A223" s="130"/>
      <c r="B223" s="130"/>
      <c r="C223" s="404"/>
      <c r="D223" s="404"/>
      <c r="E223" s="404"/>
      <c r="F223" s="404"/>
      <c r="G223" s="404"/>
      <c r="H223" s="404"/>
      <c r="I223" s="404"/>
      <c r="J223" s="131"/>
      <c r="K223" s="131"/>
      <c r="L223" s="131"/>
    </row>
    <row r="224" spans="1:12" ht="15.75" customHeight="1">
      <c r="A224" s="130"/>
      <c r="B224" s="130"/>
      <c r="C224" s="404"/>
      <c r="D224" s="404"/>
      <c r="E224" s="404"/>
      <c r="F224" s="404"/>
      <c r="G224" s="404"/>
      <c r="H224" s="404"/>
      <c r="I224" s="404"/>
      <c r="J224" s="131"/>
      <c r="K224" s="131"/>
      <c r="L224" s="131"/>
    </row>
    <row r="225" spans="1:12" ht="15.75" customHeight="1">
      <c r="A225" s="130"/>
      <c r="B225" s="130"/>
      <c r="C225" s="404"/>
      <c r="D225" s="404"/>
      <c r="E225" s="404"/>
      <c r="F225" s="404"/>
      <c r="G225" s="404"/>
      <c r="H225" s="404"/>
      <c r="I225" s="404"/>
      <c r="J225" s="131"/>
      <c r="K225" s="131"/>
      <c r="L225" s="131"/>
    </row>
    <row r="226" spans="1:12" ht="15.75" customHeight="1">
      <c r="A226" s="130"/>
      <c r="B226" s="130"/>
      <c r="C226" s="404"/>
      <c r="D226" s="404"/>
      <c r="E226" s="404"/>
      <c r="F226" s="404"/>
      <c r="G226" s="404"/>
      <c r="H226" s="404"/>
      <c r="I226" s="404"/>
      <c r="J226" s="131"/>
      <c r="K226" s="131"/>
      <c r="L226" s="131"/>
    </row>
    <row r="227" spans="1:12" ht="15.75" customHeight="1">
      <c r="A227" s="130"/>
      <c r="B227" s="130"/>
      <c r="C227" s="404"/>
      <c r="D227" s="404"/>
      <c r="E227" s="404"/>
      <c r="F227" s="404"/>
      <c r="G227" s="404"/>
      <c r="H227" s="404"/>
      <c r="I227" s="404"/>
      <c r="J227" s="131"/>
      <c r="K227" s="131"/>
      <c r="L227" s="131"/>
    </row>
    <row r="228" spans="1:12" ht="15.75" customHeight="1">
      <c r="A228" s="130"/>
      <c r="B228" s="130"/>
      <c r="C228" s="404"/>
      <c r="D228" s="404"/>
      <c r="E228" s="404"/>
      <c r="F228" s="404"/>
      <c r="G228" s="404"/>
      <c r="H228" s="404"/>
      <c r="I228" s="404"/>
      <c r="J228" s="131"/>
      <c r="K228" s="131"/>
      <c r="L228" s="131"/>
    </row>
    <row r="229" spans="1:12" ht="15.75" customHeight="1">
      <c r="A229" s="130"/>
      <c r="B229" s="130"/>
      <c r="C229" s="404"/>
      <c r="D229" s="404"/>
      <c r="E229" s="404"/>
      <c r="F229" s="404"/>
      <c r="G229" s="404"/>
      <c r="H229" s="404"/>
      <c r="I229" s="404"/>
      <c r="J229" s="131"/>
      <c r="K229" s="131"/>
      <c r="L229" s="131"/>
    </row>
    <row r="230" spans="1:12" ht="15.75" customHeight="1">
      <c r="A230" s="130"/>
      <c r="B230" s="130"/>
      <c r="C230" s="404"/>
      <c r="D230" s="404"/>
      <c r="E230" s="404"/>
      <c r="F230" s="404"/>
      <c r="G230" s="404"/>
      <c r="H230" s="404"/>
      <c r="I230" s="404"/>
      <c r="J230" s="131"/>
      <c r="K230" s="131"/>
      <c r="L230" s="131"/>
    </row>
    <row r="231" spans="1:12" ht="15.75" customHeight="1">
      <c r="A231" s="130"/>
      <c r="B231" s="130"/>
      <c r="C231" s="404"/>
      <c r="D231" s="404"/>
      <c r="E231" s="404"/>
      <c r="F231" s="404"/>
      <c r="G231" s="404"/>
      <c r="H231" s="404"/>
      <c r="I231" s="404"/>
      <c r="J231" s="131"/>
      <c r="K231" s="131"/>
      <c r="L231" s="131"/>
    </row>
    <row r="232" spans="1:12" ht="15.75" customHeight="1">
      <c r="A232" s="130"/>
      <c r="B232" s="130"/>
      <c r="C232" s="404"/>
      <c r="D232" s="404"/>
      <c r="E232" s="404"/>
      <c r="F232" s="404"/>
      <c r="G232" s="404"/>
      <c r="H232" s="404"/>
      <c r="I232" s="404"/>
      <c r="J232" s="131"/>
      <c r="K232" s="131"/>
      <c r="L232" s="131"/>
    </row>
    <row r="233" spans="1:12" ht="15.75" customHeight="1">
      <c r="A233" s="130"/>
      <c r="B233" s="130"/>
      <c r="C233" s="404"/>
      <c r="D233" s="404"/>
      <c r="E233" s="404"/>
      <c r="F233" s="404"/>
      <c r="G233" s="404"/>
      <c r="H233" s="404"/>
      <c r="I233" s="404"/>
      <c r="J233" s="131"/>
      <c r="K233" s="131"/>
      <c r="L233" s="131"/>
    </row>
    <row r="234" spans="1:12" ht="15.75" customHeight="1">
      <c r="A234" s="130"/>
      <c r="B234" s="130"/>
      <c r="C234" s="404"/>
      <c r="D234" s="404"/>
      <c r="E234" s="404"/>
      <c r="F234" s="404"/>
      <c r="G234" s="404"/>
      <c r="H234" s="404"/>
      <c r="I234" s="404"/>
      <c r="J234" s="131"/>
      <c r="K234" s="131"/>
      <c r="L234" s="131"/>
    </row>
    <row r="235" spans="1:12" ht="15.75" customHeight="1">
      <c r="A235" s="130"/>
      <c r="B235" s="130"/>
      <c r="C235" s="404"/>
      <c r="D235" s="404"/>
      <c r="E235" s="404"/>
      <c r="F235" s="404"/>
      <c r="G235" s="404"/>
      <c r="H235" s="404"/>
      <c r="I235" s="404"/>
      <c r="J235" s="131"/>
      <c r="K235" s="131"/>
      <c r="L235" s="131"/>
    </row>
    <row r="236" spans="1:12" ht="15.75" customHeight="1">
      <c r="A236" s="130"/>
      <c r="B236" s="130"/>
      <c r="C236" s="404"/>
      <c r="D236" s="404"/>
      <c r="E236" s="404"/>
      <c r="F236" s="404"/>
      <c r="G236" s="404"/>
      <c r="H236" s="404"/>
      <c r="I236" s="404"/>
      <c r="J236" s="131"/>
      <c r="K236" s="131"/>
      <c r="L236" s="131"/>
    </row>
    <row r="237" spans="1:12" ht="15.75" customHeight="1">
      <c r="A237" s="130"/>
      <c r="B237" s="130"/>
      <c r="C237" s="404"/>
      <c r="D237" s="404"/>
      <c r="E237" s="404"/>
      <c r="F237" s="404"/>
      <c r="G237" s="404"/>
      <c r="H237" s="404"/>
      <c r="I237" s="404"/>
      <c r="J237" s="131"/>
      <c r="K237" s="131"/>
      <c r="L237" s="131"/>
    </row>
    <row r="238" spans="1:12" ht="15.75" customHeight="1">
      <c r="A238" s="130"/>
      <c r="B238" s="130"/>
      <c r="C238" s="404"/>
      <c r="D238" s="404"/>
      <c r="E238" s="404"/>
      <c r="F238" s="404"/>
      <c r="G238" s="404"/>
      <c r="H238" s="404"/>
      <c r="I238" s="404"/>
      <c r="J238" s="131"/>
      <c r="K238" s="131"/>
      <c r="L238" s="131"/>
    </row>
    <row r="239" spans="1:12" ht="15.75" customHeight="1">
      <c r="A239" s="130"/>
      <c r="B239" s="130"/>
      <c r="C239" s="404"/>
      <c r="D239" s="404"/>
      <c r="E239" s="404"/>
      <c r="F239" s="404"/>
      <c r="G239" s="404"/>
      <c r="H239" s="404"/>
      <c r="I239" s="404"/>
      <c r="J239" s="131"/>
      <c r="K239" s="131"/>
      <c r="L239" s="131"/>
    </row>
    <row r="240" spans="1:12" ht="15.75" customHeight="1">
      <c r="A240" s="130"/>
      <c r="B240" s="130"/>
      <c r="C240" s="404"/>
      <c r="D240" s="404"/>
      <c r="E240" s="404"/>
      <c r="F240" s="404"/>
      <c r="G240" s="404"/>
      <c r="H240" s="404"/>
      <c r="I240" s="404"/>
      <c r="J240" s="131"/>
      <c r="K240" s="131"/>
      <c r="L240" s="131"/>
    </row>
    <row r="241" spans="1:12" ht="15.75" customHeight="1">
      <c r="A241" s="130"/>
      <c r="B241" s="130"/>
      <c r="C241" s="404"/>
      <c r="D241" s="404"/>
      <c r="E241" s="404"/>
      <c r="F241" s="404"/>
      <c r="G241" s="404"/>
      <c r="H241" s="404"/>
      <c r="I241" s="404"/>
      <c r="J241" s="131"/>
      <c r="K241" s="131"/>
      <c r="L241" s="131"/>
    </row>
    <row r="242" spans="1:12" ht="15.75" customHeight="1">
      <c r="A242" s="130"/>
      <c r="B242" s="130"/>
      <c r="C242" s="404"/>
      <c r="D242" s="404"/>
      <c r="E242" s="404"/>
      <c r="F242" s="404"/>
      <c r="G242" s="404"/>
      <c r="H242" s="404"/>
      <c r="I242" s="404"/>
      <c r="J242" s="131"/>
      <c r="K242" s="131"/>
      <c r="L242" s="131"/>
    </row>
    <row r="243" spans="1:12" ht="15.75" customHeight="1">
      <c r="A243" s="130"/>
      <c r="B243" s="130"/>
      <c r="C243" s="404"/>
      <c r="D243" s="404"/>
      <c r="E243" s="404"/>
      <c r="F243" s="404"/>
      <c r="G243" s="404"/>
      <c r="H243" s="404"/>
      <c r="I243" s="404"/>
      <c r="J243" s="131"/>
      <c r="K243" s="131"/>
      <c r="L243" s="131"/>
    </row>
    <row r="244" spans="1:12" ht="15.75" customHeight="1">
      <c r="A244" s="130"/>
      <c r="B244" s="130"/>
      <c r="C244" s="404"/>
      <c r="D244" s="404"/>
      <c r="E244" s="404"/>
      <c r="F244" s="404"/>
      <c r="G244" s="404"/>
      <c r="H244" s="404"/>
      <c r="I244" s="404"/>
      <c r="J244" s="131"/>
      <c r="K244" s="131"/>
      <c r="L244" s="131"/>
    </row>
    <row r="245" spans="1:12" ht="15.75" customHeight="1">
      <c r="A245" s="130"/>
      <c r="B245" s="130"/>
      <c r="C245" s="404"/>
      <c r="D245" s="404"/>
      <c r="E245" s="404"/>
      <c r="F245" s="404"/>
      <c r="G245" s="404"/>
      <c r="H245" s="404"/>
      <c r="I245" s="404"/>
      <c r="J245" s="131"/>
      <c r="K245" s="131"/>
      <c r="L245" s="131"/>
    </row>
    <row r="246" spans="1:12" ht="15.75" customHeight="1">
      <c r="A246" s="130"/>
      <c r="B246" s="130"/>
      <c r="C246" s="404"/>
      <c r="D246" s="404"/>
      <c r="E246" s="404"/>
      <c r="F246" s="404"/>
      <c r="G246" s="404"/>
      <c r="H246" s="404"/>
      <c r="I246" s="404"/>
      <c r="J246" s="131"/>
      <c r="K246" s="131"/>
      <c r="L246" s="131"/>
    </row>
    <row r="247" spans="1:12" ht="15.75" customHeight="1">
      <c r="A247" s="130"/>
      <c r="B247" s="130"/>
      <c r="C247" s="404"/>
      <c r="D247" s="404"/>
      <c r="E247" s="404"/>
      <c r="F247" s="404"/>
      <c r="G247" s="404"/>
      <c r="H247" s="404"/>
      <c r="I247" s="404"/>
      <c r="J247" s="131"/>
      <c r="K247" s="131"/>
      <c r="L247" s="131"/>
    </row>
    <row r="248" spans="1:12" ht="15.75" customHeight="1">
      <c r="A248" s="130"/>
      <c r="B248" s="130"/>
      <c r="C248" s="404"/>
      <c r="D248" s="404"/>
      <c r="E248" s="404"/>
      <c r="F248" s="404"/>
      <c r="G248" s="404"/>
      <c r="H248" s="404"/>
      <c r="I248" s="404"/>
      <c r="J248" s="131"/>
      <c r="K248" s="131"/>
      <c r="L248" s="131"/>
    </row>
    <row r="249" spans="1:12" ht="15.75" customHeight="1">
      <c r="A249" s="130"/>
      <c r="B249" s="130"/>
      <c r="C249" s="404"/>
      <c r="D249" s="404"/>
      <c r="E249" s="404"/>
      <c r="F249" s="404"/>
      <c r="G249" s="404"/>
      <c r="H249" s="404"/>
      <c r="I249" s="404"/>
      <c r="J249" s="131"/>
      <c r="K249" s="131"/>
      <c r="L249" s="131"/>
    </row>
    <row r="250" spans="1:12" ht="15.75" customHeight="1">
      <c r="A250" s="130"/>
      <c r="B250" s="130"/>
      <c r="C250" s="404"/>
      <c r="D250" s="404"/>
      <c r="E250" s="404"/>
      <c r="F250" s="404"/>
      <c r="G250" s="404"/>
      <c r="H250" s="404"/>
      <c r="I250" s="404"/>
      <c r="J250" s="131"/>
      <c r="K250" s="131"/>
      <c r="L250" s="131"/>
    </row>
    <row r="251" spans="1:12" ht="15.75" customHeight="1">
      <c r="A251" s="130"/>
      <c r="B251" s="130"/>
      <c r="C251" s="404"/>
      <c r="D251" s="404"/>
      <c r="E251" s="404"/>
      <c r="F251" s="404"/>
      <c r="G251" s="404"/>
      <c r="H251" s="404"/>
      <c r="I251" s="404"/>
      <c r="J251" s="131"/>
      <c r="K251" s="131"/>
      <c r="L251" s="131"/>
    </row>
    <row r="252" spans="1:12" ht="15.75" customHeight="1">
      <c r="A252" s="130"/>
      <c r="B252" s="130"/>
      <c r="C252" s="404"/>
      <c r="D252" s="404"/>
      <c r="E252" s="404"/>
      <c r="F252" s="404"/>
      <c r="G252" s="404"/>
      <c r="H252" s="404"/>
      <c r="I252" s="404"/>
      <c r="J252" s="131"/>
      <c r="K252" s="131"/>
      <c r="L252" s="131"/>
    </row>
    <row r="253" spans="1:12" ht="15.75" customHeight="1">
      <c r="A253" s="130"/>
      <c r="B253" s="130"/>
      <c r="C253" s="404"/>
      <c r="D253" s="404"/>
      <c r="E253" s="404"/>
      <c r="F253" s="404"/>
      <c r="G253" s="404"/>
      <c r="H253" s="404"/>
      <c r="I253" s="404"/>
      <c r="J253" s="131"/>
      <c r="K253" s="131"/>
      <c r="L253" s="131"/>
    </row>
    <row r="254" spans="1:12" ht="15.75" customHeight="1">
      <c r="A254" s="130"/>
      <c r="B254" s="130"/>
      <c r="C254" s="404"/>
      <c r="D254" s="404"/>
      <c r="E254" s="404"/>
      <c r="F254" s="404"/>
      <c r="G254" s="404"/>
      <c r="H254" s="404"/>
      <c r="I254" s="404"/>
      <c r="J254" s="131"/>
      <c r="K254" s="131"/>
      <c r="L254" s="131"/>
    </row>
    <row r="255" spans="1:12" ht="15.75" customHeight="1">
      <c r="A255" s="130"/>
      <c r="B255" s="130"/>
      <c r="C255" s="404"/>
      <c r="D255" s="404"/>
      <c r="E255" s="404"/>
      <c r="F255" s="404"/>
      <c r="G255" s="404"/>
      <c r="H255" s="404"/>
      <c r="I255" s="404"/>
      <c r="J255" s="131"/>
      <c r="K255" s="131"/>
      <c r="L255" s="131"/>
    </row>
    <row r="256" spans="1:12" ht="15.75" customHeight="1">
      <c r="A256" s="130"/>
      <c r="B256" s="130"/>
      <c r="C256" s="404"/>
      <c r="D256" s="404"/>
      <c r="E256" s="404"/>
      <c r="F256" s="404"/>
      <c r="G256" s="404"/>
      <c r="H256" s="404"/>
      <c r="I256" s="404"/>
      <c r="J256" s="131"/>
      <c r="K256" s="131"/>
      <c r="L256" s="131"/>
    </row>
    <row r="257" spans="1:12" ht="15.75" customHeight="1">
      <c r="A257" s="130"/>
      <c r="B257" s="130"/>
      <c r="C257" s="404"/>
      <c r="D257" s="404"/>
      <c r="E257" s="404"/>
      <c r="F257" s="404"/>
      <c r="G257" s="404"/>
      <c r="H257" s="404"/>
      <c r="I257" s="404"/>
      <c r="J257" s="131"/>
      <c r="K257" s="131"/>
      <c r="L257" s="131"/>
    </row>
    <row r="258" spans="1:12" ht="15.75" customHeight="1">
      <c r="A258" s="130"/>
      <c r="B258" s="130"/>
      <c r="C258" s="404"/>
      <c r="D258" s="404"/>
      <c r="E258" s="404"/>
      <c r="F258" s="404"/>
      <c r="G258" s="404"/>
      <c r="H258" s="404"/>
      <c r="I258" s="404"/>
      <c r="J258" s="131"/>
      <c r="K258" s="131"/>
      <c r="L258" s="131"/>
    </row>
    <row r="259" spans="1:12" ht="15.75" customHeight="1">
      <c r="A259" s="130"/>
      <c r="B259" s="130"/>
      <c r="C259" s="404"/>
      <c r="D259" s="404"/>
      <c r="E259" s="404"/>
      <c r="F259" s="404"/>
      <c r="G259" s="404"/>
      <c r="H259" s="404"/>
      <c r="I259" s="404"/>
      <c r="J259" s="131"/>
      <c r="K259" s="131"/>
      <c r="L259" s="131"/>
    </row>
    <row r="260" spans="1:12" ht="15.75" customHeight="1">
      <c r="A260" s="130"/>
      <c r="B260" s="130"/>
      <c r="C260" s="404"/>
      <c r="D260" s="404"/>
      <c r="E260" s="404"/>
      <c r="F260" s="404"/>
      <c r="G260" s="404"/>
      <c r="H260" s="404"/>
      <c r="I260" s="404"/>
      <c r="J260" s="131"/>
      <c r="K260" s="131"/>
      <c r="L260" s="131"/>
    </row>
    <row r="261" spans="1:12" ht="15.75" customHeight="1">
      <c r="A261" s="130"/>
      <c r="B261" s="130"/>
      <c r="C261" s="404"/>
      <c r="D261" s="404"/>
      <c r="E261" s="404"/>
      <c r="F261" s="404"/>
      <c r="G261" s="404"/>
      <c r="H261" s="404"/>
      <c r="I261" s="404"/>
      <c r="J261" s="131"/>
      <c r="K261" s="131"/>
      <c r="L261" s="131"/>
    </row>
    <row r="262" spans="1:12" ht="15.75" customHeight="1">
      <c r="A262" s="130"/>
      <c r="B262" s="130"/>
      <c r="C262" s="404"/>
      <c r="D262" s="404"/>
      <c r="E262" s="404"/>
      <c r="F262" s="404"/>
      <c r="G262" s="404"/>
      <c r="H262" s="404"/>
      <c r="I262" s="404"/>
      <c r="J262" s="131"/>
      <c r="K262" s="131"/>
      <c r="L262" s="131"/>
    </row>
    <row r="263" spans="1:12" ht="15.75" customHeight="1">
      <c r="A263" s="130"/>
      <c r="B263" s="130"/>
      <c r="C263" s="404"/>
      <c r="D263" s="404"/>
      <c r="E263" s="404"/>
      <c r="F263" s="404"/>
      <c r="G263" s="404"/>
      <c r="H263" s="404"/>
      <c r="I263" s="404"/>
      <c r="J263" s="131"/>
      <c r="K263" s="131"/>
      <c r="L263" s="131"/>
    </row>
    <row r="264" spans="1:12" ht="15.75" customHeight="1">
      <c r="A264" s="130"/>
      <c r="B264" s="130"/>
      <c r="C264" s="404"/>
      <c r="D264" s="404"/>
      <c r="E264" s="404"/>
      <c r="F264" s="404"/>
      <c r="G264" s="404"/>
      <c r="H264" s="404"/>
      <c r="I264" s="404"/>
      <c r="J264" s="131"/>
      <c r="K264" s="131"/>
      <c r="L264" s="131"/>
    </row>
    <row r="265" spans="1:12" ht="15.75" customHeight="1">
      <c r="A265" s="130"/>
      <c r="B265" s="130"/>
      <c r="C265" s="404"/>
      <c r="D265" s="404"/>
      <c r="E265" s="404"/>
      <c r="F265" s="404"/>
      <c r="G265" s="404"/>
      <c r="H265" s="404"/>
      <c r="I265" s="404"/>
      <c r="J265" s="131"/>
      <c r="K265" s="131"/>
      <c r="L265" s="131"/>
    </row>
    <row r="266" spans="1:12" ht="15.75" customHeight="1">
      <c r="A266" s="130"/>
      <c r="B266" s="130"/>
      <c r="C266" s="404"/>
      <c r="D266" s="404"/>
      <c r="E266" s="404"/>
      <c r="F266" s="404"/>
      <c r="G266" s="404"/>
      <c r="H266" s="404"/>
      <c r="I266" s="404"/>
      <c r="J266" s="131"/>
      <c r="K266" s="131"/>
      <c r="L266" s="131"/>
    </row>
    <row r="267" spans="1:12" ht="15.75" customHeight="1">
      <c r="A267" s="130"/>
      <c r="B267" s="130"/>
      <c r="C267" s="404"/>
      <c r="D267" s="404"/>
      <c r="E267" s="404"/>
      <c r="F267" s="404"/>
      <c r="G267" s="404"/>
      <c r="H267" s="404"/>
      <c r="I267" s="404"/>
      <c r="J267" s="131"/>
      <c r="K267" s="131"/>
      <c r="L267" s="131"/>
    </row>
    <row r="268" spans="1:12" ht="15.75" customHeight="1">
      <c r="A268" s="130"/>
      <c r="B268" s="130"/>
      <c r="C268" s="404"/>
      <c r="D268" s="404"/>
      <c r="E268" s="404"/>
      <c r="F268" s="404"/>
      <c r="G268" s="404"/>
      <c r="H268" s="404"/>
      <c r="I268" s="404"/>
      <c r="J268" s="131"/>
      <c r="K268" s="131"/>
      <c r="L268" s="131"/>
    </row>
    <row r="269" spans="1:12" ht="15.75" customHeight="1">
      <c r="A269" s="130"/>
      <c r="B269" s="130"/>
      <c r="C269" s="404"/>
      <c r="D269" s="404"/>
      <c r="E269" s="404"/>
      <c r="F269" s="404"/>
      <c r="G269" s="404"/>
      <c r="H269" s="404"/>
      <c r="I269" s="404"/>
      <c r="J269" s="131"/>
      <c r="K269" s="131"/>
      <c r="L269" s="131"/>
    </row>
    <row r="270" spans="1:12" ht="15.75" customHeight="1">
      <c r="A270" s="130"/>
      <c r="B270" s="130"/>
      <c r="C270" s="404"/>
      <c r="D270" s="404"/>
      <c r="E270" s="404"/>
      <c r="F270" s="404"/>
      <c r="G270" s="404"/>
      <c r="H270" s="404"/>
      <c r="I270" s="404"/>
      <c r="J270" s="131"/>
      <c r="K270" s="131"/>
      <c r="L270" s="131"/>
    </row>
    <row r="271" spans="1:12" ht="15.75" customHeight="1">
      <c r="A271" s="130"/>
      <c r="B271" s="130"/>
      <c r="C271" s="404"/>
      <c r="D271" s="404"/>
      <c r="E271" s="404"/>
      <c r="F271" s="404"/>
      <c r="G271" s="404"/>
      <c r="H271" s="404"/>
      <c r="I271" s="404"/>
      <c r="J271" s="131"/>
      <c r="K271" s="131"/>
      <c r="L271" s="131"/>
    </row>
    <row r="272" spans="1:12" ht="15.75" customHeight="1">
      <c r="A272" s="130"/>
      <c r="B272" s="130"/>
      <c r="C272" s="404"/>
      <c r="D272" s="404"/>
      <c r="E272" s="404"/>
      <c r="F272" s="404"/>
      <c r="G272" s="404"/>
      <c r="H272" s="404"/>
      <c r="I272" s="404"/>
      <c r="J272" s="131"/>
      <c r="K272" s="131"/>
      <c r="L272" s="131"/>
    </row>
    <row r="273" spans="1:12" ht="15.75" customHeight="1">
      <c r="A273" s="130"/>
      <c r="B273" s="130"/>
      <c r="C273" s="404"/>
      <c r="D273" s="404"/>
      <c r="E273" s="404"/>
      <c r="F273" s="404"/>
      <c r="G273" s="404"/>
      <c r="H273" s="404"/>
      <c r="I273" s="404"/>
      <c r="J273" s="131"/>
      <c r="K273" s="131"/>
      <c r="L273" s="131"/>
    </row>
    <row r="274" spans="1:12" ht="15.75" customHeight="1">
      <c r="A274" s="130"/>
      <c r="B274" s="130"/>
      <c r="C274" s="404"/>
      <c r="D274" s="404"/>
      <c r="E274" s="404"/>
      <c r="F274" s="404"/>
      <c r="G274" s="404"/>
      <c r="H274" s="404"/>
      <c r="I274" s="404"/>
      <c r="J274" s="131"/>
      <c r="K274" s="131"/>
      <c r="L274" s="131"/>
    </row>
    <row r="275" spans="1:12" ht="15.75" customHeight="1">
      <c r="A275" s="130"/>
      <c r="B275" s="130"/>
      <c r="C275" s="404"/>
      <c r="D275" s="404"/>
      <c r="E275" s="404"/>
      <c r="F275" s="404"/>
      <c r="G275" s="404"/>
      <c r="H275" s="404"/>
      <c r="I275" s="404"/>
      <c r="J275" s="131"/>
      <c r="K275" s="131"/>
      <c r="L275" s="131"/>
    </row>
    <row r="276" spans="1:12" ht="15.75" customHeight="1">
      <c r="A276" s="130"/>
      <c r="B276" s="130"/>
      <c r="C276" s="404"/>
      <c r="D276" s="404"/>
      <c r="E276" s="404"/>
      <c r="F276" s="404"/>
      <c r="G276" s="404"/>
      <c r="H276" s="404"/>
      <c r="I276" s="404"/>
      <c r="J276" s="131"/>
      <c r="K276" s="131"/>
      <c r="L276" s="131"/>
    </row>
    <row r="277" spans="1:12" ht="15.75" customHeight="1">
      <c r="A277" s="130"/>
      <c r="B277" s="130"/>
      <c r="C277" s="404"/>
      <c r="D277" s="404"/>
      <c r="E277" s="404"/>
      <c r="F277" s="404"/>
      <c r="G277" s="404"/>
      <c r="H277" s="404"/>
      <c r="I277" s="404"/>
      <c r="J277" s="131"/>
      <c r="K277" s="131"/>
      <c r="L277" s="131"/>
    </row>
    <row r="278" spans="1:12" ht="15.75" customHeight="1">
      <c r="A278" s="130"/>
      <c r="B278" s="130"/>
      <c r="C278" s="404"/>
      <c r="D278" s="404"/>
      <c r="E278" s="404"/>
      <c r="F278" s="404"/>
      <c r="G278" s="404"/>
      <c r="H278" s="404"/>
      <c r="I278" s="404"/>
      <c r="J278" s="131"/>
      <c r="K278" s="131"/>
      <c r="L278" s="131"/>
    </row>
    <row r="279" spans="1:12" ht="15.75" customHeight="1">
      <c r="A279" s="130"/>
      <c r="B279" s="130"/>
      <c r="C279" s="404"/>
      <c r="D279" s="404"/>
      <c r="E279" s="404"/>
      <c r="F279" s="404"/>
      <c r="G279" s="404"/>
      <c r="H279" s="404"/>
      <c r="I279" s="404"/>
      <c r="J279" s="131"/>
      <c r="K279" s="131"/>
      <c r="L279" s="131"/>
    </row>
    <row r="280" spans="1:12" ht="15.75" customHeight="1">
      <c r="A280" s="130"/>
      <c r="B280" s="130"/>
      <c r="C280" s="404"/>
      <c r="D280" s="404"/>
      <c r="E280" s="404"/>
      <c r="F280" s="404"/>
      <c r="G280" s="404"/>
      <c r="H280" s="404"/>
      <c r="I280" s="404"/>
      <c r="J280" s="131"/>
      <c r="K280" s="131"/>
      <c r="L280" s="131"/>
    </row>
    <row r="281" spans="1:12" ht="15.75" customHeight="1">
      <c r="A281" s="130"/>
      <c r="B281" s="130"/>
      <c r="C281" s="404"/>
      <c r="D281" s="404"/>
      <c r="E281" s="404"/>
      <c r="F281" s="404"/>
      <c r="G281" s="404"/>
      <c r="H281" s="404"/>
      <c r="I281" s="404"/>
      <c r="J281" s="131"/>
      <c r="K281" s="131"/>
      <c r="L281" s="131"/>
    </row>
    <row r="282" spans="1:12" ht="15.75" customHeight="1">
      <c r="A282" s="130"/>
      <c r="B282" s="130"/>
      <c r="C282" s="404"/>
      <c r="D282" s="404"/>
      <c r="E282" s="404"/>
      <c r="F282" s="404"/>
      <c r="G282" s="404"/>
      <c r="H282" s="404"/>
      <c r="I282" s="404"/>
      <c r="J282" s="131"/>
      <c r="K282" s="131"/>
      <c r="L282" s="131"/>
    </row>
    <row r="283" spans="1:12" ht="15.75" customHeight="1">
      <c r="A283" s="130"/>
      <c r="B283" s="130"/>
      <c r="C283" s="404"/>
      <c r="D283" s="404"/>
      <c r="E283" s="404"/>
      <c r="F283" s="404"/>
      <c r="G283" s="404"/>
      <c r="H283" s="404"/>
      <c r="I283" s="404"/>
      <c r="J283" s="131"/>
      <c r="K283" s="131"/>
      <c r="L283" s="131"/>
    </row>
    <row r="284" spans="1:12" ht="15.75" customHeight="1">
      <c r="A284" s="130"/>
      <c r="B284" s="130"/>
      <c r="C284" s="404"/>
      <c r="D284" s="404"/>
      <c r="E284" s="404"/>
      <c r="F284" s="404"/>
      <c r="G284" s="404"/>
      <c r="H284" s="404"/>
      <c r="I284" s="404"/>
      <c r="J284" s="131"/>
      <c r="K284" s="131"/>
      <c r="L284" s="131"/>
    </row>
    <row r="285" spans="1:12" ht="15.75" customHeight="1">
      <c r="A285" s="130"/>
      <c r="B285" s="130"/>
      <c r="C285" s="404"/>
      <c r="D285" s="404"/>
      <c r="E285" s="404"/>
      <c r="F285" s="404"/>
      <c r="G285" s="404"/>
      <c r="H285" s="404"/>
      <c r="I285" s="404"/>
      <c r="J285" s="131"/>
      <c r="K285" s="131"/>
      <c r="L285" s="131"/>
    </row>
    <row r="286" spans="1:12" ht="15.75" customHeight="1">
      <c r="A286" s="130"/>
      <c r="B286" s="130"/>
      <c r="C286" s="404"/>
      <c r="D286" s="404"/>
      <c r="E286" s="404"/>
      <c r="F286" s="404"/>
      <c r="G286" s="404"/>
      <c r="H286" s="404"/>
      <c r="I286" s="404"/>
      <c r="J286" s="131"/>
      <c r="K286" s="131"/>
      <c r="L286" s="131"/>
    </row>
    <row r="287" spans="1:12" ht="15.75" customHeight="1">
      <c r="A287" s="130"/>
      <c r="B287" s="130"/>
      <c r="C287" s="404"/>
      <c r="D287" s="404"/>
      <c r="E287" s="404"/>
      <c r="F287" s="404"/>
      <c r="G287" s="404"/>
      <c r="H287" s="404"/>
      <c r="I287" s="404"/>
      <c r="J287" s="131"/>
      <c r="K287" s="131"/>
      <c r="L287" s="131"/>
    </row>
    <row r="288" spans="1:12" ht="15.75" customHeight="1">
      <c r="A288" s="130"/>
      <c r="B288" s="130"/>
      <c r="C288" s="404"/>
      <c r="D288" s="404"/>
      <c r="E288" s="404"/>
      <c r="F288" s="404"/>
      <c r="G288" s="404"/>
      <c r="H288" s="404"/>
      <c r="I288" s="404"/>
      <c r="J288" s="131"/>
      <c r="K288" s="131"/>
      <c r="L288" s="131"/>
    </row>
    <row r="289" spans="1:12" ht="15.75" customHeight="1">
      <c r="A289" s="130"/>
      <c r="B289" s="130"/>
      <c r="C289" s="404"/>
      <c r="D289" s="404"/>
      <c r="E289" s="404"/>
      <c r="F289" s="404"/>
      <c r="G289" s="404"/>
      <c r="H289" s="404"/>
      <c r="I289" s="404"/>
      <c r="J289" s="131"/>
      <c r="K289" s="131"/>
      <c r="L289" s="131"/>
    </row>
    <row r="290" spans="1:12" ht="15.75" customHeight="1">
      <c r="A290" s="130"/>
      <c r="B290" s="130"/>
      <c r="C290" s="404"/>
      <c r="D290" s="404"/>
      <c r="E290" s="404"/>
      <c r="F290" s="404"/>
      <c r="G290" s="404"/>
      <c r="H290" s="404"/>
      <c r="I290" s="404"/>
      <c r="J290" s="131"/>
      <c r="K290" s="131"/>
      <c r="L290" s="131"/>
    </row>
    <row r="291" spans="1:12" ht="15.75" customHeight="1">
      <c r="A291" s="130"/>
      <c r="B291" s="130"/>
      <c r="C291" s="404"/>
      <c r="D291" s="404"/>
      <c r="E291" s="404"/>
      <c r="F291" s="404"/>
      <c r="G291" s="404"/>
      <c r="H291" s="404"/>
      <c r="I291" s="404"/>
      <c r="J291" s="131"/>
      <c r="K291" s="131"/>
      <c r="L291" s="131"/>
    </row>
    <row r="292" spans="1:12" ht="15.75" customHeight="1">
      <c r="A292" s="130"/>
      <c r="B292" s="130"/>
      <c r="C292" s="404"/>
      <c r="D292" s="404"/>
      <c r="E292" s="404"/>
      <c r="F292" s="404"/>
      <c r="G292" s="404"/>
      <c r="H292" s="404"/>
      <c r="I292" s="404"/>
      <c r="J292" s="131"/>
      <c r="K292" s="131"/>
      <c r="L292" s="131"/>
    </row>
    <row r="293" spans="1:12" ht="15.75" customHeight="1">
      <c r="A293" s="130"/>
      <c r="B293" s="130"/>
      <c r="C293" s="404"/>
      <c r="D293" s="404"/>
      <c r="E293" s="404"/>
      <c r="F293" s="404"/>
      <c r="G293" s="404"/>
      <c r="H293" s="404"/>
      <c r="I293" s="404"/>
      <c r="J293" s="131"/>
      <c r="K293" s="131"/>
      <c r="L293" s="131"/>
    </row>
    <row r="294" spans="1:12" ht="15.75" customHeight="1">
      <c r="A294" s="130"/>
      <c r="B294" s="130"/>
      <c r="C294" s="404"/>
      <c r="D294" s="404"/>
      <c r="E294" s="404"/>
      <c r="F294" s="404"/>
      <c r="G294" s="404"/>
      <c r="H294" s="404"/>
      <c r="I294" s="404"/>
      <c r="J294" s="131"/>
      <c r="K294" s="131"/>
      <c r="L294" s="131"/>
    </row>
    <row r="295" spans="1:12" ht="15.75" customHeight="1">
      <c r="A295" s="130"/>
      <c r="B295" s="130"/>
      <c r="C295" s="404"/>
      <c r="D295" s="404"/>
      <c r="E295" s="404"/>
      <c r="F295" s="404"/>
      <c r="G295" s="404"/>
      <c r="H295" s="404"/>
      <c r="I295" s="404"/>
      <c r="J295" s="131"/>
      <c r="K295" s="131"/>
      <c r="L295" s="131"/>
    </row>
    <row r="296" spans="1:12" ht="15.75" customHeight="1">
      <c r="A296" s="130"/>
      <c r="B296" s="130"/>
      <c r="C296" s="404"/>
      <c r="D296" s="404"/>
      <c r="E296" s="404"/>
      <c r="F296" s="404"/>
      <c r="G296" s="404"/>
      <c r="H296" s="404"/>
      <c r="I296" s="404"/>
      <c r="J296" s="131"/>
      <c r="K296" s="131"/>
      <c r="L296" s="131"/>
    </row>
    <row r="297" spans="1:12" ht="15.75" customHeight="1">
      <c r="A297" s="130"/>
      <c r="B297" s="130"/>
      <c r="C297" s="404"/>
      <c r="D297" s="404"/>
      <c r="E297" s="404"/>
      <c r="F297" s="404"/>
      <c r="G297" s="404"/>
      <c r="H297" s="404"/>
      <c r="I297" s="404"/>
      <c r="J297" s="131"/>
      <c r="K297" s="131"/>
      <c r="L297" s="131"/>
    </row>
    <row r="298" spans="1:12" ht="15.75" customHeight="1">
      <c r="A298" s="130"/>
      <c r="B298" s="130"/>
      <c r="C298" s="404"/>
      <c r="D298" s="404"/>
      <c r="E298" s="404"/>
      <c r="F298" s="404"/>
      <c r="G298" s="404"/>
      <c r="H298" s="404"/>
      <c r="I298" s="404"/>
      <c r="J298" s="131"/>
      <c r="K298" s="131"/>
      <c r="L298" s="131"/>
    </row>
    <row r="299" spans="1:12" ht="15.75" customHeight="1">
      <c r="A299" s="130"/>
      <c r="B299" s="130"/>
      <c r="C299" s="404"/>
      <c r="D299" s="404"/>
      <c r="E299" s="404"/>
      <c r="F299" s="404"/>
      <c r="G299" s="404"/>
      <c r="H299" s="404"/>
      <c r="I299" s="404"/>
      <c r="J299" s="131"/>
      <c r="K299" s="131"/>
      <c r="L299" s="131"/>
    </row>
    <row r="300" spans="1:12" ht="15.75" customHeight="1">
      <c r="A300" s="130"/>
      <c r="B300" s="130"/>
      <c r="C300" s="404"/>
      <c r="D300" s="404"/>
      <c r="E300" s="404"/>
      <c r="F300" s="404"/>
      <c r="G300" s="404"/>
      <c r="H300" s="404"/>
      <c r="I300" s="404"/>
      <c r="J300" s="131"/>
      <c r="K300" s="131"/>
      <c r="L300" s="131"/>
    </row>
    <row r="301" spans="1:12" ht="15.75" customHeight="1">
      <c r="A301" s="130"/>
      <c r="B301" s="130"/>
      <c r="C301" s="404"/>
      <c r="D301" s="404"/>
      <c r="E301" s="404"/>
      <c r="F301" s="404"/>
      <c r="G301" s="404"/>
      <c r="H301" s="404"/>
      <c r="I301" s="404"/>
      <c r="J301" s="131"/>
      <c r="K301" s="131"/>
      <c r="L301" s="131"/>
    </row>
    <row r="302" spans="1:12" ht="15.75" customHeight="1">
      <c r="A302" s="130"/>
      <c r="B302" s="130"/>
      <c r="C302" s="404"/>
      <c r="D302" s="404"/>
      <c r="E302" s="404"/>
      <c r="F302" s="404"/>
      <c r="G302" s="404"/>
      <c r="H302" s="404"/>
      <c r="I302" s="404"/>
      <c r="J302" s="131"/>
      <c r="K302" s="131"/>
      <c r="L302" s="131"/>
    </row>
    <row r="303" spans="1:12" ht="15.75" customHeight="1">
      <c r="A303" s="130"/>
      <c r="B303" s="130"/>
      <c r="C303" s="404"/>
      <c r="D303" s="404"/>
      <c r="E303" s="404"/>
      <c r="F303" s="404"/>
      <c r="G303" s="404"/>
      <c r="H303" s="404"/>
      <c r="I303" s="404"/>
      <c r="J303" s="131"/>
      <c r="K303" s="131"/>
      <c r="L303" s="131"/>
    </row>
    <row r="304" spans="1:12" ht="15.75" customHeight="1">
      <c r="A304" s="130"/>
      <c r="B304" s="130"/>
      <c r="C304" s="404"/>
      <c r="D304" s="404"/>
      <c r="E304" s="404"/>
      <c r="F304" s="404"/>
      <c r="G304" s="404"/>
      <c r="H304" s="404"/>
      <c r="I304" s="404"/>
      <c r="J304" s="131"/>
      <c r="K304" s="131"/>
      <c r="L304" s="131"/>
    </row>
    <row r="305" spans="1:12" ht="15.75" customHeight="1">
      <c r="A305" s="130"/>
      <c r="B305" s="130"/>
      <c r="C305" s="404"/>
      <c r="D305" s="404"/>
      <c r="E305" s="404"/>
      <c r="F305" s="404"/>
      <c r="G305" s="404"/>
      <c r="H305" s="404"/>
      <c r="I305" s="404"/>
      <c r="J305" s="131"/>
      <c r="K305" s="131"/>
      <c r="L305" s="131"/>
    </row>
    <row r="306" spans="1:12" ht="15.75" customHeight="1">
      <c r="A306" s="130"/>
      <c r="B306" s="130"/>
      <c r="C306" s="404"/>
      <c r="D306" s="404"/>
      <c r="E306" s="404"/>
      <c r="F306" s="404"/>
      <c r="G306" s="404"/>
      <c r="H306" s="404"/>
      <c r="I306" s="404"/>
      <c r="J306" s="131"/>
      <c r="K306" s="131"/>
      <c r="L306" s="131"/>
    </row>
    <row r="307" spans="1:12" ht="15.75" customHeight="1">
      <c r="A307" s="130"/>
      <c r="B307" s="130"/>
      <c r="C307" s="404"/>
      <c r="D307" s="404"/>
      <c r="E307" s="404"/>
      <c r="F307" s="404"/>
      <c r="G307" s="404"/>
      <c r="H307" s="404"/>
      <c r="I307" s="404"/>
      <c r="J307" s="131"/>
      <c r="K307" s="131"/>
      <c r="L307" s="131"/>
    </row>
    <row r="308" spans="1:12" ht="15.75" customHeight="1">
      <c r="A308" s="130"/>
      <c r="B308" s="130"/>
      <c r="C308" s="404"/>
      <c r="D308" s="404"/>
      <c r="E308" s="404"/>
      <c r="F308" s="404"/>
      <c r="G308" s="404"/>
      <c r="H308" s="404"/>
      <c r="I308" s="404"/>
      <c r="J308" s="131"/>
      <c r="K308" s="131"/>
      <c r="L308" s="131"/>
    </row>
    <row r="309" spans="1:12" ht="15.75" customHeight="1">
      <c r="A309" s="130"/>
      <c r="B309" s="130"/>
      <c r="C309" s="404"/>
      <c r="D309" s="404"/>
      <c r="E309" s="404"/>
      <c r="F309" s="404"/>
      <c r="G309" s="404"/>
      <c r="H309" s="404"/>
      <c r="I309" s="404"/>
      <c r="J309" s="131"/>
      <c r="K309" s="131"/>
      <c r="L309" s="131"/>
    </row>
    <row r="310" spans="1:12" ht="15.75" customHeight="1">
      <c r="A310" s="130"/>
      <c r="B310" s="130"/>
      <c r="C310" s="404"/>
      <c r="D310" s="404"/>
      <c r="E310" s="404"/>
      <c r="F310" s="404"/>
      <c r="G310" s="404"/>
      <c r="H310" s="404"/>
      <c r="I310" s="404"/>
      <c r="J310" s="131"/>
      <c r="K310" s="131"/>
      <c r="L310" s="131"/>
    </row>
    <row r="311" spans="1:12" ht="15.75" customHeight="1">
      <c r="A311" s="130"/>
      <c r="B311" s="130"/>
      <c r="C311" s="404"/>
      <c r="D311" s="404"/>
      <c r="E311" s="404"/>
      <c r="F311" s="404"/>
      <c r="G311" s="404"/>
      <c r="H311" s="404"/>
      <c r="I311" s="404"/>
      <c r="J311" s="131"/>
      <c r="K311" s="131"/>
      <c r="L311" s="131"/>
    </row>
    <row r="312" spans="1:12" ht="15.75" customHeight="1">
      <c r="A312" s="130"/>
      <c r="B312" s="130"/>
      <c r="C312" s="404"/>
      <c r="D312" s="404"/>
      <c r="E312" s="404"/>
      <c r="F312" s="404"/>
      <c r="G312" s="404"/>
      <c r="H312" s="404"/>
      <c r="I312" s="404"/>
      <c r="J312" s="131"/>
      <c r="K312" s="131"/>
      <c r="L312" s="131"/>
    </row>
    <row r="313" spans="1:12" ht="15.75" customHeight="1">
      <c r="A313" s="130"/>
      <c r="B313" s="130"/>
      <c r="C313" s="404"/>
      <c r="D313" s="404"/>
      <c r="E313" s="404"/>
      <c r="F313" s="404"/>
      <c r="G313" s="404"/>
      <c r="H313" s="404"/>
      <c r="I313" s="404"/>
      <c r="J313" s="131"/>
      <c r="K313" s="131"/>
      <c r="L313" s="131"/>
    </row>
    <row r="314" spans="1:12" ht="15.75" customHeight="1">
      <c r="A314" s="130"/>
      <c r="B314" s="130"/>
      <c r="C314" s="404"/>
      <c r="D314" s="404"/>
      <c r="E314" s="404"/>
      <c r="F314" s="404"/>
      <c r="G314" s="404"/>
      <c r="H314" s="404"/>
      <c r="I314" s="404"/>
      <c r="J314" s="131"/>
      <c r="K314" s="131"/>
      <c r="L314" s="131"/>
    </row>
    <row r="315" spans="1:12" ht="15.75" customHeight="1">
      <c r="A315" s="130"/>
      <c r="B315" s="130"/>
      <c r="C315" s="404"/>
      <c r="D315" s="404"/>
      <c r="E315" s="404"/>
      <c r="F315" s="404"/>
      <c r="G315" s="404"/>
      <c r="H315" s="404"/>
      <c r="I315" s="404"/>
      <c r="J315" s="131"/>
      <c r="K315" s="131"/>
      <c r="L315" s="131"/>
    </row>
    <row r="316" spans="1:12" ht="15.75" customHeight="1">
      <c r="A316" s="130"/>
      <c r="B316" s="130"/>
      <c r="C316" s="404"/>
      <c r="D316" s="404"/>
      <c r="E316" s="404"/>
      <c r="F316" s="404"/>
      <c r="G316" s="404"/>
      <c r="H316" s="404"/>
      <c r="I316" s="404"/>
      <c r="J316" s="131"/>
      <c r="K316" s="131"/>
      <c r="L316" s="131"/>
    </row>
    <row r="317" spans="1:12" ht="15.75" customHeight="1">
      <c r="A317" s="130"/>
      <c r="B317" s="130"/>
      <c r="C317" s="404"/>
      <c r="D317" s="404"/>
      <c r="E317" s="404"/>
      <c r="F317" s="404"/>
      <c r="G317" s="404"/>
      <c r="H317" s="404"/>
      <c r="I317" s="404"/>
      <c r="J317" s="131"/>
      <c r="K317" s="131"/>
      <c r="L317" s="131"/>
    </row>
    <row r="318" spans="1:12" ht="15.75" customHeight="1">
      <c r="A318" s="130"/>
      <c r="B318" s="130"/>
      <c r="C318" s="404"/>
      <c r="D318" s="404"/>
      <c r="E318" s="404"/>
      <c r="F318" s="404"/>
      <c r="G318" s="404"/>
      <c r="H318" s="404"/>
      <c r="I318" s="404"/>
      <c r="J318" s="131"/>
      <c r="K318" s="131"/>
      <c r="L318" s="131"/>
    </row>
    <row r="319" spans="1:12" ht="15.75" customHeight="1">
      <c r="A319" s="130"/>
      <c r="B319" s="130"/>
      <c r="C319" s="404"/>
      <c r="D319" s="404"/>
      <c r="E319" s="404"/>
      <c r="F319" s="404"/>
      <c r="G319" s="404"/>
      <c r="H319" s="404"/>
      <c r="I319" s="404"/>
      <c r="J319" s="131"/>
      <c r="K319" s="131"/>
      <c r="L319" s="131"/>
    </row>
    <row r="320" spans="1:12" ht="15.75" customHeight="1">
      <c r="A320" s="130"/>
      <c r="B320" s="130"/>
      <c r="C320" s="404"/>
      <c r="D320" s="404"/>
      <c r="E320" s="404"/>
      <c r="F320" s="404"/>
      <c r="G320" s="404"/>
      <c r="H320" s="404"/>
      <c r="I320" s="404"/>
      <c r="J320" s="131"/>
      <c r="K320" s="131"/>
      <c r="L320" s="131"/>
    </row>
    <row r="321" spans="1:12" ht="15.75" customHeight="1">
      <c r="A321" s="130"/>
      <c r="B321" s="130"/>
      <c r="C321" s="404"/>
      <c r="D321" s="404"/>
      <c r="E321" s="404"/>
      <c r="F321" s="404"/>
      <c r="G321" s="404"/>
      <c r="H321" s="404"/>
      <c r="I321" s="404"/>
      <c r="J321" s="131"/>
      <c r="K321" s="131"/>
      <c r="L321" s="131"/>
    </row>
    <row r="322" spans="1:12" ht="15.75" customHeight="1">
      <c r="A322" s="130"/>
      <c r="B322" s="130"/>
      <c r="C322" s="404"/>
      <c r="D322" s="404"/>
      <c r="E322" s="404"/>
      <c r="F322" s="404"/>
      <c r="G322" s="404"/>
      <c r="H322" s="404"/>
      <c r="I322" s="404"/>
      <c r="J322" s="131"/>
      <c r="K322" s="131"/>
      <c r="L322" s="131"/>
    </row>
    <row r="323" spans="1:12" ht="15.75" customHeight="1">
      <c r="A323" s="130"/>
      <c r="B323" s="130"/>
      <c r="C323" s="404"/>
      <c r="D323" s="404"/>
      <c r="E323" s="404"/>
      <c r="F323" s="404"/>
      <c r="G323" s="404"/>
      <c r="H323" s="404"/>
      <c r="I323" s="404"/>
      <c r="J323" s="131"/>
      <c r="K323" s="131"/>
      <c r="L323" s="131"/>
    </row>
    <row r="324" spans="1:12" ht="15.75" customHeight="1">
      <c r="A324" s="130"/>
      <c r="B324" s="130"/>
      <c r="C324" s="404"/>
      <c r="D324" s="404"/>
      <c r="E324" s="404"/>
      <c r="F324" s="404"/>
      <c r="G324" s="404"/>
      <c r="H324" s="404"/>
      <c r="I324" s="404"/>
      <c r="J324" s="131"/>
      <c r="K324" s="131"/>
      <c r="L324" s="131"/>
    </row>
    <row r="325" spans="1:12" ht="15.75" customHeight="1">
      <c r="A325" s="130"/>
      <c r="B325" s="130"/>
      <c r="C325" s="404"/>
      <c r="D325" s="404"/>
      <c r="E325" s="404"/>
      <c r="F325" s="404"/>
      <c r="G325" s="404"/>
      <c r="H325" s="404"/>
      <c r="I325" s="404"/>
      <c r="J325" s="131"/>
      <c r="K325" s="131"/>
      <c r="L325" s="131"/>
    </row>
    <row r="326" spans="1:12" ht="15.75" customHeight="1">
      <c r="A326" s="130"/>
      <c r="B326" s="130"/>
      <c r="C326" s="404"/>
      <c r="D326" s="404"/>
      <c r="E326" s="404"/>
      <c r="F326" s="404"/>
      <c r="G326" s="404"/>
      <c r="H326" s="404"/>
      <c r="I326" s="404"/>
      <c r="J326" s="131"/>
      <c r="K326" s="131"/>
      <c r="L326" s="131"/>
    </row>
    <row r="327" spans="1:12" ht="15.75" customHeight="1">
      <c r="A327" s="130"/>
      <c r="B327" s="130"/>
      <c r="C327" s="404"/>
      <c r="D327" s="404"/>
      <c r="E327" s="404"/>
      <c r="F327" s="404"/>
      <c r="G327" s="404"/>
      <c r="H327" s="404"/>
      <c r="I327" s="404"/>
      <c r="J327" s="131"/>
      <c r="K327" s="131"/>
      <c r="L327" s="131"/>
    </row>
    <row r="328" spans="1:12" ht="15.75" customHeight="1">
      <c r="A328" s="130"/>
      <c r="B328" s="130"/>
      <c r="C328" s="404"/>
      <c r="D328" s="404"/>
      <c r="E328" s="404"/>
      <c r="F328" s="404"/>
      <c r="G328" s="404"/>
      <c r="H328" s="404"/>
      <c r="I328" s="404"/>
      <c r="J328" s="131"/>
      <c r="K328" s="131"/>
      <c r="L328" s="131"/>
    </row>
    <row r="329" spans="1:12" ht="15.75" customHeight="1">
      <c r="A329" s="130"/>
      <c r="B329" s="130"/>
      <c r="C329" s="404"/>
      <c r="D329" s="404"/>
      <c r="E329" s="404"/>
      <c r="F329" s="404"/>
      <c r="G329" s="404"/>
      <c r="H329" s="404"/>
      <c r="I329" s="404"/>
      <c r="J329" s="131"/>
      <c r="K329" s="131"/>
      <c r="L329" s="131"/>
    </row>
    <row r="330" spans="1:12" ht="15.75" customHeight="1">
      <c r="A330" s="130"/>
      <c r="B330" s="130"/>
      <c r="C330" s="404"/>
      <c r="D330" s="404"/>
      <c r="E330" s="404"/>
      <c r="F330" s="404"/>
      <c r="G330" s="404"/>
      <c r="H330" s="404"/>
      <c r="I330" s="404"/>
      <c r="J330" s="131"/>
      <c r="K330" s="131"/>
      <c r="L330" s="131"/>
    </row>
    <row r="331" spans="1:12" ht="15.75" customHeight="1">
      <c r="A331" s="130"/>
      <c r="B331" s="130"/>
      <c r="C331" s="404"/>
      <c r="D331" s="404"/>
      <c r="E331" s="404"/>
      <c r="F331" s="404"/>
      <c r="G331" s="404"/>
      <c r="H331" s="404"/>
      <c r="I331" s="404"/>
      <c r="J331" s="131"/>
      <c r="K331" s="131"/>
      <c r="L331" s="131"/>
    </row>
    <row r="332" spans="1:12" ht="15.75" customHeight="1">
      <c r="A332" s="130"/>
      <c r="B332" s="130"/>
      <c r="C332" s="404"/>
      <c r="D332" s="404"/>
      <c r="E332" s="404"/>
      <c r="F332" s="404"/>
      <c r="G332" s="404"/>
      <c r="H332" s="404"/>
      <c r="I332" s="404"/>
      <c r="J332" s="131"/>
      <c r="K332" s="131"/>
      <c r="L332" s="131"/>
    </row>
    <row r="333" spans="1:12" ht="15.75" customHeight="1">
      <c r="A333" s="130"/>
      <c r="B333" s="130"/>
      <c r="C333" s="404"/>
      <c r="D333" s="404"/>
      <c r="E333" s="404"/>
      <c r="F333" s="404"/>
      <c r="G333" s="404"/>
      <c r="H333" s="404"/>
      <c r="I333" s="404"/>
      <c r="J333" s="131"/>
      <c r="K333" s="131"/>
      <c r="L333" s="131"/>
    </row>
    <row r="334" spans="1:12" ht="15.75" customHeight="1">
      <c r="A334" s="130"/>
      <c r="B334" s="130"/>
      <c r="C334" s="404"/>
      <c r="D334" s="404"/>
      <c r="E334" s="404"/>
      <c r="F334" s="404"/>
      <c r="G334" s="404"/>
      <c r="H334" s="404"/>
      <c r="I334" s="404"/>
      <c r="J334" s="131"/>
      <c r="K334" s="131"/>
      <c r="L334" s="131"/>
    </row>
    <row r="335" spans="1:12" ht="15.75" customHeight="1">
      <c r="A335" s="130"/>
      <c r="B335" s="130"/>
      <c r="C335" s="404"/>
      <c r="D335" s="404"/>
      <c r="E335" s="404"/>
      <c r="F335" s="404"/>
      <c r="G335" s="404"/>
      <c r="H335" s="404"/>
      <c r="I335" s="404"/>
      <c r="J335" s="131"/>
      <c r="K335" s="131"/>
      <c r="L335" s="131"/>
    </row>
    <row r="336" spans="1:12" ht="15.75" customHeight="1">
      <c r="A336" s="130"/>
      <c r="B336" s="130"/>
      <c r="C336" s="404"/>
      <c r="D336" s="404"/>
      <c r="E336" s="404"/>
      <c r="F336" s="404"/>
      <c r="G336" s="404"/>
      <c r="H336" s="404"/>
      <c r="I336" s="404"/>
      <c r="J336" s="131"/>
      <c r="K336" s="131"/>
      <c r="L336" s="131"/>
    </row>
    <row r="337" spans="1:12" ht="15.75" customHeight="1">
      <c r="A337" s="130"/>
      <c r="B337" s="130"/>
      <c r="C337" s="404"/>
      <c r="D337" s="404"/>
      <c r="E337" s="404"/>
      <c r="F337" s="404"/>
      <c r="G337" s="404"/>
      <c r="H337" s="404"/>
      <c r="I337" s="404"/>
      <c r="J337" s="131"/>
      <c r="K337" s="131"/>
      <c r="L337" s="131"/>
    </row>
    <row r="338" spans="1:12" ht="15.75" customHeight="1">
      <c r="A338" s="130"/>
      <c r="B338" s="130"/>
      <c r="C338" s="404"/>
      <c r="D338" s="404"/>
      <c r="E338" s="404"/>
      <c r="F338" s="404"/>
      <c r="G338" s="404"/>
      <c r="H338" s="404"/>
      <c r="I338" s="404"/>
      <c r="J338" s="131"/>
      <c r="K338" s="131"/>
      <c r="L338" s="131"/>
    </row>
    <row r="339" spans="1:12" ht="15.75" customHeight="1">
      <c r="A339" s="130"/>
      <c r="B339" s="130"/>
      <c r="C339" s="404"/>
      <c r="D339" s="404"/>
      <c r="E339" s="404"/>
      <c r="F339" s="404"/>
      <c r="G339" s="404"/>
      <c r="H339" s="404"/>
      <c r="I339" s="404"/>
      <c r="J339" s="131"/>
      <c r="K339" s="131"/>
      <c r="L339" s="131"/>
    </row>
    <row r="340" spans="1:12" ht="15.75" customHeight="1">
      <c r="A340" s="130"/>
      <c r="B340" s="130"/>
      <c r="C340" s="404"/>
      <c r="D340" s="404"/>
      <c r="E340" s="404"/>
      <c r="F340" s="404"/>
      <c r="G340" s="404"/>
      <c r="H340" s="404"/>
      <c r="I340" s="404"/>
      <c r="J340" s="131"/>
      <c r="K340" s="131"/>
      <c r="L340" s="131"/>
    </row>
    <row r="341" spans="1:12" ht="15.75" customHeight="1">
      <c r="A341" s="130"/>
      <c r="B341" s="130"/>
      <c r="C341" s="404"/>
      <c r="D341" s="404"/>
      <c r="E341" s="404"/>
      <c r="F341" s="404"/>
      <c r="G341" s="404"/>
      <c r="H341" s="404"/>
      <c r="I341" s="404"/>
      <c r="J341" s="131"/>
      <c r="K341" s="131"/>
      <c r="L341" s="131"/>
    </row>
    <row r="342" spans="1:12" ht="15.75" customHeight="1">
      <c r="A342" s="130"/>
      <c r="B342" s="130"/>
      <c r="C342" s="404"/>
      <c r="D342" s="404"/>
      <c r="E342" s="404"/>
      <c r="F342" s="404"/>
      <c r="G342" s="404"/>
      <c r="H342" s="404"/>
      <c r="I342" s="404"/>
      <c r="J342" s="131"/>
      <c r="K342" s="131"/>
      <c r="L342" s="131"/>
    </row>
    <row r="343" spans="1:12" ht="15.75" customHeight="1">
      <c r="A343" s="130"/>
      <c r="B343" s="130"/>
      <c r="C343" s="404"/>
      <c r="D343" s="404"/>
      <c r="E343" s="404"/>
      <c r="F343" s="404"/>
      <c r="G343" s="404"/>
      <c r="H343" s="404"/>
      <c r="I343" s="404"/>
      <c r="J343" s="131"/>
      <c r="K343" s="131"/>
      <c r="L343" s="131"/>
    </row>
    <row r="344" spans="1:12" ht="15.75" customHeight="1">
      <c r="A344" s="130"/>
      <c r="B344" s="130"/>
      <c r="C344" s="404"/>
      <c r="D344" s="404"/>
      <c r="E344" s="404"/>
      <c r="F344" s="404"/>
      <c r="G344" s="404"/>
      <c r="H344" s="404"/>
      <c r="I344" s="404"/>
      <c r="J344" s="131"/>
      <c r="K344" s="131"/>
      <c r="L344" s="131"/>
    </row>
    <row r="345" spans="1:12" ht="15.75" customHeight="1">
      <c r="A345" s="130"/>
      <c r="B345" s="130"/>
      <c r="C345" s="404"/>
      <c r="D345" s="404"/>
      <c r="E345" s="404"/>
      <c r="F345" s="404"/>
      <c r="G345" s="404"/>
      <c r="H345" s="404"/>
      <c r="I345" s="404"/>
      <c r="J345" s="131"/>
      <c r="K345" s="131"/>
      <c r="L345" s="131"/>
    </row>
    <row r="346" spans="1:12" ht="15.75" customHeight="1">
      <c r="A346" s="130"/>
      <c r="B346" s="130"/>
      <c r="C346" s="404"/>
      <c r="D346" s="404"/>
      <c r="E346" s="404"/>
      <c r="F346" s="404"/>
      <c r="G346" s="404"/>
      <c r="H346" s="404"/>
      <c r="I346" s="404"/>
      <c r="J346" s="131"/>
      <c r="K346" s="131"/>
      <c r="L346" s="131"/>
    </row>
    <row r="347" spans="1:12" ht="15.75" customHeight="1">
      <c r="A347" s="130"/>
      <c r="B347" s="130"/>
      <c r="C347" s="404"/>
      <c r="D347" s="404"/>
      <c r="E347" s="404"/>
      <c r="F347" s="404"/>
      <c r="G347" s="404"/>
      <c r="H347" s="404"/>
      <c r="I347" s="404"/>
      <c r="J347" s="131"/>
      <c r="K347" s="131"/>
      <c r="L347" s="131"/>
    </row>
    <row r="348" spans="1:12" ht="15.75" customHeight="1">
      <c r="A348" s="130"/>
      <c r="B348" s="130"/>
      <c r="C348" s="404"/>
      <c r="D348" s="404"/>
      <c r="E348" s="404"/>
      <c r="F348" s="404"/>
      <c r="G348" s="404"/>
      <c r="H348" s="404"/>
      <c r="I348" s="404"/>
      <c r="J348" s="131"/>
      <c r="K348" s="131"/>
      <c r="L348" s="131"/>
    </row>
    <row r="349" spans="1:12" ht="15.75" customHeight="1">
      <c r="A349" s="130"/>
      <c r="B349" s="130"/>
      <c r="C349" s="404"/>
      <c r="D349" s="404"/>
      <c r="E349" s="404"/>
      <c r="F349" s="404"/>
      <c r="G349" s="404"/>
      <c r="H349" s="404"/>
      <c r="I349" s="404"/>
      <c r="J349" s="131"/>
      <c r="K349" s="131"/>
      <c r="L349" s="131"/>
    </row>
    <row r="350" spans="1:12" ht="15.75" customHeight="1">
      <c r="A350" s="130"/>
      <c r="B350" s="130"/>
      <c r="C350" s="404"/>
      <c r="D350" s="404"/>
      <c r="E350" s="404"/>
      <c r="F350" s="404"/>
      <c r="G350" s="404"/>
      <c r="H350" s="404"/>
      <c r="I350" s="404"/>
      <c r="J350" s="131"/>
      <c r="K350" s="131"/>
      <c r="L350" s="131"/>
    </row>
    <row r="351" spans="1:12" ht="15.75" customHeight="1">
      <c r="A351" s="130"/>
      <c r="B351" s="130"/>
      <c r="C351" s="404"/>
      <c r="D351" s="404"/>
      <c r="E351" s="404"/>
      <c r="F351" s="404"/>
      <c r="G351" s="404"/>
      <c r="H351" s="404"/>
      <c r="I351" s="404"/>
      <c r="J351" s="131"/>
      <c r="K351" s="131"/>
      <c r="L351" s="131"/>
    </row>
    <row r="352" spans="1:12" ht="15.75" customHeight="1">
      <c r="A352" s="130"/>
      <c r="B352" s="130"/>
      <c r="C352" s="404"/>
      <c r="D352" s="404"/>
      <c r="E352" s="404"/>
      <c r="F352" s="404"/>
      <c r="G352" s="404"/>
      <c r="H352" s="404"/>
      <c r="I352" s="404"/>
      <c r="J352" s="131"/>
      <c r="K352" s="131"/>
      <c r="L352" s="131"/>
    </row>
    <row r="353" spans="1:12" ht="15.75" customHeight="1">
      <c r="A353" s="130"/>
      <c r="B353" s="130"/>
      <c r="C353" s="404"/>
      <c r="D353" s="404"/>
      <c r="E353" s="404"/>
      <c r="F353" s="404"/>
      <c r="G353" s="404"/>
      <c r="H353" s="404"/>
      <c r="I353" s="404"/>
      <c r="J353" s="131"/>
      <c r="K353" s="131"/>
      <c r="L353" s="131"/>
    </row>
    <row r="354" spans="1:12" ht="15.75" customHeight="1">
      <c r="A354" s="130"/>
      <c r="B354" s="130"/>
      <c r="C354" s="404"/>
      <c r="D354" s="404"/>
      <c r="E354" s="404"/>
      <c r="F354" s="404"/>
      <c r="G354" s="404"/>
      <c r="H354" s="404"/>
      <c r="I354" s="404"/>
      <c r="J354" s="131"/>
      <c r="K354" s="131"/>
      <c r="L354" s="131"/>
    </row>
    <row r="355" spans="1:12" ht="15.75" customHeight="1">
      <c r="A355" s="130"/>
      <c r="B355" s="130"/>
      <c r="C355" s="404"/>
      <c r="D355" s="404"/>
      <c r="E355" s="404"/>
      <c r="F355" s="404"/>
      <c r="G355" s="404"/>
      <c r="H355" s="404"/>
      <c r="I355" s="404"/>
      <c r="J355" s="131"/>
      <c r="K355" s="131"/>
      <c r="L355" s="131"/>
    </row>
    <row r="356" spans="1:12" ht="15.75" customHeight="1">
      <c r="A356" s="130"/>
      <c r="B356" s="130"/>
      <c r="C356" s="404"/>
      <c r="D356" s="404"/>
      <c r="E356" s="404"/>
      <c r="F356" s="404"/>
      <c r="G356" s="404"/>
      <c r="H356" s="404"/>
      <c r="I356" s="404"/>
      <c r="J356" s="131"/>
      <c r="K356" s="131"/>
      <c r="L356" s="131"/>
    </row>
    <row r="357" spans="1:12" ht="15.75" customHeight="1">
      <c r="A357" s="130"/>
      <c r="B357" s="130"/>
      <c r="C357" s="404"/>
      <c r="D357" s="404"/>
      <c r="E357" s="404"/>
      <c r="F357" s="404"/>
      <c r="G357" s="404"/>
      <c r="H357" s="404"/>
      <c r="I357" s="404"/>
      <c r="J357" s="131"/>
      <c r="K357" s="131"/>
      <c r="L357" s="131"/>
    </row>
    <row r="358" spans="1:12" ht="15.75" customHeight="1">
      <c r="A358" s="130"/>
      <c r="B358" s="130"/>
      <c r="C358" s="404"/>
      <c r="D358" s="404"/>
      <c r="E358" s="404"/>
      <c r="F358" s="404"/>
      <c r="G358" s="404"/>
      <c r="H358" s="404"/>
      <c r="I358" s="404"/>
      <c r="J358" s="131"/>
      <c r="K358" s="131"/>
      <c r="L358" s="131"/>
    </row>
    <row r="359" spans="1:12" ht="15.75" customHeight="1">
      <c r="A359" s="130"/>
      <c r="B359" s="130"/>
      <c r="C359" s="404"/>
      <c r="D359" s="404"/>
      <c r="E359" s="404"/>
      <c r="F359" s="404"/>
      <c r="G359" s="404"/>
      <c r="H359" s="404"/>
      <c r="I359" s="404"/>
      <c r="J359" s="131"/>
      <c r="K359" s="131"/>
      <c r="L359" s="131"/>
    </row>
    <row r="360" spans="1:12" ht="15.75" customHeight="1">
      <c r="A360" s="130"/>
      <c r="B360" s="130"/>
      <c r="C360" s="404"/>
      <c r="D360" s="404"/>
      <c r="E360" s="404"/>
      <c r="F360" s="404"/>
      <c r="G360" s="404"/>
      <c r="H360" s="404"/>
      <c r="I360" s="404"/>
      <c r="J360" s="131"/>
      <c r="K360" s="131"/>
      <c r="L360" s="131"/>
    </row>
    <row r="361" spans="1:12" ht="15.75" customHeight="1">
      <c r="A361" s="130"/>
      <c r="B361" s="130"/>
      <c r="C361" s="404"/>
      <c r="D361" s="404"/>
      <c r="E361" s="404"/>
      <c r="F361" s="404"/>
      <c r="G361" s="404"/>
      <c r="H361" s="404"/>
      <c r="I361" s="404"/>
      <c r="J361" s="131"/>
      <c r="K361" s="131"/>
      <c r="L361" s="131"/>
    </row>
    <row r="362" spans="1:12" ht="15.75" customHeight="1">
      <c r="A362" s="130"/>
      <c r="B362" s="130"/>
      <c r="C362" s="404"/>
      <c r="D362" s="404"/>
      <c r="E362" s="404"/>
      <c r="F362" s="404"/>
      <c r="G362" s="404"/>
      <c r="H362" s="404"/>
      <c r="I362" s="404"/>
      <c r="J362" s="131"/>
      <c r="K362" s="131"/>
      <c r="L362" s="131"/>
    </row>
    <row r="363" spans="1:12" ht="15.75" customHeight="1">
      <c r="A363" s="130"/>
      <c r="B363" s="130"/>
      <c r="C363" s="404"/>
      <c r="D363" s="404"/>
      <c r="E363" s="404"/>
      <c r="F363" s="404"/>
      <c r="G363" s="404"/>
      <c r="H363" s="404"/>
      <c r="I363" s="404"/>
      <c r="J363" s="131"/>
      <c r="K363" s="131"/>
      <c r="L363" s="131"/>
    </row>
    <row r="364" spans="1:12" ht="15.75" customHeight="1">
      <c r="A364" s="130"/>
      <c r="B364" s="130"/>
      <c r="C364" s="404"/>
      <c r="D364" s="404"/>
      <c r="E364" s="404"/>
      <c r="F364" s="404"/>
      <c r="G364" s="404"/>
      <c r="H364" s="404"/>
      <c r="I364" s="404"/>
      <c r="J364" s="131"/>
      <c r="K364" s="131"/>
      <c r="L364" s="131"/>
    </row>
    <row r="365" spans="1:12" ht="15.75" customHeight="1">
      <c r="A365" s="130"/>
      <c r="B365" s="130"/>
      <c r="C365" s="404"/>
      <c r="D365" s="404"/>
      <c r="E365" s="404"/>
      <c r="F365" s="404"/>
      <c r="G365" s="404"/>
      <c r="H365" s="404"/>
      <c r="I365" s="404"/>
      <c r="J365" s="131"/>
      <c r="K365" s="131"/>
      <c r="L365" s="131"/>
    </row>
    <row r="366" spans="1:12" ht="15.75" customHeight="1">
      <c r="A366" s="130"/>
      <c r="B366" s="130"/>
      <c r="C366" s="404"/>
      <c r="D366" s="404"/>
      <c r="E366" s="404"/>
      <c r="F366" s="404"/>
      <c r="G366" s="404"/>
      <c r="H366" s="404"/>
      <c r="I366" s="404"/>
      <c r="J366" s="131"/>
      <c r="K366" s="131"/>
      <c r="L366" s="131"/>
    </row>
    <row r="367" spans="1:12" ht="15.75" customHeight="1">
      <c r="A367" s="130"/>
      <c r="B367" s="130"/>
      <c r="C367" s="404"/>
      <c r="D367" s="404"/>
      <c r="E367" s="404"/>
      <c r="F367" s="404"/>
      <c r="G367" s="404"/>
      <c r="H367" s="404"/>
      <c r="I367" s="404"/>
      <c r="J367" s="131"/>
      <c r="K367" s="131"/>
      <c r="L367" s="131"/>
    </row>
    <row r="368" spans="1:12" ht="15.75" customHeight="1">
      <c r="A368" s="130"/>
      <c r="B368" s="130"/>
      <c r="C368" s="404"/>
      <c r="D368" s="404"/>
      <c r="E368" s="404"/>
      <c r="F368" s="404"/>
      <c r="G368" s="404"/>
      <c r="H368" s="404"/>
      <c r="I368" s="404"/>
      <c r="J368" s="131"/>
      <c r="K368" s="131"/>
      <c r="L368" s="131"/>
    </row>
    <row r="369" spans="1:12" ht="15.75" customHeight="1">
      <c r="A369" s="130"/>
      <c r="B369" s="130"/>
      <c r="C369" s="404"/>
      <c r="D369" s="404"/>
      <c r="E369" s="404"/>
      <c r="F369" s="404"/>
      <c r="G369" s="404"/>
      <c r="H369" s="404"/>
      <c r="I369" s="404"/>
      <c r="J369" s="131"/>
      <c r="K369" s="131"/>
      <c r="L369" s="131"/>
    </row>
    <row r="370" spans="1:12" ht="15.75" customHeight="1">
      <c r="A370" s="130"/>
      <c r="B370" s="130"/>
      <c r="C370" s="404"/>
      <c r="D370" s="404"/>
      <c r="E370" s="404"/>
      <c r="F370" s="404"/>
      <c r="G370" s="404"/>
      <c r="H370" s="404"/>
      <c r="I370" s="404"/>
      <c r="J370" s="131"/>
      <c r="K370" s="131"/>
      <c r="L370" s="131"/>
    </row>
    <row r="371" spans="1:12" ht="15.75" customHeight="1">
      <c r="A371" s="130"/>
      <c r="B371" s="130"/>
      <c r="C371" s="404"/>
      <c r="D371" s="404"/>
      <c r="E371" s="404"/>
      <c r="F371" s="404"/>
      <c r="G371" s="404"/>
      <c r="H371" s="404"/>
      <c r="I371" s="404"/>
      <c r="J371" s="131"/>
      <c r="K371" s="131"/>
      <c r="L371" s="131"/>
    </row>
    <row r="372" spans="1:12" ht="15.75" customHeight="1">
      <c r="A372" s="130"/>
      <c r="B372" s="130"/>
      <c r="C372" s="404"/>
      <c r="D372" s="404"/>
      <c r="E372" s="404"/>
      <c r="F372" s="404"/>
      <c r="G372" s="404"/>
      <c r="H372" s="404"/>
      <c r="I372" s="404"/>
      <c r="J372" s="131"/>
      <c r="K372" s="131"/>
      <c r="L372" s="131"/>
    </row>
    <row r="373" spans="1:12" ht="15.75" customHeight="1">
      <c r="A373" s="130"/>
      <c r="B373" s="130"/>
      <c r="C373" s="404"/>
      <c r="D373" s="404"/>
      <c r="E373" s="404"/>
      <c r="F373" s="404"/>
      <c r="G373" s="404"/>
      <c r="H373" s="404"/>
      <c r="I373" s="404"/>
      <c r="J373" s="131"/>
      <c r="K373" s="131"/>
      <c r="L373" s="131"/>
    </row>
    <row r="374" spans="1:12" ht="15.75" customHeight="1">
      <c r="A374" s="130"/>
      <c r="B374" s="130"/>
      <c r="C374" s="404"/>
      <c r="D374" s="404"/>
      <c r="E374" s="404"/>
      <c r="F374" s="404"/>
      <c r="G374" s="404"/>
      <c r="H374" s="404"/>
      <c r="I374" s="404"/>
      <c r="J374" s="131"/>
      <c r="K374" s="131"/>
      <c r="L374" s="131"/>
    </row>
    <row r="375" spans="1:12" ht="15.75" customHeight="1">
      <c r="A375" s="130"/>
      <c r="B375" s="130"/>
      <c r="C375" s="404"/>
      <c r="D375" s="404"/>
      <c r="E375" s="404"/>
      <c r="F375" s="404"/>
      <c r="G375" s="404"/>
      <c r="H375" s="404"/>
      <c r="I375" s="404"/>
      <c r="J375" s="131"/>
      <c r="K375" s="131"/>
      <c r="L375" s="131"/>
    </row>
    <row r="376" spans="1:12" ht="15.75" customHeight="1">
      <c r="A376" s="130"/>
      <c r="B376" s="130"/>
      <c r="C376" s="404"/>
      <c r="D376" s="404"/>
      <c r="E376" s="404"/>
      <c r="F376" s="404"/>
      <c r="G376" s="404"/>
      <c r="H376" s="404"/>
      <c r="I376" s="404"/>
      <c r="J376" s="131"/>
      <c r="K376" s="131"/>
      <c r="L376" s="131"/>
    </row>
    <row r="377" spans="1:12" ht="15.75" customHeight="1">
      <c r="A377" s="130"/>
      <c r="B377" s="130"/>
      <c r="C377" s="404"/>
      <c r="D377" s="404"/>
      <c r="E377" s="404"/>
      <c r="F377" s="404"/>
      <c r="G377" s="404"/>
      <c r="H377" s="404"/>
      <c r="I377" s="404"/>
      <c r="J377" s="131"/>
      <c r="K377" s="131"/>
      <c r="L377" s="131"/>
    </row>
    <row r="378" spans="1:12" ht="15.75" customHeight="1">
      <c r="A378" s="130"/>
      <c r="B378" s="130"/>
      <c r="C378" s="404"/>
      <c r="D378" s="404"/>
      <c r="E378" s="404"/>
      <c r="F378" s="404"/>
      <c r="G378" s="404"/>
      <c r="H378" s="404"/>
      <c r="I378" s="404"/>
      <c r="J378" s="131"/>
      <c r="K378" s="131"/>
      <c r="L378" s="131"/>
    </row>
    <row r="379" spans="1:12" ht="15.75" customHeight="1">
      <c r="A379" s="130"/>
      <c r="B379" s="130"/>
      <c r="C379" s="404"/>
      <c r="D379" s="404"/>
      <c r="E379" s="404"/>
      <c r="F379" s="404"/>
      <c r="G379" s="404"/>
      <c r="H379" s="404"/>
      <c r="I379" s="404"/>
      <c r="J379" s="131"/>
      <c r="K379" s="131"/>
      <c r="L379" s="131"/>
    </row>
    <row r="380" spans="1:12" ht="15.75" customHeight="1">
      <c r="A380" s="130"/>
      <c r="B380" s="130"/>
      <c r="C380" s="404"/>
      <c r="D380" s="404"/>
      <c r="E380" s="404"/>
      <c r="F380" s="404"/>
      <c r="G380" s="404"/>
      <c r="H380" s="404"/>
      <c r="I380" s="404"/>
      <c r="J380" s="131"/>
      <c r="K380" s="131"/>
      <c r="L380" s="131"/>
    </row>
    <row r="381" spans="1:12" ht="15.75" customHeight="1">
      <c r="A381" s="130"/>
      <c r="B381" s="130"/>
      <c r="C381" s="404"/>
      <c r="D381" s="404"/>
      <c r="E381" s="404"/>
      <c r="F381" s="404"/>
      <c r="G381" s="404"/>
      <c r="H381" s="404"/>
      <c r="I381" s="404"/>
      <c r="J381" s="131"/>
      <c r="K381" s="131"/>
      <c r="L381" s="131"/>
    </row>
    <row r="382" spans="1:12" ht="15.75" customHeight="1">
      <c r="A382" s="130"/>
      <c r="B382" s="130"/>
      <c r="C382" s="404"/>
      <c r="D382" s="404"/>
      <c r="E382" s="404"/>
      <c r="F382" s="404"/>
      <c r="G382" s="404"/>
      <c r="H382" s="404"/>
      <c r="I382" s="404"/>
      <c r="J382" s="131"/>
      <c r="K382" s="131"/>
      <c r="L382" s="131"/>
    </row>
    <row r="383" spans="1:12" ht="15.75" customHeight="1">
      <c r="A383" s="130"/>
      <c r="B383" s="130"/>
      <c r="C383" s="404"/>
      <c r="D383" s="404"/>
      <c r="E383" s="404"/>
      <c r="F383" s="404"/>
      <c r="G383" s="404"/>
      <c r="H383" s="404"/>
      <c r="I383" s="404"/>
      <c r="J383" s="131"/>
      <c r="K383" s="131"/>
      <c r="L383" s="131"/>
    </row>
    <row r="384" spans="1:12" ht="15.75" customHeight="1">
      <c r="A384" s="130"/>
      <c r="B384" s="130"/>
      <c r="C384" s="404"/>
      <c r="D384" s="404"/>
      <c r="E384" s="404"/>
      <c r="F384" s="404"/>
      <c r="G384" s="404"/>
      <c r="H384" s="404"/>
      <c r="I384" s="404"/>
      <c r="J384" s="131"/>
      <c r="K384" s="131"/>
      <c r="L384" s="131"/>
    </row>
    <row r="385" spans="1:12" ht="15.75" customHeight="1">
      <c r="A385" s="130"/>
      <c r="B385" s="130"/>
      <c r="C385" s="404"/>
      <c r="D385" s="404"/>
      <c r="E385" s="404"/>
      <c r="F385" s="404"/>
      <c r="G385" s="404"/>
      <c r="H385" s="404"/>
      <c r="I385" s="404"/>
      <c r="J385" s="131"/>
      <c r="K385" s="131"/>
      <c r="L385" s="131"/>
    </row>
    <row r="386" spans="1:12" ht="15.75" customHeight="1">
      <c r="A386" s="130"/>
      <c r="B386" s="130"/>
      <c r="C386" s="404"/>
      <c r="D386" s="404"/>
      <c r="E386" s="404"/>
      <c r="F386" s="404"/>
      <c r="G386" s="404"/>
      <c r="H386" s="404"/>
      <c r="I386" s="404"/>
      <c r="J386" s="131"/>
      <c r="K386" s="131"/>
      <c r="L386" s="131"/>
    </row>
    <row r="387" spans="1:12" ht="15.75" customHeight="1">
      <c r="A387" s="130"/>
      <c r="B387" s="130"/>
      <c r="C387" s="404"/>
      <c r="D387" s="404"/>
      <c r="E387" s="404"/>
      <c r="F387" s="404"/>
      <c r="G387" s="404"/>
      <c r="H387" s="404"/>
      <c r="I387" s="404"/>
      <c r="J387" s="131"/>
      <c r="K387" s="131"/>
      <c r="L387" s="131"/>
    </row>
    <row r="388" spans="1:12" ht="15.75" customHeight="1">
      <c r="A388" s="130"/>
      <c r="B388" s="130"/>
      <c r="C388" s="404"/>
      <c r="D388" s="404"/>
      <c r="E388" s="404"/>
      <c r="F388" s="404"/>
      <c r="G388" s="404"/>
      <c r="H388" s="404"/>
      <c r="I388" s="404"/>
      <c r="J388" s="131"/>
      <c r="K388" s="131"/>
      <c r="L388" s="131"/>
    </row>
    <row r="389" spans="1:12" ht="15.75" customHeight="1">
      <c r="A389" s="130"/>
      <c r="B389" s="130"/>
      <c r="C389" s="404"/>
      <c r="D389" s="404"/>
      <c r="E389" s="404"/>
      <c r="F389" s="404"/>
      <c r="G389" s="404"/>
      <c r="H389" s="404"/>
      <c r="I389" s="404"/>
      <c r="J389" s="131"/>
      <c r="K389" s="131"/>
      <c r="L389" s="131"/>
    </row>
    <row r="390" spans="1:12" ht="15.75" customHeight="1">
      <c r="A390" s="130"/>
      <c r="B390" s="130"/>
      <c r="C390" s="404"/>
      <c r="D390" s="404"/>
      <c r="E390" s="404"/>
      <c r="F390" s="404"/>
      <c r="G390" s="404"/>
      <c r="H390" s="404"/>
      <c r="I390" s="404"/>
      <c r="J390" s="131"/>
      <c r="K390" s="131"/>
      <c r="L390" s="131"/>
    </row>
    <row r="391" spans="1:12" ht="15.75" customHeight="1">
      <c r="A391" s="130"/>
      <c r="B391" s="130"/>
      <c r="C391" s="404"/>
      <c r="D391" s="404"/>
      <c r="E391" s="404"/>
      <c r="F391" s="404"/>
      <c r="G391" s="404"/>
      <c r="H391" s="404"/>
      <c r="I391" s="404"/>
      <c r="J391" s="131"/>
      <c r="K391" s="131"/>
      <c r="L391" s="131"/>
    </row>
    <row r="392" spans="1:12" ht="15.75" customHeight="1">
      <c r="A392" s="130"/>
      <c r="B392" s="130"/>
      <c r="C392" s="404"/>
      <c r="D392" s="404"/>
      <c r="E392" s="404"/>
      <c r="F392" s="404"/>
      <c r="G392" s="404"/>
      <c r="H392" s="404"/>
      <c r="I392" s="404"/>
      <c r="J392" s="131"/>
      <c r="K392" s="131"/>
      <c r="L392" s="131"/>
    </row>
    <row r="393" spans="1:12" ht="15.75" customHeight="1">
      <c r="A393" s="130"/>
      <c r="B393" s="130"/>
      <c r="C393" s="404"/>
      <c r="D393" s="404"/>
      <c r="E393" s="404"/>
      <c r="F393" s="404"/>
      <c r="G393" s="404"/>
      <c r="H393" s="404"/>
      <c r="I393" s="404"/>
      <c r="J393" s="131"/>
      <c r="K393" s="131"/>
      <c r="L393" s="131"/>
    </row>
    <row r="394" spans="1:12" ht="15.75" customHeight="1">
      <c r="A394" s="130"/>
      <c r="B394" s="130"/>
      <c r="C394" s="404"/>
      <c r="D394" s="404"/>
      <c r="E394" s="404"/>
      <c r="F394" s="404"/>
      <c r="G394" s="404"/>
      <c r="H394" s="404"/>
      <c r="I394" s="404"/>
      <c r="J394" s="131"/>
      <c r="K394" s="131"/>
      <c r="L394" s="131"/>
    </row>
    <row r="395" spans="1:12" ht="15.75" customHeight="1">
      <c r="A395" s="130"/>
      <c r="B395" s="130"/>
      <c r="C395" s="404"/>
      <c r="D395" s="404"/>
      <c r="E395" s="404"/>
      <c r="F395" s="404"/>
      <c r="G395" s="404"/>
      <c r="H395" s="404"/>
      <c r="I395" s="404"/>
      <c r="J395" s="131"/>
      <c r="K395" s="131"/>
      <c r="L395" s="131"/>
    </row>
    <row r="396" spans="1:12" ht="15.75" customHeight="1">
      <c r="A396" s="130"/>
      <c r="B396" s="130"/>
      <c r="C396" s="404"/>
      <c r="D396" s="404"/>
      <c r="E396" s="404"/>
      <c r="F396" s="404"/>
      <c r="G396" s="404"/>
      <c r="H396" s="404"/>
      <c r="I396" s="404"/>
      <c r="J396" s="131"/>
      <c r="K396" s="131"/>
      <c r="L396" s="131"/>
    </row>
    <row r="397" spans="1:12" ht="15.75" customHeight="1">
      <c r="A397" s="130"/>
      <c r="B397" s="130"/>
      <c r="C397" s="404"/>
      <c r="D397" s="404"/>
      <c r="E397" s="404"/>
      <c r="F397" s="404"/>
      <c r="G397" s="404"/>
      <c r="H397" s="404"/>
      <c r="I397" s="404"/>
      <c r="J397" s="131"/>
      <c r="K397" s="131"/>
      <c r="L397" s="131"/>
    </row>
    <row r="398" spans="1:12" ht="15.75" customHeight="1">
      <c r="A398" s="130"/>
      <c r="B398" s="130"/>
      <c r="C398" s="404"/>
      <c r="D398" s="404"/>
      <c r="E398" s="404"/>
      <c r="F398" s="404"/>
      <c r="G398" s="404"/>
      <c r="H398" s="404"/>
      <c r="I398" s="404"/>
      <c r="J398" s="131"/>
      <c r="K398" s="131"/>
      <c r="L398" s="131"/>
    </row>
    <row r="399" spans="1:12" ht="15.75" customHeight="1">
      <c r="A399" s="130"/>
      <c r="B399" s="130"/>
      <c r="C399" s="404"/>
      <c r="D399" s="404"/>
      <c r="E399" s="404"/>
      <c r="F399" s="404"/>
      <c r="G399" s="404"/>
      <c r="H399" s="404"/>
      <c r="I399" s="404"/>
      <c r="J399" s="131"/>
      <c r="K399" s="131"/>
      <c r="L399" s="131"/>
    </row>
    <row r="400" spans="1:12" ht="15.75" customHeight="1">
      <c r="A400" s="130"/>
      <c r="B400" s="130"/>
      <c r="C400" s="404"/>
      <c r="D400" s="404"/>
      <c r="E400" s="404"/>
      <c r="F400" s="404"/>
      <c r="G400" s="404"/>
      <c r="H400" s="404"/>
      <c r="I400" s="404"/>
      <c r="J400" s="131"/>
      <c r="K400" s="131"/>
      <c r="L400" s="131"/>
    </row>
    <row r="401" spans="1:12" ht="15.75" customHeight="1">
      <c r="A401" s="130"/>
      <c r="B401" s="130"/>
      <c r="C401" s="404"/>
      <c r="D401" s="404"/>
      <c r="E401" s="404"/>
      <c r="F401" s="404"/>
      <c r="G401" s="404"/>
      <c r="H401" s="404"/>
      <c r="I401" s="404"/>
      <c r="J401" s="131"/>
      <c r="K401" s="131"/>
      <c r="L401" s="131"/>
    </row>
    <row r="402" spans="1:12" ht="15.75" customHeight="1">
      <c r="A402" s="130"/>
      <c r="B402" s="130"/>
      <c r="C402" s="404"/>
      <c r="D402" s="404"/>
      <c r="E402" s="404"/>
      <c r="F402" s="404"/>
      <c r="G402" s="404"/>
      <c r="H402" s="404"/>
      <c r="I402" s="404"/>
      <c r="J402" s="131"/>
      <c r="K402" s="131"/>
      <c r="L402" s="131"/>
    </row>
    <row r="403" spans="1:12" ht="15.75" customHeight="1">
      <c r="A403" s="130"/>
      <c r="B403" s="130"/>
      <c r="C403" s="404"/>
      <c r="D403" s="404"/>
      <c r="E403" s="404"/>
      <c r="F403" s="404"/>
      <c r="G403" s="404"/>
      <c r="H403" s="404"/>
      <c r="I403" s="404"/>
      <c r="J403" s="131"/>
      <c r="K403" s="131"/>
      <c r="L403" s="131"/>
    </row>
    <row r="404" spans="1:12" ht="15.75" customHeight="1">
      <c r="A404" s="130"/>
      <c r="B404" s="130"/>
      <c r="C404" s="404"/>
      <c r="D404" s="404"/>
      <c r="E404" s="404"/>
      <c r="F404" s="404"/>
      <c r="G404" s="404"/>
      <c r="H404" s="404"/>
      <c r="I404" s="404"/>
      <c r="J404" s="131"/>
      <c r="K404" s="131"/>
      <c r="L404" s="131"/>
    </row>
    <row r="405" spans="1:12" ht="15.75" customHeight="1">
      <c r="A405" s="130"/>
      <c r="B405" s="130"/>
      <c r="C405" s="404"/>
      <c r="D405" s="404"/>
      <c r="E405" s="404"/>
      <c r="F405" s="404"/>
      <c r="G405" s="404"/>
      <c r="H405" s="404"/>
      <c r="I405" s="404"/>
      <c r="J405" s="131"/>
      <c r="K405" s="131"/>
      <c r="L405" s="131"/>
    </row>
    <row r="406" spans="1:12" ht="15.75" customHeight="1">
      <c r="A406" s="130"/>
      <c r="B406" s="130"/>
      <c r="C406" s="404"/>
      <c r="D406" s="404"/>
      <c r="E406" s="404"/>
      <c r="F406" s="404"/>
      <c r="G406" s="404"/>
      <c r="H406" s="404"/>
      <c r="I406" s="404"/>
      <c r="J406" s="131"/>
      <c r="K406" s="131"/>
      <c r="L406" s="131"/>
    </row>
    <row r="407" spans="1:12" ht="15.75" customHeight="1">
      <c r="A407" s="130"/>
      <c r="B407" s="130"/>
      <c r="C407" s="404"/>
      <c r="D407" s="404"/>
      <c r="E407" s="404"/>
      <c r="F407" s="404"/>
      <c r="G407" s="404"/>
      <c r="H407" s="404"/>
      <c r="I407" s="404"/>
      <c r="J407" s="131"/>
      <c r="K407" s="131"/>
      <c r="L407" s="131"/>
    </row>
    <row r="408" spans="1:12" ht="15.75" customHeight="1">
      <c r="A408" s="130"/>
      <c r="B408" s="130"/>
      <c r="C408" s="404"/>
      <c r="D408" s="404"/>
      <c r="E408" s="404"/>
      <c r="F408" s="404"/>
      <c r="G408" s="404"/>
      <c r="H408" s="404"/>
      <c r="I408" s="404"/>
      <c r="J408" s="131"/>
      <c r="K408" s="131"/>
      <c r="L408" s="131"/>
    </row>
    <row r="409" spans="1:12" ht="15.75" customHeight="1">
      <c r="A409" s="130"/>
      <c r="B409" s="130"/>
      <c r="C409" s="404"/>
      <c r="D409" s="404"/>
      <c r="E409" s="404"/>
      <c r="F409" s="404"/>
      <c r="G409" s="404"/>
      <c r="H409" s="404"/>
      <c r="I409" s="404"/>
      <c r="J409" s="131"/>
      <c r="K409" s="131"/>
      <c r="L409" s="131"/>
    </row>
    <row r="410" spans="1:12" ht="15.75" customHeight="1">
      <c r="A410" s="130"/>
      <c r="B410" s="130"/>
      <c r="C410" s="404"/>
      <c r="D410" s="404"/>
      <c r="E410" s="404"/>
      <c r="F410" s="404"/>
      <c r="G410" s="404"/>
      <c r="H410" s="404"/>
      <c r="I410" s="404"/>
      <c r="J410" s="131"/>
      <c r="K410" s="131"/>
      <c r="L410" s="131"/>
    </row>
    <row r="411" spans="1:12" ht="15.75" customHeight="1">
      <c r="A411" s="130"/>
      <c r="B411" s="130"/>
      <c r="C411" s="404"/>
      <c r="D411" s="404"/>
      <c r="E411" s="404"/>
      <c r="F411" s="404"/>
      <c r="G411" s="404"/>
      <c r="H411" s="404"/>
      <c r="I411" s="404"/>
      <c r="J411" s="131"/>
      <c r="K411" s="131"/>
      <c r="L411" s="131"/>
    </row>
    <row r="412" spans="1:12" ht="15.75" customHeight="1">
      <c r="A412" s="130"/>
      <c r="B412" s="130"/>
      <c r="C412" s="404"/>
      <c r="D412" s="404"/>
      <c r="E412" s="404"/>
      <c r="F412" s="404"/>
      <c r="G412" s="404"/>
      <c r="H412" s="404"/>
      <c r="I412" s="404"/>
      <c r="J412" s="131"/>
      <c r="K412" s="131"/>
      <c r="L412" s="131"/>
    </row>
    <row r="413" spans="1:12" ht="15.75" customHeight="1">
      <c r="A413" s="130"/>
      <c r="B413" s="130"/>
      <c r="C413" s="404"/>
      <c r="D413" s="404"/>
      <c r="E413" s="404"/>
      <c r="F413" s="404"/>
      <c r="G413" s="404"/>
      <c r="H413" s="404"/>
      <c r="I413" s="404"/>
      <c r="J413" s="131"/>
      <c r="K413" s="131"/>
      <c r="L413" s="131"/>
    </row>
    <row r="414" spans="1:12" ht="15.75" customHeight="1">
      <c r="A414" s="130"/>
      <c r="B414" s="130"/>
      <c r="C414" s="404"/>
      <c r="D414" s="404"/>
      <c r="E414" s="404"/>
      <c r="F414" s="404"/>
      <c r="G414" s="404"/>
      <c r="H414" s="404"/>
      <c r="I414" s="404"/>
      <c r="J414" s="131"/>
      <c r="K414" s="131"/>
      <c r="L414" s="131"/>
    </row>
    <row r="415" spans="1:12" ht="15.75" customHeight="1">
      <c r="A415" s="130"/>
      <c r="B415" s="130"/>
      <c r="C415" s="404"/>
      <c r="D415" s="404"/>
      <c r="E415" s="404"/>
      <c r="F415" s="404"/>
      <c r="G415" s="404"/>
      <c r="H415" s="404"/>
      <c r="I415" s="404"/>
      <c r="J415" s="131"/>
      <c r="K415" s="131"/>
      <c r="L415" s="131"/>
    </row>
    <row r="416" spans="1:12" ht="15.75" customHeight="1">
      <c r="A416" s="130"/>
      <c r="B416" s="130"/>
      <c r="C416" s="404"/>
      <c r="D416" s="404"/>
      <c r="E416" s="404"/>
      <c r="F416" s="404"/>
      <c r="G416" s="404"/>
      <c r="H416" s="404"/>
      <c r="I416" s="404"/>
      <c r="J416" s="131"/>
      <c r="K416" s="131"/>
      <c r="L416" s="131"/>
    </row>
    <row r="417" spans="1:12" ht="15.75" customHeight="1">
      <c r="A417" s="130"/>
      <c r="B417" s="130"/>
      <c r="C417" s="404"/>
      <c r="D417" s="404"/>
      <c r="E417" s="404"/>
      <c r="F417" s="404"/>
      <c r="G417" s="404"/>
      <c r="H417" s="404"/>
      <c r="I417" s="404"/>
      <c r="J417" s="131"/>
      <c r="K417" s="131"/>
      <c r="L417" s="131"/>
    </row>
    <row r="418" spans="1:12" ht="15.75" customHeight="1">
      <c r="A418" s="130"/>
      <c r="B418" s="130"/>
      <c r="C418" s="404"/>
      <c r="D418" s="404"/>
      <c r="E418" s="404"/>
      <c r="F418" s="404"/>
      <c r="G418" s="404"/>
      <c r="H418" s="404"/>
      <c r="I418" s="404"/>
      <c r="J418" s="131"/>
      <c r="K418" s="131"/>
      <c r="L418" s="131"/>
    </row>
    <row r="419" spans="1:12" ht="15.75" customHeight="1">
      <c r="A419" s="130"/>
      <c r="B419" s="130"/>
      <c r="C419" s="404"/>
      <c r="D419" s="404"/>
      <c r="E419" s="404"/>
      <c r="F419" s="404"/>
      <c r="G419" s="404"/>
      <c r="H419" s="404"/>
      <c r="I419" s="404"/>
      <c r="J419" s="131"/>
      <c r="K419" s="131"/>
      <c r="L419" s="131"/>
    </row>
    <row r="420" spans="1:12" ht="15.75" customHeight="1">
      <c r="A420" s="130"/>
      <c r="B420" s="130"/>
      <c r="C420" s="404"/>
      <c r="D420" s="404"/>
      <c r="E420" s="404"/>
      <c r="F420" s="404"/>
      <c r="G420" s="404"/>
      <c r="H420" s="404"/>
      <c r="I420" s="404"/>
      <c r="J420" s="131"/>
      <c r="K420" s="131"/>
      <c r="L420" s="131"/>
    </row>
    <row r="421" spans="1:12" ht="15.75" customHeight="1">
      <c r="A421" s="130"/>
      <c r="B421" s="130"/>
      <c r="C421" s="404"/>
      <c r="D421" s="404"/>
      <c r="E421" s="404"/>
      <c r="F421" s="404"/>
      <c r="G421" s="404"/>
      <c r="H421" s="404"/>
      <c r="I421" s="404"/>
      <c r="J421" s="131"/>
      <c r="K421" s="131"/>
      <c r="L421" s="131"/>
    </row>
    <row r="422" spans="1:12" ht="15.75" customHeight="1">
      <c r="A422" s="130"/>
      <c r="B422" s="130"/>
      <c r="C422" s="404"/>
      <c r="D422" s="404"/>
      <c r="E422" s="404"/>
      <c r="F422" s="404"/>
      <c r="G422" s="404"/>
      <c r="H422" s="404"/>
      <c r="I422" s="404"/>
      <c r="J422" s="131"/>
      <c r="K422" s="131"/>
      <c r="L422" s="131"/>
    </row>
    <row r="423" spans="1:12" ht="15.75" customHeight="1">
      <c r="A423" s="130"/>
      <c r="B423" s="130"/>
      <c r="C423" s="404"/>
      <c r="D423" s="404"/>
      <c r="E423" s="404"/>
      <c r="F423" s="404"/>
      <c r="G423" s="404"/>
      <c r="H423" s="404"/>
      <c r="I423" s="404"/>
      <c r="J423" s="131"/>
      <c r="K423" s="131"/>
      <c r="L423" s="131"/>
    </row>
    <row r="424" spans="1:12" ht="15.75" customHeight="1">
      <c r="A424" s="130"/>
      <c r="B424" s="130"/>
      <c r="C424" s="404"/>
      <c r="D424" s="404"/>
      <c r="E424" s="404"/>
      <c r="F424" s="404"/>
      <c r="G424" s="404"/>
      <c r="H424" s="404"/>
      <c r="I424" s="404"/>
      <c r="J424" s="131"/>
      <c r="K424" s="131"/>
      <c r="L424" s="131"/>
    </row>
    <row r="425" spans="1:12" ht="15.75" customHeight="1">
      <c r="A425" s="130"/>
      <c r="B425" s="130"/>
      <c r="C425" s="404"/>
      <c r="D425" s="404"/>
      <c r="E425" s="404"/>
      <c r="F425" s="404"/>
      <c r="G425" s="404"/>
      <c r="H425" s="404"/>
      <c r="I425" s="404"/>
      <c r="J425" s="131"/>
      <c r="K425" s="131"/>
      <c r="L425" s="131"/>
    </row>
    <row r="426" spans="1:12" ht="15.75" customHeight="1">
      <c r="A426" s="130"/>
      <c r="B426" s="130"/>
      <c r="C426" s="404"/>
      <c r="D426" s="404"/>
      <c r="E426" s="404"/>
      <c r="F426" s="404"/>
      <c r="G426" s="404"/>
      <c r="H426" s="404"/>
      <c r="I426" s="404"/>
      <c r="J426" s="131"/>
      <c r="K426" s="131"/>
      <c r="L426" s="131"/>
    </row>
    <row r="427" spans="1:12" ht="15.75" customHeight="1">
      <c r="A427" s="130"/>
      <c r="B427" s="130"/>
      <c r="C427" s="404"/>
      <c r="D427" s="404"/>
      <c r="E427" s="404"/>
      <c r="F427" s="404"/>
      <c r="G427" s="404"/>
      <c r="H427" s="404"/>
      <c r="I427" s="404"/>
      <c r="J427" s="131"/>
      <c r="K427" s="131"/>
      <c r="L427" s="131"/>
    </row>
    <row r="428" spans="1:12" ht="15.75" customHeight="1">
      <c r="A428" s="130"/>
      <c r="B428" s="130"/>
      <c r="C428" s="404"/>
      <c r="D428" s="404"/>
      <c r="E428" s="404"/>
      <c r="F428" s="404"/>
      <c r="G428" s="404"/>
      <c r="H428" s="404"/>
      <c r="I428" s="404"/>
      <c r="J428" s="131"/>
      <c r="K428" s="131"/>
      <c r="L428" s="131"/>
    </row>
    <row r="429" spans="1:12" ht="15.75" customHeight="1">
      <c r="A429" s="130"/>
      <c r="B429" s="130"/>
      <c r="C429" s="404"/>
      <c r="D429" s="404"/>
      <c r="E429" s="404"/>
      <c r="F429" s="404"/>
      <c r="G429" s="404"/>
      <c r="H429" s="404"/>
      <c r="I429" s="404"/>
      <c r="J429" s="131"/>
      <c r="K429" s="131"/>
      <c r="L429" s="131"/>
    </row>
    <row r="430" spans="1:12" ht="15.75" customHeight="1">
      <c r="A430" s="130"/>
      <c r="B430" s="130"/>
      <c r="C430" s="404"/>
      <c r="D430" s="404"/>
      <c r="E430" s="404"/>
      <c r="F430" s="404"/>
      <c r="G430" s="404"/>
      <c r="H430" s="404"/>
      <c r="I430" s="404"/>
      <c r="J430" s="131"/>
      <c r="K430" s="131"/>
      <c r="L430" s="131"/>
    </row>
    <row r="431" spans="1:12" ht="15.75" customHeight="1">
      <c r="A431" s="130"/>
      <c r="B431" s="130"/>
      <c r="C431" s="404"/>
      <c r="D431" s="404"/>
      <c r="E431" s="404"/>
      <c r="F431" s="404"/>
      <c r="G431" s="404"/>
      <c r="H431" s="404"/>
      <c r="I431" s="404"/>
      <c r="J431" s="131"/>
      <c r="K431" s="131"/>
      <c r="L431" s="131"/>
    </row>
    <row r="432" spans="1:12" ht="15.75" customHeight="1">
      <c r="A432" s="130"/>
      <c r="B432" s="130"/>
      <c r="C432" s="404"/>
      <c r="D432" s="404"/>
      <c r="E432" s="404"/>
      <c r="F432" s="404"/>
      <c r="G432" s="404"/>
      <c r="H432" s="404"/>
      <c r="I432" s="404"/>
      <c r="J432" s="131"/>
      <c r="K432" s="131"/>
      <c r="L432" s="131"/>
    </row>
    <row r="433" spans="1:12" ht="15.75" customHeight="1">
      <c r="A433" s="130"/>
      <c r="B433" s="130"/>
      <c r="C433" s="404"/>
      <c r="D433" s="404"/>
      <c r="E433" s="404"/>
      <c r="F433" s="404"/>
      <c r="G433" s="404"/>
      <c r="H433" s="404"/>
      <c r="I433" s="404"/>
      <c r="J433" s="131"/>
      <c r="K433" s="131"/>
      <c r="L433" s="131"/>
    </row>
    <row r="434" spans="1:12" ht="15.75" customHeight="1">
      <c r="A434" s="130"/>
      <c r="B434" s="130"/>
      <c r="C434" s="404"/>
      <c r="D434" s="404"/>
      <c r="E434" s="404"/>
      <c r="F434" s="404"/>
      <c r="G434" s="404"/>
      <c r="H434" s="404"/>
      <c r="I434" s="404"/>
      <c r="J434" s="131"/>
      <c r="K434" s="131"/>
      <c r="L434" s="131"/>
    </row>
    <row r="435" spans="1:12" ht="15.75" customHeight="1">
      <c r="A435" s="130"/>
      <c r="B435" s="130"/>
      <c r="C435" s="404"/>
      <c r="D435" s="404"/>
      <c r="E435" s="404"/>
      <c r="F435" s="404"/>
      <c r="G435" s="404"/>
      <c r="H435" s="404"/>
      <c r="I435" s="404"/>
      <c r="J435" s="131"/>
      <c r="K435" s="131"/>
      <c r="L435" s="131"/>
    </row>
    <row r="436" spans="1:12" ht="15.75" customHeight="1">
      <c r="A436" s="130"/>
      <c r="B436" s="130"/>
      <c r="C436" s="404"/>
      <c r="D436" s="404"/>
      <c r="E436" s="404"/>
      <c r="F436" s="404"/>
      <c r="G436" s="404"/>
      <c r="H436" s="404"/>
      <c r="I436" s="404"/>
      <c r="J436" s="131"/>
      <c r="K436" s="131"/>
      <c r="L436" s="131"/>
    </row>
    <row r="437" spans="1:12" ht="15.75" customHeight="1">
      <c r="A437" s="130"/>
      <c r="B437" s="130"/>
      <c r="C437" s="404"/>
      <c r="D437" s="404"/>
      <c r="E437" s="404"/>
      <c r="F437" s="404"/>
      <c r="G437" s="404"/>
      <c r="H437" s="404"/>
      <c r="I437" s="404"/>
      <c r="J437" s="131"/>
      <c r="K437" s="131"/>
      <c r="L437" s="131"/>
    </row>
    <row r="438" spans="1:12" ht="15.75" customHeight="1">
      <c r="A438" s="130"/>
      <c r="B438" s="130"/>
      <c r="C438" s="404"/>
      <c r="D438" s="404"/>
      <c r="E438" s="404"/>
      <c r="F438" s="404"/>
      <c r="G438" s="404"/>
      <c r="H438" s="404"/>
      <c r="I438" s="404"/>
      <c r="J438" s="131"/>
      <c r="K438" s="131"/>
      <c r="L438" s="131"/>
    </row>
    <row r="439" spans="1:12" ht="15.75" customHeight="1">
      <c r="A439" s="130"/>
      <c r="B439" s="130"/>
      <c r="C439" s="404"/>
      <c r="D439" s="404"/>
      <c r="E439" s="404"/>
      <c r="F439" s="404"/>
      <c r="G439" s="404"/>
      <c r="H439" s="404"/>
      <c r="I439" s="404"/>
      <c r="J439" s="131"/>
      <c r="K439" s="131"/>
      <c r="L439" s="131"/>
    </row>
    <row r="440" spans="1:12" ht="15.75" customHeight="1">
      <c r="A440" s="130"/>
      <c r="B440" s="130"/>
      <c r="C440" s="404"/>
      <c r="D440" s="404"/>
      <c r="E440" s="404"/>
      <c r="F440" s="404"/>
      <c r="G440" s="404"/>
      <c r="H440" s="404"/>
      <c r="I440" s="404"/>
      <c r="J440" s="131"/>
      <c r="K440" s="131"/>
      <c r="L440" s="131"/>
    </row>
    <row r="441" spans="1:12" ht="15.75" customHeight="1">
      <c r="A441" s="130"/>
      <c r="B441" s="130"/>
      <c r="C441" s="404"/>
      <c r="D441" s="404"/>
      <c r="E441" s="404"/>
      <c r="F441" s="404"/>
      <c r="G441" s="404"/>
      <c r="H441" s="404"/>
      <c r="I441" s="404"/>
      <c r="J441" s="131"/>
      <c r="K441" s="131"/>
      <c r="L441" s="131"/>
    </row>
    <row r="442" spans="1:12" ht="15.75" customHeight="1">
      <c r="A442" s="130"/>
      <c r="B442" s="130"/>
      <c r="C442" s="404"/>
      <c r="D442" s="404"/>
      <c r="E442" s="404"/>
      <c r="F442" s="404"/>
      <c r="G442" s="404"/>
      <c r="H442" s="404"/>
      <c r="I442" s="404"/>
      <c r="J442" s="131"/>
      <c r="K442" s="131"/>
      <c r="L442" s="131"/>
    </row>
    <row r="443" spans="1:12" ht="15.75" customHeight="1">
      <c r="A443" s="130"/>
      <c r="B443" s="130"/>
      <c r="C443" s="404"/>
      <c r="D443" s="404"/>
      <c r="E443" s="404"/>
      <c r="F443" s="404"/>
      <c r="G443" s="404"/>
      <c r="H443" s="404"/>
      <c r="I443" s="404"/>
      <c r="J443" s="131"/>
      <c r="K443" s="131"/>
      <c r="L443" s="131"/>
    </row>
    <row r="444" spans="1:12" ht="15.75" customHeight="1">
      <c r="A444" s="130"/>
      <c r="B444" s="130"/>
      <c r="C444" s="404"/>
      <c r="D444" s="404"/>
      <c r="E444" s="404"/>
      <c r="F444" s="404"/>
      <c r="G444" s="404"/>
      <c r="H444" s="404"/>
      <c r="I444" s="404"/>
      <c r="J444" s="131"/>
      <c r="K444" s="131"/>
      <c r="L444" s="131"/>
    </row>
    <row r="445" spans="1:12" ht="15.75" customHeight="1">
      <c r="A445" s="130"/>
      <c r="B445" s="130"/>
      <c r="C445" s="404"/>
      <c r="D445" s="404"/>
      <c r="E445" s="404"/>
      <c r="F445" s="404"/>
      <c r="G445" s="404"/>
      <c r="H445" s="404"/>
      <c r="I445" s="404"/>
      <c r="J445" s="131"/>
      <c r="K445" s="131"/>
      <c r="L445" s="131"/>
    </row>
    <row r="446" spans="1:12" ht="15.75" customHeight="1">
      <c r="A446" s="130"/>
      <c r="B446" s="130"/>
      <c r="C446" s="404"/>
      <c r="D446" s="404"/>
      <c r="E446" s="404"/>
      <c r="F446" s="404"/>
      <c r="G446" s="404"/>
      <c r="H446" s="404"/>
      <c r="I446" s="404"/>
      <c r="J446" s="131"/>
      <c r="K446" s="131"/>
      <c r="L446" s="131"/>
    </row>
    <row r="447" spans="1:12" ht="15.75" customHeight="1">
      <c r="A447" s="130"/>
      <c r="B447" s="130"/>
      <c r="C447" s="404"/>
      <c r="D447" s="404"/>
      <c r="E447" s="404"/>
      <c r="F447" s="404"/>
      <c r="G447" s="404"/>
      <c r="H447" s="404"/>
      <c r="I447" s="404"/>
      <c r="J447" s="131"/>
      <c r="K447" s="131"/>
      <c r="L447" s="131"/>
    </row>
    <row r="448" spans="1:12" ht="15.75" customHeight="1">
      <c r="A448" s="130"/>
      <c r="B448" s="130"/>
      <c r="C448" s="404"/>
      <c r="D448" s="404"/>
      <c r="E448" s="404"/>
      <c r="F448" s="404"/>
      <c r="G448" s="404"/>
      <c r="H448" s="404"/>
      <c r="I448" s="404"/>
      <c r="J448" s="131"/>
      <c r="K448" s="131"/>
      <c r="L448" s="131"/>
    </row>
    <row r="449" spans="1:12" ht="15.75" customHeight="1">
      <c r="A449" s="130"/>
      <c r="B449" s="130"/>
      <c r="C449" s="404"/>
      <c r="D449" s="404"/>
      <c r="E449" s="404"/>
      <c r="F449" s="404"/>
      <c r="G449" s="404"/>
      <c r="H449" s="404"/>
      <c r="I449" s="404"/>
      <c r="J449" s="131"/>
      <c r="K449" s="131"/>
      <c r="L449" s="131"/>
    </row>
    <row r="450" spans="1:12" ht="15.75" customHeight="1">
      <c r="A450" s="130"/>
      <c r="B450" s="130"/>
      <c r="C450" s="404"/>
      <c r="D450" s="404"/>
      <c r="E450" s="404"/>
      <c r="F450" s="404"/>
      <c r="G450" s="404"/>
      <c r="H450" s="404"/>
      <c r="I450" s="404"/>
      <c r="J450" s="131"/>
      <c r="K450" s="131"/>
      <c r="L450" s="131"/>
    </row>
    <row r="451" spans="1:12" ht="15.75" customHeight="1">
      <c r="A451" s="130"/>
      <c r="B451" s="130"/>
      <c r="C451" s="404"/>
      <c r="D451" s="404"/>
      <c r="E451" s="404"/>
      <c r="F451" s="404"/>
      <c r="G451" s="404"/>
      <c r="H451" s="404"/>
      <c r="I451" s="404"/>
      <c r="J451" s="131"/>
      <c r="K451" s="131"/>
      <c r="L451" s="131"/>
    </row>
    <row r="452" spans="1:12" ht="15.75" customHeight="1">
      <c r="A452" s="130"/>
      <c r="B452" s="130"/>
      <c r="C452" s="404"/>
      <c r="D452" s="404"/>
      <c r="E452" s="404"/>
      <c r="F452" s="404"/>
      <c r="G452" s="404"/>
      <c r="H452" s="404"/>
      <c r="I452" s="404"/>
      <c r="J452" s="131"/>
      <c r="K452" s="131"/>
      <c r="L452" s="131"/>
    </row>
    <row r="453" spans="1:12" ht="15.75" customHeight="1">
      <c r="A453" s="130"/>
      <c r="B453" s="130"/>
      <c r="C453" s="404"/>
      <c r="D453" s="404"/>
      <c r="E453" s="404"/>
      <c r="F453" s="404"/>
      <c r="G453" s="404"/>
      <c r="H453" s="404"/>
      <c r="I453" s="404"/>
      <c r="J453" s="131"/>
      <c r="K453" s="131"/>
      <c r="L453" s="131"/>
    </row>
    <row r="454" spans="1:12" ht="15.75" customHeight="1">
      <c r="A454" s="130"/>
      <c r="B454" s="130"/>
      <c r="C454" s="404"/>
      <c r="D454" s="404"/>
      <c r="E454" s="404"/>
      <c r="F454" s="404"/>
      <c r="G454" s="404"/>
      <c r="H454" s="404"/>
      <c r="I454" s="404"/>
      <c r="J454" s="131"/>
      <c r="K454" s="131"/>
      <c r="L454" s="131"/>
    </row>
    <row r="455" spans="1:12" ht="15.75" customHeight="1">
      <c r="A455" s="130"/>
      <c r="B455" s="130"/>
      <c r="C455" s="404"/>
      <c r="D455" s="404"/>
      <c r="E455" s="404"/>
      <c r="F455" s="404"/>
      <c r="G455" s="404"/>
      <c r="H455" s="404"/>
      <c r="I455" s="404"/>
      <c r="J455" s="131"/>
      <c r="K455" s="131"/>
      <c r="L455" s="131"/>
    </row>
    <row r="456" spans="1:12" ht="15.75" customHeight="1">
      <c r="A456" s="130"/>
      <c r="B456" s="130"/>
      <c r="C456" s="404"/>
      <c r="D456" s="404"/>
      <c r="E456" s="404"/>
      <c r="F456" s="404"/>
      <c r="G456" s="404"/>
      <c r="H456" s="404"/>
      <c r="I456" s="404"/>
      <c r="J456" s="131"/>
      <c r="K456" s="131"/>
      <c r="L456" s="131"/>
    </row>
    <row r="457" spans="1:12" ht="15.75" customHeight="1">
      <c r="A457" s="130"/>
      <c r="B457" s="130"/>
      <c r="C457" s="404"/>
      <c r="D457" s="404"/>
      <c r="E457" s="404"/>
      <c r="F457" s="404"/>
      <c r="G457" s="404"/>
      <c r="H457" s="404"/>
      <c r="I457" s="404"/>
      <c r="J457" s="131"/>
      <c r="K457" s="131"/>
      <c r="L457" s="131"/>
    </row>
    <row r="458" spans="1:12" ht="15.75" customHeight="1">
      <c r="A458" s="130"/>
      <c r="B458" s="130"/>
      <c r="C458" s="404"/>
      <c r="D458" s="404"/>
      <c r="E458" s="404"/>
      <c r="F458" s="404"/>
      <c r="G458" s="404"/>
      <c r="H458" s="404"/>
      <c r="I458" s="404"/>
      <c r="J458" s="131"/>
      <c r="K458" s="131"/>
      <c r="L458" s="131"/>
    </row>
    <row r="459" spans="1:12" ht="15.75" customHeight="1">
      <c r="A459" s="130"/>
      <c r="B459" s="130"/>
      <c r="C459" s="404"/>
      <c r="D459" s="404"/>
      <c r="E459" s="404"/>
      <c r="F459" s="404"/>
      <c r="G459" s="404"/>
      <c r="H459" s="404"/>
      <c r="I459" s="404"/>
      <c r="J459" s="131"/>
      <c r="K459" s="131"/>
      <c r="L459" s="131"/>
    </row>
    <row r="460" spans="1:12" ht="15.75" customHeight="1">
      <c r="A460" s="130"/>
      <c r="B460" s="130"/>
      <c r="C460" s="404"/>
      <c r="D460" s="404"/>
      <c r="E460" s="404"/>
      <c r="F460" s="404"/>
      <c r="G460" s="404"/>
      <c r="H460" s="404"/>
      <c r="I460" s="404"/>
      <c r="J460" s="131"/>
      <c r="K460" s="131"/>
      <c r="L460" s="131"/>
    </row>
    <row r="461" spans="1:12" ht="15.75" customHeight="1">
      <c r="A461" s="130"/>
      <c r="B461" s="130"/>
      <c r="C461" s="404"/>
      <c r="D461" s="404"/>
      <c r="E461" s="404"/>
      <c r="F461" s="404"/>
      <c r="G461" s="404"/>
      <c r="H461" s="404"/>
      <c r="I461" s="404"/>
      <c r="J461" s="131"/>
      <c r="K461" s="131"/>
      <c r="L461" s="131"/>
    </row>
    <row r="462" spans="1:12" ht="15.75" customHeight="1">
      <c r="A462" s="130"/>
      <c r="B462" s="130"/>
      <c r="C462" s="404"/>
      <c r="D462" s="404"/>
      <c r="E462" s="404"/>
      <c r="F462" s="404"/>
      <c r="G462" s="404"/>
      <c r="H462" s="404"/>
      <c r="I462" s="404"/>
      <c r="J462" s="131"/>
      <c r="K462" s="131"/>
      <c r="L462" s="131"/>
    </row>
    <row r="463" spans="1:12" ht="15.75" customHeight="1">
      <c r="A463" s="130"/>
      <c r="B463" s="130"/>
      <c r="C463" s="404"/>
      <c r="D463" s="404"/>
      <c r="E463" s="404"/>
      <c r="F463" s="404"/>
      <c r="G463" s="404"/>
      <c r="H463" s="404"/>
      <c r="I463" s="404"/>
      <c r="J463" s="131"/>
      <c r="K463" s="131"/>
      <c r="L463" s="131"/>
    </row>
    <row r="464" spans="1:12" ht="15.75" customHeight="1">
      <c r="A464" s="130"/>
      <c r="B464" s="130"/>
      <c r="C464" s="404"/>
      <c r="D464" s="404"/>
      <c r="E464" s="404"/>
      <c r="F464" s="404"/>
      <c r="G464" s="404"/>
      <c r="H464" s="404"/>
      <c r="I464" s="404"/>
      <c r="J464" s="131"/>
      <c r="K464" s="131"/>
      <c r="L464" s="131"/>
    </row>
    <row r="465" spans="1:12" ht="15.75" customHeight="1">
      <c r="A465" s="130"/>
      <c r="B465" s="130"/>
      <c r="C465" s="404"/>
      <c r="D465" s="404"/>
      <c r="E465" s="404"/>
      <c r="F465" s="404"/>
      <c r="G465" s="404"/>
      <c r="H465" s="404"/>
      <c r="I465" s="404"/>
      <c r="J465" s="131"/>
      <c r="K465" s="131"/>
      <c r="L465" s="131"/>
    </row>
    <row r="466" spans="1:12" ht="15.75" customHeight="1">
      <c r="A466" s="130"/>
      <c r="B466" s="130"/>
      <c r="C466" s="404"/>
      <c r="D466" s="404"/>
      <c r="E466" s="404"/>
      <c r="F466" s="404"/>
      <c r="G466" s="404"/>
      <c r="H466" s="404"/>
      <c r="I466" s="404"/>
      <c r="J466" s="131"/>
      <c r="K466" s="131"/>
      <c r="L466" s="131"/>
    </row>
    <row r="467" spans="1:12" ht="15.75" customHeight="1">
      <c r="A467" s="130"/>
      <c r="B467" s="130"/>
      <c r="C467" s="404"/>
      <c r="D467" s="404"/>
      <c r="E467" s="404"/>
      <c r="F467" s="404"/>
      <c r="G467" s="404"/>
      <c r="H467" s="404"/>
      <c r="I467" s="404"/>
      <c r="J467" s="131"/>
      <c r="K467" s="131"/>
      <c r="L467" s="131"/>
    </row>
    <row r="468" spans="1:12" ht="15.75" customHeight="1">
      <c r="A468" s="130"/>
      <c r="B468" s="130"/>
      <c r="C468" s="404"/>
      <c r="D468" s="404"/>
      <c r="E468" s="404"/>
      <c r="F468" s="404"/>
      <c r="G468" s="404"/>
      <c r="H468" s="404"/>
      <c r="I468" s="404"/>
      <c r="J468" s="131"/>
      <c r="K468" s="131"/>
      <c r="L468" s="131"/>
    </row>
    <row r="469" spans="1:12" ht="15.75" customHeight="1">
      <c r="A469" s="130"/>
      <c r="B469" s="130"/>
      <c r="C469" s="404"/>
      <c r="D469" s="404"/>
      <c r="E469" s="404"/>
      <c r="F469" s="404"/>
      <c r="G469" s="404"/>
      <c r="H469" s="404"/>
      <c r="I469" s="404"/>
      <c r="J469" s="131"/>
      <c r="K469" s="131"/>
      <c r="L469" s="131"/>
    </row>
    <row r="470" spans="1:12" ht="15.75" customHeight="1">
      <c r="A470" s="130"/>
      <c r="B470" s="130"/>
      <c r="C470" s="404"/>
      <c r="D470" s="404"/>
      <c r="E470" s="404"/>
      <c r="F470" s="404"/>
      <c r="G470" s="404"/>
      <c r="H470" s="404"/>
      <c r="I470" s="404"/>
      <c r="J470" s="131"/>
      <c r="K470" s="131"/>
      <c r="L470" s="131"/>
    </row>
    <row r="471" spans="1:12" ht="15.75" customHeight="1">
      <c r="A471" s="130"/>
      <c r="B471" s="130"/>
      <c r="C471" s="404"/>
      <c r="D471" s="404"/>
      <c r="E471" s="404"/>
      <c r="F471" s="404"/>
      <c r="G471" s="404"/>
      <c r="H471" s="404"/>
      <c r="I471" s="404"/>
      <c r="J471" s="131"/>
      <c r="K471" s="131"/>
      <c r="L471" s="131"/>
    </row>
    <row r="472" spans="1:12" ht="15.75" customHeight="1">
      <c r="A472" s="130"/>
      <c r="B472" s="130"/>
      <c r="C472" s="404"/>
      <c r="D472" s="404"/>
      <c r="E472" s="404"/>
      <c r="F472" s="404"/>
      <c r="G472" s="404"/>
      <c r="H472" s="404"/>
      <c r="I472" s="404"/>
      <c r="J472" s="131"/>
      <c r="K472" s="131"/>
      <c r="L472" s="131"/>
    </row>
    <row r="473" spans="1:12" ht="15.75" customHeight="1">
      <c r="A473" s="130"/>
      <c r="B473" s="130"/>
      <c r="C473" s="404"/>
      <c r="D473" s="404"/>
      <c r="E473" s="404"/>
      <c r="F473" s="404"/>
      <c r="G473" s="404"/>
      <c r="H473" s="404"/>
      <c r="I473" s="404"/>
      <c r="J473" s="131"/>
      <c r="K473" s="131"/>
      <c r="L473" s="131"/>
    </row>
    <row r="474" spans="1:12" ht="15.75" customHeight="1">
      <c r="A474" s="130"/>
      <c r="B474" s="130"/>
      <c r="C474" s="404"/>
      <c r="D474" s="404"/>
      <c r="E474" s="404"/>
      <c r="F474" s="404"/>
      <c r="G474" s="404"/>
      <c r="H474" s="404"/>
      <c r="I474" s="404"/>
      <c r="J474" s="131"/>
      <c r="K474" s="131"/>
      <c r="L474" s="131"/>
    </row>
    <row r="475" spans="1:12" ht="15.75" customHeight="1">
      <c r="A475" s="130"/>
      <c r="B475" s="130"/>
      <c r="C475" s="404"/>
      <c r="D475" s="404"/>
      <c r="E475" s="404"/>
      <c r="F475" s="404"/>
      <c r="G475" s="404"/>
      <c r="H475" s="404"/>
      <c r="I475" s="404"/>
      <c r="J475" s="131"/>
      <c r="K475" s="131"/>
      <c r="L475" s="131"/>
    </row>
    <row r="476" spans="1:12" ht="15.75" customHeight="1">
      <c r="A476" s="130"/>
      <c r="B476" s="130"/>
      <c r="C476" s="404"/>
      <c r="D476" s="404"/>
      <c r="E476" s="404"/>
      <c r="F476" s="404"/>
      <c r="G476" s="404"/>
      <c r="H476" s="404"/>
      <c r="I476" s="404"/>
      <c r="J476" s="131"/>
      <c r="K476" s="131"/>
      <c r="L476" s="131"/>
    </row>
    <row r="477" spans="1:12" ht="15.75" customHeight="1">
      <c r="A477" s="130"/>
      <c r="B477" s="130"/>
      <c r="C477" s="404"/>
      <c r="D477" s="404"/>
      <c r="E477" s="404"/>
      <c r="F477" s="404"/>
      <c r="G477" s="404"/>
      <c r="H477" s="404"/>
      <c r="I477" s="404"/>
      <c r="J477" s="131"/>
      <c r="K477" s="131"/>
      <c r="L477" s="131"/>
    </row>
    <row r="478" spans="1:12" ht="15.75" customHeight="1">
      <c r="A478" s="130"/>
      <c r="B478" s="130"/>
      <c r="C478" s="404"/>
      <c r="D478" s="404"/>
      <c r="E478" s="404"/>
      <c r="F478" s="404"/>
      <c r="G478" s="404"/>
      <c r="H478" s="404"/>
      <c r="I478" s="404"/>
      <c r="J478" s="131"/>
      <c r="K478" s="131"/>
      <c r="L478" s="131"/>
    </row>
    <row r="479" spans="1:12" ht="15.75" customHeight="1">
      <c r="A479" s="130"/>
      <c r="B479" s="130"/>
      <c r="C479" s="404"/>
      <c r="D479" s="404"/>
      <c r="E479" s="404"/>
      <c r="F479" s="404"/>
      <c r="G479" s="404"/>
      <c r="H479" s="404"/>
      <c r="I479" s="404"/>
      <c r="J479" s="131"/>
      <c r="K479" s="131"/>
      <c r="L479" s="131"/>
    </row>
    <row r="480" spans="1:12" ht="15.75" customHeight="1">
      <c r="A480" s="130"/>
      <c r="B480" s="130"/>
      <c r="C480" s="404"/>
      <c r="D480" s="404"/>
      <c r="E480" s="404"/>
      <c r="F480" s="404"/>
      <c r="G480" s="404"/>
      <c r="H480" s="404"/>
      <c r="I480" s="404"/>
      <c r="J480" s="131"/>
      <c r="K480" s="131"/>
      <c r="L480" s="131"/>
    </row>
    <row r="481" spans="1:12" ht="15.75" customHeight="1">
      <c r="A481" s="130"/>
      <c r="B481" s="130"/>
      <c r="C481" s="404"/>
      <c r="D481" s="404"/>
      <c r="E481" s="404"/>
      <c r="F481" s="404"/>
      <c r="G481" s="404"/>
      <c r="H481" s="404"/>
      <c r="I481" s="404"/>
      <c r="J481" s="131"/>
      <c r="K481" s="131"/>
      <c r="L481" s="131"/>
    </row>
    <row r="482" spans="1:12" ht="15.75" customHeight="1">
      <c r="A482" s="130"/>
      <c r="B482" s="130"/>
      <c r="C482" s="404"/>
      <c r="D482" s="404"/>
      <c r="E482" s="404"/>
      <c r="F482" s="404"/>
      <c r="G482" s="404"/>
      <c r="H482" s="404"/>
      <c r="I482" s="404"/>
      <c r="J482" s="131"/>
      <c r="K482" s="131"/>
      <c r="L482" s="131"/>
    </row>
    <row r="483" spans="1:12" ht="15.75" customHeight="1">
      <c r="A483" s="130"/>
      <c r="B483" s="130"/>
      <c r="C483" s="404"/>
      <c r="D483" s="404"/>
      <c r="E483" s="404"/>
      <c r="F483" s="404"/>
      <c r="G483" s="404"/>
      <c r="H483" s="404"/>
      <c r="I483" s="404"/>
      <c r="J483" s="131"/>
      <c r="K483" s="131"/>
      <c r="L483" s="131"/>
    </row>
    <row r="484" spans="1:12" ht="15.75" customHeight="1">
      <c r="A484" s="130"/>
      <c r="B484" s="130"/>
      <c r="C484" s="404"/>
      <c r="D484" s="404"/>
      <c r="E484" s="404"/>
      <c r="F484" s="404"/>
      <c r="G484" s="404"/>
      <c r="H484" s="404"/>
      <c r="I484" s="404"/>
      <c r="J484" s="131"/>
      <c r="K484" s="131"/>
      <c r="L484" s="131"/>
    </row>
    <row r="485" spans="1:12" ht="15.75" customHeight="1">
      <c r="A485" s="130"/>
      <c r="B485" s="130"/>
      <c r="C485" s="404"/>
      <c r="D485" s="404"/>
      <c r="E485" s="404"/>
      <c r="F485" s="404"/>
      <c r="G485" s="404"/>
      <c r="H485" s="404"/>
      <c r="I485" s="404"/>
      <c r="J485" s="131"/>
      <c r="K485" s="131"/>
      <c r="L485" s="131"/>
    </row>
    <row r="486" spans="1:12" ht="15.75" customHeight="1">
      <c r="A486" s="130"/>
      <c r="B486" s="130"/>
      <c r="C486" s="404"/>
      <c r="D486" s="404"/>
      <c r="E486" s="404"/>
      <c r="F486" s="404"/>
      <c r="G486" s="404"/>
      <c r="H486" s="404"/>
      <c r="I486" s="404"/>
      <c r="J486" s="131"/>
      <c r="K486" s="131"/>
      <c r="L486" s="131"/>
    </row>
    <row r="487" spans="1:12" ht="15.75" customHeight="1">
      <c r="A487" s="130"/>
      <c r="B487" s="130"/>
      <c r="C487" s="404"/>
      <c r="D487" s="404"/>
      <c r="E487" s="404"/>
      <c r="F487" s="404"/>
      <c r="G487" s="404"/>
      <c r="H487" s="404"/>
      <c r="I487" s="404"/>
      <c r="J487" s="131"/>
      <c r="K487" s="131"/>
      <c r="L487" s="131"/>
    </row>
    <row r="488" spans="1:12" ht="15.75" customHeight="1">
      <c r="A488" s="130"/>
      <c r="B488" s="130"/>
      <c r="C488" s="404"/>
      <c r="D488" s="404"/>
      <c r="E488" s="404"/>
      <c r="F488" s="404"/>
      <c r="G488" s="404"/>
      <c r="H488" s="404"/>
      <c r="I488" s="404"/>
      <c r="J488" s="131"/>
      <c r="K488" s="131"/>
      <c r="L488" s="131"/>
    </row>
    <row r="489" spans="1:12" ht="15.75" customHeight="1">
      <c r="A489" s="130"/>
      <c r="B489" s="130"/>
      <c r="C489" s="404"/>
      <c r="D489" s="404"/>
      <c r="E489" s="404"/>
      <c r="F489" s="404"/>
      <c r="G489" s="404"/>
      <c r="H489" s="404"/>
      <c r="I489" s="404"/>
      <c r="J489" s="131"/>
      <c r="K489" s="131"/>
      <c r="L489" s="131"/>
    </row>
    <row r="490" spans="1:12" ht="15.75" customHeight="1">
      <c r="A490" s="130"/>
      <c r="B490" s="130"/>
      <c r="C490" s="404"/>
      <c r="D490" s="404"/>
      <c r="E490" s="404"/>
      <c r="F490" s="404"/>
      <c r="G490" s="404"/>
      <c r="H490" s="404"/>
      <c r="I490" s="404"/>
      <c r="J490" s="131"/>
      <c r="K490" s="131"/>
      <c r="L490" s="131"/>
    </row>
    <row r="491" spans="1:12" ht="15.75" customHeight="1">
      <c r="A491" s="130"/>
      <c r="B491" s="130"/>
      <c r="C491" s="404"/>
      <c r="D491" s="404"/>
      <c r="E491" s="404"/>
      <c r="F491" s="404"/>
      <c r="G491" s="404"/>
      <c r="H491" s="404"/>
      <c r="I491" s="404"/>
      <c r="J491" s="131"/>
      <c r="K491" s="131"/>
      <c r="L491" s="131"/>
    </row>
    <row r="492" spans="1:12" ht="15.75" customHeight="1">
      <c r="A492" s="130"/>
      <c r="B492" s="130"/>
      <c r="C492" s="404"/>
      <c r="D492" s="404"/>
      <c r="E492" s="404"/>
      <c r="F492" s="404"/>
      <c r="G492" s="404"/>
      <c r="H492" s="404"/>
      <c r="I492" s="404"/>
      <c r="J492" s="131"/>
      <c r="K492" s="131"/>
      <c r="L492" s="131"/>
    </row>
    <row r="493" spans="1:12" ht="15.75" customHeight="1">
      <c r="A493" s="130"/>
      <c r="B493" s="130"/>
      <c r="C493" s="404"/>
      <c r="D493" s="404"/>
      <c r="E493" s="404"/>
      <c r="F493" s="404"/>
      <c r="G493" s="404"/>
      <c r="H493" s="404"/>
      <c r="I493" s="404"/>
      <c r="J493" s="131"/>
      <c r="K493" s="131"/>
      <c r="L493" s="131"/>
    </row>
    <row r="494" spans="1:12" ht="15.75" customHeight="1">
      <c r="A494" s="130"/>
      <c r="B494" s="130"/>
      <c r="C494" s="404"/>
      <c r="D494" s="404"/>
      <c r="E494" s="404"/>
      <c r="F494" s="404"/>
      <c r="G494" s="404"/>
      <c r="H494" s="404"/>
      <c r="I494" s="404"/>
      <c r="J494" s="131"/>
      <c r="K494" s="131"/>
      <c r="L494" s="131"/>
    </row>
    <row r="495" spans="1:12" ht="15.75" customHeight="1">
      <c r="A495" s="130"/>
      <c r="B495" s="130"/>
      <c r="C495" s="404"/>
      <c r="D495" s="404"/>
      <c r="E495" s="404"/>
      <c r="F495" s="404"/>
      <c r="G495" s="404"/>
      <c r="H495" s="404"/>
      <c r="I495" s="404"/>
      <c r="J495" s="131"/>
      <c r="K495" s="131"/>
      <c r="L495" s="131"/>
    </row>
    <row r="496" spans="1:12" ht="15.75" customHeight="1">
      <c r="A496" s="130"/>
      <c r="B496" s="130"/>
      <c r="C496" s="404"/>
      <c r="D496" s="404"/>
      <c r="E496" s="404"/>
      <c r="F496" s="404"/>
      <c r="G496" s="404"/>
      <c r="H496" s="404"/>
      <c r="I496" s="404"/>
      <c r="J496" s="131"/>
      <c r="K496" s="131"/>
      <c r="L496" s="131"/>
    </row>
    <row r="497" spans="1:12" ht="15.75" customHeight="1">
      <c r="A497" s="130"/>
      <c r="B497" s="130"/>
      <c r="C497" s="404"/>
      <c r="D497" s="404"/>
      <c r="E497" s="404"/>
      <c r="F497" s="404"/>
      <c r="G497" s="404"/>
      <c r="H497" s="404"/>
      <c r="I497" s="404"/>
      <c r="J497" s="131"/>
      <c r="K497" s="131"/>
      <c r="L497" s="131"/>
    </row>
    <row r="498" spans="1:12" ht="15.75" customHeight="1">
      <c r="A498" s="130"/>
      <c r="B498" s="130"/>
      <c r="C498" s="404"/>
      <c r="D498" s="404"/>
      <c r="E498" s="404"/>
      <c r="F498" s="404"/>
      <c r="G498" s="404"/>
      <c r="H498" s="404"/>
      <c r="I498" s="404"/>
      <c r="J498" s="131"/>
      <c r="K498" s="131"/>
      <c r="L498" s="131"/>
    </row>
    <row r="499" spans="1:12" ht="15.75" customHeight="1">
      <c r="A499" s="130"/>
      <c r="B499" s="130"/>
      <c r="C499" s="404"/>
      <c r="D499" s="404"/>
      <c r="E499" s="404"/>
      <c r="F499" s="404"/>
      <c r="G499" s="404"/>
      <c r="H499" s="404"/>
      <c r="I499" s="404"/>
      <c r="J499" s="131"/>
      <c r="K499" s="131"/>
      <c r="L499" s="131"/>
    </row>
    <row r="500" spans="1:12" ht="15.75" customHeight="1">
      <c r="A500" s="130"/>
      <c r="B500" s="130"/>
      <c r="C500" s="404"/>
      <c r="D500" s="404"/>
      <c r="E500" s="404"/>
      <c r="F500" s="404"/>
      <c r="G500" s="404"/>
      <c r="H500" s="404"/>
      <c r="I500" s="404"/>
      <c r="J500" s="131"/>
      <c r="K500" s="131"/>
      <c r="L500" s="131"/>
    </row>
    <row r="501" spans="1:12" ht="15.75" customHeight="1">
      <c r="A501" s="130"/>
      <c r="B501" s="130"/>
      <c r="C501" s="404"/>
      <c r="D501" s="404"/>
      <c r="E501" s="404"/>
      <c r="F501" s="404"/>
      <c r="G501" s="404"/>
      <c r="H501" s="404"/>
      <c r="I501" s="404"/>
      <c r="J501" s="131"/>
      <c r="K501" s="131"/>
      <c r="L501" s="131"/>
    </row>
    <row r="502" spans="1:12" ht="15.75" customHeight="1">
      <c r="A502" s="130"/>
      <c r="B502" s="130"/>
      <c r="C502" s="404"/>
      <c r="D502" s="404"/>
      <c r="E502" s="404"/>
      <c r="F502" s="404"/>
      <c r="G502" s="404"/>
      <c r="H502" s="404"/>
      <c r="I502" s="404"/>
      <c r="J502" s="131"/>
      <c r="K502" s="131"/>
      <c r="L502" s="131"/>
    </row>
    <row r="503" spans="1:12" ht="15.75" customHeight="1">
      <c r="A503" s="130"/>
      <c r="B503" s="130"/>
      <c r="C503" s="404"/>
      <c r="D503" s="404"/>
      <c r="E503" s="404"/>
      <c r="F503" s="404"/>
      <c r="G503" s="404"/>
      <c r="H503" s="404"/>
      <c r="I503" s="404"/>
      <c r="J503" s="131"/>
      <c r="K503" s="131"/>
      <c r="L503" s="131"/>
    </row>
    <row r="504" spans="1:12" ht="15.75" customHeight="1">
      <c r="A504" s="130"/>
      <c r="B504" s="130"/>
      <c r="C504" s="404"/>
      <c r="D504" s="404"/>
      <c r="E504" s="404"/>
      <c r="F504" s="404"/>
      <c r="G504" s="404"/>
      <c r="H504" s="404"/>
      <c r="I504" s="404"/>
      <c r="J504" s="131"/>
      <c r="K504" s="131"/>
      <c r="L504" s="131"/>
    </row>
    <row r="505" spans="1:12" ht="15.75" customHeight="1">
      <c r="A505" s="130"/>
      <c r="B505" s="130"/>
      <c r="C505" s="404"/>
      <c r="D505" s="404"/>
      <c r="E505" s="404"/>
      <c r="F505" s="404"/>
      <c r="G505" s="404"/>
      <c r="H505" s="404"/>
      <c r="I505" s="404"/>
      <c r="J505" s="131"/>
      <c r="K505" s="131"/>
      <c r="L505" s="131"/>
    </row>
    <row r="506" spans="1:12" ht="15.75" customHeight="1">
      <c r="A506" s="130"/>
      <c r="B506" s="130"/>
      <c r="C506" s="404"/>
      <c r="D506" s="404"/>
      <c r="E506" s="404"/>
      <c r="F506" s="404"/>
      <c r="G506" s="404"/>
      <c r="H506" s="404"/>
      <c r="I506" s="404"/>
      <c r="J506" s="131"/>
      <c r="K506" s="131"/>
      <c r="L506" s="131"/>
    </row>
    <row r="507" spans="1:12" ht="15.75" customHeight="1">
      <c r="A507" s="130"/>
      <c r="B507" s="130"/>
      <c r="C507" s="404"/>
      <c r="D507" s="404"/>
      <c r="E507" s="404"/>
      <c r="F507" s="404"/>
      <c r="G507" s="404"/>
      <c r="H507" s="404"/>
      <c r="I507" s="404"/>
      <c r="J507" s="131"/>
      <c r="K507" s="131"/>
      <c r="L507" s="131"/>
    </row>
    <row r="508" spans="1:12" ht="15.75" customHeight="1">
      <c r="A508" s="130"/>
      <c r="B508" s="130"/>
      <c r="C508" s="404"/>
      <c r="D508" s="404"/>
      <c r="E508" s="404"/>
      <c r="F508" s="404"/>
      <c r="G508" s="404"/>
      <c r="H508" s="404"/>
      <c r="I508" s="404"/>
      <c r="J508" s="131"/>
      <c r="K508" s="131"/>
      <c r="L508" s="131"/>
    </row>
    <row r="509" spans="1:12" ht="15.75" customHeight="1">
      <c r="A509" s="130"/>
      <c r="B509" s="130"/>
      <c r="C509" s="404"/>
      <c r="D509" s="404"/>
      <c r="E509" s="404"/>
      <c r="F509" s="404"/>
      <c r="G509" s="404"/>
      <c r="H509" s="404"/>
      <c r="I509" s="404"/>
      <c r="J509" s="131"/>
      <c r="K509" s="131"/>
      <c r="L509" s="131"/>
    </row>
    <row r="510" spans="1:12" ht="15.75" customHeight="1">
      <c r="A510" s="130"/>
      <c r="B510" s="130"/>
      <c r="C510" s="404"/>
      <c r="D510" s="404"/>
      <c r="E510" s="404"/>
      <c r="F510" s="404"/>
      <c r="G510" s="404"/>
      <c r="H510" s="404"/>
      <c r="I510" s="404"/>
      <c r="J510" s="131"/>
      <c r="K510" s="131"/>
      <c r="L510" s="131"/>
    </row>
    <row r="511" spans="1:12" ht="15.75" customHeight="1">
      <c r="A511" s="130"/>
      <c r="B511" s="130"/>
      <c r="C511" s="404"/>
      <c r="D511" s="404"/>
      <c r="E511" s="404"/>
      <c r="F511" s="404"/>
      <c r="G511" s="404"/>
      <c r="H511" s="404"/>
      <c r="I511" s="404"/>
      <c r="J511" s="131"/>
      <c r="K511" s="131"/>
      <c r="L511" s="131"/>
    </row>
    <row r="512" spans="1:12" ht="15.75" customHeight="1">
      <c r="A512" s="130"/>
      <c r="B512" s="130"/>
      <c r="C512" s="404"/>
      <c r="D512" s="404"/>
      <c r="E512" s="404"/>
      <c r="F512" s="404"/>
      <c r="G512" s="404"/>
      <c r="H512" s="404"/>
      <c r="I512" s="404"/>
      <c r="J512" s="131"/>
      <c r="K512" s="131"/>
      <c r="L512" s="131"/>
    </row>
    <row r="513" spans="1:12" ht="15.75" customHeight="1">
      <c r="A513" s="130"/>
      <c r="B513" s="130"/>
      <c r="C513" s="404"/>
      <c r="D513" s="404"/>
      <c r="E513" s="404"/>
      <c r="F513" s="404"/>
      <c r="G513" s="404"/>
      <c r="H513" s="404"/>
      <c r="I513" s="404"/>
      <c r="J513" s="131"/>
      <c r="K513" s="131"/>
      <c r="L513" s="131"/>
    </row>
    <row r="514" spans="1:12" ht="15.75" customHeight="1">
      <c r="A514" s="130"/>
      <c r="B514" s="130"/>
      <c r="C514" s="404"/>
      <c r="D514" s="404"/>
      <c r="E514" s="404"/>
      <c r="F514" s="404"/>
      <c r="G514" s="404"/>
      <c r="H514" s="404"/>
      <c r="I514" s="404"/>
      <c r="J514" s="131"/>
      <c r="K514" s="131"/>
      <c r="L514" s="131"/>
    </row>
    <row r="515" spans="1:12" ht="15.75" customHeight="1">
      <c r="A515" s="130"/>
      <c r="B515" s="130"/>
      <c r="C515" s="404"/>
      <c r="D515" s="404"/>
      <c r="E515" s="404"/>
      <c r="F515" s="404"/>
      <c r="G515" s="404"/>
      <c r="H515" s="404"/>
      <c r="I515" s="404"/>
      <c r="J515" s="131"/>
      <c r="K515" s="131"/>
      <c r="L515" s="131"/>
    </row>
    <row r="516" spans="1:12" ht="15.75" customHeight="1">
      <c r="A516" s="130"/>
      <c r="B516" s="130"/>
      <c r="C516" s="404"/>
      <c r="D516" s="404"/>
      <c r="E516" s="404"/>
      <c r="F516" s="404"/>
      <c r="G516" s="404"/>
      <c r="H516" s="404"/>
      <c r="I516" s="404"/>
      <c r="J516" s="131"/>
      <c r="K516" s="131"/>
      <c r="L516" s="131"/>
    </row>
    <row r="517" spans="1:12" ht="15.75" customHeight="1">
      <c r="A517" s="130"/>
      <c r="B517" s="130"/>
      <c r="C517" s="404"/>
      <c r="D517" s="404"/>
      <c r="E517" s="404"/>
      <c r="F517" s="404"/>
      <c r="G517" s="404"/>
      <c r="H517" s="404"/>
      <c r="I517" s="404"/>
      <c r="J517" s="131"/>
      <c r="K517" s="131"/>
      <c r="L517" s="131"/>
    </row>
    <row r="518" spans="1:12" ht="15.75" customHeight="1">
      <c r="A518" s="130"/>
      <c r="B518" s="130"/>
      <c r="C518" s="404"/>
      <c r="D518" s="404"/>
      <c r="E518" s="404"/>
      <c r="F518" s="404"/>
      <c r="G518" s="404"/>
      <c r="H518" s="404"/>
      <c r="I518" s="404"/>
      <c r="J518" s="131"/>
      <c r="K518" s="131"/>
      <c r="L518" s="131"/>
    </row>
    <row r="519" spans="1:12" ht="15.75" customHeight="1">
      <c r="A519" s="130"/>
      <c r="B519" s="130"/>
      <c r="C519" s="404"/>
      <c r="D519" s="404"/>
      <c r="E519" s="404"/>
      <c r="F519" s="404"/>
      <c r="G519" s="404"/>
      <c r="H519" s="404"/>
      <c r="I519" s="404"/>
      <c r="J519" s="131"/>
      <c r="K519" s="131"/>
      <c r="L519" s="131"/>
    </row>
    <row r="520" spans="1:12" ht="15.75" customHeight="1">
      <c r="A520" s="130"/>
      <c r="B520" s="130"/>
      <c r="C520" s="404"/>
      <c r="D520" s="404"/>
      <c r="E520" s="404"/>
      <c r="F520" s="404"/>
      <c r="G520" s="404"/>
      <c r="H520" s="404"/>
      <c r="I520" s="404"/>
      <c r="J520" s="131"/>
      <c r="K520" s="131"/>
      <c r="L520" s="131"/>
    </row>
    <row r="521" spans="1:12" ht="15.75" customHeight="1">
      <c r="A521" s="130"/>
      <c r="B521" s="130"/>
      <c r="C521" s="404"/>
      <c r="D521" s="404"/>
      <c r="E521" s="404"/>
      <c r="F521" s="404"/>
      <c r="G521" s="404"/>
      <c r="H521" s="404"/>
      <c r="I521" s="404"/>
      <c r="J521" s="131"/>
      <c r="K521" s="131"/>
      <c r="L521" s="131"/>
    </row>
    <row r="522" spans="1:12" ht="15.75" customHeight="1">
      <c r="A522" s="130"/>
      <c r="B522" s="130"/>
      <c r="C522" s="404"/>
      <c r="D522" s="404"/>
      <c r="E522" s="404"/>
      <c r="F522" s="404"/>
      <c r="G522" s="404"/>
      <c r="H522" s="404"/>
      <c r="I522" s="404"/>
      <c r="J522" s="131"/>
      <c r="K522" s="131"/>
      <c r="L522" s="131"/>
    </row>
    <row r="523" spans="1:12" ht="15.75" customHeight="1">
      <c r="A523" s="130"/>
      <c r="B523" s="130"/>
      <c r="C523" s="404"/>
      <c r="D523" s="404"/>
      <c r="E523" s="404"/>
      <c r="F523" s="404"/>
      <c r="G523" s="404"/>
      <c r="H523" s="404"/>
      <c r="I523" s="404"/>
      <c r="J523" s="131"/>
      <c r="K523" s="131"/>
      <c r="L523" s="131"/>
    </row>
    <row r="524" spans="1:12" ht="15.75" customHeight="1">
      <c r="A524" s="130"/>
      <c r="B524" s="130"/>
      <c r="C524" s="404"/>
      <c r="D524" s="404"/>
      <c r="E524" s="404"/>
      <c r="F524" s="404"/>
      <c r="G524" s="404"/>
      <c r="H524" s="404"/>
      <c r="I524" s="404"/>
      <c r="J524" s="131"/>
      <c r="K524" s="131"/>
      <c r="L524" s="131"/>
    </row>
    <row r="525" spans="1:12" ht="15.75" customHeight="1">
      <c r="A525" s="130"/>
      <c r="B525" s="130"/>
      <c r="C525" s="404"/>
      <c r="D525" s="404"/>
      <c r="E525" s="404"/>
      <c r="F525" s="404"/>
      <c r="G525" s="404"/>
      <c r="H525" s="404"/>
      <c r="I525" s="404"/>
      <c r="J525" s="131"/>
      <c r="K525" s="131"/>
      <c r="L525" s="131"/>
    </row>
    <row r="526" spans="1:12" ht="15.75" customHeight="1">
      <c r="A526" s="130"/>
      <c r="B526" s="130"/>
      <c r="C526" s="404"/>
      <c r="D526" s="404"/>
      <c r="E526" s="404"/>
      <c r="F526" s="404"/>
      <c r="G526" s="404"/>
      <c r="H526" s="404"/>
      <c r="I526" s="404"/>
      <c r="J526" s="131"/>
      <c r="K526" s="131"/>
      <c r="L526" s="131"/>
    </row>
    <row r="527" spans="1:12" ht="15.75" customHeight="1">
      <c r="A527" s="130"/>
      <c r="B527" s="130"/>
      <c r="C527" s="404"/>
      <c r="D527" s="404"/>
      <c r="E527" s="404"/>
      <c r="F527" s="404"/>
      <c r="G527" s="404"/>
      <c r="H527" s="404"/>
      <c r="I527" s="404"/>
      <c r="J527" s="131"/>
      <c r="K527" s="131"/>
      <c r="L527" s="131"/>
    </row>
    <row r="528" spans="1:12" ht="15.75" customHeight="1">
      <c r="A528" s="130"/>
      <c r="B528" s="130"/>
      <c r="C528" s="404"/>
      <c r="D528" s="404"/>
      <c r="E528" s="404"/>
      <c r="F528" s="404"/>
      <c r="G528" s="404"/>
      <c r="H528" s="404"/>
      <c r="I528" s="404"/>
      <c r="J528" s="131"/>
      <c r="K528" s="131"/>
      <c r="L528" s="131"/>
    </row>
    <row r="529" spans="1:12" ht="15.75" customHeight="1">
      <c r="A529" s="130"/>
      <c r="B529" s="130"/>
      <c r="C529" s="404"/>
      <c r="D529" s="404"/>
      <c r="E529" s="404"/>
      <c r="F529" s="404"/>
      <c r="G529" s="404"/>
      <c r="H529" s="404"/>
      <c r="I529" s="404"/>
      <c r="J529" s="131"/>
      <c r="K529" s="131"/>
      <c r="L529" s="131"/>
    </row>
    <row r="530" spans="1:12" ht="15.75" customHeight="1">
      <c r="A530" s="130"/>
      <c r="B530" s="130"/>
      <c r="C530" s="404"/>
      <c r="D530" s="404"/>
      <c r="E530" s="404"/>
      <c r="F530" s="404"/>
      <c r="G530" s="404"/>
      <c r="H530" s="404"/>
      <c r="I530" s="404"/>
      <c r="J530" s="131"/>
      <c r="K530" s="131"/>
      <c r="L530" s="131"/>
    </row>
    <row r="531" spans="1:12" ht="15.75" customHeight="1">
      <c r="A531" s="130"/>
      <c r="B531" s="130"/>
      <c r="C531" s="404"/>
      <c r="D531" s="404"/>
      <c r="E531" s="404"/>
      <c r="F531" s="404"/>
      <c r="G531" s="404"/>
      <c r="H531" s="404"/>
      <c r="I531" s="404"/>
      <c r="J531" s="131"/>
      <c r="K531" s="131"/>
      <c r="L531" s="131"/>
    </row>
    <row r="532" spans="1:12" ht="15.75" customHeight="1">
      <c r="A532" s="130"/>
      <c r="B532" s="130"/>
      <c r="C532" s="404"/>
      <c r="D532" s="404"/>
      <c r="E532" s="404"/>
      <c r="F532" s="404"/>
      <c r="G532" s="404"/>
      <c r="H532" s="404"/>
      <c r="I532" s="404"/>
      <c r="J532" s="131"/>
      <c r="K532" s="131"/>
      <c r="L532" s="131"/>
    </row>
    <row r="533" spans="1:12" ht="15.75" customHeight="1">
      <c r="A533" s="130"/>
      <c r="B533" s="130"/>
      <c r="C533" s="404"/>
      <c r="D533" s="404"/>
      <c r="E533" s="404"/>
      <c r="F533" s="404"/>
      <c r="G533" s="404"/>
      <c r="H533" s="404"/>
      <c r="I533" s="404"/>
      <c r="J533" s="131"/>
      <c r="K533" s="131"/>
      <c r="L533" s="131"/>
    </row>
    <row r="534" spans="1:12" ht="15.75" customHeight="1">
      <c r="A534" s="130"/>
      <c r="B534" s="130"/>
      <c r="C534" s="404"/>
      <c r="D534" s="404"/>
      <c r="E534" s="404"/>
      <c r="F534" s="404"/>
      <c r="G534" s="404"/>
      <c r="H534" s="404"/>
      <c r="I534" s="404"/>
      <c r="J534" s="131"/>
      <c r="K534" s="131"/>
      <c r="L534" s="131"/>
    </row>
    <row r="535" spans="1:12" ht="15.75" customHeight="1">
      <c r="A535" s="130"/>
      <c r="B535" s="130"/>
      <c r="C535" s="404"/>
      <c r="D535" s="404"/>
      <c r="E535" s="404"/>
      <c r="F535" s="404"/>
      <c r="G535" s="404"/>
      <c r="H535" s="404"/>
      <c r="I535" s="404"/>
      <c r="J535" s="131"/>
      <c r="K535" s="131"/>
      <c r="L535" s="131"/>
    </row>
    <row r="536" spans="1:12" ht="15.75" customHeight="1">
      <c r="A536" s="130"/>
      <c r="B536" s="130"/>
      <c r="C536" s="404"/>
      <c r="D536" s="404"/>
      <c r="E536" s="404"/>
      <c r="F536" s="404"/>
      <c r="G536" s="404"/>
      <c r="H536" s="404"/>
      <c r="I536" s="404"/>
      <c r="J536" s="131"/>
      <c r="K536" s="131"/>
      <c r="L536" s="131"/>
    </row>
    <row r="537" spans="1:12" ht="15.75" customHeight="1">
      <c r="A537" s="130"/>
      <c r="B537" s="130"/>
      <c r="C537" s="404"/>
      <c r="D537" s="404"/>
      <c r="E537" s="404"/>
      <c r="F537" s="404"/>
      <c r="G537" s="404"/>
      <c r="H537" s="404"/>
      <c r="I537" s="404"/>
      <c r="J537" s="131"/>
      <c r="K537" s="131"/>
      <c r="L537" s="131"/>
    </row>
    <row r="538" spans="1:12" ht="15.75" customHeight="1">
      <c r="A538" s="130"/>
      <c r="B538" s="130"/>
      <c r="C538" s="404"/>
      <c r="D538" s="404"/>
      <c r="E538" s="404"/>
      <c r="F538" s="404"/>
      <c r="G538" s="404"/>
      <c r="H538" s="404"/>
      <c r="I538" s="404"/>
      <c r="J538" s="131"/>
      <c r="K538" s="131"/>
      <c r="L538" s="131"/>
    </row>
    <row r="539" spans="1:12" ht="15.75" customHeight="1">
      <c r="A539" s="130"/>
      <c r="B539" s="130"/>
      <c r="C539" s="404"/>
      <c r="D539" s="404"/>
      <c r="E539" s="404"/>
      <c r="F539" s="404"/>
      <c r="G539" s="404"/>
      <c r="H539" s="404"/>
      <c r="I539" s="404"/>
      <c r="J539" s="131"/>
      <c r="K539" s="131"/>
      <c r="L539" s="131"/>
    </row>
    <row r="540" spans="1:12" ht="15.75" customHeight="1">
      <c r="A540" s="130"/>
      <c r="B540" s="130"/>
      <c r="C540" s="404"/>
      <c r="D540" s="404"/>
      <c r="E540" s="404"/>
      <c r="F540" s="404"/>
      <c r="G540" s="404"/>
      <c r="H540" s="404"/>
      <c r="I540" s="404"/>
      <c r="J540" s="131"/>
      <c r="K540" s="131"/>
      <c r="L540" s="131"/>
    </row>
    <row r="541" spans="1:12" ht="15.75" customHeight="1">
      <c r="A541" s="130"/>
      <c r="B541" s="130"/>
      <c r="C541" s="404"/>
      <c r="D541" s="404"/>
      <c r="E541" s="404"/>
      <c r="F541" s="404"/>
      <c r="G541" s="404"/>
      <c r="H541" s="404"/>
      <c r="I541" s="404"/>
      <c r="J541" s="131"/>
      <c r="K541" s="131"/>
      <c r="L541" s="131"/>
    </row>
    <row r="542" spans="1:12" ht="15.75" customHeight="1">
      <c r="A542" s="130"/>
      <c r="B542" s="130"/>
      <c r="C542" s="404"/>
      <c r="D542" s="404"/>
      <c r="E542" s="404"/>
      <c r="F542" s="404"/>
      <c r="G542" s="404"/>
      <c r="H542" s="404"/>
      <c r="I542" s="404"/>
      <c r="J542" s="131"/>
      <c r="K542" s="131"/>
      <c r="L542" s="131"/>
    </row>
    <row r="543" spans="1:12" ht="15.75" customHeight="1">
      <c r="A543" s="130"/>
      <c r="B543" s="130"/>
      <c r="C543" s="404"/>
      <c r="D543" s="404"/>
      <c r="E543" s="404"/>
      <c r="F543" s="404"/>
      <c r="G543" s="404"/>
      <c r="H543" s="404"/>
      <c r="I543" s="404"/>
      <c r="J543" s="131"/>
      <c r="K543" s="131"/>
      <c r="L543" s="131"/>
    </row>
    <row r="544" spans="1:12" ht="15.75" customHeight="1">
      <c r="A544" s="130"/>
      <c r="B544" s="130"/>
      <c r="C544" s="404"/>
      <c r="D544" s="404"/>
      <c r="E544" s="404"/>
      <c r="F544" s="404"/>
      <c r="G544" s="404"/>
      <c r="H544" s="404"/>
      <c r="I544" s="404"/>
      <c r="J544" s="131"/>
      <c r="K544" s="131"/>
      <c r="L544" s="131"/>
    </row>
    <row r="545" spans="1:12" ht="15.75" customHeight="1">
      <c r="A545" s="130"/>
      <c r="B545" s="130"/>
      <c r="C545" s="404"/>
      <c r="D545" s="404"/>
      <c r="E545" s="404"/>
      <c r="F545" s="404"/>
      <c r="G545" s="404"/>
      <c r="H545" s="404"/>
      <c r="I545" s="404"/>
      <c r="J545" s="131"/>
      <c r="K545" s="131"/>
      <c r="L545" s="131"/>
    </row>
    <row r="546" spans="1:12" ht="15.75" customHeight="1">
      <c r="A546" s="130"/>
      <c r="B546" s="130"/>
      <c r="C546" s="404"/>
      <c r="D546" s="404"/>
      <c r="E546" s="404"/>
      <c r="F546" s="404"/>
      <c r="G546" s="404"/>
      <c r="H546" s="404"/>
      <c r="I546" s="404"/>
      <c r="J546" s="131"/>
      <c r="K546" s="131"/>
      <c r="L546" s="131"/>
    </row>
    <row r="547" spans="1:12" ht="15.75" customHeight="1">
      <c r="A547" s="130"/>
      <c r="B547" s="130"/>
      <c r="C547" s="404"/>
      <c r="D547" s="404"/>
      <c r="E547" s="404"/>
      <c r="F547" s="404"/>
      <c r="G547" s="404"/>
      <c r="H547" s="404"/>
      <c r="I547" s="404"/>
      <c r="J547" s="131"/>
      <c r="K547" s="131"/>
      <c r="L547" s="131"/>
    </row>
    <row r="548" spans="1:12" ht="15.75" customHeight="1">
      <c r="A548" s="130"/>
      <c r="B548" s="130"/>
      <c r="C548" s="404"/>
      <c r="D548" s="404"/>
      <c r="E548" s="404"/>
      <c r="F548" s="404"/>
      <c r="G548" s="404"/>
      <c r="H548" s="404"/>
      <c r="I548" s="404"/>
      <c r="J548" s="131"/>
      <c r="K548" s="131"/>
      <c r="L548" s="131"/>
    </row>
    <row r="549" spans="1:12" ht="15.75" customHeight="1">
      <c r="A549" s="130"/>
      <c r="B549" s="130"/>
      <c r="C549" s="404"/>
      <c r="D549" s="404"/>
      <c r="E549" s="404"/>
      <c r="F549" s="404"/>
      <c r="G549" s="404"/>
      <c r="H549" s="404"/>
      <c r="I549" s="404"/>
      <c r="J549" s="131"/>
      <c r="K549" s="131"/>
      <c r="L549" s="131"/>
    </row>
    <row r="550" spans="1:12" ht="15.75" customHeight="1">
      <c r="A550" s="130"/>
      <c r="B550" s="130"/>
      <c r="C550" s="404"/>
      <c r="D550" s="404"/>
      <c r="E550" s="404"/>
      <c r="F550" s="404"/>
      <c r="G550" s="404"/>
      <c r="H550" s="404"/>
      <c r="I550" s="404"/>
      <c r="J550" s="131"/>
      <c r="K550" s="131"/>
      <c r="L550" s="131"/>
    </row>
    <row r="551" spans="1:12" ht="15.75" customHeight="1">
      <c r="A551" s="130"/>
      <c r="B551" s="130"/>
      <c r="C551" s="404"/>
      <c r="D551" s="404"/>
      <c r="E551" s="404"/>
      <c r="F551" s="404"/>
      <c r="G551" s="404"/>
      <c r="H551" s="404"/>
      <c r="I551" s="404"/>
      <c r="J551" s="131"/>
      <c r="K551" s="131"/>
      <c r="L551" s="131"/>
    </row>
    <row r="552" spans="1:12" ht="15.75" customHeight="1">
      <c r="A552" s="130"/>
      <c r="B552" s="130"/>
      <c r="C552" s="404"/>
      <c r="D552" s="404"/>
      <c r="E552" s="404"/>
      <c r="F552" s="404"/>
      <c r="G552" s="404"/>
      <c r="H552" s="404"/>
      <c r="I552" s="404"/>
      <c r="J552" s="131"/>
      <c r="K552" s="131"/>
      <c r="L552" s="131"/>
    </row>
    <row r="553" spans="1:12" ht="15.75" customHeight="1">
      <c r="A553" s="130"/>
      <c r="B553" s="130"/>
      <c r="C553" s="404"/>
      <c r="D553" s="404"/>
      <c r="E553" s="404"/>
      <c r="F553" s="404"/>
      <c r="G553" s="404"/>
      <c r="H553" s="404"/>
      <c r="I553" s="404"/>
      <c r="J553" s="131"/>
      <c r="K553" s="131"/>
      <c r="L553" s="131"/>
    </row>
    <row r="554" spans="1:12" ht="15.75" customHeight="1">
      <c r="A554" s="130"/>
      <c r="B554" s="130"/>
      <c r="C554" s="404"/>
      <c r="D554" s="404"/>
      <c r="E554" s="404"/>
      <c r="F554" s="404"/>
      <c r="G554" s="404"/>
      <c r="H554" s="404"/>
      <c r="I554" s="404"/>
      <c r="J554" s="131"/>
      <c r="K554" s="131"/>
      <c r="L554" s="131"/>
    </row>
    <row r="555" spans="1:12" ht="15.75" customHeight="1">
      <c r="A555" s="130"/>
      <c r="B555" s="130"/>
      <c r="C555" s="404"/>
      <c r="D555" s="404"/>
      <c r="E555" s="404"/>
      <c r="F555" s="404"/>
      <c r="G555" s="404"/>
      <c r="H555" s="404"/>
      <c r="I555" s="404"/>
      <c r="J555" s="131"/>
      <c r="K555" s="131"/>
      <c r="L555" s="131"/>
    </row>
    <row r="556" spans="1:12" ht="15.75" customHeight="1">
      <c r="A556" s="130"/>
      <c r="B556" s="130"/>
      <c r="C556" s="404"/>
      <c r="D556" s="404"/>
      <c r="E556" s="404"/>
      <c r="F556" s="404"/>
      <c r="G556" s="404"/>
      <c r="H556" s="404"/>
      <c r="I556" s="404"/>
      <c r="J556" s="131"/>
      <c r="K556" s="131"/>
      <c r="L556" s="131"/>
    </row>
    <row r="557" spans="1:12" ht="15.75" customHeight="1">
      <c r="A557" s="130"/>
      <c r="B557" s="130"/>
      <c r="C557" s="404"/>
      <c r="D557" s="404"/>
      <c r="E557" s="404"/>
      <c r="F557" s="404"/>
      <c r="G557" s="404"/>
      <c r="H557" s="404"/>
      <c r="I557" s="404"/>
      <c r="J557" s="131"/>
      <c r="K557" s="131"/>
      <c r="L557" s="131"/>
    </row>
    <row r="558" spans="1:12" ht="15.75" customHeight="1">
      <c r="A558" s="130"/>
      <c r="B558" s="130"/>
      <c r="C558" s="404"/>
      <c r="D558" s="404"/>
      <c r="E558" s="404"/>
      <c r="F558" s="404"/>
      <c r="G558" s="404"/>
      <c r="H558" s="404"/>
      <c r="I558" s="404"/>
      <c r="J558" s="131"/>
      <c r="K558" s="131"/>
      <c r="L558" s="131"/>
    </row>
    <row r="559" spans="1:12" ht="15.75" customHeight="1">
      <c r="A559" s="130"/>
      <c r="B559" s="130"/>
      <c r="C559" s="404"/>
      <c r="D559" s="404"/>
      <c r="E559" s="404"/>
      <c r="F559" s="404"/>
      <c r="G559" s="404"/>
      <c r="H559" s="404"/>
      <c r="I559" s="404"/>
      <c r="J559" s="131"/>
      <c r="K559" s="131"/>
      <c r="L559" s="131"/>
    </row>
    <row r="560" spans="1:12" ht="15.75" customHeight="1">
      <c r="A560" s="130"/>
      <c r="B560" s="130"/>
      <c r="C560" s="404"/>
      <c r="D560" s="404"/>
      <c r="E560" s="404"/>
      <c r="F560" s="404"/>
      <c r="G560" s="404"/>
      <c r="H560" s="404"/>
      <c r="I560" s="404"/>
      <c r="J560" s="131"/>
      <c r="K560" s="131"/>
      <c r="L560" s="131"/>
    </row>
    <row r="561" spans="1:12" ht="15.75" customHeight="1">
      <c r="A561" s="130"/>
      <c r="B561" s="130"/>
      <c r="C561" s="404"/>
      <c r="D561" s="404"/>
      <c r="E561" s="404"/>
      <c r="F561" s="404"/>
      <c r="G561" s="404"/>
      <c r="H561" s="404"/>
      <c r="I561" s="404"/>
      <c r="J561" s="131"/>
      <c r="K561" s="131"/>
      <c r="L561" s="131"/>
    </row>
    <row r="562" spans="1:12" ht="15.75" customHeight="1">
      <c r="A562" s="130"/>
      <c r="B562" s="130"/>
      <c r="C562" s="404"/>
      <c r="D562" s="404"/>
      <c r="E562" s="404"/>
      <c r="F562" s="404"/>
      <c r="G562" s="404"/>
      <c r="H562" s="404"/>
      <c r="I562" s="404"/>
      <c r="J562" s="131"/>
      <c r="K562" s="131"/>
      <c r="L562" s="131"/>
    </row>
    <row r="563" spans="1:12" ht="15.75" customHeight="1">
      <c r="A563" s="130"/>
      <c r="B563" s="130"/>
      <c r="C563" s="404"/>
      <c r="D563" s="404"/>
      <c r="E563" s="404"/>
      <c r="F563" s="404"/>
      <c r="G563" s="404"/>
      <c r="H563" s="404"/>
      <c r="I563" s="404"/>
      <c r="J563" s="131"/>
      <c r="K563" s="131"/>
      <c r="L563" s="131"/>
    </row>
    <row r="564" spans="1:12" ht="15.75" customHeight="1">
      <c r="A564" s="130"/>
      <c r="B564" s="130"/>
      <c r="C564" s="404"/>
      <c r="D564" s="404"/>
      <c r="E564" s="404"/>
      <c r="F564" s="404"/>
      <c r="G564" s="404"/>
      <c r="H564" s="404"/>
      <c r="I564" s="404"/>
      <c r="J564" s="131"/>
      <c r="K564" s="131"/>
      <c r="L564" s="131"/>
    </row>
    <row r="565" spans="1:12" ht="15.75" customHeight="1">
      <c r="A565" s="130"/>
      <c r="B565" s="130"/>
      <c r="C565" s="404"/>
      <c r="D565" s="404"/>
      <c r="E565" s="404"/>
      <c r="F565" s="404"/>
      <c r="G565" s="404"/>
      <c r="H565" s="404"/>
      <c r="I565" s="404"/>
      <c r="J565" s="131"/>
      <c r="K565" s="131"/>
      <c r="L565" s="131"/>
    </row>
    <row r="566" spans="1:12" ht="15.75" customHeight="1">
      <c r="A566" s="130"/>
      <c r="B566" s="130"/>
      <c r="C566" s="404"/>
      <c r="D566" s="404"/>
      <c r="E566" s="404"/>
      <c r="F566" s="404"/>
      <c r="G566" s="404"/>
      <c r="H566" s="404"/>
      <c r="I566" s="404"/>
      <c r="J566" s="131"/>
      <c r="K566" s="131"/>
      <c r="L566" s="131"/>
    </row>
    <row r="567" spans="1:12" ht="15.75" customHeight="1">
      <c r="A567" s="130"/>
      <c r="B567" s="130"/>
      <c r="C567" s="404"/>
      <c r="D567" s="404"/>
      <c r="E567" s="404"/>
      <c r="F567" s="404"/>
      <c r="G567" s="404"/>
      <c r="H567" s="404"/>
      <c r="I567" s="404"/>
      <c r="J567" s="131"/>
      <c r="K567" s="131"/>
      <c r="L567" s="131"/>
    </row>
    <row r="568" spans="1:12" ht="15.75" customHeight="1">
      <c r="A568" s="130"/>
      <c r="B568" s="130"/>
      <c r="C568" s="404"/>
      <c r="D568" s="404"/>
      <c r="E568" s="404"/>
      <c r="F568" s="404"/>
      <c r="G568" s="404"/>
      <c r="H568" s="404"/>
      <c r="I568" s="404"/>
      <c r="J568" s="131"/>
      <c r="K568" s="131"/>
      <c r="L568" s="131"/>
    </row>
    <row r="569" spans="1:12" ht="15.75" customHeight="1">
      <c r="A569" s="130"/>
      <c r="B569" s="130"/>
      <c r="C569" s="404"/>
      <c r="D569" s="404"/>
      <c r="E569" s="404"/>
      <c r="F569" s="404"/>
      <c r="G569" s="404"/>
      <c r="H569" s="404"/>
      <c r="I569" s="404"/>
      <c r="J569" s="131"/>
      <c r="K569" s="131"/>
      <c r="L569" s="131"/>
    </row>
    <row r="570" spans="1:12" ht="15.75" customHeight="1">
      <c r="A570" s="130"/>
      <c r="B570" s="130"/>
      <c r="C570" s="404"/>
      <c r="D570" s="404"/>
      <c r="E570" s="404"/>
      <c r="F570" s="404"/>
      <c r="G570" s="404"/>
      <c r="H570" s="404"/>
      <c r="I570" s="404"/>
      <c r="J570" s="131"/>
      <c r="K570" s="131"/>
      <c r="L570" s="131"/>
    </row>
    <row r="571" spans="1:12" ht="15.75" customHeight="1">
      <c r="A571" s="130"/>
      <c r="B571" s="130"/>
      <c r="C571" s="404"/>
      <c r="D571" s="404"/>
      <c r="E571" s="404"/>
      <c r="F571" s="404"/>
      <c r="G571" s="404"/>
      <c r="H571" s="404"/>
      <c r="I571" s="404"/>
      <c r="J571" s="131"/>
      <c r="K571" s="131"/>
      <c r="L571" s="131"/>
    </row>
    <row r="572" spans="1:12" ht="15.75" customHeight="1">
      <c r="A572" s="130"/>
      <c r="B572" s="130"/>
      <c r="C572" s="404"/>
      <c r="D572" s="404"/>
      <c r="E572" s="404"/>
      <c r="F572" s="404"/>
      <c r="G572" s="404"/>
      <c r="H572" s="404"/>
      <c r="I572" s="404"/>
      <c r="J572" s="131"/>
      <c r="K572" s="131"/>
      <c r="L572" s="131"/>
    </row>
    <row r="573" spans="1:12" ht="15.75" customHeight="1">
      <c r="A573" s="130"/>
      <c r="B573" s="130"/>
      <c r="C573" s="404"/>
      <c r="D573" s="404"/>
      <c r="E573" s="404"/>
      <c r="F573" s="404"/>
      <c r="G573" s="404"/>
      <c r="H573" s="404"/>
      <c r="I573" s="404"/>
      <c r="J573" s="131"/>
      <c r="K573" s="131"/>
      <c r="L573" s="131"/>
    </row>
    <row r="574" spans="1:12" ht="15.75" customHeight="1">
      <c r="A574" s="130"/>
      <c r="B574" s="130"/>
      <c r="C574" s="404"/>
      <c r="D574" s="404"/>
      <c r="E574" s="404"/>
      <c r="F574" s="404"/>
      <c r="G574" s="404"/>
      <c r="H574" s="404"/>
      <c r="I574" s="404"/>
      <c r="J574" s="131"/>
      <c r="K574" s="131"/>
      <c r="L574" s="131"/>
    </row>
    <row r="575" spans="1:12" ht="15.75" customHeight="1">
      <c r="A575" s="130"/>
      <c r="B575" s="130"/>
      <c r="C575" s="404"/>
      <c r="D575" s="404"/>
      <c r="E575" s="404"/>
      <c r="F575" s="404"/>
      <c r="G575" s="404"/>
      <c r="H575" s="404"/>
      <c r="I575" s="404"/>
      <c r="J575" s="131"/>
      <c r="K575" s="131"/>
      <c r="L575" s="131"/>
    </row>
    <row r="576" spans="1:12" ht="15.75" customHeight="1">
      <c r="A576" s="130"/>
      <c r="B576" s="130"/>
      <c r="C576" s="404"/>
      <c r="D576" s="404"/>
      <c r="E576" s="404"/>
      <c r="F576" s="404"/>
      <c r="G576" s="404"/>
      <c r="H576" s="404"/>
      <c r="I576" s="404"/>
      <c r="J576" s="131"/>
      <c r="K576" s="131"/>
      <c r="L576" s="131"/>
    </row>
    <row r="577" spans="1:12" ht="15.75" customHeight="1">
      <c r="A577" s="130"/>
      <c r="B577" s="130"/>
      <c r="C577" s="404"/>
      <c r="D577" s="404"/>
      <c r="E577" s="404"/>
      <c r="F577" s="404"/>
      <c r="G577" s="404"/>
      <c r="H577" s="404"/>
      <c r="I577" s="404"/>
      <c r="J577" s="131"/>
      <c r="K577" s="131"/>
      <c r="L577" s="131"/>
    </row>
    <row r="578" spans="1:12" ht="15.75" customHeight="1">
      <c r="A578" s="130"/>
      <c r="B578" s="130"/>
      <c r="C578" s="404"/>
      <c r="D578" s="404"/>
      <c r="E578" s="404"/>
      <c r="F578" s="404"/>
      <c r="G578" s="404"/>
      <c r="H578" s="404"/>
      <c r="I578" s="404"/>
      <c r="J578" s="131"/>
      <c r="K578" s="131"/>
      <c r="L578" s="131"/>
    </row>
    <row r="579" spans="1:12" ht="15.75" customHeight="1">
      <c r="A579" s="130"/>
      <c r="B579" s="130"/>
      <c r="C579" s="404"/>
      <c r="D579" s="404"/>
      <c r="E579" s="404"/>
      <c r="F579" s="404"/>
      <c r="G579" s="404"/>
      <c r="H579" s="404"/>
      <c r="I579" s="404"/>
      <c r="J579" s="131"/>
      <c r="K579" s="131"/>
      <c r="L579" s="131"/>
    </row>
    <row r="580" spans="1:12" ht="15.75" customHeight="1">
      <c r="A580" s="130"/>
      <c r="B580" s="130"/>
      <c r="C580" s="404"/>
      <c r="D580" s="404"/>
      <c r="E580" s="404"/>
      <c r="F580" s="404"/>
      <c r="G580" s="404"/>
      <c r="H580" s="404"/>
      <c r="I580" s="404"/>
      <c r="J580" s="131"/>
      <c r="K580" s="131"/>
      <c r="L580" s="131"/>
    </row>
    <row r="581" spans="1:12" ht="15.75" customHeight="1">
      <c r="A581" s="130"/>
      <c r="B581" s="130"/>
      <c r="C581" s="404"/>
      <c r="D581" s="404"/>
      <c r="E581" s="404"/>
      <c r="F581" s="404"/>
      <c r="G581" s="404"/>
      <c r="H581" s="404"/>
      <c r="I581" s="404"/>
      <c r="J581" s="131"/>
      <c r="K581" s="131"/>
      <c r="L581" s="131"/>
    </row>
    <row r="582" spans="1:12" ht="15.75" customHeight="1">
      <c r="A582" s="130"/>
      <c r="B582" s="130"/>
      <c r="C582" s="404"/>
      <c r="D582" s="404"/>
      <c r="E582" s="404"/>
      <c r="F582" s="404"/>
      <c r="G582" s="404"/>
      <c r="H582" s="404"/>
      <c r="I582" s="404"/>
      <c r="J582" s="131"/>
      <c r="K582" s="131"/>
      <c r="L582" s="131"/>
    </row>
    <row r="583" spans="1:12" ht="15.75" customHeight="1">
      <c r="A583" s="130"/>
      <c r="B583" s="130"/>
      <c r="C583" s="404"/>
      <c r="D583" s="404"/>
      <c r="E583" s="404"/>
      <c r="F583" s="404"/>
      <c r="G583" s="404"/>
      <c r="H583" s="404"/>
      <c r="I583" s="404"/>
      <c r="J583" s="131"/>
      <c r="K583" s="131"/>
      <c r="L583" s="131"/>
    </row>
    <row r="584" spans="1:12" ht="15.75" customHeight="1">
      <c r="A584" s="130"/>
      <c r="B584" s="130"/>
      <c r="C584" s="404"/>
      <c r="D584" s="404"/>
      <c r="E584" s="404"/>
      <c r="F584" s="404"/>
      <c r="G584" s="404"/>
      <c r="H584" s="404"/>
      <c r="I584" s="404"/>
      <c r="J584" s="131"/>
      <c r="K584" s="131"/>
      <c r="L584" s="131"/>
    </row>
    <row r="585" spans="1:12" ht="15.75" customHeight="1">
      <c r="A585" s="130"/>
      <c r="B585" s="130"/>
      <c r="C585" s="404"/>
      <c r="D585" s="404"/>
      <c r="E585" s="404"/>
      <c r="F585" s="404"/>
      <c r="G585" s="404"/>
      <c r="H585" s="404"/>
      <c r="I585" s="404"/>
      <c r="J585" s="131"/>
      <c r="K585" s="131"/>
      <c r="L585" s="131"/>
    </row>
    <row r="586" spans="1:12" ht="15.75" customHeight="1">
      <c r="A586" s="130"/>
      <c r="B586" s="130"/>
      <c r="C586" s="404"/>
      <c r="D586" s="404"/>
      <c r="E586" s="404"/>
      <c r="F586" s="404"/>
      <c r="G586" s="404"/>
      <c r="H586" s="404"/>
      <c r="I586" s="404"/>
      <c r="J586" s="131"/>
      <c r="K586" s="131"/>
      <c r="L586" s="131"/>
    </row>
    <row r="587" spans="1:12" ht="15.75" customHeight="1">
      <c r="A587" s="130"/>
      <c r="B587" s="130"/>
      <c r="C587" s="404"/>
      <c r="D587" s="404"/>
      <c r="E587" s="404"/>
      <c r="F587" s="404"/>
      <c r="G587" s="404"/>
      <c r="H587" s="404"/>
      <c r="I587" s="404"/>
      <c r="J587" s="131"/>
      <c r="K587" s="131"/>
      <c r="L587" s="131"/>
    </row>
    <row r="588" spans="1:12" ht="15.75" customHeight="1">
      <c r="A588" s="130"/>
      <c r="B588" s="130"/>
      <c r="C588" s="404"/>
      <c r="D588" s="404"/>
      <c r="E588" s="404"/>
      <c r="F588" s="404"/>
      <c r="G588" s="404"/>
      <c r="H588" s="404"/>
      <c r="I588" s="404"/>
      <c r="J588" s="131"/>
      <c r="K588" s="131"/>
      <c r="L588" s="131"/>
    </row>
    <row r="589" spans="1:12" ht="15.75" customHeight="1">
      <c r="A589" s="130"/>
      <c r="B589" s="130"/>
      <c r="C589" s="404"/>
      <c r="D589" s="404"/>
      <c r="E589" s="404"/>
      <c r="F589" s="404"/>
      <c r="G589" s="404"/>
      <c r="H589" s="404"/>
      <c r="I589" s="404"/>
      <c r="J589" s="131"/>
      <c r="K589" s="131"/>
      <c r="L589" s="131"/>
    </row>
    <row r="590" spans="1:12" ht="15.75" customHeight="1">
      <c r="A590" s="130"/>
      <c r="B590" s="130"/>
      <c r="C590" s="404"/>
      <c r="D590" s="404"/>
      <c r="E590" s="404"/>
      <c r="F590" s="404"/>
      <c r="G590" s="404"/>
      <c r="H590" s="404"/>
      <c r="I590" s="404"/>
      <c r="J590" s="131"/>
      <c r="K590" s="131"/>
      <c r="L590" s="131"/>
    </row>
    <row r="591" spans="1:12" ht="15.75" customHeight="1">
      <c r="A591" s="130"/>
      <c r="B591" s="130"/>
      <c r="C591" s="404"/>
      <c r="D591" s="404"/>
      <c r="E591" s="404"/>
      <c r="F591" s="404"/>
      <c r="G591" s="404"/>
      <c r="H591" s="404"/>
      <c r="I591" s="404"/>
      <c r="J591" s="131"/>
      <c r="K591" s="131"/>
      <c r="L591" s="131"/>
    </row>
    <row r="592" spans="1:12" ht="15.75" customHeight="1">
      <c r="A592" s="130"/>
      <c r="B592" s="130"/>
      <c r="C592" s="404"/>
      <c r="D592" s="404"/>
      <c r="E592" s="404"/>
      <c r="F592" s="404"/>
      <c r="G592" s="404"/>
      <c r="H592" s="404"/>
      <c r="I592" s="404"/>
      <c r="J592" s="131"/>
      <c r="K592" s="131"/>
      <c r="L592" s="131"/>
    </row>
    <row r="593" spans="1:12" ht="15.75" customHeight="1">
      <c r="A593" s="130"/>
      <c r="B593" s="130"/>
      <c r="C593" s="404"/>
      <c r="D593" s="404"/>
      <c r="E593" s="404"/>
      <c r="F593" s="404"/>
      <c r="G593" s="404"/>
      <c r="H593" s="404"/>
      <c r="I593" s="404"/>
      <c r="J593" s="131"/>
      <c r="K593" s="131"/>
      <c r="L593" s="131"/>
    </row>
    <row r="594" spans="1:12" ht="15.75" customHeight="1">
      <c r="A594" s="130"/>
      <c r="B594" s="130"/>
      <c r="C594" s="404"/>
      <c r="D594" s="404"/>
      <c r="E594" s="404"/>
      <c r="F594" s="404"/>
      <c r="G594" s="404"/>
      <c r="H594" s="404"/>
      <c r="I594" s="404"/>
      <c r="J594" s="131"/>
      <c r="K594" s="131"/>
      <c r="L594" s="131"/>
    </row>
    <row r="595" spans="1:12" ht="15.75" customHeight="1">
      <c r="A595" s="130"/>
      <c r="B595" s="130"/>
      <c r="C595" s="404"/>
      <c r="D595" s="404"/>
      <c r="E595" s="404"/>
      <c r="F595" s="404"/>
      <c r="G595" s="404"/>
      <c r="H595" s="404"/>
      <c r="I595" s="404"/>
      <c r="J595" s="131"/>
      <c r="K595" s="131"/>
      <c r="L595" s="131"/>
    </row>
    <row r="596" spans="1:12" ht="15.75" customHeight="1">
      <c r="A596" s="130"/>
      <c r="B596" s="130"/>
      <c r="C596" s="404"/>
      <c r="D596" s="404"/>
      <c r="E596" s="404"/>
      <c r="F596" s="404"/>
      <c r="G596" s="404"/>
      <c r="H596" s="404"/>
      <c r="I596" s="404"/>
      <c r="J596" s="131"/>
      <c r="K596" s="131"/>
      <c r="L596" s="131"/>
    </row>
    <row r="597" spans="1:12" ht="15.75" customHeight="1">
      <c r="A597" s="130"/>
      <c r="B597" s="130"/>
      <c r="C597" s="404"/>
      <c r="D597" s="404"/>
      <c r="E597" s="404"/>
      <c r="F597" s="404"/>
      <c r="G597" s="404"/>
      <c r="H597" s="404"/>
      <c r="I597" s="404"/>
      <c r="J597" s="131"/>
      <c r="K597" s="131"/>
      <c r="L597" s="131"/>
    </row>
    <row r="598" spans="1:12" ht="15.75" customHeight="1">
      <c r="A598" s="130"/>
      <c r="B598" s="130"/>
      <c r="C598" s="404"/>
      <c r="D598" s="404"/>
      <c r="E598" s="404"/>
      <c r="F598" s="404"/>
      <c r="G598" s="404"/>
      <c r="H598" s="404"/>
      <c r="I598" s="404"/>
      <c r="J598" s="131"/>
      <c r="K598" s="131"/>
      <c r="L598" s="131"/>
    </row>
    <row r="599" spans="1:12" ht="15.75" customHeight="1">
      <c r="A599" s="130"/>
      <c r="B599" s="130"/>
      <c r="C599" s="404"/>
      <c r="D599" s="404"/>
      <c r="E599" s="404"/>
      <c r="F599" s="404"/>
      <c r="G599" s="404"/>
      <c r="H599" s="404"/>
      <c r="I599" s="404"/>
      <c r="J599" s="131"/>
      <c r="K599" s="131"/>
      <c r="L599" s="131"/>
    </row>
    <row r="600" spans="1:12" ht="15.75" customHeight="1">
      <c r="A600" s="130"/>
      <c r="B600" s="130"/>
      <c r="C600" s="404"/>
      <c r="D600" s="404"/>
      <c r="E600" s="404"/>
      <c r="F600" s="404"/>
      <c r="G600" s="404"/>
      <c r="H600" s="404"/>
      <c r="I600" s="404"/>
      <c r="J600" s="131"/>
      <c r="K600" s="131"/>
      <c r="L600" s="131"/>
    </row>
    <row r="601" spans="1:12" ht="15.75" customHeight="1">
      <c r="A601" s="130"/>
      <c r="B601" s="130"/>
      <c r="C601" s="404"/>
      <c r="D601" s="404"/>
      <c r="E601" s="404"/>
      <c r="F601" s="404"/>
      <c r="G601" s="404"/>
      <c r="H601" s="404"/>
      <c r="I601" s="404"/>
      <c r="J601" s="131"/>
      <c r="K601" s="131"/>
      <c r="L601" s="131"/>
    </row>
    <row r="602" spans="1:12" ht="15.75" customHeight="1">
      <c r="A602" s="130"/>
      <c r="B602" s="130"/>
      <c r="C602" s="404"/>
      <c r="D602" s="404"/>
      <c r="E602" s="404"/>
      <c r="F602" s="404"/>
      <c r="G602" s="404"/>
      <c r="H602" s="404"/>
      <c r="I602" s="404"/>
      <c r="J602" s="131"/>
      <c r="K602" s="131"/>
      <c r="L602" s="131"/>
    </row>
    <row r="603" spans="1:12" ht="15.75" customHeight="1">
      <c r="A603" s="130"/>
      <c r="B603" s="130"/>
      <c r="C603" s="404"/>
      <c r="D603" s="404"/>
      <c r="E603" s="404"/>
      <c r="F603" s="404"/>
      <c r="G603" s="404"/>
      <c r="H603" s="404"/>
      <c r="I603" s="404"/>
      <c r="J603" s="131"/>
      <c r="K603" s="131"/>
      <c r="L603" s="131"/>
    </row>
    <row r="604" spans="1:12" ht="15.75" customHeight="1">
      <c r="A604" s="130"/>
      <c r="B604" s="130"/>
      <c r="C604" s="404"/>
      <c r="D604" s="404"/>
      <c r="E604" s="404"/>
      <c r="F604" s="404"/>
      <c r="G604" s="404"/>
      <c r="H604" s="404"/>
      <c r="I604" s="404"/>
      <c r="J604" s="131"/>
      <c r="K604" s="131"/>
      <c r="L604" s="131"/>
    </row>
    <row r="605" spans="1:12" ht="15.75" customHeight="1">
      <c r="A605" s="130"/>
      <c r="B605" s="130"/>
      <c r="C605" s="404"/>
      <c r="D605" s="404"/>
      <c r="E605" s="404"/>
      <c r="F605" s="404"/>
      <c r="G605" s="404"/>
      <c r="H605" s="404"/>
      <c r="I605" s="404"/>
      <c r="J605" s="131"/>
      <c r="K605" s="131"/>
      <c r="L605" s="131"/>
    </row>
    <row r="606" spans="1:12" ht="15.75" customHeight="1">
      <c r="A606" s="130"/>
      <c r="B606" s="130"/>
      <c r="C606" s="404"/>
      <c r="D606" s="404"/>
      <c r="E606" s="404"/>
      <c r="F606" s="404"/>
      <c r="G606" s="404"/>
      <c r="H606" s="404"/>
      <c r="I606" s="404"/>
      <c r="J606" s="131"/>
      <c r="K606" s="131"/>
      <c r="L606" s="131"/>
    </row>
    <row r="607" spans="1:12" ht="15.75" customHeight="1">
      <c r="A607" s="130"/>
      <c r="B607" s="130"/>
      <c r="C607" s="404"/>
      <c r="D607" s="404"/>
      <c r="E607" s="404"/>
      <c r="F607" s="404"/>
      <c r="G607" s="404"/>
      <c r="H607" s="404"/>
      <c r="I607" s="404"/>
      <c r="J607" s="131"/>
      <c r="K607" s="131"/>
      <c r="L607" s="131"/>
    </row>
    <row r="608" spans="1:12" ht="15.75" customHeight="1">
      <c r="A608" s="130"/>
      <c r="B608" s="130"/>
      <c r="C608" s="404"/>
      <c r="D608" s="404"/>
      <c r="E608" s="404"/>
      <c r="F608" s="404"/>
      <c r="G608" s="404"/>
      <c r="H608" s="404"/>
      <c r="I608" s="404"/>
      <c r="J608" s="131"/>
      <c r="K608" s="131"/>
      <c r="L608" s="131"/>
    </row>
    <row r="609" spans="1:12" ht="15.75" customHeight="1">
      <c r="A609" s="130"/>
      <c r="B609" s="130"/>
      <c r="C609" s="404"/>
      <c r="D609" s="404"/>
      <c r="E609" s="404"/>
      <c r="F609" s="404"/>
      <c r="G609" s="404"/>
      <c r="H609" s="404"/>
      <c r="I609" s="404"/>
      <c r="J609" s="131"/>
      <c r="K609" s="131"/>
      <c r="L609" s="131"/>
    </row>
    <row r="610" spans="1:12" ht="15.75" customHeight="1">
      <c r="A610" s="130"/>
      <c r="B610" s="130"/>
      <c r="C610" s="404"/>
      <c r="D610" s="404"/>
      <c r="E610" s="404"/>
      <c r="F610" s="404"/>
      <c r="G610" s="404"/>
      <c r="H610" s="404"/>
      <c r="I610" s="404"/>
      <c r="J610" s="131"/>
      <c r="K610" s="131"/>
      <c r="L610" s="131"/>
    </row>
    <row r="611" spans="1:12" ht="15.75" customHeight="1">
      <c r="A611" s="130"/>
      <c r="B611" s="130"/>
      <c r="C611" s="404"/>
      <c r="D611" s="404"/>
      <c r="E611" s="404"/>
      <c r="F611" s="404"/>
      <c r="G611" s="404"/>
      <c r="H611" s="404"/>
      <c r="I611" s="404"/>
      <c r="J611" s="131"/>
      <c r="K611" s="131"/>
      <c r="L611" s="131"/>
    </row>
    <row r="612" spans="1:12" ht="15.75" customHeight="1">
      <c r="A612" s="130"/>
      <c r="B612" s="130"/>
      <c r="C612" s="404"/>
      <c r="D612" s="404"/>
      <c r="E612" s="404"/>
      <c r="F612" s="404"/>
      <c r="G612" s="404"/>
      <c r="H612" s="404"/>
      <c r="I612" s="404"/>
      <c r="J612" s="131"/>
      <c r="K612" s="131"/>
      <c r="L612" s="131"/>
    </row>
    <row r="613" spans="1:12" ht="15.75" customHeight="1">
      <c r="A613" s="130"/>
      <c r="B613" s="130"/>
      <c r="C613" s="404"/>
      <c r="D613" s="404"/>
      <c r="E613" s="404"/>
      <c r="F613" s="404"/>
      <c r="G613" s="404"/>
      <c r="H613" s="404"/>
      <c r="I613" s="404"/>
      <c r="J613" s="131"/>
      <c r="K613" s="131"/>
      <c r="L613" s="131"/>
    </row>
    <row r="614" spans="1:12" ht="15.75" customHeight="1">
      <c r="A614" s="130"/>
      <c r="B614" s="130"/>
      <c r="C614" s="404"/>
      <c r="D614" s="404"/>
      <c r="E614" s="404"/>
      <c r="F614" s="404"/>
      <c r="G614" s="404"/>
      <c r="H614" s="404"/>
      <c r="I614" s="404"/>
      <c r="J614" s="131"/>
      <c r="K614" s="131"/>
      <c r="L614" s="131"/>
    </row>
    <row r="615" spans="1:12" ht="15.75" customHeight="1">
      <c r="A615" s="130"/>
      <c r="B615" s="130"/>
      <c r="C615" s="404"/>
      <c r="D615" s="404"/>
      <c r="E615" s="404"/>
      <c r="F615" s="404"/>
      <c r="G615" s="404"/>
      <c r="H615" s="404"/>
      <c r="I615" s="404"/>
      <c r="J615" s="131"/>
      <c r="K615" s="131"/>
      <c r="L615" s="131"/>
    </row>
    <row r="616" spans="1:12" ht="15.75" customHeight="1">
      <c r="A616" s="130"/>
      <c r="B616" s="130"/>
      <c r="C616" s="404"/>
      <c r="D616" s="404"/>
      <c r="E616" s="404"/>
      <c r="F616" s="404"/>
      <c r="G616" s="404"/>
      <c r="H616" s="404"/>
      <c r="I616" s="404"/>
      <c r="J616" s="131"/>
      <c r="K616" s="131"/>
      <c r="L616" s="131"/>
    </row>
    <row r="617" spans="1:12" ht="15.75" customHeight="1">
      <c r="A617" s="130"/>
      <c r="B617" s="130"/>
      <c r="C617" s="404"/>
      <c r="D617" s="404"/>
      <c r="E617" s="404"/>
      <c r="F617" s="404"/>
      <c r="G617" s="404"/>
      <c r="H617" s="404"/>
      <c r="I617" s="404"/>
      <c r="J617" s="131"/>
      <c r="K617" s="131"/>
      <c r="L617" s="131"/>
    </row>
    <row r="618" spans="1:12" ht="15.75" customHeight="1">
      <c r="A618" s="130"/>
      <c r="B618" s="130"/>
      <c r="C618" s="404"/>
      <c r="D618" s="404"/>
      <c r="E618" s="404"/>
      <c r="F618" s="404"/>
      <c r="G618" s="404"/>
      <c r="H618" s="404"/>
      <c r="I618" s="404"/>
      <c r="J618" s="131"/>
      <c r="K618" s="131"/>
      <c r="L618" s="131"/>
    </row>
    <row r="619" spans="1:12" ht="15.75" customHeight="1">
      <c r="A619" s="130"/>
      <c r="B619" s="130"/>
      <c r="C619" s="404"/>
      <c r="D619" s="404"/>
      <c r="E619" s="404"/>
      <c r="F619" s="404"/>
      <c r="G619" s="404"/>
      <c r="H619" s="404"/>
      <c r="I619" s="404"/>
      <c r="J619" s="131"/>
      <c r="K619" s="131"/>
      <c r="L619" s="131"/>
    </row>
    <row r="620" spans="1:12" ht="15.75" customHeight="1">
      <c r="A620" s="130"/>
      <c r="B620" s="130"/>
      <c r="C620" s="404"/>
      <c r="D620" s="404"/>
      <c r="E620" s="404"/>
      <c r="F620" s="404"/>
      <c r="G620" s="404"/>
      <c r="H620" s="404"/>
      <c r="I620" s="404"/>
      <c r="J620" s="131"/>
      <c r="K620" s="131"/>
      <c r="L620" s="131"/>
    </row>
    <row r="621" spans="1:12" ht="15.75" customHeight="1">
      <c r="A621" s="130"/>
      <c r="B621" s="130"/>
      <c r="C621" s="404"/>
      <c r="D621" s="404"/>
      <c r="E621" s="404"/>
      <c r="F621" s="404"/>
      <c r="G621" s="404"/>
      <c r="H621" s="404"/>
      <c r="I621" s="404"/>
      <c r="J621" s="131"/>
      <c r="K621" s="131"/>
      <c r="L621" s="131"/>
    </row>
    <row r="622" spans="1:12" ht="15.75" customHeight="1">
      <c r="A622" s="130"/>
      <c r="B622" s="130"/>
      <c r="C622" s="404"/>
      <c r="D622" s="404"/>
      <c r="E622" s="404"/>
      <c r="F622" s="404"/>
      <c r="G622" s="404"/>
      <c r="H622" s="404"/>
      <c r="I622" s="404"/>
      <c r="J622" s="131"/>
      <c r="K622" s="131"/>
      <c r="L622" s="131"/>
    </row>
    <row r="623" spans="1:12" ht="15.75" customHeight="1">
      <c r="A623" s="130"/>
      <c r="B623" s="130"/>
      <c r="C623" s="404"/>
      <c r="D623" s="404"/>
      <c r="E623" s="404"/>
      <c r="F623" s="404"/>
      <c r="G623" s="404"/>
      <c r="H623" s="404"/>
      <c r="I623" s="404"/>
      <c r="J623" s="131"/>
      <c r="K623" s="131"/>
      <c r="L623" s="131"/>
    </row>
    <row r="624" spans="1:12" ht="15.75" customHeight="1">
      <c r="A624" s="130"/>
      <c r="B624" s="130"/>
      <c r="C624" s="404"/>
      <c r="D624" s="404"/>
      <c r="E624" s="404"/>
      <c r="F624" s="404"/>
      <c r="G624" s="404"/>
      <c r="H624" s="404"/>
      <c r="I624" s="404"/>
      <c r="J624" s="131"/>
      <c r="K624" s="131"/>
      <c r="L624" s="131"/>
    </row>
    <row r="625" spans="1:12" ht="15.75" customHeight="1">
      <c r="A625" s="130"/>
      <c r="B625" s="130"/>
      <c r="C625" s="404"/>
      <c r="D625" s="404"/>
      <c r="E625" s="404"/>
      <c r="F625" s="404"/>
      <c r="G625" s="404"/>
      <c r="H625" s="404"/>
      <c r="I625" s="404"/>
      <c r="J625" s="131"/>
      <c r="K625" s="131"/>
      <c r="L625" s="131"/>
    </row>
    <row r="626" spans="1:12" ht="15.75" customHeight="1">
      <c r="A626" s="130"/>
      <c r="B626" s="130"/>
      <c r="C626" s="404"/>
      <c r="D626" s="404"/>
      <c r="E626" s="404"/>
      <c r="F626" s="404"/>
      <c r="G626" s="404"/>
      <c r="H626" s="404"/>
      <c r="I626" s="404"/>
      <c r="J626" s="131"/>
      <c r="K626" s="131"/>
      <c r="L626" s="131"/>
    </row>
    <row r="627" spans="1:12" ht="15.75" customHeight="1">
      <c r="A627" s="130"/>
      <c r="B627" s="130"/>
      <c r="C627" s="404"/>
      <c r="D627" s="404"/>
      <c r="E627" s="404"/>
      <c r="F627" s="404"/>
      <c r="G627" s="404"/>
      <c r="H627" s="404"/>
      <c r="I627" s="404"/>
      <c r="J627" s="131"/>
      <c r="K627" s="131"/>
      <c r="L627" s="131"/>
    </row>
    <row r="628" spans="1:12" ht="15.75" customHeight="1">
      <c r="A628" s="130"/>
      <c r="B628" s="130"/>
      <c r="C628" s="404"/>
      <c r="D628" s="404"/>
      <c r="E628" s="404"/>
      <c r="F628" s="404"/>
      <c r="G628" s="404"/>
      <c r="H628" s="404"/>
      <c r="I628" s="404"/>
      <c r="J628" s="131"/>
      <c r="K628" s="131"/>
      <c r="L628" s="131"/>
    </row>
    <row r="629" spans="1:12" ht="15.75" customHeight="1">
      <c r="A629" s="130"/>
      <c r="B629" s="130"/>
      <c r="C629" s="404"/>
      <c r="D629" s="404"/>
      <c r="E629" s="404"/>
      <c r="F629" s="404"/>
      <c r="G629" s="404"/>
      <c r="H629" s="404"/>
      <c r="I629" s="404"/>
      <c r="J629" s="131"/>
      <c r="K629" s="131"/>
      <c r="L629" s="131"/>
    </row>
    <row r="630" spans="1:12" ht="15.75" customHeight="1">
      <c r="A630" s="130"/>
      <c r="B630" s="130"/>
      <c r="C630" s="404"/>
      <c r="D630" s="404"/>
      <c r="E630" s="404"/>
      <c r="F630" s="404"/>
      <c r="G630" s="404"/>
      <c r="H630" s="404"/>
      <c r="I630" s="404"/>
      <c r="J630" s="131"/>
      <c r="K630" s="131"/>
      <c r="L630" s="131"/>
    </row>
    <row r="631" spans="1:12" ht="15.75" customHeight="1">
      <c r="A631" s="130"/>
      <c r="B631" s="130"/>
      <c r="C631" s="404"/>
      <c r="D631" s="404"/>
      <c r="E631" s="404"/>
      <c r="F631" s="404"/>
      <c r="G631" s="404"/>
      <c r="H631" s="404"/>
      <c r="I631" s="404"/>
      <c r="J631" s="131"/>
      <c r="K631" s="131"/>
      <c r="L631" s="131"/>
    </row>
    <row r="632" spans="1:12" ht="15.75" customHeight="1">
      <c r="A632" s="130"/>
      <c r="B632" s="130"/>
      <c r="C632" s="404"/>
      <c r="D632" s="404"/>
      <c r="E632" s="404"/>
      <c r="F632" s="404"/>
      <c r="G632" s="404"/>
      <c r="H632" s="404"/>
      <c r="I632" s="404"/>
      <c r="J632" s="131"/>
      <c r="K632" s="131"/>
      <c r="L632" s="131"/>
    </row>
    <row r="633" spans="1:12" ht="15.75" customHeight="1">
      <c r="A633" s="130"/>
      <c r="B633" s="130"/>
      <c r="C633" s="404"/>
      <c r="D633" s="404"/>
      <c r="E633" s="404"/>
      <c r="F633" s="404"/>
      <c r="G633" s="404"/>
      <c r="H633" s="404"/>
      <c r="I633" s="404"/>
      <c r="J633" s="131"/>
      <c r="K633" s="131"/>
      <c r="L633" s="131"/>
    </row>
    <row r="634" spans="1:12" ht="15.75" customHeight="1">
      <c r="A634" s="130"/>
      <c r="B634" s="130"/>
      <c r="C634" s="404"/>
      <c r="D634" s="404"/>
      <c r="E634" s="404"/>
      <c r="F634" s="404"/>
      <c r="G634" s="404"/>
      <c r="H634" s="404"/>
      <c r="I634" s="404"/>
      <c r="J634" s="131"/>
      <c r="K634" s="131"/>
      <c r="L634" s="131"/>
    </row>
    <row r="635" spans="1:12" ht="15.75" customHeight="1">
      <c r="A635" s="130"/>
      <c r="B635" s="130"/>
      <c r="C635" s="404"/>
      <c r="D635" s="404"/>
      <c r="E635" s="404"/>
      <c r="F635" s="404"/>
      <c r="G635" s="404"/>
      <c r="H635" s="404"/>
      <c r="I635" s="404"/>
      <c r="J635" s="131"/>
      <c r="K635" s="131"/>
      <c r="L635" s="131"/>
    </row>
    <row r="636" spans="1:12" ht="15.75" customHeight="1">
      <c r="A636" s="130"/>
      <c r="B636" s="130"/>
      <c r="C636" s="404"/>
      <c r="D636" s="404"/>
      <c r="E636" s="404"/>
      <c r="F636" s="404"/>
      <c r="G636" s="404"/>
      <c r="H636" s="404"/>
      <c r="I636" s="404"/>
      <c r="J636" s="131"/>
      <c r="K636" s="131"/>
      <c r="L636" s="131"/>
    </row>
    <row r="637" spans="1:12" ht="15.75" customHeight="1">
      <c r="A637" s="130"/>
      <c r="B637" s="130"/>
      <c r="C637" s="404"/>
      <c r="D637" s="404"/>
      <c r="E637" s="404"/>
      <c r="F637" s="404"/>
      <c r="G637" s="404"/>
      <c r="H637" s="404"/>
      <c r="I637" s="404"/>
      <c r="J637" s="131"/>
      <c r="K637" s="131"/>
      <c r="L637" s="131"/>
    </row>
    <row r="638" spans="1:12" ht="15.75" customHeight="1">
      <c r="A638" s="130"/>
      <c r="B638" s="130"/>
      <c r="C638" s="404"/>
      <c r="D638" s="404"/>
      <c r="E638" s="404"/>
      <c r="F638" s="404"/>
      <c r="G638" s="404"/>
      <c r="H638" s="404"/>
      <c r="I638" s="404"/>
      <c r="J638" s="131"/>
      <c r="K638" s="131"/>
      <c r="L638" s="131"/>
    </row>
    <row r="639" spans="1:12" ht="15.75" customHeight="1">
      <c r="A639" s="130"/>
      <c r="B639" s="130"/>
      <c r="C639" s="404"/>
      <c r="D639" s="404"/>
      <c r="E639" s="404"/>
      <c r="F639" s="404"/>
      <c r="G639" s="404"/>
      <c r="H639" s="404"/>
      <c r="I639" s="404"/>
      <c r="J639" s="131"/>
      <c r="K639" s="131"/>
      <c r="L639" s="131"/>
    </row>
    <row r="640" spans="1:12" ht="15.75" customHeight="1">
      <c r="A640" s="130"/>
      <c r="B640" s="130"/>
      <c r="C640" s="404"/>
      <c r="D640" s="404"/>
      <c r="E640" s="404"/>
      <c r="F640" s="404"/>
      <c r="G640" s="404"/>
      <c r="H640" s="404"/>
      <c r="I640" s="404"/>
      <c r="J640" s="131"/>
      <c r="K640" s="131"/>
      <c r="L640" s="131"/>
    </row>
    <row r="641" spans="1:12" ht="15.75" customHeight="1">
      <c r="A641" s="130"/>
      <c r="B641" s="130"/>
      <c r="C641" s="404"/>
      <c r="D641" s="404"/>
      <c r="E641" s="404"/>
      <c r="F641" s="404"/>
      <c r="G641" s="404"/>
      <c r="H641" s="404"/>
      <c r="I641" s="404"/>
      <c r="J641" s="131"/>
      <c r="K641" s="131"/>
      <c r="L641" s="131"/>
    </row>
    <row r="642" spans="1:12" ht="15.75" customHeight="1">
      <c r="A642" s="130"/>
      <c r="B642" s="130"/>
      <c r="C642" s="404"/>
      <c r="D642" s="404"/>
      <c r="E642" s="404"/>
      <c r="F642" s="404"/>
      <c r="G642" s="404"/>
      <c r="H642" s="404"/>
      <c r="I642" s="404"/>
      <c r="J642" s="131"/>
      <c r="K642" s="131"/>
      <c r="L642" s="131"/>
    </row>
    <row r="643" spans="1:12" ht="15.75" customHeight="1">
      <c r="A643" s="130"/>
      <c r="B643" s="130"/>
      <c r="C643" s="404"/>
      <c r="D643" s="404"/>
      <c r="E643" s="404"/>
      <c r="F643" s="404"/>
      <c r="G643" s="404"/>
      <c r="H643" s="404"/>
      <c r="I643" s="404"/>
      <c r="J643" s="131"/>
      <c r="K643" s="131"/>
      <c r="L643" s="131"/>
    </row>
    <row r="644" spans="1:12" ht="15.75" customHeight="1">
      <c r="A644" s="130"/>
      <c r="B644" s="130"/>
      <c r="C644" s="404"/>
      <c r="D644" s="404"/>
      <c r="E644" s="404"/>
      <c r="F644" s="404"/>
      <c r="G644" s="404"/>
      <c r="H644" s="404"/>
      <c r="I644" s="404"/>
      <c r="J644" s="131"/>
      <c r="K644" s="131"/>
      <c r="L644" s="131"/>
    </row>
    <row r="645" spans="1:12" ht="15.75" customHeight="1">
      <c r="A645" s="130"/>
      <c r="B645" s="130"/>
      <c r="C645" s="404"/>
      <c r="D645" s="404"/>
      <c r="E645" s="404"/>
      <c r="F645" s="404"/>
      <c r="G645" s="404"/>
      <c r="H645" s="404"/>
      <c r="I645" s="404"/>
      <c r="J645" s="131"/>
      <c r="K645" s="131"/>
      <c r="L645" s="131"/>
    </row>
    <row r="646" spans="1:12" ht="15.75" customHeight="1">
      <c r="A646" s="130"/>
      <c r="B646" s="130"/>
      <c r="C646" s="404"/>
      <c r="D646" s="404"/>
      <c r="E646" s="404"/>
      <c r="F646" s="404"/>
      <c r="G646" s="404"/>
      <c r="H646" s="404"/>
      <c r="I646" s="404"/>
      <c r="J646" s="131"/>
      <c r="K646" s="131"/>
      <c r="L646" s="131"/>
    </row>
    <row r="647" spans="1:12" ht="15.75" customHeight="1">
      <c r="A647" s="130"/>
      <c r="B647" s="130"/>
      <c r="C647" s="404"/>
      <c r="D647" s="404"/>
      <c r="E647" s="404"/>
      <c r="F647" s="404"/>
      <c r="G647" s="404"/>
      <c r="H647" s="404"/>
      <c r="I647" s="404"/>
      <c r="J647" s="131"/>
      <c r="K647" s="131"/>
      <c r="L647" s="131"/>
    </row>
    <row r="648" spans="1:12" ht="15.75" customHeight="1">
      <c r="A648" s="130"/>
      <c r="B648" s="130"/>
      <c r="C648" s="404"/>
      <c r="D648" s="404"/>
      <c r="E648" s="404"/>
      <c r="F648" s="404"/>
      <c r="G648" s="404"/>
      <c r="H648" s="404"/>
      <c r="I648" s="404"/>
      <c r="J648" s="131"/>
      <c r="K648" s="131"/>
      <c r="L648" s="131"/>
    </row>
    <row r="649" spans="1:12" ht="15.75" customHeight="1">
      <c r="A649" s="130"/>
      <c r="B649" s="130"/>
      <c r="C649" s="404"/>
      <c r="D649" s="404"/>
      <c r="E649" s="404"/>
      <c r="F649" s="404"/>
      <c r="G649" s="404"/>
      <c r="H649" s="404"/>
      <c r="I649" s="404"/>
      <c r="J649" s="131"/>
      <c r="K649" s="131"/>
      <c r="L649" s="131"/>
    </row>
    <row r="650" spans="1:12" ht="15.75" customHeight="1">
      <c r="A650" s="130"/>
      <c r="B650" s="130"/>
      <c r="C650" s="404"/>
      <c r="D650" s="404"/>
      <c r="E650" s="404"/>
      <c r="F650" s="404"/>
      <c r="G650" s="404"/>
      <c r="H650" s="404"/>
      <c r="I650" s="404"/>
      <c r="J650" s="131"/>
      <c r="K650" s="131"/>
      <c r="L650" s="131"/>
    </row>
    <row r="651" spans="1:12" ht="15.75" customHeight="1">
      <c r="A651" s="130"/>
      <c r="B651" s="130"/>
      <c r="C651" s="404"/>
      <c r="D651" s="404"/>
      <c r="E651" s="404"/>
      <c r="F651" s="404"/>
      <c r="G651" s="404"/>
      <c r="H651" s="404"/>
      <c r="I651" s="404"/>
      <c r="J651" s="131"/>
      <c r="K651" s="131"/>
      <c r="L651" s="131"/>
    </row>
    <row r="652" spans="1:12" ht="15.75" customHeight="1">
      <c r="A652" s="130"/>
      <c r="B652" s="130"/>
      <c r="C652" s="404"/>
      <c r="D652" s="404"/>
      <c r="E652" s="404"/>
      <c r="F652" s="404"/>
      <c r="G652" s="404"/>
      <c r="H652" s="404"/>
      <c r="I652" s="404"/>
      <c r="J652" s="131"/>
      <c r="K652" s="131"/>
      <c r="L652" s="131"/>
    </row>
    <row r="653" spans="1:12" ht="15.75" customHeight="1">
      <c r="A653" s="130"/>
      <c r="B653" s="130"/>
      <c r="C653" s="404"/>
      <c r="D653" s="404"/>
      <c r="E653" s="404"/>
      <c r="F653" s="404"/>
      <c r="G653" s="404"/>
      <c r="H653" s="404"/>
      <c r="I653" s="404"/>
      <c r="J653" s="131"/>
      <c r="K653" s="131"/>
      <c r="L653" s="131"/>
    </row>
    <row r="654" spans="1:12" ht="15.75" customHeight="1">
      <c r="A654" s="130"/>
      <c r="B654" s="130"/>
      <c r="C654" s="404"/>
      <c r="D654" s="404"/>
      <c r="E654" s="404"/>
      <c r="F654" s="404"/>
      <c r="G654" s="404"/>
      <c r="H654" s="404"/>
      <c r="I654" s="404"/>
      <c r="J654" s="131"/>
      <c r="K654" s="131"/>
      <c r="L654" s="131"/>
    </row>
    <row r="655" spans="1:12" ht="15.75" customHeight="1">
      <c r="A655" s="130"/>
      <c r="B655" s="130"/>
      <c r="C655" s="404"/>
      <c r="D655" s="404"/>
      <c r="E655" s="404"/>
      <c r="F655" s="404"/>
      <c r="G655" s="404"/>
      <c r="H655" s="404"/>
      <c r="I655" s="404"/>
      <c r="J655" s="131"/>
      <c r="K655" s="131"/>
      <c r="L655" s="131"/>
    </row>
    <row r="656" spans="1:12" ht="15.75" customHeight="1">
      <c r="A656" s="130"/>
      <c r="B656" s="130"/>
      <c r="C656" s="404"/>
      <c r="D656" s="404"/>
      <c r="E656" s="404"/>
      <c r="F656" s="404"/>
      <c r="G656" s="404"/>
      <c r="H656" s="404"/>
      <c r="I656" s="404"/>
      <c r="J656" s="131"/>
      <c r="K656" s="131"/>
      <c r="L656" s="131"/>
    </row>
    <row r="657" spans="1:12" ht="15.75" customHeight="1">
      <c r="A657" s="130"/>
      <c r="B657" s="130"/>
      <c r="C657" s="404"/>
      <c r="D657" s="404"/>
      <c r="E657" s="404"/>
      <c r="F657" s="404"/>
      <c r="G657" s="404"/>
      <c r="H657" s="404"/>
      <c r="I657" s="404"/>
      <c r="J657" s="131"/>
      <c r="K657" s="131"/>
      <c r="L657" s="131"/>
    </row>
    <row r="658" spans="1:12" ht="15.75" customHeight="1">
      <c r="A658" s="130"/>
      <c r="B658" s="130"/>
      <c r="C658" s="404"/>
      <c r="D658" s="404"/>
      <c r="E658" s="404"/>
      <c r="F658" s="404"/>
      <c r="G658" s="404"/>
      <c r="H658" s="404"/>
      <c r="I658" s="404"/>
      <c r="J658" s="131"/>
      <c r="K658" s="131"/>
      <c r="L658" s="131"/>
    </row>
    <row r="659" spans="1:12" ht="15.75" customHeight="1">
      <c r="A659" s="130"/>
      <c r="B659" s="130"/>
      <c r="C659" s="404"/>
      <c r="D659" s="404"/>
      <c r="E659" s="404"/>
      <c r="F659" s="404"/>
      <c r="G659" s="404"/>
      <c r="H659" s="404"/>
      <c r="I659" s="404"/>
      <c r="J659" s="131"/>
      <c r="K659" s="131"/>
      <c r="L659" s="131"/>
    </row>
    <row r="660" spans="1:12" ht="15.75" customHeight="1">
      <c r="A660" s="130"/>
      <c r="B660" s="130"/>
      <c r="C660" s="404"/>
      <c r="D660" s="404"/>
      <c r="E660" s="404"/>
      <c r="F660" s="404"/>
      <c r="G660" s="404"/>
      <c r="H660" s="404"/>
      <c r="I660" s="404"/>
      <c r="J660" s="131"/>
      <c r="K660" s="131"/>
      <c r="L660" s="131"/>
    </row>
    <row r="661" spans="1:12" ht="15.75" customHeight="1">
      <c r="A661" s="130"/>
      <c r="B661" s="130"/>
      <c r="C661" s="404"/>
      <c r="D661" s="404"/>
      <c r="E661" s="404"/>
      <c r="F661" s="404"/>
      <c r="G661" s="404"/>
      <c r="H661" s="404"/>
      <c r="I661" s="404"/>
      <c r="J661" s="131"/>
      <c r="K661" s="131"/>
      <c r="L661" s="131"/>
    </row>
    <row r="662" spans="1:12" ht="15.75" customHeight="1">
      <c r="A662" s="130"/>
      <c r="B662" s="130"/>
      <c r="C662" s="404"/>
      <c r="D662" s="404"/>
      <c r="E662" s="404"/>
      <c r="F662" s="404"/>
      <c r="G662" s="404"/>
      <c r="H662" s="404"/>
      <c r="I662" s="404"/>
      <c r="J662" s="131"/>
      <c r="K662" s="131"/>
      <c r="L662" s="131"/>
    </row>
    <row r="663" spans="1:12" ht="15.75" customHeight="1">
      <c r="A663" s="130"/>
      <c r="B663" s="130"/>
      <c r="C663" s="404"/>
      <c r="D663" s="404"/>
      <c r="E663" s="404"/>
      <c r="F663" s="404"/>
      <c r="G663" s="404"/>
      <c r="H663" s="404"/>
      <c r="I663" s="404"/>
      <c r="J663" s="131"/>
      <c r="K663" s="131"/>
      <c r="L663" s="131"/>
    </row>
    <row r="664" spans="1:12" ht="15.75" customHeight="1">
      <c r="A664" s="130"/>
      <c r="B664" s="130"/>
      <c r="C664" s="404"/>
      <c r="D664" s="404"/>
      <c r="E664" s="404"/>
      <c r="F664" s="404"/>
      <c r="G664" s="404"/>
      <c r="H664" s="404"/>
      <c r="I664" s="404"/>
      <c r="J664" s="131"/>
      <c r="K664" s="131"/>
      <c r="L664" s="131"/>
    </row>
    <row r="665" spans="1:12" ht="15.75" customHeight="1">
      <c r="A665" s="130"/>
      <c r="B665" s="130"/>
      <c r="C665" s="404"/>
      <c r="D665" s="404"/>
      <c r="E665" s="404"/>
      <c r="F665" s="404"/>
      <c r="G665" s="404"/>
      <c r="H665" s="404"/>
      <c r="I665" s="404"/>
      <c r="J665" s="131"/>
      <c r="K665" s="131"/>
      <c r="L665" s="131"/>
    </row>
    <row r="666" spans="1:12" ht="15.75" customHeight="1">
      <c r="A666" s="130"/>
      <c r="B666" s="130"/>
      <c r="C666" s="404"/>
      <c r="D666" s="404"/>
      <c r="E666" s="404"/>
      <c r="F666" s="404"/>
      <c r="G666" s="404"/>
      <c r="H666" s="404"/>
      <c r="I666" s="404"/>
      <c r="J666" s="131"/>
      <c r="K666" s="131"/>
      <c r="L666" s="131"/>
    </row>
    <row r="667" spans="1:12" ht="15.75" customHeight="1">
      <c r="A667" s="130"/>
      <c r="B667" s="130"/>
      <c r="C667" s="404"/>
      <c r="D667" s="404"/>
      <c r="E667" s="404"/>
      <c r="F667" s="404"/>
      <c r="G667" s="404"/>
      <c r="H667" s="404"/>
      <c r="I667" s="404"/>
      <c r="J667" s="131"/>
      <c r="K667" s="131"/>
      <c r="L667" s="131"/>
    </row>
    <row r="668" spans="1:12" ht="15.75" customHeight="1">
      <c r="A668" s="130"/>
      <c r="B668" s="130"/>
      <c r="C668" s="404"/>
      <c r="D668" s="404"/>
      <c r="E668" s="404"/>
      <c r="F668" s="404"/>
      <c r="G668" s="404"/>
      <c r="H668" s="404"/>
      <c r="I668" s="404"/>
      <c r="J668" s="131"/>
      <c r="K668" s="131"/>
      <c r="L668" s="131"/>
    </row>
    <row r="669" spans="1:12" ht="15.75" customHeight="1">
      <c r="A669" s="130"/>
      <c r="B669" s="130"/>
      <c r="C669" s="404"/>
      <c r="D669" s="404"/>
      <c r="E669" s="404"/>
      <c r="F669" s="404"/>
      <c r="G669" s="404"/>
      <c r="H669" s="404"/>
      <c r="I669" s="404"/>
      <c r="J669" s="131"/>
      <c r="K669" s="131"/>
      <c r="L669" s="131"/>
    </row>
    <row r="670" spans="1:12" ht="15.75" customHeight="1">
      <c r="A670" s="130"/>
      <c r="B670" s="130"/>
      <c r="C670" s="404"/>
      <c r="D670" s="404"/>
      <c r="E670" s="404"/>
      <c r="F670" s="404"/>
      <c r="G670" s="404"/>
      <c r="H670" s="404"/>
      <c r="I670" s="404"/>
      <c r="J670" s="131"/>
      <c r="K670" s="131"/>
      <c r="L670" s="131"/>
    </row>
    <row r="671" spans="1:12" ht="15.75" customHeight="1">
      <c r="A671" s="130"/>
      <c r="B671" s="130"/>
      <c r="C671" s="404"/>
      <c r="D671" s="404"/>
      <c r="E671" s="404"/>
      <c r="F671" s="404"/>
      <c r="G671" s="404"/>
      <c r="H671" s="404"/>
      <c r="I671" s="404"/>
      <c r="J671" s="131"/>
      <c r="K671" s="131"/>
      <c r="L671" s="131"/>
    </row>
    <row r="672" spans="1:12" ht="15.75" customHeight="1">
      <c r="A672" s="130"/>
      <c r="B672" s="130"/>
      <c r="C672" s="404"/>
      <c r="D672" s="404"/>
      <c r="E672" s="404"/>
      <c r="F672" s="404"/>
      <c r="G672" s="404"/>
      <c r="H672" s="404"/>
      <c r="I672" s="404"/>
      <c r="J672" s="131"/>
      <c r="K672" s="131"/>
      <c r="L672" s="131"/>
    </row>
    <row r="673" spans="1:12" ht="15.75" customHeight="1">
      <c r="A673" s="130"/>
      <c r="B673" s="130"/>
      <c r="C673" s="404"/>
      <c r="D673" s="404"/>
      <c r="E673" s="404"/>
      <c r="F673" s="404"/>
      <c r="G673" s="404"/>
      <c r="H673" s="404"/>
      <c r="I673" s="404"/>
      <c r="J673" s="131"/>
      <c r="K673" s="131"/>
      <c r="L673" s="131"/>
    </row>
    <row r="674" spans="1:12" ht="15.75" customHeight="1">
      <c r="A674" s="130"/>
      <c r="B674" s="130"/>
      <c r="C674" s="404"/>
      <c r="D674" s="404"/>
      <c r="E674" s="404"/>
      <c r="F674" s="404"/>
      <c r="G674" s="404"/>
      <c r="H674" s="404"/>
      <c r="I674" s="404"/>
      <c r="J674" s="131"/>
      <c r="K674" s="131"/>
      <c r="L674" s="131"/>
    </row>
    <row r="675" spans="1:12" ht="15.75" customHeight="1">
      <c r="A675" s="130"/>
      <c r="B675" s="130"/>
      <c r="C675" s="404"/>
      <c r="D675" s="404"/>
      <c r="E675" s="404"/>
      <c r="F675" s="404"/>
      <c r="G675" s="404"/>
      <c r="H675" s="404"/>
      <c r="I675" s="404"/>
      <c r="J675" s="131"/>
      <c r="K675" s="131"/>
      <c r="L675" s="131"/>
    </row>
    <row r="676" spans="1:12" ht="15.75" customHeight="1">
      <c r="A676" s="130"/>
      <c r="B676" s="130"/>
      <c r="C676" s="404"/>
      <c r="D676" s="404"/>
      <c r="E676" s="404"/>
      <c r="F676" s="404"/>
      <c r="G676" s="404"/>
      <c r="H676" s="404"/>
      <c r="I676" s="404"/>
      <c r="J676" s="131"/>
      <c r="K676" s="131"/>
      <c r="L676" s="131"/>
    </row>
    <row r="677" spans="1:12" ht="15.75" customHeight="1">
      <c r="A677" s="130"/>
      <c r="B677" s="130"/>
      <c r="C677" s="404"/>
      <c r="D677" s="404"/>
      <c r="E677" s="404"/>
      <c r="F677" s="404"/>
      <c r="G677" s="404"/>
      <c r="H677" s="404"/>
      <c r="I677" s="404"/>
      <c r="J677" s="131"/>
      <c r="K677" s="131"/>
      <c r="L677" s="131"/>
    </row>
    <row r="678" spans="1:12" ht="15.75" customHeight="1">
      <c r="A678" s="130"/>
      <c r="B678" s="130"/>
      <c r="C678" s="404"/>
      <c r="D678" s="404"/>
      <c r="E678" s="404"/>
      <c r="F678" s="404"/>
      <c r="G678" s="404"/>
      <c r="H678" s="404"/>
      <c r="I678" s="404"/>
      <c r="J678" s="131"/>
      <c r="K678" s="131"/>
      <c r="L678" s="131"/>
    </row>
    <row r="679" spans="1:12" ht="15.75" customHeight="1">
      <c r="A679" s="130"/>
      <c r="B679" s="130"/>
      <c r="C679" s="404"/>
      <c r="D679" s="404"/>
      <c r="E679" s="404"/>
      <c r="F679" s="404"/>
      <c r="G679" s="404"/>
      <c r="H679" s="404"/>
      <c r="I679" s="404"/>
      <c r="J679" s="131"/>
      <c r="K679" s="131"/>
      <c r="L679" s="131"/>
    </row>
    <row r="680" spans="1:12" ht="15.75" customHeight="1">
      <c r="A680" s="130"/>
      <c r="B680" s="130"/>
      <c r="C680" s="404"/>
      <c r="D680" s="404"/>
      <c r="E680" s="404"/>
      <c r="F680" s="404"/>
      <c r="G680" s="404"/>
      <c r="H680" s="404"/>
      <c r="I680" s="404"/>
      <c r="J680" s="131"/>
      <c r="K680" s="131"/>
      <c r="L680" s="131"/>
    </row>
    <row r="681" spans="1:12" ht="15.75" customHeight="1">
      <c r="A681" s="130"/>
      <c r="B681" s="130"/>
      <c r="C681" s="404"/>
      <c r="D681" s="404"/>
      <c r="E681" s="404"/>
      <c r="F681" s="404"/>
      <c r="G681" s="404"/>
      <c r="H681" s="404"/>
      <c r="I681" s="404"/>
      <c r="J681" s="131"/>
      <c r="K681" s="131"/>
      <c r="L681" s="131"/>
    </row>
    <row r="682" spans="1:12" ht="15.75" customHeight="1">
      <c r="A682" s="130"/>
      <c r="B682" s="130"/>
      <c r="C682" s="404"/>
      <c r="D682" s="404"/>
      <c r="E682" s="404"/>
      <c r="F682" s="404"/>
      <c r="G682" s="404"/>
      <c r="H682" s="404"/>
      <c r="I682" s="404"/>
      <c r="J682" s="131"/>
      <c r="K682" s="131"/>
      <c r="L682" s="131"/>
    </row>
    <row r="683" spans="1:12" ht="15.75" customHeight="1">
      <c r="A683" s="130"/>
      <c r="B683" s="130"/>
      <c r="C683" s="404"/>
      <c r="D683" s="404"/>
      <c r="E683" s="404"/>
      <c r="F683" s="404"/>
      <c r="G683" s="404"/>
      <c r="H683" s="404"/>
      <c r="I683" s="404"/>
      <c r="J683" s="131"/>
      <c r="K683" s="131"/>
      <c r="L683" s="131"/>
    </row>
    <row r="684" spans="1:12" ht="15.75" customHeight="1">
      <c r="A684" s="130"/>
      <c r="B684" s="130"/>
      <c r="C684" s="404"/>
      <c r="D684" s="404"/>
      <c r="E684" s="404"/>
      <c r="F684" s="404"/>
      <c r="G684" s="404"/>
      <c r="H684" s="404"/>
      <c r="I684" s="404"/>
      <c r="J684" s="131"/>
      <c r="K684" s="131"/>
      <c r="L684" s="131"/>
    </row>
    <row r="685" spans="1:12" ht="15.75" customHeight="1">
      <c r="A685" s="130"/>
      <c r="B685" s="130"/>
      <c r="C685" s="404"/>
      <c r="D685" s="404"/>
      <c r="E685" s="404"/>
      <c r="F685" s="404"/>
      <c r="G685" s="404"/>
      <c r="H685" s="404"/>
      <c r="I685" s="404"/>
      <c r="J685" s="131"/>
      <c r="K685" s="131"/>
      <c r="L685" s="131"/>
    </row>
    <row r="686" spans="1:12" ht="15.75" customHeight="1">
      <c r="A686" s="130"/>
      <c r="B686" s="130"/>
      <c r="C686" s="404"/>
      <c r="D686" s="404"/>
      <c r="E686" s="404"/>
      <c r="F686" s="404"/>
      <c r="G686" s="404"/>
      <c r="H686" s="404"/>
      <c r="I686" s="404"/>
      <c r="J686" s="131"/>
      <c r="K686" s="131"/>
      <c r="L686" s="131"/>
    </row>
    <row r="687" spans="1:12" ht="15.75" customHeight="1">
      <c r="A687" s="130"/>
      <c r="B687" s="130"/>
      <c r="C687" s="404"/>
      <c r="D687" s="404"/>
      <c r="E687" s="404"/>
      <c r="F687" s="404"/>
      <c r="G687" s="404"/>
      <c r="H687" s="404"/>
      <c r="I687" s="404"/>
      <c r="J687" s="131"/>
      <c r="K687" s="131"/>
      <c r="L687" s="131"/>
    </row>
    <row r="688" spans="1:12" ht="15.75" customHeight="1">
      <c r="A688" s="130"/>
      <c r="B688" s="130"/>
      <c r="C688" s="404"/>
      <c r="D688" s="404"/>
      <c r="E688" s="404"/>
      <c r="F688" s="404"/>
      <c r="G688" s="404"/>
      <c r="H688" s="404"/>
      <c r="I688" s="404"/>
      <c r="J688" s="131"/>
      <c r="K688" s="131"/>
      <c r="L688" s="131"/>
    </row>
    <row r="689" spans="1:12" ht="15.75" customHeight="1">
      <c r="A689" s="130"/>
      <c r="B689" s="130"/>
      <c r="C689" s="404"/>
      <c r="D689" s="404"/>
      <c r="E689" s="404"/>
      <c r="F689" s="404"/>
      <c r="G689" s="404"/>
      <c r="H689" s="404"/>
      <c r="I689" s="404"/>
      <c r="J689" s="131"/>
      <c r="K689" s="131"/>
      <c r="L689" s="131"/>
    </row>
    <row r="690" spans="1:12" ht="15.75" customHeight="1">
      <c r="A690" s="130"/>
      <c r="B690" s="130"/>
      <c r="C690" s="404"/>
      <c r="D690" s="404"/>
      <c r="E690" s="404"/>
      <c r="F690" s="404"/>
      <c r="G690" s="404"/>
      <c r="H690" s="404"/>
      <c r="I690" s="404"/>
      <c r="J690" s="131"/>
      <c r="K690" s="131"/>
      <c r="L690" s="131"/>
    </row>
    <row r="691" spans="1:12" ht="15.75" customHeight="1">
      <c r="A691" s="130"/>
      <c r="B691" s="130"/>
      <c r="C691" s="404"/>
      <c r="D691" s="404"/>
      <c r="E691" s="404"/>
      <c r="F691" s="404"/>
      <c r="G691" s="404"/>
      <c r="H691" s="404"/>
      <c r="I691" s="404"/>
      <c r="J691" s="131"/>
      <c r="K691" s="131"/>
      <c r="L691" s="131"/>
    </row>
    <row r="692" spans="1:12" ht="15.75" customHeight="1">
      <c r="A692" s="130"/>
      <c r="B692" s="130"/>
      <c r="C692" s="404"/>
      <c r="D692" s="404"/>
      <c r="E692" s="404"/>
      <c r="F692" s="404"/>
      <c r="G692" s="404"/>
      <c r="H692" s="404"/>
      <c r="I692" s="404"/>
      <c r="J692" s="131"/>
      <c r="K692" s="131"/>
      <c r="L692" s="131"/>
    </row>
    <row r="693" spans="1:12" ht="15.75" customHeight="1">
      <c r="A693" s="130"/>
      <c r="B693" s="130"/>
      <c r="C693" s="404"/>
      <c r="D693" s="404"/>
      <c r="E693" s="404"/>
      <c r="F693" s="404"/>
      <c r="G693" s="404"/>
      <c r="H693" s="404"/>
      <c r="I693" s="404"/>
      <c r="J693" s="131"/>
      <c r="K693" s="131"/>
      <c r="L693" s="131"/>
    </row>
    <row r="694" spans="1:12" ht="15.75" customHeight="1">
      <c r="A694" s="130"/>
      <c r="B694" s="130"/>
      <c r="C694" s="404"/>
      <c r="D694" s="404"/>
      <c r="E694" s="404"/>
      <c r="F694" s="404"/>
      <c r="G694" s="404"/>
      <c r="H694" s="404"/>
      <c r="I694" s="404"/>
      <c r="J694" s="131"/>
      <c r="K694" s="131"/>
      <c r="L694" s="131"/>
    </row>
    <row r="695" spans="1:12" ht="15.75" customHeight="1">
      <c r="A695" s="130"/>
      <c r="B695" s="130"/>
      <c r="C695" s="404"/>
      <c r="D695" s="404"/>
      <c r="E695" s="404"/>
      <c r="F695" s="404"/>
      <c r="G695" s="404"/>
      <c r="H695" s="404"/>
      <c r="I695" s="404"/>
      <c r="J695" s="131"/>
      <c r="K695" s="131"/>
      <c r="L695" s="131"/>
    </row>
    <row r="696" spans="1:12" ht="15.75" customHeight="1">
      <c r="A696" s="130"/>
      <c r="B696" s="130"/>
      <c r="C696" s="404"/>
      <c r="D696" s="404"/>
      <c r="E696" s="404"/>
      <c r="F696" s="404"/>
      <c r="G696" s="404"/>
      <c r="H696" s="404"/>
      <c r="I696" s="404"/>
      <c r="J696" s="131"/>
      <c r="K696" s="131"/>
      <c r="L696" s="131"/>
    </row>
    <row r="697" spans="1:12" ht="15.75" customHeight="1">
      <c r="A697" s="130"/>
      <c r="B697" s="130"/>
      <c r="C697" s="404"/>
      <c r="D697" s="404"/>
      <c r="E697" s="404"/>
      <c r="F697" s="404"/>
      <c r="G697" s="404"/>
      <c r="H697" s="404"/>
      <c r="I697" s="404"/>
      <c r="J697" s="131"/>
      <c r="K697" s="131"/>
      <c r="L697" s="131"/>
    </row>
    <row r="698" spans="1:12" ht="15.75" customHeight="1">
      <c r="A698" s="130"/>
      <c r="B698" s="130"/>
      <c r="C698" s="404"/>
      <c r="D698" s="404"/>
      <c r="E698" s="404"/>
      <c r="F698" s="404"/>
      <c r="G698" s="404"/>
      <c r="H698" s="404"/>
      <c r="I698" s="404"/>
      <c r="J698" s="131"/>
      <c r="K698" s="131"/>
      <c r="L698" s="131"/>
    </row>
    <row r="699" spans="1:12" ht="15.75" customHeight="1">
      <c r="A699" s="130"/>
      <c r="B699" s="130"/>
      <c r="C699" s="404"/>
      <c r="D699" s="404"/>
      <c r="E699" s="404"/>
      <c r="F699" s="404"/>
      <c r="G699" s="404"/>
      <c r="H699" s="404"/>
      <c r="I699" s="404"/>
      <c r="J699" s="131"/>
      <c r="K699" s="131"/>
      <c r="L699" s="131"/>
    </row>
    <row r="700" spans="1:12" ht="15.75" customHeight="1">
      <c r="A700" s="130"/>
      <c r="B700" s="130"/>
      <c r="C700" s="404"/>
      <c r="D700" s="404"/>
      <c r="E700" s="404"/>
      <c r="F700" s="404"/>
      <c r="G700" s="404"/>
      <c r="H700" s="404"/>
      <c r="I700" s="404"/>
      <c r="J700" s="131"/>
      <c r="K700" s="131"/>
      <c r="L700" s="131"/>
    </row>
    <row r="701" spans="1:12" ht="15.75" customHeight="1">
      <c r="A701" s="130"/>
      <c r="B701" s="130"/>
      <c r="C701" s="404"/>
      <c r="D701" s="404"/>
      <c r="E701" s="404"/>
      <c r="F701" s="404"/>
      <c r="G701" s="404"/>
      <c r="H701" s="404"/>
      <c r="I701" s="404"/>
      <c r="J701" s="131"/>
      <c r="K701" s="131"/>
      <c r="L701" s="131"/>
    </row>
    <row r="702" spans="1:12" ht="15.75" customHeight="1">
      <c r="A702" s="130"/>
      <c r="B702" s="130"/>
      <c r="C702" s="404"/>
      <c r="D702" s="404"/>
      <c r="E702" s="404"/>
      <c r="F702" s="404"/>
      <c r="G702" s="404"/>
      <c r="H702" s="404"/>
      <c r="I702" s="404"/>
      <c r="J702" s="131"/>
      <c r="K702" s="131"/>
      <c r="L702" s="131"/>
    </row>
    <row r="703" spans="1:12" ht="15.75" customHeight="1">
      <c r="A703" s="130"/>
      <c r="B703" s="130"/>
      <c r="C703" s="404"/>
      <c r="D703" s="404"/>
      <c r="E703" s="404"/>
      <c r="F703" s="404"/>
      <c r="G703" s="404"/>
      <c r="H703" s="404"/>
      <c r="I703" s="404"/>
      <c r="J703" s="131"/>
      <c r="K703" s="131"/>
      <c r="L703" s="131"/>
    </row>
    <row r="704" spans="1:12" ht="15.75" customHeight="1">
      <c r="A704" s="130"/>
      <c r="B704" s="130"/>
      <c r="C704" s="404"/>
      <c r="D704" s="404"/>
      <c r="E704" s="404"/>
      <c r="F704" s="404"/>
      <c r="G704" s="404"/>
      <c r="H704" s="404"/>
      <c r="I704" s="404"/>
      <c r="J704" s="131"/>
      <c r="K704" s="131"/>
      <c r="L704" s="131"/>
    </row>
    <row r="705" spans="1:12" ht="15.75" customHeight="1">
      <c r="A705" s="130"/>
      <c r="B705" s="130"/>
      <c r="C705" s="404"/>
      <c r="D705" s="404"/>
      <c r="E705" s="404"/>
      <c r="F705" s="404"/>
      <c r="G705" s="404"/>
      <c r="H705" s="404"/>
      <c r="I705" s="404"/>
      <c r="J705" s="131"/>
      <c r="K705" s="131"/>
      <c r="L705" s="131"/>
    </row>
    <row r="706" spans="1:12" ht="15.75" customHeight="1">
      <c r="A706" s="130"/>
      <c r="B706" s="130"/>
      <c r="C706" s="404"/>
      <c r="D706" s="404"/>
      <c r="E706" s="404"/>
      <c r="F706" s="404"/>
      <c r="G706" s="404"/>
      <c r="H706" s="404"/>
      <c r="I706" s="404"/>
      <c r="J706" s="131"/>
      <c r="K706" s="131"/>
      <c r="L706" s="131"/>
    </row>
    <row r="707" spans="1:12" ht="15.75" customHeight="1">
      <c r="A707" s="130"/>
      <c r="B707" s="130"/>
      <c r="C707" s="404"/>
      <c r="D707" s="404"/>
      <c r="E707" s="404"/>
      <c r="F707" s="404"/>
      <c r="G707" s="404"/>
      <c r="H707" s="404"/>
      <c r="I707" s="404"/>
      <c r="J707" s="131"/>
      <c r="K707" s="131"/>
      <c r="L707" s="131"/>
    </row>
    <row r="708" spans="1:12" ht="15.75" customHeight="1">
      <c r="A708" s="130"/>
      <c r="B708" s="130"/>
      <c r="C708" s="404"/>
      <c r="D708" s="404"/>
      <c r="E708" s="404"/>
      <c r="F708" s="404"/>
      <c r="G708" s="404"/>
      <c r="H708" s="404"/>
      <c r="I708" s="404"/>
      <c r="J708" s="131"/>
      <c r="K708" s="131"/>
      <c r="L708" s="131"/>
    </row>
    <row r="709" spans="1:12" ht="15.75" customHeight="1">
      <c r="A709" s="130"/>
      <c r="B709" s="130"/>
      <c r="C709" s="404"/>
      <c r="D709" s="404"/>
      <c r="E709" s="404"/>
      <c r="F709" s="404"/>
      <c r="G709" s="404"/>
      <c r="H709" s="404"/>
      <c r="I709" s="404"/>
      <c r="J709" s="131"/>
      <c r="K709" s="131"/>
      <c r="L709" s="131"/>
    </row>
    <row r="710" spans="1:12" ht="15.75" customHeight="1">
      <c r="A710" s="130"/>
      <c r="B710" s="130"/>
      <c r="C710" s="404"/>
      <c r="D710" s="404"/>
      <c r="E710" s="404"/>
      <c r="F710" s="404"/>
      <c r="G710" s="404"/>
      <c r="H710" s="404"/>
      <c r="I710" s="404"/>
      <c r="J710" s="131"/>
      <c r="K710" s="131"/>
      <c r="L710" s="131"/>
    </row>
    <row r="711" spans="1:12" ht="15.75" customHeight="1">
      <c r="A711" s="130"/>
      <c r="B711" s="130"/>
      <c r="C711" s="404"/>
      <c r="D711" s="404"/>
      <c r="E711" s="404"/>
      <c r="F711" s="404"/>
      <c r="G711" s="404"/>
      <c r="H711" s="404"/>
      <c r="I711" s="404"/>
      <c r="J711" s="131"/>
      <c r="K711" s="131"/>
      <c r="L711" s="131"/>
    </row>
    <row r="712" spans="1:12" ht="15.75" customHeight="1">
      <c r="A712" s="130"/>
      <c r="B712" s="130"/>
      <c r="C712" s="404"/>
      <c r="D712" s="404"/>
      <c r="E712" s="404"/>
      <c r="F712" s="404"/>
      <c r="G712" s="404"/>
      <c r="H712" s="404"/>
      <c r="I712" s="404"/>
      <c r="J712" s="131"/>
      <c r="K712" s="131"/>
      <c r="L712" s="131"/>
    </row>
    <row r="713" spans="1:12" ht="15.75" customHeight="1">
      <c r="A713" s="130"/>
      <c r="B713" s="130"/>
      <c r="C713" s="404"/>
      <c r="D713" s="404"/>
      <c r="E713" s="404"/>
      <c r="F713" s="404"/>
      <c r="G713" s="404"/>
      <c r="H713" s="404"/>
      <c r="I713" s="404"/>
      <c r="J713" s="131"/>
      <c r="K713" s="131"/>
      <c r="L713" s="131"/>
    </row>
    <row r="714" spans="1:12" ht="15.75" customHeight="1">
      <c r="A714" s="130"/>
      <c r="B714" s="130"/>
      <c r="C714" s="404"/>
      <c r="D714" s="404"/>
      <c r="E714" s="404"/>
      <c r="F714" s="404"/>
      <c r="G714" s="404"/>
      <c r="H714" s="404"/>
      <c r="I714" s="404"/>
      <c r="J714" s="131"/>
      <c r="K714" s="131"/>
      <c r="L714" s="131"/>
    </row>
    <row r="715" spans="1:12" ht="15.75" customHeight="1">
      <c r="A715" s="130"/>
      <c r="B715" s="130"/>
      <c r="C715" s="404"/>
      <c r="D715" s="404"/>
      <c r="E715" s="404"/>
      <c r="F715" s="404"/>
      <c r="G715" s="404"/>
      <c r="H715" s="404"/>
      <c r="I715" s="404"/>
      <c r="J715" s="131"/>
      <c r="K715" s="131"/>
      <c r="L715" s="131"/>
    </row>
    <row r="716" spans="1:12" ht="15.75" customHeight="1">
      <c r="A716" s="130"/>
      <c r="B716" s="130"/>
      <c r="C716" s="404"/>
      <c r="D716" s="404"/>
      <c r="E716" s="404"/>
      <c r="F716" s="404"/>
      <c r="G716" s="404"/>
      <c r="H716" s="404"/>
      <c r="I716" s="404"/>
      <c r="J716" s="131"/>
      <c r="K716" s="131"/>
      <c r="L716" s="131"/>
    </row>
    <row r="717" spans="1:12" ht="15.75" customHeight="1">
      <c r="A717" s="130"/>
      <c r="B717" s="130"/>
      <c r="C717" s="404"/>
      <c r="D717" s="404"/>
      <c r="E717" s="404"/>
      <c r="F717" s="404"/>
      <c r="G717" s="404"/>
      <c r="H717" s="404"/>
      <c r="I717" s="404"/>
      <c r="J717" s="131"/>
      <c r="K717" s="131"/>
      <c r="L717" s="131"/>
    </row>
    <row r="718" spans="1:12" ht="15.75" customHeight="1">
      <c r="A718" s="130"/>
      <c r="B718" s="130"/>
      <c r="C718" s="404"/>
      <c r="D718" s="404"/>
      <c r="E718" s="404"/>
      <c r="F718" s="404"/>
      <c r="G718" s="404"/>
      <c r="H718" s="404"/>
      <c r="I718" s="404"/>
      <c r="J718" s="131"/>
      <c r="K718" s="131"/>
      <c r="L718" s="131"/>
    </row>
    <row r="719" spans="1:12" ht="15.75" customHeight="1">
      <c r="A719" s="130"/>
      <c r="B719" s="130"/>
      <c r="C719" s="404"/>
      <c r="D719" s="404"/>
      <c r="E719" s="404"/>
      <c r="F719" s="404"/>
      <c r="G719" s="404"/>
      <c r="H719" s="404"/>
      <c r="I719" s="404"/>
      <c r="J719" s="131"/>
      <c r="K719" s="131"/>
      <c r="L719" s="131"/>
    </row>
    <row r="720" spans="1:12" ht="15.75" customHeight="1">
      <c r="A720" s="130"/>
      <c r="B720" s="130"/>
      <c r="C720" s="404"/>
      <c r="D720" s="404"/>
      <c r="E720" s="404"/>
      <c r="F720" s="404"/>
      <c r="G720" s="404"/>
      <c r="H720" s="404"/>
      <c r="I720" s="404"/>
      <c r="J720" s="131"/>
      <c r="K720" s="131"/>
      <c r="L720" s="131"/>
    </row>
    <row r="721" spans="1:12" ht="15.75" customHeight="1">
      <c r="A721" s="130"/>
      <c r="B721" s="130"/>
      <c r="C721" s="404"/>
      <c r="D721" s="404"/>
      <c r="E721" s="404"/>
      <c r="F721" s="404"/>
      <c r="G721" s="404"/>
      <c r="H721" s="404"/>
      <c r="I721" s="404"/>
      <c r="J721" s="131"/>
      <c r="K721" s="131"/>
      <c r="L721" s="131"/>
    </row>
    <row r="722" spans="1:12" ht="15.75" customHeight="1">
      <c r="A722" s="130"/>
      <c r="B722" s="130"/>
      <c r="C722" s="404"/>
      <c r="D722" s="404"/>
      <c r="E722" s="404"/>
      <c r="F722" s="404"/>
      <c r="G722" s="404"/>
      <c r="H722" s="404"/>
      <c r="I722" s="404"/>
      <c r="J722" s="131"/>
      <c r="K722" s="131"/>
      <c r="L722" s="131"/>
    </row>
    <row r="723" spans="1:12" ht="15.75" customHeight="1">
      <c r="A723" s="130"/>
      <c r="B723" s="130"/>
      <c r="C723" s="404"/>
      <c r="D723" s="404"/>
      <c r="E723" s="404"/>
      <c r="F723" s="404"/>
      <c r="G723" s="404"/>
      <c r="H723" s="404"/>
      <c r="I723" s="404"/>
      <c r="J723" s="131"/>
      <c r="K723" s="131"/>
      <c r="L723" s="131"/>
    </row>
    <row r="724" spans="1:12" ht="15.75" customHeight="1">
      <c r="A724" s="130"/>
      <c r="B724" s="130"/>
      <c r="C724" s="404"/>
      <c r="D724" s="404"/>
      <c r="E724" s="404"/>
      <c r="F724" s="404"/>
      <c r="G724" s="404"/>
      <c r="H724" s="404"/>
      <c r="I724" s="404"/>
      <c r="J724" s="131"/>
      <c r="K724" s="131"/>
      <c r="L724" s="131"/>
    </row>
    <row r="725" spans="1:12" ht="15.75" customHeight="1">
      <c r="A725" s="130"/>
      <c r="B725" s="130"/>
      <c r="C725" s="404"/>
      <c r="D725" s="404"/>
      <c r="E725" s="404"/>
      <c r="F725" s="404"/>
      <c r="G725" s="404"/>
      <c r="H725" s="404"/>
      <c r="I725" s="404"/>
      <c r="J725" s="131"/>
      <c r="K725" s="131"/>
      <c r="L725" s="131"/>
    </row>
    <row r="726" spans="1:12" ht="15.75" customHeight="1">
      <c r="A726" s="130"/>
      <c r="B726" s="130"/>
      <c r="C726" s="404"/>
      <c r="D726" s="404"/>
      <c r="E726" s="404"/>
      <c r="F726" s="404"/>
      <c r="G726" s="404"/>
      <c r="H726" s="404"/>
      <c r="I726" s="404"/>
      <c r="J726" s="131"/>
      <c r="K726" s="131"/>
      <c r="L726" s="131"/>
    </row>
    <row r="727" spans="1:12" ht="15.75" customHeight="1">
      <c r="A727" s="130"/>
      <c r="B727" s="130"/>
      <c r="C727" s="404"/>
      <c r="D727" s="404"/>
      <c r="E727" s="404"/>
      <c r="F727" s="404"/>
      <c r="G727" s="404"/>
      <c r="H727" s="404"/>
      <c r="I727" s="404"/>
      <c r="J727" s="131"/>
      <c r="K727" s="131"/>
      <c r="L727" s="131"/>
    </row>
    <row r="728" spans="1:12" ht="15.75" customHeight="1">
      <c r="A728" s="130"/>
      <c r="B728" s="130"/>
      <c r="C728" s="404"/>
      <c r="D728" s="404"/>
      <c r="E728" s="404"/>
      <c r="F728" s="404"/>
      <c r="G728" s="404"/>
      <c r="H728" s="404"/>
      <c r="I728" s="404"/>
      <c r="J728" s="131"/>
      <c r="K728" s="131"/>
      <c r="L728" s="131"/>
    </row>
    <row r="729" spans="1:12" ht="15.75" customHeight="1">
      <c r="A729" s="130"/>
      <c r="B729" s="130"/>
      <c r="C729" s="404"/>
      <c r="D729" s="404"/>
      <c r="E729" s="404"/>
      <c r="F729" s="404"/>
      <c r="G729" s="404"/>
      <c r="H729" s="404"/>
      <c r="I729" s="404"/>
      <c r="J729" s="131"/>
      <c r="K729" s="131"/>
      <c r="L729" s="131"/>
    </row>
    <row r="730" spans="1:12" ht="15.75" customHeight="1">
      <c r="A730" s="130"/>
      <c r="B730" s="130"/>
      <c r="C730" s="404"/>
      <c r="D730" s="404"/>
      <c r="E730" s="404"/>
      <c r="F730" s="404"/>
      <c r="G730" s="404"/>
      <c r="H730" s="404"/>
      <c r="I730" s="404"/>
      <c r="J730" s="131"/>
      <c r="K730" s="131"/>
      <c r="L730" s="131"/>
    </row>
    <row r="731" spans="1:12" ht="15.75" customHeight="1">
      <c r="A731" s="130"/>
      <c r="B731" s="130"/>
      <c r="C731" s="404"/>
      <c r="D731" s="404"/>
      <c r="E731" s="404"/>
      <c r="F731" s="404"/>
      <c r="G731" s="404"/>
      <c r="H731" s="404"/>
      <c r="I731" s="404"/>
      <c r="J731" s="131"/>
      <c r="K731" s="131"/>
      <c r="L731" s="131"/>
    </row>
    <row r="732" spans="1:12" ht="15.75" customHeight="1">
      <c r="A732" s="130"/>
      <c r="B732" s="130"/>
      <c r="C732" s="404"/>
      <c r="D732" s="404"/>
      <c r="E732" s="404"/>
      <c r="F732" s="404"/>
      <c r="G732" s="404"/>
      <c r="H732" s="404"/>
      <c r="I732" s="404"/>
      <c r="J732" s="131"/>
      <c r="K732" s="131"/>
      <c r="L732" s="131"/>
    </row>
    <row r="733" spans="1:12" ht="15.75" customHeight="1">
      <c r="A733" s="130"/>
      <c r="B733" s="130"/>
      <c r="C733" s="404"/>
      <c r="D733" s="404"/>
      <c r="E733" s="404"/>
      <c r="F733" s="404"/>
      <c r="G733" s="404"/>
      <c r="H733" s="404"/>
      <c r="I733" s="404"/>
      <c r="J733" s="131"/>
      <c r="K733" s="131"/>
      <c r="L733" s="131"/>
    </row>
    <row r="734" spans="1:12" ht="15.75" customHeight="1">
      <c r="A734" s="130"/>
      <c r="B734" s="130"/>
      <c r="C734" s="404"/>
      <c r="D734" s="404"/>
      <c r="E734" s="404"/>
      <c r="F734" s="404"/>
      <c r="G734" s="404"/>
      <c r="H734" s="404"/>
      <c r="I734" s="404"/>
      <c r="J734" s="131"/>
      <c r="K734" s="131"/>
      <c r="L734" s="131"/>
    </row>
    <row r="735" spans="1:12" ht="15.75" customHeight="1">
      <c r="A735" s="130"/>
      <c r="B735" s="130"/>
      <c r="C735" s="404"/>
      <c r="D735" s="404"/>
      <c r="E735" s="404"/>
      <c r="F735" s="404"/>
      <c r="G735" s="404"/>
      <c r="H735" s="404"/>
      <c r="I735" s="404"/>
      <c r="J735" s="131"/>
      <c r="K735" s="131"/>
      <c r="L735" s="131"/>
    </row>
    <row r="736" spans="1:12" ht="15.75" customHeight="1">
      <c r="A736" s="130"/>
      <c r="B736" s="130"/>
      <c r="C736" s="404"/>
      <c r="D736" s="404"/>
      <c r="E736" s="404"/>
      <c r="F736" s="404"/>
      <c r="G736" s="404"/>
      <c r="H736" s="404"/>
      <c r="I736" s="404"/>
      <c r="J736" s="131"/>
      <c r="K736" s="131"/>
      <c r="L736" s="131"/>
    </row>
    <row r="737" spans="1:12" ht="15.75" customHeight="1">
      <c r="A737" s="130"/>
      <c r="B737" s="130"/>
      <c r="C737" s="404"/>
      <c r="D737" s="404"/>
      <c r="E737" s="404"/>
      <c r="F737" s="404"/>
      <c r="G737" s="404"/>
      <c r="H737" s="404"/>
      <c r="I737" s="404"/>
      <c r="J737" s="131"/>
      <c r="K737" s="131"/>
      <c r="L737" s="131"/>
    </row>
    <row r="738" spans="1:12" ht="15.75" customHeight="1">
      <c r="A738" s="130"/>
      <c r="B738" s="130"/>
      <c r="C738" s="404"/>
      <c r="D738" s="404"/>
      <c r="E738" s="404"/>
      <c r="F738" s="404"/>
      <c r="G738" s="404"/>
      <c r="H738" s="404"/>
      <c r="I738" s="404"/>
      <c r="J738" s="131"/>
      <c r="K738" s="131"/>
      <c r="L738" s="131"/>
    </row>
    <row r="739" spans="1:12" ht="15.75" customHeight="1">
      <c r="A739" s="130"/>
      <c r="B739" s="130"/>
      <c r="C739" s="404"/>
      <c r="D739" s="404"/>
      <c r="E739" s="404"/>
      <c r="F739" s="404"/>
      <c r="G739" s="404"/>
      <c r="H739" s="404"/>
      <c r="I739" s="404"/>
      <c r="J739" s="131"/>
      <c r="K739" s="131"/>
      <c r="L739" s="131"/>
    </row>
    <row r="740" spans="1:12" ht="15.75" customHeight="1">
      <c r="A740" s="130"/>
      <c r="B740" s="130"/>
      <c r="C740" s="404"/>
      <c r="D740" s="404"/>
      <c r="E740" s="404"/>
      <c r="F740" s="404"/>
      <c r="G740" s="404"/>
      <c r="H740" s="404"/>
      <c r="I740" s="404"/>
      <c r="J740" s="131"/>
      <c r="K740" s="131"/>
      <c r="L740" s="131"/>
    </row>
    <row r="741" spans="1:12" ht="15.75" customHeight="1">
      <c r="A741" s="130"/>
      <c r="B741" s="130"/>
      <c r="C741" s="404"/>
      <c r="D741" s="404"/>
      <c r="E741" s="404"/>
      <c r="F741" s="404"/>
      <c r="G741" s="404"/>
      <c r="H741" s="404"/>
      <c r="I741" s="404"/>
      <c r="J741" s="131"/>
      <c r="K741" s="131"/>
      <c r="L741" s="131"/>
    </row>
    <row r="742" spans="1:12" ht="15.75" customHeight="1">
      <c r="A742" s="130"/>
      <c r="B742" s="130"/>
      <c r="C742" s="404"/>
      <c r="D742" s="404"/>
      <c r="E742" s="404"/>
      <c r="F742" s="404"/>
      <c r="G742" s="404"/>
      <c r="H742" s="404"/>
      <c r="I742" s="404"/>
      <c r="J742" s="131"/>
      <c r="K742" s="131"/>
      <c r="L742" s="131"/>
    </row>
    <row r="743" spans="1:12" ht="15.75" customHeight="1">
      <c r="A743" s="130"/>
      <c r="B743" s="130"/>
      <c r="C743" s="404"/>
      <c r="D743" s="404"/>
      <c r="E743" s="404"/>
      <c r="F743" s="404"/>
      <c r="G743" s="404"/>
      <c r="H743" s="404"/>
      <c r="I743" s="404"/>
      <c r="J743" s="131"/>
      <c r="K743" s="131"/>
      <c r="L743" s="131"/>
    </row>
    <row r="744" spans="1:12" ht="15.75" customHeight="1">
      <c r="A744" s="130"/>
      <c r="B744" s="130"/>
      <c r="C744" s="404"/>
      <c r="D744" s="404"/>
      <c r="E744" s="404"/>
      <c r="F744" s="404"/>
      <c r="G744" s="404"/>
      <c r="H744" s="404"/>
      <c r="I744" s="404"/>
      <c r="J744" s="131"/>
      <c r="K744" s="131"/>
      <c r="L744" s="131"/>
    </row>
    <row r="745" spans="1:12" ht="15.75" customHeight="1">
      <c r="A745" s="130"/>
      <c r="B745" s="130"/>
      <c r="C745" s="404"/>
      <c r="D745" s="404"/>
      <c r="E745" s="404"/>
      <c r="F745" s="404"/>
      <c r="G745" s="404"/>
      <c r="H745" s="404"/>
      <c r="I745" s="404"/>
      <c r="J745" s="131"/>
      <c r="K745" s="131"/>
      <c r="L745" s="131"/>
    </row>
    <row r="746" spans="1:12" ht="15.75" customHeight="1">
      <c r="A746" s="130"/>
      <c r="B746" s="130"/>
      <c r="C746" s="404"/>
      <c r="D746" s="404"/>
      <c r="E746" s="404"/>
      <c r="F746" s="404"/>
      <c r="G746" s="404"/>
      <c r="H746" s="404"/>
      <c r="I746" s="404"/>
      <c r="J746" s="131"/>
      <c r="K746" s="131"/>
      <c r="L746" s="131"/>
    </row>
    <row r="747" spans="1:12" ht="15.75" customHeight="1">
      <c r="A747" s="130"/>
      <c r="B747" s="130"/>
      <c r="C747" s="404"/>
      <c r="D747" s="404"/>
      <c r="E747" s="404"/>
      <c r="F747" s="404"/>
      <c r="G747" s="404"/>
      <c r="H747" s="404"/>
      <c r="I747" s="404"/>
      <c r="J747" s="131"/>
      <c r="K747" s="131"/>
      <c r="L747" s="131"/>
    </row>
    <row r="748" spans="1:12" ht="15.75" customHeight="1">
      <c r="A748" s="130"/>
      <c r="B748" s="130"/>
      <c r="C748" s="404"/>
      <c r="D748" s="404"/>
      <c r="E748" s="404"/>
      <c r="F748" s="404"/>
      <c r="G748" s="404"/>
      <c r="H748" s="404"/>
      <c r="I748" s="404"/>
      <c r="J748" s="131"/>
      <c r="K748" s="131"/>
      <c r="L748" s="131"/>
    </row>
    <row r="749" spans="1:12" ht="15.75" customHeight="1">
      <c r="A749" s="130"/>
      <c r="B749" s="130"/>
      <c r="C749" s="404"/>
      <c r="D749" s="404"/>
      <c r="E749" s="404"/>
      <c r="F749" s="404"/>
      <c r="G749" s="404"/>
      <c r="H749" s="404"/>
      <c r="I749" s="404"/>
      <c r="J749" s="131"/>
      <c r="K749" s="131"/>
      <c r="L749" s="131"/>
    </row>
    <row r="750" spans="1:12" ht="15.75" customHeight="1">
      <c r="A750" s="130"/>
      <c r="B750" s="130"/>
      <c r="C750" s="404"/>
      <c r="D750" s="404"/>
      <c r="E750" s="404"/>
      <c r="F750" s="404"/>
      <c r="G750" s="404"/>
      <c r="H750" s="404"/>
      <c r="I750" s="404"/>
      <c r="J750" s="131"/>
      <c r="K750" s="131"/>
      <c r="L750" s="131"/>
    </row>
    <row r="751" spans="1:12" ht="15.75" customHeight="1">
      <c r="A751" s="130"/>
      <c r="B751" s="130"/>
      <c r="C751" s="404"/>
      <c r="D751" s="404"/>
      <c r="E751" s="404"/>
      <c r="F751" s="404"/>
      <c r="G751" s="404"/>
      <c r="H751" s="404"/>
      <c r="I751" s="404"/>
      <c r="J751" s="131"/>
      <c r="K751" s="131"/>
      <c r="L751" s="131"/>
    </row>
    <row r="752" spans="1:12" ht="15.75" customHeight="1">
      <c r="A752" s="130"/>
      <c r="B752" s="130"/>
      <c r="C752" s="404"/>
      <c r="D752" s="404"/>
      <c r="E752" s="404"/>
      <c r="F752" s="404"/>
      <c r="G752" s="404"/>
      <c r="H752" s="404"/>
      <c r="I752" s="404"/>
      <c r="J752" s="131"/>
      <c r="K752" s="131"/>
      <c r="L752" s="131"/>
    </row>
    <row r="753" spans="1:12" ht="15.75" customHeight="1">
      <c r="A753" s="130"/>
      <c r="B753" s="130"/>
      <c r="C753" s="404"/>
      <c r="D753" s="404"/>
      <c r="E753" s="404"/>
      <c r="F753" s="404"/>
      <c r="G753" s="404"/>
      <c r="H753" s="404"/>
      <c r="I753" s="404"/>
      <c r="J753" s="131"/>
      <c r="K753" s="131"/>
      <c r="L753" s="131"/>
    </row>
    <row r="754" spans="1:12" ht="15.75" customHeight="1">
      <c r="A754" s="130"/>
      <c r="B754" s="130"/>
      <c r="C754" s="404"/>
      <c r="D754" s="404"/>
      <c r="E754" s="404"/>
      <c r="F754" s="404"/>
      <c r="G754" s="404"/>
      <c r="H754" s="404"/>
      <c r="I754" s="404"/>
      <c r="J754" s="131"/>
      <c r="K754" s="131"/>
      <c r="L754" s="131"/>
    </row>
    <row r="755" spans="1:12" ht="15.75" customHeight="1">
      <c r="A755" s="130"/>
      <c r="B755" s="130"/>
      <c r="C755" s="404"/>
      <c r="D755" s="404"/>
      <c r="E755" s="404"/>
      <c r="F755" s="404"/>
      <c r="G755" s="404"/>
      <c r="H755" s="404"/>
      <c r="I755" s="404"/>
      <c r="J755" s="131"/>
      <c r="K755" s="131"/>
      <c r="L755" s="131"/>
    </row>
    <row r="756" spans="1:12" ht="15.75" customHeight="1">
      <c r="A756" s="130"/>
      <c r="B756" s="130"/>
      <c r="C756" s="404"/>
      <c r="D756" s="404"/>
      <c r="E756" s="404"/>
      <c r="F756" s="404"/>
      <c r="G756" s="404"/>
      <c r="H756" s="404"/>
      <c r="I756" s="404"/>
      <c r="J756" s="131"/>
      <c r="K756" s="131"/>
      <c r="L756" s="131"/>
    </row>
    <row r="757" spans="1:12" ht="15.75" customHeight="1">
      <c r="A757" s="130"/>
      <c r="B757" s="130"/>
      <c r="C757" s="404"/>
      <c r="D757" s="404"/>
      <c r="E757" s="404"/>
      <c r="F757" s="404"/>
      <c r="G757" s="404"/>
      <c r="H757" s="404"/>
      <c r="I757" s="404"/>
      <c r="J757" s="131"/>
      <c r="K757" s="131"/>
      <c r="L757" s="131"/>
    </row>
    <row r="758" spans="1:12" ht="15.75" customHeight="1">
      <c r="A758" s="130"/>
      <c r="B758" s="130"/>
      <c r="C758" s="404"/>
      <c r="D758" s="404"/>
      <c r="E758" s="404"/>
      <c r="F758" s="404"/>
      <c r="G758" s="404"/>
      <c r="H758" s="404"/>
      <c r="I758" s="404"/>
      <c r="J758" s="131"/>
      <c r="K758" s="131"/>
      <c r="L758" s="131"/>
    </row>
    <row r="759" spans="1:12" ht="15.75" customHeight="1">
      <c r="A759" s="130"/>
      <c r="B759" s="130"/>
      <c r="C759" s="404"/>
      <c r="D759" s="404"/>
      <c r="E759" s="404"/>
      <c r="F759" s="404"/>
      <c r="G759" s="404"/>
      <c r="H759" s="404"/>
      <c r="I759" s="404"/>
      <c r="J759" s="131"/>
      <c r="K759" s="131"/>
      <c r="L759" s="131"/>
    </row>
    <row r="760" spans="1:12" ht="15.75" customHeight="1">
      <c r="A760" s="130"/>
      <c r="B760" s="130"/>
      <c r="C760" s="404"/>
      <c r="D760" s="404"/>
      <c r="E760" s="404"/>
      <c r="F760" s="404"/>
      <c r="G760" s="404"/>
      <c r="H760" s="404"/>
      <c r="I760" s="404"/>
      <c r="J760" s="131"/>
      <c r="K760" s="131"/>
      <c r="L760" s="131"/>
    </row>
    <row r="761" spans="1:12" ht="15.75" customHeight="1">
      <c r="A761" s="130"/>
      <c r="B761" s="130"/>
      <c r="C761" s="404"/>
      <c r="D761" s="404"/>
      <c r="E761" s="404"/>
      <c r="F761" s="404"/>
      <c r="G761" s="404"/>
      <c r="H761" s="404"/>
      <c r="I761" s="404"/>
      <c r="J761" s="131"/>
      <c r="K761" s="131"/>
      <c r="L761" s="131"/>
    </row>
    <row r="762" spans="1:12" ht="15.75" customHeight="1">
      <c r="A762" s="130"/>
      <c r="B762" s="130"/>
      <c r="C762" s="404"/>
      <c r="D762" s="404"/>
      <c r="E762" s="404"/>
      <c r="F762" s="404"/>
      <c r="G762" s="404"/>
      <c r="H762" s="404"/>
      <c r="I762" s="404"/>
      <c r="J762" s="131"/>
      <c r="K762" s="131"/>
      <c r="L762" s="131"/>
    </row>
    <row r="763" spans="1:12" ht="15.75" customHeight="1">
      <c r="A763" s="130"/>
      <c r="B763" s="130"/>
      <c r="C763" s="404"/>
      <c r="D763" s="404"/>
      <c r="E763" s="404"/>
      <c r="F763" s="404"/>
      <c r="G763" s="404"/>
      <c r="H763" s="404"/>
      <c r="I763" s="404"/>
      <c r="J763" s="131"/>
      <c r="K763" s="131"/>
      <c r="L763" s="131"/>
    </row>
    <row r="764" spans="1:12" ht="15.75" customHeight="1">
      <c r="A764" s="130"/>
      <c r="B764" s="130"/>
      <c r="C764" s="404"/>
      <c r="D764" s="404"/>
      <c r="E764" s="404"/>
      <c r="F764" s="404"/>
      <c r="G764" s="404"/>
      <c r="H764" s="404"/>
      <c r="I764" s="404"/>
      <c r="J764" s="131"/>
      <c r="K764" s="131"/>
      <c r="L764" s="131"/>
    </row>
    <row r="765" spans="1:12" ht="15.75" customHeight="1">
      <c r="A765" s="130"/>
      <c r="B765" s="130"/>
      <c r="C765" s="404"/>
      <c r="D765" s="404"/>
      <c r="E765" s="404"/>
      <c r="F765" s="404"/>
      <c r="G765" s="404"/>
      <c r="H765" s="404"/>
      <c r="I765" s="404"/>
      <c r="J765" s="131"/>
      <c r="K765" s="131"/>
      <c r="L765" s="131"/>
    </row>
    <row r="766" spans="1:12" ht="15.75" customHeight="1">
      <c r="A766" s="130"/>
      <c r="B766" s="130"/>
      <c r="C766" s="404"/>
      <c r="D766" s="404"/>
      <c r="E766" s="404"/>
      <c r="F766" s="404"/>
      <c r="G766" s="404"/>
      <c r="H766" s="404"/>
      <c r="I766" s="404"/>
      <c r="J766" s="131"/>
      <c r="K766" s="131"/>
      <c r="L766" s="131"/>
    </row>
    <row r="767" spans="1:12" ht="15.75" customHeight="1">
      <c r="A767" s="130"/>
      <c r="B767" s="130"/>
      <c r="C767" s="404"/>
      <c r="D767" s="404"/>
      <c r="E767" s="404"/>
      <c r="F767" s="404"/>
      <c r="G767" s="404"/>
      <c r="H767" s="404"/>
      <c r="I767" s="404"/>
      <c r="J767" s="131"/>
      <c r="K767" s="131"/>
      <c r="L767" s="131"/>
    </row>
    <row r="768" spans="1:12" ht="15.75" customHeight="1">
      <c r="A768" s="130"/>
      <c r="B768" s="130"/>
      <c r="C768" s="404"/>
      <c r="D768" s="404"/>
      <c r="E768" s="404"/>
      <c r="F768" s="404"/>
      <c r="G768" s="404"/>
      <c r="H768" s="404"/>
      <c r="I768" s="404"/>
      <c r="J768" s="131"/>
      <c r="K768" s="131"/>
      <c r="L768" s="131"/>
    </row>
    <row r="769" spans="1:12" ht="15.75" customHeight="1">
      <c r="A769" s="130"/>
      <c r="B769" s="130"/>
      <c r="C769" s="404"/>
      <c r="D769" s="404"/>
      <c r="E769" s="404"/>
      <c r="F769" s="404"/>
      <c r="G769" s="404"/>
      <c r="H769" s="404"/>
      <c r="I769" s="404"/>
      <c r="J769" s="131"/>
      <c r="K769" s="131"/>
      <c r="L769" s="131"/>
    </row>
    <row r="770" spans="1:12" ht="15.75" customHeight="1">
      <c r="A770" s="130"/>
      <c r="B770" s="130"/>
      <c r="C770" s="404"/>
      <c r="D770" s="404"/>
      <c r="E770" s="404"/>
      <c r="F770" s="404"/>
      <c r="G770" s="404"/>
      <c r="H770" s="404"/>
      <c r="I770" s="404"/>
      <c r="J770" s="131"/>
      <c r="K770" s="131"/>
      <c r="L770" s="131"/>
    </row>
    <row r="771" spans="1:12" ht="15.75" customHeight="1">
      <c r="A771" s="130"/>
      <c r="B771" s="130"/>
      <c r="C771" s="404"/>
      <c r="D771" s="404"/>
      <c r="E771" s="404"/>
      <c r="F771" s="404"/>
      <c r="G771" s="404"/>
      <c r="H771" s="404"/>
      <c r="I771" s="404"/>
      <c r="J771" s="131"/>
      <c r="K771" s="131"/>
      <c r="L771" s="131"/>
    </row>
    <row r="772" spans="1:12" ht="15.75" customHeight="1">
      <c r="A772" s="130"/>
      <c r="B772" s="130"/>
      <c r="C772" s="404"/>
      <c r="D772" s="404"/>
      <c r="E772" s="404"/>
      <c r="F772" s="404"/>
      <c r="G772" s="404"/>
      <c r="H772" s="404"/>
      <c r="I772" s="404"/>
      <c r="J772" s="131"/>
      <c r="K772" s="131"/>
      <c r="L772" s="131"/>
    </row>
    <row r="773" spans="1:12" ht="15.75" customHeight="1">
      <c r="A773" s="130"/>
      <c r="B773" s="130"/>
      <c r="C773" s="404"/>
      <c r="D773" s="404"/>
      <c r="E773" s="404"/>
      <c r="F773" s="404"/>
      <c r="G773" s="404"/>
      <c r="H773" s="404"/>
      <c r="I773" s="404"/>
      <c r="J773" s="131"/>
      <c r="K773" s="131"/>
      <c r="L773" s="131"/>
    </row>
    <row r="774" spans="1:12" ht="15.75" customHeight="1">
      <c r="A774" s="130"/>
      <c r="B774" s="130"/>
      <c r="C774" s="404"/>
      <c r="D774" s="404"/>
      <c r="E774" s="404"/>
      <c r="F774" s="404"/>
      <c r="G774" s="404"/>
      <c r="H774" s="404"/>
      <c r="I774" s="404"/>
      <c r="J774" s="131"/>
      <c r="K774" s="131"/>
      <c r="L774" s="131"/>
    </row>
    <row r="775" spans="1:12" ht="15.75" customHeight="1">
      <c r="A775" s="130"/>
      <c r="B775" s="130"/>
      <c r="C775" s="404"/>
      <c r="D775" s="404"/>
      <c r="E775" s="404"/>
      <c r="F775" s="404"/>
      <c r="G775" s="404"/>
      <c r="H775" s="404"/>
      <c r="I775" s="404"/>
      <c r="J775" s="131"/>
      <c r="K775" s="131"/>
      <c r="L775" s="131"/>
    </row>
    <row r="776" spans="1:12" ht="15.75" customHeight="1">
      <c r="A776" s="130"/>
      <c r="B776" s="130"/>
      <c r="C776" s="404"/>
      <c r="D776" s="404"/>
      <c r="E776" s="404"/>
      <c r="F776" s="404"/>
      <c r="G776" s="404"/>
      <c r="H776" s="404"/>
      <c r="I776" s="404"/>
      <c r="J776" s="131"/>
      <c r="K776" s="131"/>
      <c r="L776" s="131"/>
    </row>
    <row r="777" spans="1:12" ht="15.75" customHeight="1">
      <c r="A777" s="130"/>
      <c r="B777" s="130"/>
      <c r="C777" s="404"/>
      <c r="D777" s="404"/>
      <c r="E777" s="404"/>
      <c r="F777" s="404"/>
      <c r="G777" s="404"/>
      <c r="H777" s="404"/>
      <c r="I777" s="404"/>
      <c r="J777" s="131"/>
      <c r="K777" s="131"/>
      <c r="L777" s="131"/>
    </row>
    <row r="778" spans="1:12" ht="15.75" customHeight="1">
      <c r="A778" s="130"/>
      <c r="B778" s="130"/>
      <c r="C778" s="404"/>
      <c r="D778" s="404"/>
      <c r="E778" s="404"/>
      <c r="F778" s="404"/>
      <c r="G778" s="404"/>
      <c r="H778" s="404"/>
      <c r="I778" s="404"/>
      <c r="J778" s="131"/>
      <c r="K778" s="131"/>
      <c r="L778" s="131"/>
    </row>
    <row r="779" spans="1:12" ht="15.75" customHeight="1">
      <c r="A779" s="130"/>
      <c r="B779" s="130"/>
      <c r="C779" s="404"/>
      <c r="D779" s="404"/>
      <c r="E779" s="404"/>
      <c r="F779" s="404"/>
      <c r="G779" s="404"/>
      <c r="H779" s="404"/>
      <c r="I779" s="404"/>
      <c r="J779" s="131"/>
      <c r="K779" s="131"/>
      <c r="L779" s="131"/>
    </row>
    <row r="780" spans="1:12" ht="15.75" customHeight="1">
      <c r="A780" s="130"/>
      <c r="B780" s="130"/>
      <c r="C780" s="404"/>
      <c r="D780" s="404"/>
      <c r="E780" s="404"/>
      <c r="F780" s="404"/>
      <c r="G780" s="404"/>
      <c r="H780" s="404"/>
      <c r="I780" s="404"/>
      <c r="J780" s="131"/>
      <c r="K780" s="131"/>
      <c r="L780" s="131"/>
    </row>
    <row r="781" spans="1:12" ht="15.75" customHeight="1">
      <c r="A781" s="130"/>
      <c r="B781" s="130"/>
      <c r="C781" s="404"/>
      <c r="D781" s="404"/>
      <c r="E781" s="404"/>
      <c r="F781" s="404"/>
      <c r="G781" s="404"/>
      <c r="H781" s="404"/>
      <c r="I781" s="404"/>
      <c r="J781" s="131"/>
      <c r="K781" s="131"/>
      <c r="L781" s="131"/>
    </row>
    <row r="782" spans="1:12" ht="15.75" customHeight="1">
      <c r="A782" s="130"/>
      <c r="B782" s="130"/>
      <c r="C782" s="404"/>
      <c r="D782" s="404"/>
      <c r="E782" s="404"/>
      <c r="F782" s="404"/>
      <c r="G782" s="404"/>
      <c r="H782" s="404"/>
      <c r="I782" s="404"/>
      <c r="J782" s="131"/>
      <c r="K782" s="131"/>
      <c r="L782" s="131"/>
    </row>
    <row r="783" spans="1:12" ht="15.75" customHeight="1">
      <c r="A783" s="130"/>
      <c r="B783" s="130"/>
      <c r="C783" s="404"/>
      <c r="D783" s="404"/>
      <c r="E783" s="404"/>
      <c r="F783" s="404"/>
      <c r="G783" s="404"/>
      <c r="H783" s="404"/>
      <c r="I783" s="404"/>
      <c r="J783" s="131"/>
      <c r="K783" s="131"/>
      <c r="L783" s="131"/>
    </row>
    <row r="784" spans="1:12" ht="15.75" customHeight="1">
      <c r="A784" s="130"/>
      <c r="B784" s="130"/>
      <c r="C784" s="404"/>
      <c r="D784" s="404"/>
      <c r="E784" s="404"/>
      <c r="F784" s="404"/>
      <c r="G784" s="404"/>
      <c r="H784" s="404"/>
      <c r="I784" s="404"/>
      <c r="J784" s="131"/>
      <c r="K784" s="131"/>
      <c r="L784" s="131"/>
    </row>
    <row r="785" spans="1:12" ht="15.75" customHeight="1">
      <c r="A785" s="130"/>
      <c r="B785" s="130"/>
      <c r="C785" s="404"/>
      <c r="D785" s="404"/>
      <c r="E785" s="404"/>
      <c r="F785" s="404"/>
      <c r="G785" s="404"/>
      <c r="H785" s="404"/>
      <c r="I785" s="404"/>
      <c r="J785" s="131"/>
      <c r="K785" s="131"/>
      <c r="L785" s="131"/>
    </row>
    <row r="786" spans="1:12" ht="15.75" customHeight="1">
      <c r="A786" s="130"/>
      <c r="B786" s="130"/>
      <c r="C786" s="404"/>
      <c r="D786" s="404"/>
      <c r="E786" s="404"/>
      <c r="F786" s="404"/>
      <c r="G786" s="404"/>
      <c r="H786" s="404"/>
      <c r="I786" s="404"/>
      <c r="J786" s="131"/>
      <c r="K786" s="131"/>
      <c r="L786" s="131"/>
    </row>
    <row r="787" spans="1:12" ht="15.75" customHeight="1">
      <c r="A787" s="130"/>
      <c r="B787" s="130"/>
      <c r="C787" s="404"/>
      <c r="D787" s="404"/>
      <c r="E787" s="404"/>
      <c r="F787" s="404"/>
      <c r="G787" s="404"/>
      <c r="H787" s="404"/>
      <c r="I787" s="404"/>
      <c r="J787" s="131"/>
      <c r="K787" s="131"/>
      <c r="L787" s="131"/>
    </row>
    <row r="788" spans="1:12" ht="15.75" customHeight="1">
      <c r="A788" s="130"/>
      <c r="B788" s="130"/>
      <c r="C788" s="404"/>
      <c r="D788" s="404"/>
      <c r="E788" s="404"/>
      <c r="F788" s="404"/>
      <c r="G788" s="404"/>
      <c r="H788" s="404"/>
      <c r="I788" s="404"/>
      <c r="J788" s="131"/>
      <c r="K788" s="131"/>
      <c r="L788" s="131"/>
    </row>
    <row r="789" spans="1:12" ht="15.75" customHeight="1">
      <c r="A789" s="130"/>
      <c r="B789" s="130"/>
      <c r="C789" s="404"/>
      <c r="D789" s="404"/>
      <c r="E789" s="404"/>
      <c r="F789" s="404"/>
      <c r="G789" s="404"/>
      <c r="H789" s="404"/>
      <c r="I789" s="404"/>
      <c r="J789" s="131"/>
      <c r="K789" s="131"/>
      <c r="L789" s="131"/>
    </row>
    <row r="790" spans="1:12" ht="15.75" customHeight="1">
      <c r="A790" s="130"/>
      <c r="B790" s="130"/>
      <c r="C790" s="404"/>
      <c r="D790" s="404"/>
      <c r="E790" s="404"/>
      <c r="F790" s="404"/>
      <c r="G790" s="404"/>
      <c r="H790" s="404"/>
      <c r="I790" s="404"/>
      <c r="J790" s="131"/>
      <c r="K790" s="131"/>
      <c r="L790" s="131"/>
    </row>
    <row r="791" spans="1:12" ht="15.75" customHeight="1">
      <c r="A791" s="130"/>
      <c r="B791" s="130"/>
      <c r="C791" s="404"/>
      <c r="D791" s="404"/>
      <c r="E791" s="404"/>
      <c r="F791" s="404"/>
      <c r="G791" s="404"/>
      <c r="H791" s="404"/>
      <c r="I791" s="404"/>
      <c r="J791" s="131"/>
      <c r="K791" s="131"/>
      <c r="L791" s="131"/>
    </row>
    <row r="792" spans="1:12" ht="15.75" customHeight="1">
      <c r="A792" s="130"/>
      <c r="B792" s="130"/>
      <c r="C792" s="404"/>
      <c r="D792" s="404"/>
      <c r="E792" s="404"/>
      <c r="F792" s="404"/>
      <c r="G792" s="404"/>
      <c r="H792" s="404"/>
      <c r="I792" s="404"/>
      <c r="J792" s="131"/>
      <c r="K792" s="131"/>
      <c r="L792" s="131"/>
    </row>
    <row r="793" spans="1:12" ht="15.75" customHeight="1">
      <c r="A793" s="130"/>
      <c r="B793" s="130"/>
      <c r="C793" s="404"/>
      <c r="D793" s="404"/>
      <c r="E793" s="404"/>
      <c r="F793" s="404"/>
      <c r="G793" s="404"/>
      <c r="H793" s="404"/>
      <c r="I793" s="404"/>
      <c r="J793" s="131"/>
      <c r="K793" s="131"/>
      <c r="L793" s="131"/>
    </row>
    <row r="794" spans="1:12" ht="15.75" customHeight="1">
      <c r="A794" s="130"/>
      <c r="B794" s="130"/>
      <c r="C794" s="404"/>
      <c r="D794" s="404"/>
      <c r="E794" s="404"/>
      <c r="F794" s="404"/>
      <c r="G794" s="404"/>
      <c r="H794" s="404"/>
      <c r="I794" s="404"/>
      <c r="J794" s="131"/>
      <c r="K794" s="131"/>
      <c r="L794" s="131"/>
    </row>
    <row r="795" spans="1:12" ht="15.75" customHeight="1">
      <c r="A795" s="130"/>
      <c r="B795" s="130"/>
      <c r="C795" s="404"/>
      <c r="D795" s="404"/>
      <c r="E795" s="404"/>
      <c r="F795" s="404"/>
      <c r="G795" s="404"/>
      <c r="H795" s="404"/>
      <c r="I795" s="404"/>
      <c r="J795" s="131"/>
      <c r="K795" s="131"/>
      <c r="L795" s="131"/>
    </row>
    <row r="796" spans="1:12" ht="15.75" customHeight="1">
      <c r="A796" s="130"/>
      <c r="B796" s="130"/>
      <c r="C796" s="404"/>
      <c r="D796" s="404"/>
      <c r="E796" s="404"/>
      <c r="F796" s="404"/>
      <c r="G796" s="404"/>
      <c r="H796" s="404"/>
      <c r="I796" s="404"/>
      <c r="J796" s="131"/>
      <c r="K796" s="131"/>
      <c r="L796" s="131"/>
    </row>
    <row r="797" spans="1:12" ht="15.75" customHeight="1">
      <c r="A797" s="130"/>
      <c r="B797" s="130"/>
      <c r="C797" s="404"/>
      <c r="D797" s="404"/>
      <c r="E797" s="404"/>
      <c r="F797" s="404"/>
      <c r="G797" s="404"/>
      <c r="H797" s="404"/>
      <c r="I797" s="404"/>
      <c r="J797" s="131"/>
      <c r="K797" s="131"/>
      <c r="L797" s="131"/>
    </row>
    <row r="798" spans="1:12" ht="15.75" customHeight="1">
      <c r="A798" s="130"/>
      <c r="B798" s="130"/>
      <c r="C798" s="404"/>
      <c r="D798" s="404"/>
      <c r="E798" s="404"/>
      <c r="F798" s="404"/>
      <c r="G798" s="404"/>
      <c r="H798" s="404"/>
      <c r="I798" s="404"/>
      <c r="J798" s="131"/>
      <c r="K798" s="131"/>
      <c r="L798" s="131"/>
    </row>
    <row r="799" spans="1:12" ht="15.75" customHeight="1">
      <c r="A799" s="130"/>
      <c r="B799" s="130"/>
      <c r="C799" s="404"/>
      <c r="D799" s="404"/>
      <c r="E799" s="404"/>
      <c r="F799" s="404"/>
      <c r="G799" s="404"/>
      <c r="H799" s="404"/>
      <c r="I799" s="404"/>
      <c r="J799" s="131"/>
      <c r="K799" s="131"/>
      <c r="L799" s="131"/>
    </row>
    <row r="800" spans="1:12" ht="15.75" customHeight="1">
      <c r="A800" s="130"/>
      <c r="B800" s="130"/>
      <c r="C800" s="404"/>
      <c r="D800" s="404"/>
      <c r="E800" s="404"/>
      <c r="F800" s="404"/>
      <c r="G800" s="404"/>
      <c r="H800" s="404"/>
      <c r="I800" s="404"/>
      <c r="J800" s="131"/>
      <c r="K800" s="131"/>
      <c r="L800" s="131"/>
    </row>
    <row r="801" spans="1:12" ht="15.75" customHeight="1">
      <c r="A801" s="130"/>
      <c r="B801" s="130"/>
      <c r="C801" s="404"/>
      <c r="D801" s="404"/>
      <c r="E801" s="404"/>
      <c r="F801" s="404"/>
      <c r="G801" s="404"/>
      <c r="H801" s="404"/>
      <c r="I801" s="404"/>
      <c r="J801" s="131"/>
      <c r="K801" s="131"/>
      <c r="L801" s="131"/>
    </row>
    <row r="802" spans="1:12" ht="15.75" customHeight="1">
      <c r="A802" s="130"/>
      <c r="B802" s="130"/>
      <c r="C802" s="404"/>
      <c r="D802" s="404"/>
      <c r="E802" s="404"/>
      <c r="F802" s="404"/>
      <c r="G802" s="404"/>
      <c r="H802" s="404"/>
      <c r="I802" s="404"/>
      <c r="J802" s="131"/>
      <c r="K802" s="131"/>
      <c r="L802" s="131"/>
    </row>
    <row r="803" spans="1:12" ht="15.75" customHeight="1">
      <c r="A803" s="130"/>
      <c r="B803" s="130"/>
      <c r="C803" s="404"/>
      <c r="D803" s="404"/>
      <c r="E803" s="404"/>
      <c r="F803" s="404"/>
      <c r="G803" s="404"/>
      <c r="H803" s="404"/>
      <c r="I803" s="404"/>
      <c r="J803" s="131"/>
      <c r="K803" s="131"/>
      <c r="L803" s="131"/>
    </row>
    <row r="804" spans="1:12" ht="15.75" customHeight="1">
      <c r="A804" s="130"/>
      <c r="B804" s="130"/>
      <c r="C804" s="404"/>
      <c r="D804" s="404"/>
      <c r="E804" s="404"/>
      <c r="F804" s="404"/>
      <c r="G804" s="404"/>
      <c r="H804" s="404"/>
      <c r="I804" s="404"/>
      <c r="J804" s="131"/>
      <c r="K804" s="131"/>
      <c r="L804" s="131"/>
    </row>
    <row r="805" spans="1:12" ht="15.75" customHeight="1">
      <c r="A805" s="130"/>
      <c r="B805" s="130"/>
      <c r="C805" s="404"/>
      <c r="D805" s="404"/>
      <c r="E805" s="404"/>
      <c r="F805" s="404"/>
      <c r="G805" s="404"/>
      <c r="H805" s="404"/>
      <c r="I805" s="404"/>
      <c r="J805" s="131"/>
      <c r="K805" s="131"/>
      <c r="L805" s="131"/>
    </row>
    <row r="806" spans="1:12" ht="15.75" customHeight="1">
      <c r="A806" s="130"/>
      <c r="B806" s="130"/>
      <c r="C806" s="404"/>
      <c r="D806" s="404"/>
      <c r="E806" s="404"/>
      <c r="F806" s="404"/>
      <c r="G806" s="404"/>
      <c r="H806" s="404"/>
      <c r="I806" s="404"/>
      <c r="J806" s="131"/>
      <c r="K806" s="131"/>
      <c r="L806" s="131"/>
    </row>
    <row r="807" spans="1:12" ht="15.75" customHeight="1">
      <c r="A807" s="130"/>
      <c r="B807" s="130"/>
      <c r="C807" s="404"/>
      <c r="D807" s="404"/>
      <c r="E807" s="404"/>
      <c r="F807" s="404"/>
      <c r="G807" s="404"/>
      <c r="H807" s="404"/>
      <c r="I807" s="404"/>
      <c r="J807" s="131"/>
      <c r="K807" s="131"/>
      <c r="L807" s="131"/>
    </row>
    <row r="808" spans="1:12" ht="15.75" customHeight="1">
      <c r="A808" s="130"/>
      <c r="B808" s="130"/>
      <c r="C808" s="404"/>
      <c r="D808" s="404"/>
      <c r="E808" s="404"/>
      <c r="F808" s="404"/>
      <c r="G808" s="404"/>
      <c r="H808" s="404"/>
      <c r="I808" s="404"/>
      <c r="J808" s="131"/>
      <c r="K808" s="131"/>
      <c r="L808" s="131"/>
    </row>
    <row r="809" spans="1:12" ht="15.75" customHeight="1">
      <c r="A809" s="130"/>
      <c r="B809" s="130"/>
      <c r="C809" s="404"/>
      <c r="D809" s="404"/>
      <c r="E809" s="404"/>
      <c r="F809" s="404"/>
      <c r="G809" s="404"/>
      <c r="H809" s="404"/>
      <c r="I809" s="404"/>
      <c r="J809" s="131"/>
      <c r="K809" s="131"/>
      <c r="L809" s="131"/>
    </row>
    <row r="810" spans="1:12" ht="15.75" customHeight="1">
      <c r="A810" s="130"/>
      <c r="B810" s="130"/>
      <c r="C810" s="404"/>
      <c r="D810" s="404"/>
      <c r="E810" s="404"/>
      <c r="F810" s="404"/>
      <c r="G810" s="404"/>
      <c r="H810" s="404"/>
      <c r="I810" s="404"/>
      <c r="J810" s="131"/>
      <c r="K810" s="131"/>
      <c r="L810" s="131"/>
    </row>
    <row r="811" spans="1:12" ht="15.75" customHeight="1">
      <c r="A811" s="130"/>
      <c r="B811" s="130"/>
      <c r="C811" s="404"/>
      <c r="D811" s="404"/>
      <c r="E811" s="404"/>
      <c r="F811" s="404"/>
      <c r="G811" s="404"/>
      <c r="H811" s="404"/>
      <c r="I811" s="404"/>
      <c r="J811" s="131"/>
      <c r="K811" s="131"/>
      <c r="L811" s="131"/>
    </row>
    <row r="812" spans="1:12" ht="15.75" customHeight="1">
      <c r="A812" s="130"/>
      <c r="B812" s="130"/>
      <c r="C812" s="404"/>
      <c r="D812" s="404"/>
      <c r="E812" s="404"/>
      <c r="F812" s="404"/>
      <c r="G812" s="404"/>
      <c r="H812" s="404"/>
      <c r="I812" s="404"/>
      <c r="J812" s="131"/>
      <c r="K812" s="131"/>
      <c r="L812" s="131"/>
    </row>
    <row r="813" spans="1:12" ht="15.75" customHeight="1">
      <c r="A813" s="130"/>
      <c r="B813" s="130"/>
      <c r="C813" s="404"/>
      <c r="D813" s="404"/>
      <c r="E813" s="404"/>
      <c r="F813" s="404"/>
      <c r="G813" s="404"/>
      <c r="H813" s="404"/>
      <c r="I813" s="404"/>
      <c r="J813" s="131"/>
      <c r="K813" s="131"/>
      <c r="L813" s="131"/>
    </row>
    <row r="814" spans="1:12" ht="15.75" customHeight="1">
      <c r="A814" s="130"/>
      <c r="B814" s="130"/>
      <c r="C814" s="404"/>
      <c r="D814" s="404"/>
      <c r="E814" s="404"/>
      <c r="F814" s="404"/>
      <c r="G814" s="404"/>
      <c r="H814" s="404"/>
      <c r="I814" s="404"/>
      <c r="J814" s="131"/>
      <c r="K814" s="131"/>
      <c r="L814" s="131"/>
    </row>
    <row r="815" spans="1:12" ht="15.75" customHeight="1">
      <c r="A815" s="130"/>
      <c r="B815" s="130"/>
      <c r="C815" s="404"/>
      <c r="D815" s="404"/>
      <c r="E815" s="404"/>
      <c r="F815" s="404"/>
      <c r="G815" s="404"/>
      <c r="H815" s="404"/>
      <c r="I815" s="404"/>
      <c r="J815" s="131"/>
      <c r="K815" s="131"/>
      <c r="L815" s="131"/>
    </row>
    <row r="816" spans="1:12" ht="15.75" customHeight="1">
      <c r="A816" s="130"/>
      <c r="B816" s="130"/>
      <c r="C816" s="404"/>
      <c r="D816" s="404"/>
      <c r="E816" s="404"/>
      <c r="F816" s="404"/>
      <c r="G816" s="404"/>
      <c r="H816" s="404"/>
      <c r="I816" s="404"/>
      <c r="J816" s="131"/>
      <c r="K816" s="131"/>
      <c r="L816" s="131"/>
    </row>
    <row r="817" spans="1:12" ht="15.75" customHeight="1">
      <c r="A817" s="130"/>
      <c r="B817" s="130"/>
      <c r="C817" s="404"/>
      <c r="D817" s="404"/>
      <c r="E817" s="404"/>
      <c r="F817" s="404"/>
      <c r="G817" s="404"/>
      <c r="H817" s="404"/>
      <c r="I817" s="404"/>
      <c r="J817" s="131"/>
      <c r="K817" s="131"/>
      <c r="L817" s="131"/>
    </row>
    <row r="818" spans="1:12" ht="15.75" customHeight="1">
      <c r="A818" s="130"/>
      <c r="B818" s="130"/>
      <c r="C818" s="404"/>
      <c r="D818" s="404"/>
      <c r="E818" s="404"/>
      <c r="F818" s="404"/>
      <c r="G818" s="404"/>
      <c r="H818" s="404"/>
      <c r="I818" s="404"/>
      <c r="J818" s="131"/>
      <c r="K818" s="131"/>
      <c r="L818" s="131"/>
    </row>
    <row r="819" spans="1:12" ht="15.75" customHeight="1">
      <c r="A819" s="130"/>
      <c r="B819" s="130"/>
      <c r="C819" s="404"/>
      <c r="D819" s="404"/>
      <c r="E819" s="404"/>
      <c r="F819" s="404"/>
      <c r="G819" s="404"/>
      <c r="H819" s="404"/>
      <c r="I819" s="404"/>
      <c r="J819" s="131"/>
      <c r="K819" s="131"/>
      <c r="L819" s="131"/>
    </row>
    <row r="820" spans="1:12" ht="15.75" customHeight="1">
      <c r="A820" s="130"/>
      <c r="B820" s="130"/>
      <c r="C820" s="404"/>
      <c r="D820" s="404"/>
      <c r="E820" s="404"/>
      <c r="F820" s="404"/>
      <c r="G820" s="404"/>
      <c r="H820" s="404"/>
      <c r="I820" s="404"/>
      <c r="J820" s="131"/>
      <c r="K820" s="131"/>
      <c r="L820" s="131"/>
    </row>
    <row r="821" spans="1:12" ht="15.75" customHeight="1">
      <c r="A821" s="130"/>
      <c r="B821" s="130"/>
      <c r="C821" s="404"/>
      <c r="D821" s="404"/>
      <c r="E821" s="404"/>
      <c r="F821" s="404"/>
      <c r="G821" s="404"/>
      <c r="H821" s="404"/>
      <c r="I821" s="404"/>
      <c r="J821" s="131"/>
      <c r="K821" s="131"/>
      <c r="L821" s="131"/>
    </row>
    <row r="822" spans="1:12" ht="15.75" customHeight="1">
      <c r="A822" s="130"/>
      <c r="B822" s="130"/>
      <c r="C822" s="404"/>
      <c r="D822" s="404"/>
      <c r="E822" s="404"/>
      <c r="F822" s="404"/>
      <c r="G822" s="404"/>
      <c r="H822" s="404"/>
      <c r="I822" s="404"/>
      <c r="J822" s="131"/>
      <c r="K822" s="131"/>
      <c r="L822" s="131"/>
    </row>
    <row r="823" spans="1:12" ht="15.75" customHeight="1">
      <c r="A823" s="130"/>
      <c r="B823" s="130"/>
      <c r="C823" s="404"/>
      <c r="D823" s="404"/>
      <c r="E823" s="404"/>
      <c r="F823" s="404"/>
      <c r="G823" s="404"/>
      <c r="H823" s="404"/>
      <c r="I823" s="404"/>
      <c r="J823" s="131"/>
      <c r="K823" s="131"/>
      <c r="L823" s="131"/>
    </row>
    <row r="824" spans="1:12" ht="15.75" customHeight="1">
      <c r="A824" s="130"/>
      <c r="B824" s="130"/>
      <c r="C824" s="404"/>
      <c r="D824" s="404"/>
      <c r="E824" s="404"/>
      <c r="F824" s="404"/>
      <c r="G824" s="404"/>
      <c r="H824" s="404"/>
      <c r="I824" s="404"/>
      <c r="J824" s="131"/>
      <c r="K824" s="131"/>
      <c r="L824" s="131"/>
    </row>
    <row r="825" spans="1:12" ht="15.75" customHeight="1">
      <c r="A825" s="130"/>
      <c r="B825" s="130"/>
      <c r="C825" s="404"/>
      <c r="D825" s="404"/>
      <c r="E825" s="404"/>
      <c r="F825" s="404"/>
      <c r="G825" s="404"/>
      <c r="H825" s="404"/>
      <c r="I825" s="404"/>
      <c r="J825" s="131"/>
      <c r="K825" s="131"/>
      <c r="L825" s="131"/>
    </row>
    <row r="826" spans="1:12" ht="15.75" customHeight="1">
      <c r="A826" s="130"/>
      <c r="B826" s="130"/>
      <c r="C826" s="404"/>
      <c r="D826" s="404"/>
      <c r="E826" s="404"/>
      <c r="F826" s="404"/>
      <c r="G826" s="404"/>
      <c r="H826" s="404"/>
      <c r="I826" s="404"/>
      <c r="J826" s="131"/>
      <c r="K826" s="131"/>
      <c r="L826" s="131"/>
    </row>
    <row r="827" spans="1:12" ht="15.75" customHeight="1">
      <c r="A827" s="130"/>
      <c r="B827" s="130"/>
      <c r="C827" s="404"/>
      <c r="D827" s="404"/>
      <c r="E827" s="404"/>
      <c r="F827" s="404"/>
      <c r="G827" s="404"/>
      <c r="H827" s="404"/>
      <c r="I827" s="404"/>
      <c r="J827" s="131"/>
      <c r="K827" s="131"/>
      <c r="L827" s="131"/>
    </row>
    <row r="828" spans="1:12" ht="15.75" customHeight="1">
      <c r="A828" s="130"/>
      <c r="B828" s="130"/>
      <c r="C828" s="404"/>
      <c r="D828" s="404"/>
      <c r="E828" s="404"/>
      <c r="F828" s="404"/>
      <c r="G828" s="404"/>
      <c r="H828" s="404"/>
      <c r="I828" s="404"/>
      <c r="J828" s="131"/>
      <c r="K828" s="131"/>
      <c r="L828" s="131"/>
    </row>
    <row r="829" spans="1:12" ht="15.75" customHeight="1">
      <c r="A829" s="130"/>
      <c r="B829" s="130"/>
      <c r="C829" s="404"/>
      <c r="D829" s="404"/>
      <c r="E829" s="404"/>
      <c r="F829" s="404"/>
      <c r="G829" s="404"/>
      <c r="H829" s="404"/>
      <c r="I829" s="404"/>
      <c r="J829" s="131"/>
      <c r="K829" s="131"/>
      <c r="L829" s="131"/>
    </row>
    <row r="830" spans="1:12" ht="15.75" customHeight="1">
      <c r="A830" s="130"/>
      <c r="B830" s="130"/>
      <c r="C830" s="404"/>
      <c r="D830" s="404"/>
      <c r="E830" s="404"/>
      <c r="F830" s="404"/>
      <c r="G830" s="404"/>
      <c r="H830" s="404"/>
      <c r="I830" s="404"/>
      <c r="J830" s="131"/>
      <c r="K830" s="131"/>
      <c r="L830" s="131"/>
    </row>
    <row r="831" spans="1:12" ht="15.75" customHeight="1">
      <c r="A831" s="130"/>
      <c r="B831" s="130"/>
      <c r="C831" s="404"/>
      <c r="D831" s="404"/>
      <c r="E831" s="404"/>
      <c r="F831" s="404"/>
      <c r="G831" s="404"/>
      <c r="H831" s="404"/>
      <c r="I831" s="404"/>
      <c r="J831" s="131"/>
      <c r="K831" s="131"/>
      <c r="L831" s="131"/>
    </row>
    <row r="832" spans="1:12" ht="15.75" customHeight="1">
      <c r="A832" s="130"/>
      <c r="B832" s="130"/>
      <c r="C832" s="404"/>
      <c r="D832" s="404"/>
      <c r="E832" s="404"/>
      <c r="F832" s="404"/>
      <c r="G832" s="404"/>
      <c r="H832" s="404"/>
      <c r="I832" s="404"/>
      <c r="J832" s="131"/>
      <c r="K832" s="131"/>
      <c r="L832" s="131"/>
    </row>
    <row r="833" spans="1:12" ht="15.75" customHeight="1">
      <c r="A833" s="130"/>
      <c r="B833" s="130"/>
      <c r="C833" s="404"/>
      <c r="D833" s="404"/>
      <c r="E833" s="404"/>
      <c r="F833" s="404"/>
      <c r="G833" s="404"/>
      <c r="H833" s="404"/>
      <c r="I833" s="404"/>
      <c r="J833" s="131"/>
      <c r="K833" s="131"/>
      <c r="L833" s="131"/>
    </row>
    <row r="834" spans="1:12" ht="15.75" customHeight="1">
      <c r="A834" s="130"/>
      <c r="B834" s="130"/>
      <c r="C834" s="404"/>
      <c r="D834" s="404"/>
      <c r="E834" s="404"/>
      <c r="F834" s="404"/>
      <c r="G834" s="404"/>
      <c r="H834" s="404"/>
      <c r="I834" s="404"/>
      <c r="J834" s="131"/>
      <c r="K834" s="131"/>
      <c r="L834" s="131"/>
    </row>
    <row r="835" spans="1:12" ht="15.75" customHeight="1">
      <c r="A835" s="130"/>
      <c r="B835" s="130"/>
      <c r="C835" s="404"/>
      <c r="D835" s="404"/>
      <c r="E835" s="404"/>
      <c r="F835" s="404"/>
      <c r="G835" s="404"/>
      <c r="H835" s="404"/>
      <c r="I835" s="404"/>
      <c r="J835" s="131"/>
      <c r="K835" s="131"/>
      <c r="L835" s="131"/>
    </row>
    <row r="836" spans="1:12" ht="15.75" customHeight="1">
      <c r="A836" s="130"/>
      <c r="B836" s="130"/>
      <c r="C836" s="404"/>
      <c r="D836" s="404"/>
      <c r="E836" s="404"/>
      <c r="F836" s="404"/>
      <c r="G836" s="404"/>
      <c r="H836" s="404"/>
      <c r="I836" s="404"/>
      <c r="J836" s="131"/>
      <c r="K836" s="131"/>
      <c r="L836" s="131"/>
    </row>
    <row r="837" spans="1:12" ht="15.75" customHeight="1">
      <c r="A837" s="130"/>
      <c r="B837" s="130"/>
      <c r="C837" s="404"/>
      <c r="D837" s="404"/>
      <c r="E837" s="404"/>
      <c r="F837" s="404"/>
      <c r="G837" s="404"/>
      <c r="H837" s="404"/>
      <c r="I837" s="404"/>
      <c r="J837" s="131"/>
      <c r="K837" s="131"/>
      <c r="L837" s="131"/>
    </row>
    <row r="838" spans="1:12" ht="15.75" customHeight="1">
      <c r="A838" s="130"/>
      <c r="B838" s="130"/>
      <c r="C838" s="404"/>
      <c r="D838" s="404"/>
      <c r="E838" s="404"/>
      <c r="F838" s="404"/>
      <c r="G838" s="404"/>
      <c r="H838" s="404"/>
      <c r="I838" s="404"/>
      <c r="J838" s="131"/>
      <c r="K838" s="131"/>
      <c r="L838" s="131"/>
    </row>
    <row r="839" spans="1:12" ht="15.75" customHeight="1">
      <c r="A839" s="130"/>
      <c r="B839" s="130"/>
      <c r="C839" s="404"/>
      <c r="D839" s="404"/>
      <c r="E839" s="404"/>
      <c r="F839" s="404"/>
      <c r="G839" s="404"/>
      <c r="H839" s="404"/>
      <c r="I839" s="404"/>
      <c r="J839" s="131"/>
      <c r="K839" s="131"/>
      <c r="L839" s="131"/>
    </row>
    <row r="840" spans="1:12" ht="15.75" customHeight="1">
      <c r="A840" s="130"/>
      <c r="B840" s="130"/>
      <c r="C840" s="404"/>
      <c r="D840" s="404"/>
      <c r="E840" s="404"/>
      <c r="F840" s="404"/>
      <c r="G840" s="404"/>
      <c r="H840" s="404"/>
      <c r="I840" s="404"/>
      <c r="J840" s="131"/>
      <c r="K840" s="131"/>
      <c r="L840" s="131"/>
    </row>
    <row r="841" spans="1:12" ht="15.75" customHeight="1">
      <c r="A841" s="130"/>
      <c r="B841" s="130"/>
      <c r="C841" s="404"/>
      <c r="D841" s="404"/>
      <c r="E841" s="404"/>
      <c r="F841" s="404"/>
      <c r="G841" s="404"/>
      <c r="H841" s="404"/>
      <c r="I841" s="404"/>
      <c r="J841" s="131"/>
      <c r="K841" s="131"/>
      <c r="L841" s="131"/>
    </row>
    <row r="842" spans="1:12" ht="15.75" customHeight="1">
      <c r="A842" s="130"/>
      <c r="B842" s="130"/>
      <c r="C842" s="404"/>
      <c r="D842" s="404"/>
      <c r="E842" s="404"/>
      <c r="F842" s="404"/>
      <c r="G842" s="404"/>
      <c r="H842" s="404"/>
      <c r="I842" s="404"/>
      <c r="J842" s="131"/>
      <c r="K842" s="131"/>
      <c r="L842" s="131"/>
    </row>
    <row r="843" spans="1:12" ht="15.75" customHeight="1">
      <c r="A843" s="130"/>
      <c r="B843" s="130"/>
      <c r="C843" s="404"/>
      <c r="D843" s="404"/>
      <c r="E843" s="404"/>
      <c r="F843" s="404"/>
      <c r="G843" s="404"/>
      <c r="H843" s="404"/>
      <c r="I843" s="404"/>
      <c r="J843" s="131"/>
      <c r="K843" s="131"/>
      <c r="L843" s="131"/>
    </row>
    <row r="844" spans="1:12" ht="15.75" customHeight="1">
      <c r="A844" s="130"/>
      <c r="B844" s="130"/>
      <c r="C844" s="404"/>
      <c r="D844" s="404"/>
      <c r="E844" s="404"/>
      <c r="F844" s="404"/>
      <c r="G844" s="404"/>
      <c r="H844" s="404"/>
      <c r="I844" s="404"/>
      <c r="J844" s="131"/>
      <c r="K844" s="131"/>
      <c r="L844" s="131"/>
    </row>
    <row r="845" spans="1:12" ht="15.75" customHeight="1">
      <c r="A845" s="130"/>
      <c r="B845" s="130"/>
      <c r="C845" s="404"/>
      <c r="D845" s="404"/>
      <c r="E845" s="404"/>
      <c r="F845" s="404"/>
      <c r="G845" s="404"/>
      <c r="H845" s="404"/>
      <c r="I845" s="404"/>
      <c r="J845" s="131"/>
      <c r="K845" s="131"/>
      <c r="L845" s="131"/>
    </row>
    <row r="846" spans="1:12" ht="15.75" customHeight="1">
      <c r="A846" s="130"/>
      <c r="B846" s="130"/>
      <c r="C846" s="404"/>
      <c r="D846" s="404"/>
      <c r="E846" s="404"/>
      <c r="F846" s="404"/>
      <c r="G846" s="404"/>
      <c r="H846" s="404"/>
      <c r="I846" s="404"/>
      <c r="J846" s="131"/>
      <c r="K846" s="131"/>
      <c r="L846" s="131"/>
    </row>
    <row r="847" spans="1:12" ht="15.75" customHeight="1">
      <c r="A847" s="130"/>
      <c r="B847" s="130"/>
      <c r="C847" s="404"/>
      <c r="D847" s="404"/>
      <c r="E847" s="404"/>
      <c r="F847" s="404"/>
      <c r="G847" s="404"/>
      <c r="H847" s="404"/>
      <c r="I847" s="404"/>
      <c r="J847" s="131"/>
      <c r="K847" s="131"/>
      <c r="L847" s="131"/>
    </row>
    <row r="848" spans="1:12" ht="15.75" customHeight="1">
      <c r="A848" s="130"/>
      <c r="B848" s="130"/>
      <c r="C848" s="404"/>
      <c r="D848" s="404"/>
      <c r="E848" s="404"/>
      <c r="F848" s="404"/>
      <c r="G848" s="404"/>
      <c r="H848" s="404"/>
      <c r="I848" s="404"/>
      <c r="J848" s="131"/>
      <c r="K848" s="131"/>
      <c r="L848" s="131"/>
    </row>
    <row r="849" spans="1:12" ht="15.75" customHeight="1">
      <c r="A849" s="130"/>
      <c r="B849" s="130"/>
      <c r="C849" s="404"/>
      <c r="D849" s="404"/>
      <c r="E849" s="404"/>
      <c r="F849" s="404"/>
      <c r="G849" s="404"/>
      <c r="H849" s="404"/>
      <c r="I849" s="404"/>
      <c r="J849" s="131"/>
      <c r="K849" s="131"/>
      <c r="L849" s="131"/>
    </row>
    <row r="850" spans="1:12" ht="15.75" customHeight="1">
      <c r="A850" s="130"/>
      <c r="B850" s="130"/>
      <c r="C850" s="404"/>
      <c r="D850" s="404"/>
      <c r="E850" s="404"/>
      <c r="F850" s="404"/>
      <c r="G850" s="404"/>
      <c r="H850" s="404"/>
      <c r="I850" s="404"/>
      <c r="J850" s="131"/>
      <c r="K850" s="131"/>
      <c r="L850" s="131"/>
    </row>
    <row r="851" spans="1:12" ht="15.75" customHeight="1">
      <c r="A851" s="130"/>
      <c r="B851" s="130"/>
      <c r="C851" s="404"/>
      <c r="D851" s="404"/>
      <c r="E851" s="404"/>
      <c r="F851" s="404"/>
      <c r="G851" s="404"/>
      <c r="H851" s="404"/>
      <c r="I851" s="404"/>
      <c r="J851" s="131"/>
      <c r="K851" s="131"/>
      <c r="L851" s="131"/>
    </row>
    <row r="852" spans="1:12" ht="15.75" customHeight="1">
      <c r="A852" s="130"/>
      <c r="B852" s="130"/>
      <c r="C852" s="404"/>
      <c r="D852" s="404"/>
      <c r="E852" s="404"/>
      <c r="F852" s="404"/>
      <c r="G852" s="404"/>
      <c r="H852" s="404"/>
      <c r="I852" s="404"/>
      <c r="J852" s="131"/>
      <c r="K852" s="131"/>
      <c r="L852" s="131"/>
    </row>
    <row r="853" spans="1:12" ht="15.75" customHeight="1">
      <c r="A853" s="130"/>
      <c r="B853" s="130"/>
      <c r="C853" s="404"/>
      <c r="D853" s="404"/>
      <c r="E853" s="404"/>
      <c r="F853" s="404"/>
      <c r="G853" s="404"/>
      <c r="H853" s="404"/>
      <c r="I853" s="404"/>
      <c r="J853" s="131"/>
      <c r="K853" s="131"/>
      <c r="L853" s="131"/>
    </row>
    <row r="854" spans="1:12" ht="15.75" customHeight="1">
      <c r="A854" s="130"/>
      <c r="B854" s="130"/>
      <c r="C854" s="404"/>
      <c r="D854" s="404"/>
      <c r="E854" s="404"/>
      <c r="F854" s="404"/>
      <c r="G854" s="404"/>
      <c r="H854" s="404"/>
      <c r="I854" s="404"/>
      <c r="J854" s="131"/>
      <c r="K854" s="131"/>
      <c r="L854" s="131"/>
    </row>
    <row r="855" spans="1:12" ht="15.75" customHeight="1">
      <c r="A855" s="130"/>
      <c r="B855" s="130"/>
      <c r="C855" s="404"/>
      <c r="D855" s="404"/>
      <c r="E855" s="404"/>
      <c r="F855" s="404"/>
      <c r="G855" s="404"/>
      <c r="H855" s="404"/>
      <c r="I855" s="404"/>
      <c r="J855" s="131"/>
      <c r="K855" s="131"/>
      <c r="L855" s="131"/>
    </row>
    <row r="856" spans="1:12" ht="15.75" customHeight="1">
      <c r="A856" s="130"/>
      <c r="B856" s="130"/>
      <c r="C856" s="404"/>
      <c r="D856" s="404"/>
      <c r="E856" s="404"/>
      <c r="F856" s="404"/>
      <c r="G856" s="404"/>
      <c r="H856" s="404"/>
      <c r="I856" s="404"/>
      <c r="J856" s="131"/>
      <c r="K856" s="131"/>
      <c r="L856" s="131"/>
    </row>
    <row r="857" spans="1:12" ht="15.75" customHeight="1">
      <c r="A857" s="130"/>
      <c r="B857" s="130"/>
      <c r="C857" s="404"/>
      <c r="D857" s="404"/>
      <c r="E857" s="404"/>
      <c r="F857" s="404"/>
      <c r="G857" s="404"/>
      <c r="H857" s="404"/>
      <c r="I857" s="404"/>
      <c r="J857" s="131"/>
      <c r="K857" s="131"/>
      <c r="L857" s="131"/>
    </row>
    <row r="858" spans="1:12" ht="15.75" customHeight="1">
      <c r="A858" s="130"/>
      <c r="B858" s="130"/>
      <c r="C858" s="404"/>
      <c r="D858" s="404"/>
      <c r="E858" s="404"/>
      <c r="F858" s="404"/>
      <c r="G858" s="404"/>
      <c r="H858" s="404"/>
      <c r="I858" s="404"/>
      <c r="J858" s="131"/>
      <c r="K858" s="131"/>
      <c r="L858" s="131"/>
    </row>
    <row r="859" spans="1:12" ht="15.75" customHeight="1">
      <c r="A859" s="130"/>
      <c r="B859" s="130"/>
      <c r="C859" s="404"/>
      <c r="D859" s="404"/>
      <c r="E859" s="404"/>
      <c r="F859" s="404"/>
      <c r="G859" s="404"/>
      <c r="H859" s="404"/>
      <c r="I859" s="404"/>
      <c r="J859" s="131"/>
      <c r="K859" s="131"/>
      <c r="L859" s="131"/>
    </row>
    <row r="860" spans="1:12" ht="15.75" customHeight="1">
      <c r="A860" s="130"/>
      <c r="B860" s="130"/>
      <c r="C860" s="404"/>
      <c r="D860" s="404"/>
      <c r="E860" s="404"/>
      <c r="F860" s="404"/>
      <c r="G860" s="404"/>
      <c r="H860" s="404"/>
      <c r="I860" s="404"/>
      <c r="J860" s="131"/>
      <c r="K860" s="131"/>
      <c r="L860" s="131"/>
    </row>
    <row r="861" spans="1:12" ht="15.75" customHeight="1">
      <c r="A861" s="130"/>
      <c r="B861" s="130"/>
      <c r="C861" s="404"/>
      <c r="D861" s="404"/>
      <c r="E861" s="404"/>
      <c r="F861" s="404"/>
      <c r="G861" s="404"/>
      <c r="H861" s="404"/>
      <c r="I861" s="404"/>
      <c r="J861" s="131"/>
      <c r="K861" s="131"/>
      <c r="L861" s="131"/>
    </row>
    <row r="862" spans="1:12" ht="15.75" customHeight="1">
      <c r="A862" s="130"/>
      <c r="B862" s="130"/>
      <c r="C862" s="404"/>
      <c r="D862" s="404"/>
      <c r="E862" s="404"/>
      <c r="F862" s="404"/>
      <c r="G862" s="404"/>
      <c r="H862" s="404"/>
      <c r="I862" s="404"/>
      <c r="J862" s="131"/>
      <c r="K862" s="131"/>
      <c r="L862" s="131"/>
    </row>
    <row r="863" spans="1:12" ht="15.75" customHeight="1">
      <c r="A863" s="130"/>
      <c r="B863" s="130"/>
      <c r="C863" s="404"/>
      <c r="D863" s="404"/>
      <c r="E863" s="404"/>
      <c r="F863" s="404"/>
      <c r="G863" s="404"/>
      <c r="H863" s="404"/>
      <c r="I863" s="404"/>
      <c r="J863" s="131"/>
      <c r="K863" s="131"/>
      <c r="L863" s="131"/>
    </row>
    <row r="864" spans="1:12" ht="15.75" customHeight="1">
      <c r="A864" s="130"/>
      <c r="B864" s="130"/>
      <c r="C864" s="404"/>
      <c r="D864" s="404"/>
      <c r="E864" s="404"/>
      <c r="F864" s="404"/>
      <c r="G864" s="404"/>
      <c r="H864" s="404"/>
      <c r="I864" s="404"/>
      <c r="J864" s="131"/>
      <c r="K864" s="131"/>
      <c r="L864" s="131"/>
    </row>
    <row r="865" spans="1:12" ht="15.75" customHeight="1">
      <c r="A865" s="130"/>
      <c r="B865" s="130"/>
      <c r="C865" s="404"/>
      <c r="D865" s="404"/>
      <c r="E865" s="404"/>
      <c r="F865" s="404"/>
      <c r="G865" s="404"/>
      <c r="H865" s="404"/>
      <c r="I865" s="404"/>
      <c r="J865" s="131"/>
      <c r="K865" s="131"/>
      <c r="L865" s="131"/>
    </row>
    <row r="866" spans="1:12" ht="15.75" customHeight="1">
      <c r="A866" s="130"/>
      <c r="B866" s="130"/>
      <c r="C866" s="404"/>
      <c r="D866" s="404"/>
      <c r="E866" s="404"/>
      <c r="F866" s="404"/>
      <c r="G866" s="404"/>
      <c r="H866" s="404"/>
      <c r="I866" s="404"/>
      <c r="J866" s="131"/>
      <c r="K866" s="131"/>
      <c r="L866" s="131"/>
    </row>
    <row r="867" spans="1:12" ht="15.75" customHeight="1">
      <c r="A867" s="130"/>
      <c r="B867" s="130"/>
      <c r="C867" s="404"/>
      <c r="D867" s="404"/>
      <c r="E867" s="404"/>
      <c r="F867" s="404"/>
      <c r="G867" s="404"/>
      <c r="H867" s="404"/>
      <c r="I867" s="404"/>
      <c r="J867" s="131"/>
      <c r="K867" s="131"/>
      <c r="L867" s="131"/>
    </row>
    <row r="868" spans="1:12" ht="15.75" customHeight="1">
      <c r="A868" s="130"/>
      <c r="B868" s="130"/>
      <c r="C868" s="404"/>
      <c r="D868" s="404"/>
      <c r="E868" s="404"/>
      <c r="F868" s="404"/>
      <c r="G868" s="404"/>
      <c r="H868" s="404"/>
      <c r="I868" s="404"/>
      <c r="J868" s="131"/>
      <c r="K868" s="131"/>
      <c r="L868" s="131"/>
    </row>
    <row r="869" spans="1:12" ht="15.75" customHeight="1">
      <c r="A869" s="130"/>
      <c r="B869" s="130"/>
      <c r="C869" s="404"/>
      <c r="D869" s="404"/>
      <c r="E869" s="404"/>
      <c r="F869" s="404"/>
      <c r="G869" s="404"/>
      <c r="H869" s="404"/>
      <c r="I869" s="404"/>
      <c r="J869" s="131"/>
      <c r="K869" s="131"/>
      <c r="L869" s="131"/>
    </row>
    <row r="870" spans="1:12" ht="15.75" customHeight="1">
      <c r="A870" s="130"/>
      <c r="B870" s="130"/>
      <c r="C870" s="404"/>
      <c r="D870" s="404"/>
      <c r="E870" s="404"/>
      <c r="F870" s="404"/>
      <c r="G870" s="404"/>
      <c r="H870" s="404"/>
      <c r="I870" s="404"/>
      <c r="J870" s="131"/>
      <c r="K870" s="131"/>
      <c r="L870" s="131"/>
    </row>
    <row r="871" spans="1:12" ht="15.75" customHeight="1">
      <c r="A871" s="130"/>
      <c r="B871" s="130"/>
      <c r="C871" s="404"/>
      <c r="D871" s="404"/>
      <c r="E871" s="404"/>
      <c r="F871" s="404"/>
      <c r="G871" s="404"/>
      <c r="H871" s="404"/>
      <c r="I871" s="404"/>
      <c r="J871" s="131"/>
      <c r="K871" s="131"/>
      <c r="L871" s="131"/>
    </row>
    <row r="872" spans="1:12" ht="15.75" customHeight="1">
      <c r="A872" s="130"/>
      <c r="B872" s="130"/>
      <c r="C872" s="404"/>
      <c r="D872" s="404"/>
      <c r="E872" s="404"/>
      <c r="F872" s="404"/>
      <c r="G872" s="404"/>
      <c r="H872" s="404"/>
      <c r="I872" s="404"/>
      <c r="J872" s="131"/>
      <c r="K872" s="131"/>
      <c r="L872" s="131"/>
    </row>
    <row r="873" spans="1:12" ht="15.75" customHeight="1">
      <c r="A873" s="130"/>
      <c r="B873" s="130"/>
      <c r="C873" s="404"/>
      <c r="D873" s="404"/>
      <c r="E873" s="404"/>
      <c r="F873" s="404"/>
      <c r="G873" s="404"/>
      <c r="H873" s="404"/>
      <c r="I873" s="404"/>
      <c r="J873" s="131"/>
      <c r="K873" s="131"/>
      <c r="L873" s="131"/>
    </row>
    <row r="874" spans="1:12" ht="15.75" customHeight="1">
      <c r="A874" s="130"/>
      <c r="B874" s="130"/>
      <c r="C874" s="404"/>
      <c r="D874" s="404"/>
      <c r="E874" s="404"/>
      <c r="F874" s="404"/>
      <c r="G874" s="404"/>
      <c r="H874" s="404"/>
      <c r="I874" s="404"/>
      <c r="J874" s="131"/>
      <c r="K874" s="131"/>
      <c r="L874" s="131"/>
    </row>
    <row r="875" spans="1:12" ht="15.75" customHeight="1">
      <c r="A875" s="130"/>
      <c r="B875" s="130"/>
      <c r="C875" s="404"/>
      <c r="D875" s="404"/>
      <c r="E875" s="404"/>
      <c r="F875" s="404"/>
      <c r="G875" s="404"/>
      <c r="H875" s="404"/>
      <c r="I875" s="404"/>
      <c r="J875" s="131"/>
      <c r="K875" s="131"/>
      <c r="L875" s="131"/>
    </row>
    <row r="876" spans="1:12" ht="15.75" customHeight="1">
      <c r="A876" s="130"/>
      <c r="B876" s="130"/>
      <c r="C876" s="404"/>
      <c r="D876" s="404"/>
      <c r="E876" s="404"/>
      <c r="F876" s="404"/>
      <c r="G876" s="404"/>
      <c r="H876" s="404"/>
      <c r="I876" s="404"/>
      <c r="J876" s="131"/>
      <c r="K876" s="131"/>
      <c r="L876" s="131"/>
    </row>
    <row r="877" spans="1:12" ht="15.75" customHeight="1">
      <c r="A877" s="130"/>
      <c r="B877" s="130"/>
      <c r="C877" s="404"/>
      <c r="D877" s="404"/>
      <c r="E877" s="404"/>
      <c r="F877" s="404"/>
      <c r="G877" s="404"/>
      <c r="H877" s="404"/>
      <c r="I877" s="404"/>
      <c r="J877" s="131"/>
      <c r="K877" s="131"/>
      <c r="L877" s="131"/>
    </row>
    <row r="878" spans="1:12" ht="15.75" customHeight="1">
      <c r="A878" s="130"/>
      <c r="B878" s="130"/>
      <c r="C878" s="404"/>
      <c r="D878" s="404"/>
      <c r="E878" s="404"/>
      <c r="F878" s="404"/>
      <c r="G878" s="404"/>
      <c r="H878" s="404"/>
      <c r="I878" s="404"/>
      <c r="J878" s="131"/>
      <c r="K878" s="131"/>
      <c r="L878" s="131"/>
    </row>
    <row r="879" spans="1:12" ht="15.75" customHeight="1">
      <c r="A879" s="130"/>
      <c r="B879" s="130"/>
      <c r="C879" s="404"/>
      <c r="D879" s="404"/>
      <c r="E879" s="404"/>
      <c r="F879" s="404"/>
      <c r="G879" s="404"/>
      <c r="H879" s="404"/>
      <c r="I879" s="404"/>
      <c r="J879" s="131"/>
      <c r="K879" s="131"/>
      <c r="L879" s="131"/>
    </row>
    <row r="880" spans="1:12" ht="15.75" customHeight="1">
      <c r="A880" s="130"/>
      <c r="B880" s="130"/>
      <c r="C880" s="404"/>
      <c r="D880" s="404"/>
      <c r="E880" s="404"/>
      <c r="F880" s="404"/>
      <c r="G880" s="404"/>
      <c r="H880" s="404"/>
      <c r="I880" s="404"/>
      <c r="J880" s="131"/>
      <c r="K880" s="131"/>
      <c r="L880" s="131"/>
    </row>
    <row r="881" spans="1:12" ht="15.75" customHeight="1">
      <c r="A881" s="130"/>
      <c r="B881" s="130"/>
      <c r="C881" s="404"/>
      <c r="D881" s="404"/>
      <c r="E881" s="404"/>
      <c r="F881" s="404"/>
      <c r="G881" s="404"/>
      <c r="H881" s="404"/>
      <c r="I881" s="404"/>
      <c r="J881" s="131"/>
      <c r="K881" s="131"/>
      <c r="L881" s="131"/>
    </row>
    <row r="882" spans="1:12" ht="15.75" customHeight="1">
      <c r="A882" s="130"/>
      <c r="B882" s="130"/>
      <c r="C882" s="404"/>
      <c r="D882" s="404"/>
      <c r="E882" s="404"/>
      <c r="F882" s="404"/>
      <c r="G882" s="404"/>
      <c r="H882" s="404"/>
      <c r="I882" s="404"/>
      <c r="J882" s="131"/>
      <c r="K882" s="131"/>
      <c r="L882" s="131"/>
    </row>
    <row r="883" spans="1:12" ht="15.75" customHeight="1">
      <c r="A883" s="130"/>
      <c r="B883" s="130"/>
      <c r="C883" s="404"/>
      <c r="D883" s="404"/>
      <c r="E883" s="404"/>
      <c r="F883" s="404"/>
      <c r="G883" s="404"/>
      <c r="H883" s="404"/>
      <c r="I883" s="404"/>
      <c r="J883" s="131"/>
      <c r="K883" s="131"/>
      <c r="L883" s="131"/>
    </row>
    <row r="884" spans="1:12" ht="15.75" customHeight="1">
      <c r="A884" s="130"/>
      <c r="B884" s="130"/>
      <c r="C884" s="404"/>
      <c r="D884" s="404"/>
      <c r="E884" s="404"/>
      <c r="F884" s="404"/>
      <c r="G884" s="404"/>
      <c r="H884" s="404"/>
      <c r="I884" s="404"/>
      <c r="J884" s="131"/>
      <c r="K884" s="131"/>
      <c r="L884" s="131"/>
    </row>
    <row r="885" spans="1:12" ht="15.75" customHeight="1">
      <c r="A885" s="130"/>
      <c r="B885" s="130"/>
      <c r="C885" s="404"/>
      <c r="D885" s="404"/>
      <c r="E885" s="404"/>
      <c r="F885" s="404"/>
      <c r="G885" s="404"/>
      <c r="H885" s="404"/>
      <c r="I885" s="404"/>
      <c r="J885" s="131"/>
      <c r="K885" s="131"/>
      <c r="L885" s="131"/>
    </row>
    <row r="886" spans="1:12" ht="15.75" customHeight="1">
      <c r="A886" s="130"/>
      <c r="B886" s="130"/>
      <c r="C886" s="404"/>
      <c r="D886" s="404"/>
      <c r="E886" s="404"/>
      <c r="F886" s="404"/>
      <c r="G886" s="404"/>
      <c r="H886" s="404"/>
      <c r="I886" s="404"/>
      <c r="J886" s="131"/>
      <c r="K886" s="131"/>
      <c r="L886" s="131"/>
    </row>
    <row r="887" spans="1:12" ht="15.75" customHeight="1">
      <c r="A887" s="130"/>
      <c r="B887" s="130"/>
      <c r="C887" s="404"/>
      <c r="D887" s="404"/>
      <c r="E887" s="404"/>
      <c r="F887" s="404"/>
      <c r="G887" s="404"/>
      <c r="H887" s="404"/>
      <c r="I887" s="404"/>
      <c r="J887" s="131"/>
      <c r="K887" s="131"/>
      <c r="L887" s="131"/>
    </row>
    <row r="888" spans="1:12" ht="15.75" customHeight="1">
      <c r="A888" s="130"/>
      <c r="B888" s="130"/>
      <c r="C888" s="404"/>
      <c r="D888" s="404"/>
      <c r="E888" s="404"/>
      <c r="F888" s="404"/>
      <c r="G888" s="404"/>
      <c r="H888" s="404"/>
      <c r="I888" s="404"/>
      <c r="J888" s="131"/>
      <c r="K888" s="131"/>
      <c r="L888" s="131"/>
    </row>
    <row r="889" spans="1:12" ht="15.75" customHeight="1">
      <c r="A889" s="130"/>
      <c r="B889" s="130"/>
      <c r="C889" s="404"/>
      <c r="D889" s="404"/>
      <c r="E889" s="404"/>
      <c r="F889" s="404"/>
      <c r="G889" s="404"/>
      <c r="H889" s="404"/>
      <c r="I889" s="404"/>
      <c r="J889" s="131"/>
      <c r="K889" s="131"/>
      <c r="L889" s="131"/>
    </row>
    <row r="890" spans="1:12" ht="15.75" customHeight="1">
      <c r="A890" s="130"/>
      <c r="B890" s="130"/>
      <c r="C890" s="404"/>
      <c r="D890" s="404"/>
      <c r="E890" s="404"/>
      <c r="F890" s="404"/>
      <c r="G890" s="404"/>
      <c r="H890" s="404"/>
      <c r="I890" s="404"/>
      <c r="J890" s="131"/>
      <c r="K890" s="131"/>
      <c r="L890" s="131"/>
    </row>
    <row r="891" spans="1:12" ht="15.75" customHeight="1">
      <c r="A891" s="130"/>
      <c r="B891" s="130"/>
      <c r="C891" s="404"/>
      <c r="D891" s="404"/>
      <c r="E891" s="404"/>
      <c r="F891" s="404"/>
      <c r="G891" s="404"/>
      <c r="H891" s="404"/>
      <c r="I891" s="404"/>
      <c r="J891" s="131"/>
      <c r="K891" s="131"/>
      <c r="L891" s="131"/>
    </row>
    <row r="892" spans="1:12" ht="15.75" customHeight="1">
      <c r="A892" s="130"/>
      <c r="B892" s="130"/>
      <c r="C892" s="404"/>
      <c r="D892" s="404"/>
      <c r="E892" s="404"/>
      <c r="F892" s="404"/>
      <c r="G892" s="404"/>
      <c r="H892" s="404"/>
      <c r="I892" s="404"/>
      <c r="J892" s="131"/>
      <c r="K892" s="131"/>
      <c r="L892" s="131"/>
    </row>
    <row r="893" spans="1:12" ht="15.75" customHeight="1">
      <c r="A893" s="130"/>
      <c r="B893" s="130"/>
      <c r="C893" s="404"/>
      <c r="D893" s="404"/>
      <c r="E893" s="404"/>
      <c r="F893" s="404"/>
      <c r="G893" s="404"/>
      <c r="H893" s="404"/>
      <c r="I893" s="404"/>
      <c r="J893" s="131"/>
      <c r="K893" s="131"/>
      <c r="L893" s="131"/>
    </row>
    <row r="894" spans="1:12" ht="15.75" customHeight="1">
      <c r="A894" s="130"/>
      <c r="B894" s="130"/>
      <c r="C894" s="404"/>
      <c r="D894" s="404"/>
      <c r="E894" s="404"/>
      <c r="F894" s="404"/>
      <c r="G894" s="404"/>
      <c r="H894" s="404"/>
      <c r="I894" s="404"/>
      <c r="J894" s="131"/>
      <c r="K894" s="131"/>
      <c r="L894" s="131"/>
    </row>
    <row r="895" spans="1:12" ht="15.75" customHeight="1">
      <c r="A895" s="130"/>
      <c r="B895" s="130"/>
      <c r="C895" s="404"/>
      <c r="D895" s="404"/>
      <c r="E895" s="404"/>
      <c r="F895" s="404"/>
      <c r="G895" s="404"/>
      <c r="H895" s="404"/>
      <c r="I895" s="404"/>
      <c r="J895" s="131"/>
      <c r="K895" s="131"/>
      <c r="L895" s="131"/>
    </row>
    <row r="896" spans="1:12" ht="15.75" customHeight="1">
      <c r="A896" s="130"/>
      <c r="B896" s="130"/>
      <c r="C896" s="404"/>
      <c r="D896" s="404"/>
      <c r="E896" s="404"/>
      <c r="F896" s="404"/>
      <c r="G896" s="404"/>
      <c r="H896" s="404"/>
      <c r="I896" s="404"/>
      <c r="J896" s="131"/>
      <c r="K896" s="131"/>
      <c r="L896" s="131"/>
    </row>
    <row r="897" spans="1:12" ht="15.75" customHeight="1">
      <c r="A897" s="130"/>
      <c r="B897" s="130"/>
      <c r="C897" s="404"/>
      <c r="D897" s="404"/>
      <c r="E897" s="404"/>
      <c r="F897" s="404"/>
      <c r="G897" s="404"/>
      <c r="H897" s="404"/>
      <c r="I897" s="404"/>
      <c r="J897" s="131"/>
      <c r="K897" s="131"/>
      <c r="L897" s="131"/>
    </row>
    <row r="898" spans="1:12" ht="15.75" customHeight="1">
      <c r="A898" s="130"/>
      <c r="B898" s="130"/>
      <c r="C898" s="404"/>
      <c r="D898" s="404"/>
      <c r="E898" s="404"/>
      <c r="F898" s="404"/>
      <c r="G898" s="404"/>
      <c r="H898" s="404"/>
      <c r="I898" s="404"/>
      <c r="J898" s="131"/>
      <c r="K898" s="131"/>
      <c r="L898" s="131"/>
    </row>
    <row r="899" spans="1:12" ht="15.75" customHeight="1">
      <c r="A899" s="130"/>
      <c r="B899" s="130"/>
      <c r="C899" s="404"/>
      <c r="D899" s="404"/>
      <c r="E899" s="404"/>
      <c r="F899" s="404"/>
      <c r="G899" s="404"/>
      <c r="H899" s="404"/>
      <c r="I899" s="404"/>
      <c r="J899" s="131"/>
      <c r="K899" s="131"/>
      <c r="L899" s="131"/>
    </row>
    <row r="900" spans="1:12" ht="15.75" customHeight="1">
      <c r="A900" s="130"/>
      <c r="B900" s="130"/>
      <c r="C900" s="404"/>
      <c r="D900" s="404"/>
      <c r="E900" s="404"/>
      <c r="F900" s="404"/>
      <c r="G900" s="404"/>
      <c r="H900" s="404"/>
      <c r="I900" s="404"/>
      <c r="J900" s="131"/>
      <c r="K900" s="131"/>
      <c r="L900" s="131"/>
    </row>
    <row r="901" spans="1:12" ht="15.75" customHeight="1">
      <c r="A901" s="130"/>
      <c r="B901" s="130"/>
      <c r="C901" s="404"/>
      <c r="D901" s="404"/>
      <c r="E901" s="404"/>
      <c r="F901" s="404"/>
      <c r="G901" s="404"/>
      <c r="H901" s="404"/>
      <c r="I901" s="404"/>
      <c r="J901" s="131"/>
      <c r="K901" s="131"/>
      <c r="L901" s="131"/>
    </row>
    <row r="902" spans="1:12" ht="15.75" customHeight="1">
      <c r="A902" s="130"/>
      <c r="B902" s="130"/>
      <c r="C902" s="404"/>
      <c r="D902" s="404"/>
      <c r="E902" s="404"/>
      <c r="F902" s="404"/>
      <c r="G902" s="404"/>
      <c r="H902" s="404"/>
      <c r="I902" s="404"/>
      <c r="J902" s="131"/>
      <c r="K902" s="131"/>
      <c r="L902" s="131"/>
    </row>
    <row r="903" spans="1:12" ht="15.75" customHeight="1">
      <c r="A903" s="130"/>
      <c r="B903" s="130"/>
      <c r="C903" s="404"/>
      <c r="D903" s="404"/>
      <c r="E903" s="404"/>
      <c r="F903" s="404"/>
      <c r="G903" s="404"/>
      <c r="H903" s="404"/>
      <c r="I903" s="404"/>
      <c r="J903" s="131"/>
      <c r="K903" s="131"/>
      <c r="L903" s="131"/>
    </row>
    <row r="904" spans="1:12" ht="15.75" customHeight="1">
      <c r="A904" s="130"/>
      <c r="B904" s="130"/>
      <c r="C904" s="404"/>
      <c r="D904" s="404"/>
      <c r="E904" s="404"/>
      <c r="F904" s="404"/>
      <c r="G904" s="404"/>
      <c r="H904" s="404"/>
      <c r="I904" s="404"/>
      <c r="J904" s="131"/>
      <c r="K904" s="131"/>
      <c r="L904" s="131"/>
    </row>
    <row r="905" spans="1:12" ht="15.75" customHeight="1">
      <c r="A905" s="130"/>
      <c r="B905" s="130"/>
      <c r="C905" s="404"/>
      <c r="D905" s="404"/>
      <c r="E905" s="404"/>
      <c r="F905" s="404"/>
      <c r="G905" s="404"/>
      <c r="H905" s="404"/>
      <c r="I905" s="404"/>
      <c r="J905" s="131"/>
      <c r="K905" s="131"/>
      <c r="L905" s="131"/>
    </row>
    <row r="906" spans="1:12" ht="15.75" customHeight="1">
      <c r="A906" s="130"/>
      <c r="B906" s="130"/>
      <c r="C906" s="404"/>
      <c r="D906" s="404"/>
      <c r="E906" s="404"/>
      <c r="F906" s="404"/>
      <c r="G906" s="404"/>
      <c r="H906" s="404"/>
      <c r="I906" s="404"/>
      <c r="J906" s="131"/>
      <c r="K906" s="131"/>
      <c r="L906" s="131"/>
    </row>
    <row r="907" spans="1:12" ht="15.75" customHeight="1">
      <c r="A907" s="130"/>
      <c r="B907" s="130"/>
      <c r="C907" s="404"/>
      <c r="D907" s="404"/>
      <c r="E907" s="404"/>
      <c r="F907" s="404"/>
      <c r="G907" s="404"/>
      <c r="H907" s="404"/>
      <c r="I907" s="404"/>
      <c r="J907" s="131"/>
      <c r="K907" s="131"/>
      <c r="L907" s="131"/>
    </row>
    <row r="908" spans="1:12" ht="15.75" customHeight="1">
      <c r="A908" s="130"/>
      <c r="B908" s="130"/>
      <c r="C908" s="404"/>
      <c r="D908" s="404"/>
      <c r="E908" s="404"/>
      <c r="F908" s="404"/>
      <c r="G908" s="404"/>
      <c r="H908" s="404"/>
      <c r="I908" s="404"/>
      <c r="J908" s="131"/>
      <c r="K908" s="131"/>
      <c r="L908" s="131"/>
    </row>
    <row r="909" spans="1:12" ht="15.75" customHeight="1">
      <c r="A909" s="130"/>
      <c r="B909" s="130"/>
      <c r="C909" s="404"/>
      <c r="D909" s="404"/>
      <c r="E909" s="404"/>
      <c r="F909" s="404"/>
      <c r="G909" s="404"/>
      <c r="H909" s="404"/>
      <c r="I909" s="404"/>
      <c r="J909" s="131"/>
      <c r="K909" s="131"/>
      <c r="L909" s="131"/>
    </row>
    <row r="910" spans="1:12" ht="15.75" customHeight="1">
      <c r="A910" s="130"/>
      <c r="B910" s="130"/>
      <c r="C910" s="404"/>
      <c r="D910" s="404"/>
      <c r="E910" s="404"/>
      <c r="F910" s="404"/>
      <c r="G910" s="404"/>
      <c r="H910" s="404"/>
      <c r="I910" s="404"/>
      <c r="J910" s="131"/>
      <c r="K910" s="131"/>
      <c r="L910" s="131"/>
    </row>
    <row r="911" spans="1:12" ht="15.75" customHeight="1">
      <c r="A911" s="130"/>
      <c r="B911" s="130"/>
      <c r="C911" s="404"/>
      <c r="D911" s="404"/>
      <c r="E911" s="404"/>
      <c r="F911" s="404"/>
      <c r="G911" s="404"/>
      <c r="H911" s="404"/>
      <c r="I911" s="404"/>
      <c r="J911" s="131"/>
      <c r="K911" s="131"/>
      <c r="L911" s="131"/>
    </row>
    <row r="912" spans="1:12" ht="15.75" customHeight="1">
      <c r="A912" s="130"/>
      <c r="B912" s="130"/>
      <c r="C912" s="404"/>
      <c r="D912" s="404"/>
      <c r="E912" s="404"/>
      <c r="F912" s="404"/>
      <c r="G912" s="404"/>
      <c r="H912" s="404"/>
      <c r="I912" s="404"/>
      <c r="J912" s="131"/>
      <c r="K912" s="131"/>
      <c r="L912" s="131"/>
    </row>
    <row r="913" spans="1:12" ht="15.75" customHeight="1">
      <c r="A913" s="130"/>
      <c r="B913" s="130"/>
      <c r="C913" s="404"/>
      <c r="D913" s="404"/>
      <c r="E913" s="404"/>
      <c r="F913" s="404"/>
      <c r="G913" s="404"/>
      <c r="H913" s="404"/>
      <c r="I913" s="404"/>
      <c r="J913" s="131"/>
      <c r="K913" s="131"/>
      <c r="L913" s="131"/>
    </row>
    <row r="914" spans="1:12" ht="15.75" customHeight="1">
      <c r="A914" s="130"/>
      <c r="B914" s="130"/>
      <c r="C914" s="404"/>
      <c r="D914" s="404"/>
      <c r="E914" s="404"/>
      <c r="F914" s="404"/>
      <c r="G914" s="404"/>
      <c r="H914" s="404"/>
      <c r="I914" s="404"/>
      <c r="J914" s="131"/>
      <c r="K914" s="131"/>
      <c r="L914" s="131"/>
    </row>
    <row r="915" spans="1:12" ht="15.75" customHeight="1">
      <c r="A915" s="130"/>
      <c r="B915" s="130"/>
      <c r="C915" s="404"/>
      <c r="D915" s="404"/>
      <c r="E915" s="404"/>
      <c r="F915" s="404"/>
      <c r="G915" s="404"/>
      <c r="H915" s="404"/>
      <c r="I915" s="404"/>
      <c r="J915" s="131"/>
      <c r="K915" s="131"/>
      <c r="L915" s="131"/>
    </row>
    <row r="916" spans="1:12" ht="15.75" customHeight="1">
      <c r="A916" s="130"/>
      <c r="B916" s="130"/>
      <c r="C916" s="404"/>
      <c r="D916" s="404"/>
      <c r="E916" s="404"/>
      <c r="F916" s="404"/>
      <c r="G916" s="404"/>
      <c r="H916" s="404"/>
      <c r="I916" s="404"/>
      <c r="J916" s="131"/>
      <c r="K916" s="131"/>
      <c r="L916" s="131"/>
    </row>
    <row r="917" spans="1:12" ht="15.75" customHeight="1">
      <c r="A917" s="130"/>
      <c r="B917" s="130"/>
      <c r="C917" s="404"/>
      <c r="D917" s="404"/>
      <c r="E917" s="404"/>
      <c r="F917" s="404"/>
      <c r="G917" s="404"/>
      <c r="H917" s="404"/>
      <c r="I917" s="404"/>
      <c r="J917" s="131"/>
      <c r="K917" s="131"/>
      <c r="L917" s="131"/>
    </row>
    <row r="918" spans="1:12" ht="15.75" customHeight="1">
      <c r="A918" s="130"/>
      <c r="B918" s="130"/>
      <c r="C918" s="404"/>
      <c r="D918" s="404"/>
      <c r="E918" s="404"/>
      <c r="F918" s="404"/>
      <c r="G918" s="404"/>
      <c r="H918" s="404"/>
      <c r="I918" s="404"/>
      <c r="J918" s="131"/>
      <c r="K918" s="131"/>
      <c r="L918" s="131"/>
    </row>
    <row r="919" spans="1:12" ht="15.75" customHeight="1">
      <c r="A919" s="130"/>
      <c r="B919" s="130"/>
      <c r="C919" s="404"/>
      <c r="D919" s="404"/>
      <c r="E919" s="404"/>
      <c r="F919" s="404"/>
      <c r="G919" s="404"/>
      <c r="H919" s="404"/>
      <c r="I919" s="404"/>
      <c r="J919" s="131"/>
      <c r="K919" s="131"/>
      <c r="L919" s="131"/>
    </row>
    <row r="920" spans="1:12" ht="15.75" customHeight="1">
      <c r="A920" s="130"/>
      <c r="B920" s="130"/>
      <c r="C920" s="404"/>
      <c r="D920" s="404"/>
      <c r="E920" s="404"/>
      <c r="F920" s="404"/>
      <c r="G920" s="404"/>
      <c r="H920" s="404"/>
      <c r="I920" s="404"/>
      <c r="J920" s="131"/>
      <c r="K920" s="131"/>
      <c r="L920" s="131"/>
    </row>
    <row r="921" spans="1:12" ht="15.75" customHeight="1">
      <c r="A921" s="130"/>
      <c r="B921" s="130"/>
      <c r="C921" s="404"/>
      <c r="D921" s="404"/>
      <c r="E921" s="404"/>
      <c r="F921" s="404"/>
      <c r="G921" s="404"/>
      <c r="H921" s="404"/>
      <c r="I921" s="404"/>
      <c r="J921" s="131"/>
      <c r="K921" s="131"/>
      <c r="L921" s="131"/>
    </row>
    <row r="922" spans="1:12" ht="15.75" customHeight="1">
      <c r="A922" s="130"/>
      <c r="B922" s="130"/>
      <c r="C922" s="404"/>
      <c r="D922" s="404"/>
      <c r="E922" s="404"/>
      <c r="F922" s="404"/>
      <c r="G922" s="404"/>
      <c r="H922" s="404"/>
      <c r="I922" s="404"/>
      <c r="J922" s="131"/>
      <c r="K922" s="131"/>
      <c r="L922" s="131"/>
    </row>
    <row r="923" spans="1:12" ht="15.75" customHeight="1">
      <c r="A923" s="130"/>
      <c r="B923" s="130"/>
      <c r="C923" s="404"/>
      <c r="D923" s="404"/>
      <c r="E923" s="404"/>
      <c r="F923" s="404"/>
      <c r="G923" s="404"/>
      <c r="H923" s="404"/>
      <c r="I923" s="404"/>
      <c r="J923" s="131"/>
      <c r="K923" s="131"/>
      <c r="L923" s="131"/>
    </row>
    <row r="924" spans="1:12" ht="15.75" customHeight="1">
      <c r="A924" s="130"/>
      <c r="B924" s="130"/>
      <c r="C924" s="404"/>
      <c r="D924" s="404"/>
      <c r="E924" s="404"/>
      <c r="F924" s="404"/>
      <c r="G924" s="404"/>
      <c r="H924" s="404"/>
      <c r="I924" s="404"/>
      <c r="J924" s="131"/>
      <c r="K924" s="131"/>
      <c r="L924" s="131"/>
    </row>
    <row r="925" spans="1:12" ht="15.75" customHeight="1">
      <c r="A925" s="130"/>
      <c r="B925" s="130"/>
      <c r="C925" s="404"/>
      <c r="D925" s="404"/>
      <c r="E925" s="404"/>
      <c r="F925" s="404"/>
      <c r="G925" s="404"/>
      <c r="H925" s="404"/>
      <c r="I925" s="404"/>
      <c r="J925" s="131"/>
      <c r="K925" s="131"/>
      <c r="L925" s="131"/>
    </row>
    <row r="926" spans="1:12" ht="15.75" customHeight="1">
      <c r="A926" s="130"/>
      <c r="B926" s="130"/>
      <c r="C926" s="404"/>
      <c r="D926" s="404"/>
      <c r="E926" s="404"/>
      <c r="F926" s="404"/>
      <c r="G926" s="404"/>
      <c r="H926" s="404"/>
      <c r="I926" s="404"/>
      <c r="J926" s="131"/>
      <c r="K926" s="131"/>
      <c r="L926" s="131"/>
    </row>
    <row r="927" spans="1:12" ht="15.75" customHeight="1">
      <c r="A927" s="130"/>
      <c r="B927" s="130"/>
      <c r="C927" s="404"/>
      <c r="D927" s="404"/>
      <c r="E927" s="404"/>
      <c r="F927" s="404"/>
      <c r="G927" s="404"/>
      <c r="H927" s="404"/>
      <c r="I927" s="404"/>
      <c r="J927" s="131"/>
      <c r="K927" s="131"/>
      <c r="L927" s="131"/>
    </row>
    <row r="928" spans="1:12" ht="15.75" customHeight="1">
      <c r="A928" s="130"/>
      <c r="B928" s="130"/>
      <c r="C928" s="404"/>
      <c r="D928" s="404"/>
      <c r="E928" s="404"/>
      <c r="F928" s="404"/>
      <c r="G928" s="404"/>
      <c r="H928" s="404"/>
      <c r="I928" s="404"/>
      <c r="J928" s="131"/>
      <c r="K928" s="131"/>
      <c r="L928" s="131"/>
    </row>
    <row r="929" spans="1:12" ht="15.75" customHeight="1">
      <c r="A929" s="130"/>
      <c r="B929" s="130"/>
      <c r="C929" s="404"/>
      <c r="D929" s="404"/>
      <c r="E929" s="404"/>
      <c r="F929" s="404"/>
      <c r="G929" s="404"/>
      <c r="H929" s="404"/>
      <c r="I929" s="404"/>
      <c r="J929" s="131"/>
      <c r="K929" s="131"/>
      <c r="L929" s="131"/>
    </row>
    <row r="930" spans="1:12" ht="15.75" customHeight="1">
      <c r="A930" s="130"/>
      <c r="B930" s="130"/>
      <c r="C930" s="404"/>
      <c r="D930" s="404"/>
      <c r="E930" s="404"/>
      <c r="F930" s="404"/>
      <c r="G930" s="404"/>
      <c r="H930" s="404"/>
      <c r="I930" s="404"/>
      <c r="J930" s="131"/>
      <c r="K930" s="131"/>
      <c r="L930" s="131"/>
    </row>
    <row r="931" spans="1:12" ht="15.75" customHeight="1">
      <c r="A931" s="130"/>
      <c r="B931" s="130"/>
      <c r="C931" s="404"/>
      <c r="D931" s="404"/>
      <c r="E931" s="404"/>
      <c r="F931" s="404"/>
      <c r="G931" s="404"/>
      <c r="H931" s="404"/>
      <c r="I931" s="404"/>
      <c r="J931" s="131"/>
      <c r="K931" s="131"/>
      <c r="L931" s="131"/>
    </row>
    <row r="932" spans="1:12" ht="15.75" customHeight="1">
      <c r="A932" s="130"/>
      <c r="B932" s="130"/>
      <c r="C932" s="404"/>
      <c r="D932" s="404"/>
      <c r="E932" s="404"/>
      <c r="F932" s="404"/>
      <c r="G932" s="404"/>
      <c r="H932" s="404"/>
      <c r="I932" s="404"/>
      <c r="J932" s="131"/>
      <c r="K932" s="131"/>
      <c r="L932" s="131"/>
    </row>
    <row r="933" spans="1:12" ht="15.75" customHeight="1">
      <c r="A933" s="130"/>
      <c r="B933" s="130"/>
      <c r="C933" s="404"/>
      <c r="D933" s="404"/>
      <c r="E933" s="404"/>
      <c r="F933" s="404"/>
      <c r="G933" s="404"/>
      <c r="H933" s="404"/>
      <c r="I933" s="404"/>
      <c r="J933" s="131"/>
      <c r="K933" s="131"/>
      <c r="L933" s="131"/>
    </row>
    <row r="934" spans="1:12" ht="15.75" customHeight="1">
      <c r="A934" s="130"/>
      <c r="B934" s="130"/>
      <c r="C934" s="404"/>
      <c r="D934" s="404"/>
      <c r="E934" s="404"/>
      <c r="F934" s="404"/>
      <c r="G934" s="404"/>
      <c r="H934" s="404"/>
      <c r="I934" s="404"/>
      <c r="J934" s="131"/>
      <c r="K934" s="131"/>
      <c r="L934" s="131"/>
    </row>
    <row r="935" spans="1:12" ht="15.75" customHeight="1">
      <c r="A935" s="130"/>
      <c r="B935" s="130"/>
      <c r="C935" s="404"/>
      <c r="D935" s="404"/>
      <c r="E935" s="404"/>
      <c r="F935" s="404"/>
      <c r="G935" s="404"/>
      <c r="H935" s="404"/>
      <c r="I935" s="404"/>
      <c r="J935" s="131"/>
      <c r="K935" s="131"/>
      <c r="L935" s="131"/>
    </row>
    <row r="936" spans="1:12" ht="15.75" customHeight="1">
      <c r="A936" s="130"/>
      <c r="B936" s="130"/>
      <c r="C936" s="404"/>
      <c r="D936" s="404"/>
      <c r="E936" s="404"/>
      <c r="F936" s="404"/>
      <c r="G936" s="404"/>
      <c r="H936" s="404"/>
      <c r="I936" s="404"/>
      <c r="J936" s="131"/>
      <c r="K936" s="131"/>
      <c r="L936" s="131"/>
    </row>
    <row r="937" spans="1:12" ht="15.75" customHeight="1">
      <c r="A937" s="130"/>
      <c r="B937" s="130"/>
      <c r="C937" s="404"/>
      <c r="D937" s="404"/>
      <c r="E937" s="404"/>
      <c r="F937" s="404"/>
      <c r="G937" s="404"/>
      <c r="H937" s="404"/>
      <c r="I937" s="404"/>
      <c r="J937" s="131"/>
      <c r="K937" s="131"/>
      <c r="L937" s="131"/>
    </row>
    <row r="938" spans="1:12" ht="15.75" customHeight="1">
      <c r="A938" s="130"/>
      <c r="B938" s="130"/>
      <c r="C938" s="404"/>
      <c r="D938" s="404"/>
      <c r="E938" s="404"/>
      <c r="F938" s="404"/>
      <c r="G938" s="404"/>
      <c r="H938" s="404"/>
      <c r="I938" s="404"/>
      <c r="J938" s="131"/>
      <c r="K938" s="131"/>
      <c r="L938" s="131"/>
    </row>
    <row r="939" spans="1:12" ht="15.75" customHeight="1">
      <c r="A939" s="130"/>
      <c r="B939" s="130"/>
      <c r="C939" s="404"/>
      <c r="D939" s="404"/>
      <c r="E939" s="404"/>
      <c r="F939" s="404"/>
      <c r="G939" s="404"/>
      <c r="H939" s="404"/>
      <c r="I939" s="404"/>
      <c r="J939" s="131"/>
      <c r="K939" s="131"/>
      <c r="L939" s="131"/>
    </row>
    <row r="940" spans="1:12" ht="15.75" customHeight="1">
      <c r="A940" s="130"/>
      <c r="B940" s="130"/>
      <c r="C940" s="404"/>
      <c r="D940" s="404"/>
      <c r="E940" s="404"/>
      <c r="F940" s="404"/>
      <c r="G940" s="404"/>
      <c r="H940" s="404"/>
      <c r="I940" s="404"/>
      <c r="J940" s="131"/>
      <c r="K940" s="131"/>
      <c r="L940" s="131"/>
    </row>
    <row r="941" spans="1:12" ht="15.75" customHeight="1">
      <c r="A941" s="130"/>
      <c r="B941" s="130"/>
      <c r="C941" s="404"/>
      <c r="D941" s="404"/>
      <c r="E941" s="404"/>
      <c r="F941" s="404"/>
      <c r="G941" s="404"/>
      <c r="H941" s="404"/>
      <c r="I941" s="404"/>
      <c r="J941" s="131"/>
      <c r="K941" s="131"/>
      <c r="L941" s="131"/>
    </row>
    <row r="942" spans="1:12" ht="15.75" customHeight="1">
      <c r="A942" s="130"/>
      <c r="B942" s="130"/>
      <c r="C942" s="404"/>
      <c r="D942" s="404"/>
      <c r="E942" s="404"/>
      <c r="F942" s="404"/>
      <c r="G942" s="404"/>
      <c r="H942" s="404"/>
      <c r="I942" s="404"/>
      <c r="J942" s="131"/>
      <c r="K942" s="131"/>
      <c r="L942" s="131"/>
    </row>
    <row r="943" spans="1:12" ht="15.75" customHeight="1">
      <c r="A943" s="130"/>
      <c r="B943" s="130"/>
      <c r="C943" s="404"/>
      <c r="D943" s="404"/>
      <c r="E943" s="404"/>
      <c r="F943" s="404"/>
      <c r="G943" s="404"/>
      <c r="H943" s="404"/>
      <c r="I943" s="404"/>
      <c r="J943" s="131"/>
      <c r="K943" s="131"/>
      <c r="L943" s="131"/>
    </row>
    <row r="944" spans="1:12" ht="15.75" customHeight="1">
      <c r="A944" s="130"/>
      <c r="B944" s="130"/>
      <c r="C944" s="404"/>
      <c r="D944" s="404"/>
      <c r="E944" s="404"/>
      <c r="F944" s="404"/>
      <c r="G944" s="404"/>
      <c r="H944" s="404"/>
      <c r="I944" s="404"/>
      <c r="J944" s="131"/>
      <c r="K944" s="131"/>
      <c r="L944" s="131"/>
    </row>
    <row r="945" spans="1:12" ht="15.75" customHeight="1">
      <c r="A945" s="130"/>
      <c r="B945" s="130"/>
      <c r="C945" s="404"/>
      <c r="D945" s="404"/>
      <c r="E945" s="404"/>
      <c r="F945" s="404"/>
      <c r="G945" s="404"/>
      <c r="H945" s="404"/>
      <c r="I945" s="404"/>
      <c r="J945" s="131"/>
      <c r="K945" s="131"/>
      <c r="L945" s="131"/>
    </row>
    <row r="946" spans="1:12" ht="15.75" customHeight="1">
      <c r="A946" s="130"/>
      <c r="B946" s="130"/>
      <c r="C946" s="404"/>
      <c r="D946" s="404"/>
      <c r="E946" s="404"/>
      <c r="F946" s="404"/>
      <c r="G946" s="404"/>
      <c r="H946" s="404"/>
      <c r="I946" s="404"/>
      <c r="J946" s="131"/>
      <c r="K946" s="131"/>
      <c r="L946" s="131"/>
    </row>
    <row r="947" spans="1:12" ht="15.75" customHeight="1">
      <c r="A947" s="130"/>
      <c r="B947" s="130"/>
      <c r="C947" s="404"/>
      <c r="D947" s="404"/>
      <c r="E947" s="404"/>
      <c r="F947" s="404"/>
      <c r="G947" s="404"/>
      <c r="H947" s="404"/>
      <c r="I947" s="404"/>
      <c r="J947" s="131"/>
      <c r="K947" s="131"/>
      <c r="L947" s="131"/>
    </row>
    <row r="948" spans="1:12" ht="15.75" customHeight="1">
      <c r="A948" s="130"/>
      <c r="B948" s="130"/>
      <c r="C948" s="404"/>
      <c r="D948" s="404"/>
      <c r="E948" s="404"/>
      <c r="F948" s="404"/>
      <c r="G948" s="404"/>
      <c r="H948" s="404"/>
      <c r="I948" s="404"/>
      <c r="J948" s="131"/>
      <c r="K948" s="131"/>
      <c r="L948" s="131"/>
    </row>
    <row r="949" spans="1:12" ht="15.75" customHeight="1">
      <c r="A949" s="130"/>
      <c r="B949" s="130"/>
      <c r="C949" s="404"/>
      <c r="D949" s="404"/>
      <c r="E949" s="404"/>
      <c r="F949" s="404"/>
      <c r="G949" s="404"/>
      <c r="H949" s="404"/>
      <c r="I949" s="404"/>
      <c r="J949" s="131"/>
      <c r="K949" s="131"/>
      <c r="L949" s="131"/>
    </row>
    <row r="950" spans="1:12" ht="15.75" customHeight="1">
      <c r="A950" s="130"/>
      <c r="B950" s="130"/>
      <c r="C950" s="404"/>
      <c r="D950" s="404"/>
      <c r="E950" s="404"/>
      <c r="F950" s="404"/>
      <c r="G950" s="404"/>
      <c r="H950" s="404"/>
      <c r="I950" s="404"/>
      <c r="J950" s="131"/>
      <c r="K950" s="131"/>
      <c r="L950" s="131"/>
    </row>
    <row r="951" spans="1:12" ht="15.75" customHeight="1">
      <c r="A951" s="130"/>
      <c r="B951" s="130"/>
      <c r="C951" s="404"/>
      <c r="D951" s="404"/>
      <c r="E951" s="404"/>
      <c r="F951" s="404"/>
      <c r="G951" s="404"/>
      <c r="H951" s="404"/>
      <c r="I951" s="404"/>
      <c r="J951" s="131"/>
      <c r="K951" s="131"/>
      <c r="L951" s="131"/>
    </row>
    <row r="952" spans="1:12" ht="15.75" customHeight="1">
      <c r="A952" s="130"/>
      <c r="B952" s="130"/>
      <c r="C952" s="404"/>
      <c r="D952" s="404"/>
      <c r="E952" s="404"/>
      <c r="F952" s="404"/>
      <c r="G952" s="404"/>
      <c r="H952" s="404"/>
      <c r="I952" s="404"/>
      <c r="J952" s="131"/>
      <c r="K952" s="131"/>
      <c r="L952" s="131"/>
    </row>
    <row r="953" spans="1:12" ht="15.75" customHeight="1">
      <c r="A953" s="130"/>
      <c r="B953" s="130"/>
      <c r="C953" s="404"/>
      <c r="D953" s="404"/>
      <c r="E953" s="404"/>
      <c r="F953" s="404"/>
      <c r="G953" s="404"/>
      <c r="H953" s="404"/>
      <c r="I953" s="404"/>
      <c r="J953" s="131"/>
      <c r="K953" s="131"/>
      <c r="L953" s="131"/>
    </row>
    <row r="954" spans="1:12" ht="15.75" customHeight="1">
      <c r="A954" s="130"/>
      <c r="B954" s="130"/>
      <c r="C954" s="404"/>
      <c r="D954" s="404"/>
      <c r="E954" s="404"/>
      <c r="F954" s="404"/>
      <c r="G954" s="404"/>
      <c r="H954" s="404"/>
      <c r="I954" s="404"/>
      <c r="J954" s="131"/>
      <c r="K954" s="131"/>
      <c r="L954" s="131"/>
    </row>
    <row r="955" spans="1:12" ht="15.75" customHeight="1">
      <c r="A955" s="130"/>
      <c r="B955" s="130"/>
      <c r="C955" s="404"/>
      <c r="D955" s="404"/>
      <c r="E955" s="404"/>
      <c r="F955" s="404"/>
      <c r="G955" s="404"/>
      <c r="H955" s="404"/>
      <c r="I955" s="404"/>
      <c r="J955" s="131"/>
      <c r="K955" s="131"/>
      <c r="L955" s="131"/>
    </row>
    <row r="956" spans="1:12" ht="15.75" customHeight="1">
      <c r="A956" s="130"/>
      <c r="B956" s="130"/>
      <c r="C956" s="404"/>
      <c r="D956" s="404"/>
      <c r="E956" s="404"/>
      <c r="F956" s="404"/>
      <c r="G956" s="404"/>
      <c r="H956" s="404"/>
      <c r="I956" s="404"/>
      <c r="J956" s="131"/>
      <c r="K956" s="131"/>
      <c r="L956" s="131"/>
    </row>
    <row r="957" spans="1:12" ht="15.75" customHeight="1">
      <c r="A957" s="130"/>
      <c r="B957" s="130"/>
      <c r="C957" s="404"/>
      <c r="D957" s="404"/>
      <c r="E957" s="404"/>
      <c r="F957" s="404"/>
      <c r="G957" s="404"/>
      <c r="H957" s="404"/>
      <c r="I957" s="404"/>
      <c r="J957" s="131"/>
      <c r="K957" s="131"/>
      <c r="L957" s="131"/>
    </row>
    <row r="958" spans="1:12" ht="15.75" customHeight="1">
      <c r="A958" s="130"/>
      <c r="B958" s="130"/>
      <c r="C958" s="404"/>
      <c r="D958" s="404"/>
      <c r="E958" s="404"/>
      <c r="F958" s="404"/>
      <c r="G958" s="404"/>
      <c r="H958" s="404"/>
      <c r="I958" s="404"/>
      <c r="J958" s="131"/>
      <c r="K958" s="131"/>
      <c r="L958" s="131"/>
    </row>
    <row r="959" spans="1:12" ht="15.75" customHeight="1">
      <c r="A959" s="130"/>
      <c r="B959" s="130"/>
      <c r="C959" s="404"/>
      <c r="D959" s="404"/>
      <c r="E959" s="404"/>
      <c r="F959" s="404"/>
      <c r="G959" s="404"/>
      <c r="H959" s="404"/>
      <c r="I959" s="404"/>
      <c r="J959" s="131"/>
      <c r="K959" s="131"/>
      <c r="L959" s="131"/>
    </row>
    <row r="960" spans="1:12" ht="15.75" customHeight="1">
      <c r="A960" s="130"/>
      <c r="B960" s="130"/>
      <c r="C960" s="404"/>
      <c r="D960" s="404"/>
      <c r="E960" s="404"/>
      <c r="F960" s="404"/>
      <c r="G960" s="404"/>
      <c r="H960" s="404"/>
      <c r="I960" s="404"/>
      <c r="J960" s="131"/>
      <c r="K960" s="131"/>
      <c r="L960" s="131"/>
    </row>
    <row r="961" spans="1:12" ht="15.75" customHeight="1">
      <c r="A961" s="130"/>
      <c r="B961" s="130"/>
      <c r="C961" s="404"/>
      <c r="D961" s="404"/>
      <c r="E961" s="404"/>
      <c r="F961" s="404"/>
      <c r="G961" s="404"/>
      <c r="H961" s="404"/>
      <c r="I961" s="404"/>
      <c r="J961" s="131"/>
      <c r="K961" s="131"/>
      <c r="L961" s="131"/>
    </row>
    <row r="962" spans="1:12" ht="15.75" customHeight="1">
      <c r="A962" s="130"/>
      <c r="B962" s="130"/>
      <c r="C962" s="404"/>
      <c r="D962" s="404"/>
      <c r="E962" s="404"/>
      <c r="F962" s="404"/>
      <c r="G962" s="404"/>
      <c r="H962" s="404"/>
      <c r="I962" s="404"/>
      <c r="J962" s="131"/>
      <c r="K962" s="131"/>
      <c r="L962" s="131"/>
    </row>
    <row r="963" spans="1:12" ht="15.75" customHeight="1">
      <c r="A963" s="130"/>
      <c r="B963" s="130"/>
      <c r="C963" s="404"/>
      <c r="D963" s="404"/>
      <c r="E963" s="404"/>
      <c r="F963" s="404"/>
      <c r="G963" s="404"/>
      <c r="H963" s="404"/>
      <c r="I963" s="404"/>
      <c r="J963" s="131"/>
      <c r="K963" s="131"/>
      <c r="L963" s="131"/>
    </row>
    <row r="964" spans="1:12" ht="15.75" customHeight="1">
      <c r="A964" s="130"/>
      <c r="B964" s="130"/>
      <c r="C964" s="404"/>
      <c r="D964" s="404"/>
      <c r="E964" s="404"/>
      <c r="F964" s="404"/>
      <c r="G964" s="404"/>
      <c r="H964" s="404"/>
      <c r="I964" s="404"/>
      <c r="J964" s="131"/>
      <c r="K964" s="131"/>
      <c r="L964" s="131"/>
    </row>
    <row r="965" spans="1:12" ht="15.75" customHeight="1">
      <c r="A965" s="130"/>
      <c r="B965" s="130"/>
      <c r="C965" s="404"/>
      <c r="D965" s="404"/>
      <c r="E965" s="404"/>
      <c r="F965" s="404"/>
      <c r="G965" s="404"/>
      <c r="H965" s="404"/>
      <c r="I965" s="404"/>
      <c r="J965" s="131"/>
      <c r="K965" s="131"/>
      <c r="L965" s="131"/>
    </row>
    <row r="966" spans="1:12" ht="15.75" customHeight="1">
      <c r="A966" s="130"/>
      <c r="B966" s="130"/>
      <c r="C966" s="404"/>
      <c r="D966" s="404"/>
      <c r="E966" s="404"/>
      <c r="F966" s="404"/>
      <c r="G966" s="404"/>
      <c r="H966" s="404"/>
      <c r="I966" s="404"/>
      <c r="J966" s="131"/>
      <c r="K966" s="131"/>
      <c r="L966" s="131"/>
    </row>
    <row r="967" spans="1:12" ht="15.75" customHeight="1">
      <c r="A967" s="130"/>
      <c r="B967" s="130"/>
      <c r="C967" s="404"/>
      <c r="D967" s="404"/>
      <c r="E967" s="404"/>
      <c r="F967" s="404"/>
      <c r="G967" s="404"/>
      <c r="H967" s="404"/>
      <c r="I967" s="404"/>
      <c r="J967" s="131"/>
      <c r="K967" s="131"/>
      <c r="L967" s="131"/>
    </row>
    <row r="968" spans="1:12" ht="15.75" customHeight="1">
      <c r="A968" s="130"/>
      <c r="B968" s="130"/>
      <c r="C968" s="404"/>
      <c r="D968" s="404"/>
      <c r="E968" s="404"/>
      <c r="F968" s="404"/>
      <c r="G968" s="404"/>
      <c r="H968" s="404"/>
      <c r="I968" s="404"/>
      <c r="J968" s="131"/>
      <c r="K968" s="131"/>
      <c r="L968" s="131"/>
    </row>
    <row r="969" spans="1:12" ht="15.75" customHeight="1">
      <c r="A969" s="130"/>
      <c r="B969" s="130"/>
      <c r="C969" s="404"/>
      <c r="D969" s="404"/>
      <c r="E969" s="404"/>
      <c r="F969" s="404"/>
      <c r="G969" s="404"/>
      <c r="H969" s="404"/>
      <c r="I969" s="404"/>
      <c r="J969" s="131"/>
      <c r="K969" s="131"/>
      <c r="L969" s="131"/>
    </row>
    <row r="970" spans="1:12" ht="15.75" customHeight="1">
      <c r="A970" s="130"/>
      <c r="B970" s="130"/>
      <c r="C970" s="404"/>
      <c r="D970" s="404"/>
      <c r="E970" s="404"/>
      <c r="F970" s="404"/>
      <c r="G970" s="404"/>
      <c r="H970" s="404"/>
      <c r="I970" s="404"/>
      <c r="J970" s="131"/>
      <c r="K970" s="131"/>
      <c r="L970" s="131"/>
    </row>
    <row r="971" spans="1:12" ht="15.75" customHeight="1">
      <c r="A971" s="130"/>
      <c r="B971" s="130"/>
      <c r="C971" s="404"/>
      <c r="D971" s="404"/>
      <c r="E971" s="404"/>
      <c r="F971" s="404"/>
      <c r="G971" s="404"/>
      <c r="H971" s="404"/>
      <c r="I971" s="404"/>
      <c r="J971" s="131"/>
      <c r="K971" s="131"/>
      <c r="L971" s="131"/>
    </row>
    <row r="972" spans="1:12" ht="15.75" customHeight="1">
      <c r="A972" s="130"/>
      <c r="B972" s="130"/>
      <c r="C972" s="404"/>
      <c r="D972" s="404"/>
      <c r="E972" s="404"/>
      <c r="F972" s="404"/>
      <c r="G972" s="404"/>
      <c r="H972" s="404"/>
      <c r="I972" s="404"/>
      <c r="J972" s="131"/>
      <c r="K972" s="131"/>
      <c r="L972" s="131"/>
    </row>
    <row r="973" spans="1:12" ht="15.75" customHeight="1">
      <c r="A973" s="130"/>
      <c r="B973" s="130"/>
      <c r="C973" s="404"/>
      <c r="D973" s="404"/>
      <c r="E973" s="404"/>
      <c r="F973" s="404"/>
      <c r="G973" s="404"/>
      <c r="H973" s="404"/>
      <c r="I973" s="404"/>
      <c r="J973" s="131"/>
      <c r="K973" s="131"/>
      <c r="L973" s="131"/>
    </row>
    <row r="974" spans="1:12" ht="15.75" customHeight="1">
      <c r="A974" s="130"/>
      <c r="B974" s="130"/>
      <c r="C974" s="404"/>
      <c r="D974" s="404"/>
      <c r="E974" s="404"/>
      <c r="F974" s="404"/>
      <c r="G974" s="404"/>
      <c r="H974" s="404"/>
      <c r="I974" s="404"/>
      <c r="J974" s="131"/>
      <c r="K974" s="131"/>
      <c r="L974" s="131"/>
    </row>
    <row r="975" spans="1:12" ht="15.75" customHeight="1">
      <c r="A975" s="130"/>
      <c r="B975" s="130"/>
      <c r="C975" s="404"/>
      <c r="D975" s="404"/>
      <c r="E975" s="404"/>
      <c r="F975" s="404"/>
      <c r="G975" s="404"/>
      <c r="H975" s="404"/>
      <c r="I975" s="404"/>
      <c r="J975" s="131"/>
      <c r="K975" s="131"/>
      <c r="L975" s="131"/>
    </row>
    <row r="976" spans="1:12" ht="15.75" customHeight="1">
      <c r="A976" s="130"/>
      <c r="B976" s="130"/>
      <c r="C976" s="404"/>
      <c r="D976" s="404"/>
      <c r="E976" s="404"/>
      <c r="F976" s="404"/>
      <c r="G976" s="404"/>
      <c r="H976" s="404"/>
      <c r="I976" s="404"/>
      <c r="J976" s="131"/>
      <c r="K976" s="131"/>
      <c r="L976" s="131"/>
    </row>
    <row r="977" spans="1:12" ht="15.75" customHeight="1">
      <c r="A977" s="130"/>
      <c r="B977" s="130"/>
      <c r="C977" s="404"/>
      <c r="D977" s="404"/>
      <c r="E977" s="404"/>
      <c r="F977" s="404"/>
      <c r="G977" s="404"/>
      <c r="H977" s="404"/>
      <c r="I977" s="404"/>
      <c r="J977" s="131"/>
      <c r="K977" s="131"/>
      <c r="L977" s="131"/>
    </row>
    <row r="978" spans="1:12" ht="15.75" customHeight="1">
      <c r="A978" s="130"/>
      <c r="B978" s="130"/>
      <c r="C978" s="404"/>
      <c r="D978" s="404"/>
      <c r="E978" s="404"/>
      <c r="F978" s="404"/>
      <c r="G978" s="404"/>
      <c r="H978" s="404"/>
      <c r="I978" s="404"/>
      <c r="J978" s="131"/>
      <c r="K978" s="131"/>
      <c r="L978" s="131"/>
    </row>
    <row r="979" spans="1:12" ht="15.75" customHeight="1">
      <c r="A979" s="130"/>
      <c r="B979" s="130"/>
      <c r="C979" s="404"/>
      <c r="D979" s="404"/>
      <c r="E979" s="404"/>
      <c r="F979" s="404"/>
      <c r="G979" s="404"/>
      <c r="H979" s="404"/>
      <c r="I979" s="404"/>
      <c r="J979" s="131"/>
      <c r="K979" s="131"/>
      <c r="L979" s="131"/>
    </row>
    <row r="980" spans="1:12" ht="15.75" customHeight="1">
      <c r="A980" s="130"/>
      <c r="B980" s="130"/>
      <c r="C980" s="404"/>
      <c r="D980" s="404"/>
      <c r="E980" s="404"/>
      <c r="F980" s="404"/>
      <c r="G980" s="404"/>
      <c r="H980" s="404"/>
      <c r="I980" s="404"/>
      <c r="J980" s="131"/>
      <c r="K980" s="131"/>
      <c r="L980" s="131"/>
    </row>
    <row r="981" spans="1:12" ht="15.75" customHeight="1">
      <c r="A981" s="130"/>
      <c r="B981" s="130"/>
      <c r="C981" s="404"/>
      <c r="D981" s="404"/>
      <c r="E981" s="404"/>
      <c r="F981" s="404"/>
      <c r="G981" s="404"/>
      <c r="H981" s="404"/>
      <c r="I981" s="404"/>
      <c r="J981" s="131"/>
      <c r="K981" s="131"/>
      <c r="L981" s="131"/>
    </row>
    <row r="982" spans="1:12" ht="15.75" customHeight="1">
      <c r="A982" s="130"/>
      <c r="B982" s="130"/>
      <c r="C982" s="404"/>
      <c r="D982" s="404"/>
      <c r="E982" s="404"/>
      <c r="F982" s="404"/>
      <c r="G982" s="404"/>
      <c r="H982" s="404"/>
      <c r="I982" s="404"/>
      <c r="J982" s="131"/>
      <c r="K982" s="131"/>
      <c r="L982" s="131"/>
    </row>
    <row r="983" spans="1:12" ht="15.75" customHeight="1">
      <c r="A983" s="130"/>
      <c r="B983" s="130"/>
      <c r="C983" s="404"/>
      <c r="D983" s="404"/>
      <c r="E983" s="404"/>
      <c r="F983" s="404"/>
      <c r="G983" s="404"/>
      <c r="H983" s="404"/>
      <c r="I983" s="404"/>
      <c r="J983" s="131"/>
      <c r="K983" s="131"/>
      <c r="L983" s="131"/>
    </row>
    <row r="984" spans="1:12" ht="15.75" customHeight="1">
      <c r="A984" s="130"/>
      <c r="B984" s="130"/>
      <c r="C984" s="404"/>
      <c r="D984" s="404"/>
      <c r="E984" s="404"/>
      <c r="F984" s="404"/>
      <c r="G984" s="404"/>
      <c r="H984" s="404"/>
      <c r="I984" s="404"/>
      <c r="J984" s="131"/>
      <c r="K984" s="131"/>
      <c r="L984" s="131"/>
    </row>
    <row r="985" spans="1:12" ht="15.75" customHeight="1">
      <c r="A985" s="130"/>
      <c r="B985" s="130"/>
      <c r="C985" s="404"/>
      <c r="D985" s="404"/>
      <c r="E985" s="404"/>
      <c r="F985" s="404"/>
      <c r="G985" s="404"/>
      <c r="H985" s="404"/>
      <c r="I985" s="404"/>
      <c r="J985" s="131"/>
      <c r="K985" s="131"/>
      <c r="L985" s="131"/>
    </row>
    <row r="986" spans="1:12" ht="15.75" customHeight="1">
      <c r="A986" s="130"/>
      <c r="B986" s="130"/>
      <c r="C986" s="404"/>
      <c r="D986" s="404"/>
      <c r="E986" s="404"/>
      <c r="F986" s="404"/>
      <c r="G986" s="404"/>
      <c r="H986" s="404"/>
      <c r="I986" s="404"/>
      <c r="J986" s="131"/>
      <c r="K986" s="131"/>
      <c r="L986" s="131"/>
    </row>
    <row r="987" spans="1:12" ht="15.75" customHeight="1">
      <c r="A987" s="130"/>
      <c r="B987" s="130"/>
      <c r="C987" s="404"/>
      <c r="D987" s="404"/>
      <c r="E987" s="404"/>
      <c r="F987" s="404"/>
      <c r="G987" s="404"/>
      <c r="H987" s="404"/>
      <c r="I987" s="404"/>
      <c r="J987" s="131"/>
      <c r="K987" s="131"/>
      <c r="L987" s="131"/>
    </row>
    <row r="988" spans="1:12" ht="15.75" customHeight="1">
      <c r="A988" s="130"/>
      <c r="B988" s="130"/>
      <c r="C988" s="404"/>
      <c r="D988" s="404"/>
      <c r="E988" s="404"/>
      <c r="F988" s="404"/>
      <c r="G988" s="404"/>
      <c r="H988" s="404"/>
      <c r="I988" s="404"/>
      <c r="J988" s="131"/>
      <c r="K988" s="131"/>
      <c r="L988" s="131"/>
    </row>
    <row r="989" spans="1:12" ht="15.75" customHeight="1">
      <c r="A989" s="130"/>
      <c r="B989" s="130"/>
      <c r="C989" s="404"/>
      <c r="D989" s="404"/>
      <c r="E989" s="404"/>
      <c r="F989" s="404"/>
      <c r="G989" s="404"/>
      <c r="H989" s="404"/>
      <c r="I989" s="404"/>
      <c r="J989" s="131"/>
      <c r="K989" s="131"/>
      <c r="L989" s="131"/>
    </row>
    <row r="990" spans="1:12" ht="15.75" customHeight="1">
      <c r="A990" s="130"/>
      <c r="B990" s="130"/>
      <c r="C990" s="404"/>
      <c r="D990" s="404"/>
      <c r="E990" s="404"/>
      <c r="F990" s="404"/>
      <c r="G990" s="404"/>
      <c r="H990" s="404"/>
      <c r="I990" s="404"/>
      <c r="J990" s="131"/>
      <c r="K990" s="131"/>
      <c r="L990" s="131"/>
    </row>
    <row r="991" spans="1:12" ht="15.75" customHeight="1">
      <c r="A991" s="130"/>
      <c r="B991" s="130"/>
      <c r="C991" s="404"/>
      <c r="D991" s="404"/>
      <c r="E991" s="404"/>
      <c r="F991" s="404"/>
      <c r="G991" s="404"/>
      <c r="H991" s="404"/>
      <c r="I991" s="404"/>
      <c r="J991" s="131"/>
      <c r="K991" s="131"/>
      <c r="L991" s="131"/>
    </row>
    <row r="992" spans="1:12" ht="15.75" customHeight="1">
      <c r="A992" s="130"/>
      <c r="B992" s="130"/>
      <c r="C992" s="404"/>
      <c r="D992" s="404"/>
      <c r="E992" s="404"/>
      <c r="F992" s="404"/>
      <c r="G992" s="404"/>
      <c r="H992" s="404"/>
      <c r="I992" s="404"/>
      <c r="J992" s="131"/>
      <c r="K992" s="131"/>
      <c r="L992" s="131"/>
    </row>
    <row r="993" spans="1:12" ht="15.75" customHeight="1">
      <c r="A993" s="130"/>
      <c r="B993" s="130"/>
      <c r="C993" s="404"/>
      <c r="D993" s="404"/>
      <c r="E993" s="404"/>
      <c r="F993" s="404"/>
      <c r="G993" s="404"/>
      <c r="H993" s="404"/>
      <c r="I993" s="404"/>
      <c r="J993" s="131"/>
      <c r="K993" s="131"/>
      <c r="L993" s="131"/>
    </row>
    <row r="994" spans="1:12" ht="15.75" customHeight="1">
      <c r="A994" s="130"/>
      <c r="B994" s="130"/>
      <c r="C994" s="404"/>
      <c r="D994" s="404"/>
      <c r="E994" s="404"/>
      <c r="F994" s="404"/>
      <c r="G994" s="404"/>
      <c r="H994" s="404"/>
      <c r="I994" s="404"/>
      <c r="J994" s="131"/>
      <c r="K994" s="131"/>
      <c r="L994" s="131"/>
    </row>
    <row r="995" spans="1:12" ht="15.75" customHeight="1">
      <c r="A995" s="130"/>
      <c r="B995" s="130"/>
      <c r="C995" s="404"/>
      <c r="D995" s="404"/>
      <c r="E995" s="404"/>
      <c r="F995" s="404"/>
      <c r="G995" s="404"/>
      <c r="H995" s="404"/>
      <c r="I995" s="404"/>
      <c r="J995" s="131"/>
      <c r="K995" s="131"/>
      <c r="L995" s="131"/>
    </row>
    <row r="996" spans="1:12" ht="15.75" customHeight="1">
      <c r="A996" s="130"/>
      <c r="B996" s="130"/>
      <c r="C996" s="404"/>
      <c r="D996" s="404"/>
      <c r="E996" s="404"/>
      <c r="F996" s="404"/>
      <c r="G996" s="404"/>
      <c r="H996" s="404"/>
      <c r="I996" s="404"/>
      <c r="J996" s="131"/>
      <c r="K996" s="131"/>
      <c r="L996" s="131"/>
    </row>
    <row r="997" spans="1:12" ht="15.75" customHeight="1">
      <c r="A997" s="130"/>
      <c r="B997" s="130"/>
      <c r="C997" s="404"/>
      <c r="D997" s="404"/>
      <c r="E997" s="404"/>
      <c r="F997" s="404"/>
      <c r="G997" s="404"/>
      <c r="H997" s="404"/>
      <c r="I997" s="404"/>
      <c r="J997" s="131"/>
      <c r="K997" s="131"/>
      <c r="L997" s="131"/>
    </row>
    <row r="998" spans="1:12" ht="15.75" customHeight="1">
      <c r="A998" s="130"/>
      <c r="B998" s="130"/>
      <c r="C998" s="404"/>
      <c r="D998" s="404"/>
      <c r="E998" s="404"/>
      <c r="F998" s="404"/>
      <c r="G998" s="404"/>
      <c r="H998" s="404"/>
      <c r="I998" s="404"/>
      <c r="J998" s="131"/>
      <c r="K998" s="131"/>
      <c r="L998" s="131"/>
    </row>
    <row r="999" spans="1:12" ht="15.75" customHeight="1">
      <c r="A999" s="130"/>
      <c r="B999" s="130"/>
      <c r="C999" s="404"/>
      <c r="D999" s="404"/>
      <c r="E999" s="404"/>
      <c r="F999" s="404"/>
      <c r="G999" s="404"/>
      <c r="H999" s="404"/>
      <c r="I999" s="404"/>
      <c r="J999" s="131"/>
      <c r="K999" s="131"/>
      <c r="L999" s="131"/>
    </row>
    <row r="1000" spans="1:12" ht="15.75" customHeight="1">
      <c r="A1000" s="130"/>
      <c r="B1000" s="130"/>
      <c r="C1000" s="404"/>
      <c r="D1000" s="404"/>
      <c r="E1000" s="404"/>
      <c r="F1000" s="404"/>
      <c r="G1000" s="404"/>
      <c r="H1000" s="404"/>
      <c r="I1000" s="404"/>
      <c r="J1000" s="131"/>
      <c r="K1000" s="131"/>
      <c r="L1000" s="131"/>
    </row>
  </sheetData>
  <mergeCells count="20">
    <mergeCell ref="B118:L118"/>
    <mergeCell ref="B119:L119"/>
    <mergeCell ref="B120:L120"/>
    <mergeCell ref="A7:A8"/>
    <mergeCell ref="B7:B8"/>
    <mergeCell ref="C7:C8"/>
    <mergeCell ref="D7:D8"/>
    <mergeCell ref="E7:E8"/>
    <mergeCell ref="F7:F8"/>
    <mergeCell ref="G7:G8"/>
    <mergeCell ref="A4:L4"/>
    <mergeCell ref="A5:L5"/>
    <mergeCell ref="H7:H8"/>
    <mergeCell ref="I7:I8"/>
    <mergeCell ref="J7:L7"/>
    <mergeCell ref="A1:C1"/>
    <mergeCell ref="J1:L1"/>
    <mergeCell ref="A2:C2"/>
    <mergeCell ref="J2:L2"/>
    <mergeCell ref="A3:L3"/>
  </mergeCells>
  <pageMargins left="0.7" right="0.7" top="0.75" bottom="0.75" header="0" footer="0"/>
  <pageSetup orientation="landscape"/>
  <legacyDrawing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Z1000"/>
  <sheetViews>
    <sheetView workbookViewId="0">
      <selection sqref="A1:C1"/>
    </sheetView>
  </sheetViews>
  <sheetFormatPr defaultColWidth="14.42578125" defaultRowHeight="15" customHeight="1"/>
  <cols>
    <col min="1" max="1" width="4.85546875" customWidth="1"/>
    <col min="2" max="2" width="39.28515625" customWidth="1"/>
    <col min="3" max="3" width="8.7109375" customWidth="1"/>
    <col min="4" max="4" width="22" customWidth="1"/>
    <col min="5" max="5" width="11.7109375" customWidth="1"/>
    <col min="6" max="7" width="14.7109375" customWidth="1"/>
    <col min="8" max="8" width="15.140625" customWidth="1"/>
    <col min="9" max="9" width="14.140625" customWidth="1"/>
    <col min="10" max="10" width="22.140625" customWidth="1"/>
    <col min="11" max="11" width="8.28515625" customWidth="1"/>
    <col min="12" max="12" width="6.85546875" customWidth="1"/>
    <col min="13" max="26" width="8.85546875" customWidth="1"/>
  </cols>
  <sheetData>
    <row r="1" spans="1:26" ht="14.25" customHeight="1">
      <c r="A1" s="1536" t="s">
        <v>353</v>
      </c>
      <c r="B1" s="1517"/>
      <c r="C1" s="1517"/>
      <c r="D1" s="28"/>
      <c r="E1" s="28"/>
      <c r="F1" s="28"/>
      <c r="G1" s="28"/>
      <c r="H1" s="28"/>
      <c r="I1" s="97"/>
      <c r="J1" s="1585"/>
      <c r="K1" s="1517"/>
      <c r="L1" s="1517"/>
      <c r="M1" s="98"/>
      <c r="N1" s="98"/>
      <c r="O1" s="98"/>
      <c r="P1" s="98"/>
      <c r="Q1" s="98"/>
    </row>
    <row r="2" spans="1:26">
      <c r="A2" s="1555" t="s">
        <v>930</v>
      </c>
      <c r="B2" s="1517"/>
      <c r="C2" s="1517"/>
      <c r="D2" s="187"/>
      <c r="E2" s="187"/>
      <c r="F2" s="187"/>
      <c r="G2" s="187"/>
      <c r="H2" s="187"/>
      <c r="I2" s="97"/>
      <c r="J2" s="1585"/>
      <c r="K2" s="1517"/>
      <c r="L2" s="1517"/>
      <c r="M2" s="98"/>
      <c r="N2" s="98"/>
      <c r="O2" s="98"/>
      <c r="P2" s="98"/>
      <c r="Q2" s="98"/>
    </row>
    <row r="3" spans="1:26" ht="30" customHeight="1">
      <c r="A3" s="1518" t="s">
        <v>415</v>
      </c>
      <c r="B3" s="1517"/>
      <c r="C3" s="1517"/>
      <c r="D3" s="1517"/>
      <c r="E3" s="1517"/>
      <c r="F3" s="1517"/>
      <c r="G3" s="1517"/>
      <c r="H3" s="1517"/>
      <c r="I3" s="1517"/>
      <c r="J3" s="1517"/>
      <c r="K3" s="1517"/>
      <c r="L3" s="1517"/>
      <c r="M3" s="98"/>
      <c r="N3" s="98"/>
      <c r="O3" s="98"/>
      <c r="P3" s="98"/>
      <c r="Q3" s="98"/>
    </row>
    <row r="4" spans="1:26" ht="30" customHeight="1">
      <c r="A4" s="1562" t="s">
        <v>416</v>
      </c>
      <c r="B4" s="1517"/>
      <c r="C4" s="1517"/>
      <c r="D4" s="1517"/>
      <c r="E4" s="1517"/>
      <c r="F4" s="1517"/>
      <c r="G4" s="1517"/>
      <c r="H4" s="1517"/>
      <c r="I4" s="1517"/>
      <c r="J4" s="1517"/>
      <c r="K4" s="1517"/>
      <c r="L4" s="1517"/>
      <c r="M4" s="98"/>
      <c r="N4" s="98"/>
      <c r="O4" s="98"/>
      <c r="P4" s="98"/>
      <c r="Q4" s="98"/>
    </row>
    <row r="5" spans="1:26" ht="30" customHeight="1">
      <c r="A5" s="1558" t="s">
        <v>342</v>
      </c>
      <c r="B5" s="1517"/>
      <c r="C5" s="1517"/>
      <c r="D5" s="1517"/>
      <c r="E5" s="1517"/>
      <c r="F5" s="1517"/>
      <c r="G5" s="1517"/>
      <c r="H5" s="1517"/>
      <c r="I5" s="1517"/>
      <c r="J5" s="1517"/>
      <c r="K5" s="1517"/>
      <c r="L5" s="1517"/>
      <c r="M5" s="98"/>
      <c r="N5" s="98"/>
      <c r="O5" s="98"/>
      <c r="P5" s="98"/>
      <c r="Q5" s="98"/>
    </row>
    <row r="6" spans="1:26">
      <c r="A6" s="103"/>
      <c r="B6" s="103"/>
      <c r="C6" s="500"/>
      <c r="D6" s="103"/>
      <c r="E6" s="103"/>
      <c r="F6" s="103"/>
      <c r="G6" s="103"/>
      <c r="H6" s="103"/>
      <c r="I6" s="103"/>
      <c r="J6" s="103"/>
      <c r="K6" s="103"/>
      <c r="L6" s="103"/>
      <c r="M6" s="98"/>
      <c r="N6" s="98"/>
      <c r="O6" s="98"/>
      <c r="P6" s="98"/>
      <c r="Q6" s="98"/>
    </row>
    <row r="7" spans="1:26" ht="122.25" customHeight="1">
      <c r="A7" s="1586" t="s">
        <v>6</v>
      </c>
      <c r="B7" s="1579" t="s">
        <v>356</v>
      </c>
      <c r="C7" s="1595" t="s">
        <v>357</v>
      </c>
      <c r="D7" s="1566" t="s">
        <v>507</v>
      </c>
      <c r="E7" s="1564" t="s">
        <v>359</v>
      </c>
      <c r="F7" s="1564" t="s">
        <v>360</v>
      </c>
      <c r="G7" s="1564" t="s">
        <v>420</v>
      </c>
      <c r="H7" s="1574" t="s">
        <v>362</v>
      </c>
      <c r="I7" s="1575" t="s">
        <v>343</v>
      </c>
      <c r="J7" s="1571" t="s">
        <v>421</v>
      </c>
      <c r="K7" s="1572"/>
      <c r="L7" s="1573"/>
      <c r="M7" s="98"/>
      <c r="N7" s="98"/>
      <c r="O7" s="98"/>
      <c r="P7" s="98"/>
      <c r="Q7" s="98"/>
      <c r="R7" s="129"/>
      <c r="S7" s="129"/>
      <c r="T7" s="129"/>
      <c r="U7" s="129"/>
      <c r="V7" s="129"/>
      <c r="W7" s="129"/>
      <c r="X7" s="129"/>
      <c r="Y7" s="129"/>
      <c r="Z7" s="129"/>
    </row>
    <row r="8" spans="1:26" ht="55.5" customHeight="1">
      <c r="A8" s="1587"/>
      <c r="B8" s="1522"/>
      <c r="C8" s="1522"/>
      <c r="D8" s="1565"/>
      <c r="E8" s="1565"/>
      <c r="F8" s="1565"/>
      <c r="G8" s="1565"/>
      <c r="H8" s="1565"/>
      <c r="I8" s="1565"/>
      <c r="J8" s="136" t="s">
        <v>364</v>
      </c>
      <c r="K8" s="136" t="s">
        <v>365</v>
      </c>
      <c r="L8" s="136" t="s">
        <v>366</v>
      </c>
      <c r="M8" s="98"/>
      <c r="N8" s="98"/>
      <c r="O8" s="98"/>
      <c r="P8" s="98"/>
      <c r="Q8" s="98"/>
      <c r="R8" s="129"/>
      <c r="S8" s="129"/>
      <c r="T8" s="129"/>
      <c r="U8" s="129"/>
      <c r="V8" s="129"/>
      <c r="W8" s="129"/>
      <c r="X8" s="129"/>
      <c r="Y8" s="129"/>
      <c r="Z8" s="129"/>
    </row>
    <row r="9" spans="1:26" ht="30" customHeight="1">
      <c r="A9" s="305" t="s">
        <v>368</v>
      </c>
      <c r="B9" s="306" t="s">
        <v>369</v>
      </c>
      <c r="C9" s="501" t="s">
        <v>370</v>
      </c>
      <c r="D9" s="252" t="s">
        <v>371</v>
      </c>
      <c r="E9" s="253" t="s">
        <v>372</v>
      </c>
      <c r="F9" s="253" t="s">
        <v>373</v>
      </c>
      <c r="G9" s="253" t="s">
        <v>374</v>
      </c>
      <c r="H9" s="254" t="s">
        <v>375</v>
      </c>
      <c r="I9" s="405" t="s">
        <v>511</v>
      </c>
      <c r="J9" s="253" t="s">
        <v>377</v>
      </c>
      <c r="K9" s="253" t="s">
        <v>378</v>
      </c>
      <c r="L9" s="255">
        <v>-12</v>
      </c>
      <c r="M9" s="310"/>
      <c r="N9" s="310"/>
      <c r="O9" s="310"/>
      <c r="P9" s="310"/>
      <c r="Q9" s="310"/>
      <c r="R9" s="311"/>
      <c r="S9" s="311"/>
      <c r="T9" s="311"/>
      <c r="U9" s="311"/>
      <c r="V9" s="311"/>
      <c r="W9" s="311"/>
      <c r="X9" s="311"/>
      <c r="Y9" s="311"/>
      <c r="Z9" s="311"/>
    </row>
    <row r="10" spans="1:26" ht="32.25" customHeight="1">
      <c r="A10" s="312" t="s">
        <v>19</v>
      </c>
      <c r="B10" s="406" t="s">
        <v>732</v>
      </c>
      <c r="C10" s="713"/>
      <c r="D10" s="407"/>
      <c r="E10" s="407"/>
      <c r="F10" s="407"/>
      <c r="G10" s="407"/>
      <c r="H10" s="407"/>
      <c r="I10" s="407"/>
      <c r="J10" s="407"/>
      <c r="K10" s="407"/>
      <c r="L10" s="407"/>
      <c r="M10" s="98"/>
      <c r="N10" s="98"/>
      <c r="O10" s="98"/>
      <c r="P10" s="98"/>
      <c r="Q10" s="98"/>
      <c r="R10" s="129"/>
      <c r="S10" s="129"/>
      <c r="T10" s="129"/>
      <c r="U10" s="129"/>
      <c r="V10" s="129"/>
      <c r="W10" s="129"/>
      <c r="X10" s="129"/>
      <c r="Y10" s="129"/>
      <c r="Z10" s="129"/>
    </row>
    <row r="11" spans="1:26" ht="29.25" customHeight="1">
      <c r="A11" s="410" t="s">
        <v>71</v>
      </c>
      <c r="B11" s="411" t="s">
        <v>380</v>
      </c>
      <c r="C11" s="714"/>
      <c r="D11" s="412"/>
      <c r="E11" s="412"/>
      <c r="F11" s="412"/>
      <c r="G11" s="412"/>
      <c r="H11" s="412"/>
      <c r="I11" s="412"/>
      <c r="J11" s="412"/>
      <c r="K11" s="412"/>
      <c r="L11" s="412"/>
      <c r="M11" s="98"/>
      <c r="N11" s="98"/>
      <c r="O11" s="98"/>
      <c r="P11" s="98"/>
      <c r="Q11" s="98"/>
      <c r="R11" s="129"/>
      <c r="S11" s="129"/>
      <c r="T11" s="129"/>
      <c r="U11" s="129"/>
      <c r="V11" s="129"/>
      <c r="W11" s="129"/>
      <c r="X11" s="129"/>
      <c r="Y11" s="129"/>
      <c r="Z11" s="129"/>
    </row>
    <row r="12" spans="1:26" ht="17.25" customHeight="1">
      <c r="A12" s="463">
        <v>1</v>
      </c>
      <c r="B12" s="416" t="s">
        <v>346</v>
      </c>
      <c r="C12" s="715"/>
      <c r="D12" s="417"/>
      <c r="E12" s="417"/>
      <c r="F12" s="417"/>
      <c r="G12" s="417"/>
      <c r="H12" s="417"/>
      <c r="I12" s="417"/>
      <c r="J12" s="417"/>
      <c r="K12" s="417"/>
      <c r="L12" s="417"/>
      <c r="M12" s="98"/>
      <c r="N12" s="98"/>
      <c r="O12" s="98"/>
      <c r="P12" s="98"/>
      <c r="Q12" s="98"/>
      <c r="R12" s="129"/>
      <c r="S12" s="129"/>
      <c r="T12" s="129"/>
      <c r="U12" s="129"/>
      <c r="V12" s="129"/>
      <c r="W12" s="129"/>
      <c r="X12" s="129"/>
      <c r="Y12" s="129"/>
      <c r="Z12" s="129"/>
    </row>
    <row r="13" spans="1:26" ht="15.75" customHeight="1">
      <c r="A13" s="421" t="s">
        <v>76</v>
      </c>
      <c r="B13" s="422" t="s">
        <v>931</v>
      </c>
      <c r="C13" s="481"/>
      <c r="D13" s="481"/>
      <c r="E13" s="481"/>
      <c r="F13" s="481"/>
      <c r="G13" s="481"/>
      <c r="H13" s="481"/>
      <c r="I13" s="423"/>
      <c r="J13" s="420"/>
      <c r="K13" s="420"/>
      <c r="L13" s="420"/>
      <c r="M13" s="329"/>
      <c r="N13" s="329"/>
      <c r="O13" s="329"/>
      <c r="P13" s="329"/>
      <c r="Q13" s="329"/>
      <c r="R13" s="330"/>
      <c r="S13" s="330"/>
      <c r="T13" s="330"/>
      <c r="U13" s="330"/>
      <c r="V13" s="330"/>
      <c r="W13" s="330"/>
      <c r="X13" s="330"/>
      <c r="Y13" s="330"/>
      <c r="Z13" s="330"/>
    </row>
    <row r="14" spans="1:26">
      <c r="A14" s="473" t="s">
        <v>527</v>
      </c>
      <c r="B14" s="444" t="s">
        <v>932</v>
      </c>
      <c r="C14" s="526">
        <v>4</v>
      </c>
      <c r="D14" s="461">
        <v>1</v>
      </c>
      <c r="E14" s="526">
        <v>1</v>
      </c>
      <c r="F14" s="716">
        <v>1</v>
      </c>
      <c r="G14" s="526">
        <v>5</v>
      </c>
      <c r="H14" s="461">
        <f t="shared" ref="H14:H32" si="0">(C14*D14*G14)</f>
        <v>20</v>
      </c>
      <c r="I14" s="461">
        <f t="shared" ref="I14:I32" si="1">(C14*E14*F14*16.5)</f>
        <v>66</v>
      </c>
      <c r="J14" s="488"/>
      <c r="K14" s="131"/>
      <c r="L14" s="131"/>
    </row>
    <row r="15" spans="1:26" ht="15.75" customHeight="1">
      <c r="A15" s="473" t="s">
        <v>384</v>
      </c>
      <c r="B15" s="451" t="s">
        <v>933</v>
      </c>
      <c r="C15" s="526">
        <v>5</v>
      </c>
      <c r="D15" s="461">
        <v>1</v>
      </c>
      <c r="E15" s="526">
        <v>1</v>
      </c>
      <c r="F15" s="716">
        <v>1</v>
      </c>
      <c r="G15" s="526">
        <v>15</v>
      </c>
      <c r="H15" s="461">
        <f t="shared" si="0"/>
        <v>75</v>
      </c>
      <c r="I15" s="461">
        <f t="shared" si="1"/>
        <v>82.5</v>
      </c>
      <c r="J15" s="488" t="s">
        <v>934</v>
      </c>
      <c r="K15" s="420"/>
      <c r="L15" s="420"/>
      <c r="M15" s="329"/>
      <c r="N15" s="329"/>
      <c r="O15" s="329"/>
      <c r="P15" s="329"/>
      <c r="Q15" s="329"/>
      <c r="R15" s="330"/>
      <c r="S15" s="330"/>
      <c r="T15" s="330"/>
      <c r="U15" s="330"/>
      <c r="V15" s="330"/>
      <c r="W15" s="330"/>
      <c r="X15" s="330"/>
      <c r="Y15" s="330"/>
      <c r="Z15" s="330"/>
    </row>
    <row r="16" spans="1:26" ht="15.75" customHeight="1">
      <c r="A16" s="487" t="s">
        <v>388</v>
      </c>
      <c r="B16" s="444" t="s">
        <v>935</v>
      </c>
      <c r="C16" s="461">
        <v>4</v>
      </c>
      <c r="D16" s="461"/>
      <c r="E16" s="461">
        <v>1</v>
      </c>
      <c r="F16" s="717"/>
      <c r="G16" s="461">
        <v>88</v>
      </c>
      <c r="H16" s="461">
        <f t="shared" si="0"/>
        <v>0</v>
      </c>
      <c r="I16" s="461">
        <f t="shared" si="1"/>
        <v>0</v>
      </c>
      <c r="J16" s="488" t="s">
        <v>936</v>
      </c>
      <c r="K16" s="446"/>
      <c r="L16" s="446"/>
      <c r="M16" s="329"/>
      <c r="N16" s="329"/>
      <c r="O16" s="329"/>
      <c r="P16" s="329"/>
      <c r="Q16" s="329"/>
      <c r="R16" s="330"/>
      <c r="S16" s="330"/>
      <c r="T16" s="330"/>
      <c r="U16" s="330"/>
      <c r="V16" s="330"/>
      <c r="W16" s="330"/>
      <c r="X16" s="330"/>
      <c r="Y16" s="330"/>
      <c r="Z16" s="330"/>
    </row>
    <row r="17" spans="1:26" ht="15.75" customHeight="1">
      <c r="A17" s="473" t="s">
        <v>532</v>
      </c>
      <c r="B17" s="444" t="s">
        <v>937</v>
      </c>
      <c r="C17" s="461">
        <v>5</v>
      </c>
      <c r="D17" s="461">
        <v>1</v>
      </c>
      <c r="E17" s="461">
        <v>1</v>
      </c>
      <c r="F17" s="716">
        <v>1</v>
      </c>
      <c r="G17" s="461">
        <v>15</v>
      </c>
      <c r="H17" s="461">
        <f t="shared" si="0"/>
        <v>75</v>
      </c>
      <c r="I17" s="461">
        <f t="shared" si="1"/>
        <v>82.5</v>
      </c>
      <c r="J17" s="718" t="s">
        <v>938</v>
      </c>
      <c r="K17" s="420"/>
      <c r="L17" s="420"/>
      <c r="M17" s="329"/>
      <c r="N17" s="329"/>
      <c r="O17" s="329"/>
      <c r="P17" s="329"/>
      <c r="Q17" s="329"/>
      <c r="R17" s="330"/>
      <c r="S17" s="330"/>
      <c r="T17" s="330"/>
      <c r="U17" s="330"/>
      <c r="V17" s="330"/>
      <c r="W17" s="330"/>
      <c r="X17" s="330"/>
      <c r="Y17" s="330"/>
      <c r="Z17" s="330"/>
    </row>
    <row r="18" spans="1:26" ht="15.75" customHeight="1">
      <c r="A18" s="480" t="s">
        <v>409</v>
      </c>
      <c r="B18" s="444" t="s">
        <v>939</v>
      </c>
      <c r="C18" s="461">
        <v>5</v>
      </c>
      <c r="D18" s="461"/>
      <c r="E18" s="461"/>
      <c r="F18" s="716"/>
      <c r="G18" s="461"/>
      <c r="H18" s="461">
        <f t="shared" si="0"/>
        <v>0</v>
      </c>
      <c r="I18" s="461">
        <f t="shared" si="1"/>
        <v>0</v>
      </c>
      <c r="J18" s="488" t="s">
        <v>940</v>
      </c>
      <c r="K18" s="420"/>
      <c r="L18" s="420"/>
      <c r="M18" s="329"/>
      <c r="N18" s="329"/>
      <c r="O18" s="329"/>
      <c r="P18" s="329"/>
      <c r="Q18" s="329"/>
      <c r="R18" s="330"/>
      <c r="S18" s="330"/>
      <c r="T18" s="330"/>
      <c r="U18" s="330"/>
      <c r="V18" s="330"/>
      <c r="W18" s="330"/>
      <c r="X18" s="330"/>
      <c r="Y18" s="330"/>
      <c r="Z18" s="330"/>
    </row>
    <row r="19" spans="1:26" ht="15.75" customHeight="1">
      <c r="A19" s="521" t="s">
        <v>941</v>
      </c>
      <c r="B19" s="422" t="s">
        <v>942</v>
      </c>
      <c r="C19" s="461"/>
      <c r="D19" s="461"/>
      <c r="E19" s="461"/>
      <c r="F19" s="716"/>
      <c r="G19" s="461"/>
      <c r="H19" s="461">
        <f t="shared" si="0"/>
        <v>0</v>
      </c>
      <c r="I19" s="461">
        <f t="shared" si="1"/>
        <v>0</v>
      </c>
      <c r="J19" s="488"/>
      <c r="K19" s="446"/>
      <c r="L19" s="446"/>
      <c r="M19" s="329"/>
      <c r="N19" s="329"/>
      <c r="O19" s="329"/>
      <c r="P19" s="329"/>
      <c r="Q19" s="329"/>
      <c r="R19" s="330"/>
      <c r="S19" s="330"/>
      <c r="T19" s="330"/>
      <c r="U19" s="330"/>
      <c r="V19" s="330"/>
      <c r="W19" s="330"/>
      <c r="X19" s="330"/>
      <c r="Y19" s="330"/>
      <c r="Z19" s="330"/>
    </row>
    <row r="20" spans="1:26">
      <c r="A20" s="472" t="s">
        <v>382</v>
      </c>
      <c r="B20" s="444" t="s">
        <v>943</v>
      </c>
      <c r="C20" s="461">
        <v>4</v>
      </c>
      <c r="D20" s="461"/>
      <c r="E20" s="461"/>
      <c r="F20" s="716"/>
      <c r="G20" s="461"/>
      <c r="H20" s="461">
        <f t="shared" si="0"/>
        <v>0</v>
      </c>
      <c r="I20" s="461">
        <f t="shared" si="1"/>
        <v>0</v>
      </c>
      <c r="J20" s="718" t="s">
        <v>934</v>
      </c>
      <c r="K20" s="420"/>
      <c r="L20" s="420"/>
      <c r="M20" s="329"/>
      <c r="N20" s="329"/>
      <c r="O20" s="329"/>
      <c r="P20" s="329"/>
      <c r="Q20" s="329"/>
      <c r="R20" s="330"/>
      <c r="S20" s="330"/>
      <c r="T20" s="330"/>
      <c r="U20" s="330"/>
      <c r="V20" s="330"/>
      <c r="W20" s="330"/>
      <c r="X20" s="330"/>
      <c r="Y20" s="330"/>
      <c r="Z20" s="330"/>
    </row>
    <row r="21" spans="1:26" ht="15.75" customHeight="1">
      <c r="A21" s="480" t="s">
        <v>409</v>
      </c>
      <c r="B21" s="444" t="s">
        <v>939</v>
      </c>
      <c r="C21" s="461">
        <v>5</v>
      </c>
      <c r="D21" s="461">
        <v>1</v>
      </c>
      <c r="E21" s="461">
        <v>1</v>
      </c>
      <c r="F21" s="461">
        <v>1</v>
      </c>
      <c r="G21" s="461">
        <v>15</v>
      </c>
      <c r="H21" s="461">
        <f t="shared" si="0"/>
        <v>75</v>
      </c>
      <c r="I21" s="461">
        <f t="shared" si="1"/>
        <v>82.5</v>
      </c>
      <c r="J21" s="488" t="s">
        <v>940</v>
      </c>
      <c r="K21" s="446"/>
      <c r="L21" s="446"/>
      <c r="M21" s="329"/>
      <c r="N21" s="329"/>
      <c r="O21" s="329"/>
      <c r="P21" s="329"/>
      <c r="Q21" s="329"/>
      <c r="R21" s="330"/>
      <c r="S21" s="330"/>
      <c r="T21" s="330"/>
      <c r="U21" s="330"/>
      <c r="V21" s="330"/>
      <c r="W21" s="330"/>
      <c r="X21" s="330"/>
      <c r="Y21" s="330"/>
      <c r="Z21" s="330"/>
    </row>
    <row r="22" spans="1:26" ht="15.75" customHeight="1">
      <c r="A22" s="719" t="s">
        <v>386</v>
      </c>
      <c r="B22" s="444" t="s">
        <v>944</v>
      </c>
      <c r="C22" s="461">
        <v>2</v>
      </c>
      <c r="D22" s="461">
        <v>1</v>
      </c>
      <c r="E22" s="461">
        <v>1</v>
      </c>
      <c r="F22" s="717">
        <v>1</v>
      </c>
      <c r="G22" s="461">
        <v>5</v>
      </c>
      <c r="H22" s="461">
        <f t="shared" si="0"/>
        <v>10</v>
      </c>
      <c r="I22" s="461">
        <f t="shared" si="1"/>
        <v>33</v>
      </c>
      <c r="J22" s="488" t="s">
        <v>936</v>
      </c>
      <c r="K22" s="420"/>
      <c r="L22" s="420"/>
      <c r="M22" s="329"/>
      <c r="N22" s="329"/>
      <c r="O22" s="329"/>
      <c r="P22" s="329"/>
      <c r="Q22" s="329"/>
      <c r="R22" s="330"/>
      <c r="S22" s="330"/>
      <c r="T22" s="330"/>
      <c r="U22" s="330"/>
      <c r="V22" s="330"/>
      <c r="W22" s="330"/>
      <c r="X22" s="330"/>
      <c r="Y22" s="330"/>
      <c r="Z22" s="330"/>
    </row>
    <row r="23" spans="1:26" ht="15.75" customHeight="1">
      <c r="A23" s="480" t="s">
        <v>389</v>
      </c>
      <c r="B23" s="444" t="s">
        <v>945</v>
      </c>
      <c r="C23" s="461">
        <v>3</v>
      </c>
      <c r="D23" s="461"/>
      <c r="E23" s="461">
        <v>1</v>
      </c>
      <c r="F23" s="717"/>
      <c r="G23" s="461"/>
      <c r="H23" s="461">
        <f t="shared" si="0"/>
        <v>0</v>
      </c>
      <c r="I23" s="461">
        <f t="shared" si="1"/>
        <v>0</v>
      </c>
      <c r="J23" s="488" t="s">
        <v>936</v>
      </c>
      <c r="K23" s="446"/>
      <c r="L23" s="446"/>
      <c r="M23" s="329"/>
      <c r="N23" s="329"/>
      <c r="O23" s="329"/>
      <c r="P23" s="329"/>
      <c r="Q23" s="329"/>
      <c r="R23" s="330"/>
      <c r="S23" s="330"/>
      <c r="T23" s="330"/>
      <c r="U23" s="330"/>
      <c r="V23" s="330"/>
      <c r="W23" s="330"/>
      <c r="X23" s="330"/>
      <c r="Y23" s="330"/>
      <c r="Z23" s="330"/>
    </row>
    <row r="24" spans="1:26" ht="15.75" customHeight="1">
      <c r="A24" s="480" t="s">
        <v>390</v>
      </c>
      <c r="B24" s="444" t="s">
        <v>945</v>
      </c>
      <c r="C24" s="461">
        <v>3</v>
      </c>
      <c r="D24" s="461"/>
      <c r="E24" s="461"/>
      <c r="F24" s="717"/>
      <c r="G24" s="461"/>
      <c r="H24" s="461">
        <f t="shared" si="0"/>
        <v>0</v>
      </c>
      <c r="I24" s="461">
        <f t="shared" si="1"/>
        <v>0</v>
      </c>
      <c r="J24" s="718" t="s">
        <v>946</v>
      </c>
      <c r="K24" s="446"/>
      <c r="L24" s="446"/>
      <c r="M24" s="329"/>
      <c r="N24" s="329"/>
      <c r="O24" s="329"/>
      <c r="P24" s="329"/>
      <c r="Q24" s="329"/>
      <c r="R24" s="330"/>
      <c r="S24" s="330"/>
      <c r="T24" s="330"/>
      <c r="U24" s="330"/>
      <c r="V24" s="330"/>
      <c r="W24" s="330"/>
      <c r="X24" s="330"/>
      <c r="Y24" s="330"/>
      <c r="Z24" s="330"/>
    </row>
    <row r="25" spans="1:26" ht="15.75" customHeight="1">
      <c r="A25" s="480" t="s">
        <v>391</v>
      </c>
      <c r="B25" s="444" t="s">
        <v>947</v>
      </c>
      <c r="C25" s="461">
        <v>4</v>
      </c>
      <c r="D25" s="461">
        <v>1</v>
      </c>
      <c r="E25" s="461">
        <v>1</v>
      </c>
      <c r="F25" s="717">
        <v>1</v>
      </c>
      <c r="G25" s="461">
        <v>15</v>
      </c>
      <c r="H25" s="461">
        <f t="shared" si="0"/>
        <v>60</v>
      </c>
      <c r="I25" s="461">
        <f t="shared" si="1"/>
        <v>66</v>
      </c>
      <c r="J25" s="488" t="s">
        <v>946</v>
      </c>
      <c r="K25" s="446"/>
      <c r="L25" s="446"/>
      <c r="M25" s="329"/>
      <c r="N25" s="329"/>
      <c r="O25" s="329"/>
      <c r="P25" s="329"/>
      <c r="Q25" s="329"/>
      <c r="R25" s="330"/>
      <c r="S25" s="330"/>
      <c r="T25" s="330"/>
      <c r="U25" s="330"/>
      <c r="V25" s="330"/>
      <c r="W25" s="330"/>
      <c r="X25" s="330"/>
      <c r="Y25" s="330"/>
      <c r="Z25" s="330"/>
    </row>
    <row r="26" spans="1:26" ht="15.75" customHeight="1">
      <c r="A26" s="480" t="s">
        <v>392</v>
      </c>
      <c r="B26" s="444" t="s">
        <v>945</v>
      </c>
      <c r="C26" s="461">
        <v>3</v>
      </c>
      <c r="D26" s="461"/>
      <c r="E26" s="461">
        <v>1</v>
      </c>
      <c r="F26" s="717"/>
      <c r="G26" s="461">
        <v>86</v>
      </c>
      <c r="H26" s="461">
        <f t="shared" si="0"/>
        <v>0</v>
      </c>
      <c r="I26" s="461">
        <f t="shared" si="1"/>
        <v>0</v>
      </c>
      <c r="J26" s="718" t="s">
        <v>948</v>
      </c>
      <c r="K26" s="446"/>
      <c r="L26" s="446"/>
      <c r="M26" s="329"/>
      <c r="N26" s="329"/>
      <c r="O26" s="329"/>
      <c r="P26" s="329"/>
      <c r="Q26" s="329"/>
      <c r="R26" s="330"/>
      <c r="S26" s="330"/>
      <c r="T26" s="330"/>
      <c r="U26" s="330"/>
      <c r="V26" s="330"/>
      <c r="W26" s="330"/>
      <c r="X26" s="330"/>
      <c r="Y26" s="330"/>
      <c r="Z26" s="330"/>
    </row>
    <row r="27" spans="1:26" ht="15.75" customHeight="1">
      <c r="A27" s="480" t="s">
        <v>393</v>
      </c>
      <c r="B27" s="444" t="s">
        <v>949</v>
      </c>
      <c r="C27" s="461">
        <v>5</v>
      </c>
      <c r="D27" s="461">
        <v>1</v>
      </c>
      <c r="E27" s="461">
        <v>1</v>
      </c>
      <c r="F27" s="717">
        <v>1</v>
      </c>
      <c r="G27" s="461">
        <v>5</v>
      </c>
      <c r="H27" s="461">
        <f t="shared" si="0"/>
        <v>25</v>
      </c>
      <c r="I27" s="461">
        <f t="shared" si="1"/>
        <v>82.5</v>
      </c>
      <c r="J27" s="488" t="s">
        <v>948</v>
      </c>
      <c r="K27" s="446"/>
      <c r="L27" s="446"/>
      <c r="M27" s="329"/>
      <c r="N27" s="329"/>
      <c r="O27" s="329"/>
      <c r="P27" s="329"/>
      <c r="Q27" s="329"/>
      <c r="R27" s="330"/>
      <c r="S27" s="330"/>
      <c r="T27" s="330"/>
      <c r="U27" s="330"/>
      <c r="V27" s="330"/>
      <c r="W27" s="330"/>
      <c r="X27" s="330"/>
      <c r="Y27" s="330"/>
      <c r="Z27" s="330"/>
    </row>
    <row r="28" spans="1:26" ht="15.75" customHeight="1">
      <c r="A28" s="480" t="s">
        <v>394</v>
      </c>
      <c r="B28" s="444" t="s">
        <v>950</v>
      </c>
      <c r="C28" s="461">
        <v>3</v>
      </c>
      <c r="D28" s="461"/>
      <c r="E28" s="461">
        <v>1</v>
      </c>
      <c r="F28" s="717">
        <v>1</v>
      </c>
      <c r="G28" s="461">
        <v>85</v>
      </c>
      <c r="H28" s="461">
        <f t="shared" si="0"/>
        <v>0</v>
      </c>
      <c r="I28" s="461">
        <f t="shared" si="1"/>
        <v>49.5</v>
      </c>
      <c r="J28" s="718" t="s">
        <v>940</v>
      </c>
      <c r="K28" s="446"/>
      <c r="L28" s="446"/>
      <c r="M28" s="329"/>
      <c r="N28" s="329"/>
      <c r="O28" s="329"/>
      <c r="P28" s="329"/>
      <c r="Q28" s="329"/>
      <c r="R28" s="330"/>
      <c r="S28" s="330"/>
      <c r="T28" s="330"/>
      <c r="U28" s="330"/>
      <c r="V28" s="330"/>
      <c r="W28" s="330"/>
      <c r="X28" s="330"/>
      <c r="Y28" s="330"/>
      <c r="Z28" s="330"/>
    </row>
    <row r="29" spans="1:26" ht="15.75" customHeight="1">
      <c r="A29" s="480" t="s">
        <v>407</v>
      </c>
      <c r="B29" s="444" t="s">
        <v>950</v>
      </c>
      <c r="C29" s="461">
        <v>3</v>
      </c>
      <c r="D29" s="461"/>
      <c r="E29" s="461">
        <v>1</v>
      </c>
      <c r="F29" s="717"/>
      <c r="G29" s="461"/>
      <c r="H29" s="461">
        <f t="shared" si="0"/>
        <v>0</v>
      </c>
      <c r="I29" s="461">
        <f t="shared" si="1"/>
        <v>0</v>
      </c>
      <c r="J29" s="718" t="s">
        <v>940</v>
      </c>
      <c r="K29" s="446"/>
      <c r="L29" s="446"/>
      <c r="M29" s="329"/>
      <c r="N29" s="329"/>
      <c r="O29" s="329"/>
      <c r="P29" s="329"/>
      <c r="Q29" s="329"/>
      <c r="R29" s="330"/>
      <c r="S29" s="330"/>
      <c r="T29" s="330"/>
      <c r="U29" s="330"/>
      <c r="V29" s="330"/>
      <c r="W29" s="330"/>
      <c r="X29" s="330"/>
      <c r="Y29" s="330"/>
      <c r="Z29" s="330"/>
    </row>
    <row r="30" spans="1:26" ht="15.75" customHeight="1">
      <c r="A30" s="472" t="s">
        <v>396</v>
      </c>
      <c r="B30" s="444" t="s">
        <v>951</v>
      </c>
      <c r="C30" s="461">
        <v>5</v>
      </c>
      <c r="D30" s="461">
        <v>1</v>
      </c>
      <c r="E30" s="461"/>
      <c r="F30" s="717"/>
      <c r="G30" s="461">
        <v>15</v>
      </c>
      <c r="H30" s="461">
        <f t="shared" si="0"/>
        <v>75</v>
      </c>
      <c r="I30" s="461">
        <f t="shared" si="1"/>
        <v>0</v>
      </c>
      <c r="J30" s="718" t="s">
        <v>952</v>
      </c>
      <c r="K30" s="420"/>
      <c r="L30" s="420"/>
      <c r="M30" s="329"/>
      <c r="N30" s="329"/>
      <c r="O30" s="329"/>
      <c r="P30" s="329"/>
      <c r="Q30" s="329"/>
      <c r="R30" s="330"/>
      <c r="S30" s="330"/>
      <c r="T30" s="330"/>
      <c r="U30" s="330"/>
      <c r="V30" s="330"/>
      <c r="W30" s="330"/>
      <c r="X30" s="330"/>
      <c r="Y30" s="330"/>
      <c r="Z30" s="330"/>
    </row>
    <row r="31" spans="1:26" ht="15.75" customHeight="1">
      <c r="A31" s="487" t="s">
        <v>528</v>
      </c>
      <c r="B31" s="444" t="s">
        <v>953</v>
      </c>
      <c r="C31" s="461">
        <v>3</v>
      </c>
      <c r="D31" s="461">
        <v>1</v>
      </c>
      <c r="E31" s="461">
        <v>1</v>
      </c>
      <c r="F31" s="717">
        <v>1</v>
      </c>
      <c r="G31" s="461">
        <v>5</v>
      </c>
      <c r="H31" s="461">
        <f t="shared" si="0"/>
        <v>15</v>
      </c>
      <c r="I31" s="461">
        <f t="shared" si="1"/>
        <v>49.5</v>
      </c>
      <c r="J31" s="488" t="s">
        <v>952</v>
      </c>
      <c r="K31" s="420"/>
      <c r="L31" s="420"/>
      <c r="M31" s="329"/>
      <c r="N31" s="329"/>
      <c r="O31" s="329"/>
      <c r="P31" s="329"/>
      <c r="Q31" s="329"/>
      <c r="R31" s="330"/>
      <c r="S31" s="330"/>
      <c r="T31" s="330"/>
      <c r="U31" s="330"/>
      <c r="V31" s="330"/>
      <c r="W31" s="330"/>
      <c r="X31" s="330"/>
      <c r="Y31" s="330"/>
      <c r="Z31" s="330"/>
    </row>
    <row r="32" spans="1:26" ht="15.75" customHeight="1">
      <c r="A32" s="498" t="s">
        <v>530</v>
      </c>
      <c r="B32" s="444" t="s">
        <v>954</v>
      </c>
      <c r="C32" s="461">
        <v>5</v>
      </c>
      <c r="D32" s="461">
        <v>1</v>
      </c>
      <c r="E32" s="461">
        <v>1</v>
      </c>
      <c r="F32" s="717">
        <v>1</v>
      </c>
      <c r="G32" s="461">
        <v>5</v>
      </c>
      <c r="H32" s="461">
        <f t="shared" si="0"/>
        <v>25</v>
      </c>
      <c r="I32" s="461">
        <f t="shared" si="1"/>
        <v>82.5</v>
      </c>
      <c r="J32" s="488" t="s">
        <v>955</v>
      </c>
      <c r="K32" s="420"/>
      <c r="L32" s="420"/>
      <c r="M32" s="329"/>
      <c r="N32" s="329"/>
      <c r="O32" s="329"/>
      <c r="P32" s="329"/>
      <c r="Q32" s="329"/>
      <c r="R32" s="330"/>
      <c r="S32" s="330"/>
      <c r="T32" s="330"/>
      <c r="U32" s="330"/>
      <c r="V32" s="330"/>
      <c r="W32" s="330"/>
      <c r="X32" s="330"/>
      <c r="Y32" s="330"/>
      <c r="Z32" s="330"/>
    </row>
    <row r="33" spans="1:26" ht="15.75" customHeight="1">
      <c r="A33" s="487" t="s">
        <v>397</v>
      </c>
      <c r="B33" s="461" t="s">
        <v>950</v>
      </c>
      <c r="C33" s="461">
        <v>3</v>
      </c>
      <c r="D33" s="461"/>
      <c r="E33" s="461"/>
      <c r="F33" s="717"/>
      <c r="G33" s="461"/>
      <c r="H33" s="461"/>
      <c r="I33" s="461"/>
      <c r="J33" s="718" t="s">
        <v>956</v>
      </c>
      <c r="K33" s="446"/>
      <c r="L33" s="420"/>
      <c r="M33" s="329"/>
      <c r="N33" s="329"/>
      <c r="O33" s="329"/>
      <c r="P33" s="329"/>
      <c r="Q33" s="329"/>
      <c r="R33" s="330"/>
      <c r="S33" s="330"/>
      <c r="T33" s="330"/>
      <c r="U33" s="330"/>
      <c r="V33" s="330"/>
      <c r="W33" s="330"/>
      <c r="X33" s="330"/>
      <c r="Y33" s="330"/>
      <c r="Z33" s="330"/>
    </row>
    <row r="34" spans="1:26" ht="15.75" customHeight="1">
      <c r="A34" s="377"/>
      <c r="B34" s="461"/>
      <c r="C34" s="720">
        <f t="shared" ref="C34:G34" si="2">SUM(C14:C33)</f>
        <v>74</v>
      </c>
      <c r="D34" s="720">
        <f t="shared" si="2"/>
        <v>10</v>
      </c>
      <c r="E34" s="720">
        <f t="shared" si="2"/>
        <v>14</v>
      </c>
      <c r="F34" s="721">
        <f t="shared" si="2"/>
        <v>10</v>
      </c>
      <c r="G34" s="720">
        <f t="shared" si="2"/>
        <v>359</v>
      </c>
      <c r="H34" s="720">
        <v>1376</v>
      </c>
      <c r="I34" s="720">
        <v>891</v>
      </c>
      <c r="J34" s="461"/>
      <c r="K34" s="461"/>
      <c r="L34" s="461"/>
      <c r="M34" s="329"/>
      <c r="N34" s="329"/>
      <c r="O34" s="329"/>
      <c r="P34" s="329"/>
      <c r="Q34" s="329"/>
      <c r="R34" s="330"/>
      <c r="S34" s="330"/>
      <c r="T34" s="330"/>
      <c r="U34" s="330"/>
      <c r="V34" s="330"/>
      <c r="W34" s="330"/>
      <c r="X34" s="330"/>
      <c r="Y34" s="330"/>
      <c r="Z34" s="330"/>
    </row>
    <row r="35" spans="1:26" ht="15.75" customHeight="1">
      <c r="A35" s="456" t="s">
        <v>78</v>
      </c>
      <c r="B35" s="457" t="s">
        <v>451</v>
      </c>
      <c r="C35" s="461"/>
      <c r="D35" s="461"/>
      <c r="E35" s="461"/>
      <c r="F35" s="461"/>
      <c r="G35" s="461"/>
      <c r="H35" s="461"/>
      <c r="I35" s="461"/>
      <c r="J35" s="446"/>
      <c r="K35" s="446"/>
      <c r="L35" s="446"/>
      <c r="M35" s="329"/>
      <c r="N35" s="329"/>
      <c r="O35" s="329"/>
      <c r="P35" s="329"/>
      <c r="Q35" s="329"/>
      <c r="R35" s="330"/>
      <c r="S35" s="330"/>
      <c r="T35" s="330"/>
      <c r="U35" s="330"/>
      <c r="V35" s="330"/>
      <c r="W35" s="330"/>
      <c r="X35" s="330"/>
      <c r="Y35" s="330"/>
      <c r="Z35" s="330"/>
    </row>
    <row r="36" spans="1:26" ht="16.5" customHeight="1">
      <c r="A36" s="480" t="s">
        <v>452</v>
      </c>
      <c r="B36" s="460" t="s">
        <v>601</v>
      </c>
      <c r="C36" s="461"/>
      <c r="D36" s="461"/>
      <c r="E36" s="461"/>
      <c r="F36" s="461"/>
      <c r="G36" s="461"/>
      <c r="H36" s="461"/>
      <c r="I36" s="461"/>
      <c r="J36" s="446"/>
      <c r="K36" s="446"/>
      <c r="L36" s="446"/>
      <c r="M36" s="329"/>
      <c r="N36" s="329"/>
      <c r="O36" s="329"/>
      <c r="P36" s="329"/>
      <c r="Q36" s="329"/>
      <c r="R36" s="330"/>
      <c r="S36" s="330"/>
      <c r="T36" s="330"/>
      <c r="U36" s="330"/>
      <c r="V36" s="330"/>
      <c r="W36" s="330"/>
      <c r="X36" s="330"/>
      <c r="Y36" s="330"/>
      <c r="Z36" s="330"/>
    </row>
    <row r="37" spans="1:26" ht="16.5" customHeight="1">
      <c r="A37" s="480" t="s">
        <v>464</v>
      </c>
      <c r="B37" s="460" t="s">
        <v>602</v>
      </c>
      <c r="C37" s="461"/>
      <c r="D37" s="461"/>
      <c r="E37" s="461"/>
      <c r="F37" s="461"/>
      <c r="G37" s="461"/>
      <c r="H37" s="461"/>
      <c r="I37" s="461"/>
      <c r="J37" s="446"/>
      <c r="K37" s="446"/>
      <c r="L37" s="446"/>
      <c r="M37" s="329"/>
      <c r="N37" s="329"/>
      <c r="O37" s="329"/>
      <c r="P37" s="329"/>
      <c r="Q37" s="329"/>
      <c r="R37" s="330"/>
      <c r="S37" s="330"/>
      <c r="T37" s="330"/>
      <c r="U37" s="330"/>
      <c r="V37" s="330"/>
      <c r="W37" s="330"/>
      <c r="X37" s="330"/>
      <c r="Y37" s="330"/>
      <c r="Z37" s="330"/>
    </row>
    <row r="38" spans="1:26" ht="16.5" customHeight="1">
      <c r="A38" s="480" t="s">
        <v>465</v>
      </c>
      <c r="B38" s="460" t="s">
        <v>603</v>
      </c>
      <c r="C38" s="461"/>
      <c r="D38" s="461"/>
      <c r="E38" s="461"/>
      <c r="F38" s="461"/>
      <c r="G38" s="461"/>
      <c r="H38" s="461"/>
      <c r="I38" s="461"/>
      <c r="J38" s="446"/>
      <c r="K38" s="446"/>
      <c r="L38" s="446"/>
      <c r="M38" s="329"/>
      <c r="N38" s="329"/>
      <c r="O38" s="329"/>
      <c r="P38" s="329"/>
      <c r="Q38" s="329"/>
      <c r="R38" s="330"/>
      <c r="S38" s="330"/>
      <c r="T38" s="330"/>
      <c r="U38" s="330"/>
      <c r="V38" s="330"/>
      <c r="W38" s="330"/>
      <c r="X38" s="330"/>
      <c r="Y38" s="330"/>
      <c r="Z38" s="330"/>
    </row>
    <row r="39" spans="1:26" ht="15.75" customHeight="1">
      <c r="A39" s="480" t="s">
        <v>466</v>
      </c>
      <c r="B39" s="460" t="s">
        <v>604</v>
      </c>
      <c r="C39" s="461"/>
      <c r="D39" s="461"/>
      <c r="E39" s="461"/>
      <c r="F39" s="461"/>
      <c r="G39" s="461"/>
      <c r="H39" s="461"/>
      <c r="I39" s="461"/>
      <c r="J39" s="446"/>
      <c r="K39" s="446"/>
      <c r="L39" s="446"/>
      <c r="M39" s="329"/>
      <c r="N39" s="329"/>
      <c r="O39" s="329"/>
      <c r="P39" s="329"/>
      <c r="Q39" s="329"/>
      <c r="R39" s="330"/>
      <c r="S39" s="330"/>
      <c r="T39" s="330"/>
      <c r="U39" s="330"/>
      <c r="V39" s="330"/>
      <c r="W39" s="330"/>
      <c r="X39" s="330"/>
      <c r="Y39" s="330"/>
      <c r="Z39" s="330"/>
    </row>
    <row r="40" spans="1:26" ht="15.75" customHeight="1">
      <c r="A40" s="471" t="s">
        <v>467</v>
      </c>
      <c r="B40" s="722" t="s">
        <v>605</v>
      </c>
      <c r="C40" s="723">
        <v>2</v>
      </c>
      <c r="D40" s="723">
        <v>1.4</v>
      </c>
      <c r="E40" s="723">
        <v>1</v>
      </c>
      <c r="F40" s="723">
        <v>1</v>
      </c>
      <c r="G40" s="461">
        <v>15</v>
      </c>
      <c r="H40" s="461">
        <f>(C40*D40*G40)</f>
        <v>42</v>
      </c>
      <c r="I40" s="461">
        <f>(C40*E40*F40*16.5)</f>
        <v>33</v>
      </c>
      <c r="J40" s="446"/>
      <c r="K40" s="446"/>
      <c r="L40" s="446"/>
      <c r="M40" s="329"/>
      <c r="N40" s="329"/>
      <c r="O40" s="329"/>
      <c r="P40" s="329"/>
      <c r="Q40" s="329"/>
      <c r="R40" s="330"/>
      <c r="S40" s="330"/>
      <c r="T40" s="330"/>
      <c r="U40" s="330"/>
      <c r="V40" s="330"/>
      <c r="W40" s="330"/>
      <c r="X40" s="330"/>
      <c r="Y40" s="330"/>
      <c r="Z40" s="330"/>
    </row>
    <row r="41" spans="1:26" ht="15.75" customHeight="1">
      <c r="A41" s="471"/>
      <c r="B41" s="724" t="s">
        <v>957</v>
      </c>
      <c r="C41" s="725">
        <f t="shared" ref="C41:I41" si="3">SUM(C34:C40)</f>
        <v>76</v>
      </c>
      <c r="D41" s="725">
        <f t="shared" si="3"/>
        <v>11.4</v>
      </c>
      <c r="E41" s="725">
        <f t="shared" si="3"/>
        <v>15</v>
      </c>
      <c r="F41" s="726">
        <f t="shared" si="3"/>
        <v>11</v>
      </c>
      <c r="G41" s="727">
        <f t="shared" si="3"/>
        <v>374</v>
      </c>
      <c r="H41" s="727">
        <f t="shared" si="3"/>
        <v>1418</v>
      </c>
      <c r="I41" s="727">
        <f t="shared" si="3"/>
        <v>924</v>
      </c>
      <c r="J41" s="446"/>
      <c r="K41" s="446"/>
      <c r="L41" s="446"/>
      <c r="M41" s="329"/>
      <c r="N41" s="329"/>
      <c r="O41" s="329"/>
      <c r="P41" s="329"/>
      <c r="Q41" s="329"/>
      <c r="R41" s="330"/>
      <c r="S41" s="330"/>
      <c r="T41" s="330"/>
      <c r="U41" s="330"/>
      <c r="V41" s="330"/>
      <c r="W41" s="330"/>
      <c r="X41" s="330"/>
      <c r="Y41" s="330"/>
      <c r="Z41" s="330"/>
    </row>
    <row r="42" spans="1:26" ht="15.75" customHeight="1">
      <c r="A42" s="463">
        <v>2</v>
      </c>
      <c r="B42" s="728" t="s">
        <v>398</v>
      </c>
      <c r="C42" s="723"/>
      <c r="D42" s="723"/>
      <c r="E42" s="723"/>
      <c r="F42" s="723"/>
      <c r="G42" s="461"/>
      <c r="H42" s="461"/>
      <c r="I42" s="461"/>
      <c r="J42" s="446"/>
      <c r="K42" s="446"/>
      <c r="L42" s="446"/>
      <c r="M42" s="329"/>
      <c r="N42" s="329"/>
      <c r="O42" s="329"/>
      <c r="P42" s="329"/>
      <c r="Q42" s="329"/>
      <c r="R42" s="330"/>
      <c r="S42" s="330"/>
      <c r="T42" s="330"/>
      <c r="U42" s="330"/>
      <c r="V42" s="330"/>
      <c r="W42" s="330"/>
      <c r="X42" s="330"/>
      <c r="Y42" s="330"/>
      <c r="Z42" s="330"/>
    </row>
    <row r="43" spans="1:26" ht="15.75" customHeight="1">
      <c r="A43" s="421" t="s">
        <v>76</v>
      </c>
      <c r="B43" s="729" t="s">
        <v>400</v>
      </c>
      <c r="C43" s="730"/>
      <c r="D43" s="731"/>
      <c r="E43" s="731"/>
      <c r="F43" s="731"/>
      <c r="G43" s="499"/>
      <c r="H43" s="499"/>
      <c r="I43" s="194"/>
      <c r="J43" s="446"/>
      <c r="K43" s="446"/>
      <c r="L43" s="446"/>
      <c r="M43" s="329"/>
      <c r="N43" s="329"/>
      <c r="O43" s="329"/>
      <c r="P43" s="329"/>
      <c r="Q43" s="329"/>
      <c r="R43" s="330"/>
      <c r="S43" s="330"/>
      <c r="T43" s="330"/>
      <c r="U43" s="330"/>
      <c r="V43" s="330"/>
      <c r="W43" s="330"/>
      <c r="X43" s="330"/>
      <c r="Y43" s="330"/>
      <c r="Z43" s="330"/>
    </row>
    <row r="44" spans="1:26" ht="15.75" customHeight="1">
      <c r="A44" s="421"/>
      <c r="B44" s="729" t="s">
        <v>958</v>
      </c>
      <c r="C44" s="730"/>
      <c r="D44" s="731"/>
      <c r="E44" s="731"/>
      <c r="F44" s="731"/>
      <c r="G44" s="499"/>
      <c r="H44" s="499"/>
      <c r="I44" s="194"/>
      <c r="J44" s="446"/>
      <c r="K44" s="446"/>
      <c r="L44" s="446"/>
      <c r="M44" s="329"/>
      <c r="N44" s="329"/>
      <c r="O44" s="329"/>
      <c r="P44" s="329"/>
      <c r="Q44" s="329"/>
      <c r="R44" s="330"/>
      <c r="S44" s="330"/>
      <c r="T44" s="330"/>
      <c r="U44" s="330"/>
      <c r="V44" s="330"/>
      <c r="W44" s="330"/>
      <c r="X44" s="330"/>
      <c r="Y44" s="330"/>
      <c r="Z44" s="330"/>
    </row>
    <row r="45" spans="1:26" ht="15.75" customHeight="1">
      <c r="A45" s="472" t="s">
        <v>382</v>
      </c>
      <c r="B45" s="451" t="s">
        <v>959</v>
      </c>
      <c r="C45" s="730">
        <v>3</v>
      </c>
      <c r="D45" s="730">
        <v>1</v>
      </c>
      <c r="E45" s="730">
        <v>1</v>
      </c>
      <c r="F45" s="730">
        <v>1.5</v>
      </c>
      <c r="G45" s="511">
        <v>6</v>
      </c>
      <c r="H45" s="511">
        <f t="shared" ref="H45:H57" si="4">(C45*D45*G45)</f>
        <v>18</v>
      </c>
      <c r="I45" s="198">
        <f t="shared" ref="I45:I57" si="5">(C45*E45*F45*16.5)</f>
        <v>74.25</v>
      </c>
      <c r="J45" s="446" t="s">
        <v>956</v>
      </c>
      <c r="K45" s="446"/>
      <c r="L45" s="446"/>
      <c r="M45" s="329"/>
      <c r="N45" s="329"/>
      <c r="O45" s="329"/>
      <c r="P45" s="329"/>
      <c r="Q45" s="329"/>
      <c r="R45" s="330"/>
      <c r="S45" s="330"/>
      <c r="T45" s="330"/>
      <c r="U45" s="330"/>
      <c r="V45" s="330"/>
      <c r="W45" s="330"/>
      <c r="X45" s="330"/>
      <c r="Y45" s="330"/>
      <c r="Z45" s="330"/>
    </row>
    <row r="46" spans="1:26" ht="15.75" customHeight="1">
      <c r="A46" s="473" t="s">
        <v>384</v>
      </c>
      <c r="B46" s="451" t="s">
        <v>960</v>
      </c>
      <c r="C46" s="730">
        <v>3</v>
      </c>
      <c r="D46" s="730">
        <v>1</v>
      </c>
      <c r="E46" s="730">
        <v>1</v>
      </c>
      <c r="F46" s="730">
        <v>1.5</v>
      </c>
      <c r="G46" s="511">
        <v>6</v>
      </c>
      <c r="H46" s="511">
        <f t="shared" si="4"/>
        <v>18</v>
      </c>
      <c r="I46" s="198">
        <f t="shared" si="5"/>
        <v>74.25</v>
      </c>
      <c r="J46" s="446" t="s">
        <v>956</v>
      </c>
      <c r="K46" s="446"/>
      <c r="L46" s="446"/>
      <c r="M46" s="329"/>
      <c r="N46" s="329"/>
      <c r="O46" s="329"/>
      <c r="P46" s="329"/>
      <c r="Q46" s="329"/>
      <c r="R46" s="330"/>
      <c r="S46" s="330"/>
      <c r="T46" s="330"/>
      <c r="U46" s="330"/>
      <c r="V46" s="330"/>
      <c r="W46" s="330"/>
      <c r="X46" s="330"/>
      <c r="Y46" s="330"/>
      <c r="Z46" s="330"/>
    </row>
    <row r="47" spans="1:26" ht="15.75" customHeight="1">
      <c r="A47" s="487" t="s">
        <v>385</v>
      </c>
      <c r="B47" s="451" t="s">
        <v>961</v>
      </c>
      <c r="C47" s="730">
        <v>3</v>
      </c>
      <c r="D47" s="730">
        <v>1</v>
      </c>
      <c r="E47" s="730">
        <v>1</v>
      </c>
      <c r="F47" s="730">
        <v>1.5</v>
      </c>
      <c r="G47" s="511">
        <v>6</v>
      </c>
      <c r="H47" s="511">
        <f t="shared" si="4"/>
        <v>18</v>
      </c>
      <c r="I47" s="198">
        <f t="shared" si="5"/>
        <v>74.25</v>
      </c>
      <c r="J47" s="446" t="s">
        <v>955</v>
      </c>
      <c r="K47" s="446"/>
      <c r="L47" s="446"/>
      <c r="M47" s="329"/>
      <c r="N47" s="329"/>
      <c r="O47" s="329"/>
      <c r="P47" s="329"/>
      <c r="Q47" s="329"/>
      <c r="R47" s="330"/>
      <c r="S47" s="330"/>
      <c r="T47" s="330"/>
      <c r="U47" s="330"/>
      <c r="V47" s="330"/>
      <c r="W47" s="330"/>
      <c r="X47" s="330"/>
      <c r="Y47" s="330"/>
      <c r="Z47" s="330"/>
    </row>
    <row r="48" spans="1:26" ht="15.75" customHeight="1">
      <c r="A48" s="498" t="s">
        <v>386</v>
      </c>
      <c r="B48" s="451" t="s">
        <v>962</v>
      </c>
      <c r="C48" s="730">
        <v>3</v>
      </c>
      <c r="D48" s="730">
        <v>1</v>
      </c>
      <c r="E48" s="730">
        <v>1</v>
      </c>
      <c r="F48" s="730">
        <v>1.5</v>
      </c>
      <c r="G48" s="511">
        <v>6</v>
      </c>
      <c r="H48" s="511">
        <f t="shared" si="4"/>
        <v>18</v>
      </c>
      <c r="I48" s="198">
        <f t="shared" si="5"/>
        <v>74.25</v>
      </c>
      <c r="J48" s="446" t="s">
        <v>955</v>
      </c>
      <c r="K48" s="446"/>
      <c r="L48" s="446"/>
      <c r="M48" s="329"/>
      <c r="N48" s="329"/>
      <c r="O48" s="329"/>
      <c r="P48" s="329"/>
      <c r="Q48" s="329"/>
      <c r="R48" s="330"/>
      <c r="S48" s="330"/>
      <c r="T48" s="330"/>
      <c r="U48" s="330"/>
      <c r="V48" s="330"/>
      <c r="W48" s="330"/>
      <c r="X48" s="330"/>
      <c r="Y48" s="330"/>
      <c r="Z48" s="330"/>
    </row>
    <row r="49" spans="1:26" ht="15.75" customHeight="1">
      <c r="A49" s="473" t="s">
        <v>387</v>
      </c>
      <c r="B49" s="451" t="s">
        <v>963</v>
      </c>
      <c r="C49" s="730">
        <v>3</v>
      </c>
      <c r="D49" s="730">
        <v>1</v>
      </c>
      <c r="E49" s="730">
        <v>1</v>
      </c>
      <c r="F49" s="730">
        <v>1.5</v>
      </c>
      <c r="G49" s="511">
        <v>6</v>
      </c>
      <c r="H49" s="511">
        <f t="shared" si="4"/>
        <v>18</v>
      </c>
      <c r="I49" s="198">
        <f t="shared" si="5"/>
        <v>74.25</v>
      </c>
      <c r="J49" s="446" t="s">
        <v>938</v>
      </c>
      <c r="K49" s="446"/>
      <c r="L49" s="446"/>
      <c r="M49" s="329"/>
      <c r="N49" s="329"/>
      <c r="O49" s="329"/>
      <c r="P49" s="329"/>
      <c r="Q49" s="329"/>
      <c r="R49" s="330"/>
      <c r="S49" s="330"/>
      <c r="T49" s="330"/>
      <c r="U49" s="330"/>
      <c r="V49" s="330"/>
      <c r="W49" s="330"/>
      <c r="X49" s="330"/>
      <c r="Y49" s="330"/>
      <c r="Z49" s="330"/>
    </row>
    <row r="50" spans="1:26" ht="15.75" customHeight="1">
      <c r="A50" s="487" t="s">
        <v>388</v>
      </c>
      <c r="B50" s="451" t="s">
        <v>964</v>
      </c>
      <c r="C50" s="730">
        <v>3</v>
      </c>
      <c r="D50" s="730">
        <v>1</v>
      </c>
      <c r="E50" s="730">
        <v>1</v>
      </c>
      <c r="F50" s="730">
        <v>1.5</v>
      </c>
      <c r="G50" s="511">
        <v>6</v>
      </c>
      <c r="H50" s="511">
        <f t="shared" si="4"/>
        <v>18</v>
      </c>
      <c r="I50" s="198">
        <f t="shared" si="5"/>
        <v>74.25</v>
      </c>
      <c r="J50" s="446" t="s">
        <v>938</v>
      </c>
      <c r="K50" s="446"/>
      <c r="L50" s="446"/>
      <c r="M50" s="329"/>
      <c r="N50" s="329"/>
      <c r="O50" s="329"/>
      <c r="P50" s="329"/>
      <c r="Q50" s="329"/>
      <c r="R50" s="330"/>
      <c r="S50" s="330"/>
      <c r="T50" s="330"/>
      <c r="U50" s="330"/>
      <c r="V50" s="330"/>
      <c r="W50" s="330"/>
      <c r="X50" s="330"/>
      <c r="Y50" s="330"/>
      <c r="Z50" s="330"/>
    </row>
    <row r="51" spans="1:26" ht="15.75" customHeight="1">
      <c r="A51" s="480" t="s">
        <v>389</v>
      </c>
      <c r="B51" s="451" t="s">
        <v>965</v>
      </c>
      <c r="C51" s="730">
        <v>3</v>
      </c>
      <c r="D51" s="730">
        <v>1</v>
      </c>
      <c r="E51" s="730">
        <v>1</v>
      </c>
      <c r="F51" s="730">
        <v>1.5</v>
      </c>
      <c r="G51" s="511">
        <v>6</v>
      </c>
      <c r="H51" s="511">
        <f t="shared" si="4"/>
        <v>18</v>
      </c>
      <c r="I51" s="198">
        <f t="shared" si="5"/>
        <v>74.25</v>
      </c>
      <c r="J51" s="446" t="s">
        <v>952</v>
      </c>
      <c r="K51" s="446"/>
      <c r="L51" s="446"/>
      <c r="M51" s="329"/>
      <c r="N51" s="329"/>
      <c r="O51" s="329"/>
      <c r="P51" s="329"/>
      <c r="Q51" s="329"/>
      <c r="R51" s="330"/>
      <c r="S51" s="330"/>
      <c r="T51" s="330"/>
      <c r="U51" s="330"/>
      <c r="V51" s="330"/>
      <c r="W51" s="330"/>
      <c r="X51" s="330"/>
      <c r="Y51" s="330"/>
      <c r="Z51" s="330"/>
    </row>
    <row r="52" spans="1:26" ht="15.75" customHeight="1">
      <c r="A52" s="480"/>
      <c r="B52" s="451" t="s">
        <v>966</v>
      </c>
      <c r="C52" s="730">
        <v>3</v>
      </c>
      <c r="D52" s="730">
        <v>1</v>
      </c>
      <c r="E52" s="730">
        <v>1</v>
      </c>
      <c r="F52" s="730">
        <v>1.5</v>
      </c>
      <c r="G52" s="511">
        <v>6</v>
      </c>
      <c r="H52" s="511">
        <f t="shared" si="4"/>
        <v>18</v>
      </c>
      <c r="I52" s="198">
        <f t="shared" si="5"/>
        <v>74.25</v>
      </c>
      <c r="J52" s="446" t="s">
        <v>967</v>
      </c>
      <c r="K52" s="446"/>
      <c r="L52" s="446"/>
      <c r="M52" s="329"/>
      <c r="N52" s="329"/>
      <c r="O52" s="329"/>
      <c r="P52" s="329"/>
      <c r="Q52" s="329"/>
      <c r="R52" s="330"/>
      <c r="S52" s="330"/>
      <c r="T52" s="330"/>
      <c r="U52" s="330"/>
      <c r="V52" s="330"/>
      <c r="W52" s="330"/>
      <c r="X52" s="330"/>
      <c r="Y52" s="330"/>
      <c r="Z52" s="330"/>
    </row>
    <row r="53" spans="1:26" ht="15.75" customHeight="1">
      <c r="A53" s="480"/>
      <c r="B53" s="732" t="s">
        <v>968</v>
      </c>
      <c r="C53" s="730">
        <v>3</v>
      </c>
      <c r="D53" s="730">
        <v>1</v>
      </c>
      <c r="E53" s="730">
        <v>1</v>
      </c>
      <c r="F53" s="730">
        <v>1.5</v>
      </c>
      <c r="G53" s="511">
        <v>6</v>
      </c>
      <c r="H53" s="511">
        <f t="shared" si="4"/>
        <v>18</v>
      </c>
      <c r="I53" s="198">
        <f t="shared" si="5"/>
        <v>74.25</v>
      </c>
      <c r="J53" s="446"/>
      <c r="K53" s="446"/>
      <c r="L53" s="446"/>
      <c r="M53" s="329"/>
      <c r="N53" s="329"/>
      <c r="O53" s="329"/>
      <c r="P53" s="329"/>
      <c r="Q53" s="329"/>
      <c r="R53" s="330"/>
      <c r="S53" s="330"/>
      <c r="T53" s="330"/>
      <c r="U53" s="330"/>
      <c r="V53" s="330"/>
      <c r="W53" s="330"/>
      <c r="X53" s="330"/>
      <c r="Y53" s="330"/>
      <c r="Z53" s="330"/>
    </row>
    <row r="54" spans="1:26" ht="15.75" customHeight="1">
      <c r="A54" s="480"/>
      <c r="B54" s="732" t="s">
        <v>969</v>
      </c>
      <c r="C54" s="730">
        <v>3</v>
      </c>
      <c r="D54" s="730">
        <v>1</v>
      </c>
      <c r="E54" s="730">
        <v>1</v>
      </c>
      <c r="F54" s="730">
        <v>1.5</v>
      </c>
      <c r="G54" s="511">
        <v>6</v>
      </c>
      <c r="H54" s="511">
        <f t="shared" si="4"/>
        <v>18</v>
      </c>
      <c r="I54" s="198">
        <f t="shared" si="5"/>
        <v>74.25</v>
      </c>
      <c r="J54" s="446"/>
      <c r="K54" s="446"/>
      <c r="L54" s="446"/>
      <c r="M54" s="329"/>
      <c r="N54" s="329"/>
      <c r="O54" s="329"/>
      <c r="P54" s="329"/>
      <c r="Q54" s="329"/>
      <c r="R54" s="330"/>
      <c r="S54" s="330"/>
      <c r="T54" s="330"/>
      <c r="U54" s="330"/>
      <c r="V54" s="330"/>
      <c r="W54" s="330"/>
      <c r="X54" s="330"/>
      <c r="Y54" s="330"/>
      <c r="Z54" s="330"/>
    </row>
    <row r="55" spans="1:26" ht="15.75" customHeight="1">
      <c r="A55" s="480"/>
      <c r="B55" s="732" t="s">
        <v>970</v>
      </c>
      <c r="C55" s="730">
        <v>3</v>
      </c>
      <c r="D55" s="730">
        <v>1</v>
      </c>
      <c r="E55" s="730">
        <v>1</v>
      </c>
      <c r="F55" s="730">
        <v>1.5</v>
      </c>
      <c r="G55" s="511">
        <v>6</v>
      </c>
      <c r="H55" s="511">
        <f t="shared" si="4"/>
        <v>18</v>
      </c>
      <c r="I55" s="198">
        <f t="shared" si="5"/>
        <v>74.25</v>
      </c>
      <c r="J55" s="446" t="s">
        <v>971</v>
      </c>
      <c r="K55" s="446"/>
      <c r="L55" s="446"/>
      <c r="M55" s="329"/>
      <c r="N55" s="329"/>
      <c r="O55" s="329"/>
      <c r="P55" s="329"/>
      <c r="Q55" s="329"/>
      <c r="R55" s="330"/>
      <c r="S55" s="330"/>
      <c r="T55" s="330"/>
      <c r="U55" s="330"/>
      <c r="V55" s="330"/>
      <c r="W55" s="330"/>
      <c r="X55" s="330"/>
      <c r="Y55" s="330"/>
      <c r="Z55" s="330"/>
    </row>
    <row r="56" spans="1:26" ht="15.75" customHeight="1">
      <c r="A56" s="480" t="s">
        <v>390</v>
      </c>
      <c r="B56" s="451" t="s">
        <v>972</v>
      </c>
      <c r="C56" s="730">
        <v>3</v>
      </c>
      <c r="D56" s="730">
        <v>1</v>
      </c>
      <c r="E56" s="730">
        <v>1</v>
      </c>
      <c r="F56" s="730">
        <v>1.5</v>
      </c>
      <c r="G56" s="511">
        <v>6</v>
      </c>
      <c r="H56" s="511">
        <f t="shared" si="4"/>
        <v>18</v>
      </c>
      <c r="I56" s="198">
        <f t="shared" si="5"/>
        <v>74.25</v>
      </c>
      <c r="J56" s="446" t="s">
        <v>952</v>
      </c>
      <c r="K56" s="446"/>
      <c r="L56" s="446"/>
      <c r="M56" s="329"/>
      <c r="N56" s="329"/>
      <c r="O56" s="329"/>
      <c r="P56" s="329"/>
      <c r="Q56" s="329"/>
      <c r="R56" s="330"/>
      <c r="S56" s="330"/>
      <c r="T56" s="330"/>
      <c r="U56" s="330"/>
      <c r="V56" s="330"/>
      <c r="W56" s="330"/>
      <c r="X56" s="330"/>
      <c r="Y56" s="330"/>
      <c r="Z56" s="330"/>
    </row>
    <row r="57" spans="1:26" ht="15.75" customHeight="1">
      <c r="A57" s="456" t="s">
        <v>78</v>
      </c>
      <c r="B57" s="457" t="s">
        <v>402</v>
      </c>
      <c r="C57" s="511">
        <f t="shared" ref="C57:G57" si="6">SUM(C45:C56)</f>
        <v>36</v>
      </c>
      <c r="D57" s="511">
        <f t="shared" si="6"/>
        <v>12</v>
      </c>
      <c r="E57" s="511">
        <f t="shared" si="6"/>
        <v>12</v>
      </c>
      <c r="F57" s="511">
        <f t="shared" si="6"/>
        <v>18</v>
      </c>
      <c r="G57" s="511">
        <f t="shared" si="6"/>
        <v>72</v>
      </c>
      <c r="H57" s="511">
        <f t="shared" si="4"/>
        <v>31104</v>
      </c>
      <c r="I57" s="198">
        <f t="shared" si="5"/>
        <v>128304</v>
      </c>
      <c r="J57" s="446"/>
      <c r="K57" s="446"/>
      <c r="L57" s="446"/>
      <c r="M57" s="329"/>
      <c r="N57" s="329"/>
      <c r="O57" s="329"/>
      <c r="P57" s="329"/>
      <c r="Q57" s="329"/>
      <c r="R57" s="330"/>
      <c r="S57" s="330"/>
      <c r="T57" s="330"/>
      <c r="U57" s="330"/>
      <c r="V57" s="330"/>
      <c r="W57" s="330"/>
      <c r="X57" s="330"/>
      <c r="Y57" s="330"/>
      <c r="Z57" s="330"/>
    </row>
    <row r="58" spans="1:26" ht="15.75" customHeight="1">
      <c r="A58" s="471"/>
      <c r="B58" s="460"/>
      <c r="C58" s="733">
        <f t="shared" ref="C58:I58" si="7">SUM(C45:C57)</f>
        <v>72</v>
      </c>
      <c r="D58" s="359">
        <f t="shared" si="7"/>
        <v>24</v>
      </c>
      <c r="E58" s="359">
        <f t="shared" si="7"/>
        <v>24</v>
      </c>
      <c r="F58" s="359">
        <f t="shared" si="7"/>
        <v>36</v>
      </c>
      <c r="G58" s="359">
        <f t="shared" si="7"/>
        <v>144</v>
      </c>
      <c r="H58" s="359">
        <f t="shared" si="7"/>
        <v>31320</v>
      </c>
      <c r="I58" s="423">
        <f t="shared" si="7"/>
        <v>129195</v>
      </c>
      <c r="J58" s="446"/>
      <c r="K58" s="446"/>
      <c r="L58" s="446"/>
      <c r="M58" s="329"/>
      <c r="N58" s="329"/>
      <c r="O58" s="329"/>
      <c r="P58" s="329"/>
      <c r="Q58" s="329"/>
      <c r="R58" s="330"/>
      <c r="S58" s="330"/>
      <c r="T58" s="330"/>
      <c r="U58" s="330"/>
      <c r="V58" s="330"/>
      <c r="W58" s="330"/>
      <c r="X58" s="330"/>
      <c r="Y58" s="330"/>
      <c r="Z58" s="330"/>
    </row>
    <row r="59" spans="1:26" ht="15.75" customHeight="1">
      <c r="A59" s="463">
        <v>3</v>
      </c>
      <c r="B59" s="416" t="s">
        <v>476</v>
      </c>
      <c r="C59" s="511"/>
      <c r="D59" s="499"/>
      <c r="E59" s="499"/>
      <c r="F59" s="499"/>
      <c r="G59" s="499"/>
      <c r="H59" s="499"/>
      <c r="I59" s="194"/>
      <c r="J59" s="446"/>
      <c r="K59" s="446"/>
      <c r="L59" s="446"/>
      <c r="M59" s="329"/>
      <c r="N59" s="329"/>
      <c r="O59" s="329"/>
      <c r="P59" s="329"/>
      <c r="Q59" s="329"/>
      <c r="R59" s="330"/>
      <c r="S59" s="330"/>
      <c r="T59" s="330"/>
      <c r="U59" s="330"/>
      <c r="V59" s="330"/>
      <c r="W59" s="330"/>
      <c r="X59" s="330"/>
      <c r="Y59" s="330"/>
      <c r="Z59" s="330"/>
    </row>
    <row r="60" spans="1:26" ht="15.75" customHeight="1">
      <c r="A60" s="421" t="s">
        <v>76</v>
      </c>
      <c r="B60" s="422" t="s">
        <v>477</v>
      </c>
      <c r="C60" s="511"/>
      <c r="D60" s="499"/>
      <c r="E60" s="499"/>
      <c r="F60" s="499"/>
      <c r="G60" s="499"/>
      <c r="H60" s="499"/>
      <c r="I60" s="194"/>
      <c r="J60" s="446"/>
      <c r="K60" s="446"/>
      <c r="L60" s="446"/>
      <c r="M60" s="329"/>
      <c r="N60" s="329"/>
      <c r="O60" s="329"/>
      <c r="P60" s="329"/>
      <c r="Q60" s="329"/>
      <c r="R60" s="330"/>
      <c r="S60" s="330"/>
      <c r="T60" s="330"/>
      <c r="U60" s="330"/>
      <c r="V60" s="330"/>
      <c r="W60" s="330"/>
      <c r="X60" s="330"/>
      <c r="Y60" s="330"/>
      <c r="Z60" s="330"/>
    </row>
    <row r="61" spans="1:26" ht="15.75" customHeight="1">
      <c r="A61" s="472" t="s">
        <v>382</v>
      </c>
      <c r="B61" s="444" t="s">
        <v>489</v>
      </c>
      <c r="C61" s="511"/>
      <c r="D61" s="499"/>
      <c r="E61" s="499"/>
      <c r="F61" s="499"/>
      <c r="G61" s="499"/>
      <c r="H61" s="499"/>
      <c r="I61" s="194"/>
      <c r="J61" s="446"/>
      <c r="K61" s="446"/>
      <c r="L61" s="446"/>
      <c r="M61" s="329"/>
      <c r="N61" s="329"/>
      <c r="O61" s="329"/>
      <c r="P61" s="329"/>
      <c r="Q61" s="329"/>
      <c r="R61" s="330"/>
      <c r="S61" s="330"/>
      <c r="T61" s="330"/>
      <c r="U61" s="330"/>
      <c r="V61" s="330"/>
      <c r="W61" s="330"/>
      <c r="X61" s="330"/>
      <c r="Y61" s="330"/>
      <c r="Z61" s="330"/>
    </row>
    <row r="62" spans="1:26" ht="15.75" customHeight="1">
      <c r="A62" s="473" t="s">
        <v>384</v>
      </c>
      <c r="B62" s="444" t="s">
        <v>489</v>
      </c>
      <c r="C62" s="511"/>
      <c r="D62" s="499"/>
      <c r="E62" s="499"/>
      <c r="F62" s="499"/>
      <c r="G62" s="499"/>
      <c r="H62" s="499"/>
      <c r="I62" s="194"/>
      <c r="J62" s="446"/>
      <c r="K62" s="446"/>
      <c r="L62" s="446"/>
      <c r="M62" s="329"/>
      <c r="N62" s="329"/>
      <c r="O62" s="329"/>
      <c r="P62" s="329"/>
      <c r="Q62" s="329"/>
      <c r="R62" s="330"/>
      <c r="S62" s="330"/>
      <c r="T62" s="330"/>
      <c r="U62" s="330"/>
      <c r="V62" s="330"/>
      <c r="W62" s="330"/>
      <c r="X62" s="330"/>
      <c r="Y62" s="330"/>
      <c r="Z62" s="330"/>
    </row>
    <row r="63" spans="1:26" ht="15.75" customHeight="1">
      <c r="A63" s="471"/>
      <c r="B63" s="444" t="s">
        <v>489</v>
      </c>
      <c r="C63" s="511"/>
      <c r="D63" s="499"/>
      <c r="E63" s="499"/>
      <c r="F63" s="499"/>
      <c r="G63" s="499"/>
      <c r="H63" s="499"/>
      <c r="I63" s="194"/>
      <c r="J63" s="446"/>
      <c r="K63" s="446"/>
      <c r="L63" s="446"/>
      <c r="M63" s="329"/>
      <c r="N63" s="329"/>
      <c r="O63" s="329"/>
      <c r="P63" s="329"/>
      <c r="Q63" s="329"/>
      <c r="R63" s="330"/>
      <c r="S63" s="330"/>
      <c r="T63" s="330"/>
      <c r="U63" s="330"/>
      <c r="V63" s="330"/>
      <c r="W63" s="330"/>
      <c r="X63" s="330"/>
      <c r="Y63" s="330"/>
      <c r="Z63" s="330"/>
    </row>
    <row r="64" spans="1:26" ht="15.75" customHeight="1">
      <c r="A64" s="474" t="s">
        <v>78</v>
      </c>
      <c r="B64" s="457" t="s">
        <v>480</v>
      </c>
      <c r="C64" s="511"/>
      <c r="D64" s="499"/>
      <c r="E64" s="499"/>
      <c r="F64" s="499"/>
      <c r="G64" s="499"/>
      <c r="H64" s="499"/>
      <c r="I64" s="194"/>
      <c r="J64" s="446"/>
      <c r="K64" s="446"/>
      <c r="L64" s="446"/>
      <c r="M64" s="329"/>
      <c r="N64" s="329"/>
      <c r="O64" s="329"/>
      <c r="P64" s="329"/>
      <c r="Q64" s="329"/>
      <c r="R64" s="330"/>
      <c r="S64" s="330"/>
      <c r="T64" s="330"/>
      <c r="U64" s="330"/>
      <c r="V64" s="330"/>
      <c r="W64" s="330"/>
      <c r="X64" s="330"/>
      <c r="Y64" s="330"/>
      <c r="Z64" s="330"/>
    </row>
    <row r="65" spans="1:26" ht="15.75" customHeight="1">
      <c r="A65" s="471"/>
      <c r="B65" s="460" t="s">
        <v>622</v>
      </c>
      <c r="C65" s="511"/>
      <c r="D65" s="499"/>
      <c r="E65" s="499"/>
      <c r="F65" s="499"/>
      <c r="G65" s="499"/>
      <c r="H65" s="499"/>
      <c r="I65" s="194"/>
      <c r="J65" s="446"/>
      <c r="K65" s="446"/>
      <c r="L65" s="446"/>
      <c r="M65" s="329"/>
      <c r="N65" s="329"/>
      <c r="O65" s="329"/>
      <c r="P65" s="329"/>
      <c r="Q65" s="329"/>
      <c r="R65" s="330"/>
      <c r="S65" s="330"/>
      <c r="T65" s="330"/>
      <c r="U65" s="330"/>
      <c r="V65" s="330"/>
      <c r="W65" s="330"/>
      <c r="X65" s="330"/>
      <c r="Y65" s="330"/>
      <c r="Z65" s="330"/>
    </row>
    <row r="66" spans="1:26" ht="15.75" customHeight="1">
      <c r="A66" s="471"/>
      <c r="B66" s="460" t="s">
        <v>622</v>
      </c>
      <c r="C66" s="511"/>
      <c r="D66" s="499"/>
      <c r="E66" s="499"/>
      <c r="F66" s="499"/>
      <c r="G66" s="499"/>
      <c r="H66" s="499"/>
      <c r="I66" s="194"/>
      <c r="J66" s="446"/>
      <c r="K66" s="446"/>
      <c r="L66" s="446"/>
      <c r="M66" s="329"/>
      <c r="N66" s="329"/>
      <c r="O66" s="329"/>
      <c r="P66" s="329"/>
      <c r="Q66" s="329"/>
      <c r="R66" s="330"/>
      <c r="S66" s="330"/>
      <c r="T66" s="330"/>
      <c r="U66" s="330"/>
      <c r="V66" s="330"/>
      <c r="W66" s="330"/>
      <c r="X66" s="330"/>
      <c r="Y66" s="330"/>
      <c r="Z66" s="330"/>
    </row>
    <row r="67" spans="1:26" ht="21.75" customHeight="1">
      <c r="A67" s="474" t="s">
        <v>80</v>
      </c>
      <c r="B67" s="457" t="s">
        <v>481</v>
      </c>
      <c r="C67" s="511"/>
      <c r="D67" s="499"/>
      <c r="E67" s="499"/>
      <c r="F67" s="499"/>
      <c r="G67" s="499"/>
      <c r="H67" s="499"/>
      <c r="I67" s="194"/>
      <c r="J67" s="446"/>
      <c r="K67" s="446"/>
      <c r="L67" s="446"/>
      <c r="M67" s="329"/>
      <c r="N67" s="329"/>
      <c r="O67" s="329"/>
      <c r="P67" s="329"/>
      <c r="Q67" s="329"/>
      <c r="R67" s="330"/>
      <c r="S67" s="330"/>
      <c r="T67" s="330"/>
      <c r="U67" s="330"/>
      <c r="V67" s="330"/>
      <c r="W67" s="330"/>
      <c r="X67" s="330"/>
      <c r="Y67" s="330"/>
      <c r="Z67" s="330"/>
    </row>
    <row r="68" spans="1:26" ht="15.75" customHeight="1">
      <c r="A68" s="471"/>
      <c r="B68" s="460"/>
      <c r="C68" s="511"/>
      <c r="D68" s="499"/>
      <c r="E68" s="499"/>
      <c r="F68" s="499"/>
      <c r="G68" s="499"/>
      <c r="H68" s="499"/>
      <c r="I68" s="194"/>
      <c r="J68" s="446"/>
      <c r="K68" s="446"/>
      <c r="L68" s="446"/>
      <c r="M68" s="329"/>
      <c r="N68" s="329"/>
      <c r="O68" s="329"/>
      <c r="P68" s="329"/>
      <c r="Q68" s="329"/>
      <c r="R68" s="330"/>
      <c r="S68" s="330"/>
      <c r="T68" s="330"/>
      <c r="U68" s="330"/>
      <c r="V68" s="330"/>
      <c r="W68" s="330"/>
      <c r="X68" s="330"/>
      <c r="Y68" s="330"/>
      <c r="Z68" s="330"/>
    </row>
    <row r="69" spans="1:26" ht="15.75" customHeight="1">
      <c r="A69" s="471"/>
      <c r="B69" s="460"/>
      <c r="C69" s="511"/>
      <c r="D69" s="499"/>
      <c r="E69" s="499"/>
      <c r="F69" s="499"/>
      <c r="G69" s="499"/>
      <c r="H69" s="499"/>
      <c r="I69" s="194"/>
      <c r="J69" s="446"/>
      <c r="K69" s="446"/>
      <c r="L69" s="446"/>
      <c r="M69" s="329"/>
      <c r="N69" s="329"/>
      <c r="O69" s="329"/>
      <c r="P69" s="329"/>
      <c r="Q69" s="329"/>
      <c r="R69" s="330"/>
      <c r="S69" s="330"/>
      <c r="T69" s="330"/>
      <c r="U69" s="330"/>
      <c r="V69" s="330"/>
      <c r="W69" s="330"/>
      <c r="X69" s="330"/>
      <c r="Y69" s="330"/>
      <c r="Z69" s="330"/>
    </row>
    <row r="70" spans="1:26" ht="36" customHeight="1">
      <c r="A70" s="410" t="s">
        <v>111</v>
      </c>
      <c r="B70" s="411" t="s">
        <v>405</v>
      </c>
      <c r="C70" s="476"/>
      <c r="D70" s="476"/>
      <c r="E70" s="476"/>
      <c r="F70" s="476"/>
      <c r="G70" s="476"/>
      <c r="H70" s="476"/>
      <c r="I70" s="433"/>
      <c r="J70" s="434"/>
      <c r="K70" s="434"/>
      <c r="L70" s="434"/>
      <c r="M70" s="329"/>
      <c r="N70" s="329"/>
      <c r="O70" s="329"/>
      <c r="P70" s="329"/>
      <c r="Q70" s="329"/>
      <c r="R70" s="330"/>
      <c r="S70" s="330"/>
      <c r="T70" s="330"/>
      <c r="U70" s="330"/>
      <c r="V70" s="330"/>
      <c r="W70" s="330"/>
      <c r="X70" s="330"/>
      <c r="Y70" s="330"/>
      <c r="Z70" s="330"/>
    </row>
    <row r="71" spans="1:26" ht="15.75" customHeight="1">
      <c r="A71" s="463">
        <v>1</v>
      </c>
      <c r="B71" s="422" t="s">
        <v>406</v>
      </c>
      <c r="C71" s="198"/>
      <c r="D71" s="198"/>
      <c r="E71" s="198"/>
      <c r="F71" s="198"/>
      <c r="G71" s="198"/>
      <c r="H71" s="198"/>
      <c r="I71" s="194"/>
      <c r="J71" s="446"/>
      <c r="K71" s="446"/>
      <c r="L71" s="446"/>
      <c r="M71" s="329"/>
      <c r="N71" s="329"/>
      <c r="O71" s="329"/>
      <c r="P71" s="329"/>
      <c r="Q71" s="329"/>
      <c r="R71" s="330"/>
      <c r="S71" s="330"/>
      <c r="T71" s="330"/>
      <c r="U71" s="330"/>
      <c r="V71" s="330"/>
      <c r="W71" s="330"/>
      <c r="X71" s="330"/>
      <c r="Y71" s="330"/>
      <c r="Z71" s="330"/>
    </row>
    <row r="72" spans="1:26" ht="15.75" customHeight="1">
      <c r="A72" s="463" t="s">
        <v>76</v>
      </c>
      <c r="B72" s="422" t="s">
        <v>485</v>
      </c>
      <c r="C72" s="198"/>
      <c r="D72" s="198"/>
      <c r="E72" s="198"/>
      <c r="F72" s="198"/>
      <c r="G72" s="198"/>
      <c r="H72" s="198"/>
      <c r="I72" s="194"/>
      <c r="J72" s="446"/>
      <c r="K72" s="446"/>
      <c r="L72" s="446"/>
      <c r="M72" s="329"/>
      <c r="N72" s="329"/>
      <c r="O72" s="329"/>
      <c r="P72" s="329"/>
      <c r="Q72" s="329"/>
      <c r="R72" s="330"/>
      <c r="S72" s="330"/>
      <c r="T72" s="330"/>
      <c r="U72" s="330"/>
      <c r="V72" s="330"/>
      <c r="W72" s="330"/>
      <c r="X72" s="330"/>
      <c r="Y72" s="330"/>
      <c r="Z72" s="330"/>
    </row>
    <row r="73" spans="1:26" ht="15.75" customHeight="1">
      <c r="A73" s="478" t="s">
        <v>382</v>
      </c>
      <c r="B73" s="444" t="s">
        <v>489</v>
      </c>
      <c r="C73" s="198"/>
      <c r="D73" s="198"/>
      <c r="E73" s="198"/>
      <c r="F73" s="198"/>
      <c r="G73" s="198"/>
      <c r="H73" s="198"/>
      <c r="I73" s="194"/>
      <c r="J73" s="446"/>
      <c r="K73" s="446"/>
      <c r="L73" s="446"/>
      <c r="M73" s="329"/>
      <c r="N73" s="329"/>
      <c r="O73" s="329"/>
      <c r="P73" s="329"/>
      <c r="Q73" s="329"/>
      <c r="R73" s="330"/>
      <c r="S73" s="330"/>
      <c r="T73" s="330"/>
      <c r="U73" s="330"/>
      <c r="V73" s="330"/>
      <c r="W73" s="330"/>
      <c r="X73" s="330"/>
      <c r="Y73" s="330"/>
      <c r="Z73" s="330"/>
    </row>
    <row r="74" spans="1:26" ht="15.75" customHeight="1">
      <c r="A74" s="479" t="s">
        <v>384</v>
      </c>
      <c r="B74" s="444" t="s">
        <v>489</v>
      </c>
      <c r="C74" s="198"/>
      <c r="D74" s="198"/>
      <c r="E74" s="198"/>
      <c r="F74" s="198"/>
      <c r="G74" s="198"/>
      <c r="H74" s="198"/>
      <c r="I74" s="194"/>
      <c r="J74" s="446"/>
      <c r="K74" s="446"/>
      <c r="L74" s="446"/>
      <c r="M74" s="329"/>
      <c r="N74" s="329"/>
      <c r="O74" s="329"/>
      <c r="P74" s="329"/>
      <c r="Q74" s="329"/>
      <c r="R74" s="330"/>
      <c r="S74" s="330"/>
      <c r="T74" s="330"/>
      <c r="U74" s="330"/>
      <c r="V74" s="330"/>
      <c r="W74" s="330"/>
      <c r="X74" s="330"/>
      <c r="Y74" s="330"/>
      <c r="Z74" s="330"/>
    </row>
    <row r="75" spans="1:26" ht="15.75" customHeight="1">
      <c r="A75" s="480" t="s">
        <v>385</v>
      </c>
      <c r="B75" s="444" t="s">
        <v>489</v>
      </c>
      <c r="C75" s="198"/>
      <c r="D75" s="198"/>
      <c r="E75" s="198"/>
      <c r="F75" s="198"/>
      <c r="G75" s="198"/>
      <c r="H75" s="198"/>
      <c r="I75" s="194"/>
      <c r="J75" s="446"/>
      <c r="K75" s="446"/>
      <c r="L75" s="446"/>
      <c r="M75" s="329"/>
      <c r="N75" s="329"/>
      <c r="O75" s="329"/>
      <c r="P75" s="329"/>
      <c r="Q75" s="329"/>
      <c r="R75" s="330"/>
      <c r="S75" s="330"/>
      <c r="T75" s="330"/>
      <c r="U75" s="330"/>
      <c r="V75" s="330"/>
      <c r="W75" s="330"/>
      <c r="X75" s="330"/>
      <c r="Y75" s="330"/>
      <c r="Z75" s="330"/>
    </row>
    <row r="76" spans="1:26" ht="15.75" customHeight="1">
      <c r="A76" s="471" t="s">
        <v>386</v>
      </c>
      <c r="B76" s="444" t="s">
        <v>489</v>
      </c>
      <c r="C76" s="198"/>
      <c r="D76" s="198"/>
      <c r="E76" s="198"/>
      <c r="F76" s="198"/>
      <c r="G76" s="198"/>
      <c r="H76" s="198"/>
      <c r="I76" s="194"/>
      <c r="J76" s="446"/>
      <c r="K76" s="446"/>
      <c r="L76" s="446"/>
      <c r="M76" s="329"/>
      <c r="N76" s="329"/>
      <c r="O76" s="329"/>
      <c r="P76" s="329"/>
      <c r="Q76" s="329"/>
      <c r="R76" s="330"/>
      <c r="S76" s="330"/>
      <c r="T76" s="330"/>
      <c r="U76" s="330"/>
      <c r="V76" s="330"/>
      <c r="W76" s="330"/>
      <c r="X76" s="330"/>
      <c r="Y76" s="330"/>
      <c r="Z76" s="330"/>
    </row>
    <row r="77" spans="1:26" ht="15.75" customHeight="1">
      <c r="A77" s="479" t="s">
        <v>387</v>
      </c>
      <c r="B77" s="444" t="s">
        <v>489</v>
      </c>
      <c r="C77" s="198"/>
      <c r="D77" s="198"/>
      <c r="E77" s="198"/>
      <c r="F77" s="198"/>
      <c r="G77" s="198"/>
      <c r="H77" s="198"/>
      <c r="I77" s="194"/>
      <c r="J77" s="446"/>
      <c r="K77" s="446"/>
      <c r="L77" s="446"/>
      <c r="M77" s="329"/>
      <c r="N77" s="329"/>
      <c r="O77" s="329"/>
      <c r="P77" s="329"/>
      <c r="Q77" s="329"/>
      <c r="R77" s="330"/>
      <c r="S77" s="330"/>
      <c r="T77" s="330"/>
      <c r="U77" s="330"/>
      <c r="V77" s="330"/>
      <c r="W77" s="330"/>
      <c r="X77" s="330"/>
      <c r="Y77" s="330"/>
      <c r="Z77" s="330"/>
    </row>
    <row r="78" spans="1:26" ht="15.75" customHeight="1">
      <c r="A78" s="480" t="s">
        <v>388</v>
      </c>
      <c r="B78" s="444" t="s">
        <v>489</v>
      </c>
      <c r="C78" s="198"/>
      <c r="D78" s="198"/>
      <c r="E78" s="198"/>
      <c r="F78" s="198"/>
      <c r="G78" s="198"/>
      <c r="H78" s="198"/>
      <c r="I78" s="194"/>
      <c r="J78" s="446"/>
      <c r="K78" s="446"/>
      <c r="L78" s="446"/>
      <c r="M78" s="329"/>
      <c r="N78" s="329"/>
      <c r="O78" s="329"/>
      <c r="P78" s="329"/>
      <c r="Q78" s="329"/>
      <c r="R78" s="330"/>
      <c r="S78" s="330"/>
      <c r="T78" s="330"/>
      <c r="U78" s="330"/>
      <c r="V78" s="330"/>
      <c r="W78" s="330"/>
      <c r="X78" s="330"/>
      <c r="Y78" s="330"/>
      <c r="Z78" s="330"/>
    </row>
    <row r="79" spans="1:26" ht="15.75" customHeight="1">
      <c r="A79" s="480"/>
      <c r="B79" s="444" t="s">
        <v>489</v>
      </c>
      <c r="C79" s="198"/>
      <c r="D79" s="198"/>
      <c r="E79" s="198"/>
      <c r="F79" s="198"/>
      <c r="G79" s="198"/>
      <c r="H79" s="198"/>
      <c r="I79" s="194"/>
      <c r="J79" s="446"/>
      <c r="K79" s="446"/>
      <c r="L79" s="446"/>
      <c r="M79" s="329"/>
      <c r="N79" s="329"/>
      <c r="O79" s="329"/>
      <c r="P79" s="329"/>
      <c r="Q79" s="329"/>
      <c r="R79" s="330"/>
      <c r="S79" s="330"/>
      <c r="T79" s="330"/>
      <c r="U79" s="330"/>
      <c r="V79" s="330"/>
      <c r="W79" s="330"/>
      <c r="X79" s="330"/>
      <c r="Y79" s="330"/>
      <c r="Z79" s="330"/>
    </row>
    <row r="80" spans="1:26" ht="15.75" customHeight="1">
      <c r="A80" s="480"/>
      <c r="B80" s="444" t="s">
        <v>489</v>
      </c>
      <c r="C80" s="198"/>
      <c r="D80" s="198"/>
      <c r="E80" s="198"/>
      <c r="F80" s="198"/>
      <c r="G80" s="198"/>
      <c r="H80" s="198"/>
      <c r="I80" s="194"/>
      <c r="J80" s="446"/>
      <c r="K80" s="446"/>
      <c r="L80" s="446"/>
      <c r="M80" s="329"/>
      <c r="N80" s="329"/>
      <c r="O80" s="329"/>
      <c r="P80" s="329"/>
      <c r="Q80" s="329"/>
      <c r="R80" s="330"/>
      <c r="S80" s="330"/>
      <c r="T80" s="330"/>
      <c r="U80" s="330"/>
      <c r="V80" s="330"/>
      <c r="W80" s="330"/>
      <c r="X80" s="330"/>
      <c r="Y80" s="330"/>
      <c r="Z80" s="330"/>
    </row>
    <row r="81" spans="1:26" ht="15.75" customHeight="1">
      <c r="A81" s="456" t="s">
        <v>78</v>
      </c>
      <c r="B81" s="457" t="s">
        <v>486</v>
      </c>
      <c r="C81" s="198"/>
      <c r="D81" s="198"/>
      <c r="E81" s="198"/>
      <c r="F81" s="198"/>
      <c r="G81" s="198"/>
      <c r="H81" s="198"/>
      <c r="I81" s="194"/>
      <c r="J81" s="446"/>
      <c r="K81" s="446"/>
      <c r="L81" s="446"/>
      <c r="M81" s="329"/>
      <c r="N81" s="329"/>
      <c r="O81" s="329"/>
      <c r="P81" s="329"/>
      <c r="Q81" s="329"/>
      <c r="R81" s="330"/>
      <c r="S81" s="330"/>
      <c r="T81" s="330"/>
      <c r="U81" s="330"/>
      <c r="V81" s="330"/>
      <c r="W81" s="330"/>
      <c r="X81" s="330"/>
      <c r="Y81" s="330"/>
      <c r="Z81" s="330"/>
    </row>
    <row r="82" spans="1:26" ht="15.75" customHeight="1">
      <c r="A82" s="480" t="s">
        <v>452</v>
      </c>
      <c r="B82" s="460"/>
      <c r="C82" s="481"/>
      <c r="D82" s="481"/>
      <c r="E82" s="481"/>
      <c r="F82" s="481"/>
      <c r="G82" s="481"/>
      <c r="H82" s="481"/>
      <c r="I82" s="194"/>
      <c r="J82" s="446"/>
      <c r="K82" s="446"/>
      <c r="L82" s="446"/>
      <c r="M82" s="329"/>
      <c r="N82" s="329"/>
      <c r="O82" s="329"/>
      <c r="P82" s="329"/>
      <c r="Q82" s="329"/>
      <c r="R82" s="330"/>
      <c r="S82" s="330"/>
      <c r="T82" s="330"/>
      <c r="U82" s="330"/>
      <c r="V82" s="330"/>
      <c r="W82" s="330"/>
      <c r="X82" s="330"/>
      <c r="Y82" s="330"/>
      <c r="Z82" s="330"/>
    </row>
    <row r="83" spans="1:26" ht="15.75" customHeight="1">
      <c r="A83" s="480" t="s">
        <v>464</v>
      </c>
      <c r="B83" s="460"/>
      <c r="C83" s="198"/>
      <c r="D83" s="198"/>
      <c r="E83" s="198"/>
      <c r="F83" s="198"/>
      <c r="G83" s="198"/>
      <c r="H83" s="198"/>
      <c r="I83" s="194"/>
      <c r="J83" s="446"/>
      <c r="K83" s="446"/>
      <c r="L83" s="446"/>
      <c r="M83" s="329"/>
      <c r="N83" s="329"/>
      <c r="O83" s="329"/>
      <c r="P83" s="329"/>
      <c r="Q83" s="329"/>
      <c r="R83" s="330"/>
      <c r="S83" s="330"/>
      <c r="T83" s="330"/>
      <c r="U83" s="330"/>
      <c r="V83" s="330"/>
      <c r="W83" s="330"/>
      <c r="X83" s="330"/>
      <c r="Y83" s="330"/>
      <c r="Z83" s="330"/>
    </row>
    <row r="84" spans="1:26" ht="15.75" customHeight="1">
      <c r="A84" s="480"/>
      <c r="B84" s="460"/>
      <c r="C84" s="198"/>
      <c r="D84" s="198"/>
      <c r="E84" s="198"/>
      <c r="F84" s="198"/>
      <c r="G84" s="198"/>
      <c r="H84" s="198"/>
      <c r="I84" s="194"/>
      <c r="J84" s="446"/>
      <c r="K84" s="446"/>
      <c r="L84" s="446"/>
      <c r="M84" s="329"/>
      <c r="N84" s="329"/>
      <c r="O84" s="329"/>
      <c r="P84" s="329"/>
      <c r="Q84" s="329"/>
      <c r="R84" s="330"/>
      <c r="S84" s="330"/>
      <c r="T84" s="330"/>
      <c r="U84" s="330"/>
      <c r="V84" s="330"/>
      <c r="W84" s="330"/>
      <c r="X84" s="330"/>
      <c r="Y84" s="330"/>
      <c r="Z84" s="330"/>
    </row>
    <row r="85" spans="1:26" ht="15.75" hidden="1" customHeight="1">
      <c r="A85" s="463">
        <v>2</v>
      </c>
      <c r="B85" s="416" t="s">
        <v>410</v>
      </c>
      <c r="C85" s="198"/>
      <c r="D85" s="198"/>
      <c r="E85" s="198"/>
      <c r="F85" s="198"/>
      <c r="G85" s="198"/>
      <c r="H85" s="198"/>
      <c r="I85" s="194"/>
      <c r="J85" s="446"/>
      <c r="K85" s="446"/>
      <c r="L85" s="446"/>
      <c r="M85" s="329"/>
      <c r="N85" s="329"/>
      <c r="O85" s="329"/>
      <c r="P85" s="329"/>
      <c r="Q85" s="329"/>
      <c r="R85" s="330"/>
      <c r="S85" s="330"/>
      <c r="T85" s="330"/>
      <c r="U85" s="330"/>
      <c r="V85" s="330"/>
      <c r="W85" s="330"/>
      <c r="X85" s="330"/>
      <c r="Y85" s="330"/>
      <c r="Z85" s="330"/>
    </row>
    <row r="86" spans="1:26" ht="15.75" hidden="1" customHeight="1">
      <c r="A86" s="463" t="s">
        <v>76</v>
      </c>
      <c r="B86" s="422" t="s">
        <v>488</v>
      </c>
      <c r="C86" s="198"/>
      <c r="D86" s="198"/>
      <c r="E86" s="198"/>
      <c r="F86" s="198"/>
      <c r="G86" s="198"/>
      <c r="H86" s="198"/>
      <c r="I86" s="194"/>
      <c r="J86" s="446"/>
      <c r="K86" s="446"/>
      <c r="L86" s="446"/>
      <c r="M86" s="329"/>
      <c r="N86" s="329"/>
      <c r="O86" s="329"/>
      <c r="P86" s="329"/>
      <c r="Q86" s="329"/>
      <c r="R86" s="330"/>
      <c r="S86" s="330"/>
      <c r="T86" s="330"/>
      <c r="U86" s="330"/>
      <c r="V86" s="330"/>
      <c r="W86" s="330"/>
      <c r="X86" s="330"/>
      <c r="Y86" s="330"/>
      <c r="Z86" s="330"/>
    </row>
    <row r="87" spans="1:26" ht="15.75" hidden="1" customHeight="1">
      <c r="A87" s="478" t="s">
        <v>382</v>
      </c>
      <c r="B87" s="444" t="s">
        <v>489</v>
      </c>
      <c r="C87" s="198"/>
      <c r="D87" s="198"/>
      <c r="E87" s="198"/>
      <c r="F87" s="198"/>
      <c r="G87" s="198"/>
      <c r="H87" s="198"/>
      <c r="I87" s="194"/>
      <c r="J87" s="446"/>
      <c r="K87" s="446"/>
      <c r="L87" s="446"/>
      <c r="M87" s="329"/>
      <c r="N87" s="329"/>
      <c r="O87" s="329"/>
      <c r="P87" s="329"/>
      <c r="Q87" s="329"/>
      <c r="R87" s="330"/>
      <c r="S87" s="330"/>
      <c r="T87" s="330"/>
      <c r="U87" s="330"/>
      <c r="V87" s="330"/>
      <c r="W87" s="330"/>
      <c r="X87" s="330"/>
      <c r="Y87" s="330"/>
      <c r="Z87" s="330"/>
    </row>
    <row r="88" spans="1:26" ht="15.75" hidden="1" customHeight="1">
      <c r="A88" s="479" t="s">
        <v>384</v>
      </c>
      <c r="B88" s="444" t="s">
        <v>489</v>
      </c>
      <c r="C88" s="198"/>
      <c r="D88" s="198"/>
      <c r="E88" s="198"/>
      <c r="F88" s="198"/>
      <c r="G88" s="198"/>
      <c r="H88" s="198"/>
      <c r="I88" s="194"/>
      <c r="J88" s="446"/>
      <c r="K88" s="446"/>
      <c r="L88" s="446"/>
      <c r="M88" s="329"/>
      <c r="N88" s="329"/>
      <c r="O88" s="329"/>
      <c r="P88" s="329"/>
      <c r="Q88" s="329"/>
      <c r="R88" s="330"/>
      <c r="S88" s="330"/>
      <c r="T88" s="330"/>
      <c r="U88" s="330"/>
      <c r="V88" s="330"/>
      <c r="W88" s="330"/>
      <c r="X88" s="330"/>
      <c r="Y88" s="330"/>
      <c r="Z88" s="330"/>
    </row>
    <row r="89" spans="1:26" ht="15.75" hidden="1" customHeight="1">
      <c r="A89" s="480" t="s">
        <v>385</v>
      </c>
      <c r="B89" s="444" t="s">
        <v>489</v>
      </c>
      <c r="C89" s="198"/>
      <c r="D89" s="198"/>
      <c r="E89" s="198"/>
      <c r="F89" s="198"/>
      <c r="G89" s="198"/>
      <c r="H89" s="198"/>
      <c r="I89" s="194"/>
      <c r="J89" s="446"/>
      <c r="K89" s="446"/>
      <c r="L89" s="446"/>
      <c r="M89" s="329"/>
      <c r="N89" s="329"/>
      <c r="O89" s="329"/>
      <c r="P89" s="329"/>
      <c r="Q89" s="329"/>
      <c r="R89" s="330"/>
      <c r="S89" s="330"/>
      <c r="T89" s="330"/>
      <c r="U89" s="330"/>
      <c r="V89" s="330"/>
      <c r="W89" s="330"/>
      <c r="X89" s="330"/>
      <c r="Y89" s="330"/>
      <c r="Z89" s="330"/>
    </row>
    <row r="90" spans="1:26" ht="15.75" hidden="1" customHeight="1">
      <c r="A90" s="471" t="s">
        <v>386</v>
      </c>
      <c r="B90" s="444" t="s">
        <v>489</v>
      </c>
      <c r="C90" s="198"/>
      <c r="D90" s="198"/>
      <c r="E90" s="198"/>
      <c r="F90" s="198"/>
      <c r="G90" s="198"/>
      <c r="H90" s="198"/>
      <c r="I90" s="194"/>
      <c r="J90" s="446"/>
      <c r="K90" s="446"/>
      <c r="L90" s="446"/>
      <c r="M90" s="329"/>
      <c r="N90" s="329"/>
      <c r="O90" s="329"/>
      <c r="P90" s="329"/>
      <c r="Q90" s="329"/>
      <c r="R90" s="330"/>
      <c r="S90" s="330"/>
      <c r="T90" s="330"/>
      <c r="U90" s="330"/>
      <c r="V90" s="330"/>
      <c r="W90" s="330"/>
      <c r="X90" s="330"/>
      <c r="Y90" s="330"/>
      <c r="Z90" s="330"/>
    </row>
    <row r="91" spans="1:26" ht="15.75" hidden="1" customHeight="1">
      <c r="A91" s="479" t="s">
        <v>387</v>
      </c>
      <c r="B91" s="444" t="s">
        <v>489</v>
      </c>
      <c r="C91" s="198"/>
      <c r="D91" s="198"/>
      <c r="E91" s="198"/>
      <c r="F91" s="198"/>
      <c r="G91" s="198"/>
      <c r="H91" s="198"/>
      <c r="I91" s="194"/>
      <c r="J91" s="446"/>
      <c r="K91" s="446"/>
      <c r="L91" s="446"/>
      <c r="M91" s="329"/>
      <c r="N91" s="329"/>
      <c r="O91" s="329"/>
      <c r="P91" s="329"/>
      <c r="Q91" s="329"/>
      <c r="R91" s="330"/>
      <c r="S91" s="330"/>
      <c r="T91" s="330"/>
      <c r="U91" s="330"/>
      <c r="V91" s="330"/>
      <c r="W91" s="330"/>
      <c r="X91" s="330"/>
      <c r="Y91" s="330"/>
      <c r="Z91" s="330"/>
    </row>
    <row r="92" spans="1:26" ht="15.75" hidden="1" customHeight="1">
      <c r="A92" s="521" t="s">
        <v>78</v>
      </c>
      <c r="B92" s="460"/>
      <c r="C92" s="198"/>
      <c r="D92" s="198"/>
      <c r="E92" s="198"/>
      <c r="F92" s="198"/>
      <c r="G92" s="198"/>
      <c r="H92" s="198"/>
      <c r="I92" s="194"/>
      <c r="J92" s="446"/>
      <c r="K92" s="446"/>
      <c r="L92" s="446"/>
      <c r="M92" s="329"/>
      <c r="N92" s="329"/>
      <c r="O92" s="329"/>
      <c r="P92" s="329"/>
      <c r="Q92" s="329"/>
      <c r="R92" s="330"/>
      <c r="S92" s="330"/>
      <c r="T92" s="330"/>
      <c r="U92" s="330"/>
      <c r="V92" s="330"/>
      <c r="W92" s="330"/>
      <c r="X92" s="330"/>
      <c r="Y92" s="330"/>
      <c r="Z92" s="330"/>
    </row>
    <row r="93" spans="1:26" ht="37.5" customHeight="1">
      <c r="A93" s="522" t="s">
        <v>25</v>
      </c>
      <c r="B93" s="482" t="s">
        <v>490</v>
      </c>
      <c r="C93" s="198"/>
      <c r="D93" s="198"/>
      <c r="E93" s="198"/>
      <c r="F93" s="198"/>
      <c r="G93" s="198"/>
      <c r="H93" s="198"/>
      <c r="I93" s="194"/>
      <c r="J93" s="446"/>
      <c r="K93" s="446"/>
      <c r="L93" s="446"/>
      <c r="M93" s="329"/>
      <c r="N93" s="329"/>
      <c r="O93" s="329"/>
      <c r="P93" s="329"/>
      <c r="Q93" s="329"/>
      <c r="R93" s="330"/>
      <c r="S93" s="330"/>
      <c r="T93" s="330"/>
      <c r="U93" s="330"/>
      <c r="V93" s="330"/>
      <c r="W93" s="330"/>
      <c r="X93" s="330"/>
      <c r="Y93" s="330"/>
      <c r="Z93" s="330"/>
    </row>
    <row r="94" spans="1:26" ht="15.75" customHeight="1">
      <c r="A94" s="524"/>
      <c r="B94" s="616"/>
      <c r="C94" s="526"/>
      <c r="D94" s="526"/>
      <c r="E94" s="526"/>
      <c r="F94" s="526"/>
      <c r="G94" s="526"/>
      <c r="H94" s="526"/>
      <c r="I94" s="486"/>
      <c r="J94" s="527"/>
      <c r="K94" s="527"/>
      <c r="L94" s="527"/>
      <c r="M94" s="329"/>
      <c r="N94" s="329"/>
      <c r="O94" s="329"/>
      <c r="P94" s="329"/>
      <c r="Q94" s="329"/>
      <c r="R94" s="330"/>
      <c r="S94" s="330"/>
      <c r="T94" s="330"/>
      <c r="U94" s="330"/>
      <c r="V94" s="330"/>
      <c r="W94" s="330"/>
      <c r="X94" s="330"/>
      <c r="Y94" s="330"/>
      <c r="Z94" s="330"/>
    </row>
    <row r="95" spans="1:26" ht="15.75" customHeight="1">
      <c r="A95" s="524"/>
      <c r="B95" s="616"/>
      <c r="C95" s="526"/>
      <c r="D95" s="526"/>
      <c r="E95" s="526"/>
      <c r="F95" s="526"/>
      <c r="G95" s="526"/>
      <c r="H95" s="526"/>
      <c r="I95" s="486"/>
      <c r="J95" s="527"/>
      <c r="K95" s="527"/>
      <c r="L95" s="527"/>
      <c r="M95" s="329"/>
      <c r="N95" s="329"/>
      <c r="O95" s="329"/>
      <c r="P95" s="329"/>
      <c r="Q95" s="329"/>
      <c r="R95" s="330"/>
      <c r="S95" s="330"/>
      <c r="T95" s="330"/>
      <c r="U95" s="330"/>
      <c r="V95" s="330"/>
      <c r="W95" s="330"/>
      <c r="X95" s="330"/>
      <c r="Y95" s="330"/>
      <c r="Z95" s="330"/>
    </row>
    <row r="96" spans="1:26" ht="27.75" customHeight="1">
      <c r="A96" s="734" t="s">
        <v>722</v>
      </c>
      <c r="B96" s="735" t="s">
        <v>805</v>
      </c>
      <c r="C96" s="735"/>
      <c r="D96" s="735"/>
      <c r="E96" s="735"/>
      <c r="F96" s="735"/>
      <c r="G96" s="735"/>
      <c r="H96" s="735"/>
      <c r="I96" s="735"/>
      <c r="J96" s="736">
        <f t="shared" ref="J96:L96" si="8">J93+J10</f>
        <v>0</v>
      </c>
      <c r="K96" s="736">
        <f t="shared" si="8"/>
        <v>0</v>
      </c>
      <c r="L96" s="736">
        <f t="shared" si="8"/>
        <v>0</v>
      </c>
      <c r="M96" s="737"/>
      <c r="N96" s="737"/>
      <c r="O96" s="737"/>
      <c r="P96" s="737"/>
      <c r="Q96" s="737"/>
      <c r="R96" s="738"/>
      <c r="S96" s="738"/>
      <c r="T96" s="738"/>
      <c r="U96" s="738"/>
      <c r="V96" s="738"/>
      <c r="W96" s="738"/>
      <c r="X96" s="738"/>
      <c r="Y96" s="738"/>
      <c r="Z96" s="738"/>
    </row>
    <row r="97" spans="1:26" ht="28.5" customHeight="1">
      <c r="A97" s="739" t="s">
        <v>71</v>
      </c>
      <c r="B97" s="739" t="s">
        <v>724</v>
      </c>
      <c r="C97" s="740" t="s">
        <v>973</v>
      </c>
      <c r="D97" s="741">
        <v>10</v>
      </c>
      <c r="E97" s="741">
        <v>25</v>
      </c>
      <c r="F97" s="741">
        <v>19</v>
      </c>
      <c r="G97" s="741">
        <v>783</v>
      </c>
      <c r="H97" s="741">
        <v>3003.8</v>
      </c>
      <c r="I97" s="741">
        <v>1551</v>
      </c>
      <c r="J97" s="742"/>
      <c r="K97" s="742"/>
      <c r="L97" s="742"/>
      <c r="M97" s="737"/>
      <c r="N97" s="737"/>
      <c r="O97" s="737"/>
      <c r="P97" s="737"/>
      <c r="Q97" s="737"/>
      <c r="R97" s="738"/>
      <c r="S97" s="738"/>
      <c r="T97" s="738"/>
      <c r="U97" s="738"/>
      <c r="V97" s="738"/>
      <c r="W97" s="738"/>
      <c r="X97" s="738"/>
      <c r="Y97" s="738"/>
      <c r="Z97" s="738"/>
    </row>
    <row r="98" spans="1:26" ht="20.25" customHeight="1">
      <c r="A98" s="743" t="s">
        <v>111</v>
      </c>
      <c r="B98" s="728" t="s">
        <v>492</v>
      </c>
      <c r="C98" s="744">
        <v>72</v>
      </c>
      <c r="D98" s="745">
        <v>24</v>
      </c>
      <c r="E98" s="746">
        <v>24</v>
      </c>
      <c r="F98" s="746">
        <v>36</v>
      </c>
      <c r="G98" s="746">
        <v>144</v>
      </c>
      <c r="H98" s="746">
        <v>31320</v>
      </c>
      <c r="I98" s="746">
        <v>129195</v>
      </c>
      <c r="J98" s="742"/>
      <c r="K98" s="742"/>
      <c r="L98" s="742"/>
      <c r="M98" s="737"/>
      <c r="N98" s="737"/>
      <c r="O98" s="737"/>
      <c r="P98" s="737"/>
      <c r="Q98" s="737"/>
      <c r="R98" s="738"/>
      <c r="S98" s="738"/>
      <c r="T98" s="738"/>
      <c r="U98" s="738"/>
      <c r="V98" s="738"/>
      <c r="W98" s="738"/>
      <c r="X98" s="738"/>
      <c r="Y98" s="738"/>
      <c r="Z98" s="738"/>
    </row>
    <row r="99" spans="1:26" ht="20.25" customHeight="1">
      <c r="A99" s="734" t="s">
        <v>122</v>
      </c>
      <c r="B99" s="735" t="s">
        <v>476</v>
      </c>
      <c r="C99" s="747"/>
      <c r="D99" s="748"/>
      <c r="E99" s="749"/>
      <c r="F99" s="749"/>
      <c r="G99" s="749"/>
      <c r="H99" s="749"/>
      <c r="I99" s="750"/>
      <c r="J99" s="742"/>
      <c r="K99" s="742"/>
      <c r="L99" s="742"/>
      <c r="M99" s="737"/>
      <c r="N99" s="737"/>
      <c r="O99" s="737"/>
      <c r="P99" s="737"/>
      <c r="Q99" s="737"/>
      <c r="R99" s="738"/>
      <c r="S99" s="738"/>
      <c r="T99" s="738"/>
      <c r="U99" s="738"/>
      <c r="V99" s="738"/>
      <c r="W99" s="738"/>
      <c r="X99" s="738"/>
      <c r="Y99" s="738"/>
      <c r="Z99" s="738"/>
    </row>
    <row r="100" spans="1:26" ht="20.25" customHeight="1">
      <c r="A100" s="751"/>
      <c r="B100" s="728" t="s">
        <v>726</v>
      </c>
      <c r="C100" s="747"/>
      <c r="D100" s="748"/>
      <c r="E100" s="749"/>
      <c r="F100" s="749"/>
      <c r="G100" s="749"/>
      <c r="H100" s="750"/>
      <c r="I100" s="742"/>
      <c r="J100" s="742"/>
      <c r="K100" s="742"/>
      <c r="L100" s="742"/>
      <c r="M100" s="737"/>
      <c r="N100" s="737"/>
      <c r="O100" s="737"/>
      <c r="P100" s="737"/>
      <c r="Q100" s="738"/>
      <c r="R100" s="738"/>
      <c r="S100" s="738"/>
      <c r="T100" s="738"/>
      <c r="U100" s="738"/>
      <c r="V100" s="738"/>
      <c r="W100" s="738"/>
      <c r="X100" s="738"/>
      <c r="Y100" s="738"/>
      <c r="Z100" s="738"/>
    </row>
    <row r="101" spans="1:26" ht="20.25" hidden="1" customHeight="1">
      <c r="A101" s="751"/>
      <c r="B101" s="728" t="s">
        <v>727</v>
      </c>
      <c r="C101" s="747" t="s">
        <v>725</v>
      </c>
      <c r="D101" s="748"/>
      <c r="E101" s="749"/>
      <c r="F101" s="749"/>
      <c r="G101" s="752"/>
      <c r="H101" s="749"/>
      <c r="I101" s="750"/>
      <c r="J101" s="742"/>
      <c r="K101" s="742"/>
      <c r="L101" s="742"/>
      <c r="M101" s="737"/>
      <c r="N101" s="737"/>
      <c r="O101" s="737"/>
      <c r="P101" s="737"/>
      <c r="Q101" s="737"/>
      <c r="R101" s="738"/>
      <c r="S101" s="738"/>
      <c r="T101" s="738"/>
      <c r="U101" s="738"/>
      <c r="V101" s="738"/>
      <c r="W101" s="738"/>
      <c r="X101" s="738"/>
      <c r="Y101" s="738"/>
      <c r="Z101" s="738"/>
    </row>
    <row r="102" spans="1:26" ht="20.25" customHeight="1">
      <c r="A102" s="753"/>
      <c r="B102" s="728" t="s">
        <v>494</v>
      </c>
      <c r="C102" s="747"/>
      <c r="D102" s="738"/>
      <c r="E102" s="749"/>
      <c r="F102" s="749"/>
      <c r="G102" s="749"/>
      <c r="H102" s="749"/>
      <c r="I102" s="750"/>
      <c r="J102" s="742"/>
      <c r="K102" s="742"/>
      <c r="L102" s="742"/>
      <c r="M102" s="737"/>
      <c r="N102" s="737"/>
      <c r="O102" s="737"/>
      <c r="P102" s="737"/>
      <c r="Q102" s="737"/>
      <c r="R102" s="738"/>
      <c r="S102" s="738"/>
      <c r="T102" s="738"/>
      <c r="U102" s="738"/>
      <c r="V102" s="738"/>
      <c r="W102" s="738"/>
      <c r="X102" s="738"/>
      <c r="Y102" s="738"/>
      <c r="Z102" s="738"/>
    </row>
    <row r="103" spans="1:26" ht="20.25" customHeight="1">
      <c r="A103" s="753"/>
      <c r="B103" s="728" t="s">
        <v>495</v>
      </c>
      <c r="C103" s="754">
        <v>74</v>
      </c>
      <c r="D103" s="738"/>
      <c r="E103" s="749"/>
      <c r="F103" s="749"/>
      <c r="G103" s="749"/>
      <c r="H103" s="749"/>
      <c r="I103" s="750"/>
      <c r="J103" s="755" t="s">
        <v>946</v>
      </c>
      <c r="K103" s="742"/>
      <c r="L103" s="742"/>
      <c r="M103" s="737"/>
      <c r="N103" s="737"/>
      <c r="O103" s="737"/>
      <c r="P103" s="737"/>
      <c r="Q103" s="737"/>
      <c r="R103" s="738"/>
      <c r="S103" s="738"/>
      <c r="T103" s="738"/>
      <c r="U103" s="738"/>
      <c r="V103" s="738"/>
      <c r="W103" s="738"/>
      <c r="X103" s="738"/>
      <c r="Y103" s="738"/>
      <c r="Z103" s="738"/>
    </row>
    <row r="104" spans="1:26" ht="20.25" customHeight="1">
      <c r="A104" s="479"/>
      <c r="B104" s="468" t="s">
        <v>44</v>
      </c>
      <c r="C104" s="756">
        <v>98</v>
      </c>
      <c r="D104" s="757"/>
      <c r="E104" s="526"/>
      <c r="F104" s="526"/>
      <c r="G104" s="526"/>
      <c r="H104" s="526"/>
      <c r="I104" s="486"/>
      <c r="J104" s="718" t="s">
        <v>946</v>
      </c>
      <c r="K104" s="527"/>
      <c r="L104" s="527"/>
      <c r="M104" s="109"/>
      <c r="N104" s="109"/>
      <c r="O104" s="109"/>
      <c r="P104" s="109"/>
      <c r="Q104" s="109"/>
      <c r="R104" s="384"/>
      <c r="S104" s="384"/>
      <c r="T104" s="384"/>
      <c r="U104" s="384"/>
      <c r="V104" s="384"/>
      <c r="W104" s="384"/>
      <c r="X104" s="384"/>
      <c r="Y104" s="384"/>
      <c r="Z104" s="384"/>
    </row>
    <row r="105" spans="1:26" ht="20.25" customHeight="1">
      <c r="A105" s="758"/>
      <c r="B105" s="759"/>
      <c r="C105" s="760">
        <f t="shared" ref="C105:I105" si="9">SUM(C97:C104)</f>
        <v>244</v>
      </c>
      <c r="D105" s="761">
        <f t="shared" si="9"/>
        <v>34</v>
      </c>
      <c r="E105" s="762">
        <f t="shared" si="9"/>
        <v>49</v>
      </c>
      <c r="F105" s="761">
        <f t="shared" si="9"/>
        <v>55</v>
      </c>
      <c r="G105" s="762">
        <f t="shared" si="9"/>
        <v>927</v>
      </c>
      <c r="H105" s="761">
        <f t="shared" si="9"/>
        <v>34323.800000000003</v>
      </c>
      <c r="I105" s="761">
        <f t="shared" si="9"/>
        <v>130746</v>
      </c>
      <c r="J105" s="542"/>
      <c r="K105" s="542"/>
      <c r="L105" s="542"/>
      <c r="M105" s="109"/>
      <c r="N105" s="109"/>
      <c r="O105" s="109"/>
      <c r="P105" s="109"/>
      <c r="Q105" s="109"/>
      <c r="R105" s="384"/>
      <c r="S105" s="384"/>
      <c r="T105" s="384"/>
      <c r="U105" s="384"/>
      <c r="V105" s="384"/>
      <c r="W105" s="384"/>
      <c r="X105" s="384"/>
      <c r="Y105" s="384"/>
      <c r="Z105" s="384"/>
    </row>
    <row r="106" spans="1:26" ht="21" customHeight="1">
      <c r="A106" s="125"/>
      <c r="B106" s="125"/>
      <c r="C106" s="397"/>
      <c r="D106" s="301"/>
      <c r="E106" s="97"/>
      <c r="F106" s="97"/>
      <c r="G106" s="97"/>
      <c r="H106" s="97"/>
      <c r="I106" s="97"/>
      <c r="J106" s="97"/>
      <c r="K106" s="97"/>
      <c r="L106" s="97"/>
      <c r="M106" s="98"/>
      <c r="N106" s="98"/>
      <c r="O106" s="98"/>
      <c r="P106" s="98"/>
      <c r="Q106" s="98"/>
      <c r="R106" s="129"/>
      <c r="S106" s="129"/>
      <c r="T106" s="129"/>
      <c r="U106" s="129"/>
      <c r="V106" s="129"/>
      <c r="W106" s="129"/>
      <c r="X106" s="129"/>
      <c r="Y106" s="129"/>
      <c r="Z106" s="129"/>
    </row>
    <row r="107" spans="1:26" ht="21" customHeight="1">
      <c r="A107" s="125"/>
      <c r="B107" s="1593"/>
      <c r="C107" s="1517"/>
      <c r="D107" s="1517"/>
      <c r="E107" s="1517"/>
      <c r="F107" s="1517"/>
      <c r="G107" s="1517"/>
      <c r="H107" s="1517"/>
      <c r="I107" s="1517"/>
      <c r="J107" s="1517"/>
      <c r="K107" s="1517"/>
      <c r="L107" s="1517"/>
      <c r="M107" s="98"/>
      <c r="N107" s="98"/>
      <c r="O107" s="98"/>
      <c r="P107" s="98"/>
      <c r="Q107" s="98"/>
    </row>
    <row r="108" spans="1:26" ht="39.75" customHeight="1">
      <c r="A108" s="125"/>
      <c r="B108" s="1594" t="s">
        <v>500</v>
      </c>
      <c r="C108" s="1517"/>
      <c r="D108" s="1517"/>
      <c r="E108" s="1517"/>
      <c r="F108" s="1517"/>
      <c r="G108" s="1517"/>
      <c r="H108" s="1517"/>
      <c r="I108" s="1517"/>
      <c r="J108" s="1517"/>
      <c r="K108" s="1517"/>
      <c r="L108" s="1517"/>
      <c r="M108" s="98"/>
      <c r="N108" s="98"/>
    </row>
    <row r="109" spans="1:26" ht="20.25" customHeight="1">
      <c r="A109" s="125"/>
      <c r="B109" s="1578" t="s">
        <v>501</v>
      </c>
      <c r="C109" s="1517"/>
      <c r="D109" s="1517"/>
      <c r="E109" s="1517"/>
      <c r="F109" s="1517"/>
      <c r="G109" s="1517"/>
      <c r="H109" s="1517"/>
      <c r="I109" s="1517"/>
      <c r="J109" s="1517"/>
      <c r="K109" s="1517"/>
      <c r="L109" s="1517"/>
      <c r="M109" s="98"/>
      <c r="N109" s="98"/>
      <c r="O109" s="98"/>
      <c r="P109" s="98"/>
      <c r="Q109" s="98"/>
    </row>
    <row r="110" spans="1:26" ht="15" customHeight="1">
      <c r="A110" s="125"/>
      <c r="B110" s="399" t="s">
        <v>502</v>
      </c>
      <c r="C110" s="398"/>
      <c r="D110" s="401"/>
      <c r="E110" s="401"/>
      <c r="F110" s="401"/>
      <c r="G110" s="401"/>
      <c r="H110" s="401"/>
      <c r="I110" s="401"/>
      <c r="J110" s="401"/>
      <c r="K110" s="401"/>
      <c r="L110" s="401"/>
      <c r="M110" s="98"/>
      <c r="N110" s="98"/>
      <c r="O110" s="98"/>
      <c r="P110" s="98"/>
      <c r="Q110" s="98"/>
    </row>
    <row r="111" spans="1:26" ht="15.75" customHeight="1">
      <c r="A111" s="125"/>
      <c r="B111" s="399" t="s">
        <v>503</v>
      </c>
      <c r="C111" s="397"/>
      <c r="D111" s="97"/>
      <c r="E111" s="97"/>
      <c r="F111" s="97"/>
      <c r="G111" s="97"/>
      <c r="H111" s="97"/>
      <c r="I111" s="97"/>
      <c r="J111" s="97"/>
      <c r="K111" s="97"/>
      <c r="L111" s="97"/>
      <c r="M111" s="98"/>
      <c r="N111" s="98"/>
      <c r="O111" s="98"/>
      <c r="P111" s="98"/>
      <c r="Q111" s="98"/>
    </row>
    <row r="112" spans="1:26" ht="15.75" customHeight="1">
      <c r="A112" s="125"/>
      <c r="B112" s="399" t="s">
        <v>504</v>
      </c>
      <c r="C112" s="397"/>
      <c r="D112" s="97"/>
      <c r="E112" s="97"/>
      <c r="F112" s="97"/>
      <c r="G112" s="97"/>
      <c r="H112" s="97"/>
      <c r="I112" s="97"/>
      <c r="J112" s="97"/>
      <c r="K112" s="97"/>
      <c r="L112" s="97"/>
      <c r="M112" s="98"/>
      <c r="N112" s="98"/>
      <c r="O112" s="98"/>
      <c r="P112" s="98"/>
      <c r="Q112" s="98"/>
    </row>
    <row r="113" spans="1:17" ht="15.75" customHeight="1">
      <c r="A113" s="125"/>
      <c r="B113" s="399" t="s">
        <v>505</v>
      </c>
      <c r="C113" s="397"/>
      <c r="D113" s="97"/>
      <c r="E113" s="97"/>
      <c r="F113" s="97"/>
      <c r="G113" s="97"/>
      <c r="H113" s="97"/>
      <c r="I113" s="97"/>
      <c r="J113" s="97"/>
      <c r="K113" s="97"/>
      <c r="L113" s="97"/>
      <c r="M113" s="98"/>
      <c r="N113" s="98"/>
      <c r="O113" s="98"/>
      <c r="P113" s="98"/>
      <c r="Q113" s="98"/>
    </row>
    <row r="114" spans="1:17" ht="15.75" customHeight="1">
      <c r="A114" s="125"/>
      <c r="B114" s="125"/>
      <c r="C114" s="403"/>
      <c r="D114" s="98"/>
      <c r="E114" s="98"/>
      <c r="F114" s="98"/>
      <c r="G114" s="98"/>
      <c r="H114" s="98"/>
      <c r="I114" s="97"/>
      <c r="J114" s="97"/>
      <c r="K114" s="97"/>
      <c r="L114" s="97"/>
      <c r="M114" s="98"/>
      <c r="N114" s="98"/>
      <c r="O114" s="98"/>
      <c r="P114" s="98"/>
      <c r="Q114" s="98"/>
    </row>
    <row r="115" spans="1:17" ht="15.75" customHeight="1">
      <c r="A115" s="125"/>
      <c r="B115" s="125"/>
      <c r="C115" s="403"/>
      <c r="D115" s="98"/>
      <c r="E115" s="98"/>
      <c r="F115" s="98"/>
      <c r="G115" s="98"/>
      <c r="H115" s="98"/>
      <c r="I115" s="97"/>
      <c r="J115" s="97"/>
      <c r="K115" s="97"/>
      <c r="L115" s="97"/>
      <c r="M115" s="98"/>
      <c r="N115" s="98"/>
      <c r="O115" s="98"/>
      <c r="P115" s="98"/>
      <c r="Q115" s="98"/>
    </row>
    <row r="116" spans="1:17" ht="13.5" customHeight="1">
      <c r="A116" s="125"/>
      <c r="B116" s="125"/>
      <c r="C116" s="403"/>
      <c r="D116" s="403"/>
      <c r="E116" s="403"/>
      <c r="F116" s="403"/>
      <c r="G116" s="403"/>
      <c r="H116" s="403"/>
      <c r="I116" s="97"/>
      <c r="J116" s="97"/>
      <c r="K116" s="97"/>
      <c r="L116" s="97"/>
      <c r="M116" s="98"/>
      <c r="N116" s="98"/>
      <c r="O116" s="98"/>
      <c r="P116" s="98"/>
      <c r="Q116" s="98"/>
    </row>
    <row r="117" spans="1:17" ht="15.75" customHeight="1">
      <c r="A117" s="125"/>
      <c r="B117" s="125"/>
      <c r="C117" s="397"/>
      <c r="D117" s="97"/>
      <c r="E117" s="97"/>
      <c r="F117" s="97"/>
      <c r="G117" s="97"/>
      <c r="H117" s="97"/>
      <c r="I117" s="97"/>
      <c r="J117" s="97"/>
      <c r="K117" s="97"/>
      <c r="L117" s="97"/>
      <c r="M117" s="98"/>
      <c r="N117" s="98"/>
      <c r="O117" s="98"/>
      <c r="P117" s="98"/>
      <c r="Q117" s="98"/>
    </row>
    <row r="118" spans="1:17" ht="15.75" customHeight="1">
      <c r="A118" s="125"/>
      <c r="B118" s="125"/>
      <c r="C118" s="397"/>
      <c r="D118" s="97"/>
      <c r="E118" s="97"/>
      <c r="F118" s="97"/>
      <c r="G118" s="97"/>
      <c r="H118" s="97"/>
      <c r="I118" s="97"/>
      <c r="J118" s="97"/>
      <c r="K118" s="97"/>
      <c r="L118" s="97"/>
      <c r="M118" s="98"/>
      <c r="N118" s="98"/>
      <c r="O118" s="98"/>
      <c r="P118" s="98"/>
      <c r="Q118" s="98"/>
    </row>
    <row r="119" spans="1:17" ht="15.75" customHeight="1">
      <c r="A119" s="125"/>
      <c r="B119" s="125"/>
      <c r="C119" s="397"/>
      <c r="D119" s="97"/>
      <c r="E119" s="97"/>
      <c r="F119" s="97"/>
      <c r="G119" s="97"/>
      <c r="H119" s="97"/>
      <c r="I119" s="97"/>
      <c r="J119" s="97"/>
      <c r="K119" s="97"/>
      <c r="L119" s="97"/>
      <c r="M119" s="98"/>
      <c r="N119" s="98"/>
      <c r="O119" s="98"/>
      <c r="P119" s="98"/>
      <c r="Q119" s="98"/>
    </row>
    <row r="120" spans="1:17" ht="15.75" customHeight="1">
      <c r="A120" s="125"/>
      <c r="B120" s="125"/>
      <c r="C120" s="397"/>
      <c r="D120" s="97"/>
      <c r="E120" s="97"/>
      <c r="F120" s="97"/>
      <c r="G120" s="97"/>
      <c r="H120" s="97"/>
      <c r="I120" s="97"/>
      <c r="J120" s="97"/>
      <c r="K120" s="97"/>
      <c r="L120" s="97"/>
      <c r="M120" s="98"/>
      <c r="N120" s="98"/>
      <c r="O120" s="98"/>
      <c r="P120" s="98"/>
      <c r="Q120" s="98"/>
    </row>
    <row r="121" spans="1:17" ht="15.75" customHeight="1">
      <c r="A121" s="125"/>
      <c r="B121" s="125"/>
      <c r="C121" s="397"/>
      <c r="D121" s="97"/>
      <c r="E121" s="97"/>
      <c r="F121" s="97"/>
      <c r="G121" s="97"/>
      <c r="H121" s="97"/>
      <c r="I121" s="97"/>
      <c r="J121" s="97"/>
      <c r="K121" s="97"/>
      <c r="L121" s="97"/>
      <c r="M121" s="98"/>
      <c r="N121" s="98"/>
      <c r="O121" s="98"/>
      <c r="P121" s="98"/>
      <c r="Q121" s="98"/>
    </row>
    <row r="122" spans="1:17" ht="15.75" customHeight="1">
      <c r="A122" s="125"/>
      <c r="B122" s="125"/>
      <c r="C122" s="397"/>
      <c r="D122" s="97"/>
      <c r="E122" s="97"/>
      <c r="F122" s="97"/>
      <c r="G122" s="97"/>
      <c r="H122" s="97"/>
      <c r="I122" s="97"/>
      <c r="J122" s="97"/>
      <c r="K122" s="97"/>
      <c r="L122" s="97"/>
      <c r="M122" s="98"/>
      <c r="N122" s="98"/>
      <c r="O122" s="98"/>
      <c r="P122" s="98"/>
      <c r="Q122" s="98"/>
    </row>
    <row r="123" spans="1:17" ht="15.75" customHeight="1">
      <c r="A123" s="125"/>
      <c r="B123" s="125"/>
      <c r="C123" s="397"/>
      <c r="D123" s="97"/>
      <c r="E123" s="97"/>
      <c r="F123" s="97"/>
      <c r="G123" s="97"/>
      <c r="H123" s="97"/>
      <c r="I123" s="97"/>
      <c r="J123" s="97"/>
      <c r="K123" s="97"/>
      <c r="L123" s="97"/>
      <c r="M123" s="98"/>
      <c r="N123" s="98"/>
      <c r="O123" s="98"/>
      <c r="P123" s="98"/>
      <c r="Q123" s="98"/>
    </row>
    <row r="124" spans="1:17" ht="15.75" customHeight="1">
      <c r="A124" s="125"/>
      <c r="B124" s="125"/>
      <c r="C124" s="397"/>
      <c r="D124" s="97"/>
      <c r="E124" s="97"/>
      <c r="F124" s="97"/>
      <c r="G124" s="97"/>
      <c r="H124" s="97"/>
      <c r="I124" s="97"/>
      <c r="J124" s="97"/>
      <c r="K124" s="97"/>
      <c r="L124" s="97"/>
      <c r="M124" s="98"/>
      <c r="N124" s="98"/>
      <c r="O124" s="98"/>
      <c r="P124" s="98"/>
      <c r="Q124" s="98"/>
    </row>
    <row r="125" spans="1:17" ht="15.75" customHeight="1">
      <c r="A125" s="125"/>
      <c r="B125" s="125"/>
      <c r="C125" s="397"/>
      <c r="D125" s="97"/>
      <c r="E125" s="97"/>
      <c r="F125" s="97"/>
      <c r="G125" s="97"/>
      <c r="H125" s="97"/>
      <c r="I125" s="97"/>
      <c r="J125" s="97"/>
      <c r="K125" s="97"/>
      <c r="L125" s="97"/>
      <c r="M125" s="98"/>
      <c r="N125" s="98"/>
      <c r="O125" s="98"/>
      <c r="P125" s="98"/>
      <c r="Q125" s="98"/>
    </row>
    <row r="126" spans="1:17" ht="15.75" customHeight="1">
      <c r="A126" s="125"/>
      <c r="B126" s="125"/>
      <c r="C126" s="397"/>
      <c r="D126" s="97"/>
      <c r="E126" s="97"/>
      <c r="F126" s="97"/>
      <c r="G126" s="97"/>
      <c r="H126" s="97"/>
      <c r="I126" s="97"/>
      <c r="J126" s="97"/>
      <c r="K126" s="97"/>
      <c r="L126" s="97"/>
      <c r="M126" s="98"/>
      <c r="N126" s="98"/>
      <c r="O126" s="98"/>
      <c r="P126" s="98"/>
      <c r="Q126" s="98"/>
    </row>
    <row r="127" spans="1:17" ht="15.75" customHeight="1">
      <c r="A127" s="125"/>
      <c r="B127" s="125"/>
      <c r="C127" s="397"/>
      <c r="D127" s="97"/>
      <c r="E127" s="97"/>
      <c r="F127" s="97"/>
      <c r="G127" s="97"/>
      <c r="H127" s="97"/>
      <c r="I127" s="97"/>
      <c r="J127" s="97"/>
      <c r="K127" s="97"/>
      <c r="L127" s="97"/>
      <c r="M127" s="98"/>
      <c r="N127" s="98"/>
      <c r="O127" s="98"/>
      <c r="P127" s="98"/>
      <c r="Q127" s="98"/>
    </row>
    <row r="128" spans="1:17" ht="15.75" customHeight="1">
      <c r="A128" s="125"/>
      <c r="B128" s="125"/>
      <c r="C128" s="397"/>
      <c r="D128" s="97"/>
      <c r="E128" s="97"/>
      <c r="F128" s="97"/>
      <c r="G128" s="97"/>
      <c r="H128" s="97"/>
      <c r="I128" s="97"/>
      <c r="J128" s="97"/>
      <c r="K128" s="97"/>
      <c r="L128" s="97"/>
      <c r="M128" s="98"/>
      <c r="N128" s="98"/>
      <c r="O128" s="98"/>
      <c r="P128" s="98"/>
      <c r="Q128" s="98"/>
    </row>
    <row r="129" spans="1:17" ht="15.75" customHeight="1">
      <c r="A129" s="125"/>
      <c r="B129" s="125"/>
      <c r="C129" s="397"/>
      <c r="D129" s="97"/>
      <c r="E129" s="97"/>
      <c r="F129" s="97"/>
      <c r="G129" s="97"/>
      <c r="H129" s="97"/>
      <c r="I129" s="97"/>
      <c r="J129" s="97"/>
      <c r="K129" s="97"/>
      <c r="L129" s="97"/>
      <c r="M129" s="98"/>
      <c r="N129" s="98"/>
      <c r="O129" s="98"/>
      <c r="P129" s="98"/>
      <c r="Q129" s="98"/>
    </row>
    <row r="130" spans="1:17" ht="15.75" customHeight="1">
      <c r="A130" s="125"/>
      <c r="B130" s="125"/>
      <c r="C130" s="397"/>
      <c r="D130" s="97"/>
      <c r="E130" s="97"/>
      <c r="F130" s="97"/>
      <c r="G130" s="97"/>
      <c r="H130" s="97"/>
      <c r="I130" s="97"/>
      <c r="J130" s="97"/>
      <c r="K130" s="97"/>
      <c r="L130" s="97"/>
      <c r="M130" s="98"/>
      <c r="N130" s="98"/>
      <c r="O130" s="98"/>
      <c r="P130" s="98"/>
      <c r="Q130" s="98"/>
    </row>
    <row r="131" spans="1:17" ht="15.75" customHeight="1">
      <c r="A131" s="125"/>
      <c r="B131" s="125"/>
      <c r="C131" s="397"/>
      <c r="D131" s="97"/>
      <c r="E131" s="97"/>
      <c r="F131" s="97"/>
      <c r="G131" s="97"/>
      <c r="H131" s="97"/>
      <c r="I131" s="97"/>
      <c r="J131" s="97"/>
      <c r="K131" s="97"/>
      <c r="L131" s="97"/>
      <c r="M131" s="98"/>
      <c r="N131" s="98"/>
      <c r="O131" s="98"/>
      <c r="P131" s="98"/>
      <c r="Q131" s="98"/>
    </row>
    <row r="132" spans="1:17" ht="15.75" customHeight="1">
      <c r="A132" s="125"/>
      <c r="B132" s="125"/>
      <c r="C132" s="397"/>
      <c r="D132" s="97"/>
      <c r="E132" s="97"/>
      <c r="F132" s="97"/>
      <c r="G132" s="97"/>
      <c r="H132" s="97"/>
      <c r="I132" s="97"/>
      <c r="J132" s="97"/>
      <c r="K132" s="97"/>
      <c r="L132" s="97"/>
      <c r="M132" s="98"/>
      <c r="N132" s="98"/>
      <c r="O132" s="98"/>
      <c r="P132" s="98"/>
      <c r="Q132" s="98"/>
    </row>
    <row r="133" spans="1:17" ht="15.75" customHeight="1">
      <c r="A133" s="125"/>
      <c r="B133" s="125"/>
      <c r="C133" s="397"/>
      <c r="D133" s="97"/>
      <c r="E133" s="97"/>
      <c r="F133" s="97"/>
      <c r="G133" s="97"/>
      <c r="H133" s="97"/>
      <c r="I133" s="97"/>
      <c r="J133" s="97"/>
      <c r="K133" s="97"/>
      <c r="L133" s="97"/>
      <c r="M133" s="98"/>
      <c r="N133" s="98"/>
      <c r="O133" s="98"/>
      <c r="P133" s="98"/>
      <c r="Q133" s="98"/>
    </row>
    <row r="134" spans="1:17" ht="15.75" customHeight="1">
      <c r="A134" s="125"/>
      <c r="B134" s="125"/>
      <c r="C134" s="397"/>
      <c r="D134" s="97"/>
      <c r="E134" s="97"/>
      <c r="F134" s="97"/>
      <c r="G134" s="97"/>
      <c r="H134" s="97"/>
      <c r="I134" s="97"/>
      <c r="J134" s="97"/>
      <c r="K134" s="97"/>
      <c r="L134" s="97"/>
      <c r="M134" s="98"/>
      <c r="N134" s="98"/>
      <c r="O134" s="98"/>
      <c r="P134" s="98"/>
      <c r="Q134" s="98"/>
    </row>
    <row r="135" spans="1:17" ht="15.75" customHeight="1">
      <c r="A135" s="125"/>
      <c r="B135" s="125"/>
      <c r="C135" s="397"/>
      <c r="D135" s="97"/>
      <c r="E135" s="97"/>
      <c r="F135" s="97"/>
      <c r="G135" s="97"/>
      <c r="H135" s="97"/>
      <c r="I135" s="97"/>
      <c r="J135" s="97"/>
      <c r="K135" s="97"/>
      <c r="L135" s="97"/>
      <c r="M135" s="98"/>
      <c r="N135" s="98"/>
      <c r="O135" s="98"/>
      <c r="P135" s="98"/>
      <c r="Q135" s="98"/>
    </row>
    <row r="136" spans="1:17" ht="15.75" customHeight="1">
      <c r="A136" s="125"/>
      <c r="B136" s="125"/>
      <c r="C136" s="397"/>
      <c r="D136" s="97"/>
      <c r="E136" s="97"/>
      <c r="F136" s="97"/>
      <c r="G136" s="97"/>
      <c r="H136" s="97"/>
      <c r="I136" s="97"/>
      <c r="J136" s="97"/>
      <c r="K136" s="97"/>
      <c r="L136" s="97"/>
      <c r="M136" s="98"/>
      <c r="N136" s="98"/>
      <c r="O136" s="98"/>
      <c r="P136" s="98"/>
      <c r="Q136" s="98"/>
    </row>
    <row r="137" spans="1:17" ht="15.75" customHeight="1">
      <c r="A137" s="125"/>
      <c r="B137" s="125"/>
      <c r="C137" s="397"/>
      <c r="D137" s="97"/>
      <c r="E137" s="97"/>
      <c r="F137" s="97"/>
      <c r="G137" s="97"/>
      <c r="H137" s="97"/>
      <c r="I137" s="97"/>
      <c r="J137" s="97"/>
      <c r="K137" s="97"/>
      <c r="L137" s="97"/>
      <c r="M137" s="98"/>
      <c r="N137" s="98"/>
      <c r="O137" s="98"/>
      <c r="P137" s="98"/>
      <c r="Q137" s="98"/>
    </row>
    <row r="138" spans="1:17" ht="15.75" customHeight="1">
      <c r="A138" s="125"/>
      <c r="B138" s="125"/>
      <c r="C138" s="397"/>
      <c r="D138" s="97"/>
      <c r="E138" s="97"/>
      <c r="F138" s="97"/>
      <c r="G138" s="97"/>
      <c r="H138" s="97"/>
      <c r="I138" s="97"/>
      <c r="J138" s="97"/>
      <c r="K138" s="97"/>
      <c r="L138" s="97"/>
      <c r="M138" s="98"/>
      <c r="N138" s="98"/>
      <c r="O138" s="98"/>
      <c r="P138" s="98"/>
      <c r="Q138" s="98"/>
    </row>
    <row r="139" spans="1:17" ht="15.75" customHeight="1">
      <c r="A139" s="130"/>
      <c r="B139" s="130"/>
      <c r="C139" s="763"/>
      <c r="D139" s="131"/>
      <c r="E139" s="131"/>
      <c r="F139" s="131"/>
      <c r="G139" s="131"/>
      <c r="H139" s="131"/>
      <c r="I139" s="131"/>
      <c r="J139" s="131"/>
      <c r="K139" s="131"/>
      <c r="L139" s="131"/>
    </row>
    <row r="140" spans="1:17" ht="15.75" customHeight="1">
      <c r="A140" s="130"/>
      <c r="B140" s="130"/>
      <c r="C140" s="763"/>
      <c r="D140" s="131"/>
      <c r="E140" s="131"/>
      <c r="F140" s="131"/>
      <c r="G140" s="131"/>
      <c r="H140" s="131"/>
      <c r="I140" s="131"/>
      <c r="J140" s="131"/>
      <c r="K140" s="131"/>
      <c r="L140" s="131"/>
    </row>
    <row r="141" spans="1:17" ht="15.75" customHeight="1">
      <c r="A141" s="130"/>
      <c r="B141" s="130"/>
      <c r="C141" s="763"/>
      <c r="D141" s="131"/>
      <c r="E141" s="131"/>
      <c r="F141" s="131"/>
      <c r="G141" s="131"/>
      <c r="H141" s="131"/>
      <c r="I141" s="131"/>
      <c r="J141" s="131"/>
      <c r="K141" s="131"/>
      <c r="L141" s="131"/>
    </row>
    <row r="142" spans="1:17" ht="15.75" customHeight="1">
      <c r="A142" s="130"/>
      <c r="B142" s="130"/>
      <c r="C142" s="763"/>
      <c r="D142" s="131"/>
      <c r="E142" s="131"/>
      <c r="F142" s="131"/>
      <c r="G142" s="131"/>
      <c r="H142" s="131"/>
      <c r="I142" s="131"/>
      <c r="J142" s="131"/>
      <c r="K142" s="131"/>
      <c r="L142" s="131"/>
    </row>
    <row r="143" spans="1:17" ht="15.75" customHeight="1">
      <c r="A143" s="130"/>
      <c r="B143" s="130"/>
      <c r="C143" s="763"/>
      <c r="D143" s="131"/>
      <c r="E143" s="131"/>
      <c r="F143" s="131"/>
      <c r="G143" s="131"/>
      <c r="H143" s="131"/>
      <c r="I143" s="131"/>
      <c r="J143" s="131"/>
      <c r="K143" s="131"/>
      <c r="L143" s="131"/>
    </row>
    <row r="144" spans="1:17" ht="15.75" customHeight="1">
      <c r="A144" s="130"/>
      <c r="B144" s="130"/>
      <c r="C144" s="763"/>
      <c r="D144" s="131"/>
      <c r="E144" s="131"/>
      <c r="F144" s="131"/>
      <c r="G144" s="131"/>
      <c r="H144" s="131"/>
      <c r="I144" s="131"/>
      <c r="J144" s="131"/>
      <c r="K144" s="131"/>
      <c r="L144" s="131"/>
    </row>
    <row r="145" spans="1:12" ht="15.75" customHeight="1">
      <c r="A145" s="130"/>
      <c r="B145" s="130"/>
      <c r="C145" s="763"/>
      <c r="D145" s="131"/>
      <c r="E145" s="131"/>
      <c r="F145" s="131"/>
      <c r="G145" s="131"/>
      <c r="H145" s="131"/>
      <c r="I145" s="131"/>
      <c r="J145" s="131"/>
      <c r="K145" s="131"/>
      <c r="L145" s="131"/>
    </row>
    <row r="146" spans="1:12" ht="15.75" customHeight="1">
      <c r="A146" s="130"/>
      <c r="B146" s="130"/>
      <c r="C146" s="763"/>
      <c r="D146" s="131"/>
      <c r="E146" s="131"/>
      <c r="F146" s="131"/>
      <c r="G146" s="131"/>
      <c r="H146" s="131"/>
      <c r="I146" s="131"/>
      <c r="J146" s="131"/>
      <c r="K146" s="131"/>
      <c r="L146" s="131"/>
    </row>
    <row r="147" spans="1:12" ht="15.75" customHeight="1">
      <c r="A147" s="130"/>
      <c r="B147" s="130"/>
      <c r="C147" s="763"/>
      <c r="D147" s="131"/>
      <c r="E147" s="131"/>
      <c r="F147" s="131"/>
      <c r="G147" s="131"/>
      <c r="H147" s="131"/>
      <c r="I147" s="131"/>
      <c r="J147" s="131"/>
      <c r="K147" s="131"/>
      <c r="L147" s="131"/>
    </row>
    <row r="148" spans="1:12" ht="15.75" customHeight="1">
      <c r="A148" s="130"/>
      <c r="B148" s="130"/>
      <c r="C148" s="763"/>
      <c r="D148" s="131"/>
      <c r="E148" s="131"/>
      <c r="F148" s="131"/>
      <c r="G148" s="131"/>
      <c r="H148" s="131"/>
      <c r="I148" s="131"/>
      <c r="J148" s="131"/>
      <c r="K148" s="131"/>
      <c r="L148" s="131"/>
    </row>
    <row r="149" spans="1:12" ht="15.75" customHeight="1">
      <c r="A149" s="130"/>
      <c r="B149" s="130"/>
      <c r="C149" s="763"/>
      <c r="D149" s="131"/>
      <c r="E149" s="131"/>
      <c r="F149" s="131"/>
      <c r="G149" s="131"/>
      <c r="H149" s="131"/>
      <c r="I149" s="131"/>
      <c r="J149" s="131"/>
      <c r="K149" s="131"/>
      <c r="L149" s="131"/>
    </row>
    <row r="150" spans="1:12" ht="15.75" customHeight="1">
      <c r="A150" s="130"/>
      <c r="B150" s="130"/>
      <c r="C150" s="763"/>
      <c r="D150" s="131"/>
      <c r="E150" s="131"/>
      <c r="F150" s="131"/>
      <c r="G150" s="131"/>
      <c r="H150" s="131"/>
      <c r="I150" s="131"/>
      <c r="J150" s="131"/>
      <c r="K150" s="131"/>
      <c r="L150" s="131"/>
    </row>
    <row r="151" spans="1:12" ht="15.75" customHeight="1">
      <c r="A151" s="130"/>
      <c r="B151" s="130"/>
      <c r="C151" s="763"/>
      <c r="D151" s="131"/>
      <c r="E151" s="131"/>
      <c r="F151" s="131"/>
      <c r="G151" s="131"/>
      <c r="H151" s="131"/>
      <c r="I151" s="131"/>
      <c r="J151" s="131"/>
      <c r="K151" s="131"/>
      <c r="L151" s="131"/>
    </row>
    <row r="152" spans="1:12" ht="15.75" customHeight="1">
      <c r="A152" s="130"/>
      <c r="B152" s="130"/>
      <c r="C152" s="763"/>
      <c r="D152" s="131"/>
      <c r="E152" s="131"/>
      <c r="F152" s="131"/>
      <c r="G152" s="131"/>
      <c r="H152" s="131"/>
      <c r="I152" s="131"/>
      <c r="J152" s="131"/>
      <c r="K152" s="131"/>
      <c r="L152" s="131"/>
    </row>
    <row r="153" spans="1:12" ht="15.75" customHeight="1">
      <c r="A153" s="130"/>
      <c r="B153" s="130"/>
      <c r="C153" s="763"/>
      <c r="D153" s="131"/>
      <c r="E153" s="131"/>
      <c r="F153" s="131"/>
      <c r="G153" s="131"/>
      <c r="H153" s="131"/>
      <c r="I153" s="131"/>
      <c r="J153" s="131"/>
      <c r="K153" s="131"/>
      <c r="L153" s="131"/>
    </row>
    <row r="154" spans="1:12" ht="15.75" customHeight="1">
      <c r="A154" s="130"/>
      <c r="B154" s="130"/>
      <c r="C154" s="763"/>
      <c r="D154" s="131"/>
      <c r="E154" s="131"/>
      <c r="F154" s="131"/>
      <c r="G154" s="131"/>
      <c r="H154" s="131"/>
      <c r="I154" s="131"/>
      <c r="J154" s="131"/>
      <c r="K154" s="131"/>
      <c r="L154" s="131"/>
    </row>
    <row r="155" spans="1:12" ht="15.75" customHeight="1">
      <c r="A155" s="130"/>
      <c r="B155" s="130"/>
      <c r="C155" s="763"/>
      <c r="D155" s="131"/>
      <c r="E155" s="131"/>
      <c r="F155" s="131"/>
      <c r="G155" s="131"/>
      <c r="H155" s="131"/>
      <c r="I155" s="131"/>
      <c r="J155" s="131"/>
      <c r="K155" s="131"/>
      <c r="L155" s="131"/>
    </row>
    <row r="156" spans="1:12" ht="15.75" customHeight="1">
      <c r="A156" s="130"/>
      <c r="B156" s="130"/>
      <c r="C156" s="763"/>
      <c r="D156" s="131"/>
      <c r="E156" s="131"/>
      <c r="F156" s="131"/>
      <c r="G156" s="131"/>
      <c r="H156" s="131"/>
      <c r="I156" s="131"/>
      <c r="J156" s="131"/>
      <c r="K156" s="131"/>
      <c r="L156" s="131"/>
    </row>
    <row r="157" spans="1:12" ht="15.75" customHeight="1">
      <c r="A157" s="130"/>
      <c r="B157" s="130"/>
      <c r="C157" s="763"/>
      <c r="D157" s="131"/>
      <c r="E157" s="131"/>
      <c r="F157" s="131"/>
      <c r="G157" s="131"/>
      <c r="H157" s="131"/>
      <c r="I157" s="131"/>
      <c r="J157" s="131"/>
      <c r="K157" s="131"/>
      <c r="L157" s="131"/>
    </row>
    <row r="158" spans="1:12" ht="15.75" customHeight="1">
      <c r="A158" s="130"/>
      <c r="B158" s="130"/>
      <c r="C158" s="763"/>
      <c r="D158" s="131"/>
      <c r="E158" s="131"/>
      <c r="F158" s="131"/>
      <c r="G158" s="131"/>
      <c r="H158" s="131"/>
      <c r="I158" s="131"/>
      <c r="J158" s="131"/>
      <c r="K158" s="131"/>
      <c r="L158" s="131"/>
    </row>
    <row r="159" spans="1:12" ht="15.75" customHeight="1">
      <c r="A159" s="130"/>
      <c r="B159" s="130"/>
      <c r="C159" s="763"/>
      <c r="D159" s="131"/>
      <c r="E159" s="131"/>
      <c r="F159" s="131"/>
      <c r="G159" s="131"/>
      <c r="H159" s="131"/>
      <c r="I159" s="131"/>
      <c r="J159" s="131"/>
      <c r="K159" s="131"/>
      <c r="L159" s="131"/>
    </row>
    <row r="160" spans="1:12" ht="15.75" customHeight="1">
      <c r="A160" s="130"/>
      <c r="B160" s="130"/>
      <c r="C160" s="763"/>
      <c r="D160" s="131"/>
      <c r="E160" s="131"/>
      <c r="F160" s="131"/>
      <c r="G160" s="131"/>
      <c r="H160" s="131"/>
      <c r="I160" s="131"/>
      <c r="J160" s="131"/>
      <c r="K160" s="131"/>
      <c r="L160" s="131"/>
    </row>
    <row r="161" spans="1:12" ht="15.75" customHeight="1">
      <c r="A161" s="130"/>
      <c r="B161" s="130"/>
      <c r="C161" s="763"/>
      <c r="D161" s="131"/>
      <c r="E161" s="131"/>
      <c r="F161" s="131"/>
      <c r="G161" s="131"/>
      <c r="H161" s="131"/>
      <c r="I161" s="131"/>
      <c r="J161" s="131"/>
      <c r="K161" s="131"/>
      <c r="L161" s="131"/>
    </row>
    <row r="162" spans="1:12" ht="15.75" customHeight="1">
      <c r="A162" s="130"/>
      <c r="B162" s="130"/>
      <c r="C162" s="763"/>
      <c r="D162" s="131"/>
      <c r="E162" s="131"/>
      <c r="F162" s="131"/>
      <c r="G162" s="131"/>
      <c r="H162" s="131"/>
      <c r="I162" s="131"/>
      <c r="J162" s="131"/>
      <c r="K162" s="131"/>
      <c r="L162" s="131"/>
    </row>
    <row r="163" spans="1:12" ht="15.75" customHeight="1">
      <c r="A163" s="130"/>
      <c r="B163" s="130"/>
      <c r="C163" s="763"/>
      <c r="D163" s="131"/>
      <c r="E163" s="131"/>
      <c r="F163" s="131"/>
      <c r="G163" s="131"/>
      <c r="H163" s="131"/>
      <c r="I163" s="131"/>
      <c r="J163" s="131"/>
      <c r="K163" s="131"/>
      <c r="L163" s="131"/>
    </row>
    <row r="164" spans="1:12" ht="15.75" customHeight="1">
      <c r="A164" s="130"/>
      <c r="B164" s="130"/>
      <c r="C164" s="763"/>
      <c r="D164" s="131"/>
      <c r="E164" s="131"/>
      <c r="F164" s="131"/>
      <c r="G164" s="131"/>
      <c r="H164" s="131"/>
      <c r="I164" s="131"/>
      <c r="J164" s="131"/>
      <c r="K164" s="131"/>
      <c r="L164" s="131"/>
    </row>
    <row r="165" spans="1:12" ht="15.75" customHeight="1">
      <c r="A165" s="130"/>
      <c r="B165" s="130"/>
      <c r="C165" s="763"/>
      <c r="D165" s="131"/>
      <c r="E165" s="131"/>
      <c r="F165" s="131"/>
      <c r="G165" s="131"/>
      <c r="H165" s="131"/>
      <c r="I165" s="131"/>
      <c r="J165" s="131"/>
      <c r="K165" s="131"/>
      <c r="L165" s="131"/>
    </row>
    <row r="166" spans="1:12" ht="15.75" customHeight="1">
      <c r="A166" s="130"/>
      <c r="B166" s="130"/>
      <c r="C166" s="763"/>
      <c r="D166" s="131"/>
      <c r="E166" s="131"/>
      <c r="F166" s="131"/>
      <c r="G166" s="131"/>
      <c r="H166" s="131"/>
      <c r="I166" s="131"/>
      <c r="J166" s="131"/>
      <c r="K166" s="131"/>
      <c r="L166" s="131"/>
    </row>
    <row r="167" spans="1:12" ht="15.75" customHeight="1">
      <c r="A167" s="130"/>
      <c r="B167" s="130"/>
      <c r="C167" s="763"/>
      <c r="D167" s="131"/>
      <c r="E167" s="131"/>
      <c r="F167" s="131"/>
      <c r="G167" s="131"/>
      <c r="H167" s="131"/>
      <c r="I167" s="131"/>
      <c r="J167" s="131"/>
      <c r="K167" s="131"/>
      <c r="L167" s="131"/>
    </row>
    <row r="168" spans="1:12" ht="15.75" customHeight="1">
      <c r="A168" s="130"/>
      <c r="B168" s="130"/>
      <c r="C168" s="763"/>
      <c r="D168" s="131"/>
      <c r="E168" s="131"/>
      <c r="F168" s="131"/>
      <c r="G168" s="131"/>
      <c r="H168" s="131"/>
      <c r="I168" s="131"/>
      <c r="J168" s="131"/>
      <c r="K168" s="131"/>
      <c r="L168" s="131"/>
    </row>
    <row r="169" spans="1:12" ht="15.75" customHeight="1">
      <c r="A169" s="130"/>
      <c r="B169" s="130"/>
      <c r="C169" s="763"/>
      <c r="D169" s="131"/>
      <c r="E169" s="131"/>
      <c r="F169" s="131"/>
      <c r="G169" s="131"/>
      <c r="H169" s="131"/>
      <c r="I169" s="131"/>
      <c r="J169" s="131"/>
      <c r="K169" s="131"/>
      <c r="L169" s="131"/>
    </row>
    <row r="170" spans="1:12" ht="15.75" customHeight="1">
      <c r="A170" s="130"/>
      <c r="B170" s="130"/>
      <c r="C170" s="763"/>
      <c r="D170" s="131"/>
      <c r="E170" s="131"/>
      <c r="F170" s="131"/>
      <c r="G170" s="131"/>
      <c r="H170" s="131"/>
      <c r="I170" s="131"/>
      <c r="J170" s="131"/>
      <c r="K170" s="131"/>
      <c r="L170" s="131"/>
    </row>
    <row r="171" spans="1:12" ht="15.75" customHeight="1">
      <c r="A171" s="130"/>
      <c r="B171" s="130"/>
      <c r="C171" s="763"/>
      <c r="D171" s="131"/>
      <c r="E171" s="131"/>
      <c r="F171" s="131"/>
      <c r="G171" s="131"/>
      <c r="H171" s="131"/>
      <c r="I171" s="131"/>
      <c r="J171" s="131"/>
      <c r="K171" s="131"/>
      <c r="L171" s="131"/>
    </row>
    <row r="172" spans="1:12" ht="15.75" customHeight="1">
      <c r="A172" s="130"/>
      <c r="B172" s="130"/>
      <c r="C172" s="763"/>
      <c r="D172" s="131"/>
      <c r="E172" s="131"/>
      <c r="F172" s="131"/>
      <c r="G172" s="131"/>
      <c r="H172" s="131"/>
      <c r="I172" s="131"/>
      <c r="J172" s="131"/>
      <c r="K172" s="131"/>
      <c r="L172" s="131"/>
    </row>
    <row r="173" spans="1:12" ht="15.75" customHeight="1">
      <c r="A173" s="130"/>
      <c r="B173" s="130"/>
      <c r="C173" s="763"/>
      <c r="D173" s="131"/>
      <c r="E173" s="131"/>
      <c r="F173" s="131"/>
      <c r="G173" s="131"/>
      <c r="H173" s="131"/>
      <c r="I173" s="131"/>
      <c r="J173" s="131"/>
      <c r="K173" s="131"/>
      <c r="L173" s="131"/>
    </row>
    <row r="174" spans="1:12" ht="15.75" customHeight="1">
      <c r="A174" s="130"/>
      <c r="B174" s="130"/>
      <c r="C174" s="763"/>
      <c r="D174" s="131"/>
      <c r="E174" s="131"/>
      <c r="F174" s="131"/>
      <c r="G174" s="131"/>
      <c r="H174" s="131"/>
      <c r="I174" s="131"/>
      <c r="J174" s="131"/>
      <c r="K174" s="131"/>
      <c r="L174" s="131"/>
    </row>
    <row r="175" spans="1:12" ht="15.75" customHeight="1">
      <c r="A175" s="130"/>
      <c r="B175" s="130"/>
      <c r="C175" s="763"/>
      <c r="D175" s="131"/>
      <c r="E175" s="131"/>
      <c r="F175" s="131"/>
      <c r="G175" s="131"/>
      <c r="H175" s="131"/>
      <c r="I175" s="131"/>
      <c r="J175" s="131"/>
      <c r="K175" s="131"/>
      <c r="L175" s="131"/>
    </row>
    <row r="176" spans="1:12" ht="15.75" customHeight="1">
      <c r="A176" s="130"/>
      <c r="B176" s="130"/>
      <c r="C176" s="763"/>
      <c r="D176" s="131"/>
      <c r="E176" s="131"/>
      <c r="F176" s="131"/>
      <c r="G176" s="131"/>
      <c r="H176" s="131"/>
      <c r="I176" s="131"/>
      <c r="J176" s="131"/>
      <c r="K176" s="131"/>
      <c r="L176" s="131"/>
    </row>
    <row r="177" spans="1:12" ht="15.75" customHeight="1">
      <c r="A177" s="130"/>
      <c r="B177" s="130"/>
      <c r="C177" s="763"/>
      <c r="D177" s="131"/>
      <c r="E177" s="131"/>
      <c r="F177" s="131"/>
      <c r="G177" s="131"/>
      <c r="H177" s="131"/>
      <c r="I177" s="131"/>
      <c r="J177" s="131"/>
      <c r="K177" s="131"/>
      <c r="L177" s="131"/>
    </row>
    <row r="178" spans="1:12" ht="15.75" customHeight="1">
      <c r="A178" s="130"/>
      <c r="B178" s="130"/>
      <c r="C178" s="763"/>
      <c r="D178" s="131"/>
      <c r="E178" s="131"/>
      <c r="F178" s="131"/>
      <c r="G178" s="131"/>
      <c r="H178" s="131"/>
      <c r="I178" s="131"/>
      <c r="J178" s="131"/>
      <c r="K178" s="131"/>
      <c r="L178" s="131"/>
    </row>
    <row r="179" spans="1:12" ht="15.75" customHeight="1">
      <c r="A179" s="130"/>
      <c r="B179" s="130"/>
      <c r="C179" s="763"/>
      <c r="D179" s="131"/>
      <c r="E179" s="131"/>
      <c r="F179" s="131"/>
      <c r="G179" s="131"/>
      <c r="H179" s="131"/>
      <c r="I179" s="131"/>
      <c r="J179" s="131"/>
      <c r="K179" s="131"/>
      <c r="L179" s="131"/>
    </row>
    <row r="180" spans="1:12" ht="15.75" customHeight="1">
      <c r="A180" s="130"/>
      <c r="B180" s="130"/>
      <c r="C180" s="763"/>
      <c r="D180" s="131"/>
      <c r="E180" s="131"/>
      <c r="F180" s="131"/>
      <c r="G180" s="131"/>
      <c r="H180" s="131"/>
      <c r="I180" s="131"/>
      <c r="J180" s="131"/>
      <c r="K180" s="131"/>
      <c r="L180" s="131"/>
    </row>
    <row r="181" spans="1:12" ht="15.75" customHeight="1">
      <c r="A181" s="130"/>
      <c r="B181" s="130"/>
      <c r="C181" s="763"/>
      <c r="D181" s="131"/>
      <c r="E181" s="131"/>
      <c r="F181" s="131"/>
      <c r="G181" s="131"/>
      <c r="H181" s="131"/>
      <c r="I181" s="131"/>
      <c r="J181" s="131"/>
      <c r="K181" s="131"/>
      <c r="L181" s="131"/>
    </row>
    <row r="182" spans="1:12" ht="15.75" customHeight="1">
      <c r="A182" s="130"/>
      <c r="B182" s="130"/>
      <c r="C182" s="763"/>
      <c r="D182" s="131"/>
      <c r="E182" s="131"/>
      <c r="F182" s="131"/>
      <c r="G182" s="131"/>
      <c r="H182" s="131"/>
      <c r="I182" s="131"/>
      <c r="J182" s="131"/>
      <c r="K182" s="131"/>
      <c r="L182" s="131"/>
    </row>
    <row r="183" spans="1:12" ht="15.75" customHeight="1">
      <c r="A183" s="130"/>
      <c r="B183" s="130"/>
      <c r="C183" s="763"/>
      <c r="D183" s="131"/>
      <c r="E183" s="131"/>
      <c r="F183" s="131"/>
      <c r="G183" s="131"/>
      <c r="H183" s="131"/>
      <c r="I183" s="131"/>
      <c r="J183" s="131"/>
      <c r="K183" s="131"/>
      <c r="L183" s="131"/>
    </row>
    <row r="184" spans="1:12" ht="15.75" customHeight="1">
      <c r="A184" s="130"/>
      <c r="B184" s="130"/>
      <c r="C184" s="763"/>
      <c r="D184" s="131"/>
      <c r="E184" s="131"/>
      <c r="F184" s="131"/>
      <c r="G184" s="131"/>
      <c r="H184" s="131"/>
      <c r="I184" s="131"/>
      <c r="J184" s="131"/>
      <c r="K184" s="131"/>
      <c r="L184" s="131"/>
    </row>
    <row r="185" spans="1:12" ht="15.75" customHeight="1">
      <c r="A185" s="130"/>
      <c r="B185" s="130"/>
      <c r="C185" s="763"/>
      <c r="D185" s="131"/>
      <c r="E185" s="131"/>
      <c r="F185" s="131"/>
      <c r="G185" s="131"/>
      <c r="H185" s="131"/>
      <c r="I185" s="131"/>
      <c r="J185" s="131"/>
      <c r="K185" s="131"/>
      <c r="L185" s="131"/>
    </row>
    <row r="186" spans="1:12" ht="15.75" customHeight="1">
      <c r="A186" s="130"/>
      <c r="B186" s="130"/>
      <c r="C186" s="763"/>
      <c r="D186" s="131"/>
      <c r="E186" s="131"/>
      <c r="F186" s="131"/>
      <c r="G186" s="131"/>
      <c r="H186" s="131"/>
      <c r="I186" s="131"/>
      <c r="J186" s="131"/>
      <c r="K186" s="131"/>
      <c r="L186" s="131"/>
    </row>
    <row r="187" spans="1:12" ht="15.75" customHeight="1">
      <c r="A187" s="130"/>
      <c r="B187" s="130"/>
      <c r="C187" s="763"/>
      <c r="D187" s="131"/>
      <c r="E187" s="131"/>
      <c r="F187" s="131"/>
      <c r="G187" s="131"/>
      <c r="H187" s="131"/>
      <c r="I187" s="131"/>
      <c r="J187" s="131"/>
      <c r="K187" s="131"/>
      <c r="L187" s="131"/>
    </row>
    <row r="188" spans="1:12" ht="15.75" customHeight="1">
      <c r="A188" s="130"/>
      <c r="B188" s="130"/>
      <c r="C188" s="763"/>
      <c r="D188" s="131"/>
      <c r="E188" s="131"/>
      <c r="F188" s="131"/>
      <c r="G188" s="131"/>
      <c r="H188" s="131"/>
      <c r="I188" s="131"/>
      <c r="J188" s="131"/>
      <c r="K188" s="131"/>
      <c r="L188" s="131"/>
    </row>
    <row r="189" spans="1:12" ht="15.75" customHeight="1">
      <c r="A189" s="130"/>
      <c r="B189" s="130"/>
      <c r="C189" s="763"/>
      <c r="D189" s="131"/>
      <c r="E189" s="131"/>
      <c r="F189" s="131"/>
      <c r="G189" s="131"/>
      <c r="H189" s="131"/>
      <c r="I189" s="131"/>
      <c r="J189" s="131"/>
      <c r="K189" s="131"/>
      <c r="L189" s="131"/>
    </row>
    <row r="190" spans="1:12" ht="15.75" customHeight="1">
      <c r="A190" s="130"/>
      <c r="B190" s="130"/>
      <c r="C190" s="763"/>
      <c r="D190" s="131"/>
      <c r="E190" s="131"/>
      <c r="F190" s="131"/>
      <c r="G190" s="131"/>
      <c r="H190" s="131"/>
      <c r="I190" s="131"/>
      <c r="J190" s="131"/>
      <c r="K190" s="131"/>
      <c r="L190" s="131"/>
    </row>
    <row r="191" spans="1:12" ht="15.75" customHeight="1">
      <c r="A191" s="130"/>
      <c r="B191" s="130"/>
      <c r="C191" s="763"/>
      <c r="D191" s="131"/>
      <c r="E191" s="131"/>
      <c r="F191" s="131"/>
      <c r="G191" s="131"/>
      <c r="H191" s="131"/>
      <c r="I191" s="131"/>
      <c r="J191" s="131"/>
      <c r="K191" s="131"/>
      <c r="L191" s="131"/>
    </row>
    <row r="192" spans="1:12" ht="15.75" customHeight="1">
      <c r="A192" s="130"/>
      <c r="B192" s="130"/>
      <c r="C192" s="763"/>
      <c r="D192" s="131"/>
      <c r="E192" s="131"/>
      <c r="F192" s="131"/>
      <c r="G192" s="131"/>
      <c r="H192" s="131"/>
      <c r="I192" s="131"/>
      <c r="J192" s="131"/>
      <c r="K192" s="131"/>
      <c r="L192" s="131"/>
    </row>
    <row r="193" spans="1:12" ht="15.75" customHeight="1">
      <c r="A193" s="130"/>
      <c r="B193" s="130"/>
      <c r="C193" s="763"/>
      <c r="D193" s="131"/>
      <c r="E193" s="131"/>
      <c r="F193" s="131"/>
      <c r="G193" s="131"/>
      <c r="H193" s="131"/>
      <c r="I193" s="131"/>
      <c r="J193" s="131"/>
      <c r="K193" s="131"/>
      <c r="L193" s="131"/>
    </row>
    <row r="194" spans="1:12" ht="15.75" customHeight="1">
      <c r="A194" s="130"/>
      <c r="B194" s="130"/>
      <c r="C194" s="763"/>
      <c r="D194" s="131"/>
      <c r="E194" s="131"/>
      <c r="F194" s="131"/>
      <c r="G194" s="131"/>
      <c r="H194" s="131"/>
      <c r="I194" s="131"/>
      <c r="J194" s="131"/>
      <c r="K194" s="131"/>
      <c r="L194" s="131"/>
    </row>
    <row r="195" spans="1:12" ht="15.75" customHeight="1">
      <c r="A195" s="130"/>
      <c r="B195" s="130"/>
      <c r="C195" s="763"/>
      <c r="D195" s="131"/>
      <c r="E195" s="131"/>
      <c r="F195" s="131"/>
      <c r="G195" s="131"/>
      <c r="H195" s="131"/>
      <c r="I195" s="131"/>
      <c r="J195" s="131"/>
      <c r="K195" s="131"/>
      <c r="L195" s="131"/>
    </row>
    <row r="196" spans="1:12" ht="15.75" customHeight="1">
      <c r="A196" s="130"/>
      <c r="B196" s="130"/>
      <c r="C196" s="763"/>
      <c r="D196" s="131"/>
      <c r="E196" s="131"/>
      <c r="F196" s="131"/>
      <c r="G196" s="131"/>
      <c r="H196" s="131"/>
      <c r="I196" s="131"/>
      <c r="J196" s="131"/>
      <c r="K196" s="131"/>
      <c r="L196" s="131"/>
    </row>
    <row r="197" spans="1:12" ht="15.75" customHeight="1">
      <c r="A197" s="130"/>
      <c r="B197" s="130"/>
      <c r="C197" s="763"/>
      <c r="D197" s="131"/>
      <c r="E197" s="131"/>
      <c r="F197" s="131"/>
      <c r="G197" s="131"/>
      <c r="H197" s="131"/>
      <c r="I197" s="131"/>
      <c r="J197" s="131"/>
      <c r="K197" s="131"/>
      <c r="L197" s="131"/>
    </row>
    <row r="198" spans="1:12" ht="15.75" customHeight="1">
      <c r="A198" s="130"/>
      <c r="B198" s="130"/>
      <c r="C198" s="763"/>
      <c r="D198" s="131"/>
      <c r="E198" s="131"/>
      <c r="F198" s="131"/>
      <c r="G198" s="131"/>
      <c r="H198" s="131"/>
      <c r="I198" s="131"/>
      <c r="J198" s="131"/>
      <c r="K198" s="131"/>
      <c r="L198" s="131"/>
    </row>
    <row r="199" spans="1:12" ht="15.75" customHeight="1">
      <c r="A199" s="130"/>
      <c r="B199" s="130"/>
      <c r="C199" s="763"/>
      <c r="D199" s="131"/>
      <c r="E199" s="131"/>
      <c r="F199" s="131"/>
      <c r="G199" s="131"/>
      <c r="H199" s="131"/>
      <c r="I199" s="131"/>
      <c r="J199" s="131"/>
      <c r="K199" s="131"/>
      <c r="L199" s="131"/>
    </row>
    <row r="200" spans="1:12" ht="15.75" customHeight="1">
      <c r="A200" s="130"/>
      <c r="B200" s="130"/>
      <c r="C200" s="763"/>
      <c r="D200" s="131"/>
      <c r="E200" s="131"/>
      <c r="F200" s="131"/>
      <c r="G200" s="131"/>
      <c r="H200" s="131"/>
      <c r="I200" s="131"/>
      <c r="J200" s="131"/>
      <c r="K200" s="131"/>
      <c r="L200" s="131"/>
    </row>
    <row r="201" spans="1:12" ht="15.75" customHeight="1">
      <c r="A201" s="130"/>
      <c r="B201" s="130"/>
      <c r="C201" s="763"/>
      <c r="D201" s="131"/>
      <c r="E201" s="131"/>
      <c r="F201" s="131"/>
      <c r="G201" s="131"/>
      <c r="H201" s="131"/>
      <c r="I201" s="131"/>
      <c r="J201" s="131"/>
      <c r="K201" s="131"/>
      <c r="L201" s="131"/>
    </row>
    <row r="202" spans="1:12" ht="15.75" customHeight="1">
      <c r="A202" s="130"/>
      <c r="B202" s="130"/>
      <c r="C202" s="763"/>
      <c r="D202" s="131"/>
      <c r="E202" s="131"/>
      <c r="F202" s="131"/>
      <c r="G202" s="131"/>
      <c r="H202" s="131"/>
      <c r="I202" s="131"/>
      <c r="J202" s="131"/>
      <c r="K202" s="131"/>
      <c r="L202" s="131"/>
    </row>
    <row r="203" spans="1:12" ht="15.75" customHeight="1">
      <c r="A203" s="130"/>
      <c r="B203" s="130"/>
      <c r="C203" s="763"/>
      <c r="D203" s="131"/>
      <c r="E203" s="131"/>
      <c r="F203" s="131"/>
      <c r="G203" s="131"/>
      <c r="H203" s="131"/>
      <c r="I203" s="131"/>
      <c r="J203" s="131"/>
      <c r="K203" s="131"/>
      <c r="L203" s="131"/>
    </row>
    <row r="204" spans="1:12" ht="15.75" customHeight="1">
      <c r="A204" s="130"/>
      <c r="B204" s="130"/>
      <c r="C204" s="763"/>
      <c r="D204" s="131"/>
      <c r="E204" s="131"/>
      <c r="F204" s="131"/>
      <c r="G204" s="131"/>
      <c r="H204" s="131"/>
      <c r="I204" s="131"/>
      <c r="J204" s="131"/>
      <c r="K204" s="131"/>
      <c r="L204" s="131"/>
    </row>
    <row r="205" spans="1:12" ht="15.75" customHeight="1">
      <c r="A205" s="130"/>
      <c r="B205" s="130"/>
      <c r="C205" s="763"/>
      <c r="D205" s="131"/>
      <c r="E205" s="131"/>
      <c r="F205" s="131"/>
      <c r="G205" s="131"/>
      <c r="H205" s="131"/>
      <c r="I205" s="131"/>
      <c r="J205" s="131"/>
      <c r="K205" s="131"/>
      <c r="L205" s="131"/>
    </row>
    <row r="206" spans="1:12" ht="15.75" customHeight="1">
      <c r="A206" s="130"/>
      <c r="B206" s="130"/>
      <c r="C206" s="763"/>
      <c r="D206" s="131"/>
      <c r="E206" s="131"/>
      <c r="F206" s="131"/>
      <c r="G206" s="131"/>
      <c r="H206" s="131"/>
      <c r="I206" s="131"/>
      <c r="J206" s="131"/>
      <c r="K206" s="131"/>
      <c r="L206" s="131"/>
    </row>
    <row r="207" spans="1:12" ht="15.75" customHeight="1">
      <c r="A207" s="130"/>
      <c r="B207" s="130"/>
      <c r="C207" s="763"/>
      <c r="D207" s="131"/>
      <c r="E207" s="131"/>
      <c r="F207" s="131"/>
      <c r="G207" s="131"/>
      <c r="H207" s="131"/>
      <c r="I207" s="131"/>
      <c r="J207" s="131"/>
      <c r="K207" s="131"/>
      <c r="L207" s="131"/>
    </row>
    <row r="208" spans="1:12" ht="15.75" customHeight="1">
      <c r="A208" s="130"/>
      <c r="B208" s="130"/>
      <c r="C208" s="763"/>
      <c r="D208" s="131"/>
      <c r="E208" s="131"/>
      <c r="F208" s="131"/>
      <c r="G208" s="131"/>
      <c r="H208" s="131"/>
      <c r="I208" s="131"/>
      <c r="J208" s="131"/>
      <c r="K208" s="131"/>
      <c r="L208" s="131"/>
    </row>
    <row r="209" spans="1:12" ht="15.75" customHeight="1">
      <c r="A209" s="130"/>
      <c r="B209" s="130"/>
      <c r="C209" s="763"/>
      <c r="D209" s="131"/>
      <c r="E209" s="131"/>
      <c r="F209" s="131"/>
      <c r="G209" s="131"/>
      <c r="H209" s="131"/>
      <c r="I209" s="131"/>
      <c r="J209" s="131"/>
      <c r="K209" s="131"/>
      <c r="L209" s="131"/>
    </row>
    <row r="210" spans="1:12" ht="15.75" customHeight="1">
      <c r="A210" s="130"/>
      <c r="B210" s="130"/>
      <c r="C210" s="763"/>
      <c r="D210" s="131"/>
      <c r="E210" s="131"/>
      <c r="F210" s="131"/>
      <c r="G210" s="131"/>
      <c r="H210" s="131"/>
      <c r="I210" s="131"/>
      <c r="J210" s="131"/>
      <c r="K210" s="131"/>
      <c r="L210" s="131"/>
    </row>
    <row r="211" spans="1:12" ht="15.75" customHeight="1">
      <c r="A211" s="130"/>
      <c r="B211" s="130"/>
      <c r="C211" s="763"/>
      <c r="D211" s="131"/>
      <c r="E211" s="131"/>
      <c r="F211" s="131"/>
      <c r="G211" s="131"/>
      <c r="H211" s="131"/>
      <c r="I211" s="131"/>
      <c r="J211" s="131"/>
      <c r="K211" s="131"/>
      <c r="L211" s="131"/>
    </row>
    <row r="212" spans="1:12" ht="15.75" customHeight="1">
      <c r="A212" s="130"/>
      <c r="B212" s="130"/>
      <c r="C212" s="763"/>
      <c r="D212" s="131"/>
      <c r="E212" s="131"/>
      <c r="F212" s="131"/>
      <c r="G212" s="131"/>
      <c r="H212" s="131"/>
      <c r="I212" s="131"/>
      <c r="J212" s="131"/>
      <c r="K212" s="131"/>
      <c r="L212" s="131"/>
    </row>
    <row r="213" spans="1:12" ht="15.75" customHeight="1">
      <c r="A213" s="130"/>
      <c r="B213" s="130"/>
      <c r="C213" s="763"/>
      <c r="D213" s="131"/>
      <c r="E213" s="131"/>
      <c r="F213" s="131"/>
      <c r="G213" s="131"/>
      <c r="H213" s="131"/>
      <c r="I213" s="131"/>
      <c r="J213" s="131"/>
      <c r="K213" s="131"/>
      <c r="L213" s="131"/>
    </row>
    <row r="214" spans="1:12" ht="15.75" customHeight="1">
      <c r="A214" s="130"/>
      <c r="B214" s="130"/>
      <c r="C214" s="763"/>
      <c r="D214" s="131"/>
      <c r="E214" s="131"/>
      <c r="F214" s="131"/>
      <c r="G214" s="131"/>
      <c r="H214" s="131"/>
      <c r="I214" s="131"/>
      <c r="J214" s="131"/>
      <c r="K214" s="131"/>
      <c r="L214" s="131"/>
    </row>
    <row r="215" spans="1:12" ht="15.75" customHeight="1">
      <c r="A215" s="130"/>
      <c r="B215" s="130"/>
      <c r="C215" s="763"/>
      <c r="D215" s="131"/>
      <c r="E215" s="131"/>
      <c r="F215" s="131"/>
      <c r="G215" s="131"/>
      <c r="H215" s="131"/>
      <c r="I215" s="131"/>
      <c r="J215" s="131"/>
      <c r="K215" s="131"/>
      <c r="L215" s="131"/>
    </row>
    <row r="216" spans="1:12" ht="15.75" customHeight="1">
      <c r="A216" s="130"/>
      <c r="B216" s="130"/>
      <c r="C216" s="763"/>
      <c r="D216" s="131"/>
      <c r="E216" s="131"/>
      <c r="F216" s="131"/>
      <c r="G216" s="131"/>
      <c r="H216" s="131"/>
      <c r="I216" s="131"/>
      <c r="J216" s="131"/>
      <c r="K216" s="131"/>
      <c r="L216" s="131"/>
    </row>
    <row r="217" spans="1:12" ht="15.75" customHeight="1">
      <c r="A217" s="130"/>
      <c r="B217" s="130"/>
      <c r="C217" s="763"/>
      <c r="D217" s="131"/>
      <c r="E217" s="131"/>
      <c r="F217" s="131"/>
      <c r="G217" s="131"/>
      <c r="H217" s="131"/>
      <c r="I217" s="131"/>
      <c r="J217" s="131"/>
      <c r="K217" s="131"/>
      <c r="L217" s="131"/>
    </row>
    <row r="218" spans="1:12" ht="15.75" customHeight="1">
      <c r="A218" s="130"/>
      <c r="B218" s="130"/>
      <c r="C218" s="763"/>
      <c r="D218" s="131"/>
      <c r="E218" s="131"/>
      <c r="F218" s="131"/>
      <c r="G218" s="131"/>
      <c r="H218" s="131"/>
      <c r="I218" s="131"/>
      <c r="J218" s="131"/>
      <c r="K218" s="131"/>
      <c r="L218" s="131"/>
    </row>
    <row r="219" spans="1:12" ht="15.75" customHeight="1">
      <c r="A219" s="130"/>
      <c r="B219" s="130"/>
      <c r="C219" s="763"/>
      <c r="D219" s="131"/>
      <c r="E219" s="131"/>
      <c r="F219" s="131"/>
      <c r="G219" s="131"/>
      <c r="H219" s="131"/>
      <c r="I219" s="131"/>
      <c r="J219" s="131"/>
      <c r="K219" s="131"/>
      <c r="L219" s="131"/>
    </row>
    <row r="220" spans="1:12" ht="15.75" customHeight="1">
      <c r="A220" s="130"/>
      <c r="B220" s="130"/>
      <c r="C220" s="763"/>
      <c r="D220" s="131"/>
      <c r="E220" s="131"/>
      <c r="F220" s="131"/>
      <c r="G220" s="131"/>
      <c r="H220" s="131"/>
      <c r="I220" s="131"/>
      <c r="J220" s="131"/>
      <c r="K220" s="131"/>
      <c r="L220" s="131"/>
    </row>
    <row r="221" spans="1:12" ht="15.75" customHeight="1">
      <c r="A221" s="130"/>
      <c r="B221" s="130"/>
      <c r="C221" s="763"/>
      <c r="D221" s="131"/>
      <c r="E221" s="131"/>
      <c r="F221" s="131"/>
      <c r="G221" s="131"/>
      <c r="H221" s="131"/>
      <c r="I221" s="131"/>
      <c r="J221" s="131"/>
      <c r="K221" s="131"/>
      <c r="L221" s="131"/>
    </row>
    <row r="222" spans="1:12" ht="15.75" customHeight="1">
      <c r="A222" s="130"/>
      <c r="B222" s="130"/>
      <c r="C222" s="763"/>
      <c r="D222" s="131"/>
      <c r="E222" s="131"/>
      <c r="F222" s="131"/>
      <c r="G222" s="131"/>
      <c r="H222" s="131"/>
      <c r="I222" s="131"/>
      <c r="J222" s="131"/>
      <c r="K222" s="131"/>
      <c r="L222" s="131"/>
    </row>
    <row r="223" spans="1:12" ht="15.75" customHeight="1">
      <c r="A223" s="130"/>
      <c r="B223" s="130"/>
      <c r="C223" s="763"/>
      <c r="D223" s="131"/>
      <c r="E223" s="131"/>
      <c r="F223" s="131"/>
      <c r="G223" s="131"/>
      <c r="H223" s="131"/>
      <c r="I223" s="131"/>
      <c r="J223" s="131"/>
      <c r="K223" s="131"/>
      <c r="L223" s="131"/>
    </row>
    <row r="224" spans="1:12" ht="15.75" customHeight="1">
      <c r="A224" s="130"/>
      <c r="B224" s="130"/>
      <c r="C224" s="763"/>
      <c r="D224" s="131"/>
      <c r="E224" s="131"/>
      <c r="F224" s="131"/>
      <c r="G224" s="131"/>
      <c r="H224" s="131"/>
      <c r="I224" s="131"/>
      <c r="J224" s="131"/>
      <c r="K224" s="131"/>
      <c r="L224" s="131"/>
    </row>
    <row r="225" spans="1:12" ht="15.75" customHeight="1">
      <c r="A225" s="130"/>
      <c r="B225" s="130"/>
      <c r="C225" s="763"/>
      <c r="D225" s="131"/>
      <c r="E225" s="131"/>
      <c r="F225" s="131"/>
      <c r="G225" s="131"/>
      <c r="H225" s="131"/>
      <c r="I225" s="131"/>
      <c r="J225" s="131"/>
      <c r="K225" s="131"/>
      <c r="L225" s="131"/>
    </row>
    <row r="226" spans="1:12" ht="15.75" customHeight="1">
      <c r="A226" s="130"/>
      <c r="B226" s="130"/>
      <c r="C226" s="763"/>
      <c r="D226" s="131"/>
      <c r="E226" s="131"/>
      <c r="F226" s="131"/>
      <c r="G226" s="131"/>
      <c r="H226" s="131"/>
      <c r="I226" s="131"/>
      <c r="J226" s="131"/>
      <c r="K226" s="131"/>
      <c r="L226" s="131"/>
    </row>
    <row r="227" spans="1:12" ht="15.75" customHeight="1">
      <c r="A227" s="130"/>
      <c r="B227" s="130"/>
      <c r="C227" s="763"/>
      <c r="D227" s="131"/>
      <c r="E227" s="131"/>
      <c r="F227" s="131"/>
      <c r="G227" s="131"/>
      <c r="H227" s="131"/>
      <c r="I227" s="131"/>
      <c r="J227" s="131"/>
      <c r="K227" s="131"/>
      <c r="L227" s="131"/>
    </row>
    <row r="228" spans="1:12" ht="15.75" customHeight="1">
      <c r="A228" s="130"/>
      <c r="B228" s="130"/>
      <c r="C228" s="763"/>
      <c r="D228" s="131"/>
      <c r="E228" s="131"/>
      <c r="F228" s="131"/>
      <c r="G228" s="131"/>
      <c r="H228" s="131"/>
      <c r="I228" s="131"/>
      <c r="J228" s="131"/>
      <c r="K228" s="131"/>
      <c r="L228" s="131"/>
    </row>
    <row r="229" spans="1:12" ht="15.75" customHeight="1">
      <c r="A229" s="130"/>
      <c r="B229" s="130"/>
      <c r="C229" s="763"/>
      <c r="D229" s="131"/>
      <c r="E229" s="131"/>
      <c r="F229" s="131"/>
      <c r="G229" s="131"/>
      <c r="H229" s="131"/>
      <c r="I229" s="131"/>
      <c r="J229" s="131"/>
      <c r="K229" s="131"/>
      <c r="L229" s="131"/>
    </row>
    <row r="230" spans="1:12" ht="15.75" customHeight="1">
      <c r="A230" s="130"/>
      <c r="B230" s="130"/>
      <c r="C230" s="763"/>
      <c r="D230" s="131"/>
      <c r="E230" s="131"/>
      <c r="F230" s="131"/>
      <c r="G230" s="131"/>
      <c r="H230" s="131"/>
      <c r="I230" s="131"/>
      <c r="J230" s="131"/>
      <c r="K230" s="131"/>
      <c r="L230" s="131"/>
    </row>
    <row r="231" spans="1:12" ht="15.75" customHeight="1">
      <c r="A231" s="130"/>
      <c r="B231" s="130"/>
      <c r="C231" s="763"/>
      <c r="D231" s="131"/>
      <c r="E231" s="131"/>
      <c r="F231" s="131"/>
      <c r="G231" s="131"/>
      <c r="H231" s="131"/>
      <c r="I231" s="131"/>
      <c r="J231" s="131"/>
      <c r="K231" s="131"/>
      <c r="L231" s="131"/>
    </row>
    <row r="232" spans="1:12" ht="15.75" customHeight="1">
      <c r="A232" s="130"/>
      <c r="B232" s="130"/>
      <c r="C232" s="763"/>
      <c r="D232" s="131"/>
      <c r="E232" s="131"/>
      <c r="F232" s="131"/>
      <c r="G232" s="131"/>
      <c r="H232" s="131"/>
      <c r="I232" s="131"/>
      <c r="J232" s="131"/>
      <c r="K232" s="131"/>
      <c r="L232" s="131"/>
    </row>
    <row r="233" spans="1:12" ht="15.75" customHeight="1">
      <c r="A233" s="130"/>
      <c r="B233" s="130"/>
      <c r="C233" s="763"/>
      <c r="D233" s="131"/>
      <c r="E233" s="131"/>
      <c r="F233" s="131"/>
      <c r="G233" s="131"/>
      <c r="H233" s="131"/>
      <c r="I233" s="131"/>
      <c r="J233" s="131"/>
      <c r="K233" s="131"/>
      <c r="L233" s="131"/>
    </row>
    <row r="234" spans="1:12" ht="15.75" customHeight="1">
      <c r="A234" s="130"/>
      <c r="B234" s="130"/>
      <c r="C234" s="763"/>
      <c r="D234" s="131"/>
      <c r="E234" s="131"/>
      <c r="F234" s="131"/>
      <c r="G234" s="131"/>
      <c r="H234" s="131"/>
      <c r="I234" s="131"/>
      <c r="J234" s="131"/>
      <c r="K234" s="131"/>
      <c r="L234" s="131"/>
    </row>
    <row r="235" spans="1:12" ht="15.75" customHeight="1">
      <c r="A235" s="130"/>
      <c r="B235" s="130"/>
      <c r="C235" s="763"/>
      <c r="D235" s="131"/>
      <c r="E235" s="131"/>
      <c r="F235" s="131"/>
      <c r="G235" s="131"/>
      <c r="H235" s="131"/>
      <c r="I235" s="131"/>
      <c r="J235" s="131"/>
      <c r="K235" s="131"/>
      <c r="L235" s="131"/>
    </row>
    <row r="236" spans="1:12" ht="15.75" customHeight="1">
      <c r="A236" s="130"/>
      <c r="B236" s="130"/>
      <c r="C236" s="763"/>
      <c r="D236" s="131"/>
      <c r="E236" s="131"/>
      <c r="F236" s="131"/>
      <c r="G236" s="131"/>
      <c r="H236" s="131"/>
      <c r="I236" s="131"/>
      <c r="J236" s="131"/>
      <c r="K236" s="131"/>
      <c r="L236" s="131"/>
    </row>
    <row r="237" spans="1:12" ht="15.75" customHeight="1">
      <c r="A237" s="130"/>
      <c r="B237" s="130"/>
      <c r="C237" s="763"/>
      <c r="D237" s="131"/>
      <c r="E237" s="131"/>
      <c r="F237" s="131"/>
      <c r="G237" s="131"/>
      <c r="H237" s="131"/>
      <c r="I237" s="131"/>
      <c r="J237" s="131"/>
      <c r="K237" s="131"/>
      <c r="L237" s="131"/>
    </row>
    <row r="238" spans="1:12" ht="15.75" customHeight="1">
      <c r="A238" s="130"/>
      <c r="B238" s="130"/>
      <c r="C238" s="763"/>
      <c r="D238" s="131"/>
      <c r="E238" s="131"/>
      <c r="F238" s="131"/>
      <c r="G238" s="131"/>
      <c r="H238" s="131"/>
      <c r="I238" s="131"/>
      <c r="J238" s="131"/>
      <c r="K238" s="131"/>
      <c r="L238" s="131"/>
    </row>
    <row r="239" spans="1:12" ht="15.75" customHeight="1">
      <c r="A239" s="130"/>
      <c r="B239" s="130"/>
      <c r="C239" s="763"/>
      <c r="D239" s="131"/>
      <c r="E239" s="131"/>
      <c r="F239" s="131"/>
      <c r="G239" s="131"/>
      <c r="H239" s="131"/>
      <c r="I239" s="131"/>
      <c r="J239" s="131"/>
      <c r="K239" s="131"/>
      <c r="L239" s="131"/>
    </row>
    <row r="240" spans="1:12" ht="15.75" customHeight="1">
      <c r="A240" s="130"/>
      <c r="B240" s="130"/>
      <c r="C240" s="763"/>
      <c r="D240" s="131"/>
      <c r="E240" s="131"/>
      <c r="F240" s="131"/>
      <c r="G240" s="131"/>
      <c r="H240" s="131"/>
      <c r="I240" s="131"/>
      <c r="J240" s="131"/>
      <c r="K240" s="131"/>
      <c r="L240" s="131"/>
    </row>
    <row r="241" spans="1:12" ht="15.75" customHeight="1">
      <c r="A241" s="130"/>
      <c r="B241" s="130"/>
      <c r="C241" s="763"/>
      <c r="D241" s="131"/>
      <c r="E241" s="131"/>
      <c r="F241" s="131"/>
      <c r="G241" s="131"/>
      <c r="H241" s="131"/>
      <c r="I241" s="131"/>
      <c r="J241" s="131"/>
      <c r="K241" s="131"/>
      <c r="L241" s="131"/>
    </row>
    <row r="242" spans="1:12" ht="15.75" customHeight="1">
      <c r="A242" s="130"/>
      <c r="B242" s="130"/>
      <c r="C242" s="763"/>
      <c r="D242" s="131"/>
      <c r="E242" s="131"/>
      <c r="F242" s="131"/>
      <c r="G242" s="131"/>
      <c r="H242" s="131"/>
      <c r="I242" s="131"/>
      <c r="J242" s="131"/>
      <c r="K242" s="131"/>
      <c r="L242" s="131"/>
    </row>
    <row r="243" spans="1:12" ht="15.75" customHeight="1">
      <c r="A243" s="130"/>
      <c r="B243" s="130"/>
      <c r="C243" s="763"/>
      <c r="D243" s="131"/>
      <c r="E243" s="131"/>
      <c r="F243" s="131"/>
      <c r="G243" s="131"/>
      <c r="H243" s="131"/>
      <c r="I243" s="131"/>
      <c r="J243" s="131"/>
      <c r="K243" s="131"/>
      <c r="L243" s="131"/>
    </row>
    <row r="244" spans="1:12" ht="15.75" customHeight="1">
      <c r="A244" s="130"/>
      <c r="B244" s="130"/>
      <c r="C244" s="763"/>
      <c r="D244" s="131"/>
      <c r="E244" s="131"/>
      <c r="F244" s="131"/>
      <c r="G244" s="131"/>
      <c r="H244" s="131"/>
      <c r="I244" s="131"/>
      <c r="J244" s="131"/>
      <c r="K244" s="131"/>
      <c r="L244" s="131"/>
    </row>
    <row r="245" spans="1:12" ht="15.75" customHeight="1">
      <c r="A245" s="130"/>
      <c r="B245" s="130"/>
      <c r="C245" s="763"/>
      <c r="D245" s="131"/>
      <c r="E245" s="131"/>
      <c r="F245" s="131"/>
      <c r="G245" s="131"/>
      <c r="H245" s="131"/>
      <c r="I245" s="131"/>
      <c r="J245" s="131"/>
      <c r="K245" s="131"/>
      <c r="L245" s="131"/>
    </row>
    <row r="246" spans="1:12" ht="15.75" customHeight="1">
      <c r="A246" s="130"/>
      <c r="B246" s="130"/>
      <c r="C246" s="763"/>
      <c r="D246" s="131"/>
      <c r="E246" s="131"/>
      <c r="F246" s="131"/>
      <c r="G246" s="131"/>
      <c r="H246" s="131"/>
      <c r="I246" s="131"/>
      <c r="J246" s="131"/>
      <c r="K246" s="131"/>
      <c r="L246" s="131"/>
    </row>
    <row r="247" spans="1:12" ht="15.75" customHeight="1">
      <c r="A247" s="130"/>
      <c r="B247" s="130"/>
      <c r="C247" s="763"/>
      <c r="D247" s="131"/>
      <c r="E247" s="131"/>
      <c r="F247" s="131"/>
      <c r="G247" s="131"/>
      <c r="H247" s="131"/>
      <c r="I247" s="131"/>
      <c r="J247" s="131"/>
      <c r="K247" s="131"/>
      <c r="L247" s="131"/>
    </row>
    <row r="248" spans="1:12" ht="15.75" customHeight="1">
      <c r="A248" s="130"/>
      <c r="B248" s="130"/>
      <c r="C248" s="763"/>
      <c r="D248" s="131"/>
      <c r="E248" s="131"/>
      <c r="F248" s="131"/>
      <c r="G248" s="131"/>
      <c r="H248" s="131"/>
      <c r="I248" s="131"/>
      <c r="J248" s="131"/>
      <c r="K248" s="131"/>
      <c r="L248" s="131"/>
    </row>
    <row r="249" spans="1:12" ht="15.75" customHeight="1">
      <c r="A249" s="130"/>
      <c r="B249" s="130"/>
      <c r="C249" s="763"/>
      <c r="D249" s="131"/>
      <c r="E249" s="131"/>
      <c r="F249" s="131"/>
      <c r="G249" s="131"/>
      <c r="H249" s="131"/>
      <c r="I249" s="131"/>
      <c r="J249" s="131"/>
      <c r="K249" s="131"/>
      <c r="L249" s="131"/>
    </row>
    <row r="250" spans="1:12" ht="15.75" customHeight="1">
      <c r="A250" s="130"/>
      <c r="B250" s="130"/>
      <c r="C250" s="763"/>
      <c r="D250" s="131"/>
      <c r="E250" s="131"/>
      <c r="F250" s="131"/>
      <c r="G250" s="131"/>
      <c r="H250" s="131"/>
      <c r="I250" s="131"/>
      <c r="J250" s="131"/>
      <c r="K250" s="131"/>
      <c r="L250" s="131"/>
    </row>
    <row r="251" spans="1:12" ht="15.75" customHeight="1">
      <c r="A251" s="130"/>
      <c r="B251" s="130"/>
      <c r="C251" s="763"/>
      <c r="D251" s="131"/>
      <c r="E251" s="131"/>
      <c r="F251" s="131"/>
      <c r="G251" s="131"/>
      <c r="H251" s="131"/>
      <c r="I251" s="131"/>
      <c r="J251" s="131"/>
      <c r="K251" s="131"/>
      <c r="L251" s="131"/>
    </row>
    <row r="252" spans="1:12" ht="15.75" customHeight="1">
      <c r="A252" s="130"/>
      <c r="B252" s="130"/>
      <c r="C252" s="763"/>
      <c r="D252" s="131"/>
      <c r="E252" s="131"/>
      <c r="F252" s="131"/>
      <c r="G252" s="131"/>
      <c r="H252" s="131"/>
      <c r="I252" s="131"/>
      <c r="J252" s="131"/>
      <c r="K252" s="131"/>
      <c r="L252" s="131"/>
    </row>
    <row r="253" spans="1:12" ht="15.75" customHeight="1">
      <c r="A253" s="130"/>
      <c r="B253" s="130"/>
      <c r="C253" s="763"/>
      <c r="D253" s="131"/>
      <c r="E253" s="131"/>
      <c r="F253" s="131"/>
      <c r="G253" s="131"/>
      <c r="H253" s="131"/>
      <c r="I253" s="131"/>
      <c r="J253" s="131"/>
      <c r="K253" s="131"/>
      <c r="L253" s="131"/>
    </row>
    <row r="254" spans="1:12" ht="15.75" customHeight="1">
      <c r="A254" s="130"/>
      <c r="B254" s="130"/>
      <c r="C254" s="763"/>
      <c r="D254" s="131"/>
      <c r="E254" s="131"/>
      <c r="F254" s="131"/>
      <c r="G254" s="131"/>
      <c r="H254" s="131"/>
      <c r="I254" s="131"/>
      <c r="J254" s="131"/>
      <c r="K254" s="131"/>
      <c r="L254" s="131"/>
    </row>
    <row r="255" spans="1:12" ht="15.75" customHeight="1">
      <c r="A255" s="130"/>
      <c r="B255" s="130"/>
      <c r="C255" s="763"/>
      <c r="D255" s="131"/>
      <c r="E255" s="131"/>
      <c r="F255" s="131"/>
      <c r="G255" s="131"/>
      <c r="H255" s="131"/>
      <c r="I255" s="131"/>
      <c r="J255" s="131"/>
      <c r="K255" s="131"/>
      <c r="L255" s="131"/>
    </row>
    <row r="256" spans="1:12" ht="15.75" customHeight="1">
      <c r="A256" s="130"/>
      <c r="B256" s="130"/>
      <c r="C256" s="763"/>
      <c r="D256" s="131"/>
      <c r="E256" s="131"/>
      <c r="F256" s="131"/>
      <c r="G256" s="131"/>
      <c r="H256" s="131"/>
      <c r="I256" s="131"/>
      <c r="J256" s="131"/>
      <c r="K256" s="131"/>
      <c r="L256" s="131"/>
    </row>
    <row r="257" spans="1:12" ht="15.75" customHeight="1">
      <c r="A257" s="130"/>
      <c r="B257" s="130"/>
      <c r="C257" s="763"/>
      <c r="D257" s="131"/>
      <c r="E257" s="131"/>
      <c r="F257" s="131"/>
      <c r="G257" s="131"/>
      <c r="H257" s="131"/>
      <c r="I257" s="131"/>
      <c r="J257" s="131"/>
      <c r="K257" s="131"/>
      <c r="L257" s="131"/>
    </row>
    <row r="258" spans="1:12" ht="15.75" customHeight="1">
      <c r="A258" s="130"/>
      <c r="B258" s="130"/>
      <c r="C258" s="763"/>
      <c r="D258" s="131"/>
      <c r="E258" s="131"/>
      <c r="F258" s="131"/>
      <c r="G258" s="131"/>
      <c r="H258" s="131"/>
      <c r="I258" s="131"/>
      <c r="J258" s="131"/>
      <c r="K258" s="131"/>
      <c r="L258" s="131"/>
    </row>
    <row r="259" spans="1:12" ht="15.75" customHeight="1">
      <c r="A259" s="130"/>
      <c r="B259" s="130"/>
      <c r="C259" s="763"/>
      <c r="D259" s="131"/>
      <c r="E259" s="131"/>
      <c r="F259" s="131"/>
      <c r="G259" s="131"/>
      <c r="H259" s="131"/>
      <c r="I259" s="131"/>
      <c r="J259" s="131"/>
      <c r="K259" s="131"/>
      <c r="L259" s="131"/>
    </row>
    <row r="260" spans="1:12" ht="15.75" customHeight="1">
      <c r="A260" s="130"/>
      <c r="B260" s="130"/>
      <c r="C260" s="763"/>
      <c r="D260" s="131"/>
      <c r="E260" s="131"/>
      <c r="F260" s="131"/>
      <c r="G260" s="131"/>
      <c r="H260" s="131"/>
      <c r="I260" s="131"/>
      <c r="J260" s="131"/>
      <c r="K260" s="131"/>
      <c r="L260" s="131"/>
    </row>
    <row r="261" spans="1:12" ht="15.75" customHeight="1">
      <c r="A261" s="130"/>
      <c r="B261" s="130"/>
      <c r="C261" s="763"/>
      <c r="D261" s="131"/>
      <c r="E261" s="131"/>
      <c r="F261" s="131"/>
      <c r="G261" s="131"/>
      <c r="H261" s="131"/>
      <c r="I261" s="131"/>
      <c r="J261" s="131"/>
      <c r="K261" s="131"/>
      <c r="L261" s="131"/>
    </row>
    <row r="262" spans="1:12" ht="15.75" customHeight="1">
      <c r="A262" s="130"/>
      <c r="B262" s="130"/>
      <c r="C262" s="763"/>
      <c r="D262" s="131"/>
      <c r="E262" s="131"/>
      <c r="F262" s="131"/>
      <c r="G262" s="131"/>
      <c r="H262" s="131"/>
      <c r="I262" s="131"/>
      <c r="J262" s="131"/>
      <c r="K262" s="131"/>
      <c r="L262" s="131"/>
    </row>
    <row r="263" spans="1:12" ht="15.75" customHeight="1">
      <c r="A263" s="130"/>
      <c r="B263" s="130"/>
      <c r="C263" s="763"/>
      <c r="D263" s="131"/>
      <c r="E263" s="131"/>
      <c r="F263" s="131"/>
      <c r="G263" s="131"/>
      <c r="H263" s="131"/>
      <c r="I263" s="131"/>
      <c r="J263" s="131"/>
      <c r="K263" s="131"/>
      <c r="L263" s="131"/>
    </row>
    <row r="264" spans="1:12" ht="15.75" customHeight="1">
      <c r="A264" s="130"/>
      <c r="B264" s="130"/>
      <c r="C264" s="763"/>
      <c r="D264" s="131"/>
      <c r="E264" s="131"/>
      <c r="F264" s="131"/>
      <c r="G264" s="131"/>
      <c r="H264" s="131"/>
      <c r="I264" s="131"/>
      <c r="J264" s="131"/>
      <c r="K264" s="131"/>
      <c r="L264" s="131"/>
    </row>
    <row r="265" spans="1:12" ht="15.75" customHeight="1">
      <c r="A265" s="130"/>
      <c r="B265" s="130"/>
      <c r="C265" s="763"/>
      <c r="D265" s="131"/>
      <c r="E265" s="131"/>
      <c r="F265" s="131"/>
      <c r="G265" s="131"/>
      <c r="H265" s="131"/>
      <c r="I265" s="131"/>
      <c r="J265" s="131"/>
      <c r="K265" s="131"/>
      <c r="L265" s="131"/>
    </row>
    <row r="266" spans="1:12" ht="15.75" customHeight="1">
      <c r="A266" s="130"/>
      <c r="B266" s="130"/>
      <c r="C266" s="763"/>
      <c r="D266" s="131"/>
      <c r="E266" s="131"/>
      <c r="F266" s="131"/>
      <c r="G266" s="131"/>
      <c r="H266" s="131"/>
      <c r="I266" s="131"/>
      <c r="J266" s="131"/>
      <c r="K266" s="131"/>
      <c r="L266" s="131"/>
    </row>
    <row r="267" spans="1:12" ht="15.75" customHeight="1">
      <c r="A267" s="130"/>
      <c r="B267" s="130"/>
      <c r="C267" s="763"/>
      <c r="D267" s="131"/>
      <c r="E267" s="131"/>
      <c r="F267" s="131"/>
      <c r="G267" s="131"/>
      <c r="H267" s="131"/>
      <c r="I267" s="131"/>
      <c r="J267" s="131"/>
      <c r="K267" s="131"/>
      <c r="L267" s="131"/>
    </row>
    <row r="268" spans="1:12" ht="15.75" customHeight="1">
      <c r="A268" s="130"/>
      <c r="B268" s="130"/>
      <c r="C268" s="763"/>
      <c r="D268" s="131"/>
      <c r="E268" s="131"/>
      <c r="F268" s="131"/>
      <c r="G268" s="131"/>
      <c r="H268" s="131"/>
      <c r="I268" s="131"/>
      <c r="J268" s="131"/>
      <c r="K268" s="131"/>
      <c r="L268" s="131"/>
    </row>
    <row r="269" spans="1:12" ht="15.75" customHeight="1">
      <c r="A269" s="130"/>
      <c r="B269" s="130"/>
      <c r="C269" s="763"/>
      <c r="D269" s="131"/>
      <c r="E269" s="131"/>
      <c r="F269" s="131"/>
      <c r="G269" s="131"/>
      <c r="H269" s="131"/>
      <c r="I269" s="131"/>
      <c r="J269" s="131"/>
      <c r="K269" s="131"/>
      <c r="L269" s="131"/>
    </row>
    <row r="270" spans="1:12" ht="15.75" customHeight="1">
      <c r="A270" s="130"/>
      <c r="B270" s="130"/>
      <c r="C270" s="763"/>
      <c r="D270" s="131"/>
      <c r="E270" s="131"/>
      <c r="F270" s="131"/>
      <c r="G270" s="131"/>
      <c r="H270" s="131"/>
      <c r="I270" s="131"/>
      <c r="J270" s="131"/>
      <c r="K270" s="131"/>
      <c r="L270" s="131"/>
    </row>
    <row r="271" spans="1:12" ht="15.75" customHeight="1">
      <c r="A271" s="130"/>
      <c r="B271" s="130"/>
      <c r="C271" s="763"/>
      <c r="D271" s="131"/>
      <c r="E271" s="131"/>
      <c r="F271" s="131"/>
      <c r="G271" s="131"/>
      <c r="H271" s="131"/>
      <c r="I271" s="131"/>
      <c r="J271" s="131"/>
      <c r="K271" s="131"/>
      <c r="L271" s="131"/>
    </row>
    <row r="272" spans="1:12" ht="15.75" customHeight="1">
      <c r="A272" s="130"/>
      <c r="B272" s="130"/>
      <c r="C272" s="763"/>
      <c r="D272" s="131"/>
      <c r="E272" s="131"/>
      <c r="F272" s="131"/>
      <c r="G272" s="131"/>
      <c r="H272" s="131"/>
      <c r="I272" s="131"/>
      <c r="J272" s="131"/>
      <c r="K272" s="131"/>
      <c r="L272" s="131"/>
    </row>
    <row r="273" spans="1:12" ht="15.75" customHeight="1">
      <c r="A273" s="130"/>
      <c r="B273" s="130"/>
      <c r="C273" s="763"/>
      <c r="D273" s="131"/>
      <c r="E273" s="131"/>
      <c r="F273" s="131"/>
      <c r="G273" s="131"/>
      <c r="H273" s="131"/>
      <c r="I273" s="131"/>
      <c r="J273" s="131"/>
      <c r="K273" s="131"/>
      <c r="L273" s="131"/>
    </row>
    <row r="274" spans="1:12" ht="15.75" customHeight="1">
      <c r="A274" s="130"/>
      <c r="B274" s="130"/>
      <c r="C274" s="763"/>
      <c r="D274" s="131"/>
      <c r="E274" s="131"/>
      <c r="F274" s="131"/>
      <c r="G274" s="131"/>
      <c r="H274" s="131"/>
      <c r="I274" s="131"/>
      <c r="J274" s="131"/>
      <c r="K274" s="131"/>
      <c r="L274" s="131"/>
    </row>
    <row r="275" spans="1:12" ht="15.75" customHeight="1">
      <c r="A275" s="130"/>
      <c r="B275" s="130"/>
      <c r="C275" s="763"/>
      <c r="D275" s="131"/>
      <c r="E275" s="131"/>
      <c r="F275" s="131"/>
      <c r="G275" s="131"/>
      <c r="H275" s="131"/>
      <c r="I275" s="131"/>
      <c r="J275" s="131"/>
      <c r="K275" s="131"/>
      <c r="L275" s="131"/>
    </row>
    <row r="276" spans="1:12" ht="15.75" customHeight="1">
      <c r="A276" s="130"/>
      <c r="B276" s="130"/>
      <c r="C276" s="763"/>
      <c r="D276" s="131"/>
      <c r="E276" s="131"/>
      <c r="F276" s="131"/>
      <c r="G276" s="131"/>
      <c r="H276" s="131"/>
      <c r="I276" s="131"/>
      <c r="J276" s="131"/>
      <c r="K276" s="131"/>
      <c r="L276" s="131"/>
    </row>
    <row r="277" spans="1:12" ht="15.75" customHeight="1">
      <c r="A277" s="130"/>
      <c r="B277" s="130"/>
      <c r="C277" s="763"/>
      <c r="D277" s="131"/>
      <c r="E277" s="131"/>
      <c r="F277" s="131"/>
      <c r="G277" s="131"/>
      <c r="H277" s="131"/>
      <c r="I277" s="131"/>
      <c r="J277" s="131"/>
      <c r="K277" s="131"/>
      <c r="L277" s="131"/>
    </row>
    <row r="278" spans="1:12" ht="15.75" customHeight="1">
      <c r="A278" s="130"/>
      <c r="B278" s="130"/>
      <c r="C278" s="763"/>
      <c r="D278" s="131"/>
      <c r="E278" s="131"/>
      <c r="F278" s="131"/>
      <c r="G278" s="131"/>
      <c r="H278" s="131"/>
      <c r="I278" s="131"/>
      <c r="J278" s="131"/>
      <c r="K278" s="131"/>
      <c r="L278" s="131"/>
    </row>
    <row r="279" spans="1:12" ht="15.75" customHeight="1">
      <c r="A279" s="130"/>
      <c r="B279" s="130"/>
      <c r="C279" s="763"/>
      <c r="D279" s="131"/>
      <c r="E279" s="131"/>
      <c r="F279" s="131"/>
      <c r="G279" s="131"/>
      <c r="H279" s="131"/>
      <c r="I279" s="131"/>
      <c r="J279" s="131"/>
      <c r="K279" s="131"/>
      <c r="L279" s="131"/>
    </row>
    <row r="280" spans="1:12" ht="15.75" customHeight="1">
      <c r="A280" s="130"/>
      <c r="B280" s="130"/>
      <c r="C280" s="763"/>
      <c r="D280" s="131"/>
      <c r="E280" s="131"/>
      <c r="F280" s="131"/>
      <c r="G280" s="131"/>
      <c r="H280" s="131"/>
      <c r="I280" s="131"/>
      <c r="J280" s="131"/>
      <c r="K280" s="131"/>
      <c r="L280" s="131"/>
    </row>
    <row r="281" spans="1:12" ht="15.75" customHeight="1">
      <c r="A281" s="130"/>
      <c r="B281" s="130"/>
      <c r="C281" s="763"/>
      <c r="D281" s="131"/>
      <c r="E281" s="131"/>
      <c r="F281" s="131"/>
      <c r="G281" s="131"/>
      <c r="H281" s="131"/>
      <c r="I281" s="131"/>
      <c r="J281" s="131"/>
      <c r="K281" s="131"/>
      <c r="L281" s="131"/>
    </row>
    <row r="282" spans="1:12" ht="15.75" customHeight="1">
      <c r="A282" s="130"/>
      <c r="B282" s="130"/>
      <c r="C282" s="763"/>
      <c r="D282" s="131"/>
      <c r="E282" s="131"/>
      <c r="F282" s="131"/>
      <c r="G282" s="131"/>
      <c r="H282" s="131"/>
      <c r="I282" s="131"/>
      <c r="J282" s="131"/>
      <c r="K282" s="131"/>
      <c r="L282" s="131"/>
    </row>
    <row r="283" spans="1:12" ht="15.75" customHeight="1">
      <c r="A283" s="130"/>
      <c r="B283" s="130"/>
      <c r="C283" s="763"/>
      <c r="D283" s="131"/>
      <c r="E283" s="131"/>
      <c r="F283" s="131"/>
      <c r="G283" s="131"/>
      <c r="H283" s="131"/>
      <c r="I283" s="131"/>
      <c r="J283" s="131"/>
      <c r="K283" s="131"/>
      <c r="L283" s="131"/>
    </row>
    <row r="284" spans="1:12" ht="15.75" customHeight="1">
      <c r="A284" s="130"/>
      <c r="B284" s="130"/>
      <c r="C284" s="763"/>
      <c r="D284" s="131"/>
      <c r="E284" s="131"/>
      <c r="F284" s="131"/>
      <c r="G284" s="131"/>
      <c r="H284" s="131"/>
      <c r="I284" s="131"/>
      <c r="J284" s="131"/>
      <c r="K284" s="131"/>
      <c r="L284" s="131"/>
    </row>
    <row r="285" spans="1:12" ht="15.75" customHeight="1">
      <c r="A285" s="130"/>
      <c r="B285" s="130"/>
      <c r="C285" s="763"/>
      <c r="D285" s="131"/>
      <c r="E285" s="131"/>
      <c r="F285" s="131"/>
      <c r="G285" s="131"/>
      <c r="H285" s="131"/>
      <c r="I285" s="131"/>
      <c r="J285" s="131"/>
      <c r="K285" s="131"/>
      <c r="L285" s="131"/>
    </row>
    <row r="286" spans="1:12" ht="15.75" customHeight="1">
      <c r="A286" s="130"/>
      <c r="B286" s="130"/>
      <c r="C286" s="763"/>
      <c r="D286" s="131"/>
      <c r="E286" s="131"/>
      <c r="F286" s="131"/>
      <c r="G286" s="131"/>
      <c r="H286" s="131"/>
      <c r="I286" s="131"/>
      <c r="J286" s="131"/>
      <c r="K286" s="131"/>
      <c r="L286" s="131"/>
    </row>
    <row r="287" spans="1:12" ht="15.75" customHeight="1">
      <c r="A287" s="130"/>
      <c r="B287" s="130"/>
      <c r="C287" s="763"/>
      <c r="D287" s="131"/>
      <c r="E287" s="131"/>
      <c r="F287" s="131"/>
      <c r="G287" s="131"/>
      <c r="H287" s="131"/>
      <c r="I287" s="131"/>
      <c r="J287" s="131"/>
      <c r="K287" s="131"/>
      <c r="L287" s="131"/>
    </row>
    <row r="288" spans="1:12" ht="15.75" customHeight="1">
      <c r="A288" s="130"/>
      <c r="B288" s="130"/>
      <c r="C288" s="763"/>
      <c r="D288" s="131"/>
      <c r="E288" s="131"/>
      <c r="F288" s="131"/>
      <c r="G288" s="131"/>
      <c r="H288" s="131"/>
      <c r="I288" s="131"/>
      <c r="J288" s="131"/>
      <c r="K288" s="131"/>
      <c r="L288" s="131"/>
    </row>
    <row r="289" spans="1:12" ht="15.75" customHeight="1">
      <c r="A289" s="130"/>
      <c r="B289" s="130"/>
      <c r="C289" s="763"/>
      <c r="D289" s="131"/>
      <c r="E289" s="131"/>
      <c r="F289" s="131"/>
      <c r="G289" s="131"/>
      <c r="H289" s="131"/>
      <c r="I289" s="131"/>
      <c r="J289" s="131"/>
      <c r="K289" s="131"/>
      <c r="L289" s="131"/>
    </row>
    <row r="290" spans="1:12" ht="15.75" customHeight="1">
      <c r="A290" s="130"/>
      <c r="B290" s="130"/>
      <c r="C290" s="763"/>
      <c r="D290" s="131"/>
      <c r="E290" s="131"/>
      <c r="F290" s="131"/>
      <c r="G290" s="131"/>
      <c r="H290" s="131"/>
      <c r="I290" s="131"/>
      <c r="J290" s="131"/>
      <c r="K290" s="131"/>
      <c r="L290" s="131"/>
    </row>
    <row r="291" spans="1:12" ht="15.75" customHeight="1">
      <c r="A291" s="130"/>
      <c r="B291" s="130"/>
      <c r="C291" s="763"/>
      <c r="D291" s="131"/>
      <c r="E291" s="131"/>
      <c r="F291" s="131"/>
      <c r="G291" s="131"/>
      <c r="H291" s="131"/>
      <c r="I291" s="131"/>
      <c r="J291" s="131"/>
      <c r="K291" s="131"/>
      <c r="L291" s="131"/>
    </row>
    <row r="292" spans="1:12" ht="15.75" customHeight="1">
      <c r="A292" s="130"/>
      <c r="B292" s="130"/>
      <c r="C292" s="763"/>
      <c r="D292" s="131"/>
      <c r="E292" s="131"/>
      <c r="F292" s="131"/>
      <c r="G292" s="131"/>
      <c r="H292" s="131"/>
      <c r="I292" s="131"/>
      <c r="J292" s="131"/>
      <c r="K292" s="131"/>
      <c r="L292" s="131"/>
    </row>
    <row r="293" spans="1:12" ht="15.75" customHeight="1">
      <c r="A293" s="130"/>
      <c r="B293" s="130"/>
      <c r="C293" s="763"/>
      <c r="D293" s="131"/>
      <c r="E293" s="131"/>
      <c r="F293" s="131"/>
      <c r="G293" s="131"/>
      <c r="H293" s="131"/>
      <c r="I293" s="131"/>
      <c r="J293" s="131"/>
      <c r="K293" s="131"/>
      <c r="L293" s="131"/>
    </row>
    <row r="294" spans="1:12" ht="15.75" customHeight="1">
      <c r="A294" s="130"/>
      <c r="B294" s="130"/>
      <c r="C294" s="763"/>
      <c r="D294" s="131"/>
      <c r="E294" s="131"/>
      <c r="F294" s="131"/>
      <c r="G294" s="131"/>
      <c r="H294" s="131"/>
      <c r="I294" s="131"/>
      <c r="J294" s="131"/>
      <c r="K294" s="131"/>
      <c r="L294" s="131"/>
    </row>
    <row r="295" spans="1:12" ht="15.75" customHeight="1">
      <c r="A295" s="130"/>
      <c r="B295" s="130"/>
      <c r="C295" s="763"/>
      <c r="D295" s="131"/>
      <c r="E295" s="131"/>
      <c r="F295" s="131"/>
      <c r="G295" s="131"/>
      <c r="H295" s="131"/>
      <c r="I295" s="131"/>
      <c r="J295" s="131"/>
      <c r="K295" s="131"/>
      <c r="L295" s="131"/>
    </row>
    <row r="296" spans="1:12" ht="15.75" customHeight="1">
      <c r="A296" s="130"/>
      <c r="B296" s="130"/>
      <c r="C296" s="763"/>
      <c r="D296" s="131"/>
      <c r="E296" s="131"/>
      <c r="F296" s="131"/>
      <c r="G296" s="131"/>
      <c r="H296" s="131"/>
      <c r="I296" s="131"/>
      <c r="J296" s="131"/>
      <c r="K296" s="131"/>
      <c r="L296" s="131"/>
    </row>
    <row r="297" spans="1:12" ht="15.75" customHeight="1">
      <c r="A297" s="130"/>
      <c r="B297" s="130"/>
      <c r="C297" s="763"/>
      <c r="D297" s="131"/>
      <c r="E297" s="131"/>
      <c r="F297" s="131"/>
      <c r="G297" s="131"/>
      <c r="H297" s="131"/>
      <c r="I297" s="131"/>
      <c r="J297" s="131"/>
      <c r="K297" s="131"/>
      <c r="L297" s="131"/>
    </row>
    <row r="298" spans="1:12" ht="15.75" customHeight="1">
      <c r="A298" s="130"/>
      <c r="B298" s="130"/>
      <c r="C298" s="763"/>
      <c r="D298" s="131"/>
      <c r="E298" s="131"/>
      <c r="F298" s="131"/>
      <c r="G298" s="131"/>
      <c r="H298" s="131"/>
      <c r="I298" s="131"/>
      <c r="J298" s="131"/>
      <c r="K298" s="131"/>
      <c r="L298" s="131"/>
    </row>
    <row r="299" spans="1:12" ht="15.75" customHeight="1">
      <c r="A299" s="130"/>
      <c r="B299" s="130"/>
      <c r="C299" s="763"/>
      <c r="D299" s="131"/>
      <c r="E299" s="131"/>
      <c r="F299" s="131"/>
      <c r="G299" s="131"/>
      <c r="H299" s="131"/>
      <c r="I299" s="131"/>
      <c r="J299" s="131"/>
      <c r="K299" s="131"/>
      <c r="L299" s="131"/>
    </row>
    <row r="300" spans="1:12" ht="15.75" customHeight="1">
      <c r="A300" s="130"/>
      <c r="B300" s="130"/>
      <c r="C300" s="763"/>
      <c r="D300" s="131"/>
      <c r="E300" s="131"/>
      <c r="F300" s="131"/>
      <c r="G300" s="131"/>
      <c r="H300" s="131"/>
      <c r="I300" s="131"/>
      <c r="J300" s="131"/>
      <c r="K300" s="131"/>
      <c r="L300" s="131"/>
    </row>
    <row r="301" spans="1:12" ht="15.75" customHeight="1">
      <c r="A301" s="130"/>
      <c r="B301" s="130"/>
      <c r="C301" s="763"/>
      <c r="D301" s="131"/>
      <c r="E301" s="131"/>
      <c r="F301" s="131"/>
      <c r="G301" s="131"/>
      <c r="H301" s="131"/>
      <c r="I301" s="131"/>
      <c r="J301" s="131"/>
      <c r="K301" s="131"/>
      <c r="L301" s="131"/>
    </row>
    <row r="302" spans="1:12" ht="15.75" customHeight="1">
      <c r="A302" s="130"/>
      <c r="B302" s="130"/>
      <c r="C302" s="763"/>
      <c r="D302" s="131"/>
      <c r="E302" s="131"/>
      <c r="F302" s="131"/>
      <c r="G302" s="131"/>
      <c r="H302" s="131"/>
      <c r="I302" s="131"/>
      <c r="J302" s="131"/>
      <c r="K302" s="131"/>
      <c r="L302" s="131"/>
    </row>
    <row r="303" spans="1:12" ht="15.75" customHeight="1">
      <c r="A303" s="130"/>
      <c r="B303" s="130"/>
      <c r="C303" s="763"/>
      <c r="D303" s="131"/>
      <c r="E303" s="131"/>
      <c r="F303" s="131"/>
      <c r="G303" s="131"/>
      <c r="H303" s="131"/>
      <c r="I303" s="131"/>
      <c r="J303" s="131"/>
      <c r="K303" s="131"/>
      <c r="L303" s="131"/>
    </row>
    <row r="304" spans="1:12" ht="15.75" customHeight="1">
      <c r="A304" s="130"/>
      <c r="B304" s="130"/>
      <c r="C304" s="763"/>
      <c r="D304" s="131"/>
      <c r="E304" s="131"/>
      <c r="F304" s="131"/>
      <c r="G304" s="131"/>
      <c r="H304" s="131"/>
      <c r="I304" s="131"/>
      <c r="J304" s="131"/>
      <c r="K304" s="131"/>
      <c r="L304" s="131"/>
    </row>
    <row r="305" spans="1:12" ht="15.75" customHeight="1">
      <c r="A305" s="130"/>
      <c r="B305" s="130"/>
      <c r="C305" s="763"/>
      <c r="D305" s="131"/>
      <c r="E305" s="131"/>
      <c r="F305" s="131"/>
      <c r="G305" s="131"/>
      <c r="H305" s="131"/>
      <c r="I305" s="131"/>
      <c r="J305" s="131"/>
      <c r="K305" s="131"/>
      <c r="L305" s="131"/>
    </row>
    <row r="306" spans="1:12" ht="15.75" customHeight="1">
      <c r="A306" s="130"/>
      <c r="B306" s="130"/>
      <c r="C306" s="763"/>
      <c r="D306" s="131"/>
      <c r="E306" s="131"/>
      <c r="F306" s="131"/>
      <c r="G306" s="131"/>
      <c r="H306" s="131"/>
      <c r="I306" s="131"/>
      <c r="J306" s="131"/>
      <c r="K306" s="131"/>
      <c r="L306" s="131"/>
    </row>
    <row r="307" spans="1:12" ht="15.75" customHeight="1">
      <c r="A307" s="130"/>
      <c r="B307" s="130"/>
      <c r="C307" s="763"/>
      <c r="D307" s="131"/>
      <c r="E307" s="131"/>
      <c r="F307" s="131"/>
      <c r="G307" s="131"/>
      <c r="H307" s="131"/>
      <c r="I307" s="131"/>
      <c r="J307" s="131"/>
      <c r="K307" s="131"/>
      <c r="L307" s="131"/>
    </row>
    <row r="308" spans="1:12" ht="15.75" customHeight="1">
      <c r="A308" s="130"/>
      <c r="B308" s="130"/>
      <c r="C308" s="763"/>
      <c r="D308" s="131"/>
      <c r="E308" s="131"/>
      <c r="F308" s="131"/>
      <c r="G308" s="131"/>
      <c r="H308" s="131"/>
      <c r="I308" s="131"/>
      <c r="J308" s="131"/>
      <c r="K308" s="131"/>
      <c r="L308" s="131"/>
    </row>
    <row r="309" spans="1:12" ht="15.75" customHeight="1">
      <c r="A309" s="130"/>
      <c r="B309" s="130"/>
      <c r="C309" s="763"/>
      <c r="D309" s="131"/>
      <c r="E309" s="131"/>
      <c r="F309" s="131"/>
      <c r="G309" s="131"/>
      <c r="H309" s="131"/>
      <c r="I309" s="131"/>
      <c r="J309" s="131"/>
      <c r="K309" s="131"/>
      <c r="L309" s="131"/>
    </row>
    <row r="310" spans="1:12" ht="15.75" customHeight="1">
      <c r="A310" s="130"/>
      <c r="B310" s="130"/>
      <c r="C310" s="763"/>
      <c r="D310" s="131"/>
      <c r="E310" s="131"/>
      <c r="F310" s="131"/>
      <c r="G310" s="131"/>
      <c r="H310" s="131"/>
      <c r="I310" s="131"/>
      <c r="J310" s="131"/>
      <c r="K310" s="131"/>
      <c r="L310" s="131"/>
    </row>
    <row r="311" spans="1:12" ht="15.75" customHeight="1">
      <c r="A311" s="130"/>
      <c r="B311" s="130"/>
      <c r="C311" s="763"/>
      <c r="D311" s="131"/>
      <c r="E311" s="131"/>
      <c r="F311" s="131"/>
      <c r="G311" s="131"/>
      <c r="H311" s="131"/>
      <c r="I311" s="131"/>
      <c r="J311" s="131"/>
      <c r="K311" s="131"/>
      <c r="L311" s="131"/>
    </row>
    <row r="312" spans="1:12" ht="15.75" customHeight="1">
      <c r="A312" s="130"/>
      <c r="B312" s="130"/>
      <c r="C312" s="763"/>
      <c r="D312" s="131"/>
      <c r="E312" s="131"/>
      <c r="F312" s="131"/>
      <c r="G312" s="131"/>
      <c r="H312" s="131"/>
      <c r="I312" s="131"/>
      <c r="J312" s="131"/>
      <c r="K312" s="131"/>
      <c r="L312" s="131"/>
    </row>
    <row r="313" spans="1:12" ht="15.75" customHeight="1">
      <c r="A313" s="130"/>
      <c r="B313" s="130"/>
      <c r="C313" s="763"/>
      <c r="D313" s="131"/>
      <c r="E313" s="131"/>
      <c r="F313" s="131"/>
      <c r="G313" s="131"/>
      <c r="H313" s="131"/>
      <c r="I313" s="131"/>
      <c r="J313" s="131"/>
      <c r="K313" s="131"/>
      <c r="L313" s="131"/>
    </row>
    <row r="314" spans="1:12" ht="15.75" customHeight="1">
      <c r="A314" s="130"/>
      <c r="B314" s="130"/>
      <c r="C314" s="763"/>
      <c r="D314" s="131"/>
      <c r="E314" s="131"/>
      <c r="F314" s="131"/>
      <c r="G314" s="131"/>
      <c r="H314" s="131"/>
      <c r="I314" s="131"/>
      <c r="J314" s="131"/>
      <c r="K314" s="131"/>
      <c r="L314" s="131"/>
    </row>
    <row r="315" spans="1:12" ht="15.75" customHeight="1">
      <c r="A315" s="130"/>
      <c r="B315" s="130"/>
      <c r="C315" s="763"/>
      <c r="D315" s="131"/>
      <c r="E315" s="131"/>
      <c r="F315" s="131"/>
      <c r="G315" s="131"/>
      <c r="H315" s="131"/>
      <c r="I315" s="131"/>
      <c r="J315" s="131"/>
      <c r="K315" s="131"/>
      <c r="L315" s="131"/>
    </row>
    <row r="316" spans="1:12" ht="15.75" customHeight="1">
      <c r="A316" s="130"/>
      <c r="B316" s="130"/>
      <c r="C316" s="763"/>
      <c r="D316" s="131"/>
      <c r="E316" s="131"/>
      <c r="F316" s="131"/>
      <c r="G316" s="131"/>
      <c r="H316" s="131"/>
      <c r="I316" s="131"/>
      <c r="J316" s="131"/>
      <c r="K316" s="131"/>
      <c r="L316" s="131"/>
    </row>
    <row r="317" spans="1:12" ht="15.75" customHeight="1">
      <c r="A317" s="130"/>
      <c r="B317" s="130"/>
      <c r="C317" s="763"/>
      <c r="D317" s="131"/>
      <c r="E317" s="131"/>
      <c r="F317" s="131"/>
      <c r="G317" s="131"/>
      <c r="H317" s="131"/>
      <c r="I317" s="131"/>
      <c r="J317" s="131"/>
      <c r="K317" s="131"/>
      <c r="L317" s="131"/>
    </row>
    <row r="318" spans="1:12" ht="15.75" customHeight="1">
      <c r="A318" s="130"/>
      <c r="B318" s="130"/>
      <c r="C318" s="763"/>
      <c r="D318" s="131"/>
      <c r="E318" s="131"/>
      <c r="F318" s="131"/>
      <c r="G318" s="131"/>
      <c r="H318" s="131"/>
      <c r="I318" s="131"/>
      <c r="J318" s="131"/>
      <c r="K318" s="131"/>
      <c r="L318" s="131"/>
    </row>
    <row r="319" spans="1:12" ht="15.75" customHeight="1">
      <c r="A319" s="130"/>
      <c r="B319" s="130"/>
      <c r="C319" s="763"/>
      <c r="D319" s="131"/>
      <c r="E319" s="131"/>
      <c r="F319" s="131"/>
      <c r="G319" s="131"/>
      <c r="H319" s="131"/>
      <c r="I319" s="131"/>
      <c r="J319" s="131"/>
      <c r="K319" s="131"/>
      <c r="L319" s="131"/>
    </row>
    <row r="320" spans="1:12" ht="15.75" customHeight="1">
      <c r="A320" s="130"/>
      <c r="B320" s="130"/>
      <c r="C320" s="763"/>
      <c r="D320" s="131"/>
      <c r="E320" s="131"/>
      <c r="F320" s="131"/>
      <c r="G320" s="131"/>
      <c r="H320" s="131"/>
      <c r="I320" s="131"/>
      <c r="J320" s="131"/>
      <c r="K320" s="131"/>
      <c r="L320" s="131"/>
    </row>
    <row r="321" spans="1:12" ht="15.75" customHeight="1">
      <c r="A321" s="130"/>
      <c r="B321" s="130"/>
      <c r="C321" s="763"/>
      <c r="D321" s="131"/>
      <c r="E321" s="131"/>
      <c r="F321" s="131"/>
      <c r="G321" s="131"/>
      <c r="H321" s="131"/>
      <c r="I321" s="131"/>
      <c r="J321" s="131"/>
      <c r="K321" s="131"/>
      <c r="L321" s="131"/>
    </row>
    <row r="322" spans="1:12" ht="15.75" customHeight="1">
      <c r="A322" s="130"/>
      <c r="B322" s="130"/>
      <c r="C322" s="763"/>
      <c r="D322" s="131"/>
      <c r="E322" s="131"/>
      <c r="F322" s="131"/>
      <c r="G322" s="131"/>
      <c r="H322" s="131"/>
      <c r="I322" s="131"/>
      <c r="J322" s="131"/>
      <c r="K322" s="131"/>
      <c r="L322" s="131"/>
    </row>
    <row r="323" spans="1:12" ht="15.75" customHeight="1">
      <c r="A323" s="130"/>
      <c r="B323" s="130"/>
      <c r="C323" s="763"/>
      <c r="D323" s="131"/>
      <c r="E323" s="131"/>
      <c r="F323" s="131"/>
      <c r="G323" s="131"/>
      <c r="H323" s="131"/>
      <c r="I323" s="131"/>
      <c r="J323" s="131"/>
      <c r="K323" s="131"/>
      <c r="L323" s="131"/>
    </row>
    <row r="324" spans="1:12" ht="15.75" customHeight="1">
      <c r="A324" s="130"/>
      <c r="B324" s="130"/>
      <c r="C324" s="763"/>
      <c r="D324" s="131"/>
      <c r="E324" s="131"/>
      <c r="F324" s="131"/>
      <c r="G324" s="131"/>
      <c r="H324" s="131"/>
      <c r="I324" s="131"/>
      <c r="J324" s="131"/>
      <c r="K324" s="131"/>
      <c r="L324" s="131"/>
    </row>
    <row r="325" spans="1:12" ht="15.75" customHeight="1">
      <c r="A325" s="130"/>
      <c r="B325" s="130"/>
      <c r="C325" s="763"/>
      <c r="D325" s="131"/>
      <c r="E325" s="131"/>
      <c r="F325" s="131"/>
      <c r="G325" s="131"/>
      <c r="H325" s="131"/>
      <c r="I325" s="131"/>
      <c r="J325" s="131"/>
      <c r="K325" s="131"/>
      <c r="L325" s="131"/>
    </row>
    <row r="326" spans="1:12" ht="15.75" customHeight="1">
      <c r="A326" s="130"/>
      <c r="B326" s="130"/>
      <c r="C326" s="763"/>
      <c r="D326" s="131"/>
      <c r="E326" s="131"/>
      <c r="F326" s="131"/>
      <c r="G326" s="131"/>
      <c r="H326" s="131"/>
      <c r="I326" s="131"/>
      <c r="J326" s="131"/>
      <c r="K326" s="131"/>
      <c r="L326" s="131"/>
    </row>
    <row r="327" spans="1:12" ht="15.75" customHeight="1">
      <c r="A327" s="130"/>
      <c r="B327" s="130"/>
      <c r="C327" s="763"/>
      <c r="D327" s="131"/>
      <c r="E327" s="131"/>
      <c r="F327" s="131"/>
      <c r="G327" s="131"/>
      <c r="H327" s="131"/>
      <c r="I327" s="131"/>
      <c r="J327" s="131"/>
      <c r="K327" s="131"/>
      <c r="L327" s="131"/>
    </row>
    <row r="328" spans="1:12" ht="15.75" customHeight="1">
      <c r="A328" s="130"/>
      <c r="B328" s="130"/>
      <c r="C328" s="763"/>
      <c r="D328" s="131"/>
      <c r="E328" s="131"/>
      <c r="F328" s="131"/>
      <c r="G328" s="131"/>
      <c r="H328" s="131"/>
      <c r="I328" s="131"/>
      <c r="J328" s="131"/>
      <c r="K328" s="131"/>
      <c r="L328" s="131"/>
    </row>
    <row r="329" spans="1:12" ht="15.75" customHeight="1">
      <c r="A329" s="130"/>
      <c r="B329" s="130"/>
      <c r="C329" s="763"/>
      <c r="D329" s="131"/>
      <c r="E329" s="131"/>
      <c r="F329" s="131"/>
      <c r="G329" s="131"/>
      <c r="H329" s="131"/>
      <c r="I329" s="131"/>
      <c r="J329" s="131"/>
      <c r="K329" s="131"/>
      <c r="L329" s="131"/>
    </row>
    <row r="330" spans="1:12" ht="15.75" customHeight="1">
      <c r="A330" s="130"/>
      <c r="B330" s="130"/>
      <c r="C330" s="763"/>
      <c r="D330" s="131"/>
      <c r="E330" s="131"/>
      <c r="F330" s="131"/>
      <c r="G330" s="131"/>
      <c r="H330" s="131"/>
      <c r="I330" s="131"/>
      <c r="J330" s="131"/>
      <c r="K330" s="131"/>
      <c r="L330" s="131"/>
    </row>
    <row r="331" spans="1:12" ht="15.75" customHeight="1">
      <c r="A331" s="130"/>
      <c r="B331" s="130"/>
      <c r="C331" s="763"/>
      <c r="D331" s="131"/>
      <c r="E331" s="131"/>
      <c r="F331" s="131"/>
      <c r="G331" s="131"/>
      <c r="H331" s="131"/>
      <c r="I331" s="131"/>
      <c r="J331" s="131"/>
      <c r="K331" s="131"/>
      <c r="L331" s="131"/>
    </row>
    <row r="332" spans="1:12" ht="15.75" customHeight="1">
      <c r="A332" s="130"/>
      <c r="B332" s="130"/>
      <c r="C332" s="763"/>
      <c r="D332" s="131"/>
      <c r="E332" s="131"/>
      <c r="F332" s="131"/>
      <c r="G332" s="131"/>
      <c r="H332" s="131"/>
      <c r="I332" s="131"/>
      <c r="J332" s="131"/>
      <c r="K332" s="131"/>
      <c r="L332" s="131"/>
    </row>
    <row r="333" spans="1:12" ht="15.75" customHeight="1">
      <c r="A333" s="130"/>
      <c r="B333" s="130"/>
      <c r="C333" s="763"/>
      <c r="D333" s="131"/>
      <c r="E333" s="131"/>
      <c r="F333" s="131"/>
      <c r="G333" s="131"/>
      <c r="H333" s="131"/>
      <c r="I333" s="131"/>
      <c r="J333" s="131"/>
      <c r="K333" s="131"/>
      <c r="L333" s="131"/>
    </row>
    <row r="334" spans="1:12" ht="15.75" customHeight="1">
      <c r="A334" s="130"/>
      <c r="B334" s="130"/>
      <c r="C334" s="763"/>
      <c r="D334" s="131"/>
      <c r="E334" s="131"/>
      <c r="F334" s="131"/>
      <c r="G334" s="131"/>
      <c r="H334" s="131"/>
      <c r="I334" s="131"/>
      <c r="J334" s="131"/>
      <c r="K334" s="131"/>
      <c r="L334" s="131"/>
    </row>
    <row r="335" spans="1:12" ht="15.75" customHeight="1">
      <c r="A335" s="130"/>
      <c r="B335" s="130"/>
      <c r="C335" s="763"/>
      <c r="D335" s="131"/>
      <c r="E335" s="131"/>
      <c r="F335" s="131"/>
      <c r="G335" s="131"/>
      <c r="H335" s="131"/>
      <c r="I335" s="131"/>
      <c r="J335" s="131"/>
      <c r="K335" s="131"/>
      <c r="L335" s="131"/>
    </row>
    <row r="336" spans="1:12" ht="15.75" customHeight="1">
      <c r="A336" s="130"/>
      <c r="B336" s="130"/>
      <c r="C336" s="763"/>
      <c r="D336" s="131"/>
      <c r="E336" s="131"/>
      <c r="F336" s="131"/>
      <c r="G336" s="131"/>
      <c r="H336" s="131"/>
      <c r="I336" s="131"/>
      <c r="J336" s="131"/>
      <c r="K336" s="131"/>
      <c r="L336" s="131"/>
    </row>
    <row r="337" spans="1:12" ht="15.75" customHeight="1">
      <c r="A337" s="130"/>
      <c r="B337" s="130"/>
      <c r="C337" s="763"/>
      <c r="D337" s="131"/>
      <c r="E337" s="131"/>
      <c r="F337" s="131"/>
      <c r="G337" s="131"/>
      <c r="H337" s="131"/>
      <c r="I337" s="131"/>
      <c r="J337" s="131"/>
      <c r="K337" s="131"/>
      <c r="L337" s="131"/>
    </row>
    <row r="338" spans="1:12" ht="15.75" customHeight="1">
      <c r="A338" s="130"/>
      <c r="B338" s="130"/>
      <c r="C338" s="763"/>
      <c r="D338" s="131"/>
      <c r="E338" s="131"/>
      <c r="F338" s="131"/>
      <c r="G338" s="131"/>
      <c r="H338" s="131"/>
      <c r="I338" s="131"/>
      <c r="J338" s="131"/>
      <c r="K338" s="131"/>
      <c r="L338" s="131"/>
    </row>
    <row r="339" spans="1:12" ht="15.75" customHeight="1">
      <c r="A339" s="130"/>
      <c r="B339" s="130"/>
      <c r="C339" s="763"/>
      <c r="D339" s="131"/>
      <c r="E339" s="131"/>
      <c r="F339" s="131"/>
      <c r="G339" s="131"/>
      <c r="H339" s="131"/>
      <c r="I339" s="131"/>
      <c r="J339" s="131"/>
      <c r="K339" s="131"/>
      <c r="L339" s="131"/>
    </row>
    <row r="340" spans="1:12" ht="15.75" customHeight="1">
      <c r="A340" s="130"/>
      <c r="B340" s="130"/>
      <c r="C340" s="763"/>
      <c r="D340" s="131"/>
      <c r="E340" s="131"/>
      <c r="F340" s="131"/>
      <c r="G340" s="131"/>
      <c r="H340" s="131"/>
      <c r="I340" s="131"/>
      <c r="J340" s="131"/>
      <c r="K340" s="131"/>
      <c r="L340" s="131"/>
    </row>
    <row r="341" spans="1:12" ht="15.75" customHeight="1">
      <c r="A341" s="130"/>
      <c r="B341" s="130"/>
      <c r="C341" s="763"/>
      <c r="D341" s="131"/>
      <c r="E341" s="131"/>
      <c r="F341" s="131"/>
      <c r="G341" s="131"/>
      <c r="H341" s="131"/>
      <c r="I341" s="131"/>
      <c r="J341" s="131"/>
      <c r="K341" s="131"/>
      <c r="L341" s="131"/>
    </row>
    <row r="342" spans="1:12" ht="15.75" customHeight="1">
      <c r="A342" s="130"/>
      <c r="B342" s="130"/>
      <c r="C342" s="763"/>
      <c r="D342" s="131"/>
      <c r="E342" s="131"/>
      <c r="F342" s="131"/>
      <c r="G342" s="131"/>
      <c r="H342" s="131"/>
      <c r="I342" s="131"/>
      <c r="J342" s="131"/>
      <c r="K342" s="131"/>
      <c r="L342" s="131"/>
    </row>
    <row r="343" spans="1:12" ht="15.75" customHeight="1">
      <c r="A343" s="130"/>
      <c r="B343" s="130"/>
      <c r="C343" s="763"/>
      <c r="D343" s="131"/>
      <c r="E343" s="131"/>
      <c r="F343" s="131"/>
      <c r="G343" s="131"/>
      <c r="H343" s="131"/>
      <c r="I343" s="131"/>
      <c r="J343" s="131"/>
      <c r="K343" s="131"/>
      <c r="L343" s="131"/>
    </row>
    <row r="344" spans="1:12" ht="15.75" customHeight="1">
      <c r="A344" s="130"/>
      <c r="B344" s="130"/>
      <c r="C344" s="763"/>
      <c r="D344" s="131"/>
      <c r="E344" s="131"/>
      <c r="F344" s="131"/>
      <c r="G344" s="131"/>
      <c r="H344" s="131"/>
      <c r="I344" s="131"/>
      <c r="J344" s="131"/>
      <c r="K344" s="131"/>
      <c r="L344" s="131"/>
    </row>
    <row r="345" spans="1:12" ht="15.75" customHeight="1">
      <c r="A345" s="130"/>
      <c r="B345" s="130"/>
      <c r="C345" s="763"/>
      <c r="D345" s="131"/>
      <c r="E345" s="131"/>
      <c r="F345" s="131"/>
      <c r="G345" s="131"/>
      <c r="H345" s="131"/>
      <c r="I345" s="131"/>
      <c r="J345" s="131"/>
      <c r="K345" s="131"/>
      <c r="L345" s="131"/>
    </row>
    <row r="346" spans="1:12" ht="15.75" customHeight="1">
      <c r="A346" s="130"/>
      <c r="B346" s="130"/>
      <c r="C346" s="763"/>
      <c r="D346" s="131"/>
      <c r="E346" s="131"/>
      <c r="F346" s="131"/>
      <c r="G346" s="131"/>
      <c r="H346" s="131"/>
      <c r="I346" s="131"/>
      <c r="J346" s="131"/>
      <c r="K346" s="131"/>
      <c r="L346" s="131"/>
    </row>
    <row r="347" spans="1:12" ht="15.75" customHeight="1">
      <c r="A347" s="130"/>
      <c r="B347" s="130"/>
      <c r="C347" s="763"/>
      <c r="D347" s="131"/>
      <c r="E347" s="131"/>
      <c r="F347" s="131"/>
      <c r="G347" s="131"/>
      <c r="H347" s="131"/>
      <c r="I347" s="131"/>
      <c r="J347" s="131"/>
      <c r="K347" s="131"/>
      <c r="L347" s="131"/>
    </row>
    <row r="348" spans="1:12" ht="15.75" customHeight="1">
      <c r="A348" s="130"/>
      <c r="B348" s="130"/>
      <c r="C348" s="763"/>
      <c r="D348" s="131"/>
      <c r="E348" s="131"/>
      <c r="F348" s="131"/>
      <c r="G348" s="131"/>
      <c r="H348" s="131"/>
      <c r="I348" s="131"/>
      <c r="J348" s="131"/>
      <c r="K348" s="131"/>
      <c r="L348" s="131"/>
    </row>
    <row r="349" spans="1:12" ht="15.75" customHeight="1">
      <c r="A349" s="130"/>
      <c r="B349" s="130"/>
      <c r="C349" s="763"/>
      <c r="D349" s="131"/>
      <c r="E349" s="131"/>
      <c r="F349" s="131"/>
      <c r="G349" s="131"/>
      <c r="H349" s="131"/>
      <c r="I349" s="131"/>
      <c r="J349" s="131"/>
      <c r="K349" s="131"/>
      <c r="L349" s="131"/>
    </row>
    <row r="350" spans="1:12" ht="15.75" customHeight="1">
      <c r="A350" s="130"/>
      <c r="B350" s="130"/>
      <c r="C350" s="763"/>
      <c r="D350" s="131"/>
      <c r="E350" s="131"/>
      <c r="F350" s="131"/>
      <c r="G350" s="131"/>
      <c r="H350" s="131"/>
      <c r="I350" s="131"/>
      <c r="J350" s="131"/>
      <c r="K350" s="131"/>
      <c r="L350" s="131"/>
    </row>
    <row r="351" spans="1:12" ht="15.75" customHeight="1">
      <c r="A351" s="130"/>
      <c r="B351" s="130"/>
      <c r="C351" s="763"/>
      <c r="D351" s="131"/>
      <c r="E351" s="131"/>
      <c r="F351" s="131"/>
      <c r="G351" s="131"/>
      <c r="H351" s="131"/>
      <c r="I351" s="131"/>
      <c r="J351" s="131"/>
      <c r="K351" s="131"/>
      <c r="L351" s="131"/>
    </row>
    <row r="352" spans="1:12" ht="15.75" customHeight="1">
      <c r="A352" s="130"/>
      <c r="B352" s="130"/>
      <c r="C352" s="763"/>
      <c r="D352" s="131"/>
      <c r="E352" s="131"/>
      <c r="F352" s="131"/>
      <c r="G352" s="131"/>
      <c r="H352" s="131"/>
      <c r="I352" s="131"/>
      <c r="J352" s="131"/>
      <c r="K352" s="131"/>
      <c r="L352" s="131"/>
    </row>
    <row r="353" spans="1:12" ht="15.75" customHeight="1">
      <c r="A353" s="130"/>
      <c r="B353" s="130"/>
      <c r="C353" s="763"/>
      <c r="D353" s="131"/>
      <c r="E353" s="131"/>
      <c r="F353" s="131"/>
      <c r="G353" s="131"/>
      <c r="H353" s="131"/>
      <c r="I353" s="131"/>
      <c r="J353" s="131"/>
      <c r="K353" s="131"/>
      <c r="L353" s="131"/>
    </row>
    <row r="354" spans="1:12" ht="15.75" customHeight="1">
      <c r="A354" s="130"/>
      <c r="B354" s="130"/>
      <c r="C354" s="763"/>
      <c r="D354" s="131"/>
      <c r="E354" s="131"/>
      <c r="F354" s="131"/>
      <c r="G354" s="131"/>
      <c r="H354" s="131"/>
      <c r="I354" s="131"/>
      <c r="J354" s="131"/>
      <c r="K354" s="131"/>
      <c r="L354" s="131"/>
    </row>
    <row r="355" spans="1:12" ht="15.75" customHeight="1">
      <c r="A355" s="130"/>
      <c r="B355" s="130"/>
      <c r="C355" s="763"/>
      <c r="D355" s="131"/>
      <c r="E355" s="131"/>
      <c r="F355" s="131"/>
      <c r="G355" s="131"/>
      <c r="H355" s="131"/>
      <c r="I355" s="131"/>
      <c r="J355" s="131"/>
      <c r="K355" s="131"/>
      <c r="L355" s="131"/>
    </row>
    <row r="356" spans="1:12" ht="15.75" customHeight="1">
      <c r="A356" s="130"/>
      <c r="B356" s="130"/>
      <c r="C356" s="763"/>
      <c r="D356" s="131"/>
      <c r="E356" s="131"/>
      <c r="F356" s="131"/>
      <c r="G356" s="131"/>
      <c r="H356" s="131"/>
      <c r="I356" s="131"/>
      <c r="J356" s="131"/>
      <c r="K356" s="131"/>
      <c r="L356" s="131"/>
    </row>
    <row r="357" spans="1:12" ht="15.75" customHeight="1">
      <c r="A357" s="130"/>
      <c r="B357" s="130"/>
      <c r="C357" s="763"/>
      <c r="D357" s="131"/>
      <c r="E357" s="131"/>
      <c r="F357" s="131"/>
      <c r="G357" s="131"/>
      <c r="H357" s="131"/>
      <c r="I357" s="131"/>
      <c r="J357" s="131"/>
      <c r="K357" s="131"/>
      <c r="L357" s="131"/>
    </row>
    <row r="358" spans="1:12" ht="15.75" customHeight="1">
      <c r="A358" s="130"/>
      <c r="B358" s="130"/>
      <c r="C358" s="763"/>
      <c r="D358" s="131"/>
      <c r="E358" s="131"/>
      <c r="F358" s="131"/>
      <c r="G358" s="131"/>
      <c r="H358" s="131"/>
      <c r="I358" s="131"/>
      <c r="J358" s="131"/>
      <c r="K358" s="131"/>
      <c r="L358" s="131"/>
    </row>
    <row r="359" spans="1:12" ht="15.75" customHeight="1">
      <c r="A359" s="130"/>
      <c r="B359" s="130"/>
      <c r="C359" s="763"/>
      <c r="D359" s="131"/>
      <c r="E359" s="131"/>
      <c r="F359" s="131"/>
      <c r="G359" s="131"/>
      <c r="H359" s="131"/>
      <c r="I359" s="131"/>
      <c r="J359" s="131"/>
      <c r="K359" s="131"/>
      <c r="L359" s="131"/>
    </row>
    <row r="360" spans="1:12" ht="15.75" customHeight="1">
      <c r="A360" s="130"/>
      <c r="B360" s="130"/>
      <c r="C360" s="763"/>
      <c r="D360" s="131"/>
      <c r="E360" s="131"/>
      <c r="F360" s="131"/>
      <c r="G360" s="131"/>
      <c r="H360" s="131"/>
      <c r="I360" s="131"/>
      <c r="J360" s="131"/>
      <c r="K360" s="131"/>
      <c r="L360" s="131"/>
    </row>
    <row r="361" spans="1:12" ht="15.75" customHeight="1">
      <c r="A361" s="130"/>
      <c r="B361" s="130"/>
      <c r="C361" s="763"/>
      <c r="D361" s="131"/>
      <c r="E361" s="131"/>
      <c r="F361" s="131"/>
      <c r="G361" s="131"/>
      <c r="H361" s="131"/>
      <c r="I361" s="131"/>
      <c r="J361" s="131"/>
      <c r="K361" s="131"/>
      <c r="L361" s="131"/>
    </row>
    <row r="362" spans="1:12" ht="15.75" customHeight="1">
      <c r="A362" s="130"/>
      <c r="B362" s="130"/>
      <c r="C362" s="763"/>
      <c r="D362" s="131"/>
      <c r="E362" s="131"/>
      <c r="F362" s="131"/>
      <c r="G362" s="131"/>
      <c r="H362" s="131"/>
      <c r="I362" s="131"/>
      <c r="J362" s="131"/>
      <c r="K362" s="131"/>
      <c r="L362" s="131"/>
    </row>
    <row r="363" spans="1:12" ht="15.75" customHeight="1">
      <c r="A363" s="130"/>
      <c r="B363" s="130"/>
      <c r="C363" s="763"/>
      <c r="D363" s="131"/>
      <c r="E363" s="131"/>
      <c r="F363" s="131"/>
      <c r="G363" s="131"/>
      <c r="H363" s="131"/>
      <c r="I363" s="131"/>
      <c r="J363" s="131"/>
      <c r="K363" s="131"/>
      <c r="L363" s="131"/>
    </row>
    <row r="364" spans="1:12" ht="15.75" customHeight="1">
      <c r="A364" s="130"/>
      <c r="B364" s="130"/>
      <c r="C364" s="763"/>
      <c r="D364" s="131"/>
      <c r="E364" s="131"/>
      <c r="F364" s="131"/>
      <c r="G364" s="131"/>
      <c r="H364" s="131"/>
      <c r="I364" s="131"/>
      <c r="J364" s="131"/>
      <c r="K364" s="131"/>
      <c r="L364" s="131"/>
    </row>
    <row r="365" spans="1:12" ht="15.75" customHeight="1">
      <c r="A365" s="130"/>
      <c r="B365" s="130"/>
      <c r="C365" s="763"/>
      <c r="D365" s="131"/>
      <c r="E365" s="131"/>
      <c r="F365" s="131"/>
      <c r="G365" s="131"/>
      <c r="H365" s="131"/>
      <c r="I365" s="131"/>
      <c r="J365" s="131"/>
      <c r="K365" s="131"/>
      <c r="L365" s="131"/>
    </row>
    <row r="366" spans="1:12" ht="15.75" customHeight="1">
      <c r="A366" s="130"/>
      <c r="B366" s="130"/>
      <c r="C366" s="763"/>
      <c r="D366" s="131"/>
      <c r="E366" s="131"/>
      <c r="F366" s="131"/>
      <c r="G366" s="131"/>
      <c r="H366" s="131"/>
      <c r="I366" s="131"/>
      <c r="J366" s="131"/>
      <c r="K366" s="131"/>
      <c r="L366" s="131"/>
    </row>
    <row r="367" spans="1:12" ht="15.75" customHeight="1">
      <c r="A367" s="130"/>
      <c r="B367" s="130"/>
      <c r="C367" s="763"/>
      <c r="D367" s="131"/>
      <c r="E367" s="131"/>
      <c r="F367" s="131"/>
      <c r="G367" s="131"/>
      <c r="H367" s="131"/>
      <c r="I367" s="131"/>
      <c r="J367" s="131"/>
      <c r="K367" s="131"/>
      <c r="L367" s="131"/>
    </row>
    <row r="368" spans="1:12" ht="15.75" customHeight="1">
      <c r="A368" s="130"/>
      <c r="B368" s="130"/>
      <c r="C368" s="763"/>
      <c r="D368" s="131"/>
      <c r="E368" s="131"/>
      <c r="F368" s="131"/>
      <c r="G368" s="131"/>
      <c r="H368" s="131"/>
      <c r="I368" s="131"/>
      <c r="J368" s="131"/>
      <c r="K368" s="131"/>
      <c r="L368" s="131"/>
    </row>
    <row r="369" spans="1:12" ht="15.75" customHeight="1">
      <c r="A369" s="130"/>
      <c r="B369" s="130"/>
      <c r="C369" s="763"/>
      <c r="D369" s="131"/>
      <c r="E369" s="131"/>
      <c r="F369" s="131"/>
      <c r="G369" s="131"/>
      <c r="H369" s="131"/>
      <c r="I369" s="131"/>
      <c r="J369" s="131"/>
      <c r="K369" s="131"/>
      <c r="L369" s="131"/>
    </row>
    <row r="370" spans="1:12" ht="15.75" customHeight="1">
      <c r="A370" s="130"/>
      <c r="B370" s="130"/>
      <c r="C370" s="763"/>
      <c r="D370" s="131"/>
      <c r="E370" s="131"/>
      <c r="F370" s="131"/>
      <c r="G370" s="131"/>
      <c r="H370" s="131"/>
      <c r="I370" s="131"/>
      <c r="J370" s="131"/>
      <c r="K370" s="131"/>
      <c r="L370" s="131"/>
    </row>
    <row r="371" spans="1:12" ht="15.75" customHeight="1">
      <c r="A371" s="130"/>
      <c r="B371" s="130"/>
      <c r="C371" s="763"/>
      <c r="D371" s="131"/>
      <c r="E371" s="131"/>
      <c r="F371" s="131"/>
      <c r="G371" s="131"/>
      <c r="H371" s="131"/>
      <c r="I371" s="131"/>
      <c r="J371" s="131"/>
      <c r="K371" s="131"/>
      <c r="L371" s="131"/>
    </row>
    <row r="372" spans="1:12" ht="15.75" customHeight="1">
      <c r="A372" s="130"/>
      <c r="B372" s="130"/>
      <c r="C372" s="763"/>
      <c r="D372" s="131"/>
      <c r="E372" s="131"/>
      <c r="F372" s="131"/>
      <c r="G372" s="131"/>
      <c r="H372" s="131"/>
      <c r="I372" s="131"/>
      <c r="J372" s="131"/>
      <c r="K372" s="131"/>
      <c r="L372" s="131"/>
    </row>
    <row r="373" spans="1:12" ht="15.75" customHeight="1">
      <c r="A373" s="130"/>
      <c r="B373" s="130"/>
      <c r="C373" s="763"/>
      <c r="D373" s="131"/>
      <c r="E373" s="131"/>
      <c r="F373" s="131"/>
      <c r="G373" s="131"/>
      <c r="H373" s="131"/>
      <c r="I373" s="131"/>
      <c r="J373" s="131"/>
      <c r="K373" s="131"/>
      <c r="L373" s="131"/>
    </row>
    <row r="374" spans="1:12" ht="15.75" customHeight="1">
      <c r="A374" s="130"/>
      <c r="B374" s="130"/>
      <c r="C374" s="763"/>
      <c r="D374" s="131"/>
      <c r="E374" s="131"/>
      <c r="F374" s="131"/>
      <c r="G374" s="131"/>
      <c r="H374" s="131"/>
      <c r="I374" s="131"/>
      <c r="J374" s="131"/>
      <c r="K374" s="131"/>
      <c r="L374" s="131"/>
    </row>
    <row r="375" spans="1:12" ht="15.75" customHeight="1">
      <c r="A375" s="130"/>
      <c r="B375" s="130"/>
      <c r="C375" s="763"/>
      <c r="D375" s="131"/>
      <c r="E375" s="131"/>
      <c r="F375" s="131"/>
      <c r="G375" s="131"/>
      <c r="H375" s="131"/>
      <c r="I375" s="131"/>
      <c r="J375" s="131"/>
      <c r="K375" s="131"/>
      <c r="L375" s="131"/>
    </row>
    <row r="376" spans="1:12" ht="15.75" customHeight="1">
      <c r="A376" s="130"/>
      <c r="B376" s="130"/>
      <c r="C376" s="763"/>
      <c r="D376" s="131"/>
      <c r="E376" s="131"/>
      <c r="F376" s="131"/>
      <c r="G376" s="131"/>
      <c r="H376" s="131"/>
      <c r="I376" s="131"/>
      <c r="J376" s="131"/>
      <c r="K376" s="131"/>
      <c r="L376" s="131"/>
    </row>
    <row r="377" spans="1:12" ht="15.75" customHeight="1">
      <c r="A377" s="130"/>
      <c r="B377" s="130"/>
      <c r="C377" s="763"/>
      <c r="D377" s="131"/>
      <c r="E377" s="131"/>
      <c r="F377" s="131"/>
      <c r="G377" s="131"/>
      <c r="H377" s="131"/>
      <c r="I377" s="131"/>
      <c r="J377" s="131"/>
      <c r="K377" s="131"/>
      <c r="L377" s="131"/>
    </row>
    <row r="378" spans="1:12" ht="15.75" customHeight="1">
      <c r="A378" s="130"/>
      <c r="B378" s="130"/>
      <c r="C378" s="763"/>
      <c r="D378" s="131"/>
      <c r="E378" s="131"/>
      <c r="F378" s="131"/>
      <c r="G378" s="131"/>
      <c r="H378" s="131"/>
      <c r="I378" s="131"/>
      <c r="J378" s="131"/>
      <c r="K378" s="131"/>
      <c r="L378" s="131"/>
    </row>
    <row r="379" spans="1:12" ht="15.75" customHeight="1">
      <c r="A379" s="130"/>
      <c r="B379" s="130"/>
      <c r="C379" s="763"/>
      <c r="D379" s="131"/>
      <c r="E379" s="131"/>
      <c r="F379" s="131"/>
      <c r="G379" s="131"/>
      <c r="H379" s="131"/>
      <c r="I379" s="131"/>
      <c r="J379" s="131"/>
      <c r="K379" s="131"/>
      <c r="L379" s="131"/>
    </row>
    <row r="380" spans="1:12" ht="15.75" customHeight="1">
      <c r="A380" s="130"/>
      <c r="B380" s="130"/>
      <c r="C380" s="763"/>
      <c r="D380" s="131"/>
      <c r="E380" s="131"/>
      <c r="F380" s="131"/>
      <c r="G380" s="131"/>
      <c r="H380" s="131"/>
      <c r="I380" s="131"/>
      <c r="J380" s="131"/>
      <c r="K380" s="131"/>
      <c r="L380" s="131"/>
    </row>
    <row r="381" spans="1:12" ht="15.75" customHeight="1">
      <c r="A381" s="130"/>
      <c r="B381" s="130"/>
      <c r="C381" s="763"/>
      <c r="D381" s="131"/>
      <c r="E381" s="131"/>
      <c r="F381" s="131"/>
      <c r="G381" s="131"/>
      <c r="H381" s="131"/>
      <c r="I381" s="131"/>
      <c r="J381" s="131"/>
      <c r="K381" s="131"/>
      <c r="L381" s="131"/>
    </row>
    <row r="382" spans="1:12" ht="15.75" customHeight="1">
      <c r="A382" s="130"/>
      <c r="B382" s="130"/>
      <c r="C382" s="763"/>
      <c r="D382" s="131"/>
      <c r="E382" s="131"/>
      <c r="F382" s="131"/>
      <c r="G382" s="131"/>
      <c r="H382" s="131"/>
      <c r="I382" s="131"/>
      <c r="J382" s="131"/>
      <c r="K382" s="131"/>
      <c r="L382" s="131"/>
    </row>
    <row r="383" spans="1:12" ht="15.75" customHeight="1">
      <c r="A383" s="130"/>
      <c r="B383" s="130"/>
      <c r="C383" s="763"/>
      <c r="D383" s="131"/>
      <c r="E383" s="131"/>
      <c r="F383" s="131"/>
      <c r="G383" s="131"/>
      <c r="H383" s="131"/>
      <c r="I383" s="131"/>
      <c r="J383" s="131"/>
      <c r="K383" s="131"/>
      <c r="L383" s="131"/>
    </row>
    <row r="384" spans="1:12" ht="15.75" customHeight="1">
      <c r="A384" s="130"/>
      <c r="B384" s="130"/>
      <c r="C384" s="763"/>
      <c r="D384" s="131"/>
      <c r="E384" s="131"/>
      <c r="F384" s="131"/>
      <c r="G384" s="131"/>
      <c r="H384" s="131"/>
      <c r="I384" s="131"/>
      <c r="J384" s="131"/>
      <c r="K384" s="131"/>
      <c r="L384" s="131"/>
    </row>
    <row r="385" spans="1:12" ht="15.75" customHeight="1">
      <c r="A385" s="130"/>
      <c r="B385" s="130"/>
      <c r="C385" s="763"/>
      <c r="D385" s="131"/>
      <c r="E385" s="131"/>
      <c r="F385" s="131"/>
      <c r="G385" s="131"/>
      <c r="H385" s="131"/>
      <c r="I385" s="131"/>
      <c r="J385" s="131"/>
      <c r="K385" s="131"/>
      <c r="L385" s="131"/>
    </row>
    <row r="386" spans="1:12" ht="15.75" customHeight="1">
      <c r="A386" s="130"/>
      <c r="B386" s="130"/>
      <c r="C386" s="763"/>
      <c r="D386" s="131"/>
      <c r="E386" s="131"/>
      <c r="F386" s="131"/>
      <c r="G386" s="131"/>
      <c r="H386" s="131"/>
      <c r="I386" s="131"/>
      <c r="J386" s="131"/>
      <c r="K386" s="131"/>
      <c r="L386" s="131"/>
    </row>
    <row r="387" spans="1:12" ht="15.75" customHeight="1">
      <c r="A387" s="130"/>
      <c r="B387" s="130"/>
      <c r="C387" s="763"/>
      <c r="D387" s="131"/>
      <c r="E387" s="131"/>
      <c r="F387" s="131"/>
      <c r="G387" s="131"/>
      <c r="H387" s="131"/>
      <c r="I387" s="131"/>
      <c r="J387" s="131"/>
      <c r="K387" s="131"/>
      <c r="L387" s="131"/>
    </row>
    <row r="388" spans="1:12" ht="15.75" customHeight="1">
      <c r="A388" s="130"/>
      <c r="B388" s="130"/>
      <c r="C388" s="763"/>
      <c r="D388" s="131"/>
      <c r="E388" s="131"/>
      <c r="F388" s="131"/>
      <c r="G388" s="131"/>
      <c r="H388" s="131"/>
      <c r="I388" s="131"/>
      <c r="J388" s="131"/>
      <c r="K388" s="131"/>
      <c r="L388" s="131"/>
    </row>
    <row r="389" spans="1:12" ht="15.75" customHeight="1">
      <c r="A389" s="130"/>
      <c r="B389" s="130"/>
      <c r="C389" s="763"/>
      <c r="D389" s="131"/>
      <c r="E389" s="131"/>
      <c r="F389" s="131"/>
      <c r="G389" s="131"/>
      <c r="H389" s="131"/>
      <c r="I389" s="131"/>
      <c r="J389" s="131"/>
      <c r="K389" s="131"/>
      <c r="L389" s="131"/>
    </row>
    <row r="390" spans="1:12" ht="15.75" customHeight="1">
      <c r="A390" s="130"/>
      <c r="B390" s="130"/>
      <c r="C390" s="763"/>
      <c r="D390" s="131"/>
      <c r="E390" s="131"/>
      <c r="F390" s="131"/>
      <c r="G390" s="131"/>
      <c r="H390" s="131"/>
      <c r="I390" s="131"/>
      <c r="J390" s="131"/>
      <c r="K390" s="131"/>
      <c r="L390" s="131"/>
    </row>
    <row r="391" spans="1:12" ht="15.75" customHeight="1">
      <c r="A391" s="130"/>
      <c r="B391" s="130"/>
      <c r="C391" s="763"/>
      <c r="D391" s="131"/>
      <c r="E391" s="131"/>
      <c r="F391" s="131"/>
      <c r="G391" s="131"/>
      <c r="H391" s="131"/>
      <c r="I391" s="131"/>
      <c r="J391" s="131"/>
      <c r="K391" s="131"/>
      <c r="L391" s="131"/>
    </row>
    <row r="392" spans="1:12" ht="15.75" customHeight="1">
      <c r="A392" s="130"/>
      <c r="B392" s="130"/>
      <c r="C392" s="763"/>
      <c r="D392" s="131"/>
      <c r="E392" s="131"/>
      <c r="F392" s="131"/>
      <c r="G392" s="131"/>
      <c r="H392" s="131"/>
      <c r="I392" s="131"/>
      <c r="J392" s="131"/>
      <c r="K392" s="131"/>
      <c r="L392" s="131"/>
    </row>
    <row r="393" spans="1:12" ht="15.75" customHeight="1">
      <c r="A393" s="130"/>
      <c r="B393" s="130"/>
      <c r="C393" s="763"/>
      <c r="D393" s="131"/>
      <c r="E393" s="131"/>
      <c r="F393" s="131"/>
      <c r="G393" s="131"/>
      <c r="H393" s="131"/>
      <c r="I393" s="131"/>
      <c r="J393" s="131"/>
      <c r="K393" s="131"/>
      <c r="L393" s="131"/>
    </row>
    <row r="394" spans="1:12" ht="15.75" customHeight="1">
      <c r="A394" s="130"/>
      <c r="B394" s="130"/>
      <c r="C394" s="763"/>
      <c r="D394" s="131"/>
      <c r="E394" s="131"/>
      <c r="F394" s="131"/>
      <c r="G394" s="131"/>
      <c r="H394" s="131"/>
      <c r="I394" s="131"/>
      <c r="J394" s="131"/>
      <c r="K394" s="131"/>
      <c r="L394" s="131"/>
    </row>
    <row r="395" spans="1:12" ht="15.75" customHeight="1">
      <c r="A395" s="130"/>
      <c r="B395" s="130"/>
      <c r="C395" s="763"/>
      <c r="D395" s="131"/>
      <c r="E395" s="131"/>
      <c r="F395" s="131"/>
      <c r="G395" s="131"/>
      <c r="H395" s="131"/>
      <c r="I395" s="131"/>
      <c r="J395" s="131"/>
      <c r="K395" s="131"/>
      <c r="L395" s="131"/>
    </row>
    <row r="396" spans="1:12" ht="15.75" customHeight="1">
      <c r="A396" s="130"/>
      <c r="B396" s="130"/>
      <c r="C396" s="763"/>
      <c r="D396" s="131"/>
      <c r="E396" s="131"/>
      <c r="F396" s="131"/>
      <c r="G396" s="131"/>
      <c r="H396" s="131"/>
      <c r="I396" s="131"/>
      <c r="J396" s="131"/>
      <c r="K396" s="131"/>
      <c r="L396" s="131"/>
    </row>
    <row r="397" spans="1:12" ht="15.75" customHeight="1">
      <c r="A397" s="130"/>
      <c r="B397" s="130"/>
      <c r="C397" s="763"/>
      <c r="D397" s="131"/>
      <c r="E397" s="131"/>
      <c r="F397" s="131"/>
      <c r="G397" s="131"/>
      <c r="H397" s="131"/>
      <c r="I397" s="131"/>
      <c r="J397" s="131"/>
      <c r="K397" s="131"/>
      <c r="L397" s="131"/>
    </row>
    <row r="398" spans="1:12" ht="15.75" customHeight="1">
      <c r="A398" s="130"/>
      <c r="B398" s="130"/>
      <c r="C398" s="763"/>
      <c r="D398" s="131"/>
      <c r="E398" s="131"/>
      <c r="F398" s="131"/>
      <c r="G398" s="131"/>
      <c r="H398" s="131"/>
      <c r="I398" s="131"/>
      <c r="J398" s="131"/>
      <c r="K398" s="131"/>
      <c r="L398" s="131"/>
    </row>
    <row r="399" spans="1:12" ht="15.75" customHeight="1">
      <c r="A399" s="130"/>
      <c r="B399" s="130"/>
      <c r="C399" s="763"/>
      <c r="D399" s="131"/>
      <c r="E399" s="131"/>
      <c r="F399" s="131"/>
      <c r="G399" s="131"/>
      <c r="H399" s="131"/>
      <c r="I399" s="131"/>
      <c r="J399" s="131"/>
      <c r="K399" s="131"/>
      <c r="L399" s="131"/>
    </row>
    <row r="400" spans="1:12" ht="15.75" customHeight="1">
      <c r="A400" s="130"/>
      <c r="B400" s="130"/>
      <c r="C400" s="763"/>
      <c r="D400" s="131"/>
      <c r="E400" s="131"/>
      <c r="F400" s="131"/>
      <c r="G400" s="131"/>
      <c r="H400" s="131"/>
      <c r="I400" s="131"/>
      <c r="J400" s="131"/>
      <c r="K400" s="131"/>
      <c r="L400" s="131"/>
    </row>
    <row r="401" spans="1:12" ht="15.75" customHeight="1">
      <c r="A401" s="130"/>
      <c r="B401" s="130"/>
      <c r="C401" s="763"/>
      <c r="D401" s="131"/>
      <c r="E401" s="131"/>
      <c r="F401" s="131"/>
      <c r="G401" s="131"/>
      <c r="H401" s="131"/>
      <c r="I401" s="131"/>
      <c r="J401" s="131"/>
      <c r="K401" s="131"/>
      <c r="L401" s="131"/>
    </row>
    <row r="402" spans="1:12" ht="15.75" customHeight="1">
      <c r="A402" s="130"/>
      <c r="B402" s="130"/>
      <c r="C402" s="763"/>
      <c r="D402" s="131"/>
      <c r="E402" s="131"/>
      <c r="F402" s="131"/>
      <c r="G402" s="131"/>
      <c r="H402" s="131"/>
      <c r="I402" s="131"/>
      <c r="J402" s="131"/>
      <c r="K402" s="131"/>
      <c r="L402" s="131"/>
    </row>
    <row r="403" spans="1:12" ht="15.75" customHeight="1">
      <c r="A403" s="130"/>
      <c r="B403" s="130"/>
      <c r="C403" s="763"/>
      <c r="D403" s="131"/>
      <c r="E403" s="131"/>
      <c r="F403" s="131"/>
      <c r="G403" s="131"/>
      <c r="H403" s="131"/>
      <c r="I403" s="131"/>
      <c r="J403" s="131"/>
      <c r="K403" s="131"/>
      <c r="L403" s="131"/>
    </row>
    <row r="404" spans="1:12" ht="15.75" customHeight="1">
      <c r="A404" s="130"/>
      <c r="B404" s="130"/>
      <c r="C404" s="763"/>
      <c r="D404" s="131"/>
      <c r="E404" s="131"/>
      <c r="F404" s="131"/>
      <c r="G404" s="131"/>
      <c r="H404" s="131"/>
      <c r="I404" s="131"/>
      <c r="J404" s="131"/>
      <c r="K404" s="131"/>
      <c r="L404" s="131"/>
    </row>
    <row r="405" spans="1:12" ht="15.75" customHeight="1">
      <c r="A405" s="130"/>
      <c r="B405" s="130"/>
      <c r="C405" s="763"/>
      <c r="D405" s="131"/>
      <c r="E405" s="131"/>
      <c r="F405" s="131"/>
      <c r="G405" s="131"/>
      <c r="H405" s="131"/>
      <c r="I405" s="131"/>
      <c r="J405" s="131"/>
      <c r="K405" s="131"/>
      <c r="L405" s="131"/>
    </row>
    <row r="406" spans="1:12" ht="15.75" customHeight="1">
      <c r="A406" s="130"/>
      <c r="B406" s="130"/>
      <c r="C406" s="763"/>
      <c r="D406" s="131"/>
      <c r="E406" s="131"/>
      <c r="F406" s="131"/>
      <c r="G406" s="131"/>
      <c r="H406" s="131"/>
      <c r="I406" s="131"/>
      <c r="J406" s="131"/>
      <c r="K406" s="131"/>
      <c r="L406" s="131"/>
    </row>
    <row r="407" spans="1:12" ht="15.75" customHeight="1">
      <c r="A407" s="130"/>
      <c r="B407" s="130"/>
      <c r="C407" s="763"/>
      <c r="D407" s="131"/>
      <c r="E407" s="131"/>
      <c r="F407" s="131"/>
      <c r="G407" s="131"/>
      <c r="H407" s="131"/>
      <c r="I407" s="131"/>
      <c r="J407" s="131"/>
      <c r="K407" s="131"/>
      <c r="L407" s="131"/>
    </row>
    <row r="408" spans="1:12" ht="15.75" customHeight="1">
      <c r="A408" s="130"/>
      <c r="B408" s="130"/>
      <c r="C408" s="763"/>
      <c r="D408" s="131"/>
      <c r="E408" s="131"/>
      <c r="F408" s="131"/>
      <c r="G408" s="131"/>
      <c r="H408" s="131"/>
      <c r="I408" s="131"/>
      <c r="J408" s="131"/>
      <c r="K408" s="131"/>
      <c r="L408" s="131"/>
    </row>
    <row r="409" spans="1:12" ht="15.75" customHeight="1">
      <c r="A409" s="130"/>
      <c r="B409" s="130"/>
      <c r="C409" s="763"/>
      <c r="D409" s="131"/>
      <c r="E409" s="131"/>
      <c r="F409" s="131"/>
      <c r="G409" s="131"/>
      <c r="H409" s="131"/>
      <c r="I409" s="131"/>
      <c r="J409" s="131"/>
      <c r="K409" s="131"/>
      <c r="L409" s="131"/>
    </row>
    <row r="410" spans="1:12" ht="15.75" customHeight="1">
      <c r="A410" s="130"/>
      <c r="B410" s="130"/>
      <c r="C410" s="763"/>
      <c r="D410" s="131"/>
      <c r="E410" s="131"/>
      <c r="F410" s="131"/>
      <c r="G410" s="131"/>
      <c r="H410" s="131"/>
      <c r="I410" s="131"/>
      <c r="J410" s="131"/>
      <c r="K410" s="131"/>
      <c r="L410" s="131"/>
    </row>
    <row r="411" spans="1:12" ht="15.75" customHeight="1">
      <c r="A411" s="130"/>
      <c r="B411" s="130"/>
      <c r="C411" s="763"/>
      <c r="D411" s="131"/>
      <c r="E411" s="131"/>
      <c r="F411" s="131"/>
      <c r="G411" s="131"/>
      <c r="H411" s="131"/>
      <c r="I411" s="131"/>
      <c r="J411" s="131"/>
      <c r="K411" s="131"/>
      <c r="L411" s="131"/>
    </row>
    <row r="412" spans="1:12" ht="15.75" customHeight="1">
      <c r="A412" s="130"/>
      <c r="B412" s="130"/>
      <c r="C412" s="763"/>
      <c r="D412" s="131"/>
      <c r="E412" s="131"/>
      <c r="F412" s="131"/>
      <c r="G412" s="131"/>
      <c r="H412" s="131"/>
      <c r="I412" s="131"/>
      <c r="J412" s="131"/>
      <c r="K412" s="131"/>
      <c r="L412" s="131"/>
    </row>
    <row r="413" spans="1:12" ht="15.75" customHeight="1">
      <c r="A413" s="130"/>
      <c r="B413" s="130"/>
      <c r="C413" s="763"/>
      <c r="D413" s="131"/>
      <c r="E413" s="131"/>
      <c r="F413" s="131"/>
      <c r="G413" s="131"/>
      <c r="H413" s="131"/>
      <c r="I413" s="131"/>
      <c r="J413" s="131"/>
      <c r="K413" s="131"/>
      <c r="L413" s="131"/>
    </row>
    <row r="414" spans="1:12" ht="15.75" customHeight="1">
      <c r="A414" s="130"/>
      <c r="B414" s="130"/>
      <c r="C414" s="763"/>
      <c r="D414" s="131"/>
      <c r="E414" s="131"/>
      <c r="F414" s="131"/>
      <c r="G414" s="131"/>
      <c r="H414" s="131"/>
      <c r="I414" s="131"/>
      <c r="J414" s="131"/>
      <c r="K414" s="131"/>
      <c r="L414" s="131"/>
    </row>
    <row r="415" spans="1:12" ht="15.75" customHeight="1">
      <c r="A415" s="130"/>
      <c r="B415" s="130"/>
      <c r="C415" s="763"/>
      <c r="D415" s="131"/>
      <c r="E415" s="131"/>
      <c r="F415" s="131"/>
      <c r="G415" s="131"/>
      <c r="H415" s="131"/>
      <c r="I415" s="131"/>
      <c r="J415" s="131"/>
      <c r="K415" s="131"/>
      <c r="L415" s="131"/>
    </row>
    <row r="416" spans="1:12" ht="15.75" customHeight="1">
      <c r="A416" s="130"/>
      <c r="B416" s="130"/>
      <c r="C416" s="763"/>
      <c r="D416" s="131"/>
      <c r="E416" s="131"/>
      <c r="F416" s="131"/>
      <c r="G416" s="131"/>
      <c r="H416" s="131"/>
      <c r="I416" s="131"/>
      <c r="J416" s="131"/>
      <c r="K416" s="131"/>
      <c r="L416" s="131"/>
    </row>
    <row r="417" spans="1:12" ht="15.75" customHeight="1">
      <c r="A417" s="130"/>
      <c r="B417" s="130"/>
      <c r="C417" s="763"/>
      <c r="D417" s="131"/>
      <c r="E417" s="131"/>
      <c r="F417" s="131"/>
      <c r="G417" s="131"/>
      <c r="H417" s="131"/>
      <c r="I417" s="131"/>
      <c r="J417" s="131"/>
      <c r="K417" s="131"/>
      <c r="L417" s="131"/>
    </row>
    <row r="418" spans="1:12" ht="15.75" customHeight="1">
      <c r="A418" s="130"/>
      <c r="B418" s="130"/>
      <c r="C418" s="763"/>
      <c r="D418" s="131"/>
      <c r="E418" s="131"/>
      <c r="F418" s="131"/>
      <c r="G418" s="131"/>
      <c r="H418" s="131"/>
      <c r="I418" s="131"/>
      <c r="J418" s="131"/>
      <c r="K418" s="131"/>
      <c r="L418" s="131"/>
    </row>
    <row r="419" spans="1:12" ht="15.75" customHeight="1">
      <c r="A419" s="130"/>
      <c r="B419" s="130"/>
      <c r="C419" s="763"/>
      <c r="D419" s="131"/>
      <c r="E419" s="131"/>
      <c r="F419" s="131"/>
      <c r="G419" s="131"/>
      <c r="H419" s="131"/>
      <c r="I419" s="131"/>
      <c r="J419" s="131"/>
      <c r="K419" s="131"/>
      <c r="L419" s="131"/>
    </row>
    <row r="420" spans="1:12" ht="15.75" customHeight="1">
      <c r="A420" s="130"/>
      <c r="B420" s="130"/>
      <c r="C420" s="763"/>
      <c r="D420" s="131"/>
      <c r="E420" s="131"/>
      <c r="F420" s="131"/>
      <c r="G420" s="131"/>
      <c r="H420" s="131"/>
      <c r="I420" s="131"/>
      <c r="J420" s="131"/>
      <c r="K420" s="131"/>
      <c r="L420" s="131"/>
    </row>
    <row r="421" spans="1:12" ht="15.75" customHeight="1">
      <c r="A421" s="130"/>
      <c r="B421" s="130"/>
      <c r="C421" s="763"/>
      <c r="D421" s="131"/>
      <c r="E421" s="131"/>
      <c r="F421" s="131"/>
      <c r="G421" s="131"/>
      <c r="H421" s="131"/>
      <c r="I421" s="131"/>
      <c r="J421" s="131"/>
      <c r="K421" s="131"/>
      <c r="L421" s="131"/>
    </row>
    <row r="422" spans="1:12" ht="15.75" customHeight="1">
      <c r="A422" s="130"/>
      <c r="B422" s="130"/>
      <c r="C422" s="763"/>
      <c r="D422" s="131"/>
      <c r="E422" s="131"/>
      <c r="F422" s="131"/>
      <c r="G422" s="131"/>
      <c r="H422" s="131"/>
      <c r="I422" s="131"/>
      <c r="J422" s="131"/>
      <c r="K422" s="131"/>
      <c r="L422" s="131"/>
    </row>
    <row r="423" spans="1:12" ht="15.75" customHeight="1">
      <c r="A423" s="130"/>
      <c r="B423" s="130"/>
      <c r="C423" s="763"/>
      <c r="D423" s="131"/>
      <c r="E423" s="131"/>
      <c r="F423" s="131"/>
      <c r="G423" s="131"/>
      <c r="H423" s="131"/>
      <c r="I423" s="131"/>
      <c r="J423" s="131"/>
      <c r="K423" s="131"/>
      <c r="L423" s="131"/>
    </row>
    <row r="424" spans="1:12" ht="15.75" customHeight="1">
      <c r="A424" s="130"/>
      <c r="B424" s="130"/>
      <c r="C424" s="763"/>
      <c r="D424" s="131"/>
      <c r="E424" s="131"/>
      <c r="F424" s="131"/>
      <c r="G424" s="131"/>
      <c r="H424" s="131"/>
      <c r="I424" s="131"/>
      <c r="J424" s="131"/>
      <c r="K424" s="131"/>
      <c r="L424" s="131"/>
    </row>
    <row r="425" spans="1:12" ht="15.75" customHeight="1">
      <c r="A425" s="130"/>
      <c r="B425" s="130"/>
      <c r="C425" s="763"/>
      <c r="D425" s="131"/>
      <c r="E425" s="131"/>
      <c r="F425" s="131"/>
      <c r="G425" s="131"/>
      <c r="H425" s="131"/>
      <c r="I425" s="131"/>
      <c r="J425" s="131"/>
      <c r="K425" s="131"/>
      <c r="L425" s="131"/>
    </row>
    <row r="426" spans="1:12" ht="15.75" customHeight="1">
      <c r="A426" s="130"/>
      <c r="B426" s="130"/>
      <c r="C426" s="763"/>
      <c r="D426" s="131"/>
      <c r="E426" s="131"/>
      <c r="F426" s="131"/>
      <c r="G426" s="131"/>
      <c r="H426" s="131"/>
      <c r="I426" s="131"/>
      <c r="J426" s="131"/>
      <c r="K426" s="131"/>
      <c r="L426" s="131"/>
    </row>
    <row r="427" spans="1:12" ht="15.75" customHeight="1">
      <c r="A427" s="130"/>
      <c r="B427" s="130"/>
      <c r="C427" s="763"/>
      <c r="D427" s="131"/>
      <c r="E427" s="131"/>
      <c r="F427" s="131"/>
      <c r="G427" s="131"/>
      <c r="H427" s="131"/>
      <c r="I427" s="131"/>
      <c r="J427" s="131"/>
      <c r="K427" s="131"/>
      <c r="L427" s="131"/>
    </row>
    <row r="428" spans="1:12" ht="15.75" customHeight="1">
      <c r="A428" s="130"/>
      <c r="B428" s="130"/>
      <c r="C428" s="763"/>
      <c r="D428" s="131"/>
      <c r="E428" s="131"/>
      <c r="F428" s="131"/>
      <c r="G428" s="131"/>
      <c r="H428" s="131"/>
      <c r="I428" s="131"/>
      <c r="J428" s="131"/>
      <c r="K428" s="131"/>
      <c r="L428" s="131"/>
    </row>
    <row r="429" spans="1:12" ht="15.75" customHeight="1">
      <c r="A429" s="130"/>
      <c r="B429" s="130"/>
      <c r="C429" s="763"/>
      <c r="D429" s="131"/>
      <c r="E429" s="131"/>
      <c r="F429" s="131"/>
      <c r="G429" s="131"/>
      <c r="H429" s="131"/>
      <c r="I429" s="131"/>
      <c r="J429" s="131"/>
      <c r="K429" s="131"/>
      <c r="L429" s="131"/>
    </row>
    <row r="430" spans="1:12" ht="15.75" customHeight="1">
      <c r="A430" s="130"/>
      <c r="B430" s="130"/>
      <c r="C430" s="763"/>
      <c r="D430" s="131"/>
      <c r="E430" s="131"/>
      <c r="F430" s="131"/>
      <c r="G430" s="131"/>
      <c r="H430" s="131"/>
      <c r="I430" s="131"/>
      <c r="J430" s="131"/>
      <c r="K430" s="131"/>
      <c r="L430" s="131"/>
    </row>
    <row r="431" spans="1:12" ht="15.75" customHeight="1">
      <c r="A431" s="130"/>
      <c r="B431" s="130"/>
      <c r="C431" s="763"/>
      <c r="D431" s="131"/>
      <c r="E431" s="131"/>
      <c r="F431" s="131"/>
      <c r="G431" s="131"/>
      <c r="H431" s="131"/>
      <c r="I431" s="131"/>
      <c r="J431" s="131"/>
      <c r="K431" s="131"/>
      <c r="L431" s="131"/>
    </row>
    <row r="432" spans="1:12" ht="15.75" customHeight="1">
      <c r="A432" s="130"/>
      <c r="B432" s="130"/>
      <c r="C432" s="763"/>
      <c r="D432" s="131"/>
      <c r="E432" s="131"/>
      <c r="F432" s="131"/>
      <c r="G432" s="131"/>
      <c r="H432" s="131"/>
      <c r="I432" s="131"/>
      <c r="J432" s="131"/>
      <c r="K432" s="131"/>
      <c r="L432" s="131"/>
    </row>
    <row r="433" spans="1:12" ht="15.75" customHeight="1">
      <c r="A433" s="130"/>
      <c r="B433" s="130"/>
      <c r="C433" s="763"/>
      <c r="D433" s="131"/>
      <c r="E433" s="131"/>
      <c r="F433" s="131"/>
      <c r="G433" s="131"/>
      <c r="H433" s="131"/>
      <c r="I433" s="131"/>
      <c r="J433" s="131"/>
      <c r="K433" s="131"/>
      <c r="L433" s="131"/>
    </row>
    <row r="434" spans="1:12" ht="15.75" customHeight="1">
      <c r="A434" s="130"/>
      <c r="B434" s="130"/>
      <c r="C434" s="763"/>
      <c r="D434" s="131"/>
      <c r="E434" s="131"/>
      <c r="F434" s="131"/>
      <c r="G434" s="131"/>
      <c r="H434" s="131"/>
      <c r="I434" s="131"/>
      <c r="J434" s="131"/>
      <c r="K434" s="131"/>
      <c r="L434" s="131"/>
    </row>
    <row r="435" spans="1:12" ht="15.75" customHeight="1">
      <c r="A435" s="130"/>
      <c r="B435" s="130"/>
      <c r="C435" s="763"/>
      <c r="D435" s="131"/>
      <c r="E435" s="131"/>
      <c r="F435" s="131"/>
      <c r="G435" s="131"/>
      <c r="H435" s="131"/>
      <c r="I435" s="131"/>
      <c r="J435" s="131"/>
      <c r="K435" s="131"/>
      <c r="L435" s="131"/>
    </row>
    <row r="436" spans="1:12" ht="15.75" customHeight="1">
      <c r="A436" s="130"/>
      <c r="B436" s="130"/>
      <c r="C436" s="763"/>
      <c r="D436" s="131"/>
      <c r="E436" s="131"/>
      <c r="F436" s="131"/>
      <c r="G436" s="131"/>
      <c r="H436" s="131"/>
      <c r="I436" s="131"/>
      <c r="J436" s="131"/>
      <c r="K436" s="131"/>
      <c r="L436" s="131"/>
    </row>
    <row r="437" spans="1:12" ht="15.75" customHeight="1">
      <c r="A437" s="130"/>
      <c r="B437" s="130"/>
      <c r="C437" s="763"/>
      <c r="D437" s="131"/>
      <c r="E437" s="131"/>
      <c r="F437" s="131"/>
      <c r="G437" s="131"/>
      <c r="H437" s="131"/>
      <c r="I437" s="131"/>
      <c r="J437" s="131"/>
      <c r="K437" s="131"/>
      <c r="L437" s="131"/>
    </row>
    <row r="438" spans="1:12" ht="15.75" customHeight="1">
      <c r="A438" s="130"/>
      <c r="B438" s="130"/>
      <c r="C438" s="763"/>
      <c r="D438" s="131"/>
      <c r="E438" s="131"/>
      <c r="F438" s="131"/>
      <c r="G438" s="131"/>
      <c r="H438" s="131"/>
      <c r="I438" s="131"/>
      <c r="J438" s="131"/>
      <c r="K438" s="131"/>
      <c r="L438" s="131"/>
    </row>
    <row r="439" spans="1:12" ht="15.75" customHeight="1">
      <c r="A439" s="130"/>
      <c r="B439" s="130"/>
      <c r="C439" s="763"/>
      <c r="D439" s="131"/>
      <c r="E439" s="131"/>
      <c r="F439" s="131"/>
      <c r="G439" s="131"/>
      <c r="H439" s="131"/>
      <c r="I439" s="131"/>
      <c r="J439" s="131"/>
      <c r="K439" s="131"/>
      <c r="L439" s="131"/>
    </row>
    <row r="440" spans="1:12" ht="15.75" customHeight="1">
      <c r="A440" s="130"/>
      <c r="B440" s="130"/>
      <c r="C440" s="763"/>
      <c r="D440" s="131"/>
      <c r="E440" s="131"/>
      <c r="F440" s="131"/>
      <c r="G440" s="131"/>
      <c r="H440" s="131"/>
      <c r="I440" s="131"/>
      <c r="J440" s="131"/>
      <c r="K440" s="131"/>
      <c r="L440" s="131"/>
    </row>
    <row r="441" spans="1:12" ht="15.75" customHeight="1">
      <c r="A441" s="130"/>
      <c r="B441" s="130"/>
      <c r="C441" s="763"/>
      <c r="D441" s="131"/>
      <c r="E441" s="131"/>
      <c r="F441" s="131"/>
      <c r="G441" s="131"/>
      <c r="H441" s="131"/>
      <c r="I441" s="131"/>
      <c r="J441" s="131"/>
      <c r="K441" s="131"/>
      <c r="L441" s="131"/>
    </row>
    <row r="442" spans="1:12" ht="15.75" customHeight="1">
      <c r="A442" s="130"/>
      <c r="B442" s="130"/>
      <c r="C442" s="763"/>
      <c r="D442" s="131"/>
      <c r="E442" s="131"/>
      <c r="F442" s="131"/>
      <c r="G442" s="131"/>
      <c r="H442" s="131"/>
      <c r="I442" s="131"/>
      <c r="J442" s="131"/>
      <c r="K442" s="131"/>
      <c r="L442" s="131"/>
    </row>
    <row r="443" spans="1:12" ht="15.75" customHeight="1">
      <c r="A443" s="130"/>
      <c r="B443" s="130"/>
      <c r="C443" s="763"/>
      <c r="D443" s="131"/>
      <c r="E443" s="131"/>
      <c r="F443" s="131"/>
      <c r="G443" s="131"/>
      <c r="H443" s="131"/>
      <c r="I443" s="131"/>
      <c r="J443" s="131"/>
      <c r="K443" s="131"/>
      <c r="L443" s="131"/>
    </row>
    <row r="444" spans="1:12" ht="15.75" customHeight="1">
      <c r="A444" s="130"/>
      <c r="B444" s="130"/>
      <c r="C444" s="763"/>
      <c r="D444" s="131"/>
      <c r="E444" s="131"/>
      <c r="F444" s="131"/>
      <c r="G444" s="131"/>
      <c r="H444" s="131"/>
      <c r="I444" s="131"/>
      <c r="J444" s="131"/>
      <c r="K444" s="131"/>
      <c r="L444" s="131"/>
    </row>
    <row r="445" spans="1:12" ht="15.75" customHeight="1">
      <c r="A445" s="130"/>
      <c r="B445" s="130"/>
      <c r="C445" s="763"/>
      <c r="D445" s="131"/>
      <c r="E445" s="131"/>
      <c r="F445" s="131"/>
      <c r="G445" s="131"/>
      <c r="H445" s="131"/>
      <c r="I445" s="131"/>
      <c r="J445" s="131"/>
      <c r="K445" s="131"/>
      <c r="L445" s="131"/>
    </row>
    <row r="446" spans="1:12" ht="15.75" customHeight="1">
      <c r="A446" s="130"/>
      <c r="B446" s="130"/>
      <c r="C446" s="763"/>
      <c r="D446" s="131"/>
      <c r="E446" s="131"/>
      <c r="F446" s="131"/>
      <c r="G446" s="131"/>
      <c r="H446" s="131"/>
      <c r="I446" s="131"/>
      <c r="J446" s="131"/>
      <c r="K446" s="131"/>
      <c r="L446" s="131"/>
    </row>
    <row r="447" spans="1:12" ht="15.75" customHeight="1">
      <c r="A447" s="130"/>
      <c r="B447" s="130"/>
      <c r="C447" s="763"/>
      <c r="D447" s="131"/>
      <c r="E447" s="131"/>
      <c r="F447" s="131"/>
      <c r="G447" s="131"/>
      <c r="H447" s="131"/>
      <c r="I447" s="131"/>
      <c r="J447" s="131"/>
      <c r="K447" s="131"/>
      <c r="L447" s="131"/>
    </row>
    <row r="448" spans="1:12" ht="15.75" customHeight="1">
      <c r="A448" s="130"/>
      <c r="B448" s="130"/>
      <c r="C448" s="763"/>
      <c r="D448" s="131"/>
      <c r="E448" s="131"/>
      <c r="F448" s="131"/>
      <c r="G448" s="131"/>
      <c r="H448" s="131"/>
      <c r="I448" s="131"/>
      <c r="J448" s="131"/>
      <c r="K448" s="131"/>
      <c r="L448" s="131"/>
    </row>
    <row r="449" spans="1:12" ht="15.75" customHeight="1">
      <c r="A449" s="130"/>
      <c r="B449" s="130"/>
      <c r="C449" s="763"/>
      <c r="D449" s="131"/>
      <c r="E449" s="131"/>
      <c r="F449" s="131"/>
      <c r="G449" s="131"/>
      <c r="H449" s="131"/>
      <c r="I449" s="131"/>
      <c r="J449" s="131"/>
      <c r="K449" s="131"/>
      <c r="L449" s="131"/>
    </row>
    <row r="450" spans="1:12" ht="15.75" customHeight="1">
      <c r="A450" s="130"/>
      <c r="B450" s="130"/>
      <c r="C450" s="763"/>
      <c r="D450" s="131"/>
      <c r="E450" s="131"/>
      <c r="F450" s="131"/>
      <c r="G450" s="131"/>
      <c r="H450" s="131"/>
      <c r="I450" s="131"/>
      <c r="J450" s="131"/>
      <c r="K450" s="131"/>
      <c r="L450" s="131"/>
    </row>
    <row r="451" spans="1:12" ht="15.75" customHeight="1">
      <c r="A451" s="130"/>
      <c r="B451" s="130"/>
      <c r="C451" s="763"/>
      <c r="D451" s="131"/>
      <c r="E451" s="131"/>
      <c r="F451" s="131"/>
      <c r="G451" s="131"/>
      <c r="H451" s="131"/>
      <c r="I451" s="131"/>
      <c r="J451" s="131"/>
      <c r="K451" s="131"/>
      <c r="L451" s="131"/>
    </row>
    <row r="452" spans="1:12" ht="15.75" customHeight="1">
      <c r="A452" s="130"/>
      <c r="B452" s="130"/>
      <c r="C452" s="763"/>
      <c r="D452" s="131"/>
      <c r="E452" s="131"/>
      <c r="F452" s="131"/>
      <c r="G452" s="131"/>
      <c r="H452" s="131"/>
      <c r="I452" s="131"/>
      <c r="J452" s="131"/>
      <c r="K452" s="131"/>
      <c r="L452" s="131"/>
    </row>
    <row r="453" spans="1:12" ht="15.75" customHeight="1">
      <c r="A453" s="130"/>
      <c r="B453" s="130"/>
      <c r="C453" s="763"/>
      <c r="D453" s="131"/>
      <c r="E453" s="131"/>
      <c r="F453" s="131"/>
      <c r="G453" s="131"/>
      <c r="H453" s="131"/>
      <c r="I453" s="131"/>
      <c r="J453" s="131"/>
      <c r="K453" s="131"/>
      <c r="L453" s="131"/>
    </row>
    <row r="454" spans="1:12" ht="15.75" customHeight="1">
      <c r="A454" s="130"/>
      <c r="B454" s="130"/>
      <c r="C454" s="763"/>
      <c r="D454" s="131"/>
      <c r="E454" s="131"/>
      <c r="F454" s="131"/>
      <c r="G454" s="131"/>
      <c r="H454" s="131"/>
      <c r="I454" s="131"/>
      <c r="J454" s="131"/>
      <c r="K454" s="131"/>
      <c r="L454" s="131"/>
    </row>
    <row r="455" spans="1:12" ht="15.75" customHeight="1">
      <c r="A455" s="130"/>
      <c r="B455" s="130"/>
      <c r="C455" s="763"/>
      <c r="D455" s="131"/>
      <c r="E455" s="131"/>
      <c r="F455" s="131"/>
      <c r="G455" s="131"/>
      <c r="H455" s="131"/>
      <c r="I455" s="131"/>
      <c r="J455" s="131"/>
      <c r="K455" s="131"/>
      <c r="L455" s="131"/>
    </row>
    <row r="456" spans="1:12" ht="15.75" customHeight="1">
      <c r="A456" s="130"/>
      <c r="B456" s="130"/>
      <c r="C456" s="763"/>
      <c r="D456" s="131"/>
      <c r="E456" s="131"/>
      <c r="F456" s="131"/>
      <c r="G456" s="131"/>
      <c r="H456" s="131"/>
      <c r="I456" s="131"/>
      <c r="J456" s="131"/>
      <c r="K456" s="131"/>
      <c r="L456" s="131"/>
    </row>
    <row r="457" spans="1:12" ht="15.75" customHeight="1">
      <c r="A457" s="130"/>
      <c r="B457" s="130"/>
      <c r="C457" s="763"/>
      <c r="D457" s="131"/>
      <c r="E457" s="131"/>
      <c r="F457" s="131"/>
      <c r="G457" s="131"/>
      <c r="H457" s="131"/>
      <c r="I457" s="131"/>
      <c r="J457" s="131"/>
      <c r="K457" s="131"/>
      <c r="L457" s="131"/>
    </row>
    <row r="458" spans="1:12" ht="15.75" customHeight="1">
      <c r="A458" s="130"/>
      <c r="B458" s="130"/>
      <c r="C458" s="763"/>
      <c r="D458" s="131"/>
      <c r="E458" s="131"/>
      <c r="F458" s="131"/>
      <c r="G458" s="131"/>
      <c r="H458" s="131"/>
      <c r="I458" s="131"/>
      <c r="J458" s="131"/>
      <c r="K458" s="131"/>
      <c r="L458" s="131"/>
    </row>
    <row r="459" spans="1:12" ht="15.75" customHeight="1">
      <c r="A459" s="130"/>
      <c r="B459" s="130"/>
      <c r="C459" s="763"/>
      <c r="D459" s="131"/>
      <c r="E459" s="131"/>
      <c r="F459" s="131"/>
      <c r="G459" s="131"/>
      <c r="H459" s="131"/>
      <c r="I459" s="131"/>
      <c r="J459" s="131"/>
      <c r="K459" s="131"/>
      <c r="L459" s="131"/>
    </row>
    <row r="460" spans="1:12" ht="15.75" customHeight="1">
      <c r="A460" s="130"/>
      <c r="B460" s="130"/>
      <c r="C460" s="763"/>
      <c r="D460" s="131"/>
      <c r="E460" s="131"/>
      <c r="F460" s="131"/>
      <c r="G460" s="131"/>
      <c r="H460" s="131"/>
      <c r="I460" s="131"/>
      <c r="J460" s="131"/>
      <c r="K460" s="131"/>
      <c r="L460" s="131"/>
    </row>
    <row r="461" spans="1:12" ht="15.75" customHeight="1">
      <c r="A461" s="130"/>
      <c r="B461" s="130"/>
      <c r="C461" s="763"/>
      <c r="D461" s="131"/>
      <c r="E461" s="131"/>
      <c r="F461" s="131"/>
      <c r="G461" s="131"/>
      <c r="H461" s="131"/>
      <c r="I461" s="131"/>
      <c r="J461" s="131"/>
      <c r="K461" s="131"/>
      <c r="L461" s="131"/>
    </row>
    <row r="462" spans="1:12" ht="15.75" customHeight="1">
      <c r="A462" s="130"/>
      <c r="B462" s="130"/>
      <c r="C462" s="763"/>
      <c r="D462" s="131"/>
      <c r="E462" s="131"/>
      <c r="F462" s="131"/>
      <c r="G462" s="131"/>
      <c r="H462" s="131"/>
      <c r="I462" s="131"/>
      <c r="J462" s="131"/>
      <c r="K462" s="131"/>
      <c r="L462" s="131"/>
    </row>
    <row r="463" spans="1:12" ht="15.75" customHeight="1">
      <c r="A463" s="130"/>
      <c r="B463" s="130"/>
      <c r="C463" s="763"/>
      <c r="D463" s="131"/>
      <c r="E463" s="131"/>
      <c r="F463" s="131"/>
      <c r="G463" s="131"/>
      <c r="H463" s="131"/>
      <c r="I463" s="131"/>
      <c r="J463" s="131"/>
      <c r="K463" s="131"/>
      <c r="L463" s="131"/>
    </row>
    <row r="464" spans="1:12" ht="15.75" customHeight="1">
      <c r="A464" s="130"/>
      <c r="B464" s="130"/>
      <c r="C464" s="763"/>
      <c r="D464" s="131"/>
      <c r="E464" s="131"/>
      <c r="F464" s="131"/>
      <c r="G464" s="131"/>
      <c r="H464" s="131"/>
      <c r="I464" s="131"/>
      <c r="J464" s="131"/>
      <c r="K464" s="131"/>
      <c r="L464" s="131"/>
    </row>
    <row r="465" spans="1:12" ht="15.75" customHeight="1">
      <c r="A465" s="130"/>
      <c r="B465" s="130"/>
      <c r="C465" s="763"/>
      <c r="D465" s="131"/>
      <c r="E465" s="131"/>
      <c r="F465" s="131"/>
      <c r="G465" s="131"/>
      <c r="H465" s="131"/>
      <c r="I465" s="131"/>
      <c r="J465" s="131"/>
      <c r="K465" s="131"/>
      <c r="L465" s="131"/>
    </row>
    <row r="466" spans="1:12" ht="15.75" customHeight="1">
      <c r="A466" s="130"/>
      <c r="B466" s="130"/>
      <c r="C466" s="763"/>
      <c r="D466" s="131"/>
      <c r="E466" s="131"/>
      <c r="F466" s="131"/>
      <c r="G466" s="131"/>
      <c r="H466" s="131"/>
      <c r="I466" s="131"/>
      <c r="J466" s="131"/>
      <c r="K466" s="131"/>
      <c r="L466" s="131"/>
    </row>
    <row r="467" spans="1:12" ht="15.75" customHeight="1">
      <c r="A467" s="130"/>
      <c r="B467" s="130"/>
      <c r="C467" s="763"/>
      <c r="D467" s="131"/>
      <c r="E467" s="131"/>
      <c r="F467" s="131"/>
      <c r="G467" s="131"/>
      <c r="H467" s="131"/>
      <c r="I467" s="131"/>
      <c r="J467" s="131"/>
      <c r="K467" s="131"/>
      <c r="L467" s="131"/>
    </row>
    <row r="468" spans="1:12" ht="15.75" customHeight="1">
      <c r="A468" s="130"/>
      <c r="B468" s="130"/>
      <c r="C468" s="763"/>
      <c r="D468" s="131"/>
      <c r="E468" s="131"/>
      <c r="F468" s="131"/>
      <c r="G468" s="131"/>
      <c r="H468" s="131"/>
      <c r="I468" s="131"/>
      <c r="J468" s="131"/>
      <c r="K468" s="131"/>
      <c r="L468" s="131"/>
    </row>
    <row r="469" spans="1:12" ht="15.75" customHeight="1">
      <c r="A469" s="130"/>
      <c r="B469" s="130"/>
      <c r="C469" s="763"/>
      <c r="D469" s="131"/>
      <c r="E469" s="131"/>
      <c r="F469" s="131"/>
      <c r="G469" s="131"/>
      <c r="H469" s="131"/>
      <c r="I469" s="131"/>
      <c r="J469" s="131"/>
      <c r="K469" s="131"/>
      <c r="L469" s="131"/>
    </row>
    <row r="470" spans="1:12" ht="15.75" customHeight="1">
      <c r="A470" s="130"/>
      <c r="B470" s="130"/>
      <c r="C470" s="763"/>
      <c r="D470" s="131"/>
      <c r="E470" s="131"/>
      <c r="F470" s="131"/>
      <c r="G470" s="131"/>
      <c r="H470" s="131"/>
      <c r="I470" s="131"/>
      <c r="J470" s="131"/>
      <c r="K470" s="131"/>
      <c r="L470" s="131"/>
    </row>
    <row r="471" spans="1:12" ht="15.75" customHeight="1">
      <c r="A471" s="130"/>
      <c r="B471" s="130"/>
      <c r="C471" s="763"/>
      <c r="D471" s="131"/>
      <c r="E471" s="131"/>
      <c r="F471" s="131"/>
      <c r="G471" s="131"/>
      <c r="H471" s="131"/>
      <c r="I471" s="131"/>
      <c r="J471" s="131"/>
      <c r="K471" s="131"/>
      <c r="L471" s="131"/>
    </row>
    <row r="472" spans="1:12" ht="15.75" customHeight="1">
      <c r="A472" s="130"/>
      <c r="B472" s="130"/>
      <c r="C472" s="763"/>
      <c r="D472" s="131"/>
      <c r="E472" s="131"/>
      <c r="F472" s="131"/>
      <c r="G472" s="131"/>
      <c r="H472" s="131"/>
      <c r="I472" s="131"/>
      <c r="J472" s="131"/>
      <c r="K472" s="131"/>
      <c r="L472" s="131"/>
    </row>
    <row r="473" spans="1:12" ht="15.75" customHeight="1">
      <c r="A473" s="130"/>
      <c r="B473" s="130"/>
      <c r="C473" s="763"/>
      <c r="D473" s="131"/>
      <c r="E473" s="131"/>
      <c r="F473" s="131"/>
      <c r="G473" s="131"/>
      <c r="H473" s="131"/>
      <c r="I473" s="131"/>
      <c r="J473" s="131"/>
      <c r="K473" s="131"/>
      <c r="L473" s="131"/>
    </row>
    <row r="474" spans="1:12" ht="15.75" customHeight="1">
      <c r="A474" s="130"/>
      <c r="B474" s="130"/>
      <c r="C474" s="763"/>
      <c r="D474" s="131"/>
      <c r="E474" s="131"/>
      <c r="F474" s="131"/>
      <c r="G474" s="131"/>
      <c r="H474" s="131"/>
      <c r="I474" s="131"/>
      <c r="J474" s="131"/>
      <c r="K474" s="131"/>
      <c r="L474" s="131"/>
    </row>
    <row r="475" spans="1:12" ht="15.75" customHeight="1">
      <c r="A475" s="130"/>
      <c r="B475" s="130"/>
      <c r="C475" s="763"/>
      <c r="D475" s="131"/>
      <c r="E475" s="131"/>
      <c r="F475" s="131"/>
      <c r="G475" s="131"/>
      <c r="H475" s="131"/>
      <c r="I475" s="131"/>
      <c r="J475" s="131"/>
      <c r="K475" s="131"/>
      <c r="L475" s="131"/>
    </row>
    <row r="476" spans="1:12" ht="15.75" customHeight="1">
      <c r="A476" s="130"/>
      <c r="B476" s="130"/>
      <c r="C476" s="763"/>
      <c r="D476" s="131"/>
      <c r="E476" s="131"/>
      <c r="F476" s="131"/>
      <c r="G476" s="131"/>
      <c r="H476" s="131"/>
      <c r="I476" s="131"/>
      <c r="J476" s="131"/>
      <c r="K476" s="131"/>
      <c r="L476" s="131"/>
    </row>
    <row r="477" spans="1:12" ht="15.75" customHeight="1">
      <c r="A477" s="130"/>
      <c r="B477" s="130"/>
      <c r="C477" s="763"/>
      <c r="D477" s="131"/>
      <c r="E477" s="131"/>
      <c r="F477" s="131"/>
      <c r="G477" s="131"/>
      <c r="H477" s="131"/>
      <c r="I477" s="131"/>
      <c r="J477" s="131"/>
      <c r="K477" s="131"/>
      <c r="L477" s="131"/>
    </row>
    <row r="478" spans="1:12" ht="15.75" customHeight="1">
      <c r="A478" s="130"/>
      <c r="B478" s="130"/>
      <c r="C478" s="763"/>
      <c r="D478" s="131"/>
      <c r="E478" s="131"/>
      <c r="F478" s="131"/>
      <c r="G478" s="131"/>
      <c r="H478" s="131"/>
      <c r="I478" s="131"/>
      <c r="J478" s="131"/>
      <c r="K478" s="131"/>
      <c r="L478" s="131"/>
    </row>
    <row r="479" spans="1:12" ht="15.75" customHeight="1">
      <c r="A479" s="130"/>
      <c r="B479" s="130"/>
      <c r="C479" s="763"/>
      <c r="D479" s="131"/>
      <c r="E479" s="131"/>
      <c r="F479" s="131"/>
      <c r="G479" s="131"/>
      <c r="H479" s="131"/>
      <c r="I479" s="131"/>
      <c r="J479" s="131"/>
      <c r="K479" s="131"/>
      <c r="L479" s="131"/>
    </row>
    <row r="480" spans="1:12" ht="15.75" customHeight="1">
      <c r="A480" s="130"/>
      <c r="B480" s="130"/>
      <c r="C480" s="763"/>
      <c r="D480" s="131"/>
      <c r="E480" s="131"/>
      <c r="F480" s="131"/>
      <c r="G480" s="131"/>
      <c r="H480" s="131"/>
      <c r="I480" s="131"/>
      <c r="J480" s="131"/>
      <c r="K480" s="131"/>
      <c r="L480" s="131"/>
    </row>
    <row r="481" spans="1:12" ht="15.75" customHeight="1">
      <c r="A481" s="130"/>
      <c r="B481" s="130"/>
      <c r="C481" s="763"/>
      <c r="D481" s="131"/>
      <c r="E481" s="131"/>
      <c r="F481" s="131"/>
      <c r="G481" s="131"/>
      <c r="H481" s="131"/>
      <c r="I481" s="131"/>
      <c r="J481" s="131"/>
      <c r="K481" s="131"/>
      <c r="L481" s="131"/>
    </row>
    <row r="482" spans="1:12" ht="15.75" customHeight="1">
      <c r="A482" s="130"/>
      <c r="B482" s="130"/>
      <c r="C482" s="763"/>
      <c r="D482" s="131"/>
      <c r="E482" s="131"/>
      <c r="F482" s="131"/>
      <c r="G482" s="131"/>
      <c r="H482" s="131"/>
      <c r="I482" s="131"/>
      <c r="J482" s="131"/>
      <c r="K482" s="131"/>
      <c r="L482" s="131"/>
    </row>
    <row r="483" spans="1:12" ht="15.75" customHeight="1">
      <c r="A483" s="130"/>
      <c r="B483" s="130"/>
      <c r="C483" s="763"/>
      <c r="D483" s="131"/>
      <c r="E483" s="131"/>
      <c r="F483" s="131"/>
      <c r="G483" s="131"/>
      <c r="H483" s="131"/>
      <c r="I483" s="131"/>
      <c r="J483" s="131"/>
      <c r="K483" s="131"/>
      <c r="L483" s="131"/>
    </row>
    <row r="484" spans="1:12" ht="15.75" customHeight="1">
      <c r="A484" s="130"/>
      <c r="B484" s="130"/>
      <c r="C484" s="763"/>
      <c r="D484" s="131"/>
      <c r="E484" s="131"/>
      <c r="F484" s="131"/>
      <c r="G484" s="131"/>
      <c r="H484" s="131"/>
      <c r="I484" s="131"/>
      <c r="J484" s="131"/>
      <c r="K484" s="131"/>
      <c r="L484" s="131"/>
    </row>
    <row r="485" spans="1:12" ht="15.75" customHeight="1">
      <c r="A485" s="130"/>
      <c r="B485" s="130"/>
      <c r="C485" s="763"/>
      <c r="D485" s="131"/>
      <c r="E485" s="131"/>
      <c r="F485" s="131"/>
      <c r="G485" s="131"/>
      <c r="H485" s="131"/>
      <c r="I485" s="131"/>
      <c r="J485" s="131"/>
      <c r="K485" s="131"/>
      <c r="L485" s="131"/>
    </row>
    <row r="486" spans="1:12" ht="15.75" customHeight="1">
      <c r="A486" s="130"/>
      <c r="B486" s="130"/>
      <c r="C486" s="763"/>
      <c r="D486" s="131"/>
      <c r="E486" s="131"/>
      <c r="F486" s="131"/>
      <c r="G486" s="131"/>
      <c r="H486" s="131"/>
      <c r="I486" s="131"/>
      <c r="J486" s="131"/>
      <c r="K486" s="131"/>
      <c r="L486" s="131"/>
    </row>
    <row r="487" spans="1:12" ht="15.75" customHeight="1">
      <c r="A487" s="130"/>
      <c r="B487" s="130"/>
      <c r="C487" s="763"/>
      <c r="D487" s="131"/>
      <c r="E487" s="131"/>
      <c r="F487" s="131"/>
      <c r="G487" s="131"/>
      <c r="H487" s="131"/>
      <c r="I487" s="131"/>
      <c r="J487" s="131"/>
      <c r="K487" s="131"/>
      <c r="L487" s="131"/>
    </row>
    <row r="488" spans="1:12" ht="15.75" customHeight="1">
      <c r="A488" s="130"/>
      <c r="B488" s="130"/>
      <c r="C488" s="763"/>
      <c r="D488" s="131"/>
      <c r="E488" s="131"/>
      <c r="F488" s="131"/>
      <c r="G488" s="131"/>
      <c r="H488" s="131"/>
      <c r="I488" s="131"/>
      <c r="J488" s="131"/>
      <c r="K488" s="131"/>
      <c r="L488" s="131"/>
    </row>
    <row r="489" spans="1:12" ht="15.75" customHeight="1">
      <c r="A489" s="130"/>
      <c r="B489" s="130"/>
      <c r="C489" s="763"/>
      <c r="D489" s="131"/>
      <c r="E489" s="131"/>
      <c r="F489" s="131"/>
      <c r="G489" s="131"/>
      <c r="H489" s="131"/>
      <c r="I489" s="131"/>
      <c r="J489" s="131"/>
      <c r="K489" s="131"/>
      <c r="L489" s="131"/>
    </row>
    <row r="490" spans="1:12" ht="15.75" customHeight="1">
      <c r="A490" s="130"/>
      <c r="B490" s="130"/>
      <c r="C490" s="763"/>
      <c r="D490" s="131"/>
      <c r="E490" s="131"/>
      <c r="F490" s="131"/>
      <c r="G490" s="131"/>
      <c r="H490" s="131"/>
      <c r="I490" s="131"/>
      <c r="J490" s="131"/>
      <c r="K490" s="131"/>
      <c r="L490" s="131"/>
    </row>
    <row r="491" spans="1:12" ht="15.75" customHeight="1">
      <c r="A491" s="130"/>
      <c r="B491" s="130"/>
      <c r="C491" s="763"/>
      <c r="D491" s="131"/>
      <c r="E491" s="131"/>
      <c r="F491" s="131"/>
      <c r="G491" s="131"/>
      <c r="H491" s="131"/>
      <c r="I491" s="131"/>
      <c r="J491" s="131"/>
      <c r="K491" s="131"/>
      <c r="L491" s="131"/>
    </row>
    <row r="492" spans="1:12" ht="15.75" customHeight="1">
      <c r="A492" s="130"/>
      <c r="B492" s="130"/>
      <c r="C492" s="763"/>
      <c r="D492" s="131"/>
      <c r="E492" s="131"/>
      <c r="F492" s="131"/>
      <c r="G492" s="131"/>
      <c r="H492" s="131"/>
      <c r="I492" s="131"/>
      <c r="J492" s="131"/>
      <c r="K492" s="131"/>
      <c r="L492" s="131"/>
    </row>
    <row r="493" spans="1:12" ht="15.75" customHeight="1">
      <c r="A493" s="130"/>
      <c r="B493" s="130"/>
      <c r="C493" s="763"/>
      <c r="D493" s="131"/>
      <c r="E493" s="131"/>
      <c r="F493" s="131"/>
      <c r="G493" s="131"/>
      <c r="H493" s="131"/>
      <c r="I493" s="131"/>
      <c r="J493" s="131"/>
      <c r="K493" s="131"/>
      <c r="L493" s="131"/>
    </row>
    <row r="494" spans="1:12" ht="15.75" customHeight="1">
      <c r="A494" s="130"/>
      <c r="B494" s="130"/>
      <c r="C494" s="763"/>
      <c r="D494" s="131"/>
      <c r="E494" s="131"/>
      <c r="F494" s="131"/>
      <c r="G494" s="131"/>
      <c r="H494" s="131"/>
      <c r="I494" s="131"/>
      <c r="J494" s="131"/>
      <c r="K494" s="131"/>
      <c r="L494" s="131"/>
    </row>
    <row r="495" spans="1:12" ht="15.75" customHeight="1">
      <c r="A495" s="130"/>
      <c r="B495" s="130"/>
      <c r="C495" s="763"/>
      <c r="D495" s="131"/>
      <c r="E495" s="131"/>
      <c r="F495" s="131"/>
      <c r="G495" s="131"/>
      <c r="H495" s="131"/>
      <c r="I495" s="131"/>
      <c r="J495" s="131"/>
      <c r="K495" s="131"/>
      <c r="L495" s="131"/>
    </row>
    <row r="496" spans="1:12" ht="15.75" customHeight="1">
      <c r="A496" s="130"/>
      <c r="B496" s="130"/>
      <c r="C496" s="763"/>
      <c r="D496" s="131"/>
      <c r="E496" s="131"/>
      <c r="F496" s="131"/>
      <c r="G496" s="131"/>
      <c r="H496" s="131"/>
      <c r="I496" s="131"/>
      <c r="J496" s="131"/>
      <c r="K496" s="131"/>
      <c r="L496" s="131"/>
    </row>
    <row r="497" spans="1:12" ht="15.75" customHeight="1">
      <c r="A497" s="130"/>
      <c r="B497" s="130"/>
      <c r="C497" s="763"/>
      <c r="D497" s="131"/>
      <c r="E497" s="131"/>
      <c r="F497" s="131"/>
      <c r="G497" s="131"/>
      <c r="H497" s="131"/>
      <c r="I497" s="131"/>
      <c r="J497" s="131"/>
      <c r="K497" s="131"/>
      <c r="L497" s="131"/>
    </row>
    <row r="498" spans="1:12" ht="15.75" customHeight="1">
      <c r="A498" s="130"/>
      <c r="B498" s="130"/>
      <c r="C498" s="763"/>
      <c r="D498" s="131"/>
      <c r="E498" s="131"/>
      <c r="F498" s="131"/>
      <c r="G498" s="131"/>
      <c r="H498" s="131"/>
      <c r="I498" s="131"/>
      <c r="J498" s="131"/>
      <c r="K498" s="131"/>
      <c r="L498" s="131"/>
    </row>
    <row r="499" spans="1:12" ht="15.75" customHeight="1">
      <c r="A499" s="130"/>
      <c r="B499" s="130"/>
      <c r="C499" s="763"/>
      <c r="D499" s="131"/>
      <c r="E499" s="131"/>
      <c r="F499" s="131"/>
      <c r="G499" s="131"/>
      <c r="H499" s="131"/>
      <c r="I499" s="131"/>
      <c r="J499" s="131"/>
      <c r="K499" s="131"/>
      <c r="L499" s="131"/>
    </row>
    <row r="500" spans="1:12" ht="15.75" customHeight="1">
      <c r="A500" s="130"/>
      <c r="B500" s="130"/>
      <c r="C500" s="763"/>
      <c r="D500" s="131"/>
      <c r="E500" s="131"/>
      <c r="F500" s="131"/>
      <c r="G500" s="131"/>
      <c r="H500" s="131"/>
      <c r="I500" s="131"/>
      <c r="J500" s="131"/>
      <c r="K500" s="131"/>
      <c r="L500" s="131"/>
    </row>
    <row r="501" spans="1:12" ht="15.75" customHeight="1">
      <c r="A501" s="130"/>
      <c r="B501" s="130"/>
      <c r="C501" s="763"/>
      <c r="D501" s="131"/>
      <c r="E501" s="131"/>
      <c r="F501" s="131"/>
      <c r="G501" s="131"/>
      <c r="H501" s="131"/>
      <c r="I501" s="131"/>
      <c r="J501" s="131"/>
      <c r="K501" s="131"/>
      <c r="L501" s="131"/>
    </row>
    <row r="502" spans="1:12" ht="15.75" customHeight="1">
      <c r="A502" s="130"/>
      <c r="B502" s="130"/>
      <c r="C502" s="763"/>
      <c r="D502" s="131"/>
      <c r="E502" s="131"/>
      <c r="F502" s="131"/>
      <c r="G502" s="131"/>
      <c r="H502" s="131"/>
      <c r="I502" s="131"/>
      <c r="J502" s="131"/>
      <c r="K502" s="131"/>
      <c r="L502" s="131"/>
    </row>
    <row r="503" spans="1:12" ht="15.75" customHeight="1">
      <c r="A503" s="130"/>
      <c r="B503" s="130"/>
      <c r="C503" s="763"/>
      <c r="D503" s="131"/>
      <c r="E503" s="131"/>
      <c r="F503" s="131"/>
      <c r="G503" s="131"/>
      <c r="H503" s="131"/>
      <c r="I503" s="131"/>
      <c r="J503" s="131"/>
      <c r="K503" s="131"/>
      <c r="L503" s="131"/>
    </row>
    <row r="504" spans="1:12" ht="15.75" customHeight="1">
      <c r="A504" s="130"/>
      <c r="B504" s="130"/>
      <c r="C504" s="763"/>
      <c r="D504" s="131"/>
      <c r="E504" s="131"/>
      <c r="F504" s="131"/>
      <c r="G504" s="131"/>
      <c r="H504" s="131"/>
      <c r="I504" s="131"/>
      <c r="J504" s="131"/>
      <c r="K504" s="131"/>
      <c r="L504" s="131"/>
    </row>
    <row r="505" spans="1:12" ht="15.75" customHeight="1">
      <c r="A505" s="130"/>
      <c r="B505" s="130"/>
      <c r="C505" s="763"/>
      <c r="D505" s="131"/>
      <c r="E505" s="131"/>
      <c r="F505" s="131"/>
      <c r="G505" s="131"/>
      <c r="H505" s="131"/>
      <c r="I505" s="131"/>
      <c r="J505" s="131"/>
      <c r="K505" s="131"/>
      <c r="L505" s="131"/>
    </row>
    <row r="506" spans="1:12" ht="15.75" customHeight="1">
      <c r="A506" s="130"/>
      <c r="B506" s="130"/>
      <c r="C506" s="763"/>
      <c r="D506" s="131"/>
      <c r="E506" s="131"/>
      <c r="F506" s="131"/>
      <c r="G506" s="131"/>
      <c r="H506" s="131"/>
      <c r="I506" s="131"/>
      <c r="J506" s="131"/>
      <c r="K506" s="131"/>
      <c r="L506" s="131"/>
    </row>
    <row r="507" spans="1:12" ht="15.75" customHeight="1">
      <c r="A507" s="130"/>
      <c r="B507" s="130"/>
      <c r="C507" s="763"/>
      <c r="D507" s="131"/>
      <c r="E507" s="131"/>
      <c r="F507" s="131"/>
      <c r="G507" s="131"/>
      <c r="H507" s="131"/>
      <c r="I507" s="131"/>
      <c r="J507" s="131"/>
      <c r="K507" s="131"/>
      <c r="L507" s="131"/>
    </row>
    <row r="508" spans="1:12" ht="15.75" customHeight="1">
      <c r="A508" s="130"/>
      <c r="B508" s="130"/>
      <c r="C508" s="763"/>
      <c r="D508" s="131"/>
      <c r="E508" s="131"/>
      <c r="F508" s="131"/>
      <c r="G508" s="131"/>
      <c r="H508" s="131"/>
      <c r="I508" s="131"/>
      <c r="J508" s="131"/>
      <c r="K508" s="131"/>
      <c r="L508" s="131"/>
    </row>
    <row r="509" spans="1:12" ht="15.75" customHeight="1">
      <c r="A509" s="130"/>
      <c r="B509" s="130"/>
      <c r="C509" s="763"/>
      <c r="D509" s="131"/>
      <c r="E509" s="131"/>
      <c r="F509" s="131"/>
      <c r="G509" s="131"/>
      <c r="H509" s="131"/>
      <c r="I509" s="131"/>
      <c r="J509" s="131"/>
      <c r="K509" s="131"/>
      <c r="L509" s="131"/>
    </row>
    <row r="510" spans="1:12" ht="15.75" customHeight="1">
      <c r="A510" s="130"/>
      <c r="B510" s="130"/>
      <c r="C510" s="763"/>
      <c r="D510" s="131"/>
      <c r="E510" s="131"/>
      <c r="F510" s="131"/>
      <c r="G510" s="131"/>
      <c r="H510" s="131"/>
      <c r="I510" s="131"/>
      <c r="J510" s="131"/>
      <c r="K510" s="131"/>
      <c r="L510" s="131"/>
    </row>
    <row r="511" spans="1:12" ht="15.75" customHeight="1">
      <c r="A511" s="130"/>
      <c r="B511" s="130"/>
      <c r="C511" s="763"/>
      <c r="D511" s="131"/>
      <c r="E511" s="131"/>
      <c r="F511" s="131"/>
      <c r="G511" s="131"/>
      <c r="H511" s="131"/>
      <c r="I511" s="131"/>
      <c r="J511" s="131"/>
      <c r="K511" s="131"/>
      <c r="L511" s="131"/>
    </row>
    <row r="512" spans="1:12" ht="15.75" customHeight="1">
      <c r="A512" s="130"/>
      <c r="B512" s="130"/>
      <c r="C512" s="763"/>
      <c r="D512" s="131"/>
      <c r="E512" s="131"/>
      <c r="F512" s="131"/>
      <c r="G512" s="131"/>
      <c r="H512" s="131"/>
      <c r="I512" s="131"/>
      <c r="J512" s="131"/>
      <c r="K512" s="131"/>
      <c r="L512" s="131"/>
    </row>
    <row r="513" spans="1:12" ht="15.75" customHeight="1">
      <c r="A513" s="130"/>
      <c r="B513" s="130"/>
      <c r="C513" s="763"/>
      <c r="D513" s="131"/>
      <c r="E513" s="131"/>
      <c r="F513" s="131"/>
      <c r="G513" s="131"/>
      <c r="H513" s="131"/>
      <c r="I513" s="131"/>
      <c r="J513" s="131"/>
      <c r="K513" s="131"/>
      <c r="L513" s="131"/>
    </row>
    <row r="514" spans="1:12" ht="15.75" customHeight="1">
      <c r="A514" s="130"/>
      <c r="B514" s="130"/>
      <c r="C514" s="763"/>
      <c r="D514" s="131"/>
      <c r="E514" s="131"/>
      <c r="F514" s="131"/>
      <c r="G514" s="131"/>
      <c r="H514" s="131"/>
      <c r="I514" s="131"/>
      <c r="J514" s="131"/>
      <c r="K514" s="131"/>
      <c r="L514" s="131"/>
    </row>
    <row r="515" spans="1:12" ht="15.75" customHeight="1">
      <c r="A515" s="130"/>
      <c r="B515" s="130"/>
      <c r="C515" s="763"/>
      <c r="D515" s="131"/>
      <c r="E515" s="131"/>
      <c r="F515" s="131"/>
      <c r="G515" s="131"/>
      <c r="H515" s="131"/>
      <c r="I515" s="131"/>
      <c r="J515" s="131"/>
      <c r="K515" s="131"/>
      <c r="L515" s="131"/>
    </row>
    <row r="516" spans="1:12" ht="15.75" customHeight="1">
      <c r="A516" s="130"/>
      <c r="B516" s="130"/>
      <c r="C516" s="763"/>
      <c r="D516" s="131"/>
      <c r="E516" s="131"/>
      <c r="F516" s="131"/>
      <c r="G516" s="131"/>
      <c r="H516" s="131"/>
      <c r="I516" s="131"/>
      <c r="J516" s="131"/>
      <c r="K516" s="131"/>
      <c r="L516" s="131"/>
    </row>
    <row r="517" spans="1:12" ht="15.75" customHeight="1">
      <c r="A517" s="130"/>
      <c r="B517" s="130"/>
      <c r="C517" s="763"/>
      <c r="D517" s="131"/>
      <c r="E517" s="131"/>
      <c r="F517" s="131"/>
      <c r="G517" s="131"/>
      <c r="H517" s="131"/>
      <c r="I517" s="131"/>
      <c r="J517" s="131"/>
      <c r="K517" s="131"/>
      <c r="L517" s="131"/>
    </row>
    <row r="518" spans="1:12" ht="15.75" customHeight="1">
      <c r="A518" s="130"/>
      <c r="B518" s="130"/>
      <c r="C518" s="763"/>
      <c r="D518" s="131"/>
      <c r="E518" s="131"/>
      <c r="F518" s="131"/>
      <c r="G518" s="131"/>
      <c r="H518" s="131"/>
      <c r="I518" s="131"/>
      <c r="J518" s="131"/>
      <c r="K518" s="131"/>
      <c r="L518" s="131"/>
    </row>
    <row r="519" spans="1:12" ht="15.75" customHeight="1">
      <c r="A519" s="130"/>
      <c r="B519" s="130"/>
      <c r="C519" s="763"/>
      <c r="D519" s="131"/>
      <c r="E519" s="131"/>
      <c r="F519" s="131"/>
      <c r="G519" s="131"/>
      <c r="H519" s="131"/>
      <c r="I519" s="131"/>
      <c r="J519" s="131"/>
      <c r="K519" s="131"/>
      <c r="L519" s="131"/>
    </row>
    <row r="520" spans="1:12" ht="15.75" customHeight="1">
      <c r="A520" s="130"/>
      <c r="B520" s="130"/>
      <c r="C520" s="763"/>
      <c r="D520" s="131"/>
      <c r="E520" s="131"/>
      <c r="F520" s="131"/>
      <c r="G520" s="131"/>
      <c r="H520" s="131"/>
      <c r="I520" s="131"/>
      <c r="J520" s="131"/>
      <c r="K520" s="131"/>
      <c r="L520" s="131"/>
    </row>
    <row r="521" spans="1:12" ht="15.75" customHeight="1">
      <c r="A521" s="130"/>
      <c r="B521" s="130"/>
      <c r="C521" s="763"/>
      <c r="D521" s="131"/>
      <c r="E521" s="131"/>
      <c r="F521" s="131"/>
      <c r="G521" s="131"/>
      <c r="H521" s="131"/>
      <c r="I521" s="131"/>
      <c r="J521" s="131"/>
      <c r="K521" s="131"/>
      <c r="L521" s="131"/>
    </row>
    <row r="522" spans="1:12" ht="15.75" customHeight="1">
      <c r="A522" s="130"/>
      <c r="B522" s="130"/>
      <c r="C522" s="763"/>
      <c r="D522" s="131"/>
      <c r="E522" s="131"/>
      <c r="F522" s="131"/>
      <c r="G522" s="131"/>
      <c r="H522" s="131"/>
      <c r="I522" s="131"/>
      <c r="J522" s="131"/>
      <c r="K522" s="131"/>
      <c r="L522" s="131"/>
    </row>
    <row r="523" spans="1:12" ht="15.75" customHeight="1">
      <c r="A523" s="130"/>
      <c r="B523" s="130"/>
      <c r="C523" s="763"/>
      <c r="D523" s="131"/>
      <c r="E523" s="131"/>
      <c r="F523" s="131"/>
      <c r="G523" s="131"/>
      <c r="H523" s="131"/>
      <c r="I523" s="131"/>
      <c r="J523" s="131"/>
      <c r="K523" s="131"/>
      <c r="L523" s="131"/>
    </row>
    <row r="524" spans="1:12" ht="15.75" customHeight="1">
      <c r="A524" s="130"/>
      <c r="B524" s="130"/>
      <c r="C524" s="763"/>
      <c r="D524" s="131"/>
      <c r="E524" s="131"/>
      <c r="F524" s="131"/>
      <c r="G524" s="131"/>
      <c r="H524" s="131"/>
      <c r="I524" s="131"/>
      <c r="J524" s="131"/>
      <c r="K524" s="131"/>
      <c r="L524" s="131"/>
    </row>
    <row r="525" spans="1:12" ht="15.75" customHeight="1">
      <c r="A525" s="130"/>
      <c r="B525" s="130"/>
      <c r="C525" s="763"/>
      <c r="D525" s="131"/>
      <c r="E525" s="131"/>
      <c r="F525" s="131"/>
      <c r="G525" s="131"/>
      <c r="H525" s="131"/>
      <c r="I525" s="131"/>
      <c r="J525" s="131"/>
      <c r="K525" s="131"/>
      <c r="L525" s="131"/>
    </row>
    <row r="526" spans="1:12" ht="15.75" customHeight="1">
      <c r="A526" s="130"/>
      <c r="B526" s="130"/>
      <c r="C526" s="763"/>
      <c r="D526" s="131"/>
      <c r="E526" s="131"/>
      <c r="F526" s="131"/>
      <c r="G526" s="131"/>
      <c r="H526" s="131"/>
      <c r="I526" s="131"/>
      <c r="J526" s="131"/>
      <c r="K526" s="131"/>
      <c r="L526" s="131"/>
    </row>
    <row r="527" spans="1:12" ht="15.75" customHeight="1">
      <c r="A527" s="130"/>
      <c r="B527" s="130"/>
      <c r="C527" s="763"/>
      <c r="D527" s="131"/>
      <c r="E527" s="131"/>
      <c r="F527" s="131"/>
      <c r="G527" s="131"/>
      <c r="H527" s="131"/>
      <c r="I527" s="131"/>
      <c r="J527" s="131"/>
      <c r="K527" s="131"/>
      <c r="L527" s="131"/>
    </row>
    <row r="528" spans="1:12" ht="15.75" customHeight="1">
      <c r="A528" s="130"/>
      <c r="B528" s="130"/>
      <c r="C528" s="763"/>
      <c r="D528" s="131"/>
      <c r="E528" s="131"/>
      <c r="F528" s="131"/>
      <c r="G528" s="131"/>
      <c r="H528" s="131"/>
      <c r="I528" s="131"/>
      <c r="J528" s="131"/>
      <c r="K528" s="131"/>
      <c r="L528" s="131"/>
    </row>
    <row r="529" spans="1:12" ht="15.75" customHeight="1">
      <c r="A529" s="130"/>
      <c r="B529" s="130"/>
      <c r="C529" s="763"/>
      <c r="D529" s="131"/>
      <c r="E529" s="131"/>
      <c r="F529" s="131"/>
      <c r="G529" s="131"/>
      <c r="H529" s="131"/>
      <c r="I529" s="131"/>
      <c r="J529" s="131"/>
      <c r="K529" s="131"/>
      <c r="L529" s="131"/>
    </row>
    <row r="530" spans="1:12" ht="15.75" customHeight="1">
      <c r="A530" s="130"/>
      <c r="B530" s="130"/>
      <c r="C530" s="763"/>
      <c r="D530" s="131"/>
      <c r="E530" s="131"/>
      <c r="F530" s="131"/>
      <c r="G530" s="131"/>
      <c r="H530" s="131"/>
      <c r="I530" s="131"/>
      <c r="J530" s="131"/>
      <c r="K530" s="131"/>
      <c r="L530" s="131"/>
    </row>
    <row r="531" spans="1:12" ht="15.75" customHeight="1">
      <c r="A531" s="130"/>
      <c r="B531" s="130"/>
      <c r="C531" s="763"/>
      <c r="D531" s="131"/>
      <c r="E531" s="131"/>
      <c r="F531" s="131"/>
      <c r="G531" s="131"/>
      <c r="H531" s="131"/>
      <c r="I531" s="131"/>
      <c r="J531" s="131"/>
      <c r="K531" s="131"/>
      <c r="L531" s="131"/>
    </row>
    <row r="532" spans="1:12" ht="15.75" customHeight="1">
      <c r="A532" s="130"/>
      <c r="B532" s="130"/>
      <c r="C532" s="763"/>
      <c r="D532" s="131"/>
      <c r="E532" s="131"/>
      <c r="F532" s="131"/>
      <c r="G532" s="131"/>
      <c r="H532" s="131"/>
      <c r="I532" s="131"/>
      <c r="J532" s="131"/>
      <c r="K532" s="131"/>
      <c r="L532" s="131"/>
    </row>
    <row r="533" spans="1:12" ht="15.75" customHeight="1">
      <c r="A533" s="130"/>
      <c r="B533" s="130"/>
      <c r="C533" s="763"/>
      <c r="D533" s="131"/>
      <c r="E533" s="131"/>
      <c r="F533" s="131"/>
      <c r="G533" s="131"/>
      <c r="H533" s="131"/>
      <c r="I533" s="131"/>
      <c r="J533" s="131"/>
      <c r="K533" s="131"/>
      <c r="L533" s="131"/>
    </row>
    <row r="534" spans="1:12" ht="15.75" customHeight="1">
      <c r="A534" s="130"/>
      <c r="B534" s="130"/>
      <c r="C534" s="763"/>
      <c r="D534" s="131"/>
      <c r="E534" s="131"/>
      <c r="F534" s="131"/>
      <c r="G534" s="131"/>
      <c r="H534" s="131"/>
      <c r="I534" s="131"/>
      <c r="J534" s="131"/>
      <c r="K534" s="131"/>
      <c r="L534" s="131"/>
    </row>
    <row r="535" spans="1:12" ht="15.75" customHeight="1">
      <c r="A535" s="130"/>
      <c r="B535" s="130"/>
      <c r="C535" s="763"/>
      <c r="D535" s="131"/>
      <c r="E535" s="131"/>
      <c r="F535" s="131"/>
      <c r="G535" s="131"/>
      <c r="H535" s="131"/>
      <c r="I535" s="131"/>
      <c r="J535" s="131"/>
      <c r="K535" s="131"/>
      <c r="L535" s="131"/>
    </row>
    <row r="536" spans="1:12" ht="15.75" customHeight="1">
      <c r="A536" s="130"/>
      <c r="B536" s="130"/>
      <c r="C536" s="763"/>
      <c r="D536" s="131"/>
      <c r="E536" s="131"/>
      <c r="F536" s="131"/>
      <c r="G536" s="131"/>
      <c r="H536" s="131"/>
      <c r="I536" s="131"/>
      <c r="J536" s="131"/>
      <c r="K536" s="131"/>
      <c r="L536" s="131"/>
    </row>
    <row r="537" spans="1:12" ht="15.75" customHeight="1">
      <c r="A537" s="130"/>
      <c r="B537" s="130"/>
      <c r="C537" s="763"/>
      <c r="D537" s="131"/>
      <c r="E537" s="131"/>
      <c r="F537" s="131"/>
      <c r="G537" s="131"/>
      <c r="H537" s="131"/>
      <c r="I537" s="131"/>
      <c r="J537" s="131"/>
      <c r="K537" s="131"/>
      <c r="L537" s="131"/>
    </row>
    <row r="538" spans="1:12" ht="15.75" customHeight="1">
      <c r="A538" s="130"/>
      <c r="B538" s="130"/>
      <c r="C538" s="763"/>
      <c r="D538" s="131"/>
      <c r="E538" s="131"/>
      <c r="F538" s="131"/>
      <c r="G538" s="131"/>
      <c r="H538" s="131"/>
      <c r="I538" s="131"/>
      <c r="J538" s="131"/>
      <c r="K538" s="131"/>
      <c r="L538" s="131"/>
    </row>
    <row r="539" spans="1:12" ht="15.75" customHeight="1">
      <c r="A539" s="130"/>
      <c r="B539" s="130"/>
      <c r="C539" s="763"/>
      <c r="D539" s="131"/>
      <c r="E539" s="131"/>
      <c r="F539" s="131"/>
      <c r="G539" s="131"/>
      <c r="H539" s="131"/>
      <c r="I539" s="131"/>
      <c r="J539" s="131"/>
      <c r="K539" s="131"/>
      <c r="L539" s="131"/>
    </row>
    <row r="540" spans="1:12" ht="15.75" customHeight="1">
      <c r="A540" s="130"/>
      <c r="B540" s="130"/>
      <c r="C540" s="763"/>
      <c r="D540" s="131"/>
      <c r="E540" s="131"/>
      <c r="F540" s="131"/>
      <c r="G540" s="131"/>
      <c r="H540" s="131"/>
      <c r="I540" s="131"/>
      <c r="J540" s="131"/>
      <c r="K540" s="131"/>
      <c r="L540" s="131"/>
    </row>
    <row r="541" spans="1:12" ht="15.75" customHeight="1">
      <c r="A541" s="130"/>
      <c r="B541" s="130"/>
      <c r="C541" s="763"/>
      <c r="D541" s="131"/>
      <c r="E541" s="131"/>
      <c r="F541" s="131"/>
      <c r="G541" s="131"/>
      <c r="H541" s="131"/>
      <c r="I541" s="131"/>
      <c r="J541" s="131"/>
      <c r="K541" s="131"/>
      <c r="L541" s="131"/>
    </row>
    <row r="542" spans="1:12" ht="15.75" customHeight="1">
      <c r="A542" s="130"/>
      <c r="B542" s="130"/>
      <c r="C542" s="763"/>
      <c r="D542" s="131"/>
      <c r="E542" s="131"/>
      <c r="F542" s="131"/>
      <c r="G542" s="131"/>
      <c r="H542" s="131"/>
      <c r="I542" s="131"/>
      <c r="J542" s="131"/>
      <c r="K542" s="131"/>
      <c r="L542" s="131"/>
    </row>
    <row r="543" spans="1:12" ht="15.75" customHeight="1">
      <c r="A543" s="130"/>
      <c r="B543" s="130"/>
      <c r="C543" s="763"/>
      <c r="D543" s="131"/>
      <c r="E543" s="131"/>
      <c r="F543" s="131"/>
      <c r="G543" s="131"/>
      <c r="H543" s="131"/>
      <c r="I543" s="131"/>
      <c r="J543" s="131"/>
      <c r="K543" s="131"/>
      <c r="L543" s="131"/>
    </row>
    <row r="544" spans="1:12" ht="15.75" customHeight="1">
      <c r="A544" s="130"/>
      <c r="B544" s="130"/>
      <c r="C544" s="763"/>
      <c r="D544" s="131"/>
      <c r="E544" s="131"/>
      <c r="F544" s="131"/>
      <c r="G544" s="131"/>
      <c r="H544" s="131"/>
      <c r="I544" s="131"/>
      <c r="J544" s="131"/>
      <c r="K544" s="131"/>
      <c r="L544" s="131"/>
    </row>
    <row r="545" spans="1:12" ht="15.75" customHeight="1">
      <c r="A545" s="130"/>
      <c r="B545" s="130"/>
      <c r="C545" s="763"/>
      <c r="D545" s="131"/>
      <c r="E545" s="131"/>
      <c r="F545" s="131"/>
      <c r="G545" s="131"/>
      <c r="H545" s="131"/>
      <c r="I545" s="131"/>
      <c r="J545" s="131"/>
      <c r="K545" s="131"/>
      <c r="L545" s="131"/>
    </row>
    <row r="546" spans="1:12" ht="15.75" customHeight="1">
      <c r="A546" s="130"/>
      <c r="B546" s="130"/>
      <c r="C546" s="763"/>
      <c r="D546" s="131"/>
      <c r="E546" s="131"/>
      <c r="F546" s="131"/>
      <c r="G546" s="131"/>
      <c r="H546" s="131"/>
      <c r="I546" s="131"/>
      <c r="J546" s="131"/>
      <c r="K546" s="131"/>
      <c r="L546" s="131"/>
    </row>
    <row r="547" spans="1:12" ht="15.75" customHeight="1">
      <c r="A547" s="130"/>
      <c r="B547" s="130"/>
      <c r="C547" s="763"/>
      <c r="D547" s="131"/>
      <c r="E547" s="131"/>
      <c r="F547" s="131"/>
      <c r="G547" s="131"/>
      <c r="H547" s="131"/>
      <c r="I547" s="131"/>
      <c r="J547" s="131"/>
      <c r="K547" s="131"/>
      <c r="L547" s="131"/>
    </row>
    <row r="548" spans="1:12" ht="15.75" customHeight="1">
      <c r="A548" s="130"/>
      <c r="B548" s="130"/>
      <c r="C548" s="763"/>
      <c r="D548" s="131"/>
      <c r="E548" s="131"/>
      <c r="F548" s="131"/>
      <c r="G548" s="131"/>
      <c r="H548" s="131"/>
      <c r="I548" s="131"/>
      <c r="J548" s="131"/>
      <c r="K548" s="131"/>
      <c r="L548" s="131"/>
    </row>
    <row r="549" spans="1:12" ht="15.75" customHeight="1">
      <c r="A549" s="130"/>
      <c r="B549" s="130"/>
      <c r="C549" s="763"/>
      <c r="D549" s="131"/>
      <c r="E549" s="131"/>
      <c r="F549" s="131"/>
      <c r="G549" s="131"/>
      <c r="H549" s="131"/>
      <c r="I549" s="131"/>
      <c r="J549" s="131"/>
      <c r="K549" s="131"/>
      <c r="L549" s="131"/>
    </row>
    <row r="550" spans="1:12" ht="15.75" customHeight="1">
      <c r="A550" s="130"/>
      <c r="B550" s="130"/>
      <c r="C550" s="763"/>
      <c r="D550" s="131"/>
      <c r="E550" s="131"/>
      <c r="F550" s="131"/>
      <c r="G550" s="131"/>
      <c r="H550" s="131"/>
      <c r="I550" s="131"/>
      <c r="J550" s="131"/>
      <c r="K550" s="131"/>
      <c r="L550" s="131"/>
    </row>
    <row r="551" spans="1:12" ht="15.75" customHeight="1">
      <c r="A551" s="130"/>
      <c r="B551" s="130"/>
      <c r="C551" s="763"/>
      <c r="D551" s="131"/>
      <c r="E551" s="131"/>
      <c r="F551" s="131"/>
      <c r="G551" s="131"/>
      <c r="H551" s="131"/>
      <c r="I551" s="131"/>
      <c r="J551" s="131"/>
      <c r="K551" s="131"/>
      <c r="L551" s="131"/>
    </row>
    <row r="552" spans="1:12" ht="15.75" customHeight="1">
      <c r="A552" s="130"/>
      <c r="B552" s="130"/>
      <c r="C552" s="763"/>
      <c r="D552" s="131"/>
      <c r="E552" s="131"/>
      <c r="F552" s="131"/>
      <c r="G552" s="131"/>
      <c r="H552" s="131"/>
      <c r="I552" s="131"/>
      <c r="J552" s="131"/>
      <c r="K552" s="131"/>
      <c r="L552" s="131"/>
    </row>
    <row r="553" spans="1:12" ht="15.75" customHeight="1">
      <c r="A553" s="130"/>
      <c r="B553" s="130"/>
      <c r="C553" s="763"/>
      <c r="D553" s="131"/>
      <c r="E553" s="131"/>
      <c r="F553" s="131"/>
      <c r="G553" s="131"/>
      <c r="H553" s="131"/>
      <c r="I553" s="131"/>
      <c r="J553" s="131"/>
      <c r="K553" s="131"/>
      <c r="L553" s="131"/>
    </row>
    <row r="554" spans="1:12" ht="15.75" customHeight="1">
      <c r="A554" s="130"/>
      <c r="B554" s="130"/>
      <c r="C554" s="763"/>
      <c r="D554" s="131"/>
      <c r="E554" s="131"/>
      <c r="F554" s="131"/>
      <c r="G554" s="131"/>
      <c r="H554" s="131"/>
      <c r="I554" s="131"/>
      <c r="J554" s="131"/>
      <c r="K554" s="131"/>
      <c r="L554" s="131"/>
    </row>
    <row r="555" spans="1:12" ht="15.75" customHeight="1">
      <c r="A555" s="130"/>
      <c r="B555" s="130"/>
      <c r="C555" s="763"/>
      <c r="D555" s="131"/>
      <c r="E555" s="131"/>
      <c r="F555" s="131"/>
      <c r="G555" s="131"/>
      <c r="H555" s="131"/>
      <c r="I555" s="131"/>
      <c r="J555" s="131"/>
      <c r="K555" s="131"/>
      <c r="L555" s="131"/>
    </row>
    <row r="556" spans="1:12" ht="15.75" customHeight="1">
      <c r="A556" s="130"/>
      <c r="B556" s="130"/>
      <c r="C556" s="763"/>
      <c r="D556" s="131"/>
      <c r="E556" s="131"/>
      <c r="F556" s="131"/>
      <c r="G556" s="131"/>
      <c r="H556" s="131"/>
      <c r="I556" s="131"/>
      <c r="J556" s="131"/>
      <c r="K556" s="131"/>
      <c r="L556" s="131"/>
    </row>
    <row r="557" spans="1:12" ht="15.75" customHeight="1">
      <c r="A557" s="130"/>
      <c r="B557" s="130"/>
      <c r="C557" s="763"/>
      <c r="D557" s="131"/>
      <c r="E557" s="131"/>
      <c r="F557" s="131"/>
      <c r="G557" s="131"/>
      <c r="H557" s="131"/>
      <c r="I557" s="131"/>
      <c r="J557" s="131"/>
      <c r="K557" s="131"/>
      <c r="L557" s="131"/>
    </row>
    <row r="558" spans="1:12" ht="15.75" customHeight="1">
      <c r="A558" s="130"/>
      <c r="B558" s="130"/>
      <c r="C558" s="763"/>
      <c r="D558" s="131"/>
      <c r="E558" s="131"/>
      <c r="F558" s="131"/>
      <c r="G558" s="131"/>
      <c r="H558" s="131"/>
      <c r="I558" s="131"/>
      <c r="J558" s="131"/>
      <c r="K558" s="131"/>
      <c r="L558" s="131"/>
    </row>
    <row r="559" spans="1:12" ht="15.75" customHeight="1">
      <c r="A559" s="130"/>
      <c r="B559" s="130"/>
      <c r="C559" s="763"/>
      <c r="D559" s="131"/>
      <c r="E559" s="131"/>
      <c r="F559" s="131"/>
      <c r="G559" s="131"/>
      <c r="H559" s="131"/>
      <c r="I559" s="131"/>
      <c r="J559" s="131"/>
      <c r="K559" s="131"/>
      <c r="L559" s="131"/>
    </row>
    <row r="560" spans="1:12" ht="15.75" customHeight="1">
      <c r="A560" s="130"/>
      <c r="B560" s="130"/>
      <c r="C560" s="763"/>
      <c r="D560" s="131"/>
      <c r="E560" s="131"/>
      <c r="F560" s="131"/>
      <c r="G560" s="131"/>
      <c r="H560" s="131"/>
      <c r="I560" s="131"/>
      <c r="J560" s="131"/>
      <c r="K560" s="131"/>
      <c r="L560" s="131"/>
    </row>
    <row r="561" spans="1:12" ht="15.75" customHeight="1">
      <c r="A561" s="130"/>
      <c r="B561" s="130"/>
      <c r="C561" s="763"/>
      <c r="D561" s="131"/>
      <c r="E561" s="131"/>
      <c r="F561" s="131"/>
      <c r="G561" s="131"/>
      <c r="H561" s="131"/>
      <c r="I561" s="131"/>
      <c r="J561" s="131"/>
      <c r="K561" s="131"/>
      <c r="L561" s="131"/>
    </row>
    <row r="562" spans="1:12" ht="15.75" customHeight="1">
      <c r="A562" s="130"/>
      <c r="B562" s="130"/>
      <c r="C562" s="763"/>
      <c r="D562" s="131"/>
      <c r="E562" s="131"/>
      <c r="F562" s="131"/>
      <c r="G562" s="131"/>
      <c r="H562" s="131"/>
      <c r="I562" s="131"/>
      <c r="J562" s="131"/>
      <c r="K562" s="131"/>
      <c r="L562" s="131"/>
    </row>
    <row r="563" spans="1:12" ht="15.75" customHeight="1">
      <c r="A563" s="130"/>
      <c r="B563" s="130"/>
      <c r="C563" s="763"/>
      <c r="D563" s="131"/>
      <c r="E563" s="131"/>
      <c r="F563" s="131"/>
      <c r="G563" s="131"/>
      <c r="H563" s="131"/>
      <c r="I563" s="131"/>
      <c r="J563" s="131"/>
      <c r="K563" s="131"/>
      <c r="L563" s="131"/>
    </row>
    <row r="564" spans="1:12" ht="15.75" customHeight="1">
      <c r="A564" s="130"/>
      <c r="B564" s="130"/>
      <c r="C564" s="763"/>
      <c r="D564" s="131"/>
      <c r="E564" s="131"/>
      <c r="F564" s="131"/>
      <c r="G564" s="131"/>
      <c r="H564" s="131"/>
      <c r="I564" s="131"/>
      <c r="J564" s="131"/>
      <c r="K564" s="131"/>
      <c r="L564" s="131"/>
    </row>
    <row r="565" spans="1:12" ht="15.75" customHeight="1">
      <c r="A565" s="130"/>
      <c r="B565" s="130"/>
      <c r="C565" s="763"/>
      <c r="D565" s="131"/>
      <c r="E565" s="131"/>
      <c r="F565" s="131"/>
      <c r="G565" s="131"/>
      <c r="H565" s="131"/>
      <c r="I565" s="131"/>
      <c r="J565" s="131"/>
      <c r="K565" s="131"/>
      <c r="L565" s="131"/>
    </row>
    <row r="566" spans="1:12" ht="15.75" customHeight="1">
      <c r="A566" s="130"/>
      <c r="B566" s="130"/>
      <c r="C566" s="763"/>
      <c r="D566" s="131"/>
      <c r="E566" s="131"/>
      <c r="F566" s="131"/>
      <c r="G566" s="131"/>
      <c r="H566" s="131"/>
      <c r="I566" s="131"/>
      <c r="J566" s="131"/>
      <c r="K566" s="131"/>
      <c r="L566" s="131"/>
    </row>
    <row r="567" spans="1:12" ht="15.75" customHeight="1">
      <c r="A567" s="130"/>
      <c r="B567" s="130"/>
      <c r="C567" s="763"/>
      <c r="D567" s="131"/>
      <c r="E567" s="131"/>
      <c r="F567" s="131"/>
      <c r="G567" s="131"/>
      <c r="H567" s="131"/>
      <c r="I567" s="131"/>
      <c r="J567" s="131"/>
      <c r="K567" s="131"/>
      <c r="L567" s="131"/>
    </row>
    <row r="568" spans="1:12" ht="15.75" customHeight="1">
      <c r="A568" s="130"/>
      <c r="B568" s="130"/>
      <c r="C568" s="763"/>
      <c r="D568" s="131"/>
      <c r="E568" s="131"/>
      <c r="F568" s="131"/>
      <c r="G568" s="131"/>
      <c r="H568" s="131"/>
      <c r="I568" s="131"/>
      <c r="J568" s="131"/>
      <c r="K568" s="131"/>
      <c r="L568" s="131"/>
    </row>
    <row r="569" spans="1:12" ht="15.75" customHeight="1">
      <c r="A569" s="130"/>
      <c r="B569" s="130"/>
      <c r="C569" s="763"/>
      <c r="D569" s="131"/>
      <c r="E569" s="131"/>
      <c r="F569" s="131"/>
      <c r="G569" s="131"/>
      <c r="H569" s="131"/>
      <c r="I569" s="131"/>
      <c r="J569" s="131"/>
      <c r="K569" s="131"/>
      <c r="L569" s="131"/>
    </row>
    <row r="570" spans="1:12" ht="15.75" customHeight="1">
      <c r="A570" s="130"/>
      <c r="B570" s="130"/>
      <c r="C570" s="763"/>
      <c r="D570" s="131"/>
      <c r="E570" s="131"/>
      <c r="F570" s="131"/>
      <c r="G570" s="131"/>
      <c r="H570" s="131"/>
      <c r="I570" s="131"/>
      <c r="J570" s="131"/>
      <c r="K570" s="131"/>
      <c r="L570" s="131"/>
    </row>
    <row r="571" spans="1:12" ht="15.75" customHeight="1">
      <c r="A571" s="130"/>
      <c r="B571" s="130"/>
      <c r="C571" s="763"/>
      <c r="D571" s="131"/>
      <c r="E571" s="131"/>
      <c r="F571" s="131"/>
      <c r="G571" s="131"/>
      <c r="H571" s="131"/>
      <c r="I571" s="131"/>
      <c r="J571" s="131"/>
      <c r="K571" s="131"/>
      <c r="L571" s="131"/>
    </row>
    <row r="572" spans="1:12" ht="15.75" customHeight="1">
      <c r="A572" s="130"/>
      <c r="B572" s="130"/>
      <c r="C572" s="763"/>
      <c r="D572" s="131"/>
      <c r="E572" s="131"/>
      <c r="F572" s="131"/>
      <c r="G572" s="131"/>
      <c r="H572" s="131"/>
      <c r="I572" s="131"/>
      <c r="J572" s="131"/>
      <c r="K572" s="131"/>
      <c r="L572" s="131"/>
    </row>
    <row r="573" spans="1:12" ht="15.75" customHeight="1">
      <c r="A573" s="130"/>
      <c r="B573" s="130"/>
      <c r="C573" s="763"/>
      <c r="D573" s="131"/>
      <c r="E573" s="131"/>
      <c r="F573" s="131"/>
      <c r="G573" s="131"/>
      <c r="H573" s="131"/>
      <c r="I573" s="131"/>
      <c r="J573" s="131"/>
      <c r="K573" s="131"/>
      <c r="L573" s="131"/>
    </row>
    <row r="574" spans="1:12" ht="15.75" customHeight="1">
      <c r="A574" s="130"/>
      <c r="B574" s="130"/>
      <c r="C574" s="763"/>
      <c r="D574" s="131"/>
      <c r="E574" s="131"/>
      <c r="F574" s="131"/>
      <c r="G574" s="131"/>
      <c r="H574" s="131"/>
      <c r="I574" s="131"/>
      <c r="J574" s="131"/>
      <c r="K574" s="131"/>
      <c r="L574" s="131"/>
    </row>
    <row r="575" spans="1:12" ht="15.75" customHeight="1">
      <c r="A575" s="130"/>
      <c r="B575" s="130"/>
      <c r="C575" s="763"/>
      <c r="D575" s="131"/>
      <c r="E575" s="131"/>
      <c r="F575" s="131"/>
      <c r="G575" s="131"/>
      <c r="H575" s="131"/>
      <c r="I575" s="131"/>
      <c r="J575" s="131"/>
      <c r="K575" s="131"/>
      <c r="L575" s="131"/>
    </row>
    <row r="576" spans="1:12" ht="15.75" customHeight="1">
      <c r="A576" s="130"/>
      <c r="B576" s="130"/>
      <c r="C576" s="763"/>
      <c r="D576" s="131"/>
      <c r="E576" s="131"/>
      <c r="F576" s="131"/>
      <c r="G576" s="131"/>
      <c r="H576" s="131"/>
      <c r="I576" s="131"/>
      <c r="J576" s="131"/>
      <c r="K576" s="131"/>
      <c r="L576" s="131"/>
    </row>
    <row r="577" spans="1:12" ht="15.75" customHeight="1">
      <c r="A577" s="130"/>
      <c r="B577" s="130"/>
      <c r="C577" s="763"/>
      <c r="D577" s="131"/>
      <c r="E577" s="131"/>
      <c r="F577" s="131"/>
      <c r="G577" s="131"/>
      <c r="H577" s="131"/>
      <c r="I577" s="131"/>
      <c r="J577" s="131"/>
      <c r="K577" s="131"/>
      <c r="L577" s="131"/>
    </row>
    <row r="578" spans="1:12" ht="15.75" customHeight="1">
      <c r="A578" s="130"/>
      <c r="B578" s="130"/>
      <c r="C578" s="763"/>
      <c r="D578" s="131"/>
      <c r="E578" s="131"/>
      <c r="F578" s="131"/>
      <c r="G578" s="131"/>
      <c r="H578" s="131"/>
      <c r="I578" s="131"/>
      <c r="J578" s="131"/>
      <c r="K578" s="131"/>
      <c r="L578" s="131"/>
    </row>
    <row r="579" spans="1:12" ht="15.75" customHeight="1">
      <c r="A579" s="130"/>
      <c r="B579" s="130"/>
      <c r="C579" s="763"/>
      <c r="D579" s="131"/>
      <c r="E579" s="131"/>
      <c r="F579" s="131"/>
      <c r="G579" s="131"/>
      <c r="H579" s="131"/>
      <c r="I579" s="131"/>
      <c r="J579" s="131"/>
      <c r="K579" s="131"/>
      <c r="L579" s="131"/>
    </row>
    <row r="580" spans="1:12" ht="15.75" customHeight="1">
      <c r="A580" s="130"/>
      <c r="B580" s="130"/>
      <c r="C580" s="763"/>
      <c r="D580" s="131"/>
      <c r="E580" s="131"/>
      <c r="F580" s="131"/>
      <c r="G580" s="131"/>
      <c r="H580" s="131"/>
      <c r="I580" s="131"/>
      <c r="J580" s="131"/>
      <c r="K580" s="131"/>
      <c r="L580" s="131"/>
    </row>
    <row r="581" spans="1:12" ht="15.75" customHeight="1">
      <c r="A581" s="130"/>
      <c r="B581" s="130"/>
      <c r="C581" s="763"/>
      <c r="D581" s="131"/>
      <c r="E581" s="131"/>
      <c r="F581" s="131"/>
      <c r="G581" s="131"/>
      <c r="H581" s="131"/>
      <c r="I581" s="131"/>
      <c r="J581" s="131"/>
      <c r="K581" s="131"/>
      <c r="L581" s="131"/>
    </row>
    <row r="582" spans="1:12" ht="15.75" customHeight="1">
      <c r="A582" s="130"/>
      <c r="B582" s="130"/>
      <c r="C582" s="763"/>
      <c r="D582" s="131"/>
      <c r="E582" s="131"/>
      <c r="F582" s="131"/>
      <c r="G582" s="131"/>
      <c r="H582" s="131"/>
      <c r="I582" s="131"/>
      <c r="J582" s="131"/>
      <c r="K582" s="131"/>
      <c r="L582" s="131"/>
    </row>
    <row r="583" spans="1:12" ht="15.75" customHeight="1">
      <c r="A583" s="130"/>
      <c r="B583" s="130"/>
      <c r="C583" s="763"/>
      <c r="D583" s="131"/>
      <c r="E583" s="131"/>
      <c r="F583" s="131"/>
      <c r="G583" s="131"/>
      <c r="H583" s="131"/>
      <c r="I583" s="131"/>
      <c r="J583" s="131"/>
      <c r="K583" s="131"/>
      <c r="L583" s="131"/>
    </row>
    <row r="584" spans="1:12" ht="15.75" customHeight="1">
      <c r="A584" s="130"/>
      <c r="B584" s="130"/>
      <c r="C584" s="763"/>
      <c r="D584" s="131"/>
      <c r="E584" s="131"/>
      <c r="F584" s="131"/>
      <c r="G584" s="131"/>
      <c r="H584" s="131"/>
      <c r="I584" s="131"/>
      <c r="J584" s="131"/>
      <c r="K584" s="131"/>
      <c r="L584" s="131"/>
    </row>
    <row r="585" spans="1:12" ht="15.75" customHeight="1">
      <c r="A585" s="130"/>
      <c r="B585" s="130"/>
      <c r="C585" s="763"/>
      <c r="D585" s="131"/>
      <c r="E585" s="131"/>
      <c r="F585" s="131"/>
      <c r="G585" s="131"/>
      <c r="H585" s="131"/>
      <c r="I585" s="131"/>
      <c r="J585" s="131"/>
      <c r="K585" s="131"/>
      <c r="L585" s="131"/>
    </row>
    <row r="586" spans="1:12" ht="15.75" customHeight="1">
      <c r="A586" s="130"/>
      <c r="B586" s="130"/>
      <c r="C586" s="763"/>
      <c r="D586" s="131"/>
      <c r="E586" s="131"/>
      <c r="F586" s="131"/>
      <c r="G586" s="131"/>
      <c r="H586" s="131"/>
      <c r="I586" s="131"/>
      <c r="J586" s="131"/>
      <c r="K586" s="131"/>
      <c r="L586" s="131"/>
    </row>
    <row r="587" spans="1:12" ht="15.75" customHeight="1">
      <c r="A587" s="130"/>
      <c r="B587" s="130"/>
      <c r="C587" s="763"/>
      <c r="D587" s="131"/>
      <c r="E587" s="131"/>
      <c r="F587" s="131"/>
      <c r="G587" s="131"/>
      <c r="H587" s="131"/>
      <c r="I587" s="131"/>
      <c r="J587" s="131"/>
      <c r="K587" s="131"/>
      <c r="L587" s="131"/>
    </row>
    <row r="588" spans="1:12" ht="15.75" customHeight="1">
      <c r="A588" s="130"/>
      <c r="B588" s="130"/>
      <c r="C588" s="763"/>
      <c r="D588" s="131"/>
      <c r="E588" s="131"/>
      <c r="F588" s="131"/>
      <c r="G588" s="131"/>
      <c r="H588" s="131"/>
      <c r="I588" s="131"/>
      <c r="J588" s="131"/>
      <c r="K588" s="131"/>
      <c r="L588" s="131"/>
    </row>
    <row r="589" spans="1:12" ht="15.75" customHeight="1">
      <c r="A589" s="130"/>
      <c r="B589" s="130"/>
      <c r="C589" s="763"/>
      <c r="D589" s="131"/>
      <c r="E589" s="131"/>
      <c r="F589" s="131"/>
      <c r="G589" s="131"/>
      <c r="H589" s="131"/>
      <c r="I589" s="131"/>
      <c r="J589" s="131"/>
      <c r="K589" s="131"/>
      <c r="L589" s="131"/>
    </row>
    <row r="590" spans="1:12" ht="15.75" customHeight="1">
      <c r="A590" s="130"/>
      <c r="B590" s="130"/>
      <c r="C590" s="763"/>
      <c r="D590" s="131"/>
      <c r="E590" s="131"/>
      <c r="F590" s="131"/>
      <c r="G590" s="131"/>
      <c r="H590" s="131"/>
      <c r="I590" s="131"/>
      <c r="J590" s="131"/>
      <c r="K590" s="131"/>
      <c r="L590" s="131"/>
    </row>
    <row r="591" spans="1:12" ht="15.75" customHeight="1">
      <c r="A591" s="130"/>
      <c r="B591" s="130"/>
      <c r="C591" s="763"/>
      <c r="D591" s="131"/>
      <c r="E591" s="131"/>
      <c r="F591" s="131"/>
      <c r="G591" s="131"/>
      <c r="H591" s="131"/>
      <c r="I591" s="131"/>
      <c r="J591" s="131"/>
      <c r="K591" s="131"/>
      <c r="L591" s="131"/>
    </row>
    <row r="592" spans="1:12" ht="15.75" customHeight="1">
      <c r="A592" s="130"/>
      <c r="B592" s="130"/>
      <c r="C592" s="763"/>
      <c r="D592" s="131"/>
      <c r="E592" s="131"/>
      <c r="F592" s="131"/>
      <c r="G592" s="131"/>
      <c r="H592" s="131"/>
      <c r="I592" s="131"/>
      <c r="J592" s="131"/>
      <c r="K592" s="131"/>
      <c r="L592" s="131"/>
    </row>
    <row r="593" spans="1:12" ht="15.75" customHeight="1">
      <c r="A593" s="130"/>
      <c r="B593" s="130"/>
      <c r="C593" s="763"/>
      <c r="D593" s="131"/>
      <c r="E593" s="131"/>
      <c r="F593" s="131"/>
      <c r="G593" s="131"/>
      <c r="H593" s="131"/>
      <c r="I593" s="131"/>
      <c r="J593" s="131"/>
      <c r="K593" s="131"/>
      <c r="L593" s="131"/>
    </row>
    <row r="594" spans="1:12" ht="15.75" customHeight="1">
      <c r="A594" s="130"/>
      <c r="B594" s="130"/>
      <c r="C594" s="763"/>
      <c r="D594" s="131"/>
      <c r="E594" s="131"/>
      <c r="F594" s="131"/>
      <c r="G594" s="131"/>
      <c r="H594" s="131"/>
      <c r="I594" s="131"/>
      <c r="J594" s="131"/>
      <c r="K594" s="131"/>
      <c r="L594" s="131"/>
    </row>
    <row r="595" spans="1:12" ht="15.75" customHeight="1">
      <c r="A595" s="130"/>
      <c r="B595" s="130"/>
      <c r="C595" s="763"/>
      <c r="D595" s="131"/>
      <c r="E595" s="131"/>
      <c r="F595" s="131"/>
      <c r="G595" s="131"/>
      <c r="H595" s="131"/>
      <c r="I595" s="131"/>
      <c r="J595" s="131"/>
      <c r="K595" s="131"/>
      <c r="L595" s="131"/>
    </row>
    <row r="596" spans="1:12" ht="15.75" customHeight="1">
      <c r="A596" s="130"/>
      <c r="B596" s="130"/>
      <c r="C596" s="763"/>
      <c r="D596" s="131"/>
      <c r="E596" s="131"/>
      <c r="F596" s="131"/>
      <c r="G596" s="131"/>
      <c r="H596" s="131"/>
      <c r="I596" s="131"/>
      <c r="J596" s="131"/>
      <c r="K596" s="131"/>
      <c r="L596" s="131"/>
    </row>
    <row r="597" spans="1:12" ht="15.75" customHeight="1">
      <c r="A597" s="130"/>
      <c r="B597" s="130"/>
      <c r="C597" s="763"/>
      <c r="D597" s="131"/>
      <c r="E597" s="131"/>
      <c r="F597" s="131"/>
      <c r="G597" s="131"/>
      <c r="H597" s="131"/>
      <c r="I597" s="131"/>
      <c r="J597" s="131"/>
      <c r="K597" s="131"/>
      <c r="L597" s="131"/>
    </row>
    <row r="598" spans="1:12" ht="15.75" customHeight="1">
      <c r="A598" s="130"/>
      <c r="B598" s="130"/>
      <c r="C598" s="763"/>
      <c r="D598" s="131"/>
      <c r="E598" s="131"/>
      <c r="F598" s="131"/>
      <c r="G598" s="131"/>
      <c r="H598" s="131"/>
      <c r="I598" s="131"/>
      <c r="J598" s="131"/>
      <c r="K598" s="131"/>
      <c r="L598" s="131"/>
    </row>
    <row r="599" spans="1:12" ht="15.75" customHeight="1">
      <c r="A599" s="130"/>
      <c r="B599" s="130"/>
      <c r="C599" s="763"/>
      <c r="D599" s="131"/>
      <c r="E599" s="131"/>
      <c r="F599" s="131"/>
      <c r="G599" s="131"/>
      <c r="H599" s="131"/>
      <c r="I599" s="131"/>
      <c r="J599" s="131"/>
      <c r="K599" s="131"/>
      <c r="L599" s="131"/>
    </row>
    <row r="600" spans="1:12" ht="15.75" customHeight="1">
      <c r="A600" s="130"/>
      <c r="B600" s="130"/>
      <c r="C600" s="763"/>
      <c r="D600" s="131"/>
      <c r="E600" s="131"/>
      <c r="F600" s="131"/>
      <c r="G600" s="131"/>
      <c r="H600" s="131"/>
      <c r="I600" s="131"/>
      <c r="J600" s="131"/>
      <c r="K600" s="131"/>
      <c r="L600" s="131"/>
    </row>
    <row r="601" spans="1:12" ht="15.75" customHeight="1">
      <c r="A601" s="130"/>
      <c r="B601" s="130"/>
      <c r="C601" s="763"/>
      <c r="D601" s="131"/>
      <c r="E601" s="131"/>
      <c r="F601" s="131"/>
      <c r="G601" s="131"/>
      <c r="H601" s="131"/>
      <c r="I601" s="131"/>
      <c r="J601" s="131"/>
      <c r="K601" s="131"/>
      <c r="L601" s="131"/>
    </row>
    <row r="602" spans="1:12" ht="15.75" customHeight="1">
      <c r="A602" s="130"/>
      <c r="B602" s="130"/>
      <c r="C602" s="763"/>
      <c r="D602" s="131"/>
      <c r="E602" s="131"/>
      <c r="F602" s="131"/>
      <c r="G602" s="131"/>
      <c r="H602" s="131"/>
      <c r="I602" s="131"/>
      <c r="J602" s="131"/>
      <c r="K602" s="131"/>
      <c r="L602" s="131"/>
    </row>
    <row r="603" spans="1:12" ht="15.75" customHeight="1">
      <c r="A603" s="130"/>
      <c r="B603" s="130"/>
      <c r="C603" s="763"/>
      <c r="D603" s="131"/>
      <c r="E603" s="131"/>
      <c r="F603" s="131"/>
      <c r="G603" s="131"/>
      <c r="H603" s="131"/>
      <c r="I603" s="131"/>
      <c r="J603" s="131"/>
      <c r="K603" s="131"/>
      <c r="L603" s="131"/>
    </row>
    <row r="604" spans="1:12" ht="15.75" customHeight="1">
      <c r="A604" s="130"/>
      <c r="B604" s="130"/>
      <c r="C604" s="763"/>
      <c r="D604" s="131"/>
      <c r="E604" s="131"/>
      <c r="F604" s="131"/>
      <c r="G604" s="131"/>
      <c r="H604" s="131"/>
      <c r="I604" s="131"/>
      <c r="J604" s="131"/>
      <c r="K604" s="131"/>
      <c r="L604" s="131"/>
    </row>
    <row r="605" spans="1:12" ht="15.75" customHeight="1">
      <c r="A605" s="130"/>
      <c r="B605" s="130"/>
      <c r="C605" s="763"/>
      <c r="D605" s="131"/>
      <c r="E605" s="131"/>
      <c r="F605" s="131"/>
      <c r="G605" s="131"/>
      <c r="H605" s="131"/>
      <c r="I605" s="131"/>
      <c r="J605" s="131"/>
      <c r="K605" s="131"/>
      <c r="L605" s="131"/>
    </row>
    <row r="606" spans="1:12" ht="15.75" customHeight="1">
      <c r="A606" s="130"/>
      <c r="B606" s="130"/>
      <c r="C606" s="763"/>
      <c r="D606" s="131"/>
      <c r="E606" s="131"/>
      <c r="F606" s="131"/>
      <c r="G606" s="131"/>
      <c r="H606" s="131"/>
      <c r="I606" s="131"/>
      <c r="J606" s="131"/>
      <c r="K606" s="131"/>
      <c r="L606" s="131"/>
    </row>
    <row r="607" spans="1:12" ht="15.75" customHeight="1">
      <c r="A607" s="130"/>
      <c r="B607" s="130"/>
      <c r="C607" s="763"/>
      <c r="D607" s="131"/>
      <c r="E607" s="131"/>
      <c r="F607" s="131"/>
      <c r="G607" s="131"/>
      <c r="H607" s="131"/>
      <c r="I607" s="131"/>
      <c r="J607" s="131"/>
      <c r="K607" s="131"/>
      <c r="L607" s="131"/>
    </row>
    <row r="608" spans="1:12" ht="15.75" customHeight="1">
      <c r="A608" s="130"/>
      <c r="B608" s="130"/>
      <c r="C608" s="763"/>
      <c r="D608" s="131"/>
      <c r="E608" s="131"/>
      <c r="F608" s="131"/>
      <c r="G608" s="131"/>
      <c r="H608" s="131"/>
      <c r="I608" s="131"/>
      <c r="J608" s="131"/>
      <c r="K608" s="131"/>
      <c r="L608" s="131"/>
    </row>
    <row r="609" spans="1:12" ht="15.75" customHeight="1">
      <c r="A609" s="130"/>
      <c r="B609" s="130"/>
      <c r="C609" s="763"/>
      <c r="D609" s="131"/>
      <c r="E609" s="131"/>
      <c r="F609" s="131"/>
      <c r="G609" s="131"/>
      <c r="H609" s="131"/>
      <c r="I609" s="131"/>
      <c r="J609" s="131"/>
      <c r="K609" s="131"/>
      <c r="L609" s="131"/>
    </row>
    <row r="610" spans="1:12" ht="15.75" customHeight="1">
      <c r="A610" s="130"/>
      <c r="B610" s="130"/>
      <c r="C610" s="763"/>
      <c r="D610" s="131"/>
      <c r="E610" s="131"/>
      <c r="F610" s="131"/>
      <c r="G610" s="131"/>
      <c r="H610" s="131"/>
      <c r="I610" s="131"/>
      <c r="J610" s="131"/>
      <c r="K610" s="131"/>
      <c r="L610" s="131"/>
    </row>
    <row r="611" spans="1:12" ht="15.75" customHeight="1">
      <c r="A611" s="130"/>
      <c r="B611" s="130"/>
      <c r="C611" s="763"/>
      <c r="D611" s="131"/>
      <c r="E611" s="131"/>
      <c r="F611" s="131"/>
      <c r="G611" s="131"/>
      <c r="H611" s="131"/>
      <c r="I611" s="131"/>
      <c r="J611" s="131"/>
      <c r="K611" s="131"/>
      <c r="L611" s="131"/>
    </row>
    <row r="612" spans="1:12" ht="15.75" customHeight="1">
      <c r="A612" s="130"/>
      <c r="B612" s="130"/>
      <c r="C612" s="763"/>
      <c r="D612" s="131"/>
      <c r="E612" s="131"/>
      <c r="F612" s="131"/>
      <c r="G612" s="131"/>
      <c r="H612" s="131"/>
      <c r="I612" s="131"/>
      <c r="J612" s="131"/>
      <c r="K612" s="131"/>
      <c r="L612" s="131"/>
    </row>
    <row r="613" spans="1:12" ht="15.75" customHeight="1">
      <c r="A613" s="130"/>
      <c r="B613" s="130"/>
      <c r="C613" s="763"/>
      <c r="D613" s="131"/>
      <c r="E613" s="131"/>
      <c r="F613" s="131"/>
      <c r="G613" s="131"/>
      <c r="H613" s="131"/>
      <c r="I613" s="131"/>
      <c r="J613" s="131"/>
      <c r="K613" s="131"/>
      <c r="L613" s="131"/>
    </row>
    <row r="614" spans="1:12" ht="15.75" customHeight="1">
      <c r="A614" s="130"/>
      <c r="B614" s="130"/>
      <c r="C614" s="763"/>
      <c r="D614" s="131"/>
      <c r="E614" s="131"/>
      <c r="F614" s="131"/>
      <c r="G614" s="131"/>
      <c r="H614" s="131"/>
      <c r="I614" s="131"/>
      <c r="J614" s="131"/>
      <c r="K614" s="131"/>
      <c r="L614" s="131"/>
    </row>
    <row r="615" spans="1:12" ht="15.75" customHeight="1">
      <c r="A615" s="130"/>
      <c r="B615" s="130"/>
      <c r="C615" s="763"/>
      <c r="D615" s="131"/>
      <c r="E615" s="131"/>
      <c r="F615" s="131"/>
      <c r="G615" s="131"/>
      <c r="H615" s="131"/>
      <c r="I615" s="131"/>
      <c r="J615" s="131"/>
      <c r="K615" s="131"/>
      <c r="L615" s="131"/>
    </row>
    <row r="616" spans="1:12" ht="15.75" customHeight="1">
      <c r="A616" s="130"/>
      <c r="B616" s="130"/>
      <c r="C616" s="763"/>
      <c r="D616" s="131"/>
      <c r="E616" s="131"/>
      <c r="F616" s="131"/>
      <c r="G616" s="131"/>
      <c r="H616" s="131"/>
      <c r="I616" s="131"/>
      <c r="J616" s="131"/>
      <c r="K616" s="131"/>
      <c r="L616" s="131"/>
    </row>
    <row r="617" spans="1:12" ht="15.75" customHeight="1">
      <c r="A617" s="130"/>
      <c r="B617" s="130"/>
      <c r="C617" s="763"/>
      <c r="D617" s="131"/>
      <c r="E617" s="131"/>
      <c r="F617" s="131"/>
      <c r="G617" s="131"/>
      <c r="H617" s="131"/>
      <c r="I617" s="131"/>
      <c r="J617" s="131"/>
      <c r="K617" s="131"/>
      <c r="L617" s="131"/>
    </row>
    <row r="618" spans="1:12" ht="15.75" customHeight="1">
      <c r="A618" s="130"/>
      <c r="B618" s="130"/>
      <c r="C618" s="763"/>
      <c r="D618" s="131"/>
      <c r="E618" s="131"/>
      <c r="F618" s="131"/>
      <c r="G618" s="131"/>
      <c r="H618" s="131"/>
      <c r="I618" s="131"/>
      <c r="J618" s="131"/>
      <c r="K618" s="131"/>
      <c r="L618" s="131"/>
    </row>
    <row r="619" spans="1:12" ht="15.75" customHeight="1">
      <c r="A619" s="130"/>
      <c r="B619" s="130"/>
      <c r="C619" s="763"/>
      <c r="D619" s="131"/>
      <c r="E619" s="131"/>
      <c r="F619" s="131"/>
      <c r="G619" s="131"/>
      <c r="H619" s="131"/>
      <c r="I619" s="131"/>
      <c r="J619" s="131"/>
      <c r="K619" s="131"/>
      <c r="L619" s="131"/>
    </row>
    <row r="620" spans="1:12" ht="15.75" customHeight="1">
      <c r="A620" s="130"/>
      <c r="B620" s="130"/>
      <c r="C620" s="763"/>
      <c r="D620" s="131"/>
      <c r="E620" s="131"/>
      <c r="F620" s="131"/>
      <c r="G620" s="131"/>
      <c r="H620" s="131"/>
      <c r="I620" s="131"/>
      <c r="J620" s="131"/>
      <c r="K620" s="131"/>
      <c r="L620" s="131"/>
    </row>
    <row r="621" spans="1:12" ht="15.75" customHeight="1">
      <c r="A621" s="130"/>
      <c r="B621" s="130"/>
      <c r="C621" s="763"/>
      <c r="D621" s="131"/>
      <c r="E621" s="131"/>
      <c r="F621" s="131"/>
      <c r="G621" s="131"/>
      <c r="H621" s="131"/>
      <c r="I621" s="131"/>
      <c r="J621" s="131"/>
      <c r="K621" s="131"/>
      <c r="L621" s="131"/>
    </row>
    <row r="622" spans="1:12" ht="15.75" customHeight="1">
      <c r="A622" s="130"/>
      <c r="B622" s="130"/>
      <c r="C622" s="763"/>
      <c r="D622" s="131"/>
      <c r="E622" s="131"/>
      <c r="F622" s="131"/>
      <c r="G622" s="131"/>
      <c r="H622" s="131"/>
      <c r="I622" s="131"/>
      <c r="J622" s="131"/>
      <c r="K622" s="131"/>
      <c r="L622" s="131"/>
    </row>
    <row r="623" spans="1:12" ht="15.75" customHeight="1">
      <c r="A623" s="130"/>
      <c r="B623" s="130"/>
      <c r="C623" s="763"/>
      <c r="D623" s="131"/>
      <c r="E623" s="131"/>
      <c r="F623" s="131"/>
      <c r="G623" s="131"/>
      <c r="H623" s="131"/>
      <c r="I623" s="131"/>
      <c r="J623" s="131"/>
      <c r="K623" s="131"/>
      <c r="L623" s="131"/>
    </row>
    <row r="624" spans="1:12" ht="15.75" customHeight="1">
      <c r="A624" s="130"/>
      <c r="B624" s="130"/>
      <c r="C624" s="763"/>
      <c r="D624" s="131"/>
      <c r="E624" s="131"/>
      <c r="F624" s="131"/>
      <c r="G624" s="131"/>
      <c r="H624" s="131"/>
      <c r="I624" s="131"/>
      <c r="J624" s="131"/>
      <c r="K624" s="131"/>
      <c r="L624" s="131"/>
    </row>
    <row r="625" spans="1:12" ht="15.75" customHeight="1">
      <c r="A625" s="130"/>
      <c r="B625" s="130"/>
      <c r="C625" s="763"/>
      <c r="D625" s="131"/>
      <c r="E625" s="131"/>
      <c r="F625" s="131"/>
      <c r="G625" s="131"/>
      <c r="H625" s="131"/>
      <c r="I625" s="131"/>
      <c r="J625" s="131"/>
      <c r="K625" s="131"/>
      <c r="L625" s="131"/>
    </row>
    <row r="626" spans="1:12" ht="15.75" customHeight="1">
      <c r="A626" s="130"/>
      <c r="B626" s="130"/>
      <c r="C626" s="763"/>
      <c r="D626" s="131"/>
      <c r="E626" s="131"/>
      <c r="F626" s="131"/>
      <c r="G626" s="131"/>
      <c r="H626" s="131"/>
      <c r="I626" s="131"/>
      <c r="J626" s="131"/>
      <c r="K626" s="131"/>
      <c r="L626" s="131"/>
    </row>
    <row r="627" spans="1:12" ht="15.75" customHeight="1">
      <c r="A627" s="130"/>
      <c r="B627" s="130"/>
      <c r="C627" s="763"/>
      <c r="D627" s="131"/>
      <c r="E627" s="131"/>
      <c r="F627" s="131"/>
      <c r="G627" s="131"/>
      <c r="H627" s="131"/>
      <c r="I627" s="131"/>
      <c r="J627" s="131"/>
      <c r="K627" s="131"/>
      <c r="L627" s="131"/>
    </row>
    <row r="628" spans="1:12" ht="15.75" customHeight="1">
      <c r="A628" s="130"/>
      <c r="B628" s="130"/>
      <c r="C628" s="763"/>
      <c r="D628" s="131"/>
      <c r="E628" s="131"/>
      <c r="F628" s="131"/>
      <c r="G628" s="131"/>
      <c r="H628" s="131"/>
      <c r="I628" s="131"/>
      <c r="J628" s="131"/>
      <c r="K628" s="131"/>
      <c r="L628" s="131"/>
    </row>
    <row r="629" spans="1:12" ht="15.75" customHeight="1">
      <c r="A629" s="130"/>
      <c r="B629" s="130"/>
      <c r="C629" s="763"/>
      <c r="D629" s="131"/>
      <c r="E629" s="131"/>
      <c r="F629" s="131"/>
      <c r="G629" s="131"/>
      <c r="H629" s="131"/>
      <c r="I629" s="131"/>
      <c r="J629" s="131"/>
      <c r="K629" s="131"/>
      <c r="L629" s="131"/>
    </row>
    <row r="630" spans="1:12" ht="15.75" customHeight="1">
      <c r="A630" s="130"/>
      <c r="B630" s="130"/>
      <c r="C630" s="763"/>
      <c r="D630" s="131"/>
      <c r="E630" s="131"/>
      <c r="F630" s="131"/>
      <c r="G630" s="131"/>
      <c r="H630" s="131"/>
      <c r="I630" s="131"/>
      <c r="J630" s="131"/>
      <c r="K630" s="131"/>
      <c r="L630" s="131"/>
    </row>
    <row r="631" spans="1:12" ht="15.75" customHeight="1">
      <c r="A631" s="130"/>
      <c r="B631" s="130"/>
      <c r="C631" s="763"/>
      <c r="D631" s="131"/>
      <c r="E631" s="131"/>
      <c r="F631" s="131"/>
      <c r="G631" s="131"/>
      <c r="H631" s="131"/>
      <c r="I631" s="131"/>
      <c r="J631" s="131"/>
      <c r="K631" s="131"/>
      <c r="L631" s="131"/>
    </row>
    <row r="632" spans="1:12" ht="15.75" customHeight="1">
      <c r="A632" s="130"/>
      <c r="B632" s="130"/>
      <c r="C632" s="763"/>
      <c r="D632" s="131"/>
      <c r="E632" s="131"/>
      <c r="F632" s="131"/>
      <c r="G632" s="131"/>
      <c r="H632" s="131"/>
      <c r="I632" s="131"/>
      <c r="J632" s="131"/>
      <c r="K632" s="131"/>
      <c r="L632" s="131"/>
    </row>
    <row r="633" spans="1:12" ht="15.75" customHeight="1">
      <c r="A633" s="130"/>
      <c r="B633" s="130"/>
      <c r="C633" s="763"/>
      <c r="D633" s="131"/>
      <c r="E633" s="131"/>
      <c r="F633" s="131"/>
      <c r="G633" s="131"/>
      <c r="H633" s="131"/>
      <c r="I633" s="131"/>
      <c r="J633" s="131"/>
      <c r="K633" s="131"/>
      <c r="L633" s="131"/>
    </row>
    <row r="634" spans="1:12" ht="15.75" customHeight="1">
      <c r="A634" s="130"/>
      <c r="B634" s="130"/>
      <c r="C634" s="763"/>
      <c r="D634" s="131"/>
      <c r="E634" s="131"/>
      <c r="F634" s="131"/>
      <c r="G634" s="131"/>
      <c r="H634" s="131"/>
      <c r="I634" s="131"/>
      <c r="J634" s="131"/>
      <c r="K634" s="131"/>
      <c r="L634" s="131"/>
    </row>
    <row r="635" spans="1:12" ht="15.75" customHeight="1">
      <c r="A635" s="130"/>
      <c r="B635" s="130"/>
      <c r="C635" s="763"/>
      <c r="D635" s="131"/>
      <c r="E635" s="131"/>
      <c r="F635" s="131"/>
      <c r="G635" s="131"/>
      <c r="H635" s="131"/>
      <c r="I635" s="131"/>
      <c r="J635" s="131"/>
      <c r="K635" s="131"/>
      <c r="L635" s="131"/>
    </row>
    <row r="636" spans="1:12" ht="15.75" customHeight="1">
      <c r="A636" s="130"/>
      <c r="B636" s="130"/>
      <c r="C636" s="763"/>
      <c r="D636" s="131"/>
      <c r="E636" s="131"/>
      <c r="F636" s="131"/>
      <c r="G636" s="131"/>
      <c r="H636" s="131"/>
      <c r="I636" s="131"/>
      <c r="J636" s="131"/>
      <c r="K636" s="131"/>
      <c r="L636" s="131"/>
    </row>
    <row r="637" spans="1:12" ht="15.75" customHeight="1">
      <c r="A637" s="130"/>
      <c r="B637" s="130"/>
      <c r="C637" s="763"/>
      <c r="D637" s="131"/>
      <c r="E637" s="131"/>
      <c r="F637" s="131"/>
      <c r="G637" s="131"/>
      <c r="H637" s="131"/>
      <c r="I637" s="131"/>
      <c r="J637" s="131"/>
      <c r="K637" s="131"/>
      <c r="L637" s="131"/>
    </row>
    <row r="638" spans="1:12" ht="15.75" customHeight="1">
      <c r="A638" s="130"/>
      <c r="B638" s="130"/>
      <c r="C638" s="763"/>
      <c r="D638" s="131"/>
      <c r="E638" s="131"/>
      <c r="F638" s="131"/>
      <c r="G638" s="131"/>
      <c r="H638" s="131"/>
      <c r="I638" s="131"/>
      <c r="J638" s="131"/>
      <c r="K638" s="131"/>
      <c r="L638" s="131"/>
    </row>
    <row r="639" spans="1:12" ht="15.75" customHeight="1">
      <c r="A639" s="130"/>
      <c r="B639" s="130"/>
      <c r="C639" s="763"/>
      <c r="D639" s="131"/>
      <c r="E639" s="131"/>
      <c r="F639" s="131"/>
      <c r="G639" s="131"/>
      <c r="H639" s="131"/>
      <c r="I639" s="131"/>
      <c r="J639" s="131"/>
      <c r="K639" s="131"/>
      <c r="L639" s="131"/>
    </row>
    <row r="640" spans="1:12" ht="15.75" customHeight="1">
      <c r="A640" s="130"/>
      <c r="B640" s="130"/>
      <c r="C640" s="763"/>
      <c r="D640" s="131"/>
      <c r="E640" s="131"/>
      <c r="F640" s="131"/>
      <c r="G640" s="131"/>
      <c r="H640" s="131"/>
      <c r="I640" s="131"/>
      <c r="J640" s="131"/>
      <c r="K640" s="131"/>
      <c r="L640" s="131"/>
    </row>
    <row r="641" spans="1:12" ht="15.75" customHeight="1">
      <c r="A641" s="130"/>
      <c r="B641" s="130"/>
      <c r="C641" s="763"/>
      <c r="D641" s="131"/>
      <c r="E641" s="131"/>
      <c r="F641" s="131"/>
      <c r="G641" s="131"/>
      <c r="H641" s="131"/>
      <c r="I641" s="131"/>
      <c r="J641" s="131"/>
      <c r="K641" s="131"/>
      <c r="L641" s="131"/>
    </row>
    <row r="642" spans="1:12" ht="15.75" customHeight="1">
      <c r="A642" s="130"/>
      <c r="B642" s="130"/>
      <c r="C642" s="763"/>
      <c r="D642" s="131"/>
      <c r="E642" s="131"/>
      <c r="F642" s="131"/>
      <c r="G642" s="131"/>
      <c r="H642" s="131"/>
      <c r="I642" s="131"/>
      <c r="J642" s="131"/>
      <c r="K642" s="131"/>
      <c r="L642" s="131"/>
    </row>
    <row r="643" spans="1:12" ht="15.75" customHeight="1">
      <c r="A643" s="130"/>
      <c r="B643" s="130"/>
      <c r="C643" s="763"/>
      <c r="D643" s="131"/>
      <c r="E643" s="131"/>
      <c r="F643" s="131"/>
      <c r="G643" s="131"/>
      <c r="H643" s="131"/>
      <c r="I643" s="131"/>
      <c r="J643" s="131"/>
      <c r="K643" s="131"/>
      <c r="L643" s="131"/>
    </row>
    <row r="644" spans="1:12" ht="15.75" customHeight="1">
      <c r="A644" s="130"/>
      <c r="B644" s="130"/>
      <c r="C644" s="763"/>
      <c r="D644" s="131"/>
      <c r="E644" s="131"/>
      <c r="F644" s="131"/>
      <c r="G644" s="131"/>
      <c r="H644" s="131"/>
      <c r="I644" s="131"/>
      <c r="J644" s="131"/>
      <c r="K644" s="131"/>
      <c r="L644" s="131"/>
    </row>
    <row r="645" spans="1:12" ht="15.75" customHeight="1">
      <c r="A645" s="130"/>
      <c r="B645" s="130"/>
      <c r="C645" s="763"/>
      <c r="D645" s="131"/>
      <c r="E645" s="131"/>
      <c r="F645" s="131"/>
      <c r="G645" s="131"/>
      <c r="H645" s="131"/>
      <c r="I645" s="131"/>
      <c r="J645" s="131"/>
      <c r="K645" s="131"/>
      <c r="L645" s="131"/>
    </row>
    <row r="646" spans="1:12" ht="15.75" customHeight="1">
      <c r="A646" s="130"/>
      <c r="B646" s="130"/>
      <c r="C646" s="763"/>
      <c r="D646" s="131"/>
      <c r="E646" s="131"/>
      <c r="F646" s="131"/>
      <c r="G646" s="131"/>
      <c r="H646" s="131"/>
      <c r="I646" s="131"/>
      <c r="J646" s="131"/>
      <c r="K646" s="131"/>
      <c r="L646" s="131"/>
    </row>
    <row r="647" spans="1:12" ht="15.75" customHeight="1">
      <c r="A647" s="130"/>
      <c r="B647" s="130"/>
      <c r="C647" s="763"/>
      <c r="D647" s="131"/>
      <c r="E647" s="131"/>
      <c r="F647" s="131"/>
      <c r="G647" s="131"/>
      <c r="H647" s="131"/>
      <c r="I647" s="131"/>
      <c r="J647" s="131"/>
      <c r="K647" s="131"/>
      <c r="L647" s="131"/>
    </row>
    <row r="648" spans="1:12" ht="15.75" customHeight="1">
      <c r="A648" s="130"/>
      <c r="B648" s="130"/>
      <c r="C648" s="763"/>
      <c r="D648" s="131"/>
      <c r="E648" s="131"/>
      <c r="F648" s="131"/>
      <c r="G648" s="131"/>
      <c r="H648" s="131"/>
      <c r="I648" s="131"/>
      <c r="J648" s="131"/>
      <c r="K648" s="131"/>
      <c r="L648" s="131"/>
    </row>
    <row r="649" spans="1:12" ht="15.75" customHeight="1">
      <c r="A649" s="130"/>
      <c r="B649" s="130"/>
      <c r="C649" s="763"/>
      <c r="D649" s="131"/>
      <c r="E649" s="131"/>
      <c r="F649" s="131"/>
      <c r="G649" s="131"/>
      <c r="H649" s="131"/>
      <c r="I649" s="131"/>
      <c r="J649" s="131"/>
      <c r="K649" s="131"/>
      <c r="L649" s="131"/>
    </row>
    <row r="650" spans="1:12" ht="15.75" customHeight="1">
      <c r="A650" s="130"/>
      <c r="B650" s="130"/>
      <c r="C650" s="763"/>
      <c r="D650" s="131"/>
      <c r="E650" s="131"/>
      <c r="F650" s="131"/>
      <c r="G650" s="131"/>
      <c r="H650" s="131"/>
      <c r="I650" s="131"/>
      <c r="J650" s="131"/>
      <c r="K650" s="131"/>
      <c r="L650" s="131"/>
    </row>
    <row r="651" spans="1:12" ht="15.75" customHeight="1">
      <c r="A651" s="130"/>
      <c r="B651" s="130"/>
      <c r="C651" s="763"/>
      <c r="D651" s="131"/>
      <c r="E651" s="131"/>
      <c r="F651" s="131"/>
      <c r="G651" s="131"/>
      <c r="H651" s="131"/>
      <c r="I651" s="131"/>
      <c r="J651" s="131"/>
      <c r="K651" s="131"/>
      <c r="L651" s="131"/>
    </row>
    <row r="652" spans="1:12" ht="15.75" customHeight="1">
      <c r="A652" s="130"/>
      <c r="B652" s="130"/>
      <c r="C652" s="763"/>
      <c r="D652" s="131"/>
      <c r="E652" s="131"/>
      <c r="F652" s="131"/>
      <c r="G652" s="131"/>
      <c r="H652" s="131"/>
      <c r="I652" s="131"/>
      <c r="J652" s="131"/>
      <c r="K652" s="131"/>
      <c r="L652" s="131"/>
    </row>
    <row r="653" spans="1:12" ht="15.75" customHeight="1">
      <c r="A653" s="130"/>
      <c r="B653" s="130"/>
      <c r="C653" s="763"/>
      <c r="D653" s="131"/>
      <c r="E653" s="131"/>
      <c r="F653" s="131"/>
      <c r="G653" s="131"/>
      <c r="H653" s="131"/>
      <c r="I653" s="131"/>
      <c r="J653" s="131"/>
      <c r="K653" s="131"/>
      <c r="L653" s="131"/>
    </row>
    <row r="654" spans="1:12" ht="15.75" customHeight="1">
      <c r="A654" s="130"/>
      <c r="B654" s="130"/>
      <c r="C654" s="763"/>
      <c r="D654" s="131"/>
      <c r="E654" s="131"/>
      <c r="F654" s="131"/>
      <c r="G654" s="131"/>
      <c r="H654" s="131"/>
      <c r="I654" s="131"/>
      <c r="J654" s="131"/>
      <c r="K654" s="131"/>
      <c r="L654" s="131"/>
    </row>
    <row r="655" spans="1:12" ht="15.75" customHeight="1">
      <c r="A655" s="130"/>
      <c r="B655" s="130"/>
      <c r="C655" s="763"/>
      <c r="D655" s="131"/>
      <c r="E655" s="131"/>
      <c r="F655" s="131"/>
      <c r="G655" s="131"/>
      <c r="H655" s="131"/>
      <c r="I655" s="131"/>
      <c r="J655" s="131"/>
      <c r="K655" s="131"/>
      <c r="L655" s="131"/>
    </row>
    <row r="656" spans="1:12" ht="15.75" customHeight="1">
      <c r="A656" s="130"/>
      <c r="B656" s="130"/>
      <c r="C656" s="763"/>
      <c r="D656" s="131"/>
      <c r="E656" s="131"/>
      <c r="F656" s="131"/>
      <c r="G656" s="131"/>
      <c r="H656" s="131"/>
      <c r="I656" s="131"/>
      <c r="J656" s="131"/>
      <c r="K656" s="131"/>
      <c r="L656" s="131"/>
    </row>
    <row r="657" spans="1:12" ht="15.75" customHeight="1">
      <c r="A657" s="130"/>
      <c r="B657" s="130"/>
      <c r="C657" s="763"/>
      <c r="D657" s="131"/>
      <c r="E657" s="131"/>
      <c r="F657" s="131"/>
      <c r="G657" s="131"/>
      <c r="H657" s="131"/>
      <c r="I657" s="131"/>
      <c r="J657" s="131"/>
      <c r="K657" s="131"/>
      <c r="L657" s="131"/>
    </row>
    <row r="658" spans="1:12" ht="15.75" customHeight="1">
      <c r="A658" s="130"/>
      <c r="B658" s="130"/>
      <c r="C658" s="763"/>
      <c r="D658" s="131"/>
      <c r="E658" s="131"/>
      <c r="F658" s="131"/>
      <c r="G658" s="131"/>
      <c r="H658" s="131"/>
      <c r="I658" s="131"/>
      <c r="J658" s="131"/>
      <c r="K658" s="131"/>
      <c r="L658" s="131"/>
    </row>
    <row r="659" spans="1:12" ht="15.75" customHeight="1">
      <c r="A659" s="130"/>
      <c r="B659" s="130"/>
      <c r="C659" s="763"/>
      <c r="D659" s="131"/>
      <c r="E659" s="131"/>
      <c r="F659" s="131"/>
      <c r="G659" s="131"/>
      <c r="H659" s="131"/>
      <c r="I659" s="131"/>
      <c r="J659" s="131"/>
      <c r="K659" s="131"/>
      <c r="L659" s="131"/>
    </row>
    <row r="660" spans="1:12" ht="15.75" customHeight="1">
      <c r="A660" s="130"/>
      <c r="B660" s="130"/>
      <c r="C660" s="763"/>
      <c r="D660" s="131"/>
      <c r="E660" s="131"/>
      <c r="F660" s="131"/>
      <c r="G660" s="131"/>
      <c r="H660" s="131"/>
      <c r="I660" s="131"/>
      <c r="J660" s="131"/>
      <c r="K660" s="131"/>
      <c r="L660" s="131"/>
    </row>
    <row r="661" spans="1:12" ht="15.75" customHeight="1">
      <c r="A661" s="130"/>
      <c r="B661" s="130"/>
      <c r="C661" s="763"/>
      <c r="D661" s="131"/>
      <c r="E661" s="131"/>
      <c r="F661" s="131"/>
      <c r="G661" s="131"/>
      <c r="H661" s="131"/>
      <c r="I661" s="131"/>
      <c r="J661" s="131"/>
      <c r="K661" s="131"/>
      <c r="L661" s="131"/>
    </row>
    <row r="662" spans="1:12" ht="15.75" customHeight="1">
      <c r="A662" s="130"/>
      <c r="B662" s="130"/>
      <c r="C662" s="763"/>
      <c r="D662" s="131"/>
      <c r="E662" s="131"/>
      <c r="F662" s="131"/>
      <c r="G662" s="131"/>
      <c r="H662" s="131"/>
      <c r="I662" s="131"/>
      <c r="J662" s="131"/>
      <c r="K662" s="131"/>
      <c r="L662" s="131"/>
    </row>
    <row r="663" spans="1:12" ht="15.75" customHeight="1">
      <c r="A663" s="130"/>
      <c r="B663" s="130"/>
      <c r="C663" s="763"/>
      <c r="D663" s="131"/>
      <c r="E663" s="131"/>
      <c r="F663" s="131"/>
      <c r="G663" s="131"/>
      <c r="H663" s="131"/>
      <c r="I663" s="131"/>
      <c r="J663" s="131"/>
      <c r="K663" s="131"/>
      <c r="L663" s="131"/>
    </row>
    <row r="664" spans="1:12" ht="15.75" customHeight="1">
      <c r="A664" s="130"/>
      <c r="B664" s="130"/>
      <c r="C664" s="763"/>
      <c r="D664" s="131"/>
      <c r="E664" s="131"/>
      <c r="F664" s="131"/>
      <c r="G664" s="131"/>
      <c r="H664" s="131"/>
      <c r="I664" s="131"/>
      <c r="J664" s="131"/>
      <c r="K664" s="131"/>
      <c r="L664" s="131"/>
    </row>
    <row r="665" spans="1:12" ht="15.75" customHeight="1">
      <c r="A665" s="130"/>
      <c r="B665" s="130"/>
      <c r="C665" s="763"/>
      <c r="D665" s="131"/>
      <c r="E665" s="131"/>
      <c r="F665" s="131"/>
      <c r="G665" s="131"/>
      <c r="H665" s="131"/>
      <c r="I665" s="131"/>
      <c r="J665" s="131"/>
      <c r="K665" s="131"/>
      <c r="L665" s="131"/>
    </row>
    <row r="666" spans="1:12" ht="15.75" customHeight="1">
      <c r="A666" s="130"/>
      <c r="B666" s="130"/>
      <c r="C666" s="763"/>
      <c r="D666" s="131"/>
      <c r="E666" s="131"/>
      <c r="F666" s="131"/>
      <c r="G666" s="131"/>
      <c r="H666" s="131"/>
      <c r="I666" s="131"/>
      <c r="J666" s="131"/>
      <c r="K666" s="131"/>
      <c r="L666" s="131"/>
    </row>
    <row r="667" spans="1:12" ht="15.75" customHeight="1">
      <c r="A667" s="130"/>
      <c r="B667" s="130"/>
      <c r="C667" s="763"/>
      <c r="D667" s="131"/>
      <c r="E667" s="131"/>
      <c r="F667" s="131"/>
      <c r="G667" s="131"/>
      <c r="H667" s="131"/>
      <c r="I667" s="131"/>
      <c r="J667" s="131"/>
      <c r="K667" s="131"/>
      <c r="L667" s="131"/>
    </row>
    <row r="668" spans="1:12" ht="15.75" customHeight="1">
      <c r="A668" s="130"/>
      <c r="B668" s="130"/>
      <c r="C668" s="763"/>
      <c r="D668" s="131"/>
      <c r="E668" s="131"/>
      <c r="F668" s="131"/>
      <c r="G668" s="131"/>
      <c r="H668" s="131"/>
      <c r="I668" s="131"/>
      <c r="J668" s="131"/>
      <c r="K668" s="131"/>
      <c r="L668" s="131"/>
    </row>
    <row r="669" spans="1:12" ht="15.75" customHeight="1">
      <c r="A669" s="130"/>
      <c r="B669" s="130"/>
      <c r="C669" s="763"/>
      <c r="D669" s="131"/>
      <c r="E669" s="131"/>
      <c r="F669" s="131"/>
      <c r="G669" s="131"/>
      <c r="H669" s="131"/>
      <c r="I669" s="131"/>
      <c r="J669" s="131"/>
      <c r="K669" s="131"/>
      <c r="L669" s="131"/>
    </row>
    <row r="670" spans="1:12" ht="15.75" customHeight="1">
      <c r="A670" s="130"/>
      <c r="B670" s="130"/>
      <c r="C670" s="763"/>
      <c r="D670" s="131"/>
      <c r="E670" s="131"/>
      <c r="F670" s="131"/>
      <c r="G670" s="131"/>
      <c r="H670" s="131"/>
      <c r="I670" s="131"/>
      <c r="J670" s="131"/>
      <c r="K670" s="131"/>
      <c r="L670" s="131"/>
    </row>
    <row r="671" spans="1:12" ht="15.75" customHeight="1">
      <c r="A671" s="130"/>
      <c r="B671" s="130"/>
      <c r="C671" s="763"/>
      <c r="D671" s="131"/>
      <c r="E671" s="131"/>
      <c r="F671" s="131"/>
      <c r="G671" s="131"/>
      <c r="H671" s="131"/>
      <c r="I671" s="131"/>
      <c r="J671" s="131"/>
      <c r="K671" s="131"/>
      <c r="L671" s="131"/>
    </row>
    <row r="672" spans="1:12" ht="15.75" customHeight="1">
      <c r="A672" s="130"/>
      <c r="B672" s="130"/>
      <c r="C672" s="763"/>
      <c r="D672" s="131"/>
      <c r="E672" s="131"/>
      <c r="F672" s="131"/>
      <c r="G672" s="131"/>
      <c r="H672" s="131"/>
      <c r="I672" s="131"/>
      <c r="J672" s="131"/>
      <c r="K672" s="131"/>
      <c r="L672" s="131"/>
    </row>
    <row r="673" spans="1:12" ht="15.75" customHeight="1">
      <c r="A673" s="130"/>
      <c r="B673" s="130"/>
      <c r="C673" s="763"/>
      <c r="D673" s="131"/>
      <c r="E673" s="131"/>
      <c r="F673" s="131"/>
      <c r="G673" s="131"/>
      <c r="H673" s="131"/>
      <c r="I673" s="131"/>
      <c r="J673" s="131"/>
      <c r="K673" s="131"/>
      <c r="L673" s="131"/>
    </row>
    <row r="674" spans="1:12" ht="15.75" customHeight="1">
      <c r="A674" s="130"/>
      <c r="B674" s="130"/>
      <c r="C674" s="763"/>
      <c r="D674" s="131"/>
      <c r="E674" s="131"/>
      <c r="F674" s="131"/>
      <c r="G674" s="131"/>
      <c r="H674" s="131"/>
      <c r="I674" s="131"/>
      <c r="J674" s="131"/>
      <c r="K674" s="131"/>
      <c r="L674" s="131"/>
    </row>
    <row r="675" spans="1:12" ht="15.75" customHeight="1">
      <c r="A675" s="130"/>
      <c r="B675" s="130"/>
      <c r="C675" s="763"/>
      <c r="D675" s="131"/>
      <c r="E675" s="131"/>
      <c r="F675" s="131"/>
      <c r="G675" s="131"/>
      <c r="H675" s="131"/>
      <c r="I675" s="131"/>
      <c r="J675" s="131"/>
      <c r="K675" s="131"/>
      <c r="L675" s="131"/>
    </row>
    <row r="676" spans="1:12" ht="15.75" customHeight="1">
      <c r="A676" s="130"/>
      <c r="B676" s="130"/>
      <c r="C676" s="763"/>
      <c r="D676" s="131"/>
      <c r="E676" s="131"/>
      <c r="F676" s="131"/>
      <c r="G676" s="131"/>
      <c r="H676" s="131"/>
      <c r="I676" s="131"/>
      <c r="J676" s="131"/>
      <c r="K676" s="131"/>
      <c r="L676" s="131"/>
    </row>
    <row r="677" spans="1:12" ht="15.75" customHeight="1">
      <c r="A677" s="130"/>
      <c r="B677" s="130"/>
      <c r="C677" s="763"/>
      <c r="D677" s="131"/>
      <c r="E677" s="131"/>
      <c r="F677" s="131"/>
      <c r="G677" s="131"/>
      <c r="H677" s="131"/>
      <c r="I677" s="131"/>
      <c r="J677" s="131"/>
      <c r="K677" s="131"/>
      <c r="L677" s="131"/>
    </row>
    <row r="678" spans="1:12" ht="15.75" customHeight="1">
      <c r="A678" s="130"/>
      <c r="B678" s="130"/>
      <c r="C678" s="763"/>
      <c r="D678" s="131"/>
      <c r="E678" s="131"/>
      <c r="F678" s="131"/>
      <c r="G678" s="131"/>
      <c r="H678" s="131"/>
      <c r="I678" s="131"/>
      <c r="J678" s="131"/>
      <c r="K678" s="131"/>
      <c r="L678" s="131"/>
    </row>
    <row r="679" spans="1:12" ht="15.75" customHeight="1">
      <c r="A679" s="130"/>
      <c r="B679" s="130"/>
      <c r="C679" s="763"/>
      <c r="D679" s="131"/>
      <c r="E679" s="131"/>
      <c r="F679" s="131"/>
      <c r="G679" s="131"/>
      <c r="H679" s="131"/>
      <c r="I679" s="131"/>
      <c r="J679" s="131"/>
      <c r="K679" s="131"/>
      <c r="L679" s="131"/>
    </row>
    <row r="680" spans="1:12" ht="15.75" customHeight="1">
      <c r="A680" s="130"/>
      <c r="B680" s="130"/>
      <c r="C680" s="763"/>
      <c r="D680" s="131"/>
      <c r="E680" s="131"/>
      <c r="F680" s="131"/>
      <c r="G680" s="131"/>
      <c r="H680" s="131"/>
      <c r="I680" s="131"/>
      <c r="J680" s="131"/>
      <c r="K680" s="131"/>
      <c r="L680" s="131"/>
    </row>
    <row r="681" spans="1:12" ht="15.75" customHeight="1">
      <c r="A681" s="130"/>
      <c r="B681" s="130"/>
      <c r="C681" s="763"/>
      <c r="D681" s="131"/>
      <c r="E681" s="131"/>
      <c r="F681" s="131"/>
      <c r="G681" s="131"/>
      <c r="H681" s="131"/>
      <c r="I681" s="131"/>
      <c r="J681" s="131"/>
      <c r="K681" s="131"/>
      <c r="L681" s="131"/>
    </row>
    <row r="682" spans="1:12" ht="15.75" customHeight="1">
      <c r="A682" s="130"/>
      <c r="B682" s="130"/>
      <c r="C682" s="763"/>
      <c r="D682" s="131"/>
      <c r="E682" s="131"/>
      <c r="F682" s="131"/>
      <c r="G682" s="131"/>
      <c r="H682" s="131"/>
      <c r="I682" s="131"/>
      <c r="J682" s="131"/>
      <c r="K682" s="131"/>
      <c r="L682" s="131"/>
    </row>
    <row r="683" spans="1:12" ht="15.75" customHeight="1">
      <c r="A683" s="130"/>
      <c r="B683" s="130"/>
      <c r="C683" s="763"/>
      <c r="D683" s="131"/>
      <c r="E683" s="131"/>
      <c r="F683" s="131"/>
      <c r="G683" s="131"/>
      <c r="H683" s="131"/>
      <c r="I683" s="131"/>
      <c r="J683" s="131"/>
      <c r="K683" s="131"/>
      <c r="L683" s="131"/>
    </row>
    <row r="684" spans="1:12" ht="15.75" customHeight="1">
      <c r="A684" s="130"/>
      <c r="B684" s="130"/>
      <c r="C684" s="763"/>
      <c r="D684" s="131"/>
      <c r="E684" s="131"/>
      <c r="F684" s="131"/>
      <c r="G684" s="131"/>
      <c r="H684" s="131"/>
      <c r="I684" s="131"/>
      <c r="J684" s="131"/>
      <c r="K684" s="131"/>
      <c r="L684" s="131"/>
    </row>
    <row r="685" spans="1:12" ht="15.75" customHeight="1">
      <c r="A685" s="130"/>
      <c r="B685" s="130"/>
      <c r="C685" s="763"/>
      <c r="D685" s="131"/>
      <c r="E685" s="131"/>
      <c r="F685" s="131"/>
      <c r="G685" s="131"/>
      <c r="H685" s="131"/>
      <c r="I685" s="131"/>
      <c r="J685" s="131"/>
      <c r="K685" s="131"/>
      <c r="L685" s="131"/>
    </row>
    <row r="686" spans="1:12" ht="15.75" customHeight="1">
      <c r="A686" s="130"/>
      <c r="B686" s="130"/>
      <c r="C686" s="763"/>
      <c r="D686" s="131"/>
      <c r="E686" s="131"/>
      <c r="F686" s="131"/>
      <c r="G686" s="131"/>
      <c r="H686" s="131"/>
      <c r="I686" s="131"/>
      <c r="J686" s="131"/>
      <c r="K686" s="131"/>
      <c r="L686" s="131"/>
    </row>
    <row r="687" spans="1:12" ht="15.75" customHeight="1">
      <c r="A687" s="130"/>
      <c r="B687" s="130"/>
      <c r="C687" s="763"/>
      <c r="D687" s="131"/>
      <c r="E687" s="131"/>
      <c r="F687" s="131"/>
      <c r="G687" s="131"/>
      <c r="H687" s="131"/>
      <c r="I687" s="131"/>
      <c r="J687" s="131"/>
      <c r="K687" s="131"/>
      <c r="L687" s="131"/>
    </row>
    <row r="688" spans="1:12" ht="15.75" customHeight="1">
      <c r="A688" s="130"/>
      <c r="B688" s="130"/>
      <c r="C688" s="763"/>
      <c r="D688" s="131"/>
      <c r="E688" s="131"/>
      <c r="F688" s="131"/>
      <c r="G688" s="131"/>
      <c r="H688" s="131"/>
      <c r="I688" s="131"/>
      <c r="J688" s="131"/>
      <c r="K688" s="131"/>
      <c r="L688" s="131"/>
    </row>
    <row r="689" spans="1:12" ht="15.75" customHeight="1">
      <c r="A689" s="130"/>
      <c r="B689" s="130"/>
      <c r="C689" s="763"/>
      <c r="D689" s="131"/>
      <c r="E689" s="131"/>
      <c r="F689" s="131"/>
      <c r="G689" s="131"/>
      <c r="H689" s="131"/>
      <c r="I689" s="131"/>
      <c r="J689" s="131"/>
      <c r="K689" s="131"/>
      <c r="L689" s="131"/>
    </row>
    <row r="690" spans="1:12" ht="15.75" customHeight="1">
      <c r="A690" s="130"/>
      <c r="B690" s="130"/>
      <c r="C690" s="763"/>
      <c r="D690" s="131"/>
      <c r="E690" s="131"/>
      <c r="F690" s="131"/>
      <c r="G690" s="131"/>
      <c r="H690" s="131"/>
      <c r="I690" s="131"/>
      <c r="J690" s="131"/>
      <c r="K690" s="131"/>
      <c r="L690" s="131"/>
    </row>
    <row r="691" spans="1:12" ht="15.75" customHeight="1">
      <c r="A691" s="130"/>
      <c r="B691" s="130"/>
      <c r="C691" s="763"/>
      <c r="D691" s="131"/>
      <c r="E691" s="131"/>
      <c r="F691" s="131"/>
      <c r="G691" s="131"/>
      <c r="H691" s="131"/>
      <c r="I691" s="131"/>
      <c r="J691" s="131"/>
      <c r="K691" s="131"/>
      <c r="L691" s="131"/>
    </row>
    <row r="692" spans="1:12" ht="15.75" customHeight="1">
      <c r="A692" s="130"/>
      <c r="B692" s="130"/>
      <c r="C692" s="763"/>
      <c r="D692" s="131"/>
      <c r="E692" s="131"/>
      <c r="F692" s="131"/>
      <c r="G692" s="131"/>
      <c r="H692" s="131"/>
      <c r="I692" s="131"/>
      <c r="J692" s="131"/>
      <c r="K692" s="131"/>
      <c r="L692" s="131"/>
    </row>
    <row r="693" spans="1:12" ht="15.75" customHeight="1">
      <c r="A693" s="130"/>
      <c r="B693" s="130"/>
      <c r="C693" s="763"/>
      <c r="D693" s="131"/>
      <c r="E693" s="131"/>
      <c r="F693" s="131"/>
      <c r="G693" s="131"/>
      <c r="H693" s="131"/>
      <c r="I693" s="131"/>
      <c r="J693" s="131"/>
      <c r="K693" s="131"/>
      <c r="L693" s="131"/>
    </row>
    <row r="694" spans="1:12" ht="15.75" customHeight="1">
      <c r="A694" s="130"/>
      <c r="B694" s="130"/>
      <c r="C694" s="763"/>
      <c r="D694" s="131"/>
      <c r="E694" s="131"/>
      <c r="F694" s="131"/>
      <c r="G694" s="131"/>
      <c r="H694" s="131"/>
      <c r="I694" s="131"/>
      <c r="J694" s="131"/>
      <c r="K694" s="131"/>
      <c r="L694" s="131"/>
    </row>
    <row r="695" spans="1:12" ht="15.75" customHeight="1">
      <c r="A695" s="130"/>
      <c r="B695" s="130"/>
      <c r="C695" s="763"/>
      <c r="D695" s="131"/>
      <c r="E695" s="131"/>
      <c r="F695" s="131"/>
      <c r="G695" s="131"/>
      <c r="H695" s="131"/>
      <c r="I695" s="131"/>
      <c r="J695" s="131"/>
      <c r="K695" s="131"/>
      <c r="L695" s="131"/>
    </row>
    <row r="696" spans="1:12" ht="15.75" customHeight="1">
      <c r="A696" s="130"/>
      <c r="B696" s="130"/>
      <c r="C696" s="763"/>
      <c r="D696" s="131"/>
      <c r="E696" s="131"/>
      <c r="F696" s="131"/>
      <c r="G696" s="131"/>
      <c r="H696" s="131"/>
      <c r="I696" s="131"/>
      <c r="J696" s="131"/>
      <c r="K696" s="131"/>
      <c r="L696" s="131"/>
    </row>
    <row r="697" spans="1:12" ht="15.75" customHeight="1">
      <c r="A697" s="130"/>
      <c r="B697" s="130"/>
      <c r="C697" s="763"/>
      <c r="D697" s="131"/>
      <c r="E697" s="131"/>
      <c r="F697" s="131"/>
      <c r="G697" s="131"/>
      <c r="H697" s="131"/>
      <c r="I697" s="131"/>
      <c r="J697" s="131"/>
      <c r="K697" s="131"/>
      <c r="L697" s="131"/>
    </row>
    <row r="698" spans="1:12" ht="15.75" customHeight="1">
      <c r="A698" s="130"/>
      <c r="B698" s="130"/>
      <c r="C698" s="763"/>
      <c r="D698" s="131"/>
      <c r="E698" s="131"/>
      <c r="F698" s="131"/>
      <c r="G698" s="131"/>
      <c r="H698" s="131"/>
      <c r="I698" s="131"/>
      <c r="J698" s="131"/>
      <c r="K698" s="131"/>
      <c r="L698" s="131"/>
    </row>
    <row r="699" spans="1:12" ht="15.75" customHeight="1">
      <c r="A699" s="130"/>
      <c r="B699" s="130"/>
      <c r="C699" s="763"/>
      <c r="D699" s="131"/>
      <c r="E699" s="131"/>
      <c r="F699" s="131"/>
      <c r="G699" s="131"/>
      <c r="H699" s="131"/>
      <c r="I699" s="131"/>
      <c r="J699" s="131"/>
      <c r="K699" s="131"/>
      <c r="L699" s="131"/>
    </row>
    <row r="700" spans="1:12" ht="15.75" customHeight="1">
      <c r="A700" s="130"/>
      <c r="B700" s="130"/>
      <c r="C700" s="763"/>
      <c r="D700" s="131"/>
      <c r="E700" s="131"/>
      <c r="F700" s="131"/>
      <c r="G700" s="131"/>
      <c r="H700" s="131"/>
      <c r="I700" s="131"/>
      <c r="J700" s="131"/>
      <c r="K700" s="131"/>
      <c r="L700" s="131"/>
    </row>
    <row r="701" spans="1:12" ht="15.75" customHeight="1">
      <c r="A701" s="130"/>
      <c r="B701" s="130"/>
      <c r="C701" s="763"/>
      <c r="D701" s="131"/>
      <c r="E701" s="131"/>
      <c r="F701" s="131"/>
      <c r="G701" s="131"/>
      <c r="H701" s="131"/>
      <c r="I701" s="131"/>
      <c r="J701" s="131"/>
      <c r="K701" s="131"/>
      <c r="L701" s="131"/>
    </row>
    <row r="702" spans="1:12" ht="15.75" customHeight="1">
      <c r="A702" s="130"/>
      <c r="B702" s="130"/>
      <c r="C702" s="763"/>
      <c r="D702" s="131"/>
      <c r="E702" s="131"/>
      <c r="F702" s="131"/>
      <c r="G702" s="131"/>
      <c r="H702" s="131"/>
      <c r="I702" s="131"/>
      <c r="J702" s="131"/>
      <c r="K702" s="131"/>
      <c r="L702" s="131"/>
    </row>
    <row r="703" spans="1:12" ht="15.75" customHeight="1">
      <c r="A703" s="130"/>
      <c r="B703" s="130"/>
      <c r="C703" s="763"/>
      <c r="D703" s="131"/>
      <c r="E703" s="131"/>
      <c r="F703" s="131"/>
      <c r="G703" s="131"/>
      <c r="H703" s="131"/>
      <c r="I703" s="131"/>
      <c r="J703" s="131"/>
      <c r="K703" s="131"/>
      <c r="L703" s="131"/>
    </row>
    <row r="704" spans="1:12" ht="15.75" customHeight="1">
      <c r="A704" s="130"/>
      <c r="B704" s="130"/>
      <c r="C704" s="763"/>
      <c r="D704" s="131"/>
      <c r="E704" s="131"/>
      <c r="F704" s="131"/>
      <c r="G704" s="131"/>
      <c r="H704" s="131"/>
      <c r="I704" s="131"/>
      <c r="J704" s="131"/>
      <c r="K704" s="131"/>
      <c r="L704" s="131"/>
    </row>
    <row r="705" spans="1:12" ht="15.75" customHeight="1">
      <c r="A705" s="130"/>
      <c r="B705" s="130"/>
      <c r="C705" s="763"/>
      <c r="D705" s="131"/>
      <c r="E705" s="131"/>
      <c r="F705" s="131"/>
      <c r="G705" s="131"/>
      <c r="H705" s="131"/>
      <c r="I705" s="131"/>
      <c r="J705" s="131"/>
      <c r="K705" s="131"/>
      <c r="L705" s="131"/>
    </row>
    <row r="706" spans="1:12" ht="15.75" customHeight="1">
      <c r="A706" s="130"/>
      <c r="B706" s="130"/>
      <c r="C706" s="763"/>
      <c r="D706" s="131"/>
      <c r="E706" s="131"/>
      <c r="F706" s="131"/>
      <c r="G706" s="131"/>
      <c r="H706" s="131"/>
      <c r="I706" s="131"/>
      <c r="J706" s="131"/>
      <c r="K706" s="131"/>
      <c r="L706" s="131"/>
    </row>
    <row r="707" spans="1:12" ht="15.75" customHeight="1">
      <c r="A707" s="130"/>
      <c r="B707" s="130"/>
      <c r="C707" s="763"/>
      <c r="D707" s="131"/>
      <c r="E707" s="131"/>
      <c r="F707" s="131"/>
      <c r="G707" s="131"/>
      <c r="H707" s="131"/>
      <c r="I707" s="131"/>
      <c r="J707" s="131"/>
      <c r="K707" s="131"/>
      <c r="L707" s="131"/>
    </row>
    <row r="708" spans="1:12" ht="15.75" customHeight="1">
      <c r="A708" s="130"/>
      <c r="B708" s="130"/>
      <c r="C708" s="763"/>
      <c r="D708" s="131"/>
      <c r="E708" s="131"/>
      <c r="F708" s="131"/>
      <c r="G708" s="131"/>
      <c r="H708" s="131"/>
      <c r="I708" s="131"/>
      <c r="J708" s="131"/>
      <c r="K708" s="131"/>
      <c r="L708" s="131"/>
    </row>
    <row r="709" spans="1:12" ht="15.75" customHeight="1">
      <c r="A709" s="130"/>
      <c r="B709" s="130"/>
      <c r="C709" s="763"/>
      <c r="D709" s="131"/>
      <c r="E709" s="131"/>
      <c r="F709" s="131"/>
      <c r="G709" s="131"/>
      <c r="H709" s="131"/>
      <c r="I709" s="131"/>
      <c r="J709" s="131"/>
      <c r="K709" s="131"/>
      <c r="L709" s="131"/>
    </row>
    <row r="710" spans="1:12" ht="15.75" customHeight="1">
      <c r="A710" s="130"/>
      <c r="B710" s="130"/>
      <c r="C710" s="763"/>
      <c r="D710" s="131"/>
      <c r="E710" s="131"/>
      <c r="F710" s="131"/>
      <c r="G710" s="131"/>
      <c r="H710" s="131"/>
      <c r="I710" s="131"/>
      <c r="J710" s="131"/>
      <c r="K710" s="131"/>
      <c r="L710" s="131"/>
    </row>
    <row r="711" spans="1:12" ht="15.75" customHeight="1">
      <c r="A711" s="130"/>
      <c r="B711" s="130"/>
      <c r="C711" s="763"/>
      <c r="D711" s="131"/>
      <c r="E711" s="131"/>
      <c r="F711" s="131"/>
      <c r="G711" s="131"/>
      <c r="H711" s="131"/>
      <c r="I711" s="131"/>
      <c r="J711" s="131"/>
      <c r="K711" s="131"/>
      <c r="L711" s="131"/>
    </row>
    <row r="712" spans="1:12" ht="15.75" customHeight="1">
      <c r="A712" s="130"/>
      <c r="B712" s="130"/>
      <c r="C712" s="763"/>
      <c r="D712" s="131"/>
      <c r="E712" s="131"/>
      <c r="F712" s="131"/>
      <c r="G712" s="131"/>
      <c r="H712" s="131"/>
      <c r="I712" s="131"/>
      <c r="J712" s="131"/>
      <c r="K712" s="131"/>
      <c r="L712" s="131"/>
    </row>
    <row r="713" spans="1:12" ht="15.75" customHeight="1">
      <c r="A713" s="130"/>
      <c r="B713" s="130"/>
      <c r="C713" s="763"/>
      <c r="D713" s="131"/>
      <c r="E713" s="131"/>
      <c r="F713" s="131"/>
      <c r="G713" s="131"/>
      <c r="H713" s="131"/>
      <c r="I713" s="131"/>
      <c r="J713" s="131"/>
      <c r="K713" s="131"/>
      <c r="L713" s="131"/>
    </row>
    <row r="714" spans="1:12" ht="15.75" customHeight="1">
      <c r="A714" s="130"/>
      <c r="B714" s="130"/>
      <c r="C714" s="763"/>
      <c r="D714" s="131"/>
      <c r="E714" s="131"/>
      <c r="F714" s="131"/>
      <c r="G714" s="131"/>
      <c r="H714" s="131"/>
      <c r="I714" s="131"/>
      <c r="J714" s="131"/>
      <c r="K714" s="131"/>
      <c r="L714" s="131"/>
    </row>
    <row r="715" spans="1:12" ht="15.75" customHeight="1">
      <c r="A715" s="130"/>
      <c r="B715" s="130"/>
      <c r="C715" s="763"/>
      <c r="D715" s="131"/>
      <c r="E715" s="131"/>
      <c r="F715" s="131"/>
      <c r="G715" s="131"/>
      <c r="H715" s="131"/>
      <c r="I715" s="131"/>
      <c r="J715" s="131"/>
      <c r="K715" s="131"/>
      <c r="L715" s="131"/>
    </row>
    <row r="716" spans="1:12" ht="15.75" customHeight="1">
      <c r="A716" s="130"/>
      <c r="B716" s="130"/>
      <c r="C716" s="763"/>
      <c r="D716" s="131"/>
      <c r="E716" s="131"/>
      <c r="F716" s="131"/>
      <c r="G716" s="131"/>
      <c r="H716" s="131"/>
      <c r="I716" s="131"/>
      <c r="J716" s="131"/>
      <c r="K716" s="131"/>
      <c r="L716" s="131"/>
    </row>
    <row r="717" spans="1:12" ht="15.75" customHeight="1">
      <c r="A717" s="130"/>
      <c r="B717" s="130"/>
      <c r="C717" s="763"/>
      <c r="D717" s="131"/>
      <c r="E717" s="131"/>
      <c r="F717" s="131"/>
      <c r="G717" s="131"/>
      <c r="H717" s="131"/>
      <c r="I717" s="131"/>
      <c r="J717" s="131"/>
      <c r="K717" s="131"/>
      <c r="L717" s="131"/>
    </row>
    <row r="718" spans="1:12" ht="15.75" customHeight="1">
      <c r="A718" s="130"/>
      <c r="B718" s="130"/>
      <c r="C718" s="763"/>
      <c r="D718" s="131"/>
      <c r="E718" s="131"/>
      <c r="F718" s="131"/>
      <c r="G718" s="131"/>
      <c r="H718" s="131"/>
      <c r="I718" s="131"/>
      <c r="J718" s="131"/>
      <c r="K718" s="131"/>
      <c r="L718" s="131"/>
    </row>
    <row r="719" spans="1:12" ht="15.75" customHeight="1">
      <c r="A719" s="130"/>
      <c r="B719" s="130"/>
      <c r="C719" s="763"/>
      <c r="D719" s="131"/>
      <c r="E719" s="131"/>
      <c r="F719" s="131"/>
      <c r="G719" s="131"/>
      <c r="H719" s="131"/>
      <c r="I719" s="131"/>
      <c r="J719" s="131"/>
      <c r="K719" s="131"/>
      <c r="L719" s="131"/>
    </row>
    <row r="720" spans="1:12" ht="15.75" customHeight="1">
      <c r="A720" s="130"/>
      <c r="B720" s="130"/>
      <c r="C720" s="763"/>
      <c r="D720" s="131"/>
      <c r="E720" s="131"/>
      <c r="F720" s="131"/>
      <c r="G720" s="131"/>
      <c r="H720" s="131"/>
      <c r="I720" s="131"/>
      <c r="J720" s="131"/>
      <c r="K720" s="131"/>
      <c r="L720" s="131"/>
    </row>
    <row r="721" spans="1:12" ht="15.75" customHeight="1">
      <c r="A721" s="130"/>
      <c r="B721" s="130"/>
      <c r="C721" s="763"/>
      <c r="D721" s="131"/>
      <c r="E721" s="131"/>
      <c r="F721" s="131"/>
      <c r="G721" s="131"/>
      <c r="H721" s="131"/>
      <c r="I721" s="131"/>
      <c r="J721" s="131"/>
      <c r="K721" s="131"/>
      <c r="L721" s="131"/>
    </row>
    <row r="722" spans="1:12" ht="15.75" customHeight="1">
      <c r="A722" s="130"/>
      <c r="B722" s="130"/>
      <c r="C722" s="763"/>
      <c r="D722" s="131"/>
      <c r="E722" s="131"/>
      <c r="F722" s="131"/>
      <c r="G722" s="131"/>
      <c r="H722" s="131"/>
      <c r="I722" s="131"/>
      <c r="J722" s="131"/>
      <c r="K722" s="131"/>
      <c r="L722" s="131"/>
    </row>
    <row r="723" spans="1:12" ht="15.75" customHeight="1">
      <c r="A723" s="130"/>
      <c r="B723" s="130"/>
      <c r="C723" s="763"/>
      <c r="D723" s="131"/>
      <c r="E723" s="131"/>
      <c r="F723" s="131"/>
      <c r="G723" s="131"/>
      <c r="H723" s="131"/>
      <c r="I723" s="131"/>
      <c r="J723" s="131"/>
      <c r="K723" s="131"/>
      <c r="L723" s="131"/>
    </row>
    <row r="724" spans="1:12" ht="15.75" customHeight="1">
      <c r="A724" s="130"/>
      <c r="B724" s="130"/>
      <c r="C724" s="763"/>
      <c r="D724" s="131"/>
      <c r="E724" s="131"/>
      <c r="F724" s="131"/>
      <c r="G724" s="131"/>
      <c r="H724" s="131"/>
      <c r="I724" s="131"/>
      <c r="J724" s="131"/>
      <c r="K724" s="131"/>
      <c r="L724" s="131"/>
    </row>
    <row r="725" spans="1:12" ht="15.75" customHeight="1">
      <c r="A725" s="130"/>
      <c r="B725" s="130"/>
      <c r="C725" s="763"/>
      <c r="D725" s="131"/>
      <c r="E725" s="131"/>
      <c r="F725" s="131"/>
      <c r="G725" s="131"/>
      <c r="H725" s="131"/>
      <c r="I725" s="131"/>
      <c r="J725" s="131"/>
      <c r="K725" s="131"/>
      <c r="L725" s="131"/>
    </row>
    <row r="726" spans="1:12" ht="15.75" customHeight="1">
      <c r="A726" s="130"/>
      <c r="B726" s="130"/>
      <c r="C726" s="763"/>
      <c r="D726" s="131"/>
      <c r="E726" s="131"/>
      <c r="F726" s="131"/>
      <c r="G726" s="131"/>
      <c r="H726" s="131"/>
      <c r="I726" s="131"/>
      <c r="J726" s="131"/>
      <c r="K726" s="131"/>
      <c r="L726" s="131"/>
    </row>
    <row r="727" spans="1:12" ht="15.75" customHeight="1">
      <c r="A727" s="130"/>
      <c r="B727" s="130"/>
      <c r="C727" s="763"/>
      <c r="D727" s="131"/>
      <c r="E727" s="131"/>
      <c r="F727" s="131"/>
      <c r="G727" s="131"/>
      <c r="H727" s="131"/>
      <c r="I727" s="131"/>
      <c r="J727" s="131"/>
      <c r="K727" s="131"/>
      <c r="L727" s="131"/>
    </row>
    <row r="728" spans="1:12" ht="15.75" customHeight="1">
      <c r="A728" s="130"/>
      <c r="B728" s="130"/>
      <c r="C728" s="763"/>
      <c r="D728" s="131"/>
      <c r="E728" s="131"/>
      <c r="F728" s="131"/>
      <c r="G728" s="131"/>
      <c r="H728" s="131"/>
      <c r="I728" s="131"/>
      <c r="J728" s="131"/>
      <c r="K728" s="131"/>
      <c r="L728" s="131"/>
    </row>
    <row r="729" spans="1:12" ht="15.75" customHeight="1">
      <c r="A729" s="130"/>
      <c r="B729" s="130"/>
      <c r="C729" s="763"/>
      <c r="D729" s="131"/>
      <c r="E729" s="131"/>
      <c r="F729" s="131"/>
      <c r="G729" s="131"/>
      <c r="H729" s="131"/>
      <c r="I729" s="131"/>
      <c r="J729" s="131"/>
      <c r="K729" s="131"/>
      <c r="L729" s="131"/>
    </row>
    <row r="730" spans="1:12" ht="15.75" customHeight="1">
      <c r="A730" s="130"/>
      <c r="B730" s="130"/>
      <c r="C730" s="763"/>
      <c r="D730" s="131"/>
      <c r="E730" s="131"/>
      <c r="F730" s="131"/>
      <c r="G730" s="131"/>
      <c r="H730" s="131"/>
      <c r="I730" s="131"/>
      <c r="J730" s="131"/>
      <c r="K730" s="131"/>
      <c r="L730" s="131"/>
    </row>
    <row r="731" spans="1:12" ht="15.75" customHeight="1">
      <c r="A731" s="130"/>
      <c r="B731" s="130"/>
      <c r="C731" s="763"/>
      <c r="D731" s="131"/>
      <c r="E731" s="131"/>
      <c r="F731" s="131"/>
      <c r="G731" s="131"/>
      <c r="H731" s="131"/>
      <c r="I731" s="131"/>
      <c r="J731" s="131"/>
      <c r="K731" s="131"/>
      <c r="L731" s="131"/>
    </row>
    <row r="732" spans="1:12" ht="15.75" customHeight="1">
      <c r="A732" s="130"/>
      <c r="B732" s="130"/>
      <c r="C732" s="763"/>
      <c r="D732" s="131"/>
      <c r="E732" s="131"/>
      <c r="F732" s="131"/>
      <c r="G732" s="131"/>
      <c r="H732" s="131"/>
      <c r="I732" s="131"/>
      <c r="J732" s="131"/>
      <c r="K732" s="131"/>
      <c r="L732" s="131"/>
    </row>
    <row r="733" spans="1:12" ht="15.75" customHeight="1">
      <c r="A733" s="130"/>
      <c r="B733" s="130"/>
      <c r="C733" s="763"/>
      <c r="D733" s="131"/>
      <c r="E733" s="131"/>
      <c r="F733" s="131"/>
      <c r="G733" s="131"/>
      <c r="H733" s="131"/>
      <c r="I733" s="131"/>
      <c r="J733" s="131"/>
      <c r="K733" s="131"/>
      <c r="L733" s="131"/>
    </row>
    <row r="734" spans="1:12" ht="15.75" customHeight="1">
      <c r="A734" s="130"/>
      <c r="B734" s="130"/>
      <c r="C734" s="763"/>
      <c r="D734" s="131"/>
      <c r="E734" s="131"/>
      <c r="F734" s="131"/>
      <c r="G734" s="131"/>
      <c r="H734" s="131"/>
      <c r="I734" s="131"/>
      <c r="J734" s="131"/>
      <c r="K734" s="131"/>
      <c r="L734" s="131"/>
    </row>
    <row r="735" spans="1:12" ht="15.75" customHeight="1">
      <c r="A735" s="130"/>
      <c r="B735" s="130"/>
      <c r="C735" s="763"/>
      <c r="D735" s="131"/>
      <c r="E735" s="131"/>
      <c r="F735" s="131"/>
      <c r="G735" s="131"/>
      <c r="H735" s="131"/>
      <c r="I735" s="131"/>
      <c r="J735" s="131"/>
      <c r="K735" s="131"/>
      <c r="L735" s="131"/>
    </row>
    <row r="736" spans="1:12" ht="15.75" customHeight="1">
      <c r="A736" s="130"/>
      <c r="B736" s="130"/>
      <c r="C736" s="763"/>
      <c r="D736" s="131"/>
      <c r="E736" s="131"/>
      <c r="F736" s="131"/>
      <c r="G736" s="131"/>
      <c r="H736" s="131"/>
      <c r="I736" s="131"/>
      <c r="J736" s="131"/>
      <c r="K736" s="131"/>
      <c r="L736" s="131"/>
    </row>
    <row r="737" spans="1:12" ht="15.75" customHeight="1">
      <c r="A737" s="130"/>
      <c r="B737" s="130"/>
      <c r="C737" s="763"/>
      <c r="D737" s="131"/>
      <c r="E737" s="131"/>
      <c r="F737" s="131"/>
      <c r="G737" s="131"/>
      <c r="H737" s="131"/>
      <c r="I737" s="131"/>
      <c r="J737" s="131"/>
      <c r="K737" s="131"/>
      <c r="L737" s="131"/>
    </row>
    <row r="738" spans="1:12" ht="15.75" customHeight="1">
      <c r="A738" s="130"/>
      <c r="B738" s="130"/>
      <c r="C738" s="763"/>
      <c r="D738" s="131"/>
      <c r="E738" s="131"/>
      <c r="F738" s="131"/>
      <c r="G738" s="131"/>
      <c r="H738" s="131"/>
      <c r="I738" s="131"/>
      <c r="J738" s="131"/>
      <c r="K738" s="131"/>
      <c r="L738" s="131"/>
    </row>
    <row r="739" spans="1:12" ht="15.75" customHeight="1">
      <c r="A739" s="130"/>
      <c r="B739" s="130"/>
      <c r="C739" s="763"/>
      <c r="D739" s="131"/>
      <c r="E739" s="131"/>
      <c r="F739" s="131"/>
      <c r="G739" s="131"/>
      <c r="H739" s="131"/>
      <c r="I739" s="131"/>
      <c r="J739" s="131"/>
      <c r="K739" s="131"/>
      <c r="L739" s="131"/>
    </row>
    <row r="740" spans="1:12" ht="15.75" customHeight="1">
      <c r="A740" s="130"/>
      <c r="B740" s="130"/>
      <c r="C740" s="763"/>
      <c r="D740" s="131"/>
      <c r="E740" s="131"/>
      <c r="F740" s="131"/>
      <c r="G740" s="131"/>
      <c r="H740" s="131"/>
      <c r="I740" s="131"/>
      <c r="J740" s="131"/>
      <c r="K740" s="131"/>
      <c r="L740" s="131"/>
    </row>
    <row r="741" spans="1:12" ht="15.75" customHeight="1">
      <c r="A741" s="130"/>
      <c r="B741" s="130"/>
      <c r="C741" s="763"/>
      <c r="D741" s="131"/>
      <c r="E741" s="131"/>
      <c r="F741" s="131"/>
      <c r="G741" s="131"/>
      <c r="H741" s="131"/>
      <c r="I741" s="131"/>
      <c r="J741" s="131"/>
      <c r="K741" s="131"/>
      <c r="L741" s="131"/>
    </row>
    <row r="742" spans="1:12" ht="15.75" customHeight="1">
      <c r="A742" s="130"/>
      <c r="B742" s="130"/>
      <c r="C742" s="763"/>
      <c r="D742" s="131"/>
      <c r="E742" s="131"/>
      <c r="F742" s="131"/>
      <c r="G742" s="131"/>
      <c r="H742" s="131"/>
      <c r="I742" s="131"/>
      <c r="J742" s="131"/>
      <c r="K742" s="131"/>
      <c r="L742" s="131"/>
    </row>
    <row r="743" spans="1:12" ht="15.75" customHeight="1">
      <c r="A743" s="130"/>
      <c r="B743" s="130"/>
      <c r="C743" s="763"/>
      <c r="D743" s="131"/>
      <c r="E743" s="131"/>
      <c r="F743" s="131"/>
      <c r="G743" s="131"/>
      <c r="H743" s="131"/>
      <c r="I743" s="131"/>
      <c r="J743" s="131"/>
      <c r="K743" s="131"/>
      <c r="L743" s="131"/>
    </row>
    <row r="744" spans="1:12" ht="15.75" customHeight="1">
      <c r="A744" s="130"/>
      <c r="B744" s="130"/>
      <c r="C744" s="763"/>
      <c r="D744" s="131"/>
      <c r="E744" s="131"/>
      <c r="F744" s="131"/>
      <c r="G744" s="131"/>
      <c r="H744" s="131"/>
      <c r="I744" s="131"/>
      <c r="J744" s="131"/>
      <c r="K744" s="131"/>
      <c r="L744" s="131"/>
    </row>
    <row r="745" spans="1:12" ht="15.75" customHeight="1">
      <c r="A745" s="130"/>
      <c r="B745" s="130"/>
      <c r="C745" s="763"/>
      <c r="D745" s="131"/>
      <c r="E745" s="131"/>
      <c r="F745" s="131"/>
      <c r="G745" s="131"/>
      <c r="H745" s="131"/>
      <c r="I745" s="131"/>
      <c r="J745" s="131"/>
      <c r="K745" s="131"/>
      <c r="L745" s="131"/>
    </row>
    <row r="746" spans="1:12" ht="15.75" customHeight="1">
      <c r="A746" s="130"/>
      <c r="B746" s="130"/>
      <c r="C746" s="763"/>
      <c r="D746" s="131"/>
      <c r="E746" s="131"/>
      <c r="F746" s="131"/>
      <c r="G746" s="131"/>
      <c r="H746" s="131"/>
      <c r="I746" s="131"/>
      <c r="J746" s="131"/>
      <c r="K746" s="131"/>
      <c r="L746" s="131"/>
    </row>
    <row r="747" spans="1:12" ht="15.75" customHeight="1">
      <c r="A747" s="130"/>
      <c r="B747" s="130"/>
      <c r="C747" s="763"/>
      <c r="D747" s="131"/>
      <c r="E747" s="131"/>
      <c r="F747" s="131"/>
      <c r="G747" s="131"/>
      <c r="H747" s="131"/>
      <c r="I747" s="131"/>
      <c r="J747" s="131"/>
      <c r="K747" s="131"/>
      <c r="L747" s="131"/>
    </row>
    <row r="748" spans="1:12" ht="15.75" customHeight="1">
      <c r="A748" s="130"/>
      <c r="B748" s="130"/>
      <c r="C748" s="763"/>
      <c r="D748" s="131"/>
      <c r="E748" s="131"/>
      <c r="F748" s="131"/>
      <c r="G748" s="131"/>
      <c r="H748" s="131"/>
      <c r="I748" s="131"/>
      <c r="J748" s="131"/>
      <c r="K748" s="131"/>
      <c r="L748" s="131"/>
    </row>
    <row r="749" spans="1:12" ht="15.75" customHeight="1">
      <c r="A749" s="130"/>
      <c r="B749" s="130"/>
      <c r="C749" s="763"/>
      <c r="D749" s="131"/>
      <c r="E749" s="131"/>
      <c r="F749" s="131"/>
      <c r="G749" s="131"/>
      <c r="H749" s="131"/>
      <c r="I749" s="131"/>
      <c r="J749" s="131"/>
      <c r="K749" s="131"/>
      <c r="L749" s="131"/>
    </row>
    <row r="750" spans="1:12" ht="15.75" customHeight="1">
      <c r="A750" s="130"/>
      <c r="B750" s="130"/>
      <c r="C750" s="763"/>
      <c r="D750" s="131"/>
      <c r="E750" s="131"/>
      <c r="F750" s="131"/>
      <c r="G750" s="131"/>
      <c r="H750" s="131"/>
      <c r="I750" s="131"/>
      <c r="J750" s="131"/>
      <c r="K750" s="131"/>
      <c r="L750" s="131"/>
    </row>
    <row r="751" spans="1:12" ht="15.75" customHeight="1">
      <c r="A751" s="130"/>
      <c r="B751" s="130"/>
      <c r="C751" s="763"/>
      <c r="D751" s="131"/>
      <c r="E751" s="131"/>
      <c r="F751" s="131"/>
      <c r="G751" s="131"/>
      <c r="H751" s="131"/>
      <c r="I751" s="131"/>
      <c r="J751" s="131"/>
      <c r="K751" s="131"/>
      <c r="L751" s="131"/>
    </row>
    <row r="752" spans="1:12" ht="15.75" customHeight="1">
      <c r="A752" s="130"/>
      <c r="B752" s="130"/>
      <c r="C752" s="763"/>
      <c r="D752" s="131"/>
      <c r="E752" s="131"/>
      <c r="F752" s="131"/>
      <c r="G752" s="131"/>
      <c r="H752" s="131"/>
      <c r="I752" s="131"/>
      <c r="J752" s="131"/>
      <c r="K752" s="131"/>
      <c r="L752" s="131"/>
    </row>
    <row r="753" spans="1:12" ht="15.75" customHeight="1">
      <c r="A753" s="130"/>
      <c r="B753" s="130"/>
      <c r="C753" s="763"/>
      <c r="D753" s="131"/>
      <c r="E753" s="131"/>
      <c r="F753" s="131"/>
      <c r="G753" s="131"/>
      <c r="H753" s="131"/>
      <c r="I753" s="131"/>
      <c r="J753" s="131"/>
      <c r="K753" s="131"/>
      <c r="L753" s="131"/>
    </row>
    <row r="754" spans="1:12" ht="15.75" customHeight="1">
      <c r="A754" s="130"/>
      <c r="B754" s="130"/>
      <c r="C754" s="763"/>
      <c r="D754" s="131"/>
      <c r="E754" s="131"/>
      <c r="F754" s="131"/>
      <c r="G754" s="131"/>
      <c r="H754" s="131"/>
      <c r="I754" s="131"/>
      <c r="J754" s="131"/>
      <c r="K754" s="131"/>
      <c r="L754" s="131"/>
    </row>
    <row r="755" spans="1:12" ht="15.75" customHeight="1">
      <c r="A755" s="130"/>
      <c r="B755" s="130"/>
      <c r="C755" s="763"/>
      <c r="D755" s="131"/>
      <c r="E755" s="131"/>
      <c r="F755" s="131"/>
      <c r="G755" s="131"/>
      <c r="H755" s="131"/>
      <c r="I755" s="131"/>
      <c r="J755" s="131"/>
      <c r="K755" s="131"/>
      <c r="L755" s="131"/>
    </row>
    <row r="756" spans="1:12" ht="15.75" customHeight="1">
      <c r="A756" s="130"/>
      <c r="B756" s="130"/>
      <c r="C756" s="763"/>
      <c r="D756" s="131"/>
      <c r="E756" s="131"/>
      <c r="F756" s="131"/>
      <c r="G756" s="131"/>
      <c r="H756" s="131"/>
      <c r="I756" s="131"/>
      <c r="J756" s="131"/>
      <c r="K756" s="131"/>
      <c r="L756" s="131"/>
    </row>
    <row r="757" spans="1:12" ht="15.75" customHeight="1">
      <c r="A757" s="130"/>
      <c r="B757" s="130"/>
      <c r="C757" s="763"/>
      <c r="D757" s="131"/>
      <c r="E757" s="131"/>
      <c r="F757" s="131"/>
      <c r="G757" s="131"/>
      <c r="H757" s="131"/>
      <c r="I757" s="131"/>
      <c r="J757" s="131"/>
      <c r="K757" s="131"/>
      <c r="L757" s="131"/>
    </row>
    <row r="758" spans="1:12" ht="15.75" customHeight="1">
      <c r="A758" s="130"/>
      <c r="B758" s="130"/>
      <c r="C758" s="763"/>
      <c r="D758" s="131"/>
      <c r="E758" s="131"/>
      <c r="F758" s="131"/>
      <c r="G758" s="131"/>
      <c r="H758" s="131"/>
      <c r="I758" s="131"/>
      <c r="J758" s="131"/>
      <c r="K758" s="131"/>
      <c r="L758" s="131"/>
    </row>
    <row r="759" spans="1:12" ht="15.75" customHeight="1">
      <c r="A759" s="130"/>
      <c r="B759" s="130"/>
      <c r="C759" s="763"/>
      <c r="D759" s="131"/>
      <c r="E759" s="131"/>
      <c r="F759" s="131"/>
      <c r="G759" s="131"/>
      <c r="H759" s="131"/>
      <c r="I759" s="131"/>
      <c r="J759" s="131"/>
      <c r="K759" s="131"/>
      <c r="L759" s="131"/>
    </row>
    <row r="760" spans="1:12" ht="15.75" customHeight="1">
      <c r="A760" s="130"/>
      <c r="B760" s="130"/>
      <c r="C760" s="763"/>
      <c r="D760" s="131"/>
      <c r="E760" s="131"/>
      <c r="F760" s="131"/>
      <c r="G760" s="131"/>
      <c r="H760" s="131"/>
      <c r="I760" s="131"/>
      <c r="J760" s="131"/>
      <c r="K760" s="131"/>
      <c r="L760" s="131"/>
    </row>
    <row r="761" spans="1:12" ht="15.75" customHeight="1">
      <c r="A761" s="130"/>
      <c r="B761" s="130"/>
      <c r="C761" s="763"/>
      <c r="D761" s="131"/>
      <c r="E761" s="131"/>
      <c r="F761" s="131"/>
      <c r="G761" s="131"/>
      <c r="H761" s="131"/>
      <c r="I761" s="131"/>
      <c r="J761" s="131"/>
      <c r="K761" s="131"/>
      <c r="L761" s="131"/>
    </row>
    <row r="762" spans="1:12" ht="15.75" customHeight="1">
      <c r="A762" s="130"/>
      <c r="B762" s="130"/>
      <c r="C762" s="763"/>
      <c r="D762" s="131"/>
      <c r="E762" s="131"/>
      <c r="F762" s="131"/>
      <c r="G762" s="131"/>
      <c r="H762" s="131"/>
      <c r="I762" s="131"/>
      <c r="J762" s="131"/>
      <c r="K762" s="131"/>
      <c r="L762" s="131"/>
    </row>
    <row r="763" spans="1:12" ht="15.75" customHeight="1">
      <c r="A763" s="130"/>
      <c r="B763" s="130"/>
      <c r="C763" s="763"/>
      <c r="D763" s="131"/>
      <c r="E763" s="131"/>
      <c r="F763" s="131"/>
      <c r="G763" s="131"/>
      <c r="H763" s="131"/>
      <c r="I763" s="131"/>
      <c r="J763" s="131"/>
      <c r="K763" s="131"/>
      <c r="L763" s="131"/>
    </row>
    <row r="764" spans="1:12" ht="15.75" customHeight="1">
      <c r="A764" s="130"/>
      <c r="B764" s="130"/>
      <c r="C764" s="763"/>
      <c r="D764" s="131"/>
      <c r="E764" s="131"/>
      <c r="F764" s="131"/>
      <c r="G764" s="131"/>
      <c r="H764" s="131"/>
      <c r="I764" s="131"/>
      <c r="J764" s="131"/>
      <c r="K764" s="131"/>
      <c r="L764" s="131"/>
    </row>
    <row r="765" spans="1:12" ht="15.75" customHeight="1">
      <c r="A765" s="130"/>
      <c r="B765" s="130"/>
      <c r="C765" s="763"/>
      <c r="D765" s="131"/>
      <c r="E765" s="131"/>
      <c r="F765" s="131"/>
      <c r="G765" s="131"/>
      <c r="H765" s="131"/>
      <c r="I765" s="131"/>
      <c r="J765" s="131"/>
      <c r="K765" s="131"/>
      <c r="L765" s="131"/>
    </row>
    <row r="766" spans="1:12" ht="15.75" customHeight="1">
      <c r="A766" s="130"/>
      <c r="B766" s="130"/>
      <c r="C766" s="763"/>
      <c r="D766" s="131"/>
      <c r="E766" s="131"/>
      <c r="F766" s="131"/>
      <c r="G766" s="131"/>
      <c r="H766" s="131"/>
      <c r="I766" s="131"/>
      <c r="J766" s="131"/>
      <c r="K766" s="131"/>
      <c r="L766" s="131"/>
    </row>
    <row r="767" spans="1:12" ht="15.75" customHeight="1">
      <c r="A767" s="130"/>
      <c r="B767" s="130"/>
      <c r="C767" s="763"/>
      <c r="D767" s="131"/>
      <c r="E767" s="131"/>
      <c r="F767" s="131"/>
      <c r="G767" s="131"/>
      <c r="H767" s="131"/>
      <c r="I767" s="131"/>
      <c r="J767" s="131"/>
      <c r="K767" s="131"/>
      <c r="L767" s="131"/>
    </row>
    <row r="768" spans="1:12" ht="15.75" customHeight="1">
      <c r="A768" s="130"/>
      <c r="B768" s="130"/>
      <c r="C768" s="763"/>
      <c r="D768" s="131"/>
      <c r="E768" s="131"/>
      <c r="F768" s="131"/>
      <c r="G768" s="131"/>
      <c r="H768" s="131"/>
      <c r="I768" s="131"/>
      <c r="J768" s="131"/>
      <c r="K768" s="131"/>
      <c r="L768" s="131"/>
    </row>
    <row r="769" spans="1:12" ht="15.75" customHeight="1">
      <c r="A769" s="130"/>
      <c r="B769" s="130"/>
      <c r="C769" s="763"/>
      <c r="D769" s="131"/>
      <c r="E769" s="131"/>
      <c r="F769" s="131"/>
      <c r="G769" s="131"/>
      <c r="H769" s="131"/>
      <c r="I769" s="131"/>
      <c r="J769" s="131"/>
      <c r="K769" s="131"/>
      <c r="L769" s="131"/>
    </row>
    <row r="770" spans="1:12" ht="15.75" customHeight="1">
      <c r="A770" s="130"/>
      <c r="B770" s="130"/>
      <c r="C770" s="763"/>
      <c r="D770" s="131"/>
      <c r="E770" s="131"/>
      <c r="F770" s="131"/>
      <c r="G770" s="131"/>
      <c r="H770" s="131"/>
      <c r="I770" s="131"/>
      <c r="J770" s="131"/>
      <c r="K770" s="131"/>
      <c r="L770" s="131"/>
    </row>
    <row r="771" spans="1:12" ht="15.75" customHeight="1">
      <c r="A771" s="130"/>
      <c r="B771" s="130"/>
      <c r="C771" s="763"/>
      <c r="D771" s="131"/>
      <c r="E771" s="131"/>
      <c r="F771" s="131"/>
      <c r="G771" s="131"/>
      <c r="H771" s="131"/>
      <c r="I771" s="131"/>
      <c r="J771" s="131"/>
      <c r="K771" s="131"/>
      <c r="L771" s="131"/>
    </row>
    <row r="772" spans="1:12" ht="15.75" customHeight="1">
      <c r="A772" s="130"/>
      <c r="B772" s="130"/>
      <c r="C772" s="763"/>
      <c r="D772" s="131"/>
      <c r="E772" s="131"/>
      <c r="F772" s="131"/>
      <c r="G772" s="131"/>
      <c r="H772" s="131"/>
      <c r="I772" s="131"/>
      <c r="J772" s="131"/>
      <c r="K772" s="131"/>
      <c r="L772" s="131"/>
    </row>
    <row r="773" spans="1:12" ht="15.75" customHeight="1">
      <c r="A773" s="130"/>
      <c r="B773" s="130"/>
      <c r="C773" s="763"/>
      <c r="D773" s="131"/>
      <c r="E773" s="131"/>
      <c r="F773" s="131"/>
      <c r="G773" s="131"/>
      <c r="H773" s="131"/>
      <c r="I773" s="131"/>
      <c r="J773" s="131"/>
      <c r="K773" s="131"/>
      <c r="L773" s="131"/>
    </row>
    <row r="774" spans="1:12" ht="15.75" customHeight="1">
      <c r="A774" s="130"/>
      <c r="B774" s="130"/>
      <c r="C774" s="763"/>
      <c r="D774" s="131"/>
      <c r="E774" s="131"/>
      <c r="F774" s="131"/>
      <c r="G774" s="131"/>
      <c r="H774" s="131"/>
      <c r="I774" s="131"/>
      <c r="J774" s="131"/>
      <c r="K774" s="131"/>
      <c r="L774" s="131"/>
    </row>
    <row r="775" spans="1:12" ht="15.75" customHeight="1">
      <c r="A775" s="130"/>
      <c r="B775" s="130"/>
      <c r="C775" s="763"/>
      <c r="D775" s="131"/>
      <c r="E775" s="131"/>
      <c r="F775" s="131"/>
      <c r="G775" s="131"/>
      <c r="H775" s="131"/>
      <c r="I775" s="131"/>
      <c r="J775" s="131"/>
      <c r="K775" s="131"/>
      <c r="L775" s="131"/>
    </row>
    <row r="776" spans="1:12" ht="15.75" customHeight="1">
      <c r="A776" s="130"/>
      <c r="B776" s="130"/>
      <c r="C776" s="763"/>
      <c r="D776" s="131"/>
      <c r="E776" s="131"/>
      <c r="F776" s="131"/>
      <c r="G776" s="131"/>
      <c r="H776" s="131"/>
      <c r="I776" s="131"/>
      <c r="J776" s="131"/>
      <c r="K776" s="131"/>
      <c r="L776" s="131"/>
    </row>
    <row r="777" spans="1:12" ht="15.75" customHeight="1">
      <c r="A777" s="130"/>
      <c r="B777" s="130"/>
      <c r="C777" s="763"/>
      <c r="D777" s="131"/>
      <c r="E777" s="131"/>
      <c r="F777" s="131"/>
      <c r="G777" s="131"/>
      <c r="H777" s="131"/>
      <c r="I777" s="131"/>
      <c r="J777" s="131"/>
      <c r="K777" s="131"/>
      <c r="L777" s="131"/>
    </row>
    <row r="778" spans="1:12" ht="15.75" customHeight="1">
      <c r="A778" s="130"/>
      <c r="B778" s="130"/>
      <c r="C778" s="763"/>
      <c r="D778" s="131"/>
      <c r="E778" s="131"/>
      <c r="F778" s="131"/>
      <c r="G778" s="131"/>
      <c r="H778" s="131"/>
      <c r="I778" s="131"/>
      <c r="J778" s="131"/>
      <c r="K778" s="131"/>
      <c r="L778" s="131"/>
    </row>
    <row r="779" spans="1:12" ht="15.75" customHeight="1">
      <c r="A779" s="130"/>
      <c r="B779" s="130"/>
      <c r="C779" s="763"/>
      <c r="D779" s="131"/>
      <c r="E779" s="131"/>
      <c r="F779" s="131"/>
      <c r="G779" s="131"/>
      <c r="H779" s="131"/>
      <c r="I779" s="131"/>
      <c r="J779" s="131"/>
      <c r="K779" s="131"/>
      <c r="L779" s="131"/>
    </row>
    <row r="780" spans="1:12" ht="15.75" customHeight="1">
      <c r="A780" s="130"/>
      <c r="B780" s="130"/>
      <c r="C780" s="763"/>
      <c r="D780" s="131"/>
      <c r="E780" s="131"/>
      <c r="F780" s="131"/>
      <c r="G780" s="131"/>
      <c r="H780" s="131"/>
      <c r="I780" s="131"/>
      <c r="J780" s="131"/>
      <c r="K780" s="131"/>
      <c r="L780" s="131"/>
    </row>
    <row r="781" spans="1:12" ht="15.75" customHeight="1">
      <c r="A781" s="130"/>
      <c r="B781" s="130"/>
      <c r="C781" s="763"/>
      <c r="D781" s="131"/>
      <c r="E781" s="131"/>
      <c r="F781" s="131"/>
      <c r="G781" s="131"/>
      <c r="H781" s="131"/>
      <c r="I781" s="131"/>
      <c r="J781" s="131"/>
      <c r="K781" s="131"/>
      <c r="L781" s="131"/>
    </row>
    <row r="782" spans="1:12" ht="15.75" customHeight="1">
      <c r="A782" s="130"/>
      <c r="B782" s="130"/>
      <c r="C782" s="763"/>
      <c r="D782" s="131"/>
      <c r="E782" s="131"/>
      <c r="F782" s="131"/>
      <c r="G782" s="131"/>
      <c r="H782" s="131"/>
      <c r="I782" s="131"/>
      <c r="J782" s="131"/>
      <c r="K782" s="131"/>
      <c r="L782" s="131"/>
    </row>
    <row r="783" spans="1:12" ht="15.75" customHeight="1">
      <c r="A783" s="130"/>
      <c r="B783" s="130"/>
      <c r="C783" s="763"/>
      <c r="D783" s="131"/>
      <c r="E783" s="131"/>
      <c r="F783" s="131"/>
      <c r="G783" s="131"/>
      <c r="H783" s="131"/>
      <c r="I783" s="131"/>
      <c r="J783" s="131"/>
      <c r="K783" s="131"/>
      <c r="L783" s="131"/>
    </row>
    <row r="784" spans="1:12" ht="15.75" customHeight="1">
      <c r="A784" s="130"/>
      <c r="B784" s="130"/>
      <c r="C784" s="763"/>
      <c r="D784" s="131"/>
      <c r="E784" s="131"/>
      <c r="F784" s="131"/>
      <c r="G784" s="131"/>
      <c r="H784" s="131"/>
      <c r="I784" s="131"/>
      <c r="J784" s="131"/>
      <c r="K784" s="131"/>
      <c r="L784" s="131"/>
    </row>
    <row r="785" spans="1:12" ht="15.75" customHeight="1">
      <c r="A785" s="130"/>
      <c r="B785" s="130"/>
      <c r="C785" s="763"/>
      <c r="D785" s="131"/>
      <c r="E785" s="131"/>
      <c r="F785" s="131"/>
      <c r="G785" s="131"/>
      <c r="H785" s="131"/>
      <c r="I785" s="131"/>
      <c r="J785" s="131"/>
      <c r="K785" s="131"/>
      <c r="L785" s="131"/>
    </row>
    <row r="786" spans="1:12" ht="15.75" customHeight="1">
      <c r="A786" s="130"/>
      <c r="B786" s="130"/>
      <c r="C786" s="763"/>
      <c r="D786" s="131"/>
      <c r="E786" s="131"/>
      <c r="F786" s="131"/>
      <c r="G786" s="131"/>
      <c r="H786" s="131"/>
      <c r="I786" s="131"/>
      <c r="J786" s="131"/>
      <c r="K786" s="131"/>
      <c r="L786" s="131"/>
    </row>
    <row r="787" spans="1:12" ht="15.75" customHeight="1">
      <c r="A787" s="130"/>
      <c r="B787" s="130"/>
      <c r="C787" s="763"/>
      <c r="D787" s="131"/>
      <c r="E787" s="131"/>
      <c r="F787" s="131"/>
      <c r="G787" s="131"/>
      <c r="H787" s="131"/>
      <c r="I787" s="131"/>
      <c r="J787" s="131"/>
      <c r="K787" s="131"/>
      <c r="L787" s="131"/>
    </row>
    <row r="788" spans="1:12" ht="15.75" customHeight="1">
      <c r="A788" s="130"/>
      <c r="B788" s="130"/>
      <c r="C788" s="763"/>
      <c r="D788" s="131"/>
      <c r="E788" s="131"/>
      <c r="F788" s="131"/>
      <c r="G788" s="131"/>
      <c r="H788" s="131"/>
      <c r="I788" s="131"/>
      <c r="J788" s="131"/>
      <c r="K788" s="131"/>
      <c r="L788" s="131"/>
    </row>
    <row r="789" spans="1:12" ht="15.75" customHeight="1">
      <c r="A789" s="130"/>
      <c r="B789" s="130"/>
      <c r="C789" s="763"/>
      <c r="D789" s="131"/>
      <c r="E789" s="131"/>
      <c r="F789" s="131"/>
      <c r="G789" s="131"/>
      <c r="H789" s="131"/>
      <c r="I789" s="131"/>
      <c r="J789" s="131"/>
      <c r="K789" s="131"/>
      <c r="L789" s="131"/>
    </row>
    <row r="790" spans="1:12" ht="15.75" customHeight="1">
      <c r="A790" s="130"/>
      <c r="B790" s="130"/>
      <c r="C790" s="763"/>
      <c r="D790" s="131"/>
      <c r="E790" s="131"/>
      <c r="F790" s="131"/>
      <c r="G790" s="131"/>
      <c r="H790" s="131"/>
      <c r="I790" s="131"/>
      <c r="J790" s="131"/>
      <c r="K790" s="131"/>
      <c r="L790" s="131"/>
    </row>
    <row r="791" spans="1:12" ht="15.75" customHeight="1">
      <c r="A791" s="130"/>
      <c r="B791" s="130"/>
      <c r="C791" s="763"/>
      <c r="D791" s="131"/>
      <c r="E791" s="131"/>
      <c r="F791" s="131"/>
      <c r="G791" s="131"/>
      <c r="H791" s="131"/>
      <c r="I791" s="131"/>
      <c r="J791" s="131"/>
      <c r="K791" s="131"/>
      <c r="L791" s="131"/>
    </row>
    <row r="792" spans="1:12" ht="15.75" customHeight="1">
      <c r="A792" s="130"/>
      <c r="B792" s="130"/>
      <c r="C792" s="763"/>
      <c r="D792" s="131"/>
      <c r="E792" s="131"/>
      <c r="F792" s="131"/>
      <c r="G792" s="131"/>
      <c r="H792" s="131"/>
      <c r="I792" s="131"/>
      <c r="J792" s="131"/>
      <c r="K792" s="131"/>
      <c r="L792" s="131"/>
    </row>
    <row r="793" spans="1:12" ht="15.75" customHeight="1">
      <c r="A793" s="130"/>
      <c r="B793" s="130"/>
      <c r="C793" s="763"/>
      <c r="D793" s="131"/>
      <c r="E793" s="131"/>
      <c r="F793" s="131"/>
      <c r="G793" s="131"/>
      <c r="H793" s="131"/>
      <c r="I793" s="131"/>
      <c r="J793" s="131"/>
      <c r="K793" s="131"/>
      <c r="L793" s="131"/>
    </row>
    <row r="794" spans="1:12" ht="15.75" customHeight="1">
      <c r="A794" s="130"/>
      <c r="B794" s="130"/>
      <c r="C794" s="763"/>
      <c r="D794" s="131"/>
      <c r="E794" s="131"/>
      <c r="F794" s="131"/>
      <c r="G794" s="131"/>
      <c r="H794" s="131"/>
      <c r="I794" s="131"/>
      <c r="J794" s="131"/>
      <c r="K794" s="131"/>
      <c r="L794" s="131"/>
    </row>
    <row r="795" spans="1:12" ht="15.75" customHeight="1">
      <c r="A795" s="130"/>
      <c r="B795" s="130"/>
      <c r="C795" s="763"/>
      <c r="D795" s="131"/>
      <c r="E795" s="131"/>
      <c r="F795" s="131"/>
      <c r="G795" s="131"/>
      <c r="H795" s="131"/>
      <c r="I795" s="131"/>
      <c r="J795" s="131"/>
      <c r="K795" s="131"/>
      <c r="L795" s="131"/>
    </row>
    <row r="796" spans="1:12" ht="15.75" customHeight="1">
      <c r="A796" s="130"/>
      <c r="B796" s="130"/>
      <c r="C796" s="763"/>
      <c r="D796" s="131"/>
      <c r="E796" s="131"/>
      <c r="F796" s="131"/>
      <c r="G796" s="131"/>
      <c r="H796" s="131"/>
      <c r="I796" s="131"/>
      <c r="J796" s="131"/>
      <c r="K796" s="131"/>
      <c r="L796" s="131"/>
    </row>
    <row r="797" spans="1:12" ht="15.75" customHeight="1">
      <c r="A797" s="130"/>
      <c r="B797" s="130"/>
      <c r="C797" s="763"/>
      <c r="D797" s="131"/>
      <c r="E797" s="131"/>
      <c r="F797" s="131"/>
      <c r="G797" s="131"/>
      <c r="H797" s="131"/>
      <c r="I797" s="131"/>
      <c r="J797" s="131"/>
      <c r="K797" s="131"/>
      <c r="L797" s="131"/>
    </row>
    <row r="798" spans="1:12" ht="15.75" customHeight="1">
      <c r="A798" s="130"/>
      <c r="B798" s="130"/>
      <c r="C798" s="763"/>
      <c r="D798" s="131"/>
      <c r="E798" s="131"/>
      <c r="F798" s="131"/>
      <c r="G798" s="131"/>
      <c r="H798" s="131"/>
      <c r="I798" s="131"/>
      <c r="J798" s="131"/>
      <c r="K798" s="131"/>
      <c r="L798" s="131"/>
    </row>
    <row r="799" spans="1:12" ht="15.75" customHeight="1">
      <c r="A799" s="130"/>
      <c r="B799" s="130"/>
      <c r="C799" s="763"/>
      <c r="D799" s="131"/>
      <c r="E799" s="131"/>
      <c r="F799" s="131"/>
      <c r="G799" s="131"/>
      <c r="H799" s="131"/>
      <c r="I799" s="131"/>
      <c r="J799" s="131"/>
      <c r="K799" s="131"/>
      <c r="L799" s="131"/>
    </row>
    <row r="800" spans="1:12" ht="15.75" customHeight="1">
      <c r="A800" s="130"/>
      <c r="B800" s="130"/>
      <c r="C800" s="763"/>
      <c r="D800" s="131"/>
      <c r="E800" s="131"/>
      <c r="F800" s="131"/>
      <c r="G800" s="131"/>
      <c r="H800" s="131"/>
      <c r="I800" s="131"/>
      <c r="J800" s="131"/>
      <c r="K800" s="131"/>
      <c r="L800" s="131"/>
    </row>
    <row r="801" spans="1:12" ht="15.75" customHeight="1">
      <c r="A801" s="130"/>
      <c r="B801" s="130"/>
      <c r="C801" s="763"/>
      <c r="D801" s="131"/>
      <c r="E801" s="131"/>
      <c r="F801" s="131"/>
      <c r="G801" s="131"/>
      <c r="H801" s="131"/>
      <c r="I801" s="131"/>
      <c r="J801" s="131"/>
      <c r="K801" s="131"/>
      <c r="L801" s="131"/>
    </row>
    <row r="802" spans="1:12" ht="15.75" customHeight="1">
      <c r="A802" s="130"/>
      <c r="B802" s="130"/>
      <c r="C802" s="763"/>
      <c r="D802" s="131"/>
      <c r="E802" s="131"/>
      <c r="F802" s="131"/>
      <c r="G802" s="131"/>
      <c r="H802" s="131"/>
      <c r="I802" s="131"/>
      <c r="J802" s="131"/>
      <c r="K802" s="131"/>
      <c r="L802" s="131"/>
    </row>
    <row r="803" spans="1:12" ht="15.75" customHeight="1">
      <c r="A803" s="130"/>
      <c r="B803" s="130"/>
      <c r="C803" s="763"/>
      <c r="D803" s="131"/>
      <c r="E803" s="131"/>
      <c r="F803" s="131"/>
      <c r="G803" s="131"/>
      <c r="H803" s="131"/>
      <c r="I803" s="131"/>
      <c r="J803" s="131"/>
      <c r="K803" s="131"/>
      <c r="L803" s="131"/>
    </row>
    <row r="804" spans="1:12" ht="15.75" customHeight="1">
      <c r="A804" s="130"/>
      <c r="B804" s="130"/>
      <c r="C804" s="763"/>
      <c r="D804" s="131"/>
      <c r="E804" s="131"/>
      <c r="F804" s="131"/>
      <c r="G804" s="131"/>
      <c r="H804" s="131"/>
      <c r="I804" s="131"/>
      <c r="J804" s="131"/>
      <c r="K804" s="131"/>
      <c r="L804" s="131"/>
    </row>
    <row r="805" spans="1:12" ht="15.75" customHeight="1">
      <c r="A805" s="130"/>
      <c r="B805" s="130"/>
      <c r="C805" s="763"/>
      <c r="D805" s="131"/>
      <c r="E805" s="131"/>
      <c r="F805" s="131"/>
      <c r="G805" s="131"/>
      <c r="H805" s="131"/>
      <c r="I805" s="131"/>
      <c r="J805" s="131"/>
      <c r="K805" s="131"/>
      <c r="L805" s="131"/>
    </row>
    <row r="806" spans="1:12" ht="15.75" customHeight="1">
      <c r="A806" s="130"/>
      <c r="B806" s="130"/>
      <c r="C806" s="763"/>
      <c r="D806" s="131"/>
      <c r="E806" s="131"/>
      <c r="F806" s="131"/>
      <c r="G806" s="131"/>
      <c r="H806" s="131"/>
      <c r="I806" s="131"/>
      <c r="J806" s="131"/>
      <c r="K806" s="131"/>
      <c r="L806" s="131"/>
    </row>
    <row r="807" spans="1:12" ht="15.75" customHeight="1">
      <c r="A807" s="130"/>
      <c r="B807" s="130"/>
      <c r="C807" s="763"/>
      <c r="D807" s="131"/>
      <c r="E807" s="131"/>
      <c r="F807" s="131"/>
      <c r="G807" s="131"/>
      <c r="H807" s="131"/>
      <c r="I807" s="131"/>
      <c r="J807" s="131"/>
      <c r="K807" s="131"/>
      <c r="L807" s="131"/>
    </row>
    <row r="808" spans="1:12" ht="15.75" customHeight="1">
      <c r="A808" s="130"/>
      <c r="B808" s="130"/>
      <c r="C808" s="763"/>
      <c r="D808" s="131"/>
      <c r="E808" s="131"/>
      <c r="F808" s="131"/>
      <c r="G808" s="131"/>
      <c r="H808" s="131"/>
      <c r="I808" s="131"/>
      <c r="J808" s="131"/>
      <c r="K808" s="131"/>
      <c r="L808" s="131"/>
    </row>
    <row r="809" spans="1:12" ht="15.75" customHeight="1">
      <c r="A809" s="130"/>
      <c r="B809" s="130"/>
      <c r="C809" s="763"/>
      <c r="D809" s="131"/>
      <c r="E809" s="131"/>
      <c r="F809" s="131"/>
      <c r="G809" s="131"/>
      <c r="H809" s="131"/>
      <c r="I809" s="131"/>
      <c r="J809" s="131"/>
      <c r="K809" s="131"/>
      <c r="L809" s="131"/>
    </row>
    <row r="810" spans="1:12" ht="15.75" customHeight="1">
      <c r="A810" s="130"/>
      <c r="B810" s="130"/>
      <c r="C810" s="763"/>
      <c r="D810" s="131"/>
      <c r="E810" s="131"/>
      <c r="F810" s="131"/>
      <c r="G810" s="131"/>
      <c r="H810" s="131"/>
      <c r="I810" s="131"/>
      <c r="J810" s="131"/>
      <c r="K810" s="131"/>
      <c r="L810" s="131"/>
    </row>
    <row r="811" spans="1:12" ht="15.75" customHeight="1">
      <c r="A811" s="130"/>
      <c r="B811" s="130"/>
      <c r="C811" s="763"/>
      <c r="D811" s="131"/>
      <c r="E811" s="131"/>
      <c r="F811" s="131"/>
      <c r="G811" s="131"/>
      <c r="H811" s="131"/>
      <c r="I811" s="131"/>
      <c r="J811" s="131"/>
      <c r="K811" s="131"/>
      <c r="L811" s="131"/>
    </row>
    <row r="812" spans="1:12" ht="15.75" customHeight="1">
      <c r="A812" s="130"/>
      <c r="B812" s="130"/>
      <c r="C812" s="763"/>
      <c r="D812" s="131"/>
      <c r="E812" s="131"/>
      <c r="F812" s="131"/>
      <c r="G812" s="131"/>
      <c r="H812" s="131"/>
      <c r="I812" s="131"/>
      <c r="J812" s="131"/>
      <c r="K812" s="131"/>
      <c r="L812" s="131"/>
    </row>
    <row r="813" spans="1:12" ht="15.75" customHeight="1">
      <c r="A813" s="130"/>
      <c r="B813" s="130"/>
      <c r="C813" s="763"/>
      <c r="D813" s="131"/>
      <c r="E813" s="131"/>
      <c r="F813" s="131"/>
      <c r="G813" s="131"/>
      <c r="H813" s="131"/>
      <c r="I813" s="131"/>
      <c r="J813" s="131"/>
      <c r="K813" s="131"/>
      <c r="L813" s="131"/>
    </row>
    <row r="814" spans="1:12" ht="15.75" customHeight="1">
      <c r="A814" s="130"/>
      <c r="B814" s="130"/>
      <c r="C814" s="763"/>
      <c r="D814" s="131"/>
      <c r="E814" s="131"/>
      <c r="F814" s="131"/>
      <c r="G814" s="131"/>
      <c r="H814" s="131"/>
      <c r="I814" s="131"/>
      <c r="J814" s="131"/>
      <c r="K814" s="131"/>
      <c r="L814" s="131"/>
    </row>
    <row r="815" spans="1:12" ht="15.75" customHeight="1">
      <c r="A815" s="130"/>
      <c r="B815" s="130"/>
      <c r="C815" s="763"/>
      <c r="D815" s="131"/>
      <c r="E815" s="131"/>
      <c r="F815" s="131"/>
      <c r="G815" s="131"/>
      <c r="H815" s="131"/>
      <c r="I815" s="131"/>
      <c r="J815" s="131"/>
      <c r="K815" s="131"/>
      <c r="L815" s="131"/>
    </row>
    <row r="816" spans="1:12" ht="15.75" customHeight="1">
      <c r="A816" s="130"/>
      <c r="B816" s="130"/>
      <c r="C816" s="763"/>
      <c r="D816" s="131"/>
      <c r="E816" s="131"/>
      <c r="F816" s="131"/>
      <c r="G816" s="131"/>
      <c r="H816" s="131"/>
      <c r="I816" s="131"/>
      <c r="J816" s="131"/>
      <c r="K816" s="131"/>
      <c r="L816" s="131"/>
    </row>
    <row r="817" spans="1:12" ht="15.75" customHeight="1">
      <c r="A817" s="130"/>
      <c r="B817" s="130"/>
      <c r="C817" s="763"/>
      <c r="D817" s="131"/>
      <c r="E817" s="131"/>
      <c r="F817" s="131"/>
      <c r="G817" s="131"/>
      <c r="H817" s="131"/>
      <c r="I817" s="131"/>
      <c r="J817" s="131"/>
      <c r="K817" s="131"/>
      <c r="L817" s="131"/>
    </row>
    <row r="818" spans="1:12" ht="15.75" customHeight="1">
      <c r="A818" s="130"/>
      <c r="B818" s="130"/>
      <c r="C818" s="763"/>
      <c r="D818" s="131"/>
      <c r="E818" s="131"/>
      <c r="F818" s="131"/>
      <c r="G818" s="131"/>
      <c r="H818" s="131"/>
      <c r="I818" s="131"/>
      <c r="J818" s="131"/>
      <c r="K818" s="131"/>
      <c r="L818" s="131"/>
    </row>
    <row r="819" spans="1:12" ht="15.75" customHeight="1">
      <c r="A819" s="130"/>
      <c r="B819" s="130"/>
      <c r="C819" s="763"/>
      <c r="D819" s="131"/>
      <c r="E819" s="131"/>
      <c r="F819" s="131"/>
      <c r="G819" s="131"/>
      <c r="H819" s="131"/>
      <c r="I819" s="131"/>
      <c r="J819" s="131"/>
      <c r="K819" s="131"/>
      <c r="L819" s="131"/>
    </row>
    <row r="820" spans="1:12" ht="15.75" customHeight="1">
      <c r="A820" s="130"/>
      <c r="B820" s="130"/>
      <c r="C820" s="763"/>
      <c r="D820" s="131"/>
      <c r="E820" s="131"/>
      <c r="F820" s="131"/>
      <c r="G820" s="131"/>
      <c r="H820" s="131"/>
      <c r="I820" s="131"/>
      <c r="J820" s="131"/>
      <c r="K820" s="131"/>
      <c r="L820" s="131"/>
    </row>
    <row r="821" spans="1:12" ht="15.75" customHeight="1">
      <c r="A821" s="130"/>
      <c r="B821" s="130"/>
      <c r="C821" s="763"/>
      <c r="D821" s="131"/>
      <c r="E821" s="131"/>
      <c r="F821" s="131"/>
      <c r="G821" s="131"/>
      <c r="H821" s="131"/>
      <c r="I821" s="131"/>
      <c r="J821" s="131"/>
      <c r="K821" s="131"/>
      <c r="L821" s="131"/>
    </row>
    <row r="822" spans="1:12" ht="15.75" customHeight="1">
      <c r="A822" s="130"/>
      <c r="B822" s="130"/>
      <c r="C822" s="763"/>
      <c r="D822" s="131"/>
      <c r="E822" s="131"/>
      <c r="F822" s="131"/>
      <c r="G822" s="131"/>
      <c r="H822" s="131"/>
      <c r="I822" s="131"/>
      <c r="J822" s="131"/>
      <c r="K822" s="131"/>
      <c r="L822" s="131"/>
    </row>
    <row r="823" spans="1:12" ht="15.75" customHeight="1">
      <c r="A823" s="130"/>
      <c r="B823" s="130"/>
      <c r="C823" s="763"/>
      <c r="D823" s="131"/>
      <c r="E823" s="131"/>
      <c r="F823" s="131"/>
      <c r="G823" s="131"/>
      <c r="H823" s="131"/>
      <c r="I823" s="131"/>
      <c r="J823" s="131"/>
      <c r="K823" s="131"/>
      <c r="L823" s="131"/>
    </row>
    <row r="824" spans="1:12" ht="15.75" customHeight="1">
      <c r="A824" s="130"/>
      <c r="B824" s="130"/>
      <c r="C824" s="763"/>
      <c r="D824" s="131"/>
      <c r="E824" s="131"/>
      <c r="F824" s="131"/>
      <c r="G824" s="131"/>
      <c r="H824" s="131"/>
      <c r="I824" s="131"/>
      <c r="J824" s="131"/>
      <c r="K824" s="131"/>
      <c r="L824" s="131"/>
    </row>
    <row r="825" spans="1:12" ht="15.75" customHeight="1">
      <c r="A825" s="130"/>
      <c r="B825" s="130"/>
      <c r="C825" s="763"/>
      <c r="D825" s="131"/>
      <c r="E825" s="131"/>
      <c r="F825" s="131"/>
      <c r="G825" s="131"/>
      <c r="H825" s="131"/>
      <c r="I825" s="131"/>
      <c r="J825" s="131"/>
      <c r="K825" s="131"/>
      <c r="L825" s="131"/>
    </row>
    <row r="826" spans="1:12" ht="15.75" customHeight="1">
      <c r="A826" s="130"/>
      <c r="B826" s="130"/>
      <c r="C826" s="763"/>
      <c r="D826" s="131"/>
      <c r="E826" s="131"/>
      <c r="F826" s="131"/>
      <c r="G826" s="131"/>
      <c r="H826" s="131"/>
      <c r="I826" s="131"/>
      <c r="J826" s="131"/>
      <c r="K826" s="131"/>
      <c r="L826" s="131"/>
    </row>
    <row r="827" spans="1:12" ht="15.75" customHeight="1">
      <c r="A827" s="130"/>
      <c r="B827" s="130"/>
      <c r="C827" s="763"/>
      <c r="D827" s="131"/>
      <c r="E827" s="131"/>
      <c r="F827" s="131"/>
      <c r="G827" s="131"/>
      <c r="H827" s="131"/>
      <c r="I827" s="131"/>
      <c r="J827" s="131"/>
      <c r="K827" s="131"/>
      <c r="L827" s="131"/>
    </row>
    <row r="828" spans="1:12" ht="15.75" customHeight="1">
      <c r="A828" s="130"/>
      <c r="B828" s="130"/>
      <c r="C828" s="763"/>
      <c r="D828" s="131"/>
      <c r="E828" s="131"/>
      <c r="F828" s="131"/>
      <c r="G828" s="131"/>
      <c r="H828" s="131"/>
      <c r="I828" s="131"/>
      <c r="J828" s="131"/>
      <c r="K828" s="131"/>
      <c r="L828" s="131"/>
    </row>
    <row r="829" spans="1:12" ht="15.75" customHeight="1">
      <c r="A829" s="130"/>
      <c r="B829" s="130"/>
      <c r="C829" s="763"/>
      <c r="D829" s="131"/>
      <c r="E829" s="131"/>
      <c r="F829" s="131"/>
      <c r="G829" s="131"/>
      <c r="H829" s="131"/>
      <c r="I829" s="131"/>
      <c r="J829" s="131"/>
      <c r="K829" s="131"/>
      <c r="L829" s="131"/>
    </row>
    <row r="830" spans="1:12" ht="15.75" customHeight="1">
      <c r="A830" s="130"/>
      <c r="B830" s="130"/>
      <c r="C830" s="763"/>
      <c r="D830" s="131"/>
      <c r="E830" s="131"/>
      <c r="F830" s="131"/>
      <c r="G830" s="131"/>
      <c r="H830" s="131"/>
      <c r="I830" s="131"/>
      <c r="J830" s="131"/>
      <c r="K830" s="131"/>
      <c r="L830" s="131"/>
    </row>
    <row r="831" spans="1:12" ht="15.75" customHeight="1">
      <c r="A831" s="130"/>
      <c r="B831" s="130"/>
      <c r="C831" s="763"/>
      <c r="D831" s="131"/>
      <c r="E831" s="131"/>
      <c r="F831" s="131"/>
      <c r="G831" s="131"/>
      <c r="H831" s="131"/>
      <c r="I831" s="131"/>
      <c r="J831" s="131"/>
      <c r="K831" s="131"/>
      <c r="L831" s="131"/>
    </row>
    <row r="832" spans="1:12" ht="15.75" customHeight="1">
      <c r="A832" s="130"/>
      <c r="B832" s="130"/>
      <c r="C832" s="763"/>
      <c r="D832" s="131"/>
      <c r="E832" s="131"/>
      <c r="F832" s="131"/>
      <c r="G832" s="131"/>
      <c r="H832" s="131"/>
      <c r="I832" s="131"/>
      <c r="J832" s="131"/>
      <c r="K832" s="131"/>
      <c r="L832" s="131"/>
    </row>
    <row r="833" spans="1:12" ht="15.75" customHeight="1">
      <c r="A833" s="130"/>
      <c r="B833" s="130"/>
      <c r="C833" s="763"/>
      <c r="D833" s="131"/>
      <c r="E833" s="131"/>
      <c r="F833" s="131"/>
      <c r="G833" s="131"/>
      <c r="H833" s="131"/>
      <c r="I833" s="131"/>
      <c r="J833" s="131"/>
      <c r="K833" s="131"/>
      <c r="L833" s="131"/>
    </row>
    <row r="834" spans="1:12" ht="15.75" customHeight="1">
      <c r="A834" s="130"/>
      <c r="B834" s="130"/>
      <c r="C834" s="763"/>
      <c r="D834" s="131"/>
      <c r="E834" s="131"/>
      <c r="F834" s="131"/>
      <c r="G834" s="131"/>
      <c r="H834" s="131"/>
      <c r="I834" s="131"/>
      <c r="J834" s="131"/>
      <c r="K834" s="131"/>
      <c r="L834" s="131"/>
    </row>
    <row r="835" spans="1:12" ht="15.75" customHeight="1">
      <c r="A835" s="130"/>
      <c r="B835" s="130"/>
      <c r="C835" s="763"/>
      <c r="D835" s="131"/>
      <c r="E835" s="131"/>
      <c r="F835" s="131"/>
      <c r="G835" s="131"/>
      <c r="H835" s="131"/>
      <c r="I835" s="131"/>
      <c r="J835" s="131"/>
      <c r="K835" s="131"/>
      <c r="L835" s="131"/>
    </row>
    <row r="836" spans="1:12" ht="15.75" customHeight="1">
      <c r="A836" s="130"/>
      <c r="B836" s="130"/>
      <c r="C836" s="763"/>
      <c r="D836" s="131"/>
      <c r="E836" s="131"/>
      <c r="F836" s="131"/>
      <c r="G836" s="131"/>
      <c r="H836" s="131"/>
      <c r="I836" s="131"/>
      <c r="J836" s="131"/>
      <c r="K836" s="131"/>
      <c r="L836" s="131"/>
    </row>
    <row r="837" spans="1:12" ht="15.75" customHeight="1">
      <c r="A837" s="130"/>
      <c r="B837" s="130"/>
      <c r="C837" s="763"/>
      <c r="D837" s="131"/>
      <c r="E837" s="131"/>
      <c r="F837" s="131"/>
      <c r="G837" s="131"/>
      <c r="H837" s="131"/>
      <c r="I837" s="131"/>
      <c r="J837" s="131"/>
      <c r="K837" s="131"/>
      <c r="L837" s="131"/>
    </row>
    <row r="838" spans="1:12" ht="15.75" customHeight="1">
      <c r="A838" s="130"/>
      <c r="B838" s="130"/>
      <c r="C838" s="763"/>
      <c r="D838" s="131"/>
      <c r="E838" s="131"/>
      <c r="F838" s="131"/>
      <c r="G838" s="131"/>
      <c r="H838" s="131"/>
      <c r="I838" s="131"/>
      <c r="J838" s="131"/>
      <c r="K838" s="131"/>
      <c r="L838" s="131"/>
    </row>
    <row r="839" spans="1:12" ht="15.75" customHeight="1">
      <c r="A839" s="130"/>
      <c r="B839" s="130"/>
      <c r="C839" s="763"/>
      <c r="D839" s="131"/>
      <c r="E839" s="131"/>
      <c r="F839" s="131"/>
      <c r="G839" s="131"/>
      <c r="H839" s="131"/>
      <c r="I839" s="131"/>
      <c r="J839" s="131"/>
      <c r="K839" s="131"/>
      <c r="L839" s="131"/>
    </row>
    <row r="840" spans="1:12" ht="15.75" customHeight="1">
      <c r="A840" s="130"/>
      <c r="B840" s="130"/>
      <c r="C840" s="763"/>
      <c r="D840" s="131"/>
      <c r="E840" s="131"/>
      <c r="F840" s="131"/>
      <c r="G840" s="131"/>
      <c r="H840" s="131"/>
      <c r="I840" s="131"/>
      <c r="J840" s="131"/>
      <c r="K840" s="131"/>
      <c r="L840" s="131"/>
    </row>
    <row r="841" spans="1:12" ht="15.75" customHeight="1">
      <c r="A841" s="130"/>
      <c r="B841" s="130"/>
      <c r="C841" s="763"/>
      <c r="D841" s="131"/>
      <c r="E841" s="131"/>
      <c r="F841" s="131"/>
      <c r="G841" s="131"/>
      <c r="H841" s="131"/>
      <c r="I841" s="131"/>
      <c r="J841" s="131"/>
      <c r="K841" s="131"/>
      <c r="L841" s="131"/>
    </row>
    <row r="842" spans="1:12" ht="15.75" customHeight="1">
      <c r="A842" s="130"/>
      <c r="B842" s="130"/>
      <c r="C842" s="763"/>
      <c r="D842" s="131"/>
      <c r="E842" s="131"/>
      <c r="F842" s="131"/>
      <c r="G842" s="131"/>
      <c r="H842" s="131"/>
      <c r="I842" s="131"/>
      <c r="J842" s="131"/>
      <c r="K842" s="131"/>
      <c r="L842" s="131"/>
    </row>
    <row r="843" spans="1:12" ht="15.75" customHeight="1">
      <c r="A843" s="130"/>
      <c r="B843" s="130"/>
      <c r="C843" s="763"/>
      <c r="D843" s="131"/>
      <c r="E843" s="131"/>
      <c r="F843" s="131"/>
      <c r="G843" s="131"/>
      <c r="H843" s="131"/>
      <c r="I843" s="131"/>
      <c r="J843" s="131"/>
      <c r="K843" s="131"/>
      <c r="L843" s="131"/>
    </row>
    <row r="844" spans="1:12" ht="15.75" customHeight="1">
      <c r="A844" s="130"/>
      <c r="B844" s="130"/>
      <c r="C844" s="763"/>
      <c r="D844" s="131"/>
      <c r="E844" s="131"/>
      <c r="F844" s="131"/>
      <c r="G844" s="131"/>
      <c r="H844" s="131"/>
      <c r="I844" s="131"/>
      <c r="J844" s="131"/>
      <c r="K844" s="131"/>
      <c r="L844" s="131"/>
    </row>
    <row r="845" spans="1:12" ht="15.75" customHeight="1">
      <c r="A845" s="130"/>
      <c r="B845" s="130"/>
      <c r="C845" s="763"/>
      <c r="D845" s="131"/>
      <c r="E845" s="131"/>
      <c r="F845" s="131"/>
      <c r="G845" s="131"/>
      <c r="H845" s="131"/>
      <c r="I845" s="131"/>
      <c r="J845" s="131"/>
      <c r="K845" s="131"/>
      <c r="L845" s="131"/>
    </row>
    <row r="846" spans="1:12" ht="15.75" customHeight="1">
      <c r="A846" s="130"/>
      <c r="B846" s="130"/>
      <c r="C846" s="763"/>
      <c r="D846" s="131"/>
      <c r="E846" s="131"/>
      <c r="F846" s="131"/>
      <c r="G846" s="131"/>
      <c r="H846" s="131"/>
      <c r="I846" s="131"/>
      <c r="J846" s="131"/>
      <c r="K846" s="131"/>
      <c r="L846" s="131"/>
    </row>
    <row r="847" spans="1:12" ht="15.75" customHeight="1">
      <c r="A847" s="130"/>
      <c r="B847" s="130"/>
      <c r="C847" s="763"/>
      <c r="D847" s="131"/>
      <c r="E847" s="131"/>
      <c r="F847" s="131"/>
      <c r="G847" s="131"/>
      <c r="H847" s="131"/>
      <c r="I847" s="131"/>
      <c r="J847" s="131"/>
      <c r="K847" s="131"/>
      <c r="L847" s="131"/>
    </row>
    <row r="848" spans="1:12" ht="15.75" customHeight="1">
      <c r="A848" s="130"/>
      <c r="B848" s="130"/>
      <c r="C848" s="763"/>
      <c r="D848" s="131"/>
      <c r="E848" s="131"/>
      <c r="F848" s="131"/>
      <c r="G848" s="131"/>
      <c r="H848" s="131"/>
      <c r="I848" s="131"/>
      <c r="J848" s="131"/>
      <c r="K848" s="131"/>
      <c r="L848" s="131"/>
    </row>
    <row r="849" spans="1:12" ht="15.75" customHeight="1">
      <c r="A849" s="130"/>
      <c r="B849" s="130"/>
      <c r="C849" s="763"/>
      <c r="D849" s="131"/>
      <c r="E849" s="131"/>
      <c r="F849" s="131"/>
      <c r="G849" s="131"/>
      <c r="H849" s="131"/>
      <c r="I849" s="131"/>
      <c r="J849" s="131"/>
      <c r="K849" s="131"/>
      <c r="L849" s="131"/>
    </row>
    <row r="850" spans="1:12" ht="15.75" customHeight="1">
      <c r="A850" s="130"/>
      <c r="B850" s="130"/>
      <c r="C850" s="763"/>
      <c r="D850" s="131"/>
      <c r="E850" s="131"/>
      <c r="F850" s="131"/>
      <c r="G850" s="131"/>
      <c r="H850" s="131"/>
      <c r="I850" s="131"/>
      <c r="J850" s="131"/>
      <c r="K850" s="131"/>
      <c r="L850" s="131"/>
    </row>
    <row r="851" spans="1:12" ht="15.75" customHeight="1">
      <c r="A851" s="130"/>
      <c r="B851" s="130"/>
      <c r="C851" s="763"/>
      <c r="D851" s="131"/>
      <c r="E851" s="131"/>
      <c r="F851" s="131"/>
      <c r="G851" s="131"/>
      <c r="H851" s="131"/>
      <c r="I851" s="131"/>
      <c r="J851" s="131"/>
      <c r="K851" s="131"/>
      <c r="L851" s="131"/>
    </row>
    <row r="852" spans="1:12" ht="15.75" customHeight="1">
      <c r="A852" s="130"/>
      <c r="B852" s="130"/>
      <c r="C852" s="763"/>
      <c r="D852" s="131"/>
      <c r="E852" s="131"/>
      <c r="F852" s="131"/>
      <c r="G852" s="131"/>
      <c r="H852" s="131"/>
      <c r="I852" s="131"/>
      <c r="J852" s="131"/>
      <c r="K852" s="131"/>
      <c r="L852" s="131"/>
    </row>
    <row r="853" spans="1:12" ht="15.75" customHeight="1">
      <c r="A853" s="130"/>
      <c r="B853" s="130"/>
      <c r="C853" s="763"/>
      <c r="D853" s="131"/>
      <c r="E853" s="131"/>
      <c r="F853" s="131"/>
      <c r="G853" s="131"/>
      <c r="H853" s="131"/>
      <c r="I853" s="131"/>
      <c r="J853" s="131"/>
      <c r="K853" s="131"/>
      <c r="L853" s="131"/>
    </row>
    <row r="854" spans="1:12" ht="15.75" customHeight="1">
      <c r="A854" s="130"/>
      <c r="B854" s="130"/>
      <c r="C854" s="763"/>
      <c r="D854" s="131"/>
      <c r="E854" s="131"/>
      <c r="F854" s="131"/>
      <c r="G854" s="131"/>
      <c r="H854" s="131"/>
      <c r="I854" s="131"/>
      <c r="J854" s="131"/>
      <c r="K854" s="131"/>
      <c r="L854" s="131"/>
    </row>
    <row r="855" spans="1:12" ht="15.75" customHeight="1">
      <c r="A855" s="130"/>
      <c r="B855" s="130"/>
      <c r="C855" s="763"/>
      <c r="D855" s="131"/>
      <c r="E855" s="131"/>
      <c r="F855" s="131"/>
      <c r="G855" s="131"/>
      <c r="H855" s="131"/>
      <c r="I855" s="131"/>
      <c r="J855" s="131"/>
      <c r="K855" s="131"/>
      <c r="L855" s="131"/>
    </row>
    <row r="856" spans="1:12" ht="15.75" customHeight="1">
      <c r="A856" s="130"/>
      <c r="B856" s="130"/>
      <c r="C856" s="763"/>
      <c r="D856" s="131"/>
      <c r="E856" s="131"/>
      <c r="F856" s="131"/>
      <c r="G856" s="131"/>
      <c r="H856" s="131"/>
      <c r="I856" s="131"/>
      <c r="J856" s="131"/>
      <c r="K856" s="131"/>
      <c r="L856" s="131"/>
    </row>
    <row r="857" spans="1:12" ht="15.75" customHeight="1">
      <c r="A857" s="130"/>
      <c r="B857" s="130"/>
      <c r="C857" s="763"/>
      <c r="D857" s="131"/>
      <c r="E857" s="131"/>
      <c r="F857" s="131"/>
      <c r="G857" s="131"/>
      <c r="H857" s="131"/>
      <c r="I857" s="131"/>
      <c r="J857" s="131"/>
      <c r="K857" s="131"/>
      <c r="L857" s="131"/>
    </row>
    <row r="858" spans="1:12" ht="15.75" customHeight="1">
      <c r="A858" s="130"/>
      <c r="B858" s="130"/>
      <c r="C858" s="763"/>
      <c r="D858" s="131"/>
      <c r="E858" s="131"/>
      <c r="F858" s="131"/>
      <c r="G858" s="131"/>
      <c r="H858" s="131"/>
      <c r="I858" s="131"/>
      <c r="J858" s="131"/>
      <c r="K858" s="131"/>
      <c r="L858" s="131"/>
    </row>
    <row r="859" spans="1:12" ht="15.75" customHeight="1">
      <c r="A859" s="130"/>
      <c r="B859" s="130"/>
      <c r="C859" s="763"/>
      <c r="D859" s="131"/>
      <c r="E859" s="131"/>
      <c r="F859" s="131"/>
      <c r="G859" s="131"/>
      <c r="H859" s="131"/>
      <c r="I859" s="131"/>
      <c r="J859" s="131"/>
      <c r="K859" s="131"/>
      <c r="L859" s="131"/>
    </row>
    <row r="860" spans="1:12" ht="15.75" customHeight="1">
      <c r="A860" s="130"/>
      <c r="B860" s="130"/>
      <c r="C860" s="763"/>
      <c r="D860" s="131"/>
      <c r="E860" s="131"/>
      <c r="F860" s="131"/>
      <c r="G860" s="131"/>
      <c r="H860" s="131"/>
      <c r="I860" s="131"/>
      <c r="J860" s="131"/>
      <c r="K860" s="131"/>
      <c r="L860" s="131"/>
    </row>
    <row r="861" spans="1:12" ht="15.75" customHeight="1">
      <c r="A861" s="130"/>
      <c r="B861" s="130"/>
      <c r="C861" s="763"/>
      <c r="D861" s="131"/>
      <c r="E861" s="131"/>
      <c r="F861" s="131"/>
      <c r="G861" s="131"/>
      <c r="H861" s="131"/>
      <c r="I861" s="131"/>
      <c r="J861" s="131"/>
      <c r="K861" s="131"/>
      <c r="L861" s="131"/>
    </row>
    <row r="862" spans="1:12" ht="15.75" customHeight="1">
      <c r="A862" s="130"/>
      <c r="B862" s="130"/>
      <c r="C862" s="763"/>
      <c r="D862" s="131"/>
      <c r="E862" s="131"/>
      <c r="F862" s="131"/>
      <c r="G862" s="131"/>
      <c r="H862" s="131"/>
      <c r="I862" s="131"/>
      <c r="J862" s="131"/>
      <c r="K862" s="131"/>
      <c r="L862" s="131"/>
    </row>
    <row r="863" spans="1:12" ht="15.75" customHeight="1">
      <c r="A863" s="130"/>
      <c r="B863" s="130"/>
      <c r="C863" s="763"/>
      <c r="D863" s="131"/>
      <c r="E863" s="131"/>
      <c r="F863" s="131"/>
      <c r="G863" s="131"/>
      <c r="H863" s="131"/>
      <c r="I863" s="131"/>
      <c r="J863" s="131"/>
      <c r="K863" s="131"/>
      <c r="L863" s="131"/>
    </row>
    <row r="864" spans="1:12" ht="15.75" customHeight="1">
      <c r="A864" s="130"/>
      <c r="B864" s="130"/>
      <c r="C864" s="763"/>
      <c r="D864" s="131"/>
      <c r="E864" s="131"/>
      <c r="F864" s="131"/>
      <c r="G864" s="131"/>
      <c r="H864" s="131"/>
      <c r="I864" s="131"/>
      <c r="J864" s="131"/>
      <c r="K864" s="131"/>
      <c r="L864" s="131"/>
    </row>
    <row r="865" spans="1:12" ht="15.75" customHeight="1">
      <c r="A865" s="130"/>
      <c r="B865" s="130"/>
      <c r="C865" s="763"/>
      <c r="D865" s="131"/>
      <c r="E865" s="131"/>
      <c r="F865" s="131"/>
      <c r="G865" s="131"/>
      <c r="H865" s="131"/>
      <c r="I865" s="131"/>
      <c r="J865" s="131"/>
      <c r="K865" s="131"/>
      <c r="L865" s="131"/>
    </row>
    <row r="866" spans="1:12" ht="15.75" customHeight="1">
      <c r="A866" s="130"/>
      <c r="B866" s="130"/>
      <c r="C866" s="763"/>
      <c r="D866" s="131"/>
      <c r="E866" s="131"/>
      <c r="F866" s="131"/>
      <c r="G866" s="131"/>
      <c r="H866" s="131"/>
      <c r="I866" s="131"/>
      <c r="J866" s="131"/>
      <c r="K866" s="131"/>
      <c r="L866" s="131"/>
    </row>
    <row r="867" spans="1:12" ht="15.75" customHeight="1">
      <c r="A867" s="130"/>
      <c r="B867" s="130"/>
      <c r="C867" s="763"/>
      <c r="D867" s="131"/>
      <c r="E867" s="131"/>
      <c r="F867" s="131"/>
      <c r="G867" s="131"/>
      <c r="H867" s="131"/>
      <c r="I867" s="131"/>
      <c r="J867" s="131"/>
      <c r="K867" s="131"/>
      <c r="L867" s="131"/>
    </row>
    <row r="868" spans="1:12" ht="15.75" customHeight="1">
      <c r="A868" s="130"/>
      <c r="B868" s="130"/>
      <c r="C868" s="763"/>
      <c r="D868" s="131"/>
      <c r="E868" s="131"/>
      <c r="F868" s="131"/>
      <c r="G868" s="131"/>
      <c r="H868" s="131"/>
      <c r="I868" s="131"/>
      <c r="J868" s="131"/>
      <c r="K868" s="131"/>
      <c r="L868" s="131"/>
    </row>
    <row r="869" spans="1:12" ht="15.75" customHeight="1">
      <c r="A869" s="130"/>
      <c r="B869" s="130"/>
      <c r="C869" s="763"/>
      <c r="D869" s="131"/>
      <c r="E869" s="131"/>
      <c r="F869" s="131"/>
      <c r="G869" s="131"/>
      <c r="H869" s="131"/>
      <c r="I869" s="131"/>
      <c r="J869" s="131"/>
      <c r="K869" s="131"/>
      <c r="L869" s="131"/>
    </row>
    <row r="870" spans="1:12" ht="15.75" customHeight="1">
      <c r="A870" s="130"/>
      <c r="B870" s="130"/>
      <c r="C870" s="763"/>
      <c r="D870" s="131"/>
      <c r="E870" s="131"/>
      <c r="F870" s="131"/>
      <c r="G870" s="131"/>
      <c r="H870" s="131"/>
      <c r="I870" s="131"/>
      <c r="J870" s="131"/>
      <c r="K870" s="131"/>
      <c r="L870" s="131"/>
    </row>
    <row r="871" spans="1:12" ht="15.75" customHeight="1">
      <c r="A871" s="130"/>
      <c r="B871" s="130"/>
      <c r="C871" s="763"/>
      <c r="D871" s="131"/>
      <c r="E871" s="131"/>
      <c r="F871" s="131"/>
      <c r="G871" s="131"/>
      <c r="H871" s="131"/>
      <c r="I871" s="131"/>
      <c r="J871" s="131"/>
      <c r="K871" s="131"/>
      <c r="L871" s="131"/>
    </row>
    <row r="872" spans="1:12" ht="15.75" customHeight="1">
      <c r="A872" s="130"/>
      <c r="B872" s="130"/>
      <c r="C872" s="763"/>
      <c r="D872" s="131"/>
      <c r="E872" s="131"/>
      <c r="F872" s="131"/>
      <c r="G872" s="131"/>
      <c r="H872" s="131"/>
      <c r="I872" s="131"/>
      <c r="J872" s="131"/>
      <c r="K872" s="131"/>
      <c r="L872" s="131"/>
    </row>
    <row r="873" spans="1:12" ht="15.75" customHeight="1">
      <c r="A873" s="130"/>
      <c r="B873" s="130"/>
      <c r="C873" s="763"/>
      <c r="D873" s="131"/>
      <c r="E873" s="131"/>
      <c r="F873" s="131"/>
      <c r="G873" s="131"/>
      <c r="H873" s="131"/>
      <c r="I873" s="131"/>
      <c r="J873" s="131"/>
      <c r="K873" s="131"/>
      <c r="L873" s="131"/>
    </row>
    <row r="874" spans="1:12" ht="15.75" customHeight="1">
      <c r="A874" s="130"/>
      <c r="B874" s="130"/>
      <c r="C874" s="763"/>
      <c r="D874" s="131"/>
      <c r="E874" s="131"/>
      <c r="F874" s="131"/>
      <c r="G874" s="131"/>
      <c r="H874" s="131"/>
      <c r="I874" s="131"/>
      <c r="J874" s="131"/>
      <c r="K874" s="131"/>
      <c r="L874" s="131"/>
    </row>
    <row r="875" spans="1:12" ht="15.75" customHeight="1">
      <c r="A875" s="130"/>
      <c r="B875" s="130"/>
      <c r="C875" s="763"/>
      <c r="D875" s="131"/>
      <c r="E875" s="131"/>
      <c r="F875" s="131"/>
      <c r="G875" s="131"/>
      <c r="H875" s="131"/>
      <c r="I875" s="131"/>
      <c r="J875" s="131"/>
      <c r="K875" s="131"/>
      <c r="L875" s="131"/>
    </row>
    <row r="876" spans="1:12" ht="15.75" customHeight="1">
      <c r="A876" s="130"/>
      <c r="B876" s="130"/>
      <c r="C876" s="763"/>
      <c r="D876" s="131"/>
      <c r="E876" s="131"/>
      <c r="F876" s="131"/>
      <c r="G876" s="131"/>
      <c r="H876" s="131"/>
      <c r="I876" s="131"/>
      <c r="J876" s="131"/>
      <c r="K876" s="131"/>
      <c r="L876" s="131"/>
    </row>
    <row r="877" spans="1:12" ht="15.75" customHeight="1">
      <c r="A877" s="130"/>
      <c r="B877" s="130"/>
      <c r="C877" s="763"/>
      <c r="D877" s="131"/>
      <c r="E877" s="131"/>
      <c r="F877" s="131"/>
      <c r="G877" s="131"/>
      <c r="H877" s="131"/>
      <c r="I877" s="131"/>
      <c r="J877" s="131"/>
      <c r="K877" s="131"/>
      <c r="L877" s="131"/>
    </row>
    <row r="878" spans="1:12" ht="15.75" customHeight="1">
      <c r="A878" s="130"/>
      <c r="B878" s="130"/>
      <c r="C878" s="763"/>
      <c r="D878" s="131"/>
      <c r="E878" s="131"/>
      <c r="F878" s="131"/>
      <c r="G878" s="131"/>
      <c r="H878" s="131"/>
      <c r="I878" s="131"/>
      <c r="J878" s="131"/>
      <c r="K878" s="131"/>
      <c r="L878" s="131"/>
    </row>
    <row r="879" spans="1:12" ht="15.75" customHeight="1">
      <c r="A879" s="130"/>
      <c r="B879" s="130"/>
      <c r="C879" s="763"/>
      <c r="D879" s="131"/>
      <c r="E879" s="131"/>
      <c r="F879" s="131"/>
      <c r="G879" s="131"/>
      <c r="H879" s="131"/>
      <c r="I879" s="131"/>
      <c r="J879" s="131"/>
      <c r="K879" s="131"/>
      <c r="L879" s="131"/>
    </row>
    <row r="880" spans="1:12" ht="15.75" customHeight="1">
      <c r="A880" s="130"/>
      <c r="B880" s="130"/>
      <c r="C880" s="763"/>
      <c r="D880" s="131"/>
      <c r="E880" s="131"/>
      <c r="F880" s="131"/>
      <c r="G880" s="131"/>
      <c r="H880" s="131"/>
      <c r="I880" s="131"/>
      <c r="J880" s="131"/>
      <c r="K880" s="131"/>
      <c r="L880" s="131"/>
    </row>
    <row r="881" spans="1:12" ht="15.75" customHeight="1">
      <c r="A881" s="130"/>
      <c r="B881" s="130"/>
      <c r="C881" s="763"/>
      <c r="D881" s="131"/>
      <c r="E881" s="131"/>
      <c r="F881" s="131"/>
      <c r="G881" s="131"/>
      <c r="H881" s="131"/>
      <c r="I881" s="131"/>
      <c r="J881" s="131"/>
      <c r="K881" s="131"/>
      <c r="L881" s="131"/>
    </row>
    <row r="882" spans="1:12" ht="15.75" customHeight="1">
      <c r="A882" s="130"/>
      <c r="B882" s="130"/>
      <c r="C882" s="763"/>
      <c r="D882" s="131"/>
      <c r="E882" s="131"/>
      <c r="F882" s="131"/>
      <c r="G882" s="131"/>
      <c r="H882" s="131"/>
      <c r="I882" s="131"/>
      <c r="J882" s="131"/>
      <c r="K882" s="131"/>
      <c r="L882" s="131"/>
    </row>
    <row r="883" spans="1:12" ht="15.75" customHeight="1">
      <c r="A883" s="130"/>
      <c r="B883" s="130"/>
      <c r="C883" s="763"/>
      <c r="D883" s="131"/>
      <c r="E883" s="131"/>
      <c r="F883" s="131"/>
      <c r="G883" s="131"/>
      <c r="H883" s="131"/>
      <c r="I883" s="131"/>
      <c r="J883" s="131"/>
      <c r="K883" s="131"/>
      <c r="L883" s="131"/>
    </row>
    <row r="884" spans="1:12" ht="15.75" customHeight="1">
      <c r="A884" s="130"/>
      <c r="B884" s="130"/>
      <c r="C884" s="763"/>
      <c r="D884" s="131"/>
      <c r="E884" s="131"/>
      <c r="F884" s="131"/>
      <c r="G884" s="131"/>
      <c r="H884" s="131"/>
      <c r="I884" s="131"/>
      <c r="J884" s="131"/>
      <c r="K884" s="131"/>
      <c r="L884" s="131"/>
    </row>
    <row r="885" spans="1:12" ht="15.75" customHeight="1">
      <c r="A885" s="130"/>
      <c r="B885" s="130"/>
      <c r="C885" s="763"/>
      <c r="D885" s="131"/>
      <c r="E885" s="131"/>
      <c r="F885" s="131"/>
      <c r="G885" s="131"/>
      <c r="H885" s="131"/>
      <c r="I885" s="131"/>
      <c r="J885" s="131"/>
      <c r="K885" s="131"/>
      <c r="L885" s="131"/>
    </row>
    <row r="886" spans="1:12" ht="15.75" customHeight="1">
      <c r="A886" s="130"/>
      <c r="B886" s="130"/>
      <c r="C886" s="763"/>
      <c r="D886" s="131"/>
      <c r="E886" s="131"/>
      <c r="F886" s="131"/>
      <c r="G886" s="131"/>
      <c r="H886" s="131"/>
      <c r="I886" s="131"/>
      <c r="J886" s="131"/>
      <c r="K886" s="131"/>
      <c r="L886" s="131"/>
    </row>
    <row r="887" spans="1:12" ht="15.75" customHeight="1">
      <c r="A887" s="130"/>
      <c r="B887" s="130"/>
      <c r="C887" s="763"/>
      <c r="D887" s="131"/>
      <c r="E887" s="131"/>
      <c r="F887" s="131"/>
      <c r="G887" s="131"/>
      <c r="H887" s="131"/>
      <c r="I887" s="131"/>
      <c r="J887" s="131"/>
      <c r="K887" s="131"/>
      <c r="L887" s="131"/>
    </row>
    <row r="888" spans="1:12" ht="15.75" customHeight="1">
      <c r="A888" s="130"/>
      <c r="B888" s="130"/>
      <c r="C888" s="763"/>
      <c r="D888" s="131"/>
      <c r="E888" s="131"/>
      <c r="F888" s="131"/>
      <c r="G888" s="131"/>
      <c r="H888" s="131"/>
      <c r="I888" s="131"/>
      <c r="J888" s="131"/>
      <c r="K888" s="131"/>
      <c r="L888" s="131"/>
    </row>
    <row r="889" spans="1:12" ht="15.75" customHeight="1">
      <c r="A889" s="130"/>
      <c r="B889" s="130"/>
      <c r="C889" s="763"/>
      <c r="D889" s="131"/>
      <c r="E889" s="131"/>
      <c r="F889" s="131"/>
      <c r="G889" s="131"/>
      <c r="H889" s="131"/>
      <c r="I889" s="131"/>
      <c r="J889" s="131"/>
      <c r="K889" s="131"/>
      <c r="L889" s="131"/>
    </row>
    <row r="890" spans="1:12" ht="15.75" customHeight="1">
      <c r="A890" s="130"/>
      <c r="B890" s="130"/>
      <c r="C890" s="763"/>
      <c r="D890" s="131"/>
      <c r="E890" s="131"/>
      <c r="F890" s="131"/>
      <c r="G890" s="131"/>
      <c r="H890" s="131"/>
      <c r="I890" s="131"/>
      <c r="J890" s="131"/>
      <c r="K890" s="131"/>
      <c r="L890" s="131"/>
    </row>
    <row r="891" spans="1:12" ht="15.75" customHeight="1">
      <c r="A891" s="130"/>
      <c r="B891" s="130"/>
      <c r="C891" s="763"/>
      <c r="D891" s="131"/>
      <c r="E891" s="131"/>
      <c r="F891" s="131"/>
      <c r="G891" s="131"/>
      <c r="H891" s="131"/>
      <c r="I891" s="131"/>
      <c r="J891" s="131"/>
      <c r="K891" s="131"/>
      <c r="L891" s="131"/>
    </row>
    <row r="892" spans="1:12" ht="15.75" customHeight="1">
      <c r="A892" s="130"/>
      <c r="B892" s="130"/>
      <c r="C892" s="763"/>
      <c r="D892" s="131"/>
      <c r="E892" s="131"/>
      <c r="F892" s="131"/>
      <c r="G892" s="131"/>
      <c r="H892" s="131"/>
      <c r="I892" s="131"/>
      <c r="J892" s="131"/>
      <c r="K892" s="131"/>
      <c r="L892" s="131"/>
    </row>
    <row r="893" spans="1:12" ht="15.75" customHeight="1">
      <c r="A893" s="130"/>
      <c r="B893" s="130"/>
      <c r="C893" s="763"/>
      <c r="D893" s="131"/>
      <c r="E893" s="131"/>
      <c r="F893" s="131"/>
      <c r="G893" s="131"/>
      <c r="H893" s="131"/>
      <c r="I893" s="131"/>
      <c r="J893" s="131"/>
      <c r="K893" s="131"/>
      <c r="L893" s="131"/>
    </row>
    <row r="894" spans="1:12" ht="15.75" customHeight="1">
      <c r="A894" s="130"/>
      <c r="B894" s="130"/>
      <c r="C894" s="763"/>
      <c r="D894" s="131"/>
      <c r="E894" s="131"/>
      <c r="F894" s="131"/>
      <c r="G894" s="131"/>
      <c r="H894" s="131"/>
      <c r="I894" s="131"/>
      <c r="J894" s="131"/>
      <c r="K894" s="131"/>
      <c r="L894" s="131"/>
    </row>
    <row r="895" spans="1:12" ht="15.75" customHeight="1">
      <c r="A895" s="130"/>
      <c r="B895" s="130"/>
      <c r="C895" s="763"/>
      <c r="D895" s="131"/>
      <c r="E895" s="131"/>
      <c r="F895" s="131"/>
      <c r="G895" s="131"/>
      <c r="H895" s="131"/>
      <c r="I895" s="131"/>
      <c r="J895" s="131"/>
      <c r="K895" s="131"/>
      <c r="L895" s="131"/>
    </row>
    <row r="896" spans="1:12" ht="15.75" customHeight="1">
      <c r="A896" s="130"/>
      <c r="B896" s="130"/>
      <c r="C896" s="763"/>
      <c r="D896" s="131"/>
      <c r="E896" s="131"/>
      <c r="F896" s="131"/>
      <c r="G896" s="131"/>
      <c r="H896" s="131"/>
      <c r="I896" s="131"/>
      <c r="J896" s="131"/>
      <c r="K896" s="131"/>
      <c r="L896" s="131"/>
    </row>
    <row r="897" spans="1:12" ht="15.75" customHeight="1">
      <c r="A897" s="130"/>
      <c r="B897" s="130"/>
      <c r="C897" s="763"/>
      <c r="D897" s="131"/>
      <c r="E897" s="131"/>
      <c r="F897" s="131"/>
      <c r="G897" s="131"/>
      <c r="H897" s="131"/>
      <c r="I897" s="131"/>
      <c r="J897" s="131"/>
      <c r="K897" s="131"/>
      <c r="L897" s="131"/>
    </row>
    <row r="898" spans="1:12" ht="15.75" customHeight="1">
      <c r="A898" s="130"/>
      <c r="B898" s="130"/>
      <c r="C898" s="763"/>
      <c r="D898" s="131"/>
      <c r="E898" s="131"/>
      <c r="F898" s="131"/>
      <c r="G898" s="131"/>
      <c r="H898" s="131"/>
      <c r="I898" s="131"/>
      <c r="J898" s="131"/>
      <c r="K898" s="131"/>
      <c r="L898" s="131"/>
    </row>
    <row r="899" spans="1:12" ht="15.75" customHeight="1">
      <c r="A899" s="130"/>
      <c r="B899" s="130"/>
      <c r="C899" s="763"/>
      <c r="D899" s="131"/>
      <c r="E899" s="131"/>
      <c r="F899" s="131"/>
      <c r="G899" s="131"/>
      <c r="H899" s="131"/>
      <c r="I899" s="131"/>
      <c r="J899" s="131"/>
      <c r="K899" s="131"/>
      <c r="L899" s="131"/>
    </row>
    <row r="900" spans="1:12" ht="15.75" customHeight="1">
      <c r="A900" s="130"/>
      <c r="B900" s="130"/>
      <c r="C900" s="763"/>
      <c r="D900" s="131"/>
      <c r="E900" s="131"/>
      <c r="F900" s="131"/>
      <c r="G900" s="131"/>
      <c r="H900" s="131"/>
      <c r="I900" s="131"/>
      <c r="J900" s="131"/>
      <c r="K900" s="131"/>
      <c r="L900" s="131"/>
    </row>
    <row r="901" spans="1:12" ht="15.75" customHeight="1">
      <c r="A901" s="130"/>
      <c r="B901" s="130"/>
      <c r="C901" s="763"/>
      <c r="D901" s="131"/>
      <c r="E901" s="131"/>
      <c r="F901" s="131"/>
      <c r="G901" s="131"/>
      <c r="H901" s="131"/>
      <c r="I901" s="131"/>
      <c r="J901" s="131"/>
      <c r="K901" s="131"/>
      <c r="L901" s="131"/>
    </row>
    <row r="902" spans="1:12" ht="15.75" customHeight="1">
      <c r="A902" s="130"/>
      <c r="B902" s="130"/>
      <c r="C902" s="763"/>
      <c r="D902" s="131"/>
      <c r="E902" s="131"/>
      <c r="F902" s="131"/>
      <c r="G902" s="131"/>
      <c r="H902" s="131"/>
      <c r="I902" s="131"/>
      <c r="J902" s="131"/>
      <c r="K902" s="131"/>
      <c r="L902" s="131"/>
    </row>
    <row r="903" spans="1:12" ht="15.75" customHeight="1">
      <c r="A903" s="130"/>
      <c r="B903" s="130"/>
      <c r="C903" s="763"/>
      <c r="D903" s="131"/>
      <c r="E903" s="131"/>
      <c r="F903" s="131"/>
      <c r="G903" s="131"/>
      <c r="H903" s="131"/>
      <c r="I903" s="131"/>
      <c r="J903" s="131"/>
      <c r="K903" s="131"/>
      <c r="L903" s="131"/>
    </row>
    <row r="904" spans="1:12" ht="15.75" customHeight="1">
      <c r="A904" s="130"/>
      <c r="B904" s="130"/>
      <c r="C904" s="763"/>
      <c r="D904" s="131"/>
      <c r="E904" s="131"/>
      <c r="F904" s="131"/>
      <c r="G904" s="131"/>
      <c r="H904" s="131"/>
      <c r="I904" s="131"/>
      <c r="J904" s="131"/>
      <c r="K904" s="131"/>
      <c r="L904" s="131"/>
    </row>
    <row r="905" spans="1:12" ht="15.75" customHeight="1">
      <c r="A905" s="130"/>
      <c r="B905" s="130"/>
      <c r="C905" s="763"/>
      <c r="D905" s="131"/>
      <c r="E905" s="131"/>
      <c r="F905" s="131"/>
      <c r="G905" s="131"/>
      <c r="H905" s="131"/>
      <c r="I905" s="131"/>
      <c r="J905" s="131"/>
      <c r="K905" s="131"/>
      <c r="L905" s="131"/>
    </row>
    <row r="906" spans="1:12" ht="15.75" customHeight="1">
      <c r="A906" s="130"/>
      <c r="B906" s="130"/>
      <c r="C906" s="763"/>
      <c r="D906" s="131"/>
      <c r="E906" s="131"/>
      <c r="F906" s="131"/>
      <c r="G906" s="131"/>
      <c r="H906" s="131"/>
      <c r="I906" s="131"/>
      <c r="J906" s="131"/>
      <c r="K906" s="131"/>
      <c r="L906" s="131"/>
    </row>
    <row r="907" spans="1:12" ht="15.75" customHeight="1">
      <c r="A907" s="130"/>
      <c r="B907" s="130"/>
      <c r="C907" s="763"/>
      <c r="D907" s="131"/>
      <c r="E907" s="131"/>
      <c r="F907" s="131"/>
      <c r="G907" s="131"/>
      <c r="H907" s="131"/>
      <c r="I907" s="131"/>
      <c r="J907" s="131"/>
      <c r="K907" s="131"/>
      <c r="L907" s="131"/>
    </row>
    <row r="908" spans="1:12" ht="15.75" customHeight="1">
      <c r="A908" s="130"/>
      <c r="B908" s="130"/>
      <c r="C908" s="763"/>
      <c r="D908" s="131"/>
      <c r="E908" s="131"/>
      <c r="F908" s="131"/>
      <c r="G908" s="131"/>
      <c r="H908" s="131"/>
      <c r="I908" s="131"/>
      <c r="J908" s="131"/>
      <c r="K908" s="131"/>
      <c r="L908" s="131"/>
    </row>
    <row r="909" spans="1:12" ht="15.75" customHeight="1">
      <c r="A909" s="130"/>
      <c r="B909" s="130"/>
      <c r="C909" s="763"/>
      <c r="D909" s="131"/>
      <c r="E909" s="131"/>
      <c r="F909" s="131"/>
      <c r="G909" s="131"/>
      <c r="H909" s="131"/>
      <c r="I909" s="131"/>
      <c r="J909" s="131"/>
      <c r="K909" s="131"/>
      <c r="L909" s="131"/>
    </row>
    <row r="910" spans="1:12" ht="15.75" customHeight="1">
      <c r="A910" s="130"/>
      <c r="B910" s="130"/>
      <c r="C910" s="763"/>
      <c r="D910" s="131"/>
      <c r="E910" s="131"/>
      <c r="F910" s="131"/>
      <c r="G910" s="131"/>
      <c r="H910" s="131"/>
      <c r="I910" s="131"/>
      <c r="J910" s="131"/>
      <c r="K910" s="131"/>
      <c r="L910" s="131"/>
    </row>
    <row r="911" spans="1:12" ht="15.75" customHeight="1">
      <c r="A911" s="130"/>
      <c r="B911" s="130"/>
      <c r="C911" s="763"/>
      <c r="D911" s="131"/>
      <c r="E911" s="131"/>
      <c r="F911" s="131"/>
      <c r="G911" s="131"/>
      <c r="H911" s="131"/>
      <c r="I911" s="131"/>
      <c r="J911" s="131"/>
      <c r="K911" s="131"/>
      <c r="L911" s="131"/>
    </row>
    <row r="912" spans="1:12" ht="15.75" customHeight="1">
      <c r="A912" s="130"/>
      <c r="B912" s="130"/>
      <c r="C912" s="763"/>
      <c r="D912" s="131"/>
      <c r="E912" s="131"/>
      <c r="F912" s="131"/>
      <c r="G912" s="131"/>
      <c r="H912" s="131"/>
      <c r="I912" s="131"/>
      <c r="J912" s="131"/>
      <c r="K912" s="131"/>
      <c r="L912" s="131"/>
    </row>
    <row r="913" spans="1:12" ht="15.75" customHeight="1">
      <c r="A913" s="130"/>
      <c r="B913" s="130"/>
      <c r="C913" s="763"/>
      <c r="D913" s="131"/>
      <c r="E913" s="131"/>
      <c r="F913" s="131"/>
      <c r="G913" s="131"/>
      <c r="H913" s="131"/>
      <c r="I913" s="131"/>
      <c r="J913" s="131"/>
      <c r="K913" s="131"/>
      <c r="L913" s="131"/>
    </row>
    <row r="914" spans="1:12" ht="15.75" customHeight="1">
      <c r="A914" s="130"/>
      <c r="B914" s="130"/>
      <c r="C914" s="763"/>
      <c r="D914" s="131"/>
      <c r="E914" s="131"/>
      <c r="F914" s="131"/>
      <c r="G914" s="131"/>
      <c r="H914" s="131"/>
      <c r="I914" s="131"/>
      <c r="J914" s="131"/>
      <c r="K914" s="131"/>
      <c r="L914" s="131"/>
    </row>
    <row r="915" spans="1:12" ht="15.75" customHeight="1">
      <c r="A915" s="130"/>
      <c r="B915" s="130"/>
      <c r="C915" s="763"/>
      <c r="D915" s="131"/>
      <c r="E915" s="131"/>
      <c r="F915" s="131"/>
      <c r="G915" s="131"/>
      <c r="H915" s="131"/>
      <c r="I915" s="131"/>
      <c r="J915" s="131"/>
      <c r="K915" s="131"/>
      <c r="L915" s="131"/>
    </row>
    <row r="916" spans="1:12" ht="15.75" customHeight="1">
      <c r="A916" s="130"/>
      <c r="B916" s="130"/>
      <c r="C916" s="763"/>
      <c r="D916" s="131"/>
      <c r="E916" s="131"/>
      <c r="F916" s="131"/>
      <c r="G916" s="131"/>
      <c r="H916" s="131"/>
      <c r="I916" s="131"/>
      <c r="J916" s="131"/>
      <c r="K916" s="131"/>
      <c r="L916" s="131"/>
    </row>
    <row r="917" spans="1:12" ht="15.75" customHeight="1">
      <c r="A917" s="130"/>
      <c r="B917" s="130"/>
      <c r="C917" s="763"/>
      <c r="D917" s="131"/>
      <c r="E917" s="131"/>
      <c r="F917" s="131"/>
      <c r="G917" s="131"/>
      <c r="H917" s="131"/>
      <c r="I917" s="131"/>
      <c r="J917" s="131"/>
      <c r="K917" s="131"/>
      <c r="L917" s="131"/>
    </row>
    <row r="918" spans="1:12" ht="15.75" customHeight="1">
      <c r="A918" s="130"/>
      <c r="B918" s="130"/>
      <c r="C918" s="763"/>
      <c r="D918" s="131"/>
      <c r="E918" s="131"/>
      <c r="F918" s="131"/>
      <c r="G918" s="131"/>
      <c r="H918" s="131"/>
      <c r="I918" s="131"/>
      <c r="J918" s="131"/>
      <c r="K918" s="131"/>
      <c r="L918" s="131"/>
    </row>
    <row r="919" spans="1:12" ht="15.75" customHeight="1">
      <c r="A919" s="130"/>
      <c r="B919" s="130"/>
      <c r="C919" s="763"/>
      <c r="D919" s="131"/>
      <c r="E919" s="131"/>
      <c r="F919" s="131"/>
      <c r="G919" s="131"/>
      <c r="H919" s="131"/>
      <c r="I919" s="131"/>
      <c r="J919" s="131"/>
      <c r="K919" s="131"/>
      <c r="L919" s="131"/>
    </row>
    <row r="920" spans="1:12" ht="15.75" customHeight="1">
      <c r="A920" s="130"/>
      <c r="B920" s="130"/>
      <c r="C920" s="763"/>
      <c r="D920" s="131"/>
      <c r="E920" s="131"/>
      <c r="F920" s="131"/>
      <c r="G920" s="131"/>
      <c r="H920" s="131"/>
      <c r="I920" s="131"/>
      <c r="J920" s="131"/>
      <c r="K920" s="131"/>
      <c r="L920" s="131"/>
    </row>
    <row r="921" spans="1:12" ht="15.75" customHeight="1">
      <c r="A921" s="130"/>
      <c r="B921" s="130"/>
      <c r="C921" s="763"/>
      <c r="D921" s="131"/>
      <c r="E921" s="131"/>
      <c r="F921" s="131"/>
      <c r="G921" s="131"/>
      <c r="H921" s="131"/>
      <c r="I921" s="131"/>
      <c r="J921" s="131"/>
      <c r="K921" s="131"/>
      <c r="L921" s="131"/>
    </row>
    <row r="922" spans="1:12" ht="15.75" customHeight="1">
      <c r="A922" s="130"/>
      <c r="B922" s="130"/>
      <c r="C922" s="763"/>
      <c r="D922" s="131"/>
      <c r="E922" s="131"/>
      <c r="F922" s="131"/>
      <c r="G922" s="131"/>
      <c r="H922" s="131"/>
      <c r="I922" s="131"/>
      <c r="J922" s="131"/>
      <c r="K922" s="131"/>
      <c r="L922" s="131"/>
    </row>
    <row r="923" spans="1:12" ht="15.75" customHeight="1">
      <c r="A923" s="130"/>
      <c r="B923" s="130"/>
      <c r="C923" s="763"/>
      <c r="D923" s="131"/>
      <c r="E923" s="131"/>
      <c r="F923" s="131"/>
      <c r="G923" s="131"/>
      <c r="H923" s="131"/>
      <c r="I923" s="131"/>
      <c r="J923" s="131"/>
      <c r="K923" s="131"/>
      <c r="L923" s="131"/>
    </row>
    <row r="924" spans="1:12" ht="15.75" customHeight="1">
      <c r="A924" s="130"/>
      <c r="B924" s="130"/>
      <c r="C924" s="763"/>
      <c r="D924" s="131"/>
      <c r="E924" s="131"/>
      <c r="F924" s="131"/>
      <c r="G924" s="131"/>
      <c r="H924" s="131"/>
      <c r="I924" s="131"/>
      <c r="J924" s="131"/>
      <c r="K924" s="131"/>
      <c r="L924" s="131"/>
    </row>
    <row r="925" spans="1:12" ht="15.75" customHeight="1">
      <c r="A925" s="130"/>
      <c r="B925" s="130"/>
      <c r="C925" s="763"/>
      <c r="D925" s="131"/>
      <c r="E925" s="131"/>
      <c r="F925" s="131"/>
      <c r="G925" s="131"/>
      <c r="H925" s="131"/>
      <c r="I925" s="131"/>
      <c r="J925" s="131"/>
      <c r="K925" s="131"/>
      <c r="L925" s="131"/>
    </row>
    <row r="926" spans="1:12" ht="15.75" customHeight="1">
      <c r="A926" s="130"/>
      <c r="B926" s="130"/>
      <c r="C926" s="763"/>
      <c r="D926" s="131"/>
      <c r="E926" s="131"/>
      <c r="F926" s="131"/>
      <c r="G926" s="131"/>
      <c r="H926" s="131"/>
      <c r="I926" s="131"/>
      <c r="J926" s="131"/>
      <c r="K926" s="131"/>
      <c r="L926" s="131"/>
    </row>
    <row r="927" spans="1:12" ht="15.75" customHeight="1">
      <c r="A927" s="130"/>
      <c r="B927" s="130"/>
      <c r="C927" s="763"/>
      <c r="D927" s="131"/>
      <c r="E927" s="131"/>
      <c r="F927" s="131"/>
      <c r="G927" s="131"/>
      <c r="H927" s="131"/>
      <c r="I927" s="131"/>
      <c r="J927" s="131"/>
      <c r="K927" s="131"/>
      <c r="L927" s="131"/>
    </row>
    <row r="928" spans="1:12" ht="15.75" customHeight="1">
      <c r="A928" s="130"/>
      <c r="B928" s="130"/>
      <c r="C928" s="763"/>
      <c r="D928" s="131"/>
      <c r="E928" s="131"/>
      <c r="F928" s="131"/>
      <c r="G928" s="131"/>
      <c r="H928" s="131"/>
      <c r="I928" s="131"/>
      <c r="J928" s="131"/>
      <c r="K928" s="131"/>
      <c r="L928" s="131"/>
    </row>
    <row r="929" spans="1:12" ht="15.75" customHeight="1">
      <c r="A929" s="130"/>
      <c r="B929" s="130"/>
      <c r="C929" s="763"/>
      <c r="D929" s="131"/>
      <c r="E929" s="131"/>
      <c r="F929" s="131"/>
      <c r="G929" s="131"/>
      <c r="H929" s="131"/>
      <c r="I929" s="131"/>
      <c r="J929" s="131"/>
      <c r="K929" s="131"/>
      <c r="L929" s="131"/>
    </row>
    <row r="930" spans="1:12" ht="15.75" customHeight="1">
      <c r="A930" s="130"/>
      <c r="B930" s="130"/>
      <c r="C930" s="763"/>
      <c r="D930" s="131"/>
      <c r="E930" s="131"/>
      <c r="F930" s="131"/>
      <c r="G930" s="131"/>
      <c r="H930" s="131"/>
      <c r="I930" s="131"/>
      <c r="J930" s="131"/>
      <c r="K930" s="131"/>
      <c r="L930" s="131"/>
    </row>
    <row r="931" spans="1:12" ht="15.75" customHeight="1">
      <c r="A931" s="130"/>
      <c r="B931" s="130"/>
      <c r="C931" s="763"/>
      <c r="D931" s="131"/>
      <c r="E931" s="131"/>
      <c r="F931" s="131"/>
      <c r="G931" s="131"/>
      <c r="H931" s="131"/>
      <c r="I931" s="131"/>
      <c r="J931" s="131"/>
      <c r="K931" s="131"/>
      <c r="L931" s="131"/>
    </row>
    <row r="932" spans="1:12" ht="15.75" customHeight="1">
      <c r="A932" s="130"/>
      <c r="B932" s="130"/>
      <c r="C932" s="763"/>
      <c r="D932" s="131"/>
      <c r="E932" s="131"/>
      <c r="F932" s="131"/>
      <c r="G932" s="131"/>
      <c r="H932" s="131"/>
      <c r="I932" s="131"/>
      <c r="J932" s="131"/>
      <c r="K932" s="131"/>
      <c r="L932" s="131"/>
    </row>
    <row r="933" spans="1:12" ht="15.75" customHeight="1">
      <c r="A933" s="130"/>
      <c r="B933" s="130"/>
      <c r="C933" s="763"/>
      <c r="D933" s="131"/>
      <c r="E933" s="131"/>
      <c r="F933" s="131"/>
      <c r="G933" s="131"/>
      <c r="H933" s="131"/>
      <c r="I933" s="131"/>
      <c r="J933" s="131"/>
      <c r="K933" s="131"/>
      <c r="L933" s="131"/>
    </row>
    <row r="934" spans="1:12" ht="15.75" customHeight="1">
      <c r="A934" s="130"/>
      <c r="B934" s="130"/>
      <c r="C934" s="763"/>
      <c r="D934" s="131"/>
      <c r="E934" s="131"/>
      <c r="F934" s="131"/>
      <c r="G934" s="131"/>
      <c r="H934" s="131"/>
      <c r="I934" s="131"/>
      <c r="J934" s="131"/>
      <c r="K934" s="131"/>
      <c r="L934" s="131"/>
    </row>
    <row r="935" spans="1:12" ht="15.75" customHeight="1">
      <c r="A935" s="130"/>
      <c r="B935" s="130"/>
      <c r="C935" s="763"/>
      <c r="D935" s="131"/>
      <c r="E935" s="131"/>
      <c r="F935" s="131"/>
      <c r="G935" s="131"/>
      <c r="H935" s="131"/>
      <c r="I935" s="131"/>
      <c r="J935" s="131"/>
      <c r="K935" s="131"/>
      <c r="L935" s="131"/>
    </row>
    <row r="936" spans="1:12" ht="15.75" customHeight="1">
      <c r="A936" s="130"/>
      <c r="B936" s="130"/>
      <c r="C936" s="763"/>
      <c r="D936" s="131"/>
      <c r="E936" s="131"/>
      <c r="F936" s="131"/>
      <c r="G936" s="131"/>
      <c r="H936" s="131"/>
      <c r="I936" s="131"/>
      <c r="J936" s="131"/>
      <c r="K936" s="131"/>
      <c r="L936" s="131"/>
    </row>
    <row r="937" spans="1:12" ht="15.75" customHeight="1">
      <c r="A937" s="130"/>
      <c r="B937" s="130"/>
      <c r="C937" s="763"/>
      <c r="D937" s="131"/>
      <c r="E937" s="131"/>
      <c r="F937" s="131"/>
      <c r="G937" s="131"/>
      <c r="H937" s="131"/>
      <c r="I937" s="131"/>
      <c r="J937" s="131"/>
      <c r="K937" s="131"/>
      <c r="L937" s="131"/>
    </row>
    <row r="938" spans="1:12" ht="15.75" customHeight="1">
      <c r="A938" s="130"/>
      <c r="B938" s="130"/>
      <c r="C938" s="763"/>
      <c r="D938" s="131"/>
      <c r="E938" s="131"/>
      <c r="F938" s="131"/>
      <c r="G938" s="131"/>
      <c r="H938" s="131"/>
      <c r="I938" s="131"/>
      <c r="J938" s="131"/>
      <c r="K938" s="131"/>
      <c r="L938" s="131"/>
    </row>
    <row r="939" spans="1:12" ht="15.75" customHeight="1">
      <c r="A939" s="130"/>
      <c r="B939" s="130"/>
      <c r="C939" s="763"/>
      <c r="D939" s="131"/>
      <c r="E939" s="131"/>
      <c r="F939" s="131"/>
      <c r="G939" s="131"/>
      <c r="H939" s="131"/>
      <c r="I939" s="131"/>
      <c r="J939" s="131"/>
      <c r="K939" s="131"/>
      <c r="L939" s="131"/>
    </row>
    <row r="940" spans="1:12" ht="15.75" customHeight="1">
      <c r="A940" s="130"/>
      <c r="B940" s="130"/>
      <c r="C940" s="763"/>
      <c r="D940" s="131"/>
      <c r="E940" s="131"/>
      <c r="F940" s="131"/>
      <c r="G940" s="131"/>
      <c r="H940" s="131"/>
      <c r="I940" s="131"/>
      <c r="J940" s="131"/>
      <c r="K940" s="131"/>
      <c r="L940" s="131"/>
    </row>
    <row r="941" spans="1:12" ht="15.75" customHeight="1">
      <c r="A941" s="130"/>
      <c r="B941" s="130"/>
      <c r="C941" s="763"/>
      <c r="D941" s="131"/>
      <c r="E941" s="131"/>
      <c r="F941" s="131"/>
      <c r="G941" s="131"/>
      <c r="H941" s="131"/>
      <c r="I941" s="131"/>
      <c r="J941" s="131"/>
      <c r="K941" s="131"/>
      <c r="L941" s="131"/>
    </row>
    <row r="942" spans="1:12" ht="15.75" customHeight="1">
      <c r="A942" s="130"/>
      <c r="B942" s="130"/>
      <c r="C942" s="763"/>
      <c r="D942" s="131"/>
      <c r="E942" s="131"/>
      <c r="F942" s="131"/>
      <c r="G942" s="131"/>
      <c r="H942" s="131"/>
      <c r="I942" s="131"/>
      <c r="J942" s="131"/>
      <c r="K942" s="131"/>
      <c r="L942" s="131"/>
    </row>
    <row r="943" spans="1:12" ht="15.75" customHeight="1">
      <c r="A943" s="130"/>
      <c r="B943" s="130"/>
      <c r="C943" s="763"/>
      <c r="D943" s="131"/>
      <c r="E943" s="131"/>
      <c r="F943" s="131"/>
      <c r="G943" s="131"/>
      <c r="H943" s="131"/>
      <c r="I943" s="131"/>
      <c r="J943" s="131"/>
      <c r="K943" s="131"/>
      <c r="L943" s="131"/>
    </row>
    <row r="944" spans="1:12" ht="15.75" customHeight="1">
      <c r="A944" s="130"/>
      <c r="B944" s="130"/>
      <c r="C944" s="763"/>
      <c r="D944" s="131"/>
      <c r="E944" s="131"/>
      <c r="F944" s="131"/>
      <c r="G944" s="131"/>
      <c r="H944" s="131"/>
      <c r="I944" s="131"/>
      <c r="J944" s="131"/>
      <c r="K944" s="131"/>
      <c r="L944" s="131"/>
    </row>
    <row r="945" spans="1:12" ht="15.75" customHeight="1">
      <c r="A945" s="130"/>
      <c r="B945" s="130"/>
      <c r="C945" s="763"/>
      <c r="D945" s="131"/>
      <c r="E945" s="131"/>
      <c r="F945" s="131"/>
      <c r="G945" s="131"/>
      <c r="H945" s="131"/>
      <c r="I945" s="131"/>
      <c r="J945" s="131"/>
      <c r="K945" s="131"/>
      <c r="L945" s="131"/>
    </row>
    <row r="946" spans="1:12" ht="15.75" customHeight="1">
      <c r="A946" s="130"/>
      <c r="B946" s="130"/>
      <c r="C946" s="763"/>
      <c r="D946" s="131"/>
      <c r="E946" s="131"/>
      <c r="F946" s="131"/>
      <c r="G946" s="131"/>
      <c r="H946" s="131"/>
      <c r="I946" s="131"/>
      <c r="J946" s="131"/>
      <c r="K946" s="131"/>
      <c r="L946" s="131"/>
    </row>
    <row r="947" spans="1:12" ht="15.75" customHeight="1">
      <c r="A947" s="130"/>
      <c r="B947" s="130"/>
      <c r="C947" s="763"/>
      <c r="D947" s="131"/>
      <c r="E947" s="131"/>
      <c r="F947" s="131"/>
      <c r="G947" s="131"/>
      <c r="H947" s="131"/>
      <c r="I947" s="131"/>
      <c r="J947" s="131"/>
      <c r="K947" s="131"/>
      <c r="L947" s="131"/>
    </row>
    <row r="948" spans="1:12" ht="15.75" customHeight="1">
      <c r="A948" s="130"/>
      <c r="B948" s="130"/>
      <c r="C948" s="763"/>
      <c r="D948" s="131"/>
      <c r="E948" s="131"/>
      <c r="F948" s="131"/>
      <c r="G948" s="131"/>
      <c r="H948" s="131"/>
      <c r="I948" s="131"/>
      <c r="J948" s="131"/>
      <c r="K948" s="131"/>
      <c r="L948" s="131"/>
    </row>
    <row r="949" spans="1:12" ht="15.75" customHeight="1">
      <c r="A949" s="130"/>
      <c r="B949" s="130"/>
      <c r="C949" s="763"/>
      <c r="D949" s="131"/>
      <c r="E949" s="131"/>
      <c r="F949" s="131"/>
      <c r="G949" s="131"/>
      <c r="H949" s="131"/>
      <c r="I949" s="131"/>
      <c r="J949" s="131"/>
      <c r="K949" s="131"/>
      <c r="L949" s="131"/>
    </row>
    <row r="950" spans="1:12" ht="15.75" customHeight="1">
      <c r="A950" s="130"/>
      <c r="B950" s="130"/>
      <c r="C950" s="763"/>
      <c r="D950" s="131"/>
      <c r="E950" s="131"/>
      <c r="F950" s="131"/>
      <c r="G950" s="131"/>
      <c r="H950" s="131"/>
      <c r="I950" s="131"/>
      <c r="J950" s="131"/>
      <c r="K950" s="131"/>
      <c r="L950" s="131"/>
    </row>
    <row r="951" spans="1:12" ht="15.75" customHeight="1">
      <c r="A951" s="130"/>
      <c r="B951" s="130"/>
      <c r="C951" s="763"/>
      <c r="D951" s="131"/>
      <c r="E951" s="131"/>
      <c r="F951" s="131"/>
      <c r="G951" s="131"/>
      <c r="H951" s="131"/>
      <c r="I951" s="131"/>
      <c r="J951" s="131"/>
      <c r="K951" s="131"/>
      <c r="L951" s="131"/>
    </row>
    <row r="952" spans="1:12" ht="15.75" customHeight="1">
      <c r="A952" s="130"/>
      <c r="B952" s="130"/>
      <c r="C952" s="763"/>
      <c r="D952" s="131"/>
      <c r="E952" s="131"/>
      <c r="F952" s="131"/>
      <c r="G952" s="131"/>
      <c r="H952" s="131"/>
      <c r="I952" s="131"/>
      <c r="J952" s="131"/>
      <c r="K952" s="131"/>
      <c r="L952" s="131"/>
    </row>
    <row r="953" spans="1:12" ht="15.75" customHeight="1">
      <c r="A953" s="130"/>
      <c r="B953" s="130"/>
      <c r="C953" s="763"/>
      <c r="D953" s="131"/>
      <c r="E953" s="131"/>
      <c r="F953" s="131"/>
      <c r="G953" s="131"/>
      <c r="H953" s="131"/>
      <c r="I953" s="131"/>
      <c r="J953" s="131"/>
      <c r="K953" s="131"/>
      <c r="L953" s="131"/>
    </row>
    <row r="954" spans="1:12" ht="15.75" customHeight="1">
      <c r="A954" s="130"/>
      <c r="B954" s="130"/>
      <c r="C954" s="763"/>
      <c r="D954" s="131"/>
      <c r="E954" s="131"/>
      <c r="F954" s="131"/>
      <c r="G954" s="131"/>
      <c r="H954" s="131"/>
      <c r="I954" s="131"/>
      <c r="J954" s="131"/>
      <c r="K954" s="131"/>
      <c r="L954" s="131"/>
    </row>
    <row r="955" spans="1:12" ht="15.75" customHeight="1">
      <c r="A955" s="130"/>
      <c r="B955" s="130"/>
      <c r="C955" s="763"/>
      <c r="D955" s="131"/>
      <c r="E955" s="131"/>
      <c r="F955" s="131"/>
      <c r="G955" s="131"/>
      <c r="H955" s="131"/>
      <c r="I955" s="131"/>
      <c r="J955" s="131"/>
      <c r="K955" s="131"/>
      <c r="L955" s="131"/>
    </row>
    <row r="956" spans="1:12" ht="15.75" customHeight="1">
      <c r="A956" s="130"/>
      <c r="B956" s="130"/>
      <c r="C956" s="763"/>
      <c r="D956" s="131"/>
      <c r="E956" s="131"/>
      <c r="F956" s="131"/>
      <c r="G956" s="131"/>
      <c r="H956" s="131"/>
      <c r="I956" s="131"/>
      <c r="J956" s="131"/>
      <c r="K956" s="131"/>
      <c r="L956" s="131"/>
    </row>
    <row r="957" spans="1:12" ht="15.75" customHeight="1">
      <c r="A957" s="130"/>
      <c r="B957" s="130"/>
      <c r="C957" s="763"/>
      <c r="D957" s="131"/>
      <c r="E957" s="131"/>
      <c r="F957" s="131"/>
      <c r="G957" s="131"/>
      <c r="H957" s="131"/>
      <c r="I957" s="131"/>
      <c r="J957" s="131"/>
      <c r="K957" s="131"/>
      <c r="L957" s="131"/>
    </row>
    <row r="958" spans="1:12" ht="15.75" customHeight="1">
      <c r="A958" s="130"/>
      <c r="B958" s="130"/>
      <c r="C958" s="763"/>
      <c r="D958" s="131"/>
      <c r="E958" s="131"/>
      <c r="F958" s="131"/>
      <c r="G958" s="131"/>
      <c r="H958" s="131"/>
      <c r="I958" s="131"/>
      <c r="J958" s="131"/>
      <c r="K958" s="131"/>
      <c r="L958" s="131"/>
    </row>
    <row r="959" spans="1:12" ht="15.75" customHeight="1">
      <c r="A959" s="130"/>
      <c r="B959" s="130"/>
      <c r="C959" s="763"/>
      <c r="D959" s="131"/>
      <c r="E959" s="131"/>
      <c r="F959" s="131"/>
      <c r="G959" s="131"/>
      <c r="H959" s="131"/>
      <c r="I959" s="131"/>
      <c r="J959" s="131"/>
      <c r="K959" s="131"/>
      <c r="L959" s="131"/>
    </row>
    <row r="960" spans="1:12" ht="15.75" customHeight="1">
      <c r="A960" s="130"/>
      <c r="B960" s="130"/>
      <c r="C960" s="763"/>
      <c r="D960" s="131"/>
      <c r="E960" s="131"/>
      <c r="F960" s="131"/>
      <c r="G960" s="131"/>
      <c r="H960" s="131"/>
      <c r="I960" s="131"/>
      <c r="J960" s="131"/>
      <c r="K960" s="131"/>
      <c r="L960" s="131"/>
    </row>
    <row r="961" spans="1:12" ht="15.75" customHeight="1">
      <c r="A961" s="130"/>
      <c r="B961" s="130"/>
      <c r="C961" s="763"/>
      <c r="D961" s="131"/>
      <c r="E961" s="131"/>
      <c r="F961" s="131"/>
      <c r="G961" s="131"/>
      <c r="H961" s="131"/>
      <c r="I961" s="131"/>
      <c r="J961" s="131"/>
      <c r="K961" s="131"/>
      <c r="L961" s="131"/>
    </row>
    <row r="962" spans="1:12" ht="15.75" customHeight="1">
      <c r="A962" s="130"/>
      <c r="B962" s="130"/>
      <c r="C962" s="763"/>
      <c r="D962" s="131"/>
      <c r="E962" s="131"/>
      <c r="F962" s="131"/>
      <c r="G962" s="131"/>
      <c r="H962" s="131"/>
      <c r="I962" s="131"/>
      <c r="J962" s="131"/>
      <c r="K962" s="131"/>
      <c r="L962" s="131"/>
    </row>
    <row r="963" spans="1:12" ht="15.75" customHeight="1">
      <c r="A963" s="130"/>
      <c r="B963" s="130"/>
      <c r="C963" s="763"/>
      <c r="D963" s="131"/>
      <c r="E963" s="131"/>
      <c r="F963" s="131"/>
      <c r="G963" s="131"/>
      <c r="H963" s="131"/>
      <c r="I963" s="131"/>
      <c r="J963" s="131"/>
      <c r="K963" s="131"/>
      <c r="L963" s="131"/>
    </row>
    <row r="964" spans="1:12" ht="15.75" customHeight="1">
      <c r="A964" s="130"/>
      <c r="B964" s="130"/>
      <c r="C964" s="763"/>
      <c r="D964" s="131"/>
      <c r="E964" s="131"/>
      <c r="F964" s="131"/>
      <c r="G964" s="131"/>
      <c r="H964" s="131"/>
      <c r="I964" s="131"/>
      <c r="J964" s="131"/>
      <c r="K964" s="131"/>
      <c r="L964" s="131"/>
    </row>
    <row r="965" spans="1:12" ht="15.75" customHeight="1">
      <c r="A965" s="130"/>
      <c r="B965" s="130"/>
      <c r="C965" s="763"/>
      <c r="D965" s="131"/>
      <c r="E965" s="131"/>
      <c r="F965" s="131"/>
      <c r="G965" s="131"/>
      <c r="H965" s="131"/>
      <c r="I965" s="131"/>
      <c r="J965" s="131"/>
      <c r="K965" s="131"/>
      <c r="L965" s="131"/>
    </row>
    <row r="966" spans="1:12" ht="15.75" customHeight="1">
      <c r="A966" s="130"/>
      <c r="B966" s="130"/>
      <c r="C966" s="763"/>
      <c r="D966" s="131"/>
      <c r="E966" s="131"/>
      <c r="F966" s="131"/>
      <c r="G966" s="131"/>
      <c r="H966" s="131"/>
      <c r="I966" s="131"/>
      <c r="J966" s="131"/>
      <c r="K966" s="131"/>
      <c r="L966" s="131"/>
    </row>
    <row r="967" spans="1:12" ht="15.75" customHeight="1">
      <c r="A967" s="130"/>
      <c r="B967" s="130"/>
      <c r="C967" s="763"/>
      <c r="D967" s="131"/>
      <c r="E967" s="131"/>
      <c r="F967" s="131"/>
      <c r="G967" s="131"/>
      <c r="H967" s="131"/>
      <c r="I967" s="131"/>
      <c r="J967" s="131"/>
      <c r="K967" s="131"/>
      <c r="L967" s="131"/>
    </row>
    <row r="968" spans="1:12" ht="15.75" customHeight="1">
      <c r="A968" s="130"/>
      <c r="B968" s="130"/>
      <c r="C968" s="763"/>
      <c r="D968" s="131"/>
      <c r="E968" s="131"/>
      <c r="F968" s="131"/>
      <c r="G968" s="131"/>
      <c r="H968" s="131"/>
      <c r="I968" s="131"/>
      <c r="J968" s="131"/>
      <c r="K968" s="131"/>
      <c r="L968" s="131"/>
    </row>
    <row r="969" spans="1:12" ht="15.75" customHeight="1">
      <c r="A969" s="130"/>
      <c r="B969" s="130"/>
      <c r="C969" s="763"/>
      <c r="D969" s="131"/>
      <c r="E969" s="131"/>
      <c r="F969" s="131"/>
      <c r="G969" s="131"/>
      <c r="H969" s="131"/>
      <c r="I969" s="131"/>
      <c r="J969" s="131"/>
      <c r="K969" s="131"/>
      <c r="L969" s="131"/>
    </row>
    <row r="970" spans="1:12" ht="15.75" customHeight="1">
      <c r="A970" s="130"/>
      <c r="B970" s="130"/>
      <c r="C970" s="763"/>
      <c r="D970" s="131"/>
      <c r="E970" s="131"/>
      <c r="F970" s="131"/>
      <c r="G970" s="131"/>
      <c r="H970" s="131"/>
      <c r="I970" s="131"/>
      <c r="J970" s="131"/>
      <c r="K970" s="131"/>
      <c r="L970" s="131"/>
    </row>
    <row r="971" spans="1:12" ht="15.75" customHeight="1">
      <c r="A971" s="130"/>
      <c r="B971" s="130"/>
      <c r="C971" s="763"/>
      <c r="D971" s="131"/>
      <c r="E971" s="131"/>
      <c r="F971" s="131"/>
      <c r="G971" s="131"/>
      <c r="H971" s="131"/>
      <c r="I971" s="131"/>
      <c r="J971" s="131"/>
      <c r="K971" s="131"/>
      <c r="L971" s="131"/>
    </row>
    <row r="972" spans="1:12" ht="15.75" customHeight="1">
      <c r="A972" s="130"/>
      <c r="B972" s="130"/>
      <c r="C972" s="763"/>
      <c r="D972" s="131"/>
      <c r="E972" s="131"/>
      <c r="F972" s="131"/>
      <c r="G972" s="131"/>
      <c r="H972" s="131"/>
      <c r="I972" s="131"/>
      <c r="J972" s="131"/>
      <c r="K972" s="131"/>
      <c r="L972" s="131"/>
    </row>
    <row r="973" spans="1:12" ht="15.75" customHeight="1">
      <c r="A973" s="130"/>
      <c r="B973" s="130"/>
      <c r="C973" s="763"/>
      <c r="D973" s="131"/>
      <c r="E973" s="131"/>
      <c r="F973" s="131"/>
      <c r="G973" s="131"/>
      <c r="H973" s="131"/>
      <c r="I973" s="131"/>
      <c r="J973" s="131"/>
      <c r="K973" s="131"/>
      <c r="L973" s="131"/>
    </row>
    <row r="974" spans="1:12" ht="15.75" customHeight="1">
      <c r="A974" s="130"/>
      <c r="B974" s="130"/>
      <c r="C974" s="763"/>
      <c r="D974" s="131"/>
      <c r="E974" s="131"/>
      <c r="F974" s="131"/>
      <c r="G974" s="131"/>
      <c r="H974" s="131"/>
      <c r="I974" s="131"/>
      <c r="J974" s="131"/>
      <c r="K974" s="131"/>
      <c r="L974" s="131"/>
    </row>
    <row r="975" spans="1:12" ht="15.75" customHeight="1">
      <c r="A975" s="130"/>
      <c r="B975" s="130"/>
      <c r="C975" s="763"/>
      <c r="D975" s="131"/>
      <c r="E975" s="131"/>
      <c r="F975" s="131"/>
      <c r="G975" s="131"/>
      <c r="H975" s="131"/>
      <c r="I975" s="131"/>
      <c r="J975" s="131"/>
      <c r="K975" s="131"/>
      <c r="L975" s="131"/>
    </row>
    <row r="976" spans="1:12" ht="15.75" customHeight="1">
      <c r="A976" s="130"/>
      <c r="B976" s="130"/>
      <c r="C976" s="763"/>
      <c r="D976" s="131"/>
      <c r="E976" s="131"/>
      <c r="F976" s="131"/>
      <c r="G976" s="131"/>
      <c r="H976" s="131"/>
      <c r="I976" s="131"/>
      <c r="J976" s="131"/>
      <c r="K976" s="131"/>
      <c r="L976" s="131"/>
    </row>
    <row r="977" spans="1:12" ht="15.75" customHeight="1">
      <c r="A977" s="130"/>
      <c r="B977" s="130"/>
      <c r="C977" s="763"/>
      <c r="D977" s="131"/>
      <c r="E977" s="131"/>
      <c r="F977" s="131"/>
      <c r="G977" s="131"/>
      <c r="H977" s="131"/>
      <c r="I977" s="131"/>
      <c r="J977" s="131"/>
      <c r="K977" s="131"/>
      <c r="L977" s="131"/>
    </row>
    <row r="978" spans="1:12" ht="15.75" customHeight="1">
      <c r="A978" s="130"/>
      <c r="B978" s="130"/>
      <c r="C978" s="763"/>
      <c r="D978" s="131"/>
      <c r="E978" s="131"/>
      <c r="F978" s="131"/>
      <c r="G978" s="131"/>
      <c r="H978" s="131"/>
      <c r="I978" s="131"/>
      <c r="J978" s="131"/>
      <c r="K978" s="131"/>
      <c r="L978" s="131"/>
    </row>
    <row r="979" spans="1:12" ht="15.75" customHeight="1">
      <c r="A979" s="130"/>
      <c r="B979" s="130"/>
      <c r="C979" s="763"/>
      <c r="D979" s="131"/>
      <c r="E979" s="131"/>
      <c r="F979" s="131"/>
      <c r="G979" s="131"/>
      <c r="H979" s="131"/>
      <c r="I979" s="131"/>
      <c r="J979" s="131"/>
      <c r="K979" s="131"/>
      <c r="L979" s="131"/>
    </row>
    <row r="980" spans="1:12" ht="15.75" customHeight="1">
      <c r="A980" s="130"/>
      <c r="B980" s="130"/>
      <c r="C980" s="763"/>
      <c r="D980" s="131"/>
      <c r="E980" s="131"/>
      <c r="F980" s="131"/>
      <c r="G980" s="131"/>
      <c r="H980" s="131"/>
      <c r="I980" s="131"/>
      <c r="J980" s="131"/>
      <c r="K980" s="131"/>
      <c r="L980" s="131"/>
    </row>
    <row r="981" spans="1:12" ht="15.75" customHeight="1">
      <c r="A981" s="130"/>
      <c r="B981" s="130"/>
      <c r="C981" s="763"/>
      <c r="D981" s="131"/>
      <c r="E981" s="131"/>
      <c r="F981" s="131"/>
      <c r="G981" s="131"/>
      <c r="H981" s="131"/>
      <c r="I981" s="131"/>
      <c r="J981" s="131"/>
      <c r="K981" s="131"/>
      <c r="L981" s="131"/>
    </row>
    <row r="982" spans="1:12" ht="15.75" customHeight="1">
      <c r="A982" s="130"/>
      <c r="B982" s="130"/>
      <c r="C982" s="763"/>
      <c r="D982" s="131"/>
      <c r="E982" s="131"/>
      <c r="F982" s="131"/>
      <c r="G982" s="131"/>
      <c r="H982" s="131"/>
      <c r="I982" s="131"/>
      <c r="J982" s="131"/>
      <c r="K982" s="131"/>
      <c r="L982" s="131"/>
    </row>
    <row r="983" spans="1:12" ht="15.75" customHeight="1">
      <c r="A983" s="130"/>
      <c r="B983" s="130"/>
      <c r="C983" s="763"/>
      <c r="D983" s="131"/>
      <c r="E983" s="131"/>
      <c r="F983" s="131"/>
      <c r="G983" s="131"/>
      <c r="H983" s="131"/>
      <c r="I983" s="131"/>
      <c r="J983" s="131"/>
      <c r="K983" s="131"/>
      <c r="L983" s="131"/>
    </row>
    <row r="984" spans="1:12" ht="15.75" customHeight="1">
      <c r="A984" s="130"/>
      <c r="B984" s="130"/>
      <c r="C984" s="763"/>
      <c r="D984" s="131"/>
      <c r="E984" s="131"/>
      <c r="F984" s="131"/>
      <c r="G984" s="131"/>
      <c r="H984" s="131"/>
      <c r="I984" s="131"/>
      <c r="J984" s="131"/>
      <c r="K984" s="131"/>
      <c r="L984" s="131"/>
    </row>
    <row r="985" spans="1:12" ht="15.75" customHeight="1">
      <c r="A985" s="130"/>
      <c r="B985" s="130"/>
      <c r="C985" s="763"/>
      <c r="D985" s="131"/>
      <c r="E985" s="131"/>
      <c r="F985" s="131"/>
      <c r="G985" s="131"/>
      <c r="H985" s="131"/>
      <c r="I985" s="131"/>
      <c r="J985" s="131"/>
      <c r="K985" s="131"/>
      <c r="L985" s="131"/>
    </row>
    <row r="986" spans="1:12" ht="15.75" customHeight="1">
      <c r="A986" s="130"/>
      <c r="B986" s="130"/>
      <c r="C986" s="763"/>
      <c r="D986" s="131"/>
      <c r="E986" s="131"/>
      <c r="F986" s="131"/>
      <c r="G986" s="131"/>
      <c r="H986" s="131"/>
      <c r="I986" s="131"/>
      <c r="J986" s="131"/>
      <c r="K986" s="131"/>
      <c r="L986" s="131"/>
    </row>
    <row r="987" spans="1:12" ht="15.75" customHeight="1">
      <c r="A987" s="130"/>
      <c r="B987" s="130"/>
      <c r="C987" s="763"/>
      <c r="D987" s="131"/>
      <c r="E987" s="131"/>
      <c r="F987" s="131"/>
      <c r="G987" s="131"/>
      <c r="H987" s="131"/>
      <c r="I987" s="131"/>
      <c r="J987" s="131"/>
      <c r="K987" s="131"/>
      <c r="L987" s="131"/>
    </row>
    <row r="988" spans="1:12" ht="15.75" customHeight="1">
      <c r="A988" s="130"/>
      <c r="B988" s="130"/>
      <c r="C988" s="763"/>
      <c r="D988" s="131"/>
      <c r="E988" s="131"/>
      <c r="F988" s="131"/>
      <c r="G988" s="131"/>
      <c r="H988" s="131"/>
      <c r="I988" s="131"/>
      <c r="J988" s="131"/>
      <c r="K988" s="131"/>
      <c r="L988" s="131"/>
    </row>
    <row r="989" spans="1:12" ht="15.75" customHeight="1">
      <c r="A989" s="130"/>
      <c r="B989" s="130"/>
      <c r="C989" s="763"/>
      <c r="D989" s="131"/>
      <c r="E989" s="131"/>
      <c r="F989" s="131"/>
      <c r="G989" s="131"/>
      <c r="H989" s="131"/>
      <c r="I989" s="131"/>
      <c r="J989" s="131"/>
      <c r="K989" s="131"/>
      <c r="L989" s="131"/>
    </row>
    <row r="990" spans="1:12" ht="15.75" customHeight="1">
      <c r="A990" s="130"/>
      <c r="B990" s="130"/>
      <c r="C990" s="763"/>
      <c r="D990" s="131"/>
      <c r="E990" s="131"/>
      <c r="F990" s="131"/>
      <c r="G990" s="131"/>
      <c r="H990" s="131"/>
      <c r="I990" s="131"/>
      <c r="J990" s="131"/>
      <c r="K990" s="131"/>
      <c r="L990" s="131"/>
    </row>
    <row r="991" spans="1:12" ht="15.75" customHeight="1">
      <c r="A991" s="130"/>
      <c r="B991" s="130"/>
      <c r="C991" s="763"/>
      <c r="D991" s="131"/>
      <c r="E991" s="131"/>
      <c r="F991" s="131"/>
      <c r="G991" s="131"/>
      <c r="H991" s="131"/>
      <c r="I991" s="131"/>
      <c r="J991" s="131"/>
      <c r="K991" s="131"/>
      <c r="L991" s="131"/>
    </row>
    <row r="992" spans="1:12" ht="15.75" customHeight="1">
      <c r="A992" s="130"/>
      <c r="B992" s="130"/>
      <c r="C992" s="763"/>
      <c r="D992" s="131"/>
      <c r="E992" s="131"/>
      <c r="F992" s="131"/>
      <c r="G992" s="131"/>
      <c r="H992" s="131"/>
      <c r="I992" s="131"/>
      <c r="J992" s="131"/>
      <c r="K992" s="131"/>
      <c r="L992" s="131"/>
    </row>
    <row r="993" spans="1:12" ht="15.75" customHeight="1">
      <c r="A993" s="130"/>
      <c r="B993" s="130"/>
      <c r="C993" s="763"/>
      <c r="D993" s="131"/>
      <c r="E993" s="131"/>
      <c r="F993" s="131"/>
      <c r="G993" s="131"/>
      <c r="H993" s="131"/>
      <c r="I993" s="131"/>
      <c r="J993" s="131"/>
      <c r="K993" s="131"/>
      <c r="L993" s="131"/>
    </row>
    <row r="994" spans="1:12" ht="15.75" customHeight="1">
      <c r="A994" s="130"/>
      <c r="B994" s="130"/>
      <c r="C994" s="763"/>
      <c r="D994" s="131"/>
      <c r="E994" s="131"/>
      <c r="F994" s="131"/>
      <c r="G994" s="131"/>
      <c r="H994" s="131"/>
      <c r="I994" s="131"/>
      <c r="J994" s="131"/>
      <c r="K994" s="131"/>
      <c r="L994" s="131"/>
    </row>
    <row r="995" spans="1:12" ht="15.75" customHeight="1">
      <c r="A995" s="130"/>
      <c r="B995" s="130"/>
      <c r="C995" s="763"/>
      <c r="D995" s="131"/>
      <c r="E995" s="131"/>
      <c r="F995" s="131"/>
      <c r="G995" s="131"/>
      <c r="H995" s="131"/>
      <c r="I995" s="131"/>
      <c r="J995" s="131"/>
      <c r="K995" s="131"/>
      <c r="L995" s="131"/>
    </row>
    <row r="996" spans="1:12" ht="15.75" customHeight="1">
      <c r="A996" s="130"/>
      <c r="B996" s="130"/>
      <c r="C996" s="763"/>
      <c r="D996" s="131"/>
      <c r="E996" s="131"/>
      <c r="F996" s="131"/>
      <c r="G996" s="131"/>
      <c r="H996" s="131"/>
      <c r="I996" s="131"/>
      <c r="J996" s="131"/>
      <c r="K996" s="131"/>
      <c r="L996" s="131"/>
    </row>
    <row r="997" spans="1:12" ht="15.75" customHeight="1">
      <c r="A997" s="130"/>
      <c r="B997" s="130"/>
      <c r="C997" s="763"/>
      <c r="D997" s="131"/>
      <c r="E997" s="131"/>
      <c r="F997" s="131"/>
      <c r="G997" s="131"/>
      <c r="H997" s="131"/>
      <c r="I997" s="131"/>
      <c r="J997" s="131"/>
      <c r="K997" s="131"/>
      <c r="L997" s="131"/>
    </row>
    <row r="998" spans="1:12" ht="15.75" customHeight="1">
      <c r="A998" s="130"/>
      <c r="B998" s="130"/>
      <c r="C998" s="763"/>
      <c r="D998" s="131"/>
      <c r="E998" s="131"/>
      <c r="F998" s="131"/>
      <c r="G998" s="131"/>
      <c r="H998" s="131"/>
      <c r="I998" s="131"/>
      <c r="J998" s="131"/>
      <c r="K998" s="131"/>
      <c r="L998" s="131"/>
    </row>
    <row r="999" spans="1:12" ht="15.75" customHeight="1">
      <c r="A999" s="130"/>
      <c r="B999" s="130"/>
      <c r="C999" s="763"/>
      <c r="D999" s="131"/>
      <c r="E999" s="131"/>
      <c r="F999" s="131"/>
      <c r="G999" s="131"/>
      <c r="H999" s="131"/>
      <c r="I999" s="131"/>
      <c r="J999" s="131"/>
      <c r="K999" s="131"/>
      <c r="L999" s="131"/>
    </row>
    <row r="1000" spans="1:12" ht="15.75" customHeight="1">
      <c r="A1000" s="130"/>
      <c r="B1000" s="130"/>
      <c r="C1000" s="763"/>
      <c r="D1000" s="131"/>
      <c r="E1000" s="131"/>
      <c r="F1000" s="131"/>
      <c r="G1000" s="131"/>
      <c r="H1000" s="131"/>
      <c r="I1000" s="131"/>
      <c r="J1000" s="131"/>
      <c r="K1000" s="131"/>
      <c r="L1000" s="131"/>
    </row>
  </sheetData>
  <mergeCells count="20">
    <mergeCell ref="B107:L107"/>
    <mergeCell ref="B108:L108"/>
    <mergeCell ref="B109:L109"/>
    <mergeCell ref="A7:A8"/>
    <mergeCell ref="B7:B8"/>
    <mergeCell ref="C7:C8"/>
    <mergeCell ref="D7:D8"/>
    <mergeCell ref="E7:E8"/>
    <mergeCell ref="F7:F8"/>
    <mergeCell ref="G7:G8"/>
    <mergeCell ref="A4:L4"/>
    <mergeCell ref="A5:L5"/>
    <mergeCell ref="H7:H8"/>
    <mergeCell ref="I7:I8"/>
    <mergeCell ref="J7:L7"/>
    <mergeCell ref="A1:C1"/>
    <mergeCell ref="J1:L1"/>
    <mergeCell ref="A2:C2"/>
    <mergeCell ref="J2:L2"/>
    <mergeCell ref="A3:L3"/>
  </mergeCells>
  <pageMargins left="0.7" right="0.7" top="0.75" bottom="0.75" header="0" footer="0"/>
  <pageSetup orientation="landscape"/>
  <legacyDrawing r:id="rId1"/>
  <tableParts count="1">
    <tablePart r:id="rId2"/>
  </tableParts>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L1000"/>
  <sheetViews>
    <sheetView workbookViewId="0">
      <selection sqref="A1:C1"/>
    </sheetView>
  </sheetViews>
  <sheetFormatPr defaultColWidth="14.42578125" defaultRowHeight="15" customHeight="1"/>
  <cols>
    <col min="1" max="1" width="11.42578125" customWidth="1"/>
    <col min="2" max="2" width="26.85546875" customWidth="1"/>
    <col min="3" max="26" width="11.42578125" customWidth="1"/>
  </cols>
  <sheetData>
    <row r="1" spans="1:12">
      <c r="A1" s="1606" t="s">
        <v>353</v>
      </c>
      <c r="B1" s="1517"/>
      <c r="C1" s="1517"/>
      <c r="D1" s="28"/>
      <c r="E1" s="28"/>
      <c r="F1" s="28"/>
      <c r="G1" s="28"/>
      <c r="H1" s="28"/>
      <c r="I1" s="97"/>
      <c r="J1" s="1585"/>
      <c r="K1" s="1517"/>
      <c r="L1" s="1517"/>
    </row>
    <row r="2" spans="1:12">
      <c r="A2" s="1555" t="s">
        <v>974</v>
      </c>
      <c r="B2" s="1517"/>
      <c r="C2" s="1517"/>
      <c r="D2" s="187"/>
      <c r="E2" s="187"/>
      <c r="F2" s="187"/>
      <c r="G2" s="187"/>
      <c r="H2" s="187"/>
      <c r="I2" s="97"/>
      <c r="J2" s="1585"/>
      <c r="K2" s="1517"/>
      <c r="L2" s="1517"/>
    </row>
    <row r="3" spans="1:12" ht="15.75">
      <c r="A3" s="1518" t="s">
        <v>415</v>
      </c>
      <c r="B3" s="1517"/>
      <c r="C3" s="1517"/>
      <c r="D3" s="1517"/>
      <c r="E3" s="1517"/>
      <c r="F3" s="1517"/>
      <c r="G3" s="1517"/>
      <c r="H3" s="1517"/>
      <c r="I3" s="1517"/>
      <c r="J3" s="1517"/>
      <c r="K3" s="1517"/>
      <c r="L3" s="1517"/>
    </row>
    <row r="4" spans="1:12" ht="15.75">
      <c r="A4" s="1567" t="s">
        <v>416</v>
      </c>
      <c r="B4" s="1517"/>
      <c r="C4" s="1517"/>
      <c r="D4" s="1517"/>
      <c r="E4" s="1517"/>
      <c r="F4" s="1517"/>
      <c r="G4" s="1517"/>
      <c r="H4" s="1517"/>
      <c r="I4" s="1517"/>
      <c r="J4" s="1517"/>
      <c r="K4" s="1517"/>
      <c r="L4" s="1517"/>
    </row>
    <row r="5" spans="1:12" ht="15.75">
      <c r="A5" s="1516" t="s">
        <v>342</v>
      </c>
      <c r="B5" s="1517"/>
      <c r="C5" s="1517"/>
      <c r="D5" s="1517"/>
      <c r="E5" s="1517"/>
      <c r="F5" s="1517"/>
      <c r="G5" s="1517"/>
      <c r="H5" s="1517"/>
      <c r="I5" s="1517"/>
      <c r="J5" s="1517"/>
      <c r="K5" s="1517"/>
      <c r="L5" s="1517"/>
    </row>
    <row r="6" spans="1:12">
      <c r="A6" s="103"/>
      <c r="B6" s="103"/>
      <c r="C6" s="303"/>
      <c r="D6" s="103"/>
      <c r="E6" s="103"/>
      <c r="F6" s="103"/>
      <c r="G6" s="103"/>
      <c r="H6" s="103"/>
      <c r="I6" s="103"/>
      <c r="J6" s="103"/>
      <c r="K6" s="103"/>
      <c r="L6" s="103"/>
    </row>
    <row r="7" spans="1:12" ht="14.25" customHeight="1">
      <c r="A7" s="1569" t="s">
        <v>6</v>
      </c>
      <c r="B7" s="1564" t="s">
        <v>356</v>
      </c>
      <c r="C7" s="1564" t="s">
        <v>357</v>
      </c>
      <c r="D7" s="1566" t="s">
        <v>507</v>
      </c>
      <c r="E7" s="1564" t="s">
        <v>359</v>
      </c>
      <c r="F7" s="1564" t="s">
        <v>360</v>
      </c>
      <c r="G7" s="1564" t="s">
        <v>420</v>
      </c>
      <c r="H7" s="1574" t="s">
        <v>362</v>
      </c>
      <c r="I7" s="1575" t="s">
        <v>343</v>
      </c>
      <c r="J7" s="1571" t="s">
        <v>421</v>
      </c>
      <c r="K7" s="1572"/>
      <c r="L7" s="1573"/>
    </row>
    <row r="8" spans="1:12" ht="38.25">
      <c r="A8" s="1570"/>
      <c r="B8" s="1565"/>
      <c r="C8" s="1565"/>
      <c r="D8" s="1565"/>
      <c r="E8" s="1565"/>
      <c r="F8" s="1565"/>
      <c r="G8" s="1565"/>
      <c r="H8" s="1565"/>
      <c r="I8" s="1565"/>
      <c r="J8" s="136" t="s">
        <v>364</v>
      </c>
      <c r="K8" s="136" t="s">
        <v>365</v>
      </c>
      <c r="L8" s="136" t="s">
        <v>366</v>
      </c>
    </row>
    <row r="9" spans="1:12" ht="220.5">
      <c r="A9" s="765" t="s">
        <v>368</v>
      </c>
      <c r="B9" s="766" t="s">
        <v>369</v>
      </c>
      <c r="C9" s="766" t="s">
        <v>370</v>
      </c>
      <c r="D9" s="252" t="s">
        <v>371</v>
      </c>
      <c r="E9" s="253" t="s">
        <v>372</v>
      </c>
      <c r="F9" s="253" t="s">
        <v>373</v>
      </c>
      <c r="G9" s="253" t="s">
        <v>374</v>
      </c>
      <c r="H9" s="254" t="s">
        <v>375</v>
      </c>
      <c r="I9" s="405" t="s">
        <v>511</v>
      </c>
      <c r="J9" s="253" t="s">
        <v>377</v>
      </c>
      <c r="K9" s="253" t="s">
        <v>378</v>
      </c>
      <c r="L9" s="255">
        <v>-12</v>
      </c>
    </row>
    <row r="10" spans="1:12">
      <c r="A10" s="258" t="s">
        <v>19</v>
      </c>
      <c r="B10" s="259" t="s">
        <v>975</v>
      </c>
      <c r="C10" s="767">
        <f>C11+C45</f>
        <v>111</v>
      </c>
      <c r="D10" s="260">
        <v>1</v>
      </c>
      <c r="E10" s="260">
        <f>E11+E45</f>
        <v>525</v>
      </c>
      <c r="F10" s="260">
        <v>1</v>
      </c>
      <c r="G10" s="260">
        <f t="shared" ref="G10:J10" si="0">G11+G45</f>
        <v>13230</v>
      </c>
      <c r="H10" s="260">
        <f t="shared" si="0"/>
        <v>33207</v>
      </c>
      <c r="I10" s="260">
        <f t="shared" si="0"/>
        <v>11682</v>
      </c>
      <c r="J10" s="260">
        <f t="shared" si="0"/>
        <v>9845.5</v>
      </c>
      <c r="K10" s="260"/>
      <c r="L10" s="260">
        <f>L11</f>
        <v>3910</v>
      </c>
    </row>
    <row r="11" spans="1:12" ht="25.5">
      <c r="A11" s="258" t="s">
        <v>71</v>
      </c>
      <c r="B11" s="259" t="s">
        <v>380</v>
      </c>
      <c r="C11" s="768">
        <f>C12+C28</f>
        <v>67</v>
      </c>
      <c r="D11" s="263">
        <v>1</v>
      </c>
      <c r="E11" s="263">
        <f>E12+E38</f>
        <v>455</v>
      </c>
      <c r="F11" s="260"/>
      <c r="G11" s="263">
        <f>G12+G28</f>
        <v>11330</v>
      </c>
      <c r="H11" s="260">
        <f>H13+H20+H28</f>
        <v>29177</v>
      </c>
      <c r="I11" s="260">
        <f t="shared" ref="I11:J11" si="1">I12+I28</f>
        <v>9141</v>
      </c>
      <c r="J11" s="260">
        <f t="shared" si="1"/>
        <v>6517</v>
      </c>
      <c r="K11" s="260"/>
      <c r="L11" s="260">
        <f>L12+L28</f>
        <v>3910</v>
      </c>
    </row>
    <row r="12" spans="1:12">
      <c r="A12" s="258">
        <v>1</v>
      </c>
      <c r="B12" s="259" t="s">
        <v>346</v>
      </c>
      <c r="C12" s="767">
        <f>C13+C20</f>
        <v>28</v>
      </c>
      <c r="D12" s="260">
        <v>1</v>
      </c>
      <c r="E12" s="260">
        <f>E13+E20</f>
        <v>440</v>
      </c>
      <c r="F12" s="260"/>
      <c r="G12" s="260">
        <f t="shared" ref="G12:H12" si="2">G13+G20</f>
        <v>11090</v>
      </c>
      <c r="H12" s="769">
        <f t="shared" si="2"/>
        <v>28520</v>
      </c>
      <c r="I12" s="260">
        <f t="shared" ref="I12:J12" si="3">I13+I20+I28</f>
        <v>8002.5</v>
      </c>
      <c r="J12" s="260">
        <f t="shared" si="3"/>
        <v>5849</v>
      </c>
      <c r="K12" s="260"/>
      <c r="L12" s="260">
        <f>L13+L20+L28</f>
        <v>3440</v>
      </c>
    </row>
    <row r="13" spans="1:12" ht="25.5">
      <c r="A13" s="770">
        <v>1.1000000000000001</v>
      </c>
      <c r="B13" s="771" t="s">
        <v>976</v>
      </c>
      <c r="C13" s="768">
        <v>14</v>
      </c>
      <c r="D13" s="263">
        <v>1</v>
      </c>
      <c r="E13" s="263">
        <f>SUM(E14:E37)</f>
        <v>319</v>
      </c>
      <c r="F13" s="263">
        <v>1</v>
      </c>
      <c r="G13" s="263">
        <f t="shared" ref="G13:J13" si="4">G14+G15+G16+G17+G18+G19</f>
        <v>5560</v>
      </c>
      <c r="H13" s="263">
        <f t="shared" si="4"/>
        <v>14260</v>
      </c>
      <c r="I13" s="263">
        <f t="shared" si="4"/>
        <v>3184.5</v>
      </c>
      <c r="J13" s="263">
        <f t="shared" si="4"/>
        <v>2491.5</v>
      </c>
      <c r="K13" s="263"/>
      <c r="L13" s="263">
        <f>L14+L15+L16+L17+L19</f>
        <v>1980</v>
      </c>
    </row>
    <row r="14" spans="1:12">
      <c r="A14" s="772" t="s">
        <v>382</v>
      </c>
      <c r="B14" s="773" t="s">
        <v>977</v>
      </c>
      <c r="C14" s="774">
        <v>3</v>
      </c>
      <c r="D14" s="270">
        <v>1</v>
      </c>
      <c r="E14" s="270">
        <v>2</v>
      </c>
      <c r="F14" s="775">
        <v>1</v>
      </c>
      <c r="G14" s="270">
        <v>60</v>
      </c>
      <c r="H14" s="775">
        <f t="shared" ref="H14:H19" si="5">C14*D14*G14</f>
        <v>180</v>
      </c>
      <c r="I14" s="273">
        <f t="shared" ref="I14:I19" si="6">C14*E14*F14*16.5</f>
        <v>99</v>
      </c>
      <c r="J14" s="776">
        <v>99</v>
      </c>
      <c r="K14" s="776"/>
      <c r="L14" s="776">
        <f>L15+L16+L17+L19</f>
        <v>990</v>
      </c>
    </row>
    <row r="15" spans="1:12">
      <c r="A15" s="772" t="s">
        <v>384</v>
      </c>
      <c r="B15" s="773" t="s">
        <v>978</v>
      </c>
      <c r="C15" s="774">
        <v>2</v>
      </c>
      <c r="D15" s="270">
        <v>1</v>
      </c>
      <c r="E15" s="270">
        <v>17</v>
      </c>
      <c r="F15" s="775">
        <v>1</v>
      </c>
      <c r="G15" s="270">
        <v>1100</v>
      </c>
      <c r="H15" s="775">
        <f t="shared" si="5"/>
        <v>2200</v>
      </c>
      <c r="I15" s="273">
        <f t="shared" si="6"/>
        <v>561</v>
      </c>
      <c r="J15" s="776">
        <v>429</v>
      </c>
      <c r="K15" s="776"/>
      <c r="L15" s="776">
        <v>132</v>
      </c>
    </row>
    <row r="16" spans="1:12">
      <c r="A16" s="772" t="s">
        <v>385</v>
      </c>
      <c r="B16" s="773" t="s">
        <v>979</v>
      </c>
      <c r="C16" s="774">
        <v>3</v>
      </c>
      <c r="D16" s="270">
        <v>1</v>
      </c>
      <c r="E16" s="270">
        <v>17</v>
      </c>
      <c r="F16" s="775">
        <v>1</v>
      </c>
      <c r="G16" s="270">
        <v>1100</v>
      </c>
      <c r="H16" s="775">
        <f t="shared" si="5"/>
        <v>3300</v>
      </c>
      <c r="I16" s="273">
        <f t="shared" si="6"/>
        <v>841.5</v>
      </c>
      <c r="J16" s="776">
        <f>I16</f>
        <v>841.5</v>
      </c>
      <c r="K16" s="776">
        <v>0</v>
      </c>
      <c r="L16" s="776">
        <v>297</v>
      </c>
    </row>
    <row r="17" spans="1:12">
      <c r="A17" s="772" t="s">
        <v>386</v>
      </c>
      <c r="B17" s="198" t="s">
        <v>980</v>
      </c>
      <c r="C17" s="774">
        <v>2</v>
      </c>
      <c r="D17" s="270">
        <v>1.3</v>
      </c>
      <c r="E17" s="270">
        <v>17</v>
      </c>
      <c r="F17" s="775">
        <v>1</v>
      </c>
      <c r="G17" s="270">
        <v>1100</v>
      </c>
      <c r="H17" s="775">
        <f t="shared" si="5"/>
        <v>2860</v>
      </c>
      <c r="I17" s="273">
        <f t="shared" si="6"/>
        <v>561</v>
      </c>
      <c r="J17" s="776">
        <v>132</v>
      </c>
      <c r="K17" s="776">
        <v>0</v>
      </c>
      <c r="L17" s="776">
        <v>429</v>
      </c>
    </row>
    <row r="18" spans="1:12">
      <c r="A18" s="772" t="s">
        <v>387</v>
      </c>
      <c r="B18" s="773" t="s">
        <v>981</v>
      </c>
      <c r="C18" s="774">
        <v>2</v>
      </c>
      <c r="D18" s="270">
        <v>1.3</v>
      </c>
      <c r="E18" s="270">
        <v>17</v>
      </c>
      <c r="F18" s="775">
        <v>1</v>
      </c>
      <c r="G18" s="270">
        <v>1100</v>
      </c>
      <c r="H18" s="775">
        <f t="shared" si="5"/>
        <v>2860</v>
      </c>
      <c r="I18" s="273">
        <f t="shared" si="6"/>
        <v>561</v>
      </c>
      <c r="J18" s="776">
        <f>I18</f>
        <v>561</v>
      </c>
      <c r="K18" s="776">
        <v>0</v>
      </c>
      <c r="L18" s="776">
        <v>0</v>
      </c>
    </row>
    <row r="19" spans="1:12">
      <c r="A19" s="772" t="s">
        <v>388</v>
      </c>
      <c r="B19" s="773" t="s">
        <v>982</v>
      </c>
      <c r="C19" s="774">
        <v>2</v>
      </c>
      <c r="D19" s="270">
        <v>1.3</v>
      </c>
      <c r="E19" s="270">
        <v>17</v>
      </c>
      <c r="F19" s="775">
        <v>1</v>
      </c>
      <c r="G19" s="270">
        <v>1100</v>
      </c>
      <c r="H19" s="775">
        <f t="shared" si="5"/>
        <v>2860</v>
      </c>
      <c r="I19" s="273">
        <f t="shared" si="6"/>
        <v>561</v>
      </c>
      <c r="J19" s="776">
        <v>429</v>
      </c>
      <c r="K19" s="776">
        <v>0</v>
      </c>
      <c r="L19" s="776">
        <v>132</v>
      </c>
    </row>
    <row r="20" spans="1:12">
      <c r="A20" s="777">
        <v>1.2</v>
      </c>
      <c r="B20" s="771" t="s">
        <v>789</v>
      </c>
      <c r="C20" s="778">
        <v>14</v>
      </c>
      <c r="D20" s="277">
        <v>1</v>
      </c>
      <c r="E20" s="277">
        <v>121</v>
      </c>
      <c r="F20" s="779">
        <v>1</v>
      </c>
      <c r="G20" s="277">
        <v>5530</v>
      </c>
      <c r="H20" s="779">
        <v>14260</v>
      </c>
      <c r="I20" s="260">
        <f>I21+I22+I23+I24+I25+I26</f>
        <v>3679.5</v>
      </c>
      <c r="J20" s="780">
        <f>I20-L20</f>
        <v>2689.5</v>
      </c>
      <c r="K20" s="780"/>
      <c r="L20" s="780">
        <f>L22+L23+L24+L26</f>
        <v>990</v>
      </c>
    </row>
    <row r="21" spans="1:12" ht="15.75" customHeight="1">
      <c r="A21" s="772" t="s">
        <v>382</v>
      </c>
      <c r="B21" s="773" t="s">
        <v>977</v>
      </c>
      <c r="C21" s="774">
        <v>3</v>
      </c>
      <c r="D21" s="270">
        <v>1</v>
      </c>
      <c r="E21" s="270">
        <v>1</v>
      </c>
      <c r="F21" s="775">
        <v>1</v>
      </c>
      <c r="G21" s="270">
        <v>30</v>
      </c>
      <c r="H21" s="775">
        <f t="shared" ref="H21:H26" si="7">C21*D21*G21</f>
        <v>90</v>
      </c>
      <c r="I21" s="273">
        <f t="shared" ref="I21:I26" si="8">C21*E21*F21*16.5</f>
        <v>49.5</v>
      </c>
      <c r="J21" s="776">
        <v>49.5</v>
      </c>
      <c r="K21" s="776"/>
      <c r="L21" s="776"/>
    </row>
    <row r="22" spans="1:12" ht="15.75" customHeight="1">
      <c r="A22" s="772" t="s">
        <v>384</v>
      </c>
      <c r="B22" s="773" t="s">
        <v>978</v>
      </c>
      <c r="C22" s="774">
        <v>2</v>
      </c>
      <c r="D22" s="270">
        <v>1</v>
      </c>
      <c r="E22" s="270">
        <v>20</v>
      </c>
      <c r="F22" s="775">
        <v>1</v>
      </c>
      <c r="G22" s="270">
        <v>1100</v>
      </c>
      <c r="H22" s="775">
        <f t="shared" si="7"/>
        <v>2200</v>
      </c>
      <c r="I22" s="273">
        <f t="shared" si="8"/>
        <v>660</v>
      </c>
      <c r="J22" s="776">
        <f t="shared" ref="J22:J26" si="9">I22</f>
        <v>660</v>
      </c>
      <c r="K22" s="776">
        <v>0</v>
      </c>
      <c r="L22" s="776">
        <v>132</v>
      </c>
    </row>
    <row r="23" spans="1:12" ht="15.75" customHeight="1">
      <c r="A23" s="772" t="s">
        <v>385</v>
      </c>
      <c r="B23" s="773" t="s">
        <v>979</v>
      </c>
      <c r="C23" s="774">
        <v>3</v>
      </c>
      <c r="D23" s="270">
        <v>1</v>
      </c>
      <c r="E23" s="270">
        <v>20</v>
      </c>
      <c r="F23" s="775">
        <v>1</v>
      </c>
      <c r="G23" s="270">
        <v>1100</v>
      </c>
      <c r="H23" s="775">
        <f t="shared" si="7"/>
        <v>3300</v>
      </c>
      <c r="I23" s="273">
        <f t="shared" si="8"/>
        <v>990</v>
      </c>
      <c r="J23" s="776">
        <f t="shared" si="9"/>
        <v>990</v>
      </c>
      <c r="K23" s="776">
        <v>0</v>
      </c>
      <c r="L23" s="776">
        <v>297</v>
      </c>
    </row>
    <row r="24" spans="1:12" ht="15.75" customHeight="1">
      <c r="A24" s="772" t="s">
        <v>386</v>
      </c>
      <c r="B24" s="198" t="s">
        <v>980</v>
      </c>
      <c r="C24" s="774">
        <v>2</v>
      </c>
      <c r="D24" s="270">
        <v>1.3</v>
      </c>
      <c r="E24" s="270">
        <v>20</v>
      </c>
      <c r="F24" s="775">
        <v>1</v>
      </c>
      <c r="G24" s="270">
        <v>1100</v>
      </c>
      <c r="H24" s="775">
        <f t="shared" si="7"/>
        <v>2860</v>
      </c>
      <c r="I24" s="273">
        <f t="shared" si="8"/>
        <v>660</v>
      </c>
      <c r="J24" s="776">
        <f t="shared" si="9"/>
        <v>660</v>
      </c>
      <c r="K24" s="776">
        <v>0</v>
      </c>
      <c r="L24" s="776">
        <v>429</v>
      </c>
    </row>
    <row r="25" spans="1:12" ht="15.75" customHeight="1">
      <c r="A25" s="772" t="s">
        <v>387</v>
      </c>
      <c r="B25" s="773" t="s">
        <v>981</v>
      </c>
      <c r="C25" s="774">
        <v>2</v>
      </c>
      <c r="D25" s="270">
        <v>1.3</v>
      </c>
      <c r="E25" s="270">
        <v>20</v>
      </c>
      <c r="F25" s="775">
        <v>1</v>
      </c>
      <c r="G25" s="270">
        <v>1100</v>
      </c>
      <c r="H25" s="775">
        <f t="shared" si="7"/>
        <v>2860</v>
      </c>
      <c r="I25" s="273">
        <f t="shared" si="8"/>
        <v>660</v>
      </c>
      <c r="J25" s="776">
        <f t="shared" si="9"/>
        <v>660</v>
      </c>
      <c r="K25" s="776">
        <v>0</v>
      </c>
      <c r="L25" s="776">
        <v>0</v>
      </c>
    </row>
    <row r="26" spans="1:12" ht="15.75" customHeight="1">
      <c r="A26" s="772" t="s">
        <v>388</v>
      </c>
      <c r="B26" s="773" t="s">
        <v>982</v>
      </c>
      <c r="C26" s="774">
        <v>2</v>
      </c>
      <c r="D26" s="270">
        <v>1.3</v>
      </c>
      <c r="E26" s="270">
        <v>20</v>
      </c>
      <c r="F26" s="775">
        <v>1</v>
      </c>
      <c r="G26" s="270">
        <v>1100</v>
      </c>
      <c r="H26" s="775">
        <f t="shared" si="7"/>
        <v>2860</v>
      </c>
      <c r="I26" s="273">
        <f t="shared" si="8"/>
        <v>660</v>
      </c>
      <c r="J26" s="776">
        <f t="shared" si="9"/>
        <v>660</v>
      </c>
      <c r="K26" s="776">
        <v>0</v>
      </c>
      <c r="L26" s="776">
        <v>132</v>
      </c>
    </row>
    <row r="27" spans="1:12" ht="15.75" customHeight="1">
      <c r="A27" s="258">
        <v>2</v>
      </c>
      <c r="B27" s="259" t="s">
        <v>398</v>
      </c>
      <c r="C27" s="778"/>
      <c r="D27" s="277"/>
      <c r="E27" s="277"/>
      <c r="F27" s="277"/>
      <c r="G27" s="277"/>
      <c r="H27" s="277"/>
      <c r="I27" s="277"/>
      <c r="J27" s="277"/>
      <c r="K27" s="277"/>
      <c r="L27" s="277"/>
    </row>
    <row r="28" spans="1:12" ht="15.75" customHeight="1">
      <c r="A28" s="770">
        <v>2.1</v>
      </c>
      <c r="B28" s="771" t="s">
        <v>976</v>
      </c>
      <c r="C28" s="768">
        <f>C29+C38</f>
        <v>39</v>
      </c>
      <c r="D28" s="263">
        <v>1</v>
      </c>
      <c r="E28" s="263">
        <v>1</v>
      </c>
      <c r="F28" s="263">
        <v>1</v>
      </c>
      <c r="G28" s="263">
        <f t="shared" ref="G28:J28" si="10">G29+G38</f>
        <v>240</v>
      </c>
      <c r="H28" s="263">
        <f t="shared" si="10"/>
        <v>657</v>
      </c>
      <c r="I28" s="263">
        <f t="shared" si="10"/>
        <v>1138.5</v>
      </c>
      <c r="J28" s="263">
        <f t="shared" si="10"/>
        <v>668</v>
      </c>
      <c r="K28" s="263"/>
      <c r="L28" s="263">
        <f>L29+L38</f>
        <v>470</v>
      </c>
    </row>
    <row r="29" spans="1:12" ht="15.75" customHeight="1">
      <c r="A29" s="781" t="s">
        <v>76</v>
      </c>
      <c r="B29" s="782" t="s">
        <v>400</v>
      </c>
      <c r="C29" s="768">
        <v>24</v>
      </c>
      <c r="D29" s="263">
        <v>1.2</v>
      </c>
      <c r="E29" s="263">
        <v>1</v>
      </c>
      <c r="F29" s="263">
        <v>1</v>
      </c>
      <c r="G29" s="263">
        <f>G30+G31+G32+G33+G34+G35+G36+G37</f>
        <v>120</v>
      </c>
      <c r="H29" s="263">
        <f>H30+H31+H32+H33+H34+H35+H36+H37</f>
        <v>431.99999999999994</v>
      </c>
      <c r="I29" s="263">
        <f>I30+I31+I32+I33+I34+I35+I36+I37</f>
        <v>396</v>
      </c>
      <c r="J29" s="263">
        <f>J32+J33+J34+J35+J36+J37</f>
        <v>297</v>
      </c>
      <c r="K29" s="263"/>
      <c r="L29" s="263">
        <v>99</v>
      </c>
    </row>
    <row r="30" spans="1:12" ht="15.75" customHeight="1">
      <c r="A30" s="370" t="s">
        <v>382</v>
      </c>
      <c r="B30" s="174" t="s">
        <v>983</v>
      </c>
      <c r="C30" s="783">
        <v>3</v>
      </c>
      <c r="D30" s="784">
        <v>1.2</v>
      </c>
      <c r="E30" s="784">
        <v>1</v>
      </c>
      <c r="F30" s="784">
        <v>1</v>
      </c>
      <c r="G30" s="784">
        <v>15</v>
      </c>
      <c r="H30" s="784">
        <f t="shared" ref="H30:H37" si="11">C30*D30*G30</f>
        <v>53.999999999999993</v>
      </c>
      <c r="I30" s="784">
        <f t="shared" ref="I30:I37" si="12">C30*E30*F30*16.5</f>
        <v>49.5</v>
      </c>
      <c r="J30" s="785"/>
      <c r="K30" s="784"/>
      <c r="L30" s="784">
        <v>49.5</v>
      </c>
    </row>
    <row r="31" spans="1:12" ht="15.75" customHeight="1">
      <c r="A31" s="370" t="s">
        <v>384</v>
      </c>
      <c r="B31" s="174" t="s">
        <v>984</v>
      </c>
      <c r="C31" s="783">
        <v>3</v>
      </c>
      <c r="D31" s="784">
        <v>1.2</v>
      </c>
      <c r="E31" s="784">
        <v>1</v>
      </c>
      <c r="F31" s="784">
        <v>1</v>
      </c>
      <c r="G31" s="784">
        <v>15</v>
      </c>
      <c r="H31" s="784">
        <f t="shared" si="11"/>
        <v>53.999999999999993</v>
      </c>
      <c r="I31" s="784">
        <f t="shared" si="12"/>
        <v>49.5</v>
      </c>
      <c r="J31" s="785"/>
      <c r="K31" s="784"/>
      <c r="L31" s="784">
        <v>49.5</v>
      </c>
    </row>
    <row r="32" spans="1:12" ht="15.75" customHeight="1">
      <c r="A32" s="370" t="s">
        <v>385</v>
      </c>
      <c r="B32" s="174" t="s">
        <v>985</v>
      </c>
      <c r="C32" s="783">
        <v>3</v>
      </c>
      <c r="D32" s="784">
        <v>1.2</v>
      </c>
      <c r="E32" s="784">
        <v>1</v>
      </c>
      <c r="F32" s="784">
        <v>1</v>
      </c>
      <c r="G32" s="784">
        <v>15</v>
      </c>
      <c r="H32" s="784">
        <f t="shared" si="11"/>
        <v>53.999999999999993</v>
      </c>
      <c r="I32" s="784">
        <f t="shared" si="12"/>
        <v>49.5</v>
      </c>
      <c r="J32" s="784">
        <v>49.5</v>
      </c>
      <c r="K32" s="785"/>
      <c r="L32" s="784"/>
    </row>
    <row r="33" spans="1:12" ht="15.75" customHeight="1">
      <c r="A33" s="370" t="s">
        <v>386</v>
      </c>
      <c r="B33" s="174" t="s">
        <v>986</v>
      </c>
      <c r="C33" s="783">
        <v>3</v>
      </c>
      <c r="D33" s="784">
        <v>1.2</v>
      </c>
      <c r="E33" s="784">
        <v>1</v>
      </c>
      <c r="F33" s="784">
        <v>1</v>
      </c>
      <c r="G33" s="784">
        <v>15</v>
      </c>
      <c r="H33" s="784">
        <f t="shared" si="11"/>
        <v>53.999999999999993</v>
      </c>
      <c r="I33" s="784">
        <f t="shared" si="12"/>
        <v>49.5</v>
      </c>
      <c r="J33" s="784">
        <v>49.5</v>
      </c>
      <c r="K33" s="785"/>
      <c r="L33" s="784"/>
    </row>
    <row r="34" spans="1:12" ht="15.75" customHeight="1">
      <c r="A34" s="370" t="s">
        <v>387</v>
      </c>
      <c r="B34" s="174" t="s">
        <v>987</v>
      </c>
      <c r="C34" s="783">
        <v>3</v>
      </c>
      <c r="D34" s="784">
        <v>1.2</v>
      </c>
      <c r="E34" s="784">
        <v>1</v>
      </c>
      <c r="F34" s="784">
        <v>1</v>
      </c>
      <c r="G34" s="784">
        <v>15</v>
      </c>
      <c r="H34" s="784">
        <f t="shared" si="11"/>
        <v>53.999999999999993</v>
      </c>
      <c r="I34" s="784">
        <f t="shared" si="12"/>
        <v>49.5</v>
      </c>
      <c r="J34" s="784">
        <v>49.5</v>
      </c>
      <c r="K34" s="785"/>
      <c r="L34" s="784"/>
    </row>
    <row r="35" spans="1:12" ht="15.75" customHeight="1">
      <c r="A35" s="370" t="s">
        <v>388</v>
      </c>
      <c r="B35" s="174" t="s">
        <v>988</v>
      </c>
      <c r="C35" s="783">
        <v>3</v>
      </c>
      <c r="D35" s="784">
        <v>1.2</v>
      </c>
      <c r="E35" s="784">
        <v>1</v>
      </c>
      <c r="F35" s="784">
        <v>1</v>
      </c>
      <c r="G35" s="784">
        <v>15</v>
      </c>
      <c r="H35" s="784">
        <f t="shared" si="11"/>
        <v>53.999999999999993</v>
      </c>
      <c r="I35" s="784">
        <f t="shared" si="12"/>
        <v>49.5</v>
      </c>
      <c r="J35" s="784">
        <v>49.5</v>
      </c>
      <c r="K35" s="776"/>
      <c r="L35" s="776"/>
    </row>
    <row r="36" spans="1:12" ht="15.75" customHeight="1">
      <c r="A36" s="370" t="s">
        <v>389</v>
      </c>
      <c r="B36" s="174" t="s">
        <v>989</v>
      </c>
      <c r="C36" s="783">
        <v>3</v>
      </c>
      <c r="D36" s="784">
        <v>1.2</v>
      </c>
      <c r="E36" s="784">
        <v>1</v>
      </c>
      <c r="F36" s="784">
        <v>1</v>
      </c>
      <c r="G36" s="784">
        <v>15</v>
      </c>
      <c r="H36" s="784">
        <f t="shared" si="11"/>
        <v>53.999999999999993</v>
      </c>
      <c r="I36" s="784">
        <f t="shared" si="12"/>
        <v>49.5</v>
      </c>
      <c r="J36" s="784">
        <v>49.5</v>
      </c>
      <c r="K36" s="776"/>
      <c r="L36" s="776"/>
    </row>
    <row r="37" spans="1:12" ht="15.75" customHeight="1">
      <c r="A37" s="370" t="s">
        <v>390</v>
      </c>
      <c r="B37" s="174" t="s">
        <v>990</v>
      </c>
      <c r="C37" s="783">
        <v>3</v>
      </c>
      <c r="D37" s="784">
        <v>1.2</v>
      </c>
      <c r="E37" s="784">
        <v>1</v>
      </c>
      <c r="F37" s="784">
        <v>1</v>
      </c>
      <c r="G37" s="784">
        <v>15</v>
      </c>
      <c r="H37" s="784">
        <f t="shared" si="11"/>
        <v>53.999999999999993</v>
      </c>
      <c r="I37" s="784">
        <f t="shared" si="12"/>
        <v>49.5</v>
      </c>
      <c r="J37" s="784">
        <v>49.5</v>
      </c>
      <c r="K37" s="776"/>
      <c r="L37" s="776"/>
    </row>
    <row r="38" spans="1:12" ht="15.75" customHeight="1">
      <c r="A38" s="786" t="s">
        <v>78</v>
      </c>
      <c r="B38" s="787" t="s">
        <v>402</v>
      </c>
      <c r="C38" s="768">
        <v>15</v>
      </c>
      <c r="D38" s="263">
        <v>1.4</v>
      </c>
      <c r="E38" s="263">
        <v>15</v>
      </c>
      <c r="F38" s="260">
        <v>1</v>
      </c>
      <c r="G38" s="263">
        <v>120</v>
      </c>
      <c r="H38" s="779">
        <v>225</v>
      </c>
      <c r="I38" s="779">
        <v>742.5</v>
      </c>
      <c r="J38" s="780">
        <v>371</v>
      </c>
      <c r="K38" s="780">
        <v>0</v>
      </c>
      <c r="L38" s="780">
        <v>371</v>
      </c>
    </row>
    <row r="39" spans="1:12" ht="15.75" customHeight="1">
      <c r="A39" s="788" t="s">
        <v>403</v>
      </c>
      <c r="B39" s="789" t="s">
        <v>991</v>
      </c>
      <c r="C39" s="790">
        <f>SUM(C40:C44)</f>
        <v>15</v>
      </c>
      <c r="D39" s="791">
        <v>1</v>
      </c>
      <c r="E39" s="792">
        <f>SUM(E40:E44)</f>
        <v>15</v>
      </c>
      <c r="F39" s="793">
        <v>1</v>
      </c>
      <c r="G39" s="792">
        <v>120</v>
      </c>
      <c r="H39" s="794">
        <f t="shared" ref="H39:I39" si="13">SUM(H40:H44)</f>
        <v>225</v>
      </c>
      <c r="I39" s="794">
        <f t="shared" si="13"/>
        <v>742.5</v>
      </c>
      <c r="J39" s="794">
        <v>371</v>
      </c>
      <c r="K39" s="794">
        <f>SUM(K40:K44)</f>
        <v>0</v>
      </c>
      <c r="L39" s="794">
        <v>371</v>
      </c>
    </row>
    <row r="40" spans="1:12" ht="15.75" customHeight="1">
      <c r="A40" s="772" t="s">
        <v>388</v>
      </c>
      <c r="B40" s="795" t="s">
        <v>992</v>
      </c>
      <c r="C40" s="796">
        <v>3</v>
      </c>
      <c r="D40" s="272">
        <v>1</v>
      </c>
      <c r="E40" s="272">
        <v>3</v>
      </c>
      <c r="F40" s="273">
        <v>1</v>
      </c>
      <c r="G40" s="272">
        <v>15</v>
      </c>
      <c r="H40" s="775">
        <f t="shared" ref="H40:H44" si="14">C40*D40*G40</f>
        <v>45</v>
      </c>
      <c r="I40" s="273">
        <f t="shared" ref="I40:I44" si="15">C40*E40*F40*16.5</f>
        <v>148.5</v>
      </c>
      <c r="J40" s="776" t="s">
        <v>993</v>
      </c>
      <c r="K40" s="776">
        <v>0</v>
      </c>
      <c r="L40" s="776" t="s">
        <v>993</v>
      </c>
    </row>
    <row r="41" spans="1:12" ht="15.75" customHeight="1">
      <c r="A41" s="772" t="s">
        <v>389</v>
      </c>
      <c r="B41" s="795" t="s">
        <v>992</v>
      </c>
      <c r="C41" s="796">
        <v>3</v>
      </c>
      <c r="D41" s="272">
        <v>1</v>
      </c>
      <c r="E41" s="272">
        <v>3</v>
      </c>
      <c r="F41" s="273">
        <v>1</v>
      </c>
      <c r="G41" s="272">
        <v>15</v>
      </c>
      <c r="H41" s="775">
        <f t="shared" si="14"/>
        <v>45</v>
      </c>
      <c r="I41" s="273">
        <f t="shared" si="15"/>
        <v>148.5</v>
      </c>
      <c r="J41" s="776" t="s">
        <v>993</v>
      </c>
      <c r="K41" s="776">
        <v>0</v>
      </c>
      <c r="L41" s="776" t="s">
        <v>993</v>
      </c>
    </row>
    <row r="42" spans="1:12" ht="15.75" customHeight="1">
      <c r="A42" s="772" t="s">
        <v>390</v>
      </c>
      <c r="B42" s="795" t="s">
        <v>992</v>
      </c>
      <c r="C42" s="796">
        <v>3</v>
      </c>
      <c r="D42" s="272">
        <v>1</v>
      </c>
      <c r="E42" s="272">
        <v>3</v>
      </c>
      <c r="F42" s="273">
        <v>1</v>
      </c>
      <c r="G42" s="272">
        <v>15</v>
      </c>
      <c r="H42" s="775">
        <f t="shared" si="14"/>
        <v>45</v>
      </c>
      <c r="I42" s="273">
        <f t="shared" si="15"/>
        <v>148.5</v>
      </c>
      <c r="J42" s="776" t="s">
        <v>993</v>
      </c>
      <c r="K42" s="776">
        <v>0</v>
      </c>
      <c r="L42" s="776" t="s">
        <v>993</v>
      </c>
    </row>
    <row r="43" spans="1:12" ht="15.75" customHeight="1">
      <c r="A43" s="772" t="s">
        <v>391</v>
      </c>
      <c r="B43" s="795" t="s">
        <v>992</v>
      </c>
      <c r="C43" s="796">
        <v>3</v>
      </c>
      <c r="D43" s="272">
        <v>1</v>
      </c>
      <c r="E43" s="272">
        <v>3</v>
      </c>
      <c r="F43" s="273">
        <v>1</v>
      </c>
      <c r="G43" s="272">
        <v>15</v>
      </c>
      <c r="H43" s="775">
        <f t="shared" si="14"/>
        <v>45</v>
      </c>
      <c r="I43" s="273">
        <f t="shared" si="15"/>
        <v>148.5</v>
      </c>
      <c r="J43" s="776" t="s">
        <v>993</v>
      </c>
      <c r="K43" s="776">
        <v>0</v>
      </c>
      <c r="L43" s="776" t="s">
        <v>993</v>
      </c>
    </row>
    <row r="44" spans="1:12" ht="15.75" customHeight="1">
      <c r="A44" s="772" t="s">
        <v>392</v>
      </c>
      <c r="B44" s="795" t="s">
        <v>992</v>
      </c>
      <c r="C44" s="796">
        <v>3</v>
      </c>
      <c r="D44" s="272">
        <v>1</v>
      </c>
      <c r="E44" s="272">
        <v>3</v>
      </c>
      <c r="F44" s="273">
        <v>1</v>
      </c>
      <c r="G44" s="272">
        <v>15</v>
      </c>
      <c r="H44" s="775">
        <f t="shared" si="14"/>
        <v>45</v>
      </c>
      <c r="I44" s="273">
        <f t="shared" si="15"/>
        <v>148.5</v>
      </c>
      <c r="J44" s="776" t="s">
        <v>993</v>
      </c>
      <c r="K44" s="776">
        <v>0</v>
      </c>
      <c r="L44" s="776" t="s">
        <v>993</v>
      </c>
    </row>
    <row r="45" spans="1:12" ht="15.75" customHeight="1">
      <c r="A45" s="258" t="s">
        <v>111</v>
      </c>
      <c r="B45" s="259" t="s">
        <v>405</v>
      </c>
      <c r="C45" s="768">
        <f>C46+C59</f>
        <v>44</v>
      </c>
      <c r="D45" s="263"/>
      <c r="E45" s="263">
        <f>E46+E59</f>
        <v>70</v>
      </c>
      <c r="F45" s="260">
        <v>1</v>
      </c>
      <c r="G45" s="263">
        <f t="shared" ref="G45:L45" si="16">G46+G59</f>
        <v>1900</v>
      </c>
      <c r="H45" s="260">
        <f t="shared" si="16"/>
        <v>4030</v>
      </c>
      <c r="I45" s="260">
        <f t="shared" si="16"/>
        <v>2541</v>
      </c>
      <c r="J45" s="260">
        <f t="shared" si="16"/>
        <v>3328.5</v>
      </c>
      <c r="K45" s="260">
        <f t="shared" si="16"/>
        <v>0</v>
      </c>
      <c r="L45" s="260">
        <f t="shared" si="16"/>
        <v>0</v>
      </c>
    </row>
    <row r="46" spans="1:12" ht="15.75" customHeight="1">
      <c r="A46" s="258">
        <v>1</v>
      </c>
      <c r="B46" s="771" t="s">
        <v>406</v>
      </c>
      <c r="C46" s="768">
        <f>C47+C53</f>
        <v>22</v>
      </c>
      <c r="D46" s="263"/>
      <c r="E46" s="263">
        <f>E47+E53</f>
        <v>50</v>
      </c>
      <c r="F46" s="260">
        <v>1</v>
      </c>
      <c r="G46" s="263">
        <v>1500</v>
      </c>
      <c r="H46" s="260">
        <f t="shared" ref="H46:K46" si="17">H47+H53</f>
        <v>3150</v>
      </c>
      <c r="I46" s="260">
        <f t="shared" si="17"/>
        <v>1815</v>
      </c>
      <c r="J46" s="260">
        <f t="shared" si="17"/>
        <v>2602.5</v>
      </c>
      <c r="K46" s="260">
        <f t="shared" si="17"/>
        <v>0</v>
      </c>
      <c r="L46" s="260"/>
    </row>
    <row r="47" spans="1:12" ht="15.75" customHeight="1">
      <c r="A47" s="797">
        <v>1.1000000000000001</v>
      </c>
      <c r="B47" s="607" t="s">
        <v>976</v>
      </c>
      <c r="C47" s="798">
        <f>SUM(C48:C52)</f>
        <v>11</v>
      </c>
      <c r="D47" s="799"/>
      <c r="E47" s="799">
        <f>SUM(E48:E52)</f>
        <v>25</v>
      </c>
      <c r="F47" s="800">
        <v>1</v>
      </c>
      <c r="G47" s="799">
        <f>G48+G49+G50+G51+G52</f>
        <v>750</v>
      </c>
      <c r="H47" s="800">
        <f t="shared" ref="H47:K47" si="18">SUM(H48:H52)</f>
        <v>1650</v>
      </c>
      <c r="I47" s="800">
        <f t="shared" si="18"/>
        <v>907.5</v>
      </c>
      <c r="J47" s="800">
        <f t="shared" si="18"/>
        <v>1695</v>
      </c>
      <c r="K47" s="800">
        <f t="shared" si="18"/>
        <v>0</v>
      </c>
      <c r="L47" s="800"/>
    </row>
    <row r="48" spans="1:12" ht="15.75" customHeight="1">
      <c r="A48" s="801" t="s">
        <v>382</v>
      </c>
      <c r="B48" s="512" t="s">
        <v>978</v>
      </c>
      <c r="C48" s="796">
        <v>2</v>
      </c>
      <c r="D48" s="272">
        <v>1</v>
      </c>
      <c r="E48" s="272">
        <v>5</v>
      </c>
      <c r="F48" s="273">
        <v>1</v>
      </c>
      <c r="G48" s="272">
        <v>150</v>
      </c>
      <c r="H48" s="775">
        <f t="shared" ref="H48:H52" si="19">C48*D48*G48</f>
        <v>300</v>
      </c>
      <c r="I48" s="273">
        <f t="shared" ref="I48:I52" si="20">C48*E48*F48*16.5</f>
        <v>165</v>
      </c>
      <c r="J48" s="776">
        <f>I48</f>
        <v>165</v>
      </c>
      <c r="K48" s="776">
        <v>0</v>
      </c>
      <c r="L48" s="776">
        <v>0</v>
      </c>
    </row>
    <row r="49" spans="1:12" ht="15.75" customHeight="1">
      <c r="A49" s="801" t="s">
        <v>385</v>
      </c>
      <c r="B49" s="512" t="s">
        <v>979</v>
      </c>
      <c r="C49" s="796">
        <v>3</v>
      </c>
      <c r="D49" s="272">
        <v>1</v>
      </c>
      <c r="E49" s="272">
        <v>5</v>
      </c>
      <c r="F49" s="273">
        <v>1</v>
      </c>
      <c r="G49" s="272">
        <v>150</v>
      </c>
      <c r="H49" s="775">
        <f t="shared" si="19"/>
        <v>450</v>
      </c>
      <c r="I49" s="273">
        <f t="shared" si="20"/>
        <v>247.5</v>
      </c>
      <c r="J49" s="802">
        <v>600</v>
      </c>
      <c r="K49" s="776">
        <v>0</v>
      </c>
      <c r="L49" s="776"/>
    </row>
    <row r="50" spans="1:12" ht="15.75" customHeight="1">
      <c r="A50" s="801" t="s">
        <v>386</v>
      </c>
      <c r="B50" s="198" t="s">
        <v>980</v>
      </c>
      <c r="C50" s="796">
        <v>2</v>
      </c>
      <c r="D50" s="272">
        <v>1</v>
      </c>
      <c r="E50" s="272">
        <v>5</v>
      </c>
      <c r="F50" s="273">
        <v>1</v>
      </c>
      <c r="G50" s="272">
        <v>150</v>
      </c>
      <c r="H50" s="775">
        <f t="shared" si="19"/>
        <v>300</v>
      </c>
      <c r="I50" s="273">
        <f t="shared" si="20"/>
        <v>165</v>
      </c>
      <c r="J50" s="802">
        <v>600</v>
      </c>
      <c r="K50" s="776">
        <v>0</v>
      </c>
      <c r="L50" s="776"/>
    </row>
    <row r="51" spans="1:12" ht="15.75" customHeight="1">
      <c r="A51" s="801" t="s">
        <v>387</v>
      </c>
      <c r="B51" s="512" t="s">
        <v>981</v>
      </c>
      <c r="C51" s="796">
        <v>2</v>
      </c>
      <c r="D51" s="272">
        <v>1</v>
      </c>
      <c r="E51" s="272">
        <v>5</v>
      </c>
      <c r="F51" s="273">
        <v>1</v>
      </c>
      <c r="G51" s="272">
        <v>150</v>
      </c>
      <c r="H51" s="775">
        <f t="shared" si="19"/>
        <v>300</v>
      </c>
      <c r="I51" s="273">
        <f t="shared" si="20"/>
        <v>165</v>
      </c>
      <c r="J51" s="776">
        <f t="shared" ref="J51:J52" si="21">I51</f>
        <v>165</v>
      </c>
      <c r="K51" s="776">
        <v>0</v>
      </c>
      <c r="L51" s="776">
        <v>0</v>
      </c>
    </row>
    <row r="52" spans="1:12" ht="15.75" customHeight="1">
      <c r="A52" s="801" t="s">
        <v>390</v>
      </c>
      <c r="B52" s="512" t="s">
        <v>982</v>
      </c>
      <c r="C52" s="796">
        <v>2</v>
      </c>
      <c r="D52" s="272">
        <v>1</v>
      </c>
      <c r="E52" s="272">
        <v>5</v>
      </c>
      <c r="F52" s="273">
        <v>1</v>
      </c>
      <c r="G52" s="272">
        <v>150</v>
      </c>
      <c r="H52" s="775">
        <f t="shared" si="19"/>
        <v>300</v>
      </c>
      <c r="I52" s="273">
        <f t="shared" si="20"/>
        <v>165</v>
      </c>
      <c r="J52" s="776">
        <f t="shared" si="21"/>
        <v>165</v>
      </c>
      <c r="K52" s="776">
        <v>0</v>
      </c>
      <c r="L52" s="776">
        <v>0</v>
      </c>
    </row>
    <row r="53" spans="1:12" ht="15.75" customHeight="1">
      <c r="A53" s="788">
        <v>1.2</v>
      </c>
      <c r="B53" s="789" t="s">
        <v>994</v>
      </c>
      <c r="C53" s="790">
        <f>SUM(C54:C58)</f>
        <v>11</v>
      </c>
      <c r="D53" s="791"/>
      <c r="E53" s="792">
        <f>SUM(E54:E58)</f>
        <v>25</v>
      </c>
      <c r="F53" s="793"/>
      <c r="G53" s="792">
        <v>750</v>
      </c>
      <c r="H53" s="794">
        <f t="shared" ref="H53:K53" si="22">SUM(H54:H58)</f>
        <v>1500</v>
      </c>
      <c r="I53" s="794">
        <f t="shared" si="22"/>
        <v>907.5</v>
      </c>
      <c r="J53" s="794">
        <f t="shared" si="22"/>
        <v>907.5</v>
      </c>
      <c r="K53" s="794">
        <f t="shared" si="22"/>
        <v>0</v>
      </c>
      <c r="L53" s="794"/>
    </row>
    <row r="54" spans="1:12" ht="15.75" customHeight="1">
      <c r="A54" s="801" t="s">
        <v>384</v>
      </c>
      <c r="B54" s="773" t="s">
        <v>978</v>
      </c>
      <c r="C54" s="796">
        <v>2</v>
      </c>
      <c r="D54" s="272">
        <v>1</v>
      </c>
      <c r="E54" s="272">
        <v>5</v>
      </c>
      <c r="F54" s="273">
        <v>1</v>
      </c>
      <c r="G54" s="272">
        <v>150</v>
      </c>
      <c r="H54" s="775">
        <f>C54*D54*G54</f>
        <v>300</v>
      </c>
      <c r="I54" s="273">
        <f t="shared" ref="I54:I58" si="23">C54*E54*F54*16.5</f>
        <v>165</v>
      </c>
      <c r="J54" s="776">
        <f>I54</f>
        <v>165</v>
      </c>
      <c r="K54" s="776">
        <v>0</v>
      </c>
      <c r="L54" s="776">
        <v>0</v>
      </c>
    </row>
    <row r="55" spans="1:12" ht="15.75" customHeight="1">
      <c r="A55" s="801" t="s">
        <v>385</v>
      </c>
      <c r="B55" s="773" t="s">
        <v>979</v>
      </c>
      <c r="C55" s="796">
        <v>3</v>
      </c>
      <c r="D55" s="272">
        <v>1</v>
      </c>
      <c r="E55" s="272">
        <v>5</v>
      </c>
      <c r="F55" s="273">
        <v>1</v>
      </c>
      <c r="G55" s="272">
        <v>150</v>
      </c>
      <c r="H55" s="775">
        <v>300</v>
      </c>
      <c r="I55" s="273">
        <f t="shared" si="23"/>
        <v>247.5</v>
      </c>
      <c r="J55" s="803">
        <v>247.5</v>
      </c>
      <c r="K55" s="776">
        <v>0</v>
      </c>
      <c r="L55" s="776"/>
    </row>
    <row r="56" spans="1:12" ht="15.75" customHeight="1">
      <c r="A56" s="801" t="s">
        <v>388</v>
      </c>
      <c r="B56" s="198" t="s">
        <v>980</v>
      </c>
      <c r="C56" s="796">
        <v>2</v>
      </c>
      <c r="D56" s="272">
        <v>1</v>
      </c>
      <c r="E56" s="272">
        <v>5</v>
      </c>
      <c r="F56" s="273">
        <v>1</v>
      </c>
      <c r="G56" s="272">
        <v>150</v>
      </c>
      <c r="H56" s="775">
        <f t="shared" ref="H56:H58" si="24">C56*D56*G56</f>
        <v>300</v>
      </c>
      <c r="I56" s="273">
        <f t="shared" si="23"/>
        <v>165</v>
      </c>
      <c r="J56" s="776">
        <f t="shared" ref="J56:J58" si="25">I56</f>
        <v>165</v>
      </c>
      <c r="K56" s="776">
        <v>0</v>
      </c>
      <c r="L56" s="776">
        <v>0</v>
      </c>
    </row>
    <row r="57" spans="1:12" ht="15.75" customHeight="1">
      <c r="A57" s="801" t="s">
        <v>389</v>
      </c>
      <c r="B57" s="773" t="s">
        <v>981</v>
      </c>
      <c r="C57" s="796">
        <v>2</v>
      </c>
      <c r="D57" s="272">
        <v>1</v>
      </c>
      <c r="E57" s="272">
        <v>5</v>
      </c>
      <c r="F57" s="273">
        <v>1</v>
      </c>
      <c r="G57" s="272">
        <v>150</v>
      </c>
      <c r="H57" s="775">
        <f t="shared" si="24"/>
        <v>300</v>
      </c>
      <c r="I57" s="273">
        <f t="shared" si="23"/>
        <v>165</v>
      </c>
      <c r="J57" s="776">
        <f t="shared" si="25"/>
        <v>165</v>
      </c>
      <c r="K57" s="776">
        <v>0</v>
      </c>
      <c r="L57" s="776">
        <v>0</v>
      </c>
    </row>
    <row r="58" spans="1:12" ht="15.75" customHeight="1">
      <c r="A58" s="801" t="s">
        <v>390</v>
      </c>
      <c r="B58" s="773" t="s">
        <v>982</v>
      </c>
      <c r="C58" s="796">
        <v>2</v>
      </c>
      <c r="D58" s="272">
        <v>1</v>
      </c>
      <c r="E58" s="272">
        <v>5</v>
      </c>
      <c r="F58" s="273">
        <v>1</v>
      </c>
      <c r="G58" s="272">
        <v>150</v>
      </c>
      <c r="H58" s="775">
        <f t="shared" si="24"/>
        <v>300</v>
      </c>
      <c r="I58" s="273">
        <f t="shared" si="23"/>
        <v>165</v>
      </c>
      <c r="J58" s="776">
        <f t="shared" si="25"/>
        <v>165</v>
      </c>
      <c r="K58" s="776">
        <v>0</v>
      </c>
      <c r="L58" s="776">
        <v>0</v>
      </c>
    </row>
    <row r="59" spans="1:12" ht="15.75" customHeight="1">
      <c r="A59" s="258">
        <v>2</v>
      </c>
      <c r="B59" s="259" t="s">
        <v>410</v>
      </c>
      <c r="C59" s="768">
        <f>C60+C66</f>
        <v>22</v>
      </c>
      <c r="D59" s="263"/>
      <c r="E59" s="263">
        <f>E60+E66</f>
        <v>20</v>
      </c>
      <c r="F59" s="260"/>
      <c r="G59" s="263">
        <f t="shared" ref="G59:L59" si="26">G60+G66</f>
        <v>400</v>
      </c>
      <c r="H59" s="260">
        <f t="shared" si="26"/>
        <v>880</v>
      </c>
      <c r="I59" s="260">
        <f t="shared" si="26"/>
        <v>726</v>
      </c>
      <c r="J59" s="260">
        <f t="shared" si="26"/>
        <v>726</v>
      </c>
      <c r="K59" s="260">
        <f t="shared" si="26"/>
        <v>0</v>
      </c>
      <c r="L59" s="260">
        <f t="shared" si="26"/>
        <v>0</v>
      </c>
    </row>
    <row r="60" spans="1:12" ht="15.75" customHeight="1">
      <c r="A60" s="797" t="s">
        <v>411</v>
      </c>
      <c r="B60" s="607" t="s">
        <v>976</v>
      </c>
      <c r="C60" s="798">
        <f>SUM(C61:C65)</f>
        <v>11</v>
      </c>
      <c r="D60" s="799"/>
      <c r="E60" s="799">
        <f>SUM(E61:E65)</f>
        <v>10</v>
      </c>
      <c r="F60" s="800"/>
      <c r="G60" s="799">
        <v>200</v>
      </c>
      <c r="H60" s="800">
        <f t="shared" ref="H60:L60" si="27">SUM(H61:H65)</f>
        <v>440</v>
      </c>
      <c r="I60" s="800">
        <f t="shared" si="27"/>
        <v>363</v>
      </c>
      <c r="J60" s="800">
        <f t="shared" si="27"/>
        <v>363</v>
      </c>
      <c r="K60" s="800">
        <f t="shared" si="27"/>
        <v>0</v>
      </c>
      <c r="L60" s="800">
        <f t="shared" si="27"/>
        <v>0</v>
      </c>
    </row>
    <row r="61" spans="1:12" ht="15.75" customHeight="1">
      <c r="A61" s="801" t="s">
        <v>382</v>
      </c>
      <c r="B61" s="773" t="s">
        <v>978</v>
      </c>
      <c r="C61" s="796">
        <v>2</v>
      </c>
      <c r="D61" s="272">
        <v>1</v>
      </c>
      <c r="E61" s="272">
        <v>2</v>
      </c>
      <c r="F61" s="273">
        <v>1</v>
      </c>
      <c r="G61" s="272">
        <v>40</v>
      </c>
      <c r="H61" s="775">
        <f t="shared" ref="H61:H65" si="28">C61*D61*G61</f>
        <v>80</v>
      </c>
      <c r="I61" s="273">
        <f t="shared" ref="I61:I65" si="29">C61*E61*F61*16.5</f>
        <v>66</v>
      </c>
      <c r="J61" s="776">
        <f t="shared" ref="J61:J65" si="30">I61</f>
        <v>66</v>
      </c>
      <c r="K61" s="776">
        <v>0</v>
      </c>
      <c r="L61" s="776">
        <v>0</v>
      </c>
    </row>
    <row r="62" spans="1:12" ht="15.75" customHeight="1">
      <c r="A62" s="801" t="s">
        <v>384</v>
      </c>
      <c r="B62" s="773" t="s">
        <v>979</v>
      </c>
      <c r="C62" s="796">
        <v>3</v>
      </c>
      <c r="D62" s="272">
        <v>1</v>
      </c>
      <c r="E62" s="272">
        <v>2</v>
      </c>
      <c r="F62" s="273">
        <v>1</v>
      </c>
      <c r="G62" s="272">
        <v>40</v>
      </c>
      <c r="H62" s="775">
        <f t="shared" si="28"/>
        <v>120</v>
      </c>
      <c r="I62" s="273">
        <f t="shared" si="29"/>
        <v>99</v>
      </c>
      <c r="J62" s="776">
        <f t="shared" si="30"/>
        <v>99</v>
      </c>
      <c r="K62" s="776">
        <v>0</v>
      </c>
      <c r="L62" s="776">
        <v>0</v>
      </c>
    </row>
    <row r="63" spans="1:12" ht="15.75" customHeight="1">
      <c r="A63" s="801" t="s">
        <v>385</v>
      </c>
      <c r="B63" s="198" t="s">
        <v>980</v>
      </c>
      <c r="C63" s="796">
        <v>2</v>
      </c>
      <c r="D63" s="272">
        <v>1</v>
      </c>
      <c r="E63" s="272">
        <v>2</v>
      </c>
      <c r="F63" s="273">
        <v>1</v>
      </c>
      <c r="G63" s="272">
        <v>40</v>
      </c>
      <c r="H63" s="775">
        <f t="shared" si="28"/>
        <v>80</v>
      </c>
      <c r="I63" s="273">
        <f t="shared" si="29"/>
        <v>66</v>
      </c>
      <c r="J63" s="776">
        <f t="shared" si="30"/>
        <v>66</v>
      </c>
      <c r="K63" s="776">
        <v>0</v>
      </c>
      <c r="L63" s="776">
        <v>0</v>
      </c>
    </row>
    <row r="64" spans="1:12" ht="15.75" customHeight="1">
      <c r="A64" s="801" t="s">
        <v>386</v>
      </c>
      <c r="B64" s="773" t="s">
        <v>981</v>
      </c>
      <c r="C64" s="796">
        <v>2</v>
      </c>
      <c r="D64" s="272">
        <v>1</v>
      </c>
      <c r="E64" s="272">
        <v>2</v>
      </c>
      <c r="F64" s="273">
        <v>1</v>
      </c>
      <c r="G64" s="272">
        <v>40</v>
      </c>
      <c r="H64" s="775">
        <f t="shared" si="28"/>
        <v>80</v>
      </c>
      <c r="I64" s="273">
        <f t="shared" si="29"/>
        <v>66</v>
      </c>
      <c r="J64" s="776">
        <f t="shared" si="30"/>
        <v>66</v>
      </c>
      <c r="K64" s="776">
        <v>0</v>
      </c>
      <c r="L64" s="776">
        <v>0</v>
      </c>
    </row>
    <row r="65" spans="1:12" ht="15.75" customHeight="1">
      <c r="A65" s="801" t="s">
        <v>387</v>
      </c>
      <c r="B65" s="773" t="s">
        <v>982</v>
      </c>
      <c r="C65" s="796">
        <v>2</v>
      </c>
      <c r="D65" s="272">
        <v>1</v>
      </c>
      <c r="E65" s="272">
        <v>2</v>
      </c>
      <c r="F65" s="273">
        <v>1</v>
      </c>
      <c r="G65" s="272">
        <v>40</v>
      </c>
      <c r="H65" s="775">
        <f t="shared" si="28"/>
        <v>80</v>
      </c>
      <c r="I65" s="273">
        <f t="shared" si="29"/>
        <v>66</v>
      </c>
      <c r="J65" s="776">
        <f t="shared" si="30"/>
        <v>66</v>
      </c>
      <c r="K65" s="776">
        <v>0</v>
      </c>
      <c r="L65" s="776">
        <v>0</v>
      </c>
    </row>
    <row r="66" spans="1:12" ht="15.75" customHeight="1">
      <c r="A66" s="804" t="s">
        <v>411</v>
      </c>
      <c r="B66" s="789" t="s">
        <v>995</v>
      </c>
      <c r="C66" s="790">
        <f>SUM(C67:C71)</f>
        <v>11</v>
      </c>
      <c r="D66" s="791"/>
      <c r="E66" s="792">
        <f>SUM(E67:E71)</f>
        <v>10</v>
      </c>
      <c r="F66" s="793"/>
      <c r="G66" s="792">
        <v>200</v>
      </c>
      <c r="H66" s="794">
        <f t="shared" ref="H66:L66" si="31">SUM(H67:H71)</f>
        <v>440</v>
      </c>
      <c r="I66" s="794">
        <f t="shared" si="31"/>
        <v>363</v>
      </c>
      <c r="J66" s="794">
        <f t="shared" si="31"/>
        <v>363</v>
      </c>
      <c r="K66" s="794">
        <f t="shared" si="31"/>
        <v>0</v>
      </c>
      <c r="L66" s="794">
        <f t="shared" si="31"/>
        <v>0</v>
      </c>
    </row>
    <row r="67" spans="1:12" ht="15.75" customHeight="1">
      <c r="A67" s="801" t="s">
        <v>388</v>
      </c>
      <c r="B67" s="773" t="s">
        <v>978</v>
      </c>
      <c r="C67" s="796">
        <v>2</v>
      </c>
      <c r="D67" s="272">
        <v>1</v>
      </c>
      <c r="E67" s="272">
        <v>2</v>
      </c>
      <c r="F67" s="273">
        <v>1</v>
      </c>
      <c r="G67" s="272">
        <v>40</v>
      </c>
      <c r="H67" s="775">
        <f t="shared" ref="H67:H71" si="32">C67*D67*G67</f>
        <v>80</v>
      </c>
      <c r="I67" s="273">
        <f t="shared" ref="I67:I71" si="33">C67*E67*F67*16.5</f>
        <v>66</v>
      </c>
      <c r="J67" s="776">
        <f t="shared" ref="J67:J71" si="34">I67</f>
        <v>66</v>
      </c>
      <c r="K67" s="776">
        <v>0</v>
      </c>
      <c r="L67" s="776">
        <v>0</v>
      </c>
    </row>
    <row r="68" spans="1:12" ht="15.75" customHeight="1">
      <c r="A68" s="801" t="s">
        <v>389</v>
      </c>
      <c r="B68" s="773" t="s">
        <v>979</v>
      </c>
      <c r="C68" s="796">
        <v>3</v>
      </c>
      <c r="D68" s="272">
        <v>1</v>
      </c>
      <c r="E68" s="272">
        <v>2</v>
      </c>
      <c r="F68" s="273">
        <v>1</v>
      </c>
      <c r="G68" s="272">
        <v>40</v>
      </c>
      <c r="H68" s="775">
        <f t="shared" si="32"/>
        <v>120</v>
      </c>
      <c r="I68" s="273">
        <f t="shared" si="33"/>
        <v>99</v>
      </c>
      <c r="J68" s="776">
        <f t="shared" si="34"/>
        <v>99</v>
      </c>
      <c r="K68" s="776">
        <v>0</v>
      </c>
      <c r="L68" s="776">
        <v>0</v>
      </c>
    </row>
    <row r="69" spans="1:12" ht="15.75" customHeight="1">
      <c r="A69" s="801" t="s">
        <v>390</v>
      </c>
      <c r="B69" s="198" t="s">
        <v>980</v>
      </c>
      <c r="C69" s="796">
        <v>2</v>
      </c>
      <c r="D69" s="272">
        <v>1</v>
      </c>
      <c r="E69" s="272">
        <v>2</v>
      </c>
      <c r="F69" s="273">
        <v>1</v>
      </c>
      <c r="G69" s="272">
        <v>40</v>
      </c>
      <c r="H69" s="775">
        <f t="shared" si="32"/>
        <v>80</v>
      </c>
      <c r="I69" s="273">
        <f t="shared" si="33"/>
        <v>66</v>
      </c>
      <c r="J69" s="776">
        <f t="shared" si="34"/>
        <v>66</v>
      </c>
      <c r="K69" s="776">
        <v>0</v>
      </c>
      <c r="L69" s="776">
        <v>0</v>
      </c>
    </row>
    <row r="70" spans="1:12" ht="15.75" customHeight="1">
      <c r="A70" s="801" t="s">
        <v>391</v>
      </c>
      <c r="B70" s="773" t="s">
        <v>981</v>
      </c>
      <c r="C70" s="796">
        <v>2</v>
      </c>
      <c r="D70" s="272">
        <v>1</v>
      </c>
      <c r="E70" s="272">
        <v>2</v>
      </c>
      <c r="F70" s="273">
        <v>1</v>
      </c>
      <c r="G70" s="272">
        <v>40</v>
      </c>
      <c r="H70" s="775">
        <f t="shared" si="32"/>
        <v>80</v>
      </c>
      <c r="I70" s="273">
        <f t="shared" si="33"/>
        <v>66</v>
      </c>
      <c r="J70" s="776">
        <f t="shared" si="34"/>
        <v>66</v>
      </c>
      <c r="K70" s="776">
        <v>0</v>
      </c>
      <c r="L70" s="776">
        <v>0</v>
      </c>
    </row>
    <row r="71" spans="1:12" ht="15.75" customHeight="1">
      <c r="A71" s="801" t="s">
        <v>392</v>
      </c>
      <c r="B71" s="773" t="s">
        <v>982</v>
      </c>
      <c r="C71" s="796">
        <v>2</v>
      </c>
      <c r="D71" s="272">
        <v>1</v>
      </c>
      <c r="E71" s="272">
        <v>2</v>
      </c>
      <c r="F71" s="273">
        <v>1</v>
      </c>
      <c r="G71" s="272">
        <v>40</v>
      </c>
      <c r="H71" s="775">
        <f t="shared" si="32"/>
        <v>80</v>
      </c>
      <c r="I71" s="273">
        <f t="shared" si="33"/>
        <v>66</v>
      </c>
      <c r="J71" s="776">
        <f t="shared" si="34"/>
        <v>66</v>
      </c>
      <c r="K71" s="776">
        <v>0</v>
      </c>
      <c r="L71" s="776">
        <v>0</v>
      </c>
    </row>
    <row r="72" spans="1:12" ht="15.75" customHeight="1"/>
    <row r="73" spans="1:12" ht="15.75" customHeight="1"/>
    <row r="74" spans="1:12" ht="15.75" customHeight="1"/>
    <row r="75" spans="1:12" ht="15.75" customHeight="1"/>
    <row r="76" spans="1:12" ht="15.75" customHeight="1"/>
    <row r="77" spans="1:12" ht="15.75" customHeight="1"/>
    <row r="78" spans="1:12" ht="15.75" customHeight="1"/>
    <row r="79" spans="1:12" ht="15.75" customHeight="1"/>
    <row r="80" spans="1:12"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7">
    <mergeCell ref="A4:L4"/>
    <mergeCell ref="A5:L5"/>
    <mergeCell ref="H7:H8"/>
    <mergeCell ref="I7:I8"/>
    <mergeCell ref="J7:L7"/>
    <mergeCell ref="A7:A8"/>
    <mergeCell ref="B7:B8"/>
    <mergeCell ref="C7:C8"/>
    <mergeCell ref="D7:D8"/>
    <mergeCell ref="E7:E8"/>
    <mergeCell ref="F7:F8"/>
    <mergeCell ref="G7:G8"/>
    <mergeCell ref="A1:C1"/>
    <mergeCell ref="J1:L1"/>
    <mergeCell ref="A2:C2"/>
    <mergeCell ref="J2:L2"/>
    <mergeCell ref="A3:L3"/>
  </mergeCells>
  <pageMargins left="0.7" right="0.7" top="0.75" bottom="0.75" header="0" footer="0"/>
  <pageSetup orientation="landscape"/>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Z1000"/>
  <sheetViews>
    <sheetView topLeftCell="A16" workbookViewId="0">
      <selection sqref="A1:C1"/>
    </sheetView>
  </sheetViews>
  <sheetFormatPr defaultColWidth="14.42578125" defaultRowHeight="15" customHeight="1"/>
  <cols>
    <col min="1" max="1" width="4.7109375" customWidth="1"/>
    <col min="2" max="2" width="34.28515625" customWidth="1"/>
    <col min="3" max="12" width="8.140625" customWidth="1"/>
    <col min="13" max="13" width="31.140625" customWidth="1"/>
    <col min="14" max="26" width="9" customWidth="1"/>
  </cols>
  <sheetData>
    <row r="1" spans="1:26">
      <c r="A1" s="1536" t="s">
        <v>53</v>
      </c>
      <c r="B1" s="1517"/>
      <c r="C1" s="1517"/>
      <c r="D1" s="29"/>
      <c r="E1" s="29"/>
      <c r="F1" s="30"/>
      <c r="G1" s="30"/>
      <c r="H1" s="30"/>
      <c r="I1" s="30"/>
      <c r="J1" s="30"/>
      <c r="K1" s="1537" t="s">
        <v>54</v>
      </c>
      <c r="L1" s="1517"/>
      <c r="M1" s="31"/>
      <c r="N1" s="31"/>
      <c r="O1" s="31"/>
      <c r="P1" s="31"/>
      <c r="Q1" s="31"/>
      <c r="R1" s="31"/>
      <c r="S1" s="31"/>
      <c r="T1" s="31"/>
      <c r="U1" s="31"/>
      <c r="V1" s="31"/>
      <c r="W1" s="31"/>
      <c r="X1" s="31"/>
      <c r="Y1" s="31"/>
      <c r="Z1" s="31"/>
    </row>
    <row r="2" spans="1:26">
      <c r="A2" s="1538" t="s">
        <v>55</v>
      </c>
      <c r="B2" s="1517"/>
      <c r="C2" s="1517"/>
      <c r="D2" s="29"/>
      <c r="E2" s="29"/>
      <c r="F2" s="30"/>
      <c r="G2" s="30"/>
      <c r="H2" s="30"/>
      <c r="I2" s="30"/>
      <c r="J2" s="30"/>
      <c r="K2" s="33"/>
      <c r="L2" s="34"/>
      <c r="M2" s="31"/>
      <c r="N2" s="31"/>
      <c r="O2" s="31"/>
      <c r="P2" s="31"/>
      <c r="Q2" s="31"/>
      <c r="R2" s="31"/>
      <c r="S2" s="31"/>
      <c r="T2" s="31"/>
      <c r="U2" s="31"/>
      <c r="V2" s="31"/>
      <c r="W2" s="31"/>
      <c r="X2" s="31"/>
      <c r="Y2" s="31"/>
      <c r="Z2" s="31"/>
    </row>
    <row r="3" spans="1:26" ht="26.25" customHeight="1">
      <c r="A3" s="1518" t="s">
        <v>56</v>
      </c>
      <c r="B3" s="1517"/>
      <c r="C3" s="1517"/>
      <c r="D3" s="1517"/>
      <c r="E3" s="1517"/>
      <c r="F3" s="1517"/>
      <c r="G3" s="1517"/>
      <c r="H3" s="1517"/>
      <c r="I3" s="1517"/>
      <c r="J3" s="1517"/>
      <c r="K3" s="1517"/>
      <c r="L3" s="1517"/>
      <c r="M3" s="31"/>
      <c r="N3" s="31"/>
      <c r="O3" s="31"/>
      <c r="P3" s="31"/>
      <c r="Q3" s="31"/>
      <c r="R3" s="31"/>
      <c r="S3" s="31"/>
      <c r="T3" s="31"/>
      <c r="U3" s="31"/>
      <c r="V3" s="31"/>
      <c r="W3" s="31"/>
      <c r="X3" s="31"/>
      <c r="Y3" s="31"/>
      <c r="Z3" s="31"/>
    </row>
    <row r="4" spans="1:26" ht="26.25" customHeight="1">
      <c r="A4" s="1539" t="s">
        <v>57</v>
      </c>
      <c r="B4" s="1517"/>
      <c r="C4" s="1517"/>
      <c r="D4" s="1517"/>
      <c r="E4" s="1517"/>
      <c r="F4" s="1517"/>
      <c r="G4" s="1517"/>
      <c r="H4" s="1517"/>
      <c r="I4" s="1517"/>
      <c r="J4" s="1517"/>
      <c r="K4" s="1517"/>
      <c r="L4" s="1517"/>
      <c r="M4" s="31"/>
      <c r="N4" s="31"/>
      <c r="O4" s="31"/>
      <c r="P4" s="31"/>
      <c r="Q4" s="31"/>
      <c r="R4" s="31"/>
      <c r="S4" s="31"/>
      <c r="T4" s="31"/>
      <c r="U4" s="31"/>
      <c r="V4" s="31"/>
      <c r="W4" s="31"/>
      <c r="X4" s="31"/>
      <c r="Y4" s="31"/>
      <c r="Z4" s="31"/>
    </row>
    <row r="5" spans="1:26">
      <c r="A5" s="35"/>
      <c r="B5" s="35"/>
      <c r="C5" s="35"/>
      <c r="D5" s="35"/>
      <c r="E5" s="35"/>
      <c r="F5" s="36"/>
      <c r="G5" s="36"/>
      <c r="H5" s="36"/>
      <c r="I5" s="36"/>
      <c r="J5" s="36"/>
      <c r="K5" s="36"/>
      <c r="L5" s="37" t="s">
        <v>58</v>
      </c>
      <c r="M5" s="31"/>
      <c r="N5" s="31"/>
      <c r="O5" s="31"/>
      <c r="P5" s="31"/>
      <c r="Q5" s="31"/>
      <c r="R5" s="31"/>
      <c r="S5" s="31"/>
      <c r="T5" s="31"/>
      <c r="U5" s="31"/>
      <c r="V5" s="31"/>
      <c r="W5" s="31"/>
      <c r="X5" s="31"/>
      <c r="Y5" s="31"/>
      <c r="Z5" s="31"/>
    </row>
    <row r="6" spans="1:26" ht="35.25" customHeight="1">
      <c r="A6" s="38" t="s">
        <v>6</v>
      </c>
      <c r="B6" s="39" t="s">
        <v>59</v>
      </c>
      <c r="C6" s="39" t="s">
        <v>60</v>
      </c>
      <c r="D6" s="39" t="s">
        <v>61</v>
      </c>
      <c r="E6" s="39" t="s">
        <v>62</v>
      </c>
      <c r="F6" s="40" t="s">
        <v>63</v>
      </c>
      <c r="G6" s="40" t="s">
        <v>64</v>
      </c>
      <c r="H6" s="40" t="s">
        <v>65</v>
      </c>
      <c r="I6" s="40" t="s">
        <v>66</v>
      </c>
      <c r="J6" s="40" t="s">
        <v>67</v>
      </c>
      <c r="K6" s="40" t="s">
        <v>68</v>
      </c>
      <c r="L6" s="41" t="s">
        <v>69</v>
      </c>
      <c r="M6" s="31"/>
      <c r="N6" s="31"/>
      <c r="O6" s="31"/>
      <c r="P6" s="31"/>
      <c r="Q6" s="31"/>
      <c r="R6" s="31"/>
      <c r="S6" s="31"/>
      <c r="T6" s="31"/>
      <c r="U6" s="31"/>
      <c r="V6" s="31"/>
      <c r="W6" s="31"/>
      <c r="X6" s="31"/>
      <c r="Y6" s="31"/>
      <c r="Z6" s="31"/>
    </row>
    <row r="7" spans="1:26" ht="25.5" customHeight="1">
      <c r="A7" s="42" t="s">
        <v>19</v>
      </c>
      <c r="B7" s="43" t="s">
        <v>70</v>
      </c>
      <c r="C7" s="44"/>
      <c r="D7" s="45"/>
      <c r="E7" s="45"/>
      <c r="F7" s="46"/>
      <c r="G7" s="46"/>
      <c r="H7" s="46"/>
      <c r="I7" s="46"/>
      <c r="J7" s="46"/>
      <c r="K7" s="46"/>
      <c r="L7" s="47"/>
      <c r="M7" s="31"/>
      <c r="N7" s="31"/>
      <c r="O7" s="31"/>
      <c r="P7" s="31"/>
      <c r="Q7" s="31"/>
      <c r="R7" s="31"/>
      <c r="S7" s="31"/>
      <c r="T7" s="31"/>
      <c r="U7" s="31"/>
      <c r="V7" s="31"/>
      <c r="W7" s="31"/>
      <c r="X7" s="31"/>
      <c r="Y7" s="31"/>
      <c r="Z7" s="31"/>
    </row>
    <row r="8" spans="1:26" ht="28.5" customHeight="1">
      <c r="A8" s="48" t="s">
        <v>71</v>
      </c>
      <c r="B8" s="49" t="s">
        <v>72</v>
      </c>
      <c r="C8" s="50"/>
      <c r="D8" s="51"/>
      <c r="E8" s="51"/>
      <c r="F8" s="52"/>
      <c r="G8" s="52"/>
      <c r="H8" s="52"/>
      <c r="I8" s="52"/>
      <c r="J8" s="52"/>
      <c r="K8" s="52"/>
      <c r="L8" s="53"/>
      <c r="M8" s="31"/>
      <c r="N8" s="31"/>
      <c r="O8" s="31"/>
      <c r="P8" s="31"/>
      <c r="Q8" s="31"/>
      <c r="R8" s="31"/>
      <c r="S8" s="31"/>
      <c r="T8" s="31"/>
      <c r="U8" s="31"/>
      <c r="V8" s="31"/>
      <c r="W8" s="31"/>
      <c r="X8" s="31"/>
      <c r="Y8" s="31"/>
      <c r="Z8" s="31"/>
    </row>
    <row r="9" spans="1:26" ht="94.5" customHeight="1">
      <c r="A9" s="54" t="s">
        <v>73</v>
      </c>
      <c r="B9" s="55" t="s">
        <v>74</v>
      </c>
      <c r="C9" s="56" t="s">
        <v>75</v>
      </c>
      <c r="D9" s="51">
        <v>0</v>
      </c>
      <c r="E9" s="51">
        <v>0</v>
      </c>
      <c r="F9" s="52">
        <f>SUM(F10:F13)</f>
        <v>0</v>
      </c>
      <c r="G9" s="52">
        <v>0</v>
      </c>
      <c r="H9" s="52">
        <v>0</v>
      </c>
      <c r="I9" s="52">
        <v>0</v>
      </c>
      <c r="J9" s="52">
        <f>SUM(J10:J13)</f>
        <v>0</v>
      </c>
      <c r="K9" s="52">
        <f>F9+J9</f>
        <v>0</v>
      </c>
      <c r="L9" s="57"/>
      <c r="M9" s="31"/>
      <c r="N9" s="31"/>
      <c r="O9" s="31"/>
      <c r="P9" s="31"/>
      <c r="Q9" s="31"/>
      <c r="R9" s="31"/>
      <c r="S9" s="31"/>
      <c r="T9" s="31"/>
      <c r="U9" s="31"/>
      <c r="V9" s="31"/>
      <c r="W9" s="31"/>
      <c r="X9" s="31"/>
      <c r="Y9" s="31"/>
      <c r="Z9" s="31"/>
    </row>
    <row r="10" spans="1:26" ht="25.5">
      <c r="A10" s="58" t="s">
        <v>76</v>
      </c>
      <c r="B10" s="59" t="s">
        <v>77</v>
      </c>
      <c r="C10" s="56" t="s">
        <v>75</v>
      </c>
      <c r="D10" s="60"/>
      <c r="E10" s="60"/>
      <c r="F10" s="61"/>
      <c r="G10" s="61"/>
      <c r="H10" s="61"/>
      <c r="I10" s="61"/>
      <c r="J10" s="61"/>
      <c r="K10" s="61"/>
      <c r="L10" s="62"/>
      <c r="M10" s="63"/>
      <c r="N10" s="63"/>
      <c r="O10" s="63"/>
      <c r="P10" s="63"/>
      <c r="Q10" s="63"/>
      <c r="R10" s="63"/>
      <c r="S10" s="63"/>
      <c r="T10" s="63"/>
      <c r="U10" s="63"/>
      <c r="V10" s="63"/>
      <c r="W10" s="63"/>
      <c r="X10" s="63"/>
      <c r="Y10" s="63"/>
      <c r="Z10" s="63"/>
    </row>
    <row r="11" spans="1:26" ht="36" customHeight="1">
      <c r="A11" s="64" t="s">
        <v>78</v>
      </c>
      <c r="B11" s="59" t="s">
        <v>79</v>
      </c>
      <c r="C11" s="56" t="s">
        <v>75</v>
      </c>
      <c r="D11" s="65"/>
      <c r="E11" s="65"/>
      <c r="F11" s="66"/>
      <c r="G11" s="66"/>
      <c r="H11" s="66"/>
      <c r="I11" s="66"/>
      <c r="J11" s="66"/>
      <c r="K11" s="66"/>
      <c r="L11" s="57"/>
      <c r="M11" s="31"/>
      <c r="N11" s="31"/>
      <c r="O11" s="31"/>
      <c r="P11" s="31"/>
      <c r="Q11" s="31"/>
      <c r="R11" s="31"/>
      <c r="S11" s="31"/>
      <c r="T11" s="31"/>
      <c r="U11" s="31"/>
      <c r="V11" s="31"/>
      <c r="W11" s="31"/>
      <c r="X11" s="31"/>
      <c r="Y11" s="31"/>
      <c r="Z11" s="31"/>
    </row>
    <row r="12" spans="1:26" ht="25.5">
      <c r="A12" s="64" t="s">
        <v>80</v>
      </c>
      <c r="B12" s="59" t="s">
        <v>81</v>
      </c>
      <c r="C12" s="56" t="s">
        <v>75</v>
      </c>
      <c r="D12" s="65"/>
      <c r="E12" s="65"/>
      <c r="F12" s="66"/>
      <c r="G12" s="66"/>
      <c r="H12" s="66"/>
      <c r="I12" s="66"/>
      <c r="J12" s="66"/>
      <c r="K12" s="66"/>
      <c r="L12" s="57"/>
      <c r="M12" s="31"/>
      <c r="N12" s="31"/>
      <c r="O12" s="31"/>
      <c r="P12" s="31"/>
      <c r="Q12" s="31"/>
      <c r="R12" s="31"/>
      <c r="S12" s="31"/>
      <c r="T12" s="31"/>
      <c r="U12" s="31"/>
      <c r="V12" s="31"/>
      <c r="W12" s="31"/>
      <c r="X12" s="31"/>
      <c r="Y12" s="31"/>
      <c r="Z12" s="31"/>
    </row>
    <row r="13" spans="1:26" ht="25.5">
      <c r="A13" s="64" t="s">
        <v>82</v>
      </c>
      <c r="B13" s="59" t="s">
        <v>83</v>
      </c>
      <c r="C13" s="56" t="s">
        <v>75</v>
      </c>
      <c r="D13" s="65"/>
      <c r="E13" s="65"/>
      <c r="F13" s="66"/>
      <c r="G13" s="66"/>
      <c r="H13" s="66"/>
      <c r="I13" s="66"/>
      <c r="J13" s="66"/>
      <c r="K13" s="66"/>
      <c r="L13" s="57"/>
      <c r="M13" s="31"/>
      <c r="N13" s="31"/>
      <c r="O13" s="31"/>
      <c r="P13" s="31"/>
      <c r="Q13" s="31"/>
      <c r="R13" s="31"/>
      <c r="S13" s="31"/>
      <c r="T13" s="31"/>
      <c r="U13" s="31"/>
      <c r="V13" s="31"/>
      <c r="W13" s="31"/>
      <c r="X13" s="31"/>
      <c r="Y13" s="31"/>
      <c r="Z13" s="31"/>
    </row>
    <row r="14" spans="1:26" ht="25.5">
      <c r="A14" s="64" t="s">
        <v>84</v>
      </c>
      <c r="B14" s="59" t="s">
        <v>85</v>
      </c>
      <c r="C14" s="56" t="s">
        <v>75</v>
      </c>
      <c r="D14" s="65"/>
      <c r="E14" s="65"/>
      <c r="F14" s="66"/>
      <c r="G14" s="66"/>
      <c r="H14" s="66"/>
      <c r="I14" s="66"/>
      <c r="J14" s="66"/>
      <c r="K14" s="66"/>
      <c r="L14" s="57"/>
      <c r="M14" s="31"/>
      <c r="N14" s="31"/>
      <c r="O14" s="31"/>
      <c r="P14" s="31"/>
      <c r="Q14" s="31"/>
      <c r="R14" s="31"/>
      <c r="S14" s="31"/>
      <c r="T14" s="31"/>
      <c r="U14" s="31"/>
      <c r="V14" s="31"/>
      <c r="W14" s="31"/>
      <c r="X14" s="31"/>
      <c r="Y14" s="31"/>
      <c r="Z14" s="31"/>
    </row>
    <row r="15" spans="1:26">
      <c r="A15" s="64" t="s">
        <v>86</v>
      </c>
      <c r="B15" s="59"/>
      <c r="C15" s="56"/>
      <c r="D15" s="65"/>
      <c r="E15" s="65"/>
      <c r="F15" s="66"/>
      <c r="G15" s="66"/>
      <c r="H15" s="66"/>
      <c r="I15" s="66"/>
      <c r="J15" s="66"/>
      <c r="K15" s="66"/>
      <c r="L15" s="57"/>
      <c r="M15" s="31"/>
      <c r="N15" s="31"/>
      <c r="O15" s="31"/>
      <c r="P15" s="31"/>
      <c r="Q15" s="31"/>
      <c r="R15" s="31"/>
      <c r="S15" s="31"/>
      <c r="T15" s="31"/>
      <c r="U15" s="31"/>
      <c r="V15" s="31"/>
      <c r="W15" s="31"/>
      <c r="X15" s="31"/>
      <c r="Y15" s="31"/>
      <c r="Z15" s="31"/>
    </row>
    <row r="16" spans="1:26" ht="33" customHeight="1">
      <c r="A16" s="54" t="s">
        <v>87</v>
      </c>
      <c r="B16" s="67" t="s">
        <v>88</v>
      </c>
      <c r="C16" s="56" t="s">
        <v>75</v>
      </c>
      <c r="D16" s="65"/>
      <c r="E16" s="65"/>
      <c r="F16" s="66"/>
      <c r="G16" s="66"/>
      <c r="H16" s="66"/>
      <c r="I16" s="66"/>
      <c r="J16" s="66"/>
      <c r="K16" s="66"/>
      <c r="L16" s="57"/>
      <c r="M16" s="31"/>
      <c r="N16" s="31"/>
      <c r="O16" s="31"/>
      <c r="P16" s="31"/>
      <c r="Q16" s="31"/>
      <c r="R16" s="31"/>
      <c r="S16" s="31"/>
      <c r="T16" s="31"/>
      <c r="U16" s="31"/>
      <c r="V16" s="31"/>
      <c r="W16" s="31"/>
      <c r="X16" s="31"/>
      <c r="Y16" s="31"/>
      <c r="Z16" s="31"/>
    </row>
    <row r="17" spans="1:26">
      <c r="A17" s="68"/>
      <c r="B17" s="69" t="s">
        <v>89</v>
      </c>
      <c r="C17" s="56" t="s">
        <v>75</v>
      </c>
      <c r="D17" s="60"/>
      <c r="E17" s="60"/>
      <c r="F17" s="61"/>
      <c r="G17" s="61"/>
      <c r="H17" s="61"/>
      <c r="I17" s="61"/>
      <c r="J17" s="61"/>
      <c r="K17" s="61"/>
      <c r="L17" s="62"/>
      <c r="M17" s="63"/>
      <c r="N17" s="63"/>
      <c r="O17" s="63"/>
      <c r="P17" s="63"/>
      <c r="Q17" s="63"/>
      <c r="R17" s="63"/>
      <c r="S17" s="63"/>
      <c r="T17" s="63"/>
      <c r="U17" s="63"/>
      <c r="V17" s="63"/>
      <c r="W17" s="63"/>
      <c r="X17" s="63"/>
      <c r="Y17" s="63"/>
      <c r="Z17" s="63"/>
    </row>
    <row r="18" spans="1:26" ht="25.5">
      <c r="A18" s="68"/>
      <c r="B18" s="69" t="s">
        <v>90</v>
      </c>
      <c r="C18" s="56" t="s">
        <v>75</v>
      </c>
      <c r="D18" s="60"/>
      <c r="E18" s="60"/>
      <c r="F18" s="61"/>
      <c r="G18" s="61"/>
      <c r="H18" s="61"/>
      <c r="I18" s="61"/>
      <c r="J18" s="61"/>
      <c r="K18" s="61"/>
      <c r="L18" s="62"/>
      <c r="M18" s="63"/>
      <c r="N18" s="63"/>
      <c r="O18" s="63"/>
      <c r="P18" s="63"/>
      <c r="Q18" s="63"/>
      <c r="R18" s="63"/>
      <c r="S18" s="63"/>
      <c r="T18" s="63"/>
      <c r="U18" s="63"/>
      <c r="V18" s="63"/>
      <c r="W18" s="63"/>
      <c r="X18" s="63"/>
      <c r="Y18" s="63"/>
      <c r="Z18" s="63"/>
    </row>
    <row r="19" spans="1:26" ht="25.5">
      <c r="A19" s="54"/>
      <c r="B19" s="69" t="s">
        <v>91</v>
      </c>
      <c r="C19" s="56" t="s">
        <v>75</v>
      </c>
      <c r="D19" s="65"/>
      <c r="E19" s="65"/>
      <c r="F19" s="66"/>
      <c r="G19" s="66"/>
      <c r="H19" s="66"/>
      <c r="I19" s="66"/>
      <c r="J19" s="66"/>
      <c r="K19" s="66"/>
      <c r="L19" s="57"/>
      <c r="M19" s="31"/>
      <c r="N19" s="31"/>
      <c r="O19" s="31"/>
      <c r="P19" s="31"/>
      <c r="Q19" s="31"/>
      <c r="R19" s="31"/>
      <c r="S19" s="31"/>
      <c r="T19" s="31"/>
      <c r="U19" s="31"/>
      <c r="V19" s="31"/>
      <c r="W19" s="31"/>
      <c r="X19" s="31"/>
      <c r="Y19" s="31"/>
      <c r="Z19" s="31"/>
    </row>
    <row r="20" spans="1:26" ht="25.5">
      <c r="A20" s="68"/>
      <c r="B20" s="69" t="s">
        <v>92</v>
      </c>
      <c r="C20" s="56" t="s">
        <v>75</v>
      </c>
      <c r="D20" s="60"/>
      <c r="E20" s="60"/>
      <c r="F20" s="61"/>
      <c r="G20" s="61"/>
      <c r="H20" s="61"/>
      <c r="I20" s="61"/>
      <c r="J20" s="61"/>
      <c r="K20" s="61"/>
      <c r="L20" s="62"/>
      <c r="M20" s="63"/>
      <c r="N20" s="63"/>
      <c r="O20" s="63"/>
      <c r="P20" s="63"/>
      <c r="Q20" s="63"/>
      <c r="R20" s="63"/>
      <c r="S20" s="63"/>
      <c r="T20" s="63"/>
      <c r="U20" s="63"/>
      <c r="V20" s="63"/>
      <c r="W20" s="63"/>
      <c r="X20" s="63"/>
      <c r="Y20" s="63"/>
      <c r="Z20" s="63"/>
    </row>
    <row r="21" spans="1:26" ht="15.75" customHeight="1">
      <c r="A21" s="68"/>
      <c r="B21" s="69" t="s">
        <v>93</v>
      </c>
      <c r="C21" s="56" t="s">
        <v>75</v>
      </c>
      <c r="D21" s="60"/>
      <c r="E21" s="60"/>
      <c r="F21" s="61"/>
      <c r="G21" s="61"/>
      <c r="H21" s="61"/>
      <c r="I21" s="61"/>
      <c r="J21" s="61"/>
      <c r="K21" s="61"/>
      <c r="L21" s="62"/>
      <c r="M21" s="63"/>
      <c r="N21" s="63"/>
      <c r="O21" s="63"/>
      <c r="P21" s="63"/>
      <c r="Q21" s="63"/>
      <c r="R21" s="63"/>
      <c r="S21" s="63"/>
      <c r="T21" s="63"/>
      <c r="U21" s="63"/>
      <c r="V21" s="63"/>
      <c r="W21" s="63"/>
      <c r="X21" s="63"/>
      <c r="Y21" s="63"/>
      <c r="Z21" s="63"/>
    </row>
    <row r="22" spans="1:26" ht="15.75" customHeight="1">
      <c r="A22" s="68"/>
      <c r="B22" s="69" t="s">
        <v>94</v>
      </c>
      <c r="C22" s="56" t="s">
        <v>75</v>
      </c>
      <c r="D22" s="60"/>
      <c r="E22" s="60"/>
      <c r="F22" s="61"/>
      <c r="G22" s="61"/>
      <c r="H22" s="61"/>
      <c r="I22" s="61"/>
      <c r="J22" s="61"/>
      <c r="K22" s="61"/>
      <c r="L22" s="62"/>
      <c r="M22" s="63"/>
      <c r="N22" s="63"/>
      <c r="O22" s="63"/>
      <c r="P22" s="63"/>
      <c r="Q22" s="63"/>
      <c r="R22" s="63"/>
      <c r="S22" s="63"/>
      <c r="T22" s="63"/>
      <c r="U22" s="63"/>
      <c r="V22" s="63"/>
      <c r="W22" s="63"/>
      <c r="X22" s="63"/>
      <c r="Y22" s="63"/>
      <c r="Z22" s="63"/>
    </row>
    <row r="23" spans="1:26" ht="76.5" customHeight="1">
      <c r="A23" s="70" t="s">
        <v>95</v>
      </c>
      <c r="B23" s="55" t="s">
        <v>96</v>
      </c>
      <c r="C23" s="56"/>
      <c r="D23" s="65">
        <v>0</v>
      </c>
      <c r="E23" s="65">
        <v>0</v>
      </c>
      <c r="F23" s="66"/>
      <c r="G23" s="66"/>
      <c r="H23" s="66"/>
      <c r="I23" s="66"/>
      <c r="J23" s="66"/>
      <c r="K23" s="66"/>
      <c r="L23" s="57"/>
      <c r="M23" s="31"/>
      <c r="N23" s="31"/>
      <c r="O23" s="31"/>
      <c r="P23" s="31"/>
      <c r="Q23" s="31"/>
      <c r="R23" s="31"/>
      <c r="S23" s="31"/>
      <c r="T23" s="31"/>
      <c r="U23" s="31"/>
      <c r="V23" s="31"/>
      <c r="W23" s="31"/>
      <c r="X23" s="31"/>
      <c r="Y23" s="31"/>
      <c r="Z23" s="31"/>
    </row>
    <row r="24" spans="1:26" ht="15.75" hidden="1" customHeight="1">
      <c r="A24" s="54"/>
      <c r="B24" s="59" t="s">
        <v>97</v>
      </c>
      <c r="C24" s="56" t="s">
        <v>75</v>
      </c>
      <c r="D24" s="65"/>
      <c r="E24" s="65"/>
      <c r="F24" s="66"/>
      <c r="G24" s="66"/>
      <c r="H24" s="66"/>
      <c r="I24" s="66"/>
      <c r="J24" s="66"/>
      <c r="K24" s="66"/>
      <c r="L24" s="57"/>
      <c r="M24" s="71"/>
      <c r="N24" s="31"/>
      <c r="O24" s="31"/>
      <c r="P24" s="31"/>
      <c r="Q24" s="31"/>
      <c r="R24" s="31"/>
      <c r="S24" s="31"/>
      <c r="T24" s="31"/>
      <c r="U24" s="31"/>
      <c r="V24" s="31"/>
      <c r="W24" s="31"/>
      <c r="X24" s="31"/>
      <c r="Y24" s="31"/>
      <c r="Z24" s="31"/>
    </row>
    <row r="25" spans="1:26" ht="15.75" hidden="1" customHeight="1">
      <c r="A25" s="54"/>
      <c r="B25" s="59" t="s">
        <v>98</v>
      </c>
      <c r="C25" s="56" t="s">
        <v>75</v>
      </c>
      <c r="D25" s="65"/>
      <c r="E25" s="65"/>
      <c r="F25" s="66"/>
      <c r="G25" s="66"/>
      <c r="H25" s="66"/>
      <c r="I25" s="66"/>
      <c r="J25" s="66"/>
      <c r="K25" s="66"/>
      <c r="L25" s="57"/>
      <c r="M25" s="71"/>
      <c r="N25" s="31"/>
      <c r="O25" s="31"/>
      <c r="P25" s="31"/>
      <c r="Q25" s="31"/>
      <c r="R25" s="31"/>
      <c r="S25" s="31"/>
      <c r="T25" s="31"/>
      <c r="U25" s="31"/>
      <c r="V25" s="31"/>
      <c r="W25" s="31"/>
      <c r="X25" s="31"/>
      <c r="Y25" s="31"/>
      <c r="Z25" s="31"/>
    </row>
    <row r="26" spans="1:26" ht="15.75" customHeight="1">
      <c r="A26" s="54"/>
      <c r="B26" s="67" t="s">
        <v>99</v>
      </c>
      <c r="C26" s="56" t="s">
        <v>75</v>
      </c>
      <c r="D26" s="65"/>
      <c r="E26" s="65"/>
      <c r="F26" s="66"/>
      <c r="G26" s="66"/>
      <c r="H26" s="66"/>
      <c r="I26" s="66"/>
      <c r="J26" s="66"/>
      <c r="K26" s="66"/>
      <c r="L26" s="57"/>
      <c r="M26" s="31"/>
      <c r="N26" s="31"/>
      <c r="O26" s="31"/>
      <c r="P26" s="31"/>
      <c r="Q26" s="31"/>
      <c r="R26" s="31"/>
      <c r="S26" s="31"/>
      <c r="T26" s="31"/>
      <c r="U26" s="31"/>
      <c r="V26" s="31"/>
      <c r="W26" s="31"/>
      <c r="X26" s="31"/>
      <c r="Y26" s="31"/>
      <c r="Z26" s="31"/>
    </row>
    <row r="27" spans="1:26" ht="15.75" customHeight="1">
      <c r="A27" s="54"/>
      <c r="B27" s="67" t="s">
        <v>100</v>
      </c>
      <c r="C27" s="56" t="s">
        <v>75</v>
      </c>
      <c r="D27" s="65"/>
      <c r="E27" s="65"/>
      <c r="F27" s="66"/>
      <c r="G27" s="66"/>
      <c r="H27" s="66"/>
      <c r="I27" s="66"/>
      <c r="J27" s="66"/>
      <c r="K27" s="66"/>
      <c r="L27" s="57"/>
      <c r="M27" s="31"/>
      <c r="N27" s="31"/>
      <c r="O27" s="31"/>
      <c r="P27" s="31"/>
      <c r="Q27" s="31"/>
      <c r="R27" s="31"/>
      <c r="S27" s="31"/>
      <c r="T27" s="31"/>
      <c r="U27" s="31"/>
      <c r="V27" s="31"/>
      <c r="W27" s="31"/>
      <c r="X27" s="31"/>
      <c r="Y27" s="31"/>
      <c r="Z27" s="31"/>
    </row>
    <row r="28" spans="1:26" ht="15.75" customHeight="1">
      <c r="A28" s="54"/>
      <c r="B28" s="67" t="s">
        <v>101</v>
      </c>
      <c r="C28" s="56" t="s">
        <v>75</v>
      </c>
      <c r="D28" s="65"/>
      <c r="E28" s="65"/>
      <c r="F28" s="66"/>
      <c r="G28" s="66"/>
      <c r="H28" s="66"/>
      <c r="I28" s="66"/>
      <c r="J28" s="66"/>
      <c r="K28" s="66"/>
      <c r="L28" s="57"/>
      <c r="M28" s="31"/>
      <c r="N28" s="31"/>
      <c r="O28" s="31"/>
      <c r="P28" s="31"/>
      <c r="Q28" s="31"/>
      <c r="R28" s="31"/>
      <c r="S28" s="31"/>
      <c r="T28" s="31"/>
      <c r="U28" s="31"/>
      <c r="V28" s="31"/>
      <c r="W28" s="31"/>
      <c r="X28" s="31"/>
      <c r="Y28" s="31"/>
      <c r="Z28" s="31"/>
    </row>
    <row r="29" spans="1:26" ht="15.75" customHeight="1">
      <c r="A29" s="54"/>
      <c r="B29" s="67" t="s">
        <v>102</v>
      </c>
      <c r="C29" s="56" t="s">
        <v>75</v>
      </c>
      <c r="D29" s="65"/>
      <c r="E29" s="65"/>
      <c r="F29" s="66"/>
      <c r="G29" s="66"/>
      <c r="H29" s="66"/>
      <c r="I29" s="66"/>
      <c r="J29" s="66"/>
      <c r="K29" s="66"/>
      <c r="L29" s="57"/>
      <c r="M29" s="31"/>
      <c r="N29" s="31"/>
      <c r="O29" s="31"/>
      <c r="P29" s="31"/>
      <c r="Q29" s="31"/>
      <c r="R29" s="31"/>
      <c r="S29" s="31"/>
      <c r="T29" s="31"/>
      <c r="U29" s="31"/>
      <c r="V29" s="31"/>
      <c r="W29" s="31"/>
      <c r="X29" s="31"/>
      <c r="Y29" s="31"/>
      <c r="Z29" s="31"/>
    </row>
    <row r="30" spans="1:26" ht="15.75" customHeight="1">
      <c r="A30" s="54"/>
      <c r="B30" s="67" t="s">
        <v>103</v>
      </c>
      <c r="C30" s="56" t="s">
        <v>75</v>
      </c>
      <c r="D30" s="65"/>
      <c r="E30" s="65"/>
      <c r="F30" s="66"/>
      <c r="G30" s="66"/>
      <c r="H30" s="66"/>
      <c r="I30" s="66"/>
      <c r="J30" s="66"/>
      <c r="K30" s="66"/>
      <c r="L30" s="57"/>
      <c r="M30" s="31"/>
      <c r="N30" s="31"/>
      <c r="O30" s="31"/>
      <c r="P30" s="31"/>
      <c r="Q30" s="31"/>
      <c r="R30" s="31"/>
      <c r="S30" s="31"/>
      <c r="T30" s="31"/>
      <c r="U30" s="31"/>
      <c r="V30" s="31"/>
      <c r="W30" s="31"/>
      <c r="X30" s="31"/>
      <c r="Y30" s="31"/>
      <c r="Z30" s="31"/>
    </row>
    <row r="31" spans="1:26" ht="15.75" customHeight="1">
      <c r="A31" s="54"/>
      <c r="B31" s="67" t="s">
        <v>104</v>
      </c>
      <c r="C31" s="56" t="s">
        <v>75</v>
      </c>
      <c r="D31" s="65"/>
      <c r="E31" s="65"/>
      <c r="F31" s="66"/>
      <c r="G31" s="66"/>
      <c r="H31" s="66"/>
      <c r="I31" s="66"/>
      <c r="J31" s="66"/>
      <c r="K31" s="66"/>
      <c r="L31" s="57"/>
      <c r="M31" s="31"/>
      <c r="N31" s="31"/>
      <c r="O31" s="31"/>
      <c r="P31" s="31"/>
      <c r="Q31" s="31"/>
      <c r="R31" s="31"/>
      <c r="S31" s="31"/>
      <c r="T31" s="31"/>
      <c r="U31" s="31"/>
      <c r="V31" s="31"/>
      <c r="W31" s="31"/>
      <c r="X31" s="31"/>
      <c r="Y31" s="31"/>
      <c r="Z31" s="31"/>
    </row>
    <row r="32" spans="1:26" ht="65.25" customHeight="1">
      <c r="A32" s="70" t="s">
        <v>105</v>
      </c>
      <c r="B32" s="72" t="s">
        <v>106</v>
      </c>
      <c r="C32" s="56" t="s">
        <v>75</v>
      </c>
      <c r="D32" s="65"/>
      <c r="E32" s="65"/>
      <c r="F32" s="66"/>
      <c r="G32" s="66"/>
      <c r="H32" s="66"/>
      <c r="I32" s="66"/>
      <c r="J32" s="66"/>
      <c r="K32" s="66">
        <v>0</v>
      </c>
      <c r="L32" s="57"/>
      <c r="M32" s="31"/>
      <c r="N32" s="31"/>
      <c r="O32" s="31"/>
      <c r="P32" s="31"/>
      <c r="Q32" s="31"/>
      <c r="R32" s="31"/>
      <c r="S32" s="31"/>
      <c r="T32" s="31"/>
      <c r="U32" s="31"/>
      <c r="V32" s="31"/>
      <c r="W32" s="31"/>
      <c r="X32" s="31"/>
      <c r="Y32" s="31"/>
      <c r="Z32" s="31"/>
    </row>
    <row r="33" spans="1:26" ht="61.5" hidden="1" customHeight="1">
      <c r="A33" s="73"/>
      <c r="B33" s="59" t="s">
        <v>107</v>
      </c>
      <c r="C33" s="74"/>
      <c r="D33" s="75"/>
      <c r="E33" s="75"/>
      <c r="F33" s="76"/>
      <c r="G33" s="76"/>
      <c r="H33" s="76"/>
      <c r="I33" s="76"/>
      <c r="J33" s="76"/>
      <c r="K33" s="76"/>
      <c r="L33" s="77"/>
      <c r="M33" s="71"/>
      <c r="N33" s="31"/>
      <c r="O33" s="31"/>
      <c r="P33" s="31"/>
      <c r="Q33" s="31"/>
      <c r="R33" s="31"/>
      <c r="S33" s="31"/>
      <c r="T33" s="31"/>
      <c r="U33" s="31"/>
      <c r="V33" s="31"/>
      <c r="W33" s="31"/>
      <c r="X33" s="31"/>
      <c r="Y33" s="31"/>
      <c r="Z33" s="31"/>
    </row>
    <row r="34" spans="1:26" ht="61.5" customHeight="1">
      <c r="A34" s="70"/>
      <c r="B34" s="67" t="s">
        <v>108</v>
      </c>
      <c r="C34" s="56"/>
      <c r="D34" s="65"/>
      <c r="E34" s="65"/>
      <c r="F34" s="66"/>
      <c r="G34" s="66"/>
      <c r="H34" s="66"/>
      <c r="I34" s="66"/>
      <c r="J34" s="66"/>
      <c r="K34" s="66"/>
      <c r="L34" s="57"/>
      <c r="M34" s="31"/>
      <c r="N34" s="31"/>
      <c r="O34" s="31"/>
      <c r="P34" s="31"/>
      <c r="Q34" s="31"/>
      <c r="R34" s="31"/>
      <c r="S34" s="31"/>
      <c r="T34" s="31"/>
      <c r="U34" s="31"/>
      <c r="V34" s="31"/>
      <c r="W34" s="31"/>
      <c r="X34" s="31"/>
      <c r="Y34" s="31"/>
      <c r="Z34" s="31"/>
    </row>
    <row r="35" spans="1:26" ht="96.75" customHeight="1">
      <c r="A35" s="70" t="s">
        <v>109</v>
      </c>
      <c r="B35" s="55" t="s">
        <v>110</v>
      </c>
      <c r="C35" s="78" t="s">
        <v>75</v>
      </c>
      <c r="D35" s="79">
        <f t="shared" ref="D35:K35" si="0">+D9-D23+D32</f>
        <v>0</v>
      </c>
      <c r="E35" s="79">
        <f t="shared" si="0"/>
        <v>0</v>
      </c>
      <c r="F35" s="79">
        <f t="shared" si="0"/>
        <v>0</v>
      </c>
      <c r="G35" s="79">
        <f t="shared" si="0"/>
        <v>0</v>
      </c>
      <c r="H35" s="79">
        <f t="shared" si="0"/>
        <v>0</v>
      </c>
      <c r="I35" s="79">
        <f t="shared" si="0"/>
        <v>0</v>
      </c>
      <c r="J35" s="79">
        <f t="shared" si="0"/>
        <v>0</v>
      </c>
      <c r="K35" s="79">
        <f t="shared" si="0"/>
        <v>0</v>
      </c>
      <c r="L35" s="80"/>
      <c r="M35" s="31"/>
      <c r="N35" s="31"/>
      <c r="O35" s="31"/>
      <c r="P35" s="31"/>
      <c r="Q35" s="31"/>
      <c r="R35" s="31"/>
      <c r="S35" s="31"/>
      <c r="T35" s="31"/>
      <c r="U35" s="31"/>
      <c r="V35" s="31"/>
      <c r="W35" s="31"/>
      <c r="X35" s="31"/>
      <c r="Y35" s="31"/>
      <c r="Z35" s="31"/>
    </row>
    <row r="36" spans="1:26" ht="28.5" customHeight="1">
      <c r="A36" s="42" t="s">
        <v>111</v>
      </c>
      <c r="B36" s="43" t="s">
        <v>112</v>
      </c>
      <c r="C36" s="44"/>
      <c r="D36" s="45"/>
      <c r="E36" s="45"/>
      <c r="F36" s="46"/>
      <c r="G36" s="46"/>
      <c r="H36" s="46"/>
      <c r="I36" s="46"/>
      <c r="J36" s="46"/>
      <c r="K36" s="46"/>
      <c r="L36" s="47"/>
      <c r="M36" s="31"/>
      <c r="N36" s="31"/>
      <c r="O36" s="31"/>
      <c r="P36" s="31"/>
      <c r="Q36" s="31"/>
      <c r="R36" s="31"/>
      <c r="S36" s="31"/>
      <c r="T36" s="31"/>
      <c r="U36" s="31"/>
      <c r="V36" s="31"/>
      <c r="W36" s="31"/>
      <c r="X36" s="31"/>
      <c r="Y36" s="31"/>
      <c r="Z36" s="31"/>
    </row>
    <row r="37" spans="1:26" ht="74.25" customHeight="1">
      <c r="A37" s="54" t="s">
        <v>73</v>
      </c>
      <c r="B37" s="55" t="s">
        <v>113</v>
      </c>
      <c r="C37" s="56" t="s">
        <v>75</v>
      </c>
      <c r="D37" s="51">
        <f t="shared" ref="D37:L37" si="1">SUM(D38:D48)</f>
        <v>0</v>
      </c>
      <c r="E37" s="51">
        <f t="shared" si="1"/>
        <v>0</v>
      </c>
      <c r="F37" s="51">
        <f t="shared" si="1"/>
        <v>0</v>
      </c>
      <c r="G37" s="51">
        <f t="shared" si="1"/>
        <v>0</v>
      </c>
      <c r="H37" s="51">
        <f t="shared" si="1"/>
        <v>0</v>
      </c>
      <c r="I37" s="51">
        <f t="shared" si="1"/>
        <v>0</v>
      </c>
      <c r="J37" s="51">
        <f t="shared" si="1"/>
        <v>0</v>
      </c>
      <c r="K37" s="51">
        <f t="shared" si="1"/>
        <v>0</v>
      </c>
      <c r="L37" s="51">
        <f t="shared" si="1"/>
        <v>0</v>
      </c>
      <c r="M37" s="31"/>
      <c r="N37" s="31"/>
      <c r="O37" s="31"/>
      <c r="P37" s="31"/>
      <c r="Q37" s="31"/>
      <c r="R37" s="31"/>
      <c r="S37" s="31"/>
      <c r="T37" s="31"/>
      <c r="U37" s="31"/>
      <c r="V37" s="31"/>
      <c r="W37" s="31"/>
      <c r="X37" s="31"/>
      <c r="Y37" s="31"/>
      <c r="Z37" s="31"/>
    </row>
    <row r="38" spans="1:26" ht="15.75" customHeight="1">
      <c r="A38" s="54" t="s">
        <v>76</v>
      </c>
      <c r="B38" s="67" t="s">
        <v>114</v>
      </c>
      <c r="C38" s="56" t="s">
        <v>75</v>
      </c>
      <c r="D38" s="65"/>
      <c r="E38" s="65"/>
      <c r="F38" s="66"/>
      <c r="G38" s="66"/>
      <c r="H38" s="66"/>
      <c r="I38" s="66"/>
      <c r="J38" s="66"/>
      <c r="K38" s="66"/>
      <c r="L38" s="57"/>
      <c r="M38" s="31"/>
      <c r="N38" s="31"/>
      <c r="O38" s="31"/>
      <c r="P38" s="31"/>
      <c r="Q38" s="31"/>
      <c r="R38" s="31"/>
      <c r="S38" s="31"/>
      <c r="T38" s="31"/>
      <c r="U38" s="31"/>
      <c r="V38" s="31"/>
      <c r="W38" s="31"/>
      <c r="X38" s="31"/>
      <c r="Y38" s="31"/>
      <c r="Z38" s="31"/>
    </row>
    <row r="39" spans="1:26" ht="39" customHeight="1">
      <c r="A39" s="54" t="s">
        <v>78</v>
      </c>
      <c r="B39" s="67" t="s">
        <v>115</v>
      </c>
      <c r="C39" s="56" t="s">
        <v>75</v>
      </c>
      <c r="D39" s="65"/>
      <c r="E39" s="65"/>
      <c r="F39" s="66"/>
      <c r="G39" s="66"/>
      <c r="H39" s="66"/>
      <c r="I39" s="66"/>
      <c r="J39" s="66"/>
      <c r="K39" s="66"/>
      <c r="L39" s="57"/>
      <c r="M39" s="31"/>
      <c r="N39" s="31"/>
      <c r="O39" s="31"/>
      <c r="P39" s="31"/>
      <c r="Q39" s="31"/>
      <c r="R39" s="31"/>
      <c r="S39" s="31"/>
      <c r="T39" s="31"/>
      <c r="U39" s="31"/>
      <c r="V39" s="31"/>
      <c r="W39" s="31"/>
      <c r="X39" s="31"/>
      <c r="Y39" s="31"/>
      <c r="Z39" s="31"/>
    </row>
    <row r="40" spans="1:26" ht="47.25" customHeight="1">
      <c r="A40" s="54" t="s">
        <v>80</v>
      </c>
      <c r="B40" s="67" t="s">
        <v>116</v>
      </c>
      <c r="C40" s="56" t="s">
        <v>75</v>
      </c>
      <c r="D40" s="65"/>
      <c r="E40" s="65"/>
      <c r="F40" s="66"/>
      <c r="G40" s="66"/>
      <c r="H40" s="66"/>
      <c r="I40" s="66"/>
      <c r="J40" s="66"/>
      <c r="K40" s="66"/>
      <c r="L40" s="57"/>
      <c r="M40" s="31"/>
      <c r="N40" s="31"/>
      <c r="O40" s="31"/>
      <c r="P40" s="31"/>
      <c r="Q40" s="31"/>
      <c r="R40" s="31"/>
      <c r="S40" s="31"/>
      <c r="T40" s="31"/>
      <c r="U40" s="31"/>
      <c r="V40" s="31"/>
      <c r="W40" s="31"/>
      <c r="X40" s="31"/>
      <c r="Y40" s="31"/>
      <c r="Z40" s="31"/>
    </row>
    <row r="41" spans="1:26" ht="41.25" customHeight="1">
      <c r="A41" s="54" t="s">
        <v>84</v>
      </c>
      <c r="B41" s="67" t="s">
        <v>117</v>
      </c>
      <c r="C41" s="56" t="s">
        <v>75</v>
      </c>
      <c r="D41" s="65"/>
      <c r="E41" s="65"/>
      <c r="F41" s="66"/>
      <c r="G41" s="66"/>
      <c r="H41" s="66"/>
      <c r="I41" s="66"/>
      <c r="J41" s="66"/>
      <c r="K41" s="66"/>
      <c r="L41" s="57"/>
      <c r="M41" s="31"/>
      <c r="N41" s="31"/>
      <c r="O41" s="31"/>
      <c r="P41" s="31"/>
      <c r="Q41" s="31"/>
      <c r="R41" s="31"/>
      <c r="S41" s="31"/>
      <c r="T41" s="31"/>
      <c r="U41" s="31"/>
      <c r="V41" s="31"/>
      <c r="W41" s="31"/>
      <c r="X41" s="31"/>
      <c r="Y41" s="31"/>
      <c r="Z41" s="31"/>
    </row>
    <row r="42" spans="1:26" ht="33" customHeight="1">
      <c r="A42" s="54" t="s">
        <v>84</v>
      </c>
      <c r="B42" s="67" t="s">
        <v>88</v>
      </c>
      <c r="C42" s="56" t="s">
        <v>75</v>
      </c>
      <c r="D42" s="65"/>
      <c r="E42" s="65"/>
      <c r="F42" s="66"/>
      <c r="G42" s="66"/>
      <c r="H42" s="66"/>
      <c r="I42" s="66"/>
      <c r="J42" s="66"/>
      <c r="K42" s="66"/>
      <c r="L42" s="57"/>
      <c r="M42" s="31"/>
      <c r="N42" s="31"/>
      <c r="O42" s="31"/>
      <c r="P42" s="31"/>
      <c r="Q42" s="31"/>
      <c r="R42" s="31"/>
      <c r="S42" s="31"/>
      <c r="T42" s="31"/>
      <c r="U42" s="31"/>
      <c r="V42" s="31"/>
      <c r="W42" s="31"/>
      <c r="X42" s="31"/>
      <c r="Y42" s="31"/>
      <c r="Z42" s="31"/>
    </row>
    <row r="43" spans="1:26" ht="15.75" customHeight="1">
      <c r="A43" s="68"/>
      <c r="B43" s="69" t="s">
        <v>89</v>
      </c>
      <c r="C43" s="56" t="s">
        <v>75</v>
      </c>
      <c r="D43" s="60"/>
      <c r="E43" s="60"/>
      <c r="F43" s="61"/>
      <c r="G43" s="61"/>
      <c r="H43" s="61"/>
      <c r="I43" s="61"/>
      <c r="J43" s="61"/>
      <c r="K43" s="61"/>
      <c r="L43" s="62"/>
      <c r="M43" s="63"/>
      <c r="N43" s="63"/>
      <c r="O43" s="63"/>
      <c r="P43" s="63"/>
      <c r="Q43" s="63"/>
      <c r="R43" s="63"/>
      <c r="S43" s="63"/>
      <c r="T43" s="63"/>
      <c r="U43" s="63"/>
      <c r="V43" s="63"/>
      <c r="W43" s="63"/>
      <c r="X43" s="63"/>
      <c r="Y43" s="63"/>
      <c r="Z43" s="63"/>
    </row>
    <row r="44" spans="1:26" ht="15.75" customHeight="1">
      <c r="A44" s="68"/>
      <c r="B44" s="69" t="s">
        <v>90</v>
      </c>
      <c r="C44" s="56" t="s">
        <v>75</v>
      </c>
      <c r="D44" s="60"/>
      <c r="E44" s="60"/>
      <c r="F44" s="61"/>
      <c r="G44" s="61"/>
      <c r="H44" s="61"/>
      <c r="I44" s="61"/>
      <c r="J44" s="61"/>
      <c r="K44" s="61"/>
      <c r="L44" s="62"/>
      <c r="M44" s="63"/>
      <c r="N44" s="63"/>
      <c r="O44" s="63"/>
      <c r="P44" s="63"/>
      <c r="Q44" s="63"/>
      <c r="R44" s="63"/>
      <c r="S44" s="63"/>
      <c r="T44" s="63"/>
      <c r="U44" s="63"/>
      <c r="V44" s="63"/>
      <c r="W44" s="63"/>
      <c r="X44" s="63"/>
      <c r="Y44" s="63"/>
      <c r="Z44" s="63"/>
    </row>
    <row r="45" spans="1:26" ht="15.75" customHeight="1">
      <c r="A45" s="54"/>
      <c r="B45" s="69" t="s">
        <v>91</v>
      </c>
      <c r="C45" s="56" t="s">
        <v>75</v>
      </c>
      <c r="D45" s="65"/>
      <c r="E45" s="65"/>
      <c r="F45" s="66"/>
      <c r="G45" s="66"/>
      <c r="H45" s="66"/>
      <c r="I45" s="66"/>
      <c r="J45" s="66"/>
      <c r="K45" s="66"/>
      <c r="L45" s="57"/>
      <c r="M45" s="31"/>
      <c r="N45" s="31"/>
      <c r="O45" s="31"/>
      <c r="P45" s="31"/>
      <c r="Q45" s="31"/>
      <c r="R45" s="31"/>
      <c r="S45" s="31"/>
      <c r="T45" s="31"/>
      <c r="U45" s="31"/>
      <c r="V45" s="31"/>
      <c r="W45" s="31"/>
      <c r="X45" s="31"/>
      <c r="Y45" s="31"/>
      <c r="Z45" s="31"/>
    </row>
    <row r="46" spans="1:26" ht="15.75" customHeight="1">
      <c r="A46" s="68"/>
      <c r="B46" s="69" t="s">
        <v>92</v>
      </c>
      <c r="C46" s="56" t="s">
        <v>75</v>
      </c>
      <c r="D46" s="60"/>
      <c r="E46" s="60"/>
      <c r="F46" s="61"/>
      <c r="G46" s="61"/>
      <c r="H46" s="61"/>
      <c r="I46" s="61"/>
      <c r="J46" s="61"/>
      <c r="K46" s="61"/>
      <c r="L46" s="62"/>
      <c r="M46" s="63"/>
      <c r="N46" s="63"/>
      <c r="O46" s="63"/>
      <c r="P46" s="63"/>
      <c r="Q46" s="63"/>
      <c r="R46" s="63"/>
      <c r="S46" s="63"/>
      <c r="T46" s="63"/>
      <c r="U46" s="63"/>
      <c r="V46" s="63"/>
      <c r="W46" s="63"/>
      <c r="X46" s="63"/>
      <c r="Y46" s="63"/>
      <c r="Z46" s="63"/>
    </row>
    <row r="47" spans="1:26" ht="15.75" customHeight="1">
      <c r="A47" s="68"/>
      <c r="B47" s="69" t="s">
        <v>93</v>
      </c>
      <c r="C47" s="56" t="s">
        <v>75</v>
      </c>
      <c r="D47" s="60"/>
      <c r="E47" s="60"/>
      <c r="F47" s="61"/>
      <c r="G47" s="61"/>
      <c r="H47" s="61"/>
      <c r="I47" s="61"/>
      <c r="J47" s="61"/>
      <c r="K47" s="61"/>
      <c r="L47" s="62"/>
      <c r="M47" s="63"/>
      <c r="N47" s="63"/>
      <c r="O47" s="63"/>
      <c r="P47" s="63"/>
      <c r="Q47" s="63"/>
      <c r="R47" s="63"/>
      <c r="S47" s="63"/>
      <c r="T47" s="63"/>
      <c r="U47" s="63"/>
      <c r="V47" s="63"/>
      <c r="W47" s="63"/>
      <c r="X47" s="63"/>
      <c r="Y47" s="63"/>
      <c r="Z47" s="63"/>
    </row>
    <row r="48" spans="1:26" ht="15.75" customHeight="1">
      <c r="A48" s="68"/>
      <c r="B48" s="69" t="s">
        <v>94</v>
      </c>
      <c r="C48" s="56" t="s">
        <v>75</v>
      </c>
      <c r="D48" s="60"/>
      <c r="E48" s="60"/>
      <c r="F48" s="61"/>
      <c r="G48" s="61"/>
      <c r="H48" s="61"/>
      <c r="I48" s="61"/>
      <c r="J48" s="61"/>
      <c r="K48" s="61"/>
      <c r="L48" s="62"/>
      <c r="M48" s="63"/>
      <c r="N48" s="63"/>
      <c r="O48" s="63"/>
      <c r="P48" s="63"/>
      <c r="Q48" s="63"/>
      <c r="R48" s="63"/>
      <c r="S48" s="63"/>
      <c r="T48" s="63"/>
      <c r="U48" s="63"/>
      <c r="V48" s="63"/>
      <c r="W48" s="63"/>
      <c r="X48" s="63"/>
      <c r="Y48" s="63"/>
      <c r="Z48" s="63"/>
    </row>
    <row r="49" spans="1:26" ht="57" customHeight="1">
      <c r="A49" s="70" t="s">
        <v>95</v>
      </c>
      <c r="B49" s="55" t="s">
        <v>118</v>
      </c>
      <c r="C49" s="56"/>
      <c r="D49" s="65">
        <f t="shared" ref="D49:K49" si="2">SUM(D50:D53)</f>
        <v>0</v>
      </c>
      <c r="E49" s="65">
        <f t="shared" si="2"/>
        <v>0</v>
      </c>
      <c r="F49" s="65">
        <f t="shared" si="2"/>
        <v>0</v>
      </c>
      <c r="G49" s="65">
        <f t="shared" si="2"/>
        <v>0</v>
      </c>
      <c r="H49" s="65">
        <f t="shared" si="2"/>
        <v>0</v>
      </c>
      <c r="I49" s="65">
        <f t="shared" si="2"/>
        <v>0</v>
      </c>
      <c r="J49" s="65">
        <f t="shared" si="2"/>
        <v>0</v>
      </c>
      <c r="K49" s="65">
        <f t="shared" si="2"/>
        <v>0</v>
      </c>
      <c r="L49" s="57"/>
      <c r="M49" s="31"/>
      <c r="N49" s="31"/>
      <c r="O49" s="31"/>
      <c r="P49" s="31"/>
      <c r="Q49" s="31"/>
      <c r="R49" s="31"/>
      <c r="S49" s="31"/>
      <c r="T49" s="31"/>
      <c r="U49" s="31"/>
      <c r="V49" s="31"/>
      <c r="W49" s="31"/>
      <c r="X49" s="31"/>
      <c r="Y49" s="31"/>
      <c r="Z49" s="31"/>
    </row>
    <row r="50" spans="1:26" ht="15.75" customHeight="1">
      <c r="A50" s="54"/>
      <c r="B50" s="67" t="s">
        <v>114</v>
      </c>
      <c r="C50" s="56" t="s">
        <v>75</v>
      </c>
      <c r="D50" s="65"/>
      <c r="E50" s="65"/>
      <c r="F50" s="66"/>
      <c r="G50" s="66"/>
      <c r="H50" s="66"/>
      <c r="I50" s="66"/>
      <c r="J50" s="66"/>
      <c r="K50" s="66"/>
      <c r="L50" s="57"/>
      <c r="M50" s="31"/>
      <c r="N50" s="31"/>
      <c r="O50" s="31"/>
      <c r="P50" s="31"/>
      <c r="Q50" s="31"/>
      <c r="R50" s="31"/>
      <c r="S50" s="31"/>
      <c r="T50" s="31"/>
      <c r="U50" s="31"/>
      <c r="V50" s="31"/>
      <c r="W50" s="31"/>
      <c r="X50" s="31"/>
      <c r="Y50" s="31"/>
      <c r="Z50" s="31"/>
    </row>
    <row r="51" spans="1:26" ht="15.75" customHeight="1">
      <c r="A51" s="54"/>
      <c r="B51" s="67" t="s">
        <v>115</v>
      </c>
      <c r="C51" s="56" t="s">
        <v>75</v>
      </c>
      <c r="D51" s="65"/>
      <c r="E51" s="65"/>
      <c r="F51" s="66"/>
      <c r="G51" s="66"/>
      <c r="H51" s="66"/>
      <c r="I51" s="66"/>
      <c r="J51" s="66"/>
      <c r="K51" s="66"/>
      <c r="L51" s="57"/>
      <c r="M51" s="31"/>
      <c r="N51" s="31"/>
      <c r="O51" s="31"/>
      <c r="P51" s="31"/>
      <c r="Q51" s="31"/>
      <c r="R51" s="31"/>
      <c r="S51" s="31"/>
      <c r="T51" s="31"/>
      <c r="U51" s="31"/>
      <c r="V51" s="31"/>
      <c r="W51" s="31"/>
      <c r="X51" s="31"/>
      <c r="Y51" s="31"/>
      <c r="Z51" s="31"/>
    </row>
    <row r="52" spans="1:26" ht="15.75" customHeight="1">
      <c r="A52" s="54"/>
      <c r="B52" s="67" t="s">
        <v>116</v>
      </c>
      <c r="C52" s="56" t="s">
        <v>75</v>
      </c>
      <c r="D52" s="65"/>
      <c r="E52" s="65"/>
      <c r="F52" s="66"/>
      <c r="G52" s="66"/>
      <c r="H52" s="66"/>
      <c r="I52" s="66"/>
      <c r="J52" s="66"/>
      <c r="K52" s="66"/>
      <c r="L52" s="57"/>
      <c r="M52" s="31"/>
      <c r="N52" s="31"/>
      <c r="O52" s="31"/>
      <c r="P52" s="31"/>
      <c r="Q52" s="31"/>
      <c r="R52" s="31"/>
      <c r="S52" s="31"/>
      <c r="T52" s="31"/>
      <c r="U52" s="31"/>
      <c r="V52" s="31"/>
      <c r="W52" s="31"/>
      <c r="X52" s="31"/>
      <c r="Y52" s="31"/>
      <c r="Z52" s="31"/>
    </row>
    <row r="53" spans="1:26" ht="15.75" customHeight="1">
      <c r="A53" s="54"/>
      <c r="B53" s="67" t="s">
        <v>117</v>
      </c>
      <c r="C53" s="56" t="s">
        <v>75</v>
      </c>
      <c r="D53" s="65"/>
      <c r="E53" s="65"/>
      <c r="F53" s="66"/>
      <c r="G53" s="66"/>
      <c r="H53" s="66"/>
      <c r="I53" s="66"/>
      <c r="J53" s="66"/>
      <c r="K53" s="66"/>
      <c r="L53" s="57"/>
      <c r="M53" s="31"/>
      <c r="N53" s="31"/>
      <c r="O53" s="31"/>
      <c r="P53" s="31"/>
      <c r="Q53" s="31"/>
      <c r="R53" s="31"/>
      <c r="S53" s="31"/>
      <c r="T53" s="31"/>
      <c r="U53" s="31"/>
      <c r="V53" s="31"/>
      <c r="W53" s="31"/>
      <c r="X53" s="31"/>
      <c r="Y53" s="31"/>
      <c r="Z53" s="31"/>
    </row>
    <row r="54" spans="1:26" ht="15.75" customHeight="1">
      <c r="A54" s="70" t="s">
        <v>105</v>
      </c>
      <c r="B54" s="72" t="s">
        <v>119</v>
      </c>
      <c r="C54" s="56" t="s">
        <v>75</v>
      </c>
      <c r="D54" s="65"/>
      <c r="E54" s="65"/>
      <c r="F54" s="66"/>
      <c r="G54" s="66"/>
      <c r="H54" s="66"/>
      <c r="I54" s="66"/>
      <c r="J54" s="66"/>
      <c r="K54" s="66"/>
      <c r="L54" s="57"/>
      <c r="M54" s="31"/>
      <c r="N54" s="31"/>
      <c r="O54" s="31"/>
      <c r="P54" s="31"/>
      <c r="Q54" s="31"/>
      <c r="R54" s="31"/>
      <c r="S54" s="31"/>
      <c r="T54" s="31"/>
      <c r="U54" s="31"/>
      <c r="V54" s="31"/>
      <c r="W54" s="31"/>
      <c r="X54" s="31"/>
      <c r="Y54" s="31"/>
      <c r="Z54" s="31"/>
    </row>
    <row r="55" spans="1:26" ht="15.75" customHeight="1">
      <c r="A55" s="70"/>
      <c r="B55" s="67" t="s">
        <v>120</v>
      </c>
      <c r="C55" s="56"/>
      <c r="D55" s="65"/>
      <c r="E55" s="65"/>
      <c r="F55" s="66"/>
      <c r="G55" s="66"/>
      <c r="H55" s="66"/>
      <c r="I55" s="66"/>
      <c r="J55" s="66"/>
      <c r="K55" s="66"/>
      <c r="L55" s="57"/>
      <c r="M55" s="31"/>
      <c r="N55" s="31"/>
      <c r="O55" s="31"/>
      <c r="P55" s="31"/>
      <c r="Q55" s="31"/>
      <c r="R55" s="31"/>
      <c r="S55" s="31"/>
      <c r="T55" s="31"/>
      <c r="U55" s="31"/>
      <c r="V55" s="31"/>
      <c r="W55" s="31"/>
      <c r="X55" s="31"/>
      <c r="Y55" s="31"/>
      <c r="Z55" s="31"/>
    </row>
    <row r="56" spans="1:26" ht="82.5" customHeight="1">
      <c r="A56" s="70" t="s">
        <v>109</v>
      </c>
      <c r="B56" s="55" t="s">
        <v>121</v>
      </c>
      <c r="C56" s="78" t="s">
        <v>75</v>
      </c>
      <c r="D56" s="79">
        <f t="shared" ref="D56:K56" si="3">+D37-D49+D54</f>
        <v>0</v>
      </c>
      <c r="E56" s="79">
        <f t="shared" si="3"/>
        <v>0</v>
      </c>
      <c r="F56" s="79">
        <f t="shared" si="3"/>
        <v>0</v>
      </c>
      <c r="G56" s="79">
        <f t="shared" si="3"/>
        <v>0</v>
      </c>
      <c r="H56" s="79">
        <f t="shared" si="3"/>
        <v>0</v>
      </c>
      <c r="I56" s="79">
        <f t="shared" si="3"/>
        <v>0</v>
      </c>
      <c r="J56" s="79">
        <f t="shared" si="3"/>
        <v>0</v>
      </c>
      <c r="K56" s="79">
        <f t="shared" si="3"/>
        <v>0</v>
      </c>
      <c r="L56" s="80"/>
      <c r="M56" s="31"/>
      <c r="N56" s="31"/>
      <c r="O56" s="31"/>
      <c r="P56" s="31"/>
      <c r="Q56" s="31"/>
      <c r="R56" s="31"/>
      <c r="S56" s="31"/>
      <c r="T56" s="31"/>
      <c r="U56" s="31"/>
      <c r="V56" s="31"/>
      <c r="W56" s="31"/>
      <c r="X56" s="31"/>
      <c r="Y56" s="31"/>
      <c r="Z56" s="31"/>
    </row>
    <row r="57" spans="1:26" ht="28.5" customHeight="1">
      <c r="A57" s="42" t="s">
        <v>122</v>
      </c>
      <c r="B57" s="43" t="s">
        <v>123</v>
      </c>
      <c r="C57" s="44"/>
      <c r="D57" s="45"/>
      <c r="E57" s="45"/>
      <c r="F57" s="46"/>
      <c r="G57" s="46"/>
      <c r="H57" s="46"/>
      <c r="I57" s="46"/>
      <c r="J57" s="46"/>
      <c r="K57" s="46"/>
      <c r="L57" s="47"/>
      <c r="M57" s="31"/>
      <c r="N57" s="31"/>
      <c r="O57" s="31"/>
      <c r="P57" s="31"/>
      <c r="Q57" s="31"/>
      <c r="R57" s="31"/>
      <c r="S57" s="31"/>
      <c r="T57" s="31"/>
      <c r="U57" s="31"/>
      <c r="V57" s="31"/>
      <c r="W57" s="31"/>
      <c r="X57" s="31"/>
      <c r="Y57" s="31"/>
      <c r="Z57" s="31"/>
    </row>
    <row r="58" spans="1:26" ht="15.75" customHeight="1">
      <c r="A58" s="54" t="s">
        <v>73</v>
      </c>
      <c r="B58" s="55" t="s">
        <v>124</v>
      </c>
      <c r="C58" s="56" t="s">
        <v>75</v>
      </c>
      <c r="D58" s="65">
        <v>0</v>
      </c>
      <c r="E58" s="65">
        <v>0</v>
      </c>
      <c r="F58" s="66"/>
      <c r="G58" s="66"/>
      <c r="H58" s="66"/>
      <c r="I58" s="66"/>
      <c r="J58" s="66"/>
      <c r="K58" s="66"/>
      <c r="L58" s="57"/>
      <c r="M58" s="31"/>
      <c r="N58" s="31"/>
      <c r="O58" s="31"/>
      <c r="P58" s="31"/>
      <c r="Q58" s="31"/>
      <c r="R58" s="31"/>
      <c r="S58" s="31"/>
      <c r="T58" s="31"/>
      <c r="U58" s="31"/>
      <c r="V58" s="31"/>
      <c r="W58" s="31"/>
      <c r="X58" s="31"/>
      <c r="Y58" s="31"/>
      <c r="Z58" s="31"/>
    </row>
    <row r="59" spans="1:26" ht="15.75" customHeight="1">
      <c r="A59" s="54"/>
      <c r="B59" s="67" t="s">
        <v>125</v>
      </c>
      <c r="C59" s="56" t="s">
        <v>75</v>
      </c>
      <c r="D59" s="65"/>
      <c r="E59" s="65"/>
      <c r="F59" s="66"/>
      <c r="G59" s="66"/>
      <c r="H59" s="66"/>
      <c r="I59" s="66"/>
      <c r="J59" s="66"/>
      <c r="K59" s="66"/>
      <c r="L59" s="57"/>
      <c r="M59" s="31"/>
      <c r="N59" s="31"/>
      <c r="O59" s="31"/>
      <c r="P59" s="31"/>
      <c r="Q59" s="31"/>
      <c r="R59" s="31"/>
      <c r="S59" s="31"/>
      <c r="T59" s="31"/>
      <c r="U59" s="31"/>
      <c r="V59" s="31"/>
      <c r="W59" s="31"/>
      <c r="X59" s="31"/>
      <c r="Y59" s="31"/>
      <c r="Z59" s="31"/>
    </row>
    <row r="60" spans="1:26" ht="15.75" customHeight="1">
      <c r="A60" s="54"/>
      <c r="B60" s="67" t="s">
        <v>126</v>
      </c>
      <c r="C60" s="56" t="s">
        <v>75</v>
      </c>
      <c r="D60" s="65"/>
      <c r="E60" s="65"/>
      <c r="F60" s="66"/>
      <c r="G60" s="66"/>
      <c r="H60" s="66"/>
      <c r="I60" s="66"/>
      <c r="J60" s="66"/>
      <c r="K60" s="66"/>
      <c r="L60" s="57"/>
      <c r="M60" s="31"/>
      <c r="N60" s="31"/>
      <c r="O60" s="31"/>
      <c r="P60" s="31"/>
      <c r="Q60" s="31"/>
      <c r="R60" s="31"/>
      <c r="S60" s="31"/>
      <c r="T60" s="31"/>
      <c r="U60" s="31"/>
      <c r="V60" s="31"/>
      <c r="W60" s="31"/>
      <c r="X60" s="31"/>
      <c r="Y60" s="31"/>
      <c r="Z60" s="31"/>
    </row>
    <row r="61" spans="1:26" ht="15.75" customHeight="1">
      <c r="A61" s="54"/>
      <c r="B61" s="67" t="s">
        <v>127</v>
      </c>
      <c r="C61" s="56" t="s">
        <v>75</v>
      </c>
      <c r="D61" s="65"/>
      <c r="E61" s="65"/>
      <c r="F61" s="66"/>
      <c r="G61" s="66"/>
      <c r="H61" s="66"/>
      <c r="I61" s="66"/>
      <c r="J61" s="66"/>
      <c r="K61" s="66"/>
      <c r="L61" s="57"/>
      <c r="M61" s="31"/>
      <c r="N61" s="31"/>
      <c r="O61" s="31"/>
      <c r="P61" s="31"/>
      <c r="Q61" s="31"/>
      <c r="R61" s="31"/>
      <c r="S61" s="31"/>
      <c r="T61" s="31"/>
      <c r="U61" s="31"/>
      <c r="V61" s="31"/>
      <c r="W61" s="31"/>
      <c r="X61" s="31"/>
      <c r="Y61" s="31"/>
      <c r="Z61" s="31"/>
    </row>
    <row r="62" spans="1:26" ht="15.75" customHeight="1">
      <c r="A62" s="54"/>
      <c r="B62" s="67" t="s">
        <v>128</v>
      </c>
      <c r="C62" s="56" t="s">
        <v>75</v>
      </c>
      <c r="D62" s="65"/>
      <c r="E62" s="65"/>
      <c r="F62" s="66"/>
      <c r="G62" s="66"/>
      <c r="H62" s="66"/>
      <c r="I62" s="66"/>
      <c r="J62" s="66"/>
      <c r="K62" s="66"/>
      <c r="L62" s="57"/>
      <c r="M62" s="31"/>
      <c r="N62" s="31"/>
      <c r="O62" s="31"/>
      <c r="P62" s="31"/>
      <c r="Q62" s="31"/>
      <c r="R62" s="31"/>
      <c r="S62" s="31"/>
      <c r="T62" s="31"/>
      <c r="U62" s="31"/>
      <c r="V62" s="31"/>
      <c r="W62" s="31"/>
      <c r="X62" s="31"/>
      <c r="Y62" s="31"/>
      <c r="Z62" s="31"/>
    </row>
    <row r="63" spans="1:26" ht="15.75" customHeight="1">
      <c r="A63" s="70" t="s">
        <v>95</v>
      </c>
      <c r="B63" s="55" t="s">
        <v>129</v>
      </c>
      <c r="C63" s="56"/>
      <c r="D63" s="65">
        <v>0</v>
      </c>
      <c r="E63" s="65">
        <v>0</v>
      </c>
      <c r="F63" s="66"/>
      <c r="G63" s="66"/>
      <c r="H63" s="66"/>
      <c r="I63" s="66"/>
      <c r="J63" s="66"/>
      <c r="K63" s="66"/>
      <c r="L63" s="57"/>
      <c r="M63" s="31"/>
      <c r="N63" s="31"/>
      <c r="O63" s="31"/>
      <c r="P63" s="31"/>
      <c r="Q63" s="31"/>
      <c r="R63" s="31"/>
      <c r="S63" s="31"/>
      <c r="T63" s="31"/>
      <c r="U63" s="31"/>
      <c r="V63" s="31"/>
      <c r="W63" s="31"/>
      <c r="X63" s="31"/>
      <c r="Y63" s="31"/>
      <c r="Z63" s="31"/>
    </row>
    <row r="64" spans="1:26" ht="15.75" customHeight="1">
      <c r="A64" s="54"/>
      <c r="B64" s="67" t="s">
        <v>125</v>
      </c>
      <c r="C64" s="56" t="s">
        <v>75</v>
      </c>
      <c r="D64" s="65"/>
      <c r="E64" s="65"/>
      <c r="F64" s="66"/>
      <c r="G64" s="66"/>
      <c r="H64" s="66"/>
      <c r="I64" s="66"/>
      <c r="J64" s="66"/>
      <c r="K64" s="66"/>
      <c r="L64" s="57"/>
      <c r="M64" s="31"/>
      <c r="N64" s="31"/>
      <c r="O64" s="31"/>
      <c r="P64" s="31"/>
      <c r="Q64" s="31"/>
      <c r="R64" s="31"/>
      <c r="S64" s="31"/>
      <c r="T64" s="31"/>
      <c r="U64" s="31"/>
      <c r="V64" s="31"/>
      <c r="W64" s="31"/>
      <c r="X64" s="31"/>
      <c r="Y64" s="31"/>
      <c r="Z64" s="31"/>
    </row>
    <row r="65" spans="1:26" ht="15.75" customHeight="1">
      <c r="A65" s="54"/>
      <c r="B65" s="67" t="s">
        <v>126</v>
      </c>
      <c r="C65" s="56" t="s">
        <v>75</v>
      </c>
      <c r="D65" s="65"/>
      <c r="E65" s="65"/>
      <c r="F65" s="66"/>
      <c r="G65" s="66"/>
      <c r="H65" s="66"/>
      <c r="I65" s="66"/>
      <c r="J65" s="66"/>
      <c r="K65" s="66"/>
      <c r="L65" s="57"/>
      <c r="M65" s="31"/>
      <c r="N65" s="31"/>
      <c r="O65" s="31"/>
      <c r="P65" s="31"/>
      <c r="Q65" s="31"/>
      <c r="R65" s="31"/>
      <c r="S65" s="31"/>
      <c r="T65" s="31"/>
      <c r="U65" s="31"/>
      <c r="V65" s="31"/>
      <c r="W65" s="31"/>
      <c r="X65" s="31"/>
      <c r="Y65" s="31"/>
      <c r="Z65" s="31"/>
    </row>
    <row r="66" spans="1:26" ht="15.75" customHeight="1">
      <c r="A66" s="54"/>
      <c r="B66" s="67" t="s">
        <v>127</v>
      </c>
      <c r="C66" s="56" t="s">
        <v>75</v>
      </c>
      <c r="D66" s="65"/>
      <c r="E66" s="65"/>
      <c r="F66" s="66"/>
      <c r="G66" s="66"/>
      <c r="H66" s="66"/>
      <c r="I66" s="66"/>
      <c r="J66" s="66"/>
      <c r="K66" s="66"/>
      <c r="L66" s="57"/>
      <c r="M66" s="31"/>
      <c r="N66" s="31"/>
      <c r="O66" s="31"/>
      <c r="P66" s="31"/>
      <c r="Q66" s="31"/>
      <c r="R66" s="31"/>
      <c r="S66" s="31"/>
      <c r="T66" s="31"/>
      <c r="U66" s="31"/>
      <c r="V66" s="31"/>
      <c r="W66" s="31"/>
      <c r="X66" s="31"/>
      <c r="Y66" s="31"/>
      <c r="Z66" s="31"/>
    </row>
    <row r="67" spans="1:26" ht="15.75" customHeight="1">
      <c r="A67" s="54"/>
      <c r="B67" s="67" t="s">
        <v>128</v>
      </c>
      <c r="C67" s="56" t="s">
        <v>75</v>
      </c>
      <c r="D67" s="65"/>
      <c r="E67" s="65"/>
      <c r="F67" s="66"/>
      <c r="G67" s="66"/>
      <c r="H67" s="66"/>
      <c r="I67" s="66"/>
      <c r="J67" s="66"/>
      <c r="K67" s="66"/>
      <c r="L67" s="57"/>
      <c r="M67" s="31"/>
      <c r="N67" s="31"/>
      <c r="O67" s="31"/>
      <c r="P67" s="31"/>
      <c r="Q67" s="31"/>
      <c r="R67" s="31"/>
      <c r="S67" s="31"/>
      <c r="T67" s="31"/>
      <c r="U67" s="31"/>
      <c r="V67" s="31"/>
      <c r="W67" s="31"/>
      <c r="X67" s="31"/>
      <c r="Y67" s="31"/>
      <c r="Z67" s="31"/>
    </row>
    <row r="68" spans="1:26" ht="15.75" customHeight="1">
      <c r="A68" s="54"/>
      <c r="B68" s="67" t="s">
        <v>130</v>
      </c>
      <c r="C68" s="56"/>
      <c r="D68" s="65"/>
      <c r="E68" s="65"/>
      <c r="F68" s="66"/>
      <c r="G68" s="66"/>
      <c r="H68" s="66"/>
      <c r="I68" s="66"/>
      <c r="J68" s="66"/>
      <c r="K68" s="66"/>
      <c r="L68" s="57"/>
      <c r="M68" s="31"/>
      <c r="N68" s="31"/>
      <c r="O68" s="31"/>
      <c r="P68" s="31"/>
      <c r="Q68" s="31"/>
      <c r="R68" s="31"/>
      <c r="S68" s="31"/>
      <c r="T68" s="31"/>
      <c r="U68" s="31"/>
      <c r="V68" s="31"/>
      <c r="W68" s="31"/>
      <c r="X68" s="31"/>
      <c r="Y68" s="31"/>
      <c r="Z68" s="31"/>
    </row>
    <row r="69" spans="1:26" ht="15.75" customHeight="1">
      <c r="A69" s="70" t="s">
        <v>105</v>
      </c>
      <c r="B69" s="72" t="s">
        <v>131</v>
      </c>
      <c r="C69" s="56" t="s">
        <v>75</v>
      </c>
      <c r="D69" s="65"/>
      <c r="E69" s="65"/>
      <c r="F69" s="66"/>
      <c r="G69" s="66"/>
      <c r="H69" s="66"/>
      <c r="I69" s="66"/>
      <c r="J69" s="66"/>
      <c r="K69" s="66"/>
      <c r="L69" s="57"/>
      <c r="M69" s="31"/>
      <c r="N69" s="31"/>
      <c r="O69" s="31"/>
      <c r="P69" s="31"/>
      <c r="Q69" s="31"/>
      <c r="R69" s="31"/>
      <c r="S69" s="31"/>
      <c r="T69" s="31"/>
      <c r="U69" s="31"/>
      <c r="V69" s="31"/>
      <c r="W69" s="31"/>
      <c r="X69" s="31"/>
      <c r="Y69" s="31"/>
      <c r="Z69" s="31"/>
    </row>
    <row r="70" spans="1:26" ht="66.75" customHeight="1">
      <c r="A70" s="70"/>
      <c r="B70" s="67" t="s">
        <v>132</v>
      </c>
      <c r="C70" s="56"/>
      <c r="D70" s="65"/>
      <c r="E70" s="65"/>
      <c r="F70" s="66"/>
      <c r="G70" s="66"/>
      <c r="H70" s="66"/>
      <c r="I70" s="66"/>
      <c r="J70" s="66"/>
      <c r="K70" s="66"/>
      <c r="L70" s="57"/>
      <c r="M70" s="31"/>
      <c r="N70" s="31"/>
      <c r="O70" s="31"/>
      <c r="P70" s="31"/>
      <c r="Q70" s="31"/>
      <c r="R70" s="31"/>
      <c r="S70" s="31"/>
      <c r="T70" s="31"/>
      <c r="U70" s="31"/>
      <c r="V70" s="31"/>
      <c r="W70" s="31"/>
      <c r="X70" s="31"/>
      <c r="Y70" s="31"/>
      <c r="Z70" s="31"/>
    </row>
    <row r="71" spans="1:26" ht="15.75" customHeight="1">
      <c r="A71" s="70" t="s">
        <v>109</v>
      </c>
      <c r="B71" s="55" t="s">
        <v>133</v>
      </c>
      <c r="C71" s="78" t="s">
        <v>75</v>
      </c>
      <c r="D71" s="79">
        <f t="shared" ref="D71:K71" si="4">+D58-D63+D69</f>
        <v>0</v>
      </c>
      <c r="E71" s="79">
        <f t="shared" si="4"/>
        <v>0</v>
      </c>
      <c r="F71" s="79">
        <f t="shared" si="4"/>
        <v>0</v>
      </c>
      <c r="G71" s="79">
        <f t="shared" si="4"/>
        <v>0</v>
      </c>
      <c r="H71" s="79">
        <f t="shared" si="4"/>
        <v>0</v>
      </c>
      <c r="I71" s="79">
        <f t="shared" si="4"/>
        <v>0</v>
      </c>
      <c r="J71" s="79">
        <f t="shared" si="4"/>
        <v>0</v>
      </c>
      <c r="K71" s="79">
        <f t="shared" si="4"/>
        <v>0</v>
      </c>
      <c r="L71" s="80"/>
      <c r="M71" s="31"/>
      <c r="N71" s="31"/>
      <c r="O71" s="31"/>
      <c r="P71" s="31"/>
      <c r="Q71" s="31"/>
      <c r="R71" s="31"/>
      <c r="S71" s="31"/>
      <c r="T71" s="31"/>
      <c r="U71" s="31"/>
      <c r="V71" s="31"/>
      <c r="W71" s="31"/>
      <c r="X71" s="31"/>
      <c r="Y71" s="31"/>
      <c r="Z71" s="31"/>
    </row>
    <row r="72" spans="1:26" ht="28.5" customHeight="1">
      <c r="A72" s="42" t="s">
        <v>134</v>
      </c>
      <c r="B72" s="43" t="s">
        <v>135</v>
      </c>
      <c r="C72" s="44"/>
      <c r="D72" s="45"/>
      <c r="E72" s="45"/>
      <c r="F72" s="46"/>
      <c r="G72" s="46"/>
      <c r="H72" s="46"/>
      <c r="I72" s="46"/>
      <c r="J72" s="46"/>
      <c r="K72" s="46"/>
      <c r="L72" s="47"/>
      <c r="M72" s="31"/>
      <c r="N72" s="31"/>
      <c r="O72" s="31"/>
      <c r="P72" s="31"/>
      <c r="Q72" s="31"/>
      <c r="R72" s="31"/>
      <c r="S72" s="31"/>
      <c r="T72" s="31"/>
      <c r="U72" s="31"/>
      <c r="V72" s="31"/>
      <c r="W72" s="31"/>
      <c r="X72" s="31"/>
      <c r="Y72" s="31"/>
      <c r="Z72" s="31"/>
    </row>
    <row r="73" spans="1:26" ht="15.75" customHeight="1">
      <c r="A73" s="54" t="s">
        <v>73</v>
      </c>
      <c r="B73" s="55" t="s">
        <v>136</v>
      </c>
      <c r="C73" s="56" t="s">
        <v>75</v>
      </c>
      <c r="D73" s="65">
        <v>0</v>
      </c>
      <c r="E73" s="65">
        <v>0</v>
      </c>
      <c r="F73" s="66"/>
      <c r="G73" s="66"/>
      <c r="H73" s="66"/>
      <c r="I73" s="66"/>
      <c r="J73" s="66"/>
      <c r="K73" s="66"/>
      <c r="L73" s="57"/>
      <c r="M73" s="31"/>
      <c r="N73" s="31"/>
      <c r="O73" s="31"/>
      <c r="P73" s="31"/>
      <c r="Q73" s="31"/>
      <c r="R73" s="31"/>
      <c r="S73" s="31"/>
      <c r="T73" s="31"/>
      <c r="U73" s="31"/>
      <c r="V73" s="31"/>
      <c r="W73" s="31"/>
      <c r="X73" s="31"/>
      <c r="Y73" s="31"/>
      <c r="Z73" s="31"/>
    </row>
    <row r="74" spans="1:26" ht="15.75" customHeight="1">
      <c r="A74" s="54"/>
      <c r="B74" s="67" t="s">
        <v>137</v>
      </c>
      <c r="C74" s="56" t="s">
        <v>75</v>
      </c>
      <c r="D74" s="65"/>
      <c r="E74" s="65"/>
      <c r="F74" s="66"/>
      <c r="G74" s="66"/>
      <c r="H74" s="66"/>
      <c r="I74" s="66"/>
      <c r="J74" s="66"/>
      <c r="K74" s="66"/>
      <c r="L74" s="57"/>
      <c r="M74" s="31"/>
      <c r="N74" s="31"/>
      <c r="O74" s="31"/>
      <c r="P74" s="31"/>
      <c r="Q74" s="31"/>
      <c r="R74" s="31"/>
      <c r="S74" s="31"/>
      <c r="T74" s="31"/>
      <c r="U74" s="31"/>
      <c r="V74" s="31"/>
      <c r="W74" s="31"/>
      <c r="X74" s="31"/>
      <c r="Y74" s="31"/>
      <c r="Z74" s="31"/>
    </row>
    <row r="75" spans="1:26" ht="15.75" customHeight="1">
      <c r="A75" s="54"/>
      <c r="B75" s="67" t="s">
        <v>138</v>
      </c>
      <c r="C75" s="56" t="s">
        <v>75</v>
      </c>
      <c r="D75" s="65"/>
      <c r="E75" s="65"/>
      <c r="F75" s="66"/>
      <c r="G75" s="66"/>
      <c r="H75" s="66"/>
      <c r="I75" s="66"/>
      <c r="J75" s="66"/>
      <c r="K75" s="66"/>
      <c r="L75" s="57"/>
      <c r="M75" s="31"/>
      <c r="N75" s="31"/>
      <c r="O75" s="31"/>
      <c r="P75" s="31"/>
      <c r="Q75" s="31"/>
      <c r="R75" s="31"/>
      <c r="S75" s="31"/>
      <c r="T75" s="31"/>
      <c r="U75" s="31"/>
      <c r="V75" s="31"/>
      <c r="W75" s="31"/>
      <c r="X75" s="31"/>
      <c r="Y75" s="31"/>
      <c r="Z75" s="31"/>
    </row>
    <row r="76" spans="1:26" ht="15.75" customHeight="1">
      <c r="A76" s="54"/>
      <c r="B76" s="67" t="s">
        <v>139</v>
      </c>
      <c r="C76" s="56" t="s">
        <v>75</v>
      </c>
      <c r="D76" s="65"/>
      <c r="E76" s="65"/>
      <c r="F76" s="66"/>
      <c r="G76" s="66"/>
      <c r="H76" s="66"/>
      <c r="I76" s="66"/>
      <c r="J76" s="66"/>
      <c r="K76" s="66"/>
      <c r="L76" s="57"/>
      <c r="M76" s="31"/>
      <c r="N76" s="31"/>
      <c r="O76" s="31"/>
      <c r="P76" s="31"/>
      <c r="Q76" s="31"/>
      <c r="R76" s="31"/>
      <c r="S76" s="31"/>
      <c r="T76" s="31"/>
      <c r="U76" s="31"/>
      <c r="V76" s="31"/>
      <c r="W76" s="31"/>
      <c r="X76" s="31"/>
      <c r="Y76" s="31"/>
      <c r="Z76" s="31"/>
    </row>
    <row r="77" spans="1:26" ht="15.75" customHeight="1">
      <c r="A77" s="54"/>
      <c r="B77" s="67" t="s">
        <v>140</v>
      </c>
      <c r="C77" s="56"/>
      <c r="D77" s="65"/>
      <c r="E77" s="65"/>
      <c r="F77" s="66"/>
      <c r="G77" s="66"/>
      <c r="H77" s="66"/>
      <c r="I77" s="66"/>
      <c r="J77" s="66"/>
      <c r="K77" s="66"/>
      <c r="L77" s="57"/>
      <c r="M77" s="31"/>
      <c r="N77" s="31"/>
      <c r="O77" s="31"/>
      <c r="P77" s="31"/>
      <c r="Q77" s="31"/>
      <c r="R77" s="31"/>
      <c r="S77" s="31"/>
      <c r="T77" s="31"/>
      <c r="U77" s="31"/>
      <c r="V77" s="31"/>
      <c r="W77" s="31"/>
      <c r="X77" s="31"/>
      <c r="Y77" s="31"/>
      <c r="Z77" s="31"/>
    </row>
    <row r="78" spans="1:26" ht="15.75" customHeight="1">
      <c r="A78" s="70" t="s">
        <v>95</v>
      </c>
      <c r="B78" s="55" t="s">
        <v>141</v>
      </c>
      <c r="C78" s="56"/>
      <c r="D78" s="65">
        <v>0</v>
      </c>
      <c r="E78" s="65">
        <v>0</v>
      </c>
      <c r="F78" s="66"/>
      <c r="G78" s="66"/>
      <c r="H78" s="66"/>
      <c r="I78" s="66"/>
      <c r="J78" s="66"/>
      <c r="K78" s="66"/>
      <c r="L78" s="57"/>
      <c r="M78" s="31"/>
      <c r="N78" s="31"/>
      <c r="O78" s="31"/>
      <c r="P78" s="31"/>
      <c r="Q78" s="31"/>
      <c r="R78" s="31"/>
      <c r="S78" s="31"/>
      <c r="T78" s="31"/>
      <c r="U78" s="31"/>
      <c r="V78" s="31"/>
      <c r="W78" s="31"/>
      <c r="X78" s="31"/>
      <c r="Y78" s="31"/>
      <c r="Z78" s="31"/>
    </row>
    <row r="79" spans="1:26" ht="15.75" customHeight="1">
      <c r="A79" s="54"/>
      <c r="B79" s="67" t="s">
        <v>137</v>
      </c>
      <c r="C79" s="56" t="s">
        <v>75</v>
      </c>
      <c r="D79" s="65"/>
      <c r="E79" s="65"/>
      <c r="F79" s="66"/>
      <c r="G79" s="66"/>
      <c r="H79" s="66"/>
      <c r="I79" s="66"/>
      <c r="J79" s="66"/>
      <c r="K79" s="66"/>
      <c r="L79" s="57"/>
      <c r="M79" s="31"/>
      <c r="N79" s="31"/>
      <c r="O79" s="31"/>
      <c r="P79" s="31"/>
      <c r="Q79" s="31"/>
      <c r="R79" s="31"/>
      <c r="S79" s="31"/>
      <c r="T79" s="31"/>
      <c r="U79" s="31"/>
      <c r="V79" s="31"/>
      <c r="W79" s="31"/>
      <c r="X79" s="31"/>
      <c r="Y79" s="31"/>
      <c r="Z79" s="31"/>
    </row>
    <row r="80" spans="1:26" ht="15.75" customHeight="1">
      <c r="A80" s="54"/>
      <c r="B80" s="67" t="s">
        <v>138</v>
      </c>
      <c r="C80" s="56" t="s">
        <v>75</v>
      </c>
      <c r="D80" s="65"/>
      <c r="E80" s="65"/>
      <c r="F80" s="66"/>
      <c r="G80" s="66"/>
      <c r="H80" s="66"/>
      <c r="I80" s="66"/>
      <c r="J80" s="66"/>
      <c r="K80" s="66"/>
      <c r="L80" s="57"/>
      <c r="M80" s="31"/>
      <c r="N80" s="31"/>
      <c r="O80" s="31"/>
      <c r="P80" s="31"/>
      <c r="Q80" s="31"/>
      <c r="R80" s="31"/>
      <c r="S80" s="31"/>
      <c r="T80" s="31"/>
      <c r="U80" s="31"/>
      <c r="V80" s="31"/>
      <c r="W80" s="31"/>
      <c r="X80" s="31"/>
      <c r="Y80" s="31"/>
      <c r="Z80" s="31"/>
    </row>
    <row r="81" spans="1:26" ht="15.75" customHeight="1">
      <c r="A81" s="54"/>
      <c r="B81" s="67" t="s">
        <v>139</v>
      </c>
      <c r="C81" s="56" t="s">
        <v>75</v>
      </c>
      <c r="D81" s="65"/>
      <c r="E81" s="65"/>
      <c r="F81" s="66"/>
      <c r="G81" s="66"/>
      <c r="H81" s="66"/>
      <c r="I81" s="66"/>
      <c r="J81" s="66"/>
      <c r="K81" s="66"/>
      <c r="L81" s="57"/>
      <c r="M81" s="31"/>
      <c r="N81" s="31"/>
      <c r="O81" s="31"/>
      <c r="P81" s="31"/>
      <c r="Q81" s="31"/>
      <c r="R81" s="31"/>
      <c r="S81" s="31"/>
      <c r="T81" s="31"/>
      <c r="U81" s="31"/>
      <c r="V81" s="31"/>
      <c r="W81" s="31"/>
      <c r="X81" s="31"/>
      <c r="Y81" s="31"/>
      <c r="Z81" s="31"/>
    </row>
    <row r="82" spans="1:26" ht="15.75" customHeight="1">
      <c r="A82" s="54"/>
      <c r="B82" s="67" t="s">
        <v>140</v>
      </c>
      <c r="C82" s="56"/>
      <c r="D82" s="65"/>
      <c r="E82" s="65"/>
      <c r="F82" s="66"/>
      <c r="G82" s="66"/>
      <c r="H82" s="66"/>
      <c r="I82" s="66"/>
      <c r="J82" s="66"/>
      <c r="K82" s="66"/>
      <c r="L82" s="57"/>
      <c r="M82" s="31"/>
      <c r="N82" s="31"/>
      <c r="O82" s="31"/>
      <c r="P82" s="31"/>
      <c r="Q82" s="31"/>
      <c r="R82" s="31"/>
      <c r="S82" s="31"/>
      <c r="T82" s="31"/>
      <c r="U82" s="31"/>
      <c r="V82" s="31"/>
      <c r="W82" s="31"/>
      <c r="X82" s="31"/>
      <c r="Y82" s="31"/>
      <c r="Z82" s="31"/>
    </row>
    <row r="83" spans="1:26" ht="15.75" customHeight="1">
      <c r="A83" s="70" t="s">
        <v>105</v>
      </c>
      <c r="B83" s="72" t="s">
        <v>119</v>
      </c>
      <c r="C83" s="56" t="s">
        <v>75</v>
      </c>
      <c r="D83" s="65"/>
      <c r="E83" s="65"/>
      <c r="F83" s="66"/>
      <c r="G83" s="66"/>
      <c r="H83" s="66"/>
      <c r="I83" s="66"/>
      <c r="J83" s="66"/>
      <c r="K83" s="66"/>
      <c r="L83" s="57"/>
      <c r="M83" s="31"/>
      <c r="N83" s="31"/>
      <c r="O83" s="31"/>
      <c r="P83" s="31"/>
      <c r="Q83" s="31"/>
      <c r="R83" s="31"/>
      <c r="S83" s="31"/>
      <c r="T83" s="31"/>
      <c r="U83" s="31"/>
      <c r="V83" s="31"/>
      <c r="W83" s="31"/>
      <c r="X83" s="31"/>
      <c r="Y83" s="31"/>
      <c r="Z83" s="31"/>
    </row>
    <row r="84" spans="1:26" ht="61.5" customHeight="1">
      <c r="A84" s="70"/>
      <c r="B84" s="67" t="s">
        <v>142</v>
      </c>
      <c r="C84" s="56"/>
      <c r="D84" s="65"/>
      <c r="E84" s="65"/>
      <c r="F84" s="66"/>
      <c r="G84" s="66"/>
      <c r="H84" s="66"/>
      <c r="I84" s="66"/>
      <c r="J84" s="66"/>
      <c r="K84" s="66"/>
      <c r="L84" s="57"/>
      <c r="M84" s="31"/>
      <c r="N84" s="31"/>
      <c r="O84" s="31"/>
      <c r="P84" s="31"/>
      <c r="Q84" s="31"/>
      <c r="R84" s="31"/>
      <c r="S84" s="31"/>
      <c r="T84" s="31"/>
      <c r="U84" s="31"/>
      <c r="V84" s="31"/>
      <c r="W84" s="31"/>
      <c r="X84" s="31"/>
      <c r="Y84" s="31"/>
      <c r="Z84" s="31"/>
    </row>
    <row r="85" spans="1:26" ht="15.75" customHeight="1">
      <c r="A85" s="70" t="s">
        <v>109</v>
      </c>
      <c r="B85" s="55" t="s">
        <v>143</v>
      </c>
      <c r="C85" s="78" t="s">
        <v>75</v>
      </c>
      <c r="D85" s="79">
        <f t="shared" ref="D85:K85" si="5">+D73-D78+D83</f>
        <v>0</v>
      </c>
      <c r="E85" s="79">
        <f t="shared" si="5"/>
        <v>0</v>
      </c>
      <c r="F85" s="79">
        <f t="shared" si="5"/>
        <v>0</v>
      </c>
      <c r="G85" s="79">
        <f t="shared" si="5"/>
        <v>0</v>
      </c>
      <c r="H85" s="79">
        <f t="shared" si="5"/>
        <v>0</v>
      </c>
      <c r="I85" s="79">
        <f t="shared" si="5"/>
        <v>0</v>
      </c>
      <c r="J85" s="79">
        <f t="shared" si="5"/>
        <v>0</v>
      </c>
      <c r="K85" s="79">
        <f t="shared" si="5"/>
        <v>0</v>
      </c>
      <c r="L85" s="80"/>
      <c r="M85" s="31"/>
      <c r="N85" s="31"/>
      <c r="O85" s="31"/>
      <c r="P85" s="31"/>
      <c r="Q85" s="31"/>
      <c r="R85" s="31"/>
      <c r="S85" s="31"/>
      <c r="T85" s="31"/>
      <c r="U85" s="31"/>
      <c r="V85" s="31"/>
      <c r="W85" s="31"/>
      <c r="X85" s="31"/>
      <c r="Y85" s="31"/>
      <c r="Z85" s="31"/>
    </row>
    <row r="86" spans="1:26" ht="23.25" customHeight="1">
      <c r="A86" s="42" t="s">
        <v>134</v>
      </c>
      <c r="B86" s="43" t="s">
        <v>144</v>
      </c>
      <c r="C86" s="44"/>
      <c r="D86" s="45"/>
      <c r="E86" s="45"/>
      <c r="F86" s="46"/>
      <c r="G86" s="46"/>
      <c r="H86" s="46"/>
      <c r="I86" s="46"/>
      <c r="J86" s="46"/>
      <c r="K86" s="46"/>
      <c r="L86" s="47"/>
      <c r="M86" s="31"/>
      <c r="N86" s="31"/>
      <c r="O86" s="31"/>
      <c r="P86" s="31"/>
      <c r="Q86" s="31"/>
      <c r="R86" s="31"/>
      <c r="S86" s="31"/>
      <c r="T86" s="31"/>
      <c r="U86" s="31"/>
      <c r="V86" s="31"/>
      <c r="W86" s="31"/>
      <c r="X86" s="31"/>
      <c r="Y86" s="31"/>
      <c r="Z86" s="31"/>
    </row>
    <row r="87" spans="1:26" ht="15.75" customHeight="1">
      <c r="A87" s="54" t="s">
        <v>73</v>
      </c>
      <c r="B87" s="55" t="s">
        <v>145</v>
      </c>
      <c r="C87" s="56" t="s">
        <v>75</v>
      </c>
      <c r="D87" s="65">
        <v>0</v>
      </c>
      <c r="E87" s="65">
        <v>0</v>
      </c>
      <c r="F87" s="66"/>
      <c r="G87" s="66"/>
      <c r="H87" s="66"/>
      <c r="I87" s="66"/>
      <c r="J87" s="66"/>
      <c r="K87" s="66"/>
      <c r="L87" s="57"/>
      <c r="M87" s="31"/>
      <c r="N87" s="31"/>
      <c r="O87" s="31"/>
      <c r="P87" s="31"/>
      <c r="Q87" s="31"/>
      <c r="R87" s="31"/>
      <c r="S87" s="31"/>
      <c r="T87" s="31"/>
      <c r="U87" s="31"/>
      <c r="V87" s="31"/>
      <c r="W87" s="31"/>
      <c r="X87" s="31"/>
      <c r="Y87" s="31"/>
      <c r="Z87" s="31"/>
    </row>
    <row r="88" spans="1:26" ht="15.75" customHeight="1">
      <c r="A88" s="54"/>
      <c r="B88" s="67" t="s">
        <v>146</v>
      </c>
      <c r="C88" s="56" t="s">
        <v>75</v>
      </c>
      <c r="D88" s="65"/>
      <c r="E88" s="65"/>
      <c r="F88" s="66"/>
      <c r="G88" s="66"/>
      <c r="H88" s="66"/>
      <c r="I88" s="66"/>
      <c r="J88" s="66"/>
      <c r="K88" s="66"/>
      <c r="L88" s="57"/>
      <c r="M88" s="31"/>
      <c r="N88" s="31"/>
      <c r="O88" s="31"/>
      <c r="P88" s="31"/>
      <c r="Q88" s="31"/>
      <c r="R88" s="31"/>
      <c r="S88" s="31"/>
      <c r="T88" s="31"/>
      <c r="U88" s="31"/>
      <c r="V88" s="31"/>
      <c r="W88" s="31"/>
      <c r="X88" s="31"/>
      <c r="Y88" s="31"/>
      <c r="Z88" s="31"/>
    </row>
    <row r="89" spans="1:26" ht="15.75" customHeight="1">
      <c r="A89" s="54"/>
      <c r="B89" s="67" t="s">
        <v>147</v>
      </c>
      <c r="C89" s="56" t="s">
        <v>75</v>
      </c>
      <c r="D89" s="65"/>
      <c r="E89" s="65"/>
      <c r="F89" s="66"/>
      <c r="G89" s="66"/>
      <c r="H89" s="66"/>
      <c r="I89" s="66"/>
      <c r="J89" s="66"/>
      <c r="K89" s="66"/>
      <c r="L89" s="57"/>
      <c r="M89" s="31"/>
      <c r="N89" s="31"/>
      <c r="O89" s="31"/>
      <c r="P89" s="31"/>
      <c r="Q89" s="31"/>
      <c r="R89" s="31"/>
      <c r="S89" s="31"/>
      <c r="T89" s="31"/>
      <c r="U89" s="31"/>
      <c r="V89" s="31"/>
      <c r="W89" s="31"/>
      <c r="X89" s="31"/>
      <c r="Y89" s="31"/>
      <c r="Z89" s="31"/>
    </row>
    <row r="90" spans="1:26" ht="15.75" customHeight="1">
      <c r="A90" s="54"/>
      <c r="B90" s="67" t="s">
        <v>148</v>
      </c>
      <c r="C90" s="56" t="s">
        <v>75</v>
      </c>
      <c r="D90" s="65"/>
      <c r="E90" s="65"/>
      <c r="F90" s="66"/>
      <c r="G90" s="66"/>
      <c r="H90" s="66"/>
      <c r="I90" s="66"/>
      <c r="J90" s="66"/>
      <c r="K90" s="66"/>
      <c r="L90" s="57"/>
      <c r="M90" s="31"/>
      <c r="N90" s="31"/>
      <c r="O90" s="31"/>
      <c r="P90" s="31"/>
      <c r="Q90" s="31"/>
      <c r="R90" s="31"/>
      <c r="S90" s="31"/>
      <c r="T90" s="31"/>
      <c r="U90" s="31"/>
      <c r="V90" s="31"/>
      <c r="W90" s="31"/>
      <c r="X90" s="31"/>
      <c r="Y90" s="31"/>
      <c r="Z90" s="31"/>
    </row>
    <row r="91" spans="1:26" ht="15.75" customHeight="1">
      <c r="A91" s="54"/>
      <c r="B91" s="67" t="s">
        <v>149</v>
      </c>
      <c r="C91" s="56" t="s">
        <v>75</v>
      </c>
      <c r="D91" s="65"/>
      <c r="E91" s="65"/>
      <c r="F91" s="66"/>
      <c r="G91" s="66"/>
      <c r="H91" s="66"/>
      <c r="I91" s="66"/>
      <c r="J91" s="66"/>
      <c r="K91" s="66"/>
      <c r="L91" s="57"/>
      <c r="M91" s="31"/>
      <c r="N91" s="31"/>
      <c r="O91" s="31"/>
      <c r="P91" s="31"/>
      <c r="Q91" s="31"/>
      <c r="R91" s="31"/>
      <c r="S91" s="31"/>
      <c r="T91" s="31"/>
      <c r="U91" s="31"/>
      <c r="V91" s="31"/>
      <c r="W91" s="31"/>
      <c r="X91" s="31"/>
      <c r="Y91" s="31"/>
      <c r="Z91" s="31"/>
    </row>
    <row r="92" spans="1:26" ht="15.75" customHeight="1">
      <c r="A92" s="54"/>
      <c r="B92" s="67" t="s">
        <v>150</v>
      </c>
      <c r="C92" s="56" t="s">
        <v>75</v>
      </c>
      <c r="D92" s="65"/>
      <c r="E92" s="65"/>
      <c r="F92" s="66"/>
      <c r="G92" s="66"/>
      <c r="H92" s="66"/>
      <c r="I92" s="66"/>
      <c r="J92" s="66"/>
      <c r="K92" s="66"/>
      <c r="L92" s="57"/>
      <c r="M92" s="31"/>
      <c r="N92" s="31"/>
      <c r="O92" s="31"/>
      <c r="P92" s="31"/>
      <c r="Q92" s="31"/>
      <c r="R92" s="31"/>
      <c r="S92" s="31"/>
      <c r="T92" s="31"/>
      <c r="U92" s="31"/>
      <c r="V92" s="31"/>
      <c r="W92" s="31"/>
      <c r="X92" s="31"/>
      <c r="Y92" s="31"/>
      <c r="Z92" s="31"/>
    </row>
    <row r="93" spans="1:26" ht="15.75" customHeight="1">
      <c r="A93" s="70" t="s">
        <v>95</v>
      </c>
      <c r="B93" s="55" t="s">
        <v>151</v>
      </c>
      <c r="C93" s="56"/>
      <c r="D93" s="65">
        <v>0</v>
      </c>
      <c r="E93" s="65">
        <v>0</v>
      </c>
      <c r="F93" s="66"/>
      <c r="G93" s="66"/>
      <c r="H93" s="66"/>
      <c r="I93" s="66"/>
      <c r="J93" s="66"/>
      <c r="K93" s="66"/>
      <c r="L93" s="57"/>
      <c r="M93" s="31"/>
      <c r="N93" s="31"/>
      <c r="O93" s="31"/>
      <c r="P93" s="31"/>
      <c r="Q93" s="31"/>
      <c r="R93" s="31"/>
      <c r="S93" s="31"/>
      <c r="T93" s="31"/>
      <c r="U93" s="31"/>
      <c r="V93" s="31"/>
      <c r="W93" s="31"/>
      <c r="X93" s="31"/>
      <c r="Y93" s="31"/>
      <c r="Z93" s="31"/>
    </row>
    <row r="94" spans="1:26" ht="15.75" customHeight="1">
      <c r="A94" s="54"/>
      <c r="B94" s="67" t="s">
        <v>146</v>
      </c>
      <c r="C94" s="56" t="s">
        <v>75</v>
      </c>
      <c r="D94" s="65"/>
      <c r="E94" s="65"/>
      <c r="F94" s="66"/>
      <c r="G94" s="66"/>
      <c r="H94" s="66"/>
      <c r="I94" s="66"/>
      <c r="J94" s="66"/>
      <c r="K94" s="66"/>
      <c r="L94" s="57"/>
      <c r="M94" s="31"/>
      <c r="N94" s="31"/>
      <c r="O94" s="31"/>
      <c r="P94" s="31"/>
      <c r="Q94" s="31"/>
      <c r="R94" s="31"/>
      <c r="S94" s="31"/>
      <c r="T94" s="31"/>
      <c r="U94" s="31"/>
      <c r="V94" s="31"/>
      <c r="W94" s="31"/>
      <c r="X94" s="31"/>
      <c r="Y94" s="31"/>
      <c r="Z94" s="31"/>
    </row>
    <row r="95" spans="1:26" ht="15.75" customHeight="1">
      <c r="A95" s="54"/>
      <c r="B95" s="67" t="s">
        <v>147</v>
      </c>
      <c r="C95" s="56" t="s">
        <v>75</v>
      </c>
      <c r="D95" s="65"/>
      <c r="E95" s="65"/>
      <c r="F95" s="66"/>
      <c r="G95" s="66"/>
      <c r="H95" s="66"/>
      <c r="I95" s="66"/>
      <c r="J95" s="66"/>
      <c r="K95" s="66"/>
      <c r="L95" s="57"/>
      <c r="M95" s="31"/>
      <c r="N95" s="31"/>
      <c r="O95" s="31"/>
      <c r="P95" s="31"/>
      <c r="Q95" s="31"/>
      <c r="R95" s="31"/>
      <c r="S95" s="31"/>
      <c r="T95" s="31"/>
      <c r="U95" s="31"/>
      <c r="V95" s="31"/>
      <c r="W95" s="31"/>
      <c r="X95" s="31"/>
      <c r="Y95" s="31"/>
      <c r="Z95" s="31"/>
    </row>
    <row r="96" spans="1:26" ht="15.75" customHeight="1">
      <c r="A96" s="54"/>
      <c r="B96" s="67" t="s">
        <v>148</v>
      </c>
      <c r="C96" s="56" t="s">
        <v>75</v>
      </c>
      <c r="D96" s="65"/>
      <c r="E96" s="65"/>
      <c r="F96" s="66"/>
      <c r="G96" s="66"/>
      <c r="H96" s="66"/>
      <c r="I96" s="66"/>
      <c r="J96" s="66"/>
      <c r="K96" s="66"/>
      <c r="L96" s="57"/>
      <c r="M96" s="31"/>
      <c r="N96" s="31"/>
      <c r="O96" s="31"/>
      <c r="P96" s="31"/>
      <c r="Q96" s="31"/>
      <c r="R96" s="31"/>
      <c r="S96" s="31"/>
      <c r="T96" s="31"/>
      <c r="U96" s="31"/>
      <c r="V96" s="31"/>
      <c r="W96" s="31"/>
      <c r="X96" s="31"/>
      <c r="Y96" s="31"/>
      <c r="Z96" s="31"/>
    </row>
    <row r="97" spans="1:26" ht="15.75" customHeight="1">
      <c r="A97" s="54"/>
      <c r="B97" s="67" t="s">
        <v>149</v>
      </c>
      <c r="C97" s="56" t="s">
        <v>75</v>
      </c>
      <c r="D97" s="65"/>
      <c r="E97" s="65"/>
      <c r="F97" s="66"/>
      <c r="G97" s="66"/>
      <c r="H97" s="66"/>
      <c r="I97" s="66"/>
      <c r="J97" s="66"/>
      <c r="K97" s="66"/>
      <c r="L97" s="57"/>
      <c r="M97" s="31"/>
      <c r="N97" s="31"/>
      <c r="O97" s="31"/>
      <c r="P97" s="31"/>
      <c r="Q97" s="31"/>
      <c r="R97" s="31"/>
      <c r="S97" s="31"/>
      <c r="T97" s="31"/>
      <c r="U97" s="31"/>
      <c r="V97" s="31"/>
      <c r="W97" s="31"/>
      <c r="X97" s="31"/>
      <c r="Y97" s="31"/>
      <c r="Z97" s="31"/>
    </row>
    <row r="98" spans="1:26" ht="15.75" customHeight="1">
      <c r="A98" s="54"/>
      <c r="B98" s="67" t="s">
        <v>150</v>
      </c>
      <c r="C98" s="56" t="s">
        <v>75</v>
      </c>
      <c r="D98" s="65"/>
      <c r="E98" s="65"/>
      <c r="F98" s="66"/>
      <c r="G98" s="66"/>
      <c r="H98" s="66"/>
      <c r="I98" s="66"/>
      <c r="J98" s="66"/>
      <c r="K98" s="66"/>
      <c r="L98" s="57"/>
      <c r="M98" s="31"/>
      <c r="N98" s="31"/>
      <c r="O98" s="31"/>
      <c r="P98" s="31"/>
      <c r="Q98" s="31"/>
      <c r="R98" s="31"/>
      <c r="S98" s="31"/>
      <c r="T98" s="31"/>
      <c r="U98" s="31"/>
      <c r="V98" s="31"/>
      <c r="W98" s="31"/>
      <c r="X98" s="31"/>
      <c r="Y98" s="31"/>
      <c r="Z98" s="31"/>
    </row>
    <row r="99" spans="1:26" ht="15.75" customHeight="1">
      <c r="A99" s="70" t="s">
        <v>105</v>
      </c>
      <c r="B99" s="72" t="s">
        <v>152</v>
      </c>
      <c r="C99" s="56" t="s">
        <v>75</v>
      </c>
      <c r="D99" s="65"/>
      <c r="E99" s="65"/>
      <c r="F99" s="66"/>
      <c r="G99" s="66"/>
      <c r="H99" s="66"/>
      <c r="I99" s="66"/>
      <c r="J99" s="66"/>
      <c r="K99" s="66"/>
      <c r="L99" s="57"/>
      <c r="M99" s="31"/>
      <c r="N99" s="31"/>
      <c r="O99" s="31"/>
      <c r="P99" s="31"/>
      <c r="Q99" s="31"/>
      <c r="R99" s="31"/>
      <c r="S99" s="31"/>
      <c r="T99" s="31"/>
      <c r="U99" s="31"/>
      <c r="V99" s="31"/>
      <c r="W99" s="31"/>
      <c r="X99" s="31"/>
      <c r="Y99" s="31"/>
      <c r="Z99" s="31"/>
    </row>
    <row r="100" spans="1:26" ht="61.5" customHeight="1">
      <c r="A100" s="70"/>
      <c r="B100" s="67" t="s">
        <v>142</v>
      </c>
      <c r="C100" s="56"/>
      <c r="D100" s="65"/>
      <c r="E100" s="65"/>
      <c r="F100" s="66"/>
      <c r="G100" s="66"/>
      <c r="H100" s="66"/>
      <c r="I100" s="66"/>
      <c r="J100" s="66"/>
      <c r="K100" s="66"/>
      <c r="L100" s="57"/>
      <c r="M100" s="31"/>
      <c r="N100" s="31"/>
      <c r="O100" s="31"/>
      <c r="P100" s="31"/>
      <c r="Q100" s="31"/>
      <c r="R100" s="31"/>
      <c r="S100" s="31"/>
      <c r="T100" s="31"/>
      <c r="U100" s="31"/>
      <c r="V100" s="31"/>
      <c r="W100" s="31"/>
      <c r="X100" s="31"/>
      <c r="Y100" s="31"/>
      <c r="Z100" s="31"/>
    </row>
    <row r="101" spans="1:26" ht="15.75" customHeight="1">
      <c r="A101" s="70" t="s">
        <v>109</v>
      </c>
      <c r="B101" s="55" t="s">
        <v>143</v>
      </c>
      <c r="C101" s="78" t="s">
        <v>75</v>
      </c>
      <c r="D101" s="79">
        <f t="shared" ref="D101:K101" si="6">+D87-D93+D99</f>
        <v>0</v>
      </c>
      <c r="E101" s="79">
        <f t="shared" si="6"/>
        <v>0</v>
      </c>
      <c r="F101" s="79">
        <f t="shared" si="6"/>
        <v>0</v>
      </c>
      <c r="G101" s="79">
        <f t="shared" si="6"/>
        <v>0</v>
      </c>
      <c r="H101" s="79">
        <f t="shared" si="6"/>
        <v>0</v>
      </c>
      <c r="I101" s="79">
        <f t="shared" si="6"/>
        <v>0</v>
      </c>
      <c r="J101" s="79">
        <f t="shared" si="6"/>
        <v>0</v>
      </c>
      <c r="K101" s="79">
        <f t="shared" si="6"/>
        <v>0</v>
      </c>
      <c r="L101" s="80"/>
      <c r="M101" s="31"/>
      <c r="N101" s="31"/>
      <c r="O101" s="31"/>
      <c r="P101" s="31"/>
      <c r="Q101" s="31"/>
      <c r="R101" s="31"/>
      <c r="S101" s="31"/>
      <c r="T101" s="31"/>
      <c r="U101" s="31"/>
      <c r="V101" s="31"/>
      <c r="W101" s="31"/>
      <c r="X101" s="31"/>
      <c r="Y101" s="31"/>
      <c r="Z101" s="31"/>
    </row>
    <row r="102" spans="1:26" ht="15.75" customHeight="1">
      <c r="A102" s="81"/>
      <c r="B102" s="29"/>
      <c r="C102" s="29"/>
      <c r="D102" s="29"/>
      <c r="E102" s="29"/>
      <c r="F102" s="30"/>
      <c r="G102" s="30"/>
      <c r="H102" s="30"/>
      <c r="I102" s="30"/>
      <c r="J102" s="1534"/>
      <c r="K102" s="1517"/>
      <c r="L102" s="1517"/>
      <c r="M102" s="31"/>
      <c r="N102" s="31"/>
      <c r="O102" s="31"/>
      <c r="P102" s="31"/>
      <c r="Q102" s="31"/>
      <c r="R102" s="31"/>
      <c r="S102" s="31"/>
      <c r="T102" s="31"/>
      <c r="U102" s="31"/>
      <c r="V102" s="31"/>
      <c r="W102" s="31"/>
      <c r="X102" s="31"/>
      <c r="Y102" s="31"/>
      <c r="Z102" s="31"/>
    </row>
    <row r="103" spans="1:26" ht="15.75" customHeight="1">
      <c r="A103" s="82"/>
      <c r="B103" s="83"/>
      <c r="C103" s="84"/>
      <c r="D103" s="84"/>
      <c r="E103" s="84"/>
      <c r="F103" s="85"/>
      <c r="G103" s="85"/>
      <c r="H103" s="85"/>
      <c r="I103" s="85"/>
      <c r="J103" s="86"/>
      <c r="K103" s="36"/>
      <c r="L103" s="37" t="s">
        <v>153</v>
      </c>
      <c r="M103" s="31"/>
      <c r="N103" s="31"/>
      <c r="O103" s="31"/>
      <c r="P103" s="31"/>
      <c r="Q103" s="31"/>
      <c r="R103" s="31"/>
      <c r="S103" s="31"/>
      <c r="T103" s="31"/>
      <c r="U103" s="31"/>
      <c r="V103" s="31"/>
      <c r="W103" s="31"/>
      <c r="X103" s="31"/>
      <c r="Y103" s="31"/>
      <c r="Z103" s="31"/>
    </row>
    <row r="104" spans="1:26" ht="33" customHeight="1">
      <c r="A104" s="1535" t="s">
        <v>154</v>
      </c>
      <c r="B104" s="1531"/>
      <c r="C104" s="1532"/>
      <c r="D104" s="87"/>
      <c r="E104" s="88" t="s">
        <v>155</v>
      </c>
      <c r="F104" s="89"/>
      <c r="G104" s="89"/>
      <c r="H104" s="89"/>
      <c r="I104" s="89"/>
      <c r="J104" s="1528" t="s">
        <v>156</v>
      </c>
      <c r="K104" s="1517"/>
      <c r="L104" s="1517"/>
      <c r="M104" s="91"/>
      <c r="N104" s="91"/>
      <c r="O104" s="91"/>
      <c r="P104" s="91"/>
      <c r="Q104" s="91"/>
      <c r="R104" s="91"/>
      <c r="S104" s="91"/>
      <c r="T104" s="91"/>
      <c r="U104" s="91"/>
      <c r="V104" s="91"/>
      <c r="W104" s="91"/>
      <c r="X104" s="91"/>
      <c r="Y104" s="91"/>
      <c r="Z104" s="91"/>
    </row>
    <row r="105" spans="1:26" ht="15.75" customHeight="1">
      <c r="A105" s="92"/>
      <c r="B105" s="92"/>
      <c r="C105" s="92"/>
      <c r="D105" s="93"/>
      <c r="E105" s="93"/>
      <c r="F105" s="94"/>
      <c r="G105" s="94"/>
      <c r="H105" s="94"/>
      <c r="I105" s="94"/>
      <c r="J105" s="1528"/>
      <c r="K105" s="1517"/>
      <c r="L105" s="1517"/>
      <c r="M105" s="31"/>
      <c r="N105" s="31"/>
      <c r="O105" s="31"/>
      <c r="P105" s="31"/>
      <c r="Q105" s="31"/>
      <c r="R105" s="31"/>
      <c r="S105" s="31"/>
      <c r="T105" s="31"/>
      <c r="U105" s="31"/>
      <c r="V105" s="31"/>
      <c r="W105" s="31"/>
      <c r="X105" s="31"/>
      <c r="Y105" s="31"/>
      <c r="Z105" s="31"/>
    </row>
    <row r="106" spans="1:26" ht="15.75" customHeight="1">
      <c r="A106" s="92"/>
      <c r="B106" s="92"/>
      <c r="C106" s="92"/>
      <c r="D106" s="93"/>
      <c r="E106" s="93"/>
      <c r="F106" s="94"/>
      <c r="G106" s="94"/>
      <c r="H106" s="94"/>
      <c r="I106" s="94"/>
      <c r="J106" s="90"/>
      <c r="K106" s="90"/>
      <c r="L106" s="90"/>
      <c r="M106" s="31"/>
      <c r="N106" s="31"/>
      <c r="O106" s="31"/>
      <c r="P106" s="31"/>
      <c r="Q106" s="31"/>
      <c r="R106" s="31"/>
      <c r="S106" s="31"/>
      <c r="T106" s="31"/>
      <c r="U106" s="31"/>
      <c r="V106" s="31"/>
      <c r="W106" s="31"/>
      <c r="X106" s="31"/>
      <c r="Y106" s="31"/>
      <c r="Z106" s="31"/>
    </row>
    <row r="107" spans="1:26" ht="15.75" customHeight="1">
      <c r="A107" s="92"/>
      <c r="B107" s="92"/>
      <c r="C107" s="92"/>
      <c r="D107" s="93"/>
      <c r="E107" s="93"/>
      <c r="F107" s="94"/>
      <c r="G107" s="94"/>
      <c r="H107" s="94"/>
      <c r="I107" s="94"/>
      <c r="J107" s="90"/>
      <c r="K107" s="90"/>
      <c r="L107" s="90"/>
      <c r="M107" s="31"/>
      <c r="N107" s="31"/>
      <c r="O107" s="31"/>
      <c r="P107" s="31"/>
      <c r="Q107" s="31"/>
      <c r="R107" s="31"/>
      <c r="S107" s="31"/>
      <c r="T107" s="31"/>
      <c r="U107" s="31"/>
      <c r="V107" s="31"/>
      <c r="W107" s="31"/>
      <c r="X107" s="31"/>
      <c r="Y107" s="31"/>
      <c r="Z107" s="31"/>
    </row>
    <row r="108" spans="1:26" ht="15.75" customHeight="1">
      <c r="A108" s="31"/>
      <c r="B108" s="31"/>
      <c r="C108" s="31"/>
      <c r="D108" s="31"/>
      <c r="E108" s="31"/>
      <c r="F108" s="86"/>
      <c r="G108" s="86"/>
      <c r="H108" s="86"/>
      <c r="I108" s="1529"/>
      <c r="J108" s="1517"/>
      <c r="K108" s="1517"/>
      <c r="L108" s="1517"/>
      <c r="M108" s="31"/>
      <c r="N108" s="31"/>
      <c r="O108" s="31"/>
      <c r="P108" s="31"/>
      <c r="Q108" s="31"/>
      <c r="R108" s="31"/>
      <c r="S108" s="31"/>
      <c r="T108" s="31"/>
      <c r="U108" s="31"/>
      <c r="V108" s="31"/>
      <c r="W108" s="31"/>
      <c r="X108" s="31"/>
      <c r="Y108" s="31"/>
      <c r="Z108" s="31"/>
    </row>
    <row r="109" spans="1:26" ht="42.75" customHeight="1">
      <c r="A109" s="95"/>
      <c r="B109" s="1530" t="s">
        <v>157</v>
      </c>
      <c r="C109" s="1531"/>
      <c r="D109" s="1531"/>
      <c r="E109" s="1531"/>
      <c r="F109" s="1531"/>
      <c r="G109" s="1531"/>
      <c r="H109" s="1531"/>
      <c r="I109" s="1531"/>
      <c r="J109" s="1531"/>
      <c r="K109" s="1531"/>
      <c r="L109" s="1532"/>
      <c r="M109" s="31"/>
      <c r="N109" s="31"/>
      <c r="O109" s="31"/>
      <c r="P109" s="31"/>
      <c r="Q109" s="31"/>
      <c r="R109" s="31"/>
      <c r="S109" s="31"/>
      <c r="T109" s="31"/>
      <c r="U109" s="31"/>
      <c r="V109" s="31"/>
      <c r="W109" s="31"/>
      <c r="X109" s="31"/>
      <c r="Y109" s="31"/>
      <c r="Z109" s="31"/>
    </row>
    <row r="110" spans="1:26" ht="15.75" customHeight="1">
      <c r="A110" s="31"/>
      <c r="B110" s="31"/>
      <c r="C110" s="31"/>
      <c r="D110" s="31"/>
      <c r="E110" s="31"/>
      <c r="F110" s="86"/>
      <c r="G110" s="86"/>
      <c r="H110" s="86"/>
      <c r="I110" s="86"/>
      <c r="J110" s="1533"/>
      <c r="K110" s="1517"/>
      <c r="L110" s="1517"/>
      <c r="M110" s="31"/>
      <c r="N110" s="31"/>
      <c r="O110" s="31"/>
      <c r="P110" s="31"/>
      <c r="Q110" s="31"/>
      <c r="R110" s="31"/>
      <c r="S110" s="31"/>
      <c r="T110" s="31"/>
      <c r="U110" s="31"/>
      <c r="V110" s="31"/>
      <c r="W110" s="31"/>
      <c r="X110" s="31"/>
      <c r="Y110" s="31"/>
      <c r="Z110" s="31"/>
    </row>
    <row r="111" spans="1:26" ht="15.75" customHeight="1">
      <c r="A111" s="31"/>
      <c r="B111" s="31"/>
      <c r="C111" s="31"/>
      <c r="D111" s="31"/>
      <c r="E111" s="31"/>
      <c r="F111" s="86"/>
      <c r="G111" s="86"/>
      <c r="H111" s="86"/>
      <c r="I111" s="86"/>
      <c r="J111" s="86"/>
      <c r="K111" s="86"/>
      <c r="L111" s="31"/>
      <c r="M111" s="31"/>
      <c r="N111" s="31"/>
      <c r="O111" s="31"/>
      <c r="P111" s="31"/>
      <c r="Q111" s="31"/>
      <c r="R111" s="31"/>
      <c r="S111" s="31"/>
      <c r="T111" s="31"/>
      <c r="U111" s="31"/>
      <c r="V111" s="31"/>
      <c r="W111" s="31"/>
      <c r="X111" s="31"/>
      <c r="Y111" s="31"/>
      <c r="Z111" s="31"/>
    </row>
    <row r="112" spans="1:26" ht="15.75" customHeight="1">
      <c r="A112" s="31"/>
      <c r="B112" s="31"/>
      <c r="C112" s="31"/>
      <c r="D112" s="31"/>
      <c r="E112" s="31"/>
      <c r="F112" s="86"/>
      <c r="G112" s="86"/>
      <c r="H112" s="86"/>
      <c r="I112" s="86"/>
      <c r="J112" s="86"/>
      <c r="K112" s="86"/>
      <c r="L112" s="31"/>
      <c r="M112" s="31"/>
      <c r="N112" s="31"/>
      <c r="O112" s="31"/>
      <c r="P112" s="31"/>
      <c r="Q112" s="31"/>
      <c r="R112" s="31"/>
      <c r="S112" s="31"/>
      <c r="T112" s="31"/>
      <c r="U112" s="31"/>
      <c r="V112" s="31"/>
      <c r="W112" s="31"/>
      <c r="X112" s="31"/>
      <c r="Y112" s="31"/>
      <c r="Z112" s="31"/>
    </row>
    <row r="113" spans="1:26" ht="15.75" customHeight="1">
      <c r="A113" s="31"/>
      <c r="B113" s="31"/>
      <c r="C113" s="31"/>
      <c r="D113" s="31"/>
      <c r="E113" s="31"/>
      <c r="F113" s="86"/>
      <c r="G113" s="86"/>
      <c r="H113" s="86"/>
      <c r="I113" s="86"/>
      <c r="J113" s="86"/>
      <c r="K113" s="86"/>
      <c r="L113" s="31"/>
      <c r="M113" s="31"/>
      <c r="N113" s="31"/>
      <c r="O113" s="31"/>
      <c r="P113" s="31"/>
      <c r="Q113" s="31"/>
      <c r="R113" s="31"/>
      <c r="S113" s="31"/>
      <c r="T113" s="31"/>
      <c r="U113" s="31"/>
      <c r="V113" s="31"/>
      <c r="W113" s="31"/>
      <c r="X113" s="31"/>
      <c r="Y113" s="31"/>
      <c r="Z113" s="31"/>
    </row>
    <row r="114" spans="1:26" ht="15.75" customHeight="1">
      <c r="A114" s="31"/>
      <c r="B114" s="31"/>
      <c r="C114" s="31"/>
      <c r="D114" s="31"/>
      <c r="E114" s="31"/>
      <c r="F114" s="86"/>
      <c r="G114" s="86"/>
      <c r="H114" s="86"/>
      <c r="I114" s="86"/>
      <c r="J114" s="86"/>
      <c r="K114" s="86"/>
      <c r="L114" s="31"/>
      <c r="M114" s="31"/>
      <c r="N114" s="31"/>
      <c r="O114" s="31"/>
      <c r="P114" s="31"/>
      <c r="Q114" s="31"/>
      <c r="R114" s="31"/>
      <c r="S114" s="31"/>
      <c r="T114" s="31"/>
      <c r="U114" s="31"/>
      <c r="V114" s="31"/>
      <c r="W114" s="31"/>
      <c r="X114" s="31"/>
      <c r="Y114" s="31"/>
      <c r="Z114" s="31"/>
    </row>
    <row r="115" spans="1:26" ht="15.75" customHeight="1">
      <c r="A115" s="31"/>
      <c r="B115" s="31"/>
      <c r="C115" s="31"/>
      <c r="D115" s="31"/>
      <c r="E115" s="31"/>
      <c r="F115" s="86"/>
      <c r="G115" s="86"/>
      <c r="H115" s="86"/>
      <c r="I115" s="86"/>
      <c r="J115" s="86"/>
      <c r="K115" s="86"/>
      <c r="L115" s="31"/>
      <c r="M115" s="31"/>
      <c r="N115" s="31"/>
      <c r="O115" s="31"/>
      <c r="P115" s="31"/>
      <c r="Q115" s="31"/>
      <c r="R115" s="31"/>
      <c r="S115" s="31"/>
      <c r="T115" s="31"/>
      <c r="U115" s="31"/>
      <c r="V115" s="31"/>
      <c r="W115" s="31"/>
      <c r="X115" s="31"/>
      <c r="Y115" s="31"/>
      <c r="Z115" s="31"/>
    </row>
    <row r="116" spans="1:26" ht="15.75" customHeight="1">
      <c r="A116" s="31"/>
      <c r="B116" s="31"/>
      <c r="C116" s="31"/>
      <c r="D116" s="31"/>
      <c r="E116" s="31"/>
      <c r="F116" s="86"/>
      <c r="G116" s="86"/>
      <c r="H116" s="86"/>
      <c r="I116" s="86"/>
      <c r="J116" s="86"/>
      <c r="K116" s="86"/>
      <c r="L116" s="31"/>
      <c r="M116" s="31"/>
      <c r="N116" s="31"/>
      <c r="O116" s="31"/>
      <c r="P116" s="31"/>
      <c r="Q116" s="31"/>
      <c r="R116" s="31"/>
      <c r="S116" s="31"/>
      <c r="T116" s="31"/>
      <c r="U116" s="31"/>
      <c r="V116" s="31"/>
      <c r="W116" s="31"/>
      <c r="X116" s="31"/>
      <c r="Y116" s="31"/>
      <c r="Z116" s="31"/>
    </row>
    <row r="117" spans="1:26" ht="15.75" customHeight="1">
      <c r="A117" s="31"/>
      <c r="B117" s="31"/>
      <c r="C117" s="31"/>
      <c r="D117" s="31"/>
      <c r="E117" s="31"/>
      <c r="F117" s="86"/>
      <c r="G117" s="86"/>
      <c r="H117" s="86"/>
      <c r="I117" s="86"/>
      <c r="J117" s="86"/>
      <c r="K117" s="86"/>
      <c r="L117" s="31"/>
      <c r="M117" s="31"/>
      <c r="N117" s="31"/>
      <c r="O117" s="31"/>
      <c r="P117" s="31"/>
      <c r="Q117" s="31"/>
      <c r="R117" s="31"/>
      <c r="S117" s="31"/>
      <c r="T117" s="31"/>
      <c r="U117" s="31"/>
      <c r="V117" s="31"/>
      <c r="W117" s="31"/>
      <c r="X117" s="31"/>
      <c r="Y117" s="31"/>
      <c r="Z117" s="31"/>
    </row>
    <row r="118" spans="1:26" ht="15.75" customHeight="1">
      <c r="A118" s="31"/>
      <c r="B118" s="31"/>
      <c r="C118" s="31"/>
      <c r="D118" s="31"/>
      <c r="E118" s="31"/>
      <c r="F118" s="86"/>
      <c r="G118" s="86"/>
      <c r="H118" s="86"/>
      <c r="I118" s="86"/>
      <c r="J118" s="86"/>
      <c r="K118" s="86"/>
      <c r="L118" s="31"/>
      <c r="M118" s="31"/>
      <c r="N118" s="31"/>
      <c r="O118" s="31"/>
      <c r="P118" s="31"/>
      <c r="Q118" s="31"/>
      <c r="R118" s="31"/>
      <c r="S118" s="31"/>
      <c r="T118" s="31"/>
      <c r="U118" s="31"/>
      <c r="V118" s="31"/>
      <c r="W118" s="31"/>
      <c r="X118" s="31"/>
      <c r="Y118" s="31"/>
      <c r="Z118" s="31"/>
    </row>
    <row r="119" spans="1:26" ht="15.75" customHeight="1">
      <c r="A119" s="31"/>
      <c r="B119" s="31"/>
      <c r="C119" s="31"/>
      <c r="D119" s="31"/>
      <c r="E119" s="31"/>
      <c r="F119" s="86"/>
      <c r="G119" s="86"/>
      <c r="H119" s="86"/>
      <c r="I119" s="86"/>
      <c r="J119" s="86"/>
      <c r="K119" s="86"/>
      <c r="L119" s="31"/>
      <c r="M119" s="31"/>
      <c r="N119" s="31"/>
      <c r="O119" s="31"/>
      <c r="P119" s="31"/>
      <c r="Q119" s="31"/>
      <c r="R119" s="31"/>
      <c r="S119" s="31"/>
      <c r="T119" s="31"/>
      <c r="U119" s="31"/>
      <c r="V119" s="31"/>
      <c r="W119" s="31"/>
      <c r="X119" s="31"/>
      <c r="Y119" s="31"/>
      <c r="Z119" s="31"/>
    </row>
    <row r="120" spans="1:26" ht="15.75" customHeight="1">
      <c r="A120" s="31"/>
      <c r="B120" s="31"/>
      <c r="C120" s="31"/>
      <c r="D120" s="31"/>
      <c r="E120" s="31"/>
      <c r="F120" s="86"/>
      <c r="G120" s="86"/>
      <c r="H120" s="86"/>
      <c r="I120" s="86"/>
      <c r="J120" s="86"/>
      <c r="K120" s="86"/>
      <c r="L120" s="31"/>
      <c r="M120" s="31"/>
      <c r="N120" s="31"/>
      <c r="O120" s="31"/>
      <c r="P120" s="31"/>
      <c r="Q120" s="31"/>
      <c r="R120" s="31"/>
      <c r="S120" s="31"/>
      <c r="T120" s="31"/>
      <c r="U120" s="31"/>
      <c r="V120" s="31"/>
      <c r="W120" s="31"/>
      <c r="X120" s="31"/>
      <c r="Y120" s="31"/>
      <c r="Z120" s="31"/>
    </row>
    <row r="121" spans="1:26" ht="15.75" customHeight="1">
      <c r="A121" s="31"/>
      <c r="B121" s="31"/>
      <c r="C121" s="31"/>
      <c r="D121" s="31"/>
      <c r="E121" s="31"/>
      <c r="F121" s="86"/>
      <c r="G121" s="86"/>
      <c r="H121" s="86"/>
      <c r="I121" s="86"/>
      <c r="J121" s="86"/>
      <c r="K121" s="86"/>
      <c r="L121" s="31"/>
      <c r="M121" s="31"/>
      <c r="N121" s="31"/>
      <c r="O121" s="31"/>
      <c r="P121" s="31"/>
      <c r="Q121" s="31"/>
      <c r="R121" s="31"/>
      <c r="S121" s="31"/>
      <c r="T121" s="31"/>
      <c r="U121" s="31"/>
      <c r="V121" s="31"/>
      <c r="W121" s="31"/>
      <c r="X121" s="31"/>
      <c r="Y121" s="31"/>
      <c r="Z121" s="31"/>
    </row>
    <row r="122" spans="1:26" ht="15.75" customHeight="1">
      <c r="A122" s="31"/>
      <c r="B122" s="31"/>
      <c r="C122" s="31"/>
      <c r="D122" s="31"/>
      <c r="E122" s="31"/>
      <c r="F122" s="86"/>
      <c r="G122" s="86"/>
      <c r="H122" s="86"/>
      <c r="I122" s="86"/>
      <c r="J122" s="86"/>
      <c r="K122" s="86"/>
      <c r="L122" s="31"/>
      <c r="M122" s="31"/>
      <c r="N122" s="31"/>
      <c r="O122" s="31"/>
      <c r="P122" s="31"/>
      <c r="Q122" s="31"/>
      <c r="R122" s="31"/>
      <c r="S122" s="31"/>
      <c r="T122" s="31"/>
      <c r="U122" s="31"/>
      <c r="V122" s="31"/>
      <c r="W122" s="31"/>
      <c r="X122" s="31"/>
      <c r="Y122" s="31"/>
      <c r="Z122" s="31"/>
    </row>
    <row r="123" spans="1:26" ht="15.75" customHeight="1">
      <c r="A123" s="31"/>
      <c r="B123" s="31"/>
      <c r="C123" s="31"/>
      <c r="D123" s="31"/>
      <c r="E123" s="31"/>
      <c r="F123" s="86"/>
      <c r="G123" s="86"/>
      <c r="H123" s="86"/>
      <c r="I123" s="86"/>
      <c r="J123" s="86"/>
      <c r="K123" s="86"/>
      <c r="L123" s="31"/>
      <c r="M123" s="31"/>
      <c r="N123" s="31"/>
      <c r="O123" s="31"/>
      <c r="P123" s="31"/>
      <c r="Q123" s="31"/>
      <c r="R123" s="31"/>
      <c r="S123" s="31"/>
      <c r="T123" s="31"/>
      <c r="U123" s="31"/>
      <c r="V123" s="31"/>
      <c r="W123" s="31"/>
      <c r="X123" s="31"/>
      <c r="Y123" s="31"/>
      <c r="Z123" s="31"/>
    </row>
    <row r="124" spans="1:26" ht="15.75" customHeight="1">
      <c r="A124" s="31"/>
      <c r="B124" s="31"/>
      <c r="C124" s="31"/>
      <c r="D124" s="31"/>
      <c r="E124" s="31"/>
      <c r="F124" s="86"/>
      <c r="G124" s="86"/>
      <c r="H124" s="86"/>
      <c r="I124" s="86"/>
      <c r="J124" s="86"/>
      <c r="K124" s="86"/>
      <c r="L124" s="31"/>
      <c r="M124" s="31"/>
      <c r="N124" s="31"/>
      <c r="O124" s="31"/>
      <c r="P124" s="31"/>
      <c r="Q124" s="31"/>
      <c r="R124" s="31"/>
      <c r="S124" s="31"/>
      <c r="T124" s="31"/>
      <c r="U124" s="31"/>
      <c r="V124" s="31"/>
      <c r="W124" s="31"/>
      <c r="X124" s="31"/>
      <c r="Y124" s="31"/>
      <c r="Z124" s="31"/>
    </row>
    <row r="125" spans="1:26" ht="15.75" customHeight="1">
      <c r="A125" s="31"/>
      <c r="B125" s="31"/>
      <c r="C125" s="31"/>
      <c r="D125" s="31"/>
      <c r="E125" s="31"/>
      <c r="F125" s="86"/>
      <c r="G125" s="86"/>
      <c r="H125" s="86"/>
      <c r="I125" s="86"/>
      <c r="J125" s="86"/>
      <c r="K125" s="86"/>
      <c r="L125" s="31"/>
      <c r="M125" s="31"/>
      <c r="N125" s="31"/>
      <c r="O125" s="31"/>
      <c r="P125" s="31"/>
      <c r="Q125" s="31"/>
      <c r="R125" s="31"/>
      <c r="S125" s="31"/>
      <c r="T125" s="31"/>
      <c r="U125" s="31"/>
      <c r="V125" s="31"/>
      <c r="W125" s="31"/>
      <c r="X125" s="31"/>
      <c r="Y125" s="31"/>
      <c r="Z125" s="31"/>
    </row>
    <row r="126" spans="1:26" ht="15.75" customHeight="1">
      <c r="A126" s="31"/>
      <c r="B126" s="31"/>
      <c r="C126" s="31"/>
      <c r="D126" s="31"/>
      <c r="E126" s="31"/>
      <c r="F126" s="86"/>
      <c r="G126" s="86"/>
      <c r="H126" s="86"/>
      <c r="I126" s="86"/>
      <c r="J126" s="86"/>
      <c r="K126" s="86"/>
      <c r="L126" s="31"/>
      <c r="M126" s="31"/>
      <c r="N126" s="31"/>
      <c r="O126" s="31"/>
      <c r="P126" s="31"/>
      <c r="Q126" s="31"/>
      <c r="R126" s="31"/>
      <c r="S126" s="31"/>
      <c r="T126" s="31"/>
      <c r="U126" s="31"/>
      <c r="V126" s="31"/>
      <c r="W126" s="31"/>
      <c r="X126" s="31"/>
      <c r="Y126" s="31"/>
      <c r="Z126" s="31"/>
    </row>
    <row r="127" spans="1:26" ht="15.75" customHeight="1">
      <c r="A127" s="31"/>
      <c r="B127" s="31"/>
      <c r="C127" s="31"/>
      <c r="D127" s="31"/>
      <c r="E127" s="31"/>
      <c r="F127" s="86"/>
      <c r="G127" s="86"/>
      <c r="H127" s="86"/>
      <c r="I127" s="86"/>
      <c r="J127" s="86"/>
      <c r="K127" s="86"/>
      <c r="L127" s="31"/>
      <c r="M127" s="31"/>
      <c r="N127" s="31"/>
      <c r="O127" s="31"/>
      <c r="P127" s="31"/>
      <c r="Q127" s="31"/>
      <c r="R127" s="31"/>
      <c r="S127" s="31"/>
      <c r="T127" s="31"/>
      <c r="U127" s="31"/>
      <c r="V127" s="31"/>
      <c r="W127" s="31"/>
      <c r="X127" s="31"/>
      <c r="Y127" s="31"/>
      <c r="Z127" s="31"/>
    </row>
    <row r="128" spans="1:26" ht="15.75" customHeight="1">
      <c r="A128" s="31"/>
      <c r="B128" s="31"/>
      <c r="C128" s="31"/>
      <c r="D128" s="31"/>
      <c r="E128" s="31"/>
      <c r="F128" s="86"/>
      <c r="G128" s="86"/>
      <c r="H128" s="86"/>
      <c r="I128" s="86"/>
      <c r="J128" s="86"/>
      <c r="K128" s="86"/>
      <c r="L128" s="31"/>
      <c r="M128" s="31"/>
      <c r="N128" s="31"/>
      <c r="O128" s="31"/>
      <c r="P128" s="31"/>
      <c r="Q128" s="31"/>
      <c r="R128" s="31"/>
      <c r="S128" s="31"/>
      <c r="T128" s="31"/>
      <c r="U128" s="31"/>
      <c r="V128" s="31"/>
      <c r="W128" s="31"/>
      <c r="X128" s="31"/>
      <c r="Y128" s="31"/>
      <c r="Z128" s="31"/>
    </row>
    <row r="129" spans="1:26" ht="15.75" customHeight="1">
      <c r="A129" s="31"/>
      <c r="B129" s="31"/>
      <c r="C129" s="31"/>
      <c r="D129" s="31"/>
      <c r="E129" s="31"/>
      <c r="F129" s="86"/>
      <c r="G129" s="86"/>
      <c r="H129" s="86"/>
      <c r="I129" s="86"/>
      <c r="J129" s="86"/>
      <c r="K129" s="86"/>
      <c r="L129" s="31"/>
      <c r="M129" s="31"/>
      <c r="N129" s="31"/>
      <c r="O129" s="31"/>
      <c r="P129" s="31"/>
      <c r="Q129" s="31"/>
      <c r="R129" s="31"/>
      <c r="S129" s="31"/>
      <c r="T129" s="31"/>
      <c r="U129" s="31"/>
      <c r="V129" s="31"/>
      <c r="W129" s="31"/>
      <c r="X129" s="31"/>
      <c r="Y129" s="31"/>
      <c r="Z129" s="31"/>
    </row>
    <row r="130" spans="1:26" ht="15.75" customHeight="1">
      <c r="A130" s="31"/>
      <c r="B130" s="31"/>
      <c r="C130" s="31"/>
      <c r="D130" s="31"/>
      <c r="E130" s="31"/>
      <c r="F130" s="86"/>
      <c r="G130" s="86"/>
      <c r="H130" s="86"/>
      <c r="I130" s="86"/>
      <c r="J130" s="86"/>
      <c r="K130" s="86"/>
      <c r="L130" s="31"/>
      <c r="M130" s="31"/>
      <c r="N130" s="31"/>
      <c r="O130" s="31"/>
      <c r="P130" s="31"/>
      <c r="Q130" s="31"/>
      <c r="R130" s="31"/>
      <c r="S130" s="31"/>
      <c r="T130" s="31"/>
      <c r="U130" s="31"/>
      <c r="V130" s="31"/>
      <c r="W130" s="31"/>
      <c r="X130" s="31"/>
      <c r="Y130" s="31"/>
      <c r="Z130" s="31"/>
    </row>
    <row r="131" spans="1:26" ht="15.75" customHeight="1">
      <c r="A131" s="31"/>
      <c r="B131" s="31"/>
      <c r="C131" s="31"/>
      <c r="D131" s="31"/>
      <c r="E131" s="31"/>
      <c r="F131" s="86"/>
      <c r="G131" s="86"/>
      <c r="H131" s="86"/>
      <c r="I131" s="86"/>
      <c r="J131" s="86"/>
      <c r="K131" s="86"/>
      <c r="L131" s="31"/>
      <c r="M131" s="31"/>
      <c r="N131" s="31"/>
      <c r="O131" s="31"/>
      <c r="P131" s="31"/>
      <c r="Q131" s="31"/>
      <c r="R131" s="31"/>
      <c r="S131" s="31"/>
      <c r="T131" s="31"/>
      <c r="U131" s="31"/>
      <c r="V131" s="31"/>
      <c r="W131" s="31"/>
      <c r="X131" s="31"/>
      <c r="Y131" s="31"/>
      <c r="Z131" s="31"/>
    </row>
    <row r="132" spans="1:26" ht="15.75" customHeight="1">
      <c r="A132" s="31"/>
      <c r="B132" s="31"/>
      <c r="C132" s="31"/>
      <c r="D132" s="31"/>
      <c r="E132" s="31"/>
      <c r="F132" s="86"/>
      <c r="G132" s="86"/>
      <c r="H132" s="86"/>
      <c r="I132" s="86"/>
      <c r="J132" s="86"/>
      <c r="K132" s="86"/>
      <c r="L132" s="31"/>
      <c r="M132" s="31"/>
      <c r="N132" s="31"/>
      <c r="O132" s="31"/>
      <c r="P132" s="31"/>
      <c r="Q132" s="31"/>
      <c r="R132" s="31"/>
      <c r="S132" s="31"/>
      <c r="T132" s="31"/>
      <c r="U132" s="31"/>
      <c r="V132" s="31"/>
      <c r="W132" s="31"/>
      <c r="X132" s="31"/>
      <c r="Y132" s="31"/>
      <c r="Z132" s="31"/>
    </row>
    <row r="133" spans="1:26" ht="15.75" customHeight="1">
      <c r="A133" s="31"/>
      <c r="B133" s="31"/>
      <c r="C133" s="31"/>
      <c r="D133" s="31"/>
      <c r="E133" s="31"/>
      <c r="F133" s="86"/>
      <c r="G133" s="86"/>
      <c r="H133" s="86"/>
      <c r="I133" s="86"/>
      <c r="J133" s="86"/>
      <c r="K133" s="86"/>
      <c r="L133" s="31"/>
      <c r="M133" s="31"/>
      <c r="N133" s="31"/>
      <c r="O133" s="31"/>
      <c r="P133" s="31"/>
      <c r="Q133" s="31"/>
      <c r="R133" s="31"/>
      <c r="S133" s="31"/>
      <c r="T133" s="31"/>
      <c r="U133" s="31"/>
      <c r="V133" s="31"/>
      <c r="W133" s="31"/>
      <c r="X133" s="31"/>
      <c r="Y133" s="31"/>
      <c r="Z133" s="31"/>
    </row>
    <row r="134" spans="1:26" ht="15.75" customHeight="1">
      <c r="A134" s="31"/>
      <c r="B134" s="31"/>
      <c r="C134" s="31"/>
      <c r="D134" s="31"/>
      <c r="E134" s="31"/>
      <c r="F134" s="86"/>
      <c r="G134" s="86"/>
      <c r="H134" s="86"/>
      <c r="I134" s="86"/>
      <c r="J134" s="86"/>
      <c r="K134" s="86"/>
      <c r="L134" s="31"/>
      <c r="M134" s="31"/>
      <c r="N134" s="31"/>
      <c r="O134" s="31"/>
      <c r="P134" s="31"/>
      <c r="Q134" s="31"/>
      <c r="R134" s="31"/>
      <c r="S134" s="31"/>
      <c r="T134" s="31"/>
      <c r="U134" s="31"/>
      <c r="V134" s="31"/>
      <c r="W134" s="31"/>
      <c r="X134" s="31"/>
      <c r="Y134" s="31"/>
      <c r="Z134" s="31"/>
    </row>
    <row r="135" spans="1:26" ht="15.75" customHeight="1">
      <c r="A135" s="31"/>
      <c r="B135" s="31"/>
      <c r="C135" s="31"/>
      <c r="D135" s="31"/>
      <c r="E135" s="31"/>
      <c r="F135" s="86"/>
      <c r="G135" s="86"/>
      <c r="H135" s="86"/>
      <c r="I135" s="86"/>
      <c r="J135" s="86"/>
      <c r="K135" s="86"/>
      <c r="L135" s="31"/>
      <c r="M135" s="31"/>
      <c r="N135" s="31"/>
      <c r="O135" s="31"/>
      <c r="P135" s="31"/>
      <c r="Q135" s="31"/>
      <c r="R135" s="31"/>
      <c r="S135" s="31"/>
      <c r="T135" s="31"/>
      <c r="U135" s="31"/>
      <c r="V135" s="31"/>
      <c r="W135" s="31"/>
      <c r="X135" s="31"/>
      <c r="Y135" s="31"/>
      <c r="Z135" s="31"/>
    </row>
    <row r="136" spans="1:26" ht="15.75" customHeight="1">
      <c r="A136" s="31"/>
      <c r="B136" s="31"/>
      <c r="C136" s="31"/>
      <c r="D136" s="31"/>
      <c r="E136" s="31"/>
      <c r="F136" s="86"/>
      <c r="G136" s="86"/>
      <c r="H136" s="86"/>
      <c r="I136" s="86"/>
      <c r="J136" s="86"/>
      <c r="K136" s="86"/>
      <c r="L136" s="31"/>
      <c r="M136" s="31"/>
      <c r="N136" s="31"/>
      <c r="O136" s="31"/>
      <c r="P136" s="31"/>
      <c r="Q136" s="31"/>
      <c r="R136" s="31"/>
      <c r="S136" s="31"/>
      <c r="T136" s="31"/>
      <c r="U136" s="31"/>
      <c r="V136" s="31"/>
      <c r="W136" s="31"/>
      <c r="X136" s="31"/>
      <c r="Y136" s="31"/>
      <c r="Z136" s="31"/>
    </row>
    <row r="137" spans="1:26" ht="15.75" customHeight="1">
      <c r="A137" s="31"/>
      <c r="B137" s="31"/>
      <c r="C137" s="31"/>
      <c r="D137" s="31"/>
      <c r="E137" s="31"/>
      <c r="F137" s="86"/>
      <c r="G137" s="86"/>
      <c r="H137" s="86"/>
      <c r="I137" s="86"/>
      <c r="J137" s="86"/>
      <c r="K137" s="86"/>
      <c r="L137" s="31"/>
      <c r="M137" s="31"/>
      <c r="N137" s="31"/>
      <c r="O137" s="31"/>
      <c r="P137" s="31"/>
      <c r="Q137" s="31"/>
      <c r="R137" s="31"/>
      <c r="S137" s="31"/>
      <c r="T137" s="31"/>
      <c r="U137" s="31"/>
      <c r="V137" s="31"/>
      <c r="W137" s="31"/>
      <c r="X137" s="31"/>
      <c r="Y137" s="31"/>
      <c r="Z137" s="31"/>
    </row>
    <row r="138" spans="1:26" ht="15.75" customHeight="1">
      <c r="A138" s="31"/>
      <c r="B138" s="31"/>
      <c r="C138" s="31"/>
      <c r="D138" s="31"/>
      <c r="E138" s="31"/>
      <c r="F138" s="86"/>
      <c r="G138" s="86"/>
      <c r="H138" s="86"/>
      <c r="I138" s="86"/>
      <c r="J138" s="86"/>
      <c r="K138" s="86"/>
      <c r="L138" s="31"/>
      <c r="M138" s="31"/>
      <c r="N138" s="31"/>
      <c r="O138" s="31"/>
      <c r="P138" s="31"/>
      <c r="Q138" s="31"/>
      <c r="R138" s="31"/>
      <c r="S138" s="31"/>
      <c r="T138" s="31"/>
      <c r="U138" s="31"/>
      <c r="V138" s="31"/>
      <c r="W138" s="31"/>
      <c r="X138" s="31"/>
      <c r="Y138" s="31"/>
      <c r="Z138" s="31"/>
    </row>
    <row r="139" spans="1:26" ht="15.75" customHeight="1">
      <c r="A139" s="31"/>
      <c r="B139" s="31"/>
      <c r="C139" s="31"/>
      <c r="D139" s="31"/>
      <c r="E139" s="31"/>
      <c r="F139" s="86"/>
      <c r="G139" s="86"/>
      <c r="H139" s="86"/>
      <c r="I139" s="86"/>
      <c r="J139" s="86"/>
      <c r="K139" s="86"/>
      <c r="L139" s="31"/>
      <c r="M139" s="31"/>
      <c r="N139" s="31"/>
      <c r="O139" s="31"/>
      <c r="P139" s="31"/>
      <c r="Q139" s="31"/>
      <c r="R139" s="31"/>
      <c r="S139" s="31"/>
      <c r="T139" s="31"/>
      <c r="U139" s="31"/>
      <c r="V139" s="31"/>
      <c r="W139" s="31"/>
      <c r="X139" s="31"/>
      <c r="Y139" s="31"/>
      <c r="Z139" s="31"/>
    </row>
    <row r="140" spans="1:26" ht="15.75" customHeight="1">
      <c r="A140" s="31"/>
      <c r="B140" s="31"/>
      <c r="C140" s="31"/>
      <c r="D140" s="31"/>
      <c r="E140" s="31"/>
      <c r="F140" s="86"/>
      <c r="G140" s="86"/>
      <c r="H140" s="86"/>
      <c r="I140" s="86"/>
      <c r="J140" s="86"/>
      <c r="K140" s="86"/>
      <c r="L140" s="31"/>
      <c r="M140" s="31"/>
      <c r="N140" s="31"/>
      <c r="O140" s="31"/>
      <c r="P140" s="31"/>
      <c r="Q140" s="31"/>
      <c r="R140" s="31"/>
      <c r="S140" s="31"/>
      <c r="T140" s="31"/>
      <c r="U140" s="31"/>
      <c r="V140" s="31"/>
      <c r="W140" s="31"/>
      <c r="X140" s="31"/>
      <c r="Y140" s="31"/>
      <c r="Z140" s="31"/>
    </row>
    <row r="141" spans="1:26" ht="15.75" customHeight="1">
      <c r="A141" s="31"/>
      <c r="B141" s="31"/>
      <c r="C141" s="31"/>
      <c r="D141" s="31"/>
      <c r="E141" s="31"/>
      <c r="F141" s="86"/>
      <c r="G141" s="86"/>
      <c r="H141" s="86"/>
      <c r="I141" s="86"/>
      <c r="J141" s="86"/>
      <c r="K141" s="86"/>
      <c r="L141" s="31"/>
      <c r="M141" s="31"/>
      <c r="N141" s="31"/>
      <c r="O141" s="31"/>
      <c r="P141" s="31"/>
      <c r="Q141" s="31"/>
      <c r="R141" s="31"/>
      <c r="S141" s="31"/>
      <c r="T141" s="31"/>
      <c r="U141" s="31"/>
      <c r="V141" s="31"/>
      <c r="W141" s="31"/>
      <c r="X141" s="31"/>
      <c r="Y141" s="31"/>
      <c r="Z141" s="31"/>
    </row>
    <row r="142" spans="1:26" ht="15.75" customHeight="1">
      <c r="A142" s="31"/>
      <c r="B142" s="31"/>
      <c r="C142" s="31"/>
      <c r="D142" s="31"/>
      <c r="E142" s="31"/>
      <c r="F142" s="86"/>
      <c r="G142" s="86"/>
      <c r="H142" s="86"/>
      <c r="I142" s="86"/>
      <c r="J142" s="86"/>
      <c r="K142" s="86"/>
      <c r="L142" s="31"/>
      <c r="M142" s="31"/>
      <c r="N142" s="31"/>
      <c r="O142" s="31"/>
      <c r="P142" s="31"/>
      <c r="Q142" s="31"/>
      <c r="R142" s="31"/>
      <c r="S142" s="31"/>
      <c r="T142" s="31"/>
      <c r="U142" s="31"/>
      <c r="V142" s="31"/>
      <c r="W142" s="31"/>
      <c r="X142" s="31"/>
      <c r="Y142" s="31"/>
      <c r="Z142" s="31"/>
    </row>
    <row r="143" spans="1:26" ht="15.75" customHeight="1">
      <c r="A143" s="31"/>
      <c r="B143" s="31"/>
      <c r="C143" s="31"/>
      <c r="D143" s="31"/>
      <c r="E143" s="31"/>
      <c r="F143" s="86"/>
      <c r="G143" s="86"/>
      <c r="H143" s="86"/>
      <c r="I143" s="86"/>
      <c r="J143" s="86"/>
      <c r="K143" s="86"/>
      <c r="L143" s="31"/>
      <c r="M143" s="31"/>
      <c r="N143" s="31"/>
      <c r="O143" s="31"/>
      <c r="P143" s="31"/>
      <c r="Q143" s="31"/>
      <c r="R143" s="31"/>
      <c r="S143" s="31"/>
      <c r="T143" s="31"/>
      <c r="U143" s="31"/>
      <c r="V143" s="31"/>
      <c r="W143" s="31"/>
      <c r="X143" s="31"/>
      <c r="Y143" s="31"/>
      <c r="Z143" s="31"/>
    </row>
    <row r="144" spans="1:26" ht="15.75" customHeight="1">
      <c r="A144" s="31"/>
      <c r="B144" s="31"/>
      <c r="C144" s="31"/>
      <c r="D144" s="31"/>
      <c r="E144" s="31"/>
      <c r="F144" s="86"/>
      <c r="G144" s="86"/>
      <c r="H144" s="86"/>
      <c r="I144" s="86"/>
      <c r="J144" s="86"/>
      <c r="K144" s="86"/>
      <c r="L144" s="31"/>
      <c r="M144" s="31"/>
      <c r="N144" s="31"/>
      <c r="O144" s="31"/>
      <c r="P144" s="31"/>
      <c r="Q144" s="31"/>
      <c r="R144" s="31"/>
      <c r="S144" s="31"/>
      <c r="T144" s="31"/>
      <c r="U144" s="31"/>
      <c r="V144" s="31"/>
      <c r="W144" s="31"/>
      <c r="X144" s="31"/>
      <c r="Y144" s="31"/>
      <c r="Z144" s="31"/>
    </row>
    <row r="145" spans="1:26" ht="15.75" customHeight="1">
      <c r="A145" s="31"/>
      <c r="B145" s="31"/>
      <c r="C145" s="31"/>
      <c r="D145" s="31"/>
      <c r="E145" s="31"/>
      <c r="F145" s="86"/>
      <c r="G145" s="86"/>
      <c r="H145" s="86"/>
      <c r="I145" s="86"/>
      <c r="J145" s="86"/>
      <c r="K145" s="86"/>
      <c r="L145" s="31"/>
      <c r="M145" s="31"/>
      <c r="N145" s="31"/>
      <c r="O145" s="31"/>
      <c r="P145" s="31"/>
      <c r="Q145" s="31"/>
      <c r="R145" s="31"/>
      <c r="S145" s="31"/>
      <c r="T145" s="31"/>
      <c r="U145" s="31"/>
      <c r="V145" s="31"/>
      <c r="W145" s="31"/>
      <c r="X145" s="31"/>
      <c r="Y145" s="31"/>
      <c r="Z145" s="31"/>
    </row>
    <row r="146" spans="1:26" ht="15.75" customHeight="1">
      <c r="A146" s="31"/>
      <c r="B146" s="31"/>
      <c r="C146" s="31"/>
      <c r="D146" s="31"/>
      <c r="E146" s="31"/>
      <c r="F146" s="86"/>
      <c r="G146" s="86"/>
      <c r="H146" s="86"/>
      <c r="I146" s="86"/>
      <c r="J146" s="86"/>
      <c r="K146" s="86"/>
      <c r="L146" s="31"/>
      <c r="M146" s="31"/>
      <c r="N146" s="31"/>
      <c r="O146" s="31"/>
      <c r="P146" s="31"/>
      <c r="Q146" s="31"/>
      <c r="R146" s="31"/>
      <c r="S146" s="31"/>
      <c r="T146" s="31"/>
      <c r="U146" s="31"/>
      <c r="V146" s="31"/>
      <c r="W146" s="31"/>
      <c r="X146" s="31"/>
      <c r="Y146" s="31"/>
      <c r="Z146" s="31"/>
    </row>
    <row r="147" spans="1:26" ht="15.75" customHeight="1">
      <c r="A147" s="31"/>
      <c r="B147" s="31"/>
      <c r="C147" s="31"/>
      <c r="D147" s="31"/>
      <c r="E147" s="31"/>
      <c r="F147" s="86"/>
      <c r="G147" s="86"/>
      <c r="H147" s="86"/>
      <c r="I147" s="86"/>
      <c r="J147" s="86"/>
      <c r="K147" s="86"/>
      <c r="L147" s="31"/>
      <c r="M147" s="31"/>
      <c r="N147" s="31"/>
      <c r="O147" s="31"/>
      <c r="P147" s="31"/>
      <c r="Q147" s="31"/>
      <c r="R147" s="31"/>
      <c r="S147" s="31"/>
      <c r="T147" s="31"/>
      <c r="U147" s="31"/>
      <c r="V147" s="31"/>
      <c r="W147" s="31"/>
      <c r="X147" s="31"/>
      <c r="Y147" s="31"/>
      <c r="Z147" s="31"/>
    </row>
    <row r="148" spans="1:26" ht="15.75" customHeight="1">
      <c r="A148" s="31"/>
      <c r="B148" s="31"/>
      <c r="C148" s="31"/>
      <c r="D148" s="31"/>
      <c r="E148" s="31"/>
      <c r="F148" s="86"/>
      <c r="G148" s="86"/>
      <c r="H148" s="86"/>
      <c r="I148" s="86"/>
      <c r="J148" s="86"/>
      <c r="K148" s="86"/>
      <c r="L148" s="31"/>
      <c r="M148" s="31"/>
      <c r="N148" s="31"/>
      <c r="O148" s="31"/>
      <c r="P148" s="31"/>
      <c r="Q148" s="31"/>
      <c r="R148" s="31"/>
      <c r="S148" s="31"/>
      <c r="T148" s="31"/>
      <c r="U148" s="31"/>
      <c r="V148" s="31"/>
      <c r="W148" s="31"/>
      <c r="X148" s="31"/>
      <c r="Y148" s="31"/>
      <c r="Z148" s="31"/>
    </row>
    <row r="149" spans="1:26" ht="15.75" customHeight="1">
      <c r="A149" s="31"/>
      <c r="B149" s="31"/>
      <c r="C149" s="31"/>
      <c r="D149" s="31"/>
      <c r="E149" s="31"/>
      <c r="F149" s="86"/>
      <c r="G149" s="86"/>
      <c r="H149" s="86"/>
      <c r="I149" s="86"/>
      <c r="J149" s="86"/>
      <c r="K149" s="86"/>
      <c r="L149" s="31"/>
      <c r="M149" s="31"/>
      <c r="N149" s="31"/>
      <c r="O149" s="31"/>
      <c r="P149" s="31"/>
      <c r="Q149" s="31"/>
      <c r="R149" s="31"/>
      <c r="S149" s="31"/>
      <c r="T149" s="31"/>
      <c r="U149" s="31"/>
      <c r="V149" s="31"/>
      <c r="W149" s="31"/>
      <c r="X149" s="31"/>
      <c r="Y149" s="31"/>
      <c r="Z149" s="31"/>
    </row>
    <row r="150" spans="1:26" ht="15.75" customHeight="1">
      <c r="A150" s="31"/>
      <c r="B150" s="31"/>
      <c r="C150" s="31"/>
      <c r="D150" s="31"/>
      <c r="E150" s="31"/>
      <c r="F150" s="86"/>
      <c r="G150" s="86"/>
      <c r="H150" s="86"/>
      <c r="I150" s="86"/>
      <c r="J150" s="86"/>
      <c r="K150" s="86"/>
      <c r="L150" s="31"/>
      <c r="M150" s="31"/>
      <c r="N150" s="31"/>
      <c r="O150" s="31"/>
      <c r="P150" s="31"/>
      <c r="Q150" s="31"/>
      <c r="R150" s="31"/>
      <c r="S150" s="31"/>
      <c r="T150" s="31"/>
      <c r="U150" s="31"/>
      <c r="V150" s="31"/>
      <c r="W150" s="31"/>
      <c r="X150" s="31"/>
      <c r="Y150" s="31"/>
      <c r="Z150" s="31"/>
    </row>
    <row r="151" spans="1:26" ht="15.75" customHeight="1">
      <c r="A151" s="31"/>
      <c r="B151" s="31"/>
      <c r="C151" s="31"/>
      <c r="D151" s="31"/>
      <c r="E151" s="31"/>
      <c r="F151" s="86"/>
      <c r="G151" s="86"/>
      <c r="H151" s="86"/>
      <c r="I151" s="86"/>
      <c r="J151" s="86"/>
      <c r="K151" s="86"/>
      <c r="L151" s="31"/>
      <c r="M151" s="31"/>
      <c r="N151" s="31"/>
      <c r="O151" s="31"/>
      <c r="P151" s="31"/>
      <c r="Q151" s="31"/>
      <c r="R151" s="31"/>
      <c r="S151" s="31"/>
      <c r="T151" s="31"/>
      <c r="U151" s="31"/>
      <c r="V151" s="31"/>
      <c r="W151" s="31"/>
      <c r="X151" s="31"/>
      <c r="Y151" s="31"/>
      <c r="Z151" s="31"/>
    </row>
    <row r="152" spans="1:26" ht="15.75" customHeight="1">
      <c r="A152" s="31"/>
      <c r="B152" s="31"/>
      <c r="C152" s="31"/>
      <c r="D152" s="31"/>
      <c r="E152" s="31"/>
      <c r="F152" s="86"/>
      <c r="G152" s="86"/>
      <c r="H152" s="86"/>
      <c r="I152" s="86"/>
      <c r="J152" s="86"/>
      <c r="K152" s="86"/>
      <c r="L152" s="31"/>
      <c r="M152" s="31"/>
      <c r="N152" s="31"/>
      <c r="O152" s="31"/>
      <c r="P152" s="31"/>
      <c r="Q152" s="31"/>
      <c r="R152" s="31"/>
      <c r="S152" s="31"/>
      <c r="T152" s="31"/>
      <c r="U152" s="31"/>
      <c r="V152" s="31"/>
      <c r="W152" s="31"/>
      <c r="X152" s="31"/>
      <c r="Y152" s="31"/>
      <c r="Z152" s="31"/>
    </row>
    <row r="153" spans="1:26" ht="15.75" customHeight="1">
      <c r="A153" s="31"/>
      <c r="B153" s="31"/>
      <c r="C153" s="31"/>
      <c r="D153" s="31"/>
      <c r="E153" s="31"/>
      <c r="F153" s="86"/>
      <c r="G153" s="86"/>
      <c r="H153" s="86"/>
      <c r="I153" s="86"/>
      <c r="J153" s="86"/>
      <c r="K153" s="86"/>
      <c r="L153" s="31"/>
      <c r="M153" s="31"/>
      <c r="N153" s="31"/>
      <c r="O153" s="31"/>
      <c r="P153" s="31"/>
      <c r="Q153" s="31"/>
      <c r="R153" s="31"/>
      <c r="S153" s="31"/>
      <c r="T153" s="31"/>
      <c r="U153" s="31"/>
      <c r="V153" s="31"/>
      <c r="W153" s="31"/>
      <c r="X153" s="31"/>
      <c r="Y153" s="31"/>
      <c r="Z153" s="31"/>
    </row>
    <row r="154" spans="1:26" ht="15.75" customHeight="1">
      <c r="A154" s="31"/>
      <c r="B154" s="31"/>
      <c r="C154" s="31"/>
      <c r="D154" s="31"/>
      <c r="E154" s="31"/>
      <c r="F154" s="86"/>
      <c r="G154" s="86"/>
      <c r="H154" s="86"/>
      <c r="I154" s="86"/>
      <c r="J154" s="86"/>
      <c r="K154" s="86"/>
      <c r="L154" s="31"/>
      <c r="M154" s="31"/>
      <c r="N154" s="31"/>
      <c r="O154" s="31"/>
      <c r="P154" s="31"/>
      <c r="Q154" s="31"/>
      <c r="R154" s="31"/>
      <c r="S154" s="31"/>
      <c r="T154" s="31"/>
      <c r="U154" s="31"/>
      <c r="V154" s="31"/>
      <c r="W154" s="31"/>
      <c r="X154" s="31"/>
      <c r="Y154" s="31"/>
      <c r="Z154" s="31"/>
    </row>
    <row r="155" spans="1:26" ht="15.75" customHeight="1">
      <c r="A155" s="31"/>
      <c r="B155" s="31"/>
      <c r="C155" s="31"/>
      <c r="D155" s="31"/>
      <c r="E155" s="31"/>
      <c r="F155" s="86"/>
      <c r="G155" s="86"/>
      <c r="H155" s="86"/>
      <c r="I155" s="86"/>
      <c r="J155" s="86"/>
      <c r="K155" s="86"/>
      <c r="L155" s="31"/>
      <c r="M155" s="31"/>
      <c r="N155" s="31"/>
      <c r="O155" s="31"/>
      <c r="P155" s="31"/>
      <c r="Q155" s="31"/>
      <c r="R155" s="31"/>
      <c r="S155" s="31"/>
      <c r="T155" s="31"/>
      <c r="U155" s="31"/>
      <c r="V155" s="31"/>
      <c r="W155" s="31"/>
      <c r="X155" s="31"/>
      <c r="Y155" s="31"/>
      <c r="Z155" s="31"/>
    </row>
    <row r="156" spans="1:26" ht="15.75" customHeight="1">
      <c r="A156" s="31"/>
      <c r="B156" s="31"/>
      <c r="C156" s="31"/>
      <c r="D156" s="31"/>
      <c r="E156" s="31"/>
      <c r="F156" s="86"/>
      <c r="G156" s="86"/>
      <c r="H156" s="86"/>
      <c r="I156" s="86"/>
      <c r="J156" s="86"/>
      <c r="K156" s="86"/>
      <c r="L156" s="31"/>
      <c r="M156" s="31"/>
      <c r="N156" s="31"/>
      <c r="O156" s="31"/>
      <c r="P156" s="31"/>
      <c r="Q156" s="31"/>
      <c r="R156" s="31"/>
      <c r="S156" s="31"/>
      <c r="T156" s="31"/>
      <c r="U156" s="31"/>
      <c r="V156" s="31"/>
      <c r="W156" s="31"/>
      <c r="X156" s="31"/>
      <c r="Y156" s="31"/>
      <c r="Z156" s="31"/>
    </row>
    <row r="157" spans="1:26" ht="15.75" customHeight="1">
      <c r="A157" s="31"/>
      <c r="B157" s="31"/>
      <c r="C157" s="31"/>
      <c r="D157" s="31"/>
      <c r="E157" s="31"/>
      <c r="F157" s="86"/>
      <c r="G157" s="86"/>
      <c r="H157" s="86"/>
      <c r="I157" s="86"/>
      <c r="J157" s="86"/>
      <c r="K157" s="86"/>
      <c r="L157" s="31"/>
      <c r="M157" s="31"/>
      <c r="N157" s="31"/>
      <c r="O157" s="31"/>
      <c r="P157" s="31"/>
      <c r="Q157" s="31"/>
      <c r="R157" s="31"/>
      <c r="S157" s="31"/>
      <c r="T157" s="31"/>
      <c r="U157" s="31"/>
      <c r="V157" s="31"/>
      <c r="W157" s="31"/>
      <c r="X157" s="31"/>
      <c r="Y157" s="31"/>
      <c r="Z157" s="31"/>
    </row>
    <row r="158" spans="1:26" ht="15.75" customHeight="1">
      <c r="A158" s="31"/>
      <c r="B158" s="31"/>
      <c r="C158" s="31"/>
      <c r="D158" s="31"/>
      <c r="E158" s="31"/>
      <c r="F158" s="86"/>
      <c r="G158" s="86"/>
      <c r="H158" s="86"/>
      <c r="I158" s="86"/>
      <c r="J158" s="86"/>
      <c r="K158" s="86"/>
      <c r="L158" s="31"/>
      <c r="M158" s="31"/>
      <c r="N158" s="31"/>
      <c r="O158" s="31"/>
      <c r="P158" s="31"/>
      <c r="Q158" s="31"/>
      <c r="R158" s="31"/>
      <c r="S158" s="31"/>
      <c r="T158" s="31"/>
      <c r="U158" s="31"/>
      <c r="V158" s="31"/>
      <c r="W158" s="31"/>
      <c r="X158" s="31"/>
      <c r="Y158" s="31"/>
      <c r="Z158" s="31"/>
    </row>
    <row r="159" spans="1:26" ht="15.75" customHeight="1">
      <c r="A159" s="31"/>
      <c r="B159" s="31"/>
      <c r="C159" s="31"/>
      <c r="D159" s="31"/>
      <c r="E159" s="31"/>
      <c r="F159" s="86"/>
      <c r="G159" s="86"/>
      <c r="H159" s="86"/>
      <c r="I159" s="86"/>
      <c r="J159" s="86"/>
      <c r="K159" s="86"/>
      <c r="L159" s="31"/>
      <c r="M159" s="31"/>
      <c r="N159" s="31"/>
      <c r="O159" s="31"/>
      <c r="P159" s="31"/>
      <c r="Q159" s="31"/>
      <c r="R159" s="31"/>
      <c r="S159" s="31"/>
      <c r="T159" s="31"/>
      <c r="U159" s="31"/>
      <c r="V159" s="31"/>
      <c r="W159" s="31"/>
      <c r="X159" s="31"/>
      <c r="Y159" s="31"/>
      <c r="Z159" s="31"/>
    </row>
    <row r="160" spans="1:26" ht="15.75" customHeight="1">
      <c r="A160" s="31"/>
      <c r="B160" s="31"/>
      <c r="C160" s="31"/>
      <c r="D160" s="31"/>
      <c r="E160" s="31"/>
      <c r="F160" s="86"/>
      <c r="G160" s="86"/>
      <c r="H160" s="86"/>
      <c r="I160" s="86"/>
      <c r="J160" s="86"/>
      <c r="K160" s="86"/>
      <c r="L160" s="31"/>
      <c r="M160" s="31"/>
      <c r="N160" s="31"/>
      <c r="O160" s="31"/>
      <c r="P160" s="31"/>
      <c r="Q160" s="31"/>
      <c r="R160" s="31"/>
      <c r="S160" s="31"/>
      <c r="T160" s="31"/>
      <c r="U160" s="31"/>
      <c r="V160" s="31"/>
      <c r="W160" s="31"/>
      <c r="X160" s="31"/>
      <c r="Y160" s="31"/>
      <c r="Z160" s="31"/>
    </row>
    <row r="161" spans="1:26" ht="15.75" customHeight="1">
      <c r="A161" s="31"/>
      <c r="B161" s="31"/>
      <c r="C161" s="31"/>
      <c r="D161" s="31"/>
      <c r="E161" s="31"/>
      <c r="F161" s="86"/>
      <c r="G161" s="86"/>
      <c r="H161" s="86"/>
      <c r="I161" s="86"/>
      <c r="J161" s="86"/>
      <c r="K161" s="86"/>
      <c r="L161" s="31"/>
      <c r="M161" s="31"/>
      <c r="N161" s="31"/>
      <c r="O161" s="31"/>
      <c r="P161" s="31"/>
      <c r="Q161" s="31"/>
      <c r="R161" s="31"/>
      <c r="S161" s="31"/>
      <c r="T161" s="31"/>
      <c r="U161" s="31"/>
      <c r="V161" s="31"/>
      <c r="W161" s="31"/>
      <c r="X161" s="31"/>
      <c r="Y161" s="31"/>
      <c r="Z161" s="31"/>
    </row>
    <row r="162" spans="1:26" ht="15.75" customHeight="1">
      <c r="A162" s="31"/>
      <c r="B162" s="31"/>
      <c r="C162" s="31"/>
      <c r="D162" s="31"/>
      <c r="E162" s="31"/>
      <c r="F162" s="86"/>
      <c r="G162" s="86"/>
      <c r="H162" s="86"/>
      <c r="I162" s="86"/>
      <c r="J162" s="86"/>
      <c r="K162" s="86"/>
      <c r="L162" s="31"/>
      <c r="M162" s="31"/>
      <c r="N162" s="31"/>
      <c r="O162" s="31"/>
      <c r="P162" s="31"/>
      <c r="Q162" s="31"/>
      <c r="R162" s="31"/>
      <c r="S162" s="31"/>
      <c r="T162" s="31"/>
      <c r="U162" s="31"/>
      <c r="V162" s="31"/>
      <c r="W162" s="31"/>
      <c r="X162" s="31"/>
      <c r="Y162" s="31"/>
      <c r="Z162" s="31"/>
    </row>
    <row r="163" spans="1:26" ht="15.75" customHeight="1">
      <c r="A163" s="31"/>
      <c r="B163" s="31"/>
      <c r="C163" s="31"/>
      <c r="D163" s="31"/>
      <c r="E163" s="31"/>
      <c r="F163" s="86"/>
      <c r="G163" s="86"/>
      <c r="H163" s="86"/>
      <c r="I163" s="86"/>
      <c r="J163" s="86"/>
      <c r="K163" s="86"/>
      <c r="L163" s="31"/>
      <c r="M163" s="31"/>
      <c r="N163" s="31"/>
      <c r="O163" s="31"/>
      <c r="P163" s="31"/>
      <c r="Q163" s="31"/>
      <c r="R163" s="31"/>
      <c r="S163" s="31"/>
      <c r="T163" s="31"/>
      <c r="U163" s="31"/>
      <c r="V163" s="31"/>
      <c r="W163" s="31"/>
      <c r="X163" s="31"/>
      <c r="Y163" s="31"/>
      <c r="Z163" s="31"/>
    </row>
    <row r="164" spans="1:26" ht="15.75" customHeight="1">
      <c r="A164" s="31"/>
      <c r="B164" s="31"/>
      <c r="C164" s="31"/>
      <c r="D164" s="31"/>
      <c r="E164" s="31"/>
      <c r="F164" s="86"/>
      <c r="G164" s="86"/>
      <c r="H164" s="86"/>
      <c r="I164" s="86"/>
      <c r="J164" s="86"/>
      <c r="K164" s="86"/>
      <c r="L164" s="31"/>
      <c r="M164" s="31"/>
      <c r="N164" s="31"/>
      <c r="O164" s="31"/>
      <c r="P164" s="31"/>
      <c r="Q164" s="31"/>
      <c r="R164" s="31"/>
      <c r="S164" s="31"/>
      <c r="T164" s="31"/>
      <c r="U164" s="31"/>
      <c r="V164" s="31"/>
      <c r="W164" s="31"/>
      <c r="X164" s="31"/>
      <c r="Y164" s="31"/>
      <c r="Z164" s="31"/>
    </row>
    <row r="165" spans="1:26" ht="15.75" customHeight="1">
      <c r="A165" s="31"/>
      <c r="B165" s="31"/>
      <c r="C165" s="31"/>
      <c r="D165" s="31"/>
      <c r="E165" s="31"/>
      <c r="F165" s="86"/>
      <c r="G165" s="86"/>
      <c r="H165" s="86"/>
      <c r="I165" s="86"/>
      <c r="J165" s="86"/>
      <c r="K165" s="86"/>
      <c r="L165" s="31"/>
      <c r="M165" s="31"/>
      <c r="N165" s="31"/>
      <c r="O165" s="31"/>
      <c r="P165" s="31"/>
      <c r="Q165" s="31"/>
      <c r="R165" s="31"/>
      <c r="S165" s="31"/>
      <c r="T165" s="31"/>
      <c r="U165" s="31"/>
      <c r="V165" s="31"/>
      <c r="W165" s="31"/>
      <c r="X165" s="31"/>
      <c r="Y165" s="31"/>
      <c r="Z165" s="31"/>
    </row>
    <row r="166" spans="1:26" ht="15.75" customHeight="1">
      <c r="A166" s="31"/>
      <c r="B166" s="31"/>
      <c r="C166" s="31"/>
      <c r="D166" s="31"/>
      <c r="E166" s="31"/>
      <c r="F166" s="86"/>
      <c r="G166" s="86"/>
      <c r="H166" s="86"/>
      <c r="I166" s="86"/>
      <c r="J166" s="86"/>
      <c r="K166" s="86"/>
      <c r="L166" s="31"/>
      <c r="M166" s="31"/>
      <c r="N166" s="31"/>
      <c r="O166" s="31"/>
      <c r="P166" s="31"/>
      <c r="Q166" s="31"/>
      <c r="R166" s="31"/>
      <c r="S166" s="31"/>
      <c r="T166" s="31"/>
      <c r="U166" s="31"/>
      <c r="V166" s="31"/>
      <c r="W166" s="31"/>
      <c r="X166" s="31"/>
      <c r="Y166" s="31"/>
      <c r="Z166" s="31"/>
    </row>
    <row r="167" spans="1:26" ht="15.75" customHeight="1">
      <c r="A167" s="31"/>
      <c r="B167" s="31"/>
      <c r="C167" s="31"/>
      <c r="D167" s="31"/>
      <c r="E167" s="31"/>
      <c r="F167" s="86"/>
      <c r="G167" s="86"/>
      <c r="H167" s="86"/>
      <c r="I167" s="86"/>
      <c r="J167" s="86"/>
      <c r="K167" s="86"/>
      <c r="L167" s="31"/>
      <c r="M167" s="31"/>
      <c r="N167" s="31"/>
      <c r="O167" s="31"/>
      <c r="P167" s="31"/>
      <c r="Q167" s="31"/>
      <c r="R167" s="31"/>
      <c r="S167" s="31"/>
      <c r="T167" s="31"/>
      <c r="U167" s="31"/>
      <c r="V167" s="31"/>
      <c r="W167" s="31"/>
      <c r="X167" s="31"/>
      <c r="Y167" s="31"/>
      <c r="Z167" s="31"/>
    </row>
    <row r="168" spans="1:26" ht="15.75" customHeight="1">
      <c r="A168" s="31"/>
      <c r="B168" s="31"/>
      <c r="C168" s="31"/>
      <c r="D168" s="31"/>
      <c r="E168" s="31"/>
      <c r="F168" s="86"/>
      <c r="G168" s="86"/>
      <c r="H168" s="86"/>
      <c r="I168" s="86"/>
      <c r="J168" s="86"/>
      <c r="K168" s="86"/>
      <c r="L168" s="31"/>
      <c r="M168" s="31"/>
      <c r="N168" s="31"/>
      <c r="O168" s="31"/>
      <c r="P168" s="31"/>
      <c r="Q168" s="31"/>
      <c r="R168" s="31"/>
      <c r="S168" s="31"/>
      <c r="T168" s="31"/>
      <c r="U168" s="31"/>
      <c r="V168" s="31"/>
      <c r="W168" s="31"/>
      <c r="X168" s="31"/>
      <c r="Y168" s="31"/>
      <c r="Z168" s="31"/>
    </row>
    <row r="169" spans="1:26" ht="15.75" customHeight="1">
      <c r="A169" s="31"/>
      <c r="B169" s="31"/>
      <c r="C169" s="31"/>
      <c r="D169" s="31"/>
      <c r="E169" s="31"/>
      <c r="F169" s="86"/>
      <c r="G169" s="86"/>
      <c r="H169" s="86"/>
      <c r="I169" s="86"/>
      <c r="J169" s="86"/>
      <c r="K169" s="86"/>
      <c r="L169" s="31"/>
      <c r="M169" s="31"/>
      <c r="N169" s="31"/>
      <c r="O169" s="31"/>
      <c r="P169" s="31"/>
      <c r="Q169" s="31"/>
      <c r="R169" s="31"/>
      <c r="S169" s="31"/>
      <c r="T169" s="31"/>
      <c r="U169" s="31"/>
      <c r="V169" s="31"/>
      <c r="W169" s="31"/>
      <c r="X169" s="31"/>
      <c r="Y169" s="31"/>
      <c r="Z169" s="31"/>
    </row>
    <row r="170" spans="1:26" ht="15.75" customHeight="1">
      <c r="A170" s="31"/>
      <c r="B170" s="31"/>
      <c r="C170" s="31"/>
      <c r="D170" s="31"/>
      <c r="E170" s="31"/>
      <c r="F170" s="86"/>
      <c r="G170" s="86"/>
      <c r="H170" s="86"/>
      <c r="I170" s="86"/>
      <c r="J170" s="86"/>
      <c r="K170" s="86"/>
      <c r="L170" s="31"/>
      <c r="M170" s="31"/>
      <c r="N170" s="31"/>
      <c r="O170" s="31"/>
      <c r="P170" s="31"/>
      <c r="Q170" s="31"/>
      <c r="R170" s="31"/>
      <c r="S170" s="31"/>
      <c r="T170" s="31"/>
      <c r="U170" s="31"/>
      <c r="V170" s="31"/>
      <c r="W170" s="31"/>
      <c r="X170" s="31"/>
      <c r="Y170" s="31"/>
      <c r="Z170" s="31"/>
    </row>
    <row r="171" spans="1:26" ht="15.75" customHeight="1">
      <c r="A171" s="31"/>
      <c r="B171" s="31"/>
      <c r="C171" s="31"/>
      <c r="D171" s="31"/>
      <c r="E171" s="31"/>
      <c r="F171" s="86"/>
      <c r="G171" s="86"/>
      <c r="H171" s="86"/>
      <c r="I171" s="86"/>
      <c r="J171" s="86"/>
      <c r="K171" s="86"/>
      <c r="L171" s="31"/>
      <c r="M171" s="31"/>
      <c r="N171" s="31"/>
      <c r="O171" s="31"/>
      <c r="P171" s="31"/>
      <c r="Q171" s="31"/>
      <c r="R171" s="31"/>
      <c r="S171" s="31"/>
      <c r="T171" s="31"/>
      <c r="U171" s="31"/>
      <c r="V171" s="31"/>
      <c r="W171" s="31"/>
      <c r="X171" s="31"/>
      <c r="Y171" s="31"/>
      <c r="Z171" s="31"/>
    </row>
    <row r="172" spans="1:26" ht="15.75" customHeight="1">
      <c r="A172" s="31"/>
      <c r="B172" s="31"/>
      <c r="C172" s="31"/>
      <c r="D172" s="31"/>
      <c r="E172" s="31"/>
      <c r="F172" s="86"/>
      <c r="G172" s="86"/>
      <c r="H172" s="86"/>
      <c r="I172" s="86"/>
      <c r="J172" s="86"/>
      <c r="K172" s="86"/>
      <c r="L172" s="31"/>
      <c r="M172" s="31"/>
      <c r="N172" s="31"/>
      <c r="O172" s="31"/>
      <c r="P172" s="31"/>
      <c r="Q172" s="31"/>
      <c r="R172" s="31"/>
      <c r="S172" s="31"/>
      <c r="T172" s="31"/>
      <c r="U172" s="31"/>
      <c r="V172" s="31"/>
      <c r="W172" s="31"/>
      <c r="X172" s="31"/>
      <c r="Y172" s="31"/>
      <c r="Z172" s="31"/>
    </row>
    <row r="173" spans="1:26" ht="15.75" customHeight="1">
      <c r="A173" s="31"/>
      <c r="B173" s="31"/>
      <c r="C173" s="31"/>
      <c r="D173" s="31"/>
      <c r="E173" s="31"/>
      <c r="F173" s="86"/>
      <c r="G173" s="86"/>
      <c r="H173" s="86"/>
      <c r="I173" s="86"/>
      <c r="J173" s="86"/>
      <c r="K173" s="86"/>
      <c r="L173" s="31"/>
      <c r="M173" s="31"/>
      <c r="N173" s="31"/>
      <c r="O173" s="31"/>
      <c r="P173" s="31"/>
      <c r="Q173" s="31"/>
      <c r="R173" s="31"/>
      <c r="S173" s="31"/>
      <c r="T173" s="31"/>
      <c r="U173" s="31"/>
      <c r="V173" s="31"/>
      <c r="W173" s="31"/>
      <c r="X173" s="31"/>
      <c r="Y173" s="31"/>
      <c r="Z173" s="31"/>
    </row>
    <row r="174" spans="1:26" ht="15.75" customHeight="1">
      <c r="A174" s="31"/>
      <c r="B174" s="31"/>
      <c r="C174" s="31"/>
      <c r="D174" s="31"/>
      <c r="E174" s="31"/>
      <c r="F174" s="86"/>
      <c r="G174" s="86"/>
      <c r="H174" s="86"/>
      <c r="I174" s="86"/>
      <c r="J174" s="86"/>
      <c r="K174" s="86"/>
      <c r="L174" s="31"/>
      <c r="M174" s="31"/>
      <c r="N174" s="31"/>
      <c r="O174" s="31"/>
      <c r="P174" s="31"/>
      <c r="Q174" s="31"/>
      <c r="R174" s="31"/>
      <c r="S174" s="31"/>
      <c r="T174" s="31"/>
      <c r="U174" s="31"/>
      <c r="V174" s="31"/>
      <c r="W174" s="31"/>
      <c r="X174" s="31"/>
      <c r="Y174" s="31"/>
      <c r="Z174" s="31"/>
    </row>
    <row r="175" spans="1:26" ht="15.75" customHeight="1">
      <c r="A175" s="31"/>
      <c r="B175" s="31"/>
      <c r="C175" s="31"/>
      <c r="D175" s="31"/>
      <c r="E175" s="31"/>
      <c r="F175" s="86"/>
      <c r="G175" s="86"/>
      <c r="H175" s="86"/>
      <c r="I175" s="86"/>
      <c r="J175" s="86"/>
      <c r="K175" s="86"/>
      <c r="L175" s="31"/>
      <c r="M175" s="31"/>
      <c r="N175" s="31"/>
      <c r="O175" s="31"/>
      <c r="P175" s="31"/>
      <c r="Q175" s="31"/>
      <c r="R175" s="31"/>
      <c r="S175" s="31"/>
      <c r="T175" s="31"/>
      <c r="U175" s="31"/>
      <c r="V175" s="31"/>
      <c r="W175" s="31"/>
      <c r="X175" s="31"/>
      <c r="Y175" s="31"/>
      <c r="Z175" s="31"/>
    </row>
    <row r="176" spans="1:26" ht="15.75" customHeight="1">
      <c r="A176" s="31"/>
      <c r="B176" s="31"/>
      <c r="C176" s="31"/>
      <c r="D176" s="31"/>
      <c r="E176" s="31"/>
      <c r="F176" s="86"/>
      <c r="G176" s="86"/>
      <c r="H176" s="86"/>
      <c r="I176" s="86"/>
      <c r="J176" s="86"/>
      <c r="K176" s="86"/>
      <c r="L176" s="31"/>
      <c r="M176" s="31"/>
      <c r="N176" s="31"/>
      <c r="O176" s="31"/>
      <c r="P176" s="31"/>
      <c r="Q176" s="31"/>
      <c r="R176" s="31"/>
      <c r="S176" s="31"/>
      <c r="T176" s="31"/>
      <c r="U176" s="31"/>
      <c r="V176" s="31"/>
      <c r="W176" s="31"/>
      <c r="X176" s="31"/>
      <c r="Y176" s="31"/>
      <c r="Z176" s="31"/>
    </row>
    <row r="177" spans="1:26" ht="15.75" customHeight="1">
      <c r="A177" s="31"/>
      <c r="B177" s="31"/>
      <c r="C177" s="31"/>
      <c r="D177" s="31"/>
      <c r="E177" s="31"/>
      <c r="F177" s="86"/>
      <c r="G177" s="86"/>
      <c r="H177" s="86"/>
      <c r="I177" s="86"/>
      <c r="J177" s="86"/>
      <c r="K177" s="86"/>
      <c r="L177" s="31"/>
      <c r="M177" s="31"/>
      <c r="N177" s="31"/>
      <c r="O177" s="31"/>
      <c r="P177" s="31"/>
      <c r="Q177" s="31"/>
      <c r="R177" s="31"/>
      <c r="S177" s="31"/>
      <c r="T177" s="31"/>
      <c r="U177" s="31"/>
      <c r="V177" s="31"/>
      <c r="W177" s="31"/>
      <c r="X177" s="31"/>
      <c r="Y177" s="31"/>
      <c r="Z177" s="31"/>
    </row>
    <row r="178" spans="1:26" ht="15.75" customHeight="1">
      <c r="A178" s="31"/>
      <c r="B178" s="31"/>
      <c r="C178" s="31"/>
      <c r="D178" s="31"/>
      <c r="E178" s="31"/>
      <c r="F178" s="86"/>
      <c r="G178" s="86"/>
      <c r="H178" s="86"/>
      <c r="I178" s="86"/>
      <c r="J178" s="86"/>
      <c r="K178" s="86"/>
      <c r="L178" s="31"/>
      <c r="M178" s="31"/>
      <c r="N178" s="31"/>
      <c r="O178" s="31"/>
      <c r="P178" s="31"/>
      <c r="Q178" s="31"/>
      <c r="R178" s="31"/>
      <c r="S178" s="31"/>
      <c r="T178" s="31"/>
      <c r="U178" s="31"/>
      <c r="V178" s="31"/>
      <c r="W178" s="31"/>
      <c r="X178" s="31"/>
      <c r="Y178" s="31"/>
      <c r="Z178" s="31"/>
    </row>
    <row r="179" spans="1:26" ht="15.75" customHeight="1">
      <c r="A179" s="31"/>
      <c r="B179" s="31"/>
      <c r="C179" s="31"/>
      <c r="D179" s="31"/>
      <c r="E179" s="31"/>
      <c r="F179" s="86"/>
      <c r="G179" s="86"/>
      <c r="H179" s="86"/>
      <c r="I179" s="86"/>
      <c r="J179" s="86"/>
      <c r="K179" s="86"/>
      <c r="L179" s="31"/>
      <c r="M179" s="31"/>
      <c r="N179" s="31"/>
      <c r="O179" s="31"/>
      <c r="P179" s="31"/>
      <c r="Q179" s="31"/>
      <c r="R179" s="31"/>
      <c r="S179" s="31"/>
      <c r="T179" s="31"/>
      <c r="U179" s="31"/>
      <c r="V179" s="31"/>
      <c r="W179" s="31"/>
      <c r="X179" s="31"/>
      <c r="Y179" s="31"/>
      <c r="Z179" s="31"/>
    </row>
    <row r="180" spans="1:26" ht="15.75" customHeight="1">
      <c r="A180" s="31"/>
      <c r="B180" s="31"/>
      <c r="C180" s="31"/>
      <c r="D180" s="31"/>
      <c r="E180" s="31"/>
      <c r="F180" s="86"/>
      <c r="G180" s="86"/>
      <c r="H180" s="86"/>
      <c r="I180" s="86"/>
      <c r="J180" s="86"/>
      <c r="K180" s="86"/>
      <c r="L180" s="31"/>
      <c r="M180" s="31"/>
      <c r="N180" s="31"/>
      <c r="O180" s="31"/>
      <c r="P180" s="31"/>
      <c r="Q180" s="31"/>
      <c r="R180" s="31"/>
      <c r="S180" s="31"/>
      <c r="T180" s="31"/>
      <c r="U180" s="31"/>
      <c r="V180" s="31"/>
      <c r="W180" s="31"/>
      <c r="X180" s="31"/>
      <c r="Y180" s="31"/>
      <c r="Z180" s="31"/>
    </row>
    <row r="181" spans="1:26" ht="15.75" customHeight="1">
      <c r="A181" s="31"/>
      <c r="B181" s="31"/>
      <c r="C181" s="31"/>
      <c r="D181" s="31"/>
      <c r="E181" s="31"/>
      <c r="F181" s="86"/>
      <c r="G181" s="86"/>
      <c r="H181" s="86"/>
      <c r="I181" s="86"/>
      <c r="J181" s="86"/>
      <c r="K181" s="86"/>
      <c r="L181" s="31"/>
      <c r="M181" s="31"/>
      <c r="N181" s="31"/>
      <c r="O181" s="31"/>
      <c r="P181" s="31"/>
      <c r="Q181" s="31"/>
      <c r="R181" s="31"/>
      <c r="S181" s="31"/>
      <c r="T181" s="31"/>
      <c r="U181" s="31"/>
      <c r="V181" s="31"/>
      <c r="W181" s="31"/>
      <c r="X181" s="31"/>
      <c r="Y181" s="31"/>
      <c r="Z181" s="31"/>
    </row>
    <row r="182" spans="1:26" ht="15.75" customHeight="1">
      <c r="A182" s="31"/>
      <c r="B182" s="31"/>
      <c r="C182" s="31"/>
      <c r="D182" s="31"/>
      <c r="E182" s="31"/>
      <c r="F182" s="86"/>
      <c r="G182" s="86"/>
      <c r="H182" s="86"/>
      <c r="I182" s="86"/>
      <c r="J182" s="86"/>
      <c r="K182" s="86"/>
      <c r="L182" s="31"/>
      <c r="M182" s="31"/>
      <c r="N182" s="31"/>
      <c r="O182" s="31"/>
      <c r="P182" s="31"/>
      <c r="Q182" s="31"/>
      <c r="R182" s="31"/>
      <c r="S182" s="31"/>
      <c r="T182" s="31"/>
      <c r="U182" s="31"/>
      <c r="V182" s="31"/>
      <c r="W182" s="31"/>
      <c r="X182" s="31"/>
      <c r="Y182" s="31"/>
      <c r="Z182" s="31"/>
    </row>
    <row r="183" spans="1:26" ht="15.75" customHeight="1">
      <c r="A183" s="31"/>
      <c r="B183" s="31"/>
      <c r="C183" s="31"/>
      <c r="D183" s="31"/>
      <c r="E183" s="31"/>
      <c r="F183" s="86"/>
      <c r="G183" s="86"/>
      <c r="H183" s="86"/>
      <c r="I183" s="86"/>
      <c r="J183" s="86"/>
      <c r="K183" s="86"/>
      <c r="L183" s="31"/>
      <c r="M183" s="31"/>
      <c r="N183" s="31"/>
      <c r="O183" s="31"/>
      <c r="P183" s="31"/>
      <c r="Q183" s="31"/>
      <c r="R183" s="31"/>
      <c r="S183" s="31"/>
      <c r="T183" s="31"/>
      <c r="U183" s="31"/>
      <c r="V183" s="31"/>
      <c r="W183" s="31"/>
      <c r="X183" s="31"/>
      <c r="Y183" s="31"/>
      <c r="Z183" s="31"/>
    </row>
    <row r="184" spans="1:26" ht="15.75" customHeight="1">
      <c r="A184" s="31"/>
      <c r="B184" s="31"/>
      <c r="C184" s="31"/>
      <c r="D184" s="31"/>
      <c r="E184" s="31"/>
      <c r="F184" s="86"/>
      <c r="G184" s="86"/>
      <c r="H184" s="86"/>
      <c r="I184" s="86"/>
      <c r="J184" s="86"/>
      <c r="K184" s="86"/>
      <c r="L184" s="31"/>
      <c r="M184" s="31"/>
      <c r="N184" s="31"/>
      <c r="O184" s="31"/>
      <c r="P184" s="31"/>
      <c r="Q184" s="31"/>
      <c r="R184" s="31"/>
      <c r="S184" s="31"/>
      <c r="T184" s="31"/>
      <c r="U184" s="31"/>
      <c r="V184" s="31"/>
      <c r="W184" s="31"/>
      <c r="X184" s="31"/>
      <c r="Y184" s="31"/>
      <c r="Z184" s="31"/>
    </row>
    <row r="185" spans="1:26" ht="15.75" customHeight="1">
      <c r="A185" s="31"/>
      <c r="B185" s="31"/>
      <c r="C185" s="31"/>
      <c r="D185" s="31"/>
      <c r="E185" s="31"/>
      <c r="F185" s="86"/>
      <c r="G185" s="86"/>
      <c r="H185" s="86"/>
      <c r="I185" s="86"/>
      <c r="J185" s="86"/>
      <c r="K185" s="86"/>
      <c r="L185" s="31"/>
      <c r="M185" s="31"/>
      <c r="N185" s="31"/>
      <c r="O185" s="31"/>
      <c r="P185" s="31"/>
      <c r="Q185" s="31"/>
      <c r="R185" s="31"/>
      <c r="S185" s="31"/>
      <c r="T185" s="31"/>
      <c r="U185" s="31"/>
      <c r="V185" s="31"/>
      <c r="W185" s="31"/>
      <c r="X185" s="31"/>
      <c r="Y185" s="31"/>
      <c r="Z185" s="31"/>
    </row>
    <row r="186" spans="1:26" ht="15.75" customHeight="1">
      <c r="A186" s="31"/>
      <c r="B186" s="31"/>
      <c r="C186" s="31"/>
      <c r="D186" s="31"/>
      <c r="E186" s="31"/>
      <c r="F186" s="86"/>
      <c r="G186" s="86"/>
      <c r="H186" s="86"/>
      <c r="I186" s="86"/>
      <c r="J186" s="86"/>
      <c r="K186" s="86"/>
      <c r="L186" s="31"/>
      <c r="M186" s="31"/>
      <c r="N186" s="31"/>
      <c r="O186" s="31"/>
      <c r="P186" s="31"/>
      <c r="Q186" s="31"/>
      <c r="R186" s="31"/>
      <c r="S186" s="31"/>
      <c r="T186" s="31"/>
      <c r="U186" s="31"/>
      <c r="V186" s="31"/>
      <c r="W186" s="31"/>
      <c r="X186" s="31"/>
      <c r="Y186" s="31"/>
      <c r="Z186" s="31"/>
    </row>
    <row r="187" spans="1:26" ht="15.75" customHeight="1">
      <c r="A187" s="31"/>
      <c r="B187" s="31"/>
      <c r="C187" s="31"/>
      <c r="D187" s="31"/>
      <c r="E187" s="31"/>
      <c r="F187" s="86"/>
      <c r="G187" s="86"/>
      <c r="H187" s="86"/>
      <c r="I187" s="86"/>
      <c r="J187" s="86"/>
      <c r="K187" s="86"/>
      <c r="L187" s="31"/>
      <c r="M187" s="31"/>
      <c r="N187" s="31"/>
      <c r="O187" s="31"/>
      <c r="P187" s="31"/>
      <c r="Q187" s="31"/>
      <c r="R187" s="31"/>
      <c r="S187" s="31"/>
      <c r="T187" s="31"/>
      <c r="U187" s="31"/>
      <c r="V187" s="31"/>
      <c r="W187" s="31"/>
      <c r="X187" s="31"/>
      <c r="Y187" s="31"/>
      <c r="Z187" s="31"/>
    </row>
    <row r="188" spans="1:26" ht="15.75" customHeight="1">
      <c r="A188" s="31"/>
      <c r="B188" s="31"/>
      <c r="C188" s="31"/>
      <c r="D188" s="31"/>
      <c r="E188" s="31"/>
      <c r="F188" s="86"/>
      <c r="G188" s="86"/>
      <c r="H188" s="86"/>
      <c r="I188" s="86"/>
      <c r="J188" s="86"/>
      <c r="K188" s="86"/>
      <c r="L188" s="31"/>
      <c r="M188" s="31"/>
      <c r="N188" s="31"/>
      <c r="O188" s="31"/>
      <c r="P188" s="31"/>
      <c r="Q188" s="31"/>
      <c r="R188" s="31"/>
      <c r="S188" s="31"/>
      <c r="T188" s="31"/>
      <c r="U188" s="31"/>
      <c r="V188" s="31"/>
      <c r="W188" s="31"/>
      <c r="X188" s="31"/>
      <c r="Y188" s="31"/>
      <c r="Z188" s="31"/>
    </row>
    <row r="189" spans="1:26" ht="15.75" customHeight="1">
      <c r="A189" s="31"/>
      <c r="B189" s="31"/>
      <c r="C189" s="31"/>
      <c r="D189" s="31"/>
      <c r="E189" s="31"/>
      <c r="F189" s="86"/>
      <c r="G189" s="86"/>
      <c r="H189" s="86"/>
      <c r="I189" s="86"/>
      <c r="J189" s="86"/>
      <c r="K189" s="86"/>
      <c r="L189" s="31"/>
      <c r="M189" s="31"/>
      <c r="N189" s="31"/>
      <c r="O189" s="31"/>
      <c r="P189" s="31"/>
      <c r="Q189" s="31"/>
      <c r="R189" s="31"/>
      <c r="S189" s="31"/>
      <c r="T189" s="31"/>
      <c r="U189" s="31"/>
      <c r="V189" s="31"/>
      <c r="W189" s="31"/>
      <c r="X189" s="31"/>
      <c r="Y189" s="31"/>
      <c r="Z189" s="31"/>
    </row>
    <row r="190" spans="1:26" ht="15.75" customHeight="1">
      <c r="A190" s="31"/>
      <c r="B190" s="31"/>
      <c r="C190" s="31"/>
      <c r="D190" s="31"/>
      <c r="E190" s="31"/>
      <c r="F190" s="86"/>
      <c r="G190" s="86"/>
      <c r="H190" s="86"/>
      <c r="I190" s="86"/>
      <c r="J190" s="86"/>
      <c r="K190" s="86"/>
      <c r="L190" s="31"/>
      <c r="M190" s="31"/>
      <c r="N190" s="31"/>
      <c r="O190" s="31"/>
      <c r="P190" s="31"/>
      <c r="Q190" s="31"/>
      <c r="R190" s="31"/>
      <c r="S190" s="31"/>
      <c r="T190" s="31"/>
      <c r="U190" s="31"/>
      <c r="V190" s="31"/>
      <c r="W190" s="31"/>
      <c r="X190" s="31"/>
      <c r="Y190" s="31"/>
      <c r="Z190" s="31"/>
    </row>
    <row r="191" spans="1:26" ht="15.75" customHeight="1">
      <c r="A191" s="31"/>
      <c r="B191" s="31"/>
      <c r="C191" s="31"/>
      <c r="D191" s="31"/>
      <c r="E191" s="31"/>
      <c r="F191" s="86"/>
      <c r="G191" s="86"/>
      <c r="H191" s="86"/>
      <c r="I191" s="86"/>
      <c r="J191" s="86"/>
      <c r="K191" s="86"/>
      <c r="L191" s="31"/>
      <c r="M191" s="31"/>
      <c r="N191" s="31"/>
      <c r="O191" s="31"/>
      <c r="P191" s="31"/>
      <c r="Q191" s="31"/>
      <c r="R191" s="31"/>
      <c r="S191" s="31"/>
      <c r="T191" s="31"/>
      <c r="U191" s="31"/>
      <c r="V191" s="31"/>
      <c r="W191" s="31"/>
      <c r="X191" s="31"/>
      <c r="Y191" s="31"/>
      <c r="Z191" s="31"/>
    </row>
    <row r="192" spans="1:26" ht="15.75" customHeight="1">
      <c r="A192" s="31"/>
      <c r="B192" s="31"/>
      <c r="C192" s="31"/>
      <c r="D192" s="31"/>
      <c r="E192" s="31"/>
      <c r="F192" s="86"/>
      <c r="G192" s="86"/>
      <c r="H192" s="86"/>
      <c r="I192" s="86"/>
      <c r="J192" s="86"/>
      <c r="K192" s="86"/>
      <c r="L192" s="31"/>
      <c r="M192" s="31"/>
      <c r="N192" s="31"/>
      <c r="O192" s="31"/>
      <c r="P192" s="31"/>
      <c r="Q192" s="31"/>
      <c r="R192" s="31"/>
      <c r="S192" s="31"/>
      <c r="T192" s="31"/>
      <c r="U192" s="31"/>
      <c r="V192" s="31"/>
      <c r="W192" s="31"/>
      <c r="X192" s="31"/>
      <c r="Y192" s="31"/>
      <c r="Z192" s="31"/>
    </row>
    <row r="193" spans="1:26" ht="15.75" customHeight="1">
      <c r="A193" s="31"/>
      <c r="B193" s="31"/>
      <c r="C193" s="31"/>
      <c r="D193" s="31"/>
      <c r="E193" s="31"/>
      <c r="F193" s="86"/>
      <c r="G193" s="86"/>
      <c r="H193" s="86"/>
      <c r="I193" s="86"/>
      <c r="J193" s="86"/>
      <c r="K193" s="86"/>
      <c r="L193" s="31"/>
      <c r="M193" s="31"/>
      <c r="N193" s="31"/>
      <c r="O193" s="31"/>
      <c r="P193" s="31"/>
      <c r="Q193" s="31"/>
      <c r="R193" s="31"/>
      <c r="S193" s="31"/>
      <c r="T193" s="31"/>
      <c r="U193" s="31"/>
      <c r="V193" s="31"/>
      <c r="W193" s="31"/>
      <c r="X193" s="31"/>
      <c r="Y193" s="31"/>
      <c r="Z193" s="31"/>
    </row>
    <row r="194" spans="1:26" ht="15.75" customHeight="1">
      <c r="A194" s="31"/>
      <c r="B194" s="31"/>
      <c r="C194" s="31"/>
      <c r="D194" s="31"/>
      <c r="E194" s="31"/>
      <c r="F194" s="86"/>
      <c r="G194" s="86"/>
      <c r="H194" s="86"/>
      <c r="I194" s="86"/>
      <c r="J194" s="86"/>
      <c r="K194" s="86"/>
      <c r="L194" s="31"/>
      <c r="M194" s="31"/>
      <c r="N194" s="31"/>
      <c r="O194" s="31"/>
      <c r="P194" s="31"/>
      <c r="Q194" s="31"/>
      <c r="R194" s="31"/>
      <c r="S194" s="31"/>
      <c r="T194" s="31"/>
      <c r="U194" s="31"/>
      <c r="V194" s="31"/>
      <c r="W194" s="31"/>
      <c r="X194" s="31"/>
      <c r="Y194" s="31"/>
      <c r="Z194" s="31"/>
    </row>
    <row r="195" spans="1:26" ht="15.75" customHeight="1">
      <c r="A195" s="31"/>
      <c r="B195" s="31"/>
      <c r="C195" s="31"/>
      <c r="D195" s="31"/>
      <c r="E195" s="31"/>
      <c r="F195" s="86"/>
      <c r="G195" s="86"/>
      <c r="H195" s="86"/>
      <c r="I195" s="86"/>
      <c r="J195" s="86"/>
      <c r="K195" s="86"/>
      <c r="L195" s="31"/>
      <c r="M195" s="31"/>
      <c r="N195" s="31"/>
      <c r="O195" s="31"/>
      <c r="P195" s="31"/>
      <c r="Q195" s="31"/>
      <c r="R195" s="31"/>
      <c r="S195" s="31"/>
      <c r="T195" s="31"/>
      <c r="U195" s="31"/>
      <c r="V195" s="31"/>
      <c r="W195" s="31"/>
      <c r="X195" s="31"/>
      <c r="Y195" s="31"/>
      <c r="Z195" s="31"/>
    </row>
    <row r="196" spans="1:26" ht="15.75" customHeight="1">
      <c r="A196" s="31"/>
      <c r="B196" s="31"/>
      <c r="C196" s="31"/>
      <c r="D196" s="31"/>
      <c r="E196" s="31"/>
      <c r="F196" s="86"/>
      <c r="G196" s="86"/>
      <c r="H196" s="86"/>
      <c r="I196" s="86"/>
      <c r="J196" s="86"/>
      <c r="K196" s="86"/>
      <c r="L196" s="31"/>
      <c r="M196" s="31"/>
      <c r="N196" s="31"/>
      <c r="O196" s="31"/>
      <c r="P196" s="31"/>
      <c r="Q196" s="31"/>
      <c r="R196" s="31"/>
      <c r="S196" s="31"/>
      <c r="T196" s="31"/>
      <c r="U196" s="31"/>
      <c r="V196" s="31"/>
      <c r="W196" s="31"/>
      <c r="X196" s="31"/>
      <c r="Y196" s="31"/>
      <c r="Z196" s="31"/>
    </row>
    <row r="197" spans="1:26" ht="15.75" customHeight="1">
      <c r="A197" s="31"/>
      <c r="B197" s="31"/>
      <c r="C197" s="31"/>
      <c r="D197" s="31"/>
      <c r="E197" s="31"/>
      <c r="F197" s="86"/>
      <c r="G197" s="86"/>
      <c r="H197" s="86"/>
      <c r="I197" s="86"/>
      <c r="J197" s="86"/>
      <c r="K197" s="86"/>
      <c r="L197" s="31"/>
      <c r="M197" s="31"/>
      <c r="N197" s="31"/>
      <c r="O197" s="31"/>
      <c r="P197" s="31"/>
      <c r="Q197" s="31"/>
      <c r="R197" s="31"/>
      <c r="S197" s="31"/>
      <c r="T197" s="31"/>
      <c r="U197" s="31"/>
      <c r="V197" s="31"/>
      <c r="W197" s="31"/>
      <c r="X197" s="31"/>
      <c r="Y197" s="31"/>
      <c r="Z197" s="31"/>
    </row>
    <row r="198" spans="1:26" ht="15.75" customHeight="1">
      <c r="A198" s="31"/>
      <c r="B198" s="31"/>
      <c r="C198" s="31"/>
      <c r="D198" s="31"/>
      <c r="E198" s="31"/>
      <c r="F198" s="86"/>
      <c r="G198" s="86"/>
      <c r="H198" s="86"/>
      <c r="I198" s="86"/>
      <c r="J198" s="86"/>
      <c r="K198" s="86"/>
      <c r="L198" s="31"/>
      <c r="M198" s="31"/>
      <c r="N198" s="31"/>
      <c r="O198" s="31"/>
      <c r="P198" s="31"/>
      <c r="Q198" s="31"/>
      <c r="R198" s="31"/>
      <c r="S198" s="31"/>
      <c r="T198" s="31"/>
      <c r="U198" s="31"/>
      <c r="V198" s="31"/>
      <c r="W198" s="31"/>
      <c r="X198" s="31"/>
      <c r="Y198" s="31"/>
      <c r="Z198" s="31"/>
    </row>
    <row r="199" spans="1:26" ht="15.75" customHeight="1">
      <c r="A199" s="31"/>
      <c r="B199" s="31"/>
      <c r="C199" s="31"/>
      <c r="D199" s="31"/>
      <c r="E199" s="31"/>
      <c r="F199" s="86"/>
      <c r="G199" s="86"/>
      <c r="H199" s="86"/>
      <c r="I199" s="86"/>
      <c r="J199" s="86"/>
      <c r="K199" s="86"/>
      <c r="L199" s="31"/>
      <c r="M199" s="31"/>
      <c r="N199" s="31"/>
      <c r="O199" s="31"/>
      <c r="P199" s="31"/>
      <c r="Q199" s="31"/>
      <c r="R199" s="31"/>
      <c r="S199" s="31"/>
      <c r="T199" s="31"/>
      <c r="U199" s="31"/>
      <c r="V199" s="31"/>
      <c r="W199" s="31"/>
      <c r="X199" s="31"/>
      <c r="Y199" s="31"/>
      <c r="Z199" s="31"/>
    </row>
    <row r="200" spans="1:26" ht="15.75" customHeight="1">
      <c r="A200" s="31"/>
      <c r="B200" s="31"/>
      <c r="C200" s="31"/>
      <c r="D200" s="31"/>
      <c r="E200" s="31"/>
      <c r="F200" s="86"/>
      <c r="G200" s="86"/>
      <c r="H200" s="86"/>
      <c r="I200" s="86"/>
      <c r="J200" s="86"/>
      <c r="K200" s="86"/>
      <c r="L200" s="31"/>
      <c r="M200" s="31"/>
      <c r="N200" s="31"/>
      <c r="O200" s="31"/>
      <c r="P200" s="31"/>
      <c r="Q200" s="31"/>
      <c r="R200" s="31"/>
      <c r="S200" s="31"/>
      <c r="T200" s="31"/>
      <c r="U200" s="31"/>
      <c r="V200" s="31"/>
      <c r="W200" s="31"/>
      <c r="X200" s="31"/>
      <c r="Y200" s="31"/>
      <c r="Z200" s="31"/>
    </row>
    <row r="201" spans="1:26" ht="15.75" customHeight="1">
      <c r="A201" s="31"/>
      <c r="B201" s="31"/>
      <c r="C201" s="31"/>
      <c r="D201" s="31"/>
      <c r="E201" s="31"/>
      <c r="F201" s="86"/>
      <c r="G201" s="86"/>
      <c r="H201" s="86"/>
      <c r="I201" s="86"/>
      <c r="J201" s="86"/>
      <c r="K201" s="86"/>
      <c r="L201" s="31"/>
      <c r="M201" s="31"/>
      <c r="N201" s="31"/>
      <c r="O201" s="31"/>
      <c r="P201" s="31"/>
      <c r="Q201" s="31"/>
      <c r="R201" s="31"/>
      <c r="S201" s="31"/>
      <c r="T201" s="31"/>
      <c r="U201" s="31"/>
      <c r="V201" s="31"/>
      <c r="W201" s="31"/>
      <c r="X201" s="31"/>
      <c r="Y201" s="31"/>
      <c r="Z201" s="31"/>
    </row>
    <row r="202" spans="1:26" ht="15.75" customHeight="1">
      <c r="A202" s="31"/>
      <c r="B202" s="31"/>
      <c r="C202" s="31"/>
      <c r="D202" s="31"/>
      <c r="E202" s="31"/>
      <c r="F202" s="86"/>
      <c r="G202" s="86"/>
      <c r="H202" s="86"/>
      <c r="I202" s="86"/>
      <c r="J202" s="86"/>
      <c r="K202" s="86"/>
      <c r="L202" s="31"/>
      <c r="M202" s="31"/>
      <c r="N202" s="31"/>
      <c r="O202" s="31"/>
      <c r="P202" s="31"/>
      <c r="Q202" s="31"/>
      <c r="R202" s="31"/>
      <c r="S202" s="31"/>
      <c r="T202" s="31"/>
      <c r="U202" s="31"/>
      <c r="V202" s="31"/>
      <c r="W202" s="31"/>
      <c r="X202" s="31"/>
      <c r="Y202" s="31"/>
      <c r="Z202" s="31"/>
    </row>
    <row r="203" spans="1:26" ht="15.75" customHeight="1">
      <c r="A203" s="31"/>
      <c r="B203" s="31"/>
      <c r="C203" s="31"/>
      <c r="D203" s="31"/>
      <c r="E203" s="31"/>
      <c r="F203" s="86"/>
      <c r="G203" s="86"/>
      <c r="H203" s="86"/>
      <c r="I203" s="86"/>
      <c r="J203" s="86"/>
      <c r="K203" s="86"/>
      <c r="L203" s="31"/>
      <c r="M203" s="31"/>
      <c r="N203" s="31"/>
      <c r="O203" s="31"/>
      <c r="P203" s="31"/>
      <c r="Q203" s="31"/>
      <c r="R203" s="31"/>
      <c r="S203" s="31"/>
      <c r="T203" s="31"/>
      <c r="U203" s="31"/>
      <c r="V203" s="31"/>
      <c r="W203" s="31"/>
      <c r="X203" s="31"/>
      <c r="Y203" s="31"/>
      <c r="Z203" s="31"/>
    </row>
    <row r="204" spans="1:26" ht="15.75" customHeight="1">
      <c r="A204" s="31"/>
      <c r="B204" s="31"/>
      <c r="C204" s="31"/>
      <c r="D204" s="31"/>
      <c r="E204" s="31"/>
      <c r="F204" s="86"/>
      <c r="G204" s="86"/>
      <c r="H204" s="86"/>
      <c r="I204" s="86"/>
      <c r="J204" s="86"/>
      <c r="K204" s="86"/>
      <c r="L204" s="31"/>
      <c r="M204" s="31"/>
      <c r="N204" s="31"/>
      <c r="O204" s="31"/>
      <c r="P204" s="31"/>
      <c r="Q204" s="31"/>
      <c r="R204" s="31"/>
      <c r="S204" s="31"/>
      <c r="T204" s="31"/>
      <c r="U204" s="31"/>
      <c r="V204" s="31"/>
      <c r="W204" s="31"/>
      <c r="X204" s="31"/>
      <c r="Y204" s="31"/>
      <c r="Z204" s="31"/>
    </row>
    <row r="205" spans="1:26" ht="15.75" customHeight="1">
      <c r="A205" s="31"/>
      <c r="B205" s="31"/>
      <c r="C205" s="31"/>
      <c r="D205" s="31"/>
      <c r="E205" s="31"/>
      <c r="F205" s="86"/>
      <c r="G205" s="86"/>
      <c r="H205" s="86"/>
      <c r="I205" s="86"/>
      <c r="J205" s="86"/>
      <c r="K205" s="86"/>
      <c r="L205" s="31"/>
      <c r="M205" s="31"/>
      <c r="N205" s="31"/>
      <c r="O205" s="31"/>
      <c r="P205" s="31"/>
      <c r="Q205" s="31"/>
      <c r="R205" s="31"/>
      <c r="S205" s="31"/>
      <c r="T205" s="31"/>
      <c r="U205" s="31"/>
      <c r="V205" s="31"/>
      <c r="W205" s="31"/>
      <c r="X205" s="31"/>
      <c r="Y205" s="31"/>
      <c r="Z205" s="31"/>
    </row>
    <row r="206" spans="1:26" ht="15.75" customHeight="1">
      <c r="A206" s="31"/>
      <c r="B206" s="31"/>
      <c r="C206" s="31"/>
      <c r="D206" s="31"/>
      <c r="E206" s="31"/>
      <c r="F206" s="86"/>
      <c r="G206" s="86"/>
      <c r="H206" s="86"/>
      <c r="I206" s="86"/>
      <c r="J206" s="86"/>
      <c r="K206" s="86"/>
      <c r="L206" s="31"/>
      <c r="M206" s="31"/>
      <c r="N206" s="31"/>
      <c r="O206" s="31"/>
      <c r="P206" s="31"/>
      <c r="Q206" s="31"/>
      <c r="R206" s="31"/>
      <c r="S206" s="31"/>
      <c r="T206" s="31"/>
      <c r="U206" s="31"/>
      <c r="V206" s="31"/>
      <c r="W206" s="31"/>
      <c r="X206" s="31"/>
      <c r="Y206" s="31"/>
      <c r="Z206" s="31"/>
    </row>
    <row r="207" spans="1:26" ht="15.75" customHeight="1">
      <c r="A207" s="31"/>
      <c r="B207" s="31"/>
      <c r="C207" s="31"/>
      <c r="D207" s="31"/>
      <c r="E207" s="31"/>
      <c r="F207" s="86"/>
      <c r="G207" s="86"/>
      <c r="H207" s="86"/>
      <c r="I207" s="86"/>
      <c r="J207" s="86"/>
      <c r="K207" s="86"/>
      <c r="L207" s="31"/>
      <c r="M207" s="31"/>
      <c r="N207" s="31"/>
      <c r="O207" s="31"/>
      <c r="P207" s="31"/>
      <c r="Q207" s="31"/>
      <c r="R207" s="31"/>
      <c r="S207" s="31"/>
      <c r="T207" s="31"/>
      <c r="U207" s="31"/>
      <c r="V207" s="31"/>
      <c r="W207" s="31"/>
      <c r="X207" s="31"/>
      <c r="Y207" s="31"/>
      <c r="Z207" s="31"/>
    </row>
    <row r="208" spans="1:26" ht="15.75" customHeight="1">
      <c r="A208" s="31"/>
      <c r="B208" s="31"/>
      <c r="C208" s="31"/>
      <c r="D208" s="31"/>
      <c r="E208" s="31"/>
      <c r="F208" s="86"/>
      <c r="G208" s="86"/>
      <c r="H208" s="86"/>
      <c r="I208" s="86"/>
      <c r="J208" s="86"/>
      <c r="K208" s="86"/>
      <c r="L208" s="31"/>
      <c r="M208" s="31"/>
      <c r="N208" s="31"/>
      <c r="O208" s="31"/>
      <c r="P208" s="31"/>
      <c r="Q208" s="31"/>
      <c r="R208" s="31"/>
      <c r="S208" s="31"/>
      <c r="T208" s="31"/>
      <c r="U208" s="31"/>
      <c r="V208" s="31"/>
      <c r="W208" s="31"/>
      <c r="X208" s="31"/>
      <c r="Y208" s="31"/>
      <c r="Z208" s="31"/>
    </row>
    <row r="209" spans="1:26" ht="15.75" customHeight="1">
      <c r="A209" s="31"/>
      <c r="B209" s="31"/>
      <c r="C209" s="31"/>
      <c r="D209" s="31"/>
      <c r="E209" s="31"/>
      <c r="F209" s="86"/>
      <c r="G209" s="86"/>
      <c r="H209" s="86"/>
      <c r="I209" s="86"/>
      <c r="J209" s="86"/>
      <c r="K209" s="86"/>
      <c r="L209" s="31"/>
      <c r="M209" s="31"/>
      <c r="N209" s="31"/>
      <c r="O209" s="31"/>
      <c r="P209" s="31"/>
      <c r="Q209" s="31"/>
      <c r="R209" s="31"/>
      <c r="S209" s="31"/>
      <c r="T209" s="31"/>
      <c r="U209" s="31"/>
      <c r="V209" s="31"/>
      <c r="W209" s="31"/>
      <c r="X209" s="31"/>
      <c r="Y209" s="31"/>
      <c r="Z209" s="31"/>
    </row>
    <row r="210" spans="1:26" ht="15.75" customHeight="1">
      <c r="A210" s="31"/>
      <c r="B210" s="31"/>
      <c r="C210" s="31"/>
      <c r="D210" s="31"/>
      <c r="E210" s="31"/>
      <c r="F210" s="86"/>
      <c r="G210" s="86"/>
      <c r="H210" s="86"/>
      <c r="I210" s="86"/>
      <c r="J210" s="86"/>
      <c r="K210" s="86"/>
      <c r="L210" s="31"/>
      <c r="M210" s="31"/>
      <c r="N210" s="31"/>
      <c r="O210" s="31"/>
      <c r="P210" s="31"/>
      <c r="Q210" s="31"/>
      <c r="R210" s="31"/>
      <c r="S210" s="31"/>
      <c r="T210" s="31"/>
      <c r="U210" s="31"/>
      <c r="V210" s="31"/>
      <c r="W210" s="31"/>
      <c r="X210" s="31"/>
      <c r="Y210" s="31"/>
      <c r="Z210" s="31"/>
    </row>
    <row r="211" spans="1:26" ht="15.75" customHeight="1">
      <c r="A211" s="31"/>
      <c r="B211" s="31"/>
      <c r="C211" s="31"/>
      <c r="D211" s="31"/>
      <c r="E211" s="31"/>
      <c r="F211" s="86"/>
      <c r="G211" s="86"/>
      <c r="H211" s="86"/>
      <c r="I211" s="86"/>
      <c r="J211" s="86"/>
      <c r="K211" s="86"/>
      <c r="L211" s="31"/>
      <c r="M211" s="31"/>
      <c r="N211" s="31"/>
      <c r="O211" s="31"/>
      <c r="P211" s="31"/>
      <c r="Q211" s="31"/>
      <c r="R211" s="31"/>
      <c r="S211" s="31"/>
      <c r="T211" s="31"/>
      <c r="U211" s="31"/>
      <c r="V211" s="31"/>
      <c r="W211" s="31"/>
      <c r="X211" s="31"/>
      <c r="Y211" s="31"/>
      <c r="Z211" s="31"/>
    </row>
    <row r="212" spans="1:26" ht="15.75" customHeight="1">
      <c r="A212" s="31"/>
      <c r="B212" s="31"/>
      <c r="C212" s="31"/>
      <c r="D212" s="31"/>
      <c r="E212" s="31"/>
      <c r="F212" s="86"/>
      <c r="G212" s="86"/>
      <c r="H212" s="86"/>
      <c r="I212" s="86"/>
      <c r="J212" s="86"/>
      <c r="K212" s="86"/>
      <c r="L212" s="31"/>
      <c r="M212" s="31"/>
      <c r="N212" s="31"/>
      <c r="O212" s="31"/>
      <c r="P212" s="31"/>
      <c r="Q212" s="31"/>
      <c r="R212" s="31"/>
      <c r="S212" s="31"/>
      <c r="T212" s="31"/>
      <c r="U212" s="31"/>
      <c r="V212" s="31"/>
      <c r="W212" s="31"/>
      <c r="X212" s="31"/>
      <c r="Y212" s="31"/>
      <c r="Z212" s="31"/>
    </row>
    <row r="213" spans="1:26" ht="15.75" customHeight="1">
      <c r="A213" s="31"/>
      <c r="B213" s="31"/>
      <c r="C213" s="31"/>
      <c r="D213" s="31"/>
      <c r="E213" s="31"/>
      <c r="F213" s="86"/>
      <c r="G213" s="86"/>
      <c r="H213" s="86"/>
      <c r="I213" s="86"/>
      <c r="J213" s="86"/>
      <c r="K213" s="86"/>
      <c r="L213" s="31"/>
      <c r="M213" s="31"/>
      <c r="N213" s="31"/>
      <c r="O213" s="31"/>
      <c r="P213" s="31"/>
      <c r="Q213" s="31"/>
      <c r="R213" s="31"/>
      <c r="S213" s="31"/>
      <c r="T213" s="31"/>
      <c r="U213" s="31"/>
      <c r="V213" s="31"/>
      <c r="W213" s="31"/>
      <c r="X213" s="31"/>
      <c r="Y213" s="31"/>
      <c r="Z213" s="31"/>
    </row>
    <row r="214" spans="1:26" ht="15.75" customHeight="1">
      <c r="A214" s="31"/>
      <c r="B214" s="31"/>
      <c r="C214" s="31"/>
      <c r="D214" s="31"/>
      <c r="E214" s="31"/>
      <c r="F214" s="86"/>
      <c r="G214" s="86"/>
      <c r="H214" s="86"/>
      <c r="I214" s="86"/>
      <c r="J214" s="86"/>
      <c r="K214" s="86"/>
      <c r="L214" s="31"/>
      <c r="M214" s="31"/>
      <c r="N214" s="31"/>
      <c r="O214" s="31"/>
      <c r="P214" s="31"/>
      <c r="Q214" s="31"/>
      <c r="R214" s="31"/>
      <c r="S214" s="31"/>
      <c r="T214" s="31"/>
      <c r="U214" s="31"/>
      <c r="V214" s="31"/>
      <c r="W214" s="31"/>
      <c r="X214" s="31"/>
      <c r="Y214" s="31"/>
      <c r="Z214" s="31"/>
    </row>
    <row r="215" spans="1:26" ht="15.75" customHeight="1">
      <c r="A215" s="31"/>
      <c r="B215" s="31"/>
      <c r="C215" s="31"/>
      <c r="D215" s="31"/>
      <c r="E215" s="31"/>
      <c r="F215" s="86"/>
      <c r="G215" s="86"/>
      <c r="H215" s="86"/>
      <c r="I215" s="86"/>
      <c r="J215" s="86"/>
      <c r="K215" s="86"/>
      <c r="L215" s="31"/>
      <c r="M215" s="31"/>
      <c r="N215" s="31"/>
      <c r="O215" s="31"/>
      <c r="P215" s="31"/>
      <c r="Q215" s="31"/>
      <c r="R215" s="31"/>
      <c r="S215" s="31"/>
      <c r="T215" s="31"/>
      <c r="U215" s="31"/>
      <c r="V215" s="31"/>
      <c r="W215" s="31"/>
      <c r="X215" s="31"/>
      <c r="Y215" s="31"/>
      <c r="Z215" s="31"/>
    </row>
    <row r="216" spans="1:26" ht="15.75" customHeight="1">
      <c r="A216" s="31"/>
      <c r="B216" s="31"/>
      <c r="C216" s="31"/>
      <c r="D216" s="31"/>
      <c r="E216" s="31"/>
      <c r="F216" s="86"/>
      <c r="G216" s="86"/>
      <c r="H216" s="86"/>
      <c r="I216" s="86"/>
      <c r="J216" s="86"/>
      <c r="K216" s="86"/>
      <c r="L216" s="31"/>
      <c r="M216" s="31"/>
      <c r="N216" s="31"/>
      <c r="O216" s="31"/>
      <c r="P216" s="31"/>
      <c r="Q216" s="31"/>
      <c r="R216" s="31"/>
      <c r="S216" s="31"/>
      <c r="T216" s="31"/>
      <c r="U216" s="31"/>
      <c r="V216" s="31"/>
      <c r="W216" s="31"/>
      <c r="X216" s="31"/>
      <c r="Y216" s="31"/>
      <c r="Z216" s="31"/>
    </row>
    <row r="217" spans="1:26" ht="15.75" customHeight="1">
      <c r="A217" s="31"/>
      <c r="B217" s="31"/>
      <c r="C217" s="31"/>
      <c r="D217" s="31"/>
      <c r="E217" s="31"/>
      <c r="F217" s="86"/>
      <c r="G217" s="86"/>
      <c r="H217" s="86"/>
      <c r="I217" s="86"/>
      <c r="J217" s="86"/>
      <c r="K217" s="86"/>
      <c r="L217" s="31"/>
      <c r="M217" s="31"/>
      <c r="N217" s="31"/>
      <c r="O217" s="31"/>
      <c r="P217" s="31"/>
      <c r="Q217" s="31"/>
      <c r="R217" s="31"/>
      <c r="S217" s="31"/>
      <c r="T217" s="31"/>
      <c r="U217" s="31"/>
      <c r="V217" s="31"/>
      <c r="W217" s="31"/>
      <c r="X217" s="31"/>
      <c r="Y217" s="31"/>
      <c r="Z217" s="31"/>
    </row>
    <row r="218" spans="1:26" ht="15.75" customHeight="1">
      <c r="A218" s="31"/>
      <c r="B218" s="31"/>
      <c r="C218" s="31"/>
      <c r="D218" s="31"/>
      <c r="E218" s="31"/>
      <c r="F218" s="86"/>
      <c r="G218" s="86"/>
      <c r="H218" s="86"/>
      <c r="I218" s="86"/>
      <c r="J218" s="86"/>
      <c r="K218" s="86"/>
      <c r="L218" s="31"/>
      <c r="M218" s="31"/>
      <c r="N218" s="31"/>
      <c r="O218" s="31"/>
      <c r="P218" s="31"/>
      <c r="Q218" s="31"/>
      <c r="R218" s="31"/>
      <c r="S218" s="31"/>
      <c r="T218" s="31"/>
      <c r="U218" s="31"/>
      <c r="V218" s="31"/>
      <c r="W218" s="31"/>
      <c r="X218" s="31"/>
      <c r="Y218" s="31"/>
      <c r="Z218" s="31"/>
    </row>
    <row r="219" spans="1:26" ht="15.75" customHeight="1">
      <c r="A219" s="31"/>
      <c r="B219" s="31"/>
      <c r="C219" s="31"/>
      <c r="D219" s="31"/>
      <c r="E219" s="31"/>
      <c r="F219" s="86"/>
      <c r="G219" s="86"/>
      <c r="H219" s="86"/>
      <c r="I219" s="86"/>
      <c r="J219" s="86"/>
      <c r="K219" s="86"/>
      <c r="L219" s="31"/>
      <c r="M219" s="31"/>
      <c r="N219" s="31"/>
      <c r="O219" s="31"/>
      <c r="P219" s="31"/>
      <c r="Q219" s="31"/>
      <c r="R219" s="31"/>
      <c r="S219" s="31"/>
      <c r="T219" s="31"/>
      <c r="U219" s="31"/>
      <c r="V219" s="31"/>
      <c r="W219" s="31"/>
      <c r="X219" s="31"/>
      <c r="Y219" s="31"/>
      <c r="Z219" s="31"/>
    </row>
    <row r="220" spans="1:26" ht="15.75" customHeight="1">
      <c r="A220" s="31"/>
      <c r="B220" s="31"/>
      <c r="C220" s="31"/>
      <c r="D220" s="31"/>
      <c r="E220" s="31"/>
      <c r="F220" s="86"/>
      <c r="G220" s="86"/>
      <c r="H220" s="86"/>
      <c r="I220" s="86"/>
      <c r="J220" s="86"/>
      <c r="K220" s="86"/>
      <c r="L220" s="31"/>
      <c r="M220" s="31"/>
      <c r="N220" s="31"/>
      <c r="O220" s="31"/>
      <c r="P220" s="31"/>
      <c r="Q220" s="31"/>
      <c r="R220" s="31"/>
      <c r="S220" s="31"/>
      <c r="T220" s="31"/>
      <c r="U220" s="31"/>
      <c r="V220" s="31"/>
      <c r="W220" s="31"/>
      <c r="X220" s="31"/>
      <c r="Y220" s="31"/>
      <c r="Z220" s="31"/>
    </row>
    <row r="221" spans="1:26" ht="15.75" customHeight="1">
      <c r="A221" s="31"/>
      <c r="B221" s="31"/>
      <c r="C221" s="31"/>
      <c r="D221" s="31"/>
      <c r="E221" s="31"/>
      <c r="F221" s="86"/>
      <c r="G221" s="86"/>
      <c r="H221" s="86"/>
      <c r="I221" s="86"/>
      <c r="J221" s="86"/>
      <c r="K221" s="86"/>
      <c r="L221" s="31"/>
      <c r="M221" s="31"/>
      <c r="N221" s="31"/>
      <c r="O221" s="31"/>
      <c r="P221" s="31"/>
      <c r="Q221" s="31"/>
      <c r="R221" s="31"/>
      <c r="S221" s="31"/>
      <c r="T221" s="31"/>
      <c r="U221" s="31"/>
      <c r="V221" s="31"/>
      <c r="W221" s="31"/>
      <c r="X221" s="31"/>
      <c r="Y221" s="31"/>
      <c r="Z221" s="31"/>
    </row>
    <row r="222" spans="1:26" ht="15.75" customHeight="1">
      <c r="A222" s="31"/>
      <c r="B222" s="31"/>
      <c r="C222" s="31"/>
      <c r="D222" s="31"/>
      <c r="E222" s="31"/>
      <c r="F222" s="86"/>
      <c r="G222" s="86"/>
      <c r="H222" s="86"/>
      <c r="I222" s="86"/>
      <c r="J222" s="86"/>
      <c r="K222" s="86"/>
      <c r="L222" s="31"/>
      <c r="M222" s="31"/>
      <c r="N222" s="31"/>
      <c r="O222" s="31"/>
      <c r="P222" s="31"/>
      <c r="Q222" s="31"/>
      <c r="R222" s="31"/>
      <c r="S222" s="31"/>
      <c r="T222" s="31"/>
      <c r="U222" s="31"/>
      <c r="V222" s="31"/>
      <c r="W222" s="31"/>
      <c r="X222" s="31"/>
      <c r="Y222" s="31"/>
      <c r="Z222" s="31"/>
    </row>
    <row r="223" spans="1:26" ht="15.75" customHeight="1">
      <c r="A223" s="31"/>
      <c r="B223" s="31"/>
      <c r="C223" s="31"/>
      <c r="D223" s="31"/>
      <c r="E223" s="31"/>
      <c r="F223" s="86"/>
      <c r="G223" s="86"/>
      <c r="H223" s="86"/>
      <c r="I223" s="86"/>
      <c r="J223" s="86"/>
      <c r="K223" s="86"/>
      <c r="L223" s="31"/>
      <c r="M223" s="31"/>
      <c r="N223" s="31"/>
      <c r="O223" s="31"/>
      <c r="P223" s="31"/>
      <c r="Q223" s="31"/>
      <c r="R223" s="31"/>
      <c r="S223" s="31"/>
      <c r="T223" s="31"/>
      <c r="U223" s="31"/>
      <c r="V223" s="31"/>
      <c r="W223" s="31"/>
      <c r="X223" s="31"/>
      <c r="Y223" s="31"/>
      <c r="Z223" s="31"/>
    </row>
    <row r="224" spans="1:26" ht="15.75" customHeight="1">
      <c r="A224" s="31"/>
      <c r="B224" s="31"/>
      <c r="C224" s="31"/>
      <c r="D224" s="31"/>
      <c r="E224" s="31"/>
      <c r="F224" s="86"/>
      <c r="G224" s="86"/>
      <c r="H224" s="86"/>
      <c r="I224" s="86"/>
      <c r="J224" s="86"/>
      <c r="K224" s="86"/>
      <c r="L224" s="31"/>
      <c r="M224" s="31"/>
      <c r="N224" s="31"/>
      <c r="O224" s="31"/>
      <c r="P224" s="31"/>
      <c r="Q224" s="31"/>
      <c r="R224" s="31"/>
      <c r="S224" s="31"/>
      <c r="T224" s="31"/>
      <c r="U224" s="31"/>
      <c r="V224" s="31"/>
      <c r="W224" s="31"/>
      <c r="X224" s="31"/>
      <c r="Y224" s="31"/>
      <c r="Z224" s="31"/>
    </row>
    <row r="225" spans="1:26" ht="15.75" customHeight="1">
      <c r="A225" s="31"/>
      <c r="B225" s="31"/>
      <c r="C225" s="31"/>
      <c r="D225" s="31"/>
      <c r="E225" s="31"/>
      <c r="F225" s="86"/>
      <c r="G225" s="86"/>
      <c r="H225" s="86"/>
      <c r="I225" s="86"/>
      <c r="J225" s="86"/>
      <c r="K225" s="86"/>
      <c r="L225" s="31"/>
      <c r="M225" s="31"/>
      <c r="N225" s="31"/>
      <c r="O225" s="31"/>
      <c r="P225" s="31"/>
      <c r="Q225" s="31"/>
      <c r="R225" s="31"/>
      <c r="S225" s="31"/>
      <c r="T225" s="31"/>
      <c r="U225" s="31"/>
      <c r="V225" s="31"/>
      <c r="W225" s="31"/>
      <c r="X225" s="31"/>
      <c r="Y225" s="31"/>
      <c r="Z225" s="31"/>
    </row>
    <row r="226" spans="1:26" ht="15.75" customHeight="1">
      <c r="A226" s="31"/>
      <c r="B226" s="31"/>
      <c r="C226" s="31"/>
      <c r="D226" s="31"/>
      <c r="E226" s="31"/>
      <c r="F226" s="86"/>
      <c r="G226" s="86"/>
      <c r="H226" s="86"/>
      <c r="I226" s="86"/>
      <c r="J226" s="86"/>
      <c r="K226" s="86"/>
      <c r="L226" s="31"/>
      <c r="M226" s="31"/>
      <c r="N226" s="31"/>
      <c r="O226" s="31"/>
      <c r="P226" s="31"/>
      <c r="Q226" s="31"/>
      <c r="R226" s="31"/>
      <c r="S226" s="31"/>
      <c r="T226" s="31"/>
      <c r="U226" s="31"/>
      <c r="V226" s="31"/>
      <c r="W226" s="31"/>
      <c r="X226" s="31"/>
      <c r="Y226" s="31"/>
      <c r="Z226" s="31"/>
    </row>
    <row r="227" spans="1:26" ht="15.75" customHeight="1">
      <c r="A227" s="31"/>
      <c r="B227" s="31"/>
      <c r="C227" s="31"/>
      <c r="D227" s="31"/>
      <c r="E227" s="31"/>
      <c r="F227" s="86"/>
      <c r="G227" s="86"/>
      <c r="H227" s="86"/>
      <c r="I227" s="86"/>
      <c r="J227" s="86"/>
      <c r="K227" s="86"/>
      <c r="L227" s="31"/>
      <c r="M227" s="31"/>
      <c r="N227" s="31"/>
      <c r="O227" s="31"/>
      <c r="P227" s="31"/>
      <c r="Q227" s="31"/>
      <c r="R227" s="31"/>
      <c r="S227" s="31"/>
      <c r="T227" s="31"/>
      <c r="U227" s="31"/>
      <c r="V227" s="31"/>
      <c r="W227" s="31"/>
      <c r="X227" s="31"/>
      <c r="Y227" s="31"/>
      <c r="Z227" s="31"/>
    </row>
    <row r="228" spans="1:26" ht="15.75" customHeight="1">
      <c r="A228" s="31"/>
      <c r="B228" s="31"/>
      <c r="C228" s="31"/>
      <c r="D228" s="31"/>
      <c r="E228" s="31"/>
      <c r="F228" s="86"/>
      <c r="G228" s="86"/>
      <c r="H228" s="86"/>
      <c r="I228" s="86"/>
      <c r="J228" s="86"/>
      <c r="K228" s="86"/>
      <c r="L228" s="31"/>
      <c r="M228" s="31"/>
      <c r="N228" s="31"/>
      <c r="O228" s="31"/>
      <c r="P228" s="31"/>
      <c r="Q228" s="31"/>
      <c r="R228" s="31"/>
      <c r="S228" s="31"/>
      <c r="T228" s="31"/>
      <c r="U228" s="31"/>
      <c r="V228" s="31"/>
      <c r="W228" s="31"/>
      <c r="X228" s="31"/>
      <c r="Y228" s="31"/>
      <c r="Z228" s="31"/>
    </row>
    <row r="229" spans="1:26" ht="15.75" customHeight="1">
      <c r="A229" s="31"/>
      <c r="B229" s="31"/>
      <c r="C229" s="31"/>
      <c r="D229" s="31"/>
      <c r="E229" s="31"/>
      <c r="F229" s="86"/>
      <c r="G229" s="86"/>
      <c r="H229" s="86"/>
      <c r="I229" s="86"/>
      <c r="J229" s="86"/>
      <c r="K229" s="86"/>
      <c r="L229" s="31"/>
      <c r="M229" s="31"/>
      <c r="N229" s="31"/>
      <c r="O229" s="31"/>
      <c r="P229" s="31"/>
      <c r="Q229" s="31"/>
      <c r="R229" s="31"/>
      <c r="S229" s="31"/>
      <c r="T229" s="31"/>
      <c r="U229" s="31"/>
      <c r="V229" s="31"/>
      <c r="W229" s="31"/>
      <c r="X229" s="31"/>
      <c r="Y229" s="31"/>
      <c r="Z229" s="31"/>
    </row>
    <row r="230" spans="1:26" ht="15.75" customHeight="1">
      <c r="A230" s="31"/>
      <c r="B230" s="31"/>
      <c r="C230" s="31"/>
      <c r="D230" s="31"/>
      <c r="E230" s="31"/>
      <c r="F230" s="86"/>
      <c r="G230" s="86"/>
      <c r="H230" s="86"/>
      <c r="I230" s="86"/>
      <c r="J230" s="86"/>
      <c r="K230" s="86"/>
      <c r="L230" s="31"/>
      <c r="M230" s="31"/>
      <c r="N230" s="31"/>
      <c r="O230" s="31"/>
      <c r="P230" s="31"/>
      <c r="Q230" s="31"/>
      <c r="R230" s="31"/>
      <c r="S230" s="31"/>
      <c r="T230" s="31"/>
      <c r="U230" s="31"/>
      <c r="V230" s="31"/>
      <c r="W230" s="31"/>
      <c r="X230" s="31"/>
      <c r="Y230" s="31"/>
      <c r="Z230" s="31"/>
    </row>
    <row r="231" spans="1:26" ht="15.75" customHeight="1">
      <c r="A231" s="31"/>
      <c r="B231" s="31"/>
      <c r="C231" s="31"/>
      <c r="D231" s="31"/>
      <c r="E231" s="31"/>
      <c r="F231" s="86"/>
      <c r="G231" s="86"/>
      <c r="H231" s="86"/>
      <c r="I231" s="86"/>
      <c r="J231" s="86"/>
      <c r="K231" s="86"/>
      <c r="L231" s="31"/>
      <c r="M231" s="31"/>
      <c r="N231" s="31"/>
      <c r="O231" s="31"/>
      <c r="P231" s="31"/>
      <c r="Q231" s="31"/>
      <c r="R231" s="31"/>
      <c r="S231" s="31"/>
      <c r="T231" s="31"/>
      <c r="U231" s="31"/>
      <c r="V231" s="31"/>
      <c r="W231" s="31"/>
      <c r="X231" s="31"/>
      <c r="Y231" s="31"/>
      <c r="Z231" s="31"/>
    </row>
    <row r="232" spans="1:26" ht="15.75" customHeight="1">
      <c r="A232" s="31"/>
      <c r="B232" s="31"/>
      <c r="C232" s="31"/>
      <c r="D232" s="31"/>
      <c r="E232" s="31"/>
      <c r="F232" s="86"/>
      <c r="G232" s="86"/>
      <c r="H232" s="86"/>
      <c r="I232" s="86"/>
      <c r="J232" s="86"/>
      <c r="K232" s="86"/>
      <c r="L232" s="31"/>
      <c r="M232" s="31"/>
      <c r="N232" s="31"/>
      <c r="O232" s="31"/>
      <c r="P232" s="31"/>
      <c r="Q232" s="31"/>
      <c r="R232" s="31"/>
      <c r="S232" s="31"/>
      <c r="T232" s="31"/>
      <c r="U232" s="31"/>
      <c r="V232" s="31"/>
      <c r="W232" s="31"/>
      <c r="X232" s="31"/>
      <c r="Y232" s="31"/>
      <c r="Z232" s="31"/>
    </row>
    <row r="233" spans="1:26" ht="15.75" customHeight="1">
      <c r="A233" s="31"/>
      <c r="B233" s="31"/>
      <c r="C233" s="31"/>
      <c r="D233" s="31"/>
      <c r="E233" s="31"/>
      <c r="F233" s="86"/>
      <c r="G233" s="86"/>
      <c r="H233" s="86"/>
      <c r="I233" s="86"/>
      <c r="J233" s="86"/>
      <c r="K233" s="86"/>
      <c r="L233" s="31"/>
      <c r="M233" s="31"/>
      <c r="N233" s="31"/>
      <c r="O233" s="31"/>
      <c r="P233" s="31"/>
      <c r="Q233" s="31"/>
      <c r="R233" s="31"/>
      <c r="S233" s="31"/>
      <c r="T233" s="31"/>
      <c r="U233" s="31"/>
      <c r="V233" s="31"/>
      <c r="W233" s="31"/>
      <c r="X233" s="31"/>
      <c r="Y233" s="31"/>
      <c r="Z233" s="31"/>
    </row>
    <row r="234" spans="1:26" ht="15.75" customHeight="1">
      <c r="A234" s="31"/>
      <c r="B234" s="31"/>
      <c r="C234" s="31"/>
      <c r="D234" s="31"/>
      <c r="E234" s="31"/>
      <c r="F234" s="86"/>
      <c r="G234" s="86"/>
      <c r="H234" s="86"/>
      <c r="I234" s="86"/>
      <c r="J234" s="86"/>
      <c r="K234" s="86"/>
      <c r="L234" s="31"/>
      <c r="M234" s="31"/>
      <c r="N234" s="31"/>
      <c r="O234" s="31"/>
      <c r="P234" s="31"/>
      <c r="Q234" s="31"/>
      <c r="R234" s="31"/>
      <c r="S234" s="31"/>
      <c r="T234" s="31"/>
      <c r="U234" s="31"/>
      <c r="V234" s="31"/>
      <c r="W234" s="31"/>
      <c r="X234" s="31"/>
      <c r="Y234" s="31"/>
      <c r="Z234" s="31"/>
    </row>
    <row r="235" spans="1:26" ht="15.75" customHeight="1">
      <c r="A235" s="31"/>
      <c r="B235" s="31"/>
      <c r="C235" s="31"/>
      <c r="D235" s="31"/>
      <c r="E235" s="31"/>
      <c r="F235" s="86"/>
      <c r="G235" s="86"/>
      <c r="H235" s="86"/>
      <c r="I235" s="86"/>
      <c r="J235" s="86"/>
      <c r="K235" s="86"/>
      <c r="L235" s="31"/>
      <c r="M235" s="31"/>
      <c r="N235" s="31"/>
      <c r="O235" s="31"/>
      <c r="P235" s="31"/>
      <c r="Q235" s="31"/>
      <c r="R235" s="31"/>
      <c r="S235" s="31"/>
      <c r="T235" s="31"/>
      <c r="U235" s="31"/>
      <c r="V235" s="31"/>
      <c r="W235" s="31"/>
      <c r="X235" s="31"/>
      <c r="Y235" s="31"/>
      <c r="Z235" s="31"/>
    </row>
    <row r="236" spans="1:26" ht="15.75" customHeight="1">
      <c r="A236" s="31"/>
      <c r="B236" s="31"/>
      <c r="C236" s="31"/>
      <c r="D236" s="31"/>
      <c r="E236" s="31"/>
      <c r="F236" s="86"/>
      <c r="G236" s="86"/>
      <c r="H236" s="86"/>
      <c r="I236" s="86"/>
      <c r="J236" s="86"/>
      <c r="K236" s="86"/>
      <c r="L236" s="31"/>
      <c r="M236" s="31"/>
      <c r="N236" s="31"/>
      <c r="O236" s="31"/>
      <c r="P236" s="31"/>
      <c r="Q236" s="31"/>
      <c r="R236" s="31"/>
      <c r="S236" s="31"/>
      <c r="T236" s="31"/>
      <c r="U236" s="31"/>
      <c r="V236" s="31"/>
      <c r="W236" s="31"/>
      <c r="X236" s="31"/>
      <c r="Y236" s="31"/>
      <c r="Z236" s="31"/>
    </row>
    <row r="237" spans="1:26" ht="15.75" customHeight="1">
      <c r="A237" s="31"/>
      <c r="B237" s="31"/>
      <c r="C237" s="31"/>
      <c r="D237" s="31"/>
      <c r="E237" s="31"/>
      <c r="F237" s="86"/>
      <c r="G237" s="86"/>
      <c r="H237" s="86"/>
      <c r="I237" s="86"/>
      <c r="J237" s="86"/>
      <c r="K237" s="86"/>
      <c r="L237" s="31"/>
      <c r="M237" s="31"/>
      <c r="N237" s="31"/>
      <c r="O237" s="31"/>
      <c r="P237" s="31"/>
      <c r="Q237" s="31"/>
      <c r="R237" s="31"/>
      <c r="S237" s="31"/>
      <c r="T237" s="31"/>
      <c r="U237" s="31"/>
      <c r="V237" s="31"/>
      <c r="W237" s="31"/>
      <c r="X237" s="31"/>
      <c r="Y237" s="31"/>
      <c r="Z237" s="31"/>
    </row>
    <row r="238" spans="1:26" ht="15.75" customHeight="1">
      <c r="A238" s="31"/>
      <c r="B238" s="31"/>
      <c r="C238" s="31"/>
      <c r="D238" s="31"/>
      <c r="E238" s="31"/>
      <c r="F238" s="86"/>
      <c r="G238" s="86"/>
      <c r="H238" s="86"/>
      <c r="I238" s="86"/>
      <c r="J238" s="86"/>
      <c r="K238" s="86"/>
      <c r="L238" s="31"/>
      <c r="M238" s="31"/>
      <c r="N238" s="31"/>
      <c r="O238" s="31"/>
      <c r="P238" s="31"/>
      <c r="Q238" s="31"/>
      <c r="R238" s="31"/>
      <c r="S238" s="31"/>
      <c r="T238" s="31"/>
      <c r="U238" s="31"/>
      <c r="V238" s="31"/>
      <c r="W238" s="31"/>
      <c r="X238" s="31"/>
      <c r="Y238" s="31"/>
      <c r="Z238" s="31"/>
    </row>
    <row r="239" spans="1:26" ht="15.75" customHeight="1">
      <c r="A239" s="31"/>
      <c r="B239" s="31"/>
      <c r="C239" s="31"/>
      <c r="D239" s="31"/>
      <c r="E239" s="31"/>
      <c r="F239" s="86"/>
      <c r="G239" s="86"/>
      <c r="H239" s="86"/>
      <c r="I239" s="86"/>
      <c r="J239" s="86"/>
      <c r="K239" s="86"/>
      <c r="L239" s="31"/>
      <c r="M239" s="31"/>
      <c r="N239" s="31"/>
      <c r="O239" s="31"/>
      <c r="P239" s="31"/>
      <c r="Q239" s="31"/>
      <c r="R239" s="31"/>
      <c r="S239" s="31"/>
      <c r="T239" s="31"/>
      <c r="U239" s="31"/>
      <c r="V239" s="31"/>
      <c r="W239" s="31"/>
      <c r="X239" s="31"/>
      <c r="Y239" s="31"/>
      <c r="Z239" s="31"/>
    </row>
    <row r="240" spans="1:26" ht="15.75" customHeight="1">
      <c r="A240" s="31"/>
      <c r="B240" s="31"/>
      <c r="C240" s="31"/>
      <c r="D240" s="31"/>
      <c r="E240" s="31"/>
      <c r="F240" s="86"/>
      <c r="G240" s="86"/>
      <c r="H240" s="86"/>
      <c r="I240" s="86"/>
      <c r="J240" s="86"/>
      <c r="K240" s="86"/>
      <c r="L240" s="31"/>
      <c r="M240" s="31"/>
      <c r="N240" s="31"/>
      <c r="O240" s="31"/>
      <c r="P240" s="31"/>
      <c r="Q240" s="31"/>
      <c r="R240" s="31"/>
      <c r="S240" s="31"/>
      <c r="T240" s="31"/>
      <c r="U240" s="31"/>
      <c r="V240" s="31"/>
      <c r="W240" s="31"/>
      <c r="X240" s="31"/>
      <c r="Y240" s="31"/>
      <c r="Z240" s="31"/>
    </row>
    <row r="241" spans="1:26" ht="15.75" customHeight="1">
      <c r="A241" s="31"/>
      <c r="B241" s="31"/>
      <c r="C241" s="31"/>
      <c r="D241" s="31"/>
      <c r="E241" s="31"/>
      <c r="F241" s="86"/>
      <c r="G241" s="86"/>
      <c r="H241" s="86"/>
      <c r="I241" s="86"/>
      <c r="J241" s="86"/>
      <c r="K241" s="86"/>
      <c r="L241" s="31"/>
      <c r="M241" s="31"/>
      <c r="N241" s="31"/>
      <c r="O241" s="31"/>
      <c r="P241" s="31"/>
      <c r="Q241" s="31"/>
      <c r="R241" s="31"/>
      <c r="S241" s="31"/>
      <c r="T241" s="31"/>
      <c r="U241" s="31"/>
      <c r="V241" s="31"/>
      <c r="W241" s="31"/>
      <c r="X241" s="31"/>
      <c r="Y241" s="31"/>
      <c r="Z241" s="31"/>
    </row>
    <row r="242" spans="1:26" ht="15.75" customHeight="1">
      <c r="A242" s="31"/>
      <c r="B242" s="31"/>
      <c r="C242" s="31"/>
      <c r="D242" s="31"/>
      <c r="E242" s="31"/>
      <c r="F242" s="86"/>
      <c r="G242" s="86"/>
      <c r="H242" s="86"/>
      <c r="I242" s="86"/>
      <c r="J242" s="86"/>
      <c r="K242" s="86"/>
      <c r="L242" s="31"/>
      <c r="M242" s="31"/>
      <c r="N242" s="31"/>
      <c r="O242" s="31"/>
      <c r="P242" s="31"/>
      <c r="Q242" s="31"/>
      <c r="R242" s="31"/>
      <c r="S242" s="31"/>
      <c r="T242" s="31"/>
      <c r="U242" s="31"/>
      <c r="V242" s="31"/>
      <c r="W242" s="31"/>
      <c r="X242" s="31"/>
      <c r="Y242" s="31"/>
      <c r="Z242" s="31"/>
    </row>
    <row r="243" spans="1:26" ht="15.75" customHeight="1">
      <c r="A243" s="31"/>
      <c r="B243" s="31"/>
      <c r="C243" s="31"/>
      <c r="D243" s="31"/>
      <c r="E243" s="31"/>
      <c r="F243" s="86"/>
      <c r="G243" s="86"/>
      <c r="H243" s="86"/>
      <c r="I243" s="86"/>
      <c r="J243" s="86"/>
      <c r="K243" s="86"/>
      <c r="L243" s="31"/>
      <c r="M243" s="31"/>
      <c r="N243" s="31"/>
      <c r="O243" s="31"/>
      <c r="P243" s="31"/>
      <c r="Q243" s="31"/>
      <c r="R243" s="31"/>
      <c r="S243" s="31"/>
      <c r="T243" s="31"/>
      <c r="U243" s="31"/>
      <c r="V243" s="31"/>
      <c r="W243" s="31"/>
      <c r="X243" s="31"/>
      <c r="Y243" s="31"/>
      <c r="Z243" s="31"/>
    </row>
    <row r="244" spans="1:26" ht="15.75" customHeight="1">
      <c r="A244" s="31"/>
      <c r="B244" s="31"/>
      <c r="C244" s="31"/>
      <c r="D244" s="31"/>
      <c r="E244" s="31"/>
      <c r="F244" s="86"/>
      <c r="G244" s="86"/>
      <c r="H244" s="86"/>
      <c r="I244" s="86"/>
      <c r="J244" s="86"/>
      <c r="K244" s="86"/>
      <c r="L244" s="31"/>
      <c r="M244" s="31"/>
      <c r="N244" s="31"/>
      <c r="O244" s="31"/>
      <c r="P244" s="31"/>
      <c r="Q244" s="31"/>
      <c r="R244" s="31"/>
      <c r="S244" s="31"/>
      <c r="T244" s="31"/>
      <c r="U244" s="31"/>
      <c r="V244" s="31"/>
      <c r="W244" s="31"/>
      <c r="X244" s="31"/>
      <c r="Y244" s="31"/>
      <c r="Z244" s="31"/>
    </row>
    <row r="245" spans="1:26" ht="15.75" customHeight="1">
      <c r="A245" s="31"/>
      <c r="B245" s="31"/>
      <c r="C245" s="31"/>
      <c r="D245" s="31"/>
      <c r="E245" s="31"/>
      <c r="F245" s="86"/>
      <c r="G245" s="86"/>
      <c r="H245" s="86"/>
      <c r="I245" s="86"/>
      <c r="J245" s="86"/>
      <c r="K245" s="86"/>
      <c r="L245" s="31"/>
      <c r="M245" s="31"/>
      <c r="N245" s="31"/>
      <c r="O245" s="31"/>
      <c r="P245" s="31"/>
      <c r="Q245" s="31"/>
      <c r="R245" s="31"/>
      <c r="S245" s="31"/>
      <c r="T245" s="31"/>
      <c r="U245" s="31"/>
      <c r="V245" s="31"/>
      <c r="W245" s="31"/>
      <c r="X245" s="31"/>
      <c r="Y245" s="31"/>
      <c r="Z245" s="31"/>
    </row>
    <row r="246" spans="1:26" ht="15.75" customHeight="1">
      <c r="A246" s="31"/>
      <c r="B246" s="31"/>
      <c r="C246" s="31"/>
      <c r="D246" s="31"/>
      <c r="E246" s="31"/>
      <c r="F246" s="86"/>
      <c r="G246" s="86"/>
      <c r="H246" s="86"/>
      <c r="I246" s="86"/>
      <c r="J246" s="86"/>
      <c r="K246" s="86"/>
      <c r="L246" s="31"/>
      <c r="M246" s="31"/>
      <c r="N246" s="31"/>
      <c r="O246" s="31"/>
      <c r="P246" s="31"/>
      <c r="Q246" s="31"/>
      <c r="R246" s="31"/>
      <c r="S246" s="31"/>
      <c r="T246" s="31"/>
      <c r="U246" s="31"/>
      <c r="V246" s="31"/>
      <c r="W246" s="31"/>
      <c r="X246" s="31"/>
      <c r="Y246" s="31"/>
      <c r="Z246" s="31"/>
    </row>
    <row r="247" spans="1:26" ht="15.75" customHeight="1">
      <c r="A247" s="31"/>
      <c r="B247" s="31"/>
      <c r="C247" s="31"/>
      <c r="D247" s="31"/>
      <c r="E247" s="31"/>
      <c r="F247" s="86"/>
      <c r="G247" s="86"/>
      <c r="H247" s="86"/>
      <c r="I247" s="86"/>
      <c r="J247" s="86"/>
      <c r="K247" s="86"/>
      <c r="L247" s="31"/>
      <c r="M247" s="31"/>
      <c r="N247" s="31"/>
      <c r="O247" s="31"/>
      <c r="P247" s="31"/>
      <c r="Q247" s="31"/>
      <c r="R247" s="31"/>
      <c r="S247" s="31"/>
      <c r="T247" s="31"/>
      <c r="U247" s="31"/>
      <c r="V247" s="31"/>
      <c r="W247" s="31"/>
      <c r="X247" s="31"/>
      <c r="Y247" s="31"/>
      <c r="Z247" s="31"/>
    </row>
    <row r="248" spans="1:26" ht="15.75" customHeight="1">
      <c r="A248" s="31"/>
      <c r="B248" s="31"/>
      <c r="C248" s="31"/>
      <c r="D248" s="31"/>
      <c r="E248" s="31"/>
      <c r="F248" s="86"/>
      <c r="G248" s="86"/>
      <c r="H248" s="86"/>
      <c r="I248" s="86"/>
      <c r="J248" s="86"/>
      <c r="K248" s="86"/>
      <c r="L248" s="31"/>
      <c r="M248" s="31"/>
      <c r="N248" s="31"/>
      <c r="O248" s="31"/>
      <c r="P248" s="31"/>
      <c r="Q248" s="31"/>
      <c r="R248" s="31"/>
      <c r="S248" s="31"/>
      <c r="T248" s="31"/>
      <c r="U248" s="31"/>
      <c r="V248" s="31"/>
      <c r="W248" s="31"/>
      <c r="X248" s="31"/>
      <c r="Y248" s="31"/>
      <c r="Z248" s="31"/>
    </row>
    <row r="249" spans="1:26" ht="15.75" customHeight="1">
      <c r="A249" s="31"/>
      <c r="B249" s="31"/>
      <c r="C249" s="31"/>
      <c r="D249" s="31"/>
      <c r="E249" s="31"/>
      <c r="F249" s="86"/>
      <c r="G249" s="86"/>
      <c r="H249" s="86"/>
      <c r="I249" s="86"/>
      <c r="J249" s="86"/>
      <c r="K249" s="86"/>
      <c r="L249" s="31"/>
      <c r="M249" s="31"/>
      <c r="N249" s="31"/>
      <c r="O249" s="31"/>
      <c r="P249" s="31"/>
      <c r="Q249" s="31"/>
      <c r="R249" s="31"/>
      <c r="S249" s="31"/>
      <c r="T249" s="31"/>
      <c r="U249" s="31"/>
      <c r="V249" s="31"/>
      <c r="W249" s="31"/>
      <c r="X249" s="31"/>
      <c r="Y249" s="31"/>
      <c r="Z249" s="31"/>
    </row>
    <row r="250" spans="1:26" ht="15.75" customHeight="1">
      <c r="A250" s="31"/>
      <c r="B250" s="31"/>
      <c r="C250" s="31"/>
      <c r="D250" s="31"/>
      <c r="E250" s="31"/>
      <c r="F250" s="86"/>
      <c r="G250" s="86"/>
      <c r="H250" s="86"/>
      <c r="I250" s="86"/>
      <c r="J250" s="86"/>
      <c r="K250" s="86"/>
      <c r="L250" s="31"/>
      <c r="M250" s="31"/>
      <c r="N250" s="31"/>
      <c r="O250" s="31"/>
      <c r="P250" s="31"/>
      <c r="Q250" s="31"/>
      <c r="R250" s="31"/>
      <c r="S250" s="31"/>
      <c r="T250" s="31"/>
      <c r="U250" s="31"/>
      <c r="V250" s="31"/>
      <c r="W250" s="31"/>
      <c r="X250" s="31"/>
      <c r="Y250" s="31"/>
      <c r="Z250" s="31"/>
    </row>
    <row r="251" spans="1:26" ht="15.75" customHeight="1">
      <c r="A251" s="31"/>
      <c r="B251" s="31"/>
      <c r="C251" s="31"/>
      <c r="D251" s="31"/>
      <c r="E251" s="31"/>
      <c r="F251" s="86"/>
      <c r="G251" s="86"/>
      <c r="H251" s="86"/>
      <c r="I251" s="86"/>
      <c r="J251" s="86"/>
      <c r="K251" s="86"/>
      <c r="L251" s="31"/>
      <c r="M251" s="31"/>
      <c r="N251" s="31"/>
      <c r="O251" s="31"/>
      <c r="P251" s="31"/>
      <c r="Q251" s="31"/>
      <c r="R251" s="31"/>
      <c r="S251" s="31"/>
      <c r="T251" s="31"/>
      <c r="U251" s="31"/>
      <c r="V251" s="31"/>
      <c r="W251" s="31"/>
      <c r="X251" s="31"/>
      <c r="Y251" s="31"/>
      <c r="Z251" s="31"/>
    </row>
    <row r="252" spans="1:26" ht="15.75" customHeight="1">
      <c r="A252" s="31"/>
      <c r="B252" s="31"/>
      <c r="C252" s="31"/>
      <c r="D252" s="31"/>
      <c r="E252" s="31"/>
      <c r="F252" s="86"/>
      <c r="G252" s="86"/>
      <c r="H252" s="86"/>
      <c r="I252" s="86"/>
      <c r="J252" s="86"/>
      <c r="K252" s="86"/>
      <c r="L252" s="31"/>
      <c r="M252" s="31"/>
      <c r="N252" s="31"/>
      <c r="O252" s="31"/>
      <c r="P252" s="31"/>
      <c r="Q252" s="31"/>
      <c r="R252" s="31"/>
      <c r="S252" s="31"/>
      <c r="T252" s="31"/>
      <c r="U252" s="31"/>
      <c r="V252" s="31"/>
      <c r="W252" s="31"/>
      <c r="X252" s="31"/>
      <c r="Y252" s="31"/>
      <c r="Z252" s="31"/>
    </row>
    <row r="253" spans="1:26" ht="15.75" customHeight="1">
      <c r="A253" s="31"/>
      <c r="B253" s="31"/>
      <c r="C253" s="31"/>
      <c r="D253" s="31"/>
      <c r="E253" s="31"/>
      <c r="F253" s="86"/>
      <c r="G253" s="86"/>
      <c r="H253" s="86"/>
      <c r="I253" s="86"/>
      <c r="J253" s="86"/>
      <c r="K253" s="86"/>
      <c r="L253" s="31"/>
      <c r="M253" s="31"/>
      <c r="N253" s="31"/>
      <c r="O253" s="31"/>
      <c r="P253" s="31"/>
      <c r="Q253" s="31"/>
      <c r="R253" s="31"/>
      <c r="S253" s="31"/>
      <c r="T253" s="31"/>
      <c r="U253" s="31"/>
      <c r="V253" s="31"/>
      <c r="W253" s="31"/>
      <c r="X253" s="31"/>
      <c r="Y253" s="31"/>
      <c r="Z253" s="31"/>
    </row>
    <row r="254" spans="1:26" ht="15.75" customHeight="1">
      <c r="A254" s="31"/>
      <c r="B254" s="31"/>
      <c r="C254" s="31"/>
      <c r="D254" s="31"/>
      <c r="E254" s="31"/>
      <c r="F254" s="86"/>
      <c r="G254" s="86"/>
      <c r="H254" s="86"/>
      <c r="I254" s="86"/>
      <c r="J254" s="86"/>
      <c r="K254" s="86"/>
      <c r="L254" s="31"/>
      <c r="M254" s="31"/>
      <c r="N254" s="31"/>
      <c r="O254" s="31"/>
      <c r="P254" s="31"/>
      <c r="Q254" s="31"/>
      <c r="R254" s="31"/>
      <c r="S254" s="31"/>
      <c r="T254" s="31"/>
      <c r="U254" s="31"/>
      <c r="V254" s="31"/>
      <c r="W254" s="31"/>
      <c r="X254" s="31"/>
      <c r="Y254" s="31"/>
      <c r="Z254" s="31"/>
    </row>
    <row r="255" spans="1:26" ht="15.75" customHeight="1">
      <c r="A255" s="31"/>
      <c r="B255" s="31"/>
      <c r="C255" s="31"/>
      <c r="D255" s="31"/>
      <c r="E255" s="31"/>
      <c r="F255" s="86"/>
      <c r="G255" s="86"/>
      <c r="H255" s="86"/>
      <c r="I255" s="86"/>
      <c r="J255" s="86"/>
      <c r="K255" s="86"/>
      <c r="L255" s="31"/>
      <c r="M255" s="31"/>
      <c r="N255" s="31"/>
      <c r="O255" s="31"/>
      <c r="P255" s="31"/>
      <c r="Q255" s="31"/>
      <c r="R255" s="31"/>
      <c r="S255" s="31"/>
      <c r="T255" s="31"/>
      <c r="U255" s="31"/>
      <c r="V255" s="31"/>
      <c r="W255" s="31"/>
      <c r="X255" s="31"/>
      <c r="Y255" s="31"/>
      <c r="Z255" s="31"/>
    </row>
    <row r="256" spans="1:26" ht="15.75" customHeight="1">
      <c r="A256" s="31"/>
      <c r="B256" s="31"/>
      <c r="C256" s="31"/>
      <c r="D256" s="31"/>
      <c r="E256" s="31"/>
      <c r="F256" s="86"/>
      <c r="G256" s="86"/>
      <c r="H256" s="86"/>
      <c r="I256" s="86"/>
      <c r="J256" s="86"/>
      <c r="K256" s="86"/>
      <c r="L256" s="31"/>
      <c r="M256" s="31"/>
      <c r="N256" s="31"/>
      <c r="O256" s="31"/>
      <c r="P256" s="31"/>
      <c r="Q256" s="31"/>
      <c r="R256" s="31"/>
      <c r="S256" s="31"/>
      <c r="T256" s="31"/>
      <c r="U256" s="31"/>
      <c r="V256" s="31"/>
      <c r="W256" s="31"/>
      <c r="X256" s="31"/>
      <c r="Y256" s="31"/>
      <c r="Z256" s="31"/>
    </row>
    <row r="257" spans="1:26" ht="15.75" customHeight="1">
      <c r="A257" s="31"/>
      <c r="B257" s="31"/>
      <c r="C257" s="31"/>
      <c r="D257" s="31"/>
      <c r="E257" s="31"/>
      <c r="F257" s="86"/>
      <c r="G257" s="86"/>
      <c r="H257" s="86"/>
      <c r="I257" s="86"/>
      <c r="J257" s="86"/>
      <c r="K257" s="86"/>
      <c r="L257" s="31"/>
      <c r="M257" s="31"/>
      <c r="N257" s="31"/>
      <c r="O257" s="31"/>
      <c r="P257" s="31"/>
      <c r="Q257" s="31"/>
      <c r="R257" s="31"/>
      <c r="S257" s="31"/>
      <c r="T257" s="31"/>
      <c r="U257" s="31"/>
      <c r="V257" s="31"/>
      <c r="W257" s="31"/>
      <c r="X257" s="31"/>
      <c r="Y257" s="31"/>
      <c r="Z257" s="31"/>
    </row>
    <row r="258" spans="1:26" ht="15.75" customHeight="1">
      <c r="A258" s="31"/>
      <c r="B258" s="31"/>
      <c r="C258" s="31"/>
      <c r="D258" s="31"/>
      <c r="E258" s="31"/>
      <c r="F258" s="86"/>
      <c r="G258" s="86"/>
      <c r="H258" s="86"/>
      <c r="I258" s="86"/>
      <c r="J258" s="86"/>
      <c r="K258" s="86"/>
      <c r="L258" s="31"/>
      <c r="M258" s="31"/>
      <c r="N258" s="31"/>
      <c r="O258" s="31"/>
      <c r="P258" s="31"/>
      <c r="Q258" s="31"/>
      <c r="R258" s="31"/>
      <c r="S258" s="31"/>
      <c r="T258" s="31"/>
      <c r="U258" s="31"/>
      <c r="V258" s="31"/>
      <c r="W258" s="31"/>
      <c r="X258" s="31"/>
      <c r="Y258" s="31"/>
      <c r="Z258" s="31"/>
    </row>
    <row r="259" spans="1:26" ht="15.75" customHeight="1">
      <c r="A259" s="31"/>
      <c r="B259" s="31"/>
      <c r="C259" s="31"/>
      <c r="D259" s="31"/>
      <c r="E259" s="31"/>
      <c r="F259" s="86"/>
      <c r="G259" s="86"/>
      <c r="H259" s="86"/>
      <c r="I259" s="86"/>
      <c r="J259" s="86"/>
      <c r="K259" s="86"/>
      <c r="L259" s="31"/>
      <c r="M259" s="31"/>
      <c r="N259" s="31"/>
      <c r="O259" s="31"/>
      <c r="P259" s="31"/>
      <c r="Q259" s="31"/>
      <c r="R259" s="31"/>
      <c r="S259" s="31"/>
      <c r="T259" s="31"/>
      <c r="U259" s="31"/>
      <c r="V259" s="31"/>
      <c r="W259" s="31"/>
      <c r="X259" s="31"/>
      <c r="Y259" s="31"/>
      <c r="Z259" s="31"/>
    </row>
    <row r="260" spans="1:26" ht="15.75" customHeight="1">
      <c r="A260" s="31"/>
      <c r="B260" s="31"/>
      <c r="C260" s="31"/>
      <c r="D260" s="31"/>
      <c r="E260" s="31"/>
      <c r="F260" s="86"/>
      <c r="G260" s="86"/>
      <c r="H260" s="86"/>
      <c r="I260" s="86"/>
      <c r="J260" s="86"/>
      <c r="K260" s="86"/>
      <c r="L260" s="31"/>
      <c r="M260" s="31"/>
      <c r="N260" s="31"/>
      <c r="O260" s="31"/>
      <c r="P260" s="31"/>
      <c r="Q260" s="31"/>
      <c r="R260" s="31"/>
      <c r="S260" s="31"/>
      <c r="T260" s="31"/>
      <c r="U260" s="31"/>
      <c r="V260" s="31"/>
      <c r="W260" s="31"/>
      <c r="X260" s="31"/>
      <c r="Y260" s="31"/>
      <c r="Z260" s="31"/>
    </row>
    <row r="261" spans="1:26" ht="15.75" customHeight="1">
      <c r="A261" s="31"/>
      <c r="B261" s="31"/>
      <c r="C261" s="31"/>
      <c r="D261" s="31"/>
      <c r="E261" s="31"/>
      <c r="F261" s="86"/>
      <c r="G261" s="86"/>
      <c r="H261" s="86"/>
      <c r="I261" s="86"/>
      <c r="J261" s="86"/>
      <c r="K261" s="86"/>
      <c r="L261" s="31"/>
      <c r="M261" s="31"/>
      <c r="N261" s="31"/>
      <c r="O261" s="31"/>
      <c r="P261" s="31"/>
      <c r="Q261" s="31"/>
      <c r="R261" s="31"/>
      <c r="S261" s="31"/>
      <c r="T261" s="31"/>
      <c r="U261" s="31"/>
      <c r="V261" s="31"/>
      <c r="W261" s="31"/>
      <c r="X261" s="31"/>
      <c r="Y261" s="31"/>
      <c r="Z261" s="31"/>
    </row>
    <row r="262" spans="1:26" ht="15.75" customHeight="1">
      <c r="A262" s="31"/>
      <c r="B262" s="31"/>
      <c r="C262" s="31"/>
      <c r="D262" s="31"/>
      <c r="E262" s="31"/>
      <c r="F262" s="86"/>
      <c r="G262" s="86"/>
      <c r="H262" s="86"/>
      <c r="I262" s="86"/>
      <c r="J262" s="86"/>
      <c r="K262" s="86"/>
      <c r="L262" s="31"/>
      <c r="M262" s="31"/>
      <c r="N262" s="31"/>
      <c r="O262" s="31"/>
      <c r="P262" s="31"/>
      <c r="Q262" s="31"/>
      <c r="R262" s="31"/>
      <c r="S262" s="31"/>
      <c r="T262" s="31"/>
      <c r="U262" s="31"/>
      <c r="V262" s="31"/>
      <c r="W262" s="31"/>
      <c r="X262" s="31"/>
      <c r="Y262" s="31"/>
      <c r="Z262" s="31"/>
    </row>
    <row r="263" spans="1:26" ht="15.75" customHeight="1">
      <c r="A263" s="31"/>
      <c r="B263" s="31"/>
      <c r="C263" s="31"/>
      <c r="D263" s="31"/>
      <c r="E263" s="31"/>
      <c r="F263" s="86"/>
      <c r="G263" s="86"/>
      <c r="H263" s="86"/>
      <c r="I263" s="86"/>
      <c r="J263" s="86"/>
      <c r="K263" s="86"/>
      <c r="L263" s="31"/>
      <c r="M263" s="31"/>
      <c r="N263" s="31"/>
      <c r="O263" s="31"/>
      <c r="P263" s="31"/>
      <c r="Q263" s="31"/>
      <c r="R263" s="31"/>
      <c r="S263" s="31"/>
      <c r="T263" s="31"/>
      <c r="U263" s="31"/>
      <c r="V263" s="31"/>
      <c r="W263" s="31"/>
      <c r="X263" s="31"/>
      <c r="Y263" s="31"/>
      <c r="Z263" s="31"/>
    </row>
    <row r="264" spans="1:26" ht="15.75" customHeight="1">
      <c r="A264" s="31"/>
      <c r="B264" s="31"/>
      <c r="C264" s="31"/>
      <c r="D264" s="31"/>
      <c r="E264" s="31"/>
      <c r="F264" s="86"/>
      <c r="G264" s="86"/>
      <c r="H264" s="86"/>
      <c r="I264" s="86"/>
      <c r="J264" s="86"/>
      <c r="K264" s="86"/>
      <c r="L264" s="31"/>
      <c r="M264" s="31"/>
      <c r="N264" s="31"/>
      <c r="O264" s="31"/>
      <c r="P264" s="31"/>
      <c r="Q264" s="31"/>
      <c r="R264" s="31"/>
      <c r="S264" s="31"/>
      <c r="T264" s="31"/>
      <c r="U264" s="31"/>
      <c r="V264" s="31"/>
      <c r="W264" s="31"/>
      <c r="X264" s="31"/>
      <c r="Y264" s="31"/>
      <c r="Z264" s="31"/>
    </row>
    <row r="265" spans="1:26" ht="15.75" customHeight="1">
      <c r="A265" s="31"/>
      <c r="B265" s="31"/>
      <c r="C265" s="31"/>
      <c r="D265" s="31"/>
      <c r="E265" s="31"/>
      <c r="F265" s="86"/>
      <c r="G265" s="86"/>
      <c r="H265" s="86"/>
      <c r="I265" s="86"/>
      <c r="J265" s="86"/>
      <c r="K265" s="86"/>
      <c r="L265" s="31"/>
      <c r="M265" s="31"/>
      <c r="N265" s="31"/>
      <c r="O265" s="31"/>
      <c r="P265" s="31"/>
      <c r="Q265" s="31"/>
      <c r="R265" s="31"/>
      <c r="S265" s="31"/>
      <c r="T265" s="31"/>
      <c r="U265" s="31"/>
      <c r="V265" s="31"/>
      <c r="W265" s="31"/>
      <c r="X265" s="31"/>
      <c r="Y265" s="31"/>
      <c r="Z265" s="31"/>
    </row>
    <row r="266" spans="1:26" ht="15.75" customHeight="1">
      <c r="A266" s="31"/>
      <c r="B266" s="31"/>
      <c r="C266" s="31"/>
      <c r="D266" s="31"/>
      <c r="E266" s="31"/>
      <c r="F266" s="86"/>
      <c r="G266" s="86"/>
      <c r="H266" s="86"/>
      <c r="I266" s="86"/>
      <c r="J266" s="86"/>
      <c r="K266" s="86"/>
      <c r="L266" s="31"/>
      <c r="M266" s="31"/>
      <c r="N266" s="31"/>
      <c r="O266" s="31"/>
      <c r="P266" s="31"/>
      <c r="Q266" s="31"/>
      <c r="R266" s="31"/>
      <c r="S266" s="31"/>
      <c r="T266" s="31"/>
      <c r="U266" s="31"/>
      <c r="V266" s="31"/>
      <c r="W266" s="31"/>
      <c r="X266" s="31"/>
      <c r="Y266" s="31"/>
      <c r="Z266" s="31"/>
    </row>
    <row r="267" spans="1:26" ht="15.75" customHeight="1">
      <c r="A267" s="31"/>
      <c r="B267" s="31"/>
      <c r="C267" s="31"/>
      <c r="D267" s="31"/>
      <c r="E267" s="31"/>
      <c r="F267" s="86"/>
      <c r="G267" s="86"/>
      <c r="H267" s="86"/>
      <c r="I267" s="86"/>
      <c r="J267" s="86"/>
      <c r="K267" s="86"/>
      <c r="L267" s="31"/>
      <c r="M267" s="31"/>
      <c r="N267" s="31"/>
      <c r="O267" s="31"/>
      <c r="P267" s="31"/>
      <c r="Q267" s="31"/>
      <c r="R267" s="31"/>
      <c r="S267" s="31"/>
      <c r="T267" s="31"/>
      <c r="U267" s="31"/>
      <c r="V267" s="31"/>
      <c r="W267" s="31"/>
      <c r="X267" s="31"/>
      <c r="Y267" s="31"/>
      <c r="Z267" s="31"/>
    </row>
    <row r="268" spans="1:26" ht="15.75" customHeight="1">
      <c r="A268" s="31"/>
      <c r="B268" s="31"/>
      <c r="C268" s="31"/>
      <c r="D268" s="31"/>
      <c r="E268" s="31"/>
      <c r="F268" s="86"/>
      <c r="G268" s="86"/>
      <c r="H268" s="86"/>
      <c r="I268" s="86"/>
      <c r="J268" s="86"/>
      <c r="K268" s="86"/>
      <c r="L268" s="31"/>
      <c r="M268" s="31"/>
      <c r="N268" s="31"/>
      <c r="O268" s="31"/>
      <c r="P268" s="31"/>
      <c r="Q268" s="31"/>
      <c r="R268" s="31"/>
      <c r="S268" s="31"/>
      <c r="T268" s="31"/>
      <c r="U268" s="31"/>
      <c r="V268" s="31"/>
      <c r="W268" s="31"/>
      <c r="X268" s="31"/>
      <c r="Y268" s="31"/>
      <c r="Z268" s="31"/>
    </row>
    <row r="269" spans="1:26" ht="15.75" customHeight="1">
      <c r="A269" s="31"/>
      <c r="B269" s="31"/>
      <c r="C269" s="31"/>
      <c r="D269" s="31"/>
      <c r="E269" s="31"/>
      <c r="F269" s="86"/>
      <c r="G269" s="86"/>
      <c r="H269" s="86"/>
      <c r="I269" s="86"/>
      <c r="J269" s="86"/>
      <c r="K269" s="86"/>
      <c r="L269" s="31"/>
      <c r="M269" s="31"/>
      <c r="N269" s="31"/>
      <c r="O269" s="31"/>
      <c r="P269" s="31"/>
      <c r="Q269" s="31"/>
      <c r="R269" s="31"/>
      <c r="S269" s="31"/>
      <c r="T269" s="31"/>
      <c r="U269" s="31"/>
      <c r="V269" s="31"/>
      <c r="W269" s="31"/>
      <c r="X269" s="31"/>
      <c r="Y269" s="31"/>
      <c r="Z269" s="31"/>
    </row>
    <row r="270" spans="1:26" ht="15.75" customHeight="1">
      <c r="A270" s="31"/>
      <c r="B270" s="31"/>
      <c r="C270" s="31"/>
      <c r="D270" s="31"/>
      <c r="E270" s="31"/>
      <c r="F270" s="86"/>
      <c r="G270" s="86"/>
      <c r="H270" s="86"/>
      <c r="I270" s="86"/>
      <c r="J270" s="86"/>
      <c r="K270" s="86"/>
      <c r="L270" s="31"/>
      <c r="M270" s="31"/>
      <c r="N270" s="31"/>
      <c r="O270" s="31"/>
      <c r="P270" s="31"/>
      <c r="Q270" s="31"/>
      <c r="R270" s="31"/>
      <c r="S270" s="31"/>
      <c r="T270" s="31"/>
      <c r="U270" s="31"/>
      <c r="V270" s="31"/>
      <c r="W270" s="31"/>
      <c r="X270" s="31"/>
      <c r="Y270" s="31"/>
      <c r="Z270" s="31"/>
    </row>
    <row r="271" spans="1:26" ht="15.75" customHeight="1">
      <c r="A271" s="31"/>
      <c r="B271" s="31"/>
      <c r="C271" s="31"/>
      <c r="D271" s="31"/>
      <c r="E271" s="31"/>
      <c r="F271" s="86"/>
      <c r="G271" s="86"/>
      <c r="H271" s="86"/>
      <c r="I271" s="86"/>
      <c r="J271" s="86"/>
      <c r="K271" s="86"/>
      <c r="L271" s="31"/>
      <c r="M271" s="31"/>
      <c r="N271" s="31"/>
      <c r="O271" s="31"/>
      <c r="P271" s="31"/>
      <c r="Q271" s="31"/>
      <c r="R271" s="31"/>
      <c r="S271" s="31"/>
      <c r="T271" s="31"/>
      <c r="U271" s="31"/>
      <c r="V271" s="31"/>
      <c r="W271" s="31"/>
      <c r="X271" s="31"/>
      <c r="Y271" s="31"/>
      <c r="Z271" s="31"/>
    </row>
    <row r="272" spans="1:26" ht="15.75" customHeight="1">
      <c r="A272" s="31"/>
      <c r="B272" s="31"/>
      <c r="C272" s="31"/>
      <c r="D272" s="31"/>
      <c r="E272" s="31"/>
      <c r="F272" s="86"/>
      <c r="G272" s="86"/>
      <c r="H272" s="86"/>
      <c r="I272" s="86"/>
      <c r="J272" s="86"/>
      <c r="K272" s="86"/>
      <c r="L272" s="31"/>
      <c r="M272" s="31"/>
      <c r="N272" s="31"/>
      <c r="O272" s="31"/>
      <c r="P272" s="31"/>
      <c r="Q272" s="31"/>
      <c r="R272" s="31"/>
      <c r="S272" s="31"/>
      <c r="T272" s="31"/>
      <c r="U272" s="31"/>
      <c r="V272" s="31"/>
      <c r="W272" s="31"/>
      <c r="X272" s="31"/>
      <c r="Y272" s="31"/>
      <c r="Z272" s="31"/>
    </row>
    <row r="273" spans="1:26" ht="15.75" customHeight="1">
      <c r="A273" s="31"/>
      <c r="B273" s="31"/>
      <c r="C273" s="31"/>
      <c r="D273" s="31"/>
      <c r="E273" s="31"/>
      <c r="F273" s="86"/>
      <c r="G273" s="86"/>
      <c r="H273" s="86"/>
      <c r="I273" s="86"/>
      <c r="J273" s="86"/>
      <c r="K273" s="86"/>
      <c r="L273" s="31"/>
      <c r="M273" s="31"/>
      <c r="N273" s="31"/>
      <c r="O273" s="31"/>
      <c r="P273" s="31"/>
      <c r="Q273" s="31"/>
      <c r="R273" s="31"/>
      <c r="S273" s="31"/>
      <c r="T273" s="31"/>
      <c r="U273" s="31"/>
      <c r="V273" s="31"/>
      <c r="W273" s="31"/>
      <c r="X273" s="31"/>
      <c r="Y273" s="31"/>
      <c r="Z273" s="31"/>
    </row>
    <row r="274" spans="1:26" ht="15.75" customHeight="1">
      <c r="A274" s="31"/>
      <c r="B274" s="31"/>
      <c r="C274" s="31"/>
      <c r="D274" s="31"/>
      <c r="E274" s="31"/>
      <c r="F274" s="86"/>
      <c r="G274" s="86"/>
      <c r="H274" s="86"/>
      <c r="I274" s="86"/>
      <c r="J274" s="86"/>
      <c r="K274" s="86"/>
      <c r="L274" s="31"/>
      <c r="M274" s="31"/>
      <c r="N274" s="31"/>
      <c r="O274" s="31"/>
      <c r="P274" s="31"/>
      <c r="Q274" s="31"/>
      <c r="R274" s="31"/>
      <c r="S274" s="31"/>
      <c r="T274" s="31"/>
      <c r="U274" s="31"/>
      <c r="V274" s="31"/>
      <c r="W274" s="31"/>
      <c r="X274" s="31"/>
      <c r="Y274" s="31"/>
      <c r="Z274" s="31"/>
    </row>
    <row r="275" spans="1:26" ht="15.75" customHeight="1">
      <c r="A275" s="31"/>
      <c r="B275" s="31"/>
      <c r="C275" s="31"/>
      <c r="D275" s="31"/>
      <c r="E275" s="31"/>
      <c r="F275" s="86"/>
      <c r="G275" s="86"/>
      <c r="H275" s="86"/>
      <c r="I275" s="86"/>
      <c r="J275" s="86"/>
      <c r="K275" s="86"/>
      <c r="L275" s="31"/>
      <c r="M275" s="31"/>
      <c r="N275" s="31"/>
      <c r="O275" s="31"/>
      <c r="P275" s="31"/>
      <c r="Q275" s="31"/>
      <c r="R275" s="31"/>
      <c r="S275" s="31"/>
      <c r="T275" s="31"/>
      <c r="U275" s="31"/>
      <c r="V275" s="31"/>
      <c r="W275" s="31"/>
      <c r="X275" s="31"/>
      <c r="Y275" s="31"/>
      <c r="Z275" s="31"/>
    </row>
    <row r="276" spans="1:26" ht="15.75" customHeight="1">
      <c r="A276" s="31"/>
      <c r="B276" s="31"/>
      <c r="C276" s="31"/>
      <c r="D276" s="31"/>
      <c r="E276" s="31"/>
      <c r="F276" s="86"/>
      <c r="G276" s="86"/>
      <c r="H276" s="86"/>
      <c r="I276" s="86"/>
      <c r="J276" s="86"/>
      <c r="K276" s="86"/>
      <c r="L276" s="31"/>
      <c r="M276" s="31"/>
      <c r="N276" s="31"/>
      <c r="O276" s="31"/>
      <c r="P276" s="31"/>
      <c r="Q276" s="31"/>
      <c r="R276" s="31"/>
      <c r="S276" s="31"/>
      <c r="T276" s="31"/>
      <c r="U276" s="31"/>
      <c r="V276" s="31"/>
      <c r="W276" s="31"/>
      <c r="X276" s="31"/>
      <c r="Y276" s="31"/>
      <c r="Z276" s="31"/>
    </row>
    <row r="277" spans="1:26" ht="15.75" customHeight="1">
      <c r="A277" s="31"/>
      <c r="B277" s="31"/>
      <c r="C277" s="31"/>
      <c r="D277" s="31"/>
      <c r="E277" s="31"/>
      <c r="F277" s="86"/>
      <c r="G277" s="86"/>
      <c r="H277" s="86"/>
      <c r="I277" s="86"/>
      <c r="J277" s="86"/>
      <c r="K277" s="86"/>
      <c r="L277" s="31"/>
      <c r="M277" s="31"/>
      <c r="N277" s="31"/>
      <c r="O277" s="31"/>
      <c r="P277" s="31"/>
      <c r="Q277" s="31"/>
      <c r="R277" s="31"/>
      <c r="S277" s="31"/>
      <c r="T277" s="31"/>
      <c r="U277" s="31"/>
      <c r="V277" s="31"/>
      <c r="W277" s="31"/>
      <c r="X277" s="31"/>
      <c r="Y277" s="31"/>
      <c r="Z277" s="31"/>
    </row>
    <row r="278" spans="1:26" ht="15.75" customHeight="1">
      <c r="A278" s="31"/>
      <c r="B278" s="31"/>
      <c r="C278" s="31"/>
      <c r="D278" s="31"/>
      <c r="E278" s="31"/>
      <c r="F278" s="86"/>
      <c r="G278" s="86"/>
      <c r="H278" s="86"/>
      <c r="I278" s="86"/>
      <c r="J278" s="86"/>
      <c r="K278" s="86"/>
      <c r="L278" s="31"/>
      <c r="M278" s="31"/>
      <c r="N278" s="31"/>
      <c r="O278" s="31"/>
      <c r="P278" s="31"/>
      <c r="Q278" s="31"/>
      <c r="R278" s="31"/>
      <c r="S278" s="31"/>
      <c r="T278" s="31"/>
      <c r="U278" s="31"/>
      <c r="V278" s="31"/>
      <c r="W278" s="31"/>
      <c r="X278" s="31"/>
      <c r="Y278" s="31"/>
      <c r="Z278" s="31"/>
    </row>
    <row r="279" spans="1:26" ht="15.75" customHeight="1">
      <c r="A279" s="31"/>
      <c r="B279" s="31"/>
      <c r="C279" s="31"/>
      <c r="D279" s="31"/>
      <c r="E279" s="31"/>
      <c r="F279" s="86"/>
      <c r="G279" s="86"/>
      <c r="H279" s="86"/>
      <c r="I279" s="86"/>
      <c r="J279" s="86"/>
      <c r="K279" s="86"/>
      <c r="L279" s="31"/>
      <c r="M279" s="31"/>
      <c r="N279" s="31"/>
      <c r="O279" s="31"/>
      <c r="P279" s="31"/>
      <c r="Q279" s="31"/>
      <c r="R279" s="31"/>
      <c r="S279" s="31"/>
      <c r="T279" s="31"/>
      <c r="U279" s="31"/>
      <c r="V279" s="31"/>
      <c r="W279" s="31"/>
      <c r="X279" s="31"/>
      <c r="Y279" s="31"/>
      <c r="Z279" s="31"/>
    </row>
    <row r="280" spans="1:26" ht="15.75" customHeight="1">
      <c r="A280" s="31"/>
      <c r="B280" s="31"/>
      <c r="C280" s="31"/>
      <c r="D280" s="31"/>
      <c r="E280" s="31"/>
      <c r="F280" s="86"/>
      <c r="G280" s="86"/>
      <c r="H280" s="86"/>
      <c r="I280" s="86"/>
      <c r="J280" s="86"/>
      <c r="K280" s="86"/>
      <c r="L280" s="31"/>
      <c r="M280" s="31"/>
      <c r="N280" s="31"/>
      <c r="O280" s="31"/>
      <c r="P280" s="31"/>
      <c r="Q280" s="31"/>
      <c r="R280" s="31"/>
      <c r="S280" s="31"/>
      <c r="T280" s="31"/>
      <c r="U280" s="31"/>
      <c r="V280" s="31"/>
      <c r="W280" s="31"/>
      <c r="X280" s="31"/>
      <c r="Y280" s="31"/>
      <c r="Z280" s="31"/>
    </row>
    <row r="281" spans="1:26" ht="15.75" customHeight="1">
      <c r="A281" s="31"/>
      <c r="B281" s="31"/>
      <c r="C281" s="31"/>
      <c r="D281" s="31"/>
      <c r="E281" s="31"/>
      <c r="F281" s="86"/>
      <c r="G281" s="86"/>
      <c r="H281" s="86"/>
      <c r="I281" s="86"/>
      <c r="J281" s="86"/>
      <c r="K281" s="86"/>
      <c r="L281" s="31"/>
      <c r="M281" s="31"/>
      <c r="N281" s="31"/>
      <c r="O281" s="31"/>
      <c r="P281" s="31"/>
      <c r="Q281" s="31"/>
      <c r="R281" s="31"/>
      <c r="S281" s="31"/>
      <c r="T281" s="31"/>
      <c r="U281" s="31"/>
      <c r="V281" s="31"/>
      <c r="W281" s="31"/>
      <c r="X281" s="31"/>
      <c r="Y281" s="31"/>
      <c r="Z281" s="31"/>
    </row>
    <row r="282" spans="1:26" ht="15.75" customHeight="1">
      <c r="A282" s="31"/>
      <c r="B282" s="31"/>
      <c r="C282" s="31"/>
      <c r="D282" s="31"/>
      <c r="E282" s="31"/>
      <c r="F282" s="86"/>
      <c r="G282" s="86"/>
      <c r="H282" s="86"/>
      <c r="I282" s="86"/>
      <c r="J282" s="86"/>
      <c r="K282" s="86"/>
      <c r="L282" s="31"/>
      <c r="M282" s="31"/>
      <c r="N282" s="31"/>
      <c r="O282" s="31"/>
      <c r="P282" s="31"/>
      <c r="Q282" s="31"/>
      <c r="R282" s="31"/>
      <c r="S282" s="31"/>
      <c r="T282" s="31"/>
      <c r="U282" s="31"/>
      <c r="V282" s="31"/>
      <c r="W282" s="31"/>
      <c r="X282" s="31"/>
      <c r="Y282" s="31"/>
      <c r="Z282" s="31"/>
    </row>
    <row r="283" spans="1:26" ht="15.75" customHeight="1">
      <c r="A283" s="31"/>
      <c r="B283" s="31"/>
      <c r="C283" s="31"/>
      <c r="D283" s="31"/>
      <c r="E283" s="31"/>
      <c r="F283" s="86"/>
      <c r="G283" s="86"/>
      <c r="H283" s="86"/>
      <c r="I283" s="86"/>
      <c r="J283" s="86"/>
      <c r="K283" s="86"/>
      <c r="L283" s="31"/>
      <c r="M283" s="31"/>
      <c r="N283" s="31"/>
      <c r="O283" s="31"/>
      <c r="P283" s="31"/>
      <c r="Q283" s="31"/>
      <c r="R283" s="31"/>
      <c r="S283" s="31"/>
      <c r="T283" s="31"/>
      <c r="U283" s="31"/>
      <c r="V283" s="31"/>
      <c r="W283" s="31"/>
      <c r="X283" s="31"/>
      <c r="Y283" s="31"/>
      <c r="Z283" s="31"/>
    </row>
    <row r="284" spans="1:26" ht="15.75" customHeight="1">
      <c r="A284" s="31"/>
      <c r="B284" s="31"/>
      <c r="C284" s="31"/>
      <c r="D284" s="31"/>
      <c r="E284" s="31"/>
      <c r="F284" s="86"/>
      <c r="G284" s="86"/>
      <c r="H284" s="86"/>
      <c r="I284" s="86"/>
      <c r="J284" s="86"/>
      <c r="K284" s="86"/>
      <c r="L284" s="31"/>
      <c r="M284" s="31"/>
      <c r="N284" s="31"/>
      <c r="O284" s="31"/>
      <c r="P284" s="31"/>
      <c r="Q284" s="31"/>
      <c r="R284" s="31"/>
      <c r="S284" s="31"/>
      <c r="T284" s="31"/>
      <c r="U284" s="31"/>
      <c r="V284" s="31"/>
      <c r="W284" s="31"/>
      <c r="X284" s="31"/>
      <c r="Y284" s="31"/>
      <c r="Z284" s="31"/>
    </row>
    <row r="285" spans="1:26" ht="15.75" customHeight="1">
      <c r="A285" s="31"/>
      <c r="B285" s="31"/>
      <c r="C285" s="31"/>
      <c r="D285" s="31"/>
      <c r="E285" s="31"/>
      <c r="F285" s="86"/>
      <c r="G285" s="86"/>
      <c r="H285" s="86"/>
      <c r="I285" s="86"/>
      <c r="J285" s="86"/>
      <c r="K285" s="86"/>
      <c r="L285" s="31"/>
      <c r="M285" s="31"/>
      <c r="N285" s="31"/>
      <c r="O285" s="31"/>
      <c r="P285" s="31"/>
      <c r="Q285" s="31"/>
      <c r="R285" s="31"/>
      <c r="S285" s="31"/>
      <c r="T285" s="31"/>
      <c r="U285" s="31"/>
      <c r="V285" s="31"/>
      <c r="W285" s="31"/>
      <c r="X285" s="31"/>
      <c r="Y285" s="31"/>
      <c r="Z285" s="31"/>
    </row>
    <row r="286" spans="1:26" ht="15.75" customHeight="1">
      <c r="A286" s="31"/>
      <c r="B286" s="31"/>
      <c r="C286" s="31"/>
      <c r="D286" s="31"/>
      <c r="E286" s="31"/>
      <c r="F286" s="86"/>
      <c r="G286" s="86"/>
      <c r="H286" s="86"/>
      <c r="I286" s="86"/>
      <c r="J286" s="86"/>
      <c r="K286" s="86"/>
      <c r="L286" s="31"/>
      <c r="M286" s="31"/>
      <c r="N286" s="31"/>
      <c r="O286" s="31"/>
      <c r="P286" s="31"/>
      <c r="Q286" s="31"/>
      <c r="R286" s="31"/>
      <c r="S286" s="31"/>
      <c r="T286" s="31"/>
      <c r="U286" s="31"/>
      <c r="V286" s="31"/>
      <c r="W286" s="31"/>
      <c r="X286" s="31"/>
      <c r="Y286" s="31"/>
      <c r="Z286" s="31"/>
    </row>
    <row r="287" spans="1:26" ht="15.75" customHeight="1">
      <c r="A287" s="31"/>
      <c r="B287" s="31"/>
      <c r="C287" s="31"/>
      <c r="D287" s="31"/>
      <c r="E287" s="31"/>
      <c r="F287" s="86"/>
      <c r="G287" s="86"/>
      <c r="H287" s="86"/>
      <c r="I287" s="86"/>
      <c r="J287" s="86"/>
      <c r="K287" s="86"/>
      <c r="L287" s="31"/>
      <c r="M287" s="31"/>
      <c r="N287" s="31"/>
      <c r="O287" s="31"/>
      <c r="P287" s="31"/>
      <c r="Q287" s="31"/>
      <c r="R287" s="31"/>
      <c r="S287" s="31"/>
      <c r="T287" s="31"/>
      <c r="U287" s="31"/>
      <c r="V287" s="31"/>
      <c r="W287" s="31"/>
      <c r="X287" s="31"/>
      <c r="Y287" s="31"/>
      <c r="Z287" s="31"/>
    </row>
    <row r="288" spans="1:26" ht="15.75" customHeight="1">
      <c r="A288" s="31"/>
      <c r="B288" s="31"/>
      <c r="C288" s="31"/>
      <c r="D288" s="31"/>
      <c r="E288" s="31"/>
      <c r="F288" s="86"/>
      <c r="G288" s="86"/>
      <c r="H288" s="86"/>
      <c r="I288" s="86"/>
      <c r="J288" s="86"/>
      <c r="K288" s="86"/>
      <c r="L288" s="31"/>
      <c r="M288" s="31"/>
      <c r="N288" s="31"/>
      <c r="O288" s="31"/>
      <c r="P288" s="31"/>
      <c r="Q288" s="31"/>
      <c r="R288" s="31"/>
      <c r="S288" s="31"/>
      <c r="T288" s="31"/>
      <c r="U288" s="31"/>
      <c r="V288" s="31"/>
      <c r="W288" s="31"/>
      <c r="X288" s="31"/>
      <c r="Y288" s="31"/>
      <c r="Z288" s="31"/>
    </row>
    <row r="289" spans="1:26" ht="15.75" customHeight="1">
      <c r="A289" s="31"/>
      <c r="B289" s="31"/>
      <c r="C289" s="31"/>
      <c r="D289" s="31"/>
      <c r="E289" s="31"/>
      <c r="F289" s="86"/>
      <c r="G289" s="86"/>
      <c r="H289" s="86"/>
      <c r="I289" s="86"/>
      <c r="J289" s="86"/>
      <c r="K289" s="86"/>
      <c r="L289" s="31"/>
      <c r="M289" s="31"/>
      <c r="N289" s="31"/>
      <c r="O289" s="31"/>
      <c r="P289" s="31"/>
      <c r="Q289" s="31"/>
      <c r="R289" s="31"/>
      <c r="S289" s="31"/>
      <c r="T289" s="31"/>
      <c r="U289" s="31"/>
      <c r="V289" s="31"/>
      <c r="W289" s="31"/>
      <c r="X289" s="31"/>
      <c r="Y289" s="31"/>
      <c r="Z289" s="31"/>
    </row>
    <row r="290" spans="1:26" ht="15.75" customHeight="1">
      <c r="A290" s="31"/>
      <c r="B290" s="31"/>
      <c r="C290" s="31"/>
      <c r="D290" s="31"/>
      <c r="E290" s="31"/>
      <c r="F290" s="86"/>
      <c r="G290" s="86"/>
      <c r="H290" s="86"/>
      <c r="I290" s="86"/>
      <c r="J290" s="86"/>
      <c r="K290" s="86"/>
      <c r="L290" s="31"/>
      <c r="M290" s="31"/>
      <c r="N290" s="31"/>
      <c r="O290" s="31"/>
      <c r="P290" s="31"/>
      <c r="Q290" s="31"/>
      <c r="R290" s="31"/>
      <c r="S290" s="31"/>
      <c r="T290" s="31"/>
      <c r="U290" s="31"/>
      <c r="V290" s="31"/>
      <c r="W290" s="31"/>
      <c r="X290" s="31"/>
      <c r="Y290" s="31"/>
      <c r="Z290" s="31"/>
    </row>
    <row r="291" spans="1:26" ht="15.75" customHeight="1">
      <c r="A291" s="31"/>
      <c r="B291" s="31"/>
      <c r="C291" s="31"/>
      <c r="D291" s="31"/>
      <c r="E291" s="31"/>
      <c r="F291" s="86"/>
      <c r="G291" s="86"/>
      <c r="H291" s="86"/>
      <c r="I291" s="86"/>
      <c r="J291" s="86"/>
      <c r="K291" s="86"/>
      <c r="L291" s="31"/>
      <c r="M291" s="31"/>
      <c r="N291" s="31"/>
      <c r="O291" s="31"/>
      <c r="P291" s="31"/>
      <c r="Q291" s="31"/>
      <c r="R291" s="31"/>
      <c r="S291" s="31"/>
      <c r="T291" s="31"/>
      <c r="U291" s="31"/>
      <c r="V291" s="31"/>
      <c r="W291" s="31"/>
      <c r="X291" s="31"/>
      <c r="Y291" s="31"/>
      <c r="Z291" s="31"/>
    </row>
    <row r="292" spans="1:26" ht="15.75" customHeight="1">
      <c r="A292" s="31"/>
      <c r="B292" s="31"/>
      <c r="C292" s="31"/>
      <c r="D292" s="31"/>
      <c r="E292" s="31"/>
      <c r="F292" s="86"/>
      <c r="G292" s="86"/>
      <c r="H292" s="86"/>
      <c r="I292" s="86"/>
      <c r="J292" s="86"/>
      <c r="K292" s="86"/>
      <c r="L292" s="31"/>
      <c r="M292" s="31"/>
      <c r="N292" s="31"/>
      <c r="O292" s="31"/>
      <c r="P292" s="31"/>
      <c r="Q292" s="31"/>
      <c r="R292" s="31"/>
      <c r="S292" s="31"/>
      <c r="T292" s="31"/>
      <c r="U292" s="31"/>
      <c r="V292" s="31"/>
      <c r="W292" s="31"/>
      <c r="X292" s="31"/>
      <c r="Y292" s="31"/>
      <c r="Z292" s="31"/>
    </row>
    <row r="293" spans="1:26" ht="15.75" customHeight="1">
      <c r="A293" s="31"/>
      <c r="B293" s="31"/>
      <c r="C293" s="31"/>
      <c r="D293" s="31"/>
      <c r="E293" s="31"/>
      <c r="F293" s="86"/>
      <c r="G293" s="86"/>
      <c r="H293" s="86"/>
      <c r="I293" s="86"/>
      <c r="J293" s="86"/>
      <c r="K293" s="86"/>
      <c r="L293" s="31"/>
      <c r="M293" s="31"/>
      <c r="N293" s="31"/>
      <c r="O293" s="31"/>
      <c r="P293" s="31"/>
      <c r="Q293" s="31"/>
      <c r="R293" s="31"/>
      <c r="S293" s="31"/>
      <c r="T293" s="31"/>
      <c r="U293" s="31"/>
      <c r="V293" s="31"/>
      <c r="W293" s="31"/>
      <c r="X293" s="31"/>
      <c r="Y293" s="31"/>
      <c r="Z293" s="31"/>
    </row>
    <row r="294" spans="1:26" ht="15.75" customHeight="1">
      <c r="A294" s="31"/>
      <c r="B294" s="31"/>
      <c r="C294" s="31"/>
      <c r="D294" s="31"/>
      <c r="E294" s="31"/>
      <c r="F294" s="86"/>
      <c r="G294" s="86"/>
      <c r="H294" s="86"/>
      <c r="I294" s="86"/>
      <c r="J294" s="86"/>
      <c r="K294" s="86"/>
      <c r="L294" s="31"/>
      <c r="M294" s="31"/>
      <c r="N294" s="31"/>
      <c r="O294" s="31"/>
      <c r="P294" s="31"/>
      <c r="Q294" s="31"/>
      <c r="R294" s="31"/>
      <c r="S294" s="31"/>
      <c r="T294" s="31"/>
      <c r="U294" s="31"/>
      <c r="V294" s="31"/>
      <c r="W294" s="31"/>
      <c r="X294" s="31"/>
      <c r="Y294" s="31"/>
      <c r="Z294" s="31"/>
    </row>
    <row r="295" spans="1:26" ht="15.75" customHeight="1">
      <c r="A295" s="31"/>
      <c r="B295" s="31"/>
      <c r="C295" s="31"/>
      <c r="D295" s="31"/>
      <c r="E295" s="31"/>
      <c r="F295" s="86"/>
      <c r="G295" s="86"/>
      <c r="H295" s="86"/>
      <c r="I295" s="86"/>
      <c r="J295" s="86"/>
      <c r="K295" s="86"/>
      <c r="L295" s="31"/>
      <c r="M295" s="31"/>
      <c r="N295" s="31"/>
      <c r="O295" s="31"/>
      <c r="P295" s="31"/>
      <c r="Q295" s="31"/>
      <c r="R295" s="31"/>
      <c r="S295" s="31"/>
      <c r="T295" s="31"/>
      <c r="U295" s="31"/>
      <c r="V295" s="31"/>
      <c r="W295" s="31"/>
      <c r="X295" s="31"/>
      <c r="Y295" s="31"/>
      <c r="Z295" s="31"/>
    </row>
    <row r="296" spans="1:26" ht="15.75" customHeight="1">
      <c r="A296" s="31"/>
      <c r="B296" s="31"/>
      <c r="C296" s="31"/>
      <c r="D296" s="31"/>
      <c r="E296" s="31"/>
      <c r="F296" s="86"/>
      <c r="G296" s="86"/>
      <c r="H296" s="86"/>
      <c r="I296" s="86"/>
      <c r="J296" s="86"/>
      <c r="K296" s="86"/>
      <c r="L296" s="31"/>
      <c r="M296" s="31"/>
      <c r="N296" s="31"/>
      <c r="O296" s="31"/>
      <c r="P296" s="31"/>
      <c r="Q296" s="31"/>
      <c r="R296" s="31"/>
      <c r="S296" s="31"/>
      <c r="T296" s="31"/>
      <c r="U296" s="31"/>
      <c r="V296" s="31"/>
      <c r="W296" s="31"/>
      <c r="X296" s="31"/>
      <c r="Y296" s="31"/>
      <c r="Z296" s="31"/>
    </row>
    <row r="297" spans="1:26" ht="15.75" customHeight="1">
      <c r="A297" s="31"/>
      <c r="B297" s="31"/>
      <c r="C297" s="31"/>
      <c r="D297" s="31"/>
      <c r="E297" s="31"/>
      <c r="F297" s="86"/>
      <c r="G297" s="86"/>
      <c r="H297" s="86"/>
      <c r="I297" s="86"/>
      <c r="J297" s="86"/>
      <c r="K297" s="86"/>
      <c r="L297" s="31"/>
      <c r="M297" s="31"/>
      <c r="N297" s="31"/>
      <c r="O297" s="31"/>
      <c r="P297" s="31"/>
      <c r="Q297" s="31"/>
      <c r="R297" s="31"/>
      <c r="S297" s="31"/>
      <c r="T297" s="31"/>
      <c r="U297" s="31"/>
      <c r="V297" s="31"/>
      <c r="W297" s="31"/>
      <c r="X297" s="31"/>
      <c r="Y297" s="31"/>
      <c r="Z297" s="31"/>
    </row>
    <row r="298" spans="1:26" ht="15.75" customHeight="1">
      <c r="A298" s="31"/>
      <c r="B298" s="31"/>
      <c r="C298" s="31"/>
      <c r="D298" s="31"/>
      <c r="E298" s="31"/>
      <c r="F298" s="86"/>
      <c r="G298" s="86"/>
      <c r="H298" s="86"/>
      <c r="I298" s="86"/>
      <c r="J298" s="86"/>
      <c r="K298" s="86"/>
      <c r="L298" s="31"/>
      <c r="M298" s="31"/>
      <c r="N298" s="31"/>
      <c r="O298" s="31"/>
      <c r="P298" s="31"/>
      <c r="Q298" s="31"/>
      <c r="R298" s="31"/>
      <c r="S298" s="31"/>
      <c r="T298" s="31"/>
      <c r="U298" s="31"/>
      <c r="V298" s="31"/>
      <c r="W298" s="31"/>
      <c r="X298" s="31"/>
      <c r="Y298" s="31"/>
      <c r="Z298" s="31"/>
    </row>
    <row r="299" spans="1:26" ht="15.75" customHeight="1">
      <c r="A299" s="31"/>
      <c r="B299" s="31"/>
      <c r="C299" s="31"/>
      <c r="D299" s="31"/>
      <c r="E299" s="31"/>
      <c r="F299" s="86"/>
      <c r="G299" s="86"/>
      <c r="H299" s="86"/>
      <c r="I299" s="86"/>
      <c r="J299" s="86"/>
      <c r="K299" s="86"/>
      <c r="L299" s="31"/>
      <c r="M299" s="31"/>
      <c r="N299" s="31"/>
      <c r="O299" s="31"/>
      <c r="P299" s="31"/>
      <c r="Q299" s="31"/>
      <c r="R299" s="31"/>
      <c r="S299" s="31"/>
      <c r="T299" s="31"/>
      <c r="U299" s="31"/>
      <c r="V299" s="31"/>
      <c r="W299" s="31"/>
      <c r="X299" s="31"/>
      <c r="Y299" s="31"/>
      <c r="Z299" s="31"/>
    </row>
    <row r="300" spans="1:26" ht="15.75" customHeight="1">
      <c r="A300" s="31"/>
      <c r="B300" s="31"/>
      <c r="C300" s="31"/>
      <c r="D300" s="31"/>
      <c r="E300" s="31"/>
      <c r="F300" s="86"/>
      <c r="G300" s="86"/>
      <c r="H300" s="86"/>
      <c r="I300" s="86"/>
      <c r="J300" s="86"/>
      <c r="K300" s="86"/>
      <c r="L300" s="31"/>
      <c r="M300" s="31"/>
      <c r="N300" s="31"/>
      <c r="O300" s="31"/>
      <c r="P300" s="31"/>
      <c r="Q300" s="31"/>
      <c r="R300" s="31"/>
      <c r="S300" s="31"/>
      <c r="T300" s="31"/>
      <c r="U300" s="31"/>
      <c r="V300" s="31"/>
      <c r="W300" s="31"/>
      <c r="X300" s="31"/>
      <c r="Y300" s="31"/>
      <c r="Z300" s="31"/>
    </row>
    <row r="301" spans="1:26" ht="15.75" customHeight="1">
      <c r="A301" s="31"/>
      <c r="B301" s="31"/>
      <c r="C301" s="31"/>
      <c r="D301" s="31"/>
      <c r="E301" s="31"/>
      <c r="F301" s="86"/>
      <c r="G301" s="86"/>
      <c r="H301" s="86"/>
      <c r="I301" s="86"/>
      <c r="J301" s="86"/>
      <c r="K301" s="86"/>
      <c r="L301" s="31"/>
      <c r="M301" s="31"/>
      <c r="N301" s="31"/>
      <c r="O301" s="31"/>
      <c r="P301" s="31"/>
      <c r="Q301" s="31"/>
      <c r="R301" s="31"/>
      <c r="S301" s="31"/>
      <c r="T301" s="31"/>
      <c r="U301" s="31"/>
      <c r="V301" s="31"/>
      <c r="W301" s="31"/>
      <c r="X301" s="31"/>
      <c r="Y301" s="31"/>
      <c r="Z301" s="31"/>
    </row>
    <row r="302" spans="1:26" ht="15.75" customHeight="1">
      <c r="A302" s="31"/>
      <c r="B302" s="31"/>
      <c r="C302" s="31"/>
      <c r="D302" s="31"/>
      <c r="E302" s="31"/>
      <c r="F302" s="86"/>
      <c r="G302" s="86"/>
      <c r="H302" s="86"/>
      <c r="I302" s="86"/>
      <c r="J302" s="86"/>
      <c r="K302" s="86"/>
      <c r="L302" s="31"/>
      <c r="M302" s="31"/>
      <c r="N302" s="31"/>
      <c r="O302" s="31"/>
      <c r="P302" s="31"/>
      <c r="Q302" s="31"/>
      <c r="R302" s="31"/>
      <c r="S302" s="31"/>
      <c r="T302" s="31"/>
      <c r="U302" s="31"/>
      <c r="V302" s="31"/>
      <c r="W302" s="31"/>
      <c r="X302" s="31"/>
      <c r="Y302" s="31"/>
      <c r="Z302" s="31"/>
    </row>
    <row r="303" spans="1:26" ht="15.75" customHeight="1">
      <c r="A303" s="31"/>
      <c r="B303" s="31"/>
      <c r="C303" s="31"/>
      <c r="D303" s="31"/>
      <c r="E303" s="31"/>
      <c r="F303" s="86"/>
      <c r="G303" s="86"/>
      <c r="H303" s="86"/>
      <c r="I303" s="86"/>
      <c r="J303" s="86"/>
      <c r="K303" s="86"/>
      <c r="L303" s="31"/>
      <c r="M303" s="31"/>
      <c r="N303" s="31"/>
      <c r="O303" s="31"/>
      <c r="P303" s="31"/>
      <c r="Q303" s="31"/>
      <c r="R303" s="31"/>
      <c r="S303" s="31"/>
      <c r="T303" s="31"/>
      <c r="U303" s="31"/>
      <c r="V303" s="31"/>
      <c r="W303" s="31"/>
      <c r="X303" s="31"/>
      <c r="Y303" s="31"/>
      <c r="Z303" s="31"/>
    </row>
    <row r="304" spans="1:26" ht="15.75" customHeight="1">
      <c r="A304" s="31"/>
      <c r="B304" s="31"/>
      <c r="C304" s="31"/>
      <c r="D304" s="31"/>
      <c r="E304" s="31"/>
      <c r="F304" s="86"/>
      <c r="G304" s="86"/>
      <c r="H304" s="86"/>
      <c r="I304" s="86"/>
      <c r="J304" s="86"/>
      <c r="K304" s="86"/>
      <c r="L304" s="31"/>
      <c r="M304" s="31"/>
      <c r="N304" s="31"/>
      <c r="O304" s="31"/>
      <c r="P304" s="31"/>
      <c r="Q304" s="31"/>
      <c r="R304" s="31"/>
      <c r="S304" s="31"/>
      <c r="T304" s="31"/>
      <c r="U304" s="31"/>
      <c r="V304" s="31"/>
      <c r="W304" s="31"/>
      <c r="X304" s="31"/>
      <c r="Y304" s="31"/>
      <c r="Z304" s="31"/>
    </row>
    <row r="305" spans="1:26" ht="15.75" customHeight="1">
      <c r="A305" s="31"/>
      <c r="B305" s="31"/>
      <c r="C305" s="31"/>
      <c r="D305" s="31"/>
      <c r="E305" s="31"/>
      <c r="F305" s="86"/>
      <c r="G305" s="86"/>
      <c r="H305" s="86"/>
      <c r="I305" s="86"/>
      <c r="J305" s="86"/>
      <c r="K305" s="86"/>
      <c r="L305" s="31"/>
      <c r="M305" s="31"/>
      <c r="N305" s="31"/>
      <c r="O305" s="31"/>
      <c r="P305" s="31"/>
      <c r="Q305" s="31"/>
      <c r="R305" s="31"/>
      <c r="S305" s="31"/>
      <c r="T305" s="31"/>
      <c r="U305" s="31"/>
      <c r="V305" s="31"/>
      <c r="W305" s="31"/>
      <c r="X305" s="31"/>
      <c r="Y305" s="31"/>
      <c r="Z305" s="31"/>
    </row>
    <row r="306" spans="1:26" ht="15.75" customHeight="1">
      <c r="A306" s="31"/>
      <c r="B306" s="31"/>
      <c r="C306" s="31"/>
      <c r="D306" s="31"/>
      <c r="E306" s="31"/>
      <c r="F306" s="86"/>
      <c r="G306" s="86"/>
      <c r="H306" s="86"/>
      <c r="I306" s="86"/>
      <c r="J306" s="86"/>
      <c r="K306" s="86"/>
      <c r="L306" s="31"/>
      <c r="M306" s="31"/>
      <c r="N306" s="31"/>
      <c r="O306" s="31"/>
      <c r="P306" s="31"/>
      <c r="Q306" s="31"/>
      <c r="R306" s="31"/>
      <c r="S306" s="31"/>
      <c r="T306" s="31"/>
      <c r="U306" s="31"/>
      <c r="V306" s="31"/>
      <c r="W306" s="31"/>
      <c r="X306" s="31"/>
      <c r="Y306" s="31"/>
      <c r="Z306" s="31"/>
    </row>
    <row r="307" spans="1:26" ht="15.75" customHeight="1">
      <c r="A307" s="31"/>
      <c r="B307" s="31"/>
      <c r="C307" s="31"/>
      <c r="D307" s="31"/>
      <c r="E307" s="31"/>
      <c r="F307" s="86"/>
      <c r="G307" s="86"/>
      <c r="H307" s="86"/>
      <c r="I307" s="86"/>
      <c r="J307" s="86"/>
      <c r="K307" s="86"/>
      <c r="L307" s="31"/>
      <c r="M307" s="31"/>
      <c r="N307" s="31"/>
      <c r="O307" s="31"/>
      <c r="P307" s="31"/>
      <c r="Q307" s="31"/>
      <c r="R307" s="31"/>
      <c r="S307" s="31"/>
      <c r="T307" s="31"/>
      <c r="U307" s="31"/>
      <c r="V307" s="31"/>
      <c r="W307" s="31"/>
      <c r="X307" s="31"/>
      <c r="Y307" s="31"/>
      <c r="Z307" s="31"/>
    </row>
    <row r="308" spans="1:26" ht="15.75" customHeight="1">
      <c r="A308" s="31"/>
      <c r="B308" s="31"/>
      <c r="C308" s="31"/>
      <c r="D308" s="31"/>
      <c r="E308" s="31"/>
      <c r="F308" s="86"/>
      <c r="G308" s="86"/>
      <c r="H308" s="86"/>
      <c r="I308" s="86"/>
      <c r="J308" s="86"/>
      <c r="K308" s="86"/>
      <c r="L308" s="31"/>
      <c r="M308" s="31"/>
      <c r="N308" s="31"/>
      <c r="O308" s="31"/>
      <c r="P308" s="31"/>
      <c r="Q308" s="31"/>
      <c r="R308" s="31"/>
      <c r="S308" s="31"/>
      <c r="T308" s="31"/>
      <c r="U308" s="31"/>
      <c r="V308" s="31"/>
      <c r="W308" s="31"/>
      <c r="X308" s="31"/>
      <c r="Y308" s="31"/>
      <c r="Z308" s="31"/>
    </row>
    <row r="309" spans="1:26" ht="15.75" customHeight="1">
      <c r="A309" s="31"/>
      <c r="B309" s="31"/>
      <c r="C309" s="31"/>
      <c r="D309" s="31"/>
      <c r="E309" s="31"/>
      <c r="F309" s="86"/>
      <c r="G309" s="86"/>
      <c r="H309" s="86"/>
      <c r="I309" s="86"/>
      <c r="J309" s="86"/>
      <c r="K309" s="86"/>
      <c r="L309" s="31"/>
      <c r="M309" s="31"/>
      <c r="N309" s="31"/>
      <c r="O309" s="31"/>
      <c r="P309" s="31"/>
      <c r="Q309" s="31"/>
      <c r="R309" s="31"/>
      <c r="S309" s="31"/>
      <c r="T309" s="31"/>
      <c r="U309" s="31"/>
      <c r="V309" s="31"/>
      <c r="W309" s="31"/>
      <c r="X309" s="31"/>
      <c r="Y309" s="31"/>
      <c r="Z309" s="31"/>
    </row>
    <row r="310" spans="1:26" ht="15.75" customHeight="1">
      <c r="A310" s="31"/>
      <c r="B310" s="31"/>
      <c r="C310" s="31"/>
      <c r="D310" s="31"/>
      <c r="E310" s="31"/>
      <c r="F310" s="86"/>
      <c r="G310" s="86"/>
      <c r="H310" s="86"/>
      <c r="I310" s="86"/>
      <c r="J310" s="86"/>
      <c r="K310" s="86"/>
      <c r="L310" s="31"/>
      <c r="M310" s="31"/>
      <c r="N310" s="31"/>
      <c r="O310" s="31"/>
      <c r="P310" s="31"/>
      <c r="Q310" s="31"/>
      <c r="R310" s="31"/>
      <c r="S310" s="31"/>
      <c r="T310" s="31"/>
      <c r="U310" s="31"/>
      <c r="V310" s="31"/>
      <c r="W310" s="31"/>
      <c r="X310" s="31"/>
      <c r="Y310" s="31"/>
      <c r="Z310" s="31"/>
    </row>
    <row r="311" spans="1:26" ht="15.75" customHeight="1">
      <c r="A311" s="31"/>
      <c r="B311" s="31"/>
      <c r="C311" s="31"/>
      <c r="D311" s="31"/>
      <c r="E311" s="31"/>
      <c r="F311" s="86"/>
      <c r="G311" s="86"/>
      <c r="H311" s="86"/>
      <c r="I311" s="86"/>
      <c r="J311" s="86"/>
      <c r="K311" s="86"/>
      <c r="L311" s="31"/>
      <c r="M311" s="31"/>
      <c r="N311" s="31"/>
      <c r="O311" s="31"/>
      <c r="P311" s="31"/>
      <c r="Q311" s="31"/>
      <c r="R311" s="31"/>
      <c r="S311" s="31"/>
      <c r="T311" s="31"/>
      <c r="U311" s="31"/>
      <c r="V311" s="31"/>
      <c r="W311" s="31"/>
      <c r="X311" s="31"/>
      <c r="Y311" s="31"/>
      <c r="Z311" s="31"/>
    </row>
    <row r="312" spans="1:26" ht="15.75" customHeight="1">
      <c r="A312" s="31"/>
      <c r="B312" s="31"/>
      <c r="C312" s="31"/>
      <c r="D312" s="31"/>
      <c r="E312" s="31"/>
      <c r="F312" s="86"/>
      <c r="G312" s="86"/>
      <c r="H312" s="86"/>
      <c r="I312" s="86"/>
      <c r="J312" s="86"/>
      <c r="K312" s="86"/>
      <c r="L312" s="31"/>
      <c r="M312" s="31"/>
      <c r="N312" s="31"/>
      <c r="O312" s="31"/>
      <c r="P312" s="31"/>
      <c r="Q312" s="31"/>
      <c r="R312" s="31"/>
      <c r="S312" s="31"/>
      <c r="T312" s="31"/>
      <c r="U312" s="31"/>
      <c r="V312" s="31"/>
      <c r="W312" s="31"/>
      <c r="X312" s="31"/>
      <c r="Y312" s="31"/>
      <c r="Z312" s="31"/>
    </row>
    <row r="313" spans="1:26" ht="15.75" customHeight="1">
      <c r="A313" s="31"/>
      <c r="B313" s="31"/>
      <c r="C313" s="31"/>
      <c r="D313" s="31"/>
      <c r="E313" s="31"/>
      <c r="F313" s="86"/>
      <c r="G313" s="86"/>
      <c r="H313" s="86"/>
      <c r="I313" s="86"/>
      <c r="J313" s="86"/>
      <c r="K313" s="86"/>
      <c r="L313" s="31"/>
      <c r="M313" s="31"/>
      <c r="N313" s="31"/>
      <c r="O313" s="31"/>
      <c r="P313" s="31"/>
      <c r="Q313" s="31"/>
      <c r="R313" s="31"/>
      <c r="S313" s="31"/>
      <c r="T313" s="31"/>
      <c r="U313" s="31"/>
      <c r="V313" s="31"/>
      <c r="W313" s="31"/>
      <c r="X313" s="31"/>
      <c r="Y313" s="31"/>
      <c r="Z313" s="31"/>
    </row>
    <row r="314" spans="1:26" ht="15.75" customHeight="1">
      <c r="A314" s="31"/>
      <c r="B314" s="31"/>
      <c r="C314" s="31"/>
      <c r="D314" s="31"/>
      <c r="E314" s="31"/>
      <c r="F314" s="86"/>
      <c r="G314" s="86"/>
      <c r="H314" s="86"/>
      <c r="I314" s="86"/>
      <c r="J314" s="86"/>
      <c r="K314" s="86"/>
      <c r="L314" s="31"/>
      <c r="M314" s="31"/>
      <c r="N314" s="31"/>
      <c r="O314" s="31"/>
      <c r="P314" s="31"/>
      <c r="Q314" s="31"/>
      <c r="R314" s="31"/>
      <c r="S314" s="31"/>
      <c r="T314" s="31"/>
      <c r="U314" s="31"/>
      <c r="V314" s="31"/>
      <c r="W314" s="31"/>
      <c r="X314" s="31"/>
      <c r="Y314" s="31"/>
      <c r="Z314" s="31"/>
    </row>
    <row r="315" spans="1:26" ht="15.75" customHeight="1">
      <c r="A315" s="31"/>
      <c r="B315" s="31"/>
      <c r="C315" s="31"/>
      <c r="D315" s="31"/>
      <c r="E315" s="31"/>
      <c r="F315" s="86"/>
      <c r="G315" s="86"/>
      <c r="H315" s="86"/>
      <c r="I315" s="86"/>
      <c r="J315" s="86"/>
      <c r="K315" s="86"/>
      <c r="L315" s="31"/>
      <c r="M315" s="31"/>
      <c r="N315" s="31"/>
      <c r="O315" s="31"/>
      <c r="P315" s="31"/>
      <c r="Q315" s="31"/>
      <c r="R315" s="31"/>
      <c r="S315" s="31"/>
      <c r="T315" s="31"/>
      <c r="U315" s="31"/>
      <c r="V315" s="31"/>
      <c r="W315" s="31"/>
      <c r="X315" s="31"/>
      <c r="Y315" s="31"/>
      <c r="Z315" s="31"/>
    </row>
    <row r="316" spans="1:26" ht="15.75" customHeight="1">
      <c r="A316" s="31"/>
      <c r="B316" s="31"/>
      <c r="C316" s="31"/>
      <c r="D316" s="31"/>
      <c r="E316" s="31"/>
      <c r="F316" s="86"/>
      <c r="G316" s="86"/>
      <c r="H316" s="86"/>
      <c r="I316" s="86"/>
      <c r="J316" s="86"/>
      <c r="K316" s="86"/>
      <c r="L316" s="31"/>
      <c r="M316" s="31"/>
      <c r="N316" s="31"/>
      <c r="O316" s="31"/>
      <c r="P316" s="31"/>
      <c r="Q316" s="31"/>
      <c r="R316" s="31"/>
      <c r="S316" s="31"/>
      <c r="T316" s="31"/>
      <c r="U316" s="31"/>
      <c r="V316" s="31"/>
      <c r="W316" s="31"/>
      <c r="X316" s="31"/>
      <c r="Y316" s="31"/>
      <c r="Z316" s="31"/>
    </row>
    <row r="317" spans="1:26" ht="15.75" customHeight="1">
      <c r="A317" s="31"/>
      <c r="B317" s="31"/>
      <c r="C317" s="31"/>
      <c r="D317" s="31"/>
      <c r="E317" s="31"/>
      <c r="F317" s="86"/>
      <c r="G317" s="86"/>
      <c r="H317" s="86"/>
      <c r="I317" s="86"/>
      <c r="J317" s="86"/>
      <c r="K317" s="86"/>
      <c r="L317" s="31"/>
      <c r="M317" s="31"/>
      <c r="N317" s="31"/>
      <c r="O317" s="31"/>
      <c r="P317" s="31"/>
      <c r="Q317" s="31"/>
      <c r="R317" s="31"/>
      <c r="S317" s="31"/>
      <c r="T317" s="31"/>
      <c r="U317" s="31"/>
      <c r="V317" s="31"/>
      <c r="W317" s="31"/>
      <c r="X317" s="31"/>
      <c r="Y317" s="31"/>
      <c r="Z317" s="31"/>
    </row>
    <row r="318" spans="1:26" ht="15.75" customHeight="1">
      <c r="A318" s="31"/>
      <c r="B318" s="31"/>
      <c r="C318" s="31"/>
      <c r="D318" s="31"/>
      <c r="E318" s="31"/>
      <c r="F318" s="86"/>
      <c r="G318" s="86"/>
      <c r="H318" s="86"/>
      <c r="I318" s="86"/>
      <c r="J318" s="86"/>
      <c r="K318" s="86"/>
      <c r="L318" s="31"/>
      <c r="M318" s="31"/>
      <c r="N318" s="31"/>
      <c r="O318" s="31"/>
      <c r="P318" s="31"/>
      <c r="Q318" s="31"/>
      <c r="R318" s="31"/>
      <c r="S318" s="31"/>
      <c r="T318" s="31"/>
      <c r="U318" s="31"/>
      <c r="V318" s="31"/>
      <c r="W318" s="31"/>
      <c r="X318" s="31"/>
      <c r="Y318" s="31"/>
      <c r="Z318" s="31"/>
    </row>
    <row r="319" spans="1:26" ht="15.75" customHeight="1">
      <c r="A319" s="31"/>
      <c r="B319" s="31"/>
      <c r="C319" s="31"/>
      <c r="D319" s="31"/>
      <c r="E319" s="31"/>
      <c r="F319" s="86"/>
      <c r="G319" s="86"/>
      <c r="H319" s="86"/>
      <c r="I319" s="86"/>
      <c r="J319" s="86"/>
      <c r="K319" s="86"/>
      <c r="L319" s="31"/>
      <c r="M319" s="31"/>
      <c r="N319" s="31"/>
      <c r="O319" s="31"/>
      <c r="P319" s="31"/>
      <c r="Q319" s="31"/>
      <c r="R319" s="31"/>
      <c r="S319" s="31"/>
      <c r="T319" s="31"/>
      <c r="U319" s="31"/>
      <c r="V319" s="31"/>
      <c r="W319" s="31"/>
      <c r="X319" s="31"/>
      <c r="Y319" s="31"/>
      <c r="Z319" s="31"/>
    </row>
    <row r="320" spans="1:26" ht="15.75" customHeight="1">
      <c r="A320" s="31"/>
      <c r="B320" s="31"/>
      <c r="C320" s="31"/>
      <c r="D320" s="31"/>
      <c r="E320" s="31"/>
      <c r="F320" s="86"/>
      <c r="G320" s="86"/>
      <c r="H320" s="86"/>
      <c r="I320" s="86"/>
      <c r="J320" s="86"/>
      <c r="K320" s="86"/>
      <c r="L320" s="31"/>
      <c r="M320" s="31"/>
      <c r="N320" s="31"/>
      <c r="O320" s="31"/>
      <c r="P320" s="31"/>
      <c r="Q320" s="31"/>
      <c r="R320" s="31"/>
      <c r="S320" s="31"/>
      <c r="T320" s="31"/>
      <c r="U320" s="31"/>
      <c r="V320" s="31"/>
      <c r="W320" s="31"/>
      <c r="X320" s="31"/>
      <c r="Y320" s="31"/>
      <c r="Z320" s="31"/>
    </row>
    <row r="321" spans="1:26" ht="15.75" customHeight="1">
      <c r="A321" s="31"/>
      <c r="B321" s="31"/>
      <c r="C321" s="31"/>
      <c r="D321" s="31"/>
      <c r="E321" s="31"/>
      <c r="F321" s="86"/>
      <c r="G321" s="86"/>
      <c r="H321" s="86"/>
      <c r="I321" s="86"/>
      <c r="J321" s="86"/>
      <c r="K321" s="86"/>
      <c r="L321" s="31"/>
      <c r="M321" s="31"/>
      <c r="N321" s="31"/>
      <c r="O321" s="31"/>
      <c r="P321" s="31"/>
      <c r="Q321" s="31"/>
      <c r="R321" s="31"/>
      <c r="S321" s="31"/>
      <c r="T321" s="31"/>
      <c r="U321" s="31"/>
      <c r="V321" s="31"/>
      <c r="W321" s="31"/>
      <c r="X321" s="31"/>
      <c r="Y321" s="31"/>
      <c r="Z321" s="31"/>
    </row>
    <row r="322" spans="1:26" ht="15.75" customHeight="1">
      <c r="A322" s="31"/>
      <c r="B322" s="31"/>
      <c r="C322" s="31"/>
      <c r="D322" s="31"/>
      <c r="E322" s="31"/>
      <c r="F322" s="86"/>
      <c r="G322" s="86"/>
      <c r="H322" s="86"/>
      <c r="I322" s="86"/>
      <c r="J322" s="86"/>
      <c r="K322" s="86"/>
      <c r="L322" s="31"/>
      <c r="M322" s="31"/>
      <c r="N322" s="31"/>
      <c r="O322" s="31"/>
      <c r="P322" s="31"/>
      <c r="Q322" s="31"/>
      <c r="R322" s="31"/>
      <c r="S322" s="31"/>
      <c r="T322" s="31"/>
      <c r="U322" s="31"/>
      <c r="V322" s="31"/>
      <c r="W322" s="31"/>
      <c r="X322" s="31"/>
      <c r="Y322" s="31"/>
      <c r="Z322" s="31"/>
    </row>
    <row r="323" spans="1:26" ht="15.75" customHeight="1">
      <c r="A323" s="31"/>
      <c r="B323" s="31"/>
      <c r="C323" s="31"/>
      <c r="D323" s="31"/>
      <c r="E323" s="31"/>
      <c r="F323" s="86"/>
      <c r="G323" s="86"/>
      <c r="H323" s="86"/>
      <c r="I323" s="86"/>
      <c r="J323" s="86"/>
      <c r="K323" s="86"/>
      <c r="L323" s="31"/>
      <c r="M323" s="31"/>
      <c r="N323" s="31"/>
      <c r="O323" s="31"/>
      <c r="P323" s="31"/>
      <c r="Q323" s="31"/>
      <c r="R323" s="31"/>
      <c r="S323" s="31"/>
      <c r="T323" s="31"/>
      <c r="U323" s="31"/>
      <c r="V323" s="31"/>
      <c r="W323" s="31"/>
      <c r="X323" s="31"/>
      <c r="Y323" s="31"/>
      <c r="Z323" s="31"/>
    </row>
    <row r="324" spans="1:26" ht="15.75" customHeight="1">
      <c r="A324" s="31"/>
      <c r="B324" s="31"/>
      <c r="C324" s="31"/>
      <c r="D324" s="31"/>
      <c r="E324" s="31"/>
      <c r="F324" s="86"/>
      <c r="G324" s="86"/>
      <c r="H324" s="86"/>
      <c r="I324" s="86"/>
      <c r="J324" s="86"/>
      <c r="K324" s="86"/>
      <c r="L324" s="31"/>
      <c r="M324" s="31"/>
      <c r="N324" s="31"/>
      <c r="O324" s="31"/>
      <c r="P324" s="31"/>
      <c r="Q324" s="31"/>
      <c r="R324" s="31"/>
      <c r="S324" s="31"/>
      <c r="T324" s="31"/>
      <c r="U324" s="31"/>
      <c r="V324" s="31"/>
      <c r="W324" s="31"/>
      <c r="X324" s="31"/>
      <c r="Y324" s="31"/>
      <c r="Z324" s="31"/>
    </row>
    <row r="325" spans="1:26" ht="15.75" customHeight="1">
      <c r="A325" s="31"/>
      <c r="B325" s="31"/>
      <c r="C325" s="31"/>
      <c r="D325" s="31"/>
      <c r="E325" s="31"/>
      <c r="F325" s="86"/>
      <c r="G325" s="86"/>
      <c r="H325" s="86"/>
      <c r="I325" s="86"/>
      <c r="J325" s="86"/>
      <c r="K325" s="86"/>
      <c r="L325" s="31"/>
      <c r="M325" s="31"/>
      <c r="N325" s="31"/>
      <c r="O325" s="31"/>
      <c r="P325" s="31"/>
      <c r="Q325" s="31"/>
      <c r="R325" s="31"/>
      <c r="S325" s="31"/>
      <c r="T325" s="31"/>
      <c r="U325" s="31"/>
      <c r="V325" s="31"/>
      <c r="W325" s="31"/>
      <c r="X325" s="31"/>
      <c r="Y325" s="31"/>
      <c r="Z325" s="31"/>
    </row>
    <row r="326" spans="1:26" ht="15.75" customHeight="1">
      <c r="A326" s="31"/>
      <c r="B326" s="31"/>
      <c r="C326" s="31"/>
      <c r="D326" s="31"/>
      <c r="E326" s="31"/>
      <c r="F326" s="86"/>
      <c r="G326" s="86"/>
      <c r="H326" s="86"/>
      <c r="I326" s="86"/>
      <c r="J326" s="86"/>
      <c r="K326" s="86"/>
      <c r="L326" s="31"/>
      <c r="M326" s="31"/>
      <c r="N326" s="31"/>
      <c r="O326" s="31"/>
      <c r="P326" s="31"/>
      <c r="Q326" s="31"/>
      <c r="R326" s="31"/>
      <c r="S326" s="31"/>
      <c r="T326" s="31"/>
      <c r="U326" s="31"/>
      <c r="V326" s="31"/>
      <c r="W326" s="31"/>
      <c r="X326" s="31"/>
      <c r="Y326" s="31"/>
      <c r="Z326" s="31"/>
    </row>
    <row r="327" spans="1:26" ht="15.75" customHeight="1">
      <c r="A327" s="31"/>
      <c r="B327" s="31"/>
      <c r="C327" s="31"/>
      <c r="D327" s="31"/>
      <c r="E327" s="31"/>
      <c r="F327" s="86"/>
      <c r="G327" s="86"/>
      <c r="H327" s="86"/>
      <c r="I327" s="86"/>
      <c r="J327" s="86"/>
      <c r="K327" s="86"/>
      <c r="L327" s="31"/>
      <c r="M327" s="31"/>
      <c r="N327" s="31"/>
      <c r="O327" s="31"/>
      <c r="P327" s="31"/>
      <c r="Q327" s="31"/>
      <c r="R327" s="31"/>
      <c r="S327" s="31"/>
      <c r="T327" s="31"/>
      <c r="U327" s="31"/>
      <c r="V327" s="31"/>
      <c r="W327" s="31"/>
      <c r="X327" s="31"/>
      <c r="Y327" s="31"/>
      <c r="Z327" s="31"/>
    </row>
    <row r="328" spans="1:26" ht="15.75" customHeight="1">
      <c r="A328" s="31"/>
      <c r="B328" s="31"/>
      <c r="C328" s="31"/>
      <c r="D328" s="31"/>
      <c r="E328" s="31"/>
      <c r="F328" s="86"/>
      <c r="G328" s="86"/>
      <c r="H328" s="86"/>
      <c r="I328" s="86"/>
      <c r="J328" s="86"/>
      <c r="K328" s="86"/>
      <c r="L328" s="31"/>
      <c r="M328" s="31"/>
      <c r="N328" s="31"/>
      <c r="O328" s="31"/>
      <c r="P328" s="31"/>
      <c r="Q328" s="31"/>
      <c r="R328" s="31"/>
      <c r="S328" s="31"/>
      <c r="T328" s="31"/>
      <c r="U328" s="31"/>
      <c r="V328" s="31"/>
      <c r="W328" s="31"/>
      <c r="X328" s="31"/>
      <c r="Y328" s="31"/>
      <c r="Z328" s="31"/>
    </row>
    <row r="329" spans="1:26" ht="15.75" customHeight="1">
      <c r="A329" s="31"/>
      <c r="B329" s="31"/>
      <c r="C329" s="31"/>
      <c r="D329" s="31"/>
      <c r="E329" s="31"/>
      <c r="F329" s="86"/>
      <c r="G329" s="86"/>
      <c r="H329" s="86"/>
      <c r="I329" s="86"/>
      <c r="J329" s="86"/>
      <c r="K329" s="86"/>
      <c r="L329" s="31"/>
      <c r="M329" s="31"/>
      <c r="N329" s="31"/>
      <c r="O329" s="31"/>
      <c r="P329" s="31"/>
      <c r="Q329" s="31"/>
      <c r="R329" s="31"/>
      <c r="S329" s="31"/>
      <c r="T329" s="31"/>
      <c r="U329" s="31"/>
      <c r="V329" s="31"/>
      <c r="W329" s="31"/>
      <c r="X329" s="31"/>
      <c r="Y329" s="31"/>
      <c r="Z329" s="31"/>
    </row>
    <row r="330" spans="1:26" ht="15.75" customHeight="1">
      <c r="A330" s="31"/>
      <c r="B330" s="31"/>
      <c r="C330" s="31"/>
      <c r="D330" s="31"/>
      <c r="E330" s="31"/>
      <c r="F330" s="86"/>
      <c r="G330" s="86"/>
      <c r="H330" s="86"/>
      <c r="I330" s="86"/>
      <c r="J330" s="86"/>
      <c r="K330" s="86"/>
      <c r="L330" s="31"/>
      <c r="M330" s="31"/>
      <c r="N330" s="31"/>
      <c r="O330" s="31"/>
      <c r="P330" s="31"/>
      <c r="Q330" s="31"/>
      <c r="R330" s="31"/>
      <c r="S330" s="31"/>
      <c r="T330" s="31"/>
      <c r="U330" s="31"/>
      <c r="V330" s="31"/>
      <c r="W330" s="31"/>
      <c r="X330" s="31"/>
      <c r="Y330" s="31"/>
      <c r="Z330" s="31"/>
    </row>
    <row r="331" spans="1:26" ht="15.75" customHeight="1">
      <c r="A331" s="31"/>
      <c r="B331" s="31"/>
      <c r="C331" s="31"/>
      <c r="D331" s="31"/>
      <c r="E331" s="31"/>
      <c r="F331" s="86"/>
      <c r="G331" s="86"/>
      <c r="H331" s="86"/>
      <c r="I331" s="86"/>
      <c r="J331" s="86"/>
      <c r="K331" s="86"/>
      <c r="L331" s="31"/>
      <c r="M331" s="31"/>
      <c r="N331" s="31"/>
      <c r="O331" s="31"/>
      <c r="P331" s="31"/>
      <c r="Q331" s="31"/>
      <c r="R331" s="31"/>
      <c r="S331" s="31"/>
      <c r="T331" s="31"/>
      <c r="U331" s="31"/>
      <c r="V331" s="31"/>
      <c r="W331" s="31"/>
      <c r="X331" s="31"/>
      <c r="Y331" s="31"/>
      <c r="Z331" s="31"/>
    </row>
    <row r="332" spans="1:26" ht="15.75" customHeight="1">
      <c r="A332" s="31"/>
      <c r="B332" s="31"/>
      <c r="C332" s="31"/>
      <c r="D332" s="31"/>
      <c r="E332" s="31"/>
      <c r="F332" s="86"/>
      <c r="G332" s="86"/>
      <c r="H332" s="86"/>
      <c r="I332" s="86"/>
      <c r="J332" s="86"/>
      <c r="K332" s="86"/>
      <c r="L332" s="31"/>
      <c r="M332" s="31"/>
      <c r="N332" s="31"/>
      <c r="O332" s="31"/>
      <c r="P332" s="31"/>
      <c r="Q332" s="31"/>
      <c r="R332" s="31"/>
      <c r="S332" s="31"/>
      <c r="T332" s="31"/>
      <c r="U332" s="31"/>
      <c r="V332" s="31"/>
      <c r="W332" s="31"/>
      <c r="X332" s="31"/>
      <c r="Y332" s="31"/>
      <c r="Z332" s="31"/>
    </row>
    <row r="333" spans="1:26" ht="15.75" customHeight="1">
      <c r="A333" s="31"/>
      <c r="B333" s="31"/>
      <c r="C333" s="31"/>
      <c r="D333" s="31"/>
      <c r="E333" s="31"/>
      <c r="F333" s="86"/>
      <c r="G333" s="86"/>
      <c r="H333" s="86"/>
      <c r="I333" s="86"/>
      <c r="J333" s="86"/>
      <c r="K333" s="86"/>
      <c r="L333" s="31"/>
      <c r="M333" s="31"/>
      <c r="N333" s="31"/>
      <c r="O333" s="31"/>
      <c r="P333" s="31"/>
      <c r="Q333" s="31"/>
      <c r="R333" s="31"/>
      <c r="S333" s="31"/>
      <c r="T333" s="31"/>
      <c r="U333" s="31"/>
      <c r="V333" s="31"/>
      <c r="W333" s="31"/>
      <c r="X333" s="31"/>
      <c r="Y333" s="31"/>
      <c r="Z333" s="31"/>
    </row>
    <row r="334" spans="1:26" ht="15.75" customHeight="1">
      <c r="A334" s="31"/>
      <c r="B334" s="31"/>
      <c r="C334" s="31"/>
      <c r="D334" s="31"/>
      <c r="E334" s="31"/>
      <c r="F334" s="86"/>
      <c r="G334" s="86"/>
      <c r="H334" s="86"/>
      <c r="I334" s="86"/>
      <c r="J334" s="86"/>
      <c r="K334" s="86"/>
      <c r="L334" s="31"/>
      <c r="M334" s="31"/>
      <c r="N334" s="31"/>
      <c r="O334" s="31"/>
      <c r="P334" s="31"/>
      <c r="Q334" s="31"/>
      <c r="R334" s="31"/>
      <c r="S334" s="31"/>
      <c r="T334" s="31"/>
      <c r="U334" s="31"/>
      <c r="V334" s="31"/>
      <c r="W334" s="31"/>
      <c r="X334" s="31"/>
      <c r="Y334" s="31"/>
      <c r="Z334" s="31"/>
    </row>
    <row r="335" spans="1:26" ht="15.75" customHeight="1">
      <c r="A335" s="31"/>
      <c r="B335" s="31"/>
      <c r="C335" s="31"/>
      <c r="D335" s="31"/>
      <c r="E335" s="31"/>
      <c r="F335" s="86"/>
      <c r="G335" s="86"/>
      <c r="H335" s="86"/>
      <c r="I335" s="86"/>
      <c r="J335" s="86"/>
      <c r="K335" s="86"/>
      <c r="L335" s="31"/>
      <c r="M335" s="31"/>
      <c r="N335" s="31"/>
      <c r="O335" s="31"/>
      <c r="P335" s="31"/>
      <c r="Q335" s="31"/>
      <c r="R335" s="31"/>
      <c r="S335" s="31"/>
      <c r="T335" s="31"/>
      <c r="U335" s="31"/>
      <c r="V335" s="31"/>
      <c r="W335" s="31"/>
      <c r="X335" s="31"/>
      <c r="Y335" s="31"/>
      <c r="Z335" s="31"/>
    </row>
    <row r="336" spans="1:26" ht="15.75" customHeight="1">
      <c r="A336" s="31"/>
      <c r="B336" s="31"/>
      <c r="C336" s="31"/>
      <c r="D336" s="31"/>
      <c r="E336" s="31"/>
      <c r="F336" s="86"/>
      <c r="G336" s="86"/>
      <c r="H336" s="86"/>
      <c r="I336" s="86"/>
      <c r="J336" s="86"/>
      <c r="K336" s="86"/>
      <c r="L336" s="31"/>
      <c r="M336" s="31"/>
      <c r="N336" s="31"/>
      <c r="O336" s="31"/>
      <c r="P336" s="31"/>
      <c r="Q336" s="31"/>
      <c r="R336" s="31"/>
      <c r="S336" s="31"/>
      <c r="T336" s="31"/>
      <c r="U336" s="31"/>
      <c r="V336" s="31"/>
      <c r="W336" s="31"/>
      <c r="X336" s="31"/>
      <c r="Y336" s="31"/>
      <c r="Z336" s="31"/>
    </row>
    <row r="337" spans="1:26" ht="15.75" customHeight="1">
      <c r="A337" s="31"/>
      <c r="B337" s="31"/>
      <c r="C337" s="31"/>
      <c r="D337" s="31"/>
      <c r="E337" s="31"/>
      <c r="F337" s="86"/>
      <c r="G337" s="86"/>
      <c r="H337" s="86"/>
      <c r="I337" s="86"/>
      <c r="J337" s="86"/>
      <c r="K337" s="86"/>
      <c r="L337" s="31"/>
      <c r="M337" s="31"/>
      <c r="N337" s="31"/>
      <c r="O337" s="31"/>
      <c r="P337" s="31"/>
      <c r="Q337" s="31"/>
      <c r="R337" s="31"/>
      <c r="S337" s="31"/>
      <c r="T337" s="31"/>
      <c r="U337" s="31"/>
      <c r="V337" s="31"/>
      <c r="W337" s="31"/>
      <c r="X337" s="31"/>
      <c r="Y337" s="31"/>
      <c r="Z337" s="31"/>
    </row>
    <row r="338" spans="1:26" ht="15.75" customHeight="1">
      <c r="A338" s="31"/>
      <c r="B338" s="31"/>
      <c r="C338" s="31"/>
      <c r="D338" s="31"/>
      <c r="E338" s="31"/>
      <c r="F338" s="86"/>
      <c r="G338" s="86"/>
      <c r="H338" s="86"/>
      <c r="I338" s="86"/>
      <c r="J338" s="86"/>
      <c r="K338" s="86"/>
      <c r="L338" s="31"/>
      <c r="M338" s="31"/>
      <c r="N338" s="31"/>
      <c r="O338" s="31"/>
      <c r="P338" s="31"/>
      <c r="Q338" s="31"/>
      <c r="R338" s="31"/>
      <c r="S338" s="31"/>
      <c r="T338" s="31"/>
      <c r="U338" s="31"/>
      <c r="V338" s="31"/>
      <c r="W338" s="31"/>
      <c r="X338" s="31"/>
      <c r="Y338" s="31"/>
      <c r="Z338" s="31"/>
    </row>
    <row r="339" spans="1:26" ht="15.75" customHeight="1">
      <c r="A339" s="31"/>
      <c r="B339" s="31"/>
      <c r="C339" s="31"/>
      <c r="D339" s="31"/>
      <c r="E339" s="31"/>
      <c r="F339" s="86"/>
      <c r="G339" s="86"/>
      <c r="H339" s="86"/>
      <c r="I339" s="86"/>
      <c r="J339" s="86"/>
      <c r="K339" s="86"/>
      <c r="L339" s="31"/>
      <c r="M339" s="31"/>
      <c r="N339" s="31"/>
      <c r="O339" s="31"/>
      <c r="P339" s="31"/>
      <c r="Q339" s="31"/>
      <c r="R339" s="31"/>
      <c r="S339" s="31"/>
      <c r="T339" s="31"/>
      <c r="U339" s="31"/>
      <c r="V339" s="31"/>
      <c r="W339" s="31"/>
      <c r="X339" s="31"/>
      <c r="Y339" s="31"/>
      <c r="Z339" s="31"/>
    </row>
    <row r="340" spans="1:26" ht="15.75" customHeight="1">
      <c r="A340" s="31"/>
      <c r="B340" s="31"/>
      <c r="C340" s="31"/>
      <c r="D340" s="31"/>
      <c r="E340" s="31"/>
      <c r="F340" s="86"/>
      <c r="G340" s="86"/>
      <c r="H340" s="86"/>
      <c r="I340" s="86"/>
      <c r="J340" s="86"/>
      <c r="K340" s="86"/>
      <c r="L340" s="31"/>
      <c r="M340" s="31"/>
      <c r="N340" s="31"/>
      <c r="O340" s="31"/>
      <c r="P340" s="31"/>
      <c r="Q340" s="31"/>
      <c r="R340" s="31"/>
      <c r="S340" s="31"/>
      <c r="T340" s="31"/>
      <c r="U340" s="31"/>
      <c r="V340" s="31"/>
      <c r="W340" s="31"/>
      <c r="X340" s="31"/>
      <c r="Y340" s="31"/>
      <c r="Z340" s="31"/>
    </row>
    <row r="341" spans="1:26" ht="15.75" customHeight="1">
      <c r="A341" s="31"/>
      <c r="B341" s="31"/>
      <c r="C341" s="31"/>
      <c r="D341" s="31"/>
      <c r="E341" s="31"/>
      <c r="F341" s="86"/>
      <c r="G341" s="86"/>
      <c r="H341" s="86"/>
      <c r="I341" s="86"/>
      <c r="J341" s="86"/>
      <c r="K341" s="86"/>
      <c r="L341" s="31"/>
      <c r="M341" s="31"/>
      <c r="N341" s="31"/>
      <c r="O341" s="31"/>
      <c r="P341" s="31"/>
      <c r="Q341" s="31"/>
      <c r="R341" s="31"/>
      <c r="S341" s="31"/>
      <c r="T341" s="31"/>
      <c r="U341" s="31"/>
      <c r="V341" s="31"/>
      <c r="W341" s="31"/>
      <c r="X341" s="31"/>
      <c r="Y341" s="31"/>
      <c r="Z341" s="31"/>
    </row>
    <row r="342" spans="1:26" ht="15.75" customHeight="1">
      <c r="A342" s="31"/>
      <c r="B342" s="31"/>
      <c r="C342" s="31"/>
      <c r="D342" s="31"/>
      <c r="E342" s="31"/>
      <c r="F342" s="86"/>
      <c r="G342" s="86"/>
      <c r="H342" s="86"/>
      <c r="I342" s="86"/>
      <c r="J342" s="86"/>
      <c r="K342" s="86"/>
      <c r="L342" s="31"/>
      <c r="M342" s="31"/>
      <c r="N342" s="31"/>
      <c r="O342" s="31"/>
      <c r="P342" s="31"/>
      <c r="Q342" s="31"/>
      <c r="R342" s="31"/>
      <c r="S342" s="31"/>
      <c r="T342" s="31"/>
      <c r="U342" s="31"/>
      <c r="V342" s="31"/>
      <c r="W342" s="31"/>
      <c r="X342" s="31"/>
      <c r="Y342" s="31"/>
      <c r="Z342" s="31"/>
    </row>
    <row r="343" spans="1:26" ht="15.75" customHeight="1">
      <c r="A343" s="31"/>
      <c r="B343" s="31"/>
      <c r="C343" s="31"/>
      <c r="D343" s="31"/>
      <c r="E343" s="31"/>
      <c r="F343" s="86"/>
      <c r="G343" s="86"/>
      <c r="H343" s="86"/>
      <c r="I343" s="86"/>
      <c r="J343" s="86"/>
      <c r="K343" s="86"/>
      <c r="L343" s="31"/>
      <c r="M343" s="31"/>
      <c r="N343" s="31"/>
      <c r="O343" s="31"/>
      <c r="P343" s="31"/>
      <c r="Q343" s="31"/>
      <c r="R343" s="31"/>
      <c r="S343" s="31"/>
      <c r="T343" s="31"/>
      <c r="U343" s="31"/>
      <c r="V343" s="31"/>
      <c r="W343" s="31"/>
      <c r="X343" s="31"/>
      <c r="Y343" s="31"/>
      <c r="Z343" s="31"/>
    </row>
    <row r="344" spans="1:26" ht="15.75" customHeight="1">
      <c r="A344" s="31"/>
      <c r="B344" s="31"/>
      <c r="C344" s="31"/>
      <c r="D344" s="31"/>
      <c r="E344" s="31"/>
      <c r="F344" s="86"/>
      <c r="G344" s="86"/>
      <c r="H344" s="86"/>
      <c r="I344" s="86"/>
      <c r="J344" s="86"/>
      <c r="K344" s="86"/>
      <c r="L344" s="31"/>
      <c r="M344" s="31"/>
      <c r="N344" s="31"/>
      <c r="O344" s="31"/>
      <c r="P344" s="31"/>
      <c r="Q344" s="31"/>
      <c r="R344" s="31"/>
      <c r="S344" s="31"/>
      <c r="T344" s="31"/>
      <c r="U344" s="31"/>
      <c r="V344" s="31"/>
      <c r="W344" s="31"/>
      <c r="X344" s="31"/>
      <c r="Y344" s="31"/>
      <c r="Z344" s="31"/>
    </row>
    <row r="345" spans="1:26" ht="15.75" customHeight="1">
      <c r="A345" s="31"/>
      <c r="B345" s="31"/>
      <c r="C345" s="31"/>
      <c r="D345" s="31"/>
      <c r="E345" s="31"/>
      <c r="F345" s="86"/>
      <c r="G345" s="86"/>
      <c r="H345" s="86"/>
      <c r="I345" s="86"/>
      <c r="J345" s="86"/>
      <c r="K345" s="86"/>
      <c r="L345" s="31"/>
      <c r="M345" s="31"/>
      <c r="N345" s="31"/>
      <c r="O345" s="31"/>
      <c r="P345" s="31"/>
      <c r="Q345" s="31"/>
      <c r="R345" s="31"/>
      <c r="S345" s="31"/>
      <c r="T345" s="31"/>
      <c r="U345" s="31"/>
      <c r="V345" s="31"/>
      <c r="W345" s="31"/>
      <c r="X345" s="31"/>
      <c r="Y345" s="31"/>
      <c r="Z345" s="31"/>
    </row>
    <row r="346" spans="1:26" ht="15.75" customHeight="1">
      <c r="A346" s="31"/>
      <c r="B346" s="31"/>
      <c r="C346" s="31"/>
      <c r="D346" s="31"/>
      <c r="E346" s="31"/>
      <c r="F346" s="86"/>
      <c r="G346" s="86"/>
      <c r="H346" s="86"/>
      <c r="I346" s="86"/>
      <c r="J346" s="86"/>
      <c r="K346" s="86"/>
      <c r="L346" s="31"/>
      <c r="M346" s="31"/>
      <c r="N346" s="31"/>
      <c r="O346" s="31"/>
      <c r="P346" s="31"/>
      <c r="Q346" s="31"/>
      <c r="R346" s="31"/>
      <c r="S346" s="31"/>
      <c r="T346" s="31"/>
      <c r="U346" s="31"/>
      <c r="V346" s="31"/>
      <c r="W346" s="31"/>
      <c r="X346" s="31"/>
      <c r="Y346" s="31"/>
      <c r="Z346" s="31"/>
    </row>
    <row r="347" spans="1:26" ht="15.75" customHeight="1">
      <c r="A347" s="31"/>
      <c r="B347" s="31"/>
      <c r="C347" s="31"/>
      <c r="D347" s="31"/>
      <c r="E347" s="31"/>
      <c r="F347" s="86"/>
      <c r="G347" s="86"/>
      <c r="H347" s="86"/>
      <c r="I347" s="86"/>
      <c r="J347" s="86"/>
      <c r="K347" s="86"/>
      <c r="L347" s="31"/>
      <c r="M347" s="31"/>
      <c r="N347" s="31"/>
      <c r="O347" s="31"/>
      <c r="P347" s="31"/>
      <c r="Q347" s="31"/>
      <c r="R347" s="31"/>
      <c r="S347" s="31"/>
      <c r="T347" s="31"/>
      <c r="U347" s="31"/>
      <c r="V347" s="31"/>
      <c r="W347" s="31"/>
      <c r="X347" s="31"/>
      <c r="Y347" s="31"/>
      <c r="Z347" s="31"/>
    </row>
    <row r="348" spans="1:26" ht="15.75" customHeight="1">
      <c r="A348" s="31"/>
      <c r="B348" s="31"/>
      <c r="C348" s="31"/>
      <c r="D348" s="31"/>
      <c r="E348" s="31"/>
      <c r="F348" s="86"/>
      <c r="G348" s="86"/>
      <c r="H348" s="86"/>
      <c r="I348" s="86"/>
      <c r="J348" s="86"/>
      <c r="K348" s="86"/>
      <c r="L348" s="31"/>
      <c r="M348" s="31"/>
      <c r="N348" s="31"/>
      <c r="O348" s="31"/>
      <c r="P348" s="31"/>
      <c r="Q348" s="31"/>
      <c r="R348" s="31"/>
      <c r="S348" s="31"/>
      <c r="T348" s="31"/>
      <c r="U348" s="31"/>
      <c r="V348" s="31"/>
      <c r="W348" s="31"/>
      <c r="X348" s="31"/>
      <c r="Y348" s="31"/>
      <c r="Z348" s="31"/>
    </row>
    <row r="349" spans="1:26" ht="15.75" customHeight="1">
      <c r="A349" s="31"/>
      <c r="B349" s="31"/>
      <c r="C349" s="31"/>
      <c r="D349" s="31"/>
      <c r="E349" s="31"/>
      <c r="F349" s="86"/>
      <c r="G349" s="86"/>
      <c r="H349" s="86"/>
      <c r="I349" s="86"/>
      <c r="J349" s="86"/>
      <c r="K349" s="86"/>
      <c r="L349" s="31"/>
      <c r="M349" s="31"/>
      <c r="N349" s="31"/>
      <c r="O349" s="31"/>
      <c r="P349" s="31"/>
      <c r="Q349" s="31"/>
      <c r="R349" s="31"/>
      <c r="S349" s="31"/>
      <c r="T349" s="31"/>
      <c r="U349" s="31"/>
      <c r="V349" s="31"/>
      <c r="W349" s="31"/>
      <c r="X349" s="31"/>
      <c r="Y349" s="31"/>
      <c r="Z349" s="31"/>
    </row>
    <row r="350" spans="1:26" ht="15.75" customHeight="1">
      <c r="A350" s="31"/>
      <c r="B350" s="31"/>
      <c r="C350" s="31"/>
      <c r="D350" s="31"/>
      <c r="E350" s="31"/>
      <c r="F350" s="86"/>
      <c r="G350" s="86"/>
      <c r="H350" s="86"/>
      <c r="I350" s="86"/>
      <c r="J350" s="86"/>
      <c r="K350" s="86"/>
      <c r="L350" s="31"/>
      <c r="M350" s="31"/>
      <c r="N350" s="31"/>
      <c r="O350" s="31"/>
      <c r="P350" s="31"/>
      <c r="Q350" s="31"/>
      <c r="R350" s="31"/>
      <c r="S350" s="31"/>
      <c r="T350" s="31"/>
      <c r="U350" s="31"/>
      <c r="V350" s="31"/>
      <c r="W350" s="31"/>
      <c r="X350" s="31"/>
      <c r="Y350" s="31"/>
      <c r="Z350" s="31"/>
    </row>
    <row r="351" spans="1:26" ht="15.75" customHeight="1">
      <c r="A351" s="31"/>
      <c r="B351" s="31"/>
      <c r="C351" s="31"/>
      <c r="D351" s="31"/>
      <c r="E351" s="31"/>
      <c r="F351" s="86"/>
      <c r="G351" s="86"/>
      <c r="H351" s="86"/>
      <c r="I351" s="86"/>
      <c r="J351" s="86"/>
      <c r="K351" s="86"/>
      <c r="L351" s="31"/>
      <c r="M351" s="31"/>
      <c r="N351" s="31"/>
      <c r="O351" s="31"/>
      <c r="P351" s="31"/>
      <c r="Q351" s="31"/>
      <c r="R351" s="31"/>
      <c r="S351" s="31"/>
      <c r="T351" s="31"/>
      <c r="U351" s="31"/>
      <c r="V351" s="31"/>
      <c r="W351" s="31"/>
      <c r="X351" s="31"/>
      <c r="Y351" s="31"/>
      <c r="Z351" s="31"/>
    </row>
    <row r="352" spans="1:26" ht="15.75" customHeight="1">
      <c r="A352" s="31"/>
      <c r="B352" s="31"/>
      <c r="C352" s="31"/>
      <c r="D352" s="31"/>
      <c r="E352" s="31"/>
      <c r="F352" s="86"/>
      <c r="G352" s="86"/>
      <c r="H352" s="86"/>
      <c r="I352" s="86"/>
      <c r="J352" s="86"/>
      <c r="K352" s="86"/>
      <c r="L352" s="31"/>
      <c r="M352" s="31"/>
      <c r="N352" s="31"/>
      <c r="O352" s="31"/>
      <c r="P352" s="31"/>
      <c r="Q352" s="31"/>
      <c r="R352" s="31"/>
      <c r="S352" s="31"/>
      <c r="T352" s="31"/>
      <c r="U352" s="31"/>
      <c r="V352" s="31"/>
      <c r="W352" s="31"/>
      <c r="X352" s="31"/>
      <c r="Y352" s="31"/>
      <c r="Z352" s="31"/>
    </row>
    <row r="353" spans="1:26" ht="15.75" customHeight="1">
      <c r="A353" s="31"/>
      <c r="B353" s="31"/>
      <c r="C353" s="31"/>
      <c r="D353" s="31"/>
      <c r="E353" s="31"/>
      <c r="F353" s="86"/>
      <c r="G353" s="86"/>
      <c r="H353" s="86"/>
      <c r="I353" s="86"/>
      <c r="J353" s="86"/>
      <c r="K353" s="86"/>
      <c r="L353" s="31"/>
      <c r="M353" s="31"/>
      <c r="N353" s="31"/>
      <c r="O353" s="31"/>
      <c r="P353" s="31"/>
      <c r="Q353" s="31"/>
      <c r="R353" s="31"/>
      <c r="S353" s="31"/>
      <c r="T353" s="31"/>
      <c r="U353" s="31"/>
      <c r="V353" s="31"/>
      <c r="W353" s="31"/>
      <c r="X353" s="31"/>
      <c r="Y353" s="31"/>
      <c r="Z353" s="31"/>
    </row>
    <row r="354" spans="1:26" ht="15.75" customHeight="1">
      <c r="A354" s="31"/>
      <c r="B354" s="31"/>
      <c r="C354" s="31"/>
      <c r="D354" s="31"/>
      <c r="E354" s="31"/>
      <c r="F354" s="86"/>
      <c r="G354" s="86"/>
      <c r="H354" s="86"/>
      <c r="I354" s="86"/>
      <c r="J354" s="86"/>
      <c r="K354" s="86"/>
      <c r="L354" s="31"/>
      <c r="M354" s="31"/>
      <c r="N354" s="31"/>
      <c r="O354" s="31"/>
      <c r="P354" s="31"/>
      <c r="Q354" s="31"/>
      <c r="R354" s="31"/>
      <c r="S354" s="31"/>
      <c r="T354" s="31"/>
      <c r="U354" s="31"/>
      <c r="V354" s="31"/>
      <c r="W354" s="31"/>
      <c r="X354" s="31"/>
      <c r="Y354" s="31"/>
      <c r="Z354" s="31"/>
    </row>
    <row r="355" spans="1:26" ht="15.75" customHeight="1">
      <c r="A355" s="31"/>
      <c r="B355" s="31"/>
      <c r="C355" s="31"/>
      <c r="D355" s="31"/>
      <c r="E355" s="31"/>
      <c r="F355" s="86"/>
      <c r="G355" s="86"/>
      <c r="H355" s="86"/>
      <c r="I355" s="86"/>
      <c r="J355" s="86"/>
      <c r="K355" s="86"/>
      <c r="L355" s="31"/>
      <c r="M355" s="31"/>
      <c r="N355" s="31"/>
      <c r="O355" s="31"/>
      <c r="P355" s="31"/>
      <c r="Q355" s="31"/>
      <c r="R355" s="31"/>
      <c r="S355" s="31"/>
      <c r="T355" s="31"/>
      <c r="U355" s="31"/>
      <c r="V355" s="31"/>
      <c r="W355" s="31"/>
      <c r="X355" s="31"/>
      <c r="Y355" s="31"/>
      <c r="Z355" s="31"/>
    </row>
    <row r="356" spans="1:26" ht="15.75" customHeight="1">
      <c r="A356" s="31"/>
      <c r="B356" s="31"/>
      <c r="C356" s="31"/>
      <c r="D356" s="31"/>
      <c r="E356" s="31"/>
      <c r="F356" s="86"/>
      <c r="G356" s="86"/>
      <c r="H356" s="86"/>
      <c r="I356" s="86"/>
      <c r="J356" s="86"/>
      <c r="K356" s="86"/>
      <c r="L356" s="31"/>
      <c r="M356" s="31"/>
      <c r="N356" s="31"/>
      <c r="O356" s="31"/>
      <c r="P356" s="31"/>
      <c r="Q356" s="31"/>
      <c r="R356" s="31"/>
      <c r="S356" s="31"/>
      <c r="T356" s="31"/>
      <c r="U356" s="31"/>
      <c r="V356" s="31"/>
      <c r="W356" s="31"/>
      <c r="X356" s="31"/>
      <c r="Y356" s="31"/>
      <c r="Z356" s="31"/>
    </row>
    <row r="357" spans="1:26" ht="15.75" customHeight="1">
      <c r="A357" s="31"/>
      <c r="B357" s="31"/>
      <c r="C357" s="31"/>
      <c r="D357" s="31"/>
      <c r="E357" s="31"/>
      <c r="F357" s="86"/>
      <c r="G357" s="86"/>
      <c r="H357" s="86"/>
      <c r="I357" s="86"/>
      <c r="J357" s="86"/>
      <c r="K357" s="86"/>
      <c r="L357" s="31"/>
      <c r="M357" s="31"/>
      <c r="N357" s="31"/>
      <c r="O357" s="31"/>
      <c r="P357" s="31"/>
      <c r="Q357" s="31"/>
      <c r="R357" s="31"/>
      <c r="S357" s="31"/>
      <c r="T357" s="31"/>
      <c r="U357" s="31"/>
      <c r="V357" s="31"/>
      <c r="W357" s="31"/>
      <c r="X357" s="31"/>
      <c r="Y357" s="31"/>
      <c r="Z357" s="31"/>
    </row>
    <row r="358" spans="1:26" ht="15.75" customHeight="1">
      <c r="A358" s="31"/>
      <c r="B358" s="31"/>
      <c r="C358" s="31"/>
      <c r="D358" s="31"/>
      <c r="E358" s="31"/>
      <c r="F358" s="86"/>
      <c r="G358" s="86"/>
      <c r="H358" s="86"/>
      <c r="I358" s="86"/>
      <c r="J358" s="86"/>
      <c r="K358" s="86"/>
      <c r="L358" s="31"/>
      <c r="M358" s="31"/>
      <c r="N358" s="31"/>
      <c r="O358" s="31"/>
      <c r="P358" s="31"/>
      <c r="Q358" s="31"/>
      <c r="R358" s="31"/>
      <c r="S358" s="31"/>
      <c r="T358" s="31"/>
      <c r="U358" s="31"/>
      <c r="V358" s="31"/>
      <c r="W358" s="31"/>
      <c r="X358" s="31"/>
      <c r="Y358" s="31"/>
      <c r="Z358" s="31"/>
    </row>
    <row r="359" spans="1:26" ht="15.75" customHeight="1">
      <c r="A359" s="31"/>
      <c r="B359" s="31"/>
      <c r="C359" s="31"/>
      <c r="D359" s="31"/>
      <c r="E359" s="31"/>
      <c r="F359" s="86"/>
      <c r="G359" s="86"/>
      <c r="H359" s="86"/>
      <c r="I359" s="86"/>
      <c r="J359" s="86"/>
      <c r="K359" s="86"/>
      <c r="L359" s="31"/>
      <c r="M359" s="31"/>
      <c r="N359" s="31"/>
      <c r="O359" s="31"/>
      <c r="P359" s="31"/>
      <c r="Q359" s="31"/>
      <c r="R359" s="31"/>
      <c r="S359" s="31"/>
      <c r="T359" s="31"/>
      <c r="U359" s="31"/>
      <c r="V359" s="31"/>
      <c r="W359" s="31"/>
      <c r="X359" s="31"/>
      <c r="Y359" s="31"/>
      <c r="Z359" s="31"/>
    </row>
    <row r="360" spans="1:26" ht="15.75" customHeight="1">
      <c r="A360" s="31"/>
      <c r="B360" s="31"/>
      <c r="C360" s="31"/>
      <c r="D360" s="31"/>
      <c r="E360" s="31"/>
      <c r="F360" s="86"/>
      <c r="G360" s="86"/>
      <c r="H360" s="86"/>
      <c r="I360" s="86"/>
      <c r="J360" s="86"/>
      <c r="K360" s="86"/>
      <c r="L360" s="31"/>
      <c r="M360" s="31"/>
      <c r="N360" s="31"/>
      <c r="O360" s="31"/>
      <c r="P360" s="31"/>
      <c r="Q360" s="31"/>
      <c r="R360" s="31"/>
      <c r="S360" s="31"/>
      <c r="T360" s="31"/>
      <c r="U360" s="31"/>
      <c r="V360" s="31"/>
      <c r="W360" s="31"/>
      <c r="X360" s="31"/>
      <c r="Y360" s="31"/>
      <c r="Z360" s="31"/>
    </row>
    <row r="361" spans="1:26" ht="15.75" customHeight="1">
      <c r="A361" s="31"/>
      <c r="B361" s="31"/>
      <c r="C361" s="31"/>
      <c r="D361" s="31"/>
      <c r="E361" s="31"/>
      <c r="F361" s="86"/>
      <c r="G361" s="86"/>
      <c r="H361" s="86"/>
      <c r="I361" s="86"/>
      <c r="J361" s="86"/>
      <c r="K361" s="86"/>
      <c r="L361" s="31"/>
      <c r="M361" s="31"/>
      <c r="N361" s="31"/>
      <c r="O361" s="31"/>
      <c r="P361" s="31"/>
      <c r="Q361" s="31"/>
      <c r="R361" s="31"/>
      <c r="S361" s="31"/>
      <c r="T361" s="31"/>
      <c r="U361" s="31"/>
      <c r="V361" s="31"/>
      <c r="W361" s="31"/>
      <c r="X361" s="31"/>
      <c r="Y361" s="31"/>
      <c r="Z361" s="31"/>
    </row>
    <row r="362" spans="1:26" ht="15.75" customHeight="1">
      <c r="A362" s="31"/>
      <c r="B362" s="31"/>
      <c r="C362" s="31"/>
      <c r="D362" s="31"/>
      <c r="E362" s="31"/>
      <c r="F362" s="86"/>
      <c r="G362" s="86"/>
      <c r="H362" s="86"/>
      <c r="I362" s="86"/>
      <c r="J362" s="86"/>
      <c r="K362" s="86"/>
      <c r="L362" s="31"/>
      <c r="M362" s="31"/>
      <c r="N362" s="31"/>
      <c r="O362" s="31"/>
      <c r="P362" s="31"/>
      <c r="Q362" s="31"/>
      <c r="R362" s="31"/>
      <c r="S362" s="31"/>
      <c r="T362" s="31"/>
      <c r="U362" s="31"/>
      <c r="V362" s="31"/>
      <c r="W362" s="31"/>
      <c r="X362" s="31"/>
      <c r="Y362" s="31"/>
      <c r="Z362" s="31"/>
    </row>
    <row r="363" spans="1:26" ht="15.75" customHeight="1">
      <c r="A363" s="31"/>
      <c r="B363" s="31"/>
      <c r="C363" s="31"/>
      <c r="D363" s="31"/>
      <c r="E363" s="31"/>
      <c r="F363" s="86"/>
      <c r="G363" s="86"/>
      <c r="H363" s="86"/>
      <c r="I363" s="86"/>
      <c r="J363" s="86"/>
      <c r="K363" s="86"/>
      <c r="L363" s="31"/>
      <c r="M363" s="31"/>
      <c r="N363" s="31"/>
      <c r="O363" s="31"/>
      <c r="P363" s="31"/>
      <c r="Q363" s="31"/>
      <c r="R363" s="31"/>
      <c r="S363" s="31"/>
      <c r="T363" s="31"/>
      <c r="U363" s="31"/>
      <c r="V363" s="31"/>
      <c r="W363" s="31"/>
      <c r="X363" s="31"/>
      <c r="Y363" s="31"/>
      <c r="Z363" s="31"/>
    </row>
    <row r="364" spans="1:26" ht="15.75" customHeight="1">
      <c r="A364" s="31"/>
      <c r="B364" s="31"/>
      <c r="C364" s="31"/>
      <c r="D364" s="31"/>
      <c r="E364" s="31"/>
      <c r="F364" s="86"/>
      <c r="G364" s="86"/>
      <c r="H364" s="86"/>
      <c r="I364" s="86"/>
      <c r="J364" s="86"/>
      <c r="K364" s="86"/>
      <c r="L364" s="31"/>
      <c r="M364" s="31"/>
      <c r="N364" s="31"/>
      <c r="O364" s="31"/>
      <c r="P364" s="31"/>
      <c r="Q364" s="31"/>
      <c r="R364" s="31"/>
      <c r="S364" s="31"/>
      <c r="T364" s="31"/>
      <c r="U364" s="31"/>
      <c r="V364" s="31"/>
      <c r="W364" s="31"/>
      <c r="X364" s="31"/>
      <c r="Y364" s="31"/>
      <c r="Z364" s="31"/>
    </row>
    <row r="365" spans="1:26" ht="15.75" customHeight="1">
      <c r="A365" s="31"/>
      <c r="B365" s="31"/>
      <c r="C365" s="31"/>
      <c r="D365" s="31"/>
      <c r="E365" s="31"/>
      <c r="F365" s="86"/>
      <c r="G365" s="86"/>
      <c r="H365" s="86"/>
      <c r="I365" s="86"/>
      <c r="J365" s="86"/>
      <c r="K365" s="86"/>
      <c r="L365" s="31"/>
      <c r="M365" s="31"/>
      <c r="N365" s="31"/>
      <c r="O365" s="31"/>
      <c r="P365" s="31"/>
      <c r="Q365" s="31"/>
      <c r="R365" s="31"/>
      <c r="S365" s="31"/>
      <c r="T365" s="31"/>
      <c r="U365" s="31"/>
      <c r="V365" s="31"/>
      <c r="W365" s="31"/>
      <c r="X365" s="31"/>
      <c r="Y365" s="31"/>
      <c r="Z365" s="31"/>
    </row>
    <row r="366" spans="1:26" ht="15.75" customHeight="1">
      <c r="A366" s="31"/>
      <c r="B366" s="31"/>
      <c r="C366" s="31"/>
      <c r="D366" s="31"/>
      <c r="E366" s="31"/>
      <c r="F366" s="86"/>
      <c r="G366" s="86"/>
      <c r="H366" s="86"/>
      <c r="I366" s="86"/>
      <c r="J366" s="86"/>
      <c r="K366" s="86"/>
      <c r="L366" s="31"/>
      <c r="M366" s="31"/>
      <c r="N366" s="31"/>
      <c r="O366" s="31"/>
      <c r="P366" s="31"/>
      <c r="Q366" s="31"/>
      <c r="R366" s="31"/>
      <c r="S366" s="31"/>
      <c r="T366" s="31"/>
      <c r="U366" s="31"/>
      <c r="V366" s="31"/>
      <c r="W366" s="31"/>
      <c r="X366" s="31"/>
      <c r="Y366" s="31"/>
      <c r="Z366" s="31"/>
    </row>
    <row r="367" spans="1:26" ht="15.75" customHeight="1">
      <c r="A367" s="31"/>
      <c r="B367" s="31"/>
      <c r="C367" s="31"/>
      <c r="D367" s="31"/>
      <c r="E367" s="31"/>
      <c r="F367" s="86"/>
      <c r="G367" s="86"/>
      <c r="H367" s="86"/>
      <c r="I367" s="86"/>
      <c r="J367" s="86"/>
      <c r="K367" s="86"/>
      <c r="L367" s="31"/>
      <c r="M367" s="31"/>
      <c r="N367" s="31"/>
      <c r="O367" s="31"/>
      <c r="P367" s="31"/>
      <c r="Q367" s="31"/>
      <c r="R367" s="31"/>
      <c r="S367" s="31"/>
      <c r="T367" s="31"/>
      <c r="U367" s="31"/>
      <c r="V367" s="31"/>
      <c r="W367" s="31"/>
      <c r="X367" s="31"/>
      <c r="Y367" s="31"/>
      <c r="Z367" s="31"/>
    </row>
    <row r="368" spans="1:26" ht="15.75" customHeight="1">
      <c r="A368" s="31"/>
      <c r="B368" s="31"/>
      <c r="C368" s="31"/>
      <c r="D368" s="31"/>
      <c r="E368" s="31"/>
      <c r="F368" s="86"/>
      <c r="G368" s="86"/>
      <c r="H368" s="86"/>
      <c r="I368" s="86"/>
      <c r="J368" s="86"/>
      <c r="K368" s="86"/>
      <c r="L368" s="31"/>
      <c r="M368" s="31"/>
      <c r="N368" s="31"/>
      <c r="O368" s="31"/>
      <c r="P368" s="31"/>
      <c r="Q368" s="31"/>
      <c r="R368" s="31"/>
      <c r="S368" s="31"/>
      <c r="T368" s="31"/>
      <c r="U368" s="31"/>
      <c r="V368" s="31"/>
      <c r="W368" s="31"/>
      <c r="X368" s="31"/>
      <c r="Y368" s="31"/>
      <c r="Z368" s="31"/>
    </row>
    <row r="369" spans="1:26" ht="15.75" customHeight="1">
      <c r="A369" s="31"/>
      <c r="B369" s="31"/>
      <c r="C369" s="31"/>
      <c r="D369" s="31"/>
      <c r="E369" s="31"/>
      <c r="F369" s="86"/>
      <c r="G369" s="86"/>
      <c r="H369" s="86"/>
      <c r="I369" s="86"/>
      <c r="J369" s="86"/>
      <c r="K369" s="86"/>
      <c r="L369" s="31"/>
      <c r="M369" s="31"/>
      <c r="N369" s="31"/>
      <c r="O369" s="31"/>
      <c r="P369" s="31"/>
      <c r="Q369" s="31"/>
      <c r="R369" s="31"/>
      <c r="S369" s="31"/>
      <c r="T369" s="31"/>
      <c r="U369" s="31"/>
      <c r="V369" s="31"/>
      <c r="W369" s="31"/>
      <c r="X369" s="31"/>
      <c r="Y369" s="31"/>
      <c r="Z369" s="31"/>
    </row>
    <row r="370" spans="1:26" ht="15.75" customHeight="1">
      <c r="A370" s="31"/>
      <c r="B370" s="31"/>
      <c r="C370" s="31"/>
      <c r="D370" s="31"/>
      <c r="E370" s="31"/>
      <c r="F370" s="86"/>
      <c r="G370" s="86"/>
      <c r="H370" s="86"/>
      <c r="I370" s="86"/>
      <c r="J370" s="86"/>
      <c r="K370" s="86"/>
      <c r="L370" s="31"/>
      <c r="M370" s="31"/>
      <c r="N370" s="31"/>
      <c r="O370" s="31"/>
      <c r="P370" s="31"/>
      <c r="Q370" s="31"/>
      <c r="R370" s="31"/>
      <c r="S370" s="31"/>
      <c r="T370" s="31"/>
      <c r="U370" s="31"/>
      <c r="V370" s="31"/>
      <c r="W370" s="31"/>
      <c r="X370" s="31"/>
      <c r="Y370" s="31"/>
      <c r="Z370" s="31"/>
    </row>
    <row r="371" spans="1:26" ht="15.75" customHeight="1">
      <c r="A371" s="31"/>
      <c r="B371" s="31"/>
      <c r="C371" s="31"/>
      <c r="D371" s="31"/>
      <c r="E371" s="31"/>
      <c r="F371" s="86"/>
      <c r="G371" s="86"/>
      <c r="H371" s="86"/>
      <c r="I371" s="86"/>
      <c r="J371" s="86"/>
      <c r="K371" s="86"/>
      <c r="L371" s="31"/>
      <c r="M371" s="31"/>
      <c r="N371" s="31"/>
      <c r="O371" s="31"/>
      <c r="P371" s="31"/>
      <c r="Q371" s="31"/>
      <c r="R371" s="31"/>
      <c r="S371" s="31"/>
      <c r="T371" s="31"/>
      <c r="U371" s="31"/>
      <c r="V371" s="31"/>
      <c r="W371" s="31"/>
      <c r="X371" s="31"/>
      <c r="Y371" s="31"/>
      <c r="Z371" s="31"/>
    </row>
    <row r="372" spans="1:26" ht="15.75" customHeight="1">
      <c r="A372" s="31"/>
      <c r="B372" s="31"/>
      <c r="C372" s="31"/>
      <c r="D372" s="31"/>
      <c r="E372" s="31"/>
      <c r="F372" s="86"/>
      <c r="G372" s="86"/>
      <c r="H372" s="86"/>
      <c r="I372" s="86"/>
      <c r="J372" s="86"/>
      <c r="K372" s="86"/>
      <c r="L372" s="31"/>
      <c r="M372" s="31"/>
      <c r="N372" s="31"/>
      <c r="O372" s="31"/>
      <c r="P372" s="31"/>
      <c r="Q372" s="31"/>
      <c r="R372" s="31"/>
      <c r="S372" s="31"/>
      <c r="T372" s="31"/>
      <c r="U372" s="31"/>
      <c r="V372" s="31"/>
      <c r="W372" s="31"/>
      <c r="X372" s="31"/>
      <c r="Y372" s="31"/>
      <c r="Z372" s="31"/>
    </row>
    <row r="373" spans="1:26" ht="15.75" customHeight="1">
      <c r="A373" s="31"/>
      <c r="B373" s="31"/>
      <c r="C373" s="31"/>
      <c r="D373" s="31"/>
      <c r="E373" s="31"/>
      <c r="F373" s="86"/>
      <c r="G373" s="86"/>
      <c r="H373" s="86"/>
      <c r="I373" s="86"/>
      <c r="J373" s="86"/>
      <c r="K373" s="86"/>
      <c r="L373" s="31"/>
      <c r="M373" s="31"/>
      <c r="N373" s="31"/>
      <c r="O373" s="31"/>
      <c r="P373" s="31"/>
      <c r="Q373" s="31"/>
      <c r="R373" s="31"/>
      <c r="S373" s="31"/>
      <c r="T373" s="31"/>
      <c r="U373" s="31"/>
      <c r="V373" s="31"/>
      <c r="W373" s="31"/>
      <c r="X373" s="31"/>
      <c r="Y373" s="31"/>
      <c r="Z373" s="31"/>
    </row>
    <row r="374" spans="1:26" ht="15.75" customHeight="1">
      <c r="A374" s="31"/>
      <c r="B374" s="31"/>
      <c r="C374" s="31"/>
      <c r="D374" s="31"/>
      <c r="E374" s="31"/>
      <c r="F374" s="86"/>
      <c r="G374" s="86"/>
      <c r="H374" s="86"/>
      <c r="I374" s="86"/>
      <c r="J374" s="86"/>
      <c r="K374" s="86"/>
      <c r="L374" s="31"/>
      <c r="M374" s="31"/>
      <c r="N374" s="31"/>
      <c r="O374" s="31"/>
      <c r="P374" s="31"/>
      <c r="Q374" s="31"/>
      <c r="R374" s="31"/>
      <c r="S374" s="31"/>
      <c r="T374" s="31"/>
      <c r="U374" s="31"/>
      <c r="V374" s="31"/>
      <c r="W374" s="31"/>
      <c r="X374" s="31"/>
      <c r="Y374" s="31"/>
      <c r="Z374" s="31"/>
    </row>
    <row r="375" spans="1:26" ht="15.75" customHeight="1">
      <c r="A375" s="31"/>
      <c r="B375" s="31"/>
      <c r="C375" s="31"/>
      <c r="D375" s="31"/>
      <c r="E375" s="31"/>
      <c r="F375" s="86"/>
      <c r="G375" s="86"/>
      <c r="H375" s="86"/>
      <c r="I375" s="86"/>
      <c r="J375" s="86"/>
      <c r="K375" s="86"/>
      <c r="L375" s="31"/>
      <c r="M375" s="31"/>
      <c r="N375" s="31"/>
      <c r="O375" s="31"/>
      <c r="P375" s="31"/>
      <c r="Q375" s="31"/>
      <c r="R375" s="31"/>
      <c r="S375" s="31"/>
      <c r="T375" s="31"/>
      <c r="U375" s="31"/>
      <c r="V375" s="31"/>
      <c r="W375" s="31"/>
      <c r="X375" s="31"/>
      <c r="Y375" s="31"/>
      <c r="Z375" s="31"/>
    </row>
    <row r="376" spans="1:26" ht="15.75" customHeight="1">
      <c r="A376" s="31"/>
      <c r="B376" s="31"/>
      <c r="C376" s="31"/>
      <c r="D376" s="31"/>
      <c r="E376" s="31"/>
      <c r="F376" s="86"/>
      <c r="G376" s="86"/>
      <c r="H376" s="86"/>
      <c r="I376" s="86"/>
      <c r="J376" s="86"/>
      <c r="K376" s="86"/>
      <c r="L376" s="31"/>
      <c r="M376" s="31"/>
      <c r="N376" s="31"/>
      <c r="O376" s="31"/>
      <c r="P376" s="31"/>
      <c r="Q376" s="31"/>
      <c r="R376" s="31"/>
      <c r="S376" s="31"/>
      <c r="T376" s="31"/>
      <c r="U376" s="31"/>
      <c r="V376" s="31"/>
      <c r="W376" s="31"/>
      <c r="X376" s="31"/>
      <c r="Y376" s="31"/>
      <c r="Z376" s="31"/>
    </row>
    <row r="377" spans="1:26" ht="15.75" customHeight="1">
      <c r="A377" s="31"/>
      <c r="B377" s="31"/>
      <c r="C377" s="31"/>
      <c r="D377" s="31"/>
      <c r="E377" s="31"/>
      <c r="F377" s="86"/>
      <c r="G377" s="86"/>
      <c r="H377" s="86"/>
      <c r="I377" s="86"/>
      <c r="J377" s="86"/>
      <c r="K377" s="86"/>
      <c r="L377" s="31"/>
      <c r="M377" s="31"/>
      <c r="N377" s="31"/>
      <c r="O377" s="31"/>
      <c r="P377" s="31"/>
      <c r="Q377" s="31"/>
      <c r="R377" s="31"/>
      <c r="S377" s="31"/>
      <c r="T377" s="31"/>
      <c r="U377" s="31"/>
      <c r="V377" s="31"/>
      <c r="W377" s="31"/>
      <c r="X377" s="31"/>
      <c r="Y377" s="31"/>
      <c r="Z377" s="31"/>
    </row>
    <row r="378" spans="1:26" ht="15.75" customHeight="1">
      <c r="A378" s="31"/>
      <c r="B378" s="31"/>
      <c r="C378" s="31"/>
      <c r="D378" s="31"/>
      <c r="E378" s="31"/>
      <c r="F378" s="86"/>
      <c r="G378" s="86"/>
      <c r="H378" s="86"/>
      <c r="I378" s="86"/>
      <c r="J378" s="86"/>
      <c r="K378" s="86"/>
      <c r="L378" s="31"/>
      <c r="M378" s="31"/>
      <c r="N378" s="31"/>
      <c r="O378" s="31"/>
      <c r="P378" s="31"/>
      <c r="Q378" s="31"/>
      <c r="R378" s="31"/>
      <c r="S378" s="31"/>
      <c r="T378" s="31"/>
      <c r="U378" s="31"/>
      <c r="V378" s="31"/>
      <c r="W378" s="31"/>
      <c r="X378" s="31"/>
      <c r="Y378" s="31"/>
      <c r="Z378" s="31"/>
    </row>
    <row r="379" spans="1:26" ht="15.75" customHeight="1">
      <c r="A379" s="31"/>
      <c r="B379" s="31"/>
      <c r="C379" s="31"/>
      <c r="D379" s="31"/>
      <c r="E379" s="31"/>
      <c r="F379" s="86"/>
      <c r="G379" s="86"/>
      <c r="H379" s="86"/>
      <c r="I379" s="86"/>
      <c r="J379" s="86"/>
      <c r="K379" s="86"/>
      <c r="L379" s="31"/>
      <c r="M379" s="31"/>
      <c r="N379" s="31"/>
      <c r="O379" s="31"/>
      <c r="P379" s="31"/>
      <c r="Q379" s="31"/>
      <c r="R379" s="31"/>
      <c r="S379" s="31"/>
      <c r="T379" s="31"/>
      <c r="U379" s="31"/>
      <c r="V379" s="31"/>
      <c r="W379" s="31"/>
      <c r="X379" s="31"/>
      <c r="Y379" s="31"/>
      <c r="Z379" s="31"/>
    </row>
    <row r="380" spans="1:26" ht="15.75" customHeight="1">
      <c r="A380" s="31"/>
      <c r="B380" s="31"/>
      <c r="C380" s="31"/>
      <c r="D380" s="31"/>
      <c r="E380" s="31"/>
      <c r="F380" s="86"/>
      <c r="G380" s="86"/>
      <c r="H380" s="86"/>
      <c r="I380" s="86"/>
      <c r="J380" s="86"/>
      <c r="K380" s="86"/>
      <c r="L380" s="31"/>
      <c r="M380" s="31"/>
      <c r="N380" s="31"/>
      <c r="O380" s="31"/>
      <c r="P380" s="31"/>
      <c r="Q380" s="31"/>
      <c r="R380" s="31"/>
      <c r="S380" s="31"/>
      <c r="T380" s="31"/>
      <c r="U380" s="31"/>
      <c r="V380" s="31"/>
      <c r="W380" s="31"/>
      <c r="X380" s="31"/>
      <c r="Y380" s="31"/>
      <c r="Z380" s="31"/>
    </row>
    <row r="381" spans="1:26" ht="15.75" customHeight="1">
      <c r="A381" s="31"/>
      <c r="B381" s="31"/>
      <c r="C381" s="31"/>
      <c r="D381" s="31"/>
      <c r="E381" s="31"/>
      <c r="F381" s="86"/>
      <c r="G381" s="86"/>
      <c r="H381" s="86"/>
      <c r="I381" s="86"/>
      <c r="J381" s="86"/>
      <c r="K381" s="86"/>
      <c r="L381" s="31"/>
      <c r="M381" s="31"/>
      <c r="N381" s="31"/>
      <c r="O381" s="31"/>
      <c r="P381" s="31"/>
      <c r="Q381" s="31"/>
      <c r="R381" s="31"/>
      <c r="S381" s="31"/>
      <c r="T381" s="31"/>
      <c r="U381" s="31"/>
      <c r="V381" s="31"/>
      <c r="W381" s="31"/>
      <c r="X381" s="31"/>
      <c r="Y381" s="31"/>
      <c r="Z381" s="31"/>
    </row>
    <row r="382" spans="1:26" ht="15.75" customHeight="1">
      <c r="A382" s="31"/>
      <c r="B382" s="31"/>
      <c r="C382" s="31"/>
      <c r="D382" s="31"/>
      <c r="E382" s="31"/>
      <c r="F382" s="86"/>
      <c r="G382" s="86"/>
      <c r="H382" s="86"/>
      <c r="I382" s="86"/>
      <c r="J382" s="86"/>
      <c r="K382" s="86"/>
      <c r="L382" s="31"/>
      <c r="M382" s="31"/>
      <c r="N382" s="31"/>
      <c r="O382" s="31"/>
      <c r="P382" s="31"/>
      <c r="Q382" s="31"/>
      <c r="R382" s="31"/>
      <c r="S382" s="31"/>
      <c r="T382" s="31"/>
      <c r="U382" s="31"/>
      <c r="V382" s="31"/>
      <c r="W382" s="31"/>
      <c r="X382" s="31"/>
      <c r="Y382" s="31"/>
      <c r="Z382" s="31"/>
    </row>
    <row r="383" spans="1:26" ht="15.75" customHeight="1">
      <c r="A383" s="31"/>
      <c r="B383" s="31"/>
      <c r="C383" s="31"/>
      <c r="D383" s="31"/>
      <c r="E383" s="31"/>
      <c r="F383" s="86"/>
      <c r="G383" s="86"/>
      <c r="H383" s="86"/>
      <c r="I383" s="86"/>
      <c r="J383" s="86"/>
      <c r="K383" s="86"/>
      <c r="L383" s="31"/>
      <c r="M383" s="31"/>
      <c r="N383" s="31"/>
      <c r="O383" s="31"/>
      <c r="P383" s="31"/>
      <c r="Q383" s="31"/>
      <c r="R383" s="31"/>
      <c r="S383" s="31"/>
      <c r="T383" s="31"/>
      <c r="U383" s="31"/>
      <c r="V383" s="31"/>
      <c r="W383" s="31"/>
      <c r="X383" s="31"/>
      <c r="Y383" s="31"/>
      <c r="Z383" s="31"/>
    </row>
    <row r="384" spans="1:26" ht="15.75" customHeight="1">
      <c r="A384" s="31"/>
      <c r="B384" s="31"/>
      <c r="C384" s="31"/>
      <c r="D384" s="31"/>
      <c r="E384" s="31"/>
      <c r="F384" s="86"/>
      <c r="G384" s="86"/>
      <c r="H384" s="86"/>
      <c r="I384" s="86"/>
      <c r="J384" s="86"/>
      <c r="K384" s="86"/>
      <c r="L384" s="31"/>
      <c r="M384" s="31"/>
      <c r="N384" s="31"/>
      <c r="O384" s="31"/>
      <c r="P384" s="31"/>
      <c r="Q384" s="31"/>
      <c r="R384" s="31"/>
      <c r="S384" s="31"/>
      <c r="T384" s="31"/>
      <c r="U384" s="31"/>
      <c r="V384" s="31"/>
      <c r="W384" s="31"/>
      <c r="X384" s="31"/>
      <c r="Y384" s="31"/>
      <c r="Z384" s="31"/>
    </row>
    <row r="385" spans="1:26" ht="15.75" customHeight="1">
      <c r="A385" s="31"/>
      <c r="B385" s="31"/>
      <c r="C385" s="31"/>
      <c r="D385" s="31"/>
      <c r="E385" s="31"/>
      <c r="F385" s="86"/>
      <c r="G385" s="86"/>
      <c r="H385" s="86"/>
      <c r="I385" s="86"/>
      <c r="J385" s="86"/>
      <c r="K385" s="86"/>
      <c r="L385" s="31"/>
      <c r="M385" s="31"/>
      <c r="N385" s="31"/>
      <c r="O385" s="31"/>
      <c r="P385" s="31"/>
      <c r="Q385" s="31"/>
      <c r="R385" s="31"/>
      <c r="S385" s="31"/>
      <c r="T385" s="31"/>
      <c r="U385" s="31"/>
      <c r="V385" s="31"/>
      <c r="W385" s="31"/>
      <c r="X385" s="31"/>
      <c r="Y385" s="31"/>
      <c r="Z385" s="31"/>
    </row>
    <row r="386" spans="1:26" ht="15.75" customHeight="1">
      <c r="A386" s="31"/>
      <c r="B386" s="31"/>
      <c r="C386" s="31"/>
      <c r="D386" s="31"/>
      <c r="E386" s="31"/>
      <c r="F386" s="86"/>
      <c r="G386" s="86"/>
      <c r="H386" s="86"/>
      <c r="I386" s="86"/>
      <c r="J386" s="86"/>
      <c r="K386" s="86"/>
      <c r="L386" s="31"/>
      <c r="M386" s="31"/>
      <c r="N386" s="31"/>
      <c r="O386" s="31"/>
      <c r="P386" s="31"/>
      <c r="Q386" s="31"/>
      <c r="R386" s="31"/>
      <c r="S386" s="31"/>
      <c r="T386" s="31"/>
      <c r="U386" s="31"/>
      <c r="V386" s="31"/>
      <c r="W386" s="31"/>
      <c r="X386" s="31"/>
      <c r="Y386" s="31"/>
      <c r="Z386" s="31"/>
    </row>
    <row r="387" spans="1:26" ht="15.75" customHeight="1">
      <c r="A387" s="31"/>
      <c r="B387" s="31"/>
      <c r="C387" s="31"/>
      <c r="D387" s="31"/>
      <c r="E387" s="31"/>
      <c r="F387" s="86"/>
      <c r="G387" s="86"/>
      <c r="H387" s="86"/>
      <c r="I387" s="86"/>
      <c r="J387" s="86"/>
      <c r="K387" s="86"/>
      <c r="L387" s="31"/>
      <c r="M387" s="31"/>
      <c r="N387" s="31"/>
      <c r="O387" s="31"/>
      <c r="P387" s="31"/>
      <c r="Q387" s="31"/>
      <c r="R387" s="31"/>
      <c r="S387" s="31"/>
      <c r="T387" s="31"/>
      <c r="U387" s="31"/>
      <c r="V387" s="31"/>
      <c r="W387" s="31"/>
      <c r="X387" s="31"/>
      <c r="Y387" s="31"/>
      <c r="Z387" s="31"/>
    </row>
    <row r="388" spans="1:26" ht="15.75" customHeight="1">
      <c r="A388" s="31"/>
      <c r="B388" s="31"/>
      <c r="C388" s="31"/>
      <c r="D388" s="31"/>
      <c r="E388" s="31"/>
      <c r="F388" s="86"/>
      <c r="G388" s="86"/>
      <c r="H388" s="86"/>
      <c r="I388" s="86"/>
      <c r="J388" s="86"/>
      <c r="K388" s="86"/>
      <c r="L388" s="31"/>
      <c r="M388" s="31"/>
      <c r="N388" s="31"/>
      <c r="O388" s="31"/>
      <c r="P388" s="31"/>
      <c r="Q388" s="31"/>
      <c r="R388" s="31"/>
      <c r="S388" s="31"/>
      <c r="T388" s="31"/>
      <c r="U388" s="31"/>
      <c r="V388" s="31"/>
      <c r="W388" s="31"/>
      <c r="X388" s="31"/>
      <c r="Y388" s="31"/>
      <c r="Z388" s="31"/>
    </row>
    <row r="389" spans="1:26" ht="15.75" customHeight="1">
      <c r="A389" s="31"/>
      <c r="B389" s="31"/>
      <c r="C389" s="31"/>
      <c r="D389" s="31"/>
      <c r="E389" s="31"/>
      <c r="F389" s="86"/>
      <c r="G389" s="86"/>
      <c r="H389" s="86"/>
      <c r="I389" s="86"/>
      <c r="J389" s="86"/>
      <c r="K389" s="86"/>
      <c r="L389" s="31"/>
      <c r="M389" s="31"/>
      <c r="N389" s="31"/>
      <c r="O389" s="31"/>
      <c r="P389" s="31"/>
      <c r="Q389" s="31"/>
      <c r="R389" s="31"/>
      <c r="S389" s="31"/>
      <c r="T389" s="31"/>
      <c r="U389" s="31"/>
      <c r="V389" s="31"/>
      <c r="W389" s="31"/>
      <c r="X389" s="31"/>
      <c r="Y389" s="31"/>
      <c r="Z389" s="31"/>
    </row>
    <row r="390" spans="1:26" ht="15.75" customHeight="1">
      <c r="A390" s="31"/>
      <c r="B390" s="31"/>
      <c r="C390" s="31"/>
      <c r="D390" s="31"/>
      <c r="E390" s="31"/>
      <c r="F390" s="86"/>
      <c r="G390" s="86"/>
      <c r="H390" s="86"/>
      <c r="I390" s="86"/>
      <c r="J390" s="86"/>
      <c r="K390" s="86"/>
      <c r="L390" s="31"/>
      <c r="M390" s="31"/>
      <c r="N390" s="31"/>
      <c r="O390" s="31"/>
      <c r="P390" s="31"/>
      <c r="Q390" s="31"/>
      <c r="R390" s="31"/>
      <c r="S390" s="31"/>
      <c r="T390" s="31"/>
      <c r="U390" s="31"/>
      <c r="V390" s="31"/>
      <c r="W390" s="31"/>
      <c r="X390" s="31"/>
      <c r="Y390" s="31"/>
      <c r="Z390" s="31"/>
    </row>
    <row r="391" spans="1:26" ht="15.75" customHeight="1">
      <c r="A391" s="31"/>
      <c r="B391" s="31"/>
      <c r="C391" s="31"/>
      <c r="D391" s="31"/>
      <c r="E391" s="31"/>
      <c r="F391" s="86"/>
      <c r="G391" s="86"/>
      <c r="H391" s="86"/>
      <c r="I391" s="86"/>
      <c r="J391" s="86"/>
      <c r="K391" s="86"/>
      <c r="L391" s="31"/>
      <c r="M391" s="31"/>
      <c r="N391" s="31"/>
      <c r="O391" s="31"/>
      <c r="P391" s="31"/>
      <c r="Q391" s="31"/>
      <c r="R391" s="31"/>
      <c r="S391" s="31"/>
      <c r="T391" s="31"/>
      <c r="U391" s="31"/>
      <c r="V391" s="31"/>
      <c r="W391" s="31"/>
      <c r="X391" s="31"/>
      <c r="Y391" s="31"/>
      <c r="Z391" s="31"/>
    </row>
    <row r="392" spans="1:26" ht="15.75" customHeight="1">
      <c r="A392" s="31"/>
      <c r="B392" s="31"/>
      <c r="C392" s="31"/>
      <c r="D392" s="31"/>
      <c r="E392" s="31"/>
      <c r="F392" s="86"/>
      <c r="G392" s="86"/>
      <c r="H392" s="86"/>
      <c r="I392" s="86"/>
      <c r="J392" s="86"/>
      <c r="K392" s="86"/>
      <c r="L392" s="31"/>
      <c r="M392" s="31"/>
      <c r="N392" s="31"/>
      <c r="O392" s="31"/>
      <c r="P392" s="31"/>
      <c r="Q392" s="31"/>
      <c r="R392" s="31"/>
      <c r="S392" s="31"/>
      <c r="T392" s="31"/>
      <c r="U392" s="31"/>
      <c r="V392" s="31"/>
      <c r="W392" s="31"/>
      <c r="X392" s="31"/>
      <c r="Y392" s="31"/>
      <c r="Z392" s="31"/>
    </row>
    <row r="393" spans="1:26" ht="15.75" customHeight="1">
      <c r="A393" s="31"/>
      <c r="B393" s="31"/>
      <c r="C393" s="31"/>
      <c r="D393" s="31"/>
      <c r="E393" s="31"/>
      <c r="F393" s="86"/>
      <c r="G393" s="86"/>
      <c r="H393" s="86"/>
      <c r="I393" s="86"/>
      <c r="J393" s="86"/>
      <c r="K393" s="86"/>
      <c r="L393" s="31"/>
      <c r="M393" s="31"/>
      <c r="N393" s="31"/>
      <c r="O393" s="31"/>
      <c r="P393" s="31"/>
      <c r="Q393" s="31"/>
      <c r="R393" s="31"/>
      <c r="S393" s="31"/>
      <c r="T393" s="31"/>
      <c r="U393" s="31"/>
      <c r="V393" s="31"/>
      <c r="W393" s="31"/>
      <c r="X393" s="31"/>
      <c r="Y393" s="31"/>
      <c r="Z393" s="31"/>
    </row>
    <row r="394" spans="1:26" ht="15.75" customHeight="1">
      <c r="A394" s="31"/>
      <c r="B394" s="31"/>
      <c r="C394" s="31"/>
      <c r="D394" s="31"/>
      <c r="E394" s="31"/>
      <c r="F394" s="86"/>
      <c r="G394" s="86"/>
      <c r="H394" s="86"/>
      <c r="I394" s="86"/>
      <c r="J394" s="86"/>
      <c r="K394" s="86"/>
      <c r="L394" s="31"/>
      <c r="M394" s="31"/>
      <c r="N394" s="31"/>
      <c r="O394" s="31"/>
      <c r="P394" s="31"/>
      <c r="Q394" s="31"/>
      <c r="R394" s="31"/>
      <c r="S394" s="31"/>
      <c r="T394" s="31"/>
      <c r="U394" s="31"/>
      <c r="V394" s="31"/>
      <c r="W394" s="31"/>
      <c r="X394" s="31"/>
      <c r="Y394" s="31"/>
      <c r="Z394" s="31"/>
    </row>
    <row r="395" spans="1:26" ht="15.75" customHeight="1">
      <c r="A395" s="31"/>
      <c r="B395" s="31"/>
      <c r="C395" s="31"/>
      <c r="D395" s="31"/>
      <c r="E395" s="31"/>
      <c r="F395" s="86"/>
      <c r="G395" s="86"/>
      <c r="H395" s="86"/>
      <c r="I395" s="86"/>
      <c r="J395" s="86"/>
      <c r="K395" s="86"/>
      <c r="L395" s="31"/>
      <c r="M395" s="31"/>
      <c r="N395" s="31"/>
      <c r="O395" s="31"/>
      <c r="P395" s="31"/>
      <c r="Q395" s="31"/>
      <c r="R395" s="31"/>
      <c r="S395" s="31"/>
      <c r="T395" s="31"/>
      <c r="U395" s="31"/>
      <c r="V395" s="31"/>
      <c r="W395" s="31"/>
      <c r="X395" s="31"/>
      <c r="Y395" s="31"/>
      <c r="Z395" s="31"/>
    </row>
    <row r="396" spans="1:26" ht="15.75" customHeight="1">
      <c r="A396" s="31"/>
      <c r="B396" s="31"/>
      <c r="C396" s="31"/>
      <c r="D396" s="31"/>
      <c r="E396" s="31"/>
      <c r="F396" s="86"/>
      <c r="G396" s="86"/>
      <c r="H396" s="86"/>
      <c r="I396" s="86"/>
      <c r="J396" s="86"/>
      <c r="K396" s="86"/>
      <c r="L396" s="31"/>
      <c r="M396" s="31"/>
      <c r="N396" s="31"/>
      <c r="O396" s="31"/>
      <c r="P396" s="31"/>
      <c r="Q396" s="31"/>
      <c r="R396" s="31"/>
      <c r="S396" s="31"/>
      <c r="T396" s="31"/>
      <c r="U396" s="31"/>
      <c r="V396" s="31"/>
      <c r="W396" s="31"/>
      <c r="X396" s="31"/>
      <c r="Y396" s="31"/>
      <c r="Z396" s="31"/>
    </row>
    <row r="397" spans="1:26" ht="15.75" customHeight="1">
      <c r="A397" s="31"/>
      <c r="B397" s="31"/>
      <c r="C397" s="31"/>
      <c r="D397" s="31"/>
      <c r="E397" s="31"/>
      <c r="F397" s="86"/>
      <c r="G397" s="86"/>
      <c r="H397" s="86"/>
      <c r="I397" s="86"/>
      <c r="J397" s="86"/>
      <c r="K397" s="86"/>
      <c r="L397" s="31"/>
      <c r="M397" s="31"/>
      <c r="N397" s="31"/>
      <c r="O397" s="31"/>
      <c r="P397" s="31"/>
      <c r="Q397" s="31"/>
      <c r="R397" s="31"/>
      <c r="S397" s="31"/>
      <c r="T397" s="31"/>
      <c r="U397" s="31"/>
      <c r="V397" s="31"/>
      <c r="W397" s="31"/>
      <c r="X397" s="31"/>
      <c r="Y397" s="31"/>
      <c r="Z397" s="31"/>
    </row>
    <row r="398" spans="1:26" ht="15.75" customHeight="1">
      <c r="A398" s="31"/>
      <c r="B398" s="31"/>
      <c r="C398" s="31"/>
      <c r="D398" s="31"/>
      <c r="E398" s="31"/>
      <c r="F398" s="86"/>
      <c r="G398" s="86"/>
      <c r="H398" s="86"/>
      <c r="I398" s="86"/>
      <c r="J398" s="86"/>
      <c r="K398" s="86"/>
      <c r="L398" s="31"/>
      <c r="M398" s="31"/>
      <c r="N398" s="31"/>
      <c r="O398" s="31"/>
      <c r="P398" s="31"/>
      <c r="Q398" s="31"/>
      <c r="R398" s="31"/>
      <c r="S398" s="31"/>
      <c r="T398" s="31"/>
      <c r="U398" s="31"/>
      <c r="V398" s="31"/>
      <c r="W398" s="31"/>
      <c r="X398" s="31"/>
      <c r="Y398" s="31"/>
      <c r="Z398" s="31"/>
    </row>
    <row r="399" spans="1:26" ht="15.75" customHeight="1">
      <c r="A399" s="31"/>
      <c r="B399" s="31"/>
      <c r="C399" s="31"/>
      <c r="D399" s="31"/>
      <c r="E399" s="31"/>
      <c r="F399" s="86"/>
      <c r="G399" s="86"/>
      <c r="H399" s="86"/>
      <c r="I399" s="86"/>
      <c r="J399" s="86"/>
      <c r="K399" s="86"/>
      <c r="L399" s="31"/>
      <c r="M399" s="31"/>
      <c r="N399" s="31"/>
      <c r="O399" s="31"/>
      <c r="P399" s="31"/>
      <c r="Q399" s="31"/>
      <c r="R399" s="31"/>
      <c r="S399" s="31"/>
      <c r="T399" s="31"/>
      <c r="U399" s="31"/>
      <c r="V399" s="31"/>
      <c r="W399" s="31"/>
      <c r="X399" s="31"/>
      <c r="Y399" s="31"/>
      <c r="Z399" s="31"/>
    </row>
    <row r="400" spans="1:26" ht="15.75" customHeight="1">
      <c r="A400" s="31"/>
      <c r="B400" s="31"/>
      <c r="C400" s="31"/>
      <c r="D400" s="31"/>
      <c r="E400" s="31"/>
      <c r="F400" s="86"/>
      <c r="G400" s="86"/>
      <c r="H400" s="86"/>
      <c r="I400" s="86"/>
      <c r="J400" s="86"/>
      <c r="K400" s="86"/>
      <c r="L400" s="31"/>
      <c r="M400" s="31"/>
      <c r="N400" s="31"/>
      <c r="O400" s="31"/>
      <c r="P400" s="31"/>
      <c r="Q400" s="31"/>
      <c r="R400" s="31"/>
      <c r="S400" s="31"/>
      <c r="T400" s="31"/>
      <c r="U400" s="31"/>
      <c r="V400" s="31"/>
      <c r="W400" s="31"/>
      <c r="X400" s="31"/>
      <c r="Y400" s="31"/>
      <c r="Z400" s="31"/>
    </row>
    <row r="401" spans="1:26" ht="15.75" customHeight="1">
      <c r="A401" s="31"/>
      <c r="B401" s="31"/>
      <c r="C401" s="31"/>
      <c r="D401" s="31"/>
      <c r="E401" s="31"/>
      <c r="F401" s="86"/>
      <c r="G401" s="86"/>
      <c r="H401" s="86"/>
      <c r="I401" s="86"/>
      <c r="J401" s="86"/>
      <c r="K401" s="86"/>
      <c r="L401" s="31"/>
      <c r="M401" s="31"/>
      <c r="N401" s="31"/>
      <c r="O401" s="31"/>
      <c r="P401" s="31"/>
      <c r="Q401" s="31"/>
      <c r="R401" s="31"/>
      <c r="S401" s="31"/>
      <c r="T401" s="31"/>
      <c r="U401" s="31"/>
      <c r="V401" s="31"/>
      <c r="W401" s="31"/>
      <c r="X401" s="31"/>
      <c r="Y401" s="31"/>
      <c r="Z401" s="31"/>
    </row>
    <row r="402" spans="1:26" ht="15.75" customHeight="1">
      <c r="A402" s="31"/>
      <c r="B402" s="31"/>
      <c r="C402" s="31"/>
      <c r="D402" s="31"/>
      <c r="E402" s="31"/>
      <c r="F402" s="86"/>
      <c r="G402" s="86"/>
      <c r="H402" s="86"/>
      <c r="I402" s="86"/>
      <c r="J402" s="86"/>
      <c r="K402" s="86"/>
      <c r="L402" s="31"/>
      <c r="M402" s="31"/>
      <c r="N402" s="31"/>
      <c r="O402" s="31"/>
      <c r="P402" s="31"/>
      <c r="Q402" s="31"/>
      <c r="R402" s="31"/>
      <c r="S402" s="31"/>
      <c r="T402" s="31"/>
      <c r="U402" s="31"/>
      <c r="V402" s="31"/>
      <c r="W402" s="31"/>
      <c r="X402" s="31"/>
      <c r="Y402" s="31"/>
      <c r="Z402" s="31"/>
    </row>
    <row r="403" spans="1:26" ht="15.75" customHeight="1">
      <c r="A403" s="31"/>
      <c r="B403" s="31"/>
      <c r="C403" s="31"/>
      <c r="D403" s="31"/>
      <c r="E403" s="31"/>
      <c r="F403" s="86"/>
      <c r="G403" s="86"/>
      <c r="H403" s="86"/>
      <c r="I403" s="86"/>
      <c r="J403" s="86"/>
      <c r="K403" s="86"/>
      <c r="L403" s="31"/>
      <c r="M403" s="31"/>
      <c r="N403" s="31"/>
      <c r="O403" s="31"/>
      <c r="P403" s="31"/>
      <c r="Q403" s="31"/>
      <c r="R403" s="31"/>
      <c r="S403" s="31"/>
      <c r="T403" s="31"/>
      <c r="U403" s="31"/>
      <c r="V403" s="31"/>
      <c r="W403" s="31"/>
      <c r="X403" s="31"/>
      <c r="Y403" s="31"/>
      <c r="Z403" s="31"/>
    </row>
    <row r="404" spans="1:26" ht="15.75" customHeight="1">
      <c r="A404" s="31"/>
      <c r="B404" s="31"/>
      <c r="C404" s="31"/>
      <c r="D404" s="31"/>
      <c r="E404" s="31"/>
      <c r="F404" s="86"/>
      <c r="G404" s="86"/>
      <c r="H404" s="86"/>
      <c r="I404" s="86"/>
      <c r="J404" s="86"/>
      <c r="K404" s="86"/>
      <c r="L404" s="31"/>
      <c r="M404" s="31"/>
      <c r="N404" s="31"/>
      <c r="O404" s="31"/>
      <c r="P404" s="31"/>
      <c r="Q404" s="31"/>
      <c r="R404" s="31"/>
      <c r="S404" s="31"/>
      <c r="T404" s="31"/>
      <c r="U404" s="31"/>
      <c r="V404" s="31"/>
      <c r="W404" s="31"/>
      <c r="X404" s="31"/>
      <c r="Y404" s="31"/>
      <c r="Z404" s="31"/>
    </row>
    <row r="405" spans="1:26" ht="15.75" customHeight="1">
      <c r="A405" s="31"/>
      <c r="B405" s="31"/>
      <c r="C405" s="31"/>
      <c r="D405" s="31"/>
      <c r="E405" s="31"/>
      <c r="F405" s="86"/>
      <c r="G405" s="86"/>
      <c r="H405" s="86"/>
      <c r="I405" s="86"/>
      <c r="J405" s="86"/>
      <c r="K405" s="86"/>
      <c r="L405" s="31"/>
      <c r="M405" s="31"/>
      <c r="N405" s="31"/>
      <c r="O405" s="31"/>
      <c r="P405" s="31"/>
      <c r="Q405" s="31"/>
      <c r="R405" s="31"/>
      <c r="S405" s="31"/>
      <c r="T405" s="31"/>
      <c r="U405" s="31"/>
      <c r="V405" s="31"/>
      <c r="W405" s="31"/>
      <c r="X405" s="31"/>
      <c r="Y405" s="31"/>
      <c r="Z405" s="31"/>
    </row>
    <row r="406" spans="1:26" ht="15.75" customHeight="1">
      <c r="A406" s="31"/>
      <c r="B406" s="31"/>
      <c r="C406" s="31"/>
      <c r="D406" s="31"/>
      <c r="E406" s="31"/>
      <c r="F406" s="86"/>
      <c r="G406" s="86"/>
      <c r="H406" s="86"/>
      <c r="I406" s="86"/>
      <c r="J406" s="86"/>
      <c r="K406" s="86"/>
      <c r="L406" s="31"/>
      <c r="M406" s="31"/>
      <c r="N406" s="31"/>
      <c r="O406" s="31"/>
      <c r="P406" s="31"/>
      <c r="Q406" s="31"/>
      <c r="R406" s="31"/>
      <c r="S406" s="31"/>
      <c r="T406" s="31"/>
      <c r="U406" s="31"/>
      <c r="V406" s="31"/>
      <c r="W406" s="31"/>
      <c r="X406" s="31"/>
      <c r="Y406" s="31"/>
      <c r="Z406" s="31"/>
    </row>
    <row r="407" spans="1:26" ht="15.75" customHeight="1">
      <c r="A407" s="31"/>
      <c r="B407" s="31"/>
      <c r="C407" s="31"/>
      <c r="D407" s="31"/>
      <c r="E407" s="31"/>
      <c r="F407" s="86"/>
      <c r="G407" s="86"/>
      <c r="H407" s="86"/>
      <c r="I407" s="86"/>
      <c r="J407" s="86"/>
      <c r="K407" s="86"/>
      <c r="L407" s="31"/>
      <c r="M407" s="31"/>
      <c r="N407" s="31"/>
      <c r="O407" s="31"/>
      <c r="P407" s="31"/>
      <c r="Q407" s="31"/>
      <c r="R407" s="31"/>
      <c r="S407" s="31"/>
      <c r="T407" s="31"/>
      <c r="U407" s="31"/>
      <c r="V407" s="31"/>
      <c r="W407" s="31"/>
      <c r="X407" s="31"/>
      <c r="Y407" s="31"/>
      <c r="Z407" s="31"/>
    </row>
    <row r="408" spans="1:26" ht="15.75" customHeight="1">
      <c r="A408" s="31"/>
      <c r="B408" s="31"/>
      <c r="C408" s="31"/>
      <c r="D408" s="31"/>
      <c r="E408" s="31"/>
      <c r="F408" s="86"/>
      <c r="G408" s="86"/>
      <c r="H408" s="86"/>
      <c r="I408" s="86"/>
      <c r="J408" s="86"/>
      <c r="K408" s="86"/>
      <c r="L408" s="31"/>
      <c r="M408" s="31"/>
      <c r="N408" s="31"/>
      <c r="O408" s="31"/>
      <c r="P408" s="31"/>
      <c r="Q408" s="31"/>
      <c r="R408" s="31"/>
      <c r="S408" s="31"/>
      <c r="T408" s="31"/>
      <c r="U408" s="31"/>
      <c r="V408" s="31"/>
      <c r="W408" s="31"/>
      <c r="X408" s="31"/>
      <c r="Y408" s="31"/>
      <c r="Z408" s="31"/>
    </row>
    <row r="409" spans="1:26" ht="15.75" customHeight="1">
      <c r="A409" s="31"/>
      <c r="B409" s="31"/>
      <c r="C409" s="31"/>
      <c r="D409" s="31"/>
      <c r="E409" s="31"/>
      <c r="F409" s="86"/>
      <c r="G409" s="86"/>
      <c r="H409" s="86"/>
      <c r="I409" s="86"/>
      <c r="J409" s="86"/>
      <c r="K409" s="86"/>
      <c r="L409" s="31"/>
      <c r="M409" s="31"/>
      <c r="N409" s="31"/>
      <c r="O409" s="31"/>
      <c r="P409" s="31"/>
      <c r="Q409" s="31"/>
      <c r="R409" s="31"/>
      <c r="S409" s="31"/>
      <c r="T409" s="31"/>
      <c r="U409" s="31"/>
      <c r="V409" s="31"/>
      <c r="W409" s="31"/>
      <c r="X409" s="31"/>
      <c r="Y409" s="31"/>
      <c r="Z409" s="31"/>
    </row>
    <row r="410" spans="1:26" ht="15.75" customHeight="1">
      <c r="A410" s="31"/>
      <c r="B410" s="31"/>
      <c r="C410" s="31"/>
      <c r="D410" s="31"/>
      <c r="E410" s="31"/>
      <c r="F410" s="86"/>
      <c r="G410" s="86"/>
      <c r="H410" s="86"/>
      <c r="I410" s="86"/>
      <c r="J410" s="86"/>
      <c r="K410" s="86"/>
      <c r="L410" s="31"/>
      <c r="M410" s="31"/>
      <c r="N410" s="31"/>
      <c r="O410" s="31"/>
      <c r="P410" s="31"/>
      <c r="Q410" s="31"/>
      <c r="R410" s="31"/>
      <c r="S410" s="31"/>
      <c r="T410" s="31"/>
      <c r="U410" s="31"/>
      <c r="V410" s="31"/>
      <c r="W410" s="31"/>
      <c r="X410" s="31"/>
      <c r="Y410" s="31"/>
      <c r="Z410" s="31"/>
    </row>
    <row r="411" spans="1:26" ht="15.75" customHeight="1">
      <c r="A411" s="31"/>
      <c r="B411" s="31"/>
      <c r="C411" s="31"/>
      <c r="D411" s="31"/>
      <c r="E411" s="31"/>
      <c r="F411" s="86"/>
      <c r="G411" s="86"/>
      <c r="H411" s="86"/>
      <c r="I411" s="86"/>
      <c r="J411" s="86"/>
      <c r="K411" s="86"/>
      <c r="L411" s="31"/>
      <c r="M411" s="31"/>
      <c r="N411" s="31"/>
      <c r="O411" s="31"/>
      <c r="P411" s="31"/>
      <c r="Q411" s="31"/>
      <c r="R411" s="31"/>
      <c r="S411" s="31"/>
      <c r="T411" s="31"/>
      <c r="U411" s="31"/>
      <c r="V411" s="31"/>
      <c r="W411" s="31"/>
      <c r="X411" s="31"/>
      <c r="Y411" s="31"/>
      <c r="Z411" s="31"/>
    </row>
    <row r="412" spans="1:26" ht="15.75" customHeight="1">
      <c r="A412" s="31"/>
      <c r="B412" s="31"/>
      <c r="C412" s="31"/>
      <c r="D412" s="31"/>
      <c r="E412" s="31"/>
      <c r="F412" s="86"/>
      <c r="G412" s="86"/>
      <c r="H412" s="86"/>
      <c r="I412" s="86"/>
      <c r="J412" s="86"/>
      <c r="K412" s="86"/>
      <c r="L412" s="31"/>
      <c r="M412" s="31"/>
      <c r="N412" s="31"/>
      <c r="O412" s="31"/>
      <c r="P412" s="31"/>
      <c r="Q412" s="31"/>
      <c r="R412" s="31"/>
      <c r="S412" s="31"/>
      <c r="T412" s="31"/>
      <c r="U412" s="31"/>
      <c r="V412" s="31"/>
      <c r="W412" s="31"/>
      <c r="X412" s="31"/>
      <c r="Y412" s="31"/>
      <c r="Z412" s="31"/>
    </row>
    <row r="413" spans="1:26" ht="15.75" customHeight="1">
      <c r="A413" s="31"/>
      <c r="B413" s="31"/>
      <c r="C413" s="31"/>
      <c r="D413" s="31"/>
      <c r="E413" s="31"/>
      <c r="F413" s="86"/>
      <c r="G413" s="86"/>
      <c r="H413" s="86"/>
      <c r="I413" s="86"/>
      <c r="J413" s="86"/>
      <c r="K413" s="86"/>
      <c r="L413" s="31"/>
      <c r="M413" s="31"/>
      <c r="N413" s="31"/>
      <c r="O413" s="31"/>
      <c r="P413" s="31"/>
      <c r="Q413" s="31"/>
      <c r="R413" s="31"/>
      <c r="S413" s="31"/>
      <c r="T413" s="31"/>
      <c r="U413" s="31"/>
      <c r="V413" s="31"/>
      <c r="W413" s="31"/>
      <c r="X413" s="31"/>
      <c r="Y413" s="31"/>
      <c r="Z413" s="31"/>
    </row>
    <row r="414" spans="1:26" ht="15.75" customHeight="1">
      <c r="A414" s="31"/>
      <c r="B414" s="31"/>
      <c r="C414" s="31"/>
      <c r="D414" s="31"/>
      <c r="E414" s="31"/>
      <c r="F414" s="86"/>
      <c r="G414" s="86"/>
      <c r="H414" s="86"/>
      <c r="I414" s="86"/>
      <c r="J414" s="86"/>
      <c r="K414" s="86"/>
      <c r="L414" s="31"/>
      <c r="M414" s="31"/>
      <c r="N414" s="31"/>
      <c r="O414" s="31"/>
      <c r="P414" s="31"/>
      <c r="Q414" s="31"/>
      <c r="R414" s="31"/>
      <c r="S414" s="31"/>
      <c r="T414" s="31"/>
      <c r="U414" s="31"/>
      <c r="V414" s="31"/>
      <c r="W414" s="31"/>
      <c r="X414" s="31"/>
      <c r="Y414" s="31"/>
      <c r="Z414" s="31"/>
    </row>
    <row r="415" spans="1:26" ht="15.75" customHeight="1">
      <c r="A415" s="31"/>
      <c r="B415" s="31"/>
      <c r="C415" s="31"/>
      <c r="D415" s="31"/>
      <c r="E415" s="31"/>
      <c r="F415" s="86"/>
      <c r="G415" s="86"/>
      <c r="H415" s="86"/>
      <c r="I415" s="86"/>
      <c r="J415" s="86"/>
      <c r="K415" s="86"/>
      <c r="L415" s="31"/>
      <c r="M415" s="31"/>
      <c r="N415" s="31"/>
      <c r="O415" s="31"/>
      <c r="P415" s="31"/>
      <c r="Q415" s="31"/>
      <c r="R415" s="31"/>
      <c r="S415" s="31"/>
      <c r="T415" s="31"/>
      <c r="U415" s="31"/>
      <c r="V415" s="31"/>
      <c r="W415" s="31"/>
      <c r="X415" s="31"/>
      <c r="Y415" s="31"/>
      <c r="Z415" s="31"/>
    </row>
    <row r="416" spans="1:26" ht="15.75" customHeight="1">
      <c r="A416" s="31"/>
      <c r="B416" s="31"/>
      <c r="C416" s="31"/>
      <c r="D416" s="31"/>
      <c r="E416" s="31"/>
      <c r="F416" s="86"/>
      <c r="G416" s="86"/>
      <c r="H416" s="86"/>
      <c r="I416" s="86"/>
      <c r="J416" s="86"/>
      <c r="K416" s="86"/>
      <c r="L416" s="31"/>
      <c r="M416" s="31"/>
      <c r="N416" s="31"/>
      <c r="O416" s="31"/>
      <c r="P416" s="31"/>
      <c r="Q416" s="31"/>
      <c r="R416" s="31"/>
      <c r="S416" s="31"/>
      <c r="T416" s="31"/>
      <c r="U416" s="31"/>
      <c r="V416" s="31"/>
      <c r="W416" s="31"/>
      <c r="X416" s="31"/>
      <c r="Y416" s="31"/>
      <c r="Z416" s="31"/>
    </row>
    <row r="417" spans="1:26" ht="15.75" customHeight="1">
      <c r="A417" s="31"/>
      <c r="B417" s="31"/>
      <c r="C417" s="31"/>
      <c r="D417" s="31"/>
      <c r="E417" s="31"/>
      <c r="F417" s="86"/>
      <c r="G417" s="86"/>
      <c r="H417" s="86"/>
      <c r="I417" s="86"/>
      <c r="J417" s="86"/>
      <c r="K417" s="86"/>
      <c r="L417" s="31"/>
      <c r="M417" s="31"/>
      <c r="N417" s="31"/>
      <c r="O417" s="31"/>
      <c r="P417" s="31"/>
      <c r="Q417" s="31"/>
      <c r="R417" s="31"/>
      <c r="S417" s="31"/>
      <c r="T417" s="31"/>
      <c r="U417" s="31"/>
      <c r="V417" s="31"/>
      <c r="W417" s="31"/>
      <c r="X417" s="31"/>
      <c r="Y417" s="31"/>
      <c r="Z417" s="31"/>
    </row>
    <row r="418" spans="1:26" ht="15.75" customHeight="1">
      <c r="A418" s="31"/>
      <c r="B418" s="31"/>
      <c r="C418" s="31"/>
      <c r="D418" s="31"/>
      <c r="E418" s="31"/>
      <c r="F418" s="86"/>
      <c r="G418" s="86"/>
      <c r="H418" s="86"/>
      <c r="I418" s="86"/>
      <c r="J418" s="86"/>
      <c r="K418" s="86"/>
      <c r="L418" s="31"/>
      <c r="M418" s="31"/>
      <c r="N418" s="31"/>
      <c r="O418" s="31"/>
      <c r="P418" s="31"/>
      <c r="Q418" s="31"/>
      <c r="R418" s="31"/>
      <c r="S418" s="31"/>
      <c r="T418" s="31"/>
      <c r="U418" s="31"/>
      <c r="V418" s="31"/>
      <c r="W418" s="31"/>
      <c r="X418" s="31"/>
      <c r="Y418" s="31"/>
      <c r="Z418" s="31"/>
    </row>
    <row r="419" spans="1:26" ht="15.75" customHeight="1">
      <c r="A419" s="31"/>
      <c r="B419" s="31"/>
      <c r="C419" s="31"/>
      <c r="D419" s="31"/>
      <c r="E419" s="31"/>
      <c r="F419" s="86"/>
      <c r="G419" s="86"/>
      <c r="H419" s="86"/>
      <c r="I419" s="86"/>
      <c r="J419" s="86"/>
      <c r="K419" s="86"/>
      <c r="L419" s="31"/>
      <c r="M419" s="31"/>
      <c r="N419" s="31"/>
      <c r="O419" s="31"/>
      <c r="P419" s="31"/>
      <c r="Q419" s="31"/>
      <c r="R419" s="31"/>
      <c r="S419" s="31"/>
      <c r="T419" s="31"/>
      <c r="U419" s="31"/>
      <c r="V419" s="31"/>
      <c r="W419" s="31"/>
      <c r="X419" s="31"/>
      <c r="Y419" s="31"/>
      <c r="Z419" s="31"/>
    </row>
    <row r="420" spans="1:26" ht="15.75" customHeight="1">
      <c r="A420" s="31"/>
      <c r="B420" s="31"/>
      <c r="C420" s="31"/>
      <c r="D420" s="31"/>
      <c r="E420" s="31"/>
      <c r="F420" s="86"/>
      <c r="G420" s="86"/>
      <c r="H420" s="86"/>
      <c r="I420" s="86"/>
      <c r="J420" s="86"/>
      <c r="K420" s="86"/>
      <c r="L420" s="31"/>
      <c r="M420" s="31"/>
      <c r="N420" s="31"/>
      <c r="O420" s="31"/>
      <c r="P420" s="31"/>
      <c r="Q420" s="31"/>
      <c r="R420" s="31"/>
      <c r="S420" s="31"/>
      <c r="T420" s="31"/>
      <c r="U420" s="31"/>
      <c r="V420" s="31"/>
      <c r="W420" s="31"/>
      <c r="X420" s="31"/>
      <c r="Y420" s="31"/>
      <c r="Z420" s="31"/>
    </row>
    <row r="421" spans="1:26" ht="15.75" customHeight="1">
      <c r="A421" s="31"/>
      <c r="B421" s="31"/>
      <c r="C421" s="31"/>
      <c r="D421" s="31"/>
      <c r="E421" s="31"/>
      <c r="F421" s="86"/>
      <c r="G421" s="86"/>
      <c r="H421" s="86"/>
      <c r="I421" s="86"/>
      <c r="J421" s="86"/>
      <c r="K421" s="86"/>
      <c r="L421" s="31"/>
      <c r="M421" s="31"/>
      <c r="N421" s="31"/>
      <c r="O421" s="31"/>
      <c r="P421" s="31"/>
      <c r="Q421" s="31"/>
      <c r="R421" s="31"/>
      <c r="S421" s="31"/>
      <c r="T421" s="31"/>
      <c r="U421" s="31"/>
      <c r="V421" s="31"/>
      <c r="W421" s="31"/>
      <c r="X421" s="31"/>
      <c r="Y421" s="31"/>
      <c r="Z421" s="31"/>
    </row>
    <row r="422" spans="1:26" ht="15.75" customHeight="1">
      <c r="A422" s="31"/>
      <c r="B422" s="31"/>
      <c r="C422" s="31"/>
      <c r="D422" s="31"/>
      <c r="E422" s="31"/>
      <c r="F422" s="86"/>
      <c r="G422" s="86"/>
      <c r="H422" s="86"/>
      <c r="I422" s="86"/>
      <c r="J422" s="86"/>
      <c r="K422" s="86"/>
      <c r="L422" s="31"/>
      <c r="M422" s="31"/>
      <c r="N422" s="31"/>
      <c r="O422" s="31"/>
      <c r="P422" s="31"/>
      <c r="Q422" s="31"/>
      <c r="R422" s="31"/>
      <c r="S422" s="31"/>
      <c r="T422" s="31"/>
      <c r="U422" s="31"/>
      <c r="V422" s="31"/>
      <c r="W422" s="31"/>
      <c r="X422" s="31"/>
      <c r="Y422" s="31"/>
      <c r="Z422" s="31"/>
    </row>
    <row r="423" spans="1:26" ht="15.75" customHeight="1">
      <c r="A423" s="31"/>
      <c r="B423" s="31"/>
      <c r="C423" s="31"/>
      <c r="D423" s="31"/>
      <c r="E423" s="31"/>
      <c r="F423" s="86"/>
      <c r="G423" s="86"/>
      <c r="H423" s="86"/>
      <c r="I423" s="86"/>
      <c r="J423" s="86"/>
      <c r="K423" s="86"/>
      <c r="L423" s="31"/>
      <c r="M423" s="31"/>
      <c r="N423" s="31"/>
      <c r="O423" s="31"/>
      <c r="P423" s="31"/>
      <c r="Q423" s="31"/>
      <c r="R423" s="31"/>
      <c r="S423" s="31"/>
      <c r="T423" s="31"/>
      <c r="U423" s="31"/>
      <c r="V423" s="31"/>
      <c r="W423" s="31"/>
      <c r="X423" s="31"/>
      <c r="Y423" s="31"/>
      <c r="Z423" s="31"/>
    </row>
    <row r="424" spans="1:26" ht="15.75" customHeight="1">
      <c r="A424" s="31"/>
      <c r="B424" s="31"/>
      <c r="C424" s="31"/>
      <c r="D424" s="31"/>
      <c r="E424" s="31"/>
      <c r="F424" s="86"/>
      <c r="G424" s="86"/>
      <c r="H424" s="86"/>
      <c r="I424" s="86"/>
      <c r="J424" s="86"/>
      <c r="K424" s="86"/>
      <c r="L424" s="31"/>
      <c r="M424" s="31"/>
      <c r="N424" s="31"/>
      <c r="O424" s="31"/>
      <c r="P424" s="31"/>
      <c r="Q424" s="31"/>
      <c r="R424" s="31"/>
      <c r="S424" s="31"/>
      <c r="T424" s="31"/>
      <c r="U424" s="31"/>
      <c r="V424" s="31"/>
      <c r="W424" s="31"/>
      <c r="X424" s="31"/>
      <c r="Y424" s="31"/>
      <c r="Z424" s="31"/>
    </row>
    <row r="425" spans="1:26" ht="15.75" customHeight="1">
      <c r="A425" s="31"/>
      <c r="B425" s="31"/>
      <c r="C425" s="31"/>
      <c r="D425" s="31"/>
      <c r="E425" s="31"/>
      <c r="F425" s="86"/>
      <c r="G425" s="86"/>
      <c r="H425" s="86"/>
      <c r="I425" s="86"/>
      <c r="J425" s="86"/>
      <c r="K425" s="86"/>
      <c r="L425" s="31"/>
      <c r="M425" s="31"/>
      <c r="N425" s="31"/>
      <c r="O425" s="31"/>
      <c r="P425" s="31"/>
      <c r="Q425" s="31"/>
      <c r="R425" s="31"/>
      <c r="S425" s="31"/>
      <c r="T425" s="31"/>
      <c r="U425" s="31"/>
      <c r="V425" s="31"/>
      <c r="W425" s="31"/>
      <c r="X425" s="31"/>
      <c r="Y425" s="31"/>
      <c r="Z425" s="31"/>
    </row>
    <row r="426" spans="1:26" ht="15.75" customHeight="1">
      <c r="A426" s="31"/>
      <c r="B426" s="31"/>
      <c r="C426" s="31"/>
      <c r="D426" s="31"/>
      <c r="E426" s="31"/>
      <c r="F426" s="86"/>
      <c r="G426" s="86"/>
      <c r="H426" s="86"/>
      <c r="I426" s="86"/>
      <c r="J426" s="86"/>
      <c r="K426" s="86"/>
      <c r="L426" s="31"/>
      <c r="M426" s="31"/>
      <c r="N426" s="31"/>
      <c r="O426" s="31"/>
      <c r="P426" s="31"/>
      <c r="Q426" s="31"/>
      <c r="R426" s="31"/>
      <c r="S426" s="31"/>
      <c r="T426" s="31"/>
      <c r="U426" s="31"/>
      <c r="V426" s="31"/>
      <c r="W426" s="31"/>
      <c r="X426" s="31"/>
      <c r="Y426" s="31"/>
      <c r="Z426" s="31"/>
    </row>
    <row r="427" spans="1:26" ht="15.75" customHeight="1">
      <c r="A427" s="31"/>
      <c r="B427" s="31"/>
      <c r="C427" s="31"/>
      <c r="D427" s="31"/>
      <c r="E427" s="31"/>
      <c r="F427" s="86"/>
      <c r="G427" s="86"/>
      <c r="H427" s="86"/>
      <c r="I427" s="86"/>
      <c r="J427" s="86"/>
      <c r="K427" s="86"/>
      <c r="L427" s="31"/>
      <c r="M427" s="31"/>
      <c r="N427" s="31"/>
      <c r="O427" s="31"/>
      <c r="P427" s="31"/>
      <c r="Q427" s="31"/>
      <c r="R427" s="31"/>
      <c r="S427" s="31"/>
      <c r="T427" s="31"/>
      <c r="U427" s="31"/>
      <c r="V427" s="31"/>
      <c r="W427" s="31"/>
      <c r="X427" s="31"/>
      <c r="Y427" s="31"/>
      <c r="Z427" s="31"/>
    </row>
    <row r="428" spans="1:26" ht="15.75" customHeight="1">
      <c r="A428" s="31"/>
      <c r="B428" s="31"/>
      <c r="C428" s="31"/>
      <c r="D428" s="31"/>
      <c r="E428" s="31"/>
      <c r="F428" s="86"/>
      <c r="G428" s="86"/>
      <c r="H428" s="86"/>
      <c r="I428" s="86"/>
      <c r="J428" s="86"/>
      <c r="K428" s="86"/>
      <c r="L428" s="31"/>
      <c r="M428" s="31"/>
      <c r="N428" s="31"/>
      <c r="O428" s="31"/>
      <c r="P428" s="31"/>
      <c r="Q428" s="31"/>
      <c r="R428" s="31"/>
      <c r="S428" s="31"/>
      <c r="T428" s="31"/>
      <c r="U428" s="31"/>
      <c r="V428" s="31"/>
      <c r="W428" s="31"/>
      <c r="X428" s="31"/>
      <c r="Y428" s="31"/>
      <c r="Z428" s="31"/>
    </row>
    <row r="429" spans="1:26" ht="15.75" customHeight="1">
      <c r="A429" s="31"/>
      <c r="B429" s="31"/>
      <c r="C429" s="31"/>
      <c r="D429" s="31"/>
      <c r="E429" s="31"/>
      <c r="F429" s="86"/>
      <c r="G429" s="86"/>
      <c r="H429" s="86"/>
      <c r="I429" s="86"/>
      <c r="J429" s="86"/>
      <c r="K429" s="86"/>
      <c r="L429" s="31"/>
      <c r="M429" s="31"/>
      <c r="N429" s="31"/>
      <c r="O429" s="31"/>
      <c r="P429" s="31"/>
      <c r="Q429" s="31"/>
      <c r="R429" s="31"/>
      <c r="S429" s="31"/>
      <c r="T429" s="31"/>
      <c r="U429" s="31"/>
      <c r="V429" s="31"/>
      <c r="W429" s="31"/>
      <c r="X429" s="31"/>
      <c r="Y429" s="31"/>
      <c r="Z429" s="31"/>
    </row>
    <row r="430" spans="1:26" ht="15.75" customHeight="1">
      <c r="A430" s="31"/>
      <c r="B430" s="31"/>
      <c r="C430" s="31"/>
      <c r="D430" s="31"/>
      <c r="E430" s="31"/>
      <c r="F430" s="86"/>
      <c r="G430" s="86"/>
      <c r="H430" s="86"/>
      <c r="I430" s="86"/>
      <c r="J430" s="86"/>
      <c r="K430" s="86"/>
      <c r="L430" s="31"/>
      <c r="M430" s="31"/>
      <c r="N430" s="31"/>
      <c r="O430" s="31"/>
      <c r="P430" s="31"/>
      <c r="Q430" s="31"/>
      <c r="R430" s="31"/>
      <c r="S430" s="31"/>
      <c r="T430" s="31"/>
      <c r="U430" s="31"/>
      <c r="V430" s="31"/>
      <c r="W430" s="31"/>
      <c r="X430" s="31"/>
      <c r="Y430" s="31"/>
      <c r="Z430" s="31"/>
    </row>
    <row r="431" spans="1:26" ht="15.75" customHeight="1">
      <c r="A431" s="31"/>
      <c r="B431" s="31"/>
      <c r="C431" s="31"/>
      <c r="D431" s="31"/>
      <c r="E431" s="31"/>
      <c r="F431" s="86"/>
      <c r="G431" s="86"/>
      <c r="H431" s="86"/>
      <c r="I431" s="86"/>
      <c r="J431" s="86"/>
      <c r="K431" s="86"/>
      <c r="L431" s="31"/>
      <c r="M431" s="31"/>
      <c r="N431" s="31"/>
      <c r="O431" s="31"/>
      <c r="P431" s="31"/>
      <c r="Q431" s="31"/>
      <c r="R431" s="31"/>
      <c r="S431" s="31"/>
      <c r="T431" s="31"/>
      <c r="U431" s="31"/>
      <c r="V431" s="31"/>
      <c r="W431" s="31"/>
      <c r="X431" s="31"/>
      <c r="Y431" s="31"/>
      <c r="Z431" s="31"/>
    </row>
    <row r="432" spans="1:26" ht="15.75" customHeight="1">
      <c r="A432" s="31"/>
      <c r="B432" s="31"/>
      <c r="C432" s="31"/>
      <c r="D432" s="31"/>
      <c r="E432" s="31"/>
      <c r="F432" s="86"/>
      <c r="G432" s="86"/>
      <c r="H432" s="86"/>
      <c r="I432" s="86"/>
      <c r="J432" s="86"/>
      <c r="K432" s="86"/>
      <c r="L432" s="31"/>
      <c r="M432" s="31"/>
      <c r="N432" s="31"/>
      <c r="O432" s="31"/>
      <c r="P432" s="31"/>
      <c r="Q432" s="31"/>
      <c r="R432" s="31"/>
      <c r="S432" s="31"/>
      <c r="T432" s="31"/>
      <c r="U432" s="31"/>
      <c r="V432" s="31"/>
      <c r="W432" s="31"/>
      <c r="X432" s="31"/>
      <c r="Y432" s="31"/>
      <c r="Z432" s="31"/>
    </row>
    <row r="433" spans="1:26" ht="15.75" customHeight="1">
      <c r="A433" s="31"/>
      <c r="B433" s="31"/>
      <c r="C433" s="31"/>
      <c r="D433" s="31"/>
      <c r="E433" s="31"/>
      <c r="F433" s="86"/>
      <c r="G433" s="86"/>
      <c r="H433" s="86"/>
      <c r="I433" s="86"/>
      <c r="J433" s="86"/>
      <c r="K433" s="86"/>
      <c r="L433" s="31"/>
      <c r="M433" s="31"/>
      <c r="N433" s="31"/>
      <c r="O433" s="31"/>
      <c r="P433" s="31"/>
      <c r="Q433" s="31"/>
      <c r="R433" s="31"/>
      <c r="S433" s="31"/>
      <c r="T433" s="31"/>
      <c r="U433" s="31"/>
      <c r="V433" s="31"/>
      <c r="W433" s="31"/>
      <c r="X433" s="31"/>
      <c r="Y433" s="31"/>
      <c r="Z433" s="31"/>
    </row>
    <row r="434" spans="1:26" ht="15.75" customHeight="1">
      <c r="A434" s="31"/>
      <c r="B434" s="31"/>
      <c r="C434" s="31"/>
      <c r="D434" s="31"/>
      <c r="E434" s="31"/>
      <c r="F434" s="86"/>
      <c r="G434" s="86"/>
      <c r="H434" s="86"/>
      <c r="I434" s="86"/>
      <c r="J434" s="86"/>
      <c r="K434" s="86"/>
      <c r="L434" s="31"/>
      <c r="M434" s="31"/>
      <c r="N434" s="31"/>
      <c r="O434" s="31"/>
      <c r="P434" s="31"/>
      <c r="Q434" s="31"/>
      <c r="R434" s="31"/>
      <c r="S434" s="31"/>
      <c r="T434" s="31"/>
      <c r="U434" s="31"/>
      <c r="V434" s="31"/>
      <c r="W434" s="31"/>
      <c r="X434" s="31"/>
      <c r="Y434" s="31"/>
      <c r="Z434" s="31"/>
    </row>
    <row r="435" spans="1:26" ht="15.75" customHeight="1">
      <c r="A435" s="31"/>
      <c r="B435" s="31"/>
      <c r="C435" s="31"/>
      <c r="D435" s="31"/>
      <c r="E435" s="31"/>
      <c r="F435" s="86"/>
      <c r="G435" s="86"/>
      <c r="H435" s="86"/>
      <c r="I435" s="86"/>
      <c r="J435" s="86"/>
      <c r="K435" s="86"/>
      <c r="L435" s="31"/>
      <c r="M435" s="31"/>
      <c r="N435" s="31"/>
      <c r="O435" s="31"/>
      <c r="P435" s="31"/>
      <c r="Q435" s="31"/>
      <c r="R435" s="31"/>
      <c r="S435" s="31"/>
      <c r="T435" s="31"/>
      <c r="U435" s="31"/>
      <c r="V435" s="31"/>
      <c r="W435" s="31"/>
      <c r="X435" s="31"/>
      <c r="Y435" s="31"/>
      <c r="Z435" s="31"/>
    </row>
    <row r="436" spans="1:26" ht="15.75" customHeight="1">
      <c r="A436" s="31"/>
      <c r="B436" s="31"/>
      <c r="C436" s="31"/>
      <c r="D436" s="31"/>
      <c r="E436" s="31"/>
      <c r="F436" s="86"/>
      <c r="G436" s="86"/>
      <c r="H436" s="86"/>
      <c r="I436" s="86"/>
      <c r="J436" s="86"/>
      <c r="K436" s="86"/>
      <c r="L436" s="31"/>
      <c r="M436" s="31"/>
      <c r="N436" s="31"/>
      <c r="O436" s="31"/>
      <c r="P436" s="31"/>
      <c r="Q436" s="31"/>
      <c r="R436" s="31"/>
      <c r="S436" s="31"/>
      <c r="T436" s="31"/>
      <c r="U436" s="31"/>
      <c r="V436" s="31"/>
      <c r="W436" s="31"/>
      <c r="X436" s="31"/>
      <c r="Y436" s="31"/>
      <c r="Z436" s="31"/>
    </row>
    <row r="437" spans="1:26" ht="15.75" customHeight="1">
      <c r="A437" s="31"/>
      <c r="B437" s="31"/>
      <c r="C437" s="31"/>
      <c r="D437" s="31"/>
      <c r="E437" s="31"/>
      <c r="F437" s="86"/>
      <c r="G437" s="86"/>
      <c r="H437" s="86"/>
      <c r="I437" s="86"/>
      <c r="J437" s="86"/>
      <c r="K437" s="86"/>
      <c r="L437" s="31"/>
      <c r="M437" s="31"/>
      <c r="N437" s="31"/>
      <c r="O437" s="31"/>
      <c r="P437" s="31"/>
      <c r="Q437" s="31"/>
      <c r="R437" s="31"/>
      <c r="S437" s="31"/>
      <c r="T437" s="31"/>
      <c r="U437" s="31"/>
      <c r="V437" s="31"/>
      <c r="W437" s="31"/>
      <c r="X437" s="31"/>
      <c r="Y437" s="31"/>
      <c r="Z437" s="31"/>
    </row>
    <row r="438" spans="1:26" ht="15.75" customHeight="1">
      <c r="A438" s="31"/>
      <c r="B438" s="31"/>
      <c r="C438" s="31"/>
      <c r="D438" s="31"/>
      <c r="E438" s="31"/>
      <c r="F438" s="86"/>
      <c r="G438" s="86"/>
      <c r="H438" s="86"/>
      <c r="I438" s="86"/>
      <c r="J438" s="86"/>
      <c r="K438" s="86"/>
      <c r="L438" s="31"/>
      <c r="M438" s="31"/>
      <c r="N438" s="31"/>
      <c r="O438" s="31"/>
      <c r="P438" s="31"/>
      <c r="Q438" s="31"/>
      <c r="R438" s="31"/>
      <c r="S438" s="31"/>
      <c r="T438" s="31"/>
      <c r="U438" s="31"/>
      <c r="V438" s="31"/>
      <c r="W438" s="31"/>
      <c r="X438" s="31"/>
      <c r="Y438" s="31"/>
      <c r="Z438" s="31"/>
    </row>
    <row r="439" spans="1:26" ht="15.75" customHeight="1">
      <c r="A439" s="31"/>
      <c r="B439" s="31"/>
      <c r="C439" s="31"/>
      <c r="D439" s="31"/>
      <c r="E439" s="31"/>
      <c r="F439" s="86"/>
      <c r="G439" s="86"/>
      <c r="H439" s="86"/>
      <c r="I439" s="86"/>
      <c r="J439" s="86"/>
      <c r="K439" s="86"/>
      <c r="L439" s="31"/>
      <c r="M439" s="31"/>
      <c r="N439" s="31"/>
      <c r="O439" s="31"/>
      <c r="P439" s="31"/>
      <c r="Q439" s="31"/>
      <c r="R439" s="31"/>
      <c r="S439" s="31"/>
      <c r="T439" s="31"/>
      <c r="U439" s="31"/>
      <c r="V439" s="31"/>
      <c r="W439" s="31"/>
      <c r="X439" s="31"/>
      <c r="Y439" s="31"/>
      <c r="Z439" s="31"/>
    </row>
    <row r="440" spans="1:26" ht="15.75" customHeight="1">
      <c r="A440" s="31"/>
      <c r="B440" s="31"/>
      <c r="C440" s="31"/>
      <c r="D440" s="31"/>
      <c r="E440" s="31"/>
      <c r="F440" s="86"/>
      <c r="G440" s="86"/>
      <c r="H440" s="86"/>
      <c r="I440" s="86"/>
      <c r="J440" s="86"/>
      <c r="K440" s="86"/>
      <c r="L440" s="31"/>
      <c r="M440" s="31"/>
      <c r="N440" s="31"/>
      <c r="O440" s="31"/>
      <c r="P440" s="31"/>
      <c r="Q440" s="31"/>
      <c r="R440" s="31"/>
      <c r="S440" s="31"/>
      <c r="T440" s="31"/>
      <c r="U440" s="31"/>
      <c r="V440" s="31"/>
      <c r="W440" s="31"/>
      <c r="X440" s="31"/>
      <c r="Y440" s="31"/>
      <c r="Z440" s="31"/>
    </row>
    <row r="441" spans="1:26" ht="15.75" customHeight="1">
      <c r="A441" s="31"/>
      <c r="B441" s="31"/>
      <c r="C441" s="31"/>
      <c r="D441" s="31"/>
      <c r="E441" s="31"/>
      <c r="F441" s="86"/>
      <c r="G441" s="86"/>
      <c r="H441" s="86"/>
      <c r="I441" s="86"/>
      <c r="J441" s="86"/>
      <c r="K441" s="86"/>
      <c r="L441" s="31"/>
      <c r="M441" s="31"/>
      <c r="N441" s="31"/>
      <c r="O441" s="31"/>
      <c r="P441" s="31"/>
      <c r="Q441" s="31"/>
      <c r="R441" s="31"/>
      <c r="S441" s="31"/>
      <c r="T441" s="31"/>
      <c r="U441" s="31"/>
      <c r="V441" s="31"/>
      <c r="W441" s="31"/>
      <c r="X441" s="31"/>
      <c r="Y441" s="31"/>
      <c r="Z441" s="31"/>
    </row>
    <row r="442" spans="1:26" ht="15.75" customHeight="1">
      <c r="A442" s="31"/>
      <c r="B442" s="31"/>
      <c r="C442" s="31"/>
      <c r="D442" s="31"/>
      <c r="E442" s="31"/>
      <c r="F442" s="86"/>
      <c r="G442" s="86"/>
      <c r="H442" s="86"/>
      <c r="I442" s="86"/>
      <c r="J442" s="86"/>
      <c r="K442" s="86"/>
      <c r="L442" s="31"/>
      <c r="M442" s="31"/>
      <c r="N442" s="31"/>
      <c r="O442" s="31"/>
      <c r="P442" s="31"/>
      <c r="Q442" s="31"/>
      <c r="R442" s="31"/>
      <c r="S442" s="31"/>
      <c r="T442" s="31"/>
      <c r="U442" s="31"/>
      <c r="V442" s="31"/>
      <c r="W442" s="31"/>
      <c r="X442" s="31"/>
      <c r="Y442" s="31"/>
      <c r="Z442" s="31"/>
    </row>
    <row r="443" spans="1:26" ht="15.75" customHeight="1">
      <c r="A443" s="31"/>
      <c r="B443" s="31"/>
      <c r="C443" s="31"/>
      <c r="D443" s="31"/>
      <c r="E443" s="31"/>
      <c r="F443" s="86"/>
      <c r="G443" s="86"/>
      <c r="H443" s="86"/>
      <c r="I443" s="86"/>
      <c r="J443" s="86"/>
      <c r="K443" s="86"/>
      <c r="L443" s="31"/>
      <c r="M443" s="31"/>
      <c r="N443" s="31"/>
      <c r="O443" s="31"/>
      <c r="P443" s="31"/>
      <c r="Q443" s="31"/>
      <c r="R443" s="31"/>
      <c r="S443" s="31"/>
      <c r="T443" s="31"/>
      <c r="U443" s="31"/>
      <c r="V443" s="31"/>
      <c r="W443" s="31"/>
      <c r="X443" s="31"/>
      <c r="Y443" s="31"/>
      <c r="Z443" s="31"/>
    </row>
    <row r="444" spans="1:26" ht="15.75" customHeight="1">
      <c r="A444" s="31"/>
      <c r="B444" s="31"/>
      <c r="C444" s="31"/>
      <c r="D444" s="31"/>
      <c r="E444" s="31"/>
      <c r="F444" s="86"/>
      <c r="G444" s="86"/>
      <c r="H444" s="86"/>
      <c r="I444" s="86"/>
      <c r="J444" s="86"/>
      <c r="K444" s="86"/>
      <c r="L444" s="31"/>
      <c r="M444" s="31"/>
      <c r="N444" s="31"/>
      <c r="O444" s="31"/>
      <c r="P444" s="31"/>
      <c r="Q444" s="31"/>
      <c r="R444" s="31"/>
      <c r="S444" s="31"/>
      <c r="T444" s="31"/>
      <c r="U444" s="31"/>
      <c r="V444" s="31"/>
      <c r="W444" s="31"/>
      <c r="X444" s="31"/>
      <c r="Y444" s="31"/>
      <c r="Z444" s="31"/>
    </row>
    <row r="445" spans="1:26" ht="15.75" customHeight="1">
      <c r="A445" s="31"/>
      <c r="B445" s="31"/>
      <c r="C445" s="31"/>
      <c r="D445" s="31"/>
      <c r="E445" s="31"/>
      <c r="F445" s="86"/>
      <c r="G445" s="86"/>
      <c r="H445" s="86"/>
      <c r="I445" s="86"/>
      <c r="J445" s="86"/>
      <c r="K445" s="86"/>
      <c r="L445" s="31"/>
      <c r="M445" s="31"/>
      <c r="N445" s="31"/>
      <c r="O445" s="31"/>
      <c r="P445" s="31"/>
      <c r="Q445" s="31"/>
      <c r="R445" s="31"/>
      <c r="S445" s="31"/>
      <c r="T445" s="31"/>
      <c r="U445" s="31"/>
      <c r="V445" s="31"/>
      <c r="W445" s="31"/>
      <c r="X445" s="31"/>
      <c r="Y445" s="31"/>
      <c r="Z445" s="31"/>
    </row>
    <row r="446" spans="1:26" ht="15.75" customHeight="1">
      <c r="A446" s="31"/>
      <c r="B446" s="31"/>
      <c r="C446" s="31"/>
      <c r="D446" s="31"/>
      <c r="E446" s="31"/>
      <c r="F446" s="86"/>
      <c r="G446" s="86"/>
      <c r="H446" s="86"/>
      <c r="I446" s="86"/>
      <c r="J446" s="86"/>
      <c r="K446" s="86"/>
      <c r="L446" s="31"/>
      <c r="M446" s="31"/>
      <c r="N446" s="31"/>
      <c r="O446" s="31"/>
      <c r="P446" s="31"/>
      <c r="Q446" s="31"/>
      <c r="R446" s="31"/>
      <c r="S446" s="31"/>
      <c r="T446" s="31"/>
      <c r="U446" s="31"/>
      <c r="V446" s="31"/>
      <c r="W446" s="31"/>
      <c r="X446" s="31"/>
      <c r="Y446" s="31"/>
      <c r="Z446" s="31"/>
    </row>
    <row r="447" spans="1:26" ht="15.75" customHeight="1">
      <c r="A447" s="31"/>
      <c r="B447" s="31"/>
      <c r="C447" s="31"/>
      <c r="D447" s="31"/>
      <c r="E447" s="31"/>
      <c r="F447" s="86"/>
      <c r="G447" s="86"/>
      <c r="H447" s="86"/>
      <c r="I447" s="86"/>
      <c r="J447" s="86"/>
      <c r="K447" s="86"/>
      <c r="L447" s="31"/>
      <c r="M447" s="31"/>
      <c r="N447" s="31"/>
      <c r="O447" s="31"/>
      <c r="P447" s="31"/>
      <c r="Q447" s="31"/>
      <c r="R447" s="31"/>
      <c r="S447" s="31"/>
      <c r="T447" s="31"/>
      <c r="U447" s="31"/>
      <c r="V447" s="31"/>
      <c r="W447" s="31"/>
      <c r="X447" s="31"/>
      <c r="Y447" s="31"/>
      <c r="Z447" s="31"/>
    </row>
    <row r="448" spans="1:26" ht="15.75" customHeight="1">
      <c r="A448" s="31"/>
      <c r="B448" s="31"/>
      <c r="C448" s="31"/>
      <c r="D448" s="31"/>
      <c r="E448" s="31"/>
      <c r="F448" s="86"/>
      <c r="G448" s="86"/>
      <c r="H448" s="86"/>
      <c r="I448" s="86"/>
      <c r="J448" s="86"/>
      <c r="K448" s="86"/>
      <c r="L448" s="31"/>
      <c r="M448" s="31"/>
      <c r="N448" s="31"/>
      <c r="O448" s="31"/>
      <c r="P448" s="31"/>
      <c r="Q448" s="31"/>
      <c r="R448" s="31"/>
      <c r="S448" s="31"/>
      <c r="T448" s="31"/>
      <c r="U448" s="31"/>
      <c r="V448" s="31"/>
      <c r="W448" s="31"/>
      <c r="X448" s="31"/>
      <c r="Y448" s="31"/>
      <c r="Z448" s="31"/>
    </row>
    <row r="449" spans="1:26" ht="15.75" customHeight="1">
      <c r="A449" s="31"/>
      <c r="B449" s="31"/>
      <c r="C449" s="31"/>
      <c r="D449" s="31"/>
      <c r="E449" s="31"/>
      <c r="F449" s="86"/>
      <c r="G449" s="86"/>
      <c r="H449" s="86"/>
      <c r="I449" s="86"/>
      <c r="J449" s="86"/>
      <c r="K449" s="86"/>
      <c r="L449" s="31"/>
      <c r="M449" s="31"/>
      <c r="N449" s="31"/>
      <c r="O449" s="31"/>
      <c r="P449" s="31"/>
      <c r="Q449" s="31"/>
      <c r="R449" s="31"/>
      <c r="S449" s="31"/>
      <c r="T449" s="31"/>
      <c r="U449" s="31"/>
      <c r="V449" s="31"/>
      <c r="W449" s="31"/>
      <c r="X449" s="31"/>
      <c r="Y449" s="31"/>
      <c r="Z449" s="31"/>
    </row>
    <row r="450" spans="1:26" ht="15.75" customHeight="1">
      <c r="A450" s="31"/>
      <c r="B450" s="31"/>
      <c r="C450" s="31"/>
      <c r="D450" s="31"/>
      <c r="E450" s="31"/>
      <c r="F450" s="86"/>
      <c r="G450" s="86"/>
      <c r="H450" s="86"/>
      <c r="I450" s="86"/>
      <c r="J450" s="86"/>
      <c r="K450" s="86"/>
      <c r="L450" s="31"/>
      <c r="M450" s="31"/>
      <c r="N450" s="31"/>
      <c r="O450" s="31"/>
      <c r="P450" s="31"/>
      <c r="Q450" s="31"/>
      <c r="R450" s="31"/>
      <c r="S450" s="31"/>
      <c r="T450" s="31"/>
      <c r="U450" s="31"/>
      <c r="V450" s="31"/>
      <c r="W450" s="31"/>
      <c r="X450" s="31"/>
      <c r="Y450" s="31"/>
      <c r="Z450" s="31"/>
    </row>
    <row r="451" spans="1:26" ht="15.75" customHeight="1">
      <c r="A451" s="31"/>
      <c r="B451" s="31"/>
      <c r="C451" s="31"/>
      <c r="D451" s="31"/>
      <c r="E451" s="31"/>
      <c r="F451" s="86"/>
      <c r="G451" s="86"/>
      <c r="H451" s="86"/>
      <c r="I451" s="86"/>
      <c r="J451" s="86"/>
      <c r="K451" s="86"/>
      <c r="L451" s="31"/>
      <c r="M451" s="31"/>
      <c r="N451" s="31"/>
      <c r="O451" s="31"/>
      <c r="P451" s="31"/>
      <c r="Q451" s="31"/>
      <c r="R451" s="31"/>
      <c r="S451" s="31"/>
      <c r="T451" s="31"/>
      <c r="U451" s="31"/>
      <c r="V451" s="31"/>
      <c r="W451" s="31"/>
      <c r="X451" s="31"/>
      <c r="Y451" s="31"/>
      <c r="Z451" s="31"/>
    </row>
    <row r="452" spans="1:26" ht="15.75" customHeight="1">
      <c r="A452" s="31"/>
      <c r="B452" s="31"/>
      <c r="C452" s="31"/>
      <c r="D452" s="31"/>
      <c r="E452" s="31"/>
      <c r="F452" s="86"/>
      <c r="G452" s="86"/>
      <c r="H452" s="86"/>
      <c r="I452" s="86"/>
      <c r="J452" s="86"/>
      <c r="K452" s="86"/>
      <c r="L452" s="31"/>
      <c r="M452" s="31"/>
      <c r="N452" s="31"/>
      <c r="O452" s="31"/>
      <c r="P452" s="31"/>
      <c r="Q452" s="31"/>
      <c r="R452" s="31"/>
      <c r="S452" s="31"/>
      <c r="T452" s="31"/>
      <c r="U452" s="31"/>
      <c r="V452" s="31"/>
      <c r="W452" s="31"/>
      <c r="X452" s="31"/>
      <c r="Y452" s="31"/>
      <c r="Z452" s="31"/>
    </row>
    <row r="453" spans="1:26" ht="15.75" customHeight="1">
      <c r="A453" s="31"/>
      <c r="B453" s="31"/>
      <c r="C453" s="31"/>
      <c r="D453" s="31"/>
      <c r="E453" s="31"/>
      <c r="F453" s="86"/>
      <c r="G453" s="86"/>
      <c r="H453" s="86"/>
      <c r="I453" s="86"/>
      <c r="J453" s="86"/>
      <c r="K453" s="86"/>
      <c r="L453" s="31"/>
      <c r="M453" s="31"/>
      <c r="N453" s="31"/>
      <c r="O453" s="31"/>
      <c r="P453" s="31"/>
      <c r="Q453" s="31"/>
      <c r="R453" s="31"/>
      <c r="S453" s="31"/>
      <c r="T453" s="31"/>
      <c r="U453" s="31"/>
      <c r="V453" s="31"/>
      <c r="W453" s="31"/>
      <c r="X453" s="31"/>
      <c r="Y453" s="31"/>
      <c r="Z453" s="31"/>
    </row>
    <row r="454" spans="1:26" ht="15.75" customHeight="1">
      <c r="A454" s="31"/>
      <c r="B454" s="31"/>
      <c r="C454" s="31"/>
      <c r="D454" s="31"/>
      <c r="E454" s="31"/>
      <c r="F454" s="86"/>
      <c r="G454" s="86"/>
      <c r="H454" s="86"/>
      <c r="I454" s="86"/>
      <c r="J454" s="86"/>
      <c r="K454" s="86"/>
      <c r="L454" s="31"/>
      <c r="M454" s="31"/>
      <c r="N454" s="31"/>
      <c r="O454" s="31"/>
      <c r="P454" s="31"/>
      <c r="Q454" s="31"/>
      <c r="R454" s="31"/>
      <c r="S454" s="31"/>
      <c r="T454" s="31"/>
      <c r="U454" s="31"/>
      <c r="V454" s="31"/>
      <c r="W454" s="31"/>
      <c r="X454" s="31"/>
      <c r="Y454" s="31"/>
      <c r="Z454" s="31"/>
    </row>
    <row r="455" spans="1:26" ht="15.75" customHeight="1">
      <c r="A455" s="31"/>
      <c r="B455" s="31"/>
      <c r="C455" s="31"/>
      <c r="D455" s="31"/>
      <c r="E455" s="31"/>
      <c r="F455" s="86"/>
      <c r="G455" s="86"/>
      <c r="H455" s="86"/>
      <c r="I455" s="86"/>
      <c r="J455" s="86"/>
      <c r="K455" s="86"/>
      <c r="L455" s="31"/>
      <c r="M455" s="31"/>
      <c r="N455" s="31"/>
      <c r="O455" s="31"/>
      <c r="P455" s="31"/>
      <c r="Q455" s="31"/>
      <c r="R455" s="31"/>
      <c r="S455" s="31"/>
      <c r="T455" s="31"/>
      <c r="U455" s="31"/>
      <c r="V455" s="31"/>
      <c r="W455" s="31"/>
      <c r="X455" s="31"/>
      <c r="Y455" s="31"/>
      <c r="Z455" s="31"/>
    </row>
    <row r="456" spans="1:26" ht="15.75" customHeight="1">
      <c r="A456" s="31"/>
      <c r="B456" s="31"/>
      <c r="C456" s="31"/>
      <c r="D456" s="31"/>
      <c r="E456" s="31"/>
      <c r="F456" s="86"/>
      <c r="G456" s="86"/>
      <c r="H456" s="86"/>
      <c r="I456" s="86"/>
      <c r="J456" s="86"/>
      <c r="K456" s="86"/>
      <c r="L456" s="31"/>
      <c r="M456" s="31"/>
      <c r="N456" s="31"/>
      <c r="O456" s="31"/>
      <c r="P456" s="31"/>
      <c r="Q456" s="31"/>
      <c r="R456" s="31"/>
      <c r="S456" s="31"/>
      <c r="T456" s="31"/>
      <c r="U456" s="31"/>
      <c r="V456" s="31"/>
      <c r="W456" s="31"/>
      <c r="X456" s="31"/>
      <c r="Y456" s="31"/>
      <c r="Z456" s="31"/>
    </row>
    <row r="457" spans="1:26" ht="15.75" customHeight="1">
      <c r="A457" s="31"/>
      <c r="B457" s="31"/>
      <c r="C457" s="31"/>
      <c r="D457" s="31"/>
      <c r="E457" s="31"/>
      <c r="F457" s="86"/>
      <c r="G457" s="86"/>
      <c r="H457" s="86"/>
      <c r="I457" s="86"/>
      <c r="J457" s="86"/>
      <c r="K457" s="86"/>
      <c r="L457" s="31"/>
      <c r="M457" s="31"/>
      <c r="N457" s="31"/>
      <c r="O457" s="31"/>
      <c r="P457" s="31"/>
      <c r="Q457" s="31"/>
      <c r="R457" s="31"/>
      <c r="S457" s="31"/>
      <c r="T457" s="31"/>
      <c r="U457" s="31"/>
      <c r="V457" s="31"/>
      <c r="W457" s="31"/>
      <c r="X457" s="31"/>
      <c r="Y457" s="31"/>
      <c r="Z457" s="31"/>
    </row>
    <row r="458" spans="1:26" ht="15.75" customHeight="1">
      <c r="A458" s="31"/>
      <c r="B458" s="31"/>
      <c r="C458" s="31"/>
      <c r="D458" s="31"/>
      <c r="E458" s="31"/>
      <c r="F458" s="86"/>
      <c r="G458" s="86"/>
      <c r="H458" s="86"/>
      <c r="I458" s="86"/>
      <c r="J458" s="86"/>
      <c r="K458" s="86"/>
      <c r="L458" s="31"/>
      <c r="M458" s="31"/>
      <c r="N458" s="31"/>
      <c r="O458" s="31"/>
      <c r="P458" s="31"/>
      <c r="Q458" s="31"/>
      <c r="R458" s="31"/>
      <c r="S458" s="31"/>
      <c r="T458" s="31"/>
      <c r="U458" s="31"/>
      <c r="V458" s="31"/>
      <c r="W458" s="31"/>
      <c r="X458" s="31"/>
      <c r="Y458" s="31"/>
      <c r="Z458" s="31"/>
    </row>
    <row r="459" spans="1:26" ht="15.75" customHeight="1">
      <c r="A459" s="31"/>
      <c r="B459" s="31"/>
      <c r="C459" s="31"/>
      <c r="D459" s="31"/>
      <c r="E459" s="31"/>
      <c r="F459" s="86"/>
      <c r="G459" s="86"/>
      <c r="H459" s="86"/>
      <c r="I459" s="86"/>
      <c r="J459" s="86"/>
      <c r="K459" s="86"/>
      <c r="L459" s="31"/>
      <c r="M459" s="31"/>
      <c r="N459" s="31"/>
      <c r="O459" s="31"/>
      <c r="P459" s="31"/>
      <c r="Q459" s="31"/>
      <c r="R459" s="31"/>
      <c r="S459" s="31"/>
      <c r="T459" s="31"/>
      <c r="U459" s="31"/>
      <c r="V459" s="31"/>
      <c r="W459" s="31"/>
      <c r="X459" s="31"/>
      <c r="Y459" s="31"/>
      <c r="Z459" s="31"/>
    </row>
    <row r="460" spans="1:26" ht="15.75" customHeight="1">
      <c r="A460" s="31"/>
      <c r="B460" s="31"/>
      <c r="C460" s="31"/>
      <c r="D460" s="31"/>
      <c r="E460" s="31"/>
      <c r="F460" s="86"/>
      <c r="G460" s="86"/>
      <c r="H460" s="86"/>
      <c r="I460" s="86"/>
      <c r="J460" s="86"/>
      <c r="K460" s="86"/>
      <c r="L460" s="31"/>
      <c r="M460" s="31"/>
      <c r="N460" s="31"/>
      <c r="O460" s="31"/>
      <c r="P460" s="31"/>
      <c r="Q460" s="31"/>
      <c r="R460" s="31"/>
      <c r="S460" s="31"/>
      <c r="T460" s="31"/>
      <c r="U460" s="31"/>
      <c r="V460" s="31"/>
      <c r="W460" s="31"/>
      <c r="X460" s="31"/>
      <c r="Y460" s="31"/>
      <c r="Z460" s="31"/>
    </row>
    <row r="461" spans="1:26" ht="15.75" customHeight="1">
      <c r="A461" s="31"/>
      <c r="B461" s="31"/>
      <c r="C461" s="31"/>
      <c r="D461" s="31"/>
      <c r="E461" s="31"/>
      <c r="F461" s="86"/>
      <c r="G461" s="86"/>
      <c r="H461" s="86"/>
      <c r="I461" s="86"/>
      <c r="J461" s="86"/>
      <c r="K461" s="86"/>
      <c r="L461" s="31"/>
      <c r="M461" s="31"/>
      <c r="N461" s="31"/>
      <c r="O461" s="31"/>
      <c r="P461" s="31"/>
      <c r="Q461" s="31"/>
      <c r="R461" s="31"/>
      <c r="S461" s="31"/>
      <c r="T461" s="31"/>
      <c r="U461" s="31"/>
      <c r="V461" s="31"/>
      <c r="W461" s="31"/>
      <c r="X461" s="31"/>
      <c r="Y461" s="31"/>
      <c r="Z461" s="31"/>
    </row>
    <row r="462" spans="1:26" ht="15.75" customHeight="1">
      <c r="A462" s="31"/>
      <c r="B462" s="31"/>
      <c r="C462" s="31"/>
      <c r="D462" s="31"/>
      <c r="E462" s="31"/>
      <c r="F462" s="86"/>
      <c r="G462" s="86"/>
      <c r="H462" s="86"/>
      <c r="I462" s="86"/>
      <c r="J462" s="86"/>
      <c r="K462" s="86"/>
      <c r="L462" s="31"/>
      <c r="M462" s="31"/>
      <c r="N462" s="31"/>
      <c r="O462" s="31"/>
      <c r="P462" s="31"/>
      <c r="Q462" s="31"/>
      <c r="R462" s="31"/>
      <c r="S462" s="31"/>
      <c r="T462" s="31"/>
      <c r="U462" s="31"/>
      <c r="V462" s="31"/>
      <c r="W462" s="31"/>
      <c r="X462" s="31"/>
      <c r="Y462" s="31"/>
      <c r="Z462" s="31"/>
    </row>
    <row r="463" spans="1:26" ht="15.75" customHeight="1">
      <c r="A463" s="31"/>
      <c r="B463" s="31"/>
      <c r="C463" s="31"/>
      <c r="D463" s="31"/>
      <c r="E463" s="31"/>
      <c r="F463" s="86"/>
      <c r="G463" s="86"/>
      <c r="H463" s="86"/>
      <c r="I463" s="86"/>
      <c r="J463" s="86"/>
      <c r="K463" s="86"/>
      <c r="L463" s="31"/>
      <c r="M463" s="31"/>
      <c r="N463" s="31"/>
      <c r="O463" s="31"/>
      <c r="P463" s="31"/>
      <c r="Q463" s="31"/>
      <c r="R463" s="31"/>
      <c r="S463" s="31"/>
      <c r="T463" s="31"/>
      <c r="U463" s="31"/>
      <c r="V463" s="31"/>
      <c r="W463" s="31"/>
      <c r="X463" s="31"/>
      <c r="Y463" s="31"/>
      <c r="Z463" s="31"/>
    </row>
    <row r="464" spans="1:26" ht="15.75" customHeight="1">
      <c r="A464" s="31"/>
      <c r="B464" s="31"/>
      <c r="C464" s="31"/>
      <c r="D464" s="31"/>
      <c r="E464" s="31"/>
      <c r="F464" s="86"/>
      <c r="G464" s="86"/>
      <c r="H464" s="86"/>
      <c r="I464" s="86"/>
      <c r="J464" s="86"/>
      <c r="K464" s="86"/>
      <c r="L464" s="31"/>
      <c r="M464" s="31"/>
      <c r="N464" s="31"/>
      <c r="O464" s="31"/>
      <c r="P464" s="31"/>
      <c r="Q464" s="31"/>
      <c r="R464" s="31"/>
      <c r="S464" s="31"/>
      <c r="T464" s="31"/>
      <c r="U464" s="31"/>
      <c r="V464" s="31"/>
      <c r="W464" s="31"/>
      <c r="X464" s="31"/>
      <c r="Y464" s="31"/>
      <c r="Z464" s="31"/>
    </row>
    <row r="465" spans="1:26" ht="15.75" customHeight="1">
      <c r="A465" s="31"/>
      <c r="B465" s="31"/>
      <c r="C465" s="31"/>
      <c r="D465" s="31"/>
      <c r="E465" s="31"/>
      <c r="F465" s="86"/>
      <c r="G465" s="86"/>
      <c r="H465" s="86"/>
      <c r="I465" s="86"/>
      <c r="J465" s="86"/>
      <c r="K465" s="86"/>
      <c r="L465" s="31"/>
      <c r="M465" s="31"/>
      <c r="N465" s="31"/>
      <c r="O465" s="31"/>
      <c r="P465" s="31"/>
      <c r="Q465" s="31"/>
      <c r="R465" s="31"/>
      <c r="S465" s="31"/>
      <c r="T465" s="31"/>
      <c r="U465" s="31"/>
      <c r="V465" s="31"/>
      <c r="W465" s="31"/>
      <c r="X465" s="31"/>
      <c r="Y465" s="31"/>
      <c r="Z465" s="31"/>
    </row>
    <row r="466" spans="1:26" ht="15.75" customHeight="1">
      <c r="A466" s="31"/>
      <c r="B466" s="31"/>
      <c r="C466" s="31"/>
      <c r="D466" s="31"/>
      <c r="E466" s="31"/>
      <c r="F466" s="86"/>
      <c r="G466" s="86"/>
      <c r="H466" s="86"/>
      <c r="I466" s="86"/>
      <c r="J466" s="86"/>
      <c r="K466" s="86"/>
      <c r="L466" s="31"/>
      <c r="M466" s="31"/>
      <c r="N466" s="31"/>
      <c r="O466" s="31"/>
      <c r="P466" s="31"/>
      <c r="Q466" s="31"/>
      <c r="R466" s="31"/>
      <c r="S466" s="31"/>
      <c r="T466" s="31"/>
      <c r="U466" s="31"/>
      <c r="V466" s="31"/>
      <c r="W466" s="31"/>
      <c r="X466" s="31"/>
      <c r="Y466" s="31"/>
      <c r="Z466" s="31"/>
    </row>
    <row r="467" spans="1:26" ht="15.75" customHeight="1">
      <c r="A467" s="31"/>
      <c r="B467" s="31"/>
      <c r="C467" s="31"/>
      <c r="D467" s="31"/>
      <c r="E467" s="31"/>
      <c r="F467" s="86"/>
      <c r="G467" s="86"/>
      <c r="H467" s="86"/>
      <c r="I467" s="86"/>
      <c r="J467" s="86"/>
      <c r="K467" s="86"/>
      <c r="L467" s="31"/>
      <c r="M467" s="31"/>
      <c r="N467" s="31"/>
      <c r="O467" s="31"/>
      <c r="P467" s="31"/>
      <c r="Q467" s="31"/>
      <c r="R467" s="31"/>
      <c r="S467" s="31"/>
      <c r="T467" s="31"/>
      <c r="U467" s="31"/>
      <c r="V467" s="31"/>
      <c r="W467" s="31"/>
      <c r="X467" s="31"/>
      <c r="Y467" s="31"/>
      <c r="Z467" s="31"/>
    </row>
    <row r="468" spans="1:26" ht="15.75" customHeight="1">
      <c r="A468" s="31"/>
      <c r="B468" s="31"/>
      <c r="C468" s="31"/>
      <c r="D468" s="31"/>
      <c r="E468" s="31"/>
      <c r="F468" s="86"/>
      <c r="G468" s="86"/>
      <c r="H468" s="86"/>
      <c r="I468" s="86"/>
      <c r="J468" s="86"/>
      <c r="K468" s="86"/>
      <c r="L468" s="31"/>
      <c r="M468" s="31"/>
      <c r="N468" s="31"/>
      <c r="O468" s="31"/>
      <c r="P468" s="31"/>
      <c r="Q468" s="31"/>
      <c r="R468" s="31"/>
      <c r="S468" s="31"/>
      <c r="T468" s="31"/>
      <c r="U468" s="31"/>
      <c r="V468" s="31"/>
      <c r="W468" s="31"/>
      <c r="X468" s="31"/>
      <c r="Y468" s="31"/>
      <c r="Z468" s="31"/>
    </row>
    <row r="469" spans="1:26" ht="15.75" customHeight="1">
      <c r="A469" s="31"/>
      <c r="B469" s="31"/>
      <c r="C469" s="31"/>
      <c r="D469" s="31"/>
      <c r="E469" s="31"/>
      <c r="F469" s="86"/>
      <c r="G469" s="86"/>
      <c r="H469" s="86"/>
      <c r="I469" s="86"/>
      <c r="J469" s="86"/>
      <c r="K469" s="86"/>
      <c r="L469" s="31"/>
      <c r="M469" s="31"/>
      <c r="N469" s="31"/>
      <c r="O469" s="31"/>
      <c r="P469" s="31"/>
      <c r="Q469" s="31"/>
      <c r="R469" s="31"/>
      <c r="S469" s="31"/>
      <c r="T469" s="31"/>
      <c r="U469" s="31"/>
      <c r="V469" s="31"/>
      <c r="W469" s="31"/>
      <c r="X469" s="31"/>
      <c r="Y469" s="31"/>
      <c r="Z469" s="31"/>
    </row>
    <row r="470" spans="1:26" ht="15.75" customHeight="1">
      <c r="A470" s="31"/>
      <c r="B470" s="31"/>
      <c r="C470" s="31"/>
      <c r="D470" s="31"/>
      <c r="E470" s="31"/>
      <c r="F470" s="86"/>
      <c r="G470" s="86"/>
      <c r="H470" s="86"/>
      <c r="I470" s="86"/>
      <c r="J470" s="86"/>
      <c r="K470" s="86"/>
      <c r="L470" s="31"/>
      <c r="M470" s="31"/>
      <c r="N470" s="31"/>
      <c r="O470" s="31"/>
      <c r="P470" s="31"/>
      <c r="Q470" s="31"/>
      <c r="R470" s="31"/>
      <c r="S470" s="31"/>
      <c r="T470" s="31"/>
      <c r="U470" s="31"/>
      <c r="V470" s="31"/>
      <c r="W470" s="31"/>
      <c r="X470" s="31"/>
      <c r="Y470" s="31"/>
      <c r="Z470" s="31"/>
    </row>
    <row r="471" spans="1:26" ht="15.75" customHeight="1">
      <c r="A471" s="31"/>
      <c r="B471" s="31"/>
      <c r="C471" s="31"/>
      <c r="D471" s="31"/>
      <c r="E471" s="31"/>
      <c r="F471" s="86"/>
      <c r="G471" s="86"/>
      <c r="H471" s="86"/>
      <c r="I471" s="86"/>
      <c r="J471" s="86"/>
      <c r="K471" s="86"/>
      <c r="L471" s="31"/>
      <c r="M471" s="31"/>
      <c r="N471" s="31"/>
      <c r="O471" s="31"/>
      <c r="P471" s="31"/>
      <c r="Q471" s="31"/>
      <c r="R471" s="31"/>
      <c r="S471" s="31"/>
      <c r="T471" s="31"/>
      <c r="U471" s="31"/>
      <c r="V471" s="31"/>
      <c r="W471" s="31"/>
      <c r="X471" s="31"/>
      <c r="Y471" s="31"/>
      <c r="Z471" s="31"/>
    </row>
    <row r="472" spans="1:26" ht="15.75" customHeight="1">
      <c r="A472" s="31"/>
      <c r="B472" s="31"/>
      <c r="C472" s="31"/>
      <c r="D472" s="31"/>
      <c r="E472" s="31"/>
      <c r="F472" s="86"/>
      <c r="G472" s="86"/>
      <c r="H472" s="86"/>
      <c r="I472" s="86"/>
      <c r="J472" s="86"/>
      <c r="K472" s="86"/>
      <c r="L472" s="31"/>
      <c r="M472" s="31"/>
      <c r="N472" s="31"/>
      <c r="O472" s="31"/>
      <c r="P472" s="31"/>
      <c r="Q472" s="31"/>
      <c r="R472" s="31"/>
      <c r="S472" s="31"/>
      <c r="T472" s="31"/>
      <c r="U472" s="31"/>
      <c r="V472" s="31"/>
      <c r="W472" s="31"/>
      <c r="X472" s="31"/>
      <c r="Y472" s="31"/>
      <c r="Z472" s="31"/>
    </row>
    <row r="473" spans="1:26" ht="15.75" customHeight="1">
      <c r="A473" s="31"/>
      <c r="B473" s="31"/>
      <c r="C473" s="31"/>
      <c r="D473" s="31"/>
      <c r="E473" s="31"/>
      <c r="F473" s="86"/>
      <c r="G473" s="86"/>
      <c r="H473" s="86"/>
      <c r="I473" s="86"/>
      <c r="J473" s="86"/>
      <c r="K473" s="86"/>
      <c r="L473" s="31"/>
      <c r="M473" s="31"/>
      <c r="N473" s="31"/>
      <c r="O473" s="31"/>
      <c r="P473" s="31"/>
      <c r="Q473" s="31"/>
      <c r="R473" s="31"/>
      <c r="S473" s="31"/>
      <c r="T473" s="31"/>
      <c r="U473" s="31"/>
      <c r="V473" s="31"/>
      <c r="W473" s="31"/>
      <c r="X473" s="31"/>
      <c r="Y473" s="31"/>
      <c r="Z473" s="31"/>
    </row>
    <row r="474" spans="1:26" ht="15.75" customHeight="1">
      <c r="A474" s="31"/>
      <c r="B474" s="31"/>
      <c r="C474" s="31"/>
      <c r="D474" s="31"/>
      <c r="E474" s="31"/>
      <c r="F474" s="86"/>
      <c r="G474" s="86"/>
      <c r="H474" s="86"/>
      <c r="I474" s="86"/>
      <c r="J474" s="86"/>
      <c r="K474" s="86"/>
      <c r="L474" s="31"/>
      <c r="M474" s="31"/>
      <c r="N474" s="31"/>
      <c r="O474" s="31"/>
      <c r="P474" s="31"/>
      <c r="Q474" s="31"/>
      <c r="R474" s="31"/>
      <c r="S474" s="31"/>
      <c r="T474" s="31"/>
      <c r="U474" s="31"/>
      <c r="V474" s="31"/>
      <c r="W474" s="31"/>
      <c r="X474" s="31"/>
      <c r="Y474" s="31"/>
      <c r="Z474" s="31"/>
    </row>
    <row r="475" spans="1:26" ht="15.75" customHeight="1">
      <c r="A475" s="31"/>
      <c r="B475" s="31"/>
      <c r="C475" s="31"/>
      <c r="D475" s="31"/>
      <c r="E475" s="31"/>
      <c r="F475" s="86"/>
      <c r="G475" s="86"/>
      <c r="H475" s="86"/>
      <c r="I475" s="86"/>
      <c r="J475" s="86"/>
      <c r="K475" s="86"/>
      <c r="L475" s="31"/>
      <c r="M475" s="31"/>
      <c r="N475" s="31"/>
      <c r="O475" s="31"/>
      <c r="P475" s="31"/>
      <c r="Q475" s="31"/>
      <c r="R475" s="31"/>
      <c r="S475" s="31"/>
      <c r="T475" s="31"/>
      <c r="U475" s="31"/>
      <c r="V475" s="31"/>
      <c r="W475" s="31"/>
      <c r="X475" s="31"/>
      <c r="Y475" s="31"/>
      <c r="Z475" s="31"/>
    </row>
    <row r="476" spans="1:26" ht="15.75" customHeight="1">
      <c r="A476" s="31"/>
      <c r="B476" s="31"/>
      <c r="C476" s="31"/>
      <c r="D476" s="31"/>
      <c r="E476" s="31"/>
      <c r="F476" s="86"/>
      <c r="G476" s="86"/>
      <c r="H476" s="86"/>
      <c r="I476" s="86"/>
      <c r="J476" s="86"/>
      <c r="K476" s="86"/>
      <c r="L476" s="31"/>
      <c r="M476" s="31"/>
      <c r="N476" s="31"/>
      <c r="O476" s="31"/>
      <c r="P476" s="31"/>
      <c r="Q476" s="31"/>
      <c r="R476" s="31"/>
      <c r="S476" s="31"/>
      <c r="T476" s="31"/>
      <c r="U476" s="31"/>
      <c r="V476" s="31"/>
      <c r="W476" s="31"/>
      <c r="X476" s="31"/>
      <c r="Y476" s="31"/>
      <c r="Z476" s="31"/>
    </row>
    <row r="477" spans="1:26" ht="15.75" customHeight="1">
      <c r="A477" s="31"/>
      <c r="B477" s="31"/>
      <c r="C477" s="31"/>
      <c r="D477" s="31"/>
      <c r="E477" s="31"/>
      <c r="F477" s="86"/>
      <c r="G477" s="86"/>
      <c r="H477" s="86"/>
      <c r="I477" s="86"/>
      <c r="J477" s="86"/>
      <c r="K477" s="86"/>
      <c r="L477" s="31"/>
      <c r="M477" s="31"/>
      <c r="N477" s="31"/>
      <c r="O477" s="31"/>
      <c r="P477" s="31"/>
      <c r="Q477" s="31"/>
      <c r="R477" s="31"/>
      <c r="S477" s="31"/>
      <c r="T477" s="31"/>
      <c r="U477" s="31"/>
      <c r="V477" s="31"/>
      <c r="W477" s="31"/>
      <c r="X477" s="31"/>
      <c r="Y477" s="31"/>
      <c r="Z477" s="31"/>
    </row>
    <row r="478" spans="1:26" ht="15.75" customHeight="1">
      <c r="A478" s="31"/>
      <c r="B478" s="31"/>
      <c r="C478" s="31"/>
      <c r="D478" s="31"/>
      <c r="E478" s="31"/>
      <c r="F478" s="86"/>
      <c r="G478" s="86"/>
      <c r="H478" s="86"/>
      <c r="I478" s="86"/>
      <c r="J478" s="86"/>
      <c r="K478" s="86"/>
      <c r="L478" s="31"/>
      <c r="M478" s="31"/>
      <c r="N478" s="31"/>
      <c r="O478" s="31"/>
      <c r="P478" s="31"/>
      <c r="Q478" s="31"/>
      <c r="R478" s="31"/>
      <c r="S478" s="31"/>
      <c r="T478" s="31"/>
      <c r="U478" s="31"/>
      <c r="V478" s="31"/>
      <c r="W478" s="31"/>
      <c r="X478" s="31"/>
      <c r="Y478" s="31"/>
      <c r="Z478" s="31"/>
    </row>
    <row r="479" spans="1:26" ht="15.75" customHeight="1">
      <c r="A479" s="31"/>
      <c r="B479" s="31"/>
      <c r="C479" s="31"/>
      <c r="D479" s="31"/>
      <c r="E479" s="31"/>
      <c r="F479" s="86"/>
      <c r="G479" s="86"/>
      <c r="H479" s="86"/>
      <c r="I479" s="86"/>
      <c r="J479" s="86"/>
      <c r="K479" s="86"/>
      <c r="L479" s="31"/>
      <c r="M479" s="31"/>
      <c r="N479" s="31"/>
      <c r="O479" s="31"/>
      <c r="P479" s="31"/>
      <c r="Q479" s="31"/>
      <c r="R479" s="31"/>
      <c r="S479" s="31"/>
      <c r="T479" s="31"/>
      <c r="U479" s="31"/>
      <c r="V479" s="31"/>
      <c r="W479" s="31"/>
      <c r="X479" s="31"/>
      <c r="Y479" s="31"/>
      <c r="Z479" s="31"/>
    </row>
    <row r="480" spans="1:26" ht="15.75" customHeight="1">
      <c r="A480" s="31"/>
      <c r="B480" s="31"/>
      <c r="C480" s="31"/>
      <c r="D480" s="31"/>
      <c r="E480" s="31"/>
      <c r="F480" s="86"/>
      <c r="G480" s="86"/>
      <c r="H480" s="86"/>
      <c r="I480" s="86"/>
      <c r="J480" s="86"/>
      <c r="K480" s="86"/>
      <c r="L480" s="31"/>
      <c r="M480" s="31"/>
      <c r="N480" s="31"/>
      <c r="O480" s="31"/>
      <c r="P480" s="31"/>
      <c r="Q480" s="31"/>
      <c r="R480" s="31"/>
      <c r="S480" s="31"/>
      <c r="T480" s="31"/>
      <c r="U480" s="31"/>
      <c r="V480" s="31"/>
      <c r="W480" s="31"/>
      <c r="X480" s="31"/>
      <c r="Y480" s="31"/>
      <c r="Z480" s="31"/>
    </row>
    <row r="481" spans="1:26" ht="15.75" customHeight="1">
      <c r="A481" s="31"/>
      <c r="B481" s="31"/>
      <c r="C481" s="31"/>
      <c r="D481" s="31"/>
      <c r="E481" s="31"/>
      <c r="F481" s="86"/>
      <c r="G481" s="86"/>
      <c r="H481" s="86"/>
      <c r="I481" s="86"/>
      <c r="J481" s="86"/>
      <c r="K481" s="86"/>
      <c r="L481" s="31"/>
      <c r="M481" s="31"/>
      <c r="N481" s="31"/>
      <c r="O481" s="31"/>
      <c r="P481" s="31"/>
      <c r="Q481" s="31"/>
      <c r="R481" s="31"/>
      <c r="S481" s="31"/>
      <c r="T481" s="31"/>
      <c r="U481" s="31"/>
      <c r="V481" s="31"/>
      <c r="W481" s="31"/>
      <c r="X481" s="31"/>
      <c r="Y481" s="31"/>
      <c r="Z481" s="31"/>
    </row>
    <row r="482" spans="1:26" ht="15.75" customHeight="1">
      <c r="A482" s="31"/>
      <c r="B482" s="31"/>
      <c r="C482" s="31"/>
      <c r="D482" s="31"/>
      <c r="E482" s="31"/>
      <c r="F482" s="86"/>
      <c r="G482" s="86"/>
      <c r="H482" s="86"/>
      <c r="I482" s="86"/>
      <c r="J482" s="86"/>
      <c r="K482" s="86"/>
      <c r="L482" s="31"/>
      <c r="M482" s="31"/>
      <c r="N482" s="31"/>
      <c r="O482" s="31"/>
      <c r="P482" s="31"/>
      <c r="Q482" s="31"/>
      <c r="R482" s="31"/>
      <c r="S482" s="31"/>
      <c r="T482" s="31"/>
      <c r="U482" s="31"/>
      <c r="V482" s="31"/>
      <c r="W482" s="31"/>
      <c r="X482" s="31"/>
      <c r="Y482" s="31"/>
      <c r="Z482" s="31"/>
    </row>
    <row r="483" spans="1:26" ht="15.75" customHeight="1">
      <c r="A483" s="31"/>
      <c r="B483" s="31"/>
      <c r="C483" s="31"/>
      <c r="D483" s="31"/>
      <c r="E483" s="31"/>
      <c r="F483" s="86"/>
      <c r="G483" s="86"/>
      <c r="H483" s="86"/>
      <c r="I483" s="86"/>
      <c r="J483" s="86"/>
      <c r="K483" s="86"/>
      <c r="L483" s="31"/>
      <c r="M483" s="31"/>
      <c r="N483" s="31"/>
      <c r="O483" s="31"/>
      <c r="P483" s="31"/>
      <c r="Q483" s="31"/>
      <c r="R483" s="31"/>
      <c r="S483" s="31"/>
      <c r="T483" s="31"/>
      <c r="U483" s="31"/>
      <c r="V483" s="31"/>
      <c r="W483" s="31"/>
      <c r="X483" s="31"/>
      <c r="Y483" s="31"/>
      <c r="Z483" s="31"/>
    </row>
    <row r="484" spans="1:26" ht="15.75" customHeight="1">
      <c r="A484" s="31"/>
      <c r="B484" s="31"/>
      <c r="C484" s="31"/>
      <c r="D484" s="31"/>
      <c r="E484" s="31"/>
      <c r="F484" s="86"/>
      <c r="G484" s="86"/>
      <c r="H484" s="86"/>
      <c r="I484" s="86"/>
      <c r="J484" s="86"/>
      <c r="K484" s="86"/>
      <c r="L484" s="31"/>
      <c r="M484" s="31"/>
      <c r="N484" s="31"/>
      <c r="O484" s="31"/>
      <c r="P484" s="31"/>
      <c r="Q484" s="31"/>
      <c r="R484" s="31"/>
      <c r="S484" s="31"/>
      <c r="T484" s="31"/>
      <c r="U484" s="31"/>
      <c r="V484" s="31"/>
      <c r="W484" s="31"/>
      <c r="X484" s="31"/>
      <c r="Y484" s="31"/>
      <c r="Z484" s="31"/>
    </row>
    <row r="485" spans="1:26" ht="15.75" customHeight="1">
      <c r="A485" s="31"/>
      <c r="B485" s="31"/>
      <c r="C485" s="31"/>
      <c r="D485" s="31"/>
      <c r="E485" s="31"/>
      <c r="F485" s="86"/>
      <c r="G485" s="86"/>
      <c r="H485" s="86"/>
      <c r="I485" s="86"/>
      <c r="J485" s="86"/>
      <c r="K485" s="86"/>
      <c r="L485" s="31"/>
      <c r="M485" s="31"/>
      <c r="N485" s="31"/>
      <c r="O485" s="31"/>
      <c r="P485" s="31"/>
      <c r="Q485" s="31"/>
      <c r="R485" s="31"/>
      <c r="S485" s="31"/>
      <c r="T485" s="31"/>
      <c r="U485" s="31"/>
      <c r="V485" s="31"/>
      <c r="W485" s="31"/>
      <c r="X485" s="31"/>
      <c r="Y485" s="31"/>
      <c r="Z485" s="31"/>
    </row>
    <row r="486" spans="1:26" ht="15.75" customHeight="1">
      <c r="A486" s="31"/>
      <c r="B486" s="31"/>
      <c r="C486" s="31"/>
      <c r="D486" s="31"/>
      <c r="E486" s="31"/>
      <c r="F486" s="86"/>
      <c r="G486" s="86"/>
      <c r="H486" s="86"/>
      <c r="I486" s="86"/>
      <c r="J486" s="86"/>
      <c r="K486" s="86"/>
      <c r="L486" s="31"/>
      <c r="M486" s="31"/>
      <c r="N486" s="31"/>
      <c r="O486" s="31"/>
      <c r="P486" s="31"/>
      <c r="Q486" s="31"/>
      <c r="R486" s="31"/>
      <c r="S486" s="31"/>
      <c r="T486" s="31"/>
      <c r="U486" s="31"/>
      <c r="V486" s="31"/>
      <c r="W486" s="31"/>
      <c r="X486" s="31"/>
      <c r="Y486" s="31"/>
      <c r="Z486" s="31"/>
    </row>
    <row r="487" spans="1:26" ht="15.75" customHeight="1">
      <c r="A487" s="31"/>
      <c r="B487" s="31"/>
      <c r="C487" s="31"/>
      <c r="D487" s="31"/>
      <c r="E487" s="31"/>
      <c r="F487" s="86"/>
      <c r="G487" s="86"/>
      <c r="H487" s="86"/>
      <c r="I487" s="86"/>
      <c r="J487" s="86"/>
      <c r="K487" s="86"/>
      <c r="L487" s="31"/>
      <c r="M487" s="31"/>
      <c r="N487" s="31"/>
      <c r="O487" s="31"/>
      <c r="P487" s="31"/>
      <c r="Q487" s="31"/>
      <c r="R487" s="31"/>
      <c r="S487" s="31"/>
      <c r="T487" s="31"/>
      <c r="U487" s="31"/>
      <c r="V487" s="31"/>
      <c r="W487" s="31"/>
      <c r="X487" s="31"/>
      <c r="Y487" s="31"/>
      <c r="Z487" s="31"/>
    </row>
    <row r="488" spans="1:26" ht="15.75" customHeight="1">
      <c r="A488" s="31"/>
      <c r="B488" s="31"/>
      <c r="C488" s="31"/>
      <c r="D488" s="31"/>
      <c r="E488" s="31"/>
      <c r="F488" s="86"/>
      <c r="G488" s="86"/>
      <c r="H488" s="86"/>
      <c r="I488" s="86"/>
      <c r="J488" s="86"/>
      <c r="K488" s="86"/>
      <c r="L488" s="31"/>
      <c r="M488" s="31"/>
      <c r="N488" s="31"/>
      <c r="O488" s="31"/>
      <c r="P488" s="31"/>
      <c r="Q488" s="31"/>
      <c r="R488" s="31"/>
      <c r="S488" s="31"/>
      <c r="T488" s="31"/>
      <c r="U488" s="31"/>
      <c r="V488" s="31"/>
      <c r="W488" s="31"/>
      <c r="X488" s="31"/>
      <c r="Y488" s="31"/>
      <c r="Z488" s="31"/>
    </row>
    <row r="489" spans="1:26" ht="15.75" customHeight="1">
      <c r="A489" s="31"/>
      <c r="B489" s="31"/>
      <c r="C489" s="31"/>
      <c r="D489" s="31"/>
      <c r="E489" s="31"/>
      <c r="F489" s="86"/>
      <c r="G489" s="86"/>
      <c r="H489" s="86"/>
      <c r="I489" s="86"/>
      <c r="J489" s="86"/>
      <c r="K489" s="86"/>
      <c r="L489" s="31"/>
      <c r="M489" s="31"/>
      <c r="N489" s="31"/>
      <c r="O489" s="31"/>
      <c r="P489" s="31"/>
      <c r="Q489" s="31"/>
      <c r="R489" s="31"/>
      <c r="S489" s="31"/>
      <c r="T489" s="31"/>
      <c r="U489" s="31"/>
      <c r="V489" s="31"/>
      <c r="W489" s="31"/>
      <c r="X489" s="31"/>
      <c r="Y489" s="31"/>
      <c r="Z489" s="31"/>
    </row>
    <row r="490" spans="1:26" ht="15.75" customHeight="1">
      <c r="A490" s="31"/>
      <c r="B490" s="31"/>
      <c r="C490" s="31"/>
      <c r="D490" s="31"/>
      <c r="E490" s="31"/>
      <c r="F490" s="86"/>
      <c r="G490" s="86"/>
      <c r="H490" s="86"/>
      <c r="I490" s="86"/>
      <c r="J490" s="86"/>
      <c r="K490" s="86"/>
      <c r="L490" s="31"/>
      <c r="M490" s="31"/>
      <c r="N490" s="31"/>
      <c r="O490" s="31"/>
      <c r="P490" s="31"/>
      <c r="Q490" s="31"/>
      <c r="R490" s="31"/>
      <c r="S490" s="31"/>
      <c r="T490" s="31"/>
      <c r="U490" s="31"/>
      <c r="V490" s="31"/>
      <c r="W490" s="31"/>
      <c r="X490" s="31"/>
      <c r="Y490" s="31"/>
      <c r="Z490" s="31"/>
    </row>
    <row r="491" spans="1:26" ht="15.75" customHeight="1">
      <c r="A491" s="31"/>
      <c r="B491" s="31"/>
      <c r="C491" s="31"/>
      <c r="D491" s="31"/>
      <c r="E491" s="31"/>
      <c r="F491" s="86"/>
      <c r="G491" s="86"/>
      <c r="H491" s="86"/>
      <c r="I491" s="86"/>
      <c r="J491" s="86"/>
      <c r="K491" s="86"/>
      <c r="L491" s="31"/>
      <c r="M491" s="31"/>
      <c r="N491" s="31"/>
      <c r="O491" s="31"/>
      <c r="P491" s="31"/>
      <c r="Q491" s="31"/>
      <c r="R491" s="31"/>
      <c r="S491" s="31"/>
      <c r="T491" s="31"/>
      <c r="U491" s="31"/>
      <c r="V491" s="31"/>
      <c r="W491" s="31"/>
      <c r="X491" s="31"/>
      <c r="Y491" s="31"/>
      <c r="Z491" s="31"/>
    </row>
    <row r="492" spans="1:26" ht="15.75" customHeight="1">
      <c r="A492" s="31"/>
      <c r="B492" s="31"/>
      <c r="C492" s="31"/>
      <c r="D492" s="31"/>
      <c r="E492" s="31"/>
      <c r="F492" s="86"/>
      <c r="G492" s="86"/>
      <c r="H492" s="86"/>
      <c r="I492" s="86"/>
      <c r="J492" s="86"/>
      <c r="K492" s="86"/>
      <c r="L492" s="31"/>
      <c r="M492" s="31"/>
      <c r="N492" s="31"/>
      <c r="O492" s="31"/>
      <c r="P492" s="31"/>
      <c r="Q492" s="31"/>
      <c r="R492" s="31"/>
      <c r="S492" s="31"/>
      <c r="T492" s="31"/>
      <c r="U492" s="31"/>
      <c r="V492" s="31"/>
      <c r="W492" s="31"/>
      <c r="X492" s="31"/>
      <c r="Y492" s="31"/>
      <c r="Z492" s="31"/>
    </row>
    <row r="493" spans="1:26" ht="15.75" customHeight="1">
      <c r="A493" s="31"/>
      <c r="B493" s="31"/>
      <c r="C493" s="31"/>
      <c r="D493" s="31"/>
      <c r="E493" s="31"/>
      <c r="F493" s="86"/>
      <c r="G493" s="86"/>
      <c r="H493" s="86"/>
      <c r="I493" s="86"/>
      <c r="J493" s="86"/>
      <c r="K493" s="86"/>
      <c r="L493" s="31"/>
      <c r="M493" s="31"/>
      <c r="N493" s="31"/>
      <c r="O493" s="31"/>
      <c r="P493" s="31"/>
      <c r="Q493" s="31"/>
      <c r="R493" s="31"/>
      <c r="S493" s="31"/>
      <c r="T493" s="31"/>
      <c r="U493" s="31"/>
      <c r="V493" s="31"/>
      <c r="W493" s="31"/>
      <c r="X493" s="31"/>
      <c r="Y493" s="31"/>
      <c r="Z493" s="31"/>
    </row>
    <row r="494" spans="1:26" ht="15.75" customHeight="1">
      <c r="A494" s="31"/>
      <c r="B494" s="31"/>
      <c r="C494" s="31"/>
      <c r="D494" s="31"/>
      <c r="E494" s="31"/>
      <c r="F494" s="86"/>
      <c r="G494" s="86"/>
      <c r="H494" s="86"/>
      <c r="I494" s="86"/>
      <c r="J494" s="86"/>
      <c r="K494" s="86"/>
      <c r="L494" s="31"/>
      <c r="M494" s="31"/>
      <c r="N494" s="31"/>
      <c r="O494" s="31"/>
      <c r="P494" s="31"/>
      <c r="Q494" s="31"/>
      <c r="R494" s="31"/>
      <c r="S494" s="31"/>
      <c r="T494" s="31"/>
      <c r="U494" s="31"/>
      <c r="V494" s="31"/>
      <c r="W494" s="31"/>
      <c r="X494" s="31"/>
      <c r="Y494" s="31"/>
      <c r="Z494" s="31"/>
    </row>
    <row r="495" spans="1:26" ht="15.75" customHeight="1">
      <c r="A495" s="31"/>
      <c r="B495" s="31"/>
      <c r="C495" s="31"/>
      <c r="D495" s="31"/>
      <c r="E495" s="31"/>
      <c r="F495" s="86"/>
      <c r="G495" s="86"/>
      <c r="H495" s="86"/>
      <c r="I495" s="86"/>
      <c r="J495" s="86"/>
      <c r="K495" s="86"/>
      <c r="L495" s="31"/>
      <c r="M495" s="31"/>
      <c r="N495" s="31"/>
      <c r="O495" s="31"/>
      <c r="P495" s="31"/>
      <c r="Q495" s="31"/>
      <c r="R495" s="31"/>
      <c r="S495" s="31"/>
      <c r="T495" s="31"/>
      <c r="U495" s="31"/>
      <c r="V495" s="31"/>
      <c r="W495" s="31"/>
      <c r="X495" s="31"/>
      <c r="Y495" s="31"/>
      <c r="Z495" s="31"/>
    </row>
    <row r="496" spans="1:26" ht="15.75" customHeight="1">
      <c r="A496" s="31"/>
      <c r="B496" s="31"/>
      <c r="C496" s="31"/>
      <c r="D496" s="31"/>
      <c r="E496" s="31"/>
      <c r="F496" s="86"/>
      <c r="G496" s="86"/>
      <c r="H496" s="86"/>
      <c r="I496" s="86"/>
      <c r="J496" s="86"/>
      <c r="K496" s="86"/>
      <c r="L496" s="31"/>
      <c r="M496" s="31"/>
      <c r="N496" s="31"/>
      <c r="O496" s="31"/>
      <c r="P496" s="31"/>
      <c r="Q496" s="31"/>
      <c r="R496" s="31"/>
      <c r="S496" s="31"/>
      <c r="T496" s="31"/>
      <c r="U496" s="31"/>
      <c r="V496" s="31"/>
      <c r="W496" s="31"/>
      <c r="X496" s="31"/>
      <c r="Y496" s="31"/>
      <c r="Z496" s="31"/>
    </row>
    <row r="497" spans="1:26" ht="15.75" customHeight="1">
      <c r="A497" s="31"/>
      <c r="B497" s="31"/>
      <c r="C497" s="31"/>
      <c r="D497" s="31"/>
      <c r="E497" s="31"/>
      <c r="F497" s="86"/>
      <c r="G497" s="86"/>
      <c r="H497" s="86"/>
      <c r="I497" s="86"/>
      <c r="J497" s="86"/>
      <c r="K497" s="86"/>
      <c r="L497" s="31"/>
      <c r="M497" s="31"/>
      <c r="N497" s="31"/>
      <c r="O497" s="31"/>
      <c r="P497" s="31"/>
      <c r="Q497" s="31"/>
      <c r="R497" s="31"/>
      <c r="S497" s="31"/>
      <c r="T497" s="31"/>
      <c r="U497" s="31"/>
      <c r="V497" s="31"/>
      <c r="W497" s="31"/>
      <c r="X497" s="31"/>
      <c r="Y497" s="31"/>
      <c r="Z497" s="31"/>
    </row>
    <row r="498" spans="1:26" ht="15.75" customHeight="1">
      <c r="A498" s="31"/>
      <c r="B498" s="31"/>
      <c r="C498" s="31"/>
      <c r="D498" s="31"/>
      <c r="E498" s="31"/>
      <c r="F498" s="86"/>
      <c r="G498" s="86"/>
      <c r="H498" s="86"/>
      <c r="I498" s="86"/>
      <c r="J498" s="86"/>
      <c r="K498" s="86"/>
      <c r="L498" s="31"/>
      <c r="M498" s="31"/>
      <c r="N498" s="31"/>
      <c r="O498" s="31"/>
      <c r="P498" s="31"/>
      <c r="Q498" s="31"/>
      <c r="R498" s="31"/>
      <c r="S498" s="31"/>
      <c r="T498" s="31"/>
      <c r="U498" s="31"/>
      <c r="V498" s="31"/>
      <c r="W498" s="31"/>
      <c r="X498" s="31"/>
      <c r="Y498" s="31"/>
      <c r="Z498" s="31"/>
    </row>
    <row r="499" spans="1:26" ht="15.75" customHeight="1">
      <c r="A499" s="31"/>
      <c r="B499" s="31"/>
      <c r="C499" s="31"/>
      <c r="D499" s="31"/>
      <c r="E499" s="31"/>
      <c r="F499" s="86"/>
      <c r="G499" s="86"/>
      <c r="H499" s="86"/>
      <c r="I499" s="86"/>
      <c r="J499" s="86"/>
      <c r="K499" s="86"/>
      <c r="L499" s="31"/>
      <c r="M499" s="31"/>
      <c r="N499" s="31"/>
      <c r="O499" s="31"/>
      <c r="P499" s="31"/>
      <c r="Q499" s="31"/>
      <c r="R499" s="31"/>
      <c r="S499" s="31"/>
      <c r="T499" s="31"/>
      <c r="U499" s="31"/>
      <c r="V499" s="31"/>
      <c r="W499" s="31"/>
      <c r="X499" s="31"/>
      <c r="Y499" s="31"/>
      <c r="Z499" s="31"/>
    </row>
    <row r="500" spans="1:26" ht="15.75" customHeight="1">
      <c r="A500" s="31"/>
      <c r="B500" s="31"/>
      <c r="C500" s="31"/>
      <c r="D500" s="31"/>
      <c r="E500" s="31"/>
      <c r="F500" s="86"/>
      <c r="G500" s="86"/>
      <c r="H500" s="86"/>
      <c r="I500" s="86"/>
      <c r="J500" s="86"/>
      <c r="K500" s="86"/>
      <c r="L500" s="31"/>
      <c r="M500" s="31"/>
      <c r="N500" s="31"/>
      <c r="O500" s="31"/>
      <c r="P500" s="31"/>
      <c r="Q500" s="31"/>
      <c r="R500" s="31"/>
      <c r="S500" s="31"/>
      <c r="T500" s="31"/>
      <c r="U500" s="31"/>
      <c r="V500" s="31"/>
      <c r="W500" s="31"/>
      <c r="X500" s="31"/>
      <c r="Y500" s="31"/>
      <c r="Z500" s="31"/>
    </row>
    <row r="501" spans="1:26" ht="15.75" customHeight="1">
      <c r="A501" s="31"/>
      <c r="B501" s="31"/>
      <c r="C501" s="31"/>
      <c r="D501" s="31"/>
      <c r="E501" s="31"/>
      <c r="F501" s="86"/>
      <c r="G501" s="86"/>
      <c r="H501" s="86"/>
      <c r="I501" s="86"/>
      <c r="J501" s="86"/>
      <c r="K501" s="86"/>
      <c r="L501" s="31"/>
      <c r="M501" s="31"/>
      <c r="N501" s="31"/>
      <c r="O501" s="31"/>
      <c r="P501" s="31"/>
      <c r="Q501" s="31"/>
      <c r="R501" s="31"/>
      <c r="S501" s="31"/>
      <c r="T501" s="31"/>
      <c r="U501" s="31"/>
      <c r="V501" s="31"/>
      <c r="W501" s="31"/>
      <c r="X501" s="31"/>
      <c r="Y501" s="31"/>
      <c r="Z501" s="31"/>
    </row>
    <row r="502" spans="1:26" ht="15.75" customHeight="1">
      <c r="A502" s="31"/>
      <c r="B502" s="31"/>
      <c r="C502" s="31"/>
      <c r="D502" s="31"/>
      <c r="E502" s="31"/>
      <c r="F502" s="86"/>
      <c r="G502" s="86"/>
      <c r="H502" s="86"/>
      <c r="I502" s="86"/>
      <c r="J502" s="86"/>
      <c r="K502" s="86"/>
      <c r="L502" s="31"/>
      <c r="M502" s="31"/>
      <c r="N502" s="31"/>
      <c r="O502" s="31"/>
      <c r="P502" s="31"/>
      <c r="Q502" s="31"/>
      <c r="R502" s="31"/>
      <c r="S502" s="31"/>
      <c r="T502" s="31"/>
      <c r="U502" s="31"/>
      <c r="V502" s="31"/>
      <c r="W502" s="31"/>
      <c r="X502" s="31"/>
      <c r="Y502" s="31"/>
      <c r="Z502" s="31"/>
    </row>
    <row r="503" spans="1:26" ht="15.75" customHeight="1">
      <c r="A503" s="31"/>
      <c r="B503" s="31"/>
      <c r="C503" s="31"/>
      <c r="D503" s="31"/>
      <c r="E503" s="31"/>
      <c r="F503" s="86"/>
      <c r="G503" s="86"/>
      <c r="H503" s="86"/>
      <c r="I503" s="86"/>
      <c r="J503" s="86"/>
      <c r="K503" s="86"/>
      <c r="L503" s="31"/>
      <c r="M503" s="31"/>
      <c r="N503" s="31"/>
      <c r="O503" s="31"/>
      <c r="P503" s="31"/>
      <c r="Q503" s="31"/>
      <c r="R503" s="31"/>
      <c r="S503" s="31"/>
      <c r="T503" s="31"/>
      <c r="U503" s="31"/>
      <c r="V503" s="31"/>
      <c r="W503" s="31"/>
      <c r="X503" s="31"/>
      <c r="Y503" s="31"/>
      <c r="Z503" s="31"/>
    </row>
    <row r="504" spans="1:26" ht="15.75" customHeight="1">
      <c r="A504" s="31"/>
      <c r="B504" s="31"/>
      <c r="C504" s="31"/>
      <c r="D504" s="31"/>
      <c r="E504" s="31"/>
      <c r="F504" s="86"/>
      <c r="G504" s="86"/>
      <c r="H504" s="86"/>
      <c r="I504" s="86"/>
      <c r="J504" s="86"/>
      <c r="K504" s="86"/>
      <c r="L504" s="31"/>
      <c r="M504" s="31"/>
      <c r="N504" s="31"/>
      <c r="O504" s="31"/>
      <c r="P504" s="31"/>
      <c r="Q504" s="31"/>
      <c r="R504" s="31"/>
      <c r="S504" s="31"/>
      <c r="T504" s="31"/>
      <c r="U504" s="31"/>
      <c r="V504" s="31"/>
      <c r="W504" s="31"/>
      <c r="X504" s="31"/>
      <c r="Y504" s="31"/>
      <c r="Z504" s="31"/>
    </row>
    <row r="505" spans="1:26" ht="15.75" customHeight="1">
      <c r="A505" s="31"/>
      <c r="B505" s="31"/>
      <c r="C505" s="31"/>
      <c r="D505" s="31"/>
      <c r="E505" s="31"/>
      <c r="F505" s="86"/>
      <c r="G505" s="86"/>
      <c r="H505" s="86"/>
      <c r="I505" s="86"/>
      <c r="J505" s="86"/>
      <c r="K505" s="86"/>
      <c r="L505" s="31"/>
      <c r="M505" s="31"/>
      <c r="N505" s="31"/>
      <c r="O505" s="31"/>
      <c r="P505" s="31"/>
      <c r="Q505" s="31"/>
      <c r="R505" s="31"/>
      <c r="S505" s="31"/>
      <c r="T505" s="31"/>
      <c r="U505" s="31"/>
      <c r="V505" s="31"/>
      <c r="W505" s="31"/>
      <c r="X505" s="31"/>
      <c r="Y505" s="31"/>
      <c r="Z505" s="31"/>
    </row>
    <row r="506" spans="1:26" ht="15.75" customHeight="1">
      <c r="A506" s="31"/>
      <c r="B506" s="31"/>
      <c r="C506" s="31"/>
      <c r="D506" s="31"/>
      <c r="E506" s="31"/>
      <c r="F506" s="86"/>
      <c r="G506" s="86"/>
      <c r="H506" s="86"/>
      <c r="I506" s="86"/>
      <c r="J506" s="86"/>
      <c r="K506" s="86"/>
      <c r="L506" s="31"/>
      <c r="M506" s="31"/>
      <c r="N506" s="31"/>
      <c r="O506" s="31"/>
      <c r="P506" s="31"/>
      <c r="Q506" s="31"/>
      <c r="R506" s="31"/>
      <c r="S506" s="31"/>
      <c r="T506" s="31"/>
      <c r="U506" s="31"/>
      <c r="V506" s="31"/>
      <c r="W506" s="31"/>
      <c r="X506" s="31"/>
      <c r="Y506" s="31"/>
      <c r="Z506" s="31"/>
    </row>
    <row r="507" spans="1:26" ht="15.75" customHeight="1">
      <c r="A507" s="31"/>
      <c r="B507" s="31"/>
      <c r="C507" s="31"/>
      <c r="D507" s="31"/>
      <c r="E507" s="31"/>
      <c r="F507" s="86"/>
      <c r="G507" s="86"/>
      <c r="H507" s="86"/>
      <c r="I507" s="86"/>
      <c r="J507" s="86"/>
      <c r="K507" s="86"/>
      <c r="L507" s="31"/>
      <c r="M507" s="31"/>
      <c r="N507" s="31"/>
      <c r="O507" s="31"/>
      <c r="P507" s="31"/>
      <c r="Q507" s="31"/>
      <c r="R507" s="31"/>
      <c r="S507" s="31"/>
      <c r="T507" s="31"/>
      <c r="U507" s="31"/>
      <c r="V507" s="31"/>
      <c r="W507" s="31"/>
      <c r="X507" s="31"/>
      <c r="Y507" s="31"/>
      <c r="Z507" s="31"/>
    </row>
    <row r="508" spans="1:26" ht="15.75" customHeight="1">
      <c r="A508" s="31"/>
      <c r="B508" s="31"/>
      <c r="C508" s="31"/>
      <c r="D508" s="31"/>
      <c r="E508" s="31"/>
      <c r="F508" s="86"/>
      <c r="G508" s="86"/>
      <c r="H508" s="86"/>
      <c r="I508" s="86"/>
      <c r="J508" s="86"/>
      <c r="K508" s="86"/>
      <c r="L508" s="31"/>
      <c r="M508" s="31"/>
      <c r="N508" s="31"/>
      <c r="O508" s="31"/>
      <c r="P508" s="31"/>
      <c r="Q508" s="31"/>
      <c r="R508" s="31"/>
      <c r="S508" s="31"/>
      <c r="T508" s="31"/>
      <c r="U508" s="31"/>
      <c r="V508" s="31"/>
      <c r="W508" s="31"/>
      <c r="X508" s="31"/>
      <c r="Y508" s="31"/>
      <c r="Z508" s="31"/>
    </row>
    <row r="509" spans="1:26" ht="15.75" customHeight="1">
      <c r="A509" s="31"/>
      <c r="B509" s="31"/>
      <c r="C509" s="31"/>
      <c r="D509" s="31"/>
      <c r="E509" s="31"/>
      <c r="F509" s="86"/>
      <c r="G509" s="86"/>
      <c r="H509" s="86"/>
      <c r="I509" s="86"/>
      <c r="J509" s="86"/>
      <c r="K509" s="86"/>
      <c r="L509" s="31"/>
      <c r="M509" s="31"/>
      <c r="N509" s="31"/>
      <c r="O509" s="31"/>
      <c r="P509" s="31"/>
      <c r="Q509" s="31"/>
      <c r="R509" s="31"/>
      <c r="S509" s="31"/>
      <c r="T509" s="31"/>
      <c r="U509" s="31"/>
      <c r="V509" s="31"/>
      <c r="W509" s="31"/>
      <c r="X509" s="31"/>
      <c r="Y509" s="31"/>
      <c r="Z509" s="31"/>
    </row>
    <row r="510" spans="1:26" ht="15.75" customHeight="1">
      <c r="A510" s="31"/>
      <c r="B510" s="31"/>
      <c r="C510" s="31"/>
      <c r="D510" s="31"/>
      <c r="E510" s="31"/>
      <c r="F510" s="86"/>
      <c r="G510" s="86"/>
      <c r="H510" s="86"/>
      <c r="I510" s="86"/>
      <c r="J510" s="86"/>
      <c r="K510" s="86"/>
      <c r="L510" s="31"/>
      <c r="M510" s="31"/>
      <c r="N510" s="31"/>
      <c r="O510" s="31"/>
      <c r="P510" s="31"/>
      <c r="Q510" s="31"/>
      <c r="R510" s="31"/>
      <c r="S510" s="31"/>
      <c r="T510" s="31"/>
      <c r="U510" s="31"/>
      <c r="V510" s="31"/>
      <c r="W510" s="31"/>
      <c r="X510" s="31"/>
      <c r="Y510" s="31"/>
      <c r="Z510" s="31"/>
    </row>
    <row r="511" spans="1:26" ht="15.75" customHeight="1">
      <c r="A511" s="31"/>
      <c r="B511" s="31"/>
      <c r="C511" s="31"/>
      <c r="D511" s="31"/>
      <c r="E511" s="31"/>
      <c r="F511" s="86"/>
      <c r="G511" s="86"/>
      <c r="H511" s="86"/>
      <c r="I511" s="86"/>
      <c r="J511" s="86"/>
      <c r="K511" s="86"/>
      <c r="L511" s="31"/>
      <c r="M511" s="31"/>
      <c r="N511" s="31"/>
      <c r="O511" s="31"/>
      <c r="P511" s="31"/>
      <c r="Q511" s="31"/>
      <c r="R511" s="31"/>
      <c r="S511" s="31"/>
      <c r="T511" s="31"/>
      <c r="U511" s="31"/>
      <c r="V511" s="31"/>
      <c r="W511" s="31"/>
      <c r="X511" s="31"/>
      <c r="Y511" s="31"/>
      <c r="Z511" s="31"/>
    </row>
    <row r="512" spans="1:26" ht="15.75" customHeight="1">
      <c r="A512" s="31"/>
      <c r="B512" s="31"/>
      <c r="C512" s="31"/>
      <c r="D512" s="31"/>
      <c r="E512" s="31"/>
      <c r="F512" s="86"/>
      <c r="G512" s="86"/>
      <c r="H512" s="86"/>
      <c r="I512" s="86"/>
      <c r="J512" s="86"/>
      <c r="K512" s="86"/>
      <c r="L512" s="31"/>
      <c r="M512" s="31"/>
      <c r="N512" s="31"/>
      <c r="O512" s="31"/>
      <c r="P512" s="31"/>
      <c r="Q512" s="31"/>
      <c r="R512" s="31"/>
      <c r="S512" s="31"/>
      <c r="T512" s="31"/>
      <c r="U512" s="31"/>
      <c r="V512" s="31"/>
      <c r="W512" s="31"/>
      <c r="X512" s="31"/>
      <c r="Y512" s="31"/>
      <c r="Z512" s="31"/>
    </row>
    <row r="513" spans="1:26" ht="15.75" customHeight="1">
      <c r="A513" s="31"/>
      <c r="B513" s="31"/>
      <c r="C513" s="31"/>
      <c r="D513" s="31"/>
      <c r="E513" s="31"/>
      <c r="F513" s="86"/>
      <c r="G513" s="86"/>
      <c r="H513" s="86"/>
      <c r="I513" s="86"/>
      <c r="J513" s="86"/>
      <c r="K513" s="86"/>
      <c r="L513" s="31"/>
      <c r="M513" s="31"/>
      <c r="N513" s="31"/>
      <c r="O513" s="31"/>
      <c r="P513" s="31"/>
      <c r="Q513" s="31"/>
      <c r="R513" s="31"/>
      <c r="S513" s="31"/>
      <c r="T513" s="31"/>
      <c r="U513" s="31"/>
      <c r="V513" s="31"/>
      <c r="W513" s="31"/>
      <c r="X513" s="31"/>
      <c r="Y513" s="31"/>
      <c r="Z513" s="31"/>
    </row>
    <row r="514" spans="1:26" ht="15.75" customHeight="1">
      <c r="A514" s="31"/>
      <c r="B514" s="31"/>
      <c r="C514" s="31"/>
      <c r="D514" s="31"/>
      <c r="E514" s="31"/>
      <c r="F514" s="86"/>
      <c r="G514" s="86"/>
      <c r="H514" s="86"/>
      <c r="I514" s="86"/>
      <c r="J514" s="86"/>
      <c r="K514" s="86"/>
      <c r="L514" s="31"/>
      <c r="M514" s="31"/>
      <c r="N514" s="31"/>
      <c r="O514" s="31"/>
      <c r="P514" s="31"/>
      <c r="Q514" s="31"/>
      <c r="R514" s="31"/>
      <c r="S514" s="31"/>
      <c r="T514" s="31"/>
      <c r="U514" s="31"/>
      <c r="V514" s="31"/>
      <c r="W514" s="31"/>
      <c r="X514" s="31"/>
      <c r="Y514" s="31"/>
      <c r="Z514" s="31"/>
    </row>
    <row r="515" spans="1:26" ht="15.75" customHeight="1">
      <c r="A515" s="31"/>
      <c r="B515" s="31"/>
      <c r="C515" s="31"/>
      <c r="D515" s="31"/>
      <c r="E515" s="31"/>
      <c r="F515" s="86"/>
      <c r="G515" s="86"/>
      <c r="H515" s="86"/>
      <c r="I515" s="86"/>
      <c r="J515" s="86"/>
      <c r="K515" s="86"/>
      <c r="L515" s="31"/>
      <c r="M515" s="31"/>
      <c r="N515" s="31"/>
      <c r="O515" s="31"/>
      <c r="P515" s="31"/>
      <c r="Q515" s="31"/>
      <c r="R515" s="31"/>
      <c r="S515" s="31"/>
      <c r="T515" s="31"/>
      <c r="U515" s="31"/>
      <c r="V515" s="31"/>
      <c r="W515" s="31"/>
      <c r="X515" s="31"/>
      <c r="Y515" s="31"/>
      <c r="Z515" s="31"/>
    </row>
    <row r="516" spans="1:26" ht="15.75" customHeight="1">
      <c r="A516" s="31"/>
      <c r="B516" s="31"/>
      <c r="C516" s="31"/>
      <c r="D516" s="31"/>
      <c r="E516" s="31"/>
      <c r="F516" s="86"/>
      <c r="G516" s="86"/>
      <c r="H516" s="86"/>
      <c r="I516" s="86"/>
      <c r="J516" s="86"/>
      <c r="K516" s="86"/>
      <c r="L516" s="31"/>
      <c r="M516" s="31"/>
      <c r="N516" s="31"/>
      <c r="O516" s="31"/>
      <c r="P516" s="31"/>
      <c r="Q516" s="31"/>
      <c r="R516" s="31"/>
      <c r="S516" s="31"/>
      <c r="T516" s="31"/>
      <c r="U516" s="31"/>
      <c r="V516" s="31"/>
      <c r="W516" s="31"/>
      <c r="X516" s="31"/>
      <c r="Y516" s="31"/>
      <c r="Z516" s="31"/>
    </row>
    <row r="517" spans="1:26" ht="15.75" customHeight="1">
      <c r="A517" s="31"/>
      <c r="B517" s="31"/>
      <c r="C517" s="31"/>
      <c r="D517" s="31"/>
      <c r="E517" s="31"/>
      <c r="F517" s="86"/>
      <c r="G517" s="86"/>
      <c r="H517" s="86"/>
      <c r="I517" s="86"/>
      <c r="J517" s="86"/>
      <c r="K517" s="86"/>
      <c r="L517" s="31"/>
      <c r="M517" s="31"/>
      <c r="N517" s="31"/>
      <c r="O517" s="31"/>
      <c r="P517" s="31"/>
      <c r="Q517" s="31"/>
      <c r="R517" s="31"/>
      <c r="S517" s="31"/>
      <c r="T517" s="31"/>
      <c r="U517" s="31"/>
      <c r="V517" s="31"/>
      <c r="W517" s="31"/>
      <c r="X517" s="31"/>
      <c r="Y517" s="31"/>
      <c r="Z517" s="31"/>
    </row>
    <row r="518" spans="1:26" ht="15.75" customHeight="1">
      <c r="A518" s="31"/>
      <c r="B518" s="31"/>
      <c r="C518" s="31"/>
      <c r="D518" s="31"/>
      <c r="E518" s="31"/>
      <c r="F518" s="86"/>
      <c r="G518" s="86"/>
      <c r="H518" s="86"/>
      <c r="I518" s="86"/>
      <c r="J518" s="86"/>
      <c r="K518" s="86"/>
      <c r="L518" s="31"/>
      <c r="M518" s="31"/>
      <c r="N518" s="31"/>
      <c r="O518" s="31"/>
      <c r="P518" s="31"/>
      <c r="Q518" s="31"/>
      <c r="R518" s="31"/>
      <c r="S518" s="31"/>
      <c r="T518" s="31"/>
      <c r="U518" s="31"/>
      <c r="V518" s="31"/>
      <c r="W518" s="31"/>
      <c r="X518" s="31"/>
      <c r="Y518" s="31"/>
      <c r="Z518" s="31"/>
    </row>
    <row r="519" spans="1:26" ht="15.75" customHeight="1">
      <c r="A519" s="31"/>
      <c r="B519" s="31"/>
      <c r="C519" s="31"/>
      <c r="D519" s="31"/>
      <c r="E519" s="31"/>
      <c r="F519" s="86"/>
      <c r="G519" s="86"/>
      <c r="H519" s="86"/>
      <c r="I519" s="86"/>
      <c r="J519" s="86"/>
      <c r="K519" s="86"/>
      <c r="L519" s="31"/>
      <c r="M519" s="31"/>
      <c r="N519" s="31"/>
      <c r="O519" s="31"/>
      <c r="P519" s="31"/>
      <c r="Q519" s="31"/>
      <c r="R519" s="31"/>
      <c r="S519" s="31"/>
      <c r="T519" s="31"/>
      <c r="U519" s="31"/>
      <c r="V519" s="31"/>
      <c r="W519" s="31"/>
      <c r="X519" s="31"/>
      <c r="Y519" s="31"/>
      <c r="Z519" s="31"/>
    </row>
    <row r="520" spans="1:26" ht="15.75" customHeight="1">
      <c r="A520" s="31"/>
      <c r="B520" s="31"/>
      <c r="C520" s="31"/>
      <c r="D520" s="31"/>
      <c r="E520" s="31"/>
      <c r="F520" s="86"/>
      <c r="G520" s="86"/>
      <c r="H520" s="86"/>
      <c r="I520" s="86"/>
      <c r="J520" s="86"/>
      <c r="K520" s="86"/>
      <c r="L520" s="31"/>
      <c r="M520" s="31"/>
      <c r="N520" s="31"/>
      <c r="O520" s="31"/>
      <c r="P520" s="31"/>
      <c r="Q520" s="31"/>
      <c r="R520" s="31"/>
      <c r="S520" s="31"/>
      <c r="T520" s="31"/>
      <c r="U520" s="31"/>
      <c r="V520" s="31"/>
      <c r="W520" s="31"/>
      <c r="X520" s="31"/>
      <c r="Y520" s="31"/>
      <c r="Z520" s="31"/>
    </row>
    <row r="521" spans="1:26" ht="15.75" customHeight="1">
      <c r="A521" s="31"/>
      <c r="B521" s="31"/>
      <c r="C521" s="31"/>
      <c r="D521" s="31"/>
      <c r="E521" s="31"/>
      <c r="F521" s="86"/>
      <c r="G521" s="86"/>
      <c r="H521" s="86"/>
      <c r="I521" s="86"/>
      <c r="J521" s="86"/>
      <c r="K521" s="86"/>
      <c r="L521" s="31"/>
      <c r="M521" s="31"/>
      <c r="N521" s="31"/>
      <c r="O521" s="31"/>
      <c r="P521" s="31"/>
      <c r="Q521" s="31"/>
      <c r="R521" s="31"/>
      <c r="S521" s="31"/>
      <c r="T521" s="31"/>
      <c r="U521" s="31"/>
      <c r="V521" s="31"/>
      <c r="W521" s="31"/>
      <c r="X521" s="31"/>
      <c r="Y521" s="31"/>
      <c r="Z521" s="31"/>
    </row>
    <row r="522" spans="1:26" ht="15.75" customHeight="1">
      <c r="A522" s="31"/>
      <c r="B522" s="31"/>
      <c r="C522" s="31"/>
      <c r="D522" s="31"/>
      <c r="E522" s="31"/>
      <c r="F522" s="86"/>
      <c r="G522" s="86"/>
      <c r="H522" s="86"/>
      <c r="I522" s="86"/>
      <c r="J522" s="86"/>
      <c r="K522" s="86"/>
      <c r="L522" s="31"/>
      <c r="M522" s="31"/>
      <c r="N522" s="31"/>
      <c r="O522" s="31"/>
      <c r="P522" s="31"/>
      <c r="Q522" s="31"/>
      <c r="R522" s="31"/>
      <c r="S522" s="31"/>
      <c r="T522" s="31"/>
      <c r="U522" s="31"/>
      <c r="V522" s="31"/>
      <c r="W522" s="31"/>
      <c r="X522" s="31"/>
      <c r="Y522" s="31"/>
      <c r="Z522" s="31"/>
    </row>
    <row r="523" spans="1:26" ht="15.75" customHeight="1">
      <c r="A523" s="31"/>
      <c r="B523" s="31"/>
      <c r="C523" s="31"/>
      <c r="D523" s="31"/>
      <c r="E523" s="31"/>
      <c r="F523" s="86"/>
      <c r="G523" s="86"/>
      <c r="H523" s="86"/>
      <c r="I523" s="86"/>
      <c r="J523" s="86"/>
      <c r="K523" s="86"/>
      <c r="L523" s="31"/>
      <c r="M523" s="31"/>
      <c r="N523" s="31"/>
      <c r="O523" s="31"/>
      <c r="P523" s="31"/>
      <c r="Q523" s="31"/>
      <c r="R523" s="31"/>
      <c r="S523" s="31"/>
      <c r="T523" s="31"/>
      <c r="U523" s="31"/>
      <c r="V523" s="31"/>
      <c r="W523" s="31"/>
      <c r="X523" s="31"/>
      <c r="Y523" s="31"/>
      <c r="Z523" s="31"/>
    </row>
    <row r="524" spans="1:26" ht="15.75" customHeight="1">
      <c r="A524" s="31"/>
      <c r="B524" s="31"/>
      <c r="C524" s="31"/>
      <c r="D524" s="31"/>
      <c r="E524" s="31"/>
      <c r="F524" s="86"/>
      <c r="G524" s="86"/>
      <c r="H524" s="86"/>
      <c r="I524" s="86"/>
      <c r="J524" s="86"/>
      <c r="K524" s="86"/>
      <c r="L524" s="31"/>
      <c r="M524" s="31"/>
      <c r="N524" s="31"/>
      <c r="O524" s="31"/>
      <c r="P524" s="31"/>
      <c r="Q524" s="31"/>
      <c r="R524" s="31"/>
      <c r="S524" s="31"/>
      <c r="T524" s="31"/>
      <c r="U524" s="31"/>
      <c r="V524" s="31"/>
      <c r="W524" s="31"/>
      <c r="X524" s="31"/>
      <c r="Y524" s="31"/>
      <c r="Z524" s="31"/>
    </row>
    <row r="525" spans="1:26" ht="15.75" customHeight="1">
      <c r="A525" s="31"/>
      <c r="B525" s="31"/>
      <c r="C525" s="31"/>
      <c r="D525" s="31"/>
      <c r="E525" s="31"/>
      <c r="F525" s="86"/>
      <c r="G525" s="86"/>
      <c r="H525" s="86"/>
      <c r="I525" s="86"/>
      <c r="J525" s="86"/>
      <c r="K525" s="86"/>
      <c r="L525" s="31"/>
      <c r="M525" s="31"/>
      <c r="N525" s="31"/>
      <c r="O525" s="31"/>
      <c r="P525" s="31"/>
      <c r="Q525" s="31"/>
      <c r="R525" s="31"/>
      <c r="S525" s="31"/>
      <c r="T525" s="31"/>
      <c r="U525" s="31"/>
      <c r="V525" s="31"/>
      <c r="W525" s="31"/>
      <c r="X525" s="31"/>
      <c r="Y525" s="31"/>
      <c r="Z525" s="31"/>
    </row>
    <row r="526" spans="1:26" ht="15.75" customHeight="1">
      <c r="A526" s="31"/>
      <c r="B526" s="31"/>
      <c r="C526" s="31"/>
      <c r="D526" s="31"/>
      <c r="E526" s="31"/>
      <c r="F526" s="86"/>
      <c r="G526" s="86"/>
      <c r="H526" s="86"/>
      <c r="I526" s="86"/>
      <c r="J526" s="86"/>
      <c r="K526" s="86"/>
      <c r="L526" s="31"/>
      <c r="M526" s="31"/>
      <c r="N526" s="31"/>
      <c r="O526" s="31"/>
      <c r="P526" s="31"/>
      <c r="Q526" s="31"/>
      <c r="R526" s="31"/>
      <c r="S526" s="31"/>
      <c r="T526" s="31"/>
      <c r="U526" s="31"/>
      <c r="V526" s="31"/>
      <c r="W526" s="31"/>
      <c r="X526" s="31"/>
      <c r="Y526" s="31"/>
      <c r="Z526" s="31"/>
    </row>
    <row r="527" spans="1:26" ht="15.75" customHeight="1">
      <c r="A527" s="31"/>
      <c r="B527" s="31"/>
      <c r="C527" s="31"/>
      <c r="D527" s="31"/>
      <c r="E527" s="31"/>
      <c r="F527" s="86"/>
      <c r="G527" s="86"/>
      <c r="H527" s="86"/>
      <c r="I527" s="86"/>
      <c r="J527" s="86"/>
      <c r="K527" s="86"/>
      <c r="L527" s="31"/>
      <c r="M527" s="31"/>
      <c r="N527" s="31"/>
      <c r="O527" s="31"/>
      <c r="P527" s="31"/>
      <c r="Q527" s="31"/>
      <c r="R527" s="31"/>
      <c r="S527" s="31"/>
      <c r="T527" s="31"/>
      <c r="U527" s="31"/>
      <c r="V527" s="31"/>
      <c r="W527" s="31"/>
      <c r="X527" s="31"/>
      <c r="Y527" s="31"/>
      <c r="Z527" s="31"/>
    </row>
    <row r="528" spans="1:26" ht="15.75" customHeight="1">
      <c r="A528" s="31"/>
      <c r="B528" s="31"/>
      <c r="C528" s="31"/>
      <c r="D528" s="31"/>
      <c r="E528" s="31"/>
      <c r="F528" s="86"/>
      <c r="G528" s="86"/>
      <c r="H528" s="86"/>
      <c r="I528" s="86"/>
      <c r="J528" s="86"/>
      <c r="K528" s="86"/>
      <c r="L528" s="31"/>
      <c r="M528" s="31"/>
      <c r="N528" s="31"/>
      <c r="O528" s="31"/>
      <c r="P528" s="31"/>
      <c r="Q528" s="31"/>
      <c r="R528" s="31"/>
      <c r="S528" s="31"/>
      <c r="T528" s="31"/>
      <c r="U528" s="31"/>
      <c r="V528" s="31"/>
      <c r="W528" s="31"/>
      <c r="X528" s="31"/>
      <c r="Y528" s="31"/>
      <c r="Z528" s="31"/>
    </row>
    <row r="529" spans="1:26" ht="15.75" customHeight="1">
      <c r="A529" s="31"/>
      <c r="B529" s="31"/>
      <c r="C529" s="31"/>
      <c r="D529" s="31"/>
      <c r="E529" s="31"/>
      <c r="F529" s="86"/>
      <c r="G529" s="86"/>
      <c r="H529" s="86"/>
      <c r="I529" s="86"/>
      <c r="J529" s="86"/>
      <c r="K529" s="86"/>
      <c r="L529" s="31"/>
      <c r="M529" s="31"/>
      <c r="N529" s="31"/>
      <c r="O529" s="31"/>
      <c r="P529" s="31"/>
      <c r="Q529" s="31"/>
      <c r="R529" s="31"/>
      <c r="S529" s="31"/>
      <c r="T529" s="31"/>
      <c r="U529" s="31"/>
      <c r="V529" s="31"/>
      <c r="W529" s="31"/>
      <c r="X529" s="31"/>
      <c r="Y529" s="31"/>
      <c r="Z529" s="31"/>
    </row>
    <row r="530" spans="1:26" ht="15.75" customHeight="1">
      <c r="A530" s="31"/>
      <c r="B530" s="31"/>
      <c r="C530" s="31"/>
      <c r="D530" s="31"/>
      <c r="E530" s="31"/>
      <c r="F530" s="86"/>
      <c r="G530" s="86"/>
      <c r="H530" s="86"/>
      <c r="I530" s="86"/>
      <c r="J530" s="86"/>
      <c r="K530" s="86"/>
      <c r="L530" s="31"/>
      <c r="M530" s="31"/>
      <c r="N530" s="31"/>
      <c r="O530" s="31"/>
      <c r="P530" s="31"/>
      <c r="Q530" s="31"/>
      <c r="R530" s="31"/>
      <c r="S530" s="31"/>
      <c r="T530" s="31"/>
      <c r="U530" s="31"/>
      <c r="V530" s="31"/>
      <c r="W530" s="31"/>
      <c r="X530" s="31"/>
      <c r="Y530" s="31"/>
      <c r="Z530" s="31"/>
    </row>
    <row r="531" spans="1:26" ht="15.75" customHeight="1">
      <c r="A531" s="31"/>
      <c r="B531" s="31"/>
      <c r="C531" s="31"/>
      <c r="D531" s="31"/>
      <c r="E531" s="31"/>
      <c r="F531" s="86"/>
      <c r="G531" s="86"/>
      <c r="H531" s="86"/>
      <c r="I531" s="86"/>
      <c r="J531" s="86"/>
      <c r="K531" s="86"/>
      <c r="L531" s="31"/>
      <c r="M531" s="31"/>
      <c r="N531" s="31"/>
      <c r="O531" s="31"/>
      <c r="P531" s="31"/>
      <c r="Q531" s="31"/>
      <c r="R531" s="31"/>
      <c r="S531" s="31"/>
      <c r="T531" s="31"/>
      <c r="U531" s="31"/>
      <c r="V531" s="31"/>
      <c r="W531" s="31"/>
      <c r="X531" s="31"/>
      <c r="Y531" s="31"/>
      <c r="Z531" s="31"/>
    </row>
    <row r="532" spans="1:26" ht="15.75" customHeight="1">
      <c r="A532" s="31"/>
      <c r="B532" s="31"/>
      <c r="C532" s="31"/>
      <c r="D532" s="31"/>
      <c r="E532" s="31"/>
      <c r="F532" s="86"/>
      <c r="G532" s="86"/>
      <c r="H532" s="86"/>
      <c r="I532" s="86"/>
      <c r="J532" s="86"/>
      <c r="K532" s="86"/>
      <c r="L532" s="31"/>
      <c r="M532" s="31"/>
      <c r="N532" s="31"/>
      <c r="O532" s="31"/>
      <c r="P532" s="31"/>
      <c r="Q532" s="31"/>
      <c r="R532" s="31"/>
      <c r="S532" s="31"/>
      <c r="T532" s="31"/>
      <c r="U532" s="31"/>
      <c r="V532" s="31"/>
      <c r="W532" s="31"/>
      <c r="X532" s="31"/>
      <c r="Y532" s="31"/>
      <c r="Z532" s="31"/>
    </row>
    <row r="533" spans="1:26" ht="15.75" customHeight="1">
      <c r="A533" s="31"/>
      <c r="B533" s="31"/>
      <c r="C533" s="31"/>
      <c r="D533" s="31"/>
      <c r="E533" s="31"/>
      <c r="F533" s="86"/>
      <c r="G533" s="86"/>
      <c r="H533" s="86"/>
      <c r="I533" s="86"/>
      <c r="J533" s="86"/>
      <c r="K533" s="86"/>
      <c r="L533" s="31"/>
      <c r="M533" s="31"/>
      <c r="N533" s="31"/>
      <c r="O533" s="31"/>
      <c r="P533" s="31"/>
      <c r="Q533" s="31"/>
      <c r="R533" s="31"/>
      <c r="S533" s="31"/>
      <c r="T533" s="31"/>
      <c r="U533" s="31"/>
      <c r="V533" s="31"/>
      <c r="W533" s="31"/>
      <c r="X533" s="31"/>
      <c r="Y533" s="31"/>
      <c r="Z533" s="31"/>
    </row>
    <row r="534" spans="1:26" ht="15.75" customHeight="1">
      <c r="A534" s="31"/>
      <c r="B534" s="31"/>
      <c r="C534" s="31"/>
      <c r="D534" s="31"/>
      <c r="E534" s="31"/>
      <c r="F534" s="86"/>
      <c r="G534" s="86"/>
      <c r="H534" s="86"/>
      <c r="I534" s="86"/>
      <c r="J534" s="86"/>
      <c r="K534" s="86"/>
      <c r="L534" s="31"/>
      <c r="M534" s="31"/>
      <c r="N534" s="31"/>
      <c r="O534" s="31"/>
      <c r="P534" s="31"/>
      <c r="Q534" s="31"/>
      <c r="R534" s="31"/>
      <c r="S534" s="31"/>
      <c r="T534" s="31"/>
      <c r="U534" s="31"/>
      <c r="V534" s="31"/>
      <c r="W534" s="31"/>
      <c r="X534" s="31"/>
      <c r="Y534" s="31"/>
      <c r="Z534" s="31"/>
    </row>
    <row r="535" spans="1:26" ht="15.75" customHeight="1">
      <c r="A535" s="31"/>
      <c r="B535" s="31"/>
      <c r="C535" s="31"/>
      <c r="D535" s="31"/>
      <c r="E535" s="31"/>
      <c r="F535" s="86"/>
      <c r="G535" s="86"/>
      <c r="H535" s="86"/>
      <c r="I535" s="86"/>
      <c r="J535" s="86"/>
      <c r="K535" s="86"/>
      <c r="L535" s="31"/>
      <c r="M535" s="31"/>
      <c r="N535" s="31"/>
      <c r="O535" s="31"/>
      <c r="P535" s="31"/>
      <c r="Q535" s="31"/>
      <c r="R535" s="31"/>
      <c r="S535" s="31"/>
      <c r="T535" s="31"/>
      <c r="U535" s="31"/>
      <c r="V535" s="31"/>
      <c r="W535" s="31"/>
      <c r="X535" s="31"/>
      <c r="Y535" s="31"/>
      <c r="Z535" s="31"/>
    </row>
    <row r="536" spans="1:26" ht="15.75" customHeight="1">
      <c r="A536" s="31"/>
      <c r="B536" s="31"/>
      <c r="C536" s="31"/>
      <c r="D536" s="31"/>
      <c r="E536" s="31"/>
      <c r="F536" s="86"/>
      <c r="G536" s="86"/>
      <c r="H536" s="86"/>
      <c r="I536" s="86"/>
      <c r="J536" s="86"/>
      <c r="K536" s="86"/>
      <c r="L536" s="31"/>
      <c r="M536" s="31"/>
      <c r="N536" s="31"/>
      <c r="O536" s="31"/>
      <c r="P536" s="31"/>
      <c r="Q536" s="31"/>
      <c r="R536" s="31"/>
      <c r="S536" s="31"/>
      <c r="T536" s="31"/>
      <c r="U536" s="31"/>
      <c r="V536" s="31"/>
      <c r="W536" s="31"/>
      <c r="X536" s="31"/>
      <c r="Y536" s="31"/>
      <c r="Z536" s="31"/>
    </row>
    <row r="537" spans="1:26" ht="15.75" customHeight="1">
      <c r="A537" s="31"/>
      <c r="B537" s="31"/>
      <c r="C537" s="31"/>
      <c r="D537" s="31"/>
      <c r="E537" s="31"/>
      <c r="F537" s="86"/>
      <c r="G537" s="86"/>
      <c r="H537" s="86"/>
      <c r="I537" s="86"/>
      <c r="J537" s="86"/>
      <c r="K537" s="86"/>
      <c r="L537" s="31"/>
      <c r="M537" s="31"/>
      <c r="N537" s="31"/>
      <c r="O537" s="31"/>
      <c r="P537" s="31"/>
      <c r="Q537" s="31"/>
      <c r="R537" s="31"/>
      <c r="S537" s="31"/>
      <c r="T537" s="31"/>
      <c r="U537" s="31"/>
      <c r="V537" s="31"/>
      <c r="W537" s="31"/>
      <c r="X537" s="31"/>
      <c r="Y537" s="31"/>
      <c r="Z537" s="31"/>
    </row>
    <row r="538" spans="1:26" ht="15.75" customHeight="1">
      <c r="A538" s="31"/>
      <c r="B538" s="31"/>
      <c r="C538" s="31"/>
      <c r="D538" s="31"/>
      <c r="E538" s="31"/>
      <c r="F538" s="86"/>
      <c r="G538" s="86"/>
      <c r="H538" s="86"/>
      <c r="I538" s="86"/>
      <c r="J538" s="86"/>
      <c r="K538" s="86"/>
      <c r="L538" s="31"/>
      <c r="M538" s="31"/>
      <c r="N538" s="31"/>
      <c r="O538" s="31"/>
      <c r="P538" s="31"/>
      <c r="Q538" s="31"/>
      <c r="R538" s="31"/>
      <c r="S538" s="31"/>
      <c r="T538" s="31"/>
      <c r="U538" s="31"/>
      <c r="V538" s="31"/>
      <c r="W538" s="31"/>
      <c r="X538" s="31"/>
      <c r="Y538" s="31"/>
      <c r="Z538" s="31"/>
    </row>
    <row r="539" spans="1:26" ht="15.75" customHeight="1">
      <c r="A539" s="31"/>
      <c r="B539" s="31"/>
      <c r="C539" s="31"/>
      <c r="D539" s="31"/>
      <c r="E539" s="31"/>
      <c r="F539" s="86"/>
      <c r="G539" s="86"/>
      <c r="H539" s="86"/>
      <c r="I539" s="86"/>
      <c r="J539" s="86"/>
      <c r="K539" s="86"/>
      <c r="L539" s="31"/>
      <c r="M539" s="31"/>
      <c r="N539" s="31"/>
      <c r="O539" s="31"/>
      <c r="P539" s="31"/>
      <c r="Q539" s="31"/>
      <c r="R539" s="31"/>
      <c r="S539" s="31"/>
      <c r="T539" s="31"/>
      <c r="U539" s="31"/>
      <c r="V539" s="31"/>
      <c r="W539" s="31"/>
      <c r="X539" s="31"/>
      <c r="Y539" s="31"/>
      <c r="Z539" s="31"/>
    </row>
    <row r="540" spans="1:26" ht="15.75" customHeight="1">
      <c r="A540" s="31"/>
      <c r="B540" s="31"/>
      <c r="C540" s="31"/>
      <c r="D540" s="31"/>
      <c r="E540" s="31"/>
      <c r="F540" s="86"/>
      <c r="G540" s="86"/>
      <c r="H540" s="86"/>
      <c r="I540" s="86"/>
      <c r="J540" s="86"/>
      <c r="K540" s="86"/>
      <c r="L540" s="31"/>
      <c r="M540" s="31"/>
      <c r="N540" s="31"/>
      <c r="O540" s="31"/>
      <c r="P540" s="31"/>
      <c r="Q540" s="31"/>
      <c r="R540" s="31"/>
      <c r="S540" s="31"/>
      <c r="T540" s="31"/>
      <c r="U540" s="31"/>
      <c r="V540" s="31"/>
      <c r="W540" s="31"/>
      <c r="X540" s="31"/>
      <c r="Y540" s="31"/>
      <c r="Z540" s="31"/>
    </row>
    <row r="541" spans="1:26" ht="15.75" customHeight="1">
      <c r="A541" s="31"/>
      <c r="B541" s="31"/>
      <c r="C541" s="31"/>
      <c r="D541" s="31"/>
      <c r="E541" s="31"/>
      <c r="F541" s="86"/>
      <c r="G541" s="86"/>
      <c r="H541" s="86"/>
      <c r="I541" s="86"/>
      <c r="J541" s="86"/>
      <c r="K541" s="86"/>
      <c r="L541" s="31"/>
      <c r="M541" s="31"/>
      <c r="N541" s="31"/>
      <c r="O541" s="31"/>
      <c r="P541" s="31"/>
      <c r="Q541" s="31"/>
      <c r="R541" s="31"/>
      <c r="S541" s="31"/>
      <c r="T541" s="31"/>
      <c r="U541" s="31"/>
      <c r="V541" s="31"/>
      <c r="W541" s="31"/>
      <c r="X541" s="31"/>
      <c r="Y541" s="31"/>
      <c r="Z541" s="31"/>
    </row>
    <row r="542" spans="1:26" ht="15.75" customHeight="1">
      <c r="A542" s="31"/>
      <c r="B542" s="31"/>
      <c r="C542" s="31"/>
      <c r="D542" s="31"/>
      <c r="E542" s="31"/>
      <c r="F542" s="86"/>
      <c r="G542" s="86"/>
      <c r="H542" s="86"/>
      <c r="I542" s="86"/>
      <c r="J542" s="86"/>
      <c r="K542" s="86"/>
      <c r="L542" s="31"/>
      <c r="M542" s="31"/>
      <c r="N542" s="31"/>
      <c r="O542" s="31"/>
      <c r="P542" s="31"/>
      <c r="Q542" s="31"/>
      <c r="R542" s="31"/>
      <c r="S542" s="31"/>
      <c r="T542" s="31"/>
      <c r="U542" s="31"/>
      <c r="V542" s="31"/>
      <c r="W542" s="31"/>
      <c r="X542" s="31"/>
      <c r="Y542" s="31"/>
      <c r="Z542" s="31"/>
    </row>
    <row r="543" spans="1:26" ht="15.75" customHeight="1">
      <c r="A543" s="31"/>
      <c r="B543" s="31"/>
      <c r="C543" s="31"/>
      <c r="D543" s="31"/>
      <c r="E543" s="31"/>
      <c r="F543" s="86"/>
      <c r="G543" s="86"/>
      <c r="H543" s="86"/>
      <c r="I543" s="86"/>
      <c r="J543" s="86"/>
      <c r="K543" s="86"/>
      <c r="L543" s="31"/>
      <c r="M543" s="31"/>
      <c r="N543" s="31"/>
      <c r="O543" s="31"/>
      <c r="P543" s="31"/>
      <c r="Q543" s="31"/>
      <c r="R543" s="31"/>
      <c r="S543" s="31"/>
      <c r="T543" s="31"/>
      <c r="U543" s="31"/>
      <c r="V543" s="31"/>
      <c r="W543" s="31"/>
      <c r="X543" s="31"/>
      <c r="Y543" s="31"/>
      <c r="Z543" s="31"/>
    </row>
    <row r="544" spans="1:26" ht="15.75" customHeight="1">
      <c r="A544" s="31"/>
      <c r="B544" s="31"/>
      <c r="C544" s="31"/>
      <c r="D544" s="31"/>
      <c r="E544" s="31"/>
      <c r="F544" s="86"/>
      <c r="G544" s="86"/>
      <c r="H544" s="86"/>
      <c r="I544" s="86"/>
      <c r="J544" s="86"/>
      <c r="K544" s="86"/>
      <c r="L544" s="31"/>
      <c r="M544" s="31"/>
      <c r="N544" s="31"/>
      <c r="O544" s="31"/>
      <c r="P544" s="31"/>
      <c r="Q544" s="31"/>
      <c r="R544" s="31"/>
      <c r="S544" s="31"/>
      <c r="T544" s="31"/>
      <c r="U544" s="31"/>
      <c r="V544" s="31"/>
      <c r="W544" s="31"/>
      <c r="X544" s="31"/>
      <c r="Y544" s="31"/>
      <c r="Z544" s="31"/>
    </row>
    <row r="545" spans="1:26" ht="15.75" customHeight="1">
      <c r="A545" s="31"/>
      <c r="B545" s="31"/>
      <c r="C545" s="31"/>
      <c r="D545" s="31"/>
      <c r="E545" s="31"/>
      <c r="F545" s="86"/>
      <c r="G545" s="86"/>
      <c r="H545" s="86"/>
      <c r="I545" s="86"/>
      <c r="J545" s="86"/>
      <c r="K545" s="86"/>
      <c r="L545" s="31"/>
      <c r="M545" s="31"/>
      <c r="N545" s="31"/>
      <c r="O545" s="31"/>
      <c r="P545" s="31"/>
      <c r="Q545" s="31"/>
      <c r="R545" s="31"/>
      <c r="S545" s="31"/>
      <c r="T545" s="31"/>
      <c r="U545" s="31"/>
      <c r="V545" s="31"/>
      <c r="W545" s="31"/>
      <c r="X545" s="31"/>
      <c r="Y545" s="31"/>
      <c r="Z545" s="31"/>
    </row>
    <row r="546" spans="1:26" ht="15.75" customHeight="1">
      <c r="A546" s="31"/>
      <c r="B546" s="31"/>
      <c r="C546" s="31"/>
      <c r="D546" s="31"/>
      <c r="E546" s="31"/>
      <c r="F546" s="86"/>
      <c r="G546" s="86"/>
      <c r="H546" s="86"/>
      <c r="I546" s="86"/>
      <c r="J546" s="86"/>
      <c r="K546" s="86"/>
      <c r="L546" s="31"/>
      <c r="M546" s="31"/>
      <c r="N546" s="31"/>
      <c r="O546" s="31"/>
      <c r="P546" s="31"/>
      <c r="Q546" s="31"/>
      <c r="R546" s="31"/>
      <c r="S546" s="31"/>
      <c r="T546" s="31"/>
      <c r="U546" s="31"/>
      <c r="V546" s="31"/>
      <c r="W546" s="31"/>
      <c r="X546" s="31"/>
      <c r="Y546" s="31"/>
      <c r="Z546" s="31"/>
    </row>
    <row r="547" spans="1:26" ht="15.75" customHeight="1">
      <c r="A547" s="31"/>
      <c r="B547" s="31"/>
      <c r="C547" s="31"/>
      <c r="D547" s="31"/>
      <c r="E547" s="31"/>
      <c r="F547" s="86"/>
      <c r="G547" s="86"/>
      <c r="H547" s="86"/>
      <c r="I547" s="86"/>
      <c r="J547" s="86"/>
      <c r="K547" s="86"/>
      <c r="L547" s="31"/>
      <c r="M547" s="31"/>
      <c r="N547" s="31"/>
      <c r="O547" s="31"/>
      <c r="P547" s="31"/>
      <c r="Q547" s="31"/>
      <c r="R547" s="31"/>
      <c r="S547" s="31"/>
      <c r="T547" s="31"/>
      <c r="U547" s="31"/>
      <c r="V547" s="31"/>
      <c r="W547" s="31"/>
      <c r="X547" s="31"/>
      <c r="Y547" s="31"/>
      <c r="Z547" s="31"/>
    </row>
    <row r="548" spans="1:26" ht="15.75" customHeight="1">
      <c r="A548" s="31"/>
      <c r="B548" s="31"/>
      <c r="C548" s="31"/>
      <c r="D548" s="31"/>
      <c r="E548" s="31"/>
      <c r="F548" s="86"/>
      <c r="G548" s="86"/>
      <c r="H548" s="86"/>
      <c r="I548" s="86"/>
      <c r="J548" s="86"/>
      <c r="K548" s="86"/>
      <c r="L548" s="31"/>
      <c r="M548" s="31"/>
      <c r="N548" s="31"/>
      <c r="O548" s="31"/>
      <c r="P548" s="31"/>
      <c r="Q548" s="31"/>
      <c r="R548" s="31"/>
      <c r="S548" s="31"/>
      <c r="T548" s="31"/>
      <c r="U548" s="31"/>
      <c r="V548" s="31"/>
      <c r="W548" s="31"/>
      <c r="X548" s="31"/>
      <c r="Y548" s="31"/>
      <c r="Z548" s="31"/>
    </row>
    <row r="549" spans="1:26" ht="15.75" customHeight="1">
      <c r="A549" s="31"/>
      <c r="B549" s="31"/>
      <c r="C549" s="31"/>
      <c r="D549" s="31"/>
      <c r="E549" s="31"/>
      <c r="F549" s="86"/>
      <c r="G549" s="86"/>
      <c r="H549" s="86"/>
      <c r="I549" s="86"/>
      <c r="J549" s="86"/>
      <c r="K549" s="86"/>
      <c r="L549" s="31"/>
      <c r="M549" s="31"/>
      <c r="N549" s="31"/>
      <c r="O549" s="31"/>
      <c r="P549" s="31"/>
      <c r="Q549" s="31"/>
      <c r="R549" s="31"/>
      <c r="S549" s="31"/>
      <c r="T549" s="31"/>
      <c r="U549" s="31"/>
      <c r="V549" s="31"/>
      <c r="W549" s="31"/>
      <c r="X549" s="31"/>
      <c r="Y549" s="31"/>
      <c r="Z549" s="31"/>
    </row>
    <row r="550" spans="1:26" ht="15.75" customHeight="1">
      <c r="A550" s="31"/>
      <c r="B550" s="31"/>
      <c r="C550" s="31"/>
      <c r="D550" s="31"/>
      <c r="E550" s="31"/>
      <c r="F550" s="86"/>
      <c r="G550" s="86"/>
      <c r="H550" s="86"/>
      <c r="I550" s="86"/>
      <c r="J550" s="86"/>
      <c r="K550" s="86"/>
      <c r="L550" s="31"/>
      <c r="M550" s="31"/>
      <c r="N550" s="31"/>
      <c r="O550" s="31"/>
      <c r="P550" s="31"/>
      <c r="Q550" s="31"/>
      <c r="R550" s="31"/>
      <c r="S550" s="31"/>
      <c r="T550" s="31"/>
      <c r="U550" s="31"/>
      <c r="V550" s="31"/>
      <c r="W550" s="31"/>
      <c r="X550" s="31"/>
      <c r="Y550" s="31"/>
      <c r="Z550" s="31"/>
    </row>
    <row r="551" spans="1:26" ht="15.75" customHeight="1">
      <c r="A551" s="31"/>
      <c r="B551" s="31"/>
      <c r="C551" s="31"/>
      <c r="D551" s="31"/>
      <c r="E551" s="31"/>
      <c r="F551" s="86"/>
      <c r="G551" s="86"/>
      <c r="H551" s="86"/>
      <c r="I551" s="86"/>
      <c r="J551" s="86"/>
      <c r="K551" s="86"/>
      <c r="L551" s="31"/>
      <c r="M551" s="31"/>
      <c r="N551" s="31"/>
      <c r="O551" s="31"/>
      <c r="P551" s="31"/>
      <c r="Q551" s="31"/>
      <c r="R551" s="31"/>
      <c r="S551" s="31"/>
      <c r="T551" s="31"/>
      <c r="U551" s="31"/>
      <c r="V551" s="31"/>
      <c r="W551" s="31"/>
      <c r="X551" s="31"/>
      <c r="Y551" s="31"/>
      <c r="Z551" s="31"/>
    </row>
    <row r="552" spans="1:26" ht="15.75" customHeight="1">
      <c r="A552" s="31"/>
      <c r="B552" s="31"/>
      <c r="C552" s="31"/>
      <c r="D552" s="31"/>
      <c r="E552" s="31"/>
      <c r="F552" s="86"/>
      <c r="G552" s="86"/>
      <c r="H552" s="86"/>
      <c r="I552" s="86"/>
      <c r="J552" s="86"/>
      <c r="K552" s="86"/>
      <c r="L552" s="31"/>
      <c r="M552" s="31"/>
      <c r="N552" s="31"/>
      <c r="O552" s="31"/>
      <c r="P552" s="31"/>
      <c r="Q552" s="31"/>
      <c r="R552" s="31"/>
      <c r="S552" s="31"/>
      <c r="T552" s="31"/>
      <c r="U552" s="31"/>
      <c r="V552" s="31"/>
      <c r="W552" s="31"/>
      <c r="X552" s="31"/>
      <c r="Y552" s="31"/>
      <c r="Z552" s="31"/>
    </row>
    <row r="553" spans="1:26" ht="15.75" customHeight="1">
      <c r="A553" s="31"/>
      <c r="B553" s="31"/>
      <c r="C553" s="31"/>
      <c r="D553" s="31"/>
      <c r="E553" s="31"/>
      <c r="F553" s="86"/>
      <c r="G553" s="86"/>
      <c r="H553" s="86"/>
      <c r="I553" s="86"/>
      <c r="J553" s="86"/>
      <c r="K553" s="86"/>
      <c r="L553" s="31"/>
      <c r="M553" s="31"/>
      <c r="N553" s="31"/>
      <c r="O553" s="31"/>
      <c r="P553" s="31"/>
      <c r="Q553" s="31"/>
      <c r="R553" s="31"/>
      <c r="S553" s="31"/>
      <c r="T553" s="31"/>
      <c r="U553" s="31"/>
      <c r="V553" s="31"/>
      <c r="W553" s="31"/>
      <c r="X553" s="31"/>
      <c r="Y553" s="31"/>
      <c r="Z553" s="31"/>
    </row>
    <row r="554" spans="1:26" ht="15.75" customHeight="1">
      <c r="A554" s="31"/>
      <c r="B554" s="31"/>
      <c r="C554" s="31"/>
      <c r="D554" s="31"/>
      <c r="E554" s="31"/>
      <c r="F554" s="86"/>
      <c r="G554" s="86"/>
      <c r="H554" s="86"/>
      <c r="I554" s="86"/>
      <c r="J554" s="86"/>
      <c r="K554" s="86"/>
      <c r="L554" s="31"/>
      <c r="M554" s="31"/>
      <c r="N554" s="31"/>
      <c r="O554" s="31"/>
      <c r="P554" s="31"/>
      <c r="Q554" s="31"/>
      <c r="R554" s="31"/>
      <c r="S554" s="31"/>
      <c r="T554" s="31"/>
      <c r="U554" s="31"/>
      <c r="V554" s="31"/>
      <c r="W554" s="31"/>
      <c r="X554" s="31"/>
      <c r="Y554" s="31"/>
      <c r="Z554" s="31"/>
    </row>
    <row r="555" spans="1:26" ht="15.75" customHeight="1">
      <c r="A555" s="31"/>
      <c r="B555" s="31"/>
      <c r="C555" s="31"/>
      <c r="D555" s="31"/>
      <c r="E555" s="31"/>
      <c r="F555" s="86"/>
      <c r="G555" s="86"/>
      <c r="H555" s="86"/>
      <c r="I555" s="86"/>
      <c r="J555" s="86"/>
      <c r="K555" s="86"/>
      <c r="L555" s="31"/>
      <c r="M555" s="31"/>
      <c r="N555" s="31"/>
      <c r="O555" s="31"/>
      <c r="P555" s="31"/>
      <c r="Q555" s="31"/>
      <c r="R555" s="31"/>
      <c r="S555" s="31"/>
      <c r="T555" s="31"/>
      <c r="U555" s="31"/>
      <c r="V555" s="31"/>
      <c r="W555" s="31"/>
      <c r="X555" s="31"/>
      <c r="Y555" s="31"/>
      <c r="Z555" s="31"/>
    </row>
    <row r="556" spans="1:26" ht="15.75" customHeight="1">
      <c r="A556" s="31"/>
      <c r="B556" s="31"/>
      <c r="C556" s="31"/>
      <c r="D556" s="31"/>
      <c r="E556" s="31"/>
      <c r="F556" s="86"/>
      <c r="G556" s="86"/>
      <c r="H556" s="86"/>
      <c r="I556" s="86"/>
      <c r="J556" s="86"/>
      <c r="K556" s="86"/>
      <c r="L556" s="31"/>
      <c r="M556" s="31"/>
      <c r="N556" s="31"/>
      <c r="O556" s="31"/>
      <c r="P556" s="31"/>
      <c r="Q556" s="31"/>
      <c r="R556" s="31"/>
      <c r="S556" s="31"/>
      <c r="T556" s="31"/>
      <c r="U556" s="31"/>
      <c r="V556" s="31"/>
      <c r="W556" s="31"/>
      <c r="X556" s="31"/>
      <c r="Y556" s="31"/>
      <c r="Z556" s="31"/>
    </row>
    <row r="557" spans="1:26" ht="15.75" customHeight="1">
      <c r="A557" s="31"/>
      <c r="B557" s="31"/>
      <c r="C557" s="31"/>
      <c r="D557" s="31"/>
      <c r="E557" s="31"/>
      <c r="F557" s="86"/>
      <c r="G557" s="86"/>
      <c r="H557" s="86"/>
      <c r="I557" s="86"/>
      <c r="J557" s="86"/>
      <c r="K557" s="86"/>
      <c r="L557" s="31"/>
      <c r="M557" s="31"/>
      <c r="N557" s="31"/>
      <c r="O557" s="31"/>
      <c r="P557" s="31"/>
      <c r="Q557" s="31"/>
      <c r="R557" s="31"/>
      <c r="S557" s="31"/>
      <c r="T557" s="31"/>
      <c r="U557" s="31"/>
      <c r="V557" s="31"/>
      <c r="W557" s="31"/>
      <c r="X557" s="31"/>
      <c r="Y557" s="31"/>
      <c r="Z557" s="31"/>
    </row>
    <row r="558" spans="1:26" ht="15.75" customHeight="1">
      <c r="A558" s="31"/>
      <c r="B558" s="31"/>
      <c r="C558" s="31"/>
      <c r="D558" s="31"/>
      <c r="E558" s="31"/>
      <c r="F558" s="86"/>
      <c r="G558" s="86"/>
      <c r="H558" s="86"/>
      <c r="I558" s="86"/>
      <c r="J558" s="86"/>
      <c r="K558" s="86"/>
      <c r="L558" s="31"/>
      <c r="M558" s="31"/>
      <c r="N558" s="31"/>
      <c r="O558" s="31"/>
      <c r="P558" s="31"/>
      <c r="Q558" s="31"/>
      <c r="R558" s="31"/>
      <c r="S558" s="31"/>
      <c r="T558" s="31"/>
      <c r="U558" s="31"/>
      <c r="V558" s="31"/>
      <c r="W558" s="31"/>
      <c r="X558" s="31"/>
      <c r="Y558" s="31"/>
      <c r="Z558" s="31"/>
    </row>
    <row r="559" spans="1:26" ht="15.75" customHeight="1">
      <c r="A559" s="31"/>
      <c r="B559" s="31"/>
      <c r="C559" s="31"/>
      <c r="D559" s="31"/>
      <c r="E559" s="31"/>
      <c r="F559" s="86"/>
      <c r="G559" s="86"/>
      <c r="H559" s="86"/>
      <c r="I559" s="86"/>
      <c r="J559" s="86"/>
      <c r="K559" s="86"/>
      <c r="L559" s="31"/>
      <c r="M559" s="31"/>
      <c r="N559" s="31"/>
      <c r="O559" s="31"/>
      <c r="P559" s="31"/>
      <c r="Q559" s="31"/>
      <c r="R559" s="31"/>
      <c r="S559" s="31"/>
      <c r="T559" s="31"/>
      <c r="U559" s="31"/>
      <c r="V559" s="31"/>
      <c r="W559" s="31"/>
      <c r="X559" s="31"/>
      <c r="Y559" s="31"/>
      <c r="Z559" s="31"/>
    </row>
    <row r="560" spans="1:26" ht="15.75" customHeight="1">
      <c r="A560" s="31"/>
      <c r="B560" s="31"/>
      <c r="C560" s="31"/>
      <c r="D560" s="31"/>
      <c r="E560" s="31"/>
      <c r="F560" s="86"/>
      <c r="G560" s="86"/>
      <c r="H560" s="86"/>
      <c r="I560" s="86"/>
      <c r="J560" s="86"/>
      <c r="K560" s="86"/>
      <c r="L560" s="31"/>
      <c r="M560" s="31"/>
      <c r="N560" s="31"/>
      <c r="O560" s="31"/>
      <c r="P560" s="31"/>
      <c r="Q560" s="31"/>
      <c r="R560" s="31"/>
      <c r="S560" s="31"/>
      <c r="T560" s="31"/>
      <c r="U560" s="31"/>
      <c r="V560" s="31"/>
      <c r="W560" s="31"/>
      <c r="X560" s="31"/>
      <c r="Y560" s="31"/>
      <c r="Z560" s="31"/>
    </row>
    <row r="561" spans="1:26" ht="15.75" customHeight="1">
      <c r="A561" s="31"/>
      <c r="B561" s="31"/>
      <c r="C561" s="31"/>
      <c r="D561" s="31"/>
      <c r="E561" s="31"/>
      <c r="F561" s="86"/>
      <c r="G561" s="86"/>
      <c r="H561" s="86"/>
      <c r="I561" s="86"/>
      <c r="J561" s="86"/>
      <c r="K561" s="86"/>
      <c r="L561" s="31"/>
      <c r="M561" s="31"/>
      <c r="N561" s="31"/>
      <c r="O561" s="31"/>
      <c r="P561" s="31"/>
      <c r="Q561" s="31"/>
      <c r="R561" s="31"/>
      <c r="S561" s="31"/>
      <c r="T561" s="31"/>
      <c r="U561" s="31"/>
      <c r="V561" s="31"/>
      <c r="W561" s="31"/>
      <c r="X561" s="31"/>
      <c r="Y561" s="31"/>
      <c r="Z561" s="31"/>
    </row>
    <row r="562" spans="1:26" ht="15.75" customHeight="1">
      <c r="A562" s="31"/>
      <c r="B562" s="31"/>
      <c r="C562" s="31"/>
      <c r="D562" s="31"/>
      <c r="E562" s="31"/>
      <c r="F562" s="86"/>
      <c r="G562" s="86"/>
      <c r="H562" s="86"/>
      <c r="I562" s="86"/>
      <c r="J562" s="86"/>
      <c r="K562" s="86"/>
      <c r="L562" s="31"/>
      <c r="M562" s="31"/>
      <c r="N562" s="31"/>
      <c r="O562" s="31"/>
      <c r="P562" s="31"/>
      <c r="Q562" s="31"/>
      <c r="R562" s="31"/>
      <c r="S562" s="31"/>
      <c r="T562" s="31"/>
      <c r="U562" s="31"/>
      <c r="V562" s="31"/>
      <c r="W562" s="31"/>
      <c r="X562" s="31"/>
      <c r="Y562" s="31"/>
      <c r="Z562" s="31"/>
    </row>
    <row r="563" spans="1:26" ht="15.75" customHeight="1">
      <c r="A563" s="31"/>
      <c r="B563" s="31"/>
      <c r="C563" s="31"/>
      <c r="D563" s="31"/>
      <c r="E563" s="31"/>
      <c r="F563" s="86"/>
      <c r="G563" s="86"/>
      <c r="H563" s="86"/>
      <c r="I563" s="86"/>
      <c r="J563" s="86"/>
      <c r="K563" s="86"/>
      <c r="L563" s="31"/>
      <c r="M563" s="31"/>
      <c r="N563" s="31"/>
      <c r="O563" s="31"/>
      <c r="P563" s="31"/>
      <c r="Q563" s="31"/>
      <c r="R563" s="31"/>
      <c r="S563" s="31"/>
      <c r="T563" s="31"/>
      <c r="U563" s="31"/>
      <c r="V563" s="31"/>
      <c r="W563" s="31"/>
      <c r="X563" s="31"/>
      <c r="Y563" s="31"/>
      <c r="Z563" s="31"/>
    </row>
    <row r="564" spans="1:26" ht="15.75" customHeight="1">
      <c r="A564" s="31"/>
      <c r="B564" s="31"/>
      <c r="C564" s="31"/>
      <c r="D564" s="31"/>
      <c r="E564" s="31"/>
      <c r="F564" s="86"/>
      <c r="G564" s="86"/>
      <c r="H564" s="86"/>
      <c r="I564" s="86"/>
      <c r="J564" s="86"/>
      <c r="K564" s="86"/>
      <c r="L564" s="31"/>
      <c r="M564" s="31"/>
      <c r="N564" s="31"/>
      <c r="O564" s="31"/>
      <c r="P564" s="31"/>
      <c r="Q564" s="31"/>
      <c r="R564" s="31"/>
      <c r="S564" s="31"/>
      <c r="T564" s="31"/>
      <c r="U564" s="31"/>
      <c r="V564" s="31"/>
      <c r="W564" s="31"/>
      <c r="X564" s="31"/>
      <c r="Y564" s="31"/>
      <c r="Z564" s="31"/>
    </row>
    <row r="565" spans="1:26" ht="15.75" customHeight="1">
      <c r="A565" s="31"/>
      <c r="B565" s="31"/>
      <c r="C565" s="31"/>
      <c r="D565" s="31"/>
      <c r="E565" s="31"/>
      <c r="F565" s="86"/>
      <c r="G565" s="86"/>
      <c r="H565" s="86"/>
      <c r="I565" s="86"/>
      <c r="J565" s="86"/>
      <c r="K565" s="86"/>
      <c r="L565" s="31"/>
      <c r="M565" s="31"/>
      <c r="N565" s="31"/>
      <c r="O565" s="31"/>
      <c r="P565" s="31"/>
      <c r="Q565" s="31"/>
      <c r="R565" s="31"/>
      <c r="S565" s="31"/>
      <c r="T565" s="31"/>
      <c r="U565" s="31"/>
      <c r="V565" s="31"/>
      <c r="W565" s="31"/>
      <c r="X565" s="31"/>
      <c r="Y565" s="31"/>
      <c r="Z565" s="31"/>
    </row>
    <row r="566" spans="1:26" ht="15.75" customHeight="1">
      <c r="A566" s="31"/>
      <c r="B566" s="31"/>
      <c r="C566" s="31"/>
      <c r="D566" s="31"/>
      <c r="E566" s="31"/>
      <c r="F566" s="86"/>
      <c r="G566" s="86"/>
      <c r="H566" s="86"/>
      <c r="I566" s="86"/>
      <c r="J566" s="86"/>
      <c r="K566" s="86"/>
      <c r="L566" s="31"/>
      <c r="M566" s="31"/>
      <c r="N566" s="31"/>
      <c r="O566" s="31"/>
      <c r="P566" s="31"/>
      <c r="Q566" s="31"/>
      <c r="R566" s="31"/>
      <c r="S566" s="31"/>
      <c r="T566" s="31"/>
      <c r="U566" s="31"/>
      <c r="V566" s="31"/>
      <c r="W566" s="31"/>
      <c r="X566" s="31"/>
      <c r="Y566" s="31"/>
      <c r="Z566" s="31"/>
    </row>
    <row r="567" spans="1:26" ht="15.75" customHeight="1">
      <c r="A567" s="31"/>
      <c r="B567" s="31"/>
      <c r="C567" s="31"/>
      <c r="D567" s="31"/>
      <c r="E567" s="31"/>
      <c r="F567" s="86"/>
      <c r="G567" s="86"/>
      <c r="H567" s="86"/>
      <c r="I567" s="86"/>
      <c r="J567" s="86"/>
      <c r="K567" s="86"/>
      <c r="L567" s="31"/>
      <c r="M567" s="31"/>
      <c r="N567" s="31"/>
      <c r="O567" s="31"/>
      <c r="P567" s="31"/>
      <c r="Q567" s="31"/>
      <c r="R567" s="31"/>
      <c r="S567" s="31"/>
      <c r="T567" s="31"/>
      <c r="U567" s="31"/>
      <c r="V567" s="31"/>
      <c r="W567" s="31"/>
      <c r="X567" s="31"/>
      <c r="Y567" s="31"/>
      <c r="Z567" s="31"/>
    </row>
    <row r="568" spans="1:26" ht="15.75" customHeight="1">
      <c r="A568" s="31"/>
      <c r="B568" s="31"/>
      <c r="C568" s="31"/>
      <c r="D568" s="31"/>
      <c r="E568" s="31"/>
      <c r="F568" s="86"/>
      <c r="G568" s="86"/>
      <c r="H568" s="86"/>
      <c r="I568" s="86"/>
      <c r="J568" s="86"/>
      <c r="K568" s="86"/>
      <c r="L568" s="31"/>
      <c r="M568" s="31"/>
      <c r="N568" s="31"/>
      <c r="O568" s="31"/>
      <c r="P568" s="31"/>
      <c r="Q568" s="31"/>
      <c r="R568" s="31"/>
      <c r="S568" s="31"/>
      <c r="T568" s="31"/>
      <c r="U568" s="31"/>
      <c r="V568" s="31"/>
      <c r="W568" s="31"/>
      <c r="X568" s="31"/>
      <c r="Y568" s="31"/>
      <c r="Z568" s="31"/>
    </row>
    <row r="569" spans="1:26" ht="15.75" customHeight="1">
      <c r="A569" s="31"/>
      <c r="B569" s="31"/>
      <c r="C569" s="31"/>
      <c r="D569" s="31"/>
      <c r="E569" s="31"/>
      <c r="F569" s="86"/>
      <c r="G569" s="86"/>
      <c r="H569" s="86"/>
      <c r="I569" s="86"/>
      <c r="J569" s="86"/>
      <c r="K569" s="86"/>
      <c r="L569" s="31"/>
      <c r="M569" s="31"/>
      <c r="N569" s="31"/>
      <c r="O569" s="31"/>
      <c r="P569" s="31"/>
      <c r="Q569" s="31"/>
      <c r="R569" s="31"/>
      <c r="S569" s="31"/>
      <c r="T569" s="31"/>
      <c r="U569" s="31"/>
      <c r="V569" s="31"/>
      <c r="W569" s="31"/>
      <c r="X569" s="31"/>
      <c r="Y569" s="31"/>
      <c r="Z569" s="31"/>
    </row>
    <row r="570" spans="1:26" ht="15.75" customHeight="1">
      <c r="A570" s="31"/>
      <c r="B570" s="31"/>
      <c r="C570" s="31"/>
      <c r="D570" s="31"/>
      <c r="E570" s="31"/>
      <c r="F570" s="86"/>
      <c r="G570" s="86"/>
      <c r="H570" s="86"/>
      <c r="I570" s="86"/>
      <c r="J570" s="86"/>
      <c r="K570" s="86"/>
      <c r="L570" s="31"/>
      <c r="M570" s="31"/>
      <c r="N570" s="31"/>
      <c r="O570" s="31"/>
      <c r="P570" s="31"/>
      <c r="Q570" s="31"/>
      <c r="R570" s="31"/>
      <c r="S570" s="31"/>
      <c r="T570" s="31"/>
      <c r="U570" s="31"/>
      <c r="V570" s="31"/>
      <c r="W570" s="31"/>
      <c r="X570" s="31"/>
      <c r="Y570" s="31"/>
      <c r="Z570" s="31"/>
    </row>
    <row r="571" spans="1:26" ht="15.75" customHeight="1">
      <c r="A571" s="31"/>
      <c r="B571" s="31"/>
      <c r="C571" s="31"/>
      <c r="D571" s="31"/>
      <c r="E571" s="31"/>
      <c r="F571" s="86"/>
      <c r="G571" s="86"/>
      <c r="H571" s="86"/>
      <c r="I571" s="86"/>
      <c r="J571" s="86"/>
      <c r="K571" s="86"/>
      <c r="L571" s="31"/>
      <c r="M571" s="31"/>
      <c r="N571" s="31"/>
      <c r="O571" s="31"/>
      <c r="P571" s="31"/>
      <c r="Q571" s="31"/>
      <c r="R571" s="31"/>
      <c r="S571" s="31"/>
      <c r="T571" s="31"/>
      <c r="U571" s="31"/>
      <c r="V571" s="31"/>
      <c r="W571" s="31"/>
      <c r="X571" s="31"/>
      <c r="Y571" s="31"/>
      <c r="Z571" s="31"/>
    </row>
    <row r="572" spans="1:26" ht="15.75" customHeight="1">
      <c r="A572" s="31"/>
      <c r="B572" s="31"/>
      <c r="C572" s="31"/>
      <c r="D572" s="31"/>
      <c r="E572" s="31"/>
      <c r="F572" s="86"/>
      <c r="G572" s="86"/>
      <c r="H572" s="86"/>
      <c r="I572" s="86"/>
      <c r="J572" s="86"/>
      <c r="K572" s="86"/>
      <c r="L572" s="31"/>
      <c r="M572" s="31"/>
      <c r="N572" s="31"/>
      <c r="O572" s="31"/>
      <c r="P572" s="31"/>
      <c r="Q572" s="31"/>
      <c r="R572" s="31"/>
      <c r="S572" s="31"/>
      <c r="T572" s="31"/>
      <c r="U572" s="31"/>
      <c r="V572" s="31"/>
      <c r="W572" s="31"/>
      <c r="X572" s="31"/>
      <c r="Y572" s="31"/>
      <c r="Z572" s="31"/>
    </row>
    <row r="573" spans="1:26" ht="15.75" customHeight="1">
      <c r="A573" s="31"/>
      <c r="B573" s="31"/>
      <c r="C573" s="31"/>
      <c r="D573" s="31"/>
      <c r="E573" s="31"/>
      <c r="F573" s="86"/>
      <c r="G573" s="86"/>
      <c r="H573" s="86"/>
      <c r="I573" s="86"/>
      <c r="J573" s="86"/>
      <c r="K573" s="86"/>
      <c r="L573" s="31"/>
      <c r="M573" s="31"/>
      <c r="N573" s="31"/>
      <c r="O573" s="31"/>
      <c r="P573" s="31"/>
      <c r="Q573" s="31"/>
      <c r="R573" s="31"/>
      <c r="S573" s="31"/>
      <c r="T573" s="31"/>
      <c r="U573" s="31"/>
      <c r="V573" s="31"/>
      <c r="W573" s="31"/>
      <c r="X573" s="31"/>
      <c r="Y573" s="31"/>
      <c r="Z573" s="31"/>
    </row>
    <row r="574" spans="1:26" ht="15.75" customHeight="1">
      <c r="A574" s="31"/>
      <c r="B574" s="31"/>
      <c r="C574" s="31"/>
      <c r="D574" s="31"/>
      <c r="E574" s="31"/>
      <c r="F574" s="86"/>
      <c r="G574" s="86"/>
      <c r="H574" s="86"/>
      <c r="I574" s="86"/>
      <c r="J574" s="86"/>
      <c r="K574" s="86"/>
      <c r="L574" s="31"/>
      <c r="M574" s="31"/>
      <c r="N574" s="31"/>
      <c r="O574" s="31"/>
      <c r="P574" s="31"/>
      <c r="Q574" s="31"/>
      <c r="R574" s="31"/>
      <c r="S574" s="31"/>
      <c r="T574" s="31"/>
      <c r="U574" s="31"/>
      <c r="V574" s="31"/>
      <c r="W574" s="31"/>
      <c r="X574" s="31"/>
      <c r="Y574" s="31"/>
      <c r="Z574" s="31"/>
    </row>
    <row r="575" spans="1:26" ht="15.75" customHeight="1">
      <c r="A575" s="31"/>
      <c r="B575" s="31"/>
      <c r="C575" s="31"/>
      <c r="D575" s="31"/>
      <c r="E575" s="31"/>
      <c r="F575" s="86"/>
      <c r="G575" s="86"/>
      <c r="H575" s="86"/>
      <c r="I575" s="86"/>
      <c r="J575" s="86"/>
      <c r="K575" s="86"/>
      <c r="L575" s="31"/>
      <c r="M575" s="31"/>
      <c r="N575" s="31"/>
      <c r="O575" s="31"/>
      <c r="P575" s="31"/>
      <c r="Q575" s="31"/>
      <c r="R575" s="31"/>
      <c r="S575" s="31"/>
      <c r="T575" s="31"/>
      <c r="U575" s="31"/>
      <c r="V575" s="31"/>
      <c r="W575" s="31"/>
      <c r="X575" s="31"/>
      <c r="Y575" s="31"/>
      <c r="Z575" s="31"/>
    </row>
    <row r="576" spans="1:26" ht="15.75" customHeight="1">
      <c r="A576" s="31"/>
      <c r="B576" s="31"/>
      <c r="C576" s="31"/>
      <c r="D576" s="31"/>
      <c r="E576" s="31"/>
      <c r="F576" s="86"/>
      <c r="G576" s="86"/>
      <c r="H576" s="86"/>
      <c r="I576" s="86"/>
      <c r="J576" s="86"/>
      <c r="K576" s="86"/>
      <c r="L576" s="31"/>
      <c r="M576" s="31"/>
      <c r="N576" s="31"/>
      <c r="O576" s="31"/>
      <c r="P576" s="31"/>
      <c r="Q576" s="31"/>
      <c r="R576" s="31"/>
      <c r="S576" s="31"/>
      <c r="T576" s="31"/>
      <c r="U576" s="31"/>
      <c r="V576" s="31"/>
      <c r="W576" s="31"/>
      <c r="X576" s="31"/>
      <c r="Y576" s="31"/>
      <c r="Z576" s="31"/>
    </row>
    <row r="577" spans="1:26" ht="15.75" customHeight="1">
      <c r="A577" s="31"/>
      <c r="B577" s="31"/>
      <c r="C577" s="31"/>
      <c r="D577" s="31"/>
      <c r="E577" s="31"/>
      <c r="F577" s="86"/>
      <c r="G577" s="86"/>
      <c r="H577" s="86"/>
      <c r="I577" s="86"/>
      <c r="J577" s="86"/>
      <c r="K577" s="86"/>
      <c r="L577" s="31"/>
      <c r="M577" s="31"/>
      <c r="N577" s="31"/>
      <c r="O577" s="31"/>
      <c r="P577" s="31"/>
      <c r="Q577" s="31"/>
      <c r="R577" s="31"/>
      <c r="S577" s="31"/>
      <c r="T577" s="31"/>
      <c r="U577" s="31"/>
      <c r="V577" s="31"/>
      <c r="W577" s="31"/>
      <c r="X577" s="31"/>
      <c r="Y577" s="31"/>
      <c r="Z577" s="31"/>
    </row>
    <row r="578" spans="1:26" ht="15.75" customHeight="1">
      <c r="A578" s="31"/>
      <c r="B578" s="31"/>
      <c r="C578" s="31"/>
      <c r="D578" s="31"/>
      <c r="E578" s="31"/>
      <c r="F578" s="86"/>
      <c r="G578" s="86"/>
      <c r="H578" s="86"/>
      <c r="I578" s="86"/>
      <c r="J578" s="86"/>
      <c r="K578" s="86"/>
      <c r="L578" s="31"/>
      <c r="M578" s="31"/>
      <c r="N578" s="31"/>
      <c r="O578" s="31"/>
      <c r="P578" s="31"/>
      <c r="Q578" s="31"/>
      <c r="R578" s="31"/>
      <c r="S578" s="31"/>
      <c r="T578" s="31"/>
      <c r="U578" s="31"/>
      <c r="V578" s="31"/>
      <c r="W578" s="31"/>
      <c r="X578" s="31"/>
      <c r="Y578" s="31"/>
      <c r="Z578" s="31"/>
    </row>
    <row r="579" spans="1:26" ht="15.75" customHeight="1">
      <c r="A579" s="31"/>
      <c r="B579" s="31"/>
      <c r="C579" s="31"/>
      <c r="D579" s="31"/>
      <c r="E579" s="31"/>
      <c r="F579" s="86"/>
      <c r="G579" s="86"/>
      <c r="H579" s="86"/>
      <c r="I579" s="86"/>
      <c r="J579" s="86"/>
      <c r="K579" s="86"/>
      <c r="L579" s="31"/>
      <c r="M579" s="31"/>
      <c r="N579" s="31"/>
      <c r="O579" s="31"/>
      <c r="P579" s="31"/>
      <c r="Q579" s="31"/>
      <c r="R579" s="31"/>
      <c r="S579" s="31"/>
      <c r="T579" s="31"/>
      <c r="U579" s="31"/>
      <c r="V579" s="31"/>
      <c r="W579" s="31"/>
      <c r="X579" s="31"/>
      <c r="Y579" s="31"/>
      <c r="Z579" s="31"/>
    </row>
    <row r="580" spans="1:26" ht="15.75" customHeight="1">
      <c r="A580" s="31"/>
      <c r="B580" s="31"/>
      <c r="C580" s="31"/>
      <c r="D580" s="31"/>
      <c r="E580" s="31"/>
      <c r="F580" s="86"/>
      <c r="G580" s="86"/>
      <c r="H580" s="86"/>
      <c r="I580" s="86"/>
      <c r="J580" s="86"/>
      <c r="K580" s="86"/>
      <c r="L580" s="31"/>
      <c r="M580" s="31"/>
      <c r="N580" s="31"/>
      <c r="O580" s="31"/>
      <c r="P580" s="31"/>
      <c r="Q580" s="31"/>
      <c r="R580" s="31"/>
      <c r="S580" s="31"/>
      <c r="T580" s="31"/>
      <c r="U580" s="31"/>
      <c r="V580" s="31"/>
      <c r="W580" s="31"/>
      <c r="X580" s="31"/>
      <c r="Y580" s="31"/>
      <c r="Z580" s="31"/>
    </row>
    <row r="581" spans="1:26" ht="15.75" customHeight="1">
      <c r="A581" s="31"/>
      <c r="B581" s="31"/>
      <c r="C581" s="31"/>
      <c r="D581" s="31"/>
      <c r="E581" s="31"/>
      <c r="F581" s="86"/>
      <c r="G581" s="86"/>
      <c r="H581" s="86"/>
      <c r="I581" s="86"/>
      <c r="J581" s="86"/>
      <c r="K581" s="86"/>
      <c r="L581" s="31"/>
      <c r="M581" s="31"/>
      <c r="N581" s="31"/>
      <c r="O581" s="31"/>
      <c r="P581" s="31"/>
      <c r="Q581" s="31"/>
      <c r="R581" s="31"/>
      <c r="S581" s="31"/>
      <c r="T581" s="31"/>
      <c r="U581" s="31"/>
      <c r="V581" s="31"/>
      <c r="W581" s="31"/>
      <c r="X581" s="31"/>
      <c r="Y581" s="31"/>
      <c r="Z581" s="31"/>
    </row>
    <row r="582" spans="1:26" ht="15.75" customHeight="1">
      <c r="A582" s="31"/>
      <c r="B582" s="31"/>
      <c r="C582" s="31"/>
      <c r="D582" s="31"/>
      <c r="E582" s="31"/>
      <c r="F582" s="86"/>
      <c r="G582" s="86"/>
      <c r="H582" s="86"/>
      <c r="I582" s="86"/>
      <c r="J582" s="86"/>
      <c r="K582" s="86"/>
      <c r="L582" s="31"/>
      <c r="M582" s="31"/>
      <c r="N582" s="31"/>
      <c r="O582" s="31"/>
      <c r="P582" s="31"/>
      <c r="Q582" s="31"/>
      <c r="R582" s="31"/>
      <c r="S582" s="31"/>
      <c r="T582" s="31"/>
      <c r="U582" s="31"/>
      <c r="V582" s="31"/>
      <c r="W582" s="31"/>
      <c r="X582" s="31"/>
      <c r="Y582" s="31"/>
      <c r="Z582" s="31"/>
    </row>
    <row r="583" spans="1:26" ht="15.75" customHeight="1">
      <c r="A583" s="31"/>
      <c r="B583" s="31"/>
      <c r="C583" s="31"/>
      <c r="D583" s="31"/>
      <c r="E583" s="31"/>
      <c r="F583" s="86"/>
      <c r="G583" s="86"/>
      <c r="H583" s="86"/>
      <c r="I583" s="86"/>
      <c r="J583" s="86"/>
      <c r="K583" s="86"/>
      <c r="L583" s="31"/>
      <c r="M583" s="31"/>
      <c r="N583" s="31"/>
      <c r="O583" s="31"/>
      <c r="P583" s="31"/>
      <c r="Q583" s="31"/>
      <c r="R583" s="31"/>
      <c r="S583" s="31"/>
      <c r="T583" s="31"/>
      <c r="U583" s="31"/>
      <c r="V583" s="31"/>
      <c r="W583" s="31"/>
      <c r="X583" s="31"/>
      <c r="Y583" s="31"/>
      <c r="Z583" s="31"/>
    </row>
    <row r="584" spans="1:26" ht="15.75" customHeight="1">
      <c r="A584" s="31"/>
      <c r="B584" s="31"/>
      <c r="C584" s="31"/>
      <c r="D584" s="31"/>
      <c r="E584" s="31"/>
      <c r="F584" s="86"/>
      <c r="G584" s="86"/>
      <c r="H584" s="86"/>
      <c r="I584" s="86"/>
      <c r="J584" s="86"/>
      <c r="K584" s="86"/>
      <c r="L584" s="31"/>
      <c r="M584" s="31"/>
      <c r="N584" s="31"/>
      <c r="O584" s="31"/>
      <c r="P584" s="31"/>
      <c r="Q584" s="31"/>
      <c r="R584" s="31"/>
      <c r="S584" s="31"/>
      <c r="T584" s="31"/>
      <c r="U584" s="31"/>
      <c r="V584" s="31"/>
      <c r="W584" s="31"/>
      <c r="X584" s="31"/>
      <c r="Y584" s="31"/>
      <c r="Z584" s="31"/>
    </row>
    <row r="585" spans="1:26" ht="15.75" customHeight="1">
      <c r="A585" s="31"/>
      <c r="B585" s="31"/>
      <c r="C585" s="31"/>
      <c r="D585" s="31"/>
      <c r="E585" s="31"/>
      <c r="F585" s="86"/>
      <c r="G585" s="86"/>
      <c r="H585" s="86"/>
      <c r="I585" s="86"/>
      <c r="J585" s="86"/>
      <c r="K585" s="86"/>
      <c r="L585" s="31"/>
      <c r="M585" s="31"/>
      <c r="N585" s="31"/>
      <c r="O585" s="31"/>
      <c r="P585" s="31"/>
      <c r="Q585" s="31"/>
      <c r="R585" s="31"/>
      <c r="S585" s="31"/>
      <c r="T585" s="31"/>
      <c r="U585" s="31"/>
      <c r="V585" s="31"/>
      <c r="W585" s="31"/>
      <c r="X585" s="31"/>
      <c r="Y585" s="31"/>
      <c r="Z585" s="31"/>
    </row>
    <row r="586" spans="1:26" ht="15.75" customHeight="1">
      <c r="A586" s="31"/>
      <c r="B586" s="31"/>
      <c r="C586" s="31"/>
      <c r="D586" s="31"/>
      <c r="E586" s="31"/>
      <c r="F586" s="86"/>
      <c r="G586" s="86"/>
      <c r="H586" s="86"/>
      <c r="I586" s="86"/>
      <c r="J586" s="86"/>
      <c r="K586" s="86"/>
      <c r="L586" s="31"/>
      <c r="M586" s="31"/>
      <c r="N586" s="31"/>
      <c r="O586" s="31"/>
      <c r="P586" s="31"/>
      <c r="Q586" s="31"/>
      <c r="R586" s="31"/>
      <c r="S586" s="31"/>
      <c r="T586" s="31"/>
      <c r="U586" s="31"/>
      <c r="V586" s="31"/>
      <c r="W586" s="31"/>
      <c r="X586" s="31"/>
      <c r="Y586" s="31"/>
      <c r="Z586" s="31"/>
    </row>
    <row r="587" spans="1:26" ht="15.75" customHeight="1">
      <c r="A587" s="31"/>
      <c r="B587" s="31"/>
      <c r="C587" s="31"/>
      <c r="D587" s="31"/>
      <c r="E587" s="31"/>
      <c r="F587" s="86"/>
      <c r="G587" s="86"/>
      <c r="H587" s="86"/>
      <c r="I587" s="86"/>
      <c r="J587" s="86"/>
      <c r="K587" s="86"/>
      <c r="L587" s="31"/>
      <c r="M587" s="31"/>
      <c r="N587" s="31"/>
      <c r="O587" s="31"/>
      <c r="P587" s="31"/>
      <c r="Q587" s="31"/>
      <c r="R587" s="31"/>
      <c r="S587" s="31"/>
      <c r="T587" s="31"/>
      <c r="U587" s="31"/>
      <c r="V587" s="31"/>
      <c r="W587" s="31"/>
      <c r="X587" s="31"/>
      <c r="Y587" s="31"/>
      <c r="Z587" s="31"/>
    </row>
    <row r="588" spans="1:26" ht="15.75" customHeight="1">
      <c r="A588" s="31"/>
      <c r="B588" s="31"/>
      <c r="C588" s="31"/>
      <c r="D588" s="31"/>
      <c r="E588" s="31"/>
      <c r="F588" s="86"/>
      <c r="G588" s="86"/>
      <c r="H588" s="86"/>
      <c r="I588" s="86"/>
      <c r="J588" s="86"/>
      <c r="K588" s="86"/>
      <c r="L588" s="31"/>
      <c r="M588" s="31"/>
      <c r="N588" s="31"/>
      <c r="O588" s="31"/>
      <c r="P588" s="31"/>
      <c r="Q588" s="31"/>
      <c r="R588" s="31"/>
      <c r="S588" s="31"/>
      <c r="T588" s="31"/>
      <c r="U588" s="31"/>
      <c r="V588" s="31"/>
      <c r="W588" s="31"/>
      <c r="X588" s="31"/>
      <c r="Y588" s="31"/>
      <c r="Z588" s="31"/>
    </row>
    <row r="589" spans="1:26" ht="15.75" customHeight="1">
      <c r="A589" s="31"/>
      <c r="B589" s="31"/>
      <c r="C589" s="31"/>
      <c r="D589" s="31"/>
      <c r="E589" s="31"/>
      <c r="F589" s="86"/>
      <c r="G589" s="86"/>
      <c r="H589" s="86"/>
      <c r="I589" s="86"/>
      <c r="J589" s="86"/>
      <c r="K589" s="86"/>
      <c r="L589" s="31"/>
      <c r="M589" s="31"/>
      <c r="N589" s="31"/>
      <c r="O589" s="31"/>
      <c r="P589" s="31"/>
      <c r="Q589" s="31"/>
      <c r="R589" s="31"/>
      <c r="S589" s="31"/>
      <c r="T589" s="31"/>
      <c r="U589" s="31"/>
      <c r="V589" s="31"/>
      <c r="W589" s="31"/>
      <c r="X589" s="31"/>
      <c r="Y589" s="31"/>
      <c r="Z589" s="31"/>
    </row>
    <row r="590" spans="1:26" ht="15.75" customHeight="1">
      <c r="A590" s="31"/>
      <c r="B590" s="31"/>
      <c r="C590" s="31"/>
      <c r="D590" s="31"/>
      <c r="E590" s="31"/>
      <c r="F590" s="86"/>
      <c r="G590" s="86"/>
      <c r="H590" s="86"/>
      <c r="I590" s="86"/>
      <c r="J590" s="86"/>
      <c r="K590" s="86"/>
      <c r="L590" s="31"/>
      <c r="M590" s="31"/>
      <c r="N590" s="31"/>
      <c r="O590" s="31"/>
      <c r="P590" s="31"/>
      <c r="Q590" s="31"/>
      <c r="R590" s="31"/>
      <c r="S590" s="31"/>
      <c r="T590" s="31"/>
      <c r="U590" s="31"/>
      <c r="V590" s="31"/>
      <c r="W590" s="31"/>
      <c r="X590" s="31"/>
      <c r="Y590" s="31"/>
      <c r="Z590" s="31"/>
    </row>
    <row r="591" spans="1:26" ht="15.75" customHeight="1">
      <c r="A591" s="31"/>
      <c r="B591" s="31"/>
      <c r="C591" s="31"/>
      <c r="D591" s="31"/>
      <c r="E591" s="31"/>
      <c r="F591" s="86"/>
      <c r="G591" s="86"/>
      <c r="H591" s="86"/>
      <c r="I591" s="86"/>
      <c r="J591" s="86"/>
      <c r="K591" s="86"/>
      <c r="L591" s="31"/>
      <c r="M591" s="31"/>
      <c r="N591" s="31"/>
      <c r="O591" s="31"/>
      <c r="P591" s="31"/>
      <c r="Q591" s="31"/>
      <c r="R591" s="31"/>
      <c r="S591" s="31"/>
      <c r="T591" s="31"/>
      <c r="U591" s="31"/>
      <c r="V591" s="31"/>
      <c r="W591" s="31"/>
      <c r="X591" s="31"/>
      <c r="Y591" s="31"/>
      <c r="Z591" s="31"/>
    </row>
    <row r="592" spans="1:26" ht="15.75" customHeight="1">
      <c r="A592" s="31"/>
      <c r="B592" s="31"/>
      <c r="C592" s="31"/>
      <c r="D592" s="31"/>
      <c r="E592" s="31"/>
      <c r="F592" s="86"/>
      <c r="G592" s="86"/>
      <c r="H592" s="86"/>
      <c r="I592" s="86"/>
      <c r="J592" s="86"/>
      <c r="K592" s="86"/>
      <c r="L592" s="31"/>
      <c r="M592" s="31"/>
      <c r="N592" s="31"/>
      <c r="O592" s="31"/>
      <c r="P592" s="31"/>
      <c r="Q592" s="31"/>
      <c r="R592" s="31"/>
      <c r="S592" s="31"/>
      <c r="T592" s="31"/>
      <c r="U592" s="31"/>
      <c r="V592" s="31"/>
      <c r="W592" s="31"/>
      <c r="X592" s="31"/>
      <c r="Y592" s="31"/>
      <c r="Z592" s="31"/>
    </row>
    <row r="593" spans="1:26" ht="15.75" customHeight="1">
      <c r="A593" s="31"/>
      <c r="B593" s="31"/>
      <c r="C593" s="31"/>
      <c r="D593" s="31"/>
      <c r="E593" s="31"/>
      <c r="F593" s="86"/>
      <c r="G593" s="86"/>
      <c r="H593" s="86"/>
      <c r="I593" s="86"/>
      <c r="J593" s="86"/>
      <c r="K593" s="86"/>
      <c r="L593" s="31"/>
      <c r="M593" s="31"/>
      <c r="N593" s="31"/>
      <c r="O593" s="31"/>
      <c r="P593" s="31"/>
      <c r="Q593" s="31"/>
      <c r="R593" s="31"/>
      <c r="S593" s="31"/>
      <c r="T593" s="31"/>
      <c r="U593" s="31"/>
      <c r="V593" s="31"/>
      <c r="W593" s="31"/>
      <c r="X593" s="31"/>
      <c r="Y593" s="31"/>
      <c r="Z593" s="31"/>
    </row>
    <row r="594" spans="1:26" ht="15.75" customHeight="1">
      <c r="A594" s="31"/>
      <c r="B594" s="31"/>
      <c r="C594" s="31"/>
      <c r="D594" s="31"/>
      <c r="E594" s="31"/>
      <c r="F594" s="86"/>
      <c r="G594" s="86"/>
      <c r="H594" s="86"/>
      <c r="I594" s="86"/>
      <c r="J594" s="86"/>
      <c r="K594" s="86"/>
      <c r="L594" s="31"/>
      <c r="M594" s="31"/>
      <c r="N594" s="31"/>
      <c r="O594" s="31"/>
      <c r="P594" s="31"/>
      <c r="Q594" s="31"/>
      <c r="R594" s="31"/>
      <c r="S594" s="31"/>
      <c r="T594" s="31"/>
      <c r="U594" s="31"/>
      <c r="V594" s="31"/>
      <c r="W594" s="31"/>
      <c r="X594" s="31"/>
      <c r="Y594" s="31"/>
      <c r="Z594" s="31"/>
    </row>
    <row r="595" spans="1:26" ht="15.75" customHeight="1">
      <c r="A595" s="31"/>
      <c r="B595" s="31"/>
      <c r="C595" s="31"/>
      <c r="D595" s="31"/>
      <c r="E595" s="31"/>
      <c r="F595" s="86"/>
      <c r="G595" s="86"/>
      <c r="H595" s="86"/>
      <c r="I595" s="86"/>
      <c r="J595" s="86"/>
      <c r="K595" s="86"/>
      <c r="L595" s="31"/>
      <c r="M595" s="31"/>
      <c r="N595" s="31"/>
      <c r="O595" s="31"/>
      <c r="P595" s="31"/>
      <c r="Q595" s="31"/>
      <c r="R595" s="31"/>
      <c r="S595" s="31"/>
      <c r="T595" s="31"/>
      <c r="U595" s="31"/>
      <c r="V595" s="31"/>
      <c r="W595" s="31"/>
      <c r="X595" s="31"/>
      <c r="Y595" s="31"/>
      <c r="Z595" s="31"/>
    </row>
    <row r="596" spans="1:26" ht="15.75" customHeight="1">
      <c r="A596" s="31"/>
      <c r="B596" s="31"/>
      <c r="C596" s="31"/>
      <c r="D596" s="31"/>
      <c r="E596" s="31"/>
      <c r="F596" s="86"/>
      <c r="G596" s="86"/>
      <c r="H596" s="86"/>
      <c r="I596" s="86"/>
      <c r="J596" s="86"/>
      <c r="K596" s="86"/>
      <c r="L596" s="31"/>
      <c r="M596" s="31"/>
      <c r="N596" s="31"/>
      <c r="O596" s="31"/>
      <c r="P596" s="31"/>
      <c r="Q596" s="31"/>
      <c r="R596" s="31"/>
      <c r="S596" s="31"/>
      <c r="T596" s="31"/>
      <c r="U596" s="31"/>
      <c r="V596" s="31"/>
      <c r="W596" s="31"/>
      <c r="X596" s="31"/>
      <c r="Y596" s="31"/>
      <c r="Z596" s="31"/>
    </row>
    <row r="597" spans="1:26" ht="15.75" customHeight="1">
      <c r="A597" s="31"/>
      <c r="B597" s="31"/>
      <c r="C597" s="31"/>
      <c r="D597" s="31"/>
      <c r="E597" s="31"/>
      <c r="F597" s="86"/>
      <c r="G597" s="86"/>
      <c r="H597" s="86"/>
      <c r="I597" s="86"/>
      <c r="J597" s="86"/>
      <c r="K597" s="86"/>
      <c r="L597" s="31"/>
      <c r="M597" s="31"/>
      <c r="N597" s="31"/>
      <c r="O597" s="31"/>
      <c r="P597" s="31"/>
      <c r="Q597" s="31"/>
      <c r="R597" s="31"/>
      <c r="S597" s="31"/>
      <c r="T597" s="31"/>
      <c r="U597" s="31"/>
      <c r="V597" s="31"/>
      <c r="W597" s="31"/>
      <c r="X597" s="31"/>
      <c r="Y597" s="31"/>
      <c r="Z597" s="31"/>
    </row>
    <row r="598" spans="1:26" ht="15.75" customHeight="1">
      <c r="A598" s="31"/>
      <c r="B598" s="31"/>
      <c r="C598" s="31"/>
      <c r="D598" s="31"/>
      <c r="E598" s="31"/>
      <c r="F598" s="86"/>
      <c r="G598" s="86"/>
      <c r="H598" s="86"/>
      <c r="I598" s="86"/>
      <c r="J598" s="86"/>
      <c r="K598" s="86"/>
      <c r="L598" s="31"/>
      <c r="M598" s="31"/>
      <c r="N598" s="31"/>
      <c r="O598" s="31"/>
      <c r="P598" s="31"/>
      <c r="Q598" s="31"/>
      <c r="R598" s="31"/>
      <c r="S598" s="31"/>
      <c r="T598" s="31"/>
      <c r="U598" s="31"/>
      <c r="V598" s="31"/>
      <c r="W598" s="31"/>
      <c r="X598" s="31"/>
      <c r="Y598" s="31"/>
      <c r="Z598" s="31"/>
    </row>
    <row r="599" spans="1:26" ht="15.75" customHeight="1">
      <c r="A599" s="31"/>
      <c r="B599" s="31"/>
      <c r="C599" s="31"/>
      <c r="D599" s="31"/>
      <c r="E599" s="31"/>
      <c r="F599" s="86"/>
      <c r="G599" s="86"/>
      <c r="H599" s="86"/>
      <c r="I599" s="86"/>
      <c r="J599" s="86"/>
      <c r="K599" s="86"/>
      <c r="L599" s="31"/>
      <c r="M599" s="31"/>
      <c r="N599" s="31"/>
      <c r="O599" s="31"/>
      <c r="P599" s="31"/>
      <c r="Q599" s="31"/>
      <c r="R599" s="31"/>
      <c r="S599" s="31"/>
      <c r="T599" s="31"/>
      <c r="U599" s="31"/>
      <c r="V599" s="31"/>
      <c r="W599" s="31"/>
      <c r="X599" s="31"/>
      <c r="Y599" s="31"/>
      <c r="Z599" s="31"/>
    </row>
    <row r="600" spans="1:26" ht="15.75" customHeight="1">
      <c r="A600" s="31"/>
      <c r="B600" s="31"/>
      <c r="C600" s="31"/>
      <c r="D600" s="31"/>
      <c r="E600" s="31"/>
      <c r="F600" s="86"/>
      <c r="G600" s="86"/>
      <c r="H600" s="86"/>
      <c r="I600" s="86"/>
      <c r="J600" s="86"/>
      <c r="K600" s="86"/>
      <c r="L600" s="31"/>
      <c r="M600" s="31"/>
      <c r="N600" s="31"/>
      <c r="O600" s="31"/>
      <c r="P600" s="31"/>
      <c r="Q600" s="31"/>
      <c r="R600" s="31"/>
      <c r="S600" s="31"/>
      <c r="T600" s="31"/>
      <c r="U600" s="31"/>
      <c r="V600" s="31"/>
      <c r="W600" s="31"/>
      <c r="X600" s="31"/>
      <c r="Y600" s="31"/>
      <c r="Z600" s="31"/>
    </row>
    <row r="601" spans="1:26" ht="15.75" customHeight="1">
      <c r="A601" s="31"/>
      <c r="B601" s="31"/>
      <c r="C601" s="31"/>
      <c r="D601" s="31"/>
      <c r="E601" s="31"/>
      <c r="F601" s="86"/>
      <c r="G601" s="86"/>
      <c r="H601" s="86"/>
      <c r="I601" s="86"/>
      <c r="J601" s="86"/>
      <c r="K601" s="86"/>
      <c r="L601" s="31"/>
      <c r="M601" s="31"/>
      <c r="N601" s="31"/>
      <c r="O601" s="31"/>
      <c r="P601" s="31"/>
      <c r="Q601" s="31"/>
      <c r="R601" s="31"/>
      <c r="S601" s="31"/>
      <c r="T601" s="31"/>
      <c r="U601" s="31"/>
      <c r="V601" s="31"/>
      <c r="W601" s="31"/>
      <c r="X601" s="31"/>
      <c r="Y601" s="31"/>
      <c r="Z601" s="31"/>
    </row>
    <row r="602" spans="1:26" ht="15.75" customHeight="1">
      <c r="A602" s="31"/>
      <c r="B602" s="31"/>
      <c r="C602" s="31"/>
      <c r="D602" s="31"/>
      <c r="E602" s="31"/>
      <c r="F602" s="86"/>
      <c r="G602" s="86"/>
      <c r="H602" s="86"/>
      <c r="I602" s="86"/>
      <c r="J602" s="86"/>
      <c r="K602" s="86"/>
      <c r="L602" s="31"/>
      <c r="M602" s="31"/>
      <c r="N602" s="31"/>
      <c r="O602" s="31"/>
      <c r="P602" s="31"/>
      <c r="Q602" s="31"/>
      <c r="R602" s="31"/>
      <c r="S602" s="31"/>
      <c r="T602" s="31"/>
      <c r="U602" s="31"/>
      <c r="V602" s="31"/>
      <c r="W602" s="31"/>
      <c r="X602" s="31"/>
      <c r="Y602" s="31"/>
      <c r="Z602" s="31"/>
    </row>
    <row r="603" spans="1:26" ht="15.75" customHeight="1">
      <c r="A603" s="31"/>
      <c r="B603" s="31"/>
      <c r="C603" s="31"/>
      <c r="D603" s="31"/>
      <c r="E603" s="31"/>
      <c r="F603" s="86"/>
      <c r="G603" s="86"/>
      <c r="H603" s="86"/>
      <c r="I603" s="86"/>
      <c r="J603" s="86"/>
      <c r="K603" s="86"/>
      <c r="L603" s="31"/>
      <c r="M603" s="31"/>
      <c r="N603" s="31"/>
      <c r="O603" s="31"/>
      <c r="P603" s="31"/>
      <c r="Q603" s="31"/>
      <c r="R603" s="31"/>
      <c r="S603" s="31"/>
      <c r="T603" s="31"/>
      <c r="U603" s="31"/>
      <c r="V603" s="31"/>
      <c r="W603" s="31"/>
      <c r="X603" s="31"/>
      <c r="Y603" s="31"/>
      <c r="Z603" s="31"/>
    </row>
    <row r="604" spans="1:26" ht="15.75" customHeight="1">
      <c r="A604" s="31"/>
      <c r="B604" s="31"/>
      <c r="C604" s="31"/>
      <c r="D604" s="31"/>
      <c r="E604" s="31"/>
      <c r="F604" s="86"/>
      <c r="G604" s="86"/>
      <c r="H604" s="86"/>
      <c r="I604" s="86"/>
      <c r="J604" s="86"/>
      <c r="K604" s="86"/>
      <c r="L604" s="31"/>
      <c r="M604" s="31"/>
      <c r="N604" s="31"/>
      <c r="O604" s="31"/>
      <c r="P604" s="31"/>
      <c r="Q604" s="31"/>
      <c r="R604" s="31"/>
      <c r="S604" s="31"/>
      <c r="T604" s="31"/>
      <c r="U604" s="31"/>
      <c r="V604" s="31"/>
      <c r="W604" s="31"/>
      <c r="X604" s="31"/>
      <c r="Y604" s="31"/>
      <c r="Z604" s="31"/>
    </row>
    <row r="605" spans="1:26" ht="15.75" customHeight="1">
      <c r="A605" s="31"/>
      <c r="B605" s="31"/>
      <c r="C605" s="31"/>
      <c r="D605" s="31"/>
      <c r="E605" s="31"/>
      <c r="F605" s="86"/>
      <c r="G605" s="86"/>
      <c r="H605" s="86"/>
      <c r="I605" s="86"/>
      <c r="J605" s="86"/>
      <c r="K605" s="86"/>
      <c r="L605" s="31"/>
      <c r="M605" s="31"/>
      <c r="N605" s="31"/>
      <c r="O605" s="31"/>
      <c r="P605" s="31"/>
      <c r="Q605" s="31"/>
      <c r="R605" s="31"/>
      <c r="S605" s="31"/>
      <c r="T605" s="31"/>
      <c r="U605" s="31"/>
      <c r="V605" s="31"/>
      <c r="W605" s="31"/>
      <c r="X605" s="31"/>
      <c r="Y605" s="31"/>
      <c r="Z605" s="31"/>
    </row>
    <row r="606" spans="1:26" ht="15.75" customHeight="1">
      <c r="A606" s="31"/>
      <c r="B606" s="31"/>
      <c r="C606" s="31"/>
      <c r="D606" s="31"/>
      <c r="E606" s="31"/>
      <c r="F606" s="86"/>
      <c r="G606" s="86"/>
      <c r="H606" s="86"/>
      <c r="I606" s="86"/>
      <c r="J606" s="86"/>
      <c r="K606" s="86"/>
      <c r="L606" s="31"/>
      <c r="M606" s="31"/>
      <c r="N606" s="31"/>
      <c r="O606" s="31"/>
      <c r="P606" s="31"/>
      <c r="Q606" s="31"/>
      <c r="R606" s="31"/>
      <c r="S606" s="31"/>
      <c r="T606" s="31"/>
      <c r="U606" s="31"/>
      <c r="V606" s="31"/>
      <c r="W606" s="31"/>
      <c r="X606" s="31"/>
      <c r="Y606" s="31"/>
      <c r="Z606" s="31"/>
    </row>
    <row r="607" spans="1:26" ht="15.75" customHeight="1">
      <c r="A607" s="31"/>
      <c r="B607" s="31"/>
      <c r="C607" s="31"/>
      <c r="D607" s="31"/>
      <c r="E607" s="31"/>
      <c r="F607" s="86"/>
      <c r="G607" s="86"/>
      <c r="H607" s="86"/>
      <c r="I607" s="86"/>
      <c r="J607" s="86"/>
      <c r="K607" s="86"/>
      <c r="L607" s="31"/>
      <c r="M607" s="31"/>
      <c r="N607" s="31"/>
      <c r="O607" s="31"/>
      <c r="P607" s="31"/>
      <c r="Q607" s="31"/>
      <c r="R607" s="31"/>
      <c r="S607" s="31"/>
      <c r="T607" s="31"/>
      <c r="U607" s="31"/>
      <c r="V607" s="31"/>
      <c r="W607" s="31"/>
      <c r="X607" s="31"/>
      <c r="Y607" s="31"/>
      <c r="Z607" s="31"/>
    </row>
    <row r="608" spans="1:26" ht="15.75" customHeight="1">
      <c r="A608" s="31"/>
      <c r="B608" s="31"/>
      <c r="C608" s="31"/>
      <c r="D608" s="31"/>
      <c r="E608" s="31"/>
      <c r="F608" s="86"/>
      <c r="G608" s="86"/>
      <c r="H608" s="86"/>
      <c r="I608" s="86"/>
      <c r="J608" s="86"/>
      <c r="K608" s="86"/>
      <c r="L608" s="31"/>
      <c r="M608" s="31"/>
      <c r="N608" s="31"/>
      <c r="O608" s="31"/>
      <c r="P608" s="31"/>
      <c r="Q608" s="31"/>
      <c r="R608" s="31"/>
      <c r="S608" s="31"/>
      <c r="T608" s="31"/>
      <c r="U608" s="31"/>
      <c r="V608" s="31"/>
      <c r="W608" s="31"/>
      <c r="X608" s="31"/>
      <c r="Y608" s="31"/>
      <c r="Z608" s="31"/>
    </row>
    <row r="609" spans="1:26" ht="15.75" customHeight="1">
      <c r="A609" s="31"/>
      <c r="B609" s="31"/>
      <c r="C609" s="31"/>
      <c r="D609" s="31"/>
      <c r="E609" s="31"/>
      <c r="F609" s="86"/>
      <c r="G609" s="86"/>
      <c r="H609" s="86"/>
      <c r="I609" s="86"/>
      <c r="J609" s="86"/>
      <c r="K609" s="86"/>
      <c r="L609" s="31"/>
      <c r="M609" s="31"/>
      <c r="N609" s="31"/>
      <c r="O609" s="31"/>
      <c r="P609" s="31"/>
      <c r="Q609" s="31"/>
      <c r="R609" s="31"/>
      <c r="S609" s="31"/>
      <c r="T609" s="31"/>
      <c r="U609" s="31"/>
      <c r="V609" s="31"/>
      <c r="W609" s="31"/>
      <c r="X609" s="31"/>
      <c r="Y609" s="31"/>
      <c r="Z609" s="31"/>
    </row>
    <row r="610" spans="1:26" ht="15.75" customHeight="1">
      <c r="A610" s="31"/>
      <c r="B610" s="31"/>
      <c r="C610" s="31"/>
      <c r="D610" s="31"/>
      <c r="E610" s="31"/>
      <c r="F610" s="86"/>
      <c r="G610" s="86"/>
      <c r="H610" s="86"/>
      <c r="I610" s="86"/>
      <c r="J610" s="86"/>
      <c r="K610" s="86"/>
      <c r="L610" s="31"/>
      <c r="M610" s="31"/>
      <c r="N610" s="31"/>
      <c r="O610" s="31"/>
      <c r="P610" s="31"/>
      <c r="Q610" s="31"/>
      <c r="R610" s="31"/>
      <c r="S610" s="31"/>
      <c r="T610" s="31"/>
      <c r="U610" s="31"/>
      <c r="V610" s="31"/>
      <c r="W610" s="31"/>
      <c r="X610" s="31"/>
      <c r="Y610" s="31"/>
      <c r="Z610" s="31"/>
    </row>
    <row r="611" spans="1:26" ht="15.75" customHeight="1">
      <c r="A611" s="31"/>
      <c r="B611" s="31"/>
      <c r="C611" s="31"/>
      <c r="D611" s="31"/>
      <c r="E611" s="31"/>
      <c r="F611" s="86"/>
      <c r="G611" s="86"/>
      <c r="H611" s="86"/>
      <c r="I611" s="86"/>
      <c r="J611" s="86"/>
      <c r="K611" s="86"/>
      <c r="L611" s="31"/>
      <c r="M611" s="31"/>
      <c r="N611" s="31"/>
      <c r="O611" s="31"/>
      <c r="P611" s="31"/>
      <c r="Q611" s="31"/>
      <c r="R611" s="31"/>
      <c r="S611" s="31"/>
      <c r="T611" s="31"/>
      <c r="U611" s="31"/>
      <c r="V611" s="31"/>
      <c r="W611" s="31"/>
      <c r="X611" s="31"/>
      <c r="Y611" s="31"/>
      <c r="Z611" s="31"/>
    </row>
    <row r="612" spans="1:26" ht="15.75" customHeight="1">
      <c r="A612" s="31"/>
      <c r="B612" s="31"/>
      <c r="C612" s="31"/>
      <c r="D612" s="31"/>
      <c r="E612" s="31"/>
      <c r="F612" s="86"/>
      <c r="G612" s="86"/>
      <c r="H612" s="86"/>
      <c r="I612" s="86"/>
      <c r="J612" s="86"/>
      <c r="K612" s="86"/>
      <c r="L612" s="31"/>
      <c r="M612" s="31"/>
      <c r="N612" s="31"/>
      <c r="O612" s="31"/>
      <c r="P612" s="31"/>
      <c r="Q612" s="31"/>
      <c r="R612" s="31"/>
      <c r="S612" s="31"/>
      <c r="T612" s="31"/>
      <c r="U612" s="31"/>
      <c r="V612" s="31"/>
      <c r="W612" s="31"/>
      <c r="X612" s="31"/>
      <c r="Y612" s="31"/>
      <c r="Z612" s="31"/>
    </row>
    <row r="613" spans="1:26" ht="15.75" customHeight="1">
      <c r="A613" s="31"/>
      <c r="B613" s="31"/>
      <c r="C613" s="31"/>
      <c r="D613" s="31"/>
      <c r="E613" s="31"/>
      <c r="F613" s="86"/>
      <c r="G613" s="86"/>
      <c r="H613" s="86"/>
      <c r="I613" s="86"/>
      <c r="J613" s="86"/>
      <c r="K613" s="86"/>
      <c r="L613" s="31"/>
      <c r="M613" s="31"/>
      <c r="N613" s="31"/>
      <c r="O613" s="31"/>
      <c r="P613" s="31"/>
      <c r="Q613" s="31"/>
      <c r="R613" s="31"/>
      <c r="S613" s="31"/>
      <c r="T613" s="31"/>
      <c r="U613" s="31"/>
      <c r="V613" s="31"/>
      <c r="W613" s="31"/>
      <c r="X613" s="31"/>
      <c r="Y613" s="31"/>
      <c r="Z613" s="31"/>
    </row>
    <row r="614" spans="1:26" ht="15.75" customHeight="1">
      <c r="A614" s="31"/>
      <c r="B614" s="31"/>
      <c r="C614" s="31"/>
      <c r="D614" s="31"/>
      <c r="E614" s="31"/>
      <c r="F614" s="86"/>
      <c r="G614" s="86"/>
      <c r="H614" s="86"/>
      <c r="I614" s="86"/>
      <c r="J614" s="86"/>
      <c r="K614" s="86"/>
      <c r="L614" s="31"/>
      <c r="M614" s="31"/>
      <c r="N614" s="31"/>
      <c r="O614" s="31"/>
      <c r="P614" s="31"/>
      <c r="Q614" s="31"/>
      <c r="R614" s="31"/>
      <c r="S614" s="31"/>
      <c r="T614" s="31"/>
      <c r="U614" s="31"/>
      <c r="V614" s="31"/>
      <c r="W614" s="31"/>
      <c r="X614" s="31"/>
      <c r="Y614" s="31"/>
      <c r="Z614" s="31"/>
    </row>
    <row r="615" spans="1:26" ht="15.75" customHeight="1">
      <c r="A615" s="31"/>
      <c r="B615" s="31"/>
      <c r="C615" s="31"/>
      <c r="D615" s="31"/>
      <c r="E615" s="31"/>
      <c r="F615" s="86"/>
      <c r="G615" s="86"/>
      <c r="H615" s="86"/>
      <c r="I615" s="86"/>
      <c r="J615" s="86"/>
      <c r="K615" s="86"/>
      <c r="L615" s="31"/>
      <c r="M615" s="31"/>
      <c r="N615" s="31"/>
      <c r="O615" s="31"/>
      <c r="P615" s="31"/>
      <c r="Q615" s="31"/>
      <c r="R615" s="31"/>
      <c r="S615" s="31"/>
      <c r="T615" s="31"/>
      <c r="U615" s="31"/>
      <c r="V615" s="31"/>
      <c r="W615" s="31"/>
      <c r="X615" s="31"/>
      <c r="Y615" s="31"/>
      <c r="Z615" s="31"/>
    </row>
    <row r="616" spans="1:26" ht="15.75" customHeight="1">
      <c r="A616" s="31"/>
      <c r="B616" s="31"/>
      <c r="C616" s="31"/>
      <c r="D616" s="31"/>
      <c r="E616" s="31"/>
      <c r="F616" s="86"/>
      <c r="G616" s="86"/>
      <c r="H616" s="86"/>
      <c r="I616" s="86"/>
      <c r="J616" s="86"/>
      <c r="K616" s="86"/>
      <c r="L616" s="31"/>
      <c r="M616" s="31"/>
      <c r="N616" s="31"/>
      <c r="O616" s="31"/>
      <c r="P616" s="31"/>
      <c r="Q616" s="31"/>
      <c r="R616" s="31"/>
      <c r="S616" s="31"/>
      <c r="T616" s="31"/>
      <c r="U616" s="31"/>
      <c r="V616" s="31"/>
      <c r="W616" s="31"/>
      <c r="X616" s="31"/>
      <c r="Y616" s="31"/>
      <c r="Z616" s="31"/>
    </row>
    <row r="617" spans="1:26" ht="15.75" customHeight="1">
      <c r="A617" s="31"/>
      <c r="B617" s="31"/>
      <c r="C617" s="31"/>
      <c r="D617" s="31"/>
      <c r="E617" s="31"/>
      <c r="F617" s="86"/>
      <c r="G617" s="86"/>
      <c r="H617" s="86"/>
      <c r="I617" s="86"/>
      <c r="J617" s="86"/>
      <c r="K617" s="86"/>
      <c r="L617" s="31"/>
      <c r="M617" s="31"/>
      <c r="N617" s="31"/>
      <c r="O617" s="31"/>
      <c r="P617" s="31"/>
      <c r="Q617" s="31"/>
      <c r="R617" s="31"/>
      <c r="S617" s="31"/>
      <c r="T617" s="31"/>
      <c r="U617" s="31"/>
      <c r="V617" s="31"/>
      <c r="W617" s="31"/>
      <c r="X617" s="31"/>
      <c r="Y617" s="31"/>
      <c r="Z617" s="31"/>
    </row>
    <row r="618" spans="1:26" ht="15.75" customHeight="1">
      <c r="A618" s="31"/>
      <c r="B618" s="31"/>
      <c r="C618" s="31"/>
      <c r="D618" s="31"/>
      <c r="E618" s="31"/>
      <c r="F618" s="86"/>
      <c r="G618" s="86"/>
      <c r="H618" s="86"/>
      <c r="I618" s="86"/>
      <c r="J618" s="86"/>
      <c r="K618" s="86"/>
      <c r="L618" s="31"/>
      <c r="M618" s="31"/>
      <c r="N618" s="31"/>
      <c r="O618" s="31"/>
      <c r="P618" s="31"/>
      <c r="Q618" s="31"/>
      <c r="R618" s="31"/>
      <c r="S618" s="31"/>
      <c r="T618" s="31"/>
      <c r="U618" s="31"/>
      <c r="V618" s="31"/>
      <c r="W618" s="31"/>
      <c r="X618" s="31"/>
      <c r="Y618" s="31"/>
      <c r="Z618" s="31"/>
    </row>
    <row r="619" spans="1:26" ht="15.75" customHeight="1">
      <c r="A619" s="31"/>
      <c r="B619" s="31"/>
      <c r="C619" s="31"/>
      <c r="D619" s="31"/>
      <c r="E619" s="31"/>
      <c r="F619" s="86"/>
      <c r="G619" s="86"/>
      <c r="H619" s="86"/>
      <c r="I619" s="86"/>
      <c r="J619" s="86"/>
      <c r="K619" s="86"/>
      <c r="L619" s="31"/>
      <c r="M619" s="31"/>
      <c r="N619" s="31"/>
      <c r="O619" s="31"/>
      <c r="P619" s="31"/>
      <c r="Q619" s="31"/>
      <c r="R619" s="31"/>
      <c r="S619" s="31"/>
      <c r="T619" s="31"/>
      <c r="U619" s="31"/>
      <c r="V619" s="31"/>
      <c r="W619" s="31"/>
      <c r="X619" s="31"/>
      <c r="Y619" s="31"/>
      <c r="Z619" s="31"/>
    </row>
    <row r="620" spans="1:26" ht="15.75" customHeight="1">
      <c r="A620" s="31"/>
      <c r="B620" s="31"/>
      <c r="C620" s="31"/>
      <c r="D620" s="31"/>
      <c r="E620" s="31"/>
      <c r="F620" s="86"/>
      <c r="G620" s="86"/>
      <c r="H620" s="86"/>
      <c r="I620" s="86"/>
      <c r="J620" s="86"/>
      <c r="K620" s="86"/>
      <c r="L620" s="31"/>
      <c r="M620" s="31"/>
      <c r="N620" s="31"/>
      <c r="O620" s="31"/>
      <c r="P620" s="31"/>
      <c r="Q620" s="31"/>
      <c r="R620" s="31"/>
      <c r="S620" s="31"/>
      <c r="T620" s="31"/>
      <c r="U620" s="31"/>
      <c r="V620" s="31"/>
      <c r="W620" s="31"/>
      <c r="X620" s="31"/>
      <c r="Y620" s="31"/>
      <c r="Z620" s="31"/>
    </row>
    <row r="621" spans="1:26" ht="15.75" customHeight="1">
      <c r="A621" s="31"/>
      <c r="B621" s="31"/>
      <c r="C621" s="31"/>
      <c r="D621" s="31"/>
      <c r="E621" s="31"/>
      <c r="F621" s="86"/>
      <c r="G621" s="86"/>
      <c r="H621" s="86"/>
      <c r="I621" s="86"/>
      <c r="J621" s="86"/>
      <c r="K621" s="86"/>
      <c r="L621" s="31"/>
      <c r="M621" s="31"/>
      <c r="N621" s="31"/>
      <c r="O621" s="31"/>
      <c r="P621" s="31"/>
      <c r="Q621" s="31"/>
      <c r="R621" s="31"/>
      <c r="S621" s="31"/>
      <c r="T621" s="31"/>
      <c r="U621" s="31"/>
      <c r="V621" s="31"/>
      <c r="W621" s="31"/>
      <c r="X621" s="31"/>
      <c r="Y621" s="31"/>
      <c r="Z621" s="31"/>
    </row>
    <row r="622" spans="1:26" ht="15.75" customHeight="1">
      <c r="A622" s="31"/>
      <c r="B622" s="31"/>
      <c r="C622" s="31"/>
      <c r="D622" s="31"/>
      <c r="E622" s="31"/>
      <c r="F622" s="86"/>
      <c r="G622" s="86"/>
      <c r="H622" s="86"/>
      <c r="I622" s="86"/>
      <c r="J622" s="86"/>
      <c r="K622" s="86"/>
      <c r="L622" s="31"/>
      <c r="M622" s="31"/>
      <c r="N622" s="31"/>
      <c r="O622" s="31"/>
      <c r="P622" s="31"/>
      <c r="Q622" s="31"/>
      <c r="R622" s="31"/>
      <c r="S622" s="31"/>
      <c r="T622" s="31"/>
      <c r="U622" s="31"/>
      <c r="V622" s="31"/>
      <c r="W622" s="31"/>
      <c r="X622" s="31"/>
      <c r="Y622" s="31"/>
      <c r="Z622" s="31"/>
    </row>
    <row r="623" spans="1:26" ht="15.75" customHeight="1">
      <c r="A623" s="31"/>
      <c r="B623" s="31"/>
      <c r="C623" s="31"/>
      <c r="D623" s="31"/>
      <c r="E623" s="31"/>
      <c r="F623" s="86"/>
      <c r="G623" s="86"/>
      <c r="H623" s="86"/>
      <c r="I623" s="86"/>
      <c r="J623" s="86"/>
      <c r="K623" s="86"/>
      <c r="L623" s="31"/>
      <c r="M623" s="31"/>
      <c r="N623" s="31"/>
      <c r="O623" s="31"/>
      <c r="P623" s="31"/>
      <c r="Q623" s="31"/>
      <c r="R623" s="31"/>
      <c r="S623" s="31"/>
      <c r="T623" s="31"/>
      <c r="U623" s="31"/>
      <c r="V623" s="31"/>
      <c r="W623" s="31"/>
      <c r="X623" s="31"/>
      <c r="Y623" s="31"/>
      <c r="Z623" s="31"/>
    </row>
    <row r="624" spans="1:26" ht="15.75" customHeight="1">
      <c r="A624" s="31"/>
      <c r="B624" s="31"/>
      <c r="C624" s="31"/>
      <c r="D624" s="31"/>
      <c r="E624" s="31"/>
      <c r="F624" s="86"/>
      <c r="G624" s="86"/>
      <c r="H624" s="86"/>
      <c r="I624" s="86"/>
      <c r="J624" s="86"/>
      <c r="K624" s="86"/>
      <c r="L624" s="31"/>
      <c r="M624" s="31"/>
      <c r="N624" s="31"/>
      <c r="O624" s="31"/>
      <c r="P624" s="31"/>
      <c r="Q624" s="31"/>
      <c r="R624" s="31"/>
      <c r="S624" s="31"/>
      <c r="T624" s="31"/>
      <c r="U624" s="31"/>
      <c r="V624" s="31"/>
      <c r="W624" s="31"/>
      <c r="X624" s="31"/>
      <c r="Y624" s="31"/>
      <c r="Z624" s="31"/>
    </row>
    <row r="625" spans="1:26" ht="15.75" customHeight="1">
      <c r="A625" s="31"/>
      <c r="B625" s="31"/>
      <c r="C625" s="31"/>
      <c r="D625" s="31"/>
      <c r="E625" s="31"/>
      <c r="F625" s="86"/>
      <c r="G625" s="86"/>
      <c r="H625" s="86"/>
      <c r="I625" s="86"/>
      <c r="J625" s="86"/>
      <c r="K625" s="86"/>
      <c r="L625" s="31"/>
      <c r="M625" s="31"/>
      <c r="N625" s="31"/>
      <c r="O625" s="31"/>
      <c r="P625" s="31"/>
      <c r="Q625" s="31"/>
      <c r="R625" s="31"/>
      <c r="S625" s="31"/>
      <c r="T625" s="31"/>
      <c r="U625" s="31"/>
      <c r="V625" s="31"/>
      <c r="W625" s="31"/>
      <c r="X625" s="31"/>
      <c r="Y625" s="31"/>
      <c r="Z625" s="31"/>
    </row>
    <row r="626" spans="1:26" ht="15.75" customHeight="1">
      <c r="A626" s="31"/>
      <c r="B626" s="31"/>
      <c r="C626" s="31"/>
      <c r="D626" s="31"/>
      <c r="E626" s="31"/>
      <c r="F626" s="86"/>
      <c r="G626" s="86"/>
      <c r="H626" s="86"/>
      <c r="I626" s="86"/>
      <c r="J626" s="86"/>
      <c r="K626" s="86"/>
      <c r="L626" s="31"/>
      <c r="M626" s="31"/>
      <c r="N626" s="31"/>
      <c r="O626" s="31"/>
      <c r="P626" s="31"/>
      <c r="Q626" s="31"/>
      <c r="R626" s="31"/>
      <c r="S626" s="31"/>
      <c r="T626" s="31"/>
      <c r="U626" s="31"/>
      <c r="V626" s="31"/>
      <c r="W626" s="31"/>
      <c r="X626" s="31"/>
      <c r="Y626" s="31"/>
      <c r="Z626" s="31"/>
    </row>
    <row r="627" spans="1:26" ht="15.75" customHeight="1">
      <c r="A627" s="31"/>
      <c r="B627" s="31"/>
      <c r="C627" s="31"/>
      <c r="D627" s="31"/>
      <c r="E627" s="31"/>
      <c r="F627" s="86"/>
      <c r="G627" s="86"/>
      <c r="H627" s="86"/>
      <c r="I627" s="86"/>
      <c r="J627" s="86"/>
      <c r="K627" s="86"/>
      <c r="L627" s="31"/>
      <c r="M627" s="31"/>
      <c r="N627" s="31"/>
      <c r="O627" s="31"/>
      <c r="P627" s="31"/>
      <c r="Q627" s="31"/>
      <c r="R627" s="31"/>
      <c r="S627" s="31"/>
      <c r="T627" s="31"/>
      <c r="U627" s="31"/>
      <c r="V627" s="31"/>
      <c r="W627" s="31"/>
      <c r="X627" s="31"/>
      <c r="Y627" s="31"/>
      <c r="Z627" s="31"/>
    </row>
    <row r="628" spans="1:26" ht="15.75" customHeight="1">
      <c r="A628" s="31"/>
      <c r="B628" s="31"/>
      <c r="C628" s="31"/>
      <c r="D628" s="31"/>
      <c r="E628" s="31"/>
      <c r="F628" s="86"/>
      <c r="G628" s="86"/>
      <c r="H628" s="86"/>
      <c r="I628" s="86"/>
      <c r="J628" s="86"/>
      <c r="K628" s="86"/>
      <c r="L628" s="31"/>
      <c r="M628" s="31"/>
      <c r="N628" s="31"/>
      <c r="O628" s="31"/>
      <c r="P628" s="31"/>
      <c r="Q628" s="31"/>
      <c r="R628" s="31"/>
      <c r="S628" s="31"/>
      <c r="T628" s="31"/>
      <c r="U628" s="31"/>
      <c r="V628" s="31"/>
      <c r="W628" s="31"/>
      <c r="X628" s="31"/>
      <c r="Y628" s="31"/>
      <c r="Z628" s="31"/>
    </row>
    <row r="629" spans="1:26" ht="15.75" customHeight="1">
      <c r="A629" s="31"/>
      <c r="B629" s="31"/>
      <c r="C629" s="31"/>
      <c r="D629" s="31"/>
      <c r="E629" s="31"/>
      <c r="F629" s="86"/>
      <c r="G629" s="86"/>
      <c r="H629" s="86"/>
      <c r="I629" s="86"/>
      <c r="J629" s="86"/>
      <c r="K629" s="86"/>
      <c r="L629" s="31"/>
      <c r="M629" s="31"/>
      <c r="N629" s="31"/>
      <c r="O629" s="31"/>
      <c r="P629" s="31"/>
      <c r="Q629" s="31"/>
      <c r="R629" s="31"/>
      <c r="S629" s="31"/>
      <c r="T629" s="31"/>
      <c r="U629" s="31"/>
      <c r="V629" s="31"/>
      <c r="W629" s="31"/>
      <c r="X629" s="31"/>
      <c r="Y629" s="31"/>
      <c r="Z629" s="31"/>
    </row>
    <row r="630" spans="1:26" ht="15.75" customHeight="1">
      <c r="A630" s="31"/>
      <c r="B630" s="31"/>
      <c r="C630" s="31"/>
      <c r="D630" s="31"/>
      <c r="E630" s="31"/>
      <c r="F630" s="86"/>
      <c r="G630" s="86"/>
      <c r="H630" s="86"/>
      <c r="I630" s="86"/>
      <c r="J630" s="86"/>
      <c r="K630" s="86"/>
      <c r="L630" s="31"/>
      <c r="M630" s="31"/>
      <c r="N630" s="31"/>
      <c r="O630" s="31"/>
      <c r="P630" s="31"/>
      <c r="Q630" s="31"/>
      <c r="R630" s="31"/>
      <c r="S630" s="31"/>
      <c r="T630" s="31"/>
      <c r="U630" s="31"/>
      <c r="V630" s="31"/>
      <c r="W630" s="31"/>
      <c r="X630" s="31"/>
      <c r="Y630" s="31"/>
      <c r="Z630" s="31"/>
    </row>
    <row r="631" spans="1:26" ht="15.75" customHeight="1">
      <c r="A631" s="31"/>
      <c r="B631" s="31"/>
      <c r="C631" s="31"/>
      <c r="D631" s="31"/>
      <c r="E631" s="31"/>
      <c r="F631" s="86"/>
      <c r="G631" s="86"/>
      <c r="H631" s="86"/>
      <c r="I631" s="86"/>
      <c r="J631" s="86"/>
      <c r="K631" s="86"/>
      <c r="L631" s="31"/>
      <c r="M631" s="31"/>
      <c r="N631" s="31"/>
      <c r="O631" s="31"/>
      <c r="P631" s="31"/>
      <c r="Q631" s="31"/>
      <c r="R631" s="31"/>
      <c r="S631" s="31"/>
      <c r="T631" s="31"/>
      <c r="U631" s="31"/>
      <c r="V631" s="31"/>
      <c r="W631" s="31"/>
      <c r="X631" s="31"/>
      <c r="Y631" s="31"/>
      <c r="Z631" s="31"/>
    </row>
    <row r="632" spans="1:26" ht="15.75" customHeight="1">
      <c r="A632" s="31"/>
      <c r="B632" s="31"/>
      <c r="C632" s="31"/>
      <c r="D632" s="31"/>
      <c r="E632" s="31"/>
      <c r="F632" s="86"/>
      <c r="G632" s="86"/>
      <c r="H632" s="86"/>
      <c r="I632" s="86"/>
      <c r="J632" s="86"/>
      <c r="K632" s="86"/>
      <c r="L632" s="31"/>
      <c r="M632" s="31"/>
      <c r="N632" s="31"/>
      <c r="O632" s="31"/>
      <c r="P632" s="31"/>
      <c r="Q632" s="31"/>
      <c r="R632" s="31"/>
      <c r="S632" s="31"/>
      <c r="T632" s="31"/>
      <c r="U632" s="31"/>
      <c r="V632" s="31"/>
      <c r="W632" s="31"/>
      <c r="X632" s="31"/>
      <c r="Y632" s="31"/>
      <c r="Z632" s="31"/>
    </row>
    <row r="633" spans="1:26" ht="15.75" customHeight="1">
      <c r="A633" s="31"/>
      <c r="B633" s="31"/>
      <c r="C633" s="31"/>
      <c r="D633" s="31"/>
      <c r="E633" s="31"/>
      <c r="F633" s="86"/>
      <c r="G633" s="86"/>
      <c r="H633" s="86"/>
      <c r="I633" s="86"/>
      <c r="J633" s="86"/>
      <c r="K633" s="86"/>
      <c r="L633" s="31"/>
      <c r="M633" s="31"/>
      <c r="N633" s="31"/>
      <c r="O633" s="31"/>
      <c r="P633" s="31"/>
      <c r="Q633" s="31"/>
      <c r="R633" s="31"/>
      <c r="S633" s="31"/>
      <c r="T633" s="31"/>
      <c r="U633" s="31"/>
      <c r="V633" s="31"/>
      <c r="W633" s="31"/>
      <c r="X633" s="31"/>
      <c r="Y633" s="31"/>
      <c r="Z633" s="31"/>
    </row>
    <row r="634" spans="1:26" ht="15.75" customHeight="1">
      <c r="A634" s="31"/>
      <c r="B634" s="31"/>
      <c r="C634" s="31"/>
      <c r="D634" s="31"/>
      <c r="E634" s="31"/>
      <c r="F634" s="86"/>
      <c r="G634" s="86"/>
      <c r="H634" s="86"/>
      <c r="I634" s="86"/>
      <c r="J634" s="86"/>
      <c r="K634" s="86"/>
      <c r="L634" s="31"/>
      <c r="M634" s="31"/>
      <c r="N634" s="31"/>
      <c r="O634" s="31"/>
      <c r="P634" s="31"/>
      <c r="Q634" s="31"/>
      <c r="R634" s="31"/>
      <c r="S634" s="31"/>
      <c r="T634" s="31"/>
      <c r="U634" s="31"/>
      <c r="V634" s="31"/>
      <c r="W634" s="31"/>
      <c r="X634" s="31"/>
      <c r="Y634" s="31"/>
      <c r="Z634" s="31"/>
    </row>
    <row r="635" spans="1:26" ht="15.75" customHeight="1">
      <c r="A635" s="31"/>
      <c r="B635" s="31"/>
      <c r="C635" s="31"/>
      <c r="D635" s="31"/>
      <c r="E635" s="31"/>
      <c r="F635" s="86"/>
      <c r="G635" s="86"/>
      <c r="H635" s="86"/>
      <c r="I635" s="86"/>
      <c r="J635" s="86"/>
      <c r="K635" s="86"/>
      <c r="L635" s="31"/>
      <c r="M635" s="31"/>
      <c r="N635" s="31"/>
      <c r="O635" s="31"/>
      <c r="P635" s="31"/>
      <c r="Q635" s="31"/>
      <c r="R635" s="31"/>
      <c r="S635" s="31"/>
      <c r="T635" s="31"/>
      <c r="U635" s="31"/>
      <c r="V635" s="31"/>
      <c r="W635" s="31"/>
      <c r="X635" s="31"/>
      <c r="Y635" s="31"/>
      <c r="Z635" s="31"/>
    </row>
    <row r="636" spans="1:26" ht="15.75" customHeight="1">
      <c r="A636" s="31"/>
      <c r="B636" s="31"/>
      <c r="C636" s="31"/>
      <c r="D636" s="31"/>
      <c r="E636" s="31"/>
      <c r="F636" s="86"/>
      <c r="G636" s="86"/>
      <c r="H636" s="86"/>
      <c r="I636" s="86"/>
      <c r="J636" s="86"/>
      <c r="K636" s="86"/>
      <c r="L636" s="31"/>
      <c r="M636" s="31"/>
      <c r="N636" s="31"/>
      <c r="O636" s="31"/>
      <c r="P636" s="31"/>
      <c r="Q636" s="31"/>
      <c r="R636" s="31"/>
      <c r="S636" s="31"/>
      <c r="T636" s="31"/>
      <c r="U636" s="31"/>
      <c r="V636" s="31"/>
      <c r="W636" s="31"/>
      <c r="X636" s="31"/>
      <c r="Y636" s="31"/>
      <c r="Z636" s="31"/>
    </row>
    <row r="637" spans="1:26" ht="15.75" customHeight="1">
      <c r="A637" s="31"/>
      <c r="B637" s="31"/>
      <c r="C637" s="31"/>
      <c r="D637" s="31"/>
      <c r="E637" s="31"/>
      <c r="F637" s="86"/>
      <c r="G637" s="86"/>
      <c r="H637" s="86"/>
      <c r="I637" s="86"/>
      <c r="J637" s="86"/>
      <c r="K637" s="86"/>
      <c r="L637" s="31"/>
      <c r="M637" s="31"/>
      <c r="N637" s="31"/>
      <c r="O637" s="31"/>
      <c r="P637" s="31"/>
      <c r="Q637" s="31"/>
      <c r="R637" s="31"/>
      <c r="S637" s="31"/>
      <c r="T637" s="31"/>
      <c r="U637" s="31"/>
      <c r="V637" s="31"/>
      <c r="W637" s="31"/>
      <c r="X637" s="31"/>
      <c r="Y637" s="31"/>
      <c r="Z637" s="31"/>
    </row>
    <row r="638" spans="1:26" ht="15.75" customHeight="1">
      <c r="A638" s="31"/>
      <c r="B638" s="31"/>
      <c r="C638" s="31"/>
      <c r="D638" s="31"/>
      <c r="E638" s="31"/>
      <c r="F638" s="86"/>
      <c r="G638" s="86"/>
      <c r="H638" s="86"/>
      <c r="I638" s="86"/>
      <c r="J638" s="86"/>
      <c r="K638" s="86"/>
      <c r="L638" s="31"/>
      <c r="M638" s="31"/>
      <c r="N638" s="31"/>
      <c r="O638" s="31"/>
      <c r="P638" s="31"/>
      <c r="Q638" s="31"/>
      <c r="R638" s="31"/>
      <c r="S638" s="31"/>
      <c r="T638" s="31"/>
      <c r="U638" s="31"/>
      <c r="V638" s="31"/>
      <c r="W638" s="31"/>
      <c r="X638" s="31"/>
      <c r="Y638" s="31"/>
      <c r="Z638" s="31"/>
    </row>
    <row r="639" spans="1:26" ht="15.75" customHeight="1">
      <c r="A639" s="31"/>
      <c r="B639" s="31"/>
      <c r="C639" s="31"/>
      <c r="D639" s="31"/>
      <c r="E639" s="31"/>
      <c r="F639" s="86"/>
      <c r="G639" s="86"/>
      <c r="H639" s="86"/>
      <c r="I639" s="86"/>
      <c r="J639" s="86"/>
      <c r="K639" s="86"/>
      <c r="L639" s="31"/>
      <c r="M639" s="31"/>
      <c r="N639" s="31"/>
      <c r="O639" s="31"/>
      <c r="P639" s="31"/>
      <c r="Q639" s="31"/>
      <c r="R639" s="31"/>
      <c r="S639" s="31"/>
      <c r="T639" s="31"/>
      <c r="U639" s="31"/>
      <c r="V639" s="31"/>
      <c r="W639" s="31"/>
      <c r="X639" s="31"/>
      <c r="Y639" s="31"/>
      <c r="Z639" s="31"/>
    </row>
    <row r="640" spans="1:26" ht="15.75" customHeight="1">
      <c r="A640" s="31"/>
      <c r="B640" s="31"/>
      <c r="C640" s="31"/>
      <c r="D640" s="31"/>
      <c r="E640" s="31"/>
      <c r="F640" s="86"/>
      <c r="G640" s="86"/>
      <c r="H640" s="86"/>
      <c r="I640" s="86"/>
      <c r="J640" s="86"/>
      <c r="K640" s="86"/>
      <c r="L640" s="31"/>
      <c r="M640" s="31"/>
      <c r="N640" s="31"/>
      <c r="O640" s="31"/>
      <c r="P640" s="31"/>
      <c r="Q640" s="31"/>
      <c r="R640" s="31"/>
      <c r="S640" s="31"/>
      <c r="T640" s="31"/>
      <c r="U640" s="31"/>
      <c r="V640" s="31"/>
      <c r="W640" s="31"/>
      <c r="X640" s="31"/>
      <c r="Y640" s="31"/>
      <c r="Z640" s="31"/>
    </row>
    <row r="641" spans="1:26" ht="15.75" customHeight="1">
      <c r="A641" s="31"/>
      <c r="B641" s="31"/>
      <c r="C641" s="31"/>
      <c r="D641" s="31"/>
      <c r="E641" s="31"/>
      <c r="F641" s="86"/>
      <c r="G641" s="86"/>
      <c r="H641" s="86"/>
      <c r="I641" s="86"/>
      <c r="J641" s="86"/>
      <c r="K641" s="86"/>
      <c r="L641" s="31"/>
      <c r="M641" s="31"/>
      <c r="N641" s="31"/>
      <c r="O641" s="31"/>
      <c r="P641" s="31"/>
      <c r="Q641" s="31"/>
      <c r="R641" s="31"/>
      <c r="S641" s="31"/>
      <c r="T641" s="31"/>
      <c r="U641" s="31"/>
      <c r="V641" s="31"/>
      <c r="W641" s="31"/>
      <c r="X641" s="31"/>
      <c r="Y641" s="31"/>
      <c r="Z641" s="31"/>
    </row>
    <row r="642" spans="1:26" ht="15.75" customHeight="1">
      <c r="A642" s="31"/>
      <c r="B642" s="31"/>
      <c r="C642" s="31"/>
      <c r="D642" s="31"/>
      <c r="E642" s="31"/>
      <c r="F642" s="86"/>
      <c r="G642" s="86"/>
      <c r="H642" s="86"/>
      <c r="I642" s="86"/>
      <c r="J642" s="86"/>
      <c r="K642" s="86"/>
      <c r="L642" s="31"/>
      <c r="M642" s="31"/>
      <c r="N642" s="31"/>
      <c r="O642" s="31"/>
      <c r="P642" s="31"/>
      <c r="Q642" s="31"/>
      <c r="R642" s="31"/>
      <c r="S642" s="31"/>
      <c r="T642" s="31"/>
      <c r="U642" s="31"/>
      <c r="V642" s="31"/>
      <c r="W642" s="31"/>
      <c r="X642" s="31"/>
      <c r="Y642" s="31"/>
      <c r="Z642" s="31"/>
    </row>
    <row r="643" spans="1:26" ht="15.75" customHeight="1">
      <c r="A643" s="31"/>
      <c r="B643" s="31"/>
      <c r="C643" s="31"/>
      <c r="D643" s="31"/>
      <c r="E643" s="31"/>
      <c r="F643" s="86"/>
      <c r="G643" s="86"/>
      <c r="H643" s="86"/>
      <c r="I643" s="86"/>
      <c r="J643" s="86"/>
      <c r="K643" s="86"/>
      <c r="L643" s="31"/>
      <c r="M643" s="31"/>
      <c r="N643" s="31"/>
      <c r="O643" s="31"/>
      <c r="P643" s="31"/>
      <c r="Q643" s="31"/>
      <c r="R643" s="31"/>
      <c r="S643" s="31"/>
      <c r="T643" s="31"/>
      <c r="U643" s="31"/>
      <c r="V643" s="31"/>
      <c r="W643" s="31"/>
      <c r="X643" s="31"/>
      <c r="Y643" s="31"/>
      <c r="Z643" s="31"/>
    </row>
    <row r="644" spans="1:26" ht="15.75" customHeight="1">
      <c r="A644" s="31"/>
      <c r="B644" s="31"/>
      <c r="C644" s="31"/>
      <c r="D644" s="31"/>
      <c r="E644" s="31"/>
      <c r="F644" s="86"/>
      <c r="G644" s="86"/>
      <c r="H644" s="86"/>
      <c r="I644" s="86"/>
      <c r="J644" s="86"/>
      <c r="K644" s="86"/>
      <c r="L644" s="31"/>
      <c r="M644" s="31"/>
      <c r="N644" s="31"/>
      <c r="O644" s="31"/>
      <c r="P644" s="31"/>
      <c r="Q644" s="31"/>
      <c r="R644" s="31"/>
      <c r="S644" s="31"/>
      <c r="T644" s="31"/>
      <c r="U644" s="31"/>
      <c r="V644" s="31"/>
      <c r="W644" s="31"/>
      <c r="X644" s="31"/>
      <c r="Y644" s="31"/>
      <c r="Z644" s="31"/>
    </row>
    <row r="645" spans="1:26" ht="15.75" customHeight="1">
      <c r="A645" s="31"/>
      <c r="B645" s="31"/>
      <c r="C645" s="31"/>
      <c r="D645" s="31"/>
      <c r="E645" s="31"/>
      <c r="F645" s="86"/>
      <c r="G645" s="86"/>
      <c r="H645" s="86"/>
      <c r="I645" s="86"/>
      <c r="J645" s="86"/>
      <c r="K645" s="86"/>
      <c r="L645" s="31"/>
      <c r="M645" s="31"/>
      <c r="N645" s="31"/>
      <c r="O645" s="31"/>
      <c r="P645" s="31"/>
      <c r="Q645" s="31"/>
      <c r="R645" s="31"/>
      <c r="S645" s="31"/>
      <c r="T645" s="31"/>
      <c r="U645" s="31"/>
      <c r="V645" s="31"/>
      <c r="W645" s="31"/>
      <c r="X645" s="31"/>
      <c r="Y645" s="31"/>
      <c r="Z645" s="31"/>
    </row>
    <row r="646" spans="1:26" ht="15.75" customHeight="1">
      <c r="A646" s="31"/>
      <c r="B646" s="31"/>
      <c r="C646" s="31"/>
      <c r="D646" s="31"/>
      <c r="E646" s="31"/>
      <c r="F646" s="86"/>
      <c r="G646" s="86"/>
      <c r="H646" s="86"/>
      <c r="I646" s="86"/>
      <c r="J646" s="86"/>
      <c r="K646" s="86"/>
      <c r="L646" s="31"/>
      <c r="M646" s="31"/>
      <c r="N646" s="31"/>
      <c r="O646" s="31"/>
      <c r="P646" s="31"/>
      <c r="Q646" s="31"/>
      <c r="R646" s="31"/>
      <c r="S646" s="31"/>
      <c r="T646" s="31"/>
      <c r="U646" s="31"/>
      <c r="V646" s="31"/>
      <c r="W646" s="31"/>
      <c r="X646" s="31"/>
      <c r="Y646" s="31"/>
      <c r="Z646" s="31"/>
    </row>
    <row r="647" spans="1:26" ht="15.75" customHeight="1">
      <c r="A647" s="31"/>
      <c r="B647" s="31"/>
      <c r="C647" s="31"/>
      <c r="D647" s="31"/>
      <c r="E647" s="31"/>
      <c r="F647" s="86"/>
      <c r="G647" s="86"/>
      <c r="H647" s="86"/>
      <c r="I647" s="86"/>
      <c r="J647" s="86"/>
      <c r="K647" s="86"/>
      <c r="L647" s="31"/>
      <c r="M647" s="31"/>
      <c r="N647" s="31"/>
      <c r="O647" s="31"/>
      <c r="P647" s="31"/>
      <c r="Q647" s="31"/>
      <c r="R647" s="31"/>
      <c r="S647" s="31"/>
      <c r="T647" s="31"/>
      <c r="U647" s="31"/>
      <c r="V647" s="31"/>
      <c r="W647" s="31"/>
      <c r="X647" s="31"/>
      <c r="Y647" s="31"/>
      <c r="Z647" s="31"/>
    </row>
    <row r="648" spans="1:26" ht="15.75" customHeight="1">
      <c r="A648" s="31"/>
      <c r="B648" s="31"/>
      <c r="C648" s="31"/>
      <c r="D648" s="31"/>
      <c r="E648" s="31"/>
      <c r="F648" s="86"/>
      <c r="G648" s="86"/>
      <c r="H648" s="86"/>
      <c r="I648" s="86"/>
      <c r="J648" s="86"/>
      <c r="K648" s="86"/>
      <c r="L648" s="31"/>
      <c r="M648" s="31"/>
      <c r="N648" s="31"/>
      <c r="O648" s="31"/>
      <c r="P648" s="31"/>
      <c r="Q648" s="31"/>
      <c r="R648" s="31"/>
      <c r="S648" s="31"/>
      <c r="T648" s="31"/>
      <c r="U648" s="31"/>
      <c r="V648" s="31"/>
      <c r="W648" s="31"/>
      <c r="X648" s="31"/>
      <c r="Y648" s="31"/>
      <c r="Z648" s="31"/>
    </row>
    <row r="649" spans="1:26" ht="15.75" customHeight="1">
      <c r="A649" s="31"/>
      <c r="B649" s="31"/>
      <c r="C649" s="31"/>
      <c r="D649" s="31"/>
      <c r="E649" s="31"/>
      <c r="F649" s="86"/>
      <c r="G649" s="86"/>
      <c r="H649" s="86"/>
      <c r="I649" s="86"/>
      <c r="J649" s="86"/>
      <c r="K649" s="86"/>
      <c r="L649" s="31"/>
      <c r="M649" s="31"/>
      <c r="N649" s="31"/>
      <c r="O649" s="31"/>
      <c r="P649" s="31"/>
      <c r="Q649" s="31"/>
      <c r="R649" s="31"/>
      <c r="S649" s="31"/>
      <c r="T649" s="31"/>
      <c r="U649" s="31"/>
      <c r="V649" s="31"/>
      <c r="W649" s="31"/>
      <c r="X649" s="31"/>
      <c r="Y649" s="31"/>
      <c r="Z649" s="31"/>
    </row>
    <row r="650" spans="1:26" ht="15.75" customHeight="1">
      <c r="A650" s="31"/>
      <c r="B650" s="31"/>
      <c r="C650" s="31"/>
      <c r="D650" s="31"/>
      <c r="E650" s="31"/>
      <c r="F650" s="86"/>
      <c r="G650" s="86"/>
      <c r="H650" s="86"/>
      <c r="I650" s="86"/>
      <c r="J650" s="86"/>
      <c r="K650" s="86"/>
      <c r="L650" s="31"/>
      <c r="M650" s="31"/>
      <c r="N650" s="31"/>
      <c r="O650" s="31"/>
      <c r="P650" s="31"/>
      <c r="Q650" s="31"/>
      <c r="R650" s="31"/>
      <c r="S650" s="31"/>
      <c r="T650" s="31"/>
      <c r="U650" s="31"/>
      <c r="V650" s="31"/>
      <c r="W650" s="31"/>
      <c r="X650" s="31"/>
      <c r="Y650" s="31"/>
      <c r="Z650" s="31"/>
    </row>
    <row r="651" spans="1:26" ht="15.75" customHeight="1">
      <c r="A651" s="31"/>
      <c r="B651" s="31"/>
      <c r="C651" s="31"/>
      <c r="D651" s="31"/>
      <c r="E651" s="31"/>
      <c r="F651" s="86"/>
      <c r="G651" s="86"/>
      <c r="H651" s="86"/>
      <c r="I651" s="86"/>
      <c r="J651" s="86"/>
      <c r="K651" s="86"/>
      <c r="L651" s="31"/>
      <c r="M651" s="31"/>
      <c r="N651" s="31"/>
      <c r="O651" s="31"/>
      <c r="P651" s="31"/>
      <c r="Q651" s="31"/>
      <c r="R651" s="31"/>
      <c r="S651" s="31"/>
      <c r="T651" s="31"/>
      <c r="U651" s="31"/>
      <c r="V651" s="31"/>
      <c r="W651" s="31"/>
      <c r="X651" s="31"/>
      <c r="Y651" s="31"/>
      <c r="Z651" s="31"/>
    </row>
    <row r="652" spans="1:26" ht="15.75" customHeight="1">
      <c r="A652" s="31"/>
      <c r="B652" s="31"/>
      <c r="C652" s="31"/>
      <c r="D652" s="31"/>
      <c r="E652" s="31"/>
      <c r="F652" s="86"/>
      <c r="G652" s="86"/>
      <c r="H652" s="86"/>
      <c r="I652" s="86"/>
      <c r="J652" s="86"/>
      <c r="K652" s="86"/>
      <c r="L652" s="31"/>
      <c r="M652" s="31"/>
      <c r="N652" s="31"/>
      <c r="O652" s="31"/>
      <c r="P652" s="31"/>
      <c r="Q652" s="31"/>
      <c r="R652" s="31"/>
      <c r="S652" s="31"/>
      <c r="T652" s="31"/>
      <c r="U652" s="31"/>
      <c r="V652" s="31"/>
      <c r="W652" s="31"/>
      <c r="X652" s="31"/>
      <c r="Y652" s="31"/>
      <c r="Z652" s="31"/>
    </row>
    <row r="653" spans="1:26" ht="15.75" customHeight="1">
      <c r="A653" s="31"/>
      <c r="B653" s="31"/>
      <c r="C653" s="31"/>
      <c r="D653" s="31"/>
      <c r="E653" s="31"/>
      <c r="F653" s="86"/>
      <c r="G653" s="86"/>
      <c r="H653" s="86"/>
      <c r="I653" s="86"/>
      <c r="J653" s="86"/>
      <c r="K653" s="86"/>
      <c r="L653" s="31"/>
      <c r="M653" s="31"/>
      <c r="N653" s="31"/>
      <c r="O653" s="31"/>
      <c r="P653" s="31"/>
      <c r="Q653" s="31"/>
      <c r="R653" s="31"/>
      <c r="S653" s="31"/>
      <c r="T653" s="31"/>
      <c r="U653" s="31"/>
      <c r="V653" s="31"/>
      <c r="W653" s="31"/>
      <c r="X653" s="31"/>
      <c r="Y653" s="31"/>
      <c r="Z653" s="31"/>
    </row>
    <row r="654" spans="1:26" ht="15.75" customHeight="1">
      <c r="A654" s="31"/>
      <c r="B654" s="31"/>
      <c r="C654" s="31"/>
      <c r="D654" s="31"/>
      <c r="E654" s="31"/>
      <c r="F654" s="86"/>
      <c r="G654" s="86"/>
      <c r="H654" s="86"/>
      <c r="I654" s="86"/>
      <c r="J654" s="86"/>
      <c r="K654" s="86"/>
      <c r="L654" s="31"/>
      <c r="M654" s="31"/>
      <c r="N654" s="31"/>
      <c r="O654" s="31"/>
      <c r="P654" s="31"/>
      <c r="Q654" s="31"/>
      <c r="R654" s="31"/>
      <c r="S654" s="31"/>
      <c r="T654" s="31"/>
      <c r="U654" s="31"/>
      <c r="V654" s="31"/>
      <c r="W654" s="31"/>
      <c r="X654" s="31"/>
      <c r="Y654" s="31"/>
      <c r="Z654" s="31"/>
    </row>
    <row r="655" spans="1:26" ht="15.75" customHeight="1">
      <c r="A655" s="31"/>
      <c r="B655" s="31"/>
      <c r="C655" s="31"/>
      <c r="D655" s="31"/>
      <c r="E655" s="31"/>
      <c r="F655" s="86"/>
      <c r="G655" s="86"/>
      <c r="H655" s="86"/>
      <c r="I655" s="86"/>
      <c r="J655" s="86"/>
      <c r="K655" s="86"/>
      <c r="L655" s="31"/>
      <c r="M655" s="31"/>
      <c r="N655" s="31"/>
      <c r="O655" s="31"/>
      <c r="P655" s="31"/>
      <c r="Q655" s="31"/>
      <c r="R655" s="31"/>
      <c r="S655" s="31"/>
      <c r="T655" s="31"/>
      <c r="U655" s="31"/>
      <c r="V655" s="31"/>
      <c r="W655" s="31"/>
      <c r="X655" s="31"/>
      <c r="Y655" s="31"/>
      <c r="Z655" s="31"/>
    </row>
    <row r="656" spans="1:26" ht="15.75" customHeight="1">
      <c r="A656" s="31"/>
      <c r="B656" s="31"/>
      <c r="C656" s="31"/>
      <c r="D656" s="31"/>
      <c r="E656" s="31"/>
      <c r="F656" s="86"/>
      <c r="G656" s="86"/>
      <c r="H656" s="86"/>
      <c r="I656" s="86"/>
      <c r="J656" s="86"/>
      <c r="K656" s="86"/>
      <c r="L656" s="31"/>
      <c r="M656" s="31"/>
      <c r="N656" s="31"/>
      <c r="O656" s="31"/>
      <c r="P656" s="31"/>
      <c r="Q656" s="31"/>
      <c r="R656" s="31"/>
      <c r="S656" s="31"/>
      <c r="T656" s="31"/>
      <c r="U656" s="31"/>
      <c r="V656" s="31"/>
      <c r="W656" s="31"/>
      <c r="X656" s="31"/>
      <c r="Y656" s="31"/>
      <c r="Z656" s="31"/>
    </row>
    <row r="657" spans="1:26" ht="15.75" customHeight="1">
      <c r="A657" s="31"/>
      <c r="B657" s="31"/>
      <c r="C657" s="31"/>
      <c r="D657" s="31"/>
      <c r="E657" s="31"/>
      <c r="F657" s="86"/>
      <c r="G657" s="86"/>
      <c r="H657" s="86"/>
      <c r="I657" s="86"/>
      <c r="J657" s="86"/>
      <c r="K657" s="86"/>
      <c r="L657" s="31"/>
      <c r="M657" s="31"/>
      <c r="N657" s="31"/>
      <c r="O657" s="31"/>
      <c r="P657" s="31"/>
      <c r="Q657" s="31"/>
      <c r="R657" s="31"/>
      <c r="S657" s="31"/>
      <c r="T657" s="31"/>
      <c r="U657" s="31"/>
      <c r="V657" s="31"/>
      <c r="W657" s="31"/>
      <c r="X657" s="31"/>
      <c r="Y657" s="31"/>
      <c r="Z657" s="31"/>
    </row>
    <row r="658" spans="1:26" ht="15.75" customHeight="1">
      <c r="A658" s="31"/>
      <c r="B658" s="31"/>
      <c r="C658" s="31"/>
      <c r="D658" s="31"/>
      <c r="E658" s="31"/>
      <c r="F658" s="86"/>
      <c r="G658" s="86"/>
      <c r="H658" s="86"/>
      <c r="I658" s="86"/>
      <c r="J658" s="86"/>
      <c r="K658" s="86"/>
      <c r="L658" s="31"/>
      <c r="M658" s="31"/>
      <c r="N658" s="31"/>
      <c r="O658" s="31"/>
      <c r="P658" s="31"/>
      <c r="Q658" s="31"/>
      <c r="R658" s="31"/>
      <c r="S658" s="31"/>
      <c r="T658" s="31"/>
      <c r="U658" s="31"/>
      <c r="V658" s="31"/>
      <c r="W658" s="31"/>
      <c r="X658" s="31"/>
      <c r="Y658" s="31"/>
      <c r="Z658" s="31"/>
    </row>
    <row r="659" spans="1:26" ht="15.75" customHeight="1">
      <c r="A659" s="31"/>
      <c r="B659" s="31"/>
      <c r="C659" s="31"/>
      <c r="D659" s="31"/>
      <c r="E659" s="31"/>
      <c r="F659" s="86"/>
      <c r="G659" s="86"/>
      <c r="H659" s="86"/>
      <c r="I659" s="86"/>
      <c r="J659" s="86"/>
      <c r="K659" s="86"/>
      <c r="L659" s="31"/>
      <c r="M659" s="31"/>
      <c r="N659" s="31"/>
      <c r="O659" s="31"/>
      <c r="P659" s="31"/>
      <c r="Q659" s="31"/>
      <c r="R659" s="31"/>
      <c r="S659" s="31"/>
      <c r="T659" s="31"/>
      <c r="U659" s="31"/>
      <c r="V659" s="31"/>
      <c r="W659" s="31"/>
      <c r="X659" s="31"/>
      <c r="Y659" s="31"/>
      <c r="Z659" s="31"/>
    </row>
    <row r="660" spans="1:26" ht="15.75" customHeight="1">
      <c r="A660" s="31"/>
      <c r="B660" s="31"/>
      <c r="C660" s="31"/>
      <c r="D660" s="31"/>
      <c r="E660" s="31"/>
      <c r="F660" s="86"/>
      <c r="G660" s="86"/>
      <c r="H660" s="86"/>
      <c r="I660" s="86"/>
      <c r="J660" s="86"/>
      <c r="K660" s="86"/>
      <c r="L660" s="31"/>
      <c r="M660" s="31"/>
      <c r="N660" s="31"/>
      <c r="O660" s="31"/>
      <c r="P660" s="31"/>
      <c r="Q660" s="31"/>
      <c r="R660" s="31"/>
      <c r="S660" s="31"/>
      <c r="T660" s="31"/>
      <c r="U660" s="31"/>
      <c r="V660" s="31"/>
      <c r="W660" s="31"/>
      <c r="X660" s="31"/>
      <c r="Y660" s="31"/>
      <c r="Z660" s="31"/>
    </row>
    <row r="661" spans="1:26" ht="15.75" customHeight="1">
      <c r="A661" s="31"/>
      <c r="B661" s="31"/>
      <c r="C661" s="31"/>
      <c r="D661" s="31"/>
      <c r="E661" s="31"/>
      <c r="F661" s="86"/>
      <c r="G661" s="86"/>
      <c r="H661" s="86"/>
      <c r="I661" s="86"/>
      <c r="J661" s="86"/>
      <c r="K661" s="86"/>
      <c r="L661" s="31"/>
      <c r="M661" s="31"/>
      <c r="N661" s="31"/>
      <c r="O661" s="31"/>
      <c r="P661" s="31"/>
      <c r="Q661" s="31"/>
      <c r="R661" s="31"/>
      <c r="S661" s="31"/>
      <c r="T661" s="31"/>
      <c r="U661" s="31"/>
      <c r="V661" s="31"/>
      <c r="W661" s="31"/>
      <c r="X661" s="31"/>
      <c r="Y661" s="31"/>
      <c r="Z661" s="31"/>
    </row>
    <row r="662" spans="1:26" ht="15.75" customHeight="1">
      <c r="A662" s="31"/>
      <c r="B662" s="31"/>
      <c r="C662" s="31"/>
      <c r="D662" s="31"/>
      <c r="E662" s="31"/>
      <c r="F662" s="86"/>
      <c r="G662" s="86"/>
      <c r="H662" s="86"/>
      <c r="I662" s="86"/>
      <c r="J662" s="86"/>
      <c r="K662" s="86"/>
      <c r="L662" s="31"/>
      <c r="M662" s="31"/>
      <c r="N662" s="31"/>
      <c r="O662" s="31"/>
      <c r="P662" s="31"/>
      <c r="Q662" s="31"/>
      <c r="R662" s="31"/>
      <c r="S662" s="31"/>
      <c r="T662" s="31"/>
      <c r="U662" s="31"/>
      <c r="V662" s="31"/>
      <c r="W662" s="31"/>
      <c r="X662" s="31"/>
      <c r="Y662" s="31"/>
      <c r="Z662" s="31"/>
    </row>
    <row r="663" spans="1:26" ht="15.75" customHeight="1">
      <c r="A663" s="31"/>
      <c r="B663" s="31"/>
      <c r="C663" s="31"/>
      <c r="D663" s="31"/>
      <c r="E663" s="31"/>
      <c r="F663" s="86"/>
      <c r="G663" s="86"/>
      <c r="H663" s="86"/>
      <c r="I663" s="86"/>
      <c r="J663" s="86"/>
      <c r="K663" s="86"/>
      <c r="L663" s="31"/>
      <c r="M663" s="31"/>
      <c r="N663" s="31"/>
      <c r="O663" s="31"/>
      <c r="P663" s="31"/>
      <c r="Q663" s="31"/>
      <c r="R663" s="31"/>
      <c r="S663" s="31"/>
      <c r="T663" s="31"/>
      <c r="U663" s="31"/>
      <c r="V663" s="31"/>
      <c r="W663" s="31"/>
      <c r="X663" s="31"/>
      <c r="Y663" s="31"/>
      <c r="Z663" s="31"/>
    </row>
    <row r="664" spans="1:26" ht="15.75" customHeight="1">
      <c r="A664" s="31"/>
      <c r="B664" s="31"/>
      <c r="C664" s="31"/>
      <c r="D664" s="31"/>
      <c r="E664" s="31"/>
      <c r="F664" s="86"/>
      <c r="G664" s="86"/>
      <c r="H664" s="86"/>
      <c r="I664" s="86"/>
      <c r="J664" s="86"/>
      <c r="K664" s="86"/>
      <c r="L664" s="31"/>
      <c r="M664" s="31"/>
      <c r="N664" s="31"/>
      <c r="O664" s="31"/>
      <c r="P664" s="31"/>
      <c r="Q664" s="31"/>
      <c r="R664" s="31"/>
      <c r="S664" s="31"/>
      <c r="T664" s="31"/>
      <c r="U664" s="31"/>
      <c r="V664" s="31"/>
      <c r="W664" s="31"/>
      <c r="X664" s="31"/>
      <c r="Y664" s="31"/>
      <c r="Z664" s="31"/>
    </row>
    <row r="665" spans="1:26" ht="15.75" customHeight="1">
      <c r="A665" s="31"/>
      <c r="B665" s="31"/>
      <c r="C665" s="31"/>
      <c r="D665" s="31"/>
      <c r="E665" s="31"/>
      <c r="F665" s="86"/>
      <c r="G665" s="86"/>
      <c r="H665" s="86"/>
      <c r="I665" s="86"/>
      <c r="J665" s="86"/>
      <c r="K665" s="86"/>
      <c r="L665" s="31"/>
      <c r="M665" s="31"/>
      <c r="N665" s="31"/>
      <c r="O665" s="31"/>
      <c r="P665" s="31"/>
      <c r="Q665" s="31"/>
      <c r="R665" s="31"/>
      <c r="S665" s="31"/>
      <c r="T665" s="31"/>
      <c r="U665" s="31"/>
      <c r="V665" s="31"/>
      <c r="W665" s="31"/>
      <c r="X665" s="31"/>
      <c r="Y665" s="31"/>
      <c r="Z665" s="31"/>
    </row>
    <row r="666" spans="1:26" ht="15.75" customHeight="1">
      <c r="A666" s="31"/>
      <c r="B666" s="31"/>
      <c r="C666" s="31"/>
      <c r="D666" s="31"/>
      <c r="E666" s="31"/>
      <c r="F666" s="86"/>
      <c r="G666" s="86"/>
      <c r="H666" s="86"/>
      <c r="I666" s="86"/>
      <c r="J666" s="86"/>
      <c r="K666" s="86"/>
      <c r="L666" s="31"/>
      <c r="M666" s="31"/>
      <c r="N666" s="31"/>
      <c r="O666" s="31"/>
      <c r="P666" s="31"/>
      <c r="Q666" s="31"/>
      <c r="R666" s="31"/>
      <c r="S666" s="31"/>
      <c r="T666" s="31"/>
      <c r="U666" s="31"/>
      <c r="V666" s="31"/>
      <c r="W666" s="31"/>
      <c r="X666" s="31"/>
      <c r="Y666" s="31"/>
      <c r="Z666" s="31"/>
    </row>
    <row r="667" spans="1:26" ht="15.75" customHeight="1">
      <c r="A667" s="31"/>
      <c r="B667" s="31"/>
      <c r="C667" s="31"/>
      <c r="D667" s="31"/>
      <c r="E667" s="31"/>
      <c r="F667" s="86"/>
      <c r="G667" s="86"/>
      <c r="H667" s="86"/>
      <c r="I667" s="86"/>
      <c r="J667" s="86"/>
      <c r="K667" s="86"/>
      <c r="L667" s="31"/>
      <c r="M667" s="31"/>
      <c r="N667" s="31"/>
      <c r="O667" s="31"/>
      <c r="P667" s="31"/>
      <c r="Q667" s="31"/>
      <c r="R667" s="31"/>
      <c r="S667" s="31"/>
      <c r="T667" s="31"/>
      <c r="U667" s="31"/>
      <c r="V667" s="31"/>
      <c r="W667" s="31"/>
      <c r="X667" s="31"/>
      <c r="Y667" s="31"/>
      <c r="Z667" s="31"/>
    </row>
    <row r="668" spans="1:26" ht="15.75" customHeight="1">
      <c r="A668" s="31"/>
      <c r="B668" s="31"/>
      <c r="C668" s="31"/>
      <c r="D668" s="31"/>
      <c r="E668" s="31"/>
      <c r="F668" s="86"/>
      <c r="G668" s="86"/>
      <c r="H668" s="86"/>
      <c r="I668" s="86"/>
      <c r="J668" s="86"/>
      <c r="K668" s="86"/>
      <c r="L668" s="31"/>
      <c r="M668" s="31"/>
      <c r="N668" s="31"/>
      <c r="O668" s="31"/>
      <c r="P668" s="31"/>
      <c r="Q668" s="31"/>
      <c r="R668" s="31"/>
      <c r="S668" s="31"/>
      <c r="T668" s="31"/>
      <c r="U668" s="31"/>
      <c r="V668" s="31"/>
      <c r="W668" s="31"/>
      <c r="X668" s="31"/>
      <c r="Y668" s="31"/>
      <c r="Z668" s="31"/>
    </row>
    <row r="669" spans="1:26" ht="15.75" customHeight="1">
      <c r="A669" s="31"/>
      <c r="B669" s="31"/>
      <c r="C669" s="31"/>
      <c r="D669" s="31"/>
      <c r="E669" s="31"/>
      <c r="F669" s="86"/>
      <c r="G669" s="86"/>
      <c r="H669" s="86"/>
      <c r="I669" s="86"/>
      <c r="J669" s="86"/>
      <c r="K669" s="86"/>
      <c r="L669" s="31"/>
      <c r="M669" s="31"/>
      <c r="N669" s="31"/>
      <c r="O669" s="31"/>
      <c r="P669" s="31"/>
      <c r="Q669" s="31"/>
      <c r="R669" s="31"/>
      <c r="S669" s="31"/>
      <c r="T669" s="31"/>
      <c r="U669" s="31"/>
      <c r="V669" s="31"/>
      <c r="W669" s="31"/>
      <c r="X669" s="31"/>
      <c r="Y669" s="31"/>
      <c r="Z669" s="31"/>
    </row>
    <row r="670" spans="1:26" ht="15.75" customHeight="1">
      <c r="A670" s="31"/>
      <c r="B670" s="31"/>
      <c r="C670" s="31"/>
      <c r="D670" s="31"/>
      <c r="E670" s="31"/>
      <c r="F670" s="86"/>
      <c r="G670" s="86"/>
      <c r="H670" s="86"/>
      <c r="I670" s="86"/>
      <c r="J670" s="86"/>
      <c r="K670" s="86"/>
      <c r="L670" s="31"/>
      <c r="M670" s="31"/>
      <c r="N670" s="31"/>
      <c r="O670" s="31"/>
      <c r="P670" s="31"/>
      <c r="Q670" s="31"/>
      <c r="R670" s="31"/>
      <c r="S670" s="31"/>
      <c r="T670" s="31"/>
      <c r="U670" s="31"/>
      <c r="V670" s="31"/>
      <c r="W670" s="31"/>
      <c r="X670" s="31"/>
      <c r="Y670" s="31"/>
      <c r="Z670" s="31"/>
    </row>
    <row r="671" spans="1:26" ht="15.75" customHeight="1">
      <c r="A671" s="31"/>
      <c r="B671" s="31"/>
      <c r="C671" s="31"/>
      <c r="D671" s="31"/>
      <c r="E671" s="31"/>
      <c r="F671" s="86"/>
      <c r="G671" s="86"/>
      <c r="H671" s="86"/>
      <c r="I671" s="86"/>
      <c r="J671" s="86"/>
      <c r="K671" s="86"/>
      <c r="L671" s="31"/>
      <c r="M671" s="31"/>
      <c r="N671" s="31"/>
      <c r="O671" s="31"/>
      <c r="P671" s="31"/>
      <c r="Q671" s="31"/>
      <c r="R671" s="31"/>
      <c r="S671" s="31"/>
      <c r="T671" s="31"/>
      <c r="U671" s="31"/>
      <c r="V671" s="31"/>
      <c r="W671" s="31"/>
      <c r="X671" s="31"/>
      <c r="Y671" s="31"/>
      <c r="Z671" s="31"/>
    </row>
    <row r="672" spans="1:26" ht="15.75" customHeight="1">
      <c r="A672" s="31"/>
      <c r="B672" s="31"/>
      <c r="C672" s="31"/>
      <c r="D672" s="31"/>
      <c r="E672" s="31"/>
      <c r="F672" s="86"/>
      <c r="G672" s="86"/>
      <c r="H672" s="86"/>
      <c r="I672" s="86"/>
      <c r="J672" s="86"/>
      <c r="K672" s="86"/>
      <c r="L672" s="31"/>
      <c r="M672" s="31"/>
      <c r="N672" s="31"/>
      <c r="O672" s="31"/>
      <c r="P672" s="31"/>
      <c r="Q672" s="31"/>
      <c r="R672" s="31"/>
      <c r="S672" s="31"/>
      <c r="T672" s="31"/>
      <c r="U672" s="31"/>
      <c r="V672" s="31"/>
      <c r="W672" s="31"/>
      <c r="X672" s="31"/>
      <c r="Y672" s="31"/>
      <c r="Z672" s="31"/>
    </row>
    <row r="673" spans="1:26" ht="15.75" customHeight="1">
      <c r="A673" s="31"/>
      <c r="B673" s="31"/>
      <c r="C673" s="31"/>
      <c r="D673" s="31"/>
      <c r="E673" s="31"/>
      <c r="F673" s="86"/>
      <c r="G673" s="86"/>
      <c r="H673" s="86"/>
      <c r="I673" s="86"/>
      <c r="J673" s="86"/>
      <c r="K673" s="86"/>
      <c r="L673" s="31"/>
      <c r="M673" s="31"/>
      <c r="N673" s="31"/>
      <c r="O673" s="31"/>
      <c r="P673" s="31"/>
      <c r="Q673" s="31"/>
      <c r="R673" s="31"/>
      <c r="S673" s="31"/>
      <c r="T673" s="31"/>
      <c r="U673" s="31"/>
      <c r="V673" s="31"/>
      <c r="W673" s="31"/>
      <c r="X673" s="31"/>
      <c r="Y673" s="31"/>
      <c r="Z673" s="31"/>
    </row>
    <row r="674" spans="1:26" ht="15.75" customHeight="1">
      <c r="A674" s="31"/>
      <c r="B674" s="31"/>
      <c r="C674" s="31"/>
      <c r="D674" s="31"/>
      <c r="E674" s="31"/>
      <c r="F674" s="86"/>
      <c r="G674" s="86"/>
      <c r="H674" s="86"/>
      <c r="I674" s="86"/>
      <c r="J674" s="86"/>
      <c r="K674" s="86"/>
      <c r="L674" s="31"/>
      <c r="M674" s="31"/>
      <c r="N674" s="31"/>
      <c r="O674" s="31"/>
      <c r="P674" s="31"/>
      <c r="Q674" s="31"/>
      <c r="R674" s="31"/>
      <c r="S674" s="31"/>
      <c r="T674" s="31"/>
      <c r="U674" s="31"/>
      <c r="V674" s="31"/>
      <c r="W674" s="31"/>
      <c r="X674" s="31"/>
      <c r="Y674" s="31"/>
      <c r="Z674" s="31"/>
    </row>
    <row r="675" spans="1:26" ht="15.75" customHeight="1">
      <c r="A675" s="31"/>
      <c r="B675" s="31"/>
      <c r="C675" s="31"/>
      <c r="D675" s="31"/>
      <c r="E675" s="31"/>
      <c r="F675" s="86"/>
      <c r="G675" s="86"/>
      <c r="H675" s="86"/>
      <c r="I675" s="86"/>
      <c r="J675" s="86"/>
      <c r="K675" s="86"/>
      <c r="L675" s="31"/>
      <c r="M675" s="31"/>
      <c r="N675" s="31"/>
      <c r="O675" s="31"/>
      <c r="P675" s="31"/>
      <c r="Q675" s="31"/>
      <c r="R675" s="31"/>
      <c r="S675" s="31"/>
      <c r="T675" s="31"/>
      <c r="U675" s="31"/>
      <c r="V675" s="31"/>
      <c r="W675" s="31"/>
      <c r="X675" s="31"/>
      <c r="Y675" s="31"/>
      <c r="Z675" s="31"/>
    </row>
    <row r="676" spans="1:26" ht="15.75" customHeight="1">
      <c r="A676" s="31"/>
      <c r="B676" s="31"/>
      <c r="C676" s="31"/>
      <c r="D676" s="31"/>
      <c r="E676" s="31"/>
      <c r="F676" s="86"/>
      <c r="G676" s="86"/>
      <c r="H676" s="86"/>
      <c r="I676" s="86"/>
      <c r="J676" s="86"/>
      <c r="K676" s="86"/>
      <c r="L676" s="31"/>
      <c r="M676" s="31"/>
      <c r="N676" s="31"/>
      <c r="O676" s="31"/>
      <c r="P676" s="31"/>
      <c r="Q676" s="31"/>
      <c r="R676" s="31"/>
      <c r="S676" s="31"/>
      <c r="T676" s="31"/>
      <c r="U676" s="31"/>
      <c r="V676" s="31"/>
      <c r="W676" s="31"/>
      <c r="X676" s="31"/>
      <c r="Y676" s="31"/>
      <c r="Z676" s="31"/>
    </row>
    <row r="677" spans="1:26" ht="15.75" customHeight="1">
      <c r="A677" s="31"/>
      <c r="B677" s="31"/>
      <c r="C677" s="31"/>
      <c r="D677" s="31"/>
      <c r="E677" s="31"/>
      <c r="F677" s="86"/>
      <c r="G677" s="86"/>
      <c r="H677" s="86"/>
      <c r="I677" s="86"/>
      <c r="J677" s="86"/>
      <c r="K677" s="86"/>
      <c r="L677" s="31"/>
      <c r="M677" s="31"/>
      <c r="N677" s="31"/>
      <c r="O677" s="31"/>
      <c r="P677" s="31"/>
      <c r="Q677" s="31"/>
      <c r="R677" s="31"/>
      <c r="S677" s="31"/>
      <c r="T677" s="31"/>
      <c r="U677" s="31"/>
      <c r="V677" s="31"/>
      <c r="W677" s="31"/>
      <c r="X677" s="31"/>
      <c r="Y677" s="31"/>
      <c r="Z677" s="31"/>
    </row>
    <row r="678" spans="1:26" ht="15.75" customHeight="1">
      <c r="A678" s="31"/>
      <c r="B678" s="31"/>
      <c r="C678" s="31"/>
      <c r="D678" s="31"/>
      <c r="E678" s="31"/>
      <c r="F678" s="86"/>
      <c r="G678" s="86"/>
      <c r="H678" s="86"/>
      <c r="I678" s="86"/>
      <c r="J678" s="86"/>
      <c r="K678" s="86"/>
      <c r="L678" s="31"/>
      <c r="M678" s="31"/>
      <c r="N678" s="31"/>
      <c r="O678" s="31"/>
      <c r="P678" s="31"/>
      <c r="Q678" s="31"/>
      <c r="R678" s="31"/>
      <c r="S678" s="31"/>
      <c r="T678" s="31"/>
      <c r="U678" s="31"/>
      <c r="V678" s="31"/>
      <c r="W678" s="31"/>
      <c r="X678" s="31"/>
      <c r="Y678" s="31"/>
      <c r="Z678" s="31"/>
    </row>
    <row r="679" spans="1:26" ht="15.75" customHeight="1">
      <c r="A679" s="31"/>
      <c r="B679" s="31"/>
      <c r="C679" s="31"/>
      <c r="D679" s="31"/>
      <c r="E679" s="31"/>
      <c r="F679" s="86"/>
      <c r="G679" s="86"/>
      <c r="H679" s="86"/>
      <c r="I679" s="86"/>
      <c r="J679" s="86"/>
      <c r="K679" s="86"/>
      <c r="L679" s="31"/>
      <c r="M679" s="31"/>
      <c r="N679" s="31"/>
      <c r="O679" s="31"/>
      <c r="P679" s="31"/>
      <c r="Q679" s="31"/>
      <c r="R679" s="31"/>
      <c r="S679" s="31"/>
      <c r="T679" s="31"/>
      <c r="U679" s="31"/>
      <c r="V679" s="31"/>
      <c r="W679" s="31"/>
      <c r="X679" s="31"/>
      <c r="Y679" s="31"/>
      <c r="Z679" s="31"/>
    </row>
    <row r="680" spans="1:26" ht="15.75" customHeight="1">
      <c r="A680" s="31"/>
      <c r="B680" s="31"/>
      <c r="C680" s="31"/>
      <c r="D680" s="31"/>
      <c r="E680" s="31"/>
      <c r="F680" s="86"/>
      <c r="G680" s="86"/>
      <c r="H680" s="86"/>
      <c r="I680" s="86"/>
      <c r="J680" s="86"/>
      <c r="K680" s="86"/>
      <c r="L680" s="31"/>
      <c r="M680" s="31"/>
      <c r="N680" s="31"/>
      <c r="O680" s="31"/>
      <c r="P680" s="31"/>
      <c r="Q680" s="31"/>
      <c r="R680" s="31"/>
      <c r="S680" s="31"/>
      <c r="T680" s="31"/>
      <c r="U680" s="31"/>
      <c r="V680" s="31"/>
      <c r="W680" s="31"/>
      <c r="X680" s="31"/>
      <c r="Y680" s="31"/>
      <c r="Z680" s="31"/>
    </row>
    <row r="681" spans="1:26" ht="15.75" customHeight="1">
      <c r="A681" s="31"/>
      <c r="B681" s="31"/>
      <c r="C681" s="31"/>
      <c r="D681" s="31"/>
      <c r="E681" s="31"/>
      <c r="F681" s="86"/>
      <c r="G681" s="86"/>
      <c r="H681" s="86"/>
      <c r="I681" s="86"/>
      <c r="J681" s="86"/>
      <c r="K681" s="86"/>
      <c r="L681" s="31"/>
      <c r="M681" s="31"/>
      <c r="N681" s="31"/>
      <c r="O681" s="31"/>
      <c r="P681" s="31"/>
      <c r="Q681" s="31"/>
      <c r="R681" s="31"/>
      <c r="S681" s="31"/>
      <c r="T681" s="31"/>
      <c r="U681" s="31"/>
      <c r="V681" s="31"/>
      <c r="W681" s="31"/>
      <c r="X681" s="31"/>
      <c r="Y681" s="31"/>
      <c r="Z681" s="31"/>
    </row>
    <row r="682" spans="1:26" ht="15.75" customHeight="1">
      <c r="A682" s="31"/>
      <c r="B682" s="31"/>
      <c r="C682" s="31"/>
      <c r="D682" s="31"/>
      <c r="E682" s="31"/>
      <c r="F682" s="86"/>
      <c r="G682" s="86"/>
      <c r="H682" s="86"/>
      <c r="I682" s="86"/>
      <c r="J682" s="86"/>
      <c r="K682" s="86"/>
      <c r="L682" s="31"/>
      <c r="M682" s="31"/>
      <c r="N682" s="31"/>
      <c r="O682" s="31"/>
      <c r="P682" s="31"/>
      <c r="Q682" s="31"/>
      <c r="R682" s="31"/>
      <c r="S682" s="31"/>
      <c r="T682" s="31"/>
      <c r="U682" s="31"/>
      <c r="V682" s="31"/>
      <c r="W682" s="31"/>
      <c r="X682" s="31"/>
      <c r="Y682" s="31"/>
      <c r="Z682" s="31"/>
    </row>
    <row r="683" spans="1:26" ht="15.75" customHeight="1">
      <c r="A683" s="31"/>
      <c r="B683" s="31"/>
      <c r="C683" s="31"/>
      <c r="D683" s="31"/>
      <c r="E683" s="31"/>
      <c r="F683" s="86"/>
      <c r="G683" s="86"/>
      <c r="H683" s="86"/>
      <c r="I683" s="86"/>
      <c r="J683" s="86"/>
      <c r="K683" s="86"/>
      <c r="L683" s="31"/>
      <c r="M683" s="31"/>
      <c r="N683" s="31"/>
      <c r="O683" s="31"/>
      <c r="P683" s="31"/>
      <c r="Q683" s="31"/>
      <c r="R683" s="31"/>
      <c r="S683" s="31"/>
      <c r="T683" s="31"/>
      <c r="U683" s="31"/>
      <c r="V683" s="31"/>
      <c r="W683" s="31"/>
      <c r="X683" s="31"/>
      <c r="Y683" s="31"/>
      <c r="Z683" s="31"/>
    </row>
    <row r="684" spans="1:26" ht="15.75" customHeight="1">
      <c r="A684" s="31"/>
      <c r="B684" s="31"/>
      <c r="C684" s="31"/>
      <c r="D684" s="31"/>
      <c r="E684" s="31"/>
      <c r="F684" s="86"/>
      <c r="G684" s="86"/>
      <c r="H684" s="86"/>
      <c r="I684" s="86"/>
      <c r="J684" s="86"/>
      <c r="K684" s="86"/>
      <c r="L684" s="31"/>
      <c r="M684" s="31"/>
      <c r="N684" s="31"/>
      <c r="O684" s="31"/>
      <c r="P684" s="31"/>
      <c r="Q684" s="31"/>
      <c r="R684" s="31"/>
      <c r="S684" s="31"/>
      <c r="T684" s="31"/>
      <c r="U684" s="31"/>
      <c r="V684" s="31"/>
      <c r="W684" s="31"/>
      <c r="X684" s="31"/>
      <c r="Y684" s="31"/>
      <c r="Z684" s="31"/>
    </row>
    <row r="685" spans="1:26" ht="15.75" customHeight="1">
      <c r="A685" s="31"/>
      <c r="B685" s="31"/>
      <c r="C685" s="31"/>
      <c r="D685" s="31"/>
      <c r="E685" s="31"/>
      <c r="F685" s="86"/>
      <c r="G685" s="86"/>
      <c r="H685" s="86"/>
      <c r="I685" s="86"/>
      <c r="J685" s="86"/>
      <c r="K685" s="86"/>
      <c r="L685" s="31"/>
      <c r="M685" s="31"/>
      <c r="N685" s="31"/>
      <c r="O685" s="31"/>
      <c r="P685" s="31"/>
      <c r="Q685" s="31"/>
      <c r="R685" s="31"/>
      <c r="S685" s="31"/>
      <c r="T685" s="31"/>
      <c r="U685" s="31"/>
      <c r="V685" s="31"/>
      <c r="W685" s="31"/>
      <c r="X685" s="31"/>
      <c r="Y685" s="31"/>
      <c r="Z685" s="31"/>
    </row>
    <row r="686" spans="1:26" ht="15.75" customHeight="1">
      <c r="A686" s="31"/>
      <c r="B686" s="31"/>
      <c r="C686" s="31"/>
      <c r="D686" s="31"/>
      <c r="E686" s="31"/>
      <c r="F686" s="86"/>
      <c r="G686" s="86"/>
      <c r="H686" s="86"/>
      <c r="I686" s="86"/>
      <c r="J686" s="86"/>
      <c r="K686" s="86"/>
      <c r="L686" s="31"/>
      <c r="M686" s="31"/>
      <c r="N686" s="31"/>
      <c r="O686" s="31"/>
      <c r="P686" s="31"/>
      <c r="Q686" s="31"/>
      <c r="R686" s="31"/>
      <c r="S686" s="31"/>
      <c r="T686" s="31"/>
      <c r="U686" s="31"/>
      <c r="V686" s="31"/>
      <c r="W686" s="31"/>
      <c r="X686" s="31"/>
      <c r="Y686" s="31"/>
      <c r="Z686" s="31"/>
    </row>
    <row r="687" spans="1:26" ht="15.75" customHeight="1">
      <c r="A687" s="31"/>
      <c r="B687" s="31"/>
      <c r="C687" s="31"/>
      <c r="D687" s="31"/>
      <c r="E687" s="31"/>
      <c r="F687" s="86"/>
      <c r="G687" s="86"/>
      <c r="H687" s="86"/>
      <c r="I687" s="86"/>
      <c r="J687" s="86"/>
      <c r="K687" s="86"/>
      <c r="L687" s="31"/>
      <c r="M687" s="31"/>
      <c r="N687" s="31"/>
      <c r="O687" s="31"/>
      <c r="P687" s="31"/>
      <c r="Q687" s="31"/>
      <c r="R687" s="31"/>
      <c r="S687" s="31"/>
      <c r="T687" s="31"/>
      <c r="U687" s="31"/>
      <c r="V687" s="31"/>
      <c r="W687" s="31"/>
      <c r="X687" s="31"/>
      <c r="Y687" s="31"/>
      <c r="Z687" s="31"/>
    </row>
    <row r="688" spans="1:26" ht="15.75" customHeight="1">
      <c r="A688" s="31"/>
      <c r="B688" s="31"/>
      <c r="C688" s="31"/>
      <c r="D688" s="31"/>
      <c r="E688" s="31"/>
      <c r="F688" s="86"/>
      <c r="G688" s="86"/>
      <c r="H688" s="86"/>
      <c r="I688" s="86"/>
      <c r="J688" s="86"/>
      <c r="K688" s="86"/>
      <c r="L688" s="31"/>
      <c r="M688" s="31"/>
      <c r="N688" s="31"/>
      <c r="O688" s="31"/>
      <c r="P688" s="31"/>
      <c r="Q688" s="31"/>
      <c r="R688" s="31"/>
      <c r="S688" s="31"/>
      <c r="T688" s="31"/>
      <c r="U688" s="31"/>
      <c r="V688" s="31"/>
      <c r="W688" s="31"/>
      <c r="X688" s="31"/>
      <c r="Y688" s="31"/>
      <c r="Z688" s="31"/>
    </row>
    <row r="689" spans="1:26" ht="15.75" customHeight="1">
      <c r="A689" s="31"/>
      <c r="B689" s="31"/>
      <c r="C689" s="31"/>
      <c r="D689" s="31"/>
      <c r="E689" s="31"/>
      <c r="F689" s="86"/>
      <c r="G689" s="86"/>
      <c r="H689" s="86"/>
      <c r="I689" s="86"/>
      <c r="J689" s="86"/>
      <c r="K689" s="86"/>
      <c r="L689" s="31"/>
      <c r="M689" s="31"/>
      <c r="N689" s="31"/>
      <c r="O689" s="31"/>
      <c r="P689" s="31"/>
      <c r="Q689" s="31"/>
      <c r="R689" s="31"/>
      <c r="S689" s="31"/>
      <c r="T689" s="31"/>
      <c r="U689" s="31"/>
      <c r="V689" s="31"/>
      <c r="W689" s="31"/>
      <c r="X689" s="31"/>
      <c r="Y689" s="31"/>
      <c r="Z689" s="31"/>
    </row>
    <row r="690" spans="1:26" ht="15.75" customHeight="1">
      <c r="A690" s="31"/>
      <c r="B690" s="31"/>
      <c r="C690" s="31"/>
      <c r="D690" s="31"/>
      <c r="E690" s="31"/>
      <c r="F690" s="86"/>
      <c r="G690" s="86"/>
      <c r="H690" s="86"/>
      <c r="I690" s="86"/>
      <c r="J690" s="86"/>
      <c r="K690" s="86"/>
      <c r="L690" s="31"/>
      <c r="M690" s="31"/>
      <c r="N690" s="31"/>
      <c r="O690" s="31"/>
      <c r="P690" s="31"/>
      <c r="Q690" s="31"/>
      <c r="R690" s="31"/>
      <c r="S690" s="31"/>
      <c r="T690" s="31"/>
      <c r="U690" s="31"/>
      <c r="V690" s="31"/>
      <c r="W690" s="31"/>
      <c r="X690" s="31"/>
      <c r="Y690" s="31"/>
      <c r="Z690" s="31"/>
    </row>
    <row r="691" spans="1:26" ht="15.75" customHeight="1">
      <c r="A691" s="31"/>
      <c r="B691" s="31"/>
      <c r="C691" s="31"/>
      <c r="D691" s="31"/>
      <c r="E691" s="31"/>
      <c r="F691" s="86"/>
      <c r="G691" s="86"/>
      <c r="H691" s="86"/>
      <c r="I691" s="86"/>
      <c r="J691" s="86"/>
      <c r="K691" s="86"/>
      <c r="L691" s="31"/>
      <c r="M691" s="31"/>
      <c r="N691" s="31"/>
      <c r="O691" s="31"/>
      <c r="P691" s="31"/>
      <c r="Q691" s="31"/>
      <c r="R691" s="31"/>
      <c r="S691" s="31"/>
      <c r="T691" s="31"/>
      <c r="U691" s="31"/>
      <c r="V691" s="31"/>
      <c r="W691" s="31"/>
      <c r="X691" s="31"/>
      <c r="Y691" s="31"/>
      <c r="Z691" s="31"/>
    </row>
    <row r="692" spans="1:26" ht="15.75" customHeight="1">
      <c r="A692" s="31"/>
      <c r="B692" s="31"/>
      <c r="C692" s="31"/>
      <c r="D692" s="31"/>
      <c r="E692" s="31"/>
      <c r="F692" s="86"/>
      <c r="G692" s="86"/>
      <c r="H692" s="86"/>
      <c r="I692" s="86"/>
      <c r="J692" s="86"/>
      <c r="K692" s="86"/>
      <c r="L692" s="31"/>
      <c r="M692" s="31"/>
      <c r="N692" s="31"/>
      <c r="O692" s="31"/>
      <c r="P692" s="31"/>
      <c r="Q692" s="31"/>
      <c r="R692" s="31"/>
      <c r="S692" s="31"/>
      <c r="T692" s="31"/>
      <c r="U692" s="31"/>
      <c r="V692" s="31"/>
      <c r="W692" s="31"/>
      <c r="X692" s="31"/>
      <c r="Y692" s="31"/>
      <c r="Z692" s="31"/>
    </row>
    <row r="693" spans="1:26" ht="15.75" customHeight="1">
      <c r="A693" s="31"/>
      <c r="B693" s="31"/>
      <c r="C693" s="31"/>
      <c r="D693" s="31"/>
      <c r="E693" s="31"/>
      <c r="F693" s="86"/>
      <c r="G693" s="86"/>
      <c r="H693" s="86"/>
      <c r="I693" s="86"/>
      <c r="J693" s="86"/>
      <c r="K693" s="86"/>
      <c r="L693" s="31"/>
      <c r="M693" s="31"/>
      <c r="N693" s="31"/>
      <c r="O693" s="31"/>
      <c r="P693" s="31"/>
      <c r="Q693" s="31"/>
      <c r="R693" s="31"/>
      <c r="S693" s="31"/>
      <c r="T693" s="31"/>
      <c r="U693" s="31"/>
      <c r="V693" s="31"/>
      <c r="W693" s="31"/>
      <c r="X693" s="31"/>
      <c r="Y693" s="31"/>
      <c r="Z693" s="31"/>
    </row>
    <row r="694" spans="1:26" ht="15.75" customHeight="1">
      <c r="A694" s="31"/>
      <c r="B694" s="31"/>
      <c r="C694" s="31"/>
      <c r="D694" s="31"/>
      <c r="E694" s="31"/>
      <c r="F694" s="86"/>
      <c r="G694" s="86"/>
      <c r="H694" s="86"/>
      <c r="I694" s="86"/>
      <c r="J694" s="86"/>
      <c r="K694" s="86"/>
      <c r="L694" s="31"/>
      <c r="M694" s="31"/>
      <c r="N694" s="31"/>
      <c r="O694" s="31"/>
      <c r="P694" s="31"/>
      <c r="Q694" s="31"/>
      <c r="R694" s="31"/>
      <c r="S694" s="31"/>
      <c r="T694" s="31"/>
      <c r="U694" s="31"/>
      <c r="V694" s="31"/>
      <c r="W694" s="31"/>
      <c r="X694" s="31"/>
      <c r="Y694" s="31"/>
      <c r="Z694" s="31"/>
    </row>
    <row r="695" spans="1:26" ht="15.75" customHeight="1">
      <c r="A695" s="31"/>
      <c r="B695" s="31"/>
      <c r="C695" s="31"/>
      <c r="D695" s="31"/>
      <c r="E695" s="31"/>
      <c r="F695" s="86"/>
      <c r="G695" s="86"/>
      <c r="H695" s="86"/>
      <c r="I695" s="86"/>
      <c r="J695" s="86"/>
      <c r="K695" s="86"/>
      <c r="L695" s="31"/>
      <c r="M695" s="31"/>
      <c r="N695" s="31"/>
      <c r="O695" s="31"/>
      <c r="P695" s="31"/>
      <c r="Q695" s="31"/>
      <c r="R695" s="31"/>
      <c r="S695" s="31"/>
      <c r="T695" s="31"/>
      <c r="U695" s="31"/>
      <c r="V695" s="31"/>
      <c r="W695" s="31"/>
      <c r="X695" s="31"/>
      <c r="Y695" s="31"/>
      <c r="Z695" s="31"/>
    </row>
    <row r="696" spans="1:26" ht="15.75" customHeight="1">
      <c r="A696" s="31"/>
      <c r="B696" s="31"/>
      <c r="C696" s="31"/>
      <c r="D696" s="31"/>
      <c r="E696" s="31"/>
      <c r="F696" s="86"/>
      <c r="G696" s="86"/>
      <c r="H696" s="86"/>
      <c r="I696" s="86"/>
      <c r="J696" s="86"/>
      <c r="K696" s="86"/>
      <c r="L696" s="31"/>
      <c r="M696" s="31"/>
      <c r="N696" s="31"/>
      <c r="O696" s="31"/>
      <c r="P696" s="31"/>
      <c r="Q696" s="31"/>
      <c r="R696" s="31"/>
      <c r="S696" s="31"/>
      <c r="T696" s="31"/>
      <c r="U696" s="31"/>
      <c r="V696" s="31"/>
      <c r="W696" s="31"/>
      <c r="X696" s="31"/>
      <c r="Y696" s="31"/>
      <c r="Z696" s="31"/>
    </row>
    <row r="697" spans="1:26" ht="15.75" customHeight="1">
      <c r="A697" s="31"/>
      <c r="B697" s="31"/>
      <c r="C697" s="31"/>
      <c r="D697" s="31"/>
      <c r="E697" s="31"/>
      <c r="F697" s="86"/>
      <c r="G697" s="86"/>
      <c r="H697" s="86"/>
      <c r="I697" s="86"/>
      <c r="J697" s="86"/>
      <c r="K697" s="86"/>
      <c r="L697" s="31"/>
      <c r="M697" s="31"/>
      <c r="N697" s="31"/>
      <c r="O697" s="31"/>
      <c r="P697" s="31"/>
      <c r="Q697" s="31"/>
      <c r="R697" s="31"/>
      <c r="S697" s="31"/>
      <c r="T697" s="31"/>
      <c r="U697" s="31"/>
      <c r="V697" s="31"/>
      <c r="W697" s="31"/>
      <c r="X697" s="31"/>
      <c r="Y697" s="31"/>
      <c r="Z697" s="31"/>
    </row>
    <row r="698" spans="1:26" ht="15.75" customHeight="1">
      <c r="A698" s="31"/>
      <c r="B698" s="31"/>
      <c r="C698" s="31"/>
      <c r="D698" s="31"/>
      <c r="E698" s="31"/>
      <c r="F698" s="86"/>
      <c r="G698" s="86"/>
      <c r="H698" s="86"/>
      <c r="I698" s="86"/>
      <c r="J698" s="86"/>
      <c r="K698" s="86"/>
      <c r="L698" s="31"/>
      <c r="M698" s="31"/>
      <c r="N698" s="31"/>
      <c r="O698" s="31"/>
      <c r="P698" s="31"/>
      <c r="Q698" s="31"/>
      <c r="R698" s="31"/>
      <c r="S698" s="31"/>
      <c r="T698" s="31"/>
      <c r="U698" s="31"/>
      <c r="V698" s="31"/>
      <c r="W698" s="31"/>
      <c r="X698" s="31"/>
      <c r="Y698" s="31"/>
      <c r="Z698" s="31"/>
    </row>
    <row r="699" spans="1:26" ht="15.75" customHeight="1">
      <c r="A699" s="31"/>
      <c r="B699" s="31"/>
      <c r="C699" s="31"/>
      <c r="D699" s="31"/>
      <c r="E699" s="31"/>
      <c r="F699" s="86"/>
      <c r="G699" s="86"/>
      <c r="H699" s="86"/>
      <c r="I699" s="86"/>
      <c r="J699" s="86"/>
      <c r="K699" s="86"/>
      <c r="L699" s="31"/>
      <c r="M699" s="31"/>
      <c r="N699" s="31"/>
      <c r="O699" s="31"/>
      <c r="P699" s="31"/>
      <c r="Q699" s="31"/>
      <c r="R699" s="31"/>
      <c r="S699" s="31"/>
      <c r="T699" s="31"/>
      <c r="U699" s="31"/>
      <c r="V699" s="31"/>
      <c r="W699" s="31"/>
      <c r="X699" s="31"/>
      <c r="Y699" s="31"/>
      <c r="Z699" s="31"/>
    </row>
    <row r="700" spans="1:26" ht="15.75" customHeight="1">
      <c r="A700" s="31"/>
      <c r="B700" s="31"/>
      <c r="C700" s="31"/>
      <c r="D700" s="31"/>
      <c r="E700" s="31"/>
      <c r="F700" s="86"/>
      <c r="G700" s="86"/>
      <c r="H700" s="86"/>
      <c r="I700" s="86"/>
      <c r="J700" s="86"/>
      <c r="K700" s="86"/>
      <c r="L700" s="31"/>
      <c r="M700" s="31"/>
      <c r="N700" s="31"/>
      <c r="O700" s="31"/>
      <c r="P700" s="31"/>
      <c r="Q700" s="31"/>
      <c r="R700" s="31"/>
      <c r="S700" s="31"/>
      <c r="T700" s="31"/>
      <c r="U700" s="31"/>
      <c r="V700" s="31"/>
      <c r="W700" s="31"/>
      <c r="X700" s="31"/>
      <c r="Y700" s="31"/>
      <c r="Z700" s="31"/>
    </row>
    <row r="701" spans="1:26" ht="15.75" customHeight="1">
      <c r="A701" s="31"/>
      <c r="B701" s="31"/>
      <c r="C701" s="31"/>
      <c r="D701" s="31"/>
      <c r="E701" s="31"/>
      <c r="F701" s="86"/>
      <c r="G701" s="86"/>
      <c r="H701" s="86"/>
      <c r="I701" s="86"/>
      <c r="J701" s="86"/>
      <c r="K701" s="86"/>
      <c r="L701" s="31"/>
      <c r="M701" s="31"/>
      <c r="N701" s="31"/>
      <c r="O701" s="31"/>
      <c r="P701" s="31"/>
      <c r="Q701" s="31"/>
      <c r="R701" s="31"/>
      <c r="S701" s="31"/>
      <c r="T701" s="31"/>
      <c r="U701" s="31"/>
      <c r="V701" s="31"/>
      <c r="W701" s="31"/>
      <c r="X701" s="31"/>
      <c r="Y701" s="31"/>
      <c r="Z701" s="31"/>
    </row>
    <row r="702" spans="1:26" ht="15.75" customHeight="1">
      <c r="A702" s="31"/>
      <c r="B702" s="31"/>
      <c r="C702" s="31"/>
      <c r="D702" s="31"/>
      <c r="E702" s="31"/>
      <c r="F702" s="86"/>
      <c r="G702" s="86"/>
      <c r="H702" s="86"/>
      <c r="I702" s="86"/>
      <c r="J702" s="86"/>
      <c r="K702" s="86"/>
      <c r="L702" s="31"/>
      <c r="M702" s="31"/>
      <c r="N702" s="31"/>
      <c r="O702" s="31"/>
      <c r="P702" s="31"/>
      <c r="Q702" s="31"/>
      <c r="R702" s="31"/>
      <c r="S702" s="31"/>
      <c r="T702" s="31"/>
      <c r="U702" s="31"/>
      <c r="V702" s="31"/>
      <c r="W702" s="31"/>
      <c r="X702" s="31"/>
      <c r="Y702" s="31"/>
      <c r="Z702" s="31"/>
    </row>
    <row r="703" spans="1:26" ht="15.75" customHeight="1">
      <c r="A703" s="31"/>
      <c r="B703" s="31"/>
      <c r="C703" s="31"/>
      <c r="D703" s="31"/>
      <c r="E703" s="31"/>
      <c r="F703" s="86"/>
      <c r="G703" s="86"/>
      <c r="H703" s="86"/>
      <c r="I703" s="86"/>
      <c r="J703" s="86"/>
      <c r="K703" s="86"/>
      <c r="L703" s="31"/>
      <c r="M703" s="31"/>
      <c r="N703" s="31"/>
      <c r="O703" s="31"/>
      <c r="P703" s="31"/>
      <c r="Q703" s="31"/>
      <c r="R703" s="31"/>
      <c r="S703" s="31"/>
      <c r="T703" s="31"/>
      <c r="U703" s="31"/>
      <c r="V703" s="31"/>
      <c r="W703" s="31"/>
      <c r="X703" s="31"/>
      <c r="Y703" s="31"/>
      <c r="Z703" s="31"/>
    </row>
    <row r="704" spans="1:26" ht="15.75" customHeight="1">
      <c r="A704" s="31"/>
      <c r="B704" s="31"/>
      <c r="C704" s="31"/>
      <c r="D704" s="31"/>
      <c r="E704" s="31"/>
      <c r="F704" s="86"/>
      <c r="G704" s="86"/>
      <c r="H704" s="86"/>
      <c r="I704" s="86"/>
      <c r="J704" s="86"/>
      <c r="K704" s="86"/>
      <c r="L704" s="31"/>
      <c r="M704" s="31"/>
      <c r="N704" s="31"/>
      <c r="O704" s="31"/>
      <c r="P704" s="31"/>
      <c r="Q704" s="31"/>
      <c r="R704" s="31"/>
      <c r="S704" s="31"/>
      <c r="T704" s="31"/>
      <c r="U704" s="31"/>
      <c r="V704" s="31"/>
      <c r="W704" s="31"/>
      <c r="X704" s="31"/>
      <c r="Y704" s="31"/>
      <c r="Z704" s="31"/>
    </row>
    <row r="705" spans="1:26" ht="15.75" customHeight="1">
      <c r="A705" s="31"/>
      <c r="B705" s="31"/>
      <c r="C705" s="31"/>
      <c r="D705" s="31"/>
      <c r="E705" s="31"/>
      <c r="F705" s="86"/>
      <c r="G705" s="86"/>
      <c r="H705" s="86"/>
      <c r="I705" s="86"/>
      <c r="J705" s="86"/>
      <c r="K705" s="86"/>
      <c r="L705" s="31"/>
      <c r="M705" s="31"/>
      <c r="N705" s="31"/>
      <c r="O705" s="31"/>
      <c r="P705" s="31"/>
      <c r="Q705" s="31"/>
      <c r="R705" s="31"/>
      <c r="S705" s="31"/>
      <c r="T705" s="31"/>
      <c r="U705" s="31"/>
      <c r="V705" s="31"/>
      <c r="W705" s="31"/>
      <c r="X705" s="31"/>
      <c r="Y705" s="31"/>
      <c r="Z705" s="31"/>
    </row>
    <row r="706" spans="1:26" ht="15.75" customHeight="1">
      <c r="A706" s="31"/>
      <c r="B706" s="31"/>
      <c r="C706" s="31"/>
      <c r="D706" s="31"/>
      <c r="E706" s="31"/>
      <c r="F706" s="86"/>
      <c r="G706" s="86"/>
      <c r="H706" s="86"/>
      <c r="I706" s="86"/>
      <c r="J706" s="86"/>
      <c r="K706" s="86"/>
      <c r="L706" s="31"/>
      <c r="M706" s="31"/>
      <c r="N706" s="31"/>
      <c r="O706" s="31"/>
      <c r="P706" s="31"/>
      <c r="Q706" s="31"/>
      <c r="R706" s="31"/>
      <c r="S706" s="31"/>
      <c r="T706" s="31"/>
      <c r="U706" s="31"/>
      <c r="V706" s="31"/>
      <c r="W706" s="31"/>
      <c r="X706" s="31"/>
      <c r="Y706" s="31"/>
      <c r="Z706" s="31"/>
    </row>
    <row r="707" spans="1:26" ht="15.75" customHeight="1">
      <c r="A707" s="31"/>
      <c r="B707" s="31"/>
      <c r="C707" s="31"/>
      <c r="D707" s="31"/>
      <c r="E707" s="31"/>
      <c r="F707" s="86"/>
      <c r="G707" s="86"/>
      <c r="H707" s="86"/>
      <c r="I707" s="86"/>
      <c r="J707" s="86"/>
      <c r="K707" s="86"/>
      <c r="L707" s="31"/>
      <c r="M707" s="31"/>
      <c r="N707" s="31"/>
      <c r="O707" s="31"/>
      <c r="P707" s="31"/>
      <c r="Q707" s="31"/>
      <c r="R707" s="31"/>
      <c r="S707" s="31"/>
      <c r="T707" s="31"/>
      <c r="U707" s="31"/>
      <c r="V707" s="31"/>
      <c r="W707" s="31"/>
      <c r="X707" s="31"/>
      <c r="Y707" s="31"/>
      <c r="Z707" s="31"/>
    </row>
    <row r="708" spans="1:26" ht="15.75" customHeight="1">
      <c r="A708" s="31"/>
      <c r="B708" s="31"/>
      <c r="C708" s="31"/>
      <c r="D708" s="31"/>
      <c r="E708" s="31"/>
      <c r="F708" s="86"/>
      <c r="G708" s="86"/>
      <c r="H708" s="86"/>
      <c r="I708" s="86"/>
      <c r="J708" s="86"/>
      <c r="K708" s="86"/>
      <c r="L708" s="31"/>
      <c r="M708" s="31"/>
      <c r="N708" s="31"/>
      <c r="O708" s="31"/>
      <c r="P708" s="31"/>
      <c r="Q708" s="31"/>
      <c r="R708" s="31"/>
      <c r="S708" s="31"/>
      <c r="T708" s="31"/>
      <c r="U708" s="31"/>
      <c r="V708" s="31"/>
      <c r="W708" s="31"/>
      <c r="X708" s="31"/>
      <c r="Y708" s="31"/>
      <c r="Z708" s="31"/>
    </row>
    <row r="709" spans="1:26" ht="15.75" customHeight="1">
      <c r="A709" s="31"/>
      <c r="B709" s="31"/>
      <c r="C709" s="31"/>
      <c r="D709" s="31"/>
      <c r="E709" s="31"/>
      <c r="F709" s="86"/>
      <c r="G709" s="86"/>
      <c r="H709" s="86"/>
      <c r="I709" s="86"/>
      <c r="J709" s="86"/>
      <c r="K709" s="86"/>
      <c r="L709" s="31"/>
      <c r="M709" s="31"/>
      <c r="N709" s="31"/>
      <c r="O709" s="31"/>
      <c r="P709" s="31"/>
      <c r="Q709" s="31"/>
      <c r="R709" s="31"/>
      <c r="S709" s="31"/>
      <c r="T709" s="31"/>
      <c r="U709" s="31"/>
      <c r="V709" s="31"/>
      <c r="W709" s="31"/>
      <c r="X709" s="31"/>
      <c r="Y709" s="31"/>
      <c r="Z709" s="31"/>
    </row>
    <row r="710" spans="1:26" ht="15.75" customHeight="1">
      <c r="A710" s="31"/>
      <c r="B710" s="31"/>
      <c r="C710" s="31"/>
      <c r="D710" s="31"/>
      <c r="E710" s="31"/>
      <c r="F710" s="86"/>
      <c r="G710" s="86"/>
      <c r="H710" s="86"/>
      <c r="I710" s="86"/>
      <c r="J710" s="86"/>
      <c r="K710" s="86"/>
      <c r="L710" s="31"/>
      <c r="M710" s="31"/>
      <c r="N710" s="31"/>
      <c r="O710" s="31"/>
      <c r="P710" s="31"/>
      <c r="Q710" s="31"/>
      <c r="R710" s="31"/>
      <c r="S710" s="31"/>
      <c r="T710" s="31"/>
      <c r="U710" s="31"/>
      <c r="V710" s="31"/>
      <c r="W710" s="31"/>
      <c r="X710" s="31"/>
      <c r="Y710" s="31"/>
      <c r="Z710" s="31"/>
    </row>
    <row r="711" spans="1:26" ht="15.75" customHeight="1">
      <c r="A711" s="31"/>
      <c r="B711" s="31"/>
      <c r="C711" s="31"/>
      <c r="D711" s="31"/>
      <c r="E711" s="31"/>
      <c r="F711" s="86"/>
      <c r="G711" s="86"/>
      <c r="H711" s="86"/>
      <c r="I711" s="86"/>
      <c r="J711" s="86"/>
      <c r="K711" s="86"/>
      <c r="L711" s="31"/>
      <c r="M711" s="31"/>
      <c r="N711" s="31"/>
      <c r="O711" s="31"/>
      <c r="P711" s="31"/>
      <c r="Q711" s="31"/>
      <c r="R711" s="31"/>
      <c r="S711" s="31"/>
      <c r="T711" s="31"/>
      <c r="U711" s="31"/>
      <c r="V711" s="31"/>
      <c r="W711" s="31"/>
      <c r="X711" s="31"/>
      <c r="Y711" s="31"/>
      <c r="Z711" s="31"/>
    </row>
    <row r="712" spans="1:26" ht="15.75" customHeight="1">
      <c r="A712" s="31"/>
      <c r="B712" s="31"/>
      <c r="C712" s="31"/>
      <c r="D712" s="31"/>
      <c r="E712" s="31"/>
      <c r="F712" s="86"/>
      <c r="G712" s="86"/>
      <c r="H712" s="86"/>
      <c r="I712" s="86"/>
      <c r="J712" s="86"/>
      <c r="K712" s="86"/>
      <c r="L712" s="31"/>
      <c r="M712" s="31"/>
      <c r="N712" s="31"/>
      <c r="O712" s="31"/>
      <c r="P712" s="31"/>
      <c r="Q712" s="31"/>
      <c r="R712" s="31"/>
      <c r="S712" s="31"/>
      <c r="T712" s="31"/>
      <c r="U712" s="31"/>
      <c r="V712" s="31"/>
      <c r="W712" s="31"/>
      <c r="X712" s="31"/>
      <c r="Y712" s="31"/>
      <c r="Z712" s="31"/>
    </row>
    <row r="713" spans="1:26" ht="15.75" customHeight="1">
      <c r="A713" s="31"/>
      <c r="B713" s="31"/>
      <c r="C713" s="31"/>
      <c r="D713" s="31"/>
      <c r="E713" s="31"/>
      <c r="F713" s="86"/>
      <c r="G713" s="86"/>
      <c r="H713" s="86"/>
      <c r="I713" s="86"/>
      <c r="J713" s="86"/>
      <c r="K713" s="86"/>
      <c r="L713" s="31"/>
      <c r="M713" s="31"/>
      <c r="N713" s="31"/>
      <c r="O713" s="31"/>
      <c r="P713" s="31"/>
      <c r="Q713" s="31"/>
      <c r="R713" s="31"/>
      <c r="S713" s="31"/>
      <c r="T713" s="31"/>
      <c r="U713" s="31"/>
      <c r="V713" s="31"/>
      <c r="W713" s="31"/>
      <c r="X713" s="31"/>
      <c r="Y713" s="31"/>
      <c r="Z713" s="31"/>
    </row>
    <row r="714" spans="1:26" ht="15.75" customHeight="1">
      <c r="A714" s="31"/>
      <c r="B714" s="31"/>
      <c r="C714" s="31"/>
      <c r="D714" s="31"/>
      <c r="E714" s="31"/>
      <c r="F714" s="86"/>
      <c r="G714" s="86"/>
      <c r="H714" s="86"/>
      <c r="I714" s="86"/>
      <c r="J714" s="86"/>
      <c r="K714" s="86"/>
      <c r="L714" s="31"/>
      <c r="M714" s="31"/>
      <c r="N714" s="31"/>
      <c r="O714" s="31"/>
      <c r="P714" s="31"/>
      <c r="Q714" s="31"/>
      <c r="R714" s="31"/>
      <c r="S714" s="31"/>
      <c r="T714" s="31"/>
      <c r="U714" s="31"/>
      <c r="V714" s="31"/>
      <c r="W714" s="31"/>
      <c r="X714" s="31"/>
      <c r="Y714" s="31"/>
      <c r="Z714" s="31"/>
    </row>
    <row r="715" spans="1:26" ht="15.75" customHeight="1">
      <c r="A715" s="31"/>
      <c r="B715" s="31"/>
      <c r="C715" s="31"/>
      <c r="D715" s="31"/>
      <c r="E715" s="31"/>
      <c r="F715" s="86"/>
      <c r="G715" s="86"/>
      <c r="H715" s="86"/>
      <c r="I715" s="86"/>
      <c r="J715" s="86"/>
      <c r="K715" s="86"/>
      <c r="L715" s="31"/>
      <c r="M715" s="31"/>
      <c r="N715" s="31"/>
      <c r="O715" s="31"/>
      <c r="P715" s="31"/>
      <c r="Q715" s="31"/>
      <c r="R715" s="31"/>
      <c r="S715" s="31"/>
      <c r="T715" s="31"/>
      <c r="U715" s="31"/>
      <c r="V715" s="31"/>
      <c r="W715" s="31"/>
      <c r="X715" s="31"/>
      <c r="Y715" s="31"/>
      <c r="Z715" s="31"/>
    </row>
    <row r="716" spans="1:26" ht="15.75" customHeight="1">
      <c r="A716" s="31"/>
      <c r="B716" s="31"/>
      <c r="C716" s="31"/>
      <c r="D716" s="31"/>
      <c r="E716" s="31"/>
      <c r="F716" s="86"/>
      <c r="G716" s="86"/>
      <c r="H716" s="86"/>
      <c r="I716" s="86"/>
      <c r="J716" s="86"/>
      <c r="K716" s="86"/>
      <c r="L716" s="31"/>
      <c r="M716" s="31"/>
      <c r="N716" s="31"/>
      <c r="O716" s="31"/>
      <c r="P716" s="31"/>
      <c r="Q716" s="31"/>
      <c r="R716" s="31"/>
      <c r="S716" s="31"/>
      <c r="T716" s="31"/>
      <c r="U716" s="31"/>
      <c r="V716" s="31"/>
      <c r="W716" s="31"/>
      <c r="X716" s="31"/>
      <c r="Y716" s="31"/>
      <c r="Z716" s="31"/>
    </row>
    <row r="717" spans="1:26" ht="15.75" customHeight="1">
      <c r="A717" s="31"/>
      <c r="B717" s="31"/>
      <c r="C717" s="31"/>
      <c r="D717" s="31"/>
      <c r="E717" s="31"/>
      <c r="F717" s="86"/>
      <c r="G717" s="86"/>
      <c r="H717" s="86"/>
      <c r="I717" s="86"/>
      <c r="J717" s="86"/>
      <c r="K717" s="86"/>
      <c r="L717" s="31"/>
      <c r="M717" s="31"/>
      <c r="N717" s="31"/>
      <c r="O717" s="31"/>
      <c r="P717" s="31"/>
      <c r="Q717" s="31"/>
      <c r="R717" s="31"/>
      <c r="S717" s="31"/>
      <c r="T717" s="31"/>
      <c r="U717" s="31"/>
      <c r="V717" s="31"/>
      <c r="W717" s="31"/>
      <c r="X717" s="31"/>
      <c r="Y717" s="31"/>
      <c r="Z717" s="31"/>
    </row>
    <row r="718" spans="1:26" ht="15.75" customHeight="1">
      <c r="A718" s="31"/>
      <c r="B718" s="31"/>
      <c r="C718" s="31"/>
      <c r="D718" s="31"/>
      <c r="E718" s="31"/>
      <c r="F718" s="86"/>
      <c r="G718" s="86"/>
      <c r="H718" s="86"/>
      <c r="I718" s="86"/>
      <c r="J718" s="86"/>
      <c r="K718" s="86"/>
      <c r="L718" s="31"/>
      <c r="M718" s="31"/>
      <c r="N718" s="31"/>
      <c r="O718" s="31"/>
      <c r="P718" s="31"/>
      <c r="Q718" s="31"/>
      <c r="R718" s="31"/>
      <c r="S718" s="31"/>
      <c r="T718" s="31"/>
      <c r="U718" s="31"/>
      <c r="V718" s="31"/>
      <c r="W718" s="31"/>
      <c r="X718" s="31"/>
      <c r="Y718" s="31"/>
      <c r="Z718" s="31"/>
    </row>
    <row r="719" spans="1:26" ht="15.75" customHeight="1">
      <c r="A719" s="31"/>
      <c r="B719" s="31"/>
      <c r="C719" s="31"/>
      <c r="D719" s="31"/>
      <c r="E719" s="31"/>
      <c r="F719" s="86"/>
      <c r="G719" s="86"/>
      <c r="H719" s="86"/>
      <c r="I719" s="86"/>
      <c r="J719" s="86"/>
      <c r="K719" s="86"/>
      <c r="L719" s="31"/>
      <c r="M719" s="31"/>
      <c r="N719" s="31"/>
      <c r="O719" s="31"/>
      <c r="P719" s="31"/>
      <c r="Q719" s="31"/>
      <c r="R719" s="31"/>
      <c r="S719" s="31"/>
      <c r="T719" s="31"/>
      <c r="U719" s="31"/>
      <c r="V719" s="31"/>
      <c r="W719" s="31"/>
      <c r="X719" s="31"/>
      <c r="Y719" s="31"/>
      <c r="Z719" s="31"/>
    </row>
    <row r="720" spans="1:26" ht="15.75" customHeight="1">
      <c r="A720" s="31"/>
      <c r="B720" s="31"/>
      <c r="C720" s="31"/>
      <c r="D720" s="31"/>
      <c r="E720" s="31"/>
      <c r="F720" s="86"/>
      <c r="G720" s="86"/>
      <c r="H720" s="86"/>
      <c r="I720" s="86"/>
      <c r="J720" s="86"/>
      <c r="K720" s="86"/>
      <c r="L720" s="31"/>
      <c r="M720" s="31"/>
      <c r="N720" s="31"/>
      <c r="O720" s="31"/>
      <c r="P720" s="31"/>
      <c r="Q720" s="31"/>
      <c r="R720" s="31"/>
      <c r="S720" s="31"/>
      <c r="T720" s="31"/>
      <c r="U720" s="31"/>
      <c r="V720" s="31"/>
      <c r="W720" s="31"/>
      <c r="X720" s="31"/>
      <c r="Y720" s="31"/>
      <c r="Z720" s="31"/>
    </row>
    <row r="721" spans="1:26" ht="15.75" customHeight="1">
      <c r="A721" s="31"/>
      <c r="B721" s="31"/>
      <c r="C721" s="31"/>
      <c r="D721" s="31"/>
      <c r="E721" s="31"/>
      <c r="F721" s="86"/>
      <c r="G721" s="86"/>
      <c r="H721" s="86"/>
      <c r="I721" s="86"/>
      <c r="J721" s="86"/>
      <c r="K721" s="86"/>
      <c r="L721" s="31"/>
      <c r="M721" s="31"/>
      <c r="N721" s="31"/>
      <c r="O721" s="31"/>
      <c r="P721" s="31"/>
      <c r="Q721" s="31"/>
      <c r="R721" s="31"/>
      <c r="S721" s="31"/>
      <c r="T721" s="31"/>
      <c r="U721" s="31"/>
      <c r="V721" s="31"/>
      <c r="W721" s="31"/>
      <c r="X721" s="31"/>
      <c r="Y721" s="31"/>
      <c r="Z721" s="31"/>
    </row>
    <row r="722" spans="1:26" ht="15.75" customHeight="1">
      <c r="A722" s="31"/>
      <c r="B722" s="31"/>
      <c r="C722" s="31"/>
      <c r="D722" s="31"/>
      <c r="E722" s="31"/>
      <c r="F722" s="86"/>
      <c r="G722" s="86"/>
      <c r="H722" s="86"/>
      <c r="I722" s="86"/>
      <c r="J722" s="86"/>
      <c r="K722" s="86"/>
      <c r="L722" s="31"/>
      <c r="M722" s="31"/>
      <c r="N722" s="31"/>
      <c r="O722" s="31"/>
      <c r="P722" s="31"/>
      <c r="Q722" s="31"/>
      <c r="R722" s="31"/>
      <c r="S722" s="31"/>
      <c r="T722" s="31"/>
      <c r="U722" s="31"/>
      <c r="V722" s="31"/>
      <c r="W722" s="31"/>
      <c r="X722" s="31"/>
      <c r="Y722" s="31"/>
      <c r="Z722" s="31"/>
    </row>
    <row r="723" spans="1:26" ht="15.75" customHeight="1">
      <c r="A723" s="31"/>
      <c r="B723" s="31"/>
      <c r="C723" s="31"/>
      <c r="D723" s="31"/>
      <c r="E723" s="31"/>
      <c r="F723" s="86"/>
      <c r="G723" s="86"/>
      <c r="H723" s="86"/>
      <c r="I723" s="86"/>
      <c r="J723" s="86"/>
      <c r="K723" s="86"/>
      <c r="L723" s="31"/>
      <c r="M723" s="31"/>
      <c r="N723" s="31"/>
      <c r="O723" s="31"/>
      <c r="P723" s="31"/>
      <c r="Q723" s="31"/>
      <c r="R723" s="31"/>
      <c r="S723" s="31"/>
      <c r="T723" s="31"/>
      <c r="U723" s="31"/>
      <c r="V723" s="31"/>
      <c r="W723" s="31"/>
      <c r="X723" s="31"/>
      <c r="Y723" s="31"/>
      <c r="Z723" s="31"/>
    </row>
    <row r="724" spans="1:26" ht="15.75" customHeight="1">
      <c r="A724" s="31"/>
      <c r="B724" s="31"/>
      <c r="C724" s="31"/>
      <c r="D724" s="31"/>
      <c r="E724" s="31"/>
      <c r="F724" s="86"/>
      <c r="G724" s="86"/>
      <c r="H724" s="86"/>
      <c r="I724" s="86"/>
      <c r="J724" s="86"/>
      <c r="K724" s="86"/>
      <c r="L724" s="31"/>
      <c r="M724" s="31"/>
      <c r="N724" s="31"/>
      <c r="O724" s="31"/>
      <c r="P724" s="31"/>
      <c r="Q724" s="31"/>
      <c r="R724" s="31"/>
      <c r="S724" s="31"/>
      <c r="T724" s="31"/>
      <c r="U724" s="31"/>
      <c r="V724" s="31"/>
      <c r="W724" s="31"/>
      <c r="X724" s="31"/>
      <c r="Y724" s="31"/>
      <c r="Z724" s="31"/>
    </row>
    <row r="725" spans="1:26" ht="15.75" customHeight="1">
      <c r="A725" s="31"/>
      <c r="B725" s="31"/>
      <c r="C725" s="31"/>
      <c r="D725" s="31"/>
      <c r="E725" s="31"/>
      <c r="F725" s="86"/>
      <c r="G725" s="86"/>
      <c r="H725" s="86"/>
      <c r="I725" s="86"/>
      <c r="J725" s="86"/>
      <c r="K725" s="86"/>
      <c r="L725" s="31"/>
      <c r="M725" s="31"/>
      <c r="N725" s="31"/>
      <c r="O725" s="31"/>
      <c r="P725" s="31"/>
      <c r="Q725" s="31"/>
      <c r="R725" s="31"/>
      <c r="S725" s="31"/>
      <c r="T725" s="31"/>
      <c r="U725" s="31"/>
      <c r="V725" s="31"/>
      <c r="W725" s="31"/>
      <c r="X725" s="31"/>
      <c r="Y725" s="31"/>
      <c r="Z725" s="31"/>
    </row>
    <row r="726" spans="1:26" ht="15.75" customHeight="1">
      <c r="A726" s="31"/>
      <c r="B726" s="31"/>
      <c r="C726" s="31"/>
      <c r="D726" s="31"/>
      <c r="E726" s="31"/>
      <c r="F726" s="86"/>
      <c r="G726" s="86"/>
      <c r="H726" s="86"/>
      <c r="I726" s="86"/>
      <c r="J726" s="86"/>
      <c r="K726" s="86"/>
      <c r="L726" s="31"/>
      <c r="M726" s="31"/>
      <c r="N726" s="31"/>
      <c r="O726" s="31"/>
      <c r="P726" s="31"/>
      <c r="Q726" s="31"/>
      <c r="R726" s="31"/>
      <c r="S726" s="31"/>
      <c r="T726" s="31"/>
      <c r="U726" s="31"/>
      <c r="V726" s="31"/>
      <c r="W726" s="31"/>
      <c r="X726" s="31"/>
      <c r="Y726" s="31"/>
      <c r="Z726" s="31"/>
    </row>
    <row r="727" spans="1:26" ht="15.75" customHeight="1">
      <c r="A727" s="31"/>
      <c r="B727" s="31"/>
      <c r="C727" s="31"/>
      <c r="D727" s="31"/>
      <c r="E727" s="31"/>
      <c r="F727" s="86"/>
      <c r="G727" s="86"/>
      <c r="H727" s="86"/>
      <c r="I727" s="86"/>
      <c r="J727" s="86"/>
      <c r="K727" s="86"/>
      <c r="L727" s="31"/>
      <c r="M727" s="31"/>
      <c r="N727" s="31"/>
      <c r="O727" s="31"/>
      <c r="P727" s="31"/>
      <c r="Q727" s="31"/>
      <c r="R727" s="31"/>
      <c r="S727" s="31"/>
      <c r="T727" s="31"/>
      <c r="U727" s="31"/>
      <c r="V727" s="31"/>
      <c r="W727" s="31"/>
      <c r="X727" s="31"/>
      <c r="Y727" s="31"/>
      <c r="Z727" s="31"/>
    </row>
    <row r="728" spans="1:26" ht="15.75" customHeight="1">
      <c r="A728" s="31"/>
      <c r="B728" s="31"/>
      <c r="C728" s="31"/>
      <c r="D728" s="31"/>
      <c r="E728" s="31"/>
      <c r="F728" s="86"/>
      <c r="G728" s="86"/>
      <c r="H728" s="86"/>
      <c r="I728" s="86"/>
      <c r="J728" s="86"/>
      <c r="K728" s="86"/>
      <c r="L728" s="31"/>
      <c r="M728" s="31"/>
      <c r="N728" s="31"/>
      <c r="O728" s="31"/>
      <c r="P728" s="31"/>
      <c r="Q728" s="31"/>
      <c r="R728" s="31"/>
      <c r="S728" s="31"/>
      <c r="T728" s="31"/>
      <c r="U728" s="31"/>
      <c r="V728" s="31"/>
      <c r="W728" s="31"/>
      <c r="X728" s="31"/>
      <c r="Y728" s="31"/>
      <c r="Z728" s="31"/>
    </row>
    <row r="729" spans="1:26" ht="15.75" customHeight="1">
      <c r="A729" s="31"/>
      <c r="B729" s="31"/>
      <c r="C729" s="31"/>
      <c r="D729" s="31"/>
      <c r="E729" s="31"/>
      <c r="F729" s="86"/>
      <c r="G729" s="86"/>
      <c r="H729" s="86"/>
      <c r="I729" s="86"/>
      <c r="J729" s="86"/>
      <c r="K729" s="86"/>
      <c r="L729" s="31"/>
      <c r="M729" s="31"/>
      <c r="N729" s="31"/>
      <c r="O729" s="31"/>
      <c r="P729" s="31"/>
      <c r="Q729" s="31"/>
      <c r="R729" s="31"/>
      <c r="S729" s="31"/>
      <c r="T729" s="31"/>
      <c r="U729" s="31"/>
      <c r="V729" s="31"/>
      <c r="W729" s="31"/>
      <c r="X729" s="31"/>
      <c r="Y729" s="31"/>
      <c r="Z729" s="31"/>
    </row>
    <row r="730" spans="1:26" ht="15.75" customHeight="1">
      <c r="A730" s="31"/>
      <c r="B730" s="31"/>
      <c r="C730" s="31"/>
      <c r="D730" s="31"/>
      <c r="E730" s="31"/>
      <c r="F730" s="86"/>
      <c r="G730" s="86"/>
      <c r="H730" s="86"/>
      <c r="I730" s="86"/>
      <c r="J730" s="86"/>
      <c r="K730" s="86"/>
      <c r="L730" s="31"/>
      <c r="M730" s="31"/>
      <c r="N730" s="31"/>
      <c r="O730" s="31"/>
      <c r="P730" s="31"/>
      <c r="Q730" s="31"/>
      <c r="R730" s="31"/>
      <c r="S730" s="31"/>
      <c r="T730" s="31"/>
      <c r="U730" s="31"/>
      <c r="V730" s="31"/>
      <c r="W730" s="31"/>
      <c r="X730" s="31"/>
      <c r="Y730" s="31"/>
      <c r="Z730" s="31"/>
    </row>
    <row r="731" spans="1:26" ht="15.75" customHeight="1">
      <c r="A731" s="31"/>
      <c r="B731" s="31"/>
      <c r="C731" s="31"/>
      <c r="D731" s="31"/>
      <c r="E731" s="31"/>
      <c r="F731" s="86"/>
      <c r="G731" s="86"/>
      <c r="H731" s="86"/>
      <c r="I731" s="86"/>
      <c r="J731" s="86"/>
      <c r="K731" s="86"/>
      <c r="L731" s="31"/>
      <c r="M731" s="31"/>
      <c r="N731" s="31"/>
      <c r="O731" s="31"/>
      <c r="P731" s="31"/>
      <c r="Q731" s="31"/>
      <c r="R731" s="31"/>
      <c r="S731" s="31"/>
      <c r="T731" s="31"/>
      <c r="U731" s="31"/>
      <c r="V731" s="31"/>
      <c r="W731" s="31"/>
      <c r="X731" s="31"/>
      <c r="Y731" s="31"/>
      <c r="Z731" s="31"/>
    </row>
    <row r="732" spans="1:26" ht="15.75" customHeight="1">
      <c r="A732" s="31"/>
      <c r="B732" s="31"/>
      <c r="C732" s="31"/>
      <c r="D732" s="31"/>
      <c r="E732" s="31"/>
      <c r="F732" s="86"/>
      <c r="G732" s="86"/>
      <c r="H732" s="86"/>
      <c r="I732" s="86"/>
      <c r="J732" s="86"/>
      <c r="K732" s="86"/>
      <c r="L732" s="31"/>
      <c r="M732" s="31"/>
      <c r="N732" s="31"/>
      <c r="O732" s="31"/>
      <c r="P732" s="31"/>
      <c r="Q732" s="31"/>
      <c r="R732" s="31"/>
      <c r="S732" s="31"/>
      <c r="T732" s="31"/>
      <c r="U732" s="31"/>
      <c r="V732" s="31"/>
      <c r="W732" s="31"/>
      <c r="X732" s="31"/>
      <c r="Y732" s="31"/>
      <c r="Z732" s="31"/>
    </row>
    <row r="733" spans="1:26" ht="15.75" customHeight="1">
      <c r="A733" s="31"/>
      <c r="B733" s="31"/>
      <c r="C733" s="31"/>
      <c r="D733" s="31"/>
      <c r="E733" s="31"/>
      <c r="F733" s="86"/>
      <c r="G733" s="86"/>
      <c r="H733" s="86"/>
      <c r="I733" s="86"/>
      <c r="J733" s="86"/>
      <c r="K733" s="86"/>
      <c r="L733" s="31"/>
      <c r="M733" s="31"/>
      <c r="N733" s="31"/>
      <c r="O733" s="31"/>
      <c r="P733" s="31"/>
      <c r="Q733" s="31"/>
      <c r="R733" s="31"/>
      <c r="S733" s="31"/>
      <c r="T733" s="31"/>
      <c r="U733" s="31"/>
      <c r="V733" s="31"/>
      <c r="W733" s="31"/>
      <c r="X733" s="31"/>
      <c r="Y733" s="31"/>
      <c r="Z733" s="31"/>
    </row>
    <row r="734" spans="1:26" ht="15.75" customHeight="1">
      <c r="A734" s="31"/>
      <c r="B734" s="31"/>
      <c r="C734" s="31"/>
      <c r="D734" s="31"/>
      <c r="E734" s="31"/>
      <c r="F734" s="86"/>
      <c r="G734" s="86"/>
      <c r="H734" s="86"/>
      <c r="I734" s="86"/>
      <c r="J734" s="86"/>
      <c r="K734" s="86"/>
      <c r="L734" s="31"/>
      <c r="M734" s="31"/>
      <c r="N734" s="31"/>
      <c r="O734" s="31"/>
      <c r="P734" s="31"/>
      <c r="Q734" s="31"/>
      <c r="R734" s="31"/>
      <c r="S734" s="31"/>
      <c r="T734" s="31"/>
      <c r="U734" s="31"/>
      <c r="V734" s="31"/>
      <c r="W734" s="31"/>
      <c r="X734" s="31"/>
      <c r="Y734" s="31"/>
      <c r="Z734" s="31"/>
    </row>
    <row r="735" spans="1:26" ht="15.75" customHeight="1">
      <c r="A735" s="31"/>
      <c r="B735" s="31"/>
      <c r="C735" s="31"/>
      <c r="D735" s="31"/>
      <c r="E735" s="31"/>
      <c r="F735" s="86"/>
      <c r="G735" s="86"/>
      <c r="H735" s="86"/>
      <c r="I735" s="86"/>
      <c r="J735" s="86"/>
      <c r="K735" s="86"/>
      <c r="L735" s="31"/>
      <c r="M735" s="31"/>
      <c r="N735" s="31"/>
      <c r="O735" s="31"/>
      <c r="P735" s="31"/>
      <c r="Q735" s="31"/>
      <c r="R735" s="31"/>
      <c r="S735" s="31"/>
      <c r="T735" s="31"/>
      <c r="U735" s="31"/>
      <c r="V735" s="31"/>
      <c r="W735" s="31"/>
      <c r="X735" s="31"/>
      <c r="Y735" s="31"/>
      <c r="Z735" s="31"/>
    </row>
    <row r="736" spans="1:26" ht="15.75" customHeight="1">
      <c r="A736" s="31"/>
      <c r="B736" s="31"/>
      <c r="C736" s="31"/>
      <c r="D736" s="31"/>
      <c r="E736" s="31"/>
      <c r="F736" s="86"/>
      <c r="G736" s="86"/>
      <c r="H736" s="86"/>
      <c r="I736" s="86"/>
      <c r="J736" s="86"/>
      <c r="K736" s="86"/>
      <c r="L736" s="31"/>
      <c r="M736" s="31"/>
      <c r="N736" s="31"/>
      <c r="O736" s="31"/>
      <c r="P736" s="31"/>
      <c r="Q736" s="31"/>
      <c r="R736" s="31"/>
      <c r="S736" s="31"/>
      <c r="T736" s="31"/>
      <c r="U736" s="31"/>
      <c r="V736" s="31"/>
      <c r="W736" s="31"/>
      <c r="X736" s="31"/>
      <c r="Y736" s="31"/>
      <c r="Z736" s="31"/>
    </row>
    <row r="737" spans="1:26" ht="15.75" customHeight="1">
      <c r="A737" s="31"/>
      <c r="B737" s="31"/>
      <c r="C737" s="31"/>
      <c r="D737" s="31"/>
      <c r="E737" s="31"/>
      <c r="F737" s="86"/>
      <c r="G737" s="86"/>
      <c r="H737" s="86"/>
      <c r="I737" s="86"/>
      <c r="J737" s="86"/>
      <c r="K737" s="86"/>
      <c r="L737" s="31"/>
      <c r="M737" s="31"/>
      <c r="N737" s="31"/>
      <c r="O737" s="31"/>
      <c r="P737" s="31"/>
      <c r="Q737" s="31"/>
      <c r="R737" s="31"/>
      <c r="S737" s="31"/>
      <c r="T737" s="31"/>
      <c r="U737" s="31"/>
      <c r="V737" s="31"/>
      <c r="W737" s="31"/>
      <c r="X737" s="31"/>
      <c r="Y737" s="31"/>
      <c r="Z737" s="31"/>
    </row>
    <row r="738" spans="1:26" ht="15.75" customHeight="1">
      <c r="A738" s="31"/>
      <c r="B738" s="31"/>
      <c r="C738" s="31"/>
      <c r="D738" s="31"/>
      <c r="E738" s="31"/>
      <c r="F738" s="86"/>
      <c r="G738" s="86"/>
      <c r="H738" s="86"/>
      <c r="I738" s="86"/>
      <c r="J738" s="86"/>
      <c r="K738" s="86"/>
      <c r="L738" s="31"/>
      <c r="M738" s="31"/>
      <c r="N738" s="31"/>
      <c r="O738" s="31"/>
      <c r="P738" s="31"/>
      <c r="Q738" s="31"/>
      <c r="R738" s="31"/>
      <c r="S738" s="31"/>
      <c r="T738" s="31"/>
      <c r="U738" s="31"/>
      <c r="V738" s="31"/>
      <c r="W738" s="31"/>
      <c r="X738" s="31"/>
      <c r="Y738" s="31"/>
      <c r="Z738" s="31"/>
    </row>
    <row r="739" spans="1:26" ht="15.75" customHeight="1">
      <c r="A739" s="31"/>
      <c r="B739" s="31"/>
      <c r="C739" s="31"/>
      <c r="D739" s="31"/>
      <c r="E739" s="31"/>
      <c r="F739" s="86"/>
      <c r="G739" s="86"/>
      <c r="H739" s="86"/>
      <c r="I739" s="86"/>
      <c r="J739" s="86"/>
      <c r="K739" s="86"/>
      <c r="L739" s="31"/>
      <c r="M739" s="31"/>
      <c r="N739" s="31"/>
      <c r="O739" s="31"/>
      <c r="P739" s="31"/>
      <c r="Q739" s="31"/>
      <c r="R739" s="31"/>
      <c r="S739" s="31"/>
      <c r="T739" s="31"/>
      <c r="U739" s="31"/>
      <c r="V739" s="31"/>
      <c r="W739" s="31"/>
      <c r="X739" s="31"/>
      <c r="Y739" s="31"/>
      <c r="Z739" s="31"/>
    </row>
    <row r="740" spans="1:26" ht="15.75" customHeight="1">
      <c r="A740" s="31"/>
      <c r="B740" s="31"/>
      <c r="C740" s="31"/>
      <c r="D740" s="31"/>
      <c r="E740" s="31"/>
      <c r="F740" s="86"/>
      <c r="G740" s="86"/>
      <c r="H740" s="86"/>
      <c r="I740" s="86"/>
      <c r="J740" s="86"/>
      <c r="K740" s="86"/>
      <c r="L740" s="31"/>
      <c r="M740" s="31"/>
      <c r="N740" s="31"/>
      <c r="O740" s="31"/>
      <c r="P740" s="31"/>
      <c r="Q740" s="31"/>
      <c r="R740" s="31"/>
      <c r="S740" s="31"/>
      <c r="T740" s="31"/>
      <c r="U740" s="31"/>
      <c r="V740" s="31"/>
      <c r="W740" s="31"/>
      <c r="X740" s="31"/>
      <c r="Y740" s="31"/>
      <c r="Z740" s="31"/>
    </row>
    <row r="741" spans="1:26" ht="15.75" customHeight="1">
      <c r="A741" s="31"/>
      <c r="B741" s="31"/>
      <c r="C741" s="31"/>
      <c r="D741" s="31"/>
      <c r="E741" s="31"/>
      <c r="F741" s="86"/>
      <c r="G741" s="86"/>
      <c r="H741" s="86"/>
      <c r="I741" s="86"/>
      <c r="J741" s="86"/>
      <c r="K741" s="86"/>
      <c r="L741" s="31"/>
      <c r="M741" s="31"/>
      <c r="N741" s="31"/>
      <c r="O741" s="31"/>
      <c r="P741" s="31"/>
      <c r="Q741" s="31"/>
      <c r="R741" s="31"/>
      <c r="S741" s="31"/>
      <c r="T741" s="31"/>
      <c r="U741" s="31"/>
      <c r="V741" s="31"/>
      <c r="W741" s="31"/>
      <c r="X741" s="31"/>
      <c r="Y741" s="31"/>
      <c r="Z741" s="31"/>
    </row>
    <row r="742" spans="1:26" ht="15.75" customHeight="1">
      <c r="A742" s="31"/>
      <c r="B742" s="31"/>
      <c r="C742" s="31"/>
      <c r="D742" s="31"/>
      <c r="E742" s="31"/>
      <c r="F742" s="86"/>
      <c r="G742" s="86"/>
      <c r="H742" s="86"/>
      <c r="I742" s="86"/>
      <c r="J742" s="86"/>
      <c r="K742" s="86"/>
      <c r="L742" s="31"/>
      <c r="M742" s="31"/>
      <c r="N742" s="31"/>
      <c r="O742" s="31"/>
      <c r="P742" s="31"/>
      <c r="Q742" s="31"/>
      <c r="R742" s="31"/>
      <c r="S742" s="31"/>
      <c r="T742" s="31"/>
      <c r="U742" s="31"/>
      <c r="V742" s="31"/>
      <c r="W742" s="31"/>
      <c r="X742" s="31"/>
      <c r="Y742" s="31"/>
      <c r="Z742" s="31"/>
    </row>
    <row r="743" spans="1:26" ht="15.75" customHeight="1">
      <c r="A743" s="31"/>
      <c r="B743" s="31"/>
      <c r="C743" s="31"/>
      <c r="D743" s="31"/>
      <c r="E743" s="31"/>
      <c r="F743" s="86"/>
      <c r="G743" s="86"/>
      <c r="H743" s="86"/>
      <c r="I743" s="86"/>
      <c r="J743" s="86"/>
      <c r="K743" s="86"/>
      <c r="L743" s="31"/>
      <c r="M743" s="31"/>
      <c r="N743" s="31"/>
      <c r="O743" s="31"/>
      <c r="P743" s="31"/>
      <c r="Q743" s="31"/>
      <c r="R743" s="31"/>
      <c r="S743" s="31"/>
      <c r="T743" s="31"/>
      <c r="U743" s="31"/>
      <c r="V743" s="31"/>
      <c r="W743" s="31"/>
      <c r="X743" s="31"/>
      <c r="Y743" s="31"/>
      <c r="Z743" s="31"/>
    </row>
    <row r="744" spans="1:26" ht="15.75" customHeight="1">
      <c r="A744" s="31"/>
      <c r="B744" s="31"/>
      <c r="C744" s="31"/>
      <c r="D744" s="31"/>
      <c r="E744" s="31"/>
      <c r="F744" s="86"/>
      <c r="G744" s="86"/>
      <c r="H744" s="86"/>
      <c r="I744" s="86"/>
      <c r="J744" s="86"/>
      <c r="K744" s="86"/>
      <c r="L744" s="31"/>
      <c r="M744" s="31"/>
      <c r="N744" s="31"/>
      <c r="O744" s="31"/>
      <c r="P744" s="31"/>
      <c r="Q744" s="31"/>
      <c r="R744" s="31"/>
      <c r="S744" s="31"/>
      <c r="T744" s="31"/>
      <c r="U744" s="31"/>
      <c r="V744" s="31"/>
      <c r="W744" s="31"/>
      <c r="X744" s="31"/>
      <c r="Y744" s="31"/>
      <c r="Z744" s="31"/>
    </row>
    <row r="745" spans="1:26" ht="15.75" customHeight="1">
      <c r="A745" s="31"/>
      <c r="B745" s="31"/>
      <c r="C745" s="31"/>
      <c r="D745" s="31"/>
      <c r="E745" s="31"/>
      <c r="F745" s="86"/>
      <c r="G745" s="86"/>
      <c r="H745" s="86"/>
      <c r="I745" s="86"/>
      <c r="J745" s="86"/>
      <c r="K745" s="86"/>
      <c r="L745" s="31"/>
      <c r="M745" s="31"/>
      <c r="N745" s="31"/>
      <c r="O745" s="31"/>
      <c r="P745" s="31"/>
      <c r="Q745" s="31"/>
      <c r="R745" s="31"/>
      <c r="S745" s="31"/>
      <c r="T745" s="31"/>
      <c r="U745" s="31"/>
      <c r="V745" s="31"/>
      <c r="W745" s="31"/>
      <c r="X745" s="31"/>
      <c r="Y745" s="31"/>
      <c r="Z745" s="31"/>
    </row>
    <row r="746" spans="1:26" ht="15.75" customHeight="1">
      <c r="A746" s="31"/>
      <c r="B746" s="31"/>
      <c r="C746" s="31"/>
      <c r="D746" s="31"/>
      <c r="E746" s="31"/>
      <c r="F746" s="86"/>
      <c r="G746" s="86"/>
      <c r="H746" s="86"/>
      <c r="I746" s="86"/>
      <c r="J746" s="86"/>
      <c r="K746" s="86"/>
      <c r="L746" s="31"/>
      <c r="M746" s="31"/>
      <c r="N746" s="31"/>
      <c r="O746" s="31"/>
      <c r="P746" s="31"/>
      <c r="Q746" s="31"/>
      <c r="R746" s="31"/>
      <c r="S746" s="31"/>
      <c r="T746" s="31"/>
      <c r="U746" s="31"/>
      <c r="V746" s="31"/>
      <c r="W746" s="31"/>
      <c r="X746" s="31"/>
      <c r="Y746" s="31"/>
      <c r="Z746" s="31"/>
    </row>
    <row r="747" spans="1:26" ht="15.75" customHeight="1">
      <c r="A747" s="31"/>
      <c r="B747" s="31"/>
      <c r="C747" s="31"/>
      <c r="D747" s="31"/>
      <c r="E747" s="31"/>
      <c r="F747" s="86"/>
      <c r="G747" s="86"/>
      <c r="H747" s="86"/>
      <c r="I747" s="86"/>
      <c r="J747" s="86"/>
      <c r="K747" s="86"/>
      <c r="L747" s="31"/>
      <c r="M747" s="31"/>
      <c r="N747" s="31"/>
      <c r="O747" s="31"/>
      <c r="P747" s="31"/>
      <c r="Q747" s="31"/>
      <c r="R747" s="31"/>
      <c r="S747" s="31"/>
      <c r="T747" s="31"/>
      <c r="U747" s="31"/>
      <c r="V747" s="31"/>
      <c r="W747" s="31"/>
      <c r="X747" s="31"/>
      <c r="Y747" s="31"/>
      <c r="Z747" s="31"/>
    </row>
    <row r="748" spans="1:26" ht="15.75" customHeight="1">
      <c r="A748" s="31"/>
      <c r="B748" s="31"/>
      <c r="C748" s="31"/>
      <c r="D748" s="31"/>
      <c r="E748" s="31"/>
      <c r="F748" s="86"/>
      <c r="G748" s="86"/>
      <c r="H748" s="86"/>
      <c r="I748" s="86"/>
      <c r="J748" s="86"/>
      <c r="K748" s="86"/>
      <c r="L748" s="31"/>
      <c r="M748" s="31"/>
      <c r="N748" s="31"/>
      <c r="O748" s="31"/>
      <c r="P748" s="31"/>
      <c r="Q748" s="31"/>
      <c r="R748" s="31"/>
      <c r="S748" s="31"/>
      <c r="T748" s="31"/>
      <c r="U748" s="31"/>
      <c r="V748" s="31"/>
      <c r="W748" s="31"/>
      <c r="X748" s="31"/>
      <c r="Y748" s="31"/>
      <c r="Z748" s="31"/>
    </row>
    <row r="749" spans="1:26" ht="15.75" customHeight="1">
      <c r="A749" s="31"/>
      <c r="B749" s="31"/>
      <c r="C749" s="31"/>
      <c r="D749" s="31"/>
      <c r="E749" s="31"/>
      <c r="F749" s="86"/>
      <c r="G749" s="86"/>
      <c r="H749" s="86"/>
      <c r="I749" s="86"/>
      <c r="J749" s="86"/>
      <c r="K749" s="86"/>
      <c r="L749" s="31"/>
      <c r="M749" s="31"/>
      <c r="N749" s="31"/>
      <c r="O749" s="31"/>
      <c r="P749" s="31"/>
      <c r="Q749" s="31"/>
      <c r="R749" s="31"/>
      <c r="S749" s="31"/>
      <c r="T749" s="31"/>
      <c r="U749" s="31"/>
      <c r="V749" s="31"/>
      <c r="W749" s="31"/>
      <c r="X749" s="31"/>
      <c r="Y749" s="31"/>
      <c r="Z749" s="31"/>
    </row>
    <row r="750" spans="1:26" ht="15.75" customHeight="1">
      <c r="A750" s="31"/>
      <c r="B750" s="31"/>
      <c r="C750" s="31"/>
      <c r="D750" s="31"/>
      <c r="E750" s="31"/>
      <c r="F750" s="86"/>
      <c r="G750" s="86"/>
      <c r="H750" s="86"/>
      <c r="I750" s="86"/>
      <c r="J750" s="86"/>
      <c r="K750" s="86"/>
      <c r="L750" s="31"/>
      <c r="M750" s="31"/>
      <c r="N750" s="31"/>
      <c r="O750" s="31"/>
      <c r="P750" s="31"/>
      <c r="Q750" s="31"/>
      <c r="R750" s="31"/>
      <c r="S750" s="31"/>
      <c r="T750" s="31"/>
      <c r="U750" s="31"/>
      <c r="V750" s="31"/>
      <c r="W750" s="31"/>
      <c r="X750" s="31"/>
      <c r="Y750" s="31"/>
      <c r="Z750" s="31"/>
    </row>
    <row r="751" spans="1:26" ht="15.75" customHeight="1">
      <c r="A751" s="31"/>
      <c r="B751" s="31"/>
      <c r="C751" s="31"/>
      <c r="D751" s="31"/>
      <c r="E751" s="31"/>
      <c r="F751" s="86"/>
      <c r="G751" s="86"/>
      <c r="H751" s="86"/>
      <c r="I751" s="86"/>
      <c r="J751" s="86"/>
      <c r="K751" s="86"/>
      <c r="L751" s="31"/>
      <c r="M751" s="31"/>
      <c r="N751" s="31"/>
      <c r="O751" s="31"/>
      <c r="P751" s="31"/>
      <c r="Q751" s="31"/>
      <c r="R751" s="31"/>
      <c r="S751" s="31"/>
      <c r="T751" s="31"/>
      <c r="U751" s="31"/>
      <c r="V751" s="31"/>
      <c r="W751" s="31"/>
      <c r="X751" s="31"/>
      <c r="Y751" s="31"/>
      <c r="Z751" s="31"/>
    </row>
    <row r="752" spans="1:26" ht="15.75" customHeight="1">
      <c r="A752" s="31"/>
      <c r="B752" s="31"/>
      <c r="C752" s="31"/>
      <c r="D752" s="31"/>
      <c r="E752" s="31"/>
      <c r="F752" s="86"/>
      <c r="G752" s="86"/>
      <c r="H752" s="86"/>
      <c r="I752" s="86"/>
      <c r="J752" s="86"/>
      <c r="K752" s="86"/>
      <c r="L752" s="31"/>
      <c r="M752" s="31"/>
      <c r="N752" s="31"/>
      <c r="O752" s="31"/>
      <c r="P752" s="31"/>
      <c r="Q752" s="31"/>
      <c r="R752" s="31"/>
      <c r="S752" s="31"/>
      <c r="T752" s="31"/>
      <c r="U752" s="31"/>
      <c r="V752" s="31"/>
      <c r="W752" s="31"/>
      <c r="X752" s="31"/>
      <c r="Y752" s="31"/>
      <c r="Z752" s="31"/>
    </row>
    <row r="753" spans="1:26" ht="15.75" customHeight="1">
      <c r="A753" s="31"/>
      <c r="B753" s="31"/>
      <c r="C753" s="31"/>
      <c r="D753" s="31"/>
      <c r="E753" s="31"/>
      <c r="F753" s="86"/>
      <c r="G753" s="86"/>
      <c r="H753" s="86"/>
      <c r="I753" s="86"/>
      <c r="J753" s="86"/>
      <c r="K753" s="86"/>
      <c r="L753" s="31"/>
      <c r="M753" s="31"/>
      <c r="N753" s="31"/>
      <c r="O753" s="31"/>
      <c r="P753" s="31"/>
      <c r="Q753" s="31"/>
      <c r="R753" s="31"/>
      <c r="S753" s="31"/>
      <c r="T753" s="31"/>
      <c r="U753" s="31"/>
      <c r="V753" s="31"/>
      <c r="W753" s="31"/>
      <c r="X753" s="31"/>
      <c r="Y753" s="31"/>
      <c r="Z753" s="31"/>
    </row>
    <row r="754" spans="1:26" ht="15.75" customHeight="1">
      <c r="A754" s="31"/>
      <c r="B754" s="31"/>
      <c r="C754" s="31"/>
      <c r="D754" s="31"/>
      <c r="E754" s="31"/>
      <c r="F754" s="86"/>
      <c r="G754" s="86"/>
      <c r="H754" s="86"/>
      <c r="I754" s="86"/>
      <c r="J754" s="86"/>
      <c r="K754" s="86"/>
      <c r="L754" s="31"/>
      <c r="M754" s="31"/>
      <c r="N754" s="31"/>
      <c r="O754" s="31"/>
      <c r="P754" s="31"/>
      <c r="Q754" s="31"/>
      <c r="R754" s="31"/>
      <c r="S754" s="31"/>
      <c r="T754" s="31"/>
      <c r="U754" s="31"/>
      <c r="V754" s="31"/>
      <c r="W754" s="31"/>
      <c r="X754" s="31"/>
      <c r="Y754" s="31"/>
      <c r="Z754" s="31"/>
    </row>
    <row r="755" spans="1:26" ht="15.75" customHeight="1">
      <c r="A755" s="31"/>
      <c r="B755" s="31"/>
      <c r="C755" s="31"/>
      <c r="D755" s="31"/>
      <c r="E755" s="31"/>
      <c r="F755" s="86"/>
      <c r="G755" s="86"/>
      <c r="H755" s="86"/>
      <c r="I755" s="86"/>
      <c r="J755" s="86"/>
      <c r="K755" s="86"/>
      <c r="L755" s="31"/>
      <c r="M755" s="31"/>
      <c r="N755" s="31"/>
      <c r="O755" s="31"/>
      <c r="P755" s="31"/>
      <c r="Q755" s="31"/>
      <c r="R755" s="31"/>
      <c r="S755" s="31"/>
      <c r="T755" s="31"/>
      <c r="U755" s="31"/>
      <c r="V755" s="31"/>
      <c r="W755" s="31"/>
      <c r="X755" s="31"/>
      <c r="Y755" s="31"/>
      <c r="Z755" s="31"/>
    </row>
    <row r="756" spans="1:26" ht="15.75" customHeight="1">
      <c r="A756" s="31"/>
      <c r="B756" s="31"/>
      <c r="C756" s="31"/>
      <c r="D756" s="31"/>
      <c r="E756" s="31"/>
      <c r="F756" s="86"/>
      <c r="G756" s="86"/>
      <c r="H756" s="86"/>
      <c r="I756" s="86"/>
      <c r="J756" s="86"/>
      <c r="K756" s="86"/>
      <c r="L756" s="31"/>
      <c r="M756" s="31"/>
      <c r="N756" s="31"/>
      <c r="O756" s="31"/>
      <c r="P756" s="31"/>
      <c r="Q756" s="31"/>
      <c r="R756" s="31"/>
      <c r="S756" s="31"/>
      <c r="T756" s="31"/>
      <c r="U756" s="31"/>
      <c r="V756" s="31"/>
      <c r="W756" s="31"/>
      <c r="X756" s="31"/>
      <c r="Y756" s="31"/>
      <c r="Z756" s="31"/>
    </row>
    <row r="757" spans="1:26" ht="15.75" customHeight="1">
      <c r="A757" s="31"/>
      <c r="B757" s="31"/>
      <c r="C757" s="31"/>
      <c r="D757" s="31"/>
      <c r="E757" s="31"/>
      <c r="F757" s="86"/>
      <c r="G757" s="86"/>
      <c r="H757" s="86"/>
      <c r="I757" s="86"/>
      <c r="J757" s="86"/>
      <c r="K757" s="86"/>
      <c r="L757" s="31"/>
      <c r="M757" s="31"/>
      <c r="N757" s="31"/>
      <c r="O757" s="31"/>
      <c r="P757" s="31"/>
      <c r="Q757" s="31"/>
      <c r="R757" s="31"/>
      <c r="S757" s="31"/>
      <c r="T757" s="31"/>
      <c r="U757" s="31"/>
      <c r="V757" s="31"/>
      <c r="W757" s="31"/>
      <c r="X757" s="31"/>
      <c r="Y757" s="31"/>
      <c r="Z757" s="31"/>
    </row>
    <row r="758" spans="1:26" ht="15.75" customHeight="1">
      <c r="A758" s="31"/>
      <c r="B758" s="31"/>
      <c r="C758" s="31"/>
      <c r="D758" s="31"/>
      <c r="E758" s="31"/>
      <c r="F758" s="86"/>
      <c r="G758" s="86"/>
      <c r="H758" s="86"/>
      <c r="I758" s="86"/>
      <c r="J758" s="86"/>
      <c r="K758" s="86"/>
      <c r="L758" s="31"/>
      <c r="M758" s="31"/>
      <c r="N758" s="31"/>
      <c r="O758" s="31"/>
      <c r="P758" s="31"/>
      <c r="Q758" s="31"/>
      <c r="R758" s="31"/>
      <c r="S758" s="31"/>
      <c r="T758" s="31"/>
      <c r="U758" s="31"/>
      <c r="V758" s="31"/>
      <c r="W758" s="31"/>
      <c r="X758" s="31"/>
      <c r="Y758" s="31"/>
      <c r="Z758" s="31"/>
    </row>
    <row r="759" spans="1:26" ht="15.75" customHeight="1">
      <c r="A759" s="31"/>
      <c r="B759" s="31"/>
      <c r="C759" s="31"/>
      <c r="D759" s="31"/>
      <c r="E759" s="31"/>
      <c r="F759" s="86"/>
      <c r="G759" s="86"/>
      <c r="H759" s="86"/>
      <c r="I759" s="86"/>
      <c r="J759" s="86"/>
      <c r="K759" s="86"/>
      <c r="L759" s="31"/>
      <c r="M759" s="31"/>
      <c r="N759" s="31"/>
      <c r="O759" s="31"/>
      <c r="P759" s="31"/>
      <c r="Q759" s="31"/>
      <c r="R759" s="31"/>
      <c r="S759" s="31"/>
      <c r="T759" s="31"/>
      <c r="U759" s="31"/>
      <c r="V759" s="31"/>
      <c r="W759" s="31"/>
      <c r="X759" s="31"/>
      <c r="Y759" s="31"/>
      <c r="Z759" s="31"/>
    </row>
    <row r="760" spans="1:26" ht="15.75" customHeight="1">
      <c r="A760" s="31"/>
      <c r="B760" s="31"/>
      <c r="C760" s="31"/>
      <c r="D760" s="31"/>
      <c r="E760" s="31"/>
      <c r="F760" s="86"/>
      <c r="G760" s="86"/>
      <c r="H760" s="86"/>
      <c r="I760" s="86"/>
      <c r="J760" s="86"/>
      <c r="K760" s="86"/>
      <c r="L760" s="31"/>
      <c r="M760" s="31"/>
      <c r="N760" s="31"/>
      <c r="O760" s="31"/>
      <c r="P760" s="31"/>
      <c r="Q760" s="31"/>
      <c r="R760" s="31"/>
      <c r="S760" s="31"/>
      <c r="T760" s="31"/>
      <c r="U760" s="31"/>
      <c r="V760" s="31"/>
      <c r="W760" s="31"/>
      <c r="X760" s="31"/>
      <c r="Y760" s="31"/>
      <c r="Z760" s="31"/>
    </row>
    <row r="761" spans="1:26" ht="15.75" customHeight="1">
      <c r="A761" s="31"/>
      <c r="B761" s="31"/>
      <c r="C761" s="31"/>
      <c r="D761" s="31"/>
      <c r="E761" s="31"/>
      <c r="F761" s="86"/>
      <c r="G761" s="86"/>
      <c r="H761" s="86"/>
      <c r="I761" s="86"/>
      <c r="J761" s="86"/>
      <c r="K761" s="86"/>
      <c r="L761" s="31"/>
      <c r="M761" s="31"/>
      <c r="N761" s="31"/>
      <c r="O761" s="31"/>
      <c r="P761" s="31"/>
      <c r="Q761" s="31"/>
      <c r="R761" s="31"/>
      <c r="S761" s="31"/>
      <c r="T761" s="31"/>
      <c r="U761" s="31"/>
      <c r="V761" s="31"/>
      <c r="W761" s="31"/>
      <c r="X761" s="31"/>
      <c r="Y761" s="31"/>
      <c r="Z761" s="31"/>
    </row>
    <row r="762" spans="1:26" ht="15.75" customHeight="1">
      <c r="A762" s="31"/>
      <c r="B762" s="31"/>
      <c r="C762" s="31"/>
      <c r="D762" s="31"/>
      <c r="E762" s="31"/>
      <c r="F762" s="86"/>
      <c r="G762" s="86"/>
      <c r="H762" s="86"/>
      <c r="I762" s="86"/>
      <c r="J762" s="86"/>
      <c r="K762" s="86"/>
      <c r="L762" s="31"/>
      <c r="M762" s="31"/>
      <c r="N762" s="31"/>
      <c r="O762" s="31"/>
      <c r="P762" s="31"/>
      <c r="Q762" s="31"/>
      <c r="R762" s="31"/>
      <c r="S762" s="31"/>
      <c r="T762" s="31"/>
      <c r="U762" s="31"/>
      <c r="V762" s="31"/>
      <c r="W762" s="31"/>
      <c r="X762" s="31"/>
      <c r="Y762" s="31"/>
      <c r="Z762" s="31"/>
    </row>
    <row r="763" spans="1:26" ht="15.75" customHeight="1">
      <c r="A763" s="31"/>
      <c r="B763" s="31"/>
      <c r="C763" s="31"/>
      <c r="D763" s="31"/>
      <c r="E763" s="31"/>
      <c r="F763" s="86"/>
      <c r="G763" s="86"/>
      <c r="H763" s="86"/>
      <c r="I763" s="86"/>
      <c r="J763" s="86"/>
      <c r="K763" s="86"/>
      <c r="L763" s="31"/>
      <c r="M763" s="31"/>
      <c r="N763" s="31"/>
      <c r="O763" s="31"/>
      <c r="P763" s="31"/>
      <c r="Q763" s="31"/>
      <c r="R763" s="31"/>
      <c r="S763" s="31"/>
      <c r="T763" s="31"/>
      <c r="U763" s="31"/>
      <c r="V763" s="31"/>
      <c r="W763" s="31"/>
      <c r="X763" s="31"/>
      <c r="Y763" s="31"/>
      <c r="Z763" s="31"/>
    </row>
    <row r="764" spans="1:26" ht="15.75" customHeight="1">
      <c r="A764" s="31"/>
      <c r="B764" s="31"/>
      <c r="C764" s="31"/>
      <c r="D764" s="31"/>
      <c r="E764" s="31"/>
      <c r="F764" s="86"/>
      <c r="G764" s="86"/>
      <c r="H764" s="86"/>
      <c r="I764" s="86"/>
      <c r="J764" s="86"/>
      <c r="K764" s="86"/>
      <c r="L764" s="31"/>
      <c r="M764" s="31"/>
      <c r="N764" s="31"/>
      <c r="O764" s="31"/>
      <c r="P764" s="31"/>
      <c r="Q764" s="31"/>
      <c r="R764" s="31"/>
      <c r="S764" s="31"/>
      <c r="T764" s="31"/>
      <c r="U764" s="31"/>
      <c r="V764" s="31"/>
      <c r="W764" s="31"/>
      <c r="X764" s="31"/>
      <c r="Y764" s="31"/>
      <c r="Z764" s="31"/>
    </row>
    <row r="765" spans="1:26" ht="15.75" customHeight="1">
      <c r="A765" s="31"/>
      <c r="B765" s="31"/>
      <c r="C765" s="31"/>
      <c r="D765" s="31"/>
      <c r="E765" s="31"/>
      <c r="F765" s="86"/>
      <c r="G765" s="86"/>
      <c r="H765" s="86"/>
      <c r="I765" s="86"/>
      <c r="J765" s="86"/>
      <c r="K765" s="86"/>
      <c r="L765" s="31"/>
      <c r="M765" s="31"/>
      <c r="N765" s="31"/>
      <c r="O765" s="31"/>
      <c r="P765" s="31"/>
      <c r="Q765" s="31"/>
      <c r="R765" s="31"/>
      <c r="S765" s="31"/>
      <c r="T765" s="31"/>
      <c r="U765" s="31"/>
      <c r="V765" s="31"/>
      <c r="W765" s="31"/>
      <c r="X765" s="31"/>
      <c r="Y765" s="31"/>
      <c r="Z765" s="31"/>
    </row>
    <row r="766" spans="1:26" ht="15.75" customHeight="1">
      <c r="A766" s="31"/>
      <c r="B766" s="31"/>
      <c r="C766" s="31"/>
      <c r="D766" s="31"/>
      <c r="E766" s="31"/>
      <c r="F766" s="86"/>
      <c r="G766" s="86"/>
      <c r="H766" s="86"/>
      <c r="I766" s="86"/>
      <c r="J766" s="86"/>
      <c r="K766" s="86"/>
      <c r="L766" s="31"/>
      <c r="M766" s="31"/>
      <c r="N766" s="31"/>
      <c r="O766" s="31"/>
      <c r="P766" s="31"/>
      <c r="Q766" s="31"/>
      <c r="R766" s="31"/>
      <c r="S766" s="31"/>
      <c r="T766" s="31"/>
      <c r="U766" s="31"/>
      <c r="V766" s="31"/>
      <c r="W766" s="31"/>
      <c r="X766" s="31"/>
      <c r="Y766" s="31"/>
      <c r="Z766" s="31"/>
    </row>
    <row r="767" spans="1:26" ht="15.75" customHeight="1">
      <c r="A767" s="31"/>
      <c r="B767" s="31"/>
      <c r="C767" s="31"/>
      <c r="D767" s="31"/>
      <c r="E767" s="31"/>
      <c r="F767" s="86"/>
      <c r="G767" s="86"/>
      <c r="H767" s="86"/>
      <c r="I767" s="86"/>
      <c r="J767" s="86"/>
      <c r="K767" s="86"/>
      <c r="L767" s="31"/>
      <c r="M767" s="31"/>
      <c r="N767" s="31"/>
      <c r="O767" s="31"/>
      <c r="P767" s="31"/>
      <c r="Q767" s="31"/>
      <c r="R767" s="31"/>
      <c r="S767" s="31"/>
      <c r="T767" s="31"/>
      <c r="U767" s="31"/>
      <c r="V767" s="31"/>
      <c r="W767" s="31"/>
      <c r="X767" s="31"/>
      <c r="Y767" s="31"/>
      <c r="Z767" s="31"/>
    </row>
    <row r="768" spans="1:26" ht="15.75" customHeight="1">
      <c r="A768" s="31"/>
      <c r="B768" s="31"/>
      <c r="C768" s="31"/>
      <c r="D768" s="31"/>
      <c r="E768" s="31"/>
      <c r="F768" s="86"/>
      <c r="G768" s="86"/>
      <c r="H768" s="86"/>
      <c r="I768" s="86"/>
      <c r="J768" s="86"/>
      <c r="K768" s="86"/>
      <c r="L768" s="31"/>
      <c r="M768" s="31"/>
      <c r="N768" s="31"/>
      <c r="O768" s="31"/>
      <c r="P768" s="31"/>
      <c r="Q768" s="31"/>
      <c r="R768" s="31"/>
      <c r="S768" s="31"/>
      <c r="T768" s="31"/>
      <c r="U768" s="31"/>
      <c r="V768" s="31"/>
      <c r="W768" s="31"/>
      <c r="X768" s="31"/>
      <c r="Y768" s="31"/>
      <c r="Z768" s="31"/>
    </row>
    <row r="769" spans="1:26" ht="15.75" customHeight="1">
      <c r="A769" s="31"/>
      <c r="B769" s="31"/>
      <c r="C769" s="31"/>
      <c r="D769" s="31"/>
      <c r="E769" s="31"/>
      <c r="F769" s="86"/>
      <c r="G769" s="86"/>
      <c r="H769" s="86"/>
      <c r="I769" s="86"/>
      <c r="J769" s="86"/>
      <c r="K769" s="86"/>
      <c r="L769" s="31"/>
      <c r="M769" s="31"/>
      <c r="N769" s="31"/>
      <c r="O769" s="31"/>
      <c r="P769" s="31"/>
      <c r="Q769" s="31"/>
      <c r="R769" s="31"/>
      <c r="S769" s="31"/>
      <c r="T769" s="31"/>
      <c r="U769" s="31"/>
      <c r="V769" s="31"/>
      <c r="W769" s="31"/>
      <c r="X769" s="31"/>
      <c r="Y769" s="31"/>
      <c r="Z769" s="31"/>
    </row>
    <row r="770" spans="1:26" ht="15.75" customHeight="1">
      <c r="A770" s="31"/>
      <c r="B770" s="31"/>
      <c r="C770" s="31"/>
      <c r="D770" s="31"/>
      <c r="E770" s="31"/>
      <c r="F770" s="86"/>
      <c r="G770" s="86"/>
      <c r="H770" s="86"/>
      <c r="I770" s="86"/>
      <c r="J770" s="86"/>
      <c r="K770" s="86"/>
      <c r="L770" s="31"/>
      <c r="M770" s="31"/>
      <c r="N770" s="31"/>
      <c r="O770" s="31"/>
      <c r="P770" s="31"/>
      <c r="Q770" s="31"/>
      <c r="R770" s="31"/>
      <c r="S770" s="31"/>
      <c r="T770" s="31"/>
      <c r="U770" s="31"/>
      <c r="V770" s="31"/>
      <c r="W770" s="31"/>
      <c r="X770" s="31"/>
      <c r="Y770" s="31"/>
      <c r="Z770" s="31"/>
    </row>
    <row r="771" spans="1:26" ht="15.75" customHeight="1">
      <c r="A771" s="31"/>
      <c r="B771" s="31"/>
      <c r="C771" s="31"/>
      <c r="D771" s="31"/>
      <c r="E771" s="31"/>
      <c r="F771" s="86"/>
      <c r="G771" s="86"/>
      <c r="H771" s="86"/>
      <c r="I771" s="86"/>
      <c r="J771" s="86"/>
      <c r="K771" s="86"/>
      <c r="L771" s="31"/>
      <c r="M771" s="31"/>
      <c r="N771" s="31"/>
      <c r="O771" s="31"/>
      <c r="P771" s="31"/>
      <c r="Q771" s="31"/>
      <c r="R771" s="31"/>
      <c r="S771" s="31"/>
      <c r="T771" s="31"/>
      <c r="U771" s="31"/>
      <c r="V771" s="31"/>
      <c r="W771" s="31"/>
      <c r="X771" s="31"/>
      <c r="Y771" s="31"/>
      <c r="Z771" s="31"/>
    </row>
    <row r="772" spans="1:26" ht="15.75" customHeight="1">
      <c r="A772" s="31"/>
      <c r="B772" s="31"/>
      <c r="C772" s="31"/>
      <c r="D772" s="31"/>
      <c r="E772" s="31"/>
      <c r="F772" s="86"/>
      <c r="G772" s="86"/>
      <c r="H772" s="86"/>
      <c r="I772" s="86"/>
      <c r="J772" s="86"/>
      <c r="K772" s="86"/>
      <c r="L772" s="31"/>
      <c r="M772" s="31"/>
      <c r="N772" s="31"/>
      <c r="O772" s="31"/>
      <c r="P772" s="31"/>
      <c r="Q772" s="31"/>
      <c r="R772" s="31"/>
      <c r="S772" s="31"/>
      <c r="T772" s="31"/>
      <c r="U772" s="31"/>
      <c r="V772" s="31"/>
      <c r="W772" s="31"/>
      <c r="X772" s="31"/>
      <c r="Y772" s="31"/>
      <c r="Z772" s="31"/>
    </row>
    <row r="773" spans="1:26" ht="15.75" customHeight="1">
      <c r="A773" s="31"/>
      <c r="B773" s="31"/>
      <c r="C773" s="31"/>
      <c r="D773" s="31"/>
      <c r="E773" s="31"/>
      <c r="F773" s="86"/>
      <c r="G773" s="86"/>
      <c r="H773" s="86"/>
      <c r="I773" s="86"/>
      <c r="J773" s="86"/>
      <c r="K773" s="86"/>
      <c r="L773" s="31"/>
      <c r="M773" s="31"/>
      <c r="N773" s="31"/>
      <c r="O773" s="31"/>
      <c r="P773" s="31"/>
      <c r="Q773" s="31"/>
      <c r="R773" s="31"/>
      <c r="S773" s="31"/>
      <c r="T773" s="31"/>
      <c r="U773" s="31"/>
      <c r="V773" s="31"/>
      <c r="W773" s="31"/>
      <c r="X773" s="31"/>
      <c r="Y773" s="31"/>
      <c r="Z773" s="31"/>
    </row>
    <row r="774" spans="1:26" ht="15.75" customHeight="1">
      <c r="A774" s="31"/>
      <c r="B774" s="31"/>
      <c r="C774" s="31"/>
      <c r="D774" s="31"/>
      <c r="E774" s="31"/>
      <c r="F774" s="86"/>
      <c r="G774" s="86"/>
      <c r="H774" s="86"/>
      <c r="I774" s="86"/>
      <c r="J774" s="86"/>
      <c r="K774" s="86"/>
      <c r="L774" s="31"/>
      <c r="M774" s="31"/>
      <c r="N774" s="31"/>
      <c r="O774" s="31"/>
      <c r="P774" s="31"/>
      <c r="Q774" s="31"/>
      <c r="R774" s="31"/>
      <c r="S774" s="31"/>
      <c r="T774" s="31"/>
      <c r="U774" s="31"/>
      <c r="V774" s="31"/>
      <c r="W774" s="31"/>
      <c r="X774" s="31"/>
      <c r="Y774" s="31"/>
      <c r="Z774" s="31"/>
    </row>
    <row r="775" spans="1:26" ht="15.75" customHeight="1">
      <c r="A775" s="31"/>
      <c r="B775" s="31"/>
      <c r="C775" s="31"/>
      <c r="D775" s="31"/>
      <c r="E775" s="31"/>
      <c r="F775" s="86"/>
      <c r="G775" s="86"/>
      <c r="H775" s="86"/>
      <c r="I775" s="86"/>
      <c r="J775" s="86"/>
      <c r="K775" s="86"/>
      <c r="L775" s="31"/>
      <c r="M775" s="31"/>
      <c r="N775" s="31"/>
      <c r="O775" s="31"/>
      <c r="P775" s="31"/>
      <c r="Q775" s="31"/>
      <c r="R775" s="31"/>
      <c r="S775" s="31"/>
      <c r="T775" s="31"/>
      <c r="U775" s="31"/>
      <c r="V775" s="31"/>
      <c r="W775" s="31"/>
      <c r="X775" s="31"/>
      <c r="Y775" s="31"/>
      <c r="Z775" s="31"/>
    </row>
    <row r="776" spans="1:26" ht="15.75" customHeight="1">
      <c r="A776" s="31"/>
      <c r="B776" s="31"/>
      <c r="C776" s="31"/>
      <c r="D776" s="31"/>
      <c r="E776" s="31"/>
      <c r="F776" s="86"/>
      <c r="G776" s="86"/>
      <c r="H776" s="86"/>
      <c r="I776" s="86"/>
      <c r="J776" s="86"/>
      <c r="K776" s="86"/>
      <c r="L776" s="31"/>
      <c r="M776" s="31"/>
      <c r="N776" s="31"/>
      <c r="O776" s="31"/>
      <c r="P776" s="31"/>
      <c r="Q776" s="31"/>
      <c r="R776" s="31"/>
      <c r="S776" s="31"/>
      <c r="T776" s="31"/>
      <c r="U776" s="31"/>
      <c r="V776" s="31"/>
      <c r="W776" s="31"/>
      <c r="X776" s="31"/>
      <c r="Y776" s="31"/>
      <c r="Z776" s="31"/>
    </row>
    <row r="777" spans="1:26" ht="15.75" customHeight="1">
      <c r="A777" s="31"/>
      <c r="B777" s="31"/>
      <c r="C777" s="31"/>
      <c r="D777" s="31"/>
      <c r="E777" s="31"/>
      <c r="F777" s="86"/>
      <c r="G777" s="86"/>
      <c r="H777" s="86"/>
      <c r="I777" s="86"/>
      <c r="J777" s="86"/>
      <c r="K777" s="86"/>
      <c r="L777" s="31"/>
      <c r="M777" s="31"/>
      <c r="N777" s="31"/>
      <c r="O777" s="31"/>
      <c r="P777" s="31"/>
      <c r="Q777" s="31"/>
      <c r="R777" s="31"/>
      <c r="S777" s="31"/>
      <c r="T777" s="31"/>
      <c r="U777" s="31"/>
      <c r="V777" s="31"/>
      <c r="W777" s="31"/>
      <c r="X777" s="31"/>
      <c r="Y777" s="31"/>
      <c r="Z777" s="31"/>
    </row>
    <row r="778" spans="1:26" ht="15.75" customHeight="1">
      <c r="A778" s="31"/>
      <c r="B778" s="31"/>
      <c r="C778" s="31"/>
      <c r="D778" s="31"/>
      <c r="E778" s="31"/>
      <c r="F778" s="86"/>
      <c r="G778" s="86"/>
      <c r="H778" s="86"/>
      <c r="I778" s="86"/>
      <c r="J778" s="86"/>
      <c r="K778" s="86"/>
      <c r="L778" s="31"/>
      <c r="M778" s="31"/>
      <c r="N778" s="31"/>
      <c r="O778" s="31"/>
      <c r="P778" s="31"/>
      <c r="Q778" s="31"/>
      <c r="R778" s="31"/>
      <c r="S778" s="31"/>
      <c r="T778" s="31"/>
      <c r="U778" s="31"/>
      <c r="V778" s="31"/>
      <c r="W778" s="31"/>
      <c r="X778" s="31"/>
      <c r="Y778" s="31"/>
      <c r="Z778" s="31"/>
    </row>
    <row r="779" spans="1:26" ht="15.75" customHeight="1">
      <c r="A779" s="31"/>
      <c r="B779" s="31"/>
      <c r="C779" s="31"/>
      <c r="D779" s="31"/>
      <c r="E779" s="31"/>
      <c r="F779" s="86"/>
      <c r="G779" s="86"/>
      <c r="H779" s="86"/>
      <c r="I779" s="86"/>
      <c r="J779" s="86"/>
      <c r="K779" s="86"/>
      <c r="L779" s="31"/>
      <c r="M779" s="31"/>
      <c r="N779" s="31"/>
      <c r="O779" s="31"/>
      <c r="P779" s="31"/>
      <c r="Q779" s="31"/>
      <c r="R779" s="31"/>
      <c r="S779" s="31"/>
      <c r="T779" s="31"/>
      <c r="U779" s="31"/>
      <c r="V779" s="31"/>
      <c r="W779" s="31"/>
      <c r="X779" s="31"/>
      <c r="Y779" s="31"/>
      <c r="Z779" s="31"/>
    </row>
    <row r="780" spans="1:26" ht="15.75" customHeight="1">
      <c r="A780" s="31"/>
      <c r="B780" s="31"/>
      <c r="C780" s="31"/>
      <c r="D780" s="31"/>
      <c r="E780" s="31"/>
      <c r="F780" s="86"/>
      <c r="G780" s="86"/>
      <c r="H780" s="86"/>
      <c r="I780" s="86"/>
      <c r="J780" s="86"/>
      <c r="K780" s="86"/>
      <c r="L780" s="31"/>
      <c r="M780" s="31"/>
      <c r="N780" s="31"/>
      <c r="O780" s="31"/>
      <c r="P780" s="31"/>
      <c r="Q780" s="31"/>
      <c r="R780" s="31"/>
      <c r="S780" s="31"/>
      <c r="T780" s="31"/>
      <c r="U780" s="31"/>
      <c r="V780" s="31"/>
      <c r="W780" s="31"/>
      <c r="X780" s="31"/>
      <c r="Y780" s="31"/>
      <c r="Z780" s="31"/>
    </row>
    <row r="781" spans="1:26" ht="15.75" customHeight="1">
      <c r="A781" s="31"/>
      <c r="B781" s="31"/>
      <c r="C781" s="31"/>
      <c r="D781" s="31"/>
      <c r="E781" s="31"/>
      <c r="F781" s="86"/>
      <c r="G781" s="86"/>
      <c r="H781" s="86"/>
      <c r="I781" s="86"/>
      <c r="J781" s="86"/>
      <c r="K781" s="86"/>
      <c r="L781" s="31"/>
      <c r="M781" s="31"/>
      <c r="N781" s="31"/>
      <c r="O781" s="31"/>
      <c r="P781" s="31"/>
      <c r="Q781" s="31"/>
      <c r="R781" s="31"/>
      <c r="S781" s="31"/>
      <c r="T781" s="31"/>
      <c r="U781" s="31"/>
      <c r="V781" s="31"/>
      <c r="W781" s="31"/>
      <c r="X781" s="31"/>
      <c r="Y781" s="31"/>
      <c r="Z781" s="31"/>
    </row>
    <row r="782" spans="1:26" ht="15.75" customHeight="1">
      <c r="A782" s="31"/>
      <c r="B782" s="31"/>
      <c r="C782" s="31"/>
      <c r="D782" s="31"/>
      <c r="E782" s="31"/>
      <c r="F782" s="86"/>
      <c r="G782" s="86"/>
      <c r="H782" s="86"/>
      <c r="I782" s="86"/>
      <c r="J782" s="86"/>
      <c r="K782" s="86"/>
      <c r="L782" s="31"/>
      <c r="M782" s="31"/>
      <c r="N782" s="31"/>
      <c r="O782" s="31"/>
      <c r="P782" s="31"/>
      <c r="Q782" s="31"/>
      <c r="R782" s="31"/>
      <c r="S782" s="31"/>
      <c r="T782" s="31"/>
      <c r="U782" s="31"/>
      <c r="V782" s="31"/>
      <c r="W782" s="31"/>
      <c r="X782" s="31"/>
      <c r="Y782" s="31"/>
      <c r="Z782" s="31"/>
    </row>
    <row r="783" spans="1:26" ht="15.75" customHeight="1">
      <c r="A783" s="31"/>
      <c r="B783" s="31"/>
      <c r="C783" s="31"/>
      <c r="D783" s="31"/>
      <c r="E783" s="31"/>
      <c r="F783" s="86"/>
      <c r="G783" s="86"/>
      <c r="H783" s="86"/>
      <c r="I783" s="86"/>
      <c r="J783" s="86"/>
      <c r="K783" s="86"/>
      <c r="L783" s="31"/>
      <c r="M783" s="31"/>
      <c r="N783" s="31"/>
      <c r="O783" s="31"/>
      <c r="P783" s="31"/>
      <c r="Q783" s="31"/>
      <c r="R783" s="31"/>
      <c r="S783" s="31"/>
      <c r="T783" s="31"/>
      <c r="U783" s="31"/>
      <c r="V783" s="31"/>
      <c r="W783" s="31"/>
      <c r="X783" s="31"/>
      <c r="Y783" s="31"/>
      <c r="Z783" s="31"/>
    </row>
    <row r="784" spans="1:26" ht="15.75" customHeight="1">
      <c r="A784" s="31"/>
      <c r="B784" s="31"/>
      <c r="C784" s="31"/>
      <c r="D784" s="31"/>
      <c r="E784" s="31"/>
      <c r="F784" s="86"/>
      <c r="G784" s="86"/>
      <c r="H784" s="86"/>
      <c r="I784" s="86"/>
      <c r="J784" s="86"/>
      <c r="K784" s="86"/>
      <c r="L784" s="31"/>
      <c r="M784" s="31"/>
      <c r="N784" s="31"/>
      <c r="O784" s="31"/>
      <c r="P784" s="31"/>
      <c r="Q784" s="31"/>
      <c r="R784" s="31"/>
      <c r="S784" s="31"/>
      <c r="T784" s="31"/>
      <c r="U784" s="31"/>
      <c r="V784" s="31"/>
      <c r="W784" s="31"/>
      <c r="X784" s="31"/>
      <c r="Y784" s="31"/>
      <c r="Z784" s="31"/>
    </row>
    <row r="785" spans="1:26" ht="15.75" customHeight="1">
      <c r="A785" s="31"/>
      <c r="B785" s="31"/>
      <c r="C785" s="31"/>
      <c r="D785" s="31"/>
      <c r="E785" s="31"/>
      <c r="F785" s="86"/>
      <c r="G785" s="86"/>
      <c r="H785" s="86"/>
      <c r="I785" s="86"/>
      <c r="J785" s="86"/>
      <c r="K785" s="86"/>
      <c r="L785" s="31"/>
      <c r="M785" s="31"/>
      <c r="N785" s="31"/>
      <c r="O785" s="31"/>
      <c r="P785" s="31"/>
      <c r="Q785" s="31"/>
      <c r="R785" s="31"/>
      <c r="S785" s="31"/>
      <c r="T785" s="31"/>
      <c r="U785" s="31"/>
      <c r="V785" s="31"/>
      <c r="W785" s="31"/>
      <c r="X785" s="31"/>
      <c r="Y785" s="31"/>
      <c r="Z785" s="31"/>
    </row>
    <row r="786" spans="1:26" ht="15.75" customHeight="1">
      <c r="A786" s="31"/>
      <c r="B786" s="31"/>
      <c r="C786" s="31"/>
      <c r="D786" s="31"/>
      <c r="E786" s="31"/>
      <c r="F786" s="86"/>
      <c r="G786" s="86"/>
      <c r="H786" s="86"/>
      <c r="I786" s="86"/>
      <c r="J786" s="86"/>
      <c r="K786" s="86"/>
      <c r="L786" s="31"/>
      <c r="M786" s="31"/>
      <c r="N786" s="31"/>
      <c r="O786" s="31"/>
      <c r="P786" s="31"/>
      <c r="Q786" s="31"/>
      <c r="R786" s="31"/>
      <c r="S786" s="31"/>
      <c r="T786" s="31"/>
      <c r="U786" s="31"/>
      <c r="V786" s="31"/>
      <c r="W786" s="31"/>
      <c r="X786" s="31"/>
      <c r="Y786" s="31"/>
      <c r="Z786" s="31"/>
    </row>
    <row r="787" spans="1:26" ht="15.75" customHeight="1">
      <c r="A787" s="31"/>
      <c r="B787" s="31"/>
      <c r="C787" s="31"/>
      <c r="D787" s="31"/>
      <c r="E787" s="31"/>
      <c r="F787" s="86"/>
      <c r="G787" s="86"/>
      <c r="H787" s="86"/>
      <c r="I787" s="86"/>
      <c r="J787" s="86"/>
      <c r="K787" s="86"/>
      <c r="L787" s="31"/>
      <c r="M787" s="31"/>
      <c r="N787" s="31"/>
      <c r="O787" s="31"/>
      <c r="P787" s="31"/>
      <c r="Q787" s="31"/>
      <c r="R787" s="31"/>
      <c r="S787" s="31"/>
      <c r="T787" s="31"/>
      <c r="U787" s="31"/>
      <c r="V787" s="31"/>
      <c r="W787" s="31"/>
      <c r="X787" s="31"/>
      <c r="Y787" s="31"/>
      <c r="Z787" s="31"/>
    </row>
    <row r="788" spans="1:26" ht="15.75" customHeight="1">
      <c r="A788" s="31"/>
      <c r="B788" s="31"/>
      <c r="C788" s="31"/>
      <c r="D788" s="31"/>
      <c r="E788" s="31"/>
      <c r="F788" s="86"/>
      <c r="G788" s="86"/>
      <c r="H788" s="86"/>
      <c r="I788" s="86"/>
      <c r="J788" s="86"/>
      <c r="K788" s="86"/>
      <c r="L788" s="31"/>
      <c r="M788" s="31"/>
      <c r="N788" s="31"/>
      <c r="O788" s="31"/>
      <c r="P788" s="31"/>
      <c r="Q788" s="31"/>
      <c r="R788" s="31"/>
      <c r="S788" s="31"/>
      <c r="T788" s="31"/>
      <c r="U788" s="31"/>
      <c r="V788" s="31"/>
      <c r="W788" s="31"/>
      <c r="X788" s="31"/>
      <c r="Y788" s="31"/>
      <c r="Z788" s="31"/>
    </row>
    <row r="789" spans="1:26" ht="15.75" customHeight="1">
      <c r="A789" s="31"/>
      <c r="B789" s="31"/>
      <c r="C789" s="31"/>
      <c r="D789" s="31"/>
      <c r="E789" s="31"/>
      <c r="F789" s="86"/>
      <c r="G789" s="86"/>
      <c r="H789" s="86"/>
      <c r="I789" s="86"/>
      <c r="J789" s="86"/>
      <c r="K789" s="86"/>
      <c r="L789" s="31"/>
      <c r="M789" s="31"/>
      <c r="N789" s="31"/>
      <c r="O789" s="31"/>
      <c r="P789" s="31"/>
      <c r="Q789" s="31"/>
      <c r="R789" s="31"/>
      <c r="S789" s="31"/>
      <c r="T789" s="31"/>
      <c r="U789" s="31"/>
      <c r="V789" s="31"/>
      <c r="W789" s="31"/>
      <c r="X789" s="31"/>
      <c r="Y789" s="31"/>
      <c r="Z789" s="31"/>
    </row>
    <row r="790" spans="1:26" ht="15.75" customHeight="1">
      <c r="A790" s="31"/>
      <c r="B790" s="31"/>
      <c r="C790" s="31"/>
      <c r="D790" s="31"/>
      <c r="E790" s="31"/>
      <c r="F790" s="86"/>
      <c r="G790" s="86"/>
      <c r="H790" s="86"/>
      <c r="I790" s="86"/>
      <c r="J790" s="86"/>
      <c r="K790" s="86"/>
      <c r="L790" s="31"/>
      <c r="M790" s="31"/>
      <c r="N790" s="31"/>
      <c r="O790" s="31"/>
      <c r="P790" s="31"/>
      <c r="Q790" s="31"/>
      <c r="R790" s="31"/>
      <c r="S790" s="31"/>
      <c r="T790" s="31"/>
      <c r="U790" s="31"/>
      <c r="V790" s="31"/>
      <c r="W790" s="31"/>
      <c r="X790" s="31"/>
      <c r="Y790" s="31"/>
      <c r="Z790" s="31"/>
    </row>
    <row r="791" spans="1:26" ht="15.75" customHeight="1">
      <c r="A791" s="31"/>
      <c r="B791" s="31"/>
      <c r="C791" s="31"/>
      <c r="D791" s="31"/>
      <c r="E791" s="31"/>
      <c r="F791" s="86"/>
      <c r="G791" s="86"/>
      <c r="H791" s="86"/>
      <c r="I791" s="86"/>
      <c r="J791" s="86"/>
      <c r="K791" s="86"/>
      <c r="L791" s="31"/>
      <c r="M791" s="31"/>
      <c r="N791" s="31"/>
      <c r="O791" s="31"/>
      <c r="P791" s="31"/>
      <c r="Q791" s="31"/>
      <c r="R791" s="31"/>
      <c r="S791" s="31"/>
      <c r="T791" s="31"/>
      <c r="U791" s="31"/>
      <c r="V791" s="31"/>
      <c r="W791" s="31"/>
      <c r="X791" s="31"/>
      <c r="Y791" s="31"/>
      <c r="Z791" s="31"/>
    </row>
    <row r="792" spans="1:26" ht="15.75" customHeight="1">
      <c r="A792" s="31"/>
      <c r="B792" s="31"/>
      <c r="C792" s="31"/>
      <c r="D792" s="31"/>
      <c r="E792" s="31"/>
      <c r="F792" s="86"/>
      <c r="G792" s="86"/>
      <c r="H792" s="86"/>
      <c r="I792" s="86"/>
      <c r="J792" s="86"/>
      <c r="K792" s="86"/>
      <c r="L792" s="31"/>
      <c r="M792" s="31"/>
      <c r="N792" s="31"/>
      <c r="O792" s="31"/>
      <c r="P792" s="31"/>
      <c r="Q792" s="31"/>
      <c r="R792" s="31"/>
      <c r="S792" s="31"/>
      <c r="T792" s="31"/>
      <c r="U792" s="31"/>
      <c r="V792" s="31"/>
      <c r="W792" s="31"/>
      <c r="X792" s="31"/>
      <c r="Y792" s="31"/>
      <c r="Z792" s="31"/>
    </row>
    <row r="793" spans="1:26" ht="15.75" customHeight="1">
      <c r="A793" s="31"/>
      <c r="B793" s="31"/>
      <c r="C793" s="31"/>
      <c r="D793" s="31"/>
      <c r="E793" s="31"/>
      <c r="F793" s="86"/>
      <c r="G793" s="86"/>
      <c r="H793" s="86"/>
      <c r="I793" s="86"/>
      <c r="J793" s="86"/>
      <c r="K793" s="86"/>
      <c r="L793" s="31"/>
      <c r="M793" s="31"/>
      <c r="N793" s="31"/>
      <c r="O793" s="31"/>
      <c r="P793" s="31"/>
      <c r="Q793" s="31"/>
      <c r="R793" s="31"/>
      <c r="S793" s="31"/>
      <c r="T793" s="31"/>
      <c r="U793" s="31"/>
      <c r="V793" s="31"/>
      <c r="W793" s="31"/>
      <c r="X793" s="31"/>
      <c r="Y793" s="31"/>
      <c r="Z793" s="31"/>
    </row>
    <row r="794" spans="1:26" ht="15.75" customHeight="1">
      <c r="A794" s="31"/>
      <c r="B794" s="31"/>
      <c r="C794" s="31"/>
      <c r="D794" s="31"/>
      <c r="E794" s="31"/>
      <c r="F794" s="86"/>
      <c r="G794" s="86"/>
      <c r="H794" s="86"/>
      <c r="I794" s="86"/>
      <c r="J794" s="86"/>
      <c r="K794" s="86"/>
      <c r="L794" s="31"/>
      <c r="M794" s="31"/>
      <c r="N794" s="31"/>
      <c r="O794" s="31"/>
      <c r="P794" s="31"/>
      <c r="Q794" s="31"/>
      <c r="R794" s="31"/>
      <c r="S794" s="31"/>
      <c r="T794" s="31"/>
      <c r="U794" s="31"/>
      <c r="V794" s="31"/>
      <c r="W794" s="31"/>
      <c r="X794" s="31"/>
      <c r="Y794" s="31"/>
      <c r="Z794" s="31"/>
    </row>
    <row r="795" spans="1:26" ht="15.75" customHeight="1">
      <c r="A795" s="31"/>
      <c r="B795" s="31"/>
      <c r="C795" s="31"/>
      <c r="D795" s="31"/>
      <c r="E795" s="31"/>
      <c r="F795" s="86"/>
      <c r="G795" s="86"/>
      <c r="H795" s="86"/>
      <c r="I795" s="86"/>
      <c r="J795" s="86"/>
      <c r="K795" s="86"/>
      <c r="L795" s="31"/>
      <c r="M795" s="31"/>
      <c r="N795" s="31"/>
      <c r="O795" s="31"/>
      <c r="P795" s="31"/>
      <c r="Q795" s="31"/>
      <c r="R795" s="31"/>
      <c r="S795" s="31"/>
      <c r="T795" s="31"/>
      <c r="U795" s="31"/>
      <c r="V795" s="31"/>
      <c r="W795" s="31"/>
      <c r="X795" s="31"/>
      <c r="Y795" s="31"/>
      <c r="Z795" s="31"/>
    </row>
    <row r="796" spans="1:26" ht="15.75" customHeight="1">
      <c r="A796" s="31"/>
      <c r="B796" s="31"/>
      <c r="C796" s="31"/>
      <c r="D796" s="31"/>
      <c r="E796" s="31"/>
      <c r="F796" s="86"/>
      <c r="G796" s="86"/>
      <c r="H796" s="86"/>
      <c r="I796" s="86"/>
      <c r="J796" s="86"/>
      <c r="K796" s="86"/>
      <c r="L796" s="31"/>
      <c r="M796" s="31"/>
      <c r="N796" s="31"/>
      <c r="O796" s="31"/>
      <c r="P796" s="31"/>
      <c r="Q796" s="31"/>
      <c r="R796" s="31"/>
      <c r="S796" s="31"/>
      <c r="T796" s="31"/>
      <c r="U796" s="31"/>
      <c r="V796" s="31"/>
      <c r="W796" s="31"/>
      <c r="X796" s="31"/>
      <c r="Y796" s="31"/>
      <c r="Z796" s="31"/>
    </row>
    <row r="797" spans="1:26" ht="15.75" customHeight="1">
      <c r="A797" s="31"/>
      <c r="B797" s="31"/>
      <c r="C797" s="31"/>
      <c r="D797" s="31"/>
      <c r="E797" s="31"/>
      <c r="F797" s="86"/>
      <c r="G797" s="86"/>
      <c r="H797" s="86"/>
      <c r="I797" s="86"/>
      <c r="J797" s="86"/>
      <c r="K797" s="86"/>
      <c r="L797" s="31"/>
      <c r="M797" s="31"/>
      <c r="N797" s="31"/>
      <c r="O797" s="31"/>
      <c r="P797" s="31"/>
      <c r="Q797" s="31"/>
      <c r="R797" s="31"/>
      <c r="S797" s="31"/>
      <c r="T797" s="31"/>
      <c r="U797" s="31"/>
      <c r="V797" s="31"/>
      <c r="W797" s="31"/>
      <c r="X797" s="31"/>
      <c r="Y797" s="31"/>
      <c r="Z797" s="31"/>
    </row>
    <row r="798" spans="1:26" ht="15.75" customHeight="1">
      <c r="A798" s="31"/>
      <c r="B798" s="31"/>
      <c r="C798" s="31"/>
      <c r="D798" s="31"/>
      <c r="E798" s="31"/>
      <c r="F798" s="86"/>
      <c r="G798" s="86"/>
      <c r="H798" s="86"/>
      <c r="I798" s="86"/>
      <c r="J798" s="86"/>
      <c r="K798" s="86"/>
      <c r="L798" s="31"/>
      <c r="M798" s="31"/>
      <c r="N798" s="31"/>
      <c r="O798" s="31"/>
      <c r="P798" s="31"/>
      <c r="Q798" s="31"/>
      <c r="R798" s="31"/>
      <c r="S798" s="31"/>
      <c r="T798" s="31"/>
      <c r="U798" s="31"/>
      <c r="V798" s="31"/>
      <c r="W798" s="31"/>
      <c r="X798" s="31"/>
      <c r="Y798" s="31"/>
      <c r="Z798" s="31"/>
    </row>
    <row r="799" spans="1:26" ht="15.75" customHeight="1">
      <c r="A799" s="31"/>
      <c r="B799" s="31"/>
      <c r="C799" s="31"/>
      <c r="D799" s="31"/>
      <c r="E799" s="31"/>
      <c r="F799" s="86"/>
      <c r="G799" s="86"/>
      <c r="H799" s="86"/>
      <c r="I799" s="86"/>
      <c r="J799" s="86"/>
      <c r="K799" s="86"/>
      <c r="L799" s="31"/>
      <c r="M799" s="31"/>
      <c r="N799" s="31"/>
      <c r="O799" s="31"/>
      <c r="P799" s="31"/>
      <c r="Q799" s="31"/>
      <c r="R799" s="31"/>
      <c r="S799" s="31"/>
      <c r="T799" s="31"/>
      <c r="U799" s="31"/>
      <c r="V799" s="31"/>
      <c r="W799" s="31"/>
      <c r="X799" s="31"/>
      <c r="Y799" s="31"/>
      <c r="Z799" s="31"/>
    </row>
    <row r="800" spans="1:26" ht="15.75" customHeight="1">
      <c r="A800" s="31"/>
      <c r="B800" s="31"/>
      <c r="C800" s="31"/>
      <c r="D800" s="31"/>
      <c r="E800" s="31"/>
      <c r="F800" s="86"/>
      <c r="G800" s="86"/>
      <c r="H800" s="86"/>
      <c r="I800" s="86"/>
      <c r="J800" s="86"/>
      <c r="K800" s="86"/>
      <c r="L800" s="31"/>
      <c r="M800" s="31"/>
      <c r="N800" s="31"/>
      <c r="O800" s="31"/>
      <c r="P800" s="31"/>
      <c r="Q800" s="31"/>
      <c r="R800" s="31"/>
      <c r="S800" s="31"/>
      <c r="T800" s="31"/>
      <c r="U800" s="31"/>
      <c r="V800" s="31"/>
      <c r="W800" s="31"/>
      <c r="X800" s="31"/>
      <c r="Y800" s="31"/>
      <c r="Z800" s="31"/>
    </row>
    <row r="801" spans="1:26" ht="15.75" customHeight="1">
      <c r="A801" s="31"/>
      <c r="B801" s="31"/>
      <c r="C801" s="31"/>
      <c r="D801" s="31"/>
      <c r="E801" s="31"/>
      <c r="F801" s="86"/>
      <c r="G801" s="86"/>
      <c r="H801" s="86"/>
      <c r="I801" s="86"/>
      <c r="J801" s="86"/>
      <c r="K801" s="86"/>
      <c r="L801" s="31"/>
      <c r="M801" s="31"/>
      <c r="N801" s="31"/>
      <c r="O801" s="31"/>
      <c r="P801" s="31"/>
      <c r="Q801" s="31"/>
      <c r="R801" s="31"/>
      <c r="S801" s="31"/>
      <c r="T801" s="31"/>
      <c r="U801" s="31"/>
      <c r="V801" s="31"/>
      <c r="W801" s="31"/>
      <c r="X801" s="31"/>
      <c r="Y801" s="31"/>
      <c r="Z801" s="31"/>
    </row>
    <row r="802" spans="1:26" ht="15.75" customHeight="1">
      <c r="A802" s="31"/>
      <c r="B802" s="31"/>
      <c r="C802" s="31"/>
      <c r="D802" s="31"/>
      <c r="E802" s="31"/>
      <c r="F802" s="86"/>
      <c r="G802" s="86"/>
      <c r="H802" s="86"/>
      <c r="I802" s="86"/>
      <c r="J802" s="86"/>
      <c r="K802" s="86"/>
      <c r="L802" s="31"/>
      <c r="M802" s="31"/>
      <c r="N802" s="31"/>
      <c r="O802" s="31"/>
      <c r="P802" s="31"/>
      <c r="Q802" s="31"/>
      <c r="R802" s="31"/>
      <c r="S802" s="31"/>
      <c r="T802" s="31"/>
      <c r="U802" s="31"/>
      <c r="V802" s="31"/>
      <c r="W802" s="31"/>
      <c r="X802" s="31"/>
      <c r="Y802" s="31"/>
      <c r="Z802" s="31"/>
    </row>
    <row r="803" spans="1:26" ht="15.75" customHeight="1">
      <c r="A803" s="31"/>
      <c r="B803" s="31"/>
      <c r="C803" s="31"/>
      <c r="D803" s="31"/>
      <c r="E803" s="31"/>
      <c r="F803" s="86"/>
      <c r="G803" s="86"/>
      <c r="H803" s="86"/>
      <c r="I803" s="86"/>
      <c r="J803" s="86"/>
      <c r="K803" s="86"/>
      <c r="L803" s="31"/>
      <c r="M803" s="31"/>
      <c r="N803" s="31"/>
      <c r="O803" s="31"/>
      <c r="P803" s="31"/>
      <c r="Q803" s="31"/>
      <c r="R803" s="31"/>
      <c r="S803" s="31"/>
      <c r="T803" s="31"/>
      <c r="U803" s="31"/>
      <c r="V803" s="31"/>
      <c r="W803" s="31"/>
      <c r="X803" s="31"/>
      <c r="Y803" s="31"/>
      <c r="Z803" s="31"/>
    </row>
    <row r="804" spans="1:26" ht="15.75" customHeight="1">
      <c r="A804" s="31"/>
      <c r="B804" s="31"/>
      <c r="C804" s="31"/>
      <c r="D804" s="31"/>
      <c r="E804" s="31"/>
      <c r="F804" s="86"/>
      <c r="G804" s="86"/>
      <c r="H804" s="86"/>
      <c r="I804" s="86"/>
      <c r="J804" s="86"/>
      <c r="K804" s="86"/>
      <c r="L804" s="31"/>
      <c r="M804" s="31"/>
      <c r="N804" s="31"/>
      <c r="O804" s="31"/>
      <c r="P804" s="31"/>
      <c r="Q804" s="31"/>
      <c r="R804" s="31"/>
      <c r="S804" s="31"/>
      <c r="T804" s="31"/>
      <c r="U804" s="31"/>
      <c r="V804" s="31"/>
      <c r="W804" s="31"/>
      <c r="X804" s="31"/>
      <c r="Y804" s="31"/>
      <c r="Z804" s="31"/>
    </row>
    <row r="805" spans="1:26" ht="15.75" customHeight="1">
      <c r="A805" s="31"/>
      <c r="B805" s="31"/>
      <c r="C805" s="31"/>
      <c r="D805" s="31"/>
      <c r="E805" s="31"/>
      <c r="F805" s="86"/>
      <c r="G805" s="86"/>
      <c r="H805" s="86"/>
      <c r="I805" s="86"/>
      <c r="J805" s="86"/>
      <c r="K805" s="86"/>
      <c r="L805" s="31"/>
      <c r="M805" s="31"/>
      <c r="N805" s="31"/>
      <c r="O805" s="31"/>
      <c r="P805" s="31"/>
      <c r="Q805" s="31"/>
      <c r="R805" s="31"/>
      <c r="S805" s="31"/>
      <c r="T805" s="31"/>
      <c r="U805" s="31"/>
      <c r="V805" s="31"/>
      <c r="W805" s="31"/>
      <c r="X805" s="31"/>
      <c r="Y805" s="31"/>
      <c r="Z805" s="31"/>
    </row>
    <row r="806" spans="1:26" ht="15.75" customHeight="1">
      <c r="A806" s="31"/>
      <c r="B806" s="31"/>
      <c r="C806" s="31"/>
      <c r="D806" s="31"/>
      <c r="E806" s="31"/>
      <c r="F806" s="86"/>
      <c r="G806" s="86"/>
      <c r="H806" s="86"/>
      <c r="I806" s="86"/>
      <c r="J806" s="86"/>
      <c r="K806" s="86"/>
      <c r="L806" s="31"/>
      <c r="M806" s="31"/>
      <c r="N806" s="31"/>
      <c r="O806" s="31"/>
      <c r="P806" s="31"/>
      <c r="Q806" s="31"/>
      <c r="R806" s="31"/>
      <c r="S806" s="31"/>
      <c r="T806" s="31"/>
      <c r="U806" s="31"/>
      <c r="V806" s="31"/>
      <c r="W806" s="31"/>
      <c r="X806" s="31"/>
      <c r="Y806" s="31"/>
      <c r="Z806" s="31"/>
    </row>
    <row r="807" spans="1:26" ht="15.75" customHeight="1">
      <c r="A807" s="31"/>
      <c r="B807" s="31"/>
      <c r="C807" s="31"/>
      <c r="D807" s="31"/>
      <c r="E807" s="31"/>
      <c r="F807" s="86"/>
      <c r="G807" s="86"/>
      <c r="H807" s="86"/>
      <c r="I807" s="86"/>
      <c r="J807" s="86"/>
      <c r="K807" s="86"/>
      <c r="L807" s="31"/>
      <c r="M807" s="31"/>
      <c r="N807" s="31"/>
      <c r="O807" s="31"/>
      <c r="P807" s="31"/>
      <c r="Q807" s="31"/>
      <c r="R807" s="31"/>
      <c r="S807" s="31"/>
      <c r="T807" s="31"/>
      <c r="U807" s="31"/>
      <c r="V807" s="31"/>
      <c r="W807" s="31"/>
      <c r="X807" s="31"/>
      <c r="Y807" s="31"/>
      <c r="Z807" s="31"/>
    </row>
    <row r="808" spans="1:26" ht="15.75" customHeight="1">
      <c r="A808" s="31"/>
      <c r="B808" s="31"/>
      <c r="C808" s="31"/>
      <c r="D808" s="31"/>
      <c r="E808" s="31"/>
      <c r="F808" s="86"/>
      <c r="G808" s="86"/>
      <c r="H808" s="86"/>
      <c r="I808" s="86"/>
      <c r="J808" s="86"/>
      <c r="K808" s="86"/>
      <c r="L808" s="31"/>
      <c r="M808" s="31"/>
      <c r="N808" s="31"/>
      <c r="O808" s="31"/>
      <c r="P808" s="31"/>
      <c r="Q808" s="31"/>
      <c r="R808" s="31"/>
      <c r="S808" s="31"/>
      <c r="T808" s="31"/>
      <c r="U808" s="31"/>
      <c r="V808" s="31"/>
      <c r="W808" s="31"/>
      <c r="X808" s="31"/>
      <c r="Y808" s="31"/>
      <c r="Z808" s="31"/>
    </row>
    <row r="809" spans="1:26" ht="15.75" customHeight="1">
      <c r="A809" s="31"/>
      <c r="B809" s="31"/>
      <c r="C809" s="31"/>
      <c r="D809" s="31"/>
      <c r="E809" s="31"/>
      <c r="F809" s="86"/>
      <c r="G809" s="86"/>
      <c r="H809" s="86"/>
      <c r="I809" s="86"/>
      <c r="J809" s="86"/>
      <c r="K809" s="86"/>
      <c r="L809" s="31"/>
      <c r="M809" s="31"/>
      <c r="N809" s="31"/>
      <c r="O809" s="31"/>
      <c r="P809" s="31"/>
      <c r="Q809" s="31"/>
      <c r="R809" s="31"/>
      <c r="S809" s="31"/>
      <c r="T809" s="31"/>
      <c r="U809" s="31"/>
      <c r="V809" s="31"/>
      <c r="W809" s="31"/>
      <c r="X809" s="31"/>
      <c r="Y809" s="31"/>
      <c r="Z809" s="31"/>
    </row>
    <row r="810" spans="1:26" ht="15.75" customHeight="1">
      <c r="A810" s="31"/>
      <c r="B810" s="31"/>
      <c r="C810" s="31"/>
      <c r="D810" s="31"/>
      <c r="E810" s="31"/>
      <c r="F810" s="86"/>
      <c r="G810" s="86"/>
      <c r="H810" s="86"/>
      <c r="I810" s="86"/>
      <c r="J810" s="86"/>
      <c r="K810" s="86"/>
      <c r="L810" s="31"/>
      <c r="M810" s="31"/>
      <c r="N810" s="31"/>
      <c r="O810" s="31"/>
      <c r="P810" s="31"/>
      <c r="Q810" s="31"/>
      <c r="R810" s="31"/>
      <c r="S810" s="31"/>
      <c r="T810" s="31"/>
      <c r="U810" s="31"/>
      <c r="V810" s="31"/>
      <c r="W810" s="31"/>
      <c r="X810" s="31"/>
      <c r="Y810" s="31"/>
      <c r="Z810" s="31"/>
    </row>
    <row r="811" spans="1:26" ht="15.75" customHeight="1">
      <c r="A811" s="31"/>
      <c r="B811" s="31"/>
      <c r="C811" s="31"/>
      <c r="D811" s="31"/>
      <c r="E811" s="31"/>
      <c r="F811" s="86"/>
      <c r="G811" s="86"/>
      <c r="H811" s="86"/>
      <c r="I811" s="86"/>
      <c r="J811" s="86"/>
      <c r="K811" s="86"/>
      <c r="L811" s="31"/>
      <c r="M811" s="31"/>
      <c r="N811" s="31"/>
      <c r="O811" s="31"/>
      <c r="P811" s="31"/>
      <c r="Q811" s="31"/>
      <c r="R811" s="31"/>
      <c r="S811" s="31"/>
      <c r="T811" s="31"/>
      <c r="U811" s="31"/>
      <c r="V811" s="31"/>
      <c r="W811" s="31"/>
      <c r="X811" s="31"/>
      <c r="Y811" s="31"/>
      <c r="Z811" s="31"/>
    </row>
    <row r="812" spans="1:26" ht="15.75" customHeight="1">
      <c r="A812" s="31"/>
      <c r="B812" s="31"/>
      <c r="C812" s="31"/>
      <c r="D812" s="31"/>
      <c r="E812" s="31"/>
      <c r="F812" s="86"/>
      <c r="G812" s="86"/>
      <c r="H812" s="86"/>
      <c r="I812" s="86"/>
      <c r="J812" s="86"/>
      <c r="K812" s="86"/>
      <c r="L812" s="31"/>
      <c r="M812" s="31"/>
      <c r="N812" s="31"/>
      <c r="O812" s="31"/>
      <c r="P812" s="31"/>
      <c r="Q812" s="31"/>
      <c r="R812" s="31"/>
      <c r="S812" s="31"/>
      <c r="T812" s="31"/>
      <c r="U812" s="31"/>
      <c r="V812" s="31"/>
      <c r="W812" s="31"/>
      <c r="X812" s="31"/>
      <c r="Y812" s="31"/>
      <c r="Z812" s="31"/>
    </row>
    <row r="813" spans="1:26" ht="15.75" customHeight="1">
      <c r="A813" s="31"/>
      <c r="B813" s="31"/>
      <c r="C813" s="31"/>
      <c r="D813" s="31"/>
      <c r="E813" s="31"/>
      <c r="F813" s="86"/>
      <c r="G813" s="86"/>
      <c r="H813" s="86"/>
      <c r="I813" s="86"/>
      <c r="J813" s="86"/>
      <c r="K813" s="86"/>
      <c r="L813" s="31"/>
      <c r="M813" s="31"/>
      <c r="N813" s="31"/>
      <c r="O813" s="31"/>
      <c r="P813" s="31"/>
      <c r="Q813" s="31"/>
      <c r="R813" s="31"/>
      <c r="S813" s="31"/>
      <c r="T813" s="31"/>
      <c r="U813" s="31"/>
      <c r="V813" s="31"/>
      <c r="W813" s="31"/>
      <c r="X813" s="31"/>
      <c r="Y813" s="31"/>
      <c r="Z813" s="31"/>
    </row>
    <row r="814" spans="1:26" ht="15.75" customHeight="1">
      <c r="A814" s="31"/>
      <c r="B814" s="31"/>
      <c r="C814" s="31"/>
      <c r="D814" s="31"/>
      <c r="E814" s="31"/>
      <c r="F814" s="86"/>
      <c r="G814" s="86"/>
      <c r="H814" s="86"/>
      <c r="I814" s="86"/>
      <c r="J814" s="86"/>
      <c r="K814" s="86"/>
      <c r="L814" s="31"/>
      <c r="M814" s="31"/>
      <c r="N814" s="31"/>
      <c r="O814" s="31"/>
      <c r="P814" s="31"/>
      <c r="Q814" s="31"/>
      <c r="R814" s="31"/>
      <c r="S814" s="31"/>
      <c r="T814" s="31"/>
      <c r="U814" s="31"/>
      <c r="V814" s="31"/>
      <c r="W814" s="31"/>
      <c r="X814" s="31"/>
      <c r="Y814" s="31"/>
      <c r="Z814" s="31"/>
    </row>
    <row r="815" spans="1:26" ht="15.75" customHeight="1">
      <c r="A815" s="31"/>
      <c r="B815" s="31"/>
      <c r="C815" s="31"/>
      <c r="D815" s="31"/>
      <c r="E815" s="31"/>
      <c r="F815" s="86"/>
      <c r="G815" s="86"/>
      <c r="H815" s="86"/>
      <c r="I815" s="86"/>
      <c r="J815" s="86"/>
      <c r="K815" s="86"/>
      <c r="L815" s="31"/>
      <c r="M815" s="31"/>
      <c r="N815" s="31"/>
      <c r="O815" s="31"/>
      <c r="P815" s="31"/>
      <c r="Q815" s="31"/>
      <c r="R815" s="31"/>
      <c r="S815" s="31"/>
      <c r="T815" s="31"/>
      <c r="U815" s="31"/>
      <c r="V815" s="31"/>
      <c r="W815" s="31"/>
      <c r="X815" s="31"/>
      <c r="Y815" s="31"/>
      <c r="Z815" s="31"/>
    </row>
    <row r="816" spans="1:26" ht="15.75" customHeight="1">
      <c r="A816" s="31"/>
      <c r="B816" s="31"/>
      <c r="C816" s="31"/>
      <c r="D816" s="31"/>
      <c r="E816" s="31"/>
      <c r="F816" s="86"/>
      <c r="G816" s="86"/>
      <c r="H816" s="86"/>
      <c r="I816" s="86"/>
      <c r="J816" s="86"/>
      <c r="K816" s="86"/>
      <c r="L816" s="31"/>
      <c r="M816" s="31"/>
      <c r="N816" s="31"/>
      <c r="O816" s="31"/>
      <c r="P816" s="31"/>
      <c r="Q816" s="31"/>
      <c r="R816" s="31"/>
      <c r="S816" s="31"/>
      <c r="T816" s="31"/>
      <c r="U816" s="31"/>
      <c r="V816" s="31"/>
      <c r="W816" s="31"/>
      <c r="X816" s="31"/>
      <c r="Y816" s="31"/>
      <c r="Z816" s="31"/>
    </row>
    <row r="817" spans="1:26" ht="15.75" customHeight="1">
      <c r="A817" s="31"/>
      <c r="B817" s="31"/>
      <c r="C817" s="31"/>
      <c r="D817" s="31"/>
      <c r="E817" s="31"/>
      <c r="F817" s="86"/>
      <c r="G817" s="86"/>
      <c r="H817" s="86"/>
      <c r="I817" s="86"/>
      <c r="J817" s="86"/>
      <c r="K817" s="86"/>
      <c r="L817" s="31"/>
      <c r="M817" s="31"/>
      <c r="N817" s="31"/>
      <c r="O817" s="31"/>
      <c r="P817" s="31"/>
      <c r="Q817" s="31"/>
      <c r="R817" s="31"/>
      <c r="S817" s="31"/>
      <c r="T817" s="31"/>
      <c r="U817" s="31"/>
      <c r="V817" s="31"/>
      <c r="W817" s="31"/>
      <c r="X817" s="31"/>
      <c r="Y817" s="31"/>
      <c r="Z817" s="31"/>
    </row>
    <row r="818" spans="1:26" ht="15.75" customHeight="1">
      <c r="A818" s="31"/>
      <c r="B818" s="31"/>
      <c r="C818" s="31"/>
      <c r="D818" s="31"/>
      <c r="E818" s="31"/>
      <c r="F818" s="86"/>
      <c r="G818" s="86"/>
      <c r="H818" s="86"/>
      <c r="I818" s="86"/>
      <c r="J818" s="86"/>
      <c r="K818" s="86"/>
      <c r="L818" s="31"/>
      <c r="M818" s="31"/>
      <c r="N818" s="31"/>
      <c r="O818" s="31"/>
      <c r="P818" s="31"/>
      <c r="Q818" s="31"/>
      <c r="R818" s="31"/>
      <c r="S818" s="31"/>
      <c r="T818" s="31"/>
      <c r="U818" s="31"/>
      <c r="V818" s="31"/>
      <c r="W818" s="31"/>
      <c r="X818" s="31"/>
      <c r="Y818" s="31"/>
      <c r="Z818" s="31"/>
    </row>
    <row r="819" spans="1:26" ht="15.75" customHeight="1">
      <c r="A819" s="31"/>
      <c r="B819" s="31"/>
      <c r="C819" s="31"/>
      <c r="D819" s="31"/>
      <c r="E819" s="31"/>
      <c r="F819" s="86"/>
      <c r="G819" s="86"/>
      <c r="H819" s="86"/>
      <c r="I819" s="86"/>
      <c r="J819" s="86"/>
      <c r="K819" s="86"/>
      <c r="L819" s="31"/>
      <c r="M819" s="31"/>
      <c r="N819" s="31"/>
      <c r="O819" s="31"/>
      <c r="P819" s="31"/>
      <c r="Q819" s="31"/>
      <c r="R819" s="31"/>
      <c r="S819" s="31"/>
      <c r="T819" s="31"/>
      <c r="U819" s="31"/>
      <c r="V819" s="31"/>
      <c r="W819" s="31"/>
      <c r="X819" s="31"/>
      <c r="Y819" s="31"/>
      <c r="Z819" s="31"/>
    </row>
    <row r="820" spans="1:26" ht="15.75" customHeight="1">
      <c r="A820" s="31"/>
      <c r="B820" s="31"/>
      <c r="C820" s="31"/>
      <c r="D820" s="31"/>
      <c r="E820" s="31"/>
      <c r="F820" s="86"/>
      <c r="G820" s="86"/>
      <c r="H820" s="86"/>
      <c r="I820" s="86"/>
      <c r="J820" s="86"/>
      <c r="K820" s="86"/>
      <c r="L820" s="31"/>
      <c r="M820" s="31"/>
      <c r="N820" s="31"/>
      <c r="O820" s="31"/>
      <c r="P820" s="31"/>
      <c r="Q820" s="31"/>
      <c r="R820" s="31"/>
      <c r="S820" s="31"/>
      <c r="T820" s="31"/>
      <c r="U820" s="31"/>
      <c r="V820" s="31"/>
      <c r="W820" s="31"/>
      <c r="X820" s="31"/>
      <c r="Y820" s="31"/>
      <c r="Z820" s="31"/>
    </row>
    <row r="821" spans="1:26" ht="15.75" customHeight="1">
      <c r="A821" s="31"/>
      <c r="B821" s="31"/>
      <c r="C821" s="31"/>
      <c r="D821" s="31"/>
      <c r="E821" s="31"/>
      <c r="F821" s="86"/>
      <c r="G821" s="86"/>
      <c r="H821" s="86"/>
      <c r="I821" s="86"/>
      <c r="J821" s="86"/>
      <c r="K821" s="86"/>
      <c r="L821" s="31"/>
      <c r="M821" s="31"/>
      <c r="N821" s="31"/>
      <c r="O821" s="31"/>
      <c r="P821" s="31"/>
      <c r="Q821" s="31"/>
      <c r="R821" s="31"/>
      <c r="S821" s="31"/>
      <c r="T821" s="31"/>
      <c r="U821" s="31"/>
      <c r="V821" s="31"/>
      <c r="W821" s="31"/>
      <c r="X821" s="31"/>
      <c r="Y821" s="31"/>
      <c r="Z821" s="31"/>
    </row>
    <row r="822" spans="1:26" ht="15.75" customHeight="1">
      <c r="A822" s="31"/>
      <c r="B822" s="31"/>
      <c r="C822" s="31"/>
      <c r="D822" s="31"/>
      <c r="E822" s="31"/>
      <c r="F822" s="86"/>
      <c r="G822" s="86"/>
      <c r="H822" s="86"/>
      <c r="I822" s="86"/>
      <c r="J822" s="86"/>
      <c r="K822" s="86"/>
      <c r="L822" s="31"/>
      <c r="M822" s="31"/>
      <c r="N822" s="31"/>
      <c r="O822" s="31"/>
      <c r="P822" s="31"/>
      <c r="Q822" s="31"/>
      <c r="R822" s="31"/>
      <c r="S822" s="31"/>
      <c r="T822" s="31"/>
      <c r="U822" s="31"/>
      <c r="V822" s="31"/>
      <c r="W822" s="31"/>
      <c r="X822" s="31"/>
      <c r="Y822" s="31"/>
      <c r="Z822" s="31"/>
    </row>
    <row r="823" spans="1:26" ht="15.75" customHeight="1">
      <c r="A823" s="31"/>
      <c r="B823" s="31"/>
      <c r="C823" s="31"/>
      <c r="D823" s="31"/>
      <c r="E823" s="31"/>
      <c r="F823" s="86"/>
      <c r="G823" s="86"/>
      <c r="H823" s="86"/>
      <c r="I823" s="86"/>
      <c r="J823" s="86"/>
      <c r="K823" s="86"/>
      <c r="L823" s="31"/>
      <c r="M823" s="31"/>
      <c r="N823" s="31"/>
      <c r="O823" s="31"/>
      <c r="P823" s="31"/>
      <c r="Q823" s="31"/>
      <c r="R823" s="31"/>
      <c r="S823" s="31"/>
      <c r="T823" s="31"/>
      <c r="U823" s="31"/>
      <c r="V823" s="31"/>
      <c r="W823" s="31"/>
      <c r="X823" s="31"/>
      <c r="Y823" s="31"/>
      <c r="Z823" s="31"/>
    </row>
    <row r="824" spans="1:26" ht="15.75" customHeight="1">
      <c r="A824" s="31"/>
      <c r="B824" s="31"/>
      <c r="C824" s="31"/>
      <c r="D824" s="31"/>
      <c r="E824" s="31"/>
      <c r="F824" s="86"/>
      <c r="G824" s="86"/>
      <c r="H824" s="86"/>
      <c r="I824" s="86"/>
      <c r="J824" s="86"/>
      <c r="K824" s="86"/>
      <c r="L824" s="31"/>
      <c r="M824" s="31"/>
      <c r="N824" s="31"/>
      <c r="O824" s="31"/>
      <c r="P824" s="31"/>
      <c r="Q824" s="31"/>
      <c r="R824" s="31"/>
      <c r="S824" s="31"/>
      <c r="T824" s="31"/>
      <c r="U824" s="31"/>
      <c r="V824" s="31"/>
      <c r="W824" s="31"/>
      <c r="X824" s="31"/>
      <c r="Y824" s="31"/>
      <c r="Z824" s="31"/>
    </row>
    <row r="825" spans="1:26" ht="15.75" customHeight="1">
      <c r="A825" s="31"/>
      <c r="B825" s="31"/>
      <c r="C825" s="31"/>
      <c r="D825" s="31"/>
      <c r="E825" s="31"/>
      <c r="F825" s="86"/>
      <c r="G825" s="86"/>
      <c r="H825" s="86"/>
      <c r="I825" s="86"/>
      <c r="J825" s="86"/>
      <c r="K825" s="86"/>
      <c r="L825" s="31"/>
      <c r="M825" s="31"/>
      <c r="N825" s="31"/>
      <c r="O825" s="31"/>
      <c r="P825" s="31"/>
      <c r="Q825" s="31"/>
      <c r="R825" s="31"/>
      <c r="S825" s="31"/>
      <c r="T825" s="31"/>
      <c r="U825" s="31"/>
      <c r="V825" s="31"/>
      <c r="W825" s="31"/>
      <c r="X825" s="31"/>
      <c r="Y825" s="31"/>
      <c r="Z825" s="31"/>
    </row>
    <row r="826" spans="1:26" ht="15.75" customHeight="1">
      <c r="A826" s="31"/>
      <c r="B826" s="31"/>
      <c r="C826" s="31"/>
      <c r="D826" s="31"/>
      <c r="E826" s="31"/>
      <c r="F826" s="86"/>
      <c r="G826" s="86"/>
      <c r="H826" s="86"/>
      <c r="I826" s="86"/>
      <c r="J826" s="86"/>
      <c r="K826" s="86"/>
      <c r="L826" s="31"/>
      <c r="M826" s="31"/>
      <c r="N826" s="31"/>
      <c r="O826" s="31"/>
      <c r="P826" s="31"/>
      <c r="Q826" s="31"/>
      <c r="R826" s="31"/>
      <c r="S826" s="31"/>
      <c r="T826" s="31"/>
      <c r="U826" s="31"/>
      <c r="V826" s="31"/>
      <c r="W826" s="31"/>
      <c r="X826" s="31"/>
      <c r="Y826" s="31"/>
      <c r="Z826" s="31"/>
    </row>
    <row r="827" spans="1:26" ht="15.75" customHeight="1">
      <c r="A827" s="31"/>
      <c r="B827" s="31"/>
      <c r="C827" s="31"/>
      <c r="D827" s="31"/>
      <c r="E827" s="31"/>
      <c r="F827" s="86"/>
      <c r="G827" s="86"/>
      <c r="H827" s="86"/>
      <c r="I827" s="86"/>
      <c r="J827" s="86"/>
      <c r="K827" s="86"/>
      <c r="L827" s="31"/>
      <c r="M827" s="31"/>
      <c r="N827" s="31"/>
      <c r="O827" s="31"/>
      <c r="P827" s="31"/>
      <c r="Q827" s="31"/>
      <c r="R827" s="31"/>
      <c r="S827" s="31"/>
      <c r="T827" s="31"/>
      <c r="U827" s="31"/>
      <c r="V827" s="31"/>
      <c r="W827" s="31"/>
      <c r="X827" s="31"/>
      <c r="Y827" s="31"/>
      <c r="Z827" s="31"/>
    </row>
    <row r="828" spans="1:26" ht="15.75" customHeight="1">
      <c r="A828" s="31"/>
      <c r="B828" s="31"/>
      <c r="C828" s="31"/>
      <c r="D828" s="31"/>
      <c r="E828" s="31"/>
      <c r="F828" s="86"/>
      <c r="G828" s="86"/>
      <c r="H828" s="86"/>
      <c r="I828" s="86"/>
      <c r="J828" s="86"/>
      <c r="K828" s="86"/>
      <c r="L828" s="31"/>
      <c r="M828" s="31"/>
      <c r="N828" s="31"/>
      <c r="O828" s="31"/>
      <c r="P828" s="31"/>
      <c r="Q828" s="31"/>
      <c r="R828" s="31"/>
      <c r="S828" s="31"/>
      <c r="T828" s="31"/>
      <c r="U828" s="31"/>
      <c r="V828" s="31"/>
      <c r="W828" s="31"/>
      <c r="X828" s="31"/>
      <c r="Y828" s="31"/>
      <c r="Z828" s="31"/>
    </row>
    <row r="829" spans="1:26" ht="15.75" customHeight="1">
      <c r="A829" s="31"/>
      <c r="B829" s="31"/>
      <c r="C829" s="31"/>
      <c r="D829" s="31"/>
      <c r="E829" s="31"/>
      <c r="F829" s="86"/>
      <c r="G829" s="86"/>
      <c r="H829" s="86"/>
      <c r="I829" s="86"/>
      <c r="J829" s="86"/>
      <c r="K829" s="86"/>
      <c r="L829" s="31"/>
      <c r="M829" s="31"/>
      <c r="N829" s="31"/>
      <c r="O829" s="31"/>
      <c r="P829" s="31"/>
      <c r="Q829" s="31"/>
      <c r="R829" s="31"/>
      <c r="S829" s="31"/>
      <c r="T829" s="31"/>
      <c r="U829" s="31"/>
      <c r="V829" s="31"/>
      <c r="W829" s="31"/>
      <c r="X829" s="31"/>
      <c r="Y829" s="31"/>
      <c r="Z829" s="31"/>
    </row>
    <row r="830" spans="1:26" ht="15.75" customHeight="1">
      <c r="A830" s="31"/>
      <c r="B830" s="31"/>
      <c r="C830" s="31"/>
      <c r="D830" s="31"/>
      <c r="E830" s="31"/>
      <c r="F830" s="86"/>
      <c r="G830" s="86"/>
      <c r="H830" s="86"/>
      <c r="I830" s="86"/>
      <c r="J830" s="86"/>
      <c r="K830" s="86"/>
      <c r="L830" s="31"/>
      <c r="M830" s="31"/>
      <c r="N830" s="31"/>
      <c r="O830" s="31"/>
      <c r="P830" s="31"/>
      <c r="Q830" s="31"/>
      <c r="R830" s="31"/>
      <c r="S830" s="31"/>
      <c r="T830" s="31"/>
      <c r="U830" s="31"/>
      <c r="V830" s="31"/>
      <c r="W830" s="31"/>
      <c r="X830" s="31"/>
      <c r="Y830" s="31"/>
      <c r="Z830" s="31"/>
    </row>
    <row r="831" spans="1:26" ht="15.75" customHeight="1">
      <c r="A831" s="31"/>
      <c r="B831" s="31"/>
      <c r="C831" s="31"/>
      <c r="D831" s="31"/>
      <c r="E831" s="31"/>
      <c r="F831" s="86"/>
      <c r="G831" s="86"/>
      <c r="H831" s="86"/>
      <c r="I831" s="86"/>
      <c r="J831" s="86"/>
      <c r="K831" s="86"/>
      <c r="L831" s="31"/>
      <c r="M831" s="31"/>
      <c r="N831" s="31"/>
      <c r="O831" s="31"/>
      <c r="P831" s="31"/>
      <c r="Q831" s="31"/>
      <c r="R831" s="31"/>
      <c r="S831" s="31"/>
      <c r="T831" s="31"/>
      <c r="U831" s="31"/>
      <c r="V831" s="31"/>
      <c r="W831" s="31"/>
      <c r="X831" s="31"/>
      <c r="Y831" s="31"/>
      <c r="Z831" s="31"/>
    </row>
    <row r="832" spans="1:26" ht="15.75" customHeight="1">
      <c r="A832" s="31"/>
      <c r="B832" s="31"/>
      <c r="C832" s="31"/>
      <c r="D832" s="31"/>
      <c r="E832" s="31"/>
      <c r="F832" s="86"/>
      <c r="G832" s="86"/>
      <c r="H832" s="86"/>
      <c r="I832" s="86"/>
      <c r="J832" s="86"/>
      <c r="K832" s="86"/>
      <c r="L832" s="31"/>
      <c r="M832" s="31"/>
      <c r="N832" s="31"/>
      <c r="O832" s="31"/>
      <c r="P832" s="31"/>
      <c r="Q832" s="31"/>
      <c r="R832" s="31"/>
      <c r="S832" s="31"/>
      <c r="T832" s="31"/>
      <c r="U832" s="31"/>
      <c r="V832" s="31"/>
      <c r="W832" s="31"/>
      <c r="X832" s="31"/>
      <c r="Y832" s="31"/>
      <c r="Z832" s="31"/>
    </row>
    <row r="833" spans="1:26" ht="15.75" customHeight="1">
      <c r="A833" s="31"/>
      <c r="B833" s="31"/>
      <c r="C833" s="31"/>
      <c r="D833" s="31"/>
      <c r="E833" s="31"/>
      <c r="F833" s="86"/>
      <c r="G833" s="86"/>
      <c r="H833" s="86"/>
      <c r="I833" s="86"/>
      <c r="J833" s="86"/>
      <c r="K833" s="86"/>
      <c r="L833" s="31"/>
      <c r="M833" s="31"/>
      <c r="N833" s="31"/>
      <c r="O833" s="31"/>
      <c r="P833" s="31"/>
      <c r="Q833" s="31"/>
      <c r="R833" s="31"/>
      <c r="S833" s="31"/>
      <c r="T833" s="31"/>
      <c r="U833" s="31"/>
      <c r="V833" s="31"/>
      <c r="W833" s="31"/>
      <c r="X833" s="31"/>
      <c r="Y833" s="31"/>
      <c r="Z833" s="31"/>
    </row>
    <row r="834" spans="1:26" ht="15.75" customHeight="1">
      <c r="A834" s="31"/>
      <c r="B834" s="31"/>
      <c r="C834" s="31"/>
      <c r="D834" s="31"/>
      <c r="E834" s="31"/>
      <c r="F834" s="86"/>
      <c r="G834" s="86"/>
      <c r="H834" s="86"/>
      <c r="I834" s="86"/>
      <c r="J834" s="86"/>
      <c r="K834" s="86"/>
      <c r="L834" s="31"/>
      <c r="M834" s="31"/>
      <c r="N834" s="31"/>
      <c r="O834" s="31"/>
      <c r="P834" s="31"/>
      <c r="Q834" s="31"/>
      <c r="R834" s="31"/>
      <c r="S834" s="31"/>
      <c r="T834" s="31"/>
      <c r="U834" s="31"/>
      <c r="V834" s="31"/>
      <c r="W834" s="31"/>
      <c r="X834" s="31"/>
      <c r="Y834" s="31"/>
      <c r="Z834" s="31"/>
    </row>
    <row r="835" spans="1:26" ht="15.75" customHeight="1">
      <c r="A835" s="31"/>
      <c r="B835" s="31"/>
      <c r="C835" s="31"/>
      <c r="D835" s="31"/>
      <c r="E835" s="31"/>
      <c r="F835" s="86"/>
      <c r="G835" s="86"/>
      <c r="H835" s="86"/>
      <c r="I835" s="86"/>
      <c r="J835" s="86"/>
      <c r="K835" s="86"/>
      <c r="L835" s="31"/>
      <c r="M835" s="31"/>
      <c r="N835" s="31"/>
      <c r="O835" s="31"/>
      <c r="P835" s="31"/>
      <c r="Q835" s="31"/>
      <c r="R835" s="31"/>
      <c r="S835" s="31"/>
      <c r="T835" s="31"/>
      <c r="U835" s="31"/>
      <c r="V835" s="31"/>
      <c r="W835" s="31"/>
      <c r="X835" s="31"/>
      <c r="Y835" s="31"/>
      <c r="Z835" s="31"/>
    </row>
    <row r="836" spans="1:26" ht="15.75" customHeight="1">
      <c r="A836" s="31"/>
      <c r="B836" s="31"/>
      <c r="C836" s="31"/>
      <c r="D836" s="31"/>
      <c r="E836" s="31"/>
      <c r="F836" s="86"/>
      <c r="G836" s="86"/>
      <c r="H836" s="86"/>
      <c r="I836" s="86"/>
      <c r="J836" s="86"/>
      <c r="K836" s="86"/>
      <c r="L836" s="31"/>
      <c r="M836" s="31"/>
      <c r="N836" s="31"/>
      <c r="O836" s="31"/>
      <c r="P836" s="31"/>
      <c r="Q836" s="31"/>
      <c r="R836" s="31"/>
      <c r="S836" s="31"/>
      <c r="T836" s="31"/>
      <c r="U836" s="31"/>
      <c r="V836" s="31"/>
      <c r="W836" s="31"/>
      <c r="X836" s="31"/>
      <c r="Y836" s="31"/>
      <c r="Z836" s="31"/>
    </row>
    <row r="837" spans="1:26" ht="15.75" customHeight="1">
      <c r="A837" s="31"/>
      <c r="B837" s="31"/>
      <c r="C837" s="31"/>
      <c r="D837" s="31"/>
      <c r="E837" s="31"/>
      <c r="F837" s="86"/>
      <c r="G837" s="86"/>
      <c r="H837" s="86"/>
      <c r="I837" s="86"/>
      <c r="J837" s="86"/>
      <c r="K837" s="86"/>
      <c r="L837" s="31"/>
      <c r="M837" s="31"/>
      <c r="N837" s="31"/>
      <c r="O837" s="31"/>
      <c r="P837" s="31"/>
      <c r="Q837" s="31"/>
      <c r="R837" s="31"/>
      <c r="S837" s="31"/>
      <c r="T837" s="31"/>
      <c r="U837" s="31"/>
      <c r="V837" s="31"/>
      <c r="W837" s="31"/>
      <c r="X837" s="31"/>
      <c r="Y837" s="31"/>
      <c r="Z837" s="31"/>
    </row>
    <row r="838" spans="1:26" ht="15.75" customHeight="1">
      <c r="A838" s="31"/>
      <c r="B838" s="31"/>
      <c r="C838" s="31"/>
      <c r="D838" s="31"/>
      <c r="E838" s="31"/>
      <c r="F838" s="86"/>
      <c r="G838" s="86"/>
      <c r="H838" s="86"/>
      <c r="I838" s="86"/>
      <c r="J838" s="86"/>
      <c r="K838" s="86"/>
      <c r="L838" s="31"/>
      <c r="M838" s="31"/>
      <c r="N838" s="31"/>
      <c r="O838" s="31"/>
      <c r="P838" s="31"/>
      <c r="Q838" s="31"/>
      <c r="R838" s="31"/>
      <c r="S838" s="31"/>
      <c r="T838" s="31"/>
      <c r="U838" s="31"/>
      <c r="V838" s="31"/>
      <c r="W838" s="31"/>
      <c r="X838" s="31"/>
      <c r="Y838" s="31"/>
      <c r="Z838" s="31"/>
    </row>
    <row r="839" spans="1:26" ht="15.75" customHeight="1">
      <c r="A839" s="31"/>
      <c r="B839" s="31"/>
      <c r="C839" s="31"/>
      <c r="D839" s="31"/>
      <c r="E839" s="31"/>
      <c r="F839" s="86"/>
      <c r="G839" s="86"/>
      <c r="H839" s="86"/>
      <c r="I839" s="86"/>
      <c r="J839" s="86"/>
      <c r="K839" s="86"/>
      <c r="L839" s="31"/>
      <c r="M839" s="31"/>
      <c r="N839" s="31"/>
      <c r="O839" s="31"/>
      <c r="P839" s="31"/>
      <c r="Q839" s="31"/>
      <c r="R839" s="31"/>
      <c r="S839" s="31"/>
      <c r="T839" s="31"/>
      <c r="U839" s="31"/>
      <c r="V839" s="31"/>
      <c r="W839" s="31"/>
      <c r="X839" s="31"/>
      <c r="Y839" s="31"/>
      <c r="Z839" s="31"/>
    </row>
    <row r="840" spans="1:26" ht="15.75" customHeight="1">
      <c r="A840" s="31"/>
      <c r="B840" s="31"/>
      <c r="C840" s="31"/>
      <c r="D840" s="31"/>
      <c r="E840" s="31"/>
      <c r="F840" s="86"/>
      <c r="G840" s="86"/>
      <c r="H840" s="86"/>
      <c r="I840" s="86"/>
      <c r="J840" s="86"/>
      <c r="K840" s="86"/>
      <c r="L840" s="31"/>
      <c r="M840" s="31"/>
      <c r="N840" s="31"/>
      <c r="O840" s="31"/>
      <c r="P840" s="31"/>
      <c r="Q840" s="31"/>
      <c r="R840" s="31"/>
      <c r="S840" s="31"/>
      <c r="T840" s="31"/>
      <c r="U840" s="31"/>
      <c r="V840" s="31"/>
      <c r="W840" s="31"/>
      <c r="X840" s="31"/>
      <c r="Y840" s="31"/>
      <c r="Z840" s="31"/>
    </row>
    <row r="841" spans="1:26" ht="15.75" customHeight="1">
      <c r="A841" s="31"/>
      <c r="B841" s="31"/>
      <c r="C841" s="31"/>
      <c r="D841" s="31"/>
      <c r="E841" s="31"/>
      <c r="F841" s="86"/>
      <c r="G841" s="86"/>
      <c r="H841" s="86"/>
      <c r="I841" s="86"/>
      <c r="J841" s="86"/>
      <c r="K841" s="86"/>
      <c r="L841" s="31"/>
      <c r="M841" s="31"/>
      <c r="N841" s="31"/>
      <c r="O841" s="31"/>
      <c r="P841" s="31"/>
      <c r="Q841" s="31"/>
      <c r="R841" s="31"/>
      <c r="S841" s="31"/>
      <c r="T841" s="31"/>
      <c r="U841" s="31"/>
      <c r="V841" s="31"/>
      <c r="W841" s="31"/>
      <c r="X841" s="31"/>
      <c r="Y841" s="31"/>
      <c r="Z841" s="31"/>
    </row>
    <row r="842" spans="1:26" ht="15.75" customHeight="1">
      <c r="A842" s="31"/>
      <c r="B842" s="31"/>
      <c r="C842" s="31"/>
      <c r="D842" s="31"/>
      <c r="E842" s="31"/>
      <c r="F842" s="86"/>
      <c r="G842" s="86"/>
      <c r="H842" s="86"/>
      <c r="I842" s="86"/>
      <c r="J842" s="86"/>
      <c r="K842" s="86"/>
      <c r="L842" s="31"/>
      <c r="M842" s="31"/>
      <c r="N842" s="31"/>
      <c r="O842" s="31"/>
      <c r="P842" s="31"/>
      <c r="Q842" s="31"/>
      <c r="R842" s="31"/>
      <c r="S842" s="31"/>
      <c r="T842" s="31"/>
      <c r="U842" s="31"/>
      <c r="V842" s="31"/>
      <c r="W842" s="31"/>
      <c r="X842" s="31"/>
      <c r="Y842" s="31"/>
      <c r="Z842" s="31"/>
    </row>
    <row r="843" spans="1:26" ht="15.75" customHeight="1">
      <c r="A843" s="31"/>
      <c r="B843" s="31"/>
      <c r="C843" s="31"/>
      <c r="D843" s="31"/>
      <c r="E843" s="31"/>
      <c r="F843" s="86"/>
      <c r="G843" s="86"/>
      <c r="H843" s="86"/>
      <c r="I843" s="86"/>
      <c r="J843" s="86"/>
      <c r="K843" s="86"/>
      <c r="L843" s="31"/>
      <c r="M843" s="31"/>
      <c r="N843" s="31"/>
      <c r="O843" s="31"/>
      <c r="P843" s="31"/>
      <c r="Q843" s="31"/>
      <c r="R843" s="31"/>
      <c r="S843" s="31"/>
      <c r="T843" s="31"/>
      <c r="U843" s="31"/>
      <c r="V843" s="31"/>
      <c r="W843" s="31"/>
      <c r="X843" s="31"/>
      <c r="Y843" s="31"/>
      <c r="Z843" s="31"/>
    </row>
    <row r="844" spans="1:26" ht="15.75" customHeight="1">
      <c r="A844" s="31"/>
      <c r="B844" s="31"/>
      <c r="C844" s="31"/>
      <c r="D844" s="31"/>
      <c r="E844" s="31"/>
      <c r="F844" s="86"/>
      <c r="G844" s="86"/>
      <c r="H844" s="86"/>
      <c r="I844" s="86"/>
      <c r="J844" s="86"/>
      <c r="K844" s="86"/>
      <c r="L844" s="31"/>
      <c r="M844" s="31"/>
      <c r="N844" s="31"/>
      <c r="O844" s="31"/>
      <c r="P844" s="31"/>
      <c r="Q844" s="31"/>
      <c r="R844" s="31"/>
      <c r="S844" s="31"/>
      <c r="T844" s="31"/>
      <c r="U844" s="31"/>
      <c r="V844" s="31"/>
      <c r="W844" s="31"/>
      <c r="X844" s="31"/>
      <c r="Y844" s="31"/>
      <c r="Z844" s="31"/>
    </row>
    <row r="845" spans="1:26" ht="15.75" customHeight="1">
      <c r="A845" s="31"/>
      <c r="B845" s="31"/>
      <c r="C845" s="31"/>
      <c r="D845" s="31"/>
      <c r="E845" s="31"/>
      <c r="F845" s="86"/>
      <c r="G845" s="86"/>
      <c r="H845" s="86"/>
      <c r="I845" s="86"/>
      <c r="J845" s="86"/>
      <c r="K845" s="86"/>
      <c r="L845" s="31"/>
      <c r="M845" s="31"/>
      <c r="N845" s="31"/>
      <c r="O845" s="31"/>
      <c r="P845" s="31"/>
      <c r="Q845" s="31"/>
      <c r="R845" s="31"/>
      <c r="S845" s="31"/>
      <c r="T845" s="31"/>
      <c r="U845" s="31"/>
      <c r="V845" s="31"/>
      <c r="W845" s="31"/>
      <c r="X845" s="31"/>
      <c r="Y845" s="31"/>
      <c r="Z845" s="31"/>
    </row>
    <row r="846" spans="1:26" ht="15.75" customHeight="1">
      <c r="A846" s="31"/>
      <c r="B846" s="31"/>
      <c r="C846" s="31"/>
      <c r="D846" s="31"/>
      <c r="E846" s="31"/>
      <c r="F846" s="86"/>
      <c r="G846" s="86"/>
      <c r="H846" s="86"/>
      <c r="I846" s="86"/>
      <c r="J846" s="86"/>
      <c r="K846" s="86"/>
      <c r="L846" s="31"/>
      <c r="M846" s="31"/>
      <c r="N846" s="31"/>
      <c r="O846" s="31"/>
      <c r="P846" s="31"/>
      <c r="Q846" s="31"/>
      <c r="R846" s="31"/>
      <c r="S846" s="31"/>
      <c r="T846" s="31"/>
      <c r="U846" s="31"/>
      <c r="V846" s="31"/>
      <c r="W846" s="31"/>
      <c r="X846" s="31"/>
      <c r="Y846" s="31"/>
      <c r="Z846" s="31"/>
    </row>
    <row r="847" spans="1:26" ht="15.75" customHeight="1">
      <c r="A847" s="31"/>
      <c r="B847" s="31"/>
      <c r="C847" s="31"/>
      <c r="D847" s="31"/>
      <c r="E847" s="31"/>
      <c r="F847" s="86"/>
      <c r="G847" s="86"/>
      <c r="H847" s="86"/>
      <c r="I847" s="86"/>
      <c r="J847" s="86"/>
      <c r="K847" s="86"/>
      <c r="L847" s="31"/>
      <c r="M847" s="31"/>
      <c r="N847" s="31"/>
      <c r="O847" s="31"/>
      <c r="P847" s="31"/>
      <c r="Q847" s="31"/>
      <c r="R847" s="31"/>
      <c r="S847" s="31"/>
      <c r="T847" s="31"/>
      <c r="U847" s="31"/>
      <c r="V847" s="31"/>
      <c r="W847" s="31"/>
      <c r="X847" s="31"/>
      <c r="Y847" s="31"/>
      <c r="Z847" s="31"/>
    </row>
    <row r="848" spans="1:26" ht="15.75" customHeight="1">
      <c r="A848" s="31"/>
      <c r="B848" s="31"/>
      <c r="C848" s="31"/>
      <c r="D848" s="31"/>
      <c r="E848" s="31"/>
      <c r="F848" s="86"/>
      <c r="G848" s="86"/>
      <c r="H848" s="86"/>
      <c r="I848" s="86"/>
      <c r="J848" s="86"/>
      <c r="K848" s="86"/>
      <c r="L848" s="31"/>
      <c r="M848" s="31"/>
      <c r="N848" s="31"/>
      <c r="O848" s="31"/>
      <c r="P848" s="31"/>
      <c r="Q848" s="31"/>
      <c r="R848" s="31"/>
      <c r="S848" s="31"/>
      <c r="T848" s="31"/>
      <c r="U848" s="31"/>
      <c r="V848" s="31"/>
      <c r="W848" s="31"/>
      <c r="X848" s="31"/>
      <c r="Y848" s="31"/>
      <c r="Z848" s="31"/>
    </row>
    <row r="849" spans="1:26" ht="15.75" customHeight="1">
      <c r="A849" s="31"/>
      <c r="B849" s="31"/>
      <c r="C849" s="31"/>
      <c r="D849" s="31"/>
      <c r="E849" s="31"/>
      <c r="F849" s="86"/>
      <c r="G849" s="86"/>
      <c r="H849" s="86"/>
      <c r="I849" s="86"/>
      <c r="J849" s="86"/>
      <c r="K849" s="86"/>
      <c r="L849" s="31"/>
      <c r="M849" s="31"/>
      <c r="N849" s="31"/>
      <c r="O849" s="31"/>
      <c r="P849" s="31"/>
      <c r="Q849" s="31"/>
      <c r="R849" s="31"/>
      <c r="S849" s="31"/>
      <c r="T849" s="31"/>
      <c r="U849" s="31"/>
      <c r="V849" s="31"/>
      <c r="W849" s="31"/>
      <c r="X849" s="31"/>
      <c r="Y849" s="31"/>
      <c r="Z849" s="31"/>
    </row>
    <row r="850" spans="1:26" ht="15.75" customHeight="1">
      <c r="A850" s="31"/>
      <c r="B850" s="31"/>
      <c r="C850" s="31"/>
      <c r="D850" s="31"/>
      <c r="E850" s="31"/>
      <c r="F850" s="86"/>
      <c r="G850" s="86"/>
      <c r="H850" s="86"/>
      <c r="I850" s="86"/>
      <c r="J850" s="86"/>
      <c r="K850" s="86"/>
      <c r="L850" s="31"/>
      <c r="M850" s="31"/>
      <c r="N850" s="31"/>
      <c r="O850" s="31"/>
      <c r="P850" s="31"/>
      <c r="Q850" s="31"/>
      <c r="R850" s="31"/>
      <c r="S850" s="31"/>
      <c r="T850" s="31"/>
      <c r="U850" s="31"/>
      <c r="V850" s="31"/>
      <c r="W850" s="31"/>
      <c r="X850" s="31"/>
      <c r="Y850" s="31"/>
      <c r="Z850" s="31"/>
    </row>
    <row r="851" spans="1:26" ht="15.75" customHeight="1">
      <c r="A851" s="31"/>
      <c r="B851" s="31"/>
      <c r="C851" s="31"/>
      <c r="D851" s="31"/>
      <c r="E851" s="31"/>
      <c r="F851" s="86"/>
      <c r="G851" s="86"/>
      <c r="H851" s="86"/>
      <c r="I851" s="86"/>
      <c r="J851" s="86"/>
      <c r="K851" s="86"/>
      <c r="L851" s="31"/>
      <c r="M851" s="31"/>
      <c r="N851" s="31"/>
      <c r="O851" s="31"/>
      <c r="P851" s="31"/>
      <c r="Q851" s="31"/>
      <c r="R851" s="31"/>
      <c r="S851" s="31"/>
      <c r="T851" s="31"/>
      <c r="U851" s="31"/>
      <c r="V851" s="31"/>
      <c r="W851" s="31"/>
      <c r="X851" s="31"/>
      <c r="Y851" s="31"/>
      <c r="Z851" s="31"/>
    </row>
    <row r="852" spans="1:26" ht="15.75" customHeight="1">
      <c r="A852" s="31"/>
      <c r="B852" s="31"/>
      <c r="C852" s="31"/>
      <c r="D852" s="31"/>
      <c r="E852" s="31"/>
      <c r="F852" s="86"/>
      <c r="G852" s="86"/>
      <c r="H852" s="86"/>
      <c r="I852" s="86"/>
      <c r="J852" s="86"/>
      <c r="K852" s="86"/>
      <c r="L852" s="31"/>
      <c r="M852" s="31"/>
      <c r="N852" s="31"/>
      <c r="O852" s="31"/>
      <c r="P852" s="31"/>
      <c r="Q852" s="31"/>
      <c r="R852" s="31"/>
      <c r="S852" s="31"/>
      <c r="T852" s="31"/>
      <c r="U852" s="31"/>
      <c r="V852" s="31"/>
      <c r="W852" s="31"/>
      <c r="X852" s="31"/>
      <c r="Y852" s="31"/>
      <c r="Z852" s="31"/>
    </row>
    <row r="853" spans="1:26" ht="15.75" customHeight="1">
      <c r="A853" s="31"/>
      <c r="B853" s="31"/>
      <c r="C853" s="31"/>
      <c r="D853" s="31"/>
      <c r="E853" s="31"/>
      <c r="F853" s="86"/>
      <c r="G853" s="86"/>
      <c r="H853" s="86"/>
      <c r="I853" s="86"/>
      <c r="J853" s="86"/>
      <c r="K853" s="86"/>
      <c r="L853" s="31"/>
      <c r="M853" s="31"/>
      <c r="N853" s="31"/>
      <c r="O853" s="31"/>
      <c r="P853" s="31"/>
      <c r="Q853" s="31"/>
      <c r="R853" s="31"/>
      <c r="S853" s="31"/>
      <c r="T853" s="31"/>
      <c r="U853" s="31"/>
      <c r="V853" s="31"/>
      <c r="W853" s="31"/>
      <c r="X853" s="31"/>
      <c r="Y853" s="31"/>
      <c r="Z853" s="31"/>
    </row>
    <row r="854" spans="1:26" ht="15.75" customHeight="1">
      <c r="A854" s="31"/>
      <c r="B854" s="31"/>
      <c r="C854" s="31"/>
      <c r="D854" s="31"/>
      <c r="E854" s="31"/>
      <c r="F854" s="86"/>
      <c r="G854" s="86"/>
      <c r="H854" s="86"/>
      <c r="I854" s="86"/>
      <c r="J854" s="86"/>
      <c r="K854" s="86"/>
      <c r="L854" s="31"/>
      <c r="M854" s="31"/>
      <c r="N854" s="31"/>
      <c r="O854" s="31"/>
      <c r="P854" s="31"/>
      <c r="Q854" s="31"/>
      <c r="R854" s="31"/>
      <c r="S854" s="31"/>
      <c r="T854" s="31"/>
      <c r="U854" s="31"/>
      <c r="V854" s="31"/>
      <c r="W854" s="31"/>
      <c r="X854" s="31"/>
      <c r="Y854" s="31"/>
      <c r="Z854" s="31"/>
    </row>
    <row r="855" spans="1:26" ht="15.75" customHeight="1">
      <c r="A855" s="31"/>
      <c r="B855" s="31"/>
      <c r="C855" s="31"/>
      <c r="D855" s="31"/>
      <c r="E855" s="31"/>
      <c r="F855" s="86"/>
      <c r="G855" s="86"/>
      <c r="H855" s="86"/>
      <c r="I855" s="86"/>
      <c r="J855" s="86"/>
      <c r="K855" s="86"/>
      <c r="L855" s="31"/>
      <c r="M855" s="31"/>
      <c r="N855" s="31"/>
      <c r="O855" s="31"/>
      <c r="P855" s="31"/>
      <c r="Q855" s="31"/>
      <c r="R855" s="31"/>
      <c r="S855" s="31"/>
      <c r="T855" s="31"/>
      <c r="U855" s="31"/>
      <c r="V855" s="31"/>
      <c r="W855" s="31"/>
      <c r="X855" s="31"/>
      <c r="Y855" s="31"/>
      <c r="Z855" s="31"/>
    </row>
    <row r="856" spans="1:26" ht="15.75" customHeight="1">
      <c r="A856" s="31"/>
      <c r="B856" s="31"/>
      <c r="C856" s="31"/>
      <c r="D856" s="31"/>
      <c r="E856" s="31"/>
      <c r="F856" s="86"/>
      <c r="G856" s="86"/>
      <c r="H856" s="86"/>
      <c r="I856" s="86"/>
      <c r="J856" s="86"/>
      <c r="K856" s="86"/>
      <c r="L856" s="31"/>
      <c r="M856" s="31"/>
      <c r="N856" s="31"/>
      <c r="O856" s="31"/>
      <c r="P856" s="31"/>
      <c r="Q856" s="31"/>
      <c r="R856" s="31"/>
      <c r="S856" s="31"/>
      <c r="T856" s="31"/>
      <c r="U856" s="31"/>
      <c r="V856" s="31"/>
      <c r="W856" s="31"/>
      <c r="X856" s="31"/>
      <c r="Y856" s="31"/>
      <c r="Z856" s="31"/>
    </row>
    <row r="857" spans="1:26" ht="15.75" customHeight="1">
      <c r="A857" s="31"/>
      <c r="B857" s="31"/>
      <c r="C857" s="31"/>
      <c r="D857" s="31"/>
      <c r="E857" s="31"/>
      <c r="F857" s="86"/>
      <c r="G857" s="86"/>
      <c r="H857" s="86"/>
      <c r="I857" s="86"/>
      <c r="J857" s="86"/>
      <c r="K857" s="86"/>
      <c r="L857" s="31"/>
      <c r="M857" s="31"/>
      <c r="N857" s="31"/>
      <c r="O857" s="31"/>
      <c r="P857" s="31"/>
      <c r="Q857" s="31"/>
      <c r="R857" s="31"/>
      <c r="S857" s="31"/>
      <c r="T857" s="31"/>
      <c r="U857" s="31"/>
      <c r="V857" s="31"/>
      <c r="W857" s="31"/>
      <c r="X857" s="31"/>
      <c r="Y857" s="31"/>
      <c r="Z857" s="31"/>
    </row>
    <row r="858" spans="1:26" ht="15.75" customHeight="1">
      <c r="A858" s="31"/>
      <c r="B858" s="31"/>
      <c r="C858" s="31"/>
      <c r="D858" s="31"/>
      <c r="E858" s="31"/>
      <c r="F858" s="86"/>
      <c r="G858" s="86"/>
      <c r="H858" s="86"/>
      <c r="I858" s="86"/>
      <c r="J858" s="86"/>
      <c r="K858" s="86"/>
      <c r="L858" s="31"/>
      <c r="M858" s="31"/>
      <c r="N858" s="31"/>
      <c r="O858" s="31"/>
      <c r="P858" s="31"/>
      <c r="Q858" s="31"/>
      <c r="R858" s="31"/>
      <c r="S858" s="31"/>
      <c r="T858" s="31"/>
      <c r="U858" s="31"/>
      <c r="V858" s="31"/>
      <c r="W858" s="31"/>
      <c r="X858" s="31"/>
      <c r="Y858" s="31"/>
      <c r="Z858" s="31"/>
    </row>
    <row r="859" spans="1:26" ht="15.75" customHeight="1">
      <c r="A859" s="31"/>
      <c r="B859" s="31"/>
      <c r="C859" s="31"/>
      <c r="D859" s="31"/>
      <c r="E859" s="31"/>
      <c r="F859" s="86"/>
      <c r="G859" s="86"/>
      <c r="H859" s="86"/>
      <c r="I859" s="86"/>
      <c r="J859" s="86"/>
      <c r="K859" s="86"/>
      <c r="L859" s="31"/>
      <c r="M859" s="31"/>
      <c r="N859" s="31"/>
      <c r="O859" s="31"/>
      <c r="P859" s="31"/>
      <c r="Q859" s="31"/>
      <c r="R859" s="31"/>
      <c r="S859" s="31"/>
      <c r="T859" s="31"/>
      <c r="U859" s="31"/>
      <c r="V859" s="31"/>
      <c r="W859" s="31"/>
      <c r="X859" s="31"/>
      <c r="Y859" s="31"/>
      <c r="Z859" s="31"/>
    </row>
    <row r="860" spans="1:26" ht="15.75" customHeight="1">
      <c r="A860" s="31"/>
      <c r="B860" s="31"/>
      <c r="C860" s="31"/>
      <c r="D860" s="31"/>
      <c r="E860" s="31"/>
      <c r="F860" s="86"/>
      <c r="G860" s="86"/>
      <c r="H860" s="86"/>
      <c r="I860" s="86"/>
      <c r="J860" s="86"/>
      <c r="K860" s="86"/>
      <c r="L860" s="31"/>
      <c r="M860" s="31"/>
      <c r="N860" s="31"/>
      <c r="O860" s="31"/>
      <c r="P860" s="31"/>
      <c r="Q860" s="31"/>
      <c r="R860" s="31"/>
      <c r="S860" s="31"/>
      <c r="T860" s="31"/>
      <c r="U860" s="31"/>
      <c r="V860" s="31"/>
      <c r="W860" s="31"/>
      <c r="X860" s="31"/>
      <c r="Y860" s="31"/>
      <c r="Z860" s="31"/>
    </row>
    <row r="861" spans="1:26" ht="15.75" customHeight="1">
      <c r="A861" s="31"/>
      <c r="B861" s="31"/>
      <c r="C861" s="31"/>
      <c r="D861" s="31"/>
      <c r="E861" s="31"/>
      <c r="F861" s="86"/>
      <c r="G861" s="86"/>
      <c r="H861" s="86"/>
      <c r="I861" s="86"/>
      <c r="J861" s="86"/>
      <c r="K861" s="86"/>
      <c r="L861" s="31"/>
      <c r="M861" s="31"/>
      <c r="N861" s="31"/>
      <c r="O861" s="31"/>
      <c r="P861" s="31"/>
      <c r="Q861" s="31"/>
      <c r="R861" s="31"/>
      <c r="S861" s="31"/>
      <c r="T861" s="31"/>
      <c r="U861" s="31"/>
      <c r="V861" s="31"/>
      <c r="W861" s="31"/>
      <c r="X861" s="31"/>
      <c r="Y861" s="31"/>
      <c r="Z861" s="31"/>
    </row>
    <row r="862" spans="1:26" ht="15.75" customHeight="1">
      <c r="A862" s="31"/>
      <c r="B862" s="31"/>
      <c r="C862" s="31"/>
      <c r="D862" s="31"/>
      <c r="E862" s="31"/>
      <c r="F862" s="86"/>
      <c r="G862" s="86"/>
      <c r="H862" s="86"/>
      <c r="I862" s="86"/>
      <c r="J862" s="86"/>
      <c r="K862" s="86"/>
      <c r="L862" s="31"/>
      <c r="M862" s="31"/>
      <c r="N862" s="31"/>
      <c r="O862" s="31"/>
      <c r="P862" s="31"/>
      <c r="Q862" s="31"/>
      <c r="R862" s="31"/>
      <c r="S862" s="31"/>
      <c r="T862" s="31"/>
      <c r="U862" s="31"/>
      <c r="V862" s="31"/>
      <c r="W862" s="31"/>
      <c r="X862" s="31"/>
      <c r="Y862" s="31"/>
      <c r="Z862" s="31"/>
    </row>
    <row r="863" spans="1:26" ht="15.75" customHeight="1">
      <c r="A863" s="31"/>
      <c r="B863" s="31"/>
      <c r="C863" s="31"/>
      <c r="D863" s="31"/>
      <c r="E863" s="31"/>
      <c r="F863" s="86"/>
      <c r="G863" s="86"/>
      <c r="H863" s="86"/>
      <c r="I863" s="86"/>
      <c r="J863" s="86"/>
      <c r="K863" s="86"/>
      <c r="L863" s="31"/>
      <c r="M863" s="31"/>
      <c r="N863" s="31"/>
      <c r="O863" s="31"/>
      <c r="P863" s="31"/>
      <c r="Q863" s="31"/>
      <c r="R863" s="31"/>
      <c r="S863" s="31"/>
      <c r="T863" s="31"/>
      <c r="U863" s="31"/>
      <c r="V863" s="31"/>
      <c r="W863" s="31"/>
      <c r="X863" s="31"/>
      <c r="Y863" s="31"/>
      <c r="Z863" s="31"/>
    </row>
    <row r="864" spans="1:26" ht="15.75" customHeight="1">
      <c r="A864" s="31"/>
      <c r="B864" s="31"/>
      <c r="C864" s="31"/>
      <c r="D864" s="31"/>
      <c r="E864" s="31"/>
      <c r="F864" s="86"/>
      <c r="G864" s="86"/>
      <c r="H864" s="86"/>
      <c r="I864" s="86"/>
      <c r="J864" s="86"/>
      <c r="K864" s="86"/>
      <c r="L864" s="31"/>
      <c r="M864" s="31"/>
      <c r="N864" s="31"/>
      <c r="O864" s="31"/>
      <c r="P864" s="31"/>
      <c r="Q864" s="31"/>
      <c r="R864" s="31"/>
      <c r="S864" s="31"/>
      <c r="T864" s="31"/>
      <c r="U864" s="31"/>
      <c r="V864" s="31"/>
      <c r="W864" s="31"/>
      <c r="X864" s="31"/>
      <c r="Y864" s="31"/>
      <c r="Z864" s="31"/>
    </row>
    <row r="865" spans="1:26" ht="15.75" customHeight="1">
      <c r="A865" s="31"/>
      <c r="B865" s="31"/>
      <c r="C865" s="31"/>
      <c r="D865" s="31"/>
      <c r="E865" s="31"/>
      <c r="F865" s="86"/>
      <c r="G865" s="86"/>
      <c r="H865" s="86"/>
      <c r="I865" s="86"/>
      <c r="J865" s="86"/>
      <c r="K865" s="86"/>
      <c r="L865" s="31"/>
      <c r="M865" s="31"/>
      <c r="N865" s="31"/>
      <c r="O865" s="31"/>
      <c r="P865" s="31"/>
      <c r="Q865" s="31"/>
      <c r="R865" s="31"/>
      <c r="S865" s="31"/>
      <c r="T865" s="31"/>
      <c r="U865" s="31"/>
      <c r="V865" s="31"/>
      <c r="W865" s="31"/>
      <c r="X865" s="31"/>
      <c r="Y865" s="31"/>
      <c r="Z865" s="31"/>
    </row>
    <row r="866" spans="1:26" ht="15.75" customHeight="1">
      <c r="A866" s="31"/>
      <c r="B866" s="31"/>
      <c r="C866" s="31"/>
      <c r="D866" s="31"/>
      <c r="E866" s="31"/>
      <c r="F866" s="86"/>
      <c r="G866" s="86"/>
      <c r="H866" s="86"/>
      <c r="I866" s="86"/>
      <c r="J866" s="86"/>
      <c r="K866" s="86"/>
      <c r="L866" s="31"/>
      <c r="M866" s="31"/>
      <c r="N866" s="31"/>
      <c r="O866" s="31"/>
      <c r="P866" s="31"/>
      <c r="Q866" s="31"/>
      <c r="R866" s="31"/>
      <c r="S866" s="31"/>
      <c r="T866" s="31"/>
      <c r="U866" s="31"/>
      <c r="V866" s="31"/>
      <c r="W866" s="31"/>
      <c r="X866" s="31"/>
      <c r="Y866" s="31"/>
      <c r="Z866" s="31"/>
    </row>
    <row r="867" spans="1:26" ht="15.75" customHeight="1">
      <c r="A867" s="31"/>
      <c r="B867" s="31"/>
      <c r="C867" s="31"/>
      <c r="D867" s="31"/>
      <c r="E867" s="31"/>
      <c r="F867" s="86"/>
      <c r="G867" s="86"/>
      <c r="H867" s="86"/>
      <c r="I867" s="86"/>
      <c r="J867" s="86"/>
      <c r="K867" s="86"/>
      <c r="L867" s="31"/>
      <c r="M867" s="31"/>
      <c r="N867" s="31"/>
      <c r="O867" s="31"/>
      <c r="P867" s="31"/>
      <c r="Q867" s="31"/>
      <c r="R867" s="31"/>
      <c r="S867" s="31"/>
      <c r="T867" s="31"/>
      <c r="U867" s="31"/>
      <c r="V867" s="31"/>
      <c r="W867" s="31"/>
      <c r="X867" s="31"/>
      <c r="Y867" s="31"/>
      <c r="Z867" s="31"/>
    </row>
    <row r="868" spans="1:26" ht="15.75" customHeight="1">
      <c r="A868" s="31"/>
      <c r="B868" s="31"/>
      <c r="C868" s="31"/>
      <c r="D868" s="31"/>
      <c r="E868" s="31"/>
      <c r="F868" s="86"/>
      <c r="G868" s="86"/>
      <c r="H868" s="86"/>
      <c r="I868" s="86"/>
      <c r="J868" s="86"/>
      <c r="K868" s="86"/>
      <c r="L868" s="31"/>
      <c r="M868" s="31"/>
      <c r="N868" s="31"/>
      <c r="O868" s="31"/>
      <c r="P868" s="31"/>
      <c r="Q868" s="31"/>
      <c r="R868" s="31"/>
      <c r="S868" s="31"/>
      <c r="T868" s="31"/>
      <c r="U868" s="31"/>
      <c r="V868" s="31"/>
      <c r="W868" s="31"/>
      <c r="X868" s="31"/>
      <c r="Y868" s="31"/>
      <c r="Z868" s="31"/>
    </row>
    <row r="869" spans="1:26" ht="15.75" customHeight="1">
      <c r="A869" s="31"/>
      <c r="B869" s="31"/>
      <c r="C869" s="31"/>
      <c r="D869" s="31"/>
      <c r="E869" s="31"/>
      <c r="F869" s="86"/>
      <c r="G869" s="86"/>
      <c r="H869" s="86"/>
      <c r="I869" s="86"/>
      <c r="J869" s="86"/>
      <c r="K869" s="86"/>
      <c r="L869" s="31"/>
      <c r="M869" s="31"/>
      <c r="N869" s="31"/>
      <c r="O869" s="31"/>
      <c r="P869" s="31"/>
      <c r="Q869" s="31"/>
      <c r="R869" s="31"/>
      <c r="S869" s="31"/>
      <c r="T869" s="31"/>
      <c r="U869" s="31"/>
      <c r="V869" s="31"/>
      <c r="W869" s="31"/>
      <c r="X869" s="31"/>
      <c r="Y869" s="31"/>
      <c r="Z869" s="31"/>
    </row>
    <row r="870" spans="1:26" ht="15.75" customHeight="1">
      <c r="A870" s="31"/>
      <c r="B870" s="31"/>
      <c r="C870" s="31"/>
      <c r="D870" s="31"/>
      <c r="E870" s="31"/>
      <c r="F870" s="86"/>
      <c r="G870" s="86"/>
      <c r="H870" s="86"/>
      <c r="I870" s="86"/>
      <c r="J870" s="86"/>
      <c r="K870" s="86"/>
      <c r="L870" s="31"/>
      <c r="M870" s="31"/>
      <c r="N870" s="31"/>
      <c r="O870" s="31"/>
      <c r="P870" s="31"/>
      <c r="Q870" s="31"/>
      <c r="R870" s="31"/>
      <c r="S870" s="31"/>
      <c r="T870" s="31"/>
      <c r="U870" s="31"/>
      <c r="V870" s="31"/>
      <c r="W870" s="31"/>
      <c r="X870" s="31"/>
      <c r="Y870" s="31"/>
      <c r="Z870" s="31"/>
    </row>
    <row r="871" spans="1:26" ht="15.75" customHeight="1">
      <c r="A871" s="31"/>
      <c r="B871" s="31"/>
      <c r="C871" s="31"/>
      <c r="D871" s="31"/>
      <c r="E871" s="31"/>
      <c r="F871" s="86"/>
      <c r="G871" s="86"/>
      <c r="H871" s="86"/>
      <c r="I871" s="86"/>
      <c r="J871" s="86"/>
      <c r="K871" s="86"/>
      <c r="L871" s="31"/>
      <c r="M871" s="31"/>
      <c r="N871" s="31"/>
      <c r="O871" s="31"/>
      <c r="P871" s="31"/>
      <c r="Q871" s="31"/>
      <c r="R871" s="31"/>
      <c r="S871" s="31"/>
      <c r="T871" s="31"/>
      <c r="U871" s="31"/>
      <c r="V871" s="31"/>
      <c r="W871" s="31"/>
      <c r="X871" s="31"/>
      <c r="Y871" s="31"/>
      <c r="Z871" s="31"/>
    </row>
    <row r="872" spans="1:26" ht="15.75" customHeight="1">
      <c r="A872" s="31"/>
      <c r="B872" s="31"/>
      <c r="C872" s="31"/>
      <c r="D872" s="31"/>
      <c r="E872" s="31"/>
      <c r="F872" s="86"/>
      <c r="G872" s="86"/>
      <c r="H872" s="86"/>
      <c r="I872" s="86"/>
      <c r="J872" s="86"/>
      <c r="K872" s="86"/>
      <c r="L872" s="31"/>
      <c r="M872" s="31"/>
      <c r="N872" s="31"/>
      <c r="O872" s="31"/>
      <c r="P872" s="31"/>
      <c r="Q872" s="31"/>
      <c r="R872" s="31"/>
      <c r="S872" s="31"/>
      <c r="T872" s="31"/>
      <c r="U872" s="31"/>
      <c r="V872" s="31"/>
      <c r="W872" s="31"/>
      <c r="X872" s="31"/>
      <c r="Y872" s="31"/>
      <c r="Z872" s="31"/>
    </row>
    <row r="873" spans="1:26" ht="15.75" customHeight="1">
      <c r="A873" s="31"/>
      <c r="B873" s="31"/>
      <c r="C873" s="31"/>
      <c r="D873" s="31"/>
      <c r="E873" s="31"/>
      <c r="F873" s="86"/>
      <c r="G873" s="86"/>
      <c r="H873" s="86"/>
      <c r="I873" s="86"/>
      <c r="J873" s="86"/>
      <c r="K873" s="86"/>
      <c r="L873" s="31"/>
      <c r="M873" s="31"/>
      <c r="N873" s="31"/>
      <c r="O873" s="31"/>
      <c r="P873" s="31"/>
      <c r="Q873" s="31"/>
      <c r="R873" s="31"/>
      <c r="S873" s="31"/>
      <c r="T873" s="31"/>
      <c r="U873" s="31"/>
      <c r="V873" s="31"/>
      <c r="W873" s="31"/>
      <c r="X873" s="31"/>
      <c r="Y873" s="31"/>
      <c r="Z873" s="31"/>
    </row>
    <row r="874" spans="1:26" ht="15.75" customHeight="1">
      <c r="A874" s="31"/>
      <c r="B874" s="31"/>
      <c r="C874" s="31"/>
      <c r="D874" s="31"/>
      <c r="E874" s="31"/>
      <c r="F874" s="86"/>
      <c r="G874" s="86"/>
      <c r="H874" s="86"/>
      <c r="I874" s="86"/>
      <c r="J874" s="86"/>
      <c r="K874" s="86"/>
      <c r="L874" s="31"/>
      <c r="M874" s="31"/>
      <c r="N874" s="31"/>
      <c r="O874" s="31"/>
      <c r="P874" s="31"/>
      <c r="Q874" s="31"/>
      <c r="R874" s="31"/>
      <c r="S874" s="31"/>
      <c r="T874" s="31"/>
      <c r="U874" s="31"/>
      <c r="V874" s="31"/>
      <c r="W874" s="31"/>
      <c r="X874" s="31"/>
      <c r="Y874" s="31"/>
      <c r="Z874" s="31"/>
    </row>
    <row r="875" spans="1:26" ht="15.75" customHeight="1">
      <c r="A875" s="31"/>
      <c r="B875" s="31"/>
      <c r="C875" s="31"/>
      <c r="D875" s="31"/>
      <c r="E875" s="31"/>
      <c r="F875" s="86"/>
      <c r="G875" s="86"/>
      <c r="H875" s="86"/>
      <c r="I875" s="86"/>
      <c r="J875" s="86"/>
      <c r="K875" s="86"/>
      <c r="L875" s="31"/>
      <c r="M875" s="31"/>
      <c r="N875" s="31"/>
      <c r="O875" s="31"/>
      <c r="P875" s="31"/>
      <c r="Q875" s="31"/>
      <c r="R875" s="31"/>
      <c r="S875" s="31"/>
      <c r="T875" s="31"/>
      <c r="U875" s="31"/>
      <c r="V875" s="31"/>
      <c r="W875" s="31"/>
      <c r="X875" s="31"/>
      <c r="Y875" s="31"/>
      <c r="Z875" s="31"/>
    </row>
    <row r="876" spans="1:26" ht="15.75" customHeight="1">
      <c r="A876" s="31"/>
      <c r="B876" s="31"/>
      <c r="C876" s="31"/>
      <c r="D876" s="31"/>
      <c r="E876" s="31"/>
      <c r="F876" s="86"/>
      <c r="G876" s="86"/>
      <c r="H876" s="86"/>
      <c r="I876" s="86"/>
      <c r="J876" s="86"/>
      <c r="K876" s="86"/>
      <c r="L876" s="31"/>
      <c r="M876" s="31"/>
      <c r="N876" s="31"/>
      <c r="O876" s="31"/>
      <c r="P876" s="31"/>
      <c r="Q876" s="31"/>
      <c r="R876" s="31"/>
      <c r="S876" s="31"/>
      <c r="T876" s="31"/>
      <c r="U876" s="31"/>
      <c r="V876" s="31"/>
      <c r="W876" s="31"/>
      <c r="X876" s="31"/>
      <c r="Y876" s="31"/>
      <c r="Z876" s="31"/>
    </row>
    <row r="877" spans="1:26" ht="15.75" customHeight="1">
      <c r="A877" s="31"/>
      <c r="B877" s="31"/>
      <c r="C877" s="31"/>
      <c r="D877" s="31"/>
      <c r="E877" s="31"/>
      <c r="F877" s="86"/>
      <c r="G877" s="86"/>
      <c r="H877" s="86"/>
      <c r="I877" s="86"/>
      <c r="J877" s="86"/>
      <c r="K877" s="86"/>
      <c r="L877" s="31"/>
      <c r="M877" s="31"/>
      <c r="N877" s="31"/>
      <c r="O877" s="31"/>
      <c r="P877" s="31"/>
      <c r="Q877" s="31"/>
      <c r="R877" s="31"/>
      <c r="S877" s="31"/>
      <c r="T877" s="31"/>
      <c r="U877" s="31"/>
      <c r="V877" s="31"/>
      <c r="W877" s="31"/>
      <c r="X877" s="31"/>
      <c r="Y877" s="31"/>
      <c r="Z877" s="31"/>
    </row>
    <row r="878" spans="1:26" ht="15.75" customHeight="1">
      <c r="A878" s="31"/>
      <c r="B878" s="31"/>
      <c r="C878" s="31"/>
      <c r="D878" s="31"/>
      <c r="E878" s="31"/>
      <c r="F878" s="86"/>
      <c r="G878" s="86"/>
      <c r="H878" s="86"/>
      <c r="I878" s="86"/>
      <c r="J878" s="86"/>
      <c r="K878" s="86"/>
      <c r="L878" s="31"/>
      <c r="M878" s="31"/>
      <c r="N878" s="31"/>
      <c r="O878" s="31"/>
      <c r="P878" s="31"/>
      <c r="Q878" s="31"/>
      <c r="R878" s="31"/>
      <c r="S878" s="31"/>
      <c r="T878" s="31"/>
      <c r="U878" s="31"/>
      <c r="V878" s="31"/>
      <c r="W878" s="31"/>
      <c r="X878" s="31"/>
      <c r="Y878" s="31"/>
      <c r="Z878" s="31"/>
    </row>
    <row r="879" spans="1:26" ht="15.75" customHeight="1">
      <c r="A879" s="31"/>
      <c r="B879" s="31"/>
      <c r="C879" s="31"/>
      <c r="D879" s="31"/>
      <c r="E879" s="31"/>
      <c r="F879" s="86"/>
      <c r="G879" s="86"/>
      <c r="H879" s="86"/>
      <c r="I879" s="86"/>
      <c r="J879" s="86"/>
      <c r="K879" s="86"/>
      <c r="L879" s="31"/>
      <c r="M879" s="31"/>
      <c r="N879" s="31"/>
      <c r="O879" s="31"/>
      <c r="P879" s="31"/>
      <c r="Q879" s="31"/>
      <c r="R879" s="31"/>
      <c r="S879" s="31"/>
      <c r="T879" s="31"/>
      <c r="U879" s="31"/>
      <c r="V879" s="31"/>
      <c r="W879" s="31"/>
      <c r="X879" s="31"/>
      <c r="Y879" s="31"/>
      <c r="Z879" s="31"/>
    </row>
    <row r="880" spans="1:26" ht="15.75" customHeight="1">
      <c r="A880" s="31"/>
      <c r="B880" s="31"/>
      <c r="C880" s="31"/>
      <c r="D880" s="31"/>
      <c r="E880" s="31"/>
      <c r="F880" s="86"/>
      <c r="G880" s="86"/>
      <c r="H880" s="86"/>
      <c r="I880" s="86"/>
      <c r="J880" s="86"/>
      <c r="K880" s="86"/>
      <c r="L880" s="31"/>
      <c r="M880" s="31"/>
      <c r="N880" s="31"/>
      <c r="O880" s="31"/>
      <c r="P880" s="31"/>
      <c r="Q880" s="31"/>
      <c r="R880" s="31"/>
      <c r="S880" s="31"/>
      <c r="T880" s="31"/>
      <c r="U880" s="31"/>
      <c r="V880" s="31"/>
      <c r="W880" s="31"/>
      <c r="X880" s="31"/>
      <c r="Y880" s="31"/>
      <c r="Z880" s="31"/>
    </row>
    <row r="881" spans="1:26" ht="15.75" customHeight="1">
      <c r="A881" s="31"/>
      <c r="B881" s="31"/>
      <c r="C881" s="31"/>
      <c r="D881" s="31"/>
      <c r="E881" s="31"/>
      <c r="F881" s="86"/>
      <c r="G881" s="86"/>
      <c r="H881" s="86"/>
      <c r="I881" s="86"/>
      <c r="J881" s="86"/>
      <c r="K881" s="86"/>
      <c r="L881" s="31"/>
      <c r="M881" s="31"/>
      <c r="N881" s="31"/>
      <c r="O881" s="31"/>
      <c r="P881" s="31"/>
      <c r="Q881" s="31"/>
      <c r="R881" s="31"/>
      <c r="S881" s="31"/>
      <c r="T881" s="31"/>
      <c r="U881" s="31"/>
      <c r="V881" s="31"/>
      <c r="W881" s="31"/>
      <c r="X881" s="31"/>
      <c r="Y881" s="31"/>
      <c r="Z881" s="31"/>
    </row>
    <row r="882" spans="1:26" ht="15.75" customHeight="1">
      <c r="A882" s="31"/>
      <c r="B882" s="31"/>
      <c r="C882" s="31"/>
      <c r="D882" s="31"/>
      <c r="E882" s="31"/>
      <c r="F882" s="86"/>
      <c r="G882" s="86"/>
      <c r="H882" s="86"/>
      <c r="I882" s="86"/>
      <c r="J882" s="86"/>
      <c r="K882" s="86"/>
      <c r="L882" s="31"/>
      <c r="M882" s="31"/>
      <c r="N882" s="31"/>
      <c r="O882" s="31"/>
      <c r="P882" s="31"/>
      <c r="Q882" s="31"/>
      <c r="R882" s="31"/>
      <c r="S882" s="31"/>
      <c r="T882" s="31"/>
      <c r="U882" s="31"/>
      <c r="V882" s="31"/>
      <c r="W882" s="31"/>
      <c r="X882" s="31"/>
      <c r="Y882" s="31"/>
      <c r="Z882" s="31"/>
    </row>
    <row r="883" spans="1:26" ht="15.75" customHeight="1">
      <c r="A883" s="31"/>
      <c r="B883" s="31"/>
      <c r="C883" s="31"/>
      <c r="D883" s="31"/>
      <c r="E883" s="31"/>
      <c r="F883" s="86"/>
      <c r="G883" s="86"/>
      <c r="H883" s="86"/>
      <c r="I883" s="86"/>
      <c r="J883" s="86"/>
      <c r="K883" s="86"/>
      <c r="L883" s="31"/>
      <c r="M883" s="31"/>
      <c r="N883" s="31"/>
      <c r="O883" s="31"/>
      <c r="P883" s="31"/>
      <c r="Q883" s="31"/>
      <c r="R883" s="31"/>
      <c r="S883" s="31"/>
      <c r="T883" s="31"/>
      <c r="U883" s="31"/>
      <c r="V883" s="31"/>
      <c r="W883" s="31"/>
      <c r="X883" s="31"/>
      <c r="Y883" s="31"/>
      <c r="Z883" s="31"/>
    </row>
    <row r="884" spans="1:26" ht="15.75" customHeight="1">
      <c r="A884" s="31"/>
      <c r="B884" s="31"/>
      <c r="C884" s="31"/>
      <c r="D884" s="31"/>
      <c r="E884" s="31"/>
      <c r="F884" s="86"/>
      <c r="G884" s="86"/>
      <c r="H884" s="86"/>
      <c r="I884" s="86"/>
      <c r="J884" s="86"/>
      <c r="K884" s="86"/>
      <c r="L884" s="31"/>
      <c r="M884" s="31"/>
      <c r="N884" s="31"/>
      <c r="O884" s="31"/>
      <c r="P884" s="31"/>
      <c r="Q884" s="31"/>
      <c r="R884" s="31"/>
      <c r="S884" s="31"/>
      <c r="T884" s="31"/>
      <c r="U884" s="31"/>
      <c r="V884" s="31"/>
      <c r="W884" s="31"/>
      <c r="X884" s="31"/>
      <c r="Y884" s="31"/>
      <c r="Z884" s="31"/>
    </row>
    <row r="885" spans="1:26" ht="15.75" customHeight="1">
      <c r="A885" s="31"/>
      <c r="B885" s="31"/>
      <c r="C885" s="31"/>
      <c r="D885" s="31"/>
      <c r="E885" s="31"/>
      <c r="F885" s="86"/>
      <c r="G885" s="86"/>
      <c r="H885" s="86"/>
      <c r="I885" s="86"/>
      <c r="J885" s="86"/>
      <c r="K885" s="86"/>
      <c r="L885" s="31"/>
      <c r="M885" s="31"/>
      <c r="N885" s="31"/>
      <c r="O885" s="31"/>
      <c r="P885" s="31"/>
      <c r="Q885" s="31"/>
      <c r="R885" s="31"/>
      <c r="S885" s="31"/>
      <c r="T885" s="31"/>
      <c r="U885" s="31"/>
      <c r="V885" s="31"/>
      <c r="W885" s="31"/>
      <c r="X885" s="31"/>
      <c r="Y885" s="31"/>
      <c r="Z885" s="31"/>
    </row>
    <row r="886" spans="1:26" ht="15.75" customHeight="1">
      <c r="A886" s="31"/>
      <c r="B886" s="31"/>
      <c r="C886" s="31"/>
      <c r="D886" s="31"/>
      <c r="E886" s="31"/>
      <c r="F886" s="86"/>
      <c r="G886" s="86"/>
      <c r="H886" s="86"/>
      <c r="I886" s="86"/>
      <c r="J886" s="86"/>
      <c r="K886" s="86"/>
      <c r="L886" s="31"/>
      <c r="M886" s="31"/>
      <c r="N886" s="31"/>
      <c r="O886" s="31"/>
      <c r="P886" s="31"/>
      <c r="Q886" s="31"/>
      <c r="R886" s="31"/>
      <c r="S886" s="31"/>
      <c r="T886" s="31"/>
      <c r="U886" s="31"/>
      <c r="V886" s="31"/>
      <c r="W886" s="31"/>
      <c r="X886" s="31"/>
      <c r="Y886" s="31"/>
      <c r="Z886" s="31"/>
    </row>
    <row r="887" spans="1:26" ht="15.75" customHeight="1">
      <c r="A887" s="31"/>
      <c r="B887" s="31"/>
      <c r="C887" s="31"/>
      <c r="D887" s="31"/>
      <c r="E887" s="31"/>
      <c r="F887" s="86"/>
      <c r="G887" s="86"/>
      <c r="H887" s="86"/>
      <c r="I887" s="86"/>
      <c r="J887" s="86"/>
      <c r="K887" s="86"/>
      <c r="L887" s="31"/>
      <c r="M887" s="31"/>
      <c r="N887" s="31"/>
      <c r="O887" s="31"/>
      <c r="P887" s="31"/>
      <c r="Q887" s="31"/>
      <c r="R887" s="31"/>
      <c r="S887" s="31"/>
      <c r="T887" s="31"/>
      <c r="U887" s="31"/>
      <c r="V887" s="31"/>
      <c r="W887" s="31"/>
      <c r="X887" s="31"/>
      <c r="Y887" s="31"/>
      <c r="Z887" s="31"/>
    </row>
    <row r="888" spans="1:26" ht="15.75" customHeight="1">
      <c r="A888" s="31"/>
      <c r="B888" s="31"/>
      <c r="C888" s="31"/>
      <c r="D888" s="31"/>
      <c r="E888" s="31"/>
      <c r="F888" s="86"/>
      <c r="G888" s="86"/>
      <c r="H888" s="86"/>
      <c r="I888" s="86"/>
      <c r="J888" s="86"/>
      <c r="K888" s="86"/>
      <c r="L888" s="31"/>
      <c r="M888" s="31"/>
      <c r="N888" s="31"/>
      <c r="O888" s="31"/>
      <c r="P888" s="31"/>
      <c r="Q888" s="31"/>
      <c r="R888" s="31"/>
      <c r="S888" s="31"/>
      <c r="T888" s="31"/>
      <c r="U888" s="31"/>
      <c r="V888" s="31"/>
      <c r="W888" s="31"/>
      <c r="X888" s="31"/>
      <c r="Y888" s="31"/>
      <c r="Z888" s="31"/>
    </row>
    <row r="889" spans="1:26" ht="15.75" customHeight="1">
      <c r="A889" s="31"/>
      <c r="B889" s="31"/>
      <c r="C889" s="31"/>
      <c r="D889" s="31"/>
      <c r="E889" s="31"/>
      <c r="F889" s="86"/>
      <c r="G889" s="86"/>
      <c r="H889" s="86"/>
      <c r="I889" s="86"/>
      <c r="J889" s="86"/>
      <c r="K889" s="86"/>
      <c r="L889" s="31"/>
      <c r="M889" s="31"/>
      <c r="N889" s="31"/>
      <c r="O889" s="31"/>
      <c r="P889" s="31"/>
      <c r="Q889" s="31"/>
      <c r="R889" s="31"/>
      <c r="S889" s="31"/>
      <c r="T889" s="31"/>
      <c r="U889" s="31"/>
      <c r="V889" s="31"/>
      <c r="W889" s="31"/>
      <c r="X889" s="31"/>
      <c r="Y889" s="31"/>
      <c r="Z889" s="31"/>
    </row>
    <row r="890" spans="1:26" ht="15.75" customHeight="1">
      <c r="A890" s="31"/>
      <c r="B890" s="31"/>
      <c r="C890" s="31"/>
      <c r="D890" s="31"/>
      <c r="E890" s="31"/>
      <c r="F890" s="86"/>
      <c r="G890" s="86"/>
      <c r="H890" s="86"/>
      <c r="I890" s="86"/>
      <c r="J890" s="86"/>
      <c r="K890" s="86"/>
      <c r="L890" s="31"/>
      <c r="M890" s="31"/>
      <c r="N890" s="31"/>
      <c r="O890" s="31"/>
      <c r="P890" s="31"/>
      <c r="Q890" s="31"/>
      <c r="R890" s="31"/>
      <c r="S890" s="31"/>
      <c r="T890" s="31"/>
      <c r="U890" s="31"/>
      <c r="V890" s="31"/>
      <c r="W890" s="31"/>
      <c r="X890" s="31"/>
      <c r="Y890" s="31"/>
      <c r="Z890" s="31"/>
    </row>
    <row r="891" spans="1:26" ht="15.75" customHeight="1">
      <c r="A891" s="31"/>
      <c r="B891" s="31"/>
      <c r="C891" s="31"/>
      <c r="D891" s="31"/>
      <c r="E891" s="31"/>
      <c r="F891" s="86"/>
      <c r="G891" s="86"/>
      <c r="H891" s="86"/>
      <c r="I891" s="86"/>
      <c r="J891" s="86"/>
      <c r="K891" s="86"/>
      <c r="L891" s="31"/>
      <c r="M891" s="31"/>
      <c r="N891" s="31"/>
      <c r="O891" s="31"/>
      <c r="P891" s="31"/>
      <c r="Q891" s="31"/>
      <c r="R891" s="31"/>
      <c r="S891" s="31"/>
      <c r="T891" s="31"/>
      <c r="U891" s="31"/>
      <c r="V891" s="31"/>
      <c r="W891" s="31"/>
      <c r="X891" s="31"/>
      <c r="Y891" s="31"/>
      <c r="Z891" s="31"/>
    </row>
    <row r="892" spans="1:26" ht="15.75" customHeight="1">
      <c r="A892" s="31"/>
      <c r="B892" s="31"/>
      <c r="C892" s="31"/>
      <c r="D892" s="31"/>
      <c r="E892" s="31"/>
      <c r="F892" s="86"/>
      <c r="G892" s="86"/>
      <c r="H892" s="86"/>
      <c r="I892" s="86"/>
      <c r="J892" s="86"/>
      <c r="K892" s="86"/>
      <c r="L892" s="31"/>
      <c r="M892" s="31"/>
      <c r="N892" s="31"/>
      <c r="O892" s="31"/>
      <c r="P892" s="31"/>
      <c r="Q892" s="31"/>
      <c r="R892" s="31"/>
      <c r="S892" s="31"/>
      <c r="T892" s="31"/>
      <c r="U892" s="31"/>
      <c r="V892" s="31"/>
      <c r="W892" s="31"/>
      <c r="X892" s="31"/>
      <c r="Y892" s="31"/>
      <c r="Z892" s="31"/>
    </row>
    <row r="893" spans="1:26" ht="15.75" customHeight="1">
      <c r="A893" s="31"/>
      <c r="B893" s="31"/>
      <c r="C893" s="31"/>
      <c r="D893" s="31"/>
      <c r="E893" s="31"/>
      <c r="F893" s="86"/>
      <c r="G893" s="86"/>
      <c r="H893" s="86"/>
      <c r="I893" s="86"/>
      <c r="J893" s="86"/>
      <c r="K893" s="86"/>
      <c r="L893" s="31"/>
      <c r="M893" s="31"/>
      <c r="N893" s="31"/>
      <c r="O893" s="31"/>
      <c r="P893" s="31"/>
      <c r="Q893" s="31"/>
      <c r="R893" s="31"/>
      <c r="S893" s="31"/>
      <c r="T893" s="31"/>
      <c r="U893" s="31"/>
      <c r="V893" s="31"/>
      <c r="W893" s="31"/>
      <c r="X893" s="31"/>
      <c r="Y893" s="31"/>
      <c r="Z893" s="31"/>
    </row>
    <row r="894" spans="1:26" ht="15.75" customHeight="1">
      <c r="A894" s="31"/>
      <c r="B894" s="31"/>
      <c r="C894" s="31"/>
      <c r="D894" s="31"/>
      <c r="E894" s="31"/>
      <c r="F894" s="86"/>
      <c r="G894" s="86"/>
      <c r="H894" s="86"/>
      <c r="I894" s="86"/>
      <c r="J894" s="86"/>
      <c r="K894" s="86"/>
      <c r="L894" s="31"/>
      <c r="M894" s="31"/>
      <c r="N894" s="31"/>
      <c r="O894" s="31"/>
      <c r="P894" s="31"/>
      <c r="Q894" s="31"/>
      <c r="R894" s="31"/>
      <c r="S894" s="31"/>
      <c r="T894" s="31"/>
      <c r="U894" s="31"/>
      <c r="V894" s="31"/>
      <c r="W894" s="31"/>
      <c r="X894" s="31"/>
      <c r="Y894" s="31"/>
      <c r="Z894" s="31"/>
    </row>
    <row r="895" spans="1:26" ht="15.75" customHeight="1">
      <c r="A895" s="31"/>
      <c r="B895" s="31"/>
      <c r="C895" s="31"/>
      <c r="D895" s="31"/>
      <c r="E895" s="31"/>
      <c r="F895" s="86"/>
      <c r="G895" s="86"/>
      <c r="H895" s="86"/>
      <c r="I895" s="86"/>
      <c r="J895" s="86"/>
      <c r="K895" s="86"/>
      <c r="L895" s="31"/>
      <c r="M895" s="31"/>
      <c r="N895" s="31"/>
      <c r="O895" s="31"/>
      <c r="P895" s="31"/>
      <c r="Q895" s="31"/>
      <c r="R895" s="31"/>
      <c r="S895" s="31"/>
      <c r="T895" s="31"/>
      <c r="U895" s="31"/>
      <c r="V895" s="31"/>
      <c r="W895" s="31"/>
      <c r="X895" s="31"/>
      <c r="Y895" s="31"/>
      <c r="Z895" s="31"/>
    </row>
    <row r="896" spans="1:26" ht="15.75" customHeight="1">
      <c r="A896" s="31"/>
      <c r="B896" s="31"/>
      <c r="C896" s="31"/>
      <c r="D896" s="31"/>
      <c r="E896" s="31"/>
      <c r="F896" s="86"/>
      <c r="G896" s="86"/>
      <c r="H896" s="86"/>
      <c r="I896" s="86"/>
      <c r="J896" s="86"/>
      <c r="K896" s="86"/>
      <c r="L896" s="31"/>
      <c r="M896" s="31"/>
      <c r="N896" s="31"/>
      <c r="O896" s="31"/>
      <c r="P896" s="31"/>
      <c r="Q896" s="31"/>
      <c r="R896" s="31"/>
      <c r="S896" s="31"/>
      <c r="T896" s="31"/>
      <c r="U896" s="31"/>
      <c r="V896" s="31"/>
      <c r="W896" s="31"/>
      <c r="X896" s="31"/>
      <c r="Y896" s="31"/>
      <c r="Z896" s="31"/>
    </row>
    <row r="897" spans="1:26" ht="15.75" customHeight="1">
      <c r="A897" s="31"/>
      <c r="B897" s="31"/>
      <c r="C897" s="31"/>
      <c r="D897" s="31"/>
      <c r="E897" s="31"/>
      <c r="F897" s="86"/>
      <c r="G897" s="86"/>
      <c r="H897" s="86"/>
      <c r="I897" s="86"/>
      <c r="J897" s="86"/>
      <c r="K897" s="86"/>
      <c r="L897" s="31"/>
      <c r="M897" s="31"/>
      <c r="N897" s="31"/>
      <c r="O897" s="31"/>
      <c r="P897" s="31"/>
      <c r="Q897" s="31"/>
      <c r="R897" s="31"/>
      <c r="S897" s="31"/>
      <c r="T897" s="31"/>
      <c r="U897" s="31"/>
      <c r="V897" s="31"/>
      <c r="W897" s="31"/>
      <c r="X897" s="31"/>
      <c r="Y897" s="31"/>
      <c r="Z897" s="31"/>
    </row>
    <row r="898" spans="1:26" ht="15.75" customHeight="1">
      <c r="A898" s="31"/>
      <c r="B898" s="31"/>
      <c r="C898" s="31"/>
      <c r="D898" s="31"/>
      <c r="E898" s="31"/>
      <c r="F898" s="86"/>
      <c r="G898" s="86"/>
      <c r="H898" s="86"/>
      <c r="I898" s="86"/>
      <c r="J898" s="86"/>
      <c r="K898" s="86"/>
      <c r="L898" s="31"/>
      <c r="M898" s="31"/>
      <c r="N898" s="31"/>
      <c r="O898" s="31"/>
      <c r="P898" s="31"/>
      <c r="Q898" s="31"/>
      <c r="R898" s="31"/>
      <c r="S898" s="31"/>
      <c r="T898" s="31"/>
      <c r="U898" s="31"/>
      <c r="V898" s="31"/>
      <c r="W898" s="31"/>
      <c r="X898" s="31"/>
      <c r="Y898" s="31"/>
      <c r="Z898" s="31"/>
    </row>
    <row r="899" spans="1:26" ht="15.75" customHeight="1">
      <c r="A899" s="31"/>
      <c r="B899" s="31"/>
      <c r="C899" s="31"/>
      <c r="D899" s="31"/>
      <c r="E899" s="31"/>
      <c r="F899" s="86"/>
      <c r="G899" s="86"/>
      <c r="H899" s="86"/>
      <c r="I899" s="86"/>
      <c r="J899" s="86"/>
      <c r="K899" s="86"/>
      <c r="L899" s="31"/>
      <c r="M899" s="31"/>
      <c r="N899" s="31"/>
      <c r="O899" s="31"/>
      <c r="P899" s="31"/>
      <c r="Q899" s="31"/>
      <c r="R899" s="31"/>
      <c r="S899" s="31"/>
      <c r="T899" s="31"/>
      <c r="U899" s="31"/>
      <c r="V899" s="31"/>
      <c r="W899" s="31"/>
      <c r="X899" s="31"/>
      <c r="Y899" s="31"/>
      <c r="Z899" s="31"/>
    </row>
    <row r="900" spans="1:26" ht="15.75" customHeight="1">
      <c r="A900" s="31"/>
      <c r="B900" s="31"/>
      <c r="C900" s="31"/>
      <c r="D900" s="31"/>
      <c r="E900" s="31"/>
      <c r="F900" s="86"/>
      <c r="G900" s="86"/>
      <c r="H900" s="86"/>
      <c r="I900" s="86"/>
      <c r="J900" s="86"/>
      <c r="K900" s="86"/>
      <c r="L900" s="31"/>
      <c r="M900" s="31"/>
      <c r="N900" s="31"/>
      <c r="O900" s="31"/>
      <c r="P900" s="31"/>
      <c r="Q900" s="31"/>
      <c r="R900" s="31"/>
      <c r="S900" s="31"/>
      <c r="T900" s="31"/>
      <c r="U900" s="31"/>
      <c r="V900" s="31"/>
      <c r="W900" s="31"/>
      <c r="X900" s="31"/>
      <c r="Y900" s="31"/>
      <c r="Z900" s="31"/>
    </row>
    <row r="901" spans="1:26" ht="15.75" customHeight="1">
      <c r="A901" s="31"/>
      <c r="B901" s="31"/>
      <c r="C901" s="31"/>
      <c r="D901" s="31"/>
      <c r="E901" s="31"/>
      <c r="F901" s="86"/>
      <c r="G901" s="86"/>
      <c r="H901" s="86"/>
      <c r="I901" s="86"/>
      <c r="J901" s="86"/>
      <c r="K901" s="86"/>
      <c r="L901" s="31"/>
      <c r="M901" s="31"/>
      <c r="N901" s="31"/>
      <c r="O901" s="31"/>
      <c r="P901" s="31"/>
      <c r="Q901" s="31"/>
      <c r="R901" s="31"/>
      <c r="S901" s="31"/>
      <c r="T901" s="31"/>
      <c r="U901" s="31"/>
      <c r="V901" s="31"/>
      <c r="W901" s="31"/>
      <c r="X901" s="31"/>
      <c r="Y901" s="31"/>
      <c r="Z901" s="31"/>
    </row>
    <row r="902" spans="1:26" ht="15.75" customHeight="1">
      <c r="A902" s="31"/>
      <c r="B902" s="31"/>
      <c r="C902" s="31"/>
      <c r="D902" s="31"/>
      <c r="E902" s="31"/>
      <c r="F902" s="86"/>
      <c r="G902" s="86"/>
      <c r="H902" s="86"/>
      <c r="I902" s="86"/>
      <c r="J902" s="86"/>
      <c r="K902" s="86"/>
      <c r="L902" s="31"/>
      <c r="M902" s="31"/>
      <c r="N902" s="31"/>
      <c r="O902" s="31"/>
      <c r="P902" s="31"/>
      <c r="Q902" s="31"/>
      <c r="R902" s="31"/>
      <c r="S902" s="31"/>
      <c r="T902" s="31"/>
      <c r="U902" s="31"/>
      <c r="V902" s="31"/>
      <c r="W902" s="31"/>
      <c r="X902" s="31"/>
      <c r="Y902" s="31"/>
      <c r="Z902" s="31"/>
    </row>
    <row r="903" spans="1:26" ht="15.75" customHeight="1">
      <c r="A903" s="31"/>
      <c r="B903" s="31"/>
      <c r="C903" s="31"/>
      <c r="D903" s="31"/>
      <c r="E903" s="31"/>
      <c r="F903" s="86"/>
      <c r="G903" s="86"/>
      <c r="H903" s="86"/>
      <c r="I903" s="86"/>
      <c r="J903" s="86"/>
      <c r="K903" s="86"/>
      <c r="L903" s="31"/>
      <c r="M903" s="31"/>
      <c r="N903" s="31"/>
      <c r="O903" s="31"/>
      <c r="P903" s="31"/>
      <c r="Q903" s="31"/>
      <c r="R903" s="31"/>
      <c r="S903" s="31"/>
      <c r="T903" s="31"/>
      <c r="U903" s="31"/>
      <c r="V903" s="31"/>
      <c r="W903" s="31"/>
      <c r="X903" s="31"/>
      <c r="Y903" s="31"/>
      <c r="Z903" s="31"/>
    </row>
    <row r="904" spans="1:26" ht="15.75" customHeight="1">
      <c r="A904" s="31"/>
      <c r="B904" s="31"/>
      <c r="C904" s="31"/>
      <c r="D904" s="31"/>
      <c r="E904" s="31"/>
      <c r="F904" s="86"/>
      <c r="G904" s="86"/>
      <c r="H904" s="86"/>
      <c r="I904" s="86"/>
      <c r="J904" s="86"/>
      <c r="K904" s="86"/>
      <c r="L904" s="31"/>
      <c r="M904" s="31"/>
      <c r="N904" s="31"/>
      <c r="O904" s="31"/>
      <c r="P904" s="31"/>
      <c r="Q904" s="31"/>
      <c r="R904" s="31"/>
      <c r="S904" s="31"/>
      <c r="T904" s="31"/>
      <c r="U904" s="31"/>
      <c r="V904" s="31"/>
      <c r="W904" s="31"/>
      <c r="X904" s="31"/>
      <c r="Y904" s="31"/>
      <c r="Z904" s="31"/>
    </row>
    <row r="905" spans="1:26" ht="15.75" customHeight="1">
      <c r="A905" s="31"/>
      <c r="B905" s="31"/>
      <c r="C905" s="31"/>
      <c r="D905" s="31"/>
      <c r="E905" s="31"/>
      <c r="F905" s="86"/>
      <c r="G905" s="86"/>
      <c r="H905" s="86"/>
      <c r="I905" s="86"/>
      <c r="J905" s="86"/>
      <c r="K905" s="86"/>
      <c r="L905" s="31"/>
      <c r="M905" s="31"/>
      <c r="N905" s="31"/>
      <c r="O905" s="31"/>
      <c r="P905" s="31"/>
      <c r="Q905" s="31"/>
      <c r="R905" s="31"/>
      <c r="S905" s="31"/>
      <c r="T905" s="31"/>
      <c r="U905" s="31"/>
      <c r="V905" s="31"/>
      <c r="W905" s="31"/>
      <c r="X905" s="31"/>
      <c r="Y905" s="31"/>
      <c r="Z905" s="31"/>
    </row>
    <row r="906" spans="1:26" ht="15.75" customHeight="1">
      <c r="A906" s="31"/>
      <c r="B906" s="31"/>
      <c r="C906" s="31"/>
      <c r="D906" s="31"/>
      <c r="E906" s="31"/>
      <c r="F906" s="86"/>
      <c r="G906" s="86"/>
      <c r="H906" s="86"/>
      <c r="I906" s="86"/>
      <c r="J906" s="86"/>
      <c r="K906" s="86"/>
      <c r="L906" s="31"/>
      <c r="M906" s="31"/>
      <c r="N906" s="31"/>
      <c r="O906" s="31"/>
      <c r="P906" s="31"/>
      <c r="Q906" s="31"/>
      <c r="R906" s="31"/>
      <c r="S906" s="31"/>
      <c r="T906" s="31"/>
      <c r="U906" s="31"/>
      <c r="V906" s="31"/>
      <c r="W906" s="31"/>
      <c r="X906" s="31"/>
      <c r="Y906" s="31"/>
      <c r="Z906" s="31"/>
    </row>
    <row r="907" spans="1:26" ht="15.75" customHeight="1">
      <c r="A907" s="31"/>
      <c r="B907" s="31"/>
      <c r="C907" s="31"/>
      <c r="D907" s="31"/>
      <c r="E907" s="31"/>
      <c r="F907" s="86"/>
      <c r="G907" s="86"/>
      <c r="H907" s="86"/>
      <c r="I907" s="86"/>
      <c r="J907" s="86"/>
      <c r="K907" s="86"/>
      <c r="L907" s="31"/>
      <c r="M907" s="31"/>
      <c r="N907" s="31"/>
      <c r="O907" s="31"/>
      <c r="P907" s="31"/>
      <c r="Q907" s="31"/>
      <c r="R907" s="31"/>
      <c r="S907" s="31"/>
      <c r="T907" s="31"/>
      <c r="U907" s="31"/>
      <c r="V907" s="31"/>
      <c r="W907" s="31"/>
      <c r="X907" s="31"/>
      <c r="Y907" s="31"/>
      <c r="Z907" s="31"/>
    </row>
    <row r="908" spans="1:26" ht="15.75" customHeight="1">
      <c r="A908" s="31"/>
      <c r="B908" s="31"/>
      <c r="C908" s="31"/>
      <c r="D908" s="31"/>
      <c r="E908" s="31"/>
      <c r="F908" s="86"/>
      <c r="G908" s="86"/>
      <c r="H908" s="86"/>
      <c r="I908" s="86"/>
      <c r="J908" s="86"/>
      <c r="K908" s="86"/>
      <c r="L908" s="31"/>
      <c r="M908" s="31"/>
      <c r="N908" s="31"/>
      <c r="O908" s="31"/>
      <c r="P908" s="31"/>
      <c r="Q908" s="31"/>
      <c r="R908" s="31"/>
      <c r="S908" s="31"/>
      <c r="T908" s="31"/>
      <c r="U908" s="31"/>
      <c r="V908" s="31"/>
      <c r="W908" s="31"/>
      <c r="X908" s="31"/>
      <c r="Y908" s="31"/>
      <c r="Z908" s="31"/>
    </row>
    <row r="909" spans="1:26" ht="15.75" customHeight="1">
      <c r="A909" s="31"/>
      <c r="B909" s="31"/>
      <c r="C909" s="31"/>
      <c r="D909" s="31"/>
      <c r="E909" s="31"/>
      <c r="F909" s="86"/>
      <c r="G909" s="86"/>
      <c r="H909" s="86"/>
      <c r="I909" s="86"/>
      <c r="J909" s="86"/>
      <c r="K909" s="86"/>
      <c r="L909" s="31"/>
      <c r="M909" s="31"/>
      <c r="N909" s="31"/>
      <c r="O909" s="31"/>
      <c r="P909" s="31"/>
      <c r="Q909" s="31"/>
      <c r="R909" s="31"/>
      <c r="S909" s="31"/>
      <c r="T909" s="31"/>
      <c r="U909" s="31"/>
      <c r="V909" s="31"/>
      <c r="W909" s="31"/>
      <c r="X909" s="31"/>
      <c r="Y909" s="31"/>
      <c r="Z909" s="31"/>
    </row>
    <row r="910" spans="1:26" ht="15.75" customHeight="1">
      <c r="A910" s="31"/>
      <c r="B910" s="31"/>
      <c r="C910" s="31"/>
      <c r="D910" s="31"/>
      <c r="E910" s="31"/>
      <c r="F910" s="86"/>
      <c r="G910" s="86"/>
      <c r="H910" s="86"/>
      <c r="I910" s="86"/>
      <c r="J910" s="86"/>
      <c r="K910" s="86"/>
      <c r="L910" s="31"/>
      <c r="M910" s="31"/>
      <c r="N910" s="31"/>
      <c r="O910" s="31"/>
      <c r="P910" s="31"/>
      <c r="Q910" s="31"/>
      <c r="R910" s="31"/>
      <c r="S910" s="31"/>
      <c r="T910" s="31"/>
      <c r="U910" s="31"/>
      <c r="V910" s="31"/>
      <c r="W910" s="31"/>
      <c r="X910" s="31"/>
      <c r="Y910" s="31"/>
      <c r="Z910" s="31"/>
    </row>
    <row r="911" spans="1:26" ht="15.75" customHeight="1">
      <c r="A911" s="31"/>
      <c r="B911" s="31"/>
      <c r="C911" s="31"/>
      <c r="D911" s="31"/>
      <c r="E911" s="31"/>
      <c r="F911" s="86"/>
      <c r="G911" s="86"/>
      <c r="H911" s="86"/>
      <c r="I911" s="86"/>
      <c r="J911" s="86"/>
      <c r="K911" s="86"/>
      <c r="L911" s="31"/>
      <c r="M911" s="31"/>
      <c r="N911" s="31"/>
      <c r="O911" s="31"/>
      <c r="P911" s="31"/>
      <c r="Q911" s="31"/>
      <c r="R911" s="31"/>
      <c r="S911" s="31"/>
      <c r="T911" s="31"/>
      <c r="U911" s="31"/>
      <c r="V911" s="31"/>
      <c r="W911" s="31"/>
      <c r="X911" s="31"/>
      <c r="Y911" s="31"/>
      <c r="Z911" s="31"/>
    </row>
    <row r="912" spans="1:26" ht="15.75" customHeight="1">
      <c r="A912" s="31"/>
      <c r="B912" s="31"/>
      <c r="C912" s="31"/>
      <c r="D912" s="31"/>
      <c r="E912" s="31"/>
      <c r="F912" s="86"/>
      <c r="G912" s="86"/>
      <c r="H912" s="86"/>
      <c r="I912" s="86"/>
      <c r="J912" s="86"/>
      <c r="K912" s="86"/>
      <c r="L912" s="31"/>
      <c r="M912" s="31"/>
      <c r="N912" s="31"/>
      <c r="O912" s="31"/>
      <c r="P912" s="31"/>
      <c r="Q912" s="31"/>
      <c r="R912" s="31"/>
      <c r="S912" s="31"/>
      <c r="T912" s="31"/>
      <c r="U912" s="31"/>
      <c r="V912" s="31"/>
      <c r="W912" s="31"/>
      <c r="X912" s="31"/>
      <c r="Y912" s="31"/>
      <c r="Z912" s="31"/>
    </row>
    <row r="913" spans="1:26" ht="15.75" customHeight="1">
      <c r="A913" s="31"/>
      <c r="B913" s="31"/>
      <c r="C913" s="31"/>
      <c r="D913" s="31"/>
      <c r="E913" s="31"/>
      <c r="F913" s="86"/>
      <c r="G913" s="86"/>
      <c r="H913" s="86"/>
      <c r="I913" s="86"/>
      <c r="J913" s="86"/>
      <c r="K913" s="86"/>
      <c r="L913" s="31"/>
      <c r="M913" s="31"/>
      <c r="N913" s="31"/>
      <c r="O913" s="31"/>
      <c r="P913" s="31"/>
      <c r="Q913" s="31"/>
      <c r="R913" s="31"/>
      <c r="S913" s="31"/>
      <c r="T913" s="31"/>
      <c r="U913" s="31"/>
      <c r="V913" s="31"/>
      <c r="W913" s="31"/>
      <c r="X913" s="31"/>
      <c r="Y913" s="31"/>
      <c r="Z913" s="31"/>
    </row>
    <row r="914" spans="1:26" ht="15.75" customHeight="1">
      <c r="A914" s="31"/>
      <c r="B914" s="31"/>
      <c r="C914" s="31"/>
      <c r="D914" s="31"/>
      <c r="E914" s="31"/>
      <c r="F914" s="86"/>
      <c r="G914" s="86"/>
      <c r="H914" s="86"/>
      <c r="I914" s="86"/>
      <c r="J914" s="86"/>
      <c r="K914" s="86"/>
      <c r="L914" s="31"/>
      <c r="M914" s="31"/>
      <c r="N914" s="31"/>
      <c r="O914" s="31"/>
      <c r="P914" s="31"/>
      <c r="Q914" s="31"/>
      <c r="R914" s="31"/>
      <c r="S914" s="31"/>
      <c r="T914" s="31"/>
      <c r="U914" s="31"/>
      <c r="V914" s="31"/>
      <c r="W914" s="31"/>
      <c r="X914" s="31"/>
      <c r="Y914" s="31"/>
      <c r="Z914" s="31"/>
    </row>
    <row r="915" spans="1:26" ht="15.75" customHeight="1">
      <c r="A915" s="31"/>
      <c r="B915" s="31"/>
      <c r="C915" s="31"/>
      <c r="D915" s="31"/>
      <c r="E915" s="31"/>
      <c r="F915" s="86"/>
      <c r="G915" s="86"/>
      <c r="H915" s="86"/>
      <c r="I915" s="86"/>
      <c r="J915" s="86"/>
      <c r="K915" s="86"/>
      <c r="L915" s="31"/>
      <c r="M915" s="31"/>
      <c r="N915" s="31"/>
      <c r="O915" s="31"/>
      <c r="P915" s="31"/>
      <c r="Q915" s="31"/>
      <c r="R915" s="31"/>
      <c r="S915" s="31"/>
      <c r="T915" s="31"/>
      <c r="U915" s="31"/>
      <c r="V915" s="31"/>
      <c r="W915" s="31"/>
      <c r="X915" s="31"/>
      <c r="Y915" s="31"/>
      <c r="Z915" s="31"/>
    </row>
    <row r="916" spans="1:26" ht="15.75" customHeight="1">
      <c r="A916" s="31"/>
      <c r="B916" s="31"/>
      <c r="C916" s="31"/>
      <c r="D916" s="31"/>
      <c r="E916" s="31"/>
      <c r="F916" s="86"/>
      <c r="G916" s="86"/>
      <c r="H916" s="86"/>
      <c r="I916" s="86"/>
      <c r="J916" s="86"/>
      <c r="K916" s="86"/>
      <c r="L916" s="31"/>
      <c r="M916" s="31"/>
      <c r="N916" s="31"/>
      <c r="O916" s="31"/>
      <c r="P916" s="31"/>
      <c r="Q916" s="31"/>
      <c r="R916" s="31"/>
      <c r="S916" s="31"/>
      <c r="T916" s="31"/>
      <c r="U916" s="31"/>
      <c r="V916" s="31"/>
      <c r="W916" s="31"/>
      <c r="X916" s="31"/>
      <c r="Y916" s="31"/>
      <c r="Z916" s="31"/>
    </row>
    <row r="917" spans="1:26" ht="15.75" customHeight="1">
      <c r="A917" s="31"/>
      <c r="B917" s="31"/>
      <c r="C917" s="31"/>
      <c r="D917" s="31"/>
      <c r="E917" s="31"/>
      <c r="F917" s="86"/>
      <c r="G917" s="86"/>
      <c r="H917" s="86"/>
      <c r="I917" s="86"/>
      <c r="J917" s="86"/>
      <c r="K917" s="86"/>
      <c r="L917" s="31"/>
      <c r="M917" s="31"/>
      <c r="N917" s="31"/>
      <c r="O917" s="31"/>
      <c r="P917" s="31"/>
      <c r="Q917" s="31"/>
      <c r="R917" s="31"/>
      <c r="S917" s="31"/>
      <c r="T917" s="31"/>
      <c r="U917" s="31"/>
      <c r="V917" s="31"/>
      <c r="W917" s="31"/>
      <c r="X917" s="31"/>
      <c r="Y917" s="31"/>
      <c r="Z917" s="31"/>
    </row>
    <row r="918" spans="1:26" ht="15.75" customHeight="1">
      <c r="A918" s="31"/>
      <c r="B918" s="31"/>
      <c r="C918" s="31"/>
      <c r="D918" s="31"/>
      <c r="E918" s="31"/>
      <c r="F918" s="86"/>
      <c r="G918" s="86"/>
      <c r="H918" s="86"/>
      <c r="I918" s="86"/>
      <c r="J918" s="86"/>
      <c r="K918" s="86"/>
      <c r="L918" s="31"/>
      <c r="M918" s="31"/>
      <c r="N918" s="31"/>
      <c r="O918" s="31"/>
      <c r="P918" s="31"/>
      <c r="Q918" s="31"/>
      <c r="R918" s="31"/>
      <c r="S918" s="31"/>
      <c r="T918" s="31"/>
      <c r="U918" s="31"/>
      <c r="V918" s="31"/>
      <c r="W918" s="31"/>
      <c r="X918" s="31"/>
      <c r="Y918" s="31"/>
      <c r="Z918" s="31"/>
    </row>
    <row r="919" spans="1:26" ht="15.75" customHeight="1">
      <c r="A919" s="31"/>
      <c r="B919" s="31"/>
      <c r="C919" s="31"/>
      <c r="D919" s="31"/>
      <c r="E919" s="31"/>
      <c r="F919" s="86"/>
      <c r="G919" s="86"/>
      <c r="H919" s="86"/>
      <c r="I919" s="86"/>
      <c r="J919" s="86"/>
      <c r="K919" s="86"/>
      <c r="L919" s="31"/>
      <c r="M919" s="31"/>
      <c r="N919" s="31"/>
      <c r="O919" s="31"/>
      <c r="P919" s="31"/>
      <c r="Q919" s="31"/>
      <c r="R919" s="31"/>
      <c r="S919" s="31"/>
      <c r="T919" s="31"/>
      <c r="U919" s="31"/>
      <c r="V919" s="31"/>
      <c r="W919" s="31"/>
      <c r="X919" s="31"/>
      <c r="Y919" s="31"/>
      <c r="Z919" s="31"/>
    </row>
    <row r="920" spans="1:26" ht="15.75" customHeight="1">
      <c r="A920" s="31"/>
      <c r="B920" s="31"/>
      <c r="C920" s="31"/>
      <c r="D920" s="31"/>
      <c r="E920" s="31"/>
      <c r="F920" s="86"/>
      <c r="G920" s="86"/>
      <c r="H920" s="86"/>
      <c r="I920" s="86"/>
      <c r="J920" s="86"/>
      <c r="K920" s="86"/>
      <c r="L920" s="31"/>
      <c r="M920" s="31"/>
      <c r="N920" s="31"/>
      <c r="O920" s="31"/>
      <c r="P920" s="31"/>
      <c r="Q920" s="31"/>
      <c r="R920" s="31"/>
      <c r="S920" s="31"/>
      <c r="T920" s="31"/>
      <c r="U920" s="31"/>
      <c r="V920" s="31"/>
      <c r="W920" s="31"/>
      <c r="X920" s="31"/>
      <c r="Y920" s="31"/>
      <c r="Z920" s="31"/>
    </row>
    <row r="921" spans="1:26" ht="15.75" customHeight="1">
      <c r="A921" s="31"/>
      <c r="B921" s="31"/>
      <c r="C921" s="31"/>
      <c r="D921" s="31"/>
      <c r="E921" s="31"/>
      <c r="F921" s="86"/>
      <c r="G921" s="86"/>
      <c r="H921" s="86"/>
      <c r="I921" s="86"/>
      <c r="J921" s="86"/>
      <c r="K921" s="86"/>
      <c r="L921" s="31"/>
      <c r="M921" s="31"/>
      <c r="N921" s="31"/>
      <c r="O921" s="31"/>
      <c r="P921" s="31"/>
      <c r="Q921" s="31"/>
      <c r="R921" s="31"/>
      <c r="S921" s="31"/>
      <c r="T921" s="31"/>
      <c r="U921" s="31"/>
      <c r="V921" s="31"/>
      <c r="W921" s="31"/>
      <c r="X921" s="31"/>
      <c r="Y921" s="31"/>
      <c r="Z921" s="31"/>
    </row>
    <row r="922" spans="1:26" ht="15.75" customHeight="1">
      <c r="A922" s="31"/>
      <c r="B922" s="31"/>
      <c r="C922" s="31"/>
      <c r="D922" s="31"/>
      <c r="E922" s="31"/>
      <c r="F922" s="86"/>
      <c r="G922" s="86"/>
      <c r="H922" s="86"/>
      <c r="I922" s="86"/>
      <c r="J922" s="86"/>
      <c r="K922" s="86"/>
      <c r="L922" s="31"/>
      <c r="M922" s="31"/>
      <c r="N922" s="31"/>
      <c r="O922" s="31"/>
      <c r="P922" s="31"/>
      <c r="Q922" s="31"/>
      <c r="R922" s="31"/>
      <c r="S922" s="31"/>
      <c r="T922" s="31"/>
      <c r="U922" s="31"/>
      <c r="V922" s="31"/>
      <c r="W922" s="31"/>
      <c r="X922" s="31"/>
      <c r="Y922" s="31"/>
      <c r="Z922" s="31"/>
    </row>
    <row r="923" spans="1:26" ht="15.75" customHeight="1">
      <c r="A923" s="31"/>
      <c r="B923" s="31"/>
      <c r="C923" s="31"/>
      <c r="D923" s="31"/>
      <c r="E923" s="31"/>
      <c r="F923" s="86"/>
      <c r="G923" s="86"/>
      <c r="H923" s="86"/>
      <c r="I923" s="86"/>
      <c r="J923" s="86"/>
      <c r="K923" s="86"/>
      <c r="L923" s="31"/>
      <c r="M923" s="31"/>
      <c r="N923" s="31"/>
      <c r="O923" s="31"/>
      <c r="P923" s="31"/>
      <c r="Q923" s="31"/>
      <c r="R923" s="31"/>
      <c r="S923" s="31"/>
      <c r="T923" s="31"/>
      <c r="U923" s="31"/>
      <c r="V923" s="31"/>
      <c r="W923" s="31"/>
      <c r="X923" s="31"/>
      <c r="Y923" s="31"/>
      <c r="Z923" s="31"/>
    </row>
    <row r="924" spans="1:26" ht="15.75" customHeight="1">
      <c r="A924" s="31"/>
      <c r="B924" s="31"/>
      <c r="C924" s="31"/>
      <c r="D924" s="31"/>
      <c r="E924" s="31"/>
      <c r="F924" s="86"/>
      <c r="G924" s="86"/>
      <c r="H924" s="86"/>
      <c r="I924" s="86"/>
      <c r="J924" s="86"/>
      <c r="K924" s="86"/>
      <c r="L924" s="31"/>
      <c r="M924" s="31"/>
      <c r="N924" s="31"/>
      <c r="O924" s="31"/>
      <c r="P924" s="31"/>
      <c r="Q924" s="31"/>
      <c r="R924" s="31"/>
      <c r="S924" s="31"/>
      <c r="T924" s="31"/>
      <c r="U924" s="31"/>
      <c r="V924" s="31"/>
      <c r="W924" s="31"/>
      <c r="X924" s="31"/>
      <c r="Y924" s="31"/>
      <c r="Z924" s="31"/>
    </row>
    <row r="925" spans="1:26" ht="15.75" customHeight="1">
      <c r="A925" s="31"/>
      <c r="B925" s="31"/>
      <c r="C925" s="31"/>
      <c r="D925" s="31"/>
      <c r="E925" s="31"/>
      <c r="F925" s="86"/>
      <c r="G925" s="86"/>
      <c r="H925" s="86"/>
      <c r="I925" s="86"/>
      <c r="J925" s="86"/>
      <c r="K925" s="86"/>
      <c r="L925" s="31"/>
      <c r="M925" s="31"/>
      <c r="N925" s="31"/>
      <c r="O925" s="31"/>
      <c r="P925" s="31"/>
      <c r="Q925" s="31"/>
      <c r="R925" s="31"/>
      <c r="S925" s="31"/>
      <c r="T925" s="31"/>
      <c r="U925" s="31"/>
      <c r="V925" s="31"/>
      <c r="W925" s="31"/>
      <c r="X925" s="31"/>
      <c r="Y925" s="31"/>
      <c r="Z925" s="31"/>
    </row>
    <row r="926" spans="1:26" ht="15.75" customHeight="1">
      <c r="A926" s="31"/>
      <c r="B926" s="31"/>
      <c r="C926" s="31"/>
      <c r="D926" s="31"/>
      <c r="E926" s="31"/>
      <c r="F926" s="86"/>
      <c r="G926" s="86"/>
      <c r="H926" s="86"/>
      <c r="I926" s="86"/>
      <c r="J926" s="86"/>
      <c r="K926" s="86"/>
      <c r="L926" s="31"/>
      <c r="M926" s="31"/>
      <c r="N926" s="31"/>
      <c r="O926" s="31"/>
      <c r="P926" s="31"/>
      <c r="Q926" s="31"/>
      <c r="R926" s="31"/>
      <c r="S926" s="31"/>
      <c r="T926" s="31"/>
      <c r="U926" s="31"/>
      <c r="V926" s="31"/>
      <c r="W926" s="31"/>
      <c r="X926" s="31"/>
      <c r="Y926" s="31"/>
      <c r="Z926" s="31"/>
    </row>
    <row r="927" spans="1:26" ht="15.75" customHeight="1">
      <c r="A927" s="31"/>
      <c r="B927" s="31"/>
      <c r="C927" s="31"/>
      <c r="D927" s="31"/>
      <c r="E927" s="31"/>
      <c r="F927" s="86"/>
      <c r="G927" s="86"/>
      <c r="H927" s="86"/>
      <c r="I927" s="86"/>
      <c r="J927" s="86"/>
      <c r="K927" s="86"/>
      <c r="L927" s="31"/>
      <c r="M927" s="31"/>
      <c r="N927" s="31"/>
      <c r="O927" s="31"/>
      <c r="P927" s="31"/>
      <c r="Q927" s="31"/>
      <c r="R927" s="31"/>
      <c r="S927" s="31"/>
      <c r="T927" s="31"/>
      <c r="U927" s="31"/>
      <c r="V927" s="31"/>
      <c r="W927" s="31"/>
      <c r="X927" s="31"/>
      <c r="Y927" s="31"/>
      <c r="Z927" s="31"/>
    </row>
    <row r="928" spans="1:26" ht="15.75" customHeight="1">
      <c r="A928" s="31"/>
      <c r="B928" s="31"/>
      <c r="C928" s="31"/>
      <c r="D928" s="31"/>
      <c r="E928" s="31"/>
      <c r="F928" s="86"/>
      <c r="G928" s="86"/>
      <c r="H928" s="86"/>
      <c r="I928" s="86"/>
      <c r="J928" s="86"/>
      <c r="K928" s="86"/>
      <c r="L928" s="31"/>
      <c r="M928" s="31"/>
      <c r="N928" s="31"/>
      <c r="O928" s="31"/>
      <c r="P928" s="31"/>
      <c r="Q928" s="31"/>
      <c r="R928" s="31"/>
      <c r="S928" s="31"/>
      <c r="T928" s="31"/>
      <c r="U928" s="31"/>
      <c r="V928" s="31"/>
      <c r="W928" s="31"/>
      <c r="X928" s="31"/>
      <c r="Y928" s="31"/>
      <c r="Z928" s="31"/>
    </row>
    <row r="929" spans="1:26" ht="15.75" customHeight="1">
      <c r="A929" s="31"/>
      <c r="B929" s="31"/>
      <c r="C929" s="31"/>
      <c r="D929" s="31"/>
      <c r="E929" s="31"/>
      <c r="F929" s="86"/>
      <c r="G929" s="86"/>
      <c r="H929" s="86"/>
      <c r="I929" s="86"/>
      <c r="J929" s="86"/>
      <c r="K929" s="86"/>
      <c r="L929" s="31"/>
      <c r="M929" s="31"/>
      <c r="N929" s="31"/>
      <c r="O929" s="31"/>
      <c r="P929" s="31"/>
      <c r="Q929" s="31"/>
      <c r="R929" s="31"/>
      <c r="S929" s="31"/>
      <c r="T929" s="31"/>
      <c r="U929" s="31"/>
      <c r="V929" s="31"/>
      <c r="W929" s="31"/>
      <c r="X929" s="31"/>
      <c r="Y929" s="31"/>
      <c r="Z929" s="31"/>
    </row>
    <row r="930" spans="1:26" ht="15.75" customHeight="1">
      <c r="A930" s="31"/>
      <c r="B930" s="31"/>
      <c r="C930" s="31"/>
      <c r="D930" s="31"/>
      <c r="E930" s="31"/>
      <c r="F930" s="86"/>
      <c r="G930" s="86"/>
      <c r="H930" s="86"/>
      <c r="I930" s="86"/>
      <c r="J930" s="86"/>
      <c r="K930" s="86"/>
      <c r="L930" s="31"/>
      <c r="M930" s="31"/>
      <c r="N930" s="31"/>
      <c r="O930" s="31"/>
      <c r="P930" s="31"/>
      <c r="Q930" s="31"/>
      <c r="R930" s="31"/>
      <c r="S930" s="31"/>
      <c r="T930" s="31"/>
      <c r="U930" s="31"/>
      <c r="V930" s="31"/>
      <c r="W930" s="31"/>
      <c r="X930" s="31"/>
      <c r="Y930" s="31"/>
      <c r="Z930" s="31"/>
    </row>
    <row r="931" spans="1:26" ht="15.75" customHeight="1">
      <c r="A931" s="31"/>
      <c r="B931" s="31"/>
      <c r="C931" s="31"/>
      <c r="D931" s="31"/>
      <c r="E931" s="31"/>
      <c r="F931" s="86"/>
      <c r="G931" s="86"/>
      <c r="H931" s="86"/>
      <c r="I931" s="86"/>
      <c r="J931" s="86"/>
      <c r="K931" s="86"/>
      <c r="L931" s="31"/>
      <c r="M931" s="31"/>
      <c r="N931" s="31"/>
      <c r="O931" s="31"/>
      <c r="P931" s="31"/>
      <c r="Q931" s="31"/>
      <c r="R931" s="31"/>
      <c r="S931" s="31"/>
      <c r="T931" s="31"/>
      <c r="U931" s="31"/>
      <c r="V931" s="31"/>
      <c r="W931" s="31"/>
      <c r="X931" s="31"/>
      <c r="Y931" s="31"/>
      <c r="Z931" s="31"/>
    </row>
    <row r="932" spans="1:26" ht="15.75" customHeight="1">
      <c r="A932" s="31"/>
      <c r="B932" s="31"/>
      <c r="C932" s="31"/>
      <c r="D932" s="31"/>
      <c r="E932" s="31"/>
      <c r="F932" s="86"/>
      <c r="G932" s="86"/>
      <c r="H932" s="86"/>
      <c r="I932" s="86"/>
      <c r="J932" s="86"/>
      <c r="K932" s="86"/>
      <c r="L932" s="31"/>
      <c r="M932" s="31"/>
      <c r="N932" s="31"/>
      <c r="O932" s="31"/>
      <c r="P932" s="31"/>
      <c r="Q932" s="31"/>
      <c r="R932" s="31"/>
      <c r="S932" s="31"/>
      <c r="T932" s="31"/>
      <c r="U932" s="31"/>
      <c r="V932" s="31"/>
      <c r="W932" s="31"/>
      <c r="X932" s="31"/>
      <c r="Y932" s="31"/>
      <c r="Z932" s="31"/>
    </row>
    <row r="933" spans="1:26" ht="15.75" customHeight="1">
      <c r="A933" s="31"/>
      <c r="B933" s="31"/>
      <c r="C933" s="31"/>
      <c r="D933" s="31"/>
      <c r="E933" s="31"/>
      <c r="F933" s="86"/>
      <c r="G933" s="86"/>
      <c r="H933" s="86"/>
      <c r="I933" s="86"/>
      <c r="J933" s="86"/>
      <c r="K933" s="86"/>
      <c r="L933" s="31"/>
      <c r="M933" s="31"/>
      <c r="N933" s="31"/>
      <c r="O933" s="31"/>
      <c r="P933" s="31"/>
      <c r="Q933" s="31"/>
      <c r="R933" s="31"/>
      <c r="S933" s="31"/>
      <c r="T933" s="31"/>
      <c r="U933" s="31"/>
      <c r="V933" s="31"/>
      <c r="W933" s="31"/>
      <c r="X933" s="31"/>
      <c r="Y933" s="31"/>
      <c r="Z933" s="31"/>
    </row>
    <row r="934" spans="1:26" ht="15.75" customHeight="1">
      <c r="A934" s="31"/>
      <c r="B934" s="31"/>
      <c r="C934" s="31"/>
      <c r="D934" s="31"/>
      <c r="E934" s="31"/>
      <c r="F934" s="86"/>
      <c r="G934" s="86"/>
      <c r="H934" s="86"/>
      <c r="I934" s="86"/>
      <c r="J934" s="86"/>
      <c r="K934" s="86"/>
      <c r="L934" s="31"/>
      <c r="M934" s="31"/>
      <c r="N934" s="31"/>
      <c r="O934" s="31"/>
      <c r="P934" s="31"/>
      <c r="Q934" s="31"/>
      <c r="R934" s="31"/>
      <c r="S934" s="31"/>
      <c r="T934" s="31"/>
      <c r="U934" s="31"/>
      <c r="V934" s="31"/>
      <c r="W934" s="31"/>
      <c r="X934" s="31"/>
      <c r="Y934" s="31"/>
      <c r="Z934" s="31"/>
    </row>
    <row r="935" spans="1:26" ht="15.75" customHeight="1">
      <c r="A935" s="31"/>
      <c r="B935" s="31"/>
      <c r="C935" s="31"/>
      <c r="D935" s="31"/>
      <c r="E935" s="31"/>
      <c r="F935" s="86"/>
      <c r="G935" s="86"/>
      <c r="H935" s="86"/>
      <c r="I935" s="86"/>
      <c r="J935" s="86"/>
      <c r="K935" s="86"/>
      <c r="L935" s="31"/>
      <c r="M935" s="31"/>
      <c r="N935" s="31"/>
      <c r="O935" s="31"/>
      <c r="P935" s="31"/>
      <c r="Q935" s="31"/>
      <c r="R935" s="31"/>
      <c r="S935" s="31"/>
      <c r="T935" s="31"/>
      <c r="U935" s="31"/>
      <c r="V935" s="31"/>
      <c r="W935" s="31"/>
      <c r="X935" s="31"/>
      <c r="Y935" s="31"/>
      <c r="Z935" s="31"/>
    </row>
    <row r="936" spans="1:26" ht="15.75" customHeight="1">
      <c r="A936" s="31"/>
      <c r="B936" s="31"/>
      <c r="C936" s="31"/>
      <c r="D936" s="31"/>
      <c r="E936" s="31"/>
      <c r="F936" s="86"/>
      <c r="G936" s="86"/>
      <c r="H936" s="86"/>
      <c r="I936" s="86"/>
      <c r="J936" s="86"/>
      <c r="K936" s="86"/>
      <c r="L936" s="31"/>
      <c r="M936" s="31"/>
      <c r="N936" s="31"/>
      <c r="O936" s="31"/>
      <c r="P936" s="31"/>
      <c r="Q936" s="31"/>
      <c r="R936" s="31"/>
      <c r="S936" s="31"/>
      <c r="T936" s="31"/>
      <c r="U936" s="31"/>
      <c r="V936" s="31"/>
      <c r="W936" s="31"/>
      <c r="X936" s="31"/>
      <c r="Y936" s="31"/>
      <c r="Z936" s="31"/>
    </row>
    <row r="937" spans="1:26" ht="15.75" customHeight="1">
      <c r="A937" s="31"/>
      <c r="B937" s="31"/>
      <c r="C937" s="31"/>
      <c r="D937" s="31"/>
      <c r="E937" s="31"/>
      <c r="F937" s="86"/>
      <c r="G937" s="86"/>
      <c r="H937" s="86"/>
      <c r="I937" s="86"/>
      <c r="J937" s="86"/>
      <c r="K937" s="86"/>
      <c r="L937" s="31"/>
      <c r="M937" s="31"/>
      <c r="N937" s="31"/>
      <c r="O937" s="31"/>
      <c r="P937" s="31"/>
      <c r="Q937" s="31"/>
      <c r="R937" s="31"/>
      <c r="S937" s="31"/>
      <c r="T937" s="31"/>
      <c r="U937" s="31"/>
      <c r="V937" s="31"/>
      <c r="W937" s="31"/>
      <c r="X937" s="31"/>
      <c r="Y937" s="31"/>
      <c r="Z937" s="31"/>
    </row>
    <row r="938" spans="1:26" ht="15.75" customHeight="1">
      <c r="A938" s="31"/>
      <c r="B938" s="31"/>
      <c r="C938" s="31"/>
      <c r="D938" s="31"/>
      <c r="E938" s="31"/>
      <c r="F938" s="86"/>
      <c r="G938" s="86"/>
      <c r="H938" s="86"/>
      <c r="I938" s="86"/>
      <c r="J938" s="86"/>
      <c r="K938" s="86"/>
      <c r="L938" s="31"/>
      <c r="M938" s="31"/>
      <c r="N938" s="31"/>
      <c r="O938" s="31"/>
      <c r="P938" s="31"/>
      <c r="Q938" s="31"/>
      <c r="R938" s="31"/>
      <c r="S938" s="31"/>
      <c r="T938" s="31"/>
      <c r="U938" s="31"/>
      <c r="V938" s="31"/>
      <c r="W938" s="31"/>
      <c r="X938" s="31"/>
      <c r="Y938" s="31"/>
      <c r="Z938" s="31"/>
    </row>
    <row r="939" spans="1:26" ht="15.75" customHeight="1">
      <c r="A939" s="31"/>
      <c r="B939" s="31"/>
      <c r="C939" s="31"/>
      <c r="D939" s="31"/>
      <c r="E939" s="31"/>
      <c r="F939" s="86"/>
      <c r="G939" s="86"/>
      <c r="H939" s="86"/>
      <c r="I939" s="86"/>
      <c r="J939" s="86"/>
      <c r="K939" s="86"/>
      <c r="L939" s="31"/>
      <c r="M939" s="31"/>
      <c r="N939" s="31"/>
      <c r="O939" s="31"/>
      <c r="P939" s="31"/>
      <c r="Q939" s="31"/>
      <c r="R939" s="31"/>
      <c r="S939" s="31"/>
      <c r="T939" s="31"/>
      <c r="U939" s="31"/>
      <c r="V939" s="31"/>
      <c r="W939" s="31"/>
      <c r="X939" s="31"/>
      <c r="Y939" s="31"/>
      <c r="Z939" s="31"/>
    </row>
    <row r="940" spans="1:26" ht="15.75" customHeight="1">
      <c r="A940" s="31"/>
      <c r="B940" s="31"/>
      <c r="C940" s="31"/>
      <c r="D940" s="31"/>
      <c r="E940" s="31"/>
      <c r="F940" s="86"/>
      <c r="G940" s="86"/>
      <c r="H940" s="86"/>
      <c r="I940" s="86"/>
      <c r="J940" s="86"/>
      <c r="K940" s="86"/>
      <c r="L940" s="31"/>
      <c r="M940" s="31"/>
      <c r="N940" s="31"/>
      <c r="O940" s="31"/>
      <c r="P940" s="31"/>
      <c r="Q940" s="31"/>
      <c r="R940" s="31"/>
      <c r="S940" s="31"/>
      <c r="T940" s="31"/>
      <c r="U940" s="31"/>
      <c r="V940" s="31"/>
      <c r="W940" s="31"/>
      <c r="X940" s="31"/>
      <c r="Y940" s="31"/>
      <c r="Z940" s="31"/>
    </row>
    <row r="941" spans="1:26" ht="15.75" customHeight="1">
      <c r="A941" s="31"/>
      <c r="B941" s="31"/>
      <c r="C941" s="31"/>
      <c r="D941" s="31"/>
      <c r="E941" s="31"/>
      <c r="F941" s="86"/>
      <c r="G941" s="86"/>
      <c r="H941" s="86"/>
      <c r="I941" s="86"/>
      <c r="J941" s="86"/>
      <c r="K941" s="86"/>
      <c r="L941" s="31"/>
      <c r="M941" s="31"/>
      <c r="N941" s="31"/>
      <c r="O941" s="31"/>
      <c r="P941" s="31"/>
      <c r="Q941" s="31"/>
      <c r="R941" s="31"/>
      <c r="S941" s="31"/>
      <c r="T941" s="31"/>
      <c r="U941" s="31"/>
      <c r="V941" s="31"/>
      <c r="W941" s="31"/>
      <c r="X941" s="31"/>
      <c r="Y941" s="31"/>
      <c r="Z941" s="31"/>
    </row>
    <row r="942" spans="1:26" ht="15.75" customHeight="1">
      <c r="A942" s="31"/>
      <c r="B942" s="31"/>
      <c r="C942" s="31"/>
      <c r="D942" s="31"/>
      <c r="E942" s="31"/>
      <c r="F942" s="86"/>
      <c r="G942" s="86"/>
      <c r="H942" s="86"/>
      <c r="I942" s="86"/>
      <c r="J942" s="86"/>
      <c r="K942" s="86"/>
      <c r="L942" s="31"/>
      <c r="M942" s="31"/>
      <c r="N942" s="31"/>
      <c r="O942" s="31"/>
      <c r="P942" s="31"/>
      <c r="Q942" s="31"/>
      <c r="R942" s="31"/>
      <c r="S942" s="31"/>
      <c r="T942" s="31"/>
      <c r="U942" s="31"/>
      <c r="V942" s="31"/>
      <c r="W942" s="31"/>
      <c r="X942" s="31"/>
      <c r="Y942" s="31"/>
      <c r="Z942" s="31"/>
    </row>
    <row r="943" spans="1:26" ht="15.75" customHeight="1">
      <c r="A943" s="31"/>
      <c r="B943" s="31"/>
      <c r="C943" s="31"/>
      <c r="D943" s="31"/>
      <c r="E943" s="31"/>
      <c r="F943" s="86"/>
      <c r="G943" s="86"/>
      <c r="H943" s="86"/>
      <c r="I943" s="86"/>
      <c r="J943" s="86"/>
      <c r="K943" s="86"/>
      <c r="L943" s="31"/>
      <c r="M943" s="31"/>
      <c r="N943" s="31"/>
      <c r="O943" s="31"/>
      <c r="P943" s="31"/>
      <c r="Q943" s="31"/>
      <c r="R943" s="31"/>
      <c r="S943" s="31"/>
      <c r="T943" s="31"/>
      <c r="U943" s="31"/>
      <c r="V943" s="31"/>
      <c r="W943" s="31"/>
      <c r="X943" s="31"/>
      <c r="Y943" s="31"/>
      <c r="Z943" s="31"/>
    </row>
    <row r="944" spans="1:26" ht="15.75" customHeight="1">
      <c r="A944" s="31"/>
      <c r="B944" s="31"/>
      <c r="C944" s="31"/>
      <c r="D944" s="31"/>
      <c r="E944" s="31"/>
      <c r="F944" s="86"/>
      <c r="G944" s="86"/>
      <c r="H944" s="86"/>
      <c r="I944" s="86"/>
      <c r="J944" s="86"/>
      <c r="K944" s="86"/>
      <c r="L944" s="31"/>
      <c r="M944" s="31"/>
      <c r="N944" s="31"/>
      <c r="O944" s="31"/>
      <c r="P944" s="31"/>
      <c r="Q944" s="31"/>
      <c r="R944" s="31"/>
      <c r="S944" s="31"/>
      <c r="T944" s="31"/>
      <c r="U944" s="31"/>
      <c r="V944" s="31"/>
      <c r="W944" s="31"/>
      <c r="X944" s="31"/>
      <c r="Y944" s="31"/>
      <c r="Z944" s="31"/>
    </row>
    <row r="945" spans="1:26" ht="15.75" customHeight="1">
      <c r="A945" s="31"/>
      <c r="B945" s="31"/>
      <c r="C945" s="31"/>
      <c r="D945" s="31"/>
      <c r="E945" s="31"/>
      <c r="F945" s="86"/>
      <c r="G945" s="86"/>
      <c r="H945" s="86"/>
      <c r="I945" s="86"/>
      <c r="J945" s="86"/>
      <c r="K945" s="86"/>
      <c r="L945" s="31"/>
      <c r="M945" s="31"/>
      <c r="N945" s="31"/>
      <c r="O945" s="31"/>
      <c r="P945" s="31"/>
      <c r="Q945" s="31"/>
      <c r="R945" s="31"/>
      <c r="S945" s="31"/>
      <c r="T945" s="31"/>
      <c r="U945" s="31"/>
      <c r="V945" s="31"/>
      <c r="W945" s="31"/>
      <c r="X945" s="31"/>
      <c r="Y945" s="31"/>
      <c r="Z945" s="31"/>
    </row>
    <row r="946" spans="1:26" ht="15.75" customHeight="1">
      <c r="A946" s="31"/>
      <c r="B946" s="31"/>
      <c r="C946" s="31"/>
      <c r="D946" s="31"/>
      <c r="E946" s="31"/>
      <c r="F946" s="86"/>
      <c r="G946" s="86"/>
      <c r="H946" s="86"/>
      <c r="I946" s="86"/>
      <c r="J946" s="86"/>
      <c r="K946" s="86"/>
      <c r="L946" s="31"/>
      <c r="M946" s="31"/>
      <c r="N946" s="31"/>
      <c r="O946" s="31"/>
      <c r="P946" s="31"/>
      <c r="Q946" s="31"/>
      <c r="R946" s="31"/>
      <c r="S946" s="31"/>
      <c r="T946" s="31"/>
      <c r="U946" s="31"/>
      <c r="V946" s="31"/>
      <c r="W946" s="31"/>
      <c r="X946" s="31"/>
      <c r="Y946" s="31"/>
      <c r="Z946" s="31"/>
    </row>
    <row r="947" spans="1:26" ht="15.75" customHeight="1">
      <c r="A947" s="31"/>
      <c r="B947" s="31"/>
      <c r="C947" s="31"/>
      <c r="D947" s="31"/>
      <c r="E947" s="31"/>
      <c r="F947" s="86"/>
      <c r="G947" s="86"/>
      <c r="H947" s="86"/>
      <c r="I947" s="86"/>
      <c r="J947" s="86"/>
      <c r="K947" s="86"/>
      <c r="L947" s="31"/>
      <c r="M947" s="31"/>
      <c r="N947" s="31"/>
      <c r="O947" s="31"/>
      <c r="P947" s="31"/>
      <c r="Q947" s="31"/>
      <c r="R947" s="31"/>
      <c r="S947" s="31"/>
      <c r="T947" s="31"/>
      <c r="U947" s="31"/>
      <c r="V947" s="31"/>
      <c r="W947" s="31"/>
      <c r="X947" s="31"/>
      <c r="Y947" s="31"/>
      <c r="Z947" s="31"/>
    </row>
    <row r="948" spans="1:26" ht="15.75" customHeight="1">
      <c r="A948" s="31"/>
      <c r="B948" s="31"/>
      <c r="C948" s="31"/>
      <c r="D948" s="31"/>
      <c r="E948" s="31"/>
      <c r="F948" s="86"/>
      <c r="G948" s="86"/>
      <c r="H948" s="86"/>
      <c r="I948" s="86"/>
      <c r="J948" s="86"/>
      <c r="K948" s="86"/>
      <c r="L948" s="31"/>
      <c r="M948" s="31"/>
      <c r="N948" s="31"/>
      <c r="O948" s="31"/>
      <c r="P948" s="31"/>
      <c r="Q948" s="31"/>
      <c r="R948" s="31"/>
      <c r="S948" s="31"/>
      <c r="T948" s="31"/>
      <c r="U948" s="31"/>
      <c r="V948" s="31"/>
      <c r="W948" s="31"/>
      <c r="X948" s="31"/>
      <c r="Y948" s="31"/>
      <c r="Z948" s="31"/>
    </row>
    <row r="949" spans="1:26" ht="15.75" customHeight="1">
      <c r="A949" s="31"/>
      <c r="B949" s="31"/>
      <c r="C949" s="31"/>
      <c r="D949" s="31"/>
      <c r="E949" s="31"/>
      <c r="F949" s="86"/>
      <c r="G949" s="86"/>
      <c r="H949" s="86"/>
      <c r="I949" s="86"/>
      <c r="J949" s="86"/>
      <c r="K949" s="86"/>
      <c r="L949" s="31"/>
      <c r="M949" s="31"/>
      <c r="N949" s="31"/>
      <c r="O949" s="31"/>
      <c r="P949" s="31"/>
      <c r="Q949" s="31"/>
      <c r="R949" s="31"/>
      <c r="S949" s="31"/>
      <c r="T949" s="31"/>
      <c r="U949" s="31"/>
      <c r="V949" s="31"/>
      <c r="W949" s="31"/>
      <c r="X949" s="31"/>
      <c r="Y949" s="31"/>
      <c r="Z949" s="31"/>
    </row>
    <row r="950" spans="1:26" ht="15.75" customHeight="1">
      <c r="A950" s="31"/>
      <c r="B950" s="31"/>
      <c r="C950" s="31"/>
      <c r="D950" s="31"/>
      <c r="E950" s="31"/>
      <c r="F950" s="86"/>
      <c r="G950" s="86"/>
      <c r="H950" s="86"/>
      <c r="I950" s="86"/>
      <c r="J950" s="86"/>
      <c r="K950" s="86"/>
      <c r="L950" s="31"/>
      <c r="M950" s="31"/>
      <c r="N950" s="31"/>
      <c r="O950" s="31"/>
      <c r="P950" s="31"/>
      <c r="Q950" s="31"/>
      <c r="R950" s="31"/>
      <c r="S950" s="31"/>
      <c r="T950" s="31"/>
      <c r="U950" s="31"/>
      <c r="V950" s="31"/>
      <c r="W950" s="31"/>
      <c r="X950" s="31"/>
      <c r="Y950" s="31"/>
      <c r="Z950" s="31"/>
    </row>
    <row r="951" spans="1:26" ht="15.75" customHeight="1">
      <c r="A951" s="31"/>
      <c r="B951" s="31"/>
      <c r="C951" s="31"/>
      <c r="D951" s="31"/>
      <c r="E951" s="31"/>
      <c r="F951" s="86"/>
      <c r="G951" s="86"/>
      <c r="H951" s="86"/>
      <c r="I951" s="86"/>
      <c r="J951" s="86"/>
      <c r="K951" s="86"/>
      <c r="L951" s="31"/>
      <c r="M951" s="31"/>
      <c r="N951" s="31"/>
      <c r="O951" s="31"/>
      <c r="P951" s="31"/>
      <c r="Q951" s="31"/>
      <c r="R951" s="31"/>
      <c r="S951" s="31"/>
      <c r="T951" s="31"/>
      <c r="U951" s="31"/>
      <c r="V951" s="31"/>
      <c r="W951" s="31"/>
      <c r="X951" s="31"/>
      <c r="Y951" s="31"/>
      <c r="Z951" s="31"/>
    </row>
    <row r="952" spans="1:26" ht="15.75" customHeight="1">
      <c r="A952" s="31"/>
      <c r="B952" s="31"/>
      <c r="C952" s="31"/>
      <c r="D952" s="31"/>
      <c r="E952" s="31"/>
      <c r="F952" s="86"/>
      <c r="G952" s="86"/>
      <c r="H952" s="86"/>
      <c r="I952" s="86"/>
      <c r="J952" s="86"/>
      <c r="K952" s="86"/>
      <c r="L952" s="31"/>
      <c r="M952" s="31"/>
      <c r="N952" s="31"/>
      <c r="O952" s="31"/>
      <c r="P952" s="31"/>
      <c r="Q952" s="31"/>
      <c r="R952" s="31"/>
      <c r="S952" s="31"/>
      <c r="T952" s="31"/>
      <c r="U952" s="31"/>
      <c r="V952" s="31"/>
      <c r="W952" s="31"/>
      <c r="X952" s="31"/>
      <c r="Y952" s="31"/>
      <c r="Z952" s="31"/>
    </row>
    <row r="953" spans="1:26" ht="15.75" customHeight="1">
      <c r="A953" s="31"/>
      <c r="B953" s="31"/>
      <c r="C953" s="31"/>
      <c r="D953" s="31"/>
      <c r="E953" s="31"/>
      <c r="F953" s="86"/>
      <c r="G953" s="86"/>
      <c r="H953" s="86"/>
      <c r="I953" s="86"/>
      <c r="J953" s="86"/>
      <c r="K953" s="86"/>
      <c r="L953" s="31"/>
      <c r="M953" s="31"/>
      <c r="N953" s="31"/>
      <c r="O953" s="31"/>
      <c r="P953" s="31"/>
      <c r="Q953" s="31"/>
      <c r="R953" s="31"/>
      <c r="S953" s="31"/>
      <c r="T953" s="31"/>
      <c r="U953" s="31"/>
      <c r="V953" s="31"/>
      <c r="W953" s="31"/>
      <c r="X953" s="31"/>
      <c r="Y953" s="31"/>
      <c r="Z953" s="31"/>
    </row>
    <row r="954" spans="1:26" ht="15.75" customHeight="1">
      <c r="A954" s="31"/>
      <c r="B954" s="31"/>
      <c r="C954" s="31"/>
      <c r="D954" s="31"/>
      <c r="E954" s="31"/>
      <c r="F954" s="86"/>
      <c r="G954" s="86"/>
      <c r="H954" s="86"/>
      <c r="I954" s="86"/>
      <c r="J954" s="86"/>
      <c r="K954" s="86"/>
      <c r="L954" s="31"/>
      <c r="M954" s="31"/>
      <c r="N954" s="31"/>
      <c r="O954" s="31"/>
      <c r="P954" s="31"/>
      <c r="Q954" s="31"/>
      <c r="R954" s="31"/>
      <c r="S954" s="31"/>
      <c r="T954" s="31"/>
      <c r="U954" s="31"/>
      <c r="V954" s="31"/>
      <c r="W954" s="31"/>
      <c r="X954" s="31"/>
      <c r="Y954" s="31"/>
      <c r="Z954" s="31"/>
    </row>
    <row r="955" spans="1:26" ht="15.75" customHeight="1">
      <c r="A955" s="31"/>
      <c r="B955" s="31"/>
      <c r="C955" s="31"/>
      <c r="D955" s="31"/>
      <c r="E955" s="31"/>
      <c r="F955" s="86"/>
      <c r="G955" s="86"/>
      <c r="H955" s="86"/>
      <c r="I955" s="86"/>
      <c r="J955" s="86"/>
      <c r="K955" s="86"/>
      <c r="L955" s="31"/>
      <c r="M955" s="31"/>
      <c r="N955" s="31"/>
      <c r="O955" s="31"/>
      <c r="P955" s="31"/>
      <c r="Q955" s="31"/>
      <c r="R955" s="31"/>
      <c r="S955" s="31"/>
      <c r="T955" s="31"/>
      <c r="U955" s="31"/>
      <c r="V955" s="31"/>
      <c r="W955" s="31"/>
      <c r="X955" s="31"/>
      <c r="Y955" s="31"/>
      <c r="Z955" s="31"/>
    </row>
    <row r="956" spans="1:26" ht="15.75" customHeight="1">
      <c r="A956" s="31"/>
      <c r="B956" s="31"/>
      <c r="C956" s="31"/>
      <c r="D956" s="31"/>
      <c r="E956" s="31"/>
      <c r="F956" s="86"/>
      <c r="G956" s="86"/>
      <c r="H956" s="86"/>
      <c r="I956" s="86"/>
      <c r="J956" s="86"/>
      <c r="K956" s="86"/>
      <c r="L956" s="31"/>
      <c r="M956" s="31"/>
      <c r="N956" s="31"/>
      <c r="O956" s="31"/>
      <c r="P956" s="31"/>
      <c r="Q956" s="31"/>
      <c r="R956" s="31"/>
      <c r="S956" s="31"/>
      <c r="T956" s="31"/>
      <c r="U956" s="31"/>
      <c r="V956" s="31"/>
      <c r="W956" s="31"/>
      <c r="X956" s="31"/>
      <c r="Y956" s="31"/>
      <c r="Z956" s="31"/>
    </row>
    <row r="957" spans="1:26" ht="15.75" customHeight="1">
      <c r="A957" s="31"/>
      <c r="B957" s="31"/>
      <c r="C957" s="31"/>
      <c r="D957" s="31"/>
      <c r="E957" s="31"/>
      <c r="F957" s="86"/>
      <c r="G957" s="86"/>
      <c r="H957" s="86"/>
      <c r="I957" s="86"/>
      <c r="J957" s="86"/>
      <c r="K957" s="86"/>
      <c r="L957" s="31"/>
      <c r="M957" s="31"/>
      <c r="N957" s="31"/>
      <c r="O957" s="31"/>
      <c r="P957" s="31"/>
      <c r="Q957" s="31"/>
      <c r="R957" s="31"/>
      <c r="S957" s="31"/>
      <c r="T957" s="31"/>
      <c r="U957" s="31"/>
      <c r="V957" s="31"/>
      <c r="W957" s="31"/>
      <c r="X957" s="31"/>
      <c r="Y957" s="31"/>
      <c r="Z957" s="31"/>
    </row>
    <row r="958" spans="1:26" ht="15.75" customHeight="1">
      <c r="A958" s="31"/>
      <c r="B958" s="31"/>
      <c r="C958" s="31"/>
      <c r="D958" s="31"/>
      <c r="E958" s="31"/>
      <c r="F958" s="86"/>
      <c r="G958" s="86"/>
      <c r="H958" s="86"/>
      <c r="I958" s="86"/>
      <c r="J958" s="86"/>
      <c r="K958" s="86"/>
      <c r="L958" s="31"/>
      <c r="M958" s="31"/>
      <c r="N958" s="31"/>
      <c r="O958" s="31"/>
      <c r="P958" s="31"/>
      <c r="Q958" s="31"/>
      <c r="R958" s="31"/>
      <c r="S958" s="31"/>
      <c r="T958" s="31"/>
      <c r="U958" s="31"/>
      <c r="V958" s="31"/>
      <c r="W958" s="31"/>
      <c r="X958" s="31"/>
      <c r="Y958" s="31"/>
      <c r="Z958" s="31"/>
    </row>
    <row r="959" spans="1:26" ht="15.75" customHeight="1">
      <c r="A959" s="31"/>
      <c r="B959" s="31"/>
      <c r="C959" s="31"/>
      <c r="D959" s="31"/>
      <c r="E959" s="31"/>
      <c r="F959" s="86"/>
      <c r="G959" s="86"/>
      <c r="H959" s="86"/>
      <c r="I959" s="86"/>
      <c r="J959" s="86"/>
      <c r="K959" s="86"/>
      <c r="L959" s="31"/>
      <c r="M959" s="31"/>
      <c r="N959" s="31"/>
      <c r="O959" s="31"/>
      <c r="P959" s="31"/>
      <c r="Q959" s="31"/>
      <c r="R959" s="31"/>
      <c r="S959" s="31"/>
      <c r="T959" s="31"/>
      <c r="U959" s="31"/>
      <c r="V959" s="31"/>
      <c r="W959" s="31"/>
      <c r="X959" s="31"/>
      <c r="Y959" s="31"/>
      <c r="Z959" s="31"/>
    </row>
    <row r="960" spans="1:26" ht="15.75" customHeight="1">
      <c r="A960" s="31"/>
      <c r="B960" s="31"/>
      <c r="C960" s="31"/>
      <c r="D960" s="31"/>
      <c r="E960" s="31"/>
      <c r="F960" s="86"/>
      <c r="G960" s="86"/>
      <c r="H960" s="86"/>
      <c r="I960" s="86"/>
      <c r="J960" s="86"/>
      <c r="K960" s="86"/>
      <c r="L960" s="31"/>
      <c r="M960" s="31"/>
      <c r="N960" s="31"/>
      <c r="O960" s="31"/>
      <c r="P960" s="31"/>
      <c r="Q960" s="31"/>
      <c r="R960" s="31"/>
      <c r="S960" s="31"/>
      <c r="T960" s="31"/>
      <c r="U960" s="31"/>
      <c r="V960" s="31"/>
      <c r="W960" s="31"/>
      <c r="X960" s="31"/>
      <c r="Y960" s="31"/>
      <c r="Z960" s="31"/>
    </row>
    <row r="961" spans="1:26" ht="15.75" customHeight="1">
      <c r="A961" s="31"/>
      <c r="B961" s="31"/>
      <c r="C961" s="31"/>
      <c r="D961" s="31"/>
      <c r="E961" s="31"/>
      <c r="F961" s="86"/>
      <c r="G961" s="86"/>
      <c r="H961" s="86"/>
      <c r="I961" s="86"/>
      <c r="J961" s="86"/>
      <c r="K961" s="86"/>
      <c r="L961" s="31"/>
      <c r="M961" s="31"/>
      <c r="N961" s="31"/>
      <c r="O961" s="31"/>
      <c r="P961" s="31"/>
      <c r="Q961" s="31"/>
      <c r="R961" s="31"/>
      <c r="S961" s="31"/>
      <c r="T961" s="31"/>
      <c r="U961" s="31"/>
      <c r="V961" s="31"/>
      <c r="W961" s="31"/>
      <c r="X961" s="31"/>
      <c r="Y961" s="31"/>
      <c r="Z961" s="31"/>
    </row>
    <row r="962" spans="1:26" ht="15.75" customHeight="1">
      <c r="A962" s="31"/>
      <c r="B962" s="31"/>
      <c r="C962" s="31"/>
      <c r="D962" s="31"/>
      <c r="E962" s="31"/>
      <c r="F962" s="86"/>
      <c r="G962" s="86"/>
      <c r="H962" s="86"/>
      <c r="I962" s="86"/>
      <c r="J962" s="86"/>
      <c r="K962" s="86"/>
      <c r="L962" s="31"/>
      <c r="M962" s="31"/>
      <c r="N962" s="31"/>
      <c r="O962" s="31"/>
      <c r="P962" s="31"/>
      <c r="Q962" s="31"/>
      <c r="R962" s="31"/>
      <c r="S962" s="31"/>
      <c r="T962" s="31"/>
      <c r="U962" s="31"/>
      <c r="V962" s="31"/>
      <c r="W962" s="31"/>
      <c r="X962" s="31"/>
      <c r="Y962" s="31"/>
      <c r="Z962" s="31"/>
    </row>
    <row r="963" spans="1:26" ht="15.75" customHeight="1">
      <c r="A963" s="31"/>
      <c r="B963" s="31"/>
      <c r="C963" s="31"/>
      <c r="D963" s="31"/>
      <c r="E963" s="31"/>
      <c r="F963" s="86"/>
      <c r="G963" s="86"/>
      <c r="H963" s="86"/>
      <c r="I963" s="86"/>
      <c r="J963" s="86"/>
      <c r="K963" s="86"/>
      <c r="L963" s="31"/>
      <c r="M963" s="31"/>
      <c r="N963" s="31"/>
      <c r="O963" s="31"/>
      <c r="P963" s="31"/>
      <c r="Q963" s="31"/>
      <c r="R963" s="31"/>
      <c r="S963" s="31"/>
      <c r="T963" s="31"/>
      <c r="U963" s="31"/>
      <c r="V963" s="31"/>
      <c r="W963" s="31"/>
      <c r="X963" s="31"/>
      <c r="Y963" s="31"/>
      <c r="Z963" s="31"/>
    </row>
    <row r="964" spans="1:26" ht="15.75" customHeight="1">
      <c r="A964" s="31"/>
      <c r="B964" s="31"/>
      <c r="C964" s="31"/>
      <c r="D964" s="31"/>
      <c r="E964" s="31"/>
      <c r="F964" s="86"/>
      <c r="G964" s="86"/>
      <c r="H964" s="86"/>
      <c r="I964" s="86"/>
      <c r="J964" s="86"/>
      <c r="K964" s="86"/>
      <c r="L964" s="31"/>
      <c r="M964" s="31"/>
      <c r="N964" s="31"/>
      <c r="O964" s="31"/>
      <c r="P964" s="31"/>
      <c r="Q964" s="31"/>
      <c r="R964" s="31"/>
      <c r="S964" s="31"/>
      <c r="T964" s="31"/>
      <c r="U964" s="31"/>
      <c r="V964" s="31"/>
      <c r="W964" s="31"/>
      <c r="X964" s="31"/>
      <c r="Y964" s="31"/>
      <c r="Z964" s="31"/>
    </row>
    <row r="965" spans="1:26" ht="15.75" customHeight="1">
      <c r="A965" s="31"/>
      <c r="B965" s="31"/>
      <c r="C965" s="31"/>
      <c r="D965" s="31"/>
      <c r="E965" s="31"/>
      <c r="F965" s="86"/>
      <c r="G965" s="86"/>
      <c r="H965" s="86"/>
      <c r="I965" s="86"/>
      <c r="J965" s="86"/>
      <c r="K965" s="86"/>
      <c r="L965" s="31"/>
      <c r="M965" s="31"/>
      <c r="N965" s="31"/>
      <c r="O965" s="31"/>
      <c r="P965" s="31"/>
      <c r="Q965" s="31"/>
      <c r="R965" s="31"/>
      <c r="S965" s="31"/>
      <c r="T965" s="31"/>
      <c r="U965" s="31"/>
      <c r="V965" s="31"/>
      <c r="W965" s="31"/>
      <c r="X965" s="31"/>
      <c r="Y965" s="31"/>
      <c r="Z965" s="31"/>
    </row>
    <row r="966" spans="1:26" ht="15.75" customHeight="1">
      <c r="A966" s="31"/>
      <c r="B966" s="31"/>
      <c r="C966" s="31"/>
      <c r="D966" s="31"/>
      <c r="E966" s="31"/>
      <c r="F966" s="86"/>
      <c r="G966" s="86"/>
      <c r="H966" s="86"/>
      <c r="I966" s="86"/>
      <c r="J966" s="86"/>
      <c r="K966" s="86"/>
      <c r="L966" s="31"/>
      <c r="M966" s="31"/>
      <c r="N966" s="31"/>
      <c r="O966" s="31"/>
      <c r="P966" s="31"/>
      <c r="Q966" s="31"/>
      <c r="R966" s="31"/>
      <c r="S966" s="31"/>
      <c r="T966" s="31"/>
      <c r="U966" s="31"/>
      <c r="V966" s="31"/>
      <c r="W966" s="31"/>
      <c r="X966" s="31"/>
      <c r="Y966" s="31"/>
      <c r="Z966" s="31"/>
    </row>
    <row r="967" spans="1:26" ht="15.75" customHeight="1">
      <c r="A967" s="31"/>
      <c r="B967" s="31"/>
      <c r="C967" s="31"/>
      <c r="D967" s="31"/>
      <c r="E967" s="31"/>
      <c r="F967" s="86"/>
      <c r="G967" s="86"/>
      <c r="H967" s="86"/>
      <c r="I967" s="86"/>
      <c r="J967" s="86"/>
      <c r="K967" s="86"/>
      <c r="L967" s="31"/>
      <c r="M967" s="31"/>
      <c r="N967" s="31"/>
      <c r="O967" s="31"/>
      <c r="P967" s="31"/>
      <c r="Q967" s="31"/>
      <c r="R967" s="31"/>
      <c r="S967" s="31"/>
      <c r="T967" s="31"/>
      <c r="U967" s="31"/>
      <c r="V967" s="31"/>
      <c r="W967" s="31"/>
      <c r="X967" s="31"/>
      <c r="Y967" s="31"/>
      <c r="Z967" s="31"/>
    </row>
    <row r="968" spans="1:26" ht="15.75" customHeight="1">
      <c r="A968" s="31"/>
      <c r="B968" s="31"/>
      <c r="C968" s="31"/>
      <c r="D968" s="31"/>
      <c r="E968" s="31"/>
      <c r="F968" s="86"/>
      <c r="G968" s="86"/>
      <c r="H968" s="86"/>
      <c r="I968" s="86"/>
      <c r="J968" s="86"/>
      <c r="K968" s="86"/>
      <c r="L968" s="31"/>
      <c r="M968" s="31"/>
      <c r="N968" s="31"/>
      <c r="O968" s="31"/>
      <c r="P968" s="31"/>
      <c r="Q968" s="31"/>
      <c r="R968" s="31"/>
      <c r="S968" s="31"/>
      <c r="T968" s="31"/>
      <c r="U968" s="31"/>
      <c r="V968" s="31"/>
      <c r="W968" s="31"/>
      <c r="X968" s="31"/>
      <c r="Y968" s="31"/>
      <c r="Z968" s="31"/>
    </row>
    <row r="969" spans="1:26" ht="15.75" customHeight="1">
      <c r="A969" s="31"/>
      <c r="B969" s="31"/>
      <c r="C969" s="31"/>
      <c r="D969" s="31"/>
      <c r="E969" s="31"/>
      <c r="F969" s="86"/>
      <c r="G969" s="86"/>
      <c r="H969" s="86"/>
      <c r="I969" s="86"/>
      <c r="J969" s="86"/>
      <c r="K969" s="86"/>
      <c r="L969" s="31"/>
      <c r="M969" s="31"/>
      <c r="N969" s="31"/>
      <c r="O969" s="31"/>
      <c r="P969" s="31"/>
      <c r="Q969" s="31"/>
      <c r="R969" s="31"/>
      <c r="S969" s="31"/>
      <c r="T969" s="31"/>
      <c r="U969" s="31"/>
      <c r="V969" s="31"/>
      <c r="W969" s="31"/>
      <c r="X969" s="31"/>
      <c r="Y969" s="31"/>
      <c r="Z969" s="31"/>
    </row>
    <row r="970" spans="1:26" ht="15.75" customHeight="1">
      <c r="A970" s="31"/>
      <c r="B970" s="31"/>
      <c r="C970" s="31"/>
      <c r="D970" s="31"/>
      <c r="E970" s="31"/>
      <c r="F970" s="86"/>
      <c r="G970" s="86"/>
      <c r="H970" s="86"/>
      <c r="I970" s="86"/>
      <c r="J970" s="86"/>
      <c r="K970" s="86"/>
      <c r="L970" s="31"/>
      <c r="M970" s="31"/>
      <c r="N970" s="31"/>
      <c r="O970" s="31"/>
      <c r="P970" s="31"/>
      <c r="Q970" s="31"/>
      <c r="R970" s="31"/>
      <c r="S970" s="31"/>
      <c r="T970" s="31"/>
      <c r="U970" s="31"/>
      <c r="V970" s="31"/>
      <c r="W970" s="31"/>
      <c r="X970" s="31"/>
      <c r="Y970" s="31"/>
      <c r="Z970" s="31"/>
    </row>
    <row r="971" spans="1:26" ht="15.75" customHeight="1">
      <c r="A971" s="31"/>
      <c r="B971" s="31"/>
      <c r="C971" s="31"/>
      <c r="D971" s="31"/>
      <c r="E971" s="31"/>
      <c r="F971" s="86"/>
      <c r="G971" s="86"/>
      <c r="H971" s="86"/>
      <c r="I971" s="86"/>
      <c r="J971" s="86"/>
      <c r="K971" s="86"/>
      <c r="L971" s="31"/>
      <c r="M971" s="31"/>
      <c r="N971" s="31"/>
      <c r="O971" s="31"/>
      <c r="P971" s="31"/>
      <c r="Q971" s="31"/>
      <c r="R971" s="31"/>
      <c r="S971" s="31"/>
      <c r="T971" s="31"/>
      <c r="U971" s="31"/>
      <c r="V971" s="31"/>
      <c r="W971" s="31"/>
      <c r="X971" s="31"/>
      <c r="Y971" s="31"/>
      <c r="Z971" s="31"/>
    </row>
    <row r="972" spans="1:26" ht="15.75" customHeight="1">
      <c r="A972" s="31"/>
      <c r="B972" s="31"/>
      <c r="C972" s="31"/>
      <c r="D972" s="31"/>
      <c r="E972" s="31"/>
      <c r="F972" s="86"/>
      <c r="G972" s="86"/>
      <c r="H972" s="86"/>
      <c r="I972" s="86"/>
      <c r="J972" s="86"/>
      <c r="K972" s="86"/>
      <c r="L972" s="31"/>
      <c r="M972" s="31"/>
      <c r="N972" s="31"/>
      <c r="O972" s="31"/>
      <c r="P972" s="31"/>
      <c r="Q972" s="31"/>
      <c r="R972" s="31"/>
      <c r="S972" s="31"/>
      <c r="T972" s="31"/>
      <c r="U972" s="31"/>
      <c r="V972" s="31"/>
      <c r="W972" s="31"/>
      <c r="X972" s="31"/>
      <c r="Y972" s="31"/>
      <c r="Z972" s="31"/>
    </row>
    <row r="973" spans="1:26" ht="15.75" customHeight="1">
      <c r="A973" s="31"/>
      <c r="B973" s="31"/>
      <c r="C973" s="31"/>
      <c r="D973" s="31"/>
      <c r="E973" s="31"/>
      <c r="F973" s="86"/>
      <c r="G973" s="86"/>
      <c r="H973" s="86"/>
      <c r="I973" s="86"/>
      <c r="J973" s="86"/>
      <c r="K973" s="86"/>
      <c r="L973" s="31"/>
      <c r="M973" s="31"/>
      <c r="N973" s="31"/>
      <c r="O973" s="31"/>
      <c r="P973" s="31"/>
      <c r="Q973" s="31"/>
      <c r="R973" s="31"/>
      <c r="S973" s="31"/>
      <c r="T973" s="31"/>
      <c r="U973" s="31"/>
      <c r="V973" s="31"/>
      <c r="W973" s="31"/>
      <c r="X973" s="31"/>
      <c r="Y973" s="31"/>
      <c r="Z973" s="31"/>
    </row>
    <row r="974" spans="1:26" ht="15.75" customHeight="1">
      <c r="A974" s="31"/>
      <c r="B974" s="31"/>
      <c r="C974" s="31"/>
      <c r="D974" s="31"/>
      <c r="E974" s="31"/>
      <c r="F974" s="86"/>
      <c r="G974" s="86"/>
      <c r="H974" s="86"/>
      <c r="I974" s="86"/>
      <c r="J974" s="86"/>
      <c r="K974" s="86"/>
      <c r="L974" s="31"/>
      <c r="M974" s="31"/>
      <c r="N974" s="31"/>
      <c r="O974" s="31"/>
      <c r="P974" s="31"/>
      <c r="Q974" s="31"/>
      <c r="R974" s="31"/>
      <c r="S974" s="31"/>
      <c r="T974" s="31"/>
      <c r="U974" s="31"/>
      <c r="V974" s="31"/>
      <c r="W974" s="31"/>
      <c r="X974" s="31"/>
      <c r="Y974" s="31"/>
      <c r="Z974" s="31"/>
    </row>
    <row r="975" spans="1:26" ht="15.75" customHeight="1">
      <c r="A975" s="31"/>
      <c r="B975" s="31"/>
      <c r="C975" s="31"/>
      <c r="D975" s="31"/>
      <c r="E975" s="31"/>
      <c r="F975" s="86"/>
      <c r="G975" s="86"/>
      <c r="H975" s="86"/>
      <c r="I975" s="86"/>
      <c r="J975" s="86"/>
      <c r="K975" s="86"/>
      <c r="L975" s="31"/>
      <c r="M975" s="31"/>
      <c r="N975" s="31"/>
      <c r="O975" s="31"/>
      <c r="P975" s="31"/>
      <c r="Q975" s="31"/>
      <c r="R975" s="31"/>
      <c r="S975" s="31"/>
      <c r="T975" s="31"/>
      <c r="U975" s="31"/>
      <c r="V975" s="31"/>
      <c r="W975" s="31"/>
      <c r="X975" s="31"/>
      <c r="Y975" s="31"/>
      <c r="Z975" s="31"/>
    </row>
    <row r="976" spans="1:26" ht="15.75" customHeight="1">
      <c r="A976" s="31"/>
      <c r="B976" s="31"/>
      <c r="C976" s="31"/>
      <c r="D976" s="31"/>
      <c r="E976" s="31"/>
      <c r="F976" s="86"/>
      <c r="G976" s="86"/>
      <c r="H976" s="86"/>
      <c r="I976" s="86"/>
      <c r="J976" s="86"/>
      <c r="K976" s="86"/>
      <c r="L976" s="31"/>
      <c r="M976" s="31"/>
      <c r="N976" s="31"/>
      <c r="O976" s="31"/>
      <c r="P976" s="31"/>
      <c r="Q976" s="31"/>
      <c r="R976" s="31"/>
      <c r="S976" s="31"/>
      <c r="T976" s="31"/>
      <c r="U976" s="31"/>
      <c r="V976" s="31"/>
      <c r="W976" s="31"/>
      <c r="X976" s="31"/>
      <c r="Y976" s="31"/>
      <c r="Z976" s="31"/>
    </row>
    <row r="977" spans="1:26" ht="15.75" customHeight="1">
      <c r="A977" s="31"/>
      <c r="B977" s="31"/>
      <c r="C977" s="31"/>
      <c r="D977" s="31"/>
      <c r="E977" s="31"/>
      <c r="F977" s="86"/>
      <c r="G977" s="86"/>
      <c r="H977" s="86"/>
      <c r="I977" s="86"/>
      <c r="J977" s="86"/>
      <c r="K977" s="86"/>
      <c r="L977" s="31"/>
      <c r="M977" s="31"/>
      <c r="N977" s="31"/>
      <c r="O977" s="31"/>
      <c r="P977" s="31"/>
      <c r="Q977" s="31"/>
      <c r="R977" s="31"/>
      <c r="S977" s="31"/>
      <c r="T977" s="31"/>
      <c r="U977" s="31"/>
      <c r="V977" s="31"/>
      <c r="W977" s="31"/>
      <c r="X977" s="31"/>
      <c r="Y977" s="31"/>
      <c r="Z977" s="31"/>
    </row>
    <row r="978" spans="1:26" ht="15.75" customHeight="1">
      <c r="A978" s="31"/>
      <c r="B978" s="31"/>
      <c r="C978" s="31"/>
      <c r="D978" s="31"/>
      <c r="E978" s="31"/>
      <c r="F978" s="86"/>
      <c r="G978" s="86"/>
      <c r="H978" s="86"/>
      <c r="I978" s="86"/>
      <c r="J978" s="86"/>
      <c r="K978" s="86"/>
      <c r="L978" s="31"/>
      <c r="M978" s="31"/>
      <c r="N978" s="31"/>
      <c r="O978" s="31"/>
      <c r="P978" s="31"/>
      <c r="Q978" s="31"/>
      <c r="R978" s="31"/>
      <c r="S978" s="31"/>
      <c r="T978" s="31"/>
      <c r="U978" s="31"/>
      <c r="V978" s="31"/>
      <c r="W978" s="31"/>
      <c r="X978" s="31"/>
      <c r="Y978" s="31"/>
      <c r="Z978" s="31"/>
    </row>
    <row r="979" spans="1:26" ht="15.75" customHeight="1">
      <c r="A979" s="31"/>
      <c r="B979" s="31"/>
      <c r="C979" s="31"/>
      <c r="D979" s="31"/>
      <c r="E979" s="31"/>
      <c r="F979" s="86"/>
      <c r="G979" s="86"/>
      <c r="H979" s="86"/>
      <c r="I979" s="86"/>
      <c r="J979" s="86"/>
      <c r="K979" s="86"/>
      <c r="L979" s="31"/>
      <c r="M979" s="31"/>
      <c r="N979" s="31"/>
      <c r="O979" s="31"/>
      <c r="P979" s="31"/>
      <c r="Q979" s="31"/>
      <c r="R979" s="31"/>
      <c r="S979" s="31"/>
      <c r="T979" s="31"/>
      <c r="U979" s="31"/>
      <c r="V979" s="31"/>
      <c r="W979" s="31"/>
      <c r="X979" s="31"/>
      <c r="Y979" s="31"/>
      <c r="Z979" s="31"/>
    </row>
    <row r="980" spans="1:26" ht="15.75" customHeight="1">
      <c r="A980" s="31"/>
      <c r="B980" s="31"/>
      <c r="C980" s="31"/>
      <c r="D980" s="31"/>
      <c r="E980" s="31"/>
      <c r="F980" s="86"/>
      <c r="G980" s="86"/>
      <c r="H980" s="86"/>
      <c r="I980" s="86"/>
      <c r="J980" s="86"/>
      <c r="K980" s="86"/>
      <c r="L980" s="31"/>
      <c r="M980" s="31"/>
      <c r="N980" s="31"/>
      <c r="O980" s="31"/>
      <c r="P980" s="31"/>
      <c r="Q980" s="31"/>
      <c r="R980" s="31"/>
      <c r="S980" s="31"/>
      <c r="T980" s="31"/>
      <c r="U980" s="31"/>
      <c r="V980" s="31"/>
      <c r="W980" s="31"/>
      <c r="X980" s="31"/>
      <c r="Y980" s="31"/>
      <c r="Z980" s="31"/>
    </row>
    <row r="981" spans="1:26" ht="15.75" customHeight="1">
      <c r="A981" s="31"/>
      <c r="B981" s="31"/>
      <c r="C981" s="31"/>
      <c r="D981" s="31"/>
      <c r="E981" s="31"/>
      <c r="F981" s="86"/>
      <c r="G981" s="86"/>
      <c r="H981" s="86"/>
      <c r="I981" s="86"/>
      <c r="J981" s="86"/>
      <c r="K981" s="86"/>
      <c r="L981" s="31"/>
      <c r="M981" s="31"/>
      <c r="N981" s="31"/>
      <c r="O981" s="31"/>
      <c r="P981" s="31"/>
      <c r="Q981" s="31"/>
      <c r="R981" s="31"/>
      <c r="S981" s="31"/>
      <c r="T981" s="31"/>
      <c r="U981" s="31"/>
      <c r="V981" s="31"/>
      <c r="W981" s="31"/>
      <c r="X981" s="31"/>
      <c r="Y981" s="31"/>
      <c r="Z981" s="31"/>
    </row>
    <row r="982" spans="1:26" ht="15.75" customHeight="1">
      <c r="A982" s="31"/>
      <c r="B982" s="31"/>
      <c r="C982" s="31"/>
      <c r="D982" s="31"/>
      <c r="E982" s="31"/>
      <c r="F982" s="86"/>
      <c r="G982" s="86"/>
      <c r="H982" s="86"/>
      <c r="I982" s="86"/>
      <c r="J982" s="86"/>
      <c r="K982" s="86"/>
      <c r="L982" s="31"/>
      <c r="M982" s="31"/>
      <c r="N982" s="31"/>
      <c r="O982" s="31"/>
      <c r="P982" s="31"/>
      <c r="Q982" s="31"/>
      <c r="R982" s="31"/>
      <c r="S982" s="31"/>
      <c r="T982" s="31"/>
      <c r="U982" s="31"/>
      <c r="V982" s="31"/>
      <c r="W982" s="31"/>
      <c r="X982" s="31"/>
      <c r="Y982" s="31"/>
      <c r="Z982" s="31"/>
    </row>
    <row r="983" spans="1:26" ht="15.75" customHeight="1">
      <c r="A983" s="31"/>
      <c r="B983" s="31"/>
      <c r="C983" s="31"/>
      <c r="D983" s="31"/>
      <c r="E983" s="31"/>
      <c r="F983" s="86"/>
      <c r="G983" s="86"/>
      <c r="H983" s="86"/>
      <c r="I983" s="86"/>
      <c r="J983" s="86"/>
      <c r="K983" s="86"/>
      <c r="L983" s="31"/>
      <c r="M983" s="31"/>
      <c r="N983" s="31"/>
      <c r="O983" s="31"/>
      <c r="P983" s="31"/>
      <c r="Q983" s="31"/>
      <c r="R983" s="31"/>
      <c r="S983" s="31"/>
      <c r="T983" s="31"/>
      <c r="U983" s="31"/>
      <c r="V983" s="31"/>
      <c r="W983" s="31"/>
      <c r="X983" s="31"/>
      <c r="Y983" s="31"/>
      <c r="Z983" s="31"/>
    </row>
    <row r="984" spans="1:26" ht="15.75" customHeight="1">
      <c r="A984" s="31"/>
      <c r="B984" s="31"/>
      <c r="C984" s="31"/>
      <c r="D984" s="31"/>
      <c r="E984" s="31"/>
      <c r="F984" s="86"/>
      <c r="G984" s="86"/>
      <c r="H984" s="86"/>
      <c r="I984" s="86"/>
      <c r="J984" s="86"/>
      <c r="K984" s="86"/>
      <c r="L984" s="31"/>
      <c r="M984" s="31"/>
      <c r="N984" s="31"/>
      <c r="O984" s="31"/>
      <c r="P984" s="31"/>
      <c r="Q984" s="31"/>
      <c r="R984" s="31"/>
      <c r="S984" s="31"/>
      <c r="T984" s="31"/>
      <c r="U984" s="31"/>
      <c r="V984" s="31"/>
      <c r="W984" s="31"/>
      <c r="X984" s="31"/>
      <c r="Y984" s="31"/>
      <c r="Z984" s="31"/>
    </row>
    <row r="985" spans="1:26" ht="15.75" customHeight="1">
      <c r="A985" s="31"/>
      <c r="B985" s="31"/>
      <c r="C985" s="31"/>
      <c r="D985" s="31"/>
      <c r="E985" s="31"/>
      <c r="F985" s="86"/>
      <c r="G985" s="86"/>
      <c r="H985" s="86"/>
      <c r="I985" s="86"/>
      <c r="J985" s="86"/>
      <c r="K985" s="86"/>
      <c r="L985" s="31"/>
      <c r="M985" s="31"/>
      <c r="N985" s="31"/>
      <c r="O985" s="31"/>
      <c r="P985" s="31"/>
      <c r="Q985" s="31"/>
      <c r="R985" s="31"/>
      <c r="S985" s="31"/>
      <c r="T985" s="31"/>
      <c r="U985" s="31"/>
      <c r="V985" s="31"/>
      <c r="W985" s="31"/>
      <c r="X985" s="31"/>
      <c r="Y985" s="31"/>
      <c r="Z985" s="31"/>
    </row>
    <row r="986" spans="1:26" ht="15.75" customHeight="1">
      <c r="A986" s="31"/>
      <c r="B986" s="31"/>
      <c r="C986" s="31"/>
      <c r="D986" s="31"/>
      <c r="E986" s="31"/>
      <c r="F986" s="86"/>
      <c r="G986" s="86"/>
      <c r="H986" s="86"/>
      <c r="I986" s="86"/>
      <c r="J986" s="86"/>
      <c r="K986" s="86"/>
      <c r="L986" s="31"/>
      <c r="M986" s="31"/>
      <c r="N986" s="31"/>
      <c r="O986" s="31"/>
      <c r="P986" s="31"/>
      <c r="Q986" s="31"/>
      <c r="R986" s="31"/>
      <c r="S986" s="31"/>
      <c r="T986" s="31"/>
      <c r="U986" s="31"/>
      <c r="V986" s="31"/>
      <c r="W986" s="31"/>
      <c r="X986" s="31"/>
      <c r="Y986" s="31"/>
      <c r="Z986" s="31"/>
    </row>
    <row r="987" spans="1:26" ht="15.75" customHeight="1">
      <c r="A987" s="31"/>
      <c r="B987" s="31"/>
      <c r="C987" s="31"/>
      <c r="D987" s="31"/>
      <c r="E987" s="31"/>
      <c r="F987" s="86"/>
      <c r="G987" s="86"/>
      <c r="H987" s="86"/>
      <c r="I987" s="86"/>
      <c r="J987" s="86"/>
      <c r="K987" s="86"/>
      <c r="L987" s="31"/>
      <c r="M987" s="31"/>
      <c r="N987" s="31"/>
      <c r="O987" s="31"/>
      <c r="P987" s="31"/>
      <c r="Q987" s="31"/>
      <c r="R987" s="31"/>
      <c r="S987" s="31"/>
      <c r="T987" s="31"/>
      <c r="U987" s="31"/>
      <c r="V987" s="31"/>
      <c r="W987" s="31"/>
      <c r="X987" s="31"/>
      <c r="Y987" s="31"/>
      <c r="Z987" s="31"/>
    </row>
    <row r="988" spans="1:26" ht="15.75" customHeight="1">
      <c r="A988" s="31"/>
      <c r="B988" s="31"/>
      <c r="C988" s="31"/>
      <c r="D988" s="31"/>
      <c r="E988" s="31"/>
      <c r="F988" s="86"/>
      <c r="G988" s="86"/>
      <c r="H988" s="86"/>
      <c r="I988" s="86"/>
      <c r="J988" s="86"/>
      <c r="K988" s="86"/>
      <c r="L988" s="31"/>
      <c r="M988" s="31"/>
      <c r="N988" s="31"/>
      <c r="O988" s="31"/>
      <c r="P988" s="31"/>
      <c r="Q988" s="31"/>
      <c r="R988" s="31"/>
      <c r="S988" s="31"/>
      <c r="T988" s="31"/>
      <c r="U988" s="31"/>
      <c r="V988" s="31"/>
      <c r="W988" s="31"/>
      <c r="X988" s="31"/>
      <c r="Y988" s="31"/>
      <c r="Z988" s="31"/>
    </row>
    <row r="989" spans="1:26" ht="15.75" customHeight="1">
      <c r="A989" s="31"/>
      <c r="B989" s="31"/>
      <c r="C989" s="31"/>
      <c r="D989" s="31"/>
      <c r="E989" s="31"/>
      <c r="F989" s="86"/>
      <c r="G989" s="86"/>
      <c r="H989" s="86"/>
      <c r="I989" s="86"/>
      <c r="J989" s="86"/>
      <c r="K989" s="86"/>
      <c r="L989" s="31"/>
      <c r="M989" s="31"/>
      <c r="N989" s="31"/>
      <c r="O989" s="31"/>
      <c r="P989" s="31"/>
      <c r="Q989" s="31"/>
      <c r="R989" s="31"/>
      <c r="S989" s="31"/>
      <c r="T989" s="31"/>
      <c r="U989" s="31"/>
      <c r="V989" s="31"/>
      <c r="W989" s="31"/>
      <c r="X989" s="31"/>
      <c r="Y989" s="31"/>
      <c r="Z989" s="31"/>
    </row>
    <row r="990" spans="1:26" ht="15.75" customHeight="1">
      <c r="A990" s="31"/>
      <c r="B990" s="31"/>
      <c r="C990" s="31"/>
      <c r="D990" s="31"/>
      <c r="E990" s="31"/>
      <c r="F990" s="86"/>
      <c r="G990" s="86"/>
      <c r="H990" s="86"/>
      <c r="I990" s="86"/>
      <c r="J990" s="86"/>
      <c r="K990" s="86"/>
      <c r="L990" s="31"/>
      <c r="M990" s="31"/>
      <c r="N990" s="31"/>
      <c r="O990" s="31"/>
      <c r="P990" s="31"/>
      <c r="Q990" s="31"/>
      <c r="R990" s="31"/>
      <c r="S990" s="31"/>
      <c r="T990" s="31"/>
      <c r="U990" s="31"/>
      <c r="V990" s="31"/>
      <c r="W990" s="31"/>
      <c r="X990" s="31"/>
      <c r="Y990" s="31"/>
      <c r="Z990" s="31"/>
    </row>
    <row r="991" spans="1:26" ht="15.75" customHeight="1">
      <c r="A991" s="31"/>
      <c r="B991" s="31"/>
      <c r="C991" s="31"/>
      <c r="D991" s="31"/>
      <c r="E991" s="31"/>
      <c r="F991" s="86"/>
      <c r="G991" s="86"/>
      <c r="H991" s="86"/>
      <c r="I991" s="86"/>
      <c r="J991" s="86"/>
      <c r="K991" s="86"/>
      <c r="L991" s="31"/>
      <c r="M991" s="31"/>
      <c r="N991" s="31"/>
      <c r="O991" s="31"/>
      <c r="P991" s="31"/>
      <c r="Q991" s="31"/>
      <c r="R991" s="31"/>
      <c r="S991" s="31"/>
      <c r="T991" s="31"/>
      <c r="U991" s="31"/>
      <c r="V991" s="31"/>
      <c r="W991" s="31"/>
      <c r="X991" s="31"/>
      <c r="Y991" s="31"/>
      <c r="Z991" s="31"/>
    </row>
    <row r="992" spans="1:26" ht="15.75" customHeight="1">
      <c r="A992" s="31"/>
      <c r="B992" s="31"/>
      <c r="C992" s="31"/>
      <c r="D992" s="31"/>
      <c r="E992" s="31"/>
      <c r="F992" s="86"/>
      <c r="G992" s="86"/>
      <c r="H992" s="86"/>
      <c r="I992" s="86"/>
      <c r="J992" s="86"/>
      <c r="K992" s="86"/>
      <c r="L992" s="31"/>
      <c r="M992" s="31"/>
      <c r="N992" s="31"/>
      <c r="O992" s="31"/>
      <c r="P992" s="31"/>
      <c r="Q992" s="31"/>
      <c r="R992" s="31"/>
      <c r="S992" s="31"/>
      <c r="T992" s="31"/>
      <c r="U992" s="31"/>
      <c r="V992" s="31"/>
      <c r="W992" s="31"/>
      <c r="X992" s="31"/>
      <c r="Y992" s="31"/>
      <c r="Z992" s="31"/>
    </row>
    <row r="993" spans="1:26" ht="15.75" customHeight="1">
      <c r="A993" s="31"/>
      <c r="B993" s="31"/>
      <c r="C993" s="31"/>
      <c r="D993" s="31"/>
      <c r="E993" s="31"/>
      <c r="F993" s="86"/>
      <c r="G993" s="86"/>
      <c r="H993" s="86"/>
      <c r="I993" s="86"/>
      <c r="J993" s="86"/>
      <c r="K993" s="86"/>
      <c r="L993" s="31"/>
      <c r="M993" s="31"/>
      <c r="N993" s="31"/>
      <c r="O993" s="31"/>
      <c r="P993" s="31"/>
      <c r="Q993" s="31"/>
      <c r="R993" s="31"/>
      <c r="S993" s="31"/>
      <c r="T993" s="31"/>
      <c r="U993" s="31"/>
      <c r="V993" s="31"/>
      <c r="W993" s="31"/>
      <c r="X993" s="31"/>
      <c r="Y993" s="31"/>
      <c r="Z993" s="31"/>
    </row>
    <row r="994" spans="1:26" ht="15.75" customHeight="1">
      <c r="A994" s="31"/>
      <c r="B994" s="31"/>
      <c r="C994" s="31"/>
      <c r="D994" s="31"/>
      <c r="E994" s="31"/>
      <c r="F994" s="86"/>
      <c r="G994" s="86"/>
      <c r="H994" s="86"/>
      <c r="I994" s="86"/>
      <c r="J994" s="86"/>
      <c r="K994" s="86"/>
      <c r="L994" s="31"/>
      <c r="M994" s="31"/>
      <c r="N994" s="31"/>
      <c r="O994" s="31"/>
      <c r="P994" s="31"/>
      <c r="Q994" s="31"/>
      <c r="R994" s="31"/>
      <c r="S994" s="31"/>
      <c r="T994" s="31"/>
      <c r="U994" s="31"/>
      <c r="V994" s="31"/>
      <c r="W994" s="31"/>
      <c r="X994" s="31"/>
      <c r="Y994" s="31"/>
      <c r="Z994" s="31"/>
    </row>
    <row r="995" spans="1:26" ht="15.75" customHeight="1">
      <c r="A995" s="31"/>
      <c r="B995" s="31"/>
      <c r="C995" s="31"/>
      <c r="D995" s="31"/>
      <c r="E995" s="31"/>
      <c r="F995" s="86"/>
      <c r="G995" s="86"/>
      <c r="H995" s="86"/>
      <c r="I995" s="86"/>
      <c r="J995" s="86"/>
      <c r="K995" s="86"/>
      <c r="L995" s="31"/>
      <c r="M995" s="31"/>
      <c r="N995" s="31"/>
      <c r="O995" s="31"/>
      <c r="P995" s="31"/>
      <c r="Q995" s="31"/>
      <c r="R995" s="31"/>
      <c r="S995" s="31"/>
      <c r="T995" s="31"/>
      <c r="U995" s="31"/>
      <c r="V995" s="31"/>
      <c r="W995" s="31"/>
      <c r="X995" s="31"/>
      <c r="Y995" s="31"/>
      <c r="Z995" s="31"/>
    </row>
    <row r="996" spans="1:26" ht="15.75" customHeight="1">
      <c r="A996" s="31"/>
      <c r="B996" s="31"/>
      <c r="C996" s="31"/>
      <c r="D996" s="31"/>
      <c r="E996" s="31"/>
      <c r="F996" s="86"/>
      <c r="G996" s="86"/>
      <c r="H996" s="86"/>
      <c r="I996" s="86"/>
      <c r="J996" s="86"/>
      <c r="K996" s="86"/>
      <c r="L996" s="31"/>
      <c r="M996" s="31"/>
      <c r="N996" s="31"/>
      <c r="O996" s="31"/>
      <c r="P996" s="31"/>
      <c r="Q996" s="31"/>
      <c r="R996" s="31"/>
      <c r="S996" s="31"/>
      <c r="T996" s="31"/>
      <c r="U996" s="31"/>
      <c r="V996" s="31"/>
      <c r="W996" s="31"/>
      <c r="X996" s="31"/>
      <c r="Y996" s="31"/>
      <c r="Z996" s="31"/>
    </row>
    <row r="997" spans="1:26" ht="15.75" customHeight="1">
      <c r="A997" s="31"/>
      <c r="B997" s="31"/>
      <c r="C997" s="31"/>
      <c r="D997" s="31"/>
      <c r="E997" s="31"/>
      <c r="F997" s="86"/>
      <c r="G997" s="86"/>
      <c r="H997" s="86"/>
      <c r="I997" s="86"/>
      <c r="J997" s="86"/>
      <c r="K997" s="86"/>
      <c r="L997" s="31"/>
      <c r="M997" s="31"/>
      <c r="N997" s="31"/>
      <c r="O997" s="31"/>
      <c r="P997" s="31"/>
      <c r="Q997" s="31"/>
      <c r="R997" s="31"/>
      <c r="S997" s="31"/>
      <c r="T997" s="31"/>
      <c r="U997" s="31"/>
      <c r="V997" s="31"/>
      <c r="W997" s="31"/>
      <c r="X997" s="31"/>
      <c r="Y997" s="31"/>
      <c r="Z997" s="31"/>
    </row>
    <row r="998" spans="1:26" ht="15.75" customHeight="1">
      <c r="A998" s="31"/>
      <c r="B998" s="31"/>
      <c r="C998" s="31"/>
      <c r="D998" s="31"/>
      <c r="E998" s="31"/>
      <c r="F998" s="86"/>
      <c r="G998" s="86"/>
      <c r="H998" s="86"/>
      <c r="I998" s="86"/>
      <c r="J998" s="86"/>
      <c r="K998" s="86"/>
      <c r="L998" s="31"/>
      <c r="M998" s="31"/>
      <c r="N998" s="31"/>
      <c r="O998" s="31"/>
      <c r="P998" s="31"/>
      <c r="Q998" s="31"/>
      <c r="R998" s="31"/>
      <c r="S998" s="31"/>
      <c r="T998" s="31"/>
      <c r="U998" s="31"/>
      <c r="V998" s="31"/>
      <c r="W998" s="31"/>
      <c r="X998" s="31"/>
      <c r="Y998" s="31"/>
      <c r="Z998" s="31"/>
    </row>
    <row r="999" spans="1:26" ht="15.75" customHeight="1">
      <c r="A999" s="31"/>
      <c r="B999" s="31"/>
      <c r="C999" s="31"/>
      <c r="D999" s="31"/>
      <c r="E999" s="31"/>
      <c r="F999" s="86"/>
      <c r="G999" s="86"/>
      <c r="H999" s="86"/>
      <c r="I999" s="86"/>
      <c r="J999" s="86"/>
      <c r="K999" s="86"/>
      <c r="L999" s="31"/>
      <c r="M999" s="31"/>
      <c r="N999" s="31"/>
      <c r="O999" s="31"/>
      <c r="P999" s="31"/>
      <c r="Q999" s="31"/>
      <c r="R999" s="31"/>
      <c r="S999" s="31"/>
      <c r="T999" s="31"/>
      <c r="U999" s="31"/>
      <c r="V999" s="31"/>
      <c r="W999" s="31"/>
      <c r="X999" s="31"/>
      <c r="Y999" s="31"/>
      <c r="Z999" s="31"/>
    </row>
    <row r="1000" spans="1:26" ht="15.75" customHeight="1">
      <c r="A1000" s="31"/>
      <c r="B1000" s="31"/>
      <c r="C1000" s="31"/>
      <c r="D1000" s="31"/>
      <c r="E1000" s="31"/>
      <c r="F1000" s="86"/>
      <c r="G1000" s="86"/>
      <c r="H1000" s="86"/>
      <c r="I1000" s="86"/>
      <c r="J1000" s="86"/>
      <c r="K1000" s="86"/>
      <c r="L1000" s="31"/>
      <c r="M1000" s="31"/>
      <c r="N1000" s="31"/>
      <c r="O1000" s="31"/>
      <c r="P1000" s="31"/>
      <c r="Q1000" s="31"/>
      <c r="R1000" s="31"/>
      <c r="S1000" s="31"/>
      <c r="T1000" s="31"/>
      <c r="U1000" s="31"/>
      <c r="V1000" s="31"/>
      <c r="W1000" s="31"/>
      <c r="X1000" s="31"/>
      <c r="Y1000" s="31"/>
      <c r="Z1000" s="31"/>
    </row>
  </sheetData>
  <mergeCells count="12">
    <mergeCell ref="A1:C1"/>
    <mergeCell ref="K1:L1"/>
    <mergeCell ref="A2:C2"/>
    <mergeCell ref="A3:L3"/>
    <mergeCell ref="A4:L4"/>
    <mergeCell ref="J105:L105"/>
    <mergeCell ref="I108:L108"/>
    <mergeCell ref="B109:L109"/>
    <mergeCell ref="J110:L110"/>
    <mergeCell ref="J102:L102"/>
    <mergeCell ref="A104:C104"/>
    <mergeCell ref="J104:L104"/>
  </mergeCells>
  <pageMargins left="0" right="0" top="0" bottom="0" header="0" footer="0"/>
  <pageSetup paperSize="9" fitToHeight="0" orientation="portrai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M1000"/>
  <sheetViews>
    <sheetView topLeftCell="A9" workbookViewId="0">
      <selection activeCell="N14" sqref="N14"/>
    </sheetView>
  </sheetViews>
  <sheetFormatPr defaultColWidth="14.42578125" defaultRowHeight="15" customHeight="1"/>
  <cols>
    <col min="1" max="1" width="6.85546875" customWidth="1"/>
    <col min="2" max="2" width="25.42578125" customWidth="1"/>
    <col min="3" max="26" width="11.42578125" customWidth="1"/>
  </cols>
  <sheetData>
    <row r="1" spans="1:13">
      <c r="A1" s="1607" t="s">
        <v>353</v>
      </c>
      <c r="B1" s="1517"/>
      <c r="C1" s="1517"/>
      <c r="D1" s="1517"/>
      <c r="E1" s="244"/>
      <c r="F1" s="244"/>
      <c r="G1" s="244"/>
      <c r="H1" s="244"/>
      <c r="I1" s="244"/>
      <c r="J1" s="29"/>
      <c r="K1" s="1528"/>
      <c r="L1" s="1517"/>
      <c r="M1" s="1517"/>
    </row>
    <row r="2" spans="1:13">
      <c r="A2" s="1528" t="s">
        <v>996</v>
      </c>
      <c r="B2" s="1517"/>
      <c r="C2" s="1517"/>
      <c r="D2" s="1517"/>
      <c r="E2" s="90"/>
      <c r="F2" s="90"/>
      <c r="G2" s="90"/>
      <c r="H2" s="90"/>
      <c r="I2" s="90"/>
      <c r="J2" s="29"/>
      <c r="K2" s="1528"/>
      <c r="L2" s="1517"/>
      <c r="M2" s="1517"/>
    </row>
    <row r="3" spans="1:13">
      <c r="A3" s="1546" t="s">
        <v>415</v>
      </c>
      <c r="B3" s="1517"/>
      <c r="C3" s="1517"/>
      <c r="D3" s="1517"/>
      <c r="E3" s="1517"/>
      <c r="F3" s="1517"/>
      <c r="G3" s="1517"/>
      <c r="H3" s="1517"/>
      <c r="I3" s="1517"/>
      <c r="J3" s="1517"/>
      <c r="K3" s="1517"/>
      <c r="L3" s="1517"/>
      <c r="M3" s="1517"/>
    </row>
    <row r="4" spans="1:13">
      <c r="A4" s="1608" t="s">
        <v>416</v>
      </c>
      <c r="B4" s="1517"/>
      <c r="C4" s="1517"/>
      <c r="D4" s="1517"/>
      <c r="E4" s="1517"/>
      <c r="F4" s="1517"/>
      <c r="G4" s="1517"/>
      <c r="H4" s="1517"/>
      <c r="I4" s="1517"/>
      <c r="J4" s="1517"/>
      <c r="K4" s="1517"/>
      <c r="L4" s="1517"/>
      <c r="M4" s="1517"/>
    </row>
    <row r="5" spans="1:13">
      <c r="A5" s="1609" t="s">
        <v>342</v>
      </c>
      <c r="B5" s="1517"/>
      <c r="C5" s="1517"/>
      <c r="D5" s="1517"/>
      <c r="E5" s="1517"/>
      <c r="F5" s="1517"/>
      <c r="G5" s="1517"/>
      <c r="H5" s="1517"/>
      <c r="I5" s="1517"/>
      <c r="J5" s="1517"/>
      <c r="K5" s="1517"/>
      <c r="L5" s="1517"/>
      <c r="M5" s="1517"/>
    </row>
    <row r="6" spans="1:13">
      <c r="A6" s="185"/>
      <c r="B6" s="805"/>
      <c r="C6" s="805"/>
      <c r="D6" s="805"/>
      <c r="E6" s="805"/>
      <c r="F6" s="805"/>
      <c r="G6" s="185"/>
      <c r="H6" s="805"/>
      <c r="I6" s="805"/>
      <c r="J6" s="805"/>
      <c r="K6" s="805"/>
      <c r="L6" s="805"/>
      <c r="M6" s="805"/>
    </row>
    <row r="7" spans="1:13" ht="14.25" customHeight="1">
      <c r="A7" s="1610" t="s">
        <v>6</v>
      </c>
      <c r="B7" s="1610" t="s">
        <v>356</v>
      </c>
      <c r="C7" s="1610" t="s">
        <v>997</v>
      </c>
      <c r="D7" s="1610" t="s">
        <v>357</v>
      </c>
      <c r="E7" s="1566" t="s">
        <v>507</v>
      </c>
      <c r="F7" s="1564" t="s">
        <v>359</v>
      </c>
      <c r="G7" s="1564" t="s">
        <v>360</v>
      </c>
      <c r="H7" s="1564" t="s">
        <v>420</v>
      </c>
      <c r="I7" s="1574" t="s">
        <v>362</v>
      </c>
      <c r="J7" s="1575" t="s">
        <v>343</v>
      </c>
      <c r="K7" s="1571" t="s">
        <v>421</v>
      </c>
      <c r="L7" s="1572"/>
      <c r="M7" s="1573"/>
    </row>
    <row r="8" spans="1:13" ht="38.25">
      <c r="A8" s="1522"/>
      <c r="B8" s="1522"/>
      <c r="C8" s="1522"/>
      <c r="D8" s="1522"/>
      <c r="E8" s="1565"/>
      <c r="F8" s="1565"/>
      <c r="G8" s="1565"/>
      <c r="H8" s="1565"/>
      <c r="I8" s="1565"/>
      <c r="J8" s="1565"/>
      <c r="K8" s="136" t="s">
        <v>364</v>
      </c>
      <c r="L8" s="136" t="s">
        <v>365</v>
      </c>
      <c r="M8" s="136" t="s">
        <v>366</v>
      </c>
    </row>
    <row r="9" spans="1:13" ht="220.5">
      <c r="A9" s="306" t="s">
        <v>368</v>
      </c>
      <c r="B9" s="306" t="s">
        <v>369</v>
      </c>
      <c r="C9" s="307"/>
      <c r="D9" s="306" t="s">
        <v>370</v>
      </c>
      <c r="E9" s="252" t="s">
        <v>371</v>
      </c>
      <c r="F9" s="253" t="s">
        <v>372</v>
      </c>
      <c r="G9" s="253" t="s">
        <v>373</v>
      </c>
      <c r="H9" s="253" t="s">
        <v>374</v>
      </c>
      <c r="I9" s="254" t="s">
        <v>375</v>
      </c>
      <c r="J9" s="405" t="s">
        <v>511</v>
      </c>
      <c r="K9" s="253" t="s">
        <v>377</v>
      </c>
      <c r="L9" s="253" t="s">
        <v>378</v>
      </c>
      <c r="M9" s="255">
        <v>-12</v>
      </c>
    </row>
    <row r="10" spans="1:13">
      <c r="A10" s="806" t="s">
        <v>19</v>
      </c>
      <c r="B10" s="807" t="s">
        <v>449</v>
      </c>
      <c r="C10" s="807"/>
      <c r="D10" s="382"/>
      <c r="E10" s="382"/>
      <c r="F10" s="382"/>
      <c r="G10" s="806"/>
      <c r="H10" s="382"/>
      <c r="I10" s="382"/>
      <c r="J10" s="382"/>
      <c r="K10" s="382"/>
      <c r="L10" s="382"/>
      <c r="M10" s="382"/>
    </row>
    <row r="11" spans="1:13" ht="25.5">
      <c r="A11" s="320" t="s">
        <v>71</v>
      </c>
      <c r="B11" s="318" t="s">
        <v>380</v>
      </c>
      <c r="C11" s="318"/>
      <c r="D11" s="318"/>
      <c r="E11" s="318"/>
      <c r="F11" s="318"/>
      <c r="G11" s="320"/>
      <c r="H11" s="318"/>
      <c r="I11" s="318"/>
      <c r="J11" s="318"/>
      <c r="K11" s="318"/>
      <c r="L11" s="318"/>
      <c r="M11" s="318"/>
    </row>
    <row r="12" spans="1:13">
      <c r="A12" s="188">
        <v>1</v>
      </c>
      <c r="B12" s="322" t="s">
        <v>346</v>
      </c>
      <c r="C12" s="322"/>
      <c r="D12" s="322"/>
      <c r="E12" s="322"/>
      <c r="F12" s="322"/>
      <c r="G12" s="188"/>
      <c r="H12" s="322"/>
      <c r="I12" s="322"/>
      <c r="J12" s="322"/>
      <c r="K12" s="322"/>
      <c r="L12" s="322"/>
      <c r="M12" s="322"/>
    </row>
    <row r="13" spans="1:13">
      <c r="A13" s="808" t="s">
        <v>76</v>
      </c>
      <c r="B13" s="809" t="s">
        <v>436</v>
      </c>
      <c r="C13" s="809"/>
      <c r="D13" s="810">
        <f>SUM(D14:D45)</f>
        <v>106</v>
      </c>
      <c r="E13" s="811"/>
      <c r="F13" s="810" t="e">
        <f>SUM(F14:F45)</f>
        <v>#VALUE!</v>
      </c>
      <c r="G13" s="811"/>
      <c r="H13" s="810">
        <f t="shared" ref="H13:J13" si="0">SUM(H14:H45)</f>
        <v>571</v>
      </c>
      <c r="I13" s="810" t="e">
        <f t="shared" si="0"/>
        <v>#VALUE!</v>
      </c>
      <c r="J13" s="810" t="e">
        <f t="shared" si="0"/>
        <v>#VALUE!</v>
      </c>
      <c r="K13" s="808"/>
      <c r="L13" s="808"/>
      <c r="M13" s="808"/>
    </row>
    <row r="14" spans="1:13" ht="30">
      <c r="A14" s="356" t="s">
        <v>382</v>
      </c>
      <c r="B14" s="812" t="s">
        <v>998</v>
      </c>
      <c r="C14" s="813">
        <v>1</v>
      </c>
      <c r="D14" s="813">
        <v>2</v>
      </c>
      <c r="E14" s="171">
        <v>1</v>
      </c>
      <c r="F14" s="341" t="e">
        <f t="shared" ref="F14:F15" si="1">H14/75</f>
        <v>#VALUE!</v>
      </c>
      <c r="G14" s="171">
        <v>1.3</v>
      </c>
      <c r="H14" s="814" t="s">
        <v>3826</v>
      </c>
      <c r="I14" s="171" t="e">
        <f t="shared" ref="I14:I44" si="2">D14*E14*H14</f>
        <v>#VALUE!</v>
      </c>
      <c r="J14" s="815" t="e">
        <f t="shared" ref="J14:J34" si="3">D14*F14*G14*16.5</f>
        <v>#VALUE!</v>
      </c>
      <c r="K14" s="327"/>
      <c r="L14" s="327"/>
      <c r="M14" s="327"/>
    </row>
    <row r="15" spans="1:13">
      <c r="A15" s="356" t="s">
        <v>384</v>
      </c>
      <c r="B15" s="812" t="s">
        <v>999</v>
      </c>
      <c r="C15" s="813">
        <v>1</v>
      </c>
      <c r="D15" s="813">
        <v>4</v>
      </c>
      <c r="E15" s="171">
        <v>1</v>
      </c>
      <c r="F15" s="341" t="e">
        <f t="shared" si="1"/>
        <v>#VALUE!</v>
      </c>
      <c r="G15" s="171">
        <v>1.3</v>
      </c>
      <c r="H15" s="814" t="s">
        <v>3826</v>
      </c>
      <c r="I15" s="171" t="e">
        <f t="shared" si="2"/>
        <v>#VALUE!</v>
      </c>
      <c r="J15" s="815" t="e">
        <f t="shared" si="3"/>
        <v>#VALUE!</v>
      </c>
      <c r="K15" s="327"/>
      <c r="L15" s="327"/>
      <c r="M15" s="327"/>
    </row>
    <row r="16" spans="1:13">
      <c r="A16" s="356" t="s">
        <v>385</v>
      </c>
      <c r="B16" s="812" t="s">
        <v>1000</v>
      </c>
      <c r="C16" s="813"/>
      <c r="D16" s="813">
        <v>3</v>
      </c>
      <c r="E16" s="171">
        <v>1</v>
      </c>
      <c r="F16" s="341" t="e">
        <f>'[4]Bieu 1a DH Chinh quy'!$D$28/'[4]Bieu 2a DH va tren DH'!H16</f>
        <v>#REF!</v>
      </c>
      <c r="G16" s="171">
        <v>1.3</v>
      </c>
      <c r="H16" s="171">
        <v>400</v>
      </c>
      <c r="I16" s="171">
        <f t="shared" si="2"/>
        <v>1200</v>
      </c>
      <c r="J16" s="815" t="e">
        <f t="shared" si="3"/>
        <v>#REF!</v>
      </c>
      <c r="K16" s="327"/>
      <c r="L16" s="327"/>
      <c r="M16" s="327"/>
    </row>
    <row r="17" spans="1:13">
      <c r="A17" s="356" t="s">
        <v>386</v>
      </c>
      <c r="B17" s="812" t="s">
        <v>1001</v>
      </c>
      <c r="C17" s="813">
        <v>2</v>
      </c>
      <c r="D17" s="813">
        <v>3</v>
      </c>
      <c r="E17" s="171">
        <v>1</v>
      </c>
      <c r="F17" s="341" t="e">
        <f t="shared" ref="F17:F19" si="4">H17/75</f>
        <v>#VALUE!</v>
      </c>
      <c r="G17" s="171">
        <v>1.3</v>
      </c>
      <c r="H17" s="814" t="s">
        <v>3826</v>
      </c>
      <c r="I17" s="171" t="e">
        <f t="shared" si="2"/>
        <v>#VALUE!</v>
      </c>
      <c r="J17" s="815" t="e">
        <f t="shared" si="3"/>
        <v>#VALUE!</v>
      </c>
      <c r="K17" s="327"/>
      <c r="L17" s="327"/>
      <c r="M17" s="327"/>
    </row>
    <row r="18" spans="1:13">
      <c r="A18" s="356" t="s">
        <v>387</v>
      </c>
      <c r="B18" s="812" t="s">
        <v>1002</v>
      </c>
      <c r="C18" s="813">
        <v>3</v>
      </c>
      <c r="D18" s="813">
        <v>3</v>
      </c>
      <c r="E18" s="171">
        <v>1</v>
      </c>
      <c r="F18" s="341" t="e">
        <f t="shared" si="4"/>
        <v>#VALUE!</v>
      </c>
      <c r="G18" s="171">
        <v>1.3</v>
      </c>
      <c r="H18" s="814" t="s">
        <v>3826</v>
      </c>
      <c r="I18" s="171" t="e">
        <f t="shared" si="2"/>
        <v>#VALUE!</v>
      </c>
      <c r="J18" s="815" t="e">
        <f t="shared" si="3"/>
        <v>#VALUE!</v>
      </c>
      <c r="K18" s="171"/>
      <c r="L18" s="171"/>
      <c r="M18" s="171"/>
    </row>
    <row r="19" spans="1:13">
      <c r="A19" s="356" t="s">
        <v>388</v>
      </c>
      <c r="B19" s="812" t="s">
        <v>1003</v>
      </c>
      <c r="C19" s="813">
        <v>3</v>
      </c>
      <c r="D19" s="813">
        <v>3</v>
      </c>
      <c r="E19" s="171">
        <v>1</v>
      </c>
      <c r="F19" s="341" t="e">
        <f t="shared" si="4"/>
        <v>#VALUE!</v>
      </c>
      <c r="G19" s="171">
        <v>1.3</v>
      </c>
      <c r="H19" s="814" t="s">
        <v>3826</v>
      </c>
      <c r="I19" s="171" t="e">
        <f t="shared" si="2"/>
        <v>#VALUE!</v>
      </c>
      <c r="J19" s="815" t="e">
        <f t="shared" si="3"/>
        <v>#VALUE!</v>
      </c>
      <c r="K19" s="171"/>
      <c r="L19" s="171"/>
      <c r="M19" s="171"/>
    </row>
    <row r="20" spans="1:13">
      <c r="A20" s="356" t="s">
        <v>389</v>
      </c>
      <c r="B20" s="812" t="s">
        <v>1004</v>
      </c>
      <c r="C20" s="813">
        <v>3</v>
      </c>
      <c r="D20" s="813">
        <v>2</v>
      </c>
      <c r="E20" s="171">
        <v>1</v>
      </c>
      <c r="F20" s="341" t="e">
        <f t="shared" ref="F20:F22" si="5">H20/75/3</f>
        <v>#VALUE!</v>
      </c>
      <c r="G20" s="171">
        <v>1.3</v>
      </c>
      <c r="H20" s="814" t="s">
        <v>3826</v>
      </c>
      <c r="I20" s="171" t="e">
        <f t="shared" si="2"/>
        <v>#VALUE!</v>
      </c>
      <c r="J20" s="815" t="e">
        <f t="shared" si="3"/>
        <v>#VALUE!</v>
      </c>
      <c r="K20" s="171"/>
      <c r="L20" s="171"/>
      <c r="M20" s="171"/>
    </row>
    <row r="21" spans="1:13" ht="15.75" customHeight="1">
      <c r="A21" s="356" t="s">
        <v>390</v>
      </c>
      <c r="B21" s="812" t="s">
        <v>1005</v>
      </c>
      <c r="C21" s="813">
        <v>3</v>
      </c>
      <c r="D21" s="813">
        <v>2</v>
      </c>
      <c r="E21" s="171">
        <v>1</v>
      </c>
      <c r="F21" s="341" t="e">
        <f t="shared" si="5"/>
        <v>#VALUE!</v>
      </c>
      <c r="G21" s="171">
        <v>1.3</v>
      </c>
      <c r="H21" s="814" t="s">
        <v>3826</v>
      </c>
      <c r="I21" s="171" t="e">
        <f t="shared" si="2"/>
        <v>#VALUE!</v>
      </c>
      <c r="J21" s="815" t="e">
        <f t="shared" si="3"/>
        <v>#VALUE!</v>
      </c>
      <c r="K21" s="171"/>
      <c r="L21" s="171"/>
      <c r="M21" s="171"/>
    </row>
    <row r="22" spans="1:13" ht="15.75" customHeight="1">
      <c r="A22" s="356" t="s">
        <v>391</v>
      </c>
      <c r="B22" s="812" t="s">
        <v>1006</v>
      </c>
      <c r="C22" s="813">
        <v>3</v>
      </c>
      <c r="D22" s="813">
        <v>2</v>
      </c>
      <c r="E22" s="171">
        <v>1</v>
      </c>
      <c r="F22" s="341" t="e">
        <f t="shared" si="5"/>
        <v>#VALUE!</v>
      </c>
      <c r="G22" s="171">
        <v>1.3</v>
      </c>
      <c r="H22" s="814" t="s">
        <v>3826</v>
      </c>
      <c r="I22" s="171" t="e">
        <f t="shared" si="2"/>
        <v>#VALUE!</v>
      </c>
      <c r="J22" s="815" t="e">
        <f t="shared" si="3"/>
        <v>#VALUE!</v>
      </c>
      <c r="K22" s="171"/>
      <c r="L22" s="171"/>
      <c r="M22" s="171"/>
    </row>
    <row r="23" spans="1:13" ht="15.75" customHeight="1">
      <c r="A23" s="356" t="s">
        <v>392</v>
      </c>
      <c r="B23" s="812" t="s">
        <v>1007</v>
      </c>
      <c r="C23" s="813">
        <v>3</v>
      </c>
      <c r="D23" s="813">
        <v>3</v>
      </c>
      <c r="E23" s="171">
        <v>1</v>
      </c>
      <c r="F23" s="341" t="e">
        <f t="shared" ref="F23:F25" si="6">H23/75</f>
        <v>#VALUE!</v>
      </c>
      <c r="G23" s="171">
        <v>1.3</v>
      </c>
      <c r="H23" s="814" t="s">
        <v>3826</v>
      </c>
      <c r="I23" s="171" t="e">
        <f t="shared" si="2"/>
        <v>#VALUE!</v>
      </c>
      <c r="J23" s="815" t="e">
        <f t="shared" si="3"/>
        <v>#VALUE!</v>
      </c>
      <c r="K23" s="171"/>
      <c r="L23" s="171"/>
      <c r="M23" s="171"/>
    </row>
    <row r="24" spans="1:13" ht="15.75" customHeight="1">
      <c r="A24" s="356" t="s">
        <v>393</v>
      </c>
      <c r="B24" s="812" t="s">
        <v>1008</v>
      </c>
      <c r="C24" s="813">
        <v>4</v>
      </c>
      <c r="D24" s="813">
        <v>4</v>
      </c>
      <c r="E24" s="171">
        <v>1</v>
      </c>
      <c r="F24" s="341" t="e">
        <f t="shared" si="6"/>
        <v>#VALUE!</v>
      </c>
      <c r="G24" s="171">
        <v>1.3</v>
      </c>
      <c r="H24" s="814" t="s">
        <v>3826</v>
      </c>
      <c r="I24" s="171" t="e">
        <f t="shared" si="2"/>
        <v>#VALUE!</v>
      </c>
      <c r="J24" s="815" t="e">
        <f t="shared" si="3"/>
        <v>#VALUE!</v>
      </c>
      <c r="K24" s="171"/>
      <c r="L24" s="171"/>
      <c r="M24" s="171"/>
    </row>
    <row r="25" spans="1:13" ht="15.75" customHeight="1">
      <c r="A25" s="356" t="s">
        <v>394</v>
      </c>
      <c r="B25" s="812" t="s">
        <v>1009</v>
      </c>
      <c r="C25" s="813">
        <v>4</v>
      </c>
      <c r="D25" s="813">
        <v>3</v>
      </c>
      <c r="E25" s="171">
        <v>1</v>
      </c>
      <c r="F25" s="341" t="e">
        <f t="shared" si="6"/>
        <v>#VALUE!</v>
      </c>
      <c r="G25" s="171">
        <v>1.3</v>
      </c>
      <c r="H25" s="814" t="s">
        <v>3826</v>
      </c>
      <c r="I25" s="171" t="e">
        <f t="shared" si="2"/>
        <v>#VALUE!</v>
      </c>
      <c r="J25" s="815" t="e">
        <f t="shared" si="3"/>
        <v>#VALUE!</v>
      </c>
      <c r="K25" s="171"/>
      <c r="L25" s="171"/>
      <c r="M25" s="171"/>
    </row>
    <row r="26" spans="1:13" ht="15.75" customHeight="1">
      <c r="A26" s="356" t="s">
        <v>407</v>
      </c>
      <c r="B26" s="812" t="s">
        <v>1010</v>
      </c>
      <c r="C26" s="813">
        <v>5</v>
      </c>
      <c r="D26" s="813">
        <v>2</v>
      </c>
      <c r="E26" s="171">
        <v>1</v>
      </c>
      <c r="F26" s="341" t="e">
        <f t="shared" ref="F26:F27" si="7">H26/75/3</f>
        <v>#VALUE!</v>
      </c>
      <c r="G26" s="171">
        <v>1.3</v>
      </c>
      <c r="H26" s="814" t="s">
        <v>3826</v>
      </c>
      <c r="I26" s="171" t="e">
        <f t="shared" si="2"/>
        <v>#VALUE!</v>
      </c>
      <c r="J26" s="815" t="e">
        <f t="shared" si="3"/>
        <v>#VALUE!</v>
      </c>
      <c r="K26" s="171"/>
      <c r="L26" s="171"/>
      <c r="M26" s="171"/>
    </row>
    <row r="27" spans="1:13" ht="15.75" customHeight="1">
      <c r="A27" s="356" t="s">
        <v>409</v>
      </c>
      <c r="B27" s="812" t="s">
        <v>1011</v>
      </c>
      <c r="C27" s="813">
        <v>5</v>
      </c>
      <c r="D27" s="813">
        <v>2</v>
      </c>
      <c r="E27" s="171">
        <v>1</v>
      </c>
      <c r="F27" s="341" t="e">
        <f t="shared" si="7"/>
        <v>#VALUE!</v>
      </c>
      <c r="G27" s="171">
        <v>1.3</v>
      </c>
      <c r="H27" s="814" t="s">
        <v>3826</v>
      </c>
      <c r="I27" s="171" t="e">
        <f t="shared" si="2"/>
        <v>#VALUE!</v>
      </c>
      <c r="J27" s="815" t="e">
        <f t="shared" si="3"/>
        <v>#VALUE!</v>
      </c>
      <c r="K27" s="171"/>
      <c r="L27" s="171"/>
      <c r="M27" s="171"/>
    </row>
    <row r="28" spans="1:13" ht="15.75" customHeight="1">
      <c r="A28" s="356" t="s">
        <v>396</v>
      </c>
      <c r="B28" s="812" t="s">
        <v>1012</v>
      </c>
      <c r="C28" s="813">
        <v>5</v>
      </c>
      <c r="D28" s="813">
        <v>3</v>
      </c>
      <c r="E28" s="171">
        <v>1</v>
      </c>
      <c r="F28" s="341" t="e">
        <f>H28/75</f>
        <v>#VALUE!</v>
      </c>
      <c r="G28" s="171">
        <v>1.3</v>
      </c>
      <c r="H28" s="814" t="s">
        <v>3826</v>
      </c>
      <c r="I28" s="171" t="e">
        <f t="shared" si="2"/>
        <v>#VALUE!</v>
      </c>
      <c r="J28" s="815" t="e">
        <f t="shared" si="3"/>
        <v>#VALUE!</v>
      </c>
      <c r="K28" s="171"/>
      <c r="L28" s="171"/>
      <c r="M28" s="171"/>
    </row>
    <row r="29" spans="1:13" ht="15.75" customHeight="1">
      <c r="A29" s="356" t="s">
        <v>527</v>
      </c>
      <c r="B29" s="812" t="s">
        <v>1013</v>
      </c>
      <c r="C29" s="813">
        <v>5</v>
      </c>
      <c r="D29" s="813">
        <v>2</v>
      </c>
      <c r="E29" s="171">
        <v>1</v>
      </c>
      <c r="F29" s="341" t="e">
        <f>H29/75/3</f>
        <v>#VALUE!</v>
      </c>
      <c r="G29" s="171">
        <v>1.3</v>
      </c>
      <c r="H29" s="814" t="s">
        <v>3826</v>
      </c>
      <c r="I29" s="171" t="e">
        <f t="shared" si="2"/>
        <v>#VALUE!</v>
      </c>
      <c r="J29" s="815" t="e">
        <f t="shared" si="3"/>
        <v>#VALUE!</v>
      </c>
      <c r="K29" s="171"/>
      <c r="L29" s="171"/>
      <c r="M29" s="171"/>
    </row>
    <row r="30" spans="1:13" ht="15.75" customHeight="1">
      <c r="A30" s="356" t="s">
        <v>528</v>
      </c>
      <c r="B30" s="812" t="s">
        <v>1014</v>
      </c>
      <c r="C30" s="813">
        <v>5</v>
      </c>
      <c r="D30" s="813">
        <v>5</v>
      </c>
      <c r="E30" s="171">
        <v>1</v>
      </c>
      <c r="F30" s="341" t="e">
        <f t="shared" ref="F30:F34" si="8">H30/75</f>
        <v>#VALUE!</v>
      </c>
      <c r="G30" s="171">
        <v>1.3</v>
      </c>
      <c r="H30" s="814" t="s">
        <v>3826</v>
      </c>
      <c r="I30" s="171" t="e">
        <f t="shared" si="2"/>
        <v>#VALUE!</v>
      </c>
      <c r="J30" s="815" t="e">
        <f t="shared" si="3"/>
        <v>#VALUE!</v>
      </c>
      <c r="K30" s="171"/>
      <c r="L30" s="171"/>
      <c r="M30" s="171"/>
    </row>
    <row r="31" spans="1:13" ht="15.75" customHeight="1">
      <c r="A31" s="356" t="s">
        <v>530</v>
      </c>
      <c r="B31" s="812" t="s">
        <v>1015</v>
      </c>
      <c r="C31" s="813">
        <v>5</v>
      </c>
      <c r="D31" s="813">
        <v>3</v>
      </c>
      <c r="E31" s="171">
        <v>1</v>
      </c>
      <c r="F31" s="341" t="e">
        <f t="shared" si="8"/>
        <v>#VALUE!</v>
      </c>
      <c r="G31" s="171">
        <v>1.3</v>
      </c>
      <c r="H31" s="814" t="s">
        <v>3826</v>
      </c>
      <c r="I31" s="171" t="e">
        <f t="shared" si="2"/>
        <v>#VALUE!</v>
      </c>
      <c r="J31" s="815" t="e">
        <f t="shared" si="3"/>
        <v>#VALUE!</v>
      </c>
      <c r="K31" s="171"/>
      <c r="L31" s="171"/>
      <c r="M31" s="171"/>
    </row>
    <row r="32" spans="1:13" ht="15.75" customHeight="1">
      <c r="A32" s="356" t="s">
        <v>532</v>
      </c>
      <c r="B32" s="812" t="s">
        <v>1016</v>
      </c>
      <c r="C32" s="813">
        <v>6</v>
      </c>
      <c r="D32" s="813">
        <v>5</v>
      </c>
      <c r="E32" s="171">
        <v>1</v>
      </c>
      <c r="F32" s="341" t="e">
        <f t="shared" si="8"/>
        <v>#VALUE!</v>
      </c>
      <c r="G32" s="171">
        <v>1.3</v>
      </c>
      <c r="H32" s="814" t="s">
        <v>3826</v>
      </c>
      <c r="I32" s="171" t="e">
        <f t="shared" si="2"/>
        <v>#VALUE!</v>
      </c>
      <c r="J32" s="815" t="e">
        <f t="shared" si="3"/>
        <v>#VALUE!</v>
      </c>
      <c r="K32" s="171"/>
      <c r="L32" s="171"/>
      <c r="M32" s="171"/>
    </row>
    <row r="33" spans="1:13" ht="15.75" customHeight="1">
      <c r="A33" s="356" t="s">
        <v>397</v>
      </c>
      <c r="B33" s="812" t="s">
        <v>1017</v>
      </c>
      <c r="C33" s="813">
        <v>6</v>
      </c>
      <c r="D33" s="813">
        <v>5</v>
      </c>
      <c r="E33" s="171">
        <v>1</v>
      </c>
      <c r="F33" s="341" t="e">
        <f t="shared" si="8"/>
        <v>#VALUE!</v>
      </c>
      <c r="G33" s="171">
        <v>1.3</v>
      </c>
      <c r="H33" s="814" t="s">
        <v>3826</v>
      </c>
      <c r="I33" s="171" t="e">
        <f t="shared" si="2"/>
        <v>#VALUE!</v>
      </c>
      <c r="J33" s="815" t="e">
        <f t="shared" si="3"/>
        <v>#VALUE!</v>
      </c>
      <c r="K33" s="171"/>
      <c r="L33" s="171"/>
      <c r="M33" s="171"/>
    </row>
    <row r="34" spans="1:13" ht="15.75" customHeight="1">
      <c r="A34" s="356" t="s">
        <v>535</v>
      </c>
      <c r="B34" s="812" t="s">
        <v>1018</v>
      </c>
      <c r="C34" s="813">
        <v>6</v>
      </c>
      <c r="D34" s="813">
        <v>5</v>
      </c>
      <c r="E34" s="171">
        <v>1</v>
      </c>
      <c r="F34" s="341" t="e">
        <f t="shared" si="8"/>
        <v>#VALUE!</v>
      </c>
      <c r="G34" s="171">
        <v>1.3</v>
      </c>
      <c r="H34" s="814" t="s">
        <v>3826</v>
      </c>
      <c r="I34" s="171" t="e">
        <f t="shared" si="2"/>
        <v>#VALUE!</v>
      </c>
      <c r="J34" s="815" t="e">
        <f t="shared" si="3"/>
        <v>#VALUE!</v>
      </c>
      <c r="K34" s="171"/>
      <c r="L34" s="171"/>
      <c r="M34" s="171"/>
    </row>
    <row r="35" spans="1:13" ht="15.75" customHeight="1">
      <c r="A35" s="356" t="s">
        <v>537</v>
      </c>
      <c r="B35" s="812" t="s">
        <v>1019</v>
      </c>
      <c r="C35" s="813">
        <v>6</v>
      </c>
      <c r="D35" s="813">
        <v>2</v>
      </c>
      <c r="E35" s="171">
        <v>1.3</v>
      </c>
      <c r="F35" s="341" t="e">
        <f>H35/24</f>
        <v>#VALUE!</v>
      </c>
      <c r="G35" s="171">
        <v>1</v>
      </c>
      <c r="H35" s="814" t="s">
        <v>3826</v>
      </c>
      <c r="I35" s="171" t="e">
        <f t="shared" si="2"/>
        <v>#VALUE!</v>
      </c>
      <c r="J35" s="815" t="e">
        <f>D35*F35*G35*15</f>
        <v>#VALUE!</v>
      </c>
      <c r="K35" s="171"/>
      <c r="L35" s="171"/>
      <c r="M35" s="171"/>
    </row>
    <row r="36" spans="1:13" ht="15.75" customHeight="1">
      <c r="A36" s="356" t="s">
        <v>538</v>
      </c>
      <c r="B36" s="812" t="s">
        <v>1020</v>
      </c>
      <c r="C36" s="813">
        <v>7</v>
      </c>
      <c r="D36" s="813">
        <v>4</v>
      </c>
      <c r="E36" s="171">
        <v>1</v>
      </c>
      <c r="F36" s="341" t="e">
        <f t="shared" ref="F36:F40" si="9">H36/75/5</f>
        <v>#VALUE!</v>
      </c>
      <c r="G36" s="171">
        <v>1.3</v>
      </c>
      <c r="H36" s="814" t="s">
        <v>3826</v>
      </c>
      <c r="I36" s="171" t="e">
        <f t="shared" si="2"/>
        <v>#VALUE!</v>
      </c>
      <c r="J36" s="815" t="e">
        <f t="shared" ref="J36:J44" si="10">D36*F36*G36*16.5</f>
        <v>#VALUE!</v>
      </c>
      <c r="K36" s="171"/>
      <c r="L36" s="171"/>
      <c r="M36" s="171"/>
    </row>
    <row r="37" spans="1:13" ht="15.75" customHeight="1">
      <c r="A37" s="356" t="s">
        <v>539</v>
      </c>
      <c r="B37" s="812" t="s">
        <v>1021</v>
      </c>
      <c r="C37" s="813">
        <v>7</v>
      </c>
      <c r="D37" s="813">
        <v>4</v>
      </c>
      <c r="E37" s="171">
        <v>1</v>
      </c>
      <c r="F37" s="341" t="e">
        <f t="shared" si="9"/>
        <v>#VALUE!</v>
      </c>
      <c r="G37" s="171">
        <v>1.3</v>
      </c>
      <c r="H37" s="814" t="s">
        <v>3826</v>
      </c>
      <c r="I37" s="171" t="e">
        <f t="shared" si="2"/>
        <v>#VALUE!</v>
      </c>
      <c r="J37" s="815" t="e">
        <f t="shared" si="10"/>
        <v>#VALUE!</v>
      </c>
      <c r="K37" s="171"/>
      <c r="L37" s="171"/>
      <c r="M37" s="171"/>
    </row>
    <row r="38" spans="1:13" ht="15.75" customHeight="1">
      <c r="A38" s="356" t="s">
        <v>542</v>
      </c>
      <c r="B38" s="812" t="s">
        <v>1022</v>
      </c>
      <c r="C38" s="813">
        <v>7</v>
      </c>
      <c r="D38" s="813">
        <v>4</v>
      </c>
      <c r="E38" s="171">
        <v>1</v>
      </c>
      <c r="F38" s="341" t="e">
        <f t="shared" si="9"/>
        <v>#VALUE!</v>
      </c>
      <c r="G38" s="171">
        <v>1.3</v>
      </c>
      <c r="H38" s="814" t="s">
        <v>3826</v>
      </c>
      <c r="I38" s="171" t="e">
        <f t="shared" si="2"/>
        <v>#VALUE!</v>
      </c>
      <c r="J38" s="815" t="e">
        <f t="shared" si="10"/>
        <v>#VALUE!</v>
      </c>
      <c r="K38" s="171"/>
      <c r="L38" s="171"/>
      <c r="M38" s="171"/>
    </row>
    <row r="39" spans="1:13" ht="15.75" customHeight="1">
      <c r="A39" s="356" t="s">
        <v>544</v>
      </c>
      <c r="B39" s="812" t="s">
        <v>1023</v>
      </c>
      <c r="C39" s="813">
        <v>7</v>
      </c>
      <c r="D39" s="813">
        <v>4</v>
      </c>
      <c r="E39" s="171">
        <v>1</v>
      </c>
      <c r="F39" s="341" t="e">
        <f t="shared" si="9"/>
        <v>#VALUE!</v>
      </c>
      <c r="G39" s="171">
        <v>1.3</v>
      </c>
      <c r="H39" s="814" t="s">
        <v>3826</v>
      </c>
      <c r="I39" s="171" t="e">
        <f t="shared" si="2"/>
        <v>#VALUE!</v>
      </c>
      <c r="J39" s="815" t="e">
        <f t="shared" si="10"/>
        <v>#VALUE!</v>
      </c>
      <c r="K39" s="171"/>
      <c r="L39" s="171"/>
      <c r="M39" s="171"/>
    </row>
    <row r="40" spans="1:13" ht="15.75" customHeight="1">
      <c r="A40" s="356" t="s">
        <v>546</v>
      </c>
      <c r="B40" s="812" t="s">
        <v>1024</v>
      </c>
      <c r="C40" s="813">
        <v>7</v>
      </c>
      <c r="D40" s="813">
        <v>4</v>
      </c>
      <c r="E40" s="171">
        <v>1</v>
      </c>
      <c r="F40" s="341" t="e">
        <f t="shared" si="9"/>
        <v>#VALUE!</v>
      </c>
      <c r="G40" s="171">
        <v>1.3</v>
      </c>
      <c r="H40" s="814" t="s">
        <v>3826</v>
      </c>
      <c r="I40" s="171" t="e">
        <f t="shared" si="2"/>
        <v>#VALUE!</v>
      </c>
      <c r="J40" s="815" t="e">
        <f t="shared" si="10"/>
        <v>#VALUE!</v>
      </c>
      <c r="K40" s="171"/>
      <c r="L40" s="171"/>
      <c r="M40" s="171"/>
    </row>
    <row r="41" spans="1:13" ht="15.75" customHeight="1">
      <c r="A41" s="356" t="s">
        <v>548</v>
      </c>
      <c r="B41" s="812" t="s">
        <v>1025</v>
      </c>
      <c r="C41" s="813">
        <v>7</v>
      </c>
      <c r="D41" s="813">
        <v>3</v>
      </c>
      <c r="E41" s="171">
        <v>1</v>
      </c>
      <c r="F41" s="341" t="e">
        <f t="shared" ref="F41:F44" si="11">H41/75</f>
        <v>#VALUE!</v>
      </c>
      <c r="G41" s="171">
        <v>1.3</v>
      </c>
      <c r="H41" s="814" t="s">
        <v>3826</v>
      </c>
      <c r="I41" s="171" t="e">
        <f t="shared" si="2"/>
        <v>#VALUE!</v>
      </c>
      <c r="J41" s="815" t="e">
        <f t="shared" si="10"/>
        <v>#VALUE!</v>
      </c>
      <c r="K41" s="171"/>
      <c r="L41" s="171"/>
      <c r="M41" s="171"/>
    </row>
    <row r="42" spans="1:13" ht="15.75" customHeight="1">
      <c r="A42" s="356" t="s">
        <v>550</v>
      </c>
      <c r="B42" s="812" t="s">
        <v>1026</v>
      </c>
      <c r="C42" s="813">
        <v>7</v>
      </c>
      <c r="D42" s="813">
        <v>5</v>
      </c>
      <c r="E42" s="171">
        <v>1</v>
      </c>
      <c r="F42" s="341" t="e">
        <f t="shared" si="11"/>
        <v>#VALUE!</v>
      </c>
      <c r="G42" s="171">
        <v>1.3</v>
      </c>
      <c r="H42" s="814" t="s">
        <v>3826</v>
      </c>
      <c r="I42" s="171" t="e">
        <f t="shared" si="2"/>
        <v>#VALUE!</v>
      </c>
      <c r="J42" s="815" t="e">
        <f t="shared" si="10"/>
        <v>#VALUE!</v>
      </c>
      <c r="K42" s="171"/>
      <c r="L42" s="171"/>
      <c r="M42" s="171"/>
    </row>
    <row r="43" spans="1:13" ht="15.75" customHeight="1">
      <c r="A43" s="356" t="s">
        <v>552</v>
      </c>
      <c r="B43" s="812" t="s">
        <v>1027</v>
      </c>
      <c r="C43" s="813">
        <v>7</v>
      </c>
      <c r="D43" s="813">
        <v>2</v>
      </c>
      <c r="E43" s="171">
        <v>1</v>
      </c>
      <c r="F43" s="341" t="e">
        <f t="shared" si="11"/>
        <v>#VALUE!</v>
      </c>
      <c r="G43" s="171">
        <v>1.3</v>
      </c>
      <c r="H43" s="814" t="s">
        <v>3826</v>
      </c>
      <c r="I43" s="171" t="e">
        <f t="shared" si="2"/>
        <v>#VALUE!</v>
      </c>
      <c r="J43" s="815" t="e">
        <f t="shared" si="10"/>
        <v>#VALUE!</v>
      </c>
      <c r="K43" s="171"/>
      <c r="L43" s="171"/>
      <c r="M43" s="171"/>
    </row>
    <row r="44" spans="1:13" ht="15.75" customHeight="1">
      <c r="A44" s="356" t="s">
        <v>553</v>
      </c>
      <c r="B44" s="812" t="s">
        <v>1028</v>
      </c>
      <c r="C44" s="813">
        <v>7</v>
      </c>
      <c r="D44" s="813">
        <v>3</v>
      </c>
      <c r="E44" s="171">
        <v>1</v>
      </c>
      <c r="F44" s="341" t="e">
        <f t="shared" si="11"/>
        <v>#VALUE!</v>
      </c>
      <c r="G44" s="171">
        <v>1.3</v>
      </c>
      <c r="H44" s="814" t="s">
        <v>3826</v>
      </c>
      <c r="I44" s="171" t="e">
        <f t="shared" si="2"/>
        <v>#VALUE!</v>
      </c>
      <c r="J44" s="815" t="e">
        <f t="shared" si="10"/>
        <v>#VALUE!</v>
      </c>
      <c r="K44" s="171"/>
      <c r="L44" s="171"/>
      <c r="M44" s="171"/>
    </row>
    <row r="45" spans="1:13" ht="15.75" customHeight="1">
      <c r="A45" s="816" t="s">
        <v>78</v>
      </c>
      <c r="B45" s="817" t="s">
        <v>451</v>
      </c>
      <c r="C45" s="817"/>
      <c r="D45" s="818">
        <f>SUM(D46:D50)</f>
        <v>5</v>
      </c>
      <c r="E45" s="818"/>
      <c r="F45" s="818">
        <f>SUM(F46:F50)</f>
        <v>9</v>
      </c>
      <c r="G45" s="818"/>
      <c r="H45" s="818">
        <f t="shared" ref="H45:J45" si="12">SUM(H46:H50)</f>
        <v>171</v>
      </c>
      <c r="I45" s="818">
        <f t="shared" si="12"/>
        <v>1197</v>
      </c>
      <c r="J45" s="818">
        <f t="shared" si="12"/>
        <v>742.5</v>
      </c>
      <c r="K45" s="819"/>
      <c r="L45" s="819"/>
      <c r="M45" s="819"/>
    </row>
    <row r="46" spans="1:13" ht="15.75" customHeight="1">
      <c r="A46" s="341" t="s">
        <v>452</v>
      </c>
      <c r="B46" s="820" t="s">
        <v>601</v>
      </c>
      <c r="C46" s="820"/>
      <c r="D46" s="174"/>
      <c r="E46" s="174"/>
      <c r="F46" s="174"/>
      <c r="G46" s="171"/>
      <c r="H46" s="171"/>
      <c r="I46" s="171"/>
      <c r="J46" s="171"/>
      <c r="K46" s="171"/>
      <c r="L46" s="171"/>
      <c r="M46" s="171"/>
    </row>
    <row r="47" spans="1:13" ht="15.75" customHeight="1">
      <c r="A47" s="341" t="s">
        <v>464</v>
      </c>
      <c r="B47" s="820" t="s">
        <v>602</v>
      </c>
      <c r="C47" s="820"/>
      <c r="D47" s="174"/>
      <c r="E47" s="174"/>
      <c r="F47" s="174"/>
      <c r="G47" s="171"/>
      <c r="H47" s="171"/>
      <c r="I47" s="171"/>
      <c r="J47" s="171"/>
      <c r="K47" s="171"/>
      <c r="L47" s="171"/>
      <c r="M47" s="171"/>
    </row>
    <row r="48" spans="1:13" ht="15.75" customHeight="1">
      <c r="A48" s="341" t="s">
        <v>465</v>
      </c>
      <c r="B48" s="820" t="s">
        <v>603</v>
      </c>
      <c r="C48" s="820"/>
      <c r="D48" s="174"/>
      <c r="E48" s="174"/>
      <c r="F48" s="174"/>
      <c r="G48" s="171"/>
      <c r="H48" s="171"/>
      <c r="I48" s="171"/>
      <c r="J48" s="171"/>
      <c r="K48" s="171"/>
      <c r="L48" s="171"/>
      <c r="M48" s="171"/>
    </row>
    <row r="49" spans="1:13" ht="15.75" customHeight="1">
      <c r="A49" s="821" t="s">
        <v>466</v>
      </c>
      <c r="B49" s="822" t="s">
        <v>604</v>
      </c>
      <c r="C49" s="822"/>
      <c r="D49" s="823">
        <v>5</v>
      </c>
      <c r="E49" s="823">
        <v>1.4</v>
      </c>
      <c r="F49" s="823">
        <v>9</v>
      </c>
      <c r="G49" s="823">
        <v>1</v>
      </c>
      <c r="H49" s="823">
        <v>171</v>
      </c>
      <c r="I49" s="823">
        <f>D49*E49*H49</f>
        <v>1197</v>
      </c>
      <c r="J49" s="823">
        <f>D49*F49*G49*16.5</f>
        <v>742.5</v>
      </c>
      <c r="K49" s="823"/>
      <c r="L49" s="823"/>
      <c r="M49" s="823"/>
    </row>
    <row r="50" spans="1:13" ht="15.75" customHeight="1">
      <c r="A50" s="341" t="s">
        <v>467</v>
      </c>
      <c r="B50" s="820" t="s">
        <v>605</v>
      </c>
      <c r="C50" s="820"/>
      <c r="D50" s="174"/>
      <c r="E50" s="174"/>
      <c r="F50" s="174"/>
      <c r="G50" s="171"/>
      <c r="H50" s="174"/>
      <c r="I50" s="174"/>
      <c r="J50" s="174"/>
      <c r="K50" s="171"/>
      <c r="L50" s="171"/>
      <c r="M50" s="171"/>
    </row>
    <row r="51" spans="1:13" ht="15.75" customHeight="1">
      <c r="A51" s="188">
        <v>2</v>
      </c>
      <c r="B51" s="322" t="s">
        <v>398</v>
      </c>
      <c r="C51" s="322"/>
      <c r="D51" s="174"/>
      <c r="E51" s="174"/>
      <c r="F51" s="174"/>
      <c r="G51" s="171"/>
      <c r="H51" s="174"/>
      <c r="I51" s="174"/>
      <c r="J51" s="174"/>
      <c r="K51" s="171"/>
      <c r="L51" s="171"/>
      <c r="M51" s="171"/>
    </row>
    <row r="52" spans="1:13" ht="15.75" customHeight="1">
      <c r="A52" s="808" t="s">
        <v>76</v>
      </c>
      <c r="B52" s="809" t="s">
        <v>400</v>
      </c>
      <c r="C52" s="809"/>
      <c r="D52" s="818">
        <f>SUM(D53:D60)</f>
        <v>33</v>
      </c>
      <c r="E52" s="818"/>
      <c r="F52" s="818">
        <f>SUM(F53:F60)</f>
        <v>93</v>
      </c>
      <c r="G52" s="818"/>
      <c r="H52" s="818">
        <f t="shared" ref="H52:J52" si="13">SUM(H53:H60)</f>
        <v>91</v>
      </c>
      <c r="I52" s="818">
        <f t="shared" si="13"/>
        <v>825</v>
      </c>
      <c r="J52" s="818">
        <f t="shared" si="13"/>
        <v>1748.7</v>
      </c>
      <c r="K52" s="819"/>
      <c r="L52" s="819"/>
      <c r="M52" s="819"/>
    </row>
    <row r="53" spans="1:13" ht="15.75" customHeight="1">
      <c r="A53" s="356" t="s">
        <v>382</v>
      </c>
      <c r="B53" s="365" t="s">
        <v>1029</v>
      </c>
      <c r="C53" s="365"/>
      <c r="D53" s="171">
        <v>3</v>
      </c>
      <c r="E53" s="171">
        <v>1</v>
      </c>
      <c r="F53" s="171">
        <v>3</v>
      </c>
      <c r="G53" s="171">
        <f t="shared" ref="G53:G58" si="14">IF(H53&gt;70,"1.3",IF(H53&gt;120,"1.5",1))</f>
        <v>1</v>
      </c>
      <c r="H53" s="171">
        <v>15</v>
      </c>
      <c r="I53" s="171">
        <f t="shared" ref="I53:I58" si="15">D53*F53*H53</f>
        <v>135</v>
      </c>
      <c r="J53" s="338">
        <f t="shared" ref="J53:J58" si="16">D53*F53*16.5*0.7</f>
        <v>103.94999999999999</v>
      </c>
      <c r="K53" s="171"/>
      <c r="L53" s="171"/>
      <c r="M53" s="171"/>
    </row>
    <row r="54" spans="1:13" ht="15.75" customHeight="1">
      <c r="A54" s="356" t="s">
        <v>384</v>
      </c>
      <c r="B54" s="365" t="s">
        <v>1030</v>
      </c>
      <c r="C54" s="365"/>
      <c r="D54" s="171">
        <v>3</v>
      </c>
      <c r="E54" s="171">
        <v>1</v>
      </c>
      <c r="F54" s="171">
        <v>3</v>
      </c>
      <c r="G54" s="171">
        <f t="shared" si="14"/>
        <v>1</v>
      </c>
      <c r="H54" s="171">
        <v>15</v>
      </c>
      <c r="I54" s="171">
        <f t="shared" si="15"/>
        <v>135</v>
      </c>
      <c r="J54" s="338">
        <f t="shared" si="16"/>
        <v>103.94999999999999</v>
      </c>
      <c r="K54" s="171"/>
      <c r="L54" s="171"/>
      <c r="M54" s="171"/>
    </row>
    <row r="55" spans="1:13" ht="15.75" customHeight="1">
      <c r="A55" s="356" t="s">
        <v>385</v>
      </c>
      <c r="B55" s="365" t="s">
        <v>1031</v>
      </c>
      <c r="C55" s="365"/>
      <c r="D55" s="171">
        <v>3</v>
      </c>
      <c r="E55" s="171">
        <v>1</v>
      </c>
      <c r="F55" s="171">
        <v>3</v>
      </c>
      <c r="G55" s="171">
        <f t="shared" si="14"/>
        <v>1</v>
      </c>
      <c r="H55" s="171">
        <v>15</v>
      </c>
      <c r="I55" s="171">
        <f t="shared" si="15"/>
        <v>135</v>
      </c>
      <c r="J55" s="338">
        <f t="shared" si="16"/>
        <v>103.94999999999999</v>
      </c>
      <c r="K55" s="171"/>
      <c r="L55" s="171"/>
      <c r="M55" s="171"/>
    </row>
    <row r="56" spans="1:13" ht="15.75" customHeight="1">
      <c r="A56" s="356" t="s">
        <v>386</v>
      </c>
      <c r="B56" s="365" t="s">
        <v>1032</v>
      </c>
      <c r="C56" s="365"/>
      <c r="D56" s="171">
        <v>3</v>
      </c>
      <c r="E56" s="171">
        <v>1</v>
      </c>
      <c r="F56" s="171">
        <v>3</v>
      </c>
      <c r="G56" s="171">
        <f t="shared" si="14"/>
        <v>1</v>
      </c>
      <c r="H56" s="171">
        <v>15</v>
      </c>
      <c r="I56" s="171">
        <f t="shared" si="15"/>
        <v>135</v>
      </c>
      <c r="J56" s="338">
        <f t="shared" si="16"/>
        <v>103.94999999999999</v>
      </c>
      <c r="K56" s="171"/>
      <c r="L56" s="171"/>
      <c r="M56" s="171"/>
    </row>
    <row r="57" spans="1:13" ht="15.75" customHeight="1">
      <c r="A57" s="356" t="s">
        <v>387</v>
      </c>
      <c r="B57" s="824" t="s">
        <v>1033</v>
      </c>
      <c r="C57" s="824"/>
      <c r="D57" s="171">
        <v>3</v>
      </c>
      <c r="E57" s="171">
        <v>1</v>
      </c>
      <c r="F57" s="171">
        <v>3</v>
      </c>
      <c r="G57" s="171">
        <f t="shared" si="14"/>
        <v>1</v>
      </c>
      <c r="H57" s="171">
        <v>15</v>
      </c>
      <c r="I57" s="171">
        <f t="shared" si="15"/>
        <v>135</v>
      </c>
      <c r="J57" s="338">
        <f t="shared" si="16"/>
        <v>103.94999999999999</v>
      </c>
      <c r="K57" s="171"/>
      <c r="L57" s="171"/>
      <c r="M57" s="171"/>
    </row>
    <row r="58" spans="1:13" ht="15.75" customHeight="1">
      <c r="A58" s="356" t="s">
        <v>388</v>
      </c>
      <c r="B58" s="824" t="s">
        <v>1027</v>
      </c>
      <c r="C58" s="824"/>
      <c r="D58" s="171">
        <v>3</v>
      </c>
      <c r="E58" s="171">
        <v>1</v>
      </c>
      <c r="F58" s="171">
        <v>3</v>
      </c>
      <c r="G58" s="171">
        <f t="shared" si="14"/>
        <v>1</v>
      </c>
      <c r="H58" s="171">
        <v>15</v>
      </c>
      <c r="I58" s="171">
        <f t="shared" si="15"/>
        <v>135</v>
      </c>
      <c r="J58" s="338">
        <f t="shared" si="16"/>
        <v>103.94999999999999</v>
      </c>
      <c r="K58" s="171"/>
      <c r="L58" s="171"/>
      <c r="M58" s="171"/>
    </row>
    <row r="59" spans="1:13" ht="15.75" customHeight="1">
      <c r="A59" s="326" t="s">
        <v>78</v>
      </c>
      <c r="B59" s="825" t="s">
        <v>402</v>
      </c>
      <c r="C59" s="825"/>
      <c r="D59" s="826"/>
      <c r="E59" s="826"/>
      <c r="F59" s="826"/>
      <c r="G59" s="171"/>
      <c r="H59" s="826"/>
      <c r="I59" s="826"/>
      <c r="J59" s="171"/>
      <c r="K59" s="171"/>
      <c r="L59" s="171"/>
      <c r="M59" s="171"/>
    </row>
    <row r="60" spans="1:13" ht="15.75" customHeight="1">
      <c r="A60" s="821"/>
      <c r="B60" s="827" t="s">
        <v>1034</v>
      </c>
      <c r="C60" s="827"/>
      <c r="D60" s="823">
        <v>15</v>
      </c>
      <c r="E60" s="823">
        <v>1</v>
      </c>
      <c r="F60" s="823">
        <v>75</v>
      </c>
      <c r="G60" s="823">
        <f>IF(H60&gt;70,"1.3",IF(H60&gt;120,"1.5",1))</f>
        <v>1</v>
      </c>
      <c r="H60" s="823">
        <v>1</v>
      </c>
      <c r="I60" s="823">
        <f>D60*E60*H60</f>
        <v>15</v>
      </c>
      <c r="J60" s="828">
        <f>D60*F60*G60</f>
        <v>1125</v>
      </c>
      <c r="K60" s="823"/>
      <c r="L60" s="823"/>
      <c r="M60" s="823"/>
    </row>
    <row r="61" spans="1:13" ht="15.75" customHeight="1">
      <c r="A61" s="188">
        <v>3</v>
      </c>
      <c r="B61" s="322" t="s">
        <v>476</v>
      </c>
      <c r="C61" s="322"/>
      <c r="D61" s="826"/>
      <c r="E61" s="826"/>
      <c r="F61" s="826"/>
      <c r="G61" s="171"/>
      <c r="H61" s="826"/>
      <c r="I61" s="826"/>
      <c r="J61" s="171"/>
      <c r="K61" s="171"/>
      <c r="L61" s="171"/>
      <c r="M61" s="171"/>
    </row>
    <row r="62" spans="1:13" ht="15.75" customHeight="1">
      <c r="A62" s="327" t="s">
        <v>76</v>
      </c>
      <c r="B62" s="829" t="s">
        <v>477</v>
      </c>
      <c r="C62" s="829"/>
      <c r="D62" s="826"/>
      <c r="E62" s="826"/>
      <c r="F62" s="826"/>
      <c r="G62" s="171"/>
      <c r="H62" s="826"/>
      <c r="I62" s="826"/>
      <c r="J62" s="171"/>
      <c r="K62" s="171"/>
      <c r="L62" s="171"/>
      <c r="M62" s="171"/>
    </row>
    <row r="63" spans="1:13" ht="15.75" customHeight="1">
      <c r="A63" s="356" t="s">
        <v>382</v>
      </c>
      <c r="B63" s="174" t="s">
        <v>489</v>
      </c>
      <c r="C63" s="174"/>
      <c r="D63" s="826"/>
      <c r="E63" s="826"/>
      <c r="F63" s="826"/>
      <c r="G63" s="171"/>
      <c r="H63" s="826"/>
      <c r="I63" s="826"/>
      <c r="J63" s="171"/>
      <c r="K63" s="171"/>
      <c r="L63" s="171"/>
      <c r="M63" s="171"/>
    </row>
    <row r="64" spans="1:13" ht="15.75" customHeight="1">
      <c r="A64" s="356" t="s">
        <v>384</v>
      </c>
      <c r="B64" s="174" t="s">
        <v>489</v>
      </c>
      <c r="C64" s="174"/>
      <c r="D64" s="826"/>
      <c r="E64" s="826"/>
      <c r="F64" s="826"/>
      <c r="G64" s="171"/>
      <c r="H64" s="826"/>
      <c r="I64" s="826"/>
      <c r="J64" s="171"/>
      <c r="K64" s="171"/>
      <c r="L64" s="171"/>
      <c r="M64" s="171"/>
    </row>
    <row r="65" spans="1:13" ht="15.75" customHeight="1">
      <c r="A65" s="341"/>
      <c r="B65" s="174" t="s">
        <v>489</v>
      </c>
      <c r="C65" s="174"/>
      <c r="D65" s="826"/>
      <c r="E65" s="826"/>
      <c r="F65" s="826"/>
      <c r="G65" s="171"/>
      <c r="H65" s="826"/>
      <c r="I65" s="826"/>
      <c r="J65" s="171"/>
      <c r="K65" s="171"/>
      <c r="L65" s="171"/>
      <c r="M65" s="171"/>
    </row>
    <row r="66" spans="1:13" ht="15.75" customHeight="1">
      <c r="A66" s="326" t="s">
        <v>78</v>
      </c>
      <c r="B66" s="825" t="s">
        <v>480</v>
      </c>
      <c r="C66" s="825"/>
      <c r="D66" s="826"/>
      <c r="E66" s="826"/>
      <c r="F66" s="826"/>
      <c r="G66" s="171"/>
      <c r="H66" s="826"/>
      <c r="I66" s="826"/>
      <c r="J66" s="171"/>
      <c r="K66" s="171"/>
      <c r="L66" s="171"/>
      <c r="M66" s="171"/>
    </row>
    <row r="67" spans="1:13" ht="15.75" customHeight="1">
      <c r="A67" s="341"/>
      <c r="B67" s="820" t="s">
        <v>622</v>
      </c>
      <c r="C67" s="820"/>
      <c r="D67" s="826"/>
      <c r="E67" s="826"/>
      <c r="F67" s="826"/>
      <c r="G67" s="171"/>
      <c r="H67" s="826"/>
      <c r="I67" s="826"/>
      <c r="J67" s="171"/>
      <c r="K67" s="171"/>
      <c r="L67" s="171"/>
      <c r="M67" s="171"/>
    </row>
    <row r="68" spans="1:13" ht="15.75" customHeight="1">
      <c r="A68" s="341"/>
      <c r="B68" s="820" t="s">
        <v>622</v>
      </c>
      <c r="C68" s="820"/>
      <c r="D68" s="826"/>
      <c r="E68" s="826"/>
      <c r="F68" s="826"/>
      <c r="G68" s="171"/>
      <c r="H68" s="826"/>
      <c r="I68" s="826"/>
      <c r="J68" s="171"/>
      <c r="K68" s="171"/>
      <c r="L68" s="171"/>
      <c r="M68" s="171"/>
    </row>
    <row r="69" spans="1:13" ht="15.75" customHeight="1">
      <c r="A69" s="326" t="s">
        <v>80</v>
      </c>
      <c r="B69" s="825" t="s">
        <v>481</v>
      </c>
      <c r="C69" s="825"/>
      <c r="D69" s="826"/>
      <c r="E69" s="826"/>
      <c r="F69" s="826"/>
      <c r="G69" s="171"/>
      <c r="H69" s="826"/>
      <c r="I69" s="826"/>
      <c r="J69" s="171"/>
      <c r="K69" s="171"/>
      <c r="L69" s="171"/>
      <c r="M69" s="171"/>
    </row>
    <row r="70" spans="1:13" ht="15.75" customHeight="1"/>
    <row r="71" spans="1:13" ht="15.75" customHeight="1"/>
    <row r="72" spans="1:13" ht="15.75" customHeight="1"/>
    <row r="73" spans="1:13" ht="15.75" customHeight="1"/>
    <row r="74" spans="1:13" ht="15.75" customHeight="1"/>
    <row r="75" spans="1:13" ht="15.75" customHeight="1"/>
    <row r="76" spans="1:13" ht="15.75" customHeight="1"/>
    <row r="77" spans="1:13" ht="15.75" customHeight="1"/>
    <row r="78" spans="1:13" ht="15.75" customHeight="1"/>
    <row r="79" spans="1:13" ht="15.75" customHeight="1"/>
    <row r="80" spans="1:13"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8">
    <mergeCell ref="A4:M4"/>
    <mergeCell ref="A5:M5"/>
    <mergeCell ref="H7:H8"/>
    <mergeCell ref="I7:I8"/>
    <mergeCell ref="J7:J8"/>
    <mergeCell ref="K7:M7"/>
    <mergeCell ref="A7:A8"/>
    <mergeCell ref="B7:B8"/>
    <mergeCell ref="C7:C8"/>
    <mergeCell ref="D7:D8"/>
    <mergeCell ref="E7:E8"/>
    <mergeCell ref="F7:F8"/>
    <mergeCell ref="G7:G8"/>
    <mergeCell ref="A1:D1"/>
    <mergeCell ref="K1:M1"/>
    <mergeCell ref="A2:D2"/>
    <mergeCell ref="K2:M2"/>
    <mergeCell ref="A3:M3"/>
  </mergeCells>
  <pageMargins left="0.7" right="0.7" top="0.75" bottom="0.75" header="0" footer="0"/>
  <pageSetup orientation="landscape"/>
  <legacy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Z1000"/>
  <sheetViews>
    <sheetView topLeftCell="A3" workbookViewId="0">
      <selection activeCell="O7" sqref="O7"/>
    </sheetView>
  </sheetViews>
  <sheetFormatPr defaultColWidth="14.42578125" defaultRowHeight="15" customHeight="1"/>
  <cols>
    <col min="1" max="1" width="4.140625" customWidth="1"/>
    <col min="2" max="2" width="34.42578125" customWidth="1"/>
    <col min="3" max="3" width="11.140625" customWidth="1"/>
    <col min="4" max="4" width="16" customWidth="1"/>
    <col min="5" max="5" width="8.140625" customWidth="1"/>
    <col min="6" max="6" width="7.42578125" customWidth="1"/>
    <col min="7" max="7" width="8.28515625" customWidth="1"/>
    <col min="8" max="8" width="10.85546875" customWidth="1"/>
    <col min="9" max="9" width="11.140625" customWidth="1"/>
    <col min="10" max="10" width="7.42578125" customWidth="1"/>
    <col min="11" max="11" width="7.28515625" customWidth="1"/>
    <col min="12" max="12" width="8.85546875" customWidth="1"/>
    <col min="13" max="20" width="7.42578125" customWidth="1"/>
    <col min="21" max="26" width="12.42578125" customWidth="1"/>
  </cols>
  <sheetData>
    <row r="1" spans="1:26" ht="14.25" customHeight="1">
      <c r="A1" s="1611" t="s">
        <v>353</v>
      </c>
      <c r="B1" s="1612"/>
      <c r="C1" s="1613"/>
      <c r="D1" s="830"/>
      <c r="E1" s="830"/>
      <c r="F1" s="830"/>
      <c r="G1" s="830"/>
      <c r="H1" s="830"/>
      <c r="I1" s="831"/>
      <c r="J1" s="1614"/>
      <c r="K1" s="1612"/>
      <c r="L1" s="1612"/>
      <c r="M1" s="98"/>
      <c r="N1" s="98"/>
      <c r="O1" s="98"/>
      <c r="P1" s="98"/>
      <c r="Q1" s="98"/>
      <c r="R1" s="832"/>
      <c r="S1" s="832"/>
      <c r="T1" s="832"/>
      <c r="U1" s="832"/>
      <c r="V1" s="832"/>
      <c r="W1" s="832"/>
      <c r="X1" s="832"/>
      <c r="Y1" s="832"/>
      <c r="Z1" s="832"/>
    </row>
    <row r="2" spans="1:26" ht="14.25" customHeight="1">
      <c r="A2" s="1615" t="s">
        <v>1035</v>
      </c>
      <c r="B2" s="1612"/>
      <c r="C2" s="1613"/>
      <c r="D2" s="833"/>
      <c r="E2" s="833"/>
      <c r="F2" s="833"/>
      <c r="G2" s="833"/>
      <c r="H2" s="833"/>
      <c r="I2" s="831"/>
      <c r="J2" s="1614"/>
      <c r="K2" s="1612"/>
      <c r="L2" s="1612"/>
      <c r="M2" s="98"/>
      <c r="N2" s="98"/>
      <c r="O2" s="98"/>
      <c r="P2" s="98"/>
      <c r="Q2" s="98"/>
      <c r="R2" s="832"/>
      <c r="S2" s="832"/>
      <c r="T2" s="832"/>
      <c r="U2" s="832"/>
      <c r="V2" s="832"/>
      <c r="W2" s="832"/>
      <c r="X2" s="832"/>
      <c r="Y2" s="832"/>
      <c r="Z2" s="832"/>
    </row>
    <row r="3" spans="1:26" ht="30" customHeight="1">
      <c r="A3" s="1616" t="s">
        <v>729</v>
      </c>
      <c r="B3" s="1612"/>
      <c r="C3" s="1612"/>
      <c r="D3" s="1612"/>
      <c r="E3" s="1612"/>
      <c r="F3" s="1612"/>
      <c r="G3" s="1612"/>
      <c r="H3" s="1612"/>
      <c r="I3" s="1612"/>
      <c r="J3" s="1612"/>
      <c r="K3" s="1612"/>
      <c r="L3" s="1612"/>
      <c r="M3" s="98"/>
      <c r="N3" s="98"/>
      <c r="O3" s="98"/>
      <c r="P3" s="98"/>
      <c r="Q3" s="98"/>
      <c r="R3" s="832"/>
      <c r="S3" s="832"/>
      <c r="T3" s="832"/>
      <c r="U3" s="832"/>
      <c r="V3" s="832"/>
      <c r="W3" s="832"/>
      <c r="X3" s="832"/>
      <c r="Y3" s="832"/>
      <c r="Z3" s="832"/>
    </row>
    <row r="4" spans="1:26" ht="30" customHeight="1">
      <c r="A4" s="1617" t="s">
        <v>416</v>
      </c>
      <c r="B4" s="1612"/>
      <c r="C4" s="1612"/>
      <c r="D4" s="1612"/>
      <c r="E4" s="1612"/>
      <c r="F4" s="1612"/>
      <c r="G4" s="1612"/>
      <c r="H4" s="1612"/>
      <c r="I4" s="1612"/>
      <c r="J4" s="1612"/>
      <c r="K4" s="1612"/>
      <c r="L4" s="1612"/>
      <c r="M4" s="98"/>
      <c r="N4" s="98"/>
      <c r="O4" s="98"/>
      <c r="P4" s="98"/>
      <c r="Q4" s="98"/>
      <c r="R4" s="832"/>
      <c r="S4" s="832"/>
      <c r="T4" s="832"/>
      <c r="U4" s="832"/>
      <c r="V4" s="832"/>
      <c r="W4" s="832"/>
      <c r="X4" s="832"/>
      <c r="Y4" s="832"/>
      <c r="Z4" s="832"/>
    </row>
    <row r="5" spans="1:26" ht="30" customHeight="1">
      <c r="A5" s="1618" t="s">
        <v>342</v>
      </c>
      <c r="B5" s="1612"/>
      <c r="C5" s="1612"/>
      <c r="D5" s="1612"/>
      <c r="E5" s="1612"/>
      <c r="F5" s="1612"/>
      <c r="G5" s="1612"/>
      <c r="H5" s="1612"/>
      <c r="I5" s="1612"/>
      <c r="J5" s="1612"/>
      <c r="K5" s="1612"/>
      <c r="L5" s="1612"/>
      <c r="M5" s="98"/>
      <c r="N5" s="98"/>
      <c r="O5" s="98"/>
      <c r="P5" s="98"/>
      <c r="Q5" s="98"/>
      <c r="R5" s="832"/>
      <c r="S5" s="832"/>
      <c r="T5" s="832"/>
      <c r="U5" s="832"/>
      <c r="V5" s="832"/>
      <c r="W5" s="832"/>
      <c r="X5" s="832"/>
      <c r="Y5" s="832"/>
      <c r="Z5" s="832"/>
    </row>
    <row r="6" spans="1:26" ht="14.25" customHeight="1">
      <c r="A6" s="834"/>
      <c r="B6" s="834"/>
      <c r="C6" s="834"/>
      <c r="D6" s="834"/>
      <c r="E6" s="834"/>
      <c r="F6" s="834"/>
      <c r="G6" s="834"/>
      <c r="H6" s="834"/>
      <c r="I6" s="834"/>
      <c r="J6" s="834"/>
      <c r="K6" s="834"/>
      <c r="L6" s="834"/>
      <c r="M6" s="98"/>
      <c r="N6" s="98"/>
      <c r="O6" s="98"/>
      <c r="P6" s="98"/>
      <c r="Q6" s="98"/>
      <c r="R6" s="832"/>
      <c r="S6" s="832"/>
      <c r="T6" s="832"/>
      <c r="U6" s="832"/>
      <c r="V6" s="832"/>
      <c r="W6" s="832"/>
      <c r="X6" s="832"/>
      <c r="Y6" s="832"/>
      <c r="Z6" s="832"/>
    </row>
    <row r="7" spans="1:26" ht="122.25" customHeight="1">
      <c r="A7" s="1619" t="s">
        <v>6</v>
      </c>
      <c r="B7" s="1621" t="s">
        <v>730</v>
      </c>
      <c r="C7" s="1621" t="s">
        <v>357</v>
      </c>
      <c r="D7" s="1566" t="s">
        <v>358</v>
      </c>
      <c r="E7" s="1564" t="s">
        <v>359</v>
      </c>
      <c r="F7" s="1564" t="s">
        <v>360</v>
      </c>
      <c r="G7" s="1564" t="s">
        <v>361</v>
      </c>
      <c r="H7" s="1574" t="s">
        <v>362</v>
      </c>
      <c r="I7" s="1575" t="s">
        <v>343</v>
      </c>
      <c r="J7" s="1571" t="s">
        <v>421</v>
      </c>
      <c r="K7" s="1572"/>
      <c r="L7" s="1573"/>
      <c r="M7" s="98"/>
      <c r="N7" s="98"/>
      <c r="O7" s="98"/>
      <c r="P7" s="98"/>
      <c r="Q7" s="98"/>
      <c r="R7" s="129"/>
      <c r="S7" s="129"/>
      <c r="T7" s="129"/>
      <c r="U7" s="832"/>
      <c r="V7" s="832"/>
      <c r="W7" s="832"/>
      <c r="X7" s="832"/>
      <c r="Y7" s="832"/>
      <c r="Z7" s="832"/>
    </row>
    <row r="8" spans="1:26" ht="103.5" customHeight="1">
      <c r="A8" s="1620"/>
      <c r="B8" s="1622"/>
      <c r="C8" s="1622"/>
      <c r="D8" s="1565"/>
      <c r="E8" s="1565"/>
      <c r="F8" s="1565"/>
      <c r="G8" s="1565"/>
      <c r="H8" s="1565"/>
      <c r="I8" s="1565"/>
      <c r="J8" s="136" t="s">
        <v>364</v>
      </c>
      <c r="K8" s="136" t="s">
        <v>365</v>
      </c>
      <c r="L8" s="136" t="s">
        <v>366</v>
      </c>
      <c r="M8" s="98"/>
      <c r="N8" s="98"/>
      <c r="O8" s="98"/>
      <c r="P8" s="98"/>
      <c r="Q8" s="98"/>
      <c r="R8" s="129"/>
      <c r="S8" s="129"/>
      <c r="T8" s="129"/>
      <c r="U8" s="832"/>
      <c r="V8" s="832"/>
      <c r="W8" s="832"/>
      <c r="X8" s="832"/>
      <c r="Y8" s="832"/>
      <c r="Z8" s="832"/>
    </row>
    <row r="9" spans="1:26" ht="30" customHeight="1">
      <c r="A9" s="835">
        <v>-1</v>
      </c>
      <c r="B9" s="836">
        <v>-2</v>
      </c>
      <c r="C9" s="836">
        <v>-3</v>
      </c>
      <c r="D9" s="252" t="s">
        <v>371</v>
      </c>
      <c r="E9" s="253" t="s">
        <v>372</v>
      </c>
      <c r="F9" s="253" t="s">
        <v>373</v>
      </c>
      <c r="G9" s="253" t="s">
        <v>374</v>
      </c>
      <c r="H9" s="254" t="s">
        <v>375</v>
      </c>
      <c r="I9" s="405" t="s">
        <v>511</v>
      </c>
      <c r="J9" s="253" t="s">
        <v>377</v>
      </c>
      <c r="K9" s="253" t="s">
        <v>378</v>
      </c>
      <c r="L9" s="255">
        <v>-12</v>
      </c>
      <c r="M9" s="310"/>
      <c r="N9" s="310"/>
      <c r="O9" s="310"/>
      <c r="P9" s="310"/>
      <c r="Q9" s="310"/>
      <c r="R9" s="311"/>
      <c r="S9" s="311"/>
      <c r="T9" s="311"/>
      <c r="U9" s="832"/>
      <c r="V9" s="832"/>
      <c r="W9" s="832"/>
      <c r="X9" s="832"/>
      <c r="Y9" s="832"/>
      <c r="Z9" s="832"/>
    </row>
    <row r="10" spans="1:26" ht="28.5" customHeight="1">
      <c r="A10" s="837" t="s">
        <v>19</v>
      </c>
      <c r="B10" s="838" t="s">
        <v>1036</v>
      </c>
      <c r="C10" s="839"/>
      <c r="D10" s="839"/>
      <c r="E10" s="839"/>
      <c r="F10" s="839"/>
      <c r="G10" s="839"/>
      <c r="H10" s="839"/>
      <c r="I10" s="839"/>
      <c r="J10" s="839"/>
      <c r="K10" s="839"/>
      <c r="L10" s="839"/>
      <c r="M10" s="98"/>
      <c r="N10" s="98"/>
      <c r="O10" s="98"/>
      <c r="P10" s="98"/>
      <c r="Q10" s="98"/>
      <c r="R10" s="129"/>
      <c r="S10" s="129"/>
      <c r="T10" s="129"/>
      <c r="U10" s="832"/>
      <c r="V10" s="832"/>
      <c r="W10" s="832"/>
      <c r="X10" s="832"/>
      <c r="Y10" s="832"/>
      <c r="Z10" s="832"/>
    </row>
    <row r="11" spans="1:26" ht="24" customHeight="1">
      <c r="A11" s="840" t="s">
        <v>71</v>
      </c>
      <c r="B11" s="841" t="s">
        <v>380</v>
      </c>
      <c r="C11" s="842"/>
      <c r="D11" s="842"/>
      <c r="E11" s="842"/>
      <c r="F11" s="842"/>
      <c r="G11" s="842"/>
      <c r="H11" s="842"/>
      <c r="I11" s="842"/>
      <c r="J11" s="842"/>
      <c r="K11" s="842"/>
      <c r="L11" s="842"/>
      <c r="M11" s="98"/>
      <c r="N11" s="98"/>
      <c r="O11" s="98"/>
      <c r="P11" s="98"/>
      <c r="Q11" s="98"/>
      <c r="R11" s="129"/>
      <c r="S11" s="129"/>
      <c r="T11" s="129"/>
      <c r="U11" s="832"/>
      <c r="V11" s="832"/>
      <c r="W11" s="832"/>
      <c r="X11" s="832"/>
      <c r="Y11" s="832"/>
      <c r="Z11" s="832"/>
    </row>
    <row r="12" spans="1:26" ht="17.25" customHeight="1">
      <c r="A12" s="843">
        <v>1</v>
      </c>
      <c r="B12" s="844" t="s">
        <v>346</v>
      </c>
      <c r="C12" s="845"/>
      <c r="D12" s="845"/>
      <c r="E12" s="845"/>
      <c r="F12" s="845"/>
      <c r="G12" s="845"/>
      <c r="H12" s="846">
        <v>7404</v>
      </c>
      <c r="I12" s="847" t="s">
        <v>1037</v>
      </c>
      <c r="J12" s="847" t="s">
        <v>1038</v>
      </c>
      <c r="K12" s="845"/>
      <c r="L12" s="848"/>
      <c r="M12" s="98"/>
      <c r="N12" s="98"/>
      <c r="O12" s="98"/>
      <c r="P12" s="98"/>
      <c r="Q12" s="98"/>
      <c r="R12" s="129"/>
      <c r="S12" s="129"/>
      <c r="T12" s="129"/>
      <c r="U12" s="832"/>
      <c r="V12" s="832"/>
      <c r="W12" s="832"/>
      <c r="X12" s="832"/>
      <c r="Y12" s="832"/>
      <c r="Z12" s="832"/>
    </row>
    <row r="13" spans="1:26" ht="15.75" customHeight="1">
      <c r="A13" s="849" t="s">
        <v>76</v>
      </c>
      <c r="B13" s="850" t="s">
        <v>733</v>
      </c>
      <c r="C13" s="845"/>
      <c r="D13" s="845"/>
      <c r="E13" s="845"/>
      <c r="F13" s="845"/>
      <c r="G13" s="845"/>
      <c r="H13" s="847">
        <v>6124</v>
      </c>
      <c r="I13" s="847">
        <v>6563.5</v>
      </c>
      <c r="J13" s="851">
        <v>4319.5</v>
      </c>
      <c r="K13" s="851"/>
      <c r="L13" s="851">
        <v>2244</v>
      </c>
      <c r="M13" s="329"/>
      <c r="N13" s="329"/>
      <c r="O13" s="329"/>
      <c r="P13" s="329"/>
      <c r="Q13" s="329"/>
      <c r="R13" s="330"/>
      <c r="S13" s="330"/>
      <c r="T13" s="330"/>
      <c r="U13" s="832"/>
      <c r="V13" s="832"/>
      <c r="W13" s="832"/>
      <c r="X13" s="832"/>
      <c r="Y13" s="832"/>
      <c r="Z13" s="832"/>
    </row>
    <row r="14" spans="1:26" ht="15.75" customHeight="1">
      <c r="A14" s="849"/>
      <c r="B14" s="850" t="s">
        <v>1039</v>
      </c>
      <c r="C14" s="852">
        <f t="shared" ref="C14:J14" si="0">SUM(C15:C29)</f>
        <v>49</v>
      </c>
      <c r="D14" s="852">
        <f t="shared" si="0"/>
        <v>14.700000000000001</v>
      </c>
      <c r="E14" s="852">
        <f t="shared" si="0"/>
        <v>59</v>
      </c>
      <c r="F14" s="852">
        <f t="shared" si="0"/>
        <v>14</v>
      </c>
      <c r="G14" s="852">
        <f t="shared" si="0"/>
        <v>800</v>
      </c>
      <c r="H14" s="852">
        <f t="shared" si="0"/>
        <v>3086</v>
      </c>
      <c r="I14" s="852">
        <f t="shared" si="0"/>
        <v>3207.5</v>
      </c>
      <c r="J14" s="852">
        <f t="shared" si="0"/>
        <v>1887.5</v>
      </c>
      <c r="K14" s="852"/>
      <c r="L14" s="852">
        <f>SUM(L15:L29)</f>
        <v>1320</v>
      </c>
      <c r="M14" s="329"/>
      <c r="N14" s="329"/>
      <c r="O14" s="329"/>
      <c r="P14" s="329"/>
      <c r="Q14" s="329"/>
      <c r="R14" s="330"/>
      <c r="S14" s="330"/>
      <c r="T14" s="330"/>
      <c r="U14" s="832"/>
      <c r="V14" s="832"/>
      <c r="W14" s="832"/>
      <c r="X14" s="832"/>
      <c r="Y14" s="832"/>
      <c r="Z14" s="832"/>
    </row>
    <row r="15" spans="1:26" ht="27.75" customHeight="1">
      <c r="A15" s="853" t="s">
        <v>382</v>
      </c>
      <c r="B15" s="854" t="s">
        <v>1040</v>
      </c>
      <c r="C15" s="855">
        <v>4</v>
      </c>
      <c r="D15" s="855">
        <v>1.1000000000000001</v>
      </c>
      <c r="E15" s="855">
        <v>3</v>
      </c>
      <c r="F15" s="855">
        <v>1</v>
      </c>
      <c r="G15" s="855">
        <v>60</v>
      </c>
      <c r="H15" s="855">
        <v>264</v>
      </c>
      <c r="I15" s="855">
        <v>198</v>
      </c>
      <c r="J15" s="856">
        <v>198</v>
      </c>
      <c r="K15" s="857"/>
      <c r="L15" s="857"/>
      <c r="M15" s="329"/>
      <c r="N15" s="329"/>
      <c r="O15" s="329"/>
      <c r="P15" s="329"/>
      <c r="Q15" s="329"/>
      <c r="R15" s="330"/>
      <c r="S15" s="330"/>
      <c r="T15" s="330"/>
      <c r="U15" s="832"/>
      <c r="V15" s="832"/>
      <c r="W15" s="832"/>
      <c r="X15" s="832"/>
      <c r="Y15" s="832"/>
      <c r="Z15" s="832"/>
    </row>
    <row r="16" spans="1:26" ht="15.75" customHeight="1">
      <c r="A16" s="858" t="s">
        <v>384</v>
      </c>
      <c r="B16" s="854" t="s">
        <v>1041</v>
      </c>
      <c r="C16" s="855">
        <v>4</v>
      </c>
      <c r="D16" s="855">
        <v>1.1000000000000001</v>
      </c>
      <c r="E16" s="855">
        <v>3</v>
      </c>
      <c r="F16" s="855">
        <v>1</v>
      </c>
      <c r="G16" s="855">
        <v>60</v>
      </c>
      <c r="H16" s="855">
        <v>264</v>
      </c>
      <c r="I16" s="859">
        <v>198</v>
      </c>
      <c r="J16" s="856">
        <v>198</v>
      </c>
      <c r="K16" s="857"/>
      <c r="L16" s="857"/>
      <c r="M16" s="329"/>
      <c r="N16" s="329"/>
      <c r="O16" s="329"/>
      <c r="P16" s="329"/>
      <c r="Q16" s="329"/>
      <c r="R16" s="330"/>
      <c r="S16" s="330"/>
      <c r="T16" s="330"/>
      <c r="U16" s="832"/>
      <c r="V16" s="832"/>
      <c r="W16" s="832"/>
      <c r="X16" s="832"/>
      <c r="Y16" s="832"/>
      <c r="Z16" s="832"/>
    </row>
    <row r="17" spans="1:26" ht="27" customHeight="1">
      <c r="A17" s="858" t="s">
        <v>385</v>
      </c>
      <c r="B17" s="854" t="s">
        <v>1042</v>
      </c>
      <c r="C17" s="855">
        <v>5</v>
      </c>
      <c r="D17" s="855">
        <v>1.1000000000000001</v>
      </c>
      <c r="E17" s="855">
        <v>3</v>
      </c>
      <c r="F17" s="855">
        <v>1</v>
      </c>
      <c r="G17" s="855">
        <v>60</v>
      </c>
      <c r="H17" s="855">
        <v>330</v>
      </c>
      <c r="I17" s="855">
        <v>247.5</v>
      </c>
      <c r="J17" s="856">
        <v>247.5</v>
      </c>
      <c r="K17" s="857"/>
      <c r="L17" s="857"/>
      <c r="M17" s="329"/>
      <c r="N17" s="329"/>
      <c r="O17" s="329"/>
      <c r="P17" s="329"/>
      <c r="Q17" s="329"/>
      <c r="R17" s="330"/>
      <c r="S17" s="330"/>
      <c r="T17" s="330"/>
      <c r="U17" s="832"/>
      <c r="V17" s="832"/>
      <c r="W17" s="832"/>
      <c r="X17" s="832"/>
      <c r="Y17" s="832"/>
      <c r="Z17" s="832"/>
    </row>
    <row r="18" spans="1:26" ht="15.75" customHeight="1">
      <c r="A18" s="858" t="s">
        <v>386</v>
      </c>
      <c r="B18" s="860" t="s">
        <v>1043</v>
      </c>
      <c r="C18" s="855">
        <v>2</v>
      </c>
      <c r="D18" s="855">
        <v>2</v>
      </c>
      <c r="E18" s="855">
        <v>10</v>
      </c>
      <c r="F18" s="855">
        <v>1</v>
      </c>
      <c r="G18" s="855">
        <v>20</v>
      </c>
      <c r="H18" s="855">
        <v>80</v>
      </c>
      <c r="I18" s="855">
        <v>320</v>
      </c>
      <c r="J18" s="856">
        <v>320</v>
      </c>
      <c r="K18" s="857"/>
      <c r="L18" s="857"/>
      <c r="M18" s="329"/>
      <c r="N18" s="329"/>
      <c r="O18" s="329"/>
      <c r="P18" s="329"/>
      <c r="Q18" s="329"/>
      <c r="R18" s="330"/>
      <c r="S18" s="330"/>
      <c r="T18" s="330"/>
      <c r="U18" s="832"/>
      <c r="V18" s="832"/>
      <c r="W18" s="832"/>
      <c r="X18" s="832"/>
      <c r="Y18" s="832"/>
      <c r="Z18" s="832"/>
    </row>
    <row r="19" spans="1:26" ht="15.75" customHeight="1">
      <c r="A19" s="858"/>
      <c r="B19" s="861"/>
      <c r="C19" s="855"/>
      <c r="D19" s="855"/>
      <c r="E19" s="855"/>
      <c r="F19" s="855"/>
      <c r="G19" s="855"/>
      <c r="H19" s="847"/>
      <c r="I19" s="847"/>
      <c r="J19" s="851"/>
      <c r="K19" s="857"/>
      <c r="L19" s="857"/>
      <c r="M19" s="329"/>
      <c r="N19" s="329"/>
      <c r="O19" s="329"/>
      <c r="P19" s="329"/>
      <c r="Q19" s="329"/>
      <c r="R19" s="330"/>
      <c r="S19" s="330"/>
      <c r="T19" s="330"/>
      <c r="U19" s="832"/>
      <c r="V19" s="832"/>
      <c r="W19" s="832"/>
      <c r="X19" s="832"/>
      <c r="Y19" s="832"/>
      <c r="Z19" s="832"/>
    </row>
    <row r="20" spans="1:26" ht="15.75" customHeight="1">
      <c r="A20" s="858" t="s">
        <v>387</v>
      </c>
      <c r="B20" s="854" t="s">
        <v>1044</v>
      </c>
      <c r="C20" s="855">
        <v>5</v>
      </c>
      <c r="D20" s="855">
        <v>1.1000000000000001</v>
      </c>
      <c r="E20" s="855">
        <v>4</v>
      </c>
      <c r="F20" s="855">
        <v>1</v>
      </c>
      <c r="G20" s="855">
        <v>60</v>
      </c>
      <c r="H20" s="855">
        <v>330</v>
      </c>
      <c r="I20" s="855">
        <v>330</v>
      </c>
      <c r="J20" s="856">
        <v>330</v>
      </c>
      <c r="K20" s="857"/>
      <c r="L20" s="857"/>
      <c r="M20" s="329"/>
      <c r="N20" s="329"/>
      <c r="O20" s="329"/>
      <c r="P20" s="329"/>
      <c r="Q20" s="329"/>
      <c r="R20" s="330"/>
      <c r="S20" s="330"/>
      <c r="T20" s="330"/>
      <c r="U20" s="832"/>
      <c r="V20" s="832"/>
      <c r="W20" s="832"/>
      <c r="X20" s="832"/>
      <c r="Y20" s="832"/>
      <c r="Z20" s="832"/>
    </row>
    <row r="21" spans="1:26" ht="15.75" customHeight="1">
      <c r="A21" s="858" t="s">
        <v>388</v>
      </c>
      <c r="B21" s="854" t="s">
        <v>1045</v>
      </c>
      <c r="C21" s="855">
        <v>4</v>
      </c>
      <c r="D21" s="855">
        <v>1</v>
      </c>
      <c r="E21" s="855">
        <v>4</v>
      </c>
      <c r="F21" s="855">
        <v>1</v>
      </c>
      <c r="G21" s="855">
        <v>60</v>
      </c>
      <c r="H21" s="855">
        <v>240</v>
      </c>
      <c r="I21" s="862">
        <v>264</v>
      </c>
      <c r="J21" s="856"/>
      <c r="K21" s="856"/>
      <c r="L21" s="856">
        <v>264</v>
      </c>
      <c r="M21" s="329"/>
      <c r="N21" s="329"/>
      <c r="O21" s="329"/>
      <c r="P21" s="329"/>
      <c r="Q21" s="329"/>
      <c r="R21" s="330"/>
      <c r="S21" s="330"/>
      <c r="T21" s="330"/>
      <c r="U21" s="832"/>
      <c r="V21" s="832"/>
      <c r="W21" s="832"/>
      <c r="X21" s="832"/>
      <c r="Y21" s="832"/>
      <c r="Z21" s="832"/>
    </row>
    <row r="22" spans="1:26" ht="15.75" customHeight="1">
      <c r="A22" s="858" t="s">
        <v>389</v>
      </c>
      <c r="B22" s="854" t="s">
        <v>1046</v>
      </c>
      <c r="C22" s="855">
        <v>3</v>
      </c>
      <c r="D22" s="855">
        <v>1.3</v>
      </c>
      <c r="E22" s="855">
        <v>4</v>
      </c>
      <c r="F22" s="855">
        <v>1</v>
      </c>
      <c r="G22" s="855">
        <v>60</v>
      </c>
      <c r="H22" s="855">
        <v>234</v>
      </c>
      <c r="I22" s="862">
        <v>198</v>
      </c>
      <c r="J22" s="856">
        <v>198</v>
      </c>
      <c r="K22" s="857"/>
      <c r="L22" s="857"/>
      <c r="M22" s="329"/>
      <c r="N22" s="329"/>
      <c r="O22" s="329"/>
      <c r="P22" s="329"/>
      <c r="Q22" s="329"/>
      <c r="R22" s="330"/>
      <c r="S22" s="330"/>
      <c r="T22" s="330"/>
      <c r="U22" s="832"/>
      <c r="V22" s="832"/>
      <c r="W22" s="832"/>
      <c r="X22" s="832"/>
      <c r="Y22" s="832"/>
      <c r="Z22" s="832"/>
    </row>
    <row r="23" spans="1:26" ht="24.75" customHeight="1">
      <c r="A23" s="858" t="s">
        <v>390</v>
      </c>
      <c r="B23" s="854" t="s">
        <v>1047</v>
      </c>
      <c r="C23" s="855">
        <v>3</v>
      </c>
      <c r="D23" s="855">
        <v>1</v>
      </c>
      <c r="E23" s="855">
        <v>4</v>
      </c>
      <c r="F23" s="855">
        <v>1</v>
      </c>
      <c r="G23" s="855">
        <v>60</v>
      </c>
      <c r="H23" s="855">
        <v>180</v>
      </c>
      <c r="I23" s="862">
        <v>198</v>
      </c>
      <c r="J23" s="856"/>
      <c r="K23" s="856"/>
      <c r="L23" s="856">
        <v>198</v>
      </c>
      <c r="M23" s="329"/>
      <c r="N23" s="329"/>
      <c r="O23" s="329"/>
      <c r="P23" s="329"/>
      <c r="Q23" s="329"/>
      <c r="R23" s="330"/>
      <c r="S23" s="330"/>
      <c r="T23" s="330"/>
      <c r="U23" s="832"/>
      <c r="V23" s="832"/>
      <c r="W23" s="832"/>
      <c r="X23" s="832"/>
      <c r="Y23" s="832"/>
      <c r="Z23" s="832"/>
    </row>
    <row r="24" spans="1:26" ht="20.25" customHeight="1">
      <c r="A24" s="853" t="s">
        <v>391</v>
      </c>
      <c r="B24" s="863" t="s">
        <v>1048</v>
      </c>
      <c r="C24" s="855">
        <v>2</v>
      </c>
      <c r="D24" s="855">
        <v>1</v>
      </c>
      <c r="E24" s="855">
        <v>4</v>
      </c>
      <c r="F24" s="855">
        <v>1</v>
      </c>
      <c r="G24" s="855">
        <v>60</v>
      </c>
      <c r="H24" s="855">
        <v>120</v>
      </c>
      <c r="I24" s="862">
        <v>132</v>
      </c>
      <c r="J24" s="856">
        <v>132</v>
      </c>
      <c r="K24" s="857"/>
      <c r="L24" s="857"/>
      <c r="M24" s="329"/>
      <c r="N24" s="329"/>
      <c r="O24" s="329"/>
      <c r="P24" s="329"/>
      <c r="Q24" s="329"/>
      <c r="R24" s="330"/>
      <c r="S24" s="330"/>
      <c r="T24" s="330"/>
      <c r="U24" s="832"/>
      <c r="V24" s="832"/>
      <c r="W24" s="832"/>
      <c r="X24" s="832"/>
      <c r="Y24" s="832"/>
      <c r="Z24" s="832"/>
    </row>
    <row r="25" spans="1:26" ht="15.75" customHeight="1">
      <c r="A25" s="864" t="s">
        <v>392</v>
      </c>
      <c r="B25" s="854" t="s">
        <v>1049</v>
      </c>
      <c r="C25" s="855">
        <v>4</v>
      </c>
      <c r="D25" s="855">
        <v>1</v>
      </c>
      <c r="E25" s="855">
        <v>4</v>
      </c>
      <c r="F25" s="855">
        <v>1</v>
      </c>
      <c r="G25" s="855">
        <v>60</v>
      </c>
      <c r="H25" s="855">
        <v>240</v>
      </c>
      <c r="I25" s="859">
        <v>264</v>
      </c>
      <c r="J25" s="856"/>
      <c r="K25" s="856"/>
      <c r="L25" s="856">
        <v>264</v>
      </c>
      <c r="M25" s="329"/>
      <c r="N25" s="329"/>
      <c r="O25" s="329"/>
      <c r="P25" s="329"/>
      <c r="Q25" s="329"/>
      <c r="R25" s="330"/>
      <c r="S25" s="330"/>
      <c r="T25" s="330"/>
      <c r="U25" s="832"/>
      <c r="V25" s="832"/>
      <c r="W25" s="832"/>
      <c r="X25" s="832"/>
      <c r="Y25" s="832"/>
      <c r="Z25" s="832"/>
    </row>
    <row r="26" spans="1:26" ht="15.75" customHeight="1">
      <c r="A26" s="864" t="s">
        <v>393</v>
      </c>
      <c r="B26" s="854" t="s">
        <v>1050</v>
      </c>
      <c r="C26" s="855">
        <v>2</v>
      </c>
      <c r="D26" s="855">
        <v>1</v>
      </c>
      <c r="E26" s="855">
        <v>4</v>
      </c>
      <c r="F26" s="855">
        <v>1</v>
      </c>
      <c r="G26" s="855">
        <v>60</v>
      </c>
      <c r="H26" s="855">
        <v>120</v>
      </c>
      <c r="I26" s="855">
        <v>132</v>
      </c>
      <c r="J26" s="856"/>
      <c r="K26" s="856"/>
      <c r="L26" s="856">
        <v>132</v>
      </c>
      <c r="M26" s="329"/>
      <c r="N26" s="329"/>
      <c r="O26" s="329"/>
      <c r="P26" s="329"/>
      <c r="Q26" s="329"/>
      <c r="R26" s="330"/>
      <c r="S26" s="330"/>
      <c r="T26" s="330"/>
      <c r="U26" s="832"/>
      <c r="V26" s="832"/>
      <c r="W26" s="832"/>
      <c r="X26" s="832"/>
      <c r="Y26" s="832"/>
      <c r="Z26" s="832"/>
    </row>
    <row r="27" spans="1:26" ht="15.75" customHeight="1">
      <c r="A27" s="864" t="s">
        <v>394</v>
      </c>
      <c r="B27" s="854" t="s">
        <v>1051</v>
      </c>
      <c r="C27" s="855">
        <v>4</v>
      </c>
      <c r="D27" s="855">
        <v>1</v>
      </c>
      <c r="E27" s="855">
        <v>4</v>
      </c>
      <c r="F27" s="855">
        <v>1</v>
      </c>
      <c r="G27" s="855">
        <v>60</v>
      </c>
      <c r="H27" s="855">
        <v>120</v>
      </c>
      <c r="I27" s="862">
        <v>264</v>
      </c>
      <c r="J27" s="856"/>
      <c r="K27" s="856"/>
      <c r="L27" s="856">
        <v>264</v>
      </c>
      <c r="M27" s="329"/>
      <c r="N27" s="329"/>
      <c r="O27" s="329"/>
      <c r="P27" s="329"/>
      <c r="Q27" s="329"/>
      <c r="R27" s="330"/>
      <c r="S27" s="330"/>
      <c r="T27" s="330"/>
      <c r="U27" s="832"/>
      <c r="V27" s="832"/>
      <c r="W27" s="832"/>
      <c r="X27" s="832"/>
      <c r="Y27" s="832"/>
      <c r="Z27" s="832"/>
    </row>
    <row r="28" spans="1:26" ht="15.75" customHeight="1">
      <c r="A28" s="864" t="s">
        <v>407</v>
      </c>
      <c r="B28" s="854" t="s">
        <v>1052</v>
      </c>
      <c r="C28" s="855">
        <v>3</v>
      </c>
      <c r="D28" s="855">
        <v>1</v>
      </c>
      <c r="E28" s="855">
        <v>4</v>
      </c>
      <c r="F28" s="855">
        <v>1</v>
      </c>
      <c r="G28" s="855">
        <v>60</v>
      </c>
      <c r="H28" s="855">
        <v>180</v>
      </c>
      <c r="I28" s="859">
        <v>198</v>
      </c>
      <c r="J28" s="856"/>
      <c r="K28" s="856"/>
      <c r="L28" s="856">
        <v>198</v>
      </c>
      <c r="M28" s="329"/>
      <c r="N28" s="329"/>
      <c r="O28" s="329"/>
      <c r="P28" s="329"/>
      <c r="Q28" s="329"/>
      <c r="R28" s="330"/>
      <c r="S28" s="330"/>
      <c r="T28" s="330"/>
      <c r="U28" s="832"/>
      <c r="V28" s="832"/>
      <c r="W28" s="832"/>
      <c r="X28" s="832"/>
      <c r="Y28" s="832"/>
      <c r="Z28" s="832"/>
    </row>
    <row r="29" spans="1:26" ht="15.75" customHeight="1">
      <c r="A29" s="864" t="s">
        <v>409</v>
      </c>
      <c r="B29" s="863" t="s">
        <v>1053</v>
      </c>
      <c r="C29" s="855">
        <v>4</v>
      </c>
      <c r="D29" s="855" t="s">
        <v>1054</v>
      </c>
      <c r="E29" s="855">
        <v>4</v>
      </c>
      <c r="F29" s="855">
        <v>1</v>
      </c>
      <c r="G29" s="855">
        <v>60</v>
      </c>
      <c r="H29" s="855">
        <v>384</v>
      </c>
      <c r="I29" s="855">
        <v>264</v>
      </c>
      <c r="J29" s="856">
        <v>264</v>
      </c>
      <c r="K29" s="857"/>
      <c r="L29" s="857"/>
      <c r="M29" s="329"/>
      <c r="N29" s="329"/>
      <c r="O29" s="329"/>
      <c r="P29" s="329"/>
      <c r="Q29" s="329"/>
      <c r="R29" s="330"/>
      <c r="S29" s="330"/>
      <c r="T29" s="330"/>
      <c r="U29" s="832"/>
      <c r="V29" s="832"/>
      <c r="W29" s="832"/>
      <c r="X29" s="832"/>
      <c r="Y29" s="832"/>
      <c r="Z29" s="832"/>
    </row>
    <row r="30" spans="1:26" ht="15.75" customHeight="1">
      <c r="A30" s="865"/>
      <c r="B30" s="866" t="s">
        <v>1055</v>
      </c>
      <c r="C30" s="847">
        <f t="shared" ref="C30:J30" si="1">SUM(C31:C48)</f>
        <v>52</v>
      </c>
      <c r="D30" s="847">
        <f t="shared" si="1"/>
        <v>15.499999999999998</v>
      </c>
      <c r="E30" s="847">
        <f t="shared" si="1"/>
        <v>74</v>
      </c>
      <c r="F30" s="847">
        <f t="shared" si="1"/>
        <v>15</v>
      </c>
      <c r="G30" s="847">
        <f t="shared" si="1"/>
        <v>800</v>
      </c>
      <c r="H30" s="847">
        <f t="shared" si="1"/>
        <v>4138</v>
      </c>
      <c r="I30" s="847">
        <f t="shared" si="1"/>
        <v>4082</v>
      </c>
      <c r="J30" s="847">
        <f t="shared" si="1"/>
        <v>2632</v>
      </c>
      <c r="K30" s="847"/>
      <c r="L30" s="847">
        <f>SUM(L31:L48)</f>
        <v>924</v>
      </c>
      <c r="M30" s="329"/>
      <c r="N30" s="329"/>
      <c r="O30" s="329"/>
      <c r="P30" s="329"/>
      <c r="Q30" s="329"/>
      <c r="R30" s="330"/>
      <c r="S30" s="330"/>
      <c r="T30" s="330"/>
      <c r="U30" s="867"/>
      <c r="V30" s="867"/>
      <c r="W30" s="867"/>
      <c r="X30" s="867"/>
      <c r="Y30" s="867"/>
      <c r="Z30" s="867"/>
    </row>
    <row r="31" spans="1:26" ht="15.75" customHeight="1">
      <c r="A31" s="868" t="s">
        <v>452</v>
      </c>
      <c r="B31" s="860" t="s">
        <v>1056</v>
      </c>
      <c r="C31" s="855">
        <v>4</v>
      </c>
      <c r="D31" s="855">
        <v>1</v>
      </c>
      <c r="E31" s="855">
        <v>4</v>
      </c>
      <c r="F31" s="855">
        <v>1</v>
      </c>
      <c r="G31" s="855">
        <v>60</v>
      </c>
      <c r="H31" s="855">
        <v>240</v>
      </c>
      <c r="I31" s="855">
        <v>264</v>
      </c>
      <c r="J31" s="856">
        <v>264</v>
      </c>
      <c r="K31" s="857"/>
      <c r="L31" s="857"/>
      <c r="M31" s="329"/>
      <c r="N31" s="329"/>
      <c r="O31" s="329"/>
      <c r="P31" s="329"/>
      <c r="Q31" s="329"/>
      <c r="R31" s="330"/>
      <c r="S31" s="330"/>
      <c r="T31" s="330"/>
      <c r="U31" s="832"/>
      <c r="V31" s="832"/>
      <c r="W31" s="832"/>
      <c r="X31" s="832"/>
      <c r="Y31" s="832"/>
      <c r="Z31" s="832"/>
    </row>
    <row r="32" spans="1:26" ht="15.75" customHeight="1">
      <c r="A32" s="868" t="s">
        <v>464</v>
      </c>
      <c r="B32" s="860" t="s">
        <v>1057</v>
      </c>
      <c r="C32" s="855">
        <v>3</v>
      </c>
      <c r="D32" s="855">
        <v>1</v>
      </c>
      <c r="E32" s="855">
        <v>4</v>
      </c>
      <c r="F32" s="855">
        <v>1</v>
      </c>
      <c r="G32" s="855">
        <v>60</v>
      </c>
      <c r="H32" s="855">
        <v>180</v>
      </c>
      <c r="I32" s="855">
        <v>198</v>
      </c>
      <c r="J32" s="856">
        <v>198</v>
      </c>
      <c r="K32" s="857"/>
      <c r="L32" s="857"/>
      <c r="M32" s="329"/>
      <c r="N32" s="329"/>
      <c r="O32" s="329"/>
      <c r="P32" s="329"/>
      <c r="Q32" s="329"/>
      <c r="R32" s="330"/>
      <c r="S32" s="330"/>
      <c r="T32" s="330"/>
      <c r="U32" s="832"/>
      <c r="V32" s="832"/>
      <c r="W32" s="832"/>
      <c r="X32" s="832"/>
      <c r="Y32" s="832"/>
      <c r="Z32" s="832"/>
    </row>
    <row r="33" spans="1:26" ht="15.75" customHeight="1">
      <c r="A33" s="868" t="s">
        <v>1058</v>
      </c>
      <c r="B33" s="860" t="s">
        <v>1059</v>
      </c>
      <c r="C33" s="855">
        <v>2</v>
      </c>
      <c r="D33" s="855">
        <v>2</v>
      </c>
      <c r="E33" s="855">
        <v>10</v>
      </c>
      <c r="F33" s="855">
        <v>1</v>
      </c>
      <c r="G33" s="855">
        <v>20</v>
      </c>
      <c r="H33" s="855">
        <v>80</v>
      </c>
      <c r="I33" s="855">
        <v>320</v>
      </c>
      <c r="J33" s="856">
        <v>320</v>
      </c>
      <c r="K33" s="857"/>
      <c r="L33" s="857"/>
      <c r="M33" s="329"/>
      <c r="N33" s="329"/>
      <c r="O33" s="329"/>
      <c r="P33" s="329"/>
      <c r="Q33" s="329"/>
      <c r="R33" s="330"/>
      <c r="S33" s="330"/>
      <c r="T33" s="330"/>
      <c r="U33" s="832"/>
      <c r="V33" s="832"/>
      <c r="W33" s="832"/>
      <c r="X33" s="832"/>
      <c r="Y33" s="832"/>
      <c r="Z33" s="832"/>
    </row>
    <row r="34" spans="1:26" ht="15.75" customHeight="1">
      <c r="A34" s="868" t="s">
        <v>1060</v>
      </c>
      <c r="B34" s="860" t="s">
        <v>1061</v>
      </c>
      <c r="C34" s="855">
        <v>2</v>
      </c>
      <c r="D34" s="855">
        <v>1</v>
      </c>
      <c r="E34" s="855">
        <v>4</v>
      </c>
      <c r="F34" s="855">
        <v>1</v>
      </c>
      <c r="G34" s="855">
        <v>60</v>
      </c>
      <c r="H34" s="855">
        <v>120</v>
      </c>
      <c r="I34" s="855">
        <v>132</v>
      </c>
      <c r="J34" s="856"/>
      <c r="K34" s="856"/>
      <c r="L34" s="856">
        <v>132</v>
      </c>
      <c r="M34" s="329"/>
      <c r="N34" s="329"/>
      <c r="O34" s="329"/>
      <c r="P34" s="329"/>
      <c r="Q34" s="329"/>
      <c r="R34" s="330"/>
      <c r="S34" s="330"/>
      <c r="T34" s="330"/>
      <c r="U34" s="832"/>
      <c r="V34" s="832"/>
      <c r="W34" s="832"/>
      <c r="X34" s="832"/>
      <c r="Y34" s="832"/>
      <c r="Z34" s="832"/>
    </row>
    <row r="35" spans="1:26" ht="15.75" customHeight="1">
      <c r="A35" s="868" t="s">
        <v>467</v>
      </c>
      <c r="B35" s="860" t="s">
        <v>1062</v>
      </c>
      <c r="C35" s="855">
        <v>5</v>
      </c>
      <c r="D35" s="855">
        <v>1.1000000000000001</v>
      </c>
      <c r="E35" s="855">
        <v>4</v>
      </c>
      <c r="F35" s="855">
        <v>1</v>
      </c>
      <c r="G35" s="855">
        <v>60</v>
      </c>
      <c r="H35" s="855">
        <v>330</v>
      </c>
      <c r="I35" s="862">
        <v>330</v>
      </c>
      <c r="J35" s="856">
        <v>330</v>
      </c>
      <c r="K35" s="857"/>
      <c r="L35" s="857"/>
      <c r="M35" s="329"/>
      <c r="N35" s="329"/>
      <c r="O35" s="329"/>
      <c r="P35" s="329"/>
      <c r="Q35" s="329"/>
      <c r="R35" s="330"/>
      <c r="S35" s="330"/>
      <c r="T35" s="330"/>
      <c r="U35" s="832"/>
      <c r="V35" s="832"/>
      <c r="W35" s="832"/>
      <c r="X35" s="832"/>
      <c r="Y35" s="832"/>
      <c r="Z35" s="832"/>
    </row>
    <row r="36" spans="1:26" ht="15.75" customHeight="1">
      <c r="A36" s="868" t="s">
        <v>468</v>
      </c>
      <c r="B36" s="860" t="s">
        <v>1063</v>
      </c>
      <c r="C36" s="855">
        <v>5</v>
      </c>
      <c r="D36" s="855">
        <v>1.1000000000000001</v>
      </c>
      <c r="E36" s="855">
        <v>4</v>
      </c>
      <c r="F36" s="855">
        <v>1</v>
      </c>
      <c r="G36" s="855">
        <v>60</v>
      </c>
      <c r="H36" s="855">
        <v>330</v>
      </c>
      <c r="I36" s="862">
        <v>330</v>
      </c>
      <c r="J36" s="856">
        <v>330</v>
      </c>
      <c r="K36" s="857"/>
      <c r="L36" s="857"/>
      <c r="M36" s="329"/>
      <c r="N36" s="329"/>
      <c r="O36" s="329"/>
      <c r="P36" s="329"/>
      <c r="Q36" s="329"/>
      <c r="R36" s="330"/>
      <c r="S36" s="330"/>
      <c r="T36" s="330"/>
      <c r="U36" s="832"/>
      <c r="V36" s="832"/>
      <c r="W36" s="832"/>
      <c r="X36" s="832"/>
      <c r="Y36" s="832"/>
      <c r="Z36" s="832"/>
    </row>
    <row r="37" spans="1:26" ht="15.75" customHeight="1">
      <c r="A37" s="868" t="s">
        <v>469</v>
      </c>
      <c r="B37" s="869" t="s">
        <v>1064</v>
      </c>
      <c r="C37" s="855">
        <v>5</v>
      </c>
      <c r="D37" s="855">
        <v>1.1000000000000001</v>
      </c>
      <c r="E37" s="855">
        <v>4</v>
      </c>
      <c r="F37" s="855">
        <v>1</v>
      </c>
      <c r="G37" s="855">
        <v>60</v>
      </c>
      <c r="H37" s="855">
        <v>330</v>
      </c>
      <c r="I37" s="862">
        <v>330</v>
      </c>
      <c r="J37" s="856">
        <v>330</v>
      </c>
      <c r="K37" s="857"/>
      <c r="L37" s="857"/>
      <c r="M37" s="329"/>
      <c r="N37" s="329"/>
      <c r="O37" s="329"/>
      <c r="P37" s="329"/>
      <c r="Q37" s="329"/>
      <c r="R37" s="330"/>
      <c r="S37" s="330"/>
      <c r="T37" s="330"/>
      <c r="U37" s="832"/>
      <c r="V37" s="832"/>
      <c r="W37" s="832"/>
      <c r="X37" s="832"/>
      <c r="Y37" s="832"/>
      <c r="Z37" s="832"/>
    </row>
    <row r="38" spans="1:26" ht="15.75" customHeight="1">
      <c r="A38" s="870" t="s">
        <v>471</v>
      </c>
      <c r="B38" s="861" t="s">
        <v>1065</v>
      </c>
      <c r="C38" s="871">
        <v>4</v>
      </c>
      <c r="D38" s="871">
        <v>1.1000000000000001</v>
      </c>
      <c r="E38" s="871">
        <v>4</v>
      </c>
      <c r="F38" s="871">
        <v>1</v>
      </c>
      <c r="G38" s="871">
        <v>60</v>
      </c>
      <c r="H38" s="871">
        <v>264</v>
      </c>
      <c r="I38" s="872">
        <v>264</v>
      </c>
      <c r="J38" s="873"/>
      <c r="K38" s="873"/>
      <c r="L38" s="873">
        <v>264</v>
      </c>
      <c r="M38" s="329"/>
      <c r="N38" s="329"/>
      <c r="O38" s="329"/>
      <c r="P38" s="329"/>
      <c r="Q38" s="329"/>
      <c r="R38" s="330"/>
      <c r="S38" s="330"/>
      <c r="T38" s="330"/>
      <c r="U38" s="832"/>
      <c r="V38" s="832"/>
      <c r="W38" s="832"/>
      <c r="X38" s="832"/>
      <c r="Y38" s="832"/>
      <c r="Z38" s="832"/>
    </row>
    <row r="39" spans="1:26" ht="15.75" customHeight="1">
      <c r="A39" s="874"/>
      <c r="B39" s="875"/>
      <c r="C39" s="876"/>
      <c r="D39" s="876"/>
      <c r="E39" s="876"/>
      <c r="F39" s="876"/>
      <c r="G39" s="876"/>
      <c r="H39" s="877"/>
      <c r="I39" s="878"/>
      <c r="J39" s="879"/>
      <c r="K39" s="879"/>
      <c r="L39" s="879"/>
      <c r="M39" s="329"/>
      <c r="N39" s="329"/>
      <c r="O39" s="329"/>
      <c r="P39" s="329"/>
      <c r="Q39" s="329"/>
      <c r="R39" s="330"/>
      <c r="S39" s="330"/>
      <c r="T39" s="330"/>
      <c r="U39" s="832"/>
      <c r="V39" s="832"/>
      <c r="W39" s="832"/>
      <c r="X39" s="832"/>
      <c r="Y39" s="832"/>
      <c r="Z39" s="832"/>
    </row>
    <row r="40" spans="1:26" ht="15.75" customHeight="1">
      <c r="A40" s="874" t="s">
        <v>472</v>
      </c>
      <c r="B40" s="880" t="s">
        <v>1066</v>
      </c>
      <c r="C40" s="171">
        <v>2</v>
      </c>
      <c r="D40" s="171">
        <v>1</v>
      </c>
      <c r="E40" s="171">
        <v>4</v>
      </c>
      <c r="F40" s="171">
        <v>1</v>
      </c>
      <c r="G40" s="171">
        <v>60</v>
      </c>
      <c r="H40" s="171">
        <v>120</v>
      </c>
      <c r="I40" s="171">
        <v>132</v>
      </c>
      <c r="J40" s="346">
        <v>264</v>
      </c>
      <c r="K40" s="881"/>
      <c r="L40" s="881"/>
      <c r="M40" s="329"/>
      <c r="N40" s="329"/>
      <c r="O40" s="329"/>
      <c r="P40" s="329"/>
      <c r="Q40" s="329"/>
      <c r="R40" s="330"/>
      <c r="S40" s="330"/>
      <c r="T40" s="330"/>
      <c r="U40" s="832"/>
      <c r="V40" s="832"/>
      <c r="W40" s="832"/>
      <c r="X40" s="832"/>
      <c r="Y40" s="832"/>
      <c r="Z40" s="832"/>
    </row>
    <row r="41" spans="1:26" ht="15.75" customHeight="1">
      <c r="A41" s="874" t="s">
        <v>473</v>
      </c>
      <c r="B41" s="882" t="s">
        <v>1067</v>
      </c>
      <c r="C41" s="171">
        <v>4</v>
      </c>
      <c r="D41" s="171">
        <v>1.1000000000000001</v>
      </c>
      <c r="E41" s="171">
        <v>4</v>
      </c>
      <c r="F41" s="171">
        <v>1</v>
      </c>
      <c r="G41" s="171">
        <v>60</v>
      </c>
      <c r="H41" s="171">
        <v>264</v>
      </c>
      <c r="I41" s="171">
        <v>264</v>
      </c>
      <c r="J41" s="881"/>
      <c r="K41" s="346"/>
      <c r="L41" s="346">
        <v>198</v>
      </c>
      <c r="M41" s="329"/>
      <c r="N41" s="329"/>
      <c r="O41" s="329"/>
      <c r="P41" s="329"/>
      <c r="Q41" s="329"/>
      <c r="R41" s="330"/>
      <c r="S41" s="330"/>
      <c r="T41" s="330"/>
      <c r="U41" s="832"/>
      <c r="V41" s="832"/>
      <c r="W41" s="832"/>
      <c r="X41" s="832"/>
      <c r="Y41" s="832"/>
      <c r="Z41" s="832"/>
    </row>
    <row r="42" spans="1:26" ht="15.75" customHeight="1">
      <c r="A42" s="883" t="s">
        <v>474</v>
      </c>
      <c r="B42" s="880" t="s">
        <v>1068</v>
      </c>
      <c r="C42" s="171">
        <v>3</v>
      </c>
      <c r="D42" s="171">
        <v>1</v>
      </c>
      <c r="E42" s="171">
        <v>4</v>
      </c>
      <c r="F42" s="171">
        <v>1</v>
      </c>
      <c r="G42" s="171">
        <v>60</v>
      </c>
      <c r="H42" s="171">
        <v>180</v>
      </c>
      <c r="I42" s="171">
        <v>198</v>
      </c>
      <c r="J42" s="881"/>
      <c r="K42" s="346"/>
      <c r="L42" s="346">
        <v>330</v>
      </c>
      <c r="M42" s="329"/>
      <c r="N42" s="329"/>
      <c r="O42" s="329"/>
      <c r="P42" s="329"/>
      <c r="Q42" s="329"/>
      <c r="R42" s="330"/>
      <c r="S42" s="330"/>
      <c r="T42" s="330"/>
      <c r="U42" s="832"/>
      <c r="V42" s="832"/>
      <c r="W42" s="832"/>
      <c r="X42" s="832"/>
      <c r="Y42" s="832"/>
      <c r="Z42" s="832"/>
    </row>
    <row r="43" spans="1:26" ht="15.75" customHeight="1">
      <c r="A43" s="884" t="s">
        <v>475</v>
      </c>
      <c r="B43" s="880" t="s">
        <v>1069</v>
      </c>
      <c r="C43" s="171">
        <v>4</v>
      </c>
      <c r="D43" s="171">
        <v>1</v>
      </c>
      <c r="E43" s="171">
        <v>4</v>
      </c>
      <c r="F43" s="171">
        <v>1</v>
      </c>
      <c r="G43" s="171">
        <v>60</v>
      </c>
      <c r="H43" s="171">
        <v>240</v>
      </c>
      <c r="I43" s="171">
        <v>264</v>
      </c>
      <c r="J43" s="346">
        <v>198</v>
      </c>
      <c r="K43" s="881"/>
      <c r="L43" s="881"/>
      <c r="M43" s="329"/>
      <c r="N43" s="329"/>
      <c r="O43" s="329"/>
      <c r="P43" s="329"/>
      <c r="Q43" s="329"/>
      <c r="R43" s="330"/>
      <c r="S43" s="330"/>
      <c r="T43" s="330"/>
      <c r="U43" s="832"/>
      <c r="V43" s="832"/>
      <c r="W43" s="832"/>
      <c r="X43" s="832"/>
      <c r="Y43" s="832"/>
      <c r="Z43" s="832"/>
    </row>
    <row r="44" spans="1:26" ht="15.75" customHeight="1">
      <c r="A44" s="884" t="s">
        <v>1070</v>
      </c>
      <c r="B44" s="880" t="s">
        <v>1071</v>
      </c>
      <c r="C44" s="171">
        <v>3</v>
      </c>
      <c r="D44" s="171">
        <v>1</v>
      </c>
      <c r="E44" s="171">
        <v>4</v>
      </c>
      <c r="F44" s="171">
        <v>1</v>
      </c>
      <c r="G44" s="171">
        <v>60</v>
      </c>
      <c r="H44" s="171">
        <v>180</v>
      </c>
      <c r="I44" s="171">
        <v>198</v>
      </c>
      <c r="J44" s="346"/>
      <c r="K44" s="881"/>
      <c r="L44" s="881"/>
      <c r="M44" s="329"/>
      <c r="N44" s="329"/>
      <c r="O44" s="329"/>
      <c r="P44" s="329"/>
      <c r="Q44" s="329"/>
      <c r="R44" s="330"/>
      <c r="S44" s="330"/>
      <c r="T44" s="330"/>
      <c r="U44" s="832"/>
      <c r="V44" s="832"/>
      <c r="W44" s="832"/>
      <c r="X44" s="832"/>
      <c r="Y44" s="832"/>
      <c r="Z44" s="832"/>
    </row>
    <row r="45" spans="1:26" ht="15.75" customHeight="1">
      <c r="A45" s="885" t="s">
        <v>464</v>
      </c>
      <c r="B45" s="460" t="s">
        <v>602</v>
      </c>
      <c r="C45" s="445"/>
      <c r="D45" s="445"/>
      <c r="E45" s="445"/>
      <c r="F45" s="445"/>
      <c r="G45" s="445"/>
      <c r="H45" s="445"/>
      <c r="I45" s="445"/>
      <c r="J45" s="446"/>
      <c r="K45" s="446"/>
      <c r="L45" s="446"/>
      <c r="M45" s="329"/>
      <c r="N45" s="329"/>
      <c r="O45" s="329"/>
      <c r="P45" s="329"/>
      <c r="Q45" s="329"/>
      <c r="R45" s="330"/>
      <c r="S45" s="330"/>
      <c r="T45" s="330"/>
      <c r="U45" s="832"/>
      <c r="V45" s="832"/>
      <c r="W45" s="832"/>
      <c r="X45" s="832"/>
      <c r="Y45" s="832"/>
      <c r="Z45" s="832"/>
    </row>
    <row r="46" spans="1:26" ht="15.75" customHeight="1">
      <c r="A46" s="885" t="s">
        <v>465</v>
      </c>
      <c r="B46" s="460" t="s">
        <v>603</v>
      </c>
      <c r="C46" s="445"/>
      <c r="D46" s="445"/>
      <c r="E46" s="445"/>
      <c r="F46" s="445"/>
      <c r="G46" s="445"/>
      <c r="H46" s="445"/>
      <c r="I46" s="445"/>
      <c r="J46" s="446"/>
      <c r="K46" s="446"/>
      <c r="L46" s="446"/>
      <c r="M46" s="329"/>
      <c r="N46" s="329"/>
      <c r="O46" s="329"/>
      <c r="P46" s="329"/>
      <c r="Q46" s="329"/>
      <c r="R46" s="330"/>
      <c r="S46" s="330"/>
      <c r="T46" s="330"/>
      <c r="U46" s="832"/>
      <c r="V46" s="832"/>
      <c r="W46" s="832"/>
      <c r="X46" s="832"/>
      <c r="Y46" s="832"/>
      <c r="Z46" s="832"/>
    </row>
    <row r="47" spans="1:26" ht="15.75" customHeight="1">
      <c r="A47" s="885" t="s">
        <v>466</v>
      </c>
      <c r="B47" s="460" t="s">
        <v>604</v>
      </c>
      <c r="C47" s="445">
        <v>4</v>
      </c>
      <c r="D47" s="445">
        <v>1</v>
      </c>
      <c r="E47" s="445">
        <v>10</v>
      </c>
      <c r="F47" s="445">
        <v>1</v>
      </c>
      <c r="G47" s="445">
        <v>20</v>
      </c>
      <c r="H47" s="445">
        <v>800</v>
      </c>
      <c r="I47" s="445">
        <v>660</v>
      </c>
      <c r="J47" s="446">
        <v>200</v>
      </c>
      <c r="K47" s="446"/>
      <c r="L47" s="446"/>
      <c r="M47" s="329"/>
      <c r="N47" s="329"/>
      <c r="O47" s="329"/>
      <c r="P47" s="329"/>
      <c r="Q47" s="329"/>
      <c r="R47" s="330"/>
      <c r="S47" s="330"/>
      <c r="T47" s="330"/>
      <c r="U47" s="832"/>
      <c r="V47" s="832"/>
      <c r="W47" s="832"/>
      <c r="X47" s="832"/>
      <c r="Y47" s="832"/>
      <c r="Z47" s="832"/>
    </row>
    <row r="48" spans="1:26" ht="15.75" customHeight="1">
      <c r="A48" s="886" t="s">
        <v>467</v>
      </c>
      <c r="B48" s="460" t="s">
        <v>605</v>
      </c>
      <c r="C48" s="445">
        <v>2</v>
      </c>
      <c r="D48" s="445"/>
      <c r="E48" s="445">
        <v>6</v>
      </c>
      <c r="F48" s="445">
        <v>1</v>
      </c>
      <c r="G48" s="445">
        <v>40</v>
      </c>
      <c r="H48" s="445">
        <v>480</v>
      </c>
      <c r="I48" s="445">
        <v>198</v>
      </c>
      <c r="J48" s="446">
        <v>198</v>
      </c>
      <c r="K48" s="446"/>
      <c r="L48" s="446"/>
      <c r="M48" s="329"/>
      <c r="N48" s="329"/>
      <c r="O48" s="329"/>
      <c r="P48" s="329"/>
      <c r="Q48" s="329"/>
      <c r="R48" s="330"/>
      <c r="S48" s="330"/>
      <c r="T48" s="330"/>
      <c r="U48" s="832"/>
      <c r="V48" s="832"/>
      <c r="W48" s="832"/>
      <c r="X48" s="832"/>
      <c r="Y48" s="832"/>
      <c r="Z48" s="832"/>
    </row>
    <row r="49" spans="1:26" ht="15.75" customHeight="1">
      <c r="A49" s="887">
        <v>2</v>
      </c>
      <c r="B49" s="416" t="s">
        <v>398</v>
      </c>
      <c r="C49" s="461"/>
      <c r="D49" s="461"/>
      <c r="E49" s="461"/>
      <c r="F49" s="461"/>
      <c r="G49" s="461"/>
      <c r="H49" s="461"/>
      <c r="I49" s="461"/>
      <c r="J49" s="446"/>
      <c r="K49" s="446"/>
      <c r="L49" s="446"/>
      <c r="M49" s="329"/>
      <c r="N49" s="329"/>
      <c r="O49" s="329"/>
      <c r="P49" s="329"/>
      <c r="Q49" s="329"/>
      <c r="R49" s="330"/>
      <c r="S49" s="330"/>
      <c r="T49" s="330"/>
      <c r="U49" s="832"/>
      <c r="V49" s="832"/>
      <c r="W49" s="832"/>
      <c r="X49" s="832"/>
      <c r="Y49" s="832"/>
      <c r="Z49" s="832"/>
    </row>
    <row r="50" spans="1:26" ht="15.75" customHeight="1">
      <c r="A50" s="888" t="s">
        <v>76</v>
      </c>
      <c r="B50" s="422" t="s">
        <v>400</v>
      </c>
      <c r="C50" s="376">
        <f t="shared" ref="C50:L50" si="2">SUM(C51:C58)</f>
        <v>24</v>
      </c>
      <c r="D50" s="376">
        <f t="shared" si="2"/>
        <v>12</v>
      </c>
      <c r="E50" s="376">
        <f t="shared" si="2"/>
        <v>8</v>
      </c>
      <c r="F50" s="376">
        <f t="shared" si="2"/>
        <v>8</v>
      </c>
      <c r="G50" s="376">
        <f t="shared" si="2"/>
        <v>72</v>
      </c>
      <c r="H50" s="376">
        <f t="shared" si="2"/>
        <v>324</v>
      </c>
      <c r="I50" s="376">
        <f t="shared" si="2"/>
        <v>198</v>
      </c>
      <c r="J50" s="376">
        <f t="shared" si="2"/>
        <v>0</v>
      </c>
      <c r="K50" s="376">
        <f t="shared" si="2"/>
        <v>0</v>
      </c>
      <c r="L50" s="376">
        <f t="shared" si="2"/>
        <v>396</v>
      </c>
      <c r="M50" s="329"/>
      <c r="N50" s="329"/>
      <c r="O50" s="329"/>
      <c r="P50" s="329"/>
      <c r="Q50" s="329"/>
      <c r="R50" s="330"/>
      <c r="S50" s="330"/>
      <c r="T50" s="330"/>
      <c r="U50" s="832"/>
      <c r="V50" s="832"/>
      <c r="W50" s="832"/>
      <c r="X50" s="832"/>
      <c r="Y50" s="832"/>
      <c r="Z50" s="832"/>
    </row>
    <row r="51" spans="1:26" ht="15.75" customHeight="1">
      <c r="A51" s="889" t="s">
        <v>382</v>
      </c>
      <c r="B51" s="444" t="s">
        <v>1072</v>
      </c>
      <c r="C51" s="366">
        <v>3</v>
      </c>
      <c r="D51" s="366">
        <v>1.5</v>
      </c>
      <c r="E51" s="366">
        <v>1</v>
      </c>
      <c r="F51" s="366">
        <v>1</v>
      </c>
      <c r="G51" s="366">
        <v>9</v>
      </c>
      <c r="H51" s="366">
        <f t="shared" ref="H51:H58" si="3">C51*D51*G51</f>
        <v>40.5</v>
      </c>
      <c r="I51" s="194">
        <v>49.5</v>
      </c>
      <c r="J51" s="446"/>
      <c r="K51" s="446"/>
      <c r="L51" s="446">
        <v>49.5</v>
      </c>
      <c r="M51" s="329"/>
      <c r="N51" s="329"/>
      <c r="O51" s="329"/>
      <c r="P51" s="329"/>
      <c r="Q51" s="329"/>
      <c r="R51" s="330"/>
      <c r="S51" s="330"/>
      <c r="T51" s="330"/>
      <c r="U51" s="832"/>
      <c r="V51" s="832"/>
      <c r="W51" s="832"/>
      <c r="X51" s="832"/>
      <c r="Y51" s="832"/>
      <c r="Z51" s="832"/>
    </row>
    <row r="52" spans="1:26" ht="27" customHeight="1">
      <c r="A52" s="890" t="s">
        <v>384</v>
      </c>
      <c r="B52" s="444" t="s">
        <v>1073</v>
      </c>
      <c r="C52" s="366">
        <v>3</v>
      </c>
      <c r="D52" s="366">
        <v>1.5</v>
      </c>
      <c r="E52" s="366">
        <v>1</v>
      </c>
      <c r="F52" s="366">
        <v>1</v>
      </c>
      <c r="G52" s="366">
        <v>9</v>
      </c>
      <c r="H52" s="366">
        <f t="shared" si="3"/>
        <v>40.5</v>
      </c>
      <c r="I52" s="194" t="s">
        <v>643</v>
      </c>
      <c r="J52" s="446"/>
      <c r="K52" s="446"/>
      <c r="L52" s="446">
        <v>49.5</v>
      </c>
      <c r="M52" s="329"/>
      <c r="N52" s="329"/>
      <c r="O52" s="329"/>
      <c r="P52" s="329"/>
      <c r="Q52" s="329"/>
      <c r="R52" s="330"/>
      <c r="S52" s="330"/>
      <c r="T52" s="330"/>
      <c r="U52" s="832"/>
      <c r="V52" s="832"/>
      <c r="W52" s="832"/>
      <c r="X52" s="832"/>
      <c r="Y52" s="832"/>
      <c r="Z52" s="832"/>
    </row>
    <row r="53" spans="1:26" ht="15.75" customHeight="1">
      <c r="A53" s="891" t="s">
        <v>385</v>
      </c>
      <c r="B53" s="444" t="s">
        <v>1074</v>
      </c>
      <c r="C53" s="366">
        <v>3</v>
      </c>
      <c r="D53" s="366">
        <v>1.5</v>
      </c>
      <c r="E53" s="366">
        <v>1</v>
      </c>
      <c r="F53" s="366">
        <v>1</v>
      </c>
      <c r="G53" s="366">
        <v>9</v>
      </c>
      <c r="H53" s="366">
        <f t="shared" si="3"/>
        <v>40.5</v>
      </c>
      <c r="I53" s="194" t="s">
        <v>643</v>
      </c>
      <c r="J53" s="446"/>
      <c r="K53" s="446"/>
      <c r="L53" s="446">
        <v>49.5</v>
      </c>
      <c r="M53" s="329"/>
      <c r="N53" s="329"/>
      <c r="O53" s="329"/>
      <c r="P53" s="329"/>
      <c r="Q53" s="329"/>
      <c r="R53" s="330"/>
      <c r="S53" s="330"/>
      <c r="T53" s="330"/>
      <c r="U53" s="832"/>
      <c r="V53" s="832"/>
      <c r="W53" s="832"/>
      <c r="X53" s="832"/>
      <c r="Y53" s="832"/>
      <c r="Z53" s="832"/>
    </row>
    <row r="54" spans="1:26" ht="15.75" customHeight="1">
      <c r="A54" s="892" t="s">
        <v>386</v>
      </c>
      <c r="B54" s="444" t="s">
        <v>1075</v>
      </c>
      <c r="C54" s="366">
        <v>3</v>
      </c>
      <c r="D54" s="366">
        <v>1.5</v>
      </c>
      <c r="E54" s="366">
        <v>1</v>
      </c>
      <c r="F54" s="366">
        <v>1</v>
      </c>
      <c r="G54" s="366">
        <v>9</v>
      </c>
      <c r="H54" s="366">
        <f t="shared" si="3"/>
        <v>40.5</v>
      </c>
      <c r="I54" s="194" t="s">
        <v>643</v>
      </c>
      <c r="J54" s="446"/>
      <c r="K54" s="446"/>
      <c r="L54" s="446">
        <v>49.5</v>
      </c>
      <c r="M54" s="329"/>
      <c r="N54" s="329"/>
      <c r="O54" s="329"/>
      <c r="P54" s="329"/>
      <c r="Q54" s="329"/>
      <c r="R54" s="330"/>
      <c r="S54" s="330"/>
      <c r="T54" s="330"/>
      <c r="U54" s="832"/>
      <c r="V54" s="832"/>
      <c r="W54" s="832"/>
      <c r="X54" s="832"/>
      <c r="Y54" s="832"/>
      <c r="Z54" s="832"/>
    </row>
    <row r="55" spans="1:26" ht="15.75" customHeight="1">
      <c r="A55" s="890" t="s">
        <v>387</v>
      </c>
      <c r="B55" s="444" t="s">
        <v>1076</v>
      </c>
      <c r="C55" s="366">
        <v>3</v>
      </c>
      <c r="D55" s="366">
        <v>1.5</v>
      </c>
      <c r="E55" s="366">
        <v>1</v>
      </c>
      <c r="F55" s="366">
        <v>1</v>
      </c>
      <c r="G55" s="366">
        <v>9</v>
      </c>
      <c r="H55" s="366">
        <f t="shared" si="3"/>
        <v>40.5</v>
      </c>
      <c r="I55" s="194" t="s">
        <v>643</v>
      </c>
      <c r="J55" s="446"/>
      <c r="K55" s="446"/>
      <c r="L55" s="446">
        <v>49.5</v>
      </c>
      <c r="M55" s="329"/>
      <c r="N55" s="329"/>
      <c r="O55" s="329"/>
      <c r="P55" s="329"/>
      <c r="Q55" s="329"/>
      <c r="R55" s="330"/>
      <c r="S55" s="330"/>
      <c r="T55" s="330"/>
      <c r="U55" s="832"/>
      <c r="V55" s="832"/>
      <c r="W55" s="832"/>
      <c r="X55" s="832"/>
      <c r="Y55" s="832"/>
      <c r="Z55" s="832"/>
    </row>
    <row r="56" spans="1:26" ht="15.75" customHeight="1">
      <c r="A56" s="891" t="s">
        <v>388</v>
      </c>
      <c r="B56" s="444" t="s">
        <v>1077</v>
      </c>
      <c r="C56" s="366">
        <v>3</v>
      </c>
      <c r="D56" s="366">
        <v>1.5</v>
      </c>
      <c r="E56" s="366">
        <v>1</v>
      </c>
      <c r="F56" s="366">
        <v>1</v>
      </c>
      <c r="G56" s="366">
        <v>9</v>
      </c>
      <c r="H56" s="366">
        <f t="shared" si="3"/>
        <v>40.5</v>
      </c>
      <c r="I56" s="194">
        <v>49.5</v>
      </c>
      <c r="J56" s="446"/>
      <c r="K56" s="446"/>
      <c r="L56" s="446">
        <v>49.5</v>
      </c>
      <c r="M56" s="329"/>
      <c r="N56" s="329"/>
      <c r="O56" s="329"/>
      <c r="P56" s="329"/>
      <c r="Q56" s="329"/>
      <c r="R56" s="330"/>
      <c r="S56" s="330"/>
      <c r="T56" s="330"/>
      <c r="U56" s="832"/>
      <c r="V56" s="832"/>
      <c r="W56" s="832"/>
      <c r="X56" s="832"/>
      <c r="Y56" s="832"/>
      <c r="Z56" s="832"/>
    </row>
    <row r="57" spans="1:26" ht="15.75" customHeight="1">
      <c r="A57" s="885" t="s">
        <v>389</v>
      </c>
      <c r="B57" s="444" t="s">
        <v>1078</v>
      </c>
      <c r="C57" s="366">
        <v>3</v>
      </c>
      <c r="D57" s="366">
        <v>1.5</v>
      </c>
      <c r="E57" s="366">
        <v>1</v>
      </c>
      <c r="F57" s="366">
        <v>1</v>
      </c>
      <c r="G57" s="366">
        <v>9</v>
      </c>
      <c r="H57" s="366">
        <f t="shared" si="3"/>
        <v>40.5</v>
      </c>
      <c r="I57" s="194">
        <v>49.5</v>
      </c>
      <c r="J57" s="446"/>
      <c r="K57" s="446"/>
      <c r="L57" s="446">
        <v>49.5</v>
      </c>
      <c r="M57" s="329"/>
      <c r="N57" s="329"/>
      <c r="O57" s="329"/>
      <c r="P57" s="329"/>
      <c r="Q57" s="329"/>
      <c r="R57" s="330"/>
      <c r="S57" s="330"/>
      <c r="T57" s="330"/>
      <c r="U57" s="832"/>
      <c r="V57" s="832"/>
      <c r="W57" s="832"/>
      <c r="X57" s="832"/>
      <c r="Y57" s="832"/>
      <c r="Z57" s="832"/>
    </row>
    <row r="58" spans="1:26" ht="15.75" customHeight="1">
      <c r="A58" s="885" t="s">
        <v>390</v>
      </c>
      <c r="B58" s="444" t="s">
        <v>1079</v>
      </c>
      <c r="C58" s="366">
        <v>3</v>
      </c>
      <c r="D58" s="366">
        <v>1.5</v>
      </c>
      <c r="E58" s="366">
        <v>1</v>
      </c>
      <c r="F58" s="366">
        <v>1</v>
      </c>
      <c r="G58" s="366">
        <v>9</v>
      </c>
      <c r="H58" s="366">
        <f t="shared" si="3"/>
        <v>40.5</v>
      </c>
      <c r="I58" s="194">
        <v>49.5</v>
      </c>
      <c r="J58" s="446"/>
      <c r="K58" s="446"/>
      <c r="L58" s="446">
        <v>49.5</v>
      </c>
      <c r="M58" s="329"/>
      <c r="N58" s="329"/>
      <c r="O58" s="329"/>
      <c r="P58" s="329"/>
      <c r="Q58" s="329"/>
      <c r="R58" s="330"/>
      <c r="S58" s="330"/>
      <c r="T58" s="330"/>
      <c r="U58" s="832"/>
      <c r="V58" s="832"/>
      <c r="W58" s="832"/>
      <c r="X58" s="832"/>
      <c r="Y58" s="832"/>
      <c r="Z58" s="832"/>
    </row>
    <row r="59" spans="1:26" ht="15.75" customHeight="1">
      <c r="A59" s="893" t="s">
        <v>78</v>
      </c>
      <c r="B59" s="457" t="s">
        <v>402</v>
      </c>
      <c r="C59" s="376">
        <f t="shared" ref="C59:G59" si="4">SUM(C60:C61)</f>
        <v>0</v>
      </c>
      <c r="D59" s="376">
        <f t="shared" si="4"/>
        <v>70</v>
      </c>
      <c r="E59" s="376">
        <f t="shared" si="4"/>
        <v>2</v>
      </c>
      <c r="F59" s="376">
        <f t="shared" si="4"/>
        <v>2</v>
      </c>
      <c r="G59" s="376">
        <f t="shared" si="4"/>
        <v>35</v>
      </c>
      <c r="H59" s="376">
        <v>1225</v>
      </c>
      <c r="I59" s="376"/>
      <c r="J59" s="376">
        <f>SUM(J60:J61)</f>
        <v>14</v>
      </c>
      <c r="K59" s="446"/>
      <c r="L59" s="446"/>
      <c r="M59" s="329"/>
      <c r="N59" s="329"/>
      <c r="O59" s="329"/>
      <c r="P59" s="329"/>
      <c r="Q59" s="329"/>
      <c r="R59" s="330"/>
      <c r="S59" s="330"/>
      <c r="T59" s="330"/>
      <c r="U59" s="832"/>
      <c r="V59" s="832"/>
      <c r="W59" s="832"/>
      <c r="X59" s="832"/>
      <c r="Y59" s="832"/>
      <c r="Z59" s="832"/>
    </row>
    <row r="60" spans="1:26" ht="15.75" customHeight="1">
      <c r="A60" s="886"/>
      <c r="B60" s="460" t="s">
        <v>1080</v>
      </c>
      <c r="C60" s="366"/>
      <c r="D60" s="366">
        <v>35</v>
      </c>
      <c r="E60" s="366">
        <v>1</v>
      </c>
      <c r="F60" s="366">
        <v>1</v>
      </c>
      <c r="G60" s="366">
        <v>18</v>
      </c>
      <c r="H60" s="366">
        <v>630</v>
      </c>
      <c r="I60" s="194"/>
      <c r="J60" s="446">
        <v>7</v>
      </c>
      <c r="K60" s="446"/>
      <c r="L60" s="446"/>
      <c r="M60" s="329"/>
      <c r="N60" s="329"/>
      <c r="O60" s="329"/>
      <c r="P60" s="329"/>
      <c r="Q60" s="329"/>
      <c r="R60" s="330"/>
      <c r="S60" s="330"/>
      <c r="T60" s="330"/>
      <c r="U60" s="832"/>
      <c r="V60" s="832"/>
      <c r="W60" s="832"/>
      <c r="X60" s="832"/>
      <c r="Y60" s="832"/>
      <c r="Z60" s="832"/>
    </row>
    <row r="61" spans="1:26" ht="15.75" customHeight="1">
      <c r="A61" s="887">
        <v>3</v>
      </c>
      <c r="B61" s="460" t="s">
        <v>1081</v>
      </c>
      <c r="C61" s="366"/>
      <c r="D61" s="366">
        <v>35</v>
      </c>
      <c r="E61" s="366">
        <v>1</v>
      </c>
      <c r="F61" s="366">
        <v>1</v>
      </c>
      <c r="G61" s="366">
        <v>17</v>
      </c>
      <c r="H61" s="366">
        <v>595</v>
      </c>
      <c r="I61" s="194"/>
      <c r="J61" s="446">
        <v>7</v>
      </c>
      <c r="K61" s="446"/>
      <c r="L61" s="446"/>
      <c r="M61" s="329"/>
      <c r="N61" s="329"/>
      <c r="O61" s="329"/>
      <c r="P61" s="329"/>
      <c r="Q61" s="329"/>
      <c r="R61" s="330"/>
      <c r="S61" s="330"/>
      <c r="T61" s="330"/>
      <c r="U61" s="832"/>
      <c r="V61" s="832"/>
      <c r="W61" s="832"/>
      <c r="X61" s="832"/>
      <c r="Y61" s="832"/>
      <c r="Z61" s="832"/>
    </row>
    <row r="62" spans="1:26" ht="15.75" customHeight="1">
      <c r="A62" s="888" t="s">
        <v>76</v>
      </c>
      <c r="B62" s="422" t="s">
        <v>477</v>
      </c>
      <c r="C62" s="499"/>
      <c r="D62" s="499"/>
      <c r="E62" s="499"/>
      <c r="F62" s="499"/>
      <c r="G62" s="499"/>
      <c r="H62" s="499"/>
      <c r="I62" s="194"/>
      <c r="J62" s="446"/>
      <c r="K62" s="446"/>
      <c r="L62" s="446"/>
      <c r="M62" s="329"/>
      <c r="N62" s="329"/>
      <c r="O62" s="329"/>
      <c r="P62" s="329"/>
      <c r="Q62" s="329"/>
      <c r="R62" s="330"/>
      <c r="S62" s="330"/>
      <c r="T62" s="330"/>
      <c r="U62" s="832"/>
      <c r="V62" s="832"/>
      <c r="W62" s="832"/>
      <c r="X62" s="832"/>
      <c r="Y62" s="832"/>
      <c r="Z62" s="832"/>
    </row>
    <row r="63" spans="1:26" ht="21.75" customHeight="1">
      <c r="A63" s="889" t="s">
        <v>382</v>
      </c>
      <c r="B63" s="444" t="s">
        <v>489</v>
      </c>
      <c r="C63" s="499"/>
      <c r="D63" s="499"/>
      <c r="E63" s="499"/>
      <c r="F63" s="499"/>
      <c r="G63" s="499"/>
      <c r="H63" s="499"/>
      <c r="I63" s="194"/>
      <c r="J63" s="446"/>
      <c r="K63" s="446"/>
      <c r="L63" s="446"/>
      <c r="M63" s="329"/>
      <c r="N63" s="329"/>
      <c r="O63" s="329"/>
      <c r="P63" s="329"/>
      <c r="Q63" s="329"/>
      <c r="R63" s="330"/>
      <c r="S63" s="330"/>
      <c r="T63" s="330"/>
      <c r="U63" s="832"/>
      <c r="V63" s="832"/>
      <c r="W63" s="832"/>
      <c r="X63" s="832"/>
      <c r="Y63" s="832"/>
      <c r="Z63" s="832"/>
    </row>
    <row r="64" spans="1:26" ht="15.75" customHeight="1">
      <c r="A64" s="890" t="s">
        <v>384</v>
      </c>
      <c r="B64" s="444" t="s">
        <v>489</v>
      </c>
      <c r="C64" s="499"/>
      <c r="D64" s="499"/>
      <c r="E64" s="499"/>
      <c r="F64" s="499"/>
      <c r="G64" s="499"/>
      <c r="H64" s="499"/>
      <c r="I64" s="194"/>
      <c r="J64" s="446"/>
      <c r="K64" s="446"/>
      <c r="L64" s="446"/>
      <c r="M64" s="329"/>
      <c r="N64" s="329"/>
      <c r="O64" s="329"/>
      <c r="P64" s="329"/>
      <c r="Q64" s="329"/>
      <c r="R64" s="330"/>
      <c r="S64" s="330"/>
      <c r="T64" s="330"/>
      <c r="U64" s="832"/>
      <c r="V64" s="832"/>
      <c r="W64" s="832"/>
      <c r="X64" s="832"/>
      <c r="Y64" s="832"/>
      <c r="Z64" s="832"/>
    </row>
    <row r="65" spans="1:26" ht="15.75" customHeight="1">
      <c r="A65" s="886"/>
      <c r="B65" s="444" t="s">
        <v>489</v>
      </c>
      <c r="C65" s="499"/>
      <c r="D65" s="499"/>
      <c r="E65" s="499"/>
      <c r="F65" s="499"/>
      <c r="G65" s="499"/>
      <c r="H65" s="499"/>
      <c r="I65" s="194"/>
      <c r="J65" s="446"/>
      <c r="K65" s="446"/>
      <c r="L65" s="446"/>
      <c r="M65" s="329"/>
      <c r="N65" s="329"/>
      <c r="O65" s="329"/>
      <c r="P65" s="329"/>
      <c r="Q65" s="329"/>
      <c r="R65" s="330"/>
      <c r="S65" s="330"/>
      <c r="T65" s="330"/>
      <c r="U65" s="832"/>
      <c r="V65" s="832"/>
      <c r="W65" s="832"/>
      <c r="X65" s="832"/>
      <c r="Y65" s="832"/>
      <c r="Z65" s="832"/>
    </row>
    <row r="66" spans="1:26" ht="36" customHeight="1">
      <c r="A66" s="894" t="s">
        <v>78</v>
      </c>
      <c r="B66" s="457" t="s">
        <v>480</v>
      </c>
      <c r="C66" s="499"/>
      <c r="D66" s="499"/>
      <c r="E66" s="499"/>
      <c r="F66" s="499"/>
      <c r="G66" s="499"/>
      <c r="H66" s="499"/>
      <c r="I66" s="194"/>
      <c r="J66" s="446"/>
      <c r="K66" s="446"/>
      <c r="L66" s="446"/>
      <c r="M66" s="895"/>
      <c r="N66" s="895"/>
      <c r="O66" s="329"/>
      <c r="P66" s="329"/>
      <c r="Q66" s="329"/>
      <c r="R66" s="330"/>
      <c r="S66" s="330"/>
      <c r="T66" s="330"/>
      <c r="U66" s="832"/>
      <c r="V66" s="832"/>
      <c r="W66" s="832"/>
      <c r="X66" s="832"/>
      <c r="Y66" s="832"/>
      <c r="Z66" s="832"/>
    </row>
    <row r="67" spans="1:26" ht="15.75" customHeight="1">
      <c r="A67" s="886"/>
      <c r="B67" s="460" t="s">
        <v>622</v>
      </c>
      <c r="C67" s="499"/>
      <c r="D67" s="499"/>
      <c r="E67" s="499"/>
      <c r="F67" s="499"/>
      <c r="G67" s="499"/>
      <c r="H67" s="499"/>
      <c r="I67" s="194"/>
      <c r="J67" s="446"/>
      <c r="K67" s="446"/>
      <c r="L67" s="446"/>
      <c r="M67" s="895"/>
      <c r="N67" s="895"/>
      <c r="O67" s="329"/>
      <c r="P67" s="329"/>
      <c r="Q67" s="329"/>
      <c r="R67" s="330"/>
      <c r="S67" s="330"/>
      <c r="T67" s="330"/>
      <c r="U67" s="832"/>
      <c r="V67" s="832"/>
      <c r="W67" s="832"/>
      <c r="X67" s="832"/>
      <c r="Y67" s="832"/>
      <c r="Z67" s="832"/>
    </row>
    <row r="68" spans="1:26" ht="15.75" customHeight="1">
      <c r="A68" s="886"/>
      <c r="B68" s="460" t="s">
        <v>622</v>
      </c>
      <c r="C68" s="499"/>
      <c r="D68" s="499"/>
      <c r="E68" s="499"/>
      <c r="F68" s="499"/>
      <c r="G68" s="499"/>
      <c r="H68" s="499"/>
      <c r="I68" s="194"/>
      <c r="J68" s="446"/>
      <c r="K68" s="446"/>
      <c r="L68" s="446"/>
      <c r="M68" s="895"/>
      <c r="N68" s="895"/>
      <c r="O68" s="329"/>
      <c r="P68" s="329"/>
      <c r="Q68" s="329"/>
      <c r="R68" s="330"/>
      <c r="S68" s="330"/>
      <c r="T68" s="330"/>
      <c r="U68" s="832"/>
      <c r="V68" s="832"/>
      <c r="W68" s="832"/>
      <c r="X68" s="832"/>
      <c r="Y68" s="832"/>
      <c r="Z68" s="832"/>
    </row>
    <row r="69" spans="1:26" ht="15.75" customHeight="1">
      <c r="A69" s="886"/>
      <c r="B69" s="457" t="s">
        <v>481</v>
      </c>
      <c r="C69" s="499"/>
      <c r="D69" s="499"/>
      <c r="E69" s="499"/>
      <c r="F69" s="499"/>
      <c r="G69" s="499"/>
      <c r="H69" s="499"/>
      <c r="I69" s="366"/>
      <c r="J69" s="896"/>
      <c r="K69" s="896"/>
      <c r="L69" s="446"/>
      <c r="M69" s="895"/>
      <c r="N69" s="895"/>
      <c r="O69" s="329"/>
      <c r="P69" s="329"/>
      <c r="Q69" s="329"/>
      <c r="R69" s="330"/>
      <c r="S69" s="330"/>
      <c r="T69" s="330"/>
      <c r="U69" s="832"/>
      <c r="V69" s="832"/>
      <c r="W69" s="832"/>
      <c r="X69" s="832"/>
      <c r="Y69" s="832"/>
      <c r="Z69" s="832"/>
    </row>
    <row r="70" spans="1:26" ht="15.75" customHeight="1">
      <c r="A70" s="894" t="s">
        <v>80</v>
      </c>
      <c r="B70" s="457" t="s">
        <v>1082</v>
      </c>
      <c r="C70" s="376">
        <f t="shared" ref="C70:K70" si="5">SUM(C71:C87)</f>
        <v>58</v>
      </c>
      <c r="D70" s="376">
        <f t="shared" si="5"/>
        <v>17</v>
      </c>
      <c r="E70" s="376">
        <f t="shared" si="5"/>
        <v>170</v>
      </c>
      <c r="F70" s="376">
        <f t="shared" si="5"/>
        <v>17</v>
      </c>
      <c r="G70" s="376">
        <f t="shared" si="5"/>
        <v>1190</v>
      </c>
      <c r="H70" s="376">
        <f t="shared" si="5"/>
        <v>4060</v>
      </c>
      <c r="I70" s="376">
        <f t="shared" si="5"/>
        <v>11370</v>
      </c>
      <c r="J70" s="376">
        <f t="shared" si="5"/>
        <v>7605</v>
      </c>
      <c r="K70" s="376">
        <f t="shared" si="5"/>
        <v>3765</v>
      </c>
      <c r="L70" s="446"/>
      <c r="M70" s="895"/>
      <c r="N70" s="895"/>
      <c r="O70" s="329"/>
      <c r="P70" s="329"/>
      <c r="Q70" s="329"/>
      <c r="R70" s="330"/>
      <c r="S70" s="330"/>
      <c r="T70" s="330"/>
      <c r="U70" s="832"/>
      <c r="V70" s="832"/>
      <c r="W70" s="832"/>
      <c r="X70" s="832"/>
      <c r="Y70" s="832"/>
      <c r="Z70" s="832"/>
    </row>
    <row r="71" spans="1:26" ht="15.75" customHeight="1">
      <c r="A71" s="897" t="s">
        <v>623</v>
      </c>
      <c r="B71" s="898" t="s">
        <v>1083</v>
      </c>
      <c r="C71" s="899">
        <v>5</v>
      </c>
      <c r="D71" s="899">
        <v>1</v>
      </c>
      <c r="E71" s="899">
        <v>10</v>
      </c>
      <c r="F71" s="899">
        <v>1</v>
      </c>
      <c r="G71" s="899">
        <v>70</v>
      </c>
      <c r="H71" s="899">
        <v>350</v>
      </c>
      <c r="I71" s="899">
        <v>825</v>
      </c>
      <c r="J71" s="900"/>
      <c r="K71" s="899">
        <v>825</v>
      </c>
      <c r="L71" s="901"/>
      <c r="M71" s="895"/>
      <c r="N71" s="895"/>
      <c r="O71" s="329"/>
      <c r="P71" s="329"/>
      <c r="Q71" s="329"/>
      <c r="R71" s="330"/>
      <c r="S71" s="330"/>
      <c r="T71" s="330"/>
      <c r="U71" s="832"/>
      <c r="V71" s="832"/>
      <c r="W71" s="832"/>
      <c r="X71" s="832"/>
      <c r="Y71" s="832"/>
      <c r="Z71" s="832"/>
    </row>
    <row r="72" spans="1:26" ht="15.75" customHeight="1">
      <c r="A72" s="858" t="s">
        <v>625</v>
      </c>
      <c r="B72" s="854" t="s">
        <v>1068</v>
      </c>
      <c r="C72" s="855">
        <v>5</v>
      </c>
      <c r="D72" s="855">
        <v>1</v>
      </c>
      <c r="E72" s="855">
        <v>10</v>
      </c>
      <c r="F72" s="855">
        <v>1</v>
      </c>
      <c r="G72" s="855">
        <v>70</v>
      </c>
      <c r="H72" s="855">
        <v>350</v>
      </c>
      <c r="I72" s="855">
        <v>825</v>
      </c>
      <c r="J72" s="857"/>
      <c r="K72" s="855">
        <v>825</v>
      </c>
      <c r="L72" s="902"/>
      <c r="M72" s="903"/>
      <c r="N72" s="895"/>
      <c r="O72" s="895"/>
      <c r="P72" s="329"/>
      <c r="Q72" s="329"/>
      <c r="R72" s="329"/>
      <c r="S72" s="330"/>
      <c r="T72" s="330"/>
      <c r="U72" s="330"/>
      <c r="V72" s="832"/>
      <c r="W72" s="832"/>
      <c r="X72" s="832"/>
      <c r="Y72" s="832"/>
      <c r="Z72" s="832"/>
    </row>
    <row r="73" spans="1:26" ht="15.75" customHeight="1">
      <c r="A73" s="858" t="s">
        <v>627</v>
      </c>
      <c r="B73" s="854" t="s">
        <v>1084</v>
      </c>
      <c r="C73" s="855">
        <v>2</v>
      </c>
      <c r="D73" s="855">
        <v>1</v>
      </c>
      <c r="E73" s="855">
        <v>10</v>
      </c>
      <c r="F73" s="855">
        <v>1</v>
      </c>
      <c r="G73" s="855">
        <v>70</v>
      </c>
      <c r="H73" s="855">
        <v>140</v>
      </c>
      <c r="I73" s="855">
        <v>330</v>
      </c>
      <c r="J73" s="855">
        <v>330</v>
      </c>
      <c r="K73" s="857"/>
      <c r="L73" s="902"/>
      <c r="M73" s="895"/>
      <c r="N73" s="895"/>
      <c r="O73" s="329"/>
      <c r="P73" s="329"/>
      <c r="Q73" s="329"/>
      <c r="R73" s="330"/>
      <c r="S73" s="330"/>
      <c r="T73" s="330"/>
      <c r="U73" s="832"/>
      <c r="V73" s="832"/>
      <c r="W73" s="832"/>
      <c r="X73" s="832"/>
      <c r="Y73" s="832"/>
      <c r="Z73" s="832"/>
    </row>
    <row r="74" spans="1:26" ht="15.75" customHeight="1">
      <c r="A74" s="853" t="s">
        <v>629</v>
      </c>
      <c r="B74" s="854" t="s">
        <v>1085</v>
      </c>
      <c r="C74" s="855">
        <v>3</v>
      </c>
      <c r="D74" s="855">
        <v>1</v>
      </c>
      <c r="E74" s="855">
        <v>10</v>
      </c>
      <c r="F74" s="855">
        <v>1</v>
      </c>
      <c r="G74" s="855">
        <v>70</v>
      </c>
      <c r="H74" s="855">
        <v>210</v>
      </c>
      <c r="I74" s="855">
        <v>795</v>
      </c>
      <c r="J74" s="855">
        <v>795</v>
      </c>
      <c r="K74" s="857"/>
      <c r="L74" s="902"/>
      <c r="M74" s="895"/>
      <c r="N74" s="895"/>
      <c r="O74" s="329"/>
      <c r="P74" s="329"/>
      <c r="Q74" s="329"/>
      <c r="R74" s="330"/>
      <c r="S74" s="330"/>
      <c r="T74" s="330"/>
      <c r="U74" s="832"/>
      <c r="V74" s="832"/>
      <c r="W74" s="832"/>
      <c r="X74" s="832"/>
      <c r="Y74" s="832"/>
      <c r="Z74" s="832"/>
    </row>
    <row r="75" spans="1:26" ht="15.75" customHeight="1">
      <c r="A75" s="858" t="s">
        <v>631</v>
      </c>
      <c r="B75" s="854" t="s">
        <v>785</v>
      </c>
      <c r="C75" s="855">
        <v>2</v>
      </c>
      <c r="D75" s="855">
        <v>1</v>
      </c>
      <c r="E75" s="855">
        <v>10</v>
      </c>
      <c r="F75" s="855">
        <v>1</v>
      </c>
      <c r="G75" s="855">
        <v>70</v>
      </c>
      <c r="H75" s="855">
        <v>140</v>
      </c>
      <c r="I75" s="855">
        <v>330</v>
      </c>
      <c r="J75" s="857"/>
      <c r="K75" s="855">
        <v>330</v>
      </c>
      <c r="L75" s="902"/>
      <c r="M75" s="895"/>
      <c r="N75" s="895"/>
      <c r="O75" s="329"/>
      <c r="P75" s="329"/>
      <c r="Q75" s="329"/>
      <c r="R75" s="330"/>
      <c r="S75" s="330"/>
      <c r="T75" s="330"/>
      <c r="U75" s="832"/>
      <c r="V75" s="832"/>
      <c r="W75" s="832"/>
      <c r="X75" s="832"/>
      <c r="Y75" s="832"/>
      <c r="Z75" s="832"/>
    </row>
    <row r="76" spans="1:26" ht="15.75" customHeight="1">
      <c r="A76" s="858" t="s">
        <v>1086</v>
      </c>
      <c r="B76" s="854" t="s">
        <v>1087</v>
      </c>
      <c r="C76" s="855">
        <v>2</v>
      </c>
      <c r="D76" s="855">
        <v>1</v>
      </c>
      <c r="E76" s="855">
        <v>10</v>
      </c>
      <c r="F76" s="855">
        <v>1</v>
      </c>
      <c r="G76" s="855">
        <v>70</v>
      </c>
      <c r="H76" s="855">
        <v>140</v>
      </c>
      <c r="I76" s="855">
        <v>330</v>
      </c>
      <c r="J76" s="857"/>
      <c r="K76" s="855">
        <v>330</v>
      </c>
      <c r="L76" s="902"/>
      <c r="M76" s="895"/>
      <c r="N76" s="895"/>
      <c r="O76" s="329"/>
      <c r="P76" s="329"/>
      <c r="Q76" s="329"/>
      <c r="R76" s="330"/>
      <c r="S76" s="330"/>
      <c r="T76" s="330"/>
      <c r="U76" s="832"/>
      <c r="V76" s="832"/>
      <c r="W76" s="832"/>
      <c r="X76" s="832"/>
      <c r="Y76" s="832"/>
      <c r="Z76" s="832"/>
    </row>
    <row r="77" spans="1:26" ht="15.75" customHeight="1">
      <c r="A77" s="853" t="s">
        <v>1088</v>
      </c>
      <c r="B77" s="854" t="s">
        <v>1089</v>
      </c>
      <c r="C77" s="855">
        <v>2</v>
      </c>
      <c r="D77" s="855">
        <v>1</v>
      </c>
      <c r="E77" s="855">
        <v>10</v>
      </c>
      <c r="F77" s="855">
        <v>1</v>
      </c>
      <c r="G77" s="855">
        <v>70</v>
      </c>
      <c r="H77" s="855">
        <v>140</v>
      </c>
      <c r="I77" s="855">
        <v>330</v>
      </c>
      <c r="J77" s="857"/>
      <c r="K77" s="855">
        <v>330</v>
      </c>
      <c r="L77" s="902"/>
      <c r="M77" s="895"/>
      <c r="N77" s="895"/>
      <c r="O77" s="329"/>
      <c r="P77" s="329"/>
      <c r="Q77" s="329"/>
      <c r="R77" s="330"/>
      <c r="S77" s="330"/>
      <c r="T77" s="330"/>
      <c r="U77" s="832"/>
      <c r="V77" s="832"/>
      <c r="W77" s="832"/>
      <c r="X77" s="832"/>
      <c r="Y77" s="832"/>
      <c r="Z77" s="832"/>
    </row>
    <row r="78" spans="1:26" ht="15.75" customHeight="1">
      <c r="A78" s="858" t="s">
        <v>1090</v>
      </c>
      <c r="B78" s="854" t="s">
        <v>1091</v>
      </c>
      <c r="C78" s="855">
        <v>3</v>
      </c>
      <c r="D78" s="855">
        <v>1</v>
      </c>
      <c r="E78" s="855">
        <v>10</v>
      </c>
      <c r="F78" s="855">
        <v>1</v>
      </c>
      <c r="G78" s="855">
        <v>70</v>
      </c>
      <c r="H78" s="855">
        <v>210</v>
      </c>
      <c r="I78" s="855">
        <v>795</v>
      </c>
      <c r="J78" s="857"/>
      <c r="K78" s="855">
        <v>795</v>
      </c>
      <c r="L78" s="902"/>
      <c r="M78" s="895"/>
      <c r="N78" s="895"/>
      <c r="O78" s="329"/>
      <c r="P78" s="329"/>
      <c r="Q78" s="329"/>
      <c r="R78" s="330"/>
      <c r="S78" s="330"/>
      <c r="T78" s="330"/>
      <c r="U78" s="832"/>
      <c r="V78" s="832"/>
      <c r="W78" s="832"/>
      <c r="X78" s="832"/>
      <c r="Y78" s="832"/>
      <c r="Z78" s="832"/>
    </row>
    <row r="79" spans="1:26" ht="15.75" customHeight="1">
      <c r="A79" s="904" t="s">
        <v>1092</v>
      </c>
      <c r="B79" s="854" t="s">
        <v>1093</v>
      </c>
      <c r="C79" s="855">
        <v>3</v>
      </c>
      <c r="D79" s="855">
        <v>1</v>
      </c>
      <c r="E79" s="855">
        <v>10</v>
      </c>
      <c r="F79" s="855">
        <v>1</v>
      </c>
      <c r="G79" s="855">
        <v>70</v>
      </c>
      <c r="H79" s="855">
        <v>210</v>
      </c>
      <c r="I79" s="855">
        <v>795</v>
      </c>
      <c r="J79" s="855">
        <v>795</v>
      </c>
      <c r="K79" s="857"/>
      <c r="L79" s="902"/>
      <c r="M79" s="895"/>
      <c r="N79" s="895"/>
      <c r="O79" s="329"/>
      <c r="P79" s="329"/>
      <c r="Q79" s="329"/>
      <c r="R79" s="330"/>
      <c r="S79" s="330"/>
      <c r="T79" s="330"/>
      <c r="U79" s="832"/>
      <c r="V79" s="832"/>
      <c r="W79" s="832"/>
      <c r="X79" s="832"/>
      <c r="Y79" s="832"/>
      <c r="Z79" s="832"/>
    </row>
    <row r="80" spans="1:26" ht="15.75" customHeight="1">
      <c r="A80" s="905" t="s">
        <v>1094</v>
      </c>
      <c r="B80" s="854" t="s">
        <v>1095</v>
      </c>
      <c r="C80" s="855">
        <v>5</v>
      </c>
      <c r="D80" s="855">
        <v>1</v>
      </c>
      <c r="E80" s="855">
        <v>10</v>
      </c>
      <c r="F80" s="855">
        <v>1</v>
      </c>
      <c r="G80" s="855">
        <v>70</v>
      </c>
      <c r="H80" s="855">
        <v>350</v>
      </c>
      <c r="I80" s="855">
        <v>825</v>
      </c>
      <c r="J80" s="855">
        <v>825</v>
      </c>
      <c r="K80" s="857"/>
      <c r="L80" s="902"/>
      <c r="M80" s="895"/>
      <c r="N80" s="895"/>
      <c r="O80" s="329"/>
      <c r="P80" s="329"/>
      <c r="Q80" s="329"/>
      <c r="R80" s="330"/>
      <c r="S80" s="330"/>
      <c r="T80" s="330"/>
      <c r="U80" s="832"/>
      <c r="V80" s="832"/>
      <c r="W80" s="832"/>
      <c r="X80" s="832"/>
      <c r="Y80" s="832"/>
      <c r="Z80" s="832"/>
    </row>
    <row r="81" spans="1:26" ht="15.75" customHeight="1">
      <c r="A81" s="905" t="s">
        <v>1096</v>
      </c>
      <c r="B81" s="854" t="s">
        <v>1097</v>
      </c>
      <c r="C81" s="855">
        <v>5</v>
      </c>
      <c r="D81" s="855">
        <v>1</v>
      </c>
      <c r="E81" s="855">
        <v>10</v>
      </c>
      <c r="F81" s="855">
        <v>1</v>
      </c>
      <c r="G81" s="855">
        <v>70</v>
      </c>
      <c r="H81" s="855">
        <v>350</v>
      </c>
      <c r="I81" s="855">
        <v>825</v>
      </c>
      <c r="J81" s="855">
        <v>825</v>
      </c>
      <c r="K81" s="857"/>
      <c r="L81" s="902"/>
      <c r="M81" s="895"/>
      <c r="N81" s="895"/>
      <c r="O81" s="329"/>
      <c r="P81" s="329"/>
      <c r="Q81" s="329"/>
      <c r="R81" s="330"/>
      <c r="S81" s="330"/>
      <c r="T81" s="330"/>
      <c r="U81" s="832"/>
      <c r="V81" s="832"/>
      <c r="W81" s="832"/>
      <c r="X81" s="832"/>
      <c r="Y81" s="832"/>
      <c r="Z81" s="832"/>
    </row>
    <row r="82" spans="1:26" ht="15.75" customHeight="1">
      <c r="A82" s="905" t="s">
        <v>1098</v>
      </c>
      <c r="B82" s="854" t="s">
        <v>1099</v>
      </c>
      <c r="C82" s="855">
        <v>5</v>
      </c>
      <c r="D82" s="855">
        <v>1</v>
      </c>
      <c r="E82" s="855">
        <v>10</v>
      </c>
      <c r="F82" s="855">
        <v>1</v>
      </c>
      <c r="G82" s="855">
        <v>70</v>
      </c>
      <c r="H82" s="855">
        <v>350</v>
      </c>
      <c r="I82" s="855">
        <v>825</v>
      </c>
      <c r="J82" s="855">
        <v>825</v>
      </c>
      <c r="K82" s="857"/>
      <c r="L82" s="902"/>
      <c r="M82" s="895"/>
      <c r="N82" s="895"/>
      <c r="O82" s="329"/>
      <c r="P82" s="329"/>
      <c r="Q82" s="329"/>
      <c r="R82" s="330"/>
      <c r="S82" s="330"/>
      <c r="T82" s="330"/>
      <c r="U82" s="832"/>
      <c r="V82" s="832"/>
      <c r="W82" s="832"/>
      <c r="X82" s="832"/>
      <c r="Y82" s="832"/>
      <c r="Z82" s="832"/>
    </row>
    <row r="83" spans="1:26" ht="15.75" customHeight="1">
      <c r="A83" s="906" t="s">
        <v>1100</v>
      </c>
      <c r="B83" s="898" t="s">
        <v>1101</v>
      </c>
      <c r="C83" s="899">
        <v>3</v>
      </c>
      <c r="D83" s="899">
        <v>1</v>
      </c>
      <c r="E83" s="899">
        <v>10</v>
      </c>
      <c r="F83" s="899">
        <v>1</v>
      </c>
      <c r="G83" s="899">
        <v>70</v>
      </c>
      <c r="H83" s="855">
        <v>210</v>
      </c>
      <c r="I83" s="855">
        <v>795</v>
      </c>
      <c r="J83" s="855">
        <v>795</v>
      </c>
      <c r="K83" s="900"/>
      <c r="L83" s="901"/>
      <c r="M83" s="895"/>
      <c r="N83" s="895"/>
      <c r="O83" s="329"/>
      <c r="P83" s="329"/>
      <c r="Q83" s="329"/>
      <c r="R83" s="330"/>
      <c r="S83" s="330"/>
      <c r="T83" s="330"/>
      <c r="U83" s="832"/>
      <c r="V83" s="832"/>
      <c r="W83" s="832"/>
      <c r="X83" s="832"/>
      <c r="Y83" s="832"/>
      <c r="Z83" s="832"/>
    </row>
    <row r="84" spans="1:26" ht="15.75" customHeight="1">
      <c r="A84" s="870" t="s">
        <v>1102</v>
      </c>
      <c r="B84" s="854" t="s">
        <v>1103</v>
      </c>
      <c r="C84" s="855">
        <v>3</v>
      </c>
      <c r="D84" s="855">
        <v>1</v>
      </c>
      <c r="E84" s="855">
        <v>10</v>
      </c>
      <c r="F84" s="855">
        <v>1</v>
      </c>
      <c r="G84" s="855">
        <v>70</v>
      </c>
      <c r="H84" s="855">
        <v>210</v>
      </c>
      <c r="I84" s="855">
        <v>795</v>
      </c>
      <c r="J84" s="855">
        <v>795</v>
      </c>
      <c r="K84" s="857"/>
      <c r="L84" s="902"/>
      <c r="M84" s="895"/>
      <c r="N84" s="895"/>
      <c r="O84" s="329"/>
      <c r="P84" s="329"/>
      <c r="Q84" s="329"/>
      <c r="R84" s="330"/>
      <c r="S84" s="330"/>
      <c r="T84" s="330"/>
      <c r="U84" s="832"/>
      <c r="V84" s="832"/>
      <c r="W84" s="832"/>
      <c r="X84" s="832"/>
      <c r="Y84" s="832"/>
      <c r="Z84" s="832"/>
    </row>
    <row r="85" spans="1:26" ht="15.75" customHeight="1">
      <c r="A85" s="870" t="s">
        <v>1104</v>
      </c>
      <c r="B85" s="854" t="s">
        <v>1105</v>
      </c>
      <c r="C85" s="855">
        <v>2</v>
      </c>
      <c r="D85" s="855">
        <v>1</v>
      </c>
      <c r="E85" s="855">
        <v>10</v>
      </c>
      <c r="F85" s="855">
        <v>1</v>
      </c>
      <c r="G85" s="855">
        <v>70</v>
      </c>
      <c r="H85" s="855">
        <v>140</v>
      </c>
      <c r="I85" s="855">
        <v>330</v>
      </c>
      <c r="J85" s="855"/>
      <c r="K85" s="855">
        <v>330</v>
      </c>
      <c r="L85" s="902"/>
      <c r="M85" s="895"/>
      <c r="N85" s="895"/>
      <c r="O85" s="329"/>
      <c r="P85" s="329"/>
      <c r="Q85" s="329"/>
      <c r="R85" s="330"/>
      <c r="S85" s="330"/>
      <c r="T85" s="330"/>
      <c r="U85" s="832"/>
      <c r="V85" s="832"/>
      <c r="W85" s="832"/>
      <c r="X85" s="832"/>
      <c r="Y85" s="832"/>
      <c r="Z85" s="832"/>
    </row>
    <row r="86" spans="1:26" ht="15.75" customHeight="1">
      <c r="A86" s="870" t="s">
        <v>1106</v>
      </c>
      <c r="B86" s="854" t="s">
        <v>1107</v>
      </c>
      <c r="C86" s="855">
        <v>5</v>
      </c>
      <c r="D86" s="855">
        <v>1</v>
      </c>
      <c r="E86" s="855">
        <v>10</v>
      </c>
      <c r="F86" s="855">
        <v>1</v>
      </c>
      <c r="G86" s="855">
        <v>70</v>
      </c>
      <c r="H86" s="855">
        <v>350</v>
      </c>
      <c r="I86" s="855">
        <v>825</v>
      </c>
      <c r="J86" s="855">
        <v>825</v>
      </c>
      <c r="K86" s="857"/>
      <c r="L86" s="902"/>
      <c r="M86" s="895"/>
      <c r="N86" s="895"/>
      <c r="O86" s="329"/>
      <c r="P86" s="329"/>
      <c r="Q86" s="329"/>
      <c r="R86" s="330"/>
      <c r="S86" s="330"/>
      <c r="T86" s="330"/>
      <c r="U86" s="832"/>
      <c r="V86" s="832"/>
      <c r="W86" s="832"/>
      <c r="X86" s="832"/>
      <c r="Y86" s="832"/>
      <c r="Z86" s="832"/>
    </row>
    <row r="87" spans="1:26" ht="15.75" customHeight="1">
      <c r="A87" s="907" t="s">
        <v>1108</v>
      </c>
      <c r="B87" s="898" t="s">
        <v>1109</v>
      </c>
      <c r="C87" s="899">
        <v>3</v>
      </c>
      <c r="D87" s="899">
        <v>1</v>
      </c>
      <c r="E87" s="899">
        <v>10</v>
      </c>
      <c r="F87" s="899">
        <v>1</v>
      </c>
      <c r="G87" s="899">
        <v>70</v>
      </c>
      <c r="H87" s="855">
        <v>210</v>
      </c>
      <c r="I87" s="855">
        <v>795</v>
      </c>
      <c r="J87" s="855">
        <v>795</v>
      </c>
      <c r="K87" s="900"/>
      <c r="L87" s="901"/>
      <c r="M87" s="895"/>
      <c r="N87" s="895"/>
      <c r="O87" s="329"/>
      <c r="P87" s="329"/>
      <c r="Q87" s="329"/>
      <c r="R87" s="330"/>
      <c r="S87" s="330"/>
      <c r="T87" s="330"/>
      <c r="U87" s="832"/>
      <c r="V87" s="832"/>
      <c r="W87" s="832"/>
      <c r="X87" s="832"/>
      <c r="Y87" s="832"/>
      <c r="Z87" s="832"/>
    </row>
    <row r="88" spans="1:26" ht="15.75" customHeight="1">
      <c r="A88" s="843">
        <v>2</v>
      </c>
      <c r="B88" s="844" t="s">
        <v>410</v>
      </c>
      <c r="C88" s="848"/>
      <c r="D88" s="848"/>
      <c r="E88" s="848"/>
      <c r="F88" s="848"/>
      <c r="G88" s="848"/>
      <c r="H88" s="848"/>
      <c r="I88" s="848"/>
      <c r="J88" s="902"/>
      <c r="K88" s="902"/>
      <c r="L88" s="902"/>
      <c r="M88" s="895"/>
      <c r="N88" s="895"/>
      <c r="O88" s="329"/>
      <c r="P88" s="329"/>
      <c r="Q88" s="329"/>
      <c r="R88" s="330"/>
      <c r="S88" s="330"/>
      <c r="T88" s="330"/>
      <c r="U88" s="832"/>
      <c r="V88" s="832"/>
      <c r="W88" s="832"/>
      <c r="X88" s="832"/>
      <c r="Y88" s="832"/>
      <c r="Z88" s="832"/>
    </row>
    <row r="89" spans="1:26" ht="15.75" customHeight="1">
      <c r="A89" s="843" t="s">
        <v>76</v>
      </c>
      <c r="B89" s="850" t="s">
        <v>488</v>
      </c>
      <c r="C89" s="848"/>
      <c r="D89" s="848"/>
      <c r="E89" s="848"/>
      <c r="F89" s="848"/>
      <c r="G89" s="848"/>
      <c r="H89" s="848"/>
      <c r="I89" s="848"/>
      <c r="J89" s="902"/>
      <c r="K89" s="902"/>
      <c r="L89" s="902"/>
      <c r="M89" s="895"/>
      <c r="N89" s="895"/>
      <c r="O89" s="329"/>
      <c r="P89" s="329"/>
      <c r="Q89" s="329"/>
      <c r="R89" s="330"/>
      <c r="S89" s="330"/>
      <c r="T89" s="330"/>
      <c r="U89" s="832"/>
      <c r="V89" s="832"/>
      <c r="W89" s="832"/>
      <c r="X89" s="832"/>
      <c r="Y89" s="832"/>
      <c r="Z89" s="832"/>
    </row>
    <row r="90" spans="1:26" ht="15.75" customHeight="1">
      <c r="A90" s="853" t="s">
        <v>382</v>
      </c>
      <c r="B90" s="854" t="s">
        <v>489</v>
      </c>
      <c r="C90" s="848"/>
      <c r="D90" s="848"/>
      <c r="E90" s="848"/>
      <c r="F90" s="848"/>
      <c r="G90" s="848"/>
      <c r="H90" s="848"/>
      <c r="I90" s="848"/>
      <c r="J90" s="902"/>
      <c r="K90" s="902"/>
      <c r="L90" s="902"/>
      <c r="M90" s="895"/>
      <c r="N90" s="895"/>
      <c r="O90" s="329"/>
      <c r="P90" s="329"/>
      <c r="Q90" s="329"/>
      <c r="R90" s="330"/>
      <c r="S90" s="330"/>
      <c r="T90" s="330"/>
      <c r="U90" s="832"/>
      <c r="V90" s="832"/>
      <c r="W90" s="832"/>
      <c r="X90" s="832"/>
      <c r="Y90" s="832"/>
      <c r="Z90" s="832"/>
    </row>
    <row r="91" spans="1:26" ht="15.75" customHeight="1">
      <c r="A91" s="858" t="s">
        <v>384</v>
      </c>
      <c r="B91" s="854" t="s">
        <v>489</v>
      </c>
      <c r="C91" s="848"/>
      <c r="D91" s="848"/>
      <c r="E91" s="848"/>
      <c r="F91" s="848"/>
      <c r="G91" s="848"/>
      <c r="H91" s="848"/>
      <c r="I91" s="848"/>
      <c r="J91" s="902"/>
      <c r="K91" s="902"/>
      <c r="L91" s="902"/>
      <c r="M91" s="895"/>
      <c r="N91" s="895"/>
      <c r="O91" s="329"/>
      <c r="P91" s="329"/>
      <c r="Q91" s="329"/>
      <c r="R91" s="330"/>
      <c r="S91" s="330"/>
      <c r="T91" s="330"/>
      <c r="U91" s="832"/>
      <c r="V91" s="832"/>
      <c r="W91" s="832"/>
      <c r="X91" s="832"/>
      <c r="Y91" s="832"/>
      <c r="Z91" s="832"/>
    </row>
    <row r="92" spans="1:26" ht="15.75" customHeight="1">
      <c r="A92" s="858" t="s">
        <v>385</v>
      </c>
      <c r="B92" s="854" t="s">
        <v>489</v>
      </c>
      <c r="C92" s="848"/>
      <c r="D92" s="848"/>
      <c r="E92" s="848"/>
      <c r="F92" s="848"/>
      <c r="G92" s="848"/>
      <c r="H92" s="848"/>
      <c r="I92" s="848"/>
      <c r="J92" s="902"/>
      <c r="K92" s="902"/>
      <c r="L92" s="902"/>
      <c r="M92" s="895"/>
      <c r="N92" s="895"/>
      <c r="O92" s="329"/>
      <c r="P92" s="329"/>
      <c r="Q92" s="329"/>
      <c r="R92" s="330"/>
      <c r="S92" s="330"/>
      <c r="T92" s="330"/>
      <c r="U92" s="832"/>
      <c r="V92" s="832"/>
      <c r="W92" s="832"/>
      <c r="X92" s="832"/>
      <c r="Y92" s="832"/>
      <c r="Z92" s="832"/>
    </row>
    <row r="93" spans="1:26" ht="15.75" customHeight="1">
      <c r="A93" s="853" t="s">
        <v>386</v>
      </c>
      <c r="B93" s="854" t="s">
        <v>489</v>
      </c>
      <c r="C93" s="848"/>
      <c r="D93" s="848"/>
      <c r="E93" s="848"/>
      <c r="F93" s="848"/>
      <c r="G93" s="848"/>
      <c r="H93" s="848"/>
      <c r="I93" s="848"/>
      <c r="J93" s="902"/>
      <c r="K93" s="902"/>
      <c r="L93" s="902"/>
      <c r="M93" s="895"/>
      <c r="N93" s="895"/>
      <c r="O93" s="329"/>
      <c r="P93" s="329"/>
      <c r="Q93" s="329"/>
      <c r="R93" s="330"/>
      <c r="S93" s="330"/>
      <c r="T93" s="330"/>
      <c r="U93" s="832"/>
      <c r="V93" s="832"/>
      <c r="W93" s="832"/>
      <c r="X93" s="832"/>
      <c r="Y93" s="832"/>
      <c r="Z93" s="832"/>
    </row>
    <row r="94" spans="1:26" ht="15.75" customHeight="1">
      <c r="A94" s="858" t="s">
        <v>387</v>
      </c>
      <c r="B94" s="854" t="s">
        <v>489</v>
      </c>
      <c r="C94" s="848"/>
      <c r="D94" s="848"/>
      <c r="E94" s="848"/>
      <c r="F94" s="848"/>
      <c r="G94" s="848"/>
      <c r="H94" s="848"/>
      <c r="I94" s="848"/>
      <c r="J94" s="902"/>
      <c r="K94" s="902"/>
      <c r="L94" s="902"/>
      <c r="M94" s="895"/>
      <c r="N94" s="895"/>
      <c r="O94" s="329"/>
      <c r="P94" s="329"/>
      <c r="Q94" s="329"/>
      <c r="R94" s="330"/>
      <c r="S94" s="330"/>
      <c r="T94" s="330"/>
      <c r="U94" s="832"/>
      <c r="V94" s="832"/>
      <c r="W94" s="832"/>
      <c r="X94" s="832"/>
      <c r="Y94" s="832"/>
      <c r="Z94" s="832"/>
    </row>
    <row r="95" spans="1:26" ht="15.75" customHeight="1">
      <c r="A95" s="908" t="s">
        <v>78</v>
      </c>
      <c r="B95" s="909"/>
      <c r="C95" s="848"/>
      <c r="D95" s="848"/>
      <c r="E95" s="848"/>
      <c r="F95" s="848"/>
      <c r="G95" s="848"/>
      <c r="H95" s="848"/>
      <c r="I95" s="848"/>
      <c r="J95" s="902"/>
      <c r="K95" s="902"/>
      <c r="L95" s="902"/>
      <c r="M95" s="895"/>
      <c r="N95" s="895"/>
      <c r="O95" s="329"/>
      <c r="P95" s="329"/>
      <c r="Q95" s="329"/>
      <c r="R95" s="330"/>
      <c r="S95" s="330"/>
      <c r="T95" s="330"/>
      <c r="U95" s="832"/>
      <c r="V95" s="832"/>
      <c r="W95" s="832"/>
      <c r="X95" s="832"/>
      <c r="Y95" s="832"/>
      <c r="Z95" s="832"/>
    </row>
    <row r="96" spans="1:26" ht="20.25" customHeight="1">
      <c r="A96" s="843" t="s">
        <v>25</v>
      </c>
      <c r="B96" s="910" t="s">
        <v>490</v>
      </c>
      <c r="C96" s="848"/>
      <c r="D96" s="848"/>
      <c r="E96" s="848"/>
      <c r="F96" s="848"/>
      <c r="G96" s="848"/>
      <c r="H96" s="848"/>
      <c r="I96" s="848"/>
      <c r="J96" s="902"/>
      <c r="K96" s="902"/>
      <c r="L96" s="902"/>
      <c r="M96" s="895"/>
      <c r="N96" s="895"/>
      <c r="O96" s="109"/>
      <c r="P96" s="109"/>
      <c r="Q96" s="109"/>
      <c r="R96" s="384"/>
      <c r="S96" s="384"/>
      <c r="T96" s="384"/>
      <c r="U96" s="832"/>
      <c r="V96" s="832"/>
      <c r="W96" s="832"/>
      <c r="X96" s="832"/>
      <c r="Y96" s="832"/>
      <c r="Z96" s="832"/>
    </row>
    <row r="97" spans="1:26" ht="20.25" customHeight="1">
      <c r="A97" s="911"/>
      <c r="B97" s="912"/>
      <c r="C97" s="848"/>
      <c r="D97" s="848"/>
      <c r="E97" s="848"/>
      <c r="F97" s="848"/>
      <c r="G97" s="848"/>
      <c r="H97" s="848"/>
      <c r="I97" s="848"/>
      <c r="J97" s="902"/>
      <c r="K97" s="902"/>
      <c r="L97" s="902"/>
      <c r="M97" s="895"/>
      <c r="N97" s="895"/>
      <c r="O97" s="109"/>
      <c r="P97" s="109"/>
      <c r="Q97" s="109"/>
      <c r="R97" s="384"/>
      <c r="S97" s="384"/>
      <c r="T97" s="384"/>
      <c r="U97" s="832"/>
      <c r="V97" s="832"/>
      <c r="W97" s="832"/>
      <c r="X97" s="832"/>
      <c r="Y97" s="832"/>
      <c r="Z97" s="832"/>
    </row>
    <row r="98" spans="1:26" ht="20.25" customHeight="1">
      <c r="A98" s="913"/>
      <c r="B98" s="848"/>
      <c r="C98" s="848"/>
      <c r="D98" s="848"/>
      <c r="E98" s="848"/>
      <c r="F98" s="848"/>
      <c r="G98" s="848"/>
      <c r="H98" s="848"/>
      <c r="I98" s="848"/>
      <c r="J98" s="902"/>
      <c r="K98" s="902"/>
      <c r="L98" s="902"/>
      <c r="M98" s="895"/>
      <c r="N98" s="895"/>
      <c r="O98" s="109"/>
      <c r="P98" s="109"/>
      <c r="Q98" s="109"/>
      <c r="R98" s="384"/>
      <c r="S98" s="384"/>
      <c r="T98" s="384"/>
      <c r="U98" s="832"/>
      <c r="V98" s="832"/>
      <c r="W98" s="832"/>
      <c r="X98" s="832"/>
      <c r="Y98" s="832"/>
      <c r="Z98" s="832"/>
    </row>
    <row r="99" spans="1:26" ht="20.25" customHeight="1">
      <c r="A99" s="914" t="s">
        <v>722</v>
      </c>
      <c r="B99" s="915" t="s">
        <v>805</v>
      </c>
      <c r="C99" s="839"/>
      <c r="D99" s="839"/>
      <c r="E99" s="839"/>
      <c r="F99" s="916" t="s">
        <v>1110</v>
      </c>
      <c r="G99" s="916"/>
      <c r="H99" s="839"/>
      <c r="I99" s="916" t="s">
        <v>1110</v>
      </c>
      <c r="J99" s="916" t="s">
        <v>1110</v>
      </c>
      <c r="K99" s="916" t="s">
        <v>1110</v>
      </c>
      <c r="L99" s="916" t="s">
        <v>1110</v>
      </c>
      <c r="M99" s="895"/>
      <c r="N99" s="895"/>
      <c r="O99" s="109"/>
      <c r="P99" s="109"/>
      <c r="Q99" s="109"/>
      <c r="R99" s="384"/>
      <c r="S99" s="384"/>
      <c r="T99" s="384"/>
      <c r="U99" s="832"/>
      <c r="V99" s="832"/>
      <c r="W99" s="832"/>
      <c r="X99" s="832"/>
      <c r="Y99" s="832"/>
      <c r="Z99" s="832"/>
    </row>
    <row r="100" spans="1:26" ht="20.25" customHeight="1">
      <c r="A100" s="917" t="s">
        <v>71</v>
      </c>
      <c r="B100" s="838" t="s">
        <v>724</v>
      </c>
      <c r="C100" s="839" t="s">
        <v>725</v>
      </c>
      <c r="D100" s="839"/>
      <c r="E100" s="839"/>
      <c r="F100" s="839"/>
      <c r="G100" s="839"/>
      <c r="H100" s="839"/>
      <c r="I100" s="839"/>
      <c r="J100" s="918"/>
      <c r="K100" s="918"/>
      <c r="L100" s="918"/>
      <c r="M100" s="895"/>
      <c r="N100" s="895"/>
      <c r="O100" s="109"/>
      <c r="P100" s="109"/>
      <c r="Q100" s="109"/>
      <c r="R100" s="384"/>
      <c r="S100" s="384"/>
      <c r="T100" s="384"/>
      <c r="U100" s="832"/>
      <c r="V100" s="832"/>
      <c r="W100" s="832"/>
      <c r="X100" s="832"/>
      <c r="Y100" s="832"/>
      <c r="Z100" s="832"/>
    </row>
    <row r="101" spans="1:26" ht="20.25" customHeight="1">
      <c r="A101" s="914" t="s">
        <v>111</v>
      </c>
      <c r="B101" s="910" t="s">
        <v>492</v>
      </c>
      <c r="C101" s="839" t="s">
        <v>725</v>
      </c>
      <c r="D101" s="839"/>
      <c r="E101" s="839"/>
      <c r="F101" s="839"/>
      <c r="G101" s="839"/>
      <c r="H101" s="839"/>
      <c r="I101" s="839"/>
      <c r="J101" s="918"/>
      <c r="K101" s="918"/>
      <c r="L101" s="918"/>
      <c r="M101" s="895"/>
      <c r="N101" s="895"/>
      <c r="O101" s="109"/>
      <c r="P101" s="109"/>
      <c r="Q101" s="109"/>
      <c r="R101" s="384"/>
      <c r="S101" s="384"/>
      <c r="T101" s="384"/>
      <c r="U101" s="832"/>
      <c r="V101" s="832"/>
      <c r="W101" s="832"/>
      <c r="X101" s="832"/>
      <c r="Y101" s="832"/>
      <c r="Z101" s="832"/>
    </row>
    <row r="102" spans="1:26" ht="20.25" hidden="1" customHeight="1">
      <c r="A102" s="914" t="s">
        <v>122</v>
      </c>
      <c r="B102" s="915" t="s">
        <v>476</v>
      </c>
      <c r="C102" s="839" t="s">
        <v>725</v>
      </c>
      <c r="D102" s="839"/>
      <c r="E102" s="839"/>
      <c r="F102" s="839"/>
      <c r="G102" s="839"/>
      <c r="H102" s="839"/>
      <c r="I102" s="839"/>
      <c r="J102" s="918"/>
      <c r="K102" s="918"/>
      <c r="L102" s="918"/>
      <c r="M102" s="895"/>
      <c r="N102" s="895"/>
      <c r="O102" s="109"/>
      <c r="P102" s="109"/>
      <c r="Q102" s="109"/>
      <c r="R102" s="384"/>
      <c r="S102" s="384"/>
      <c r="T102" s="384"/>
      <c r="U102" s="832"/>
      <c r="V102" s="832"/>
      <c r="W102" s="832"/>
      <c r="X102" s="832"/>
      <c r="Y102" s="832"/>
      <c r="Z102" s="832"/>
    </row>
    <row r="103" spans="1:26" ht="20.25" customHeight="1">
      <c r="A103" s="919"/>
      <c r="B103" s="918"/>
      <c r="C103" s="839"/>
      <c r="D103" s="839"/>
      <c r="E103" s="839"/>
      <c r="F103" s="839"/>
      <c r="G103" s="839"/>
      <c r="H103" s="839"/>
      <c r="I103" s="839"/>
      <c r="J103" s="918"/>
      <c r="K103" s="918"/>
      <c r="L103" s="918"/>
      <c r="M103" s="895"/>
      <c r="N103" s="895"/>
      <c r="O103" s="109"/>
      <c r="P103" s="109"/>
      <c r="Q103" s="109"/>
      <c r="R103" s="384"/>
      <c r="S103" s="384"/>
      <c r="T103" s="384"/>
      <c r="U103" s="832"/>
      <c r="V103" s="832"/>
      <c r="W103" s="832"/>
      <c r="X103" s="832"/>
      <c r="Y103" s="832"/>
      <c r="Z103" s="832"/>
    </row>
    <row r="104" spans="1:26" ht="20.25" customHeight="1">
      <c r="A104" s="837"/>
      <c r="B104" s="838" t="s">
        <v>726</v>
      </c>
      <c r="C104" s="839" t="s">
        <v>725</v>
      </c>
      <c r="D104" s="839"/>
      <c r="E104" s="839"/>
      <c r="F104" s="839"/>
      <c r="G104" s="839"/>
      <c r="H104" s="839"/>
      <c r="I104" s="839"/>
      <c r="J104" s="918"/>
      <c r="K104" s="918"/>
      <c r="L104" s="918"/>
      <c r="M104" s="895"/>
      <c r="N104" s="895"/>
      <c r="O104" s="109"/>
      <c r="P104" s="109"/>
      <c r="Q104" s="109"/>
      <c r="R104" s="384"/>
      <c r="S104" s="384"/>
      <c r="T104" s="384"/>
      <c r="U104" s="832"/>
      <c r="V104" s="832"/>
      <c r="W104" s="832"/>
      <c r="X104" s="832"/>
      <c r="Y104" s="832"/>
      <c r="Z104" s="832"/>
    </row>
    <row r="105" spans="1:26" ht="20.25" customHeight="1">
      <c r="A105" s="920"/>
      <c r="B105" s="838" t="s">
        <v>727</v>
      </c>
      <c r="C105" s="916" t="s">
        <v>725</v>
      </c>
      <c r="D105" s="916"/>
      <c r="E105" s="916"/>
      <c r="F105" s="916"/>
      <c r="G105" s="916"/>
      <c r="H105" s="916"/>
      <c r="I105" s="839"/>
      <c r="J105" s="918"/>
      <c r="K105" s="918"/>
      <c r="L105" s="918"/>
      <c r="M105" s="895"/>
      <c r="N105" s="895"/>
      <c r="O105" s="109"/>
      <c r="P105" s="109"/>
      <c r="Q105" s="109"/>
      <c r="R105" s="384"/>
      <c r="S105" s="384"/>
      <c r="T105" s="384"/>
      <c r="U105" s="832"/>
      <c r="V105" s="832"/>
      <c r="W105" s="832"/>
      <c r="X105" s="832"/>
      <c r="Y105" s="832"/>
      <c r="Z105" s="832"/>
    </row>
    <row r="106" spans="1:26" ht="20.25" customHeight="1">
      <c r="A106" s="919"/>
      <c r="B106" s="838" t="s">
        <v>494</v>
      </c>
      <c r="C106" s="839"/>
      <c r="D106" s="839"/>
      <c r="E106" s="839"/>
      <c r="F106" s="839"/>
      <c r="G106" s="839"/>
      <c r="H106" s="839"/>
      <c r="I106" s="839"/>
      <c r="J106" s="918"/>
      <c r="K106" s="918"/>
      <c r="L106" s="918"/>
      <c r="M106" s="895"/>
      <c r="N106" s="895"/>
      <c r="O106" s="109"/>
      <c r="P106" s="109"/>
      <c r="Q106" s="109"/>
      <c r="R106" s="384"/>
      <c r="S106" s="384"/>
      <c r="T106" s="384"/>
      <c r="U106" s="832"/>
      <c r="V106" s="832"/>
      <c r="W106" s="832"/>
      <c r="X106" s="832"/>
      <c r="Y106" s="832"/>
      <c r="Z106" s="832"/>
    </row>
    <row r="107" spans="1:26" ht="21" customHeight="1">
      <c r="A107" s="919"/>
      <c r="B107" s="910" t="s">
        <v>495</v>
      </c>
      <c r="C107" s="839"/>
      <c r="D107" s="839"/>
      <c r="E107" s="839"/>
      <c r="F107" s="839"/>
      <c r="G107" s="839"/>
      <c r="H107" s="839"/>
      <c r="I107" s="839"/>
      <c r="J107" s="918"/>
      <c r="K107" s="918"/>
      <c r="L107" s="918"/>
      <c r="M107" s="895"/>
      <c r="N107" s="895"/>
      <c r="O107" s="98"/>
      <c r="P107" s="98"/>
      <c r="Q107" s="98"/>
      <c r="R107" s="129"/>
      <c r="S107" s="129"/>
      <c r="T107" s="129"/>
      <c r="U107" s="832"/>
      <c r="V107" s="832"/>
      <c r="W107" s="832"/>
      <c r="X107" s="832"/>
      <c r="Y107" s="832"/>
      <c r="Z107" s="832"/>
    </row>
    <row r="108" spans="1:26" ht="21" customHeight="1">
      <c r="A108" s="853"/>
      <c r="B108" s="902"/>
      <c r="C108" s="848"/>
      <c r="D108" s="848"/>
      <c r="E108" s="848"/>
      <c r="F108" s="848"/>
      <c r="G108" s="848"/>
      <c r="H108" s="848"/>
      <c r="I108" s="848"/>
      <c r="J108" s="902"/>
      <c r="K108" s="902"/>
      <c r="L108" s="902"/>
      <c r="M108" s="895"/>
      <c r="N108" s="895"/>
      <c r="O108" s="98"/>
      <c r="P108" s="98"/>
      <c r="Q108" s="98"/>
      <c r="R108" s="129"/>
      <c r="S108" s="129"/>
      <c r="T108" s="129"/>
      <c r="U108" s="832"/>
      <c r="V108" s="832"/>
      <c r="W108" s="832"/>
      <c r="X108" s="832"/>
      <c r="Y108" s="832"/>
      <c r="Z108" s="832"/>
    </row>
    <row r="109" spans="1:26" ht="21" customHeight="1">
      <c r="A109" s="921"/>
      <c r="B109" s="922"/>
      <c r="C109" s="923"/>
      <c r="D109" s="923"/>
      <c r="E109" s="923"/>
      <c r="F109" s="923"/>
      <c r="G109" s="923"/>
      <c r="H109" s="923"/>
      <c r="I109" s="923"/>
      <c r="J109" s="922"/>
      <c r="K109" s="922"/>
      <c r="L109" s="922"/>
      <c r="M109" s="895"/>
      <c r="N109" s="895"/>
      <c r="O109" s="98"/>
      <c r="P109" s="98"/>
      <c r="Q109" s="98"/>
      <c r="R109" s="832"/>
      <c r="S109" s="832"/>
      <c r="T109" s="832"/>
      <c r="U109" s="832"/>
      <c r="V109" s="832"/>
      <c r="W109" s="832"/>
      <c r="X109" s="832"/>
      <c r="Y109" s="832"/>
      <c r="Z109" s="832"/>
    </row>
    <row r="110" spans="1:26" ht="39.75" customHeight="1">
      <c r="A110" s="125"/>
      <c r="B110" s="1577" t="s">
        <v>500</v>
      </c>
      <c r="C110" s="1517"/>
      <c r="D110" s="1517"/>
      <c r="E110" s="1517"/>
      <c r="F110" s="1517"/>
      <c r="G110" s="1517"/>
      <c r="H110" s="1517"/>
      <c r="I110" s="1517"/>
      <c r="J110" s="1517"/>
      <c r="K110" s="1517"/>
      <c r="L110" s="1517"/>
      <c r="M110" s="98"/>
      <c r="N110" s="98"/>
      <c r="O110" s="98"/>
      <c r="P110" s="98"/>
      <c r="Q110" s="98"/>
      <c r="R110" s="832"/>
      <c r="S110" s="832"/>
      <c r="T110" s="832"/>
      <c r="U110" s="832"/>
      <c r="V110" s="832"/>
      <c r="W110" s="832"/>
      <c r="X110" s="832"/>
      <c r="Y110" s="832"/>
      <c r="Z110" s="832"/>
    </row>
    <row r="111" spans="1:26" ht="20.25" customHeight="1">
      <c r="A111" s="125"/>
      <c r="B111" s="1578" t="s">
        <v>501</v>
      </c>
      <c r="C111" s="1517"/>
      <c r="D111" s="1517"/>
      <c r="E111" s="1517"/>
      <c r="F111" s="1517"/>
      <c r="G111" s="1517"/>
      <c r="H111" s="1517"/>
      <c r="I111" s="1517"/>
      <c r="J111" s="1517"/>
      <c r="K111" s="1517"/>
      <c r="L111" s="1517"/>
      <c r="M111" s="98"/>
      <c r="N111" s="98"/>
      <c r="O111" s="98"/>
      <c r="P111" s="98"/>
      <c r="Q111" s="98"/>
      <c r="R111" s="832"/>
      <c r="S111" s="832"/>
      <c r="T111" s="832"/>
      <c r="U111" s="832"/>
      <c r="V111" s="832"/>
      <c r="W111" s="832"/>
      <c r="X111" s="832"/>
      <c r="Y111" s="832"/>
      <c r="Z111" s="832"/>
    </row>
    <row r="112" spans="1:26" ht="15" customHeight="1">
      <c r="A112" s="125"/>
      <c r="B112" s="399" t="s">
        <v>502</v>
      </c>
      <c r="C112" s="401"/>
      <c r="D112" s="401"/>
      <c r="E112" s="401"/>
      <c r="F112" s="401"/>
      <c r="G112" s="401"/>
      <c r="H112" s="401"/>
      <c r="I112" s="401"/>
      <c r="J112" s="401"/>
      <c r="K112" s="401"/>
      <c r="L112" s="401"/>
      <c r="M112" s="98"/>
      <c r="N112" s="98"/>
      <c r="O112" s="98"/>
      <c r="P112" s="98"/>
      <c r="Q112" s="98"/>
      <c r="R112" s="832"/>
      <c r="S112" s="832"/>
      <c r="T112" s="832"/>
      <c r="U112" s="832"/>
      <c r="V112" s="832"/>
      <c r="W112" s="832"/>
      <c r="X112" s="832"/>
      <c r="Y112" s="832"/>
      <c r="Z112" s="832"/>
    </row>
    <row r="113" spans="1:26" ht="14.25" customHeight="1">
      <c r="A113" s="125"/>
      <c r="B113" s="399" t="s">
        <v>503</v>
      </c>
      <c r="C113" s="97"/>
      <c r="D113" s="97"/>
      <c r="E113" s="97"/>
      <c r="F113" s="97"/>
      <c r="G113" s="97"/>
      <c r="H113" s="97"/>
      <c r="I113" s="97"/>
      <c r="J113" s="97"/>
      <c r="K113" s="97"/>
      <c r="L113" s="97"/>
      <c r="M113" s="98"/>
      <c r="N113" s="98"/>
      <c r="O113" s="98"/>
      <c r="P113" s="98"/>
      <c r="Q113" s="98"/>
      <c r="R113" s="832"/>
      <c r="S113" s="832"/>
      <c r="T113" s="832"/>
      <c r="U113" s="832"/>
      <c r="V113" s="832"/>
      <c r="W113" s="832"/>
      <c r="X113" s="832"/>
      <c r="Y113" s="832"/>
      <c r="Z113" s="832"/>
    </row>
    <row r="114" spans="1:26" ht="14.25" customHeight="1">
      <c r="A114" s="125"/>
      <c r="B114" s="399" t="s">
        <v>504</v>
      </c>
      <c r="C114" s="97"/>
      <c r="D114" s="97"/>
      <c r="E114" s="97"/>
      <c r="F114" s="97"/>
      <c r="G114" s="97"/>
      <c r="H114" s="97"/>
      <c r="I114" s="97"/>
      <c r="J114" s="97"/>
      <c r="K114" s="97"/>
      <c r="L114" s="97"/>
      <c r="M114" s="98"/>
      <c r="N114" s="98"/>
      <c r="O114" s="98"/>
      <c r="P114" s="98"/>
      <c r="Q114" s="98"/>
      <c r="R114" s="832"/>
      <c r="S114" s="832"/>
      <c r="T114" s="832"/>
      <c r="U114" s="832"/>
      <c r="V114" s="832"/>
      <c r="W114" s="832"/>
      <c r="X114" s="832"/>
      <c r="Y114" s="832"/>
      <c r="Z114" s="832"/>
    </row>
    <row r="115" spans="1:26" ht="14.25" customHeight="1">
      <c r="A115" s="125"/>
      <c r="B115" s="399" t="s">
        <v>505</v>
      </c>
      <c r="C115" s="97"/>
      <c r="D115" s="97"/>
      <c r="E115" s="97"/>
      <c r="F115" s="97"/>
      <c r="G115" s="97"/>
      <c r="H115" s="97"/>
      <c r="I115" s="97"/>
      <c r="J115" s="97"/>
      <c r="K115" s="97"/>
      <c r="L115" s="97"/>
      <c r="M115" s="98"/>
      <c r="N115" s="98"/>
      <c r="O115" s="98"/>
      <c r="P115" s="98"/>
      <c r="Q115" s="98"/>
      <c r="R115" s="832"/>
      <c r="S115" s="832"/>
      <c r="T115" s="832"/>
      <c r="U115" s="832"/>
      <c r="V115" s="832"/>
      <c r="W115" s="832"/>
      <c r="X115" s="832"/>
      <c r="Y115" s="832"/>
      <c r="Z115" s="832"/>
    </row>
    <row r="116" spans="1:26" ht="14.25" customHeight="1">
      <c r="A116" s="125"/>
      <c r="B116" s="125"/>
      <c r="C116" s="98"/>
      <c r="D116" s="98"/>
      <c r="E116" s="98"/>
      <c r="F116" s="98"/>
      <c r="G116" s="98"/>
      <c r="H116" s="98"/>
      <c r="I116" s="97"/>
      <c r="J116" s="97"/>
      <c r="K116" s="97"/>
      <c r="L116" s="97"/>
      <c r="M116" s="98"/>
      <c r="N116" s="98"/>
      <c r="O116" s="98"/>
      <c r="P116" s="98"/>
      <c r="Q116" s="98"/>
      <c r="R116" s="832"/>
      <c r="S116" s="832"/>
      <c r="T116" s="832"/>
      <c r="U116" s="832"/>
      <c r="V116" s="832"/>
      <c r="W116" s="832"/>
      <c r="X116" s="832"/>
      <c r="Y116" s="832"/>
      <c r="Z116" s="832"/>
    </row>
    <row r="117" spans="1:26" ht="14.25" customHeight="1">
      <c r="A117" s="125"/>
      <c r="B117" s="125"/>
      <c r="C117" s="98"/>
      <c r="D117" s="98"/>
      <c r="E117" s="98"/>
      <c r="F117" s="98"/>
      <c r="G117" s="98"/>
      <c r="H117" s="98"/>
      <c r="I117" s="97"/>
      <c r="J117" s="97"/>
      <c r="K117" s="97"/>
      <c r="L117" s="97"/>
      <c r="M117" s="98"/>
      <c r="N117" s="98"/>
      <c r="O117" s="98"/>
      <c r="P117" s="98"/>
      <c r="Q117" s="98"/>
      <c r="R117" s="832"/>
      <c r="S117" s="832"/>
      <c r="T117" s="832"/>
      <c r="U117" s="832"/>
      <c r="V117" s="832"/>
      <c r="W117" s="832"/>
      <c r="X117" s="832"/>
      <c r="Y117" s="832"/>
      <c r="Z117" s="832"/>
    </row>
    <row r="118" spans="1:26" ht="13.5" customHeight="1">
      <c r="A118" s="125"/>
      <c r="B118" s="125"/>
      <c r="C118" s="403"/>
      <c r="D118" s="403"/>
      <c r="E118" s="403"/>
      <c r="F118" s="403"/>
      <c r="G118" s="403"/>
      <c r="H118" s="403"/>
      <c r="I118" s="97"/>
      <c r="J118" s="97"/>
      <c r="K118" s="97"/>
      <c r="L118" s="97"/>
      <c r="M118" s="98"/>
      <c r="N118" s="98"/>
      <c r="O118" s="98"/>
      <c r="P118" s="98"/>
      <c r="Q118" s="98"/>
      <c r="R118" s="832"/>
      <c r="S118" s="832"/>
      <c r="T118" s="832"/>
      <c r="U118" s="832"/>
      <c r="V118" s="832"/>
      <c r="W118" s="832"/>
      <c r="X118" s="832"/>
      <c r="Y118" s="832"/>
      <c r="Z118" s="832"/>
    </row>
    <row r="119" spans="1:26" ht="14.25" customHeight="1">
      <c r="A119" s="125"/>
      <c r="B119" s="125"/>
      <c r="C119" s="97"/>
      <c r="D119" s="97"/>
      <c r="E119" s="97"/>
      <c r="F119" s="97"/>
      <c r="G119" s="97"/>
      <c r="H119" s="97"/>
      <c r="I119" s="97"/>
      <c r="J119" s="97"/>
      <c r="K119" s="97"/>
      <c r="L119" s="97"/>
      <c r="M119" s="98"/>
      <c r="N119" s="98"/>
      <c r="O119" s="98"/>
      <c r="P119" s="98"/>
      <c r="Q119" s="98"/>
      <c r="R119" s="832"/>
      <c r="S119" s="832"/>
      <c r="T119" s="832"/>
      <c r="U119" s="832"/>
      <c r="V119" s="832"/>
      <c r="W119" s="832"/>
      <c r="X119" s="832"/>
      <c r="Y119" s="832"/>
      <c r="Z119" s="832"/>
    </row>
    <row r="120" spans="1:26" ht="14.25" customHeight="1">
      <c r="A120" s="125"/>
      <c r="B120" s="125"/>
      <c r="C120" s="97"/>
      <c r="D120" s="97"/>
      <c r="E120" s="97"/>
      <c r="F120" s="97"/>
      <c r="G120" s="97"/>
      <c r="H120" s="97"/>
      <c r="I120" s="97"/>
      <c r="J120" s="97"/>
      <c r="K120" s="97"/>
      <c r="L120" s="97"/>
      <c r="M120" s="98"/>
      <c r="N120" s="98"/>
      <c r="O120" s="98"/>
      <c r="P120" s="98"/>
      <c r="Q120" s="98"/>
      <c r="R120" s="832"/>
      <c r="S120" s="832"/>
      <c r="T120" s="832"/>
      <c r="U120" s="832"/>
      <c r="V120" s="832"/>
      <c r="W120" s="832"/>
      <c r="X120" s="832"/>
      <c r="Y120" s="832"/>
      <c r="Z120" s="832"/>
    </row>
    <row r="121" spans="1:26" ht="14.25" customHeight="1">
      <c r="A121" s="125"/>
      <c r="B121" s="125"/>
      <c r="C121" s="97"/>
      <c r="D121" s="97"/>
      <c r="E121" s="97"/>
      <c r="F121" s="97"/>
      <c r="G121" s="97"/>
      <c r="H121" s="97"/>
      <c r="I121" s="97"/>
      <c r="J121" s="97"/>
      <c r="K121" s="97"/>
      <c r="L121" s="97"/>
      <c r="M121" s="98"/>
      <c r="N121" s="98"/>
      <c r="O121" s="98"/>
      <c r="P121" s="98"/>
      <c r="Q121" s="98"/>
      <c r="R121" s="832"/>
      <c r="S121" s="832"/>
      <c r="T121" s="832"/>
      <c r="U121" s="832"/>
      <c r="V121" s="832"/>
      <c r="W121" s="832"/>
      <c r="X121" s="832"/>
      <c r="Y121" s="832"/>
      <c r="Z121" s="832"/>
    </row>
    <row r="122" spans="1:26" ht="14.25" customHeight="1">
      <c r="A122" s="125"/>
      <c r="B122" s="125"/>
      <c r="C122" s="97"/>
      <c r="D122" s="97"/>
      <c r="E122" s="97"/>
      <c r="F122" s="97"/>
      <c r="G122" s="97"/>
      <c r="H122" s="97"/>
      <c r="I122" s="97"/>
      <c r="J122" s="97"/>
      <c r="K122" s="97"/>
      <c r="L122" s="97"/>
      <c r="M122" s="98"/>
      <c r="N122" s="98"/>
      <c r="O122" s="98"/>
      <c r="P122" s="98"/>
      <c r="Q122" s="98"/>
      <c r="R122" s="832"/>
      <c r="S122" s="832"/>
      <c r="T122" s="832"/>
      <c r="U122" s="832"/>
      <c r="V122" s="832"/>
      <c r="W122" s="832"/>
      <c r="X122" s="832"/>
      <c r="Y122" s="832"/>
      <c r="Z122" s="832"/>
    </row>
    <row r="123" spans="1:26" ht="14.25" customHeight="1">
      <c r="A123" s="125"/>
      <c r="B123" s="125"/>
      <c r="C123" s="97"/>
      <c r="D123" s="97"/>
      <c r="E123" s="97"/>
      <c r="F123" s="97"/>
      <c r="G123" s="97"/>
      <c r="H123" s="97"/>
      <c r="I123" s="97"/>
      <c r="J123" s="97"/>
      <c r="K123" s="97"/>
      <c r="L123" s="97"/>
      <c r="M123" s="98"/>
      <c r="N123" s="98"/>
      <c r="O123" s="98"/>
      <c r="P123" s="98"/>
      <c r="Q123" s="98"/>
      <c r="R123" s="832"/>
      <c r="S123" s="832"/>
      <c r="T123" s="832"/>
      <c r="U123" s="832"/>
      <c r="V123" s="832"/>
      <c r="W123" s="832"/>
      <c r="X123" s="832"/>
      <c r="Y123" s="832"/>
      <c r="Z123" s="832"/>
    </row>
    <row r="124" spans="1:26" ht="14.25" customHeight="1">
      <c r="A124" s="125"/>
      <c r="B124" s="125"/>
      <c r="C124" s="97"/>
      <c r="D124" s="97"/>
      <c r="E124" s="97"/>
      <c r="F124" s="97"/>
      <c r="G124" s="97"/>
      <c r="H124" s="97"/>
      <c r="I124" s="97"/>
      <c r="J124" s="97"/>
      <c r="K124" s="97"/>
      <c r="L124" s="97"/>
      <c r="M124" s="98"/>
      <c r="N124" s="98"/>
      <c r="O124" s="98"/>
      <c r="P124" s="98"/>
      <c r="Q124" s="98"/>
      <c r="R124" s="832"/>
      <c r="S124" s="832"/>
      <c r="T124" s="832"/>
      <c r="U124" s="832"/>
      <c r="V124" s="832"/>
      <c r="W124" s="832"/>
      <c r="X124" s="832"/>
      <c r="Y124" s="832"/>
      <c r="Z124" s="832"/>
    </row>
    <row r="125" spans="1:26" ht="14.25" customHeight="1">
      <c r="A125" s="125"/>
      <c r="B125" s="125"/>
      <c r="C125" s="97"/>
      <c r="D125" s="97"/>
      <c r="E125" s="97"/>
      <c r="F125" s="97"/>
      <c r="G125" s="97"/>
      <c r="H125" s="97"/>
      <c r="I125" s="97"/>
      <c r="J125" s="97"/>
      <c r="K125" s="97"/>
      <c r="L125" s="97"/>
      <c r="M125" s="98"/>
      <c r="N125" s="98"/>
      <c r="O125" s="98"/>
      <c r="P125" s="98"/>
      <c r="Q125" s="98"/>
      <c r="R125" s="832"/>
      <c r="S125" s="832"/>
      <c r="T125" s="832"/>
      <c r="U125" s="832"/>
      <c r="V125" s="832"/>
      <c r="W125" s="832"/>
      <c r="X125" s="832"/>
      <c r="Y125" s="832"/>
      <c r="Z125" s="832"/>
    </row>
    <row r="126" spans="1:26" ht="14.25" customHeight="1">
      <c r="A126" s="125"/>
      <c r="B126" s="125"/>
      <c r="C126" s="97"/>
      <c r="D126" s="97"/>
      <c r="E126" s="97"/>
      <c r="F126" s="97"/>
      <c r="G126" s="97"/>
      <c r="H126" s="97"/>
      <c r="I126" s="97"/>
      <c r="J126" s="97"/>
      <c r="K126" s="97"/>
      <c r="L126" s="97"/>
      <c r="M126" s="98"/>
      <c r="N126" s="98"/>
      <c r="O126" s="98"/>
      <c r="P126" s="98"/>
      <c r="Q126" s="98"/>
      <c r="R126" s="832"/>
      <c r="S126" s="832"/>
      <c r="T126" s="832"/>
      <c r="U126" s="832"/>
      <c r="V126" s="832"/>
      <c r="W126" s="832"/>
      <c r="X126" s="832"/>
      <c r="Y126" s="832"/>
      <c r="Z126" s="832"/>
    </row>
    <row r="127" spans="1:26" ht="14.25" customHeight="1">
      <c r="A127" s="125"/>
      <c r="B127" s="125"/>
      <c r="C127" s="97"/>
      <c r="D127" s="97"/>
      <c r="E127" s="97"/>
      <c r="F127" s="97"/>
      <c r="G127" s="97"/>
      <c r="H127" s="97"/>
      <c r="I127" s="97"/>
      <c r="J127" s="97"/>
      <c r="K127" s="97"/>
      <c r="L127" s="97"/>
      <c r="M127" s="98"/>
      <c r="N127" s="98"/>
      <c r="O127" s="98"/>
      <c r="P127" s="98"/>
      <c r="Q127" s="98"/>
      <c r="R127" s="832"/>
      <c r="S127" s="832"/>
      <c r="T127" s="832"/>
      <c r="U127" s="832"/>
      <c r="V127" s="832"/>
      <c r="W127" s="832"/>
      <c r="X127" s="832"/>
      <c r="Y127" s="832"/>
      <c r="Z127" s="832"/>
    </row>
    <row r="128" spans="1:26" ht="14.25" customHeight="1">
      <c r="A128" s="125"/>
      <c r="B128" s="125"/>
      <c r="C128" s="97"/>
      <c r="D128" s="97"/>
      <c r="E128" s="97"/>
      <c r="F128" s="97"/>
      <c r="G128" s="97"/>
      <c r="H128" s="97"/>
      <c r="I128" s="97"/>
      <c r="J128" s="97"/>
      <c r="K128" s="97"/>
      <c r="L128" s="97"/>
      <c r="M128" s="98"/>
      <c r="N128" s="98"/>
      <c r="O128" s="98"/>
      <c r="P128" s="98"/>
      <c r="Q128" s="98"/>
      <c r="R128" s="832"/>
      <c r="S128" s="832"/>
      <c r="T128" s="832"/>
      <c r="U128" s="832"/>
      <c r="V128" s="832"/>
      <c r="W128" s="832"/>
      <c r="X128" s="832"/>
      <c r="Y128" s="832"/>
      <c r="Z128" s="832"/>
    </row>
    <row r="129" spans="1:26" ht="14.25" customHeight="1">
      <c r="A129" s="125"/>
      <c r="B129" s="125"/>
      <c r="C129" s="97"/>
      <c r="D129" s="97"/>
      <c r="E129" s="97"/>
      <c r="F129" s="97"/>
      <c r="G129" s="97"/>
      <c r="H129" s="97"/>
      <c r="I129" s="97"/>
      <c r="J129" s="97"/>
      <c r="K129" s="97"/>
      <c r="L129" s="97"/>
      <c r="M129" s="98"/>
      <c r="N129" s="98"/>
      <c r="O129" s="98"/>
      <c r="P129" s="98"/>
      <c r="Q129" s="98"/>
      <c r="R129" s="832"/>
      <c r="S129" s="832"/>
      <c r="T129" s="832"/>
      <c r="U129" s="832"/>
      <c r="V129" s="832"/>
      <c r="W129" s="832"/>
      <c r="X129" s="832"/>
      <c r="Y129" s="832"/>
      <c r="Z129" s="832"/>
    </row>
    <row r="130" spans="1:26" ht="14.25" customHeight="1">
      <c r="A130" s="125"/>
      <c r="B130" s="125"/>
      <c r="C130" s="97"/>
      <c r="D130" s="97"/>
      <c r="E130" s="97"/>
      <c r="F130" s="97"/>
      <c r="G130" s="97"/>
      <c r="H130" s="97"/>
      <c r="I130" s="97"/>
      <c r="J130" s="97"/>
      <c r="K130" s="97"/>
      <c r="L130" s="97"/>
      <c r="M130" s="98"/>
      <c r="N130" s="98"/>
      <c r="O130" s="98"/>
      <c r="P130" s="98"/>
      <c r="Q130" s="98"/>
      <c r="R130" s="832"/>
      <c r="S130" s="832"/>
      <c r="T130" s="832"/>
      <c r="U130" s="832"/>
      <c r="V130" s="832"/>
      <c r="W130" s="832"/>
      <c r="X130" s="832"/>
      <c r="Y130" s="832"/>
      <c r="Z130" s="832"/>
    </row>
    <row r="131" spans="1:26" ht="14.25" customHeight="1">
      <c r="A131" s="125"/>
      <c r="B131" s="125"/>
      <c r="C131" s="97"/>
      <c r="D131" s="97"/>
      <c r="E131" s="97"/>
      <c r="F131" s="97"/>
      <c r="G131" s="97"/>
      <c r="H131" s="97"/>
      <c r="I131" s="97"/>
      <c r="J131" s="97"/>
      <c r="K131" s="97"/>
      <c r="L131" s="97"/>
      <c r="M131" s="98"/>
      <c r="N131" s="98"/>
      <c r="O131" s="98"/>
      <c r="P131" s="98"/>
      <c r="Q131" s="98"/>
      <c r="R131" s="832"/>
      <c r="S131" s="832"/>
      <c r="T131" s="832"/>
      <c r="U131" s="832"/>
      <c r="V131" s="832"/>
      <c r="W131" s="832"/>
      <c r="X131" s="832"/>
      <c r="Y131" s="832"/>
      <c r="Z131" s="832"/>
    </row>
    <row r="132" spans="1:26" ht="14.25" customHeight="1">
      <c r="A132" s="125"/>
      <c r="B132" s="125"/>
      <c r="C132" s="97"/>
      <c r="D132" s="97"/>
      <c r="E132" s="97"/>
      <c r="F132" s="97"/>
      <c r="G132" s="97"/>
      <c r="H132" s="97"/>
      <c r="I132" s="97"/>
      <c r="J132" s="97"/>
      <c r="K132" s="97"/>
      <c r="L132" s="97"/>
      <c r="M132" s="98"/>
      <c r="N132" s="98"/>
      <c r="O132" s="98"/>
      <c r="P132" s="98"/>
      <c r="Q132" s="98"/>
      <c r="R132" s="832"/>
      <c r="S132" s="832"/>
      <c r="T132" s="832"/>
      <c r="U132" s="832"/>
      <c r="V132" s="832"/>
      <c r="W132" s="832"/>
      <c r="X132" s="832"/>
      <c r="Y132" s="832"/>
      <c r="Z132" s="832"/>
    </row>
    <row r="133" spans="1:26" ht="14.25" customHeight="1">
      <c r="A133" s="125"/>
      <c r="B133" s="125"/>
      <c r="C133" s="97"/>
      <c r="D133" s="97"/>
      <c r="E133" s="97"/>
      <c r="F133" s="97"/>
      <c r="G133" s="97"/>
      <c r="H133" s="97"/>
      <c r="I133" s="97"/>
      <c r="J133" s="97"/>
      <c r="K133" s="97"/>
      <c r="L133" s="97"/>
      <c r="M133" s="98"/>
      <c r="N133" s="98"/>
      <c r="O133" s="98"/>
      <c r="P133" s="98"/>
      <c r="Q133" s="98"/>
      <c r="R133" s="832"/>
      <c r="S133" s="832"/>
      <c r="T133" s="832"/>
      <c r="U133" s="832"/>
      <c r="V133" s="832"/>
      <c r="W133" s="832"/>
      <c r="X133" s="832"/>
      <c r="Y133" s="832"/>
      <c r="Z133" s="832"/>
    </row>
    <row r="134" spans="1:26" ht="14.25" customHeight="1">
      <c r="A134" s="125"/>
      <c r="B134" s="125"/>
      <c r="C134" s="97"/>
      <c r="D134" s="97"/>
      <c r="E134" s="97"/>
      <c r="F134" s="97"/>
      <c r="G134" s="97"/>
      <c r="H134" s="97"/>
      <c r="I134" s="97"/>
      <c r="J134" s="97"/>
      <c r="K134" s="97"/>
      <c r="L134" s="97"/>
      <c r="M134" s="98"/>
      <c r="N134" s="98"/>
      <c r="O134" s="98"/>
      <c r="P134" s="98"/>
      <c r="Q134" s="98"/>
      <c r="R134" s="832"/>
      <c r="S134" s="832"/>
      <c r="T134" s="832"/>
      <c r="U134" s="832"/>
      <c r="V134" s="832"/>
      <c r="W134" s="832"/>
      <c r="X134" s="832"/>
      <c r="Y134" s="832"/>
      <c r="Z134" s="832"/>
    </row>
    <row r="135" spans="1:26" ht="14.25" customHeight="1">
      <c r="A135" s="125"/>
      <c r="B135" s="125"/>
      <c r="C135" s="97"/>
      <c r="D135" s="97"/>
      <c r="E135" s="97"/>
      <c r="F135" s="97"/>
      <c r="G135" s="97"/>
      <c r="H135" s="97"/>
      <c r="I135" s="97"/>
      <c r="J135" s="97"/>
      <c r="K135" s="97"/>
      <c r="L135" s="97"/>
      <c r="M135" s="98"/>
      <c r="N135" s="98"/>
      <c r="O135" s="98"/>
      <c r="P135" s="98"/>
      <c r="Q135" s="98"/>
      <c r="R135" s="832"/>
      <c r="S135" s="832"/>
      <c r="T135" s="832"/>
      <c r="U135" s="832"/>
      <c r="V135" s="832"/>
      <c r="W135" s="832"/>
      <c r="X135" s="832"/>
      <c r="Y135" s="832"/>
      <c r="Z135" s="832"/>
    </row>
    <row r="136" spans="1:26" ht="14.25" customHeight="1">
      <c r="A136" s="125"/>
      <c r="B136" s="125"/>
      <c r="C136" s="97"/>
      <c r="D136" s="97"/>
      <c r="E136" s="97"/>
      <c r="F136" s="97"/>
      <c r="G136" s="97"/>
      <c r="H136" s="97"/>
      <c r="I136" s="97"/>
      <c r="J136" s="97"/>
      <c r="K136" s="97"/>
      <c r="L136" s="97"/>
      <c r="M136" s="98"/>
      <c r="N136" s="98"/>
      <c r="O136" s="98"/>
      <c r="P136" s="98"/>
      <c r="Q136" s="98"/>
      <c r="R136" s="832"/>
      <c r="S136" s="832"/>
      <c r="T136" s="832"/>
      <c r="U136" s="832"/>
      <c r="V136" s="832"/>
      <c r="W136" s="832"/>
      <c r="X136" s="832"/>
      <c r="Y136" s="832"/>
      <c r="Z136" s="832"/>
    </row>
    <row r="137" spans="1:26" ht="14.25" customHeight="1">
      <c r="A137" s="125"/>
      <c r="B137" s="125"/>
      <c r="C137" s="97"/>
      <c r="D137" s="97"/>
      <c r="E137" s="97"/>
      <c r="F137" s="97"/>
      <c r="G137" s="97"/>
      <c r="H137" s="97"/>
      <c r="I137" s="97"/>
      <c r="J137" s="97"/>
      <c r="K137" s="97"/>
      <c r="L137" s="97"/>
      <c r="M137" s="98"/>
      <c r="N137" s="98"/>
      <c r="O137" s="98"/>
      <c r="P137" s="98"/>
      <c r="Q137" s="98"/>
      <c r="R137" s="832"/>
      <c r="S137" s="832"/>
      <c r="T137" s="832"/>
      <c r="U137" s="832"/>
      <c r="V137" s="832"/>
      <c r="W137" s="832"/>
      <c r="X137" s="832"/>
      <c r="Y137" s="832"/>
      <c r="Z137" s="832"/>
    </row>
    <row r="138" spans="1:26" ht="14.25" customHeight="1">
      <c r="A138" s="125"/>
      <c r="B138" s="125"/>
      <c r="C138" s="97"/>
      <c r="D138" s="97"/>
      <c r="E138" s="97"/>
      <c r="F138" s="97"/>
      <c r="G138" s="97"/>
      <c r="H138" s="97"/>
      <c r="I138" s="97"/>
      <c r="J138" s="97"/>
      <c r="K138" s="97"/>
      <c r="L138" s="97"/>
      <c r="M138" s="98"/>
      <c r="N138" s="98"/>
      <c r="O138" s="98"/>
      <c r="P138" s="98"/>
      <c r="Q138" s="98"/>
      <c r="R138" s="832"/>
      <c r="S138" s="832"/>
      <c r="T138" s="832"/>
      <c r="U138" s="832"/>
      <c r="V138" s="832"/>
      <c r="W138" s="832"/>
      <c r="X138" s="832"/>
      <c r="Y138" s="832"/>
      <c r="Z138" s="832"/>
    </row>
    <row r="139" spans="1:26" ht="14.25" customHeight="1">
      <c r="A139" s="125"/>
      <c r="B139" s="125"/>
      <c r="C139" s="97"/>
      <c r="D139" s="97"/>
      <c r="E139" s="97"/>
      <c r="F139" s="97"/>
      <c r="G139" s="97"/>
      <c r="H139" s="97"/>
      <c r="I139" s="97"/>
      <c r="J139" s="97"/>
      <c r="K139" s="97"/>
      <c r="L139" s="97"/>
      <c r="M139" s="98"/>
      <c r="N139" s="98"/>
      <c r="O139" s="98"/>
      <c r="P139" s="98"/>
      <c r="Q139" s="98"/>
      <c r="R139" s="832"/>
      <c r="S139" s="832"/>
      <c r="T139" s="832"/>
      <c r="U139" s="832"/>
      <c r="V139" s="832"/>
      <c r="W139" s="832"/>
      <c r="X139" s="832"/>
      <c r="Y139" s="832"/>
      <c r="Z139" s="832"/>
    </row>
    <row r="140" spans="1:26" ht="14.25" customHeight="1">
      <c r="A140" s="125"/>
      <c r="B140" s="125"/>
      <c r="C140" s="97"/>
      <c r="D140" s="97"/>
      <c r="E140" s="97"/>
      <c r="F140" s="97"/>
      <c r="G140" s="97"/>
      <c r="H140" s="97"/>
      <c r="I140" s="97"/>
      <c r="J140" s="97"/>
      <c r="K140" s="97"/>
      <c r="L140" s="97"/>
      <c r="M140" s="98"/>
      <c r="N140" s="98"/>
      <c r="O140" s="98"/>
      <c r="P140" s="98"/>
      <c r="Q140" s="98"/>
      <c r="R140" s="832"/>
      <c r="S140" s="832"/>
      <c r="T140" s="832"/>
      <c r="U140" s="832"/>
      <c r="V140" s="832"/>
      <c r="W140" s="832"/>
      <c r="X140" s="832"/>
      <c r="Y140" s="832"/>
      <c r="Z140" s="832"/>
    </row>
    <row r="141" spans="1:26" ht="14.25" customHeight="1">
      <c r="A141" s="130"/>
      <c r="B141" s="130"/>
      <c r="C141" s="131"/>
      <c r="D141" s="131"/>
      <c r="E141" s="131"/>
      <c r="F141" s="131"/>
      <c r="G141" s="131"/>
      <c r="H141" s="131"/>
      <c r="I141" s="131"/>
      <c r="J141" s="131"/>
      <c r="K141" s="131"/>
      <c r="L141" s="131"/>
      <c r="M141" s="832"/>
      <c r="N141" s="832"/>
      <c r="O141" s="832"/>
      <c r="P141" s="832"/>
      <c r="Q141" s="832"/>
      <c r="R141" s="832"/>
      <c r="S141" s="832"/>
      <c r="T141" s="832"/>
      <c r="U141" s="832"/>
      <c r="V141" s="832"/>
      <c r="W141" s="832"/>
      <c r="X141" s="832"/>
      <c r="Y141" s="832"/>
      <c r="Z141" s="832"/>
    </row>
    <row r="142" spans="1:26" ht="14.25" customHeight="1">
      <c r="A142" s="130"/>
      <c r="B142" s="130"/>
      <c r="C142" s="131"/>
      <c r="D142" s="131"/>
      <c r="E142" s="131"/>
      <c r="F142" s="131"/>
      <c r="G142" s="131"/>
      <c r="H142" s="131"/>
      <c r="I142" s="131"/>
      <c r="J142" s="131"/>
      <c r="K142" s="131"/>
      <c r="L142" s="131"/>
      <c r="M142" s="832"/>
      <c r="N142" s="832"/>
      <c r="O142" s="832"/>
      <c r="P142" s="832"/>
      <c r="Q142" s="832"/>
      <c r="R142" s="832"/>
      <c r="S142" s="832"/>
      <c r="T142" s="832"/>
      <c r="U142" s="832"/>
      <c r="V142" s="832"/>
      <c r="W142" s="832"/>
      <c r="X142" s="832"/>
      <c r="Y142" s="832"/>
      <c r="Z142" s="832"/>
    </row>
    <row r="143" spans="1:26" ht="14.25" customHeight="1">
      <c r="A143" s="130"/>
      <c r="B143" s="130"/>
      <c r="C143" s="131"/>
      <c r="D143" s="131"/>
      <c r="E143" s="131"/>
      <c r="F143" s="131"/>
      <c r="G143" s="131"/>
      <c r="H143" s="131"/>
      <c r="I143" s="131"/>
      <c r="J143" s="131"/>
      <c r="K143" s="131"/>
      <c r="L143" s="131"/>
      <c r="M143" s="832"/>
      <c r="N143" s="832"/>
      <c r="O143" s="832"/>
      <c r="P143" s="832"/>
      <c r="Q143" s="832"/>
      <c r="R143" s="832"/>
      <c r="S143" s="832"/>
      <c r="T143" s="832"/>
      <c r="U143" s="832"/>
      <c r="V143" s="832"/>
      <c r="W143" s="832"/>
      <c r="X143" s="832"/>
      <c r="Y143" s="832"/>
      <c r="Z143" s="832"/>
    </row>
    <row r="144" spans="1:26" ht="14.25" customHeight="1">
      <c r="A144" s="130"/>
      <c r="B144" s="130"/>
      <c r="C144" s="131"/>
      <c r="D144" s="131"/>
      <c r="E144" s="131"/>
      <c r="F144" s="131"/>
      <c r="G144" s="131"/>
      <c r="H144" s="131"/>
      <c r="I144" s="131"/>
      <c r="J144" s="131"/>
      <c r="K144" s="131"/>
      <c r="L144" s="131"/>
      <c r="M144" s="832"/>
      <c r="N144" s="832"/>
      <c r="O144" s="832"/>
      <c r="P144" s="832"/>
      <c r="Q144" s="832"/>
      <c r="R144" s="832"/>
      <c r="S144" s="832"/>
      <c r="T144" s="832"/>
      <c r="U144" s="832"/>
      <c r="V144" s="832"/>
      <c r="W144" s="832"/>
      <c r="X144" s="832"/>
      <c r="Y144" s="832"/>
      <c r="Z144" s="832"/>
    </row>
    <row r="145" spans="1:26" ht="14.25" customHeight="1">
      <c r="A145" s="130"/>
      <c r="B145" s="130"/>
      <c r="C145" s="131"/>
      <c r="D145" s="131"/>
      <c r="E145" s="131"/>
      <c r="F145" s="131"/>
      <c r="G145" s="131"/>
      <c r="H145" s="131"/>
      <c r="I145" s="131"/>
      <c r="J145" s="131"/>
      <c r="K145" s="131"/>
      <c r="L145" s="131"/>
      <c r="M145" s="832"/>
      <c r="N145" s="832"/>
      <c r="O145" s="832"/>
      <c r="P145" s="832"/>
      <c r="Q145" s="832"/>
      <c r="R145" s="832"/>
      <c r="S145" s="832"/>
      <c r="T145" s="832"/>
      <c r="U145" s="832"/>
      <c r="V145" s="832"/>
      <c r="W145" s="832"/>
      <c r="X145" s="832"/>
      <c r="Y145" s="832"/>
      <c r="Z145" s="832"/>
    </row>
    <row r="146" spans="1:26" ht="14.25" customHeight="1">
      <c r="A146" s="130"/>
      <c r="B146" s="130"/>
      <c r="C146" s="131"/>
      <c r="D146" s="131"/>
      <c r="E146" s="131"/>
      <c r="F146" s="131"/>
      <c r="G146" s="131"/>
      <c r="H146" s="131"/>
      <c r="I146" s="131"/>
      <c r="J146" s="131"/>
      <c r="K146" s="131"/>
      <c r="L146" s="131"/>
      <c r="M146" s="832"/>
      <c r="N146" s="832"/>
      <c r="O146" s="832"/>
      <c r="P146" s="832"/>
      <c r="Q146" s="832"/>
      <c r="R146" s="832"/>
      <c r="S146" s="832"/>
      <c r="T146" s="832"/>
      <c r="U146" s="832"/>
      <c r="V146" s="832"/>
      <c r="W146" s="832"/>
      <c r="X146" s="832"/>
      <c r="Y146" s="832"/>
      <c r="Z146" s="832"/>
    </row>
    <row r="147" spans="1:26" ht="14.25" customHeight="1">
      <c r="A147" s="130"/>
      <c r="B147" s="130"/>
      <c r="C147" s="131"/>
      <c r="D147" s="131"/>
      <c r="E147" s="131"/>
      <c r="F147" s="131"/>
      <c r="G147" s="131"/>
      <c r="H147" s="131"/>
      <c r="I147" s="131"/>
      <c r="J147" s="131"/>
      <c r="K147" s="131"/>
      <c r="L147" s="131"/>
      <c r="M147" s="832"/>
      <c r="N147" s="832"/>
      <c r="O147" s="832"/>
      <c r="P147" s="832"/>
      <c r="Q147" s="832"/>
      <c r="R147" s="832"/>
      <c r="S147" s="832"/>
      <c r="T147" s="832"/>
      <c r="U147" s="832"/>
      <c r="V147" s="832"/>
      <c r="W147" s="832"/>
      <c r="X147" s="832"/>
      <c r="Y147" s="832"/>
      <c r="Z147" s="832"/>
    </row>
    <row r="148" spans="1:26" ht="14.25" customHeight="1">
      <c r="A148" s="130"/>
      <c r="B148" s="130"/>
      <c r="C148" s="131"/>
      <c r="D148" s="131"/>
      <c r="E148" s="131"/>
      <c r="F148" s="131"/>
      <c r="G148" s="131"/>
      <c r="H148" s="131"/>
      <c r="I148" s="131"/>
      <c r="J148" s="131"/>
      <c r="K148" s="131"/>
      <c r="L148" s="131"/>
      <c r="M148" s="832"/>
      <c r="N148" s="832"/>
      <c r="O148" s="832"/>
      <c r="P148" s="832"/>
      <c r="Q148" s="832"/>
      <c r="R148" s="832"/>
      <c r="S148" s="832"/>
      <c r="T148" s="832"/>
      <c r="U148" s="832"/>
      <c r="V148" s="832"/>
      <c r="W148" s="832"/>
      <c r="X148" s="832"/>
      <c r="Y148" s="832"/>
      <c r="Z148" s="832"/>
    </row>
    <row r="149" spans="1:26" ht="14.25" customHeight="1">
      <c r="A149" s="130"/>
      <c r="B149" s="130"/>
      <c r="C149" s="131"/>
      <c r="D149" s="131"/>
      <c r="E149" s="131"/>
      <c r="F149" s="131"/>
      <c r="G149" s="131"/>
      <c r="H149" s="131"/>
      <c r="I149" s="131"/>
      <c r="J149" s="131"/>
      <c r="K149" s="131"/>
      <c r="L149" s="131"/>
      <c r="M149" s="832"/>
      <c r="N149" s="832"/>
      <c r="O149" s="832"/>
      <c r="P149" s="832"/>
      <c r="Q149" s="832"/>
      <c r="R149" s="832"/>
      <c r="S149" s="832"/>
      <c r="T149" s="832"/>
      <c r="U149" s="832"/>
      <c r="V149" s="832"/>
      <c r="W149" s="832"/>
      <c r="X149" s="832"/>
      <c r="Y149" s="832"/>
      <c r="Z149" s="832"/>
    </row>
    <row r="150" spans="1:26" ht="14.25" customHeight="1">
      <c r="A150" s="130"/>
      <c r="B150" s="130"/>
      <c r="C150" s="131"/>
      <c r="D150" s="131"/>
      <c r="E150" s="131"/>
      <c r="F150" s="131"/>
      <c r="G150" s="131"/>
      <c r="H150" s="131"/>
      <c r="I150" s="131"/>
      <c r="J150" s="131"/>
      <c r="K150" s="131"/>
      <c r="L150" s="131"/>
      <c r="M150" s="832"/>
      <c r="N150" s="832"/>
      <c r="O150" s="832"/>
      <c r="P150" s="832"/>
      <c r="Q150" s="832"/>
      <c r="R150" s="832"/>
      <c r="S150" s="832"/>
      <c r="T150" s="832"/>
      <c r="U150" s="832"/>
      <c r="V150" s="832"/>
      <c r="W150" s="832"/>
      <c r="X150" s="832"/>
      <c r="Y150" s="832"/>
      <c r="Z150" s="832"/>
    </row>
    <row r="151" spans="1:26" ht="14.25" customHeight="1">
      <c r="A151" s="130"/>
      <c r="B151" s="130"/>
      <c r="C151" s="131"/>
      <c r="D151" s="131"/>
      <c r="E151" s="131"/>
      <c r="F151" s="131"/>
      <c r="G151" s="131"/>
      <c r="H151" s="131"/>
      <c r="I151" s="131"/>
      <c r="J151" s="131"/>
      <c r="K151" s="131"/>
      <c r="L151" s="131"/>
      <c r="M151" s="832"/>
      <c r="N151" s="832"/>
      <c r="O151" s="832"/>
      <c r="P151" s="832"/>
      <c r="Q151" s="832"/>
      <c r="R151" s="832"/>
      <c r="S151" s="832"/>
      <c r="T151" s="832"/>
      <c r="U151" s="832"/>
      <c r="V151" s="832"/>
      <c r="W151" s="832"/>
      <c r="X151" s="832"/>
      <c r="Y151" s="832"/>
      <c r="Z151" s="832"/>
    </row>
    <row r="152" spans="1:26" ht="14.25" customHeight="1">
      <c r="A152" s="130"/>
      <c r="B152" s="130"/>
      <c r="C152" s="131"/>
      <c r="D152" s="131"/>
      <c r="E152" s="131"/>
      <c r="F152" s="131"/>
      <c r="G152" s="131"/>
      <c r="H152" s="131"/>
      <c r="I152" s="131"/>
      <c r="J152" s="131"/>
      <c r="K152" s="131"/>
      <c r="L152" s="131"/>
      <c r="M152" s="832"/>
      <c r="N152" s="832"/>
      <c r="O152" s="832"/>
      <c r="P152" s="832"/>
      <c r="Q152" s="832"/>
      <c r="R152" s="832"/>
      <c r="S152" s="832"/>
      <c r="T152" s="832"/>
      <c r="U152" s="832"/>
      <c r="V152" s="832"/>
      <c r="W152" s="832"/>
      <c r="X152" s="832"/>
      <c r="Y152" s="832"/>
      <c r="Z152" s="832"/>
    </row>
    <row r="153" spans="1:26" ht="14.25" customHeight="1">
      <c r="A153" s="130"/>
      <c r="B153" s="130"/>
      <c r="C153" s="131"/>
      <c r="D153" s="131"/>
      <c r="E153" s="131"/>
      <c r="F153" s="131"/>
      <c r="G153" s="131"/>
      <c r="H153" s="131"/>
      <c r="I153" s="131"/>
      <c r="J153" s="131"/>
      <c r="K153" s="131"/>
      <c r="L153" s="131"/>
      <c r="M153" s="832"/>
      <c r="N153" s="832"/>
      <c r="O153" s="832"/>
      <c r="P153" s="832"/>
      <c r="Q153" s="832"/>
      <c r="R153" s="832"/>
      <c r="S153" s="832"/>
      <c r="T153" s="832"/>
      <c r="U153" s="832"/>
      <c r="V153" s="832"/>
      <c r="W153" s="832"/>
      <c r="X153" s="832"/>
      <c r="Y153" s="832"/>
      <c r="Z153" s="832"/>
    </row>
    <row r="154" spans="1:26" ht="14.25" customHeight="1">
      <c r="A154" s="130"/>
      <c r="B154" s="130"/>
      <c r="C154" s="131"/>
      <c r="D154" s="131"/>
      <c r="E154" s="131"/>
      <c r="F154" s="131"/>
      <c r="G154" s="131"/>
      <c r="H154" s="131"/>
      <c r="I154" s="131"/>
      <c r="J154" s="131"/>
      <c r="K154" s="131"/>
      <c r="L154" s="131"/>
      <c r="M154" s="832"/>
      <c r="N154" s="832"/>
      <c r="O154" s="832"/>
      <c r="P154" s="832"/>
      <c r="Q154" s="832"/>
      <c r="R154" s="832"/>
      <c r="S154" s="832"/>
      <c r="T154" s="832"/>
      <c r="U154" s="832"/>
      <c r="V154" s="832"/>
      <c r="W154" s="832"/>
      <c r="X154" s="832"/>
      <c r="Y154" s="832"/>
      <c r="Z154" s="832"/>
    </row>
    <row r="155" spans="1:26" ht="14.25" customHeight="1">
      <c r="A155" s="130"/>
      <c r="B155" s="130"/>
      <c r="C155" s="131"/>
      <c r="D155" s="131"/>
      <c r="E155" s="131"/>
      <c r="F155" s="131"/>
      <c r="G155" s="131"/>
      <c r="H155" s="131"/>
      <c r="I155" s="131"/>
      <c r="J155" s="131"/>
      <c r="K155" s="131"/>
      <c r="L155" s="131"/>
      <c r="M155" s="832"/>
      <c r="N155" s="832"/>
      <c r="O155" s="832"/>
      <c r="P155" s="832"/>
      <c r="Q155" s="832"/>
      <c r="R155" s="832"/>
      <c r="S155" s="832"/>
      <c r="T155" s="832"/>
      <c r="U155" s="832"/>
      <c r="V155" s="832"/>
      <c r="W155" s="832"/>
      <c r="X155" s="832"/>
      <c r="Y155" s="832"/>
      <c r="Z155" s="832"/>
    </row>
    <row r="156" spans="1:26" ht="14.25" customHeight="1">
      <c r="A156" s="130"/>
      <c r="B156" s="130"/>
      <c r="C156" s="131"/>
      <c r="D156" s="131"/>
      <c r="E156" s="131"/>
      <c r="F156" s="131"/>
      <c r="G156" s="131"/>
      <c r="H156" s="131"/>
      <c r="I156" s="131"/>
      <c r="J156" s="131"/>
      <c r="K156" s="131"/>
      <c r="L156" s="131"/>
      <c r="M156" s="832"/>
      <c r="N156" s="832"/>
      <c r="O156" s="832"/>
      <c r="P156" s="832"/>
      <c r="Q156" s="832"/>
      <c r="R156" s="832"/>
      <c r="S156" s="832"/>
      <c r="T156" s="832"/>
      <c r="U156" s="832"/>
      <c r="V156" s="832"/>
      <c r="W156" s="832"/>
      <c r="X156" s="832"/>
      <c r="Y156" s="832"/>
      <c r="Z156" s="832"/>
    </row>
    <row r="157" spans="1:26" ht="14.25" customHeight="1">
      <c r="A157" s="130"/>
      <c r="B157" s="130"/>
      <c r="C157" s="131"/>
      <c r="D157" s="131"/>
      <c r="E157" s="131"/>
      <c r="F157" s="131"/>
      <c r="G157" s="131"/>
      <c r="H157" s="131"/>
      <c r="I157" s="131"/>
      <c r="J157" s="131"/>
      <c r="K157" s="131"/>
      <c r="L157" s="131"/>
      <c r="M157" s="832"/>
      <c r="N157" s="832"/>
      <c r="O157" s="832"/>
      <c r="P157" s="832"/>
      <c r="Q157" s="832"/>
      <c r="R157" s="832"/>
      <c r="S157" s="832"/>
      <c r="T157" s="832"/>
      <c r="U157" s="832"/>
      <c r="V157" s="832"/>
      <c r="W157" s="832"/>
      <c r="X157" s="832"/>
      <c r="Y157" s="832"/>
      <c r="Z157" s="832"/>
    </row>
    <row r="158" spans="1:26" ht="14.25" customHeight="1">
      <c r="A158" s="130"/>
      <c r="B158" s="130"/>
      <c r="C158" s="131"/>
      <c r="D158" s="131"/>
      <c r="E158" s="131"/>
      <c r="F158" s="131"/>
      <c r="G158" s="131"/>
      <c r="H158" s="131"/>
      <c r="I158" s="131"/>
      <c r="J158" s="131"/>
      <c r="K158" s="131"/>
      <c r="L158" s="131"/>
      <c r="M158" s="832"/>
      <c r="N158" s="832"/>
      <c r="O158" s="832"/>
      <c r="P158" s="832"/>
      <c r="Q158" s="832"/>
      <c r="R158" s="832"/>
      <c r="S158" s="832"/>
      <c r="T158" s="832"/>
      <c r="U158" s="832"/>
      <c r="V158" s="832"/>
      <c r="W158" s="832"/>
      <c r="X158" s="832"/>
      <c r="Y158" s="832"/>
      <c r="Z158" s="832"/>
    </row>
    <row r="159" spans="1:26" ht="14.25" customHeight="1">
      <c r="A159" s="130"/>
      <c r="B159" s="130"/>
      <c r="C159" s="131"/>
      <c r="D159" s="131"/>
      <c r="E159" s="131"/>
      <c r="F159" s="131"/>
      <c r="G159" s="131"/>
      <c r="H159" s="131"/>
      <c r="I159" s="131"/>
      <c r="J159" s="131"/>
      <c r="K159" s="131"/>
      <c r="L159" s="131"/>
      <c r="M159" s="832"/>
      <c r="N159" s="832"/>
      <c r="O159" s="832"/>
      <c r="P159" s="832"/>
      <c r="Q159" s="832"/>
      <c r="R159" s="832"/>
      <c r="S159" s="832"/>
      <c r="T159" s="832"/>
      <c r="U159" s="832"/>
      <c r="V159" s="832"/>
      <c r="W159" s="832"/>
      <c r="X159" s="832"/>
      <c r="Y159" s="832"/>
      <c r="Z159" s="832"/>
    </row>
    <row r="160" spans="1:26" ht="14.25" customHeight="1">
      <c r="A160" s="130"/>
      <c r="B160" s="130"/>
      <c r="C160" s="131"/>
      <c r="D160" s="131"/>
      <c r="E160" s="131"/>
      <c r="F160" s="131"/>
      <c r="G160" s="131"/>
      <c r="H160" s="131"/>
      <c r="I160" s="131"/>
      <c r="J160" s="131"/>
      <c r="K160" s="131"/>
      <c r="L160" s="131"/>
      <c r="M160" s="832"/>
      <c r="N160" s="832"/>
      <c r="O160" s="832"/>
      <c r="P160" s="832"/>
      <c r="Q160" s="832"/>
      <c r="R160" s="832"/>
      <c r="S160" s="832"/>
      <c r="T160" s="832"/>
      <c r="U160" s="832"/>
      <c r="V160" s="832"/>
      <c r="W160" s="832"/>
      <c r="X160" s="832"/>
      <c r="Y160" s="832"/>
      <c r="Z160" s="832"/>
    </row>
    <row r="161" spans="1:26" ht="14.25" customHeight="1">
      <c r="A161" s="130"/>
      <c r="B161" s="130"/>
      <c r="C161" s="131"/>
      <c r="D161" s="131"/>
      <c r="E161" s="131"/>
      <c r="F161" s="131"/>
      <c r="G161" s="131"/>
      <c r="H161" s="131"/>
      <c r="I161" s="131"/>
      <c r="J161" s="131"/>
      <c r="K161" s="131"/>
      <c r="L161" s="131"/>
      <c r="M161" s="832"/>
      <c r="N161" s="832"/>
      <c r="O161" s="832"/>
      <c r="P161" s="832"/>
      <c r="Q161" s="832"/>
      <c r="R161" s="832"/>
      <c r="S161" s="832"/>
      <c r="T161" s="832"/>
      <c r="U161" s="832"/>
      <c r="V161" s="832"/>
      <c r="W161" s="832"/>
      <c r="X161" s="832"/>
      <c r="Y161" s="832"/>
      <c r="Z161" s="832"/>
    </row>
    <row r="162" spans="1:26" ht="14.25" customHeight="1">
      <c r="A162" s="130"/>
      <c r="B162" s="130"/>
      <c r="C162" s="131"/>
      <c r="D162" s="131"/>
      <c r="E162" s="131"/>
      <c r="F162" s="131"/>
      <c r="G162" s="131"/>
      <c r="H162" s="131"/>
      <c r="I162" s="131"/>
      <c r="J162" s="131"/>
      <c r="K162" s="131"/>
      <c r="L162" s="131"/>
      <c r="M162" s="832"/>
      <c r="N162" s="832"/>
      <c r="O162" s="832"/>
      <c r="P162" s="832"/>
      <c r="Q162" s="832"/>
      <c r="R162" s="832"/>
      <c r="S162" s="832"/>
      <c r="T162" s="832"/>
      <c r="U162" s="832"/>
      <c r="V162" s="832"/>
      <c r="W162" s="832"/>
      <c r="X162" s="832"/>
      <c r="Y162" s="832"/>
      <c r="Z162" s="832"/>
    </row>
    <row r="163" spans="1:26" ht="14.25" customHeight="1">
      <c r="A163" s="130"/>
      <c r="B163" s="130"/>
      <c r="C163" s="131"/>
      <c r="D163" s="131"/>
      <c r="E163" s="131"/>
      <c r="F163" s="131"/>
      <c r="G163" s="131"/>
      <c r="H163" s="131"/>
      <c r="I163" s="131"/>
      <c r="J163" s="131"/>
      <c r="K163" s="131"/>
      <c r="L163" s="131"/>
      <c r="M163" s="832"/>
      <c r="N163" s="832"/>
      <c r="O163" s="832"/>
      <c r="P163" s="832"/>
      <c r="Q163" s="832"/>
      <c r="R163" s="832"/>
      <c r="S163" s="832"/>
      <c r="T163" s="832"/>
      <c r="U163" s="832"/>
      <c r="V163" s="832"/>
      <c r="W163" s="832"/>
      <c r="X163" s="832"/>
      <c r="Y163" s="832"/>
      <c r="Z163" s="832"/>
    </row>
    <row r="164" spans="1:26" ht="14.25" customHeight="1">
      <c r="A164" s="130"/>
      <c r="B164" s="130"/>
      <c r="C164" s="131"/>
      <c r="D164" s="131"/>
      <c r="E164" s="131"/>
      <c r="F164" s="131"/>
      <c r="G164" s="131"/>
      <c r="H164" s="131"/>
      <c r="I164" s="131"/>
      <c r="J164" s="131"/>
      <c r="K164" s="131"/>
      <c r="L164" s="131"/>
      <c r="M164" s="832"/>
      <c r="N164" s="832"/>
      <c r="O164" s="832"/>
      <c r="P164" s="832"/>
      <c r="Q164" s="832"/>
      <c r="R164" s="832"/>
      <c r="S164" s="832"/>
      <c r="T164" s="832"/>
      <c r="U164" s="832"/>
      <c r="V164" s="832"/>
      <c r="W164" s="832"/>
      <c r="X164" s="832"/>
      <c r="Y164" s="832"/>
      <c r="Z164" s="832"/>
    </row>
    <row r="165" spans="1:26" ht="14.25" customHeight="1">
      <c r="A165" s="130"/>
      <c r="B165" s="130"/>
      <c r="C165" s="131"/>
      <c r="D165" s="131"/>
      <c r="E165" s="131"/>
      <c r="F165" s="131"/>
      <c r="G165" s="131"/>
      <c r="H165" s="131"/>
      <c r="I165" s="131"/>
      <c r="J165" s="131"/>
      <c r="K165" s="131"/>
      <c r="L165" s="131"/>
      <c r="M165" s="832"/>
      <c r="N165" s="832"/>
      <c r="O165" s="832"/>
      <c r="P165" s="832"/>
      <c r="Q165" s="832"/>
      <c r="R165" s="832"/>
      <c r="S165" s="832"/>
      <c r="T165" s="832"/>
      <c r="U165" s="832"/>
      <c r="V165" s="832"/>
      <c r="W165" s="832"/>
      <c r="X165" s="832"/>
      <c r="Y165" s="832"/>
      <c r="Z165" s="832"/>
    </row>
    <row r="166" spans="1:26" ht="14.25" customHeight="1">
      <c r="A166" s="130"/>
      <c r="B166" s="130"/>
      <c r="C166" s="131"/>
      <c r="D166" s="131"/>
      <c r="E166" s="131"/>
      <c r="F166" s="131"/>
      <c r="G166" s="131"/>
      <c r="H166" s="131"/>
      <c r="I166" s="131"/>
      <c r="J166" s="131"/>
      <c r="K166" s="131"/>
      <c r="L166" s="131"/>
      <c r="M166" s="832"/>
      <c r="N166" s="832"/>
      <c r="O166" s="832"/>
      <c r="P166" s="832"/>
      <c r="Q166" s="832"/>
      <c r="R166" s="832"/>
      <c r="S166" s="832"/>
      <c r="T166" s="832"/>
      <c r="U166" s="832"/>
      <c r="V166" s="832"/>
      <c r="W166" s="832"/>
      <c r="X166" s="832"/>
      <c r="Y166" s="832"/>
      <c r="Z166" s="832"/>
    </row>
    <row r="167" spans="1:26" ht="14.25" customHeight="1">
      <c r="A167" s="130"/>
      <c r="B167" s="130"/>
      <c r="C167" s="131"/>
      <c r="D167" s="131"/>
      <c r="E167" s="131"/>
      <c r="F167" s="131"/>
      <c r="G167" s="131"/>
      <c r="H167" s="131"/>
      <c r="I167" s="131"/>
      <c r="J167" s="131"/>
      <c r="K167" s="131"/>
      <c r="L167" s="131"/>
      <c r="M167" s="832"/>
      <c r="N167" s="832"/>
      <c r="O167" s="832"/>
      <c r="P167" s="832"/>
      <c r="Q167" s="832"/>
      <c r="R167" s="832"/>
      <c r="S167" s="832"/>
      <c r="T167" s="832"/>
      <c r="U167" s="832"/>
      <c r="V167" s="832"/>
      <c r="W167" s="832"/>
      <c r="X167" s="832"/>
      <c r="Y167" s="832"/>
      <c r="Z167" s="832"/>
    </row>
    <row r="168" spans="1:26" ht="14.25" customHeight="1">
      <c r="A168" s="130"/>
      <c r="B168" s="130"/>
      <c r="C168" s="131"/>
      <c r="D168" s="131"/>
      <c r="E168" s="131"/>
      <c r="F168" s="131"/>
      <c r="G168" s="131"/>
      <c r="H168" s="131"/>
      <c r="I168" s="131"/>
      <c r="J168" s="131"/>
      <c r="K168" s="131"/>
      <c r="L168" s="131"/>
      <c r="M168" s="832"/>
      <c r="N168" s="832"/>
      <c r="O168" s="832"/>
      <c r="P168" s="832"/>
      <c r="Q168" s="832"/>
      <c r="R168" s="832"/>
      <c r="S168" s="832"/>
      <c r="T168" s="832"/>
      <c r="U168" s="832"/>
      <c r="V168" s="832"/>
      <c r="W168" s="832"/>
      <c r="X168" s="832"/>
      <c r="Y168" s="832"/>
      <c r="Z168" s="832"/>
    </row>
    <row r="169" spans="1:26" ht="14.25" customHeight="1">
      <c r="A169" s="130"/>
      <c r="B169" s="130"/>
      <c r="C169" s="131"/>
      <c r="D169" s="131"/>
      <c r="E169" s="131"/>
      <c r="F169" s="131"/>
      <c r="G169" s="131"/>
      <c r="H169" s="131"/>
      <c r="I169" s="131"/>
      <c r="J169" s="131"/>
      <c r="K169" s="131"/>
      <c r="L169" s="131"/>
      <c r="M169" s="832"/>
      <c r="N169" s="832"/>
      <c r="O169" s="832"/>
      <c r="P169" s="832"/>
      <c r="Q169" s="832"/>
      <c r="R169" s="832"/>
      <c r="S169" s="832"/>
      <c r="T169" s="832"/>
      <c r="U169" s="832"/>
      <c r="V169" s="832"/>
      <c r="W169" s="832"/>
      <c r="X169" s="832"/>
      <c r="Y169" s="832"/>
      <c r="Z169" s="832"/>
    </row>
    <row r="170" spans="1:26" ht="14.25" customHeight="1">
      <c r="A170" s="130"/>
      <c r="B170" s="130"/>
      <c r="C170" s="131"/>
      <c r="D170" s="131"/>
      <c r="E170" s="131"/>
      <c r="F170" s="131"/>
      <c r="G170" s="131"/>
      <c r="H170" s="131"/>
      <c r="I170" s="131"/>
      <c r="J170" s="131"/>
      <c r="K170" s="131"/>
      <c r="L170" s="131"/>
      <c r="M170" s="832"/>
      <c r="N170" s="832"/>
      <c r="O170" s="832"/>
      <c r="P170" s="832"/>
      <c r="Q170" s="832"/>
      <c r="R170" s="832"/>
      <c r="S170" s="832"/>
      <c r="T170" s="832"/>
      <c r="U170" s="832"/>
      <c r="V170" s="832"/>
      <c r="W170" s="832"/>
      <c r="X170" s="832"/>
      <c r="Y170" s="832"/>
      <c r="Z170" s="832"/>
    </row>
    <row r="171" spans="1:26" ht="14.25" customHeight="1">
      <c r="A171" s="130"/>
      <c r="B171" s="130"/>
      <c r="C171" s="131"/>
      <c r="D171" s="131"/>
      <c r="E171" s="131"/>
      <c r="F171" s="131"/>
      <c r="G171" s="131"/>
      <c r="H171" s="131"/>
      <c r="I171" s="131"/>
      <c r="J171" s="131"/>
      <c r="K171" s="131"/>
      <c r="L171" s="131"/>
      <c r="M171" s="832"/>
      <c r="N171" s="832"/>
      <c r="O171" s="832"/>
      <c r="P171" s="832"/>
      <c r="Q171" s="832"/>
      <c r="R171" s="832"/>
      <c r="S171" s="832"/>
      <c r="T171" s="832"/>
      <c r="U171" s="832"/>
      <c r="V171" s="832"/>
      <c r="W171" s="832"/>
      <c r="X171" s="832"/>
      <c r="Y171" s="832"/>
      <c r="Z171" s="832"/>
    </row>
    <row r="172" spans="1:26" ht="14.25" customHeight="1">
      <c r="A172" s="130"/>
      <c r="B172" s="130"/>
      <c r="C172" s="131"/>
      <c r="D172" s="131"/>
      <c r="E172" s="131"/>
      <c r="F172" s="131"/>
      <c r="G172" s="131"/>
      <c r="H172" s="131"/>
      <c r="I172" s="131"/>
      <c r="J172" s="131"/>
      <c r="K172" s="131"/>
      <c r="L172" s="131"/>
      <c r="M172" s="832"/>
      <c r="N172" s="832"/>
      <c r="O172" s="832"/>
      <c r="P172" s="832"/>
      <c r="Q172" s="832"/>
      <c r="R172" s="832"/>
      <c r="S172" s="832"/>
      <c r="T172" s="832"/>
      <c r="U172" s="832"/>
      <c r="V172" s="832"/>
      <c r="W172" s="832"/>
      <c r="X172" s="832"/>
      <c r="Y172" s="832"/>
      <c r="Z172" s="832"/>
    </row>
    <row r="173" spans="1:26" ht="14.25" customHeight="1">
      <c r="A173" s="130"/>
      <c r="B173" s="130"/>
      <c r="C173" s="131"/>
      <c r="D173" s="131"/>
      <c r="E173" s="131"/>
      <c r="F173" s="131"/>
      <c r="G173" s="131"/>
      <c r="H173" s="131"/>
      <c r="I173" s="131"/>
      <c r="J173" s="131"/>
      <c r="K173" s="131"/>
      <c r="L173" s="131"/>
      <c r="M173" s="832"/>
      <c r="N173" s="832"/>
      <c r="O173" s="832"/>
      <c r="P173" s="832"/>
      <c r="Q173" s="832"/>
      <c r="R173" s="832"/>
      <c r="S173" s="832"/>
      <c r="T173" s="832"/>
      <c r="U173" s="832"/>
      <c r="V173" s="832"/>
      <c r="W173" s="832"/>
      <c r="X173" s="832"/>
      <c r="Y173" s="832"/>
      <c r="Z173" s="832"/>
    </row>
    <row r="174" spans="1:26" ht="14.25" customHeight="1">
      <c r="A174" s="130"/>
      <c r="B174" s="130"/>
      <c r="C174" s="131"/>
      <c r="D174" s="131"/>
      <c r="E174" s="131"/>
      <c r="F174" s="131"/>
      <c r="G174" s="131"/>
      <c r="H174" s="131"/>
      <c r="I174" s="131"/>
      <c r="J174" s="131"/>
      <c r="K174" s="131"/>
      <c r="L174" s="131"/>
      <c r="M174" s="832"/>
      <c r="N174" s="832"/>
      <c r="O174" s="832"/>
      <c r="P174" s="832"/>
      <c r="Q174" s="832"/>
      <c r="R174" s="832"/>
      <c r="S174" s="832"/>
      <c r="T174" s="832"/>
      <c r="U174" s="832"/>
      <c r="V174" s="832"/>
      <c r="W174" s="832"/>
      <c r="X174" s="832"/>
      <c r="Y174" s="832"/>
      <c r="Z174" s="832"/>
    </row>
    <row r="175" spans="1:26" ht="14.25" customHeight="1">
      <c r="A175" s="130"/>
      <c r="B175" s="130"/>
      <c r="C175" s="131"/>
      <c r="D175" s="131"/>
      <c r="E175" s="131"/>
      <c r="F175" s="131"/>
      <c r="G175" s="131"/>
      <c r="H175" s="131"/>
      <c r="I175" s="131"/>
      <c r="J175" s="131"/>
      <c r="K175" s="131"/>
      <c r="L175" s="131"/>
      <c r="M175" s="832"/>
      <c r="N175" s="832"/>
      <c r="O175" s="832"/>
      <c r="P175" s="832"/>
      <c r="Q175" s="832"/>
      <c r="R175" s="832"/>
      <c r="S175" s="832"/>
      <c r="T175" s="832"/>
      <c r="U175" s="832"/>
      <c r="V175" s="832"/>
      <c r="W175" s="832"/>
      <c r="X175" s="832"/>
      <c r="Y175" s="832"/>
      <c r="Z175" s="832"/>
    </row>
    <row r="176" spans="1:26" ht="14.25" customHeight="1">
      <c r="A176" s="130"/>
      <c r="B176" s="130"/>
      <c r="C176" s="131"/>
      <c r="D176" s="131"/>
      <c r="E176" s="131"/>
      <c r="F176" s="131"/>
      <c r="G176" s="131"/>
      <c r="H176" s="131"/>
      <c r="I176" s="131"/>
      <c r="J176" s="131"/>
      <c r="K176" s="131"/>
      <c r="L176" s="131"/>
      <c r="M176" s="832"/>
      <c r="N176" s="832"/>
      <c r="O176" s="832"/>
      <c r="P176" s="832"/>
      <c r="Q176" s="832"/>
      <c r="R176" s="832"/>
      <c r="S176" s="832"/>
      <c r="T176" s="832"/>
      <c r="U176" s="832"/>
      <c r="V176" s="832"/>
      <c r="W176" s="832"/>
      <c r="X176" s="832"/>
      <c r="Y176" s="832"/>
      <c r="Z176" s="832"/>
    </row>
    <row r="177" spans="1:26" ht="14.25" customHeight="1">
      <c r="A177" s="130"/>
      <c r="B177" s="130"/>
      <c r="C177" s="131"/>
      <c r="D177" s="131"/>
      <c r="E177" s="131"/>
      <c r="F177" s="131"/>
      <c r="G177" s="131"/>
      <c r="H177" s="131"/>
      <c r="I177" s="131"/>
      <c r="J177" s="131"/>
      <c r="K177" s="131"/>
      <c r="L177" s="131"/>
      <c r="M177" s="832"/>
      <c r="N177" s="832"/>
      <c r="O177" s="832"/>
      <c r="P177" s="832"/>
      <c r="Q177" s="832"/>
      <c r="R177" s="832"/>
      <c r="S177" s="832"/>
      <c r="T177" s="832"/>
      <c r="U177" s="832"/>
      <c r="V177" s="832"/>
      <c r="W177" s="832"/>
      <c r="X177" s="832"/>
      <c r="Y177" s="832"/>
      <c r="Z177" s="832"/>
    </row>
    <row r="178" spans="1:26" ht="14.25" customHeight="1">
      <c r="A178" s="130"/>
      <c r="B178" s="130"/>
      <c r="C178" s="131"/>
      <c r="D178" s="131"/>
      <c r="E178" s="131"/>
      <c r="F178" s="131"/>
      <c r="G178" s="131"/>
      <c r="H178" s="131"/>
      <c r="I178" s="131"/>
      <c r="J178" s="131"/>
      <c r="K178" s="131"/>
      <c r="L178" s="131"/>
      <c r="M178" s="832"/>
      <c r="N178" s="832"/>
      <c r="O178" s="832"/>
      <c r="P178" s="832"/>
      <c r="Q178" s="832"/>
      <c r="R178" s="832"/>
      <c r="S178" s="832"/>
      <c r="T178" s="832"/>
      <c r="U178" s="832"/>
      <c r="V178" s="832"/>
      <c r="W178" s="832"/>
      <c r="X178" s="832"/>
      <c r="Y178" s="832"/>
      <c r="Z178" s="832"/>
    </row>
    <row r="179" spans="1:26" ht="14.25" customHeight="1">
      <c r="A179" s="130"/>
      <c r="B179" s="130"/>
      <c r="C179" s="131"/>
      <c r="D179" s="131"/>
      <c r="E179" s="131"/>
      <c r="F179" s="131"/>
      <c r="G179" s="131"/>
      <c r="H179" s="131"/>
      <c r="I179" s="131"/>
      <c r="J179" s="131"/>
      <c r="K179" s="131"/>
      <c r="L179" s="131"/>
      <c r="M179" s="832"/>
      <c r="N179" s="832"/>
      <c r="O179" s="832"/>
      <c r="P179" s="832"/>
      <c r="Q179" s="832"/>
      <c r="R179" s="832"/>
      <c r="S179" s="832"/>
      <c r="T179" s="832"/>
      <c r="U179" s="832"/>
      <c r="V179" s="832"/>
      <c r="W179" s="832"/>
      <c r="X179" s="832"/>
      <c r="Y179" s="832"/>
      <c r="Z179" s="832"/>
    </row>
    <row r="180" spans="1:26" ht="14.25" customHeight="1">
      <c r="A180" s="130"/>
      <c r="B180" s="130"/>
      <c r="C180" s="131"/>
      <c r="D180" s="131"/>
      <c r="E180" s="131"/>
      <c r="F180" s="131"/>
      <c r="G180" s="131"/>
      <c r="H180" s="131"/>
      <c r="I180" s="131"/>
      <c r="J180" s="131"/>
      <c r="K180" s="131"/>
      <c r="L180" s="131"/>
      <c r="M180" s="832"/>
      <c r="N180" s="832"/>
      <c r="O180" s="832"/>
      <c r="P180" s="832"/>
      <c r="Q180" s="832"/>
      <c r="R180" s="832"/>
      <c r="S180" s="832"/>
      <c r="T180" s="832"/>
      <c r="U180" s="832"/>
      <c r="V180" s="832"/>
      <c r="W180" s="832"/>
      <c r="X180" s="832"/>
      <c r="Y180" s="832"/>
      <c r="Z180" s="832"/>
    </row>
    <row r="181" spans="1:26" ht="14.25" customHeight="1">
      <c r="A181" s="130"/>
      <c r="B181" s="130"/>
      <c r="C181" s="131"/>
      <c r="D181" s="131"/>
      <c r="E181" s="131"/>
      <c r="F181" s="131"/>
      <c r="G181" s="131"/>
      <c r="H181" s="131"/>
      <c r="I181" s="131"/>
      <c r="J181" s="131"/>
      <c r="K181" s="131"/>
      <c r="L181" s="131"/>
      <c r="M181" s="832"/>
      <c r="N181" s="832"/>
      <c r="O181" s="832"/>
      <c r="P181" s="832"/>
      <c r="Q181" s="832"/>
      <c r="R181" s="832"/>
      <c r="S181" s="832"/>
      <c r="T181" s="832"/>
      <c r="U181" s="832"/>
      <c r="V181" s="832"/>
      <c r="W181" s="832"/>
      <c r="X181" s="832"/>
      <c r="Y181" s="832"/>
      <c r="Z181" s="832"/>
    </row>
    <row r="182" spans="1:26" ht="14.25" customHeight="1">
      <c r="A182" s="130"/>
      <c r="B182" s="130"/>
      <c r="C182" s="131"/>
      <c r="D182" s="131"/>
      <c r="E182" s="131"/>
      <c r="F182" s="131"/>
      <c r="G182" s="131"/>
      <c r="H182" s="131"/>
      <c r="I182" s="131"/>
      <c r="J182" s="131"/>
      <c r="K182" s="131"/>
      <c r="L182" s="131"/>
      <c r="M182" s="832"/>
      <c r="N182" s="832"/>
      <c r="O182" s="832"/>
      <c r="P182" s="832"/>
      <c r="Q182" s="832"/>
      <c r="R182" s="832"/>
      <c r="S182" s="832"/>
      <c r="T182" s="832"/>
      <c r="U182" s="832"/>
      <c r="V182" s="832"/>
      <c r="W182" s="832"/>
      <c r="X182" s="832"/>
      <c r="Y182" s="832"/>
      <c r="Z182" s="832"/>
    </row>
    <row r="183" spans="1:26" ht="14.25" customHeight="1">
      <c r="A183" s="130"/>
      <c r="B183" s="130"/>
      <c r="C183" s="131"/>
      <c r="D183" s="131"/>
      <c r="E183" s="131"/>
      <c r="F183" s="131"/>
      <c r="G183" s="131"/>
      <c r="H183" s="131"/>
      <c r="I183" s="131"/>
      <c r="J183" s="131"/>
      <c r="K183" s="131"/>
      <c r="L183" s="131"/>
      <c r="M183" s="832"/>
      <c r="N183" s="832"/>
      <c r="O183" s="832"/>
      <c r="P183" s="832"/>
      <c r="Q183" s="832"/>
      <c r="R183" s="832"/>
      <c r="S183" s="832"/>
      <c r="T183" s="832"/>
      <c r="U183" s="832"/>
      <c r="V183" s="832"/>
      <c r="W183" s="832"/>
      <c r="X183" s="832"/>
      <c r="Y183" s="832"/>
      <c r="Z183" s="832"/>
    </row>
    <row r="184" spans="1:26" ht="14.25" customHeight="1">
      <c r="A184" s="130"/>
      <c r="B184" s="130"/>
      <c r="C184" s="131"/>
      <c r="D184" s="131"/>
      <c r="E184" s="131"/>
      <c r="F184" s="131"/>
      <c r="G184" s="131"/>
      <c r="H184" s="131"/>
      <c r="I184" s="131"/>
      <c r="J184" s="131"/>
      <c r="K184" s="131"/>
      <c r="L184" s="131"/>
      <c r="M184" s="832"/>
      <c r="N184" s="832"/>
      <c r="O184" s="832"/>
      <c r="P184" s="832"/>
      <c r="Q184" s="832"/>
      <c r="R184" s="832"/>
      <c r="S184" s="832"/>
      <c r="T184" s="832"/>
      <c r="U184" s="832"/>
      <c r="V184" s="832"/>
      <c r="W184" s="832"/>
      <c r="X184" s="832"/>
      <c r="Y184" s="832"/>
      <c r="Z184" s="832"/>
    </row>
    <row r="185" spans="1:26" ht="14.25" customHeight="1">
      <c r="A185" s="130"/>
      <c r="B185" s="130"/>
      <c r="C185" s="131"/>
      <c r="D185" s="131"/>
      <c r="E185" s="131"/>
      <c r="F185" s="131"/>
      <c r="G185" s="131"/>
      <c r="H185" s="131"/>
      <c r="I185" s="131"/>
      <c r="J185" s="131"/>
      <c r="K185" s="131"/>
      <c r="L185" s="131"/>
      <c r="M185" s="832"/>
      <c r="N185" s="832"/>
      <c r="O185" s="832"/>
      <c r="P185" s="832"/>
      <c r="Q185" s="832"/>
      <c r="R185" s="832"/>
      <c r="S185" s="832"/>
      <c r="T185" s="832"/>
      <c r="U185" s="832"/>
      <c r="V185" s="832"/>
      <c r="W185" s="832"/>
      <c r="X185" s="832"/>
      <c r="Y185" s="832"/>
      <c r="Z185" s="832"/>
    </row>
    <row r="186" spans="1:26" ht="14.25" customHeight="1">
      <c r="A186" s="130"/>
      <c r="B186" s="130"/>
      <c r="C186" s="131"/>
      <c r="D186" s="131"/>
      <c r="E186" s="131"/>
      <c r="F186" s="131"/>
      <c r="G186" s="131"/>
      <c r="H186" s="131"/>
      <c r="I186" s="131"/>
      <c r="J186" s="131"/>
      <c r="K186" s="131"/>
      <c r="L186" s="131"/>
      <c r="M186" s="832"/>
      <c r="N186" s="832"/>
      <c r="O186" s="832"/>
      <c r="P186" s="832"/>
      <c r="Q186" s="832"/>
      <c r="R186" s="832"/>
      <c r="S186" s="832"/>
      <c r="T186" s="832"/>
      <c r="U186" s="832"/>
      <c r="V186" s="832"/>
      <c r="W186" s="832"/>
      <c r="X186" s="832"/>
      <c r="Y186" s="832"/>
      <c r="Z186" s="832"/>
    </row>
    <row r="187" spans="1:26" ht="14.25" customHeight="1">
      <c r="A187" s="130"/>
      <c r="B187" s="130"/>
      <c r="C187" s="131"/>
      <c r="D187" s="131"/>
      <c r="E187" s="131"/>
      <c r="F187" s="131"/>
      <c r="G187" s="131"/>
      <c r="H187" s="131"/>
      <c r="I187" s="131"/>
      <c r="J187" s="131"/>
      <c r="K187" s="131"/>
      <c r="L187" s="131"/>
      <c r="M187" s="832"/>
      <c r="N187" s="832"/>
      <c r="O187" s="832"/>
      <c r="P187" s="832"/>
      <c r="Q187" s="832"/>
      <c r="R187" s="832"/>
      <c r="S187" s="832"/>
      <c r="T187" s="832"/>
      <c r="U187" s="832"/>
      <c r="V187" s="832"/>
      <c r="W187" s="832"/>
      <c r="X187" s="832"/>
      <c r="Y187" s="832"/>
      <c r="Z187" s="832"/>
    </row>
    <row r="188" spans="1:26" ht="14.25" customHeight="1">
      <c r="A188" s="130"/>
      <c r="B188" s="130"/>
      <c r="C188" s="131"/>
      <c r="D188" s="131"/>
      <c r="E188" s="131"/>
      <c r="F188" s="131"/>
      <c r="G188" s="131"/>
      <c r="H188" s="131"/>
      <c r="I188" s="131"/>
      <c r="J188" s="131"/>
      <c r="K188" s="131"/>
      <c r="L188" s="131"/>
      <c r="M188" s="832"/>
      <c r="N188" s="832"/>
      <c r="O188" s="832"/>
      <c r="P188" s="832"/>
      <c r="Q188" s="832"/>
      <c r="R188" s="832"/>
      <c r="S188" s="832"/>
      <c r="T188" s="832"/>
      <c r="U188" s="832"/>
      <c r="V188" s="832"/>
      <c r="W188" s="832"/>
      <c r="X188" s="832"/>
      <c r="Y188" s="832"/>
      <c r="Z188" s="832"/>
    </row>
    <row r="189" spans="1:26" ht="14.25" customHeight="1">
      <c r="A189" s="130"/>
      <c r="B189" s="130"/>
      <c r="C189" s="131"/>
      <c r="D189" s="131"/>
      <c r="E189" s="131"/>
      <c r="F189" s="131"/>
      <c r="G189" s="131"/>
      <c r="H189" s="131"/>
      <c r="I189" s="131"/>
      <c r="J189" s="131"/>
      <c r="K189" s="131"/>
      <c r="L189" s="131"/>
      <c r="M189" s="832"/>
      <c r="N189" s="832"/>
      <c r="O189" s="832"/>
      <c r="P189" s="832"/>
      <c r="Q189" s="832"/>
      <c r="R189" s="832"/>
      <c r="S189" s="832"/>
      <c r="T189" s="832"/>
      <c r="U189" s="832"/>
      <c r="V189" s="832"/>
      <c r="W189" s="832"/>
      <c r="X189" s="832"/>
      <c r="Y189" s="832"/>
      <c r="Z189" s="832"/>
    </row>
    <row r="190" spans="1:26" ht="14.25" customHeight="1">
      <c r="A190" s="130"/>
      <c r="B190" s="130"/>
      <c r="C190" s="131"/>
      <c r="D190" s="131"/>
      <c r="E190" s="131"/>
      <c r="F190" s="131"/>
      <c r="G190" s="131"/>
      <c r="H190" s="131"/>
      <c r="I190" s="131"/>
      <c r="J190" s="131"/>
      <c r="K190" s="131"/>
      <c r="L190" s="131"/>
      <c r="M190" s="832"/>
      <c r="N190" s="832"/>
      <c r="O190" s="832"/>
      <c r="P190" s="832"/>
      <c r="Q190" s="832"/>
      <c r="R190" s="832"/>
      <c r="S190" s="832"/>
      <c r="T190" s="832"/>
      <c r="U190" s="832"/>
      <c r="V190" s="832"/>
      <c r="W190" s="832"/>
      <c r="X190" s="832"/>
      <c r="Y190" s="832"/>
      <c r="Z190" s="832"/>
    </row>
    <row r="191" spans="1:26" ht="14.25" customHeight="1">
      <c r="A191" s="130"/>
      <c r="B191" s="130"/>
      <c r="C191" s="131"/>
      <c r="D191" s="131"/>
      <c r="E191" s="131"/>
      <c r="F191" s="131"/>
      <c r="G191" s="131"/>
      <c r="H191" s="131"/>
      <c r="I191" s="131"/>
      <c r="J191" s="131"/>
      <c r="K191" s="131"/>
      <c r="L191" s="131"/>
      <c r="M191" s="832"/>
      <c r="N191" s="832"/>
      <c r="O191" s="832"/>
      <c r="P191" s="832"/>
      <c r="Q191" s="832"/>
      <c r="R191" s="832"/>
      <c r="S191" s="832"/>
      <c r="T191" s="832"/>
      <c r="U191" s="832"/>
      <c r="V191" s="832"/>
      <c r="W191" s="832"/>
      <c r="X191" s="832"/>
      <c r="Y191" s="832"/>
      <c r="Z191" s="832"/>
    </row>
    <row r="192" spans="1:26" ht="14.25" customHeight="1">
      <c r="A192" s="130"/>
      <c r="B192" s="130"/>
      <c r="C192" s="131"/>
      <c r="D192" s="131"/>
      <c r="E192" s="131"/>
      <c r="F192" s="131"/>
      <c r="G192" s="131"/>
      <c r="H192" s="131"/>
      <c r="I192" s="131"/>
      <c r="J192" s="131"/>
      <c r="K192" s="131"/>
      <c r="L192" s="131"/>
      <c r="M192" s="832"/>
      <c r="N192" s="832"/>
      <c r="O192" s="832"/>
      <c r="P192" s="832"/>
      <c r="Q192" s="832"/>
      <c r="R192" s="832"/>
      <c r="S192" s="832"/>
      <c r="T192" s="832"/>
      <c r="U192" s="832"/>
      <c r="V192" s="832"/>
      <c r="W192" s="832"/>
      <c r="X192" s="832"/>
      <c r="Y192" s="832"/>
      <c r="Z192" s="832"/>
    </row>
    <row r="193" spans="1:26" ht="14.25" customHeight="1">
      <c r="A193" s="130"/>
      <c r="B193" s="130"/>
      <c r="C193" s="131"/>
      <c r="D193" s="131"/>
      <c r="E193" s="131"/>
      <c r="F193" s="131"/>
      <c r="G193" s="131"/>
      <c r="H193" s="131"/>
      <c r="I193" s="131"/>
      <c r="J193" s="131"/>
      <c r="K193" s="131"/>
      <c r="L193" s="131"/>
      <c r="M193" s="832"/>
      <c r="N193" s="832"/>
      <c r="O193" s="832"/>
      <c r="P193" s="832"/>
      <c r="Q193" s="832"/>
      <c r="R193" s="832"/>
      <c r="S193" s="832"/>
      <c r="T193" s="832"/>
      <c r="U193" s="832"/>
      <c r="V193" s="832"/>
      <c r="W193" s="832"/>
      <c r="X193" s="832"/>
      <c r="Y193" s="832"/>
      <c r="Z193" s="832"/>
    </row>
    <row r="194" spans="1:26" ht="14.25" customHeight="1">
      <c r="A194" s="130"/>
      <c r="B194" s="130"/>
      <c r="C194" s="131"/>
      <c r="D194" s="131"/>
      <c r="E194" s="131"/>
      <c r="F194" s="131"/>
      <c r="G194" s="131"/>
      <c r="H194" s="131"/>
      <c r="I194" s="131"/>
      <c r="J194" s="131"/>
      <c r="K194" s="131"/>
      <c r="L194" s="131"/>
      <c r="M194" s="832"/>
      <c r="N194" s="832"/>
      <c r="O194" s="832"/>
      <c r="P194" s="832"/>
      <c r="Q194" s="832"/>
      <c r="R194" s="832"/>
      <c r="S194" s="832"/>
      <c r="T194" s="832"/>
      <c r="U194" s="832"/>
      <c r="V194" s="832"/>
      <c r="W194" s="832"/>
      <c r="X194" s="832"/>
      <c r="Y194" s="832"/>
      <c r="Z194" s="832"/>
    </row>
    <row r="195" spans="1:26" ht="14.25" customHeight="1">
      <c r="A195" s="130"/>
      <c r="B195" s="130"/>
      <c r="C195" s="131"/>
      <c r="D195" s="131"/>
      <c r="E195" s="131"/>
      <c r="F195" s="131"/>
      <c r="G195" s="131"/>
      <c r="H195" s="131"/>
      <c r="I195" s="131"/>
      <c r="J195" s="131"/>
      <c r="K195" s="131"/>
      <c r="L195" s="131"/>
      <c r="M195" s="832"/>
      <c r="N195" s="832"/>
      <c r="O195" s="832"/>
      <c r="P195" s="832"/>
      <c r="Q195" s="832"/>
      <c r="R195" s="832"/>
      <c r="S195" s="832"/>
      <c r="T195" s="832"/>
      <c r="U195" s="832"/>
      <c r="V195" s="832"/>
      <c r="W195" s="832"/>
      <c r="X195" s="832"/>
      <c r="Y195" s="832"/>
      <c r="Z195" s="832"/>
    </row>
    <row r="196" spans="1:26" ht="14.25" customHeight="1">
      <c r="A196" s="130"/>
      <c r="B196" s="130"/>
      <c r="C196" s="131"/>
      <c r="D196" s="131"/>
      <c r="E196" s="131"/>
      <c r="F196" s="131"/>
      <c r="G196" s="131"/>
      <c r="H196" s="131"/>
      <c r="I196" s="131"/>
      <c r="J196" s="131"/>
      <c r="K196" s="131"/>
      <c r="L196" s="131"/>
      <c r="M196" s="832"/>
      <c r="N196" s="832"/>
      <c r="O196" s="832"/>
      <c r="P196" s="832"/>
      <c r="Q196" s="832"/>
      <c r="R196" s="832"/>
      <c r="S196" s="832"/>
      <c r="T196" s="832"/>
      <c r="U196" s="832"/>
      <c r="V196" s="832"/>
      <c r="W196" s="832"/>
      <c r="X196" s="832"/>
      <c r="Y196" s="832"/>
      <c r="Z196" s="832"/>
    </row>
    <row r="197" spans="1:26" ht="14.25" customHeight="1">
      <c r="A197" s="130"/>
      <c r="B197" s="130"/>
      <c r="C197" s="131"/>
      <c r="D197" s="131"/>
      <c r="E197" s="131"/>
      <c r="F197" s="131"/>
      <c r="G197" s="131"/>
      <c r="H197" s="131"/>
      <c r="I197" s="131"/>
      <c r="J197" s="131"/>
      <c r="K197" s="131"/>
      <c r="L197" s="131"/>
      <c r="M197" s="832"/>
      <c r="N197" s="832"/>
      <c r="O197" s="832"/>
      <c r="P197" s="832"/>
      <c r="Q197" s="832"/>
      <c r="R197" s="832"/>
      <c r="S197" s="832"/>
      <c r="T197" s="832"/>
      <c r="U197" s="832"/>
      <c r="V197" s="832"/>
      <c r="W197" s="832"/>
      <c r="X197" s="832"/>
      <c r="Y197" s="832"/>
      <c r="Z197" s="832"/>
    </row>
    <row r="198" spans="1:26" ht="14.25" customHeight="1">
      <c r="A198" s="130"/>
      <c r="B198" s="130"/>
      <c r="C198" s="131"/>
      <c r="D198" s="131"/>
      <c r="E198" s="131"/>
      <c r="F198" s="131"/>
      <c r="G198" s="131"/>
      <c r="H198" s="131"/>
      <c r="I198" s="131"/>
      <c r="J198" s="131"/>
      <c r="K198" s="131"/>
      <c r="L198" s="131"/>
      <c r="M198" s="832"/>
      <c r="N198" s="832"/>
      <c r="O198" s="832"/>
      <c r="P198" s="832"/>
      <c r="Q198" s="832"/>
      <c r="R198" s="832"/>
      <c r="S198" s="832"/>
      <c r="T198" s="832"/>
      <c r="U198" s="832"/>
      <c r="V198" s="832"/>
      <c r="W198" s="832"/>
      <c r="X198" s="832"/>
      <c r="Y198" s="832"/>
      <c r="Z198" s="832"/>
    </row>
    <row r="199" spans="1:26" ht="14.25" customHeight="1">
      <c r="A199" s="130"/>
      <c r="B199" s="130"/>
      <c r="C199" s="131"/>
      <c r="D199" s="131"/>
      <c r="E199" s="131"/>
      <c r="F199" s="131"/>
      <c r="G199" s="131"/>
      <c r="H199" s="131"/>
      <c r="I199" s="131"/>
      <c r="J199" s="131"/>
      <c r="K199" s="131"/>
      <c r="L199" s="131"/>
      <c r="M199" s="832"/>
      <c r="N199" s="832"/>
      <c r="O199" s="832"/>
      <c r="P199" s="832"/>
      <c r="Q199" s="832"/>
      <c r="R199" s="832"/>
      <c r="S199" s="832"/>
      <c r="T199" s="832"/>
      <c r="U199" s="832"/>
      <c r="V199" s="832"/>
      <c r="W199" s="832"/>
      <c r="X199" s="832"/>
      <c r="Y199" s="832"/>
      <c r="Z199" s="832"/>
    </row>
    <row r="200" spans="1:26" ht="14.25" customHeight="1">
      <c r="A200" s="130"/>
      <c r="B200" s="130"/>
      <c r="C200" s="131"/>
      <c r="D200" s="131"/>
      <c r="E200" s="131"/>
      <c r="F200" s="131"/>
      <c r="G200" s="131"/>
      <c r="H200" s="131"/>
      <c r="I200" s="131"/>
      <c r="J200" s="131"/>
      <c r="K200" s="131"/>
      <c r="L200" s="131"/>
      <c r="M200" s="832"/>
      <c r="N200" s="832"/>
      <c r="O200" s="832"/>
      <c r="P200" s="832"/>
      <c r="Q200" s="832"/>
      <c r="R200" s="832"/>
      <c r="S200" s="832"/>
      <c r="T200" s="832"/>
      <c r="U200" s="832"/>
      <c r="V200" s="832"/>
      <c r="W200" s="832"/>
      <c r="X200" s="832"/>
      <c r="Y200" s="832"/>
      <c r="Z200" s="832"/>
    </row>
    <row r="201" spans="1:26" ht="14.25" customHeight="1">
      <c r="A201" s="130"/>
      <c r="B201" s="130"/>
      <c r="C201" s="131"/>
      <c r="D201" s="131"/>
      <c r="E201" s="131"/>
      <c r="F201" s="131"/>
      <c r="G201" s="131"/>
      <c r="H201" s="131"/>
      <c r="I201" s="131"/>
      <c r="J201" s="131"/>
      <c r="K201" s="131"/>
      <c r="L201" s="131"/>
      <c r="M201" s="832"/>
      <c r="N201" s="832"/>
      <c r="O201" s="832"/>
      <c r="P201" s="832"/>
      <c r="Q201" s="832"/>
      <c r="R201" s="832"/>
      <c r="S201" s="832"/>
      <c r="T201" s="832"/>
      <c r="U201" s="832"/>
      <c r="V201" s="832"/>
      <c r="W201" s="832"/>
      <c r="X201" s="832"/>
      <c r="Y201" s="832"/>
      <c r="Z201" s="832"/>
    </row>
    <row r="202" spans="1:26" ht="14.25" customHeight="1">
      <c r="A202" s="130"/>
      <c r="B202" s="130"/>
      <c r="C202" s="131"/>
      <c r="D202" s="131"/>
      <c r="E202" s="131"/>
      <c r="F202" s="131"/>
      <c r="G202" s="131"/>
      <c r="H202" s="131"/>
      <c r="I202" s="131"/>
      <c r="J202" s="131"/>
      <c r="K202" s="131"/>
      <c r="L202" s="131"/>
      <c r="M202" s="832"/>
      <c r="N202" s="832"/>
      <c r="O202" s="832"/>
      <c r="P202" s="832"/>
      <c r="Q202" s="832"/>
      <c r="R202" s="832"/>
      <c r="S202" s="832"/>
      <c r="T202" s="832"/>
      <c r="U202" s="832"/>
      <c r="V202" s="832"/>
      <c r="W202" s="832"/>
      <c r="X202" s="832"/>
      <c r="Y202" s="832"/>
      <c r="Z202" s="832"/>
    </row>
    <row r="203" spans="1:26" ht="14.25" customHeight="1">
      <c r="A203" s="130"/>
      <c r="B203" s="130"/>
      <c r="C203" s="131"/>
      <c r="D203" s="131"/>
      <c r="E203" s="131"/>
      <c r="F203" s="131"/>
      <c r="G203" s="131"/>
      <c r="H203" s="131"/>
      <c r="I203" s="131"/>
      <c r="J203" s="131"/>
      <c r="K203" s="131"/>
      <c r="L203" s="131"/>
      <c r="M203" s="832"/>
      <c r="N203" s="832"/>
      <c r="O203" s="832"/>
      <c r="P203" s="832"/>
      <c r="Q203" s="832"/>
      <c r="R203" s="832"/>
      <c r="S203" s="832"/>
      <c r="T203" s="832"/>
      <c r="U203" s="832"/>
      <c r="V203" s="832"/>
      <c r="W203" s="832"/>
      <c r="X203" s="832"/>
      <c r="Y203" s="832"/>
      <c r="Z203" s="832"/>
    </row>
    <row r="204" spans="1:26" ht="14.25" customHeight="1">
      <c r="A204" s="130"/>
      <c r="B204" s="130"/>
      <c r="C204" s="131"/>
      <c r="D204" s="131"/>
      <c r="E204" s="131"/>
      <c r="F204" s="131"/>
      <c r="G204" s="131"/>
      <c r="H204" s="131"/>
      <c r="I204" s="131"/>
      <c r="J204" s="131"/>
      <c r="K204" s="131"/>
      <c r="L204" s="131"/>
      <c r="M204" s="832"/>
      <c r="N204" s="832"/>
      <c r="O204" s="832"/>
      <c r="P204" s="832"/>
      <c r="Q204" s="832"/>
      <c r="R204" s="832"/>
      <c r="S204" s="832"/>
      <c r="T204" s="832"/>
      <c r="U204" s="832"/>
      <c r="V204" s="832"/>
      <c r="W204" s="832"/>
      <c r="X204" s="832"/>
      <c r="Y204" s="832"/>
      <c r="Z204" s="832"/>
    </row>
    <row r="205" spans="1:26" ht="14.25" customHeight="1">
      <c r="A205" s="130"/>
      <c r="B205" s="130"/>
      <c r="C205" s="131"/>
      <c r="D205" s="131"/>
      <c r="E205" s="131"/>
      <c r="F205" s="131"/>
      <c r="G205" s="131"/>
      <c r="H205" s="131"/>
      <c r="I205" s="131"/>
      <c r="J205" s="131"/>
      <c r="K205" s="131"/>
      <c r="L205" s="131"/>
      <c r="M205" s="832"/>
      <c r="N205" s="832"/>
      <c r="O205" s="832"/>
      <c r="P205" s="832"/>
      <c r="Q205" s="832"/>
      <c r="R205" s="832"/>
      <c r="S205" s="832"/>
      <c r="T205" s="832"/>
      <c r="U205" s="832"/>
      <c r="V205" s="832"/>
      <c r="W205" s="832"/>
      <c r="X205" s="832"/>
      <c r="Y205" s="832"/>
      <c r="Z205" s="832"/>
    </row>
    <row r="206" spans="1:26" ht="14.25" customHeight="1">
      <c r="A206" s="130"/>
      <c r="B206" s="130"/>
      <c r="C206" s="131"/>
      <c r="D206" s="131"/>
      <c r="E206" s="131"/>
      <c r="F206" s="131"/>
      <c r="G206" s="131"/>
      <c r="H206" s="131"/>
      <c r="I206" s="131"/>
      <c r="J206" s="131"/>
      <c r="K206" s="131"/>
      <c r="L206" s="131"/>
      <c r="M206" s="832"/>
      <c r="N206" s="832"/>
      <c r="O206" s="832"/>
      <c r="P206" s="832"/>
      <c r="Q206" s="832"/>
      <c r="R206" s="832"/>
      <c r="S206" s="832"/>
      <c r="T206" s="832"/>
      <c r="U206" s="832"/>
      <c r="V206" s="832"/>
      <c r="W206" s="832"/>
      <c r="X206" s="832"/>
      <c r="Y206" s="832"/>
      <c r="Z206" s="832"/>
    </row>
    <row r="207" spans="1:26" ht="14.25" customHeight="1">
      <c r="A207" s="130"/>
      <c r="B207" s="130"/>
      <c r="C207" s="131"/>
      <c r="D207" s="131"/>
      <c r="E207" s="131"/>
      <c r="F207" s="131"/>
      <c r="G207" s="131"/>
      <c r="H207" s="131"/>
      <c r="I207" s="131"/>
      <c r="J207" s="131"/>
      <c r="K207" s="131"/>
      <c r="L207" s="131"/>
      <c r="M207" s="832"/>
      <c r="N207" s="832"/>
      <c r="O207" s="832"/>
      <c r="P207" s="832"/>
      <c r="Q207" s="832"/>
      <c r="R207" s="832"/>
      <c r="S207" s="832"/>
      <c r="T207" s="832"/>
      <c r="U207" s="832"/>
      <c r="V207" s="832"/>
      <c r="W207" s="832"/>
      <c r="X207" s="832"/>
      <c r="Y207" s="832"/>
      <c r="Z207" s="832"/>
    </row>
    <row r="208" spans="1:26" ht="14.25" customHeight="1">
      <c r="A208" s="130"/>
      <c r="B208" s="130"/>
      <c r="C208" s="131"/>
      <c r="D208" s="131"/>
      <c r="E208" s="131"/>
      <c r="F208" s="131"/>
      <c r="G208" s="131"/>
      <c r="H208" s="131"/>
      <c r="I208" s="131"/>
      <c r="J208" s="131"/>
      <c r="K208" s="131"/>
      <c r="L208" s="131"/>
      <c r="M208" s="832"/>
      <c r="N208" s="832"/>
      <c r="O208" s="832"/>
      <c r="P208" s="832"/>
      <c r="Q208" s="832"/>
      <c r="R208" s="832"/>
      <c r="S208" s="832"/>
      <c r="T208" s="832"/>
      <c r="U208" s="832"/>
      <c r="V208" s="832"/>
      <c r="W208" s="832"/>
      <c r="X208" s="832"/>
      <c r="Y208" s="832"/>
      <c r="Z208" s="832"/>
    </row>
    <row r="209" spans="1:26" ht="14.25" customHeight="1">
      <c r="A209" s="130"/>
      <c r="B209" s="130"/>
      <c r="C209" s="131"/>
      <c r="D209" s="131"/>
      <c r="E209" s="131"/>
      <c r="F209" s="131"/>
      <c r="G209" s="131"/>
      <c r="H209" s="131"/>
      <c r="I209" s="131"/>
      <c r="J209" s="131"/>
      <c r="K209" s="131"/>
      <c r="L209" s="131"/>
      <c r="M209" s="832"/>
      <c r="N209" s="832"/>
      <c r="O209" s="832"/>
      <c r="P209" s="832"/>
      <c r="Q209" s="832"/>
      <c r="R209" s="832"/>
      <c r="S209" s="832"/>
      <c r="T209" s="832"/>
      <c r="U209" s="832"/>
      <c r="V209" s="832"/>
      <c r="W209" s="832"/>
      <c r="X209" s="832"/>
      <c r="Y209" s="832"/>
      <c r="Z209" s="832"/>
    </row>
    <row r="210" spans="1:26" ht="14.25" customHeight="1">
      <c r="A210" s="130"/>
      <c r="B210" s="130"/>
      <c r="C210" s="131"/>
      <c r="D210" s="131"/>
      <c r="E210" s="131"/>
      <c r="F210" s="131"/>
      <c r="G210" s="131"/>
      <c r="H210" s="131"/>
      <c r="I210" s="131"/>
      <c r="J210" s="131"/>
      <c r="K210" s="131"/>
      <c r="L210" s="131"/>
      <c r="M210" s="832"/>
      <c r="N210" s="832"/>
      <c r="O210" s="832"/>
      <c r="P210" s="832"/>
      <c r="Q210" s="832"/>
      <c r="R210" s="832"/>
      <c r="S210" s="832"/>
      <c r="T210" s="832"/>
      <c r="U210" s="832"/>
      <c r="V210" s="832"/>
      <c r="W210" s="832"/>
      <c r="X210" s="832"/>
      <c r="Y210" s="832"/>
      <c r="Z210" s="832"/>
    </row>
    <row r="211" spans="1:26" ht="14.25" customHeight="1">
      <c r="A211" s="130"/>
      <c r="B211" s="130"/>
      <c r="C211" s="131"/>
      <c r="D211" s="131"/>
      <c r="E211" s="131"/>
      <c r="F211" s="131"/>
      <c r="G211" s="131"/>
      <c r="H211" s="131"/>
      <c r="I211" s="131"/>
      <c r="J211" s="131"/>
      <c r="K211" s="131"/>
      <c r="L211" s="131"/>
      <c r="M211" s="832"/>
      <c r="N211" s="832"/>
      <c r="O211" s="832"/>
      <c r="P211" s="832"/>
      <c r="Q211" s="832"/>
      <c r="R211" s="832"/>
      <c r="S211" s="832"/>
      <c r="T211" s="832"/>
      <c r="U211" s="832"/>
      <c r="V211" s="832"/>
      <c r="W211" s="832"/>
      <c r="X211" s="832"/>
      <c r="Y211" s="832"/>
      <c r="Z211" s="832"/>
    </row>
    <row r="212" spans="1:26" ht="14.25" customHeight="1">
      <c r="A212" s="130"/>
      <c r="B212" s="130"/>
      <c r="C212" s="131"/>
      <c r="D212" s="131"/>
      <c r="E212" s="131"/>
      <c r="F212" s="131"/>
      <c r="G212" s="131"/>
      <c r="H212" s="131"/>
      <c r="I212" s="131"/>
      <c r="J212" s="131"/>
      <c r="K212" s="131"/>
      <c r="L212" s="131"/>
      <c r="M212" s="832"/>
      <c r="N212" s="832"/>
      <c r="O212" s="832"/>
      <c r="P212" s="832"/>
      <c r="Q212" s="832"/>
      <c r="R212" s="832"/>
      <c r="S212" s="832"/>
      <c r="T212" s="832"/>
      <c r="U212" s="832"/>
      <c r="V212" s="832"/>
      <c r="W212" s="832"/>
      <c r="X212" s="832"/>
      <c r="Y212" s="832"/>
      <c r="Z212" s="832"/>
    </row>
    <row r="213" spans="1:26" ht="14.25" customHeight="1">
      <c r="A213" s="130"/>
      <c r="B213" s="130"/>
      <c r="C213" s="131"/>
      <c r="D213" s="131"/>
      <c r="E213" s="131"/>
      <c r="F213" s="131"/>
      <c r="G213" s="131"/>
      <c r="H213" s="131"/>
      <c r="I213" s="131"/>
      <c r="J213" s="131"/>
      <c r="K213" s="131"/>
      <c r="L213" s="131"/>
      <c r="M213" s="832"/>
      <c r="N213" s="832"/>
      <c r="O213" s="832"/>
      <c r="P213" s="832"/>
      <c r="Q213" s="832"/>
      <c r="R213" s="832"/>
      <c r="S213" s="832"/>
      <c r="T213" s="832"/>
      <c r="U213" s="832"/>
      <c r="V213" s="832"/>
      <c r="W213" s="832"/>
      <c r="X213" s="832"/>
      <c r="Y213" s="832"/>
      <c r="Z213" s="832"/>
    </row>
    <row r="214" spans="1:26" ht="14.25" customHeight="1">
      <c r="A214" s="130"/>
      <c r="B214" s="130"/>
      <c r="C214" s="131"/>
      <c r="D214" s="131"/>
      <c r="E214" s="131"/>
      <c r="F214" s="131"/>
      <c r="G214" s="131"/>
      <c r="H214" s="131"/>
      <c r="I214" s="131"/>
      <c r="J214" s="131"/>
      <c r="K214" s="131"/>
      <c r="L214" s="131"/>
      <c r="M214" s="832"/>
      <c r="N214" s="832"/>
      <c r="O214" s="832"/>
      <c r="P214" s="832"/>
      <c r="Q214" s="832"/>
      <c r="R214" s="832"/>
      <c r="S214" s="832"/>
      <c r="T214" s="832"/>
      <c r="U214" s="832"/>
      <c r="V214" s="832"/>
      <c r="W214" s="832"/>
      <c r="X214" s="832"/>
      <c r="Y214" s="832"/>
      <c r="Z214" s="832"/>
    </row>
    <row r="215" spans="1:26" ht="14.25" customHeight="1">
      <c r="A215" s="130"/>
      <c r="B215" s="130"/>
      <c r="C215" s="131"/>
      <c r="D215" s="131"/>
      <c r="E215" s="131"/>
      <c r="F215" s="131"/>
      <c r="G215" s="131"/>
      <c r="H215" s="131"/>
      <c r="I215" s="131"/>
      <c r="J215" s="131"/>
      <c r="K215" s="131"/>
      <c r="L215" s="131"/>
      <c r="M215" s="832"/>
      <c r="N215" s="832"/>
      <c r="O215" s="832"/>
      <c r="P215" s="832"/>
      <c r="Q215" s="832"/>
      <c r="R215" s="832"/>
      <c r="S215" s="832"/>
      <c r="T215" s="832"/>
      <c r="U215" s="832"/>
      <c r="V215" s="832"/>
      <c r="W215" s="832"/>
      <c r="X215" s="832"/>
      <c r="Y215" s="832"/>
      <c r="Z215" s="832"/>
    </row>
    <row r="216" spans="1:26" ht="14.25" customHeight="1">
      <c r="A216" s="130"/>
      <c r="B216" s="130"/>
      <c r="C216" s="131"/>
      <c r="D216" s="131"/>
      <c r="E216" s="131"/>
      <c r="F216" s="131"/>
      <c r="G216" s="131"/>
      <c r="H216" s="131"/>
      <c r="I216" s="131"/>
      <c r="J216" s="131"/>
      <c r="K216" s="131"/>
      <c r="L216" s="131"/>
      <c r="M216" s="832"/>
      <c r="N216" s="832"/>
      <c r="O216" s="832"/>
      <c r="P216" s="832"/>
      <c r="Q216" s="832"/>
      <c r="R216" s="832"/>
      <c r="S216" s="832"/>
      <c r="T216" s="832"/>
      <c r="U216" s="832"/>
      <c r="V216" s="832"/>
      <c r="W216" s="832"/>
      <c r="X216" s="832"/>
      <c r="Y216" s="832"/>
      <c r="Z216" s="832"/>
    </row>
    <row r="217" spans="1:26" ht="14.25" customHeight="1">
      <c r="A217" s="130"/>
      <c r="B217" s="130"/>
      <c r="C217" s="131"/>
      <c r="D217" s="131"/>
      <c r="E217" s="131"/>
      <c r="F217" s="131"/>
      <c r="G217" s="131"/>
      <c r="H217" s="131"/>
      <c r="I217" s="131"/>
      <c r="J217" s="131"/>
      <c r="K217" s="131"/>
      <c r="L217" s="131"/>
      <c r="M217" s="832"/>
      <c r="N217" s="832"/>
      <c r="O217" s="832"/>
      <c r="P217" s="832"/>
      <c r="Q217" s="832"/>
      <c r="R217" s="832"/>
      <c r="S217" s="832"/>
      <c r="T217" s="832"/>
      <c r="U217" s="832"/>
      <c r="V217" s="832"/>
      <c r="W217" s="832"/>
      <c r="X217" s="832"/>
      <c r="Y217" s="832"/>
      <c r="Z217" s="832"/>
    </row>
    <row r="218" spans="1:26" ht="14.25" customHeight="1">
      <c r="A218" s="130"/>
      <c r="B218" s="130"/>
      <c r="C218" s="131"/>
      <c r="D218" s="131"/>
      <c r="E218" s="131"/>
      <c r="F218" s="131"/>
      <c r="G218" s="131"/>
      <c r="H218" s="131"/>
      <c r="I218" s="131"/>
      <c r="J218" s="131"/>
      <c r="K218" s="131"/>
      <c r="L218" s="131"/>
      <c r="M218" s="832"/>
      <c r="N218" s="832"/>
      <c r="O218" s="832"/>
      <c r="P218" s="832"/>
      <c r="Q218" s="832"/>
      <c r="R218" s="832"/>
      <c r="S218" s="832"/>
      <c r="T218" s="832"/>
      <c r="U218" s="832"/>
      <c r="V218" s="832"/>
      <c r="W218" s="832"/>
      <c r="X218" s="832"/>
      <c r="Y218" s="832"/>
      <c r="Z218" s="832"/>
    </row>
    <row r="219" spans="1:26" ht="14.25" customHeight="1">
      <c r="A219" s="130"/>
      <c r="B219" s="130"/>
      <c r="C219" s="131"/>
      <c r="D219" s="131"/>
      <c r="E219" s="131"/>
      <c r="F219" s="131"/>
      <c r="G219" s="131"/>
      <c r="H219" s="131"/>
      <c r="I219" s="131"/>
      <c r="J219" s="131"/>
      <c r="K219" s="131"/>
      <c r="L219" s="131"/>
      <c r="M219" s="832"/>
      <c r="N219" s="832"/>
      <c r="O219" s="832"/>
      <c r="P219" s="832"/>
      <c r="Q219" s="832"/>
      <c r="R219" s="832"/>
      <c r="S219" s="832"/>
      <c r="T219" s="832"/>
      <c r="U219" s="832"/>
      <c r="V219" s="832"/>
      <c r="W219" s="832"/>
      <c r="X219" s="832"/>
      <c r="Y219" s="832"/>
      <c r="Z219" s="832"/>
    </row>
    <row r="220" spans="1:26" ht="14.25" customHeight="1">
      <c r="A220" s="130"/>
      <c r="B220" s="130"/>
      <c r="C220" s="131"/>
      <c r="D220" s="131"/>
      <c r="E220" s="131"/>
      <c r="F220" s="131"/>
      <c r="G220" s="131"/>
      <c r="H220" s="131"/>
      <c r="I220" s="131"/>
      <c r="J220" s="131"/>
      <c r="K220" s="131"/>
      <c r="L220" s="131"/>
      <c r="M220" s="832"/>
      <c r="N220" s="832"/>
      <c r="O220" s="832"/>
      <c r="P220" s="832"/>
      <c r="Q220" s="832"/>
      <c r="R220" s="832"/>
      <c r="S220" s="832"/>
      <c r="T220" s="832"/>
      <c r="U220" s="832"/>
      <c r="V220" s="832"/>
      <c r="W220" s="832"/>
      <c r="X220" s="832"/>
      <c r="Y220" s="832"/>
      <c r="Z220" s="832"/>
    </row>
    <row r="221" spans="1:26" ht="14.25" customHeight="1">
      <c r="A221" s="130"/>
      <c r="B221" s="130"/>
      <c r="C221" s="131"/>
      <c r="D221" s="131"/>
      <c r="E221" s="131"/>
      <c r="F221" s="131"/>
      <c r="G221" s="131"/>
      <c r="H221" s="131"/>
      <c r="I221" s="131"/>
      <c r="J221" s="131"/>
      <c r="K221" s="131"/>
      <c r="L221" s="131"/>
      <c r="M221" s="832"/>
      <c r="N221" s="832"/>
      <c r="O221" s="832"/>
      <c r="P221" s="832"/>
      <c r="Q221" s="832"/>
      <c r="R221" s="832"/>
      <c r="S221" s="832"/>
      <c r="T221" s="832"/>
      <c r="U221" s="832"/>
      <c r="V221" s="832"/>
      <c r="W221" s="832"/>
      <c r="X221" s="832"/>
      <c r="Y221" s="832"/>
      <c r="Z221" s="832"/>
    </row>
    <row r="222" spans="1:26" ht="14.25" customHeight="1">
      <c r="A222" s="130"/>
      <c r="B222" s="130"/>
      <c r="C222" s="131"/>
      <c r="D222" s="131"/>
      <c r="E222" s="131"/>
      <c r="F222" s="131"/>
      <c r="G222" s="131"/>
      <c r="H222" s="131"/>
      <c r="I222" s="131"/>
      <c r="J222" s="131"/>
      <c r="K222" s="131"/>
      <c r="L222" s="131"/>
      <c r="M222" s="832"/>
      <c r="N222" s="832"/>
      <c r="O222" s="832"/>
      <c r="P222" s="832"/>
      <c r="Q222" s="832"/>
      <c r="R222" s="832"/>
      <c r="S222" s="832"/>
      <c r="T222" s="832"/>
      <c r="U222" s="832"/>
      <c r="V222" s="832"/>
      <c r="W222" s="832"/>
      <c r="X222" s="832"/>
      <c r="Y222" s="832"/>
      <c r="Z222" s="832"/>
    </row>
    <row r="223" spans="1:26" ht="14.25" customHeight="1">
      <c r="A223" s="130"/>
      <c r="B223" s="130"/>
      <c r="C223" s="131"/>
      <c r="D223" s="131"/>
      <c r="E223" s="131"/>
      <c r="F223" s="131"/>
      <c r="G223" s="131"/>
      <c r="H223" s="131"/>
      <c r="I223" s="131"/>
      <c r="J223" s="131"/>
      <c r="K223" s="131"/>
      <c r="L223" s="131"/>
      <c r="M223" s="832"/>
      <c r="N223" s="832"/>
      <c r="O223" s="832"/>
      <c r="P223" s="832"/>
      <c r="Q223" s="832"/>
      <c r="R223" s="832"/>
      <c r="S223" s="832"/>
      <c r="T223" s="832"/>
      <c r="U223" s="832"/>
      <c r="V223" s="832"/>
      <c r="W223" s="832"/>
      <c r="X223" s="832"/>
      <c r="Y223" s="832"/>
      <c r="Z223" s="832"/>
    </row>
    <row r="224" spans="1:26" ht="14.25" customHeight="1">
      <c r="A224" s="130"/>
      <c r="B224" s="130"/>
      <c r="C224" s="131"/>
      <c r="D224" s="131"/>
      <c r="E224" s="131"/>
      <c r="F224" s="131"/>
      <c r="G224" s="131"/>
      <c r="H224" s="131"/>
      <c r="I224" s="131"/>
      <c r="J224" s="131"/>
      <c r="K224" s="131"/>
      <c r="L224" s="131"/>
      <c r="M224" s="832"/>
      <c r="N224" s="832"/>
      <c r="O224" s="832"/>
      <c r="P224" s="832"/>
      <c r="Q224" s="832"/>
      <c r="R224" s="832"/>
      <c r="S224" s="832"/>
      <c r="T224" s="832"/>
      <c r="U224" s="832"/>
      <c r="V224" s="832"/>
      <c r="W224" s="832"/>
      <c r="X224" s="832"/>
      <c r="Y224" s="832"/>
      <c r="Z224" s="832"/>
    </row>
    <row r="225" spans="1:26" ht="14.25" customHeight="1">
      <c r="A225" s="130"/>
      <c r="B225" s="130"/>
      <c r="C225" s="131"/>
      <c r="D225" s="131"/>
      <c r="E225" s="131"/>
      <c r="F225" s="131"/>
      <c r="G225" s="131"/>
      <c r="H225" s="131"/>
      <c r="I225" s="131"/>
      <c r="J225" s="131"/>
      <c r="K225" s="131"/>
      <c r="L225" s="131"/>
      <c r="M225" s="832"/>
      <c r="N225" s="832"/>
      <c r="O225" s="832"/>
      <c r="P225" s="832"/>
      <c r="Q225" s="832"/>
      <c r="R225" s="832"/>
      <c r="S225" s="832"/>
      <c r="T225" s="832"/>
      <c r="U225" s="832"/>
      <c r="V225" s="832"/>
      <c r="W225" s="832"/>
      <c r="X225" s="832"/>
      <c r="Y225" s="832"/>
      <c r="Z225" s="832"/>
    </row>
    <row r="226" spans="1:26" ht="14.25" customHeight="1">
      <c r="A226" s="130"/>
      <c r="B226" s="130"/>
      <c r="C226" s="131"/>
      <c r="D226" s="131"/>
      <c r="E226" s="131"/>
      <c r="F226" s="131"/>
      <c r="G226" s="131"/>
      <c r="H226" s="131"/>
      <c r="I226" s="131"/>
      <c r="J226" s="131"/>
      <c r="K226" s="131"/>
      <c r="L226" s="131"/>
      <c r="M226" s="832"/>
      <c r="N226" s="832"/>
      <c r="O226" s="832"/>
      <c r="P226" s="832"/>
      <c r="Q226" s="832"/>
      <c r="R226" s="832"/>
      <c r="S226" s="832"/>
      <c r="T226" s="832"/>
      <c r="U226" s="832"/>
      <c r="V226" s="832"/>
      <c r="W226" s="832"/>
      <c r="X226" s="832"/>
      <c r="Y226" s="832"/>
      <c r="Z226" s="832"/>
    </row>
    <row r="227" spans="1:26" ht="14.25" customHeight="1">
      <c r="A227" s="130"/>
      <c r="B227" s="130"/>
      <c r="C227" s="131"/>
      <c r="D227" s="131"/>
      <c r="E227" s="131"/>
      <c r="F227" s="131"/>
      <c r="G227" s="131"/>
      <c r="H227" s="131"/>
      <c r="I227" s="131"/>
      <c r="J227" s="131"/>
      <c r="K227" s="131"/>
      <c r="L227" s="131"/>
      <c r="M227" s="832"/>
      <c r="N227" s="832"/>
      <c r="O227" s="832"/>
      <c r="P227" s="832"/>
      <c r="Q227" s="832"/>
      <c r="R227" s="832"/>
      <c r="S227" s="832"/>
      <c r="T227" s="832"/>
      <c r="U227" s="832"/>
      <c r="V227" s="832"/>
      <c r="W227" s="832"/>
      <c r="X227" s="832"/>
      <c r="Y227" s="832"/>
      <c r="Z227" s="832"/>
    </row>
    <row r="228" spans="1:26" ht="14.25" customHeight="1">
      <c r="A228" s="130"/>
      <c r="B228" s="130"/>
      <c r="C228" s="131"/>
      <c r="D228" s="131"/>
      <c r="E228" s="131"/>
      <c r="F228" s="131"/>
      <c r="G228" s="131"/>
      <c r="H228" s="131"/>
      <c r="I228" s="131"/>
      <c r="J228" s="131"/>
      <c r="K228" s="131"/>
      <c r="L228" s="131"/>
      <c r="M228" s="832"/>
      <c r="N228" s="832"/>
      <c r="O228" s="832"/>
      <c r="P228" s="832"/>
      <c r="Q228" s="832"/>
      <c r="R228" s="832"/>
      <c r="S228" s="832"/>
      <c r="T228" s="832"/>
      <c r="U228" s="832"/>
      <c r="V228" s="832"/>
      <c r="W228" s="832"/>
      <c r="X228" s="832"/>
      <c r="Y228" s="832"/>
      <c r="Z228" s="832"/>
    </row>
    <row r="229" spans="1:26" ht="14.25" customHeight="1">
      <c r="A229" s="130"/>
      <c r="B229" s="130"/>
      <c r="C229" s="131"/>
      <c r="D229" s="131"/>
      <c r="E229" s="131"/>
      <c r="F229" s="131"/>
      <c r="G229" s="131"/>
      <c r="H229" s="131"/>
      <c r="I229" s="131"/>
      <c r="J229" s="131"/>
      <c r="K229" s="131"/>
      <c r="L229" s="131"/>
      <c r="M229" s="832"/>
      <c r="N229" s="832"/>
      <c r="O229" s="832"/>
      <c r="P229" s="832"/>
      <c r="Q229" s="832"/>
      <c r="R229" s="832"/>
      <c r="S229" s="832"/>
      <c r="T229" s="832"/>
      <c r="U229" s="832"/>
      <c r="V229" s="832"/>
      <c r="W229" s="832"/>
      <c r="X229" s="832"/>
      <c r="Y229" s="832"/>
      <c r="Z229" s="832"/>
    </row>
    <row r="230" spans="1:26" ht="14.25" customHeight="1">
      <c r="A230" s="130"/>
      <c r="B230" s="130"/>
      <c r="C230" s="131"/>
      <c r="D230" s="131"/>
      <c r="E230" s="131"/>
      <c r="F230" s="131"/>
      <c r="G230" s="131"/>
      <c r="H230" s="131"/>
      <c r="I230" s="131"/>
      <c r="J230" s="131"/>
      <c r="K230" s="131"/>
      <c r="L230" s="131"/>
      <c r="M230" s="832"/>
      <c r="N230" s="832"/>
      <c r="O230" s="832"/>
      <c r="P230" s="832"/>
      <c r="Q230" s="832"/>
      <c r="R230" s="832"/>
      <c r="S230" s="832"/>
      <c r="T230" s="832"/>
      <c r="U230" s="832"/>
      <c r="V230" s="832"/>
      <c r="W230" s="832"/>
      <c r="X230" s="832"/>
      <c r="Y230" s="832"/>
      <c r="Z230" s="832"/>
    </row>
    <row r="231" spans="1:26" ht="14.25" customHeight="1">
      <c r="A231" s="130"/>
      <c r="B231" s="130"/>
      <c r="C231" s="131"/>
      <c r="D231" s="131"/>
      <c r="E231" s="131"/>
      <c r="F231" s="131"/>
      <c r="G231" s="131"/>
      <c r="H231" s="131"/>
      <c r="I231" s="131"/>
      <c r="J231" s="131"/>
      <c r="K231" s="131"/>
      <c r="L231" s="131"/>
      <c r="M231" s="832"/>
      <c r="N231" s="832"/>
      <c r="O231" s="832"/>
      <c r="P231" s="832"/>
      <c r="Q231" s="832"/>
      <c r="R231" s="832"/>
      <c r="S231" s="832"/>
      <c r="T231" s="832"/>
      <c r="U231" s="832"/>
      <c r="V231" s="832"/>
      <c r="W231" s="832"/>
      <c r="X231" s="832"/>
      <c r="Y231" s="832"/>
      <c r="Z231" s="832"/>
    </row>
    <row r="232" spans="1:26" ht="14.25" customHeight="1">
      <c r="A232" s="130"/>
      <c r="B232" s="130"/>
      <c r="C232" s="131"/>
      <c r="D232" s="131"/>
      <c r="E232" s="131"/>
      <c r="F232" s="131"/>
      <c r="G232" s="131"/>
      <c r="H232" s="131"/>
      <c r="I232" s="131"/>
      <c r="J232" s="131"/>
      <c r="K232" s="131"/>
      <c r="L232" s="131"/>
      <c r="M232" s="832"/>
      <c r="N232" s="832"/>
      <c r="O232" s="832"/>
      <c r="P232" s="832"/>
      <c r="Q232" s="832"/>
      <c r="R232" s="832"/>
      <c r="S232" s="832"/>
      <c r="T232" s="832"/>
      <c r="U232" s="832"/>
      <c r="V232" s="832"/>
      <c r="W232" s="832"/>
      <c r="X232" s="832"/>
      <c r="Y232" s="832"/>
      <c r="Z232" s="832"/>
    </row>
    <row r="233" spans="1:26" ht="14.25" customHeight="1">
      <c r="A233" s="130"/>
      <c r="B233" s="130"/>
      <c r="C233" s="131"/>
      <c r="D233" s="131"/>
      <c r="E233" s="131"/>
      <c r="F233" s="131"/>
      <c r="G233" s="131"/>
      <c r="H233" s="131"/>
      <c r="I233" s="131"/>
      <c r="J233" s="131"/>
      <c r="K233" s="131"/>
      <c r="L233" s="131"/>
      <c r="M233" s="832"/>
      <c r="N233" s="832"/>
      <c r="O233" s="832"/>
      <c r="P233" s="832"/>
      <c r="Q233" s="832"/>
      <c r="R233" s="832"/>
      <c r="S233" s="832"/>
      <c r="T233" s="832"/>
      <c r="U233" s="832"/>
      <c r="V233" s="832"/>
      <c r="W233" s="832"/>
      <c r="X233" s="832"/>
      <c r="Y233" s="832"/>
      <c r="Z233" s="832"/>
    </row>
    <row r="234" spans="1:26" ht="14.25" customHeight="1">
      <c r="A234" s="130"/>
      <c r="B234" s="130"/>
      <c r="C234" s="131"/>
      <c r="D234" s="131"/>
      <c r="E234" s="131"/>
      <c r="F234" s="131"/>
      <c r="G234" s="131"/>
      <c r="H234" s="131"/>
      <c r="I234" s="131"/>
      <c r="J234" s="131"/>
      <c r="K234" s="131"/>
      <c r="L234" s="131"/>
      <c r="M234" s="832"/>
      <c r="N234" s="832"/>
      <c r="O234" s="832"/>
      <c r="P234" s="832"/>
      <c r="Q234" s="832"/>
      <c r="R234" s="832"/>
      <c r="S234" s="832"/>
      <c r="T234" s="832"/>
      <c r="U234" s="832"/>
      <c r="V234" s="832"/>
      <c r="W234" s="832"/>
      <c r="X234" s="832"/>
      <c r="Y234" s="832"/>
      <c r="Z234" s="832"/>
    </row>
    <row r="235" spans="1:26" ht="14.25" customHeight="1">
      <c r="A235" s="130"/>
      <c r="B235" s="130"/>
      <c r="C235" s="131"/>
      <c r="D235" s="131"/>
      <c r="E235" s="131"/>
      <c r="F235" s="131"/>
      <c r="G235" s="131"/>
      <c r="H235" s="131"/>
      <c r="I235" s="131"/>
      <c r="J235" s="131"/>
      <c r="K235" s="131"/>
      <c r="L235" s="131"/>
      <c r="M235" s="832"/>
      <c r="N235" s="832"/>
      <c r="O235" s="832"/>
      <c r="P235" s="832"/>
      <c r="Q235" s="832"/>
      <c r="R235" s="832"/>
      <c r="S235" s="832"/>
      <c r="T235" s="832"/>
      <c r="U235" s="832"/>
      <c r="V235" s="832"/>
      <c r="W235" s="832"/>
      <c r="X235" s="832"/>
      <c r="Y235" s="832"/>
      <c r="Z235" s="832"/>
    </row>
    <row r="236" spans="1:26" ht="14.25" customHeight="1">
      <c r="A236" s="130"/>
      <c r="B236" s="130"/>
      <c r="C236" s="131"/>
      <c r="D236" s="131"/>
      <c r="E236" s="131"/>
      <c r="F236" s="131"/>
      <c r="G236" s="131"/>
      <c r="H236" s="131"/>
      <c r="I236" s="131"/>
      <c r="J236" s="131"/>
      <c r="K236" s="131"/>
      <c r="L236" s="131"/>
      <c r="M236" s="832"/>
      <c r="N236" s="832"/>
      <c r="O236" s="832"/>
      <c r="P236" s="832"/>
      <c r="Q236" s="832"/>
      <c r="R236" s="832"/>
      <c r="S236" s="832"/>
      <c r="T236" s="832"/>
      <c r="U236" s="832"/>
      <c r="V236" s="832"/>
      <c r="W236" s="832"/>
      <c r="X236" s="832"/>
      <c r="Y236" s="832"/>
      <c r="Z236" s="832"/>
    </row>
    <row r="237" spans="1:26" ht="14.25" customHeight="1">
      <c r="A237" s="130"/>
      <c r="B237" s="130"/>
      <c r="C237" s="131"/>
      <c r="D237" s="131"/>
      <c r="E237" s="131"/>
      <c r="F237" s="131"/>
      <c r="G237" s="131"/>
      <c r="H237" s="131"/>
      <c r="I237" s="131"/>
      <c r="J237" s="131"/>
      <c r="K237" s="131"/>
      <c r="L237" s="131"/>
      <c r="M237" s="832"/>
      <c r="N237" s="832"/>
      <c r="O237" s="832"/>
      <c r="P237" s="832"/>
      <c r="Q237" s="832"/>
      <c r="R237" s="832"/>
      <c r="S237" s="832"/>
      <c r="T237" s="832"/>
      <c r="U237" s="832"/>
      <c r="V237" s="832"/>
      <c r="W237" s="832"/>
      <c r="X237" s="832"/>
      <c r="Y237" s="832"/>
      <c r="Z237" s="832"/>
    </row>
    <row r="238" spans="1:26" ht="14.25" customHeight="1">
      <c r="A238" s="130"/>
      <c r="B238" s="130"/>
      <c r="C238" s="131"/>
      <c r="D238" s="131"/>
      <c r="E238" s="131"/>
      <c r="F238" s="131"/>
      <c r="G238" s="131"/>
      <c r="H238" s="131"/>
      <c r="I238" s="131"/>
      <c r="J238" s="131"/>
      <c r="K238" s="131"/>
      <c r="L238" s="131"/>
      <c r="M238" s="832"/>
      <c r="N238" s="832"/>
      <c r="O238" s="832"/>
      <c r="P238" s="832"/>
      <c r="Q238" s="832"/>
      <c r="R238" s="832"/>
      <c r="S238" s="832"/>
      <c r="T238" s="832"/>
      <c r="U238" s="832"/>
      <c r="V238" s="832"/>
      <c r="W238" s="832"/>
      <c r="X238" s="832"/>
      <c r="Y238" s="832"/>
      <c r="Z238" s="832"/>
    </row>
    <row r="239" spans="1:26" ht="14.25" customHeight="1">
      <c r="A239" s="130"/>
      <c r="B239" s="130"/>
      <c r="C239" s="131"/>
      <c r="D239" s="131"/>
      <c r="E239" s="131"/>
      <c r="F239" s="131"/>
      <c r="G239" s="131"/>
      <c r="H239" s="131"/>
      <c r="I239" s="131"/>
      <c r="J239" s="131"/>
      <c r="K239" s="131"/>
      <c r="L239" s="131"/>
      <c r="M239" s="832"/>
      <c r="N239" s="832"/>
      <c r="O239" s="832"/>
      <c r="P239" s="832"/>
      <c r="Q239" s="832"/>
      <c r="R239" s="832"/>
      <c r="S239" s="832"/>
      <c r="T239" s="832"/>
      <c r="U239" s="832"/>
      <c r="V239" s="832"/>
      <c r="W239" s="832"/>
      <c r="X239" s="832"/>
      <c r="Y239" s="832"/>
      <c r="Z239" s="832"/>
    </row>
    <row r="240" spans="1:26" ht="14.25" customHeight="1">
      <c r="A240" s="130"/>
      <c r="B240" s="130"/>
      <c r="C240" s="131"/>
      <c r="D240" s="131"/>
      <c r="E240" s="131"/>
      <c r="F240" s="131"/>
      <c r="G240" s="131"/>
      <c r="H240" s="131"/>
      <c r="I240" s="131"/>
      <c r="J240" s="131"/>
      <c r="K240" s="131"/>
      <c r="L240" s="131"/>
      <c r="M240" s="832"/>
      <c r="N240" s="832"/>
      <c r="O240" s="832"/>
      <c r="P240" s="832"/>
      <c r="Q240" s="832"/>
      <c r="R240" s="832"/>
      <c r="S240" s="832"/>
      <c r="T240" s="832"/>
      <c r="U240" s="832"/>
      <c r="V240" s="832"/>
      <c r="W240" s="832"/>
      <c r="X240" s="832"/>
      <c r="Y240" s="832"/>
      <c r="Z240" s="832"/>
    </row>
    <row r="241" spans="1:26" ht="14.25" customHeight="1">
      <c r="A241" s="130"/>
      <c r="B241" s="130"/>
      <c r="C241" s="131"/>
      <c r="D241" s="131"/>
      <c r="E241" s="131"/>
      <c r="F241" s="131"/>
      <c r="G241" s="131"/>
      <c r="H241" s="131"/>
      <c r="I241" s="131"/>
      <c r="J241" s="131"/>
      <c r="K241" s="131"/>
      <c r="L241" s="131"/>
      <c r="M241" s="832"/>
      <c r="N241" s="832"/>
      <c r="O241" s="832"/>
      <c r="P241" s="832"/>
      <c r="Q241" s="832"/>
      <c r="R241" s="832"/>
      <c r="S241" s="832"/>
      <c r="T241" s="832"/>
      <c r="U241" s="832"/>
      <c r="V241" s="832"/>
      <c r="W241" s="832"/>
      <c r="X241" s="832"/>
      <c r="Y241" s="832"/>
      <c r="Z241" s="832"/>
    </row>
    <row r="242" spans="1:26" ht="14.25" customHeight="1">
      <c r="A242" s="130"/>
      <c r="B242" s="130"/>
      <c r="C242" s="131"/>
      <c r="D242" s="131"/>
      <c r="E242" s="131"/>
      <c r="F242" s="131"/>
      <c r="G242" s="131"/>
      <c r="H242" s="131"/>
      <c r="I242" s="131"/>
      <c r="J242" s="131"/>
      <c r="K242" s="131"/>
      <c r="L242" s="131"/>
      <c r="M242" s="832"/>
      <c r="N242" s="832"/>
      <c r="O242" s="832"/>
      <c r="P242" s="832"/>
      <c r="Q242" s="832"/>
      <c r="R242" s="832"/>
      <c r="S242" s="832"/>
      <c r="T242" s="832"/>
      <c r="U242" s="832"/>
      <c r="V242" s="832"/>
      <c r="W242" s="832"/>
      <c r="X242" s="832"/>
      <c r="Y242" s="832"/>
      <c r="Z242" s="832"/>
    </row>
    <row r="243" spans="1:26" ht="14.25" customHeight="1">
      <c r="A243" s="130"/>
      <c r="B243" s="130"/>
      <c r="C243" s="131"/>
      <c r="D243" s="131"/>
      <c r="E243" s="131"/>
      <c r="F243" s="131"/>
      <c r="G243" s="131"/>
      <c r="H243" s="131"/>
      <c r="I243" s="131"/>
      <c r="J243" s="131"/>
      <c r="K243" s="131"/>
      <c r="L243" s="131"/>
      <c r="M243" s="832"/>
      <c r="N243" s="832"/>
      <c r="O243" s="832"/>
      <c r="P243" s="832"/>
      <c r="Q243" s="832"/>
      <c r="R243" s="832"/>
      <c r="S243" s="832"/>
      <c r="T243" s="832"/>
      <c r="U243" s="832"/>
      <c r="V243" s="832"/>
      <c r="W243" s="832"/>
      <c r="X243" s="832"/>
      <c r="Y243" s="832"/>
      <c r="Z243" s="832"/>
    </row>
    <row r="244" spans="1:26" ht="14.25" customHeight="1">
      <c r="A244" s="130"/>
      <c r="B244" s="130"/>
      <c r="C244" s="131"/>
      <c r="D244" s="131"/>
      <c r="E244" s="131"/>
      <c r="F244" s="131"/>
      <c r="G244" s="131"/>
      <c r="H244" s="131"/>
      <c r="I244" s="131"/>
      <c r="J244" s="131"/>
      <c r="K244" s="131"/>
      <c r="L244" s="131"/>
      <c r="M244" s="832"/>
      <c r="N244" s="832"/>
      <c r="O244" s="832"/>
      <c r="P244" s="832"/>
      <c r="Q244" s="832"/>
      <c r="R244" s="832"/>
      <c r="S244" s="832"/>
      <c r="T244" s="832"/>
      <c r="U244" s="832"/>
      <c r="V244" s="832"/>
      <c r="W244" s="832"/>
      <c r="X244" s="832"/>
      <c r="Y244" s="832"/>
      <c r="Z244" s="832"/>
    </row>
    <row r="245" spans="1:26" ht="14.25" customHeight="1">
      <c r="A245" s="130"/>
      <c r="B245" s="130"/>
      <c r="C245" s="131"/>
      <c r="D245" s="131"/>
      <c r="E245" s="131"/>
      <c r="F245" s="131"/>
      <c r="G245" s="131"/>
      <c r="H245" s="131"/>
      <c r="I245" s="131"/>
      <c r="J245" s="131"/>
      <c r="K245" s="131"/>
      <c r="L245" s="131"/>
      <c r="M245" s="832"/>
      <c r="N245" s="832"/>
      <c r="O245" s="832"/>
      <c r="P245" s="832"/>
      <c r="Q245" s="832"/>
      <c r="R245" s="832"/>
      <c r="S245" s="832"/>
      <c r="T245" s="832"/>
      <c r="U245" s="832"/>
      <c r="V245" s="832"/>
      <c r="W245" s="832"/>
      <c r="X245" s="832"/>
      <c r="Y245" s="832"/>
      <c r="Z245" s="832"/>
    </row>
    <row r="246" spans="1:26" ht="14.25" customHeight="1">
      <c r="A246" s="130"/>
      <c r="B246" s="130"/>
      <c r="C246" s="131"/>
      <c r="D246" s="131"/>
      <c r="E246" s="131"/>
      <c r="F246" s="131"/>
      <c r="G246" s="131"/>
      <c r="H246" s="131"/>
      <c r="I246" s="131"/>
      <c r="J246" s="131"/>
      <c r="K246" s="131"/>
      <c r="L246" s="131"/>
      <c r="M246" s="832"/>
      <c r="N246" s="832"/>
      <c r="O246" s="832"/>
      <c r="P246" s="832"/>
      <c r="Q246" s="832"/>
      <c r="R246" s="832"/>
      <c r="S246" s="832"/>
      <c r="T246" s="832"/>
      <c r="U246" s="832"/>
      <c r="V246" s="832"/>
      <c r="W246" s="832"/>
      <c r="X246" s="832"/>
      <c r="Y246" s="832"/>
      <c r="Z246" s="832"/>
    </row>
    <row r="247" spans="1:26" ht="14.25" customHeight="1">
      <c r="A247" s="130"/>
      <c r="B247" s="130"/>
      <c r="C247" s="131"/>
      <c r="D247" s="131"/>
      <c r="E247" s="131"/>
      <c r="F247" s="131"/>
      <c r="G247" s="131"/>
      <c r="H247" s="131"/>
      <c r="I247" s="131"/>
      <c r="J247" s="131"/>
      <c r="K247" s="131"/>
      <c r="L247" s="131"/>
      <c r="M247" s="832"/>
      <c r="N247" s="832"/>
      <c r="O247" s="832"/>
      <c r="P247" s="832"/>
      <c r="Q247" s="832"/>
      <c r="R247" s="832"/>
      <c r="S247" s="832"/>
      <c r="T247" s="832"/>
      <c r="U247" s="832"/>
      <c r="V247" s="832"/>
      <c r="W247" s="832"/>
      <c r="X247" s="832"/>
      <c r="Y247" s="832"/>
      <c r="Z247" s="832"/>
    </row>
    <row r="248" spans="1:26" ht="14.25" customHeight="1">
      <c r="A248" s="130"/>
      <c r="B248" s="130"/>
      <c r="C248" s="131"/>
      <c r="D248" s="131"/>
      <c r="E248" s="131"/>
      <c r="F248" s="131"/>
      <c r="G248" s="131"/>
      <c r="H248" s="131"/>
      <c r="I248" s="131"/>
      <c r="J248" s="131"/>
      <c r="K248" s="131"/>
      <c r="L248" s="131"/>
      <c r="M248" s="832"/>
      <c r="N248" s="832"/>
      <c r="O248" s="832"/>
      <c r="P248" s="832"/>
      <c r="Q248" s="832"/>
      <c r="R248" s="832"/>
      <c r="S248" s="832"/>
      <c r="T248" s="832"/>
      <c r="U248" s="832"/>
      <c r="V248" s="832"/>
      <c r="W248" s="832"/>
      <c r="X248" s="832"/>
      <c r="Y248" s="832"/>
      <c r="Z248" s="832"/>
    </row>
    <row r="249" spans="1:26" ht="14.25" customHeight="1">
      <c r="A249" s="130"/>
      <c r="B249" s="130"/>
      <c r="C249" s="131"/>
      <c r="D249" s="131"/>
      <c r="E249" s="131"/>
      <c r="F249" s="131"/>
      <c r="G249" s="131"/>
      <c r="H249" s="131"/>
      <c r="I249" s="131"/>
      <c r="J249" s="131"/>
      <c r="K249" s="131"/>
      <c r="L249" s="131"/>
      <c r="M249" s="832"/>
      <c r="N249" s="832"/>
      <c r="O249" s="832"/>
      <c r="P249" s="832"/>
      <c r="Q249" s="832"/>
      <c r="R249" s="832"/>
      <c r="S249" s="832"/>
      <c r="T249" s="832"/>
      <c r="U249" s="832"/>
      <c r="V249" s="832"/>
      <c r="W249" s="832"/>
      <c r="X249" s="832"/>
      <c r="Y249" s="832"/>
      <c r="Z249" s="832"/>
    </row>
    <row r="250" spans="1:26" ht="14.25" customHeight="1">
      <c r="A250" s="130"/>
      <c r="B250" s="130"/>
      <c r="C250" s="131"/>
      <c r="D250" s="131"/>
      <c r="E250" s="131"/>
      <c r="F250" s="131"/>
      <c r="G250" s="131"/>
      <c r="H250" s="131"/>
      <c r="I250" s="131"/>
      <c r="J250" s="131"/>
      <c r="K250" s="131"/>
      <c r="L250" s="131"/>
      <c r="M250" s="832"/>
      <c r="N250" s="832"/>
      <c r="O250" s="832"/>
      <c r="P250" s="832"/>
      <c r="Q250" s="832"/>
      <c r="R250" s="832"/>
      <c r="S250" s="832"/>
      <c r="T250" s="832"/>
      <c r="U250" s="832"/>
      <c r="V250" s="832"/>
      <c r="W250" s="832"/>
      <c r="X250" s="832"/>
      <c r="Y250" s="832"/>
      <c r="Z250" s="832"/>
    </row>
    <row r="251" spans="1:26" ht="14.25" customHeight="1">
      <c r="A251" s="130"/>
      <c r="B251" s="130"/>
      <c r="C251" s="131"/>
      <c r="D251" s="131"/>
      <c r="E251" s="131"/>
      <c r="F251" s="131"/>
      <c r="G251" s="131"/>
      <c r="H251" s="131"/>
      <c r="I251" s="131"/>
      <c r="J251" s="131"/>
      <c r="K251" s="131"/>
      <c r="L251" s="131"/>
      <c r="M251" s="832"/>
      <c r="N251" s="832"/>
      <c r="O251" s="832"/>
      <c r="P251" s="832"/>
      <c r="Q251" s="832"/>
      <c r="R251" s="832"/>
      <c r="S251" s="832"/>
      <c r="T251" s="832"/>
      <c r="U251" s="832"/>
      <c r="V251" s="832"/>
      <c r="W251" s="832"/>
      <c r="X251" s="832"/>
      <c r="Y251" s="832"/>
      <c r="Z251" s="832"/>
    </row>
    <row r="252" spans="1:26" ht="14.25" customHeight="1">
      <c r="A252" s="130"/>
      <c r="B252" s="130"/>
      <c r="C252" s="131"/>
      <c r="D252" s="131"/>
      <c r="E252" s="131"/>
      <c r="F252" s="131"/>
      <c r="G252" s="131"/>
      <c r="H252" s="131"/>
      <c r="I252" s="131"/>
      <c r="J252" s="131"/>
      <c r="K252" s="131"/>
      <c r="L252" s="131"/>
      <c r="M252" s="832"/>
      <c r="N252" s="832"/>
      <c r="O252" s="832"/>
      <c r="P252" s="832"/>
      <c r="Q252" s="832"/>
      <c r="R252" s="832"/>
      <c r="S252" s="832"/>
      <c r="T252" s="832"/>
      <c r="U252" s="832"/>
      <c r="V252" s="832"/>
      <c r="W252" s="832"/>
      <c r="X252" s="832"/>
      <c r="Y252" s="832"/>
      <c r="Z252" s="832"/>
    </row>
    <row r="253" spans="1:26" ht="14.25" customHeight="1">
      <c r="A253" s="130"/>
      <c r="B253" s="130"/>
      <c r="C253" s="131"/>
      <c r="D253" s="131"/>
      <c r="E253" s="131"/>
      <c r="F253" s="131"/>
      <c r="G253" s="131"/>
      <c r="H253" s="131"/>
      <c r="I253" s="131"/>
      <c r="J253" s="131"/>
      <c r="K253" s="131"/>
      <c r="L253" s="131"/>
      <c r="M253" s="832"/>
      <c r="N253" s="832"/>
      <c r="O253" s="832"/>
      <c r="P253" s="832"/>
      <c r="Q253" s="832"/>
      <c r="R253" s="832"/>
      <c r="S253" s="832"/>
      <c r="T253" s="832"/>
      <c r="U253" s="832"/>
      <c r="V253" s="832"/>
      <c r="W253" s="832"/>
      <c r="X253" s="832"/>
      <c r="Y253" s="832"/>
      <c r="Z253" s="832"/>
    </row>
    <row r="254" spans="1:26" ht="14.25" customHeight="1">
      <c r="A254" s="130"/>
      <c r="B254" s="130"/>
      <c r="C254" s="131"/>
      <c r="D254" s="131"/>
      <c r="E254" s="131"/>
      <c r="F254" s="131"/>
      <c r="G254" s="131"/>
      <c r="H254" s="131"/>
      <c r="I254" s="131"/>
      <c r="J254" s="131"/>
      <c r="K254" s="131"/>
      <c r="L254" s="131"/>
      <c r="M254" s="832"/>
      <c r="N254" s="832"/>
      <c r="O254" s="832"/>
      <c r="P254" s="832"/>
      <c r="Q254" s="832"/>
      <c r="R254" s="832"/>
      <c r="S254" s="832"/>
      <c r="T254" s="832"/>
      <c r="U254" s="832"/>
      <c r="V254" s="832"/>
      <c r="W254" s="832"/>
      <c r="X254" s="832"/>
      <c r="Y254" s="832"/>
      <c r="Z254" s="832"/>
    </row>
    <row r="255" spans="1:26" ht="14.25" customHeight="1">
      <c r="A255" s="130"/>
      <c r="B255" s="130"/>
      <c r="C255" s="131"/>
      <c r="D255" s="131"/>
      <c r="E255" s="131"/>
      <c r="F255" s="131"/>
      <c r="G255" s="131"/>
      <c r="H255" s="131"/>
      <c r="I255" s="131"/>
      <c r="J255" s="131"/>
      <c r="K255" s="131"/>
      <c r="L255" s="131"/>
      <c r="M255" s="832"/>
      <c r="N255" s="832"/>
      <c r="O255" s="832"/>
      <c r="P255" s="832"/>
      <c r="Q255" s="832"/>
      <c r="R255" s="832"/>
      <c r="S255" s="832"/>
      <c r="T255" s="832"/>
      <c r="U255" s="832"/>
      <c r="V255" s="832"/>
      <c r="W255" s="832"/>
      <c r="X255" s="832"/>
      <c r="Y255" s="832"/>
      <c r="Z255" s="832"/>
    </row>
    <row r="256" spans="1:26" ht="14.25" customHeight="1">
      <c r="A256" s="130"/>
      <c r="B256" s="130"/>
      <c r="C256" s="131"/>
      <c r="D256" s="131"/>
      <c r="E256" s="131"/>
      <c r="F256" s="131"/>
      <c r="G256" s="131"/>
      <c r="H256" s="131"/>
      <c r="I256" s="131"/>
      <c r="J256" s="131"/>
      <c r="K256" s="131"/>
      <c r="L256" s="131"/>
      <c r="M256" s="832"/>
      <c r="N256" s="832"/>
      <c r="O256" s="832"/>
      <c r="P256" s="832"/>
      <c r="Q256" s="832"/>
      <c r="R256" s="832"/>
      <c r="S256" s="832"/>
      <c r="T256" s="832"/>
      <c r="U256" s="832"/>
      <c r="V256" s="832"/>
      <c r="W256" s="832"/>
      <c r="X256" s="832"/>
      <c r="Y256" s="832"/>
      <c r="Z256" s="832"/>
    </row>
    <row r="257" spans="1:26" ht="14.25" customHeight="1">
      <c r="A257" s="130"/>
      <c r="B257" s="130"/>
      <c r="C257" s="131"/>
      <c r="D257" s="131"/>
      <c r="E257" s="131"/>
      <c r="F257" s="131"/>
      <c r="G257" s="131"/>
      <c r="H257" s="131"/>
      <c r="I257" s="131"/>
      <c r="J257" s="131"/>
      <c r="K257" s="131"/>
      <c r="L257" s="131"/>
      <c r="M257" s="832"/>
      <c r="N257" s="832"/>
      <c r="O257" s="832"/>
      <c r="P257" s="832"/>
      <c r="Q257" s="832"/>
      <c r="R257" s="832"/>
      <c r="S257" s="832"/>
      <c r="T257" s="832"/>
      <c r="U257" s="832"/>
      <c r="V257" s="832"/>
      <c r="W257" s="832"/>
      <c r="X257" s="832"/>
      <c r="Y257" s="832"/>
      <c r="Z257" s="832"/>
    </row>
    <row r="258" spans="1:26" ht="14.25" customHeight="1">
      <c r="A258" s="130"/>
      <c r="B258" s="130"/>
      <c r="C258" s="131"/>
      <c r="D258" s="131"/>
      <c r="E258" s="131"/>
      <c r="F258" s="131"/>
      <c r="G258" s="131"/>
      <c r="H258" s="131"/>
      <c r="I258" s="131"/>
      <c r="J258" s="131"/>
      <c r="K258" s="131"/>
      <c r="L258" s="131"/>
      <c r="M258" s="832"/>
      <c r="N258" s="832"/>
      <c r="O258" s="832"/>
      <c r="P258" s="832"/>
      <c r="Q258" s="832"/>
      <c r="R258" s="832"/>
      <c r="S258" s="832"/>
      <c r="T258" s="832"/>
      <c r="U258" s="832"/>
      <c r="V258" s="832"/>
      <c r="W258" s="832"/>
      <c r="X258" s="832"/>
      <c r="Y258" s="832"/>
      <c r="Z258" s="832"/>
    </row>
    <row r="259" spans="1:26" ht="14.25" customHeight="1">
      <c r="A259" s="130"/>
      <c r="B259" s="130"/>
      <c r="C259" s="131"/>
      <c r="D259" s="131"/>
      <c r="E259" s="131"/>
      <c r="F259" s="131"/>
      <c r="G259" s="131"/>
      <c r="H259" s="131"/>
      <c r="I259" s="131"/>
      <c r="J259" s="131"/>
      <c r="K259" s="131"/>
      <c r="L259" s="131"/>
      <c r="M259" s="832"/>
      <c r="N259" s="832"/>
      <c r="O259" s="832"/>
      <c r="P259" s="832"/>
      <c r="Q259" s="832"/>
      <c r="R259" s="832"/>
      <c r="S259" s="832"/>
      <c r="T259" s="832"/>
      <c r="U259" s="832"/>
      <c r="V259" s="832"/>
      <c r="W259" s="832"/>
      <c r="X259" s="832"/>
      <c r="Y259" s="832"/>
      <c r="Z259" s="832"/>
    </row>
    <row r="260" spans="1:26" ht="14.25" customHeight="1">
      <c r="A260" s="130"/>
      <c r="B260" s="130"/>
      <c r="C260" s="131"/>
      <c r="D260" s="131"/>
      <c r="E260" s="131"/>
      <c r="F260" s="131"/>
      <c r="G260" s="131"/>
      <c r="H260" s="131"/>
      <c r="I260" s="131"/>
      <c r="J260" s="131"/>
      <c r="K260" s="131"/>
      <c r="L260" s="131"/>
      <c r="M260" s="832"/>
      <c r="N260" s="832"/>
      <c r="O260" s="832"/>
      <c r="P260" s="832"/>
      <c r="Q260" s="832"/>
      <c r="R260" s="832"/>
      <c r="S260" s="832"/>
      <c r="T260" s="832"/>
      <c r="U260" s="832"/>
      <c r="V260" s="832"/>
      <c r="W260" s="832"/>
      <c r="X260" s="832"/>
      <c r="Y260" s="832"/>
      <c r="Z260" s="832"/>
    </row>
    <row r="261" spans="1:26" ht="14.25" customHeight="1">
      <c r="A261" s="130"/>
      <c r="B261" s="130"/>
      <c r="C261" s="131"/>
      <c r="D261" s="131"/>
      <c r="E261" s="131"/>
      <c r="F261" s="131"/>
      <c r="G261" s="131"/>
      <c r="H261" s="131"/>
      <c r="I261" s="131"/>
      <c r="J261" s="131"/>
      <c r="K261" s="131"/>
      <c r="L261" s="131"/>
      <c r="M261" s="832"/>
      <c r="N261" s="832"/>
      <c r="O261" s="832"/>
      <c r="P261" s="832"/>
      <c r="Q261" s="832"/>
      <c r="R261" s="832"/>
      <c r="S261" s="832"/>
      <c r="T261" s="832"/>
      <c r="U261" s="832"/>
      <c r="V261" s="832"/>
      <c r="W261" s="832"/>
      <c r="X261" s="832"/>
      <c r="Y261" s="832"/>
      <c r="Z261" s="832"/>
    </row>
    <row r="262" spans="1:26" ht="14.25" customHeight="1">
      <c r="A262" s="130"/>
      <c r="B262" s="130"/>
      <c r="C262" s="131"/>
      <c r="D262" s="131"/>
      <c r="E262" s="131"/>
      <c r="F262" s="131"/>
      <c r="G262" s="131"/>
      <c r="H262" s="131"/>
      <c r="I262" s="131"/>
      <c r="J262" s="131"/>
      <c r="K262" s="131"/>
      <c r="L262" s="131"/>
      <c r="M262" s="832"/>
      <c r="N262" s="832"/>
      <c r="O262" s="832"/>
      <c r="P262" s="832"/>
      <c r="Q262" s="832"/>
      <c r="R262" s="832"/>
      <c r="S262" s="832"/>
      <c r="T262" s="832"/>
      <c r="U262" s="832"/>
      <c r="V262" s="832"/>
      <c r="W262" s="832"/>
      <c r="X262" s="832"/>
      <c r="Y262" s="832"/>
      <c r="Z262" s="832"/>
    </row>
    <row r="263" spans="1:26" ht="14.25" customHeight="1">
      <c r="A263" s="130"/>
      <c r="B263" s="130"/>
      <c r="C263" s="131"/>
      <c r="D263" s="131"/>
      <c r="E263" s="131"/>
      <c r="F263" s="131"/>
      <c r="G263" s="131"/>
      <c r="H263" s="131"/>
      <c r="I263" s="131"/>
      <c r="J263" s="131"/>
      <c r="K263" s="131"/>
      <c r="L263" s="131"/>
      <c r="M263" s="832"/>
      <c r="N263" s="832"/>
      <c r="O263" s="832"/>
      <c r="P263" s="832"/>
      <c r="Q263" s="832"/>
      <c r="R263" s="832"/>
      <c r="S263" s="832"/>
      <c r="T263" s="832"/>
      <c r="U263" s="832"/>
      <c r="V263" s="832"/>
      <c r="W263" s="832"/>
      <c r="X263" s="832"/>
      <c r="Y263" s="832"/>
      <c r="Z263" s="832"/>
    </row>
    <row r="264" spans="1:26" ht="14.25" customHeight="1">
      <c r="A264" s="130"/>
      <c r="B264" s="130"/>
      <c r="C264" s="131"/>
      <c r="D264" s="131"/>
      <c r="E264" s="131"/>
      <c r="F264" s="131"/>
      <c r="G264" s="131"/>
      <c r="H264" s="131"/>
      <c r="I264" s="131"/>
      <c r="J264" s="131"/>
      <c r="K264" s="131"/>
      <c r="L264" s="131"/>
      <c r="M264" s="832"/>
      <c r="N264" s="832"/>
      <c r="O264" s="832"/>
      <c r="P264" s="832"/>
      <c r="Q264" s="832"/>
      <c r="R264" s="832"/>
      <c r="S264" s="832"/>
      <c r="T264" s="832"/>
      <c r="U264" s="832"/>
      <c r="V264" s="832"/>
      <c r="W264" s="832"/>
      <c r="X264" s="832"/>
      <c r="Y264" s="832"/>
      <c r="Z264" s="832"/>
    </row>
    <row r="265" spans="1:26" ht="14.25" customHeight="1">
      <c r="A265" s="130"/>
      <c r="B265" s="130"/>
      <c r="C265" s="131"/>
      <c r="D265" s="131"/>
      <c r="E265" s="131"/>
      <c r="F265" s="131"/>
      <c r="G265" s="131"/>
      <c r="H265" s="131"/>
      <c r="I265" s="131"/>
      <c r="J265" s="131"/>
      <c r="K265" s="131"/>
      <c r="L265" s="131"/>
      <c r="M265" s="832"/>
      <c r="N265" s="832"/>
      <c r="O265" s="832"/>
      <c r="P265" s="832"/>
      <c r="Q265" s="832"/>
      <c r="R265" s="832"/>
      <c r="S265" s="832"/>
      <c r="T265" s="832"/>
      <c r="U265" s="832"/>
      <c r="V265" s="832"/>
      <c r="W265" s="832"/>
      <c r="X265" s="832"/>
      <c r="Y265" s="832"/>
      <c r="Z265" s="832"/>
    </row>
    <row r="266" spans="1:26" ht="14.25" customHeight="1">
      <c r="A266" s="130"/>
      <c r="B266" s="130"/>
      <c r="C266" s="131"/>
      <c r="D266" s="131"/>
      <c r="E266" s="131"/>
      <c r="F266" s="131"/>
      <c r="G266" s="131"/>
      <c r="H266" s="131"/>
      <c r="I266" s="131"/>
      <c r="J266" s="131"/>
      <c r="K266" s="131"/>
      <c r="L266" s="131"/>
      <c r="M266" s="832"/>
      <c r="N266" s="832"/>
      <c r="O266" s="832"/>
      <c r="P266" s="832"/>
      <c r="Q266" s="832"/>
      <c r="R266" s="832"/>
      <c r="S266" s="832"/>
      <c r="T266" s="832"/>
      <c r="U266" s="832"/>
      <c r="V266" s="832"/>
      <c r="W266" s="832"/>
      <c r="X266" s="832"/>
      <c r="Y266" s="832"/>
      <c r="Z266" s="832"/>
    </row>
    <row r="267" spans="1:26" ht="14.25" customHeight="1">
      <c r="A267" s="130"/>
      <c r="B267" s="130"/>
      <c r="C267" s="131"/>
      <c r="D267" s="131"/>
      <c r="E267" s="131"/>
      <c r="F267" s="131"/>
      <c r="G267" s="131"/>
      <c r="H267" s="131"/>
      <c r="I267" s="131"/>
      <c r="J267" s="131"/>
      <c r="K267" s="131"/>
      <c r="L267" s="131"/>
      <c r="M267" s="832"/>
      <c r="N267" s="832"/>
      <c r="O267" s="832"/>
      <c r="P267" s="832"/>
      <c r="Q267" s="832"/>
      <c r="R267" s="832"/>
      <c r="S267" s="832"/>
      <c r="T267" s="832"/>
      <c r="U267" s="832"/>
      <c r="V267" s="832"/>
      <c r="W267" s="832"/>
      <c r="X267" s="832"/>
      <c r="Y267" s="832"/>
      <c r="Z267" s="832"/>
    </row>
    <row r="268" spans="1:26" ht="14.25" customHeight="1">
      <c r="A268" s="130"/>
      <c r="B268" s="130"/>
      <c r="C268" s="131"/>
      <c r="D268" s="131"/>
      <c r="E268" s="131"/>
      <c r="F268" s="131"/>
      <c r="G268" s="131"/>
      <c r="H268" s="131"/>
      <c r="I268" s="131"/>
      <c r="J268" s="131"/>
      <c r="K268" s="131"/>
      <c r="L268" s="131"/>
      <c r="M268" s="832"/>
      <c r="N268" s="832"/>
      <c r="O268" s="832"/>
      <c r="P268" s="832"/>
      <c r="Q268" s="832"/>
      <c r="R268" s="832"/>
      <c r="S268" s="832"/>
      <c r="T268" s="832"/>
      <c r="U268" s="832"/>
      <c r="V268" s="832"/>
      <c r="W268" s="832"/>
      <c r="X268" s="832"/>
      <c r="Y268" s="832"/>
      <c r="Z268" s="832"/>
    </row>
    <row r="269" spans="1:26" ht="14.25" customHeight="1">
      <c r="A269" s="130"/>
      <c r="B269" s="130"/>
      <c r="C269" s="131"/>
      <c r="D269" s="131"/>
      <c r="E269" s="131"/>
      <c r="F269" s="131"/>
      <c r="G269" s="131"/>
      <c r="H269" s="131"/>
      <c r="I269" s="131"/>
      <c r="J269" s="131"/>
      <c r="K269" s="131"/>
      <c r="L269" s="131"/>
      <c r="M269" s="832"/>
      <c r="N269" s="832"/>
      <c r="O269" s="832"/>
      <c r="P269" s="832"/>
      <c r="Q269" s="832"/>
      <c r="R269" s="832"/>
      <c r="S269" s="832"/>
      <c r="T269" s="832"/>
      <c r="U269" s="832"/>
      <c r="V269" s="832"/>
      <c r="W269" s="832"/>
      <c r="X269" s="832"/>
      <c r="Y269" s="832"/>
      <c r="Z269" s="832"/>
    </row>
    <row r="270" spans="1:26" ht="14.25" customHeight="1">
      <c r="A270" s="130"/>
      <c r="B270" s="130"/>
      <c r="C270" s="131"/>
      <c r="D270" s="131"/>
      <c r="E270" s="131"/>
      <c r="F270" s="131"/>
      <c r="G270" s="131"/>
      <c r="H270" s="131"/>
      <c r="I270" s="131"/>
      <c r="J270" s="131"/>
      <c r="K270" s="131"/>
      <c r="L270" s="131"/>
      <c r="M270" s="832"/>
      <c r="N270" s="832"/>
      <c r="O270" s="832"/>
      <c r="P270" s="832"/>
      <c r="Q270" s="832"/>
      <c r="R270" s="832"/>
      <c r="S270" s="832"/>
      <c r="T270" s="832"/>
      <c r="U270" s="832"/>
      <c r="V270" s="832"/>
      <c r="W270" s="832"/>
      <c r="X270" s="832"/>
      <c r="Y270" s="832"/>
      <c r="Z270" s="832"/>
    </row>
    <row r="271" spans="1:26" ht="14.25" customHeight="1">
      <c r="A271" s="130"/>
      <c r="B271" s="130"/>
      <c r="C271" s="131"/>
      <c r="D271" s="131"/>
      <c r="E271" s="131"/>
      <c r="F271" s="131"/>
      <c r="G271" s="131"/>
      <c r="H271" s="131"/>
      <c r="I271" s="131"/>
      <c r="J271" s="131"/>
      <c r="K271" s="131"/>
      <c r="L271" s="131"/>
      <c r="M271" s="832"/>
      <c r="N271" s="832"/>
      <c r="O271" s="832"/>
      <c r="P271" s="832"/>
      <c r="Q271" s="832"/>
      <c r="R271" s="832"/>
      <c r="S271" s="832"/>
      <c r="T271" s="832"/>
      <c r="U271" s="832"/>
      <c r="V271" s="832"/>
      <c r="W271" s="832"/>
      <c r="X271" s="832"/>
      <c r="Y271" s="832"/>
      <c r="Z271" s="832"/>
    </row>
    <row r="272" spans="1:26" ht="14.25" customHeight="1">
      <c r="A272" s="130"/>
      <c r="B272" s="130"/>
      <c r="C272" s="131"/>
      <c r="D272" s="131"/>
      <c r="E272" s="131"/>
      <c r="F272" s="131"/>
      <c r="G272" s="131"/>
      <c r="H272" s="131"/>
      <c r="I272" s="131"/>
      <c r="J272" s="131"/>
      <c r="K272" s="131"/>
      <c r="L272" s="131"/>
      <c r="M272" s="832"/>
      <c r="N272" s="832"/>
      <c r="O272" s="832"/>
      <c r="P272" s="832"/>
      <c r="Q272" s="832"/>
      <c r="R272" s="832"/>
      <c r="S272" s="832"/>
      <c r="T272" s="832"/>
      <c r="U272" s="832"/>
      <c r="V272" s="832"/>
      <c r="W272" s="832"/>
      <c r="X272" s="832"/>
      <c r="Y272" s="832"/>
      <c r="Z272" s="832"/>
    </row>
    <row r="273" spans="1:26" ht="14.25" customHeight="1">
      <c r="A273" s="130"/>
      <c r="B273" s="130"/>
      <c r="C273" s="131"/>
      <c r="D273" s="131"/>
      <c r="E273" s="131"/>
      <c r="F273" s="131"/>
      <c r="G273" s="131"/>
      <c r="H273" s="131"/>
      <c r="I273" s="131"/>
      <c r="J273" s="131"/>
      <c r="K273" s="131"/>
      <c r="L273" s="131"/>
      <c r="M273" s="832"/>
      <c r="N273" s="832"/>
      <c r="O273" s="832"/>
      <c r="P273" s="832"/>
      <c r="Q273" s="832"/>
      <c r="R273" s="832"/>
      <c r="S273" s="832"/>
      <c r="T273" s="832"/>
      <c r="U273" s="832"/>
      <c r="V273" s="832"/>
      <c r="W273" s="832"/>
      <c r="X273" s="832"/>
      <c r="Y273" s="832"/>
      <c r="Z273" s="832"/>
    </row>
    <row r="274" spans="1:26" ht="14.25" customHeight="1">
      <c r="A274" s="130"/>
      <c r="B274" s="130"/>
      <c r="C274" s="131"/>
      <c r="D274" s="131"/>
      <c r="E274" s="131"/>
      <c r="F274" s="131"/>
      <c r="G274" s="131"/>
      <c r="H274" s="131"/>
      <c r="I274" s="131"/>
      <c r="J274" s="131"/>
      <c r="K274" s="131"/>
      <c r="L274" s="131"/>
      <c r="M274" s="832"/>
      <c r="N274" s="832"/>
      <c r="O274" s="832"/>
      <c r="P274" s="832"/>
      <c r="Q274" s="832"/>
      <c r="R274" s="832"/>
      <c r="S274" s="832"/>
      <c r="T274" s="832"/>
      <c r="U274" s="832"/>
      <c r="V274" s="832"/>
      <c r="W274" s="832"/>
      <c r="X274" s="832"/>
      <c r="Y274" s="832"/>
      <c r="Z274" s="832"/>
    </row>
    <row r="275" spans="1:26" ht="14.25" customHeight="1">
      <c r="A275" s="130"/>
      <c r="B275" s="130"/>
      <c r="C275" s="131"/>
      <c r="D275" s="131"/>
      <c r="E275" s="131"/>
      <c r="F275" s="131"/>
      <c r="G275" s="131"/>
      <c r="H275" s="131"/>
      <c r="I275" s="131"/>
      <c r="J275" s="131"/>
      <c r="K275" s="131"/>
      <c r="L275" s="131"/>
      <c r="M275" s="832"/>
      <c r="N275" s="832"/>
      <c r="O275" s="832"/>
      <c r="P275" s="832"/>
      <c r="Q275" s="832"/>
      <c r="R275" s="832"/>
      <c r="S275" s="832"/>
      <c r="T275" s="832"/>
      <c r="U275" s="832"/>
      <c r="V275" s="832"/>
      <c r="W275" s="832"/>
      <c r="X275" s="832"/>
      <c r="Y275" s="832"/>
      <c r="Z275" s="832"/>
    </row>
    <row r="276" spans="1:26" ht="14.25" customHeight="1">
      <c r="A276" s="130"/>
      <c r="B276" s="130"/>
      <c r="C276" s="131"/>
      <c r="D276" s="131"/>
      <c r="E276" s="131"/>
      <c r="F276" s="131"/>
      <c r="G276" s="131"/>
      <c r="H276" s="131"/>
      <c r="I276" s="131"/>
      <c r="J276" s="131"/>
      <c r="K276" s="131"/>
      <c r="L276" s="131"/>
      <c r="M276" s="832"/>
      <c r="N276" s="832"/>
      <c r="O276" s="832"/>
      <c r="P276" s="832"/>
      <c r="Q276" s="832"/>
      <c r="R276" s="832"/>
      <c r="S276" s="832"/>
      <c r="T276" s="832"/>
      <c r="U276" s="832"/>
      <c r="V276" s="832"/>
      <c r="W276" s="832"/>
      <c r="X276" s="832"/>
      <c r="Y276" s="832"/>
      <c r="Z276" s="832"/>
    </row>
    <row r="277" spans="1:26" ht="14.25" customHeight="1">
      <c r="A277" s="130"/>
      <c r="B277" s="130"/>
      <c r="C277" s="131"/>
      <c r="D277" s="131"/>
      <c r="E277" s="131"/>
      <c r="F277" s="131"/>
      <c r="G277" s="131"/>
      <c r="H277" s="131"/>
      <c r="I277" s="131"/>
      <c r="J277" s="131"/>
      <c r="K277" s="131"/>
      <c r="L277" s="131"/>
      <c r="M277" s="832"/>
      <c r="N277" s="832"/>
      <c r="O277" s="832"/>
      <c r="P277" s="832"/>
      <c r="Q277" s="832"/>
      <c r="R277" s="832"/>
      <c r="S277" s="832"/>
      <c r="T277" s="832"/>
      <c r="U277" s="832"/>
      <c r="V277" s="832"/>
      <c r="W277" s="832"/>
      <c r="X277" s="832"/>
      <c r="Y277" s="832"/>
      <c r="Z277" s="832"/>
    </row>
    <row r="278" spans="1:26" ht="14.25" customHeight="1">
      <c r="A278" s="130"/>
      <c r="B278" s="130"/>
      <c r="C278" s="131"/>
      <c r="D278" s="131"/>
      <c r="E278" s="131"/>
      <c r="F278" s="131"/>
      <c r="G278" s="131"/>
      <c r="H278" s="131"/>
      <c r="I278" s="131"/>
      <c r="J278" s="131"/>
      <c r="K278" s="131"/>
      <c r="L278" s="131"/>
      <c r="M278" s="832"/>
      <c r="N278" s="832"/>
      <c r="O278" s="832"/>
      <c r="P278" s="832"/>
      <c r="Q278" s="832"/>
      <c r="R278" s="832"/>
      <c r="S278" s="832"/>
      <c r="T278" s="832"/>
      <c r="U278" s="832"/>
      <c r="V278" s="832"/>
      <c r="W278" s="832"/>
      <c r="X278" s="832"/>
      <c r="Y278" s="832"/>
      <c r="Z278" s="832"/>
    </row>
    <row r="279" spans="1:26" ht="14.25" customHeight="1">
      <c r="A279" s="130"/>
      <c r="B279" s="130"/>
      <c r="C279" s="131"/>
      <c r="D279" s="131"/>
      <c r="E279" s="131"/>
      <c r="F279" s="131"/>
      <c r="G279" s="131"/>
      <c r="H279" s="131"/>
      <c r="I279" s="131"/>
      <c r="J279" s="131"/>
      <c r="K279" s="131"/>
      <c r="L279" s="131"/>
      <c r="M279" s="832"/>
      <c r="N279" s="832"/>
      <c r="O279" s="832"/>
      <c r="P279" s="832"/>
      <c r="Q279" s="832"/>
      <c r="R279" s="832"/>
      <c r="S279" s="832"/>
      <c r="T279" s="832"/>
      <c r="U279" s="832"/>
      <c r="V279" s="832"/>
      <c r="W279" s="832"/>
      <c r="X279" s="832"/>
      <c r="Y279" s="832"/>
      <c r="Z279" s="832"/>
    </row>
    <row r="280" spans="1:26" ht="14.25" customHeight="1">
      <c r="A280" s="130"/>
      <c r="B280" s="130"/>
      <c r="C280" s="131"/>
      <c r="D280" s="131"/>
      <c r="E280" s="131"/>
      <c r="F280" s="131"/>
      <c r="G280" s="131"/>
      <c r="H280" s="131"/>
      <c r="I280" s="131"/>
      <c r="J280" s="131"/>
      <c r="K280" s="131"/>
      <c r="L280" s="131"/>
      <c r="M280" s="832"/>
      <c r="N280" s="832"/>
      <c r="O280" s="832"/>
      <c r="P280" s="832"/>
      <c r="Q280" s="832"/>
      <c r="R280" s="832"/>
      <c r="S280" s="832"/>
      <c r="T280" s="832"/>
      <c r="U280" s="832"/>
      <c r="V280" s="832"/>
      <c r="W280" s="832"/>
      <c r="X280" s="832"/>
      <c r="Y280" s="832"/>
      <c r="Z280" s="832"/>
    </row>
    <row r="281" spans="1:26" ht="14.25" customHeight="1">
      <c r="A281" s="130"/>
      <c r="B281" s="130"/>
      <c r="C281" s="131"/>
      <c r="D281" s="131"/>
      <c r="E281" s="131"/>
      <c r="F281" s="131"/>
      <c r="G281" s="131"/>
      <c r="H281" s="131"/>
      <c r="I281" s="131"/>
      <c r="J281" s="131"/>
      <c r="K281" s="131"/>
      <c r="L281" s="131"/>
      <c r="M281" s="832"/>
      <c r="N281" s="832"/>
      <c r="O281" s="832"/>
      <c r="P281" s="832"/>
      <c r="Q281" s="832"/>
      <c r="R281" s="832"/>
      <c r="S281" s="832"/>
      <c r="T281" s="832"/>
      <c r="U281" s="832"/>
      <c r="V281" s="832"/>
      <c r="W281" s="832"/>
      <c r="X281" s="832"/>
      <c r="Y281" s="832"/>
      <c r="Z281" s="832"/>
    </row>
    <row r="282" spans="1:26" ht="14.25" customHeight="1">
      <c r="A282" s="130"/>
      <c r="B282" s="130"/>
      <c r="C282" s="131"/>
      <c r="D282" s="131"/>
      <c r="E282" s="131"/>
      <c r="F282" s="131"/>
      <c r="G282" s="131"/>
      <c r="H282" s="131"/>
      <c r="I282" s="131"/>
      <c r="J282" s="131"/>
      <c r="K282" s="131"/>
      <c r="L282" s="131"/>
      <c r="M282" s="832"/>
      <c r="N282" s="832"/>
      <c r="O282" s="832"/>
      <c r="P282" s="832"/>
      <c r="Q282" s="832"/>
      <c r="R282" s="832"/>
      <c r="S282" s="832"/>
      <c r="T282" s="832"/>
      <c r="U282" s="832"/>
      <c r="V282" s="832"/>
      <c r="W282" s="832"/>
      <c r="X282" s="832"/>
      <c r="Y282" s="832"/>
      <c r="Z282" s="832"/>
    </row>
    <row r="283" spans="1:26" ht="14.25" customHeight="1">
      <c r="A283" s="130"/>
      <c r="B283" s="130"/>
      <c r="C283" s="131"/>
      <c r="D283" s="131"/>
      <c r="E283" s="131"/>
      <c r="F283" s="131"/>
      <c r="G283" s="131"/>
      <c r="H283" s="131"/>
      <c r="I283" s="131"/>
      <c r="J283" s="131"/>
      <c r="K283" s="131"/>
      <c r="L283" s="131"/>
      <c r="M283" s="832"/>
      <c r="N283" s="832"/>
      <c r="O283" s="832"/>
      <c r="P283" s="832"/>
      <c r="Q283" s="832"/>
      <c r="R283" s="832"/>
      <c r="S283" s="832"/>
      <c r="T283" s="832"/>
      <c r="U283" s="832"/>
      <c r="V283" s="832"/>
      <c r="W283" s="832"/>
      <c r="X283" s="832"/>
      <c r="Y283" s="832"/>
      <c r="Z283" s="832"/>
    </row>
    <row r="284" spans="1:26" ht="14.25" customHeight="1">
      <c r="A284" s="130"/>
      <c r="B284" s="130"/>
      <c r="C284" s="131"/>
      <c r="D284" s="131"/>
      <c r="E284" s="131"/>
      <c r="F284" s="131"/>
      <c r="G284" s="131"/>
      <c r="H284" s="131"/>
      <c r="I284" s="131"/>
      <c r="J284" s="131"/>
      <c r="K284" s="131"/>
      <c r="L284" s="131"/>
      <c r="M284" s="832"/>
      <c r="N284" s="832"/>
      <c r="O284" s="832"/>
      <c r="P284" s="832"/>
      <c r="Q284" s="832"/>
      <c r="R284" s="832"/>
      <c r="S284" s="832"/>
      <c r="T284" s="832"/>
      <c r="U284" s="832"/>
      <c r="V284" s="832"/>
      <c r="W284" s="832"/>
      <c r="X284" s="832"/>
      <c r="Y284" s="832"/>
      <c r="Z284" s="832"/>
    </row>
    <row r="285" spans="1:26" ht="14.25" customHeight="1">
      <c r="A285" s="130"/>
      <c r="B285" s="130"/>
      <c r="C285" s="131"/>
      <c r="D285" s="131"/>
      <c r="E285" s="131"/>
      <c r="F285" s="131"/>
      <c r="G285" s="131"/>
      <c r="H285" s="131"/>
      <c r="I285" s="131"/>
      <c r="J285" s="131"/>
      <c r="K285" s="131"/>
      <c r="L285" s="131"/>
      <c r="M285" s="832"/>
      <c r="N285" s="832"/>
      <c r="O285" s="832"/>
      <c r="P285" s="832"/>
      <c r="Q285" s="832"/>
      <c r="R285" s="832"/>
      <c r="S285" s="832"/>
      <c r="T285" s="832"/>
      <c r="U285" s="832"/>
      <c r="V285" s="832"/>
      <c r="W285" s="832"/>
      <c r="X285" s="832"/>
      <c r="Y285" s="832"/>
      <c r="Z285" s="832"/>
    </row>
    <row r="286" spans="1:26" ht="14.25" customHeight="1">
      <c r="A286" s="130"/>
      <c r="B286" s="130"/>
      <c r="C286" s="131"/>
      <c r="D286" s="131"/>
      <c r="E286" s="131"/>
      <c r="F286" s="131"/>
      <c r="G286" s="131"/>
      <c r="H286" s="131"/>
      <c r="I286" s="131"/>
      <c r="J286" s="131"/>
      <c r="K286" s="131"/>
      <c r="L286" s="131"/>
      <c r="M286" s="832"/>
      <c r="N286" s="832"/>
      <c r="O286" s="832"/>
      <c r="P286" s="832"/>
      <c r="Q286" s="832"/>
      <c r="R286" s="832"/>
      <c r="S286" s="832"/>
      <c r="T286" s="832"/>
      <c r="U286" s="832"/>
      <c r="V286" s="832"/>
      <c r="W286" s="832"/>
      <c r="X286" s="832"/>
      <c r="Y286" s="832"/>
      <c r="Z286" s="832"/>
    </row>
    <row r="287" spans="1:26" ht="14.25" customHeight="1">
      <c r="A287" s="130"/>
      <c r="B287" s="130"/>
      <c r="C287" s="131"/>
      <c r="D287" s="131"/>
      <c r="E287" s="131"/>
      <c r="F287" s="131"/>
      <c r="G287" s="131"/>
      <c r="H287" s="131"/>
      <c r="I287" s="131"/>
      <c r="J287" s="131"/>
      <c r="K287" s="131"/>
      <c r="L287" s="131"/>
      <c r="M287" s="832"/>
      <c r="N287" s="832"/>
      <c r="O287" s="832"/>
      <c r="P287" s="832"/>
      <c r="Q287" s="832"/>
      <c r="R287" s="832"/>
      <c r="S287" s="832"/>
      <c r="T287" s="832"/>
      <c r="U287" s="832"/>
      <c r="V287" s="832"/>
      <c r="W287" s="832"/>
      <c r="X287" s="832"/>
      <c r="Y287" s="832"/>
      <c r="Z287" s="832"/>
    </row>
    <row r="288" spans="1:26" ht="14.25" customHeight="1">
      <c r="A288" s="130"/>
      <c r="B288" s="130"/>
      <c r="C288" s="131"/>
      <c r="D288" s="131"/>
      <c r="E288" s="131"/>
      <c r="F288" s="131"/>
      <c r="G288" s="131"/>
      <c r="H288" s="131"/>
      <c r="I288" s="131"/>
      <c r="J288" s="131"/>
      <c r="K288" s="131"/>
      <c r="L288" s="131"/>
      <c r="M288" s="832"/>
      <c r="N288" s="832"/>
      <c r="O288" s="832"/>
      <c r="P288" s="832"/>
      <c r="Q288" s="832"/>
      <c r="R288" s="832"/>
      <c r="S288" s="832"/>
      <c r="T288" s="832"/>
      <c r="U288" s="832"/>
      <c r="V288" s="832"/>
      <c r="W288" s="832"/>
      <c r="X288" s="832"/>
      <c r="Y288" s="832"/>
      <c r="Z288" s="832"/>
    </row>
    <row r="289" spans="1:26" ht="14.25" customHeight="1">
      <c r="A289" s="130"/>
      <c r="B289" s="130"/>
      <c r="C289" s="131"/>
      <c r="D289" s="131"/>
      <c r="E289" s="131"/>
      <c r="F289" s="131"/>
      <c r="G289" s="131"/>
      <c r="H289" s="131"/>
      <c r="I289" s="131"/>
      <c r="J289" s="131"/>
      <c r="K289" s="131"/>
      <c r="L289" s="131"/>
      <c r="M289" s="832"/>
      <c r="N289" s="832"/>
      <c r="O289" s="832"/>
      <c r="P289" s="832"/>
      <c r="Q289" s="832"/>
      <c r="R289" s="832"/>
      <c r="S289" s="832"/>
      <c r="T289" s="832"/>
      <c r="U289" s="832"/>
      <c r="V289" s="832"/>
      <c r="W289" s="832"/>
      <c r="X289" s="832"/>
      <c r="Y289" s="832"/>
      <c r="Z289" s="832"/>
    </row>
    <row r="290" spans="1:26" ht="14.25" customHeight="1">
      <c r="A290" s="130"/>
      <c r="B290" s="130"/>
      <c r="C290" s="131"/>
      <c r="D290" s="131"/>
      <c r="E290" s="131"/>
      <c r="F290" s="131"/>
      <c r="G290" s="131"/>
      <c r="H290" s="131"/>
      <c r="I290" s="131"/>
      <c r="J290" s="131"/>
      <c r="K290" s="131"/>
      <c r="L290" s="131"/>
      <c r="M290" s="832"/>
      <c r="N290" s="832"/>
      <c r="O290" s="832"/>
      <c r="P290" s="832"/>
      <c r="Q290" s="832"/>
      <c r="R290" s="832"/>
      <c r="S290" s="832"/>
      <c r="T290" s="832"/>
      <c r="U290" s="832"/>
      <c r="V290" s="832"/>
      <c r="W290" s="832"/>
      <c r="X290" s="832"/>
      <c r="Y290" s="832"/>
      <c r="Z290" s="832"/>
    </row>
    <row r="291" spans="1:26" ht="14.25" customHeight="1">
      <c r="A291" s="130"/>
      <c r="B291" s="130"/>
      <c r="C291" s="131"/>
      <c r="D291" s="131"/>
      <c r="E291" s="131"/>
      <c r="F291" s="131"/>
      <c r="G291" s="131"/>
      <c r="H291" s="131"/>
      <c r="I291" s="131"/>
      <c r="J291" s="131"/>
      <c r="K291" s="131"/>
      <c r="L291" s="131"/>
      <c r="M291" s="832"/>
      <c r="N291" s="832"/>
      <c r="O291" s="832"/>
      <c r="P291" s="832"/>
      <c r="Q291" s="832"/>
      <c r="R291" s="832"/>
      <c r="S291" s="832"/>
      <c r="T291" s="832"/>
      <c r="U291" s="832"/>
      <c r="V291" s="832"/>
      <c r="W291" s="832"/>
      <c r="X291" s="832"/>
      <c r="Y291" s="832"/>
      <c r="Z291" s="832"/>
    </row>
    <row r="292" spans="1:26" ht="14.25" customHeight="1">
      <c r="A292" s="130"/>
      <c r="B292" s="130"/>
      <c r="C292" s="131"/>
      <c r="D292" s="131"/>
      <c r="E292" s="131"/>
      <c r="F292" s="131"/>
      <c r="G292" s="131"/>
      <c r="H292" s="131"/>
      <c r="I292" s="131"/>
      <c r="J292" s="131"/>
      <c r="K292" s="131"/>
      <c r="L292" s="131"/>
      <c r="M292" s="832"/>
      <c r="N292" s="832"/>
      <c r="O292" s="832"/>
      <c r="P292" s="832"/>
      <c r="Q292" s="832"/>
      <c r="R292" s="832"/>
      <c r="S292" s="832"/>
      <c r="T292" s="832"/>
      <c r="U292" s="832"/>
      <c r="V292" s="832"/>
      <c r="W292" s="832"/>
      <c r="X292" s="832"/>
      <c r="Y292" s="832"/>
      <c r="Z292" s="832"/>
    </row>
    <row r="293" spans="1:26" ht="14.25" customHeight="1">
      <c r="A293" s="130"/>
      <c r="B293" s="130"/>
      <c r="C293" s="131"/>
      <c r="D293" s="131"/>
      <c r="E293" s="131"/>
      <c r="F293" s="131"/>
      <c r="G293" s="131"/>
      <c r="H293" s="131"/>
      <c r="I293" s="131"/>
      <c r="J293" s="131"/>
      <c r="K293" s="131"/>
      <c r="L293" s="131"/>
      <c r="M293" s="832"/>
      <c r="N293" s="832"/>
      <c r="O293" s="832"/>
      <c r="P293" s="832"/>
      <c r="Q293" s="832"/>
      <c r="R293" s="832"/>
      <c r="S293" s="832"/>
      <c r="T293" s="832"/>
      <c r="U293" s="832"/>
      <c r="V293" s="832"/>
      <c r="W293" s="832"/>
      <c r="X293" s="832"/>
      <c r="Y293" s="832"/>
      <c r="Z293" s="832"/>
    </row>
    <row r="294" spans="1:26" ht="14.25" customHeight="1">
      <c r="A294" s="130"/>
      <c r="B294" s="130"/>
      <c r="C294" s="131"/>
      <c r="D294" s="131"/>
      <c r="E294" s="131"/>
      <c r="F294" s="131"/>
      <c r="G294" s="131"/>
      <c r="H294" s="131"/>
      <c r="I294" s="131"/>
      <c r="J294" s="131"/>
      <c r="K294" s="131"/>
      <c r="L294" s="131"/>
      <c r="M294" s="832"/>
      <c r="N294" s="832"/>
      <c r="O294" s="832"/>
      <c r="P294" s="832"/>
      <c r="Q294" s="832"/>
      <c r="R294" s="832"/>
      <c r="S294" s="832"/>
      <c r="T294" s="832"/>
      <c r="U294" s="832"/>
      <c r="V294" s="832"/>
      <c r="W294" s="832"/>
      <c r="X294" s="832"/>
      <c r="Y294" s="832"/>
      <c r="Z294" s="832"/>
    </row>
    <row r="295" spans="1:26" ht="14.25" customHeight="1">
      <c r="A295" s="130"/>
      <c r="B295" s="130"/>
      <c r="C295" s="131"/>
      <c r="D295" s="131"/>
      <c r="E295" s="131"/>
      <c r="F295" s="131"/>
      <c r="G295" s="131"/>
      <c r="H295" s="131"/>
      <c r="I295" s="131"/>
      <c r="J295" s="131"/>
      <c r="K295" s="131"/>
      <c r="L295" s="131"/>
      <c r="M295" s="832"/>
      <c r="N295" s="832"/>
      <c r="O295" s="832"/>
      <c r="P295" s="832"/>
      <c r="Q295" s="832"/>
      <c r="R295" s="832"/>
      <c r="S295" s="832"/>
      <c r="T295" s="832"/>
      <c r="U295" s="832"/>
      <c r="V295" s="832"/>
      <c r="W295" s="832"/>
      <c r="X295" s="832"/>
      <c r="Y295" s="832"/>
      <c r="Z295" s="832"/>
    </row>
    <row r="296" spans="1:26" ht="14.25" customHeight="1">
      <c r="A296" s="130"/>
      <c r="B296" s="130"/>
      <c r="C296" s="131"/>
      <c r="D296" s="131"/>
      <c r="E296" s="131"/>
      <c r="F296" s="131"/>
      <c r="G296" s="131"/>
      <c r="H296" s="131"/>
      <c r="I296" s="131"/>
      <c r="J296" s="131"/>
      <c r="K296" s="131"/>
      <c r="L296" s="131"/>
      <c r="M296" s="832"/>
      <c r="N296" s="832"/>
      <c r="O296" s="832"/>
      <c r="P296" s="832"/>
      <c r="Q296" s="832"/>
      <c r="R296" s="832"/>
      <c r="S296" s="832"/>
      <c r="T296" s="832"/>
      <c r="U296" s="832"/>
      <c r="V296" s="832"/>
      <c r="W296" s="832"/>
      <c r="X296" s="832"/>
      <c r="Y296" s="832"/>
      <c r="Z296" s="832"/>
    </row>
    <row r="297" spans="1:26" ht="14.25" customHeight="1">
      <c r="A297" s="130"/>
      <c r="B297" s="130"/>
      <c r="C297" s="131"/>
      <c r="D297" s="131"/>
      <c r="E297" s="131"/>
      <c r="F297" s="131"/>
      <c r="G297" s="131"/>
      <c r="H297" s="131"/>
      <c r="I297" s="131"/>
      <c r="J297" s="131"/>
      <c r="K297" s="131"/>
      <c r="L297" s="131"/>
      <c r="M297" s="832"/>
      <c r="N297" s="832"/>
      <c r="O297" s="832"/>
      <c r="P297" s="832"/>
      <c r="Q297" s="832"/>
      <c r="R297" s="832"/>
      <c r="S297" s="832"/>
      <c r="T297" s="832"/>
      <c r="U297" s="832"/>
      <c r="V297" s="832"/>
      <c r="W297" s="832"/>
      <c r="X297" s="832"/>
      <c r="Y297" s="832"/>
      <c r="Z297" s="832"/>
    </row>
    <row r="298" spans="1:26" ht="14.25" customHeight="1">
      <c r="A298" s="130"/>
      <c r="B298" s="130"/>
      <c r="C298" s="131"/>
      <c r="D298" s="131"/>
      <c r="E298" s="131"/>
      <c r="F298" s="131"/>
      <c r="G298" s="131"/>
      <c r="H298" s="131"/>
      <c r="I298" s="131"/>
      <c r="J298" s="131"/>
      <c r="K298" s="131"/>
      <c r="L298" s="131"/>
      <c r="M298" s="832"/>
      <c r="N298" s="832"/>
      <c r="O298" s="832"/>
      <c r="P298" s="832"/>
      <c r="Q298" s="832"/>
      <c r="R298" s="832"/>
      <c r="S298" s="832"/>
      <c r="T298" s="832"/>
      <c r="U298" s="832"/>
      <c r="V298" s="832"/>
      <c r="W298" s="832"/>
      <c r="X298" s="832"/>
      <c r="Y298" s="832"/>
      <c r="Z298" s="832"/>
    </row>
    <row r="299" spans="1:26" ht="14.25" customHeight="1">
      <c r="A299" s="130"/>
      <c r="B299" s="130"/>
      <c r="C299" s="131"/>
      <c r="D299" s="131"/>
      <c r="E299" s="131"/>
      <c r="F299" s="131"/>
      <c r="G299" s="131"/>
      <c r="H299" s="131"/>
      <c r="I299" s="131"/>
      <c r="J299" s="131"/>
      <c r="K299" s="131"/>
      <c r="L299" s="131"/>
      <c r="M299" s="832"/>
      <c r="N299" s="832"/>
      <c r="O299" s="832"/>
      <c r="P299" s="832"/>
      <c r="Q299" s="832"/>
      <c r="R299" s="832"/>
      <c r="S299" s="832"/>
      <c r="T299" s="832"/>
      <c r="U299" s="832"/>
      <c r="V299" s="832"/>
      <c r="W299" s="832"/>
      <c r="X299" s="832"/>
      <c r="Y299" s="832"/>
      <c r="Z299" s="832"/>
    </row>
    <row r="300" spans="1:26" ht="14.25" customHeight="1">
      <c r="A300" s="130"/>
      <c r="B300" s="130"/>
      <c r="C300" s="131"/>
      <c r="D300" s="131"/>
      <c r="E300" s="131"/>
      <c r="F300" s="131"/>
      <c r="G300" s="131"/>
      <c r="H300" s="131"/>
      <c r="I300" s="131"/>
      <c r="J300" s="131"/>
      <c r="K300" s="131"/>
      <c r="L300" s="131"/>
      <c r="M300" s="832"/>
      <c r="N300" s="832"/>
      <c r="O300" s="832"/>
      <c r="P300" s="832"/>
      <c r="Q300" s="832"/>
      <c r="R300" s="832"/>
      <c r="S300" s="832"/>
      <c r="T300" s="832"/>
      <c r="U300" s="832"/>
      <c r="V300" s="832"/>
      <c r="W300" s="832"/>
      <c r="X300" s="832"/>
      <c r="Y300" s="832"/>
      <c r="Z300" s="832"/>
    </row>
    <row r="301" spans="1:26" ht="14.25" customHeight="1">
      <c r="A301" s="130"/>
      <c r="B301" s="130"/>
      <c r="C301" s="131"/>
      <c r="D301" s="131"/>
      <c r="E301" s="131"/>
      <c r="F301" s="131"/>
      <c r="G301" s="131"/>
      <c r="H301" s="131"/>
      <c r="I301" s="131"/>
      <c r="J301" s="131"/>
      <c r="K301" s="131"/>
      <c r="L301" s="131"/>
      <c r="M301" s="832"/>
      <c r="N301" s="832"/>
      <c r="O301" s="832"/>
      <c r="P301" s="832"/>
      <c r="Q301" s="832"/>
      <c r="R301" s="832"/>
      <c r="S301" s="832"/>
      <c r="T301" s="832"/>
      <c r="U301" s="832"/>
      <c r="V301" s="832"/>
      <c r="W301" s="832"/>
      <c r="X301" s="832"/>
      <c r="Y301" s="832"/>
      <c r="Z301" s="832"/>
    </row>
    <row r="302" spans="1:26" ht="14.25" customHeight="1">
      <c r="A302" s="130"/>
      <c r="B302" s="130"/>
      <c r="C302" s="131"/>
      <c r="D302" s="131"/>
      <c r="E302" s="131"/>
      <c r="F302" s="131"/>
      <c r="G302" s="131"/>
      <c r="H302" s="131"/>
      <c r="I302" s="131"/>
      <c r="J302" s="131"/>
      <c r="K302" s="131"/>
      <c r="L302" s="131"/>
      <c r="M302" s="832"/>
      <c r="N302" s="832"/>
      <c r="O302" s="832"/>
      <c r="P302" s="832"/>
      <c r="Q302" s="832"/>
      <c r="R302" s="832"/>
      <c r="S302" s="832"/>
      <c r="T302" s="832"/>
      <c r="U302" s="832"/>
      <c r="V302" s="832"/>
      <c r="W302" s="832"/>
      <c r="X302" s="832"/>
      <c r="Y302" s="832"/>
      <c r="Z302" s="832"/>
    </row>
    <row r="303" spans="1:26" ht="14.25" customHeight="1">
      <c r="A303" s="130"/>
      <c r="B303" s="130"/>
      <c r="C303" s="131"/>
      <c r="D303" s="131"/>
      <c r="E303" s="131"/>
      <c r="F303" s="131"/>
      <c r="G303" s="131"/>
      <c r="H303" s="131"/>
      <c r="I303" s="131"/>
      <c r="J303" s="131"/>
      <c r="K303" s="131"/>
      <c r="L303" s="131"/>
      <c r="M303" s="832"/>
      <c r="N303" s="832"/>
      <c r="O303" s="832"/>
      <c r="P303" s="832"/>
      <c r="Q303" s="832"/>
      <c r="R303" s="832"/>
      <c r="S303" s="832"/>
      <c r="T303" s="832"/>
      <c r="U303" s="832"/>
      <c r="V303" s="832"/>
      <c r="W303" s="832"/>
      <c r="X303" s="832"/>
      <c r="Y303" s="832"/>
      <c r="Z303" s="832"/>
    </row>
    <row r="304" spans="1:26" ht="14.25" customHeight="1">
      <c r="A304" s="130"/>
      <c r="B304" s="130"/>
      <c r="C304" s="131"/>
      <c r="D304" s="131"/>
      <c r="E304" s="131"/>
      <c r="F304" s="131"/>
      <c r="G304" s="131"/>
      <c r="H304" s="131"/>
      <c r="I304" s="131"/>
      <c r="J304" s="131"/>
      <c r="K304" s="131"/>
      <c r="L304" s="131"/>
      <c r="M304" s="832"/>
      <c r="N304" s="832"/>
      <c r="O304" s="832"/>
      <c r="P304" s="832"/>
      <c r="Q304" s="832"/>
      <c r="R304" s="832"/>
      <c r="S304" s="832"/>
      <c r="T304" s="832"/>
      <c r="U304" s="832"/>
      <c r="V304" s="832"/>
      <c r="W304" s="832"/>
      <c r="X304" s="832"/>
      <c r="Y304" s="832"/>
      <c r="Z304" s="832"/>
    </row>
    <row r="305" spans="1:26" ht="14.25" customHeight="1">
      <c r="A305" s="130"/>
      <c r="B305" s="130"/>
      <c r="C305" s="131"/>
      <c r="D305" s="131"/>
      <c r="E305" s="131"/>
      <c r="F305" s="131"/>
      <c r="G305" s="131"/>
      <c r="H305" s="131"/>
      <c r="I305" s="131"/>
      <c r="J305" s="131"/>
      <c r="K305" s="131"/>
      <c r="L305" s="131"/>
      <c r="M305" s="832"/>
      <c r="N305" s="832"/>
      <c r="O305" s="832"/>
      <c r="P305" s="832"/>
      <c r="Q305" s="832"/>
      <c r="R305" s="832"/>
      <c r="S305" s="832"/>
      <c r="T305" s="832"/>
      <c r="U305" s="832"/>
      <c r="V305" s="832"/>
      <c r="W305" s="832"/>
      <c r="X305" s="832"/>
      <c r="Y305" s="832"/>
      <c r="Z305" s="832"/>
    </row>
    <row r="306" spans="1:26" ht="14.25" customHeight="1">
      <c r="A306" s="130"/>
      <c r="B306" s="130"/>
      <c r="C306" s="131"/>
      <c r="D306" s="131"/>
      <c r="E306" s="131"/>
      <c r="F306" s="131"/>
      <c r="G306" s="131"/>
      <c r="H306" s="131"/>
      <c r="I306" s="131"/>
      <c r="J306" s="131"/>
      <c r="K306" s="131"/>
      <c r="L306" s="131"/>
      <c r="M306" s="832"/>
      <c r="N306" s="832"/>
      <c r="O306" s="832"/>
      <c r="P306" s="832"/>
      <c r="Q306" s="832"/>
      <c r="R306" s="832"/>
      <c r="S306" s="832"/>
      <c r="T306" s="832"/>
      <c r="U306" s="832"/>
      <c r="V306" s="832"/>
      <c r="W306" s="832"/>
      <c r="X306" s="832"/>
      <c r="Y306" s="832"/>
      <c r="Z306" s="832"/>
    </row>
    <row r="307" spans="1:26" ht="14.25" customHeight="1">
      <c r="A307" s="130"/>
      <c r="B307" s="130"/>
      <c r="C307" s="131"/>
      <c r="D307" s="131"/>
      <c r="E307" s="131"/>
      <c r="F307" s="131"/>
      <c r="G307" s="131"/>
      <c r="H307" s="131"/>
      <c r="I307" s="131"/>
      <c r="J307" s="131"/>
      <c r="K307" s="131"/>
      <c r="L307" s="131"/>
      <c r="M307" s="832"/>
      <c r="N307" s="832"/>
      <c r="O307" s="832"/>
      <c r="P307" s="832"/>
      <c r="Q307" s="832"/>
      <c r="R307" s="832"/>
      <c r="S307" s="832"/>
      <c r="T307" s="832"/>
      <c r="U307" s="832"/>
      <c r="V307" s="832"/>
      <c r="W307" s="832"/>
      <c r="X307" s="832"/>
      <c r="Y307" s="832"/>
      <c r="Z307" s="832"/>
    </row>
    <row r="308" spans="1:26" ht="14.25" customHeight="1">
      <c r="A308" s="130"/>
      <c r="B308" s="130"/>
      <c r="C308" s="131"/>
      <c r="D308" s="131"/>
      <c r="E308" s="131"/>
      <c r="F308" s="131"/>
      <c r="G308" s="131"/>
      <c r="H308" s="131"/>
      <c r="I308" s="131"/>
      <c r="J308" s="131"/>
      <c r="K308" s="131"/>
      <c r="L308" s="131"/>
      <c r="M308" s="832"/>
      <c r="N308" s="832"/>
      <c r="O308" s="832"/>
      <c r="P308" s="832"/>
      <c r="Q308" s="832"/>
      <c r="R308" s="832"/>
      <c r="S308" s="832"/>
      <c r="T308" s="832"/>
      <c r="U308" s="832"/>
      <c r="V308" s="832"/>
      <c r="W308" s="832"/>
      <c r="X308" s="832"/>
      <c r="Y308" s="832"/>
      <c r="Z308" s="832"/>
    </row>
    <row r="309" spans="1:26" ht="14.25" customHeight="1">
      <c r="A309" s="130"/>
      <c r="B309" s="130"/>
      <c r="C309" s="131"/>
      <c r="D309" s="131"/>
      <c r="E309" s="131"/>
      <c r="F309" s="131"/>
      <c r="G309" s="131"/>
      <c r="H309" s="131"/>
      <c r="I309" s="131"/>
      <c r="J309" s="131"/>
      <c r="K309" s="131"/>
      <c r="L309" s="131"/>
      <c r="M309" s="832"/>
      <c r="N309" s="832"/>
      <c r="O309" s="832"/>
      <c r="P309" s="832"/>
      <c r="Q309" s="832"/>
      <c r="R309" s="832"/>
      <c r="S309" s="832"/>
      <c r="T309" s="832"/>
      <c r="U309" s="832"/>
      <c r="V309" s="832"/>
      <c r="W309" s="832"/>
      <c r="X309" s="832"/>
      <c r="Y309" s="832"/>
      <c r="Z309" s="832"/>
    </row>
    <row r="310" spans="1:26" ht="14.25" customHeight="1">
      <c r="A310" s="130"/>
      <c r="B310" s="130"/>
      <c r="C310" s="131"/>
      <c r="D310" s="131"/>
      <c r="E310" s="131"/>
      <c r="F310" s="131"/>
      <c r="G310" s="131"/>
      <c r="H310" s="131"/>
      <c r="I310" s="131"/>
      <c r="J310" s="131"/>
      <c r="K310" s="131"/>
      <c r="L310" s="131"/>
      <c r="M310" s="832"/>
      <c r="N310" s="832"/>
      <c r="O310" s="832"/>
      <c r="P310" s="832"/>
      <c r="Q310" s="832"/>
      <c r="R310" s="832"/>
      <c r="S310" s="832"/>
      <c r="T310" s="832"/>
      <c r="U310" s="832"/>
      <c r="V310" s="832"/>
      <c r="W310" s="832"/>
      <c r="X310" s="832"/>
      <c r="Y310" s="832"/>
      <c r="Z310" s="832"/>
    </row>
    <row r="311" spans="1:26" ht="14.25" customHeight="1">
      <c r="A311" s="130"/>
      <c r="B311" s="130"/>
      <c r="C311" s="131"/>
      <c r="D311" s="131"/>
      <c r="E311" s="131"/>
      <c r="F311" s="131"/>
      <c r="G311" s="131"/>
      <c r="H311" s="131"/>
      <c r="I311" s="131"/>
      <c r="J311" s="131"/>
      <c r="K311" s="131"/>
      <c r="L311" s="131"/>
      <c r="M311" s="832"/>
      <c r="N311" s="832"/>
      <c r="O311" s="832"/>
      <c r="P311" s="832"/>
      <c r="Q311" s="832"/>
      <c r="R311" s="832"/>
      <c r="S311" s="832"/>
      <c r="T311" s="832"/>
      <c r="U311" s="832"/>
      <c r="V311" s="832"/>
      <c r="W311" s="832"/>
      <c r="X311" s="832"/>
      <c r="Y311" s="832"/>
      <c r="Z311" s="832"/>
    </row>
    <row r="312" spans="1:26" ht="14.25" customHeight="1">
      <c r="A312" s="130"/>
      <c r="B312" s="130"/>
      <c r="C312" s="131"/>
      <c r="D312" s="131"/>
      <c r="E312" s="131"/>
      <c r="F312" s="131"/>
      <c r="G312" s="131"/>
      <c r="H312" s="131"/>
      <c r="I312" s="131"/>
      <c r="J312" s="131"/>
      <c r="K312" s="131"/>
      <c r="L312" s="131"/>
      <c r="M312" s="832"/>
      <c r="N312" s="832"/>
      <c r="O312" s="832"/>
      <c r="P312" s="832"/>
      <c r="Q312" s="832"/>
      <c r="R312" s="832"/>
      <c r="S312" s="832"/>
      <c r="T312" s="832"/>
      <c r="U312" s="832"/>
      <c r="V312" s="832"/>
      <c r="W312" s="832"/>
      <c r="X312" s="832"/>
      <c r="Y312" s="832"/>
      <c r="Z312" s="832"/>
    </row>
    <row r="313" spans="1:26" ht="14.25" customHeight="1">
      <c r="A313" s="130"/>
      <c r="B313" s="130"/>
      <c r="C313" s="131"/>
      <c r="D313" s="131"/>
      <c r="E313" s="131"/>
      <c r="F313" s="131"/>
      <c r="G313" s="131"/>
      <c r="H313" s="131"/>
      <c r="I313" s="131"/>
      <c r="J313" s="131"/>
      <c r="K313" s="131"/>
      <c r="L313" s="131"/>
      <c r="M313" s="832"/>
      <c r="N313" s="832"/>
      <c r="O313" s="832"/>
      <c r="P313" s="832"/>
      <c r="Q313" s="832"/>
      <c r="R313" s="832"/>
      <c r="S313" s="832"/>
      <c r="T313" s="832"/>
      <c r="U313" s="832"/>
      <c r="V313" s="832"/>
      <c r="W313" s="832"/>
      <c r="X313" s="832"/>
      <c r="Y313" s="832"/>
      <c r="Z313" s="832"/>
    </row>
    <row r="314" spans="1:26" ht="14.25" customHeight="1">
      <c r="A314" s="130"/>
      <c r="B314" s="130"/>
      <c r="C314" s="131"/>
      <c r="D314" s="131"/>
      <c r="E314" s="131"/>
      <c r="F314" s="131"/>
      <c r="G314" s="131"/>
      <c r="H314" s="131"/>
      <c r="I314" s="131"/>
      <c r="J314" s="131"/>
      <c r="K314" s="131"/>
      <c r="L314" s="131"/>
      <c r="M314" s="832"/>
      <c r="N314" s="832"/>
      <c r="O314" s="832"/>
      <c r="P314" s="832"/>
      <c r="Q314" s="832"/>
      <c r="R314" s="832"/>
      <c r="S314" s="832"/>
      <c r="T314" s="832"/>
      <c r="U314" s="832"/>
      <c r="V314" s="832"/>
      <c r="W314" s="832"/>
      <c r="X314" s="832"/>
      <c r="Y314" s="832"/>
      <c r="Z314" s="832"/>
    </row>
    <row r="315" spans="1:26" ht="14.25" customHeight="1">
      <c r="A315" s="130"/>
      <c r="B315" s="130"/>
      <c r="C315" s="131"/>
      <c r="D315" s="131"/>
      <c r="E315" s="131"/>
      <c r="F315" s="131"/>
      <c r="G315" s="131"/>
      <c r="H315" s="131"/>
      <c r="I315" s="131"/>
      <c r="J315" s="131"/>
      <c r="K315" s="131"/>
      <c r="L315" s="131"/>
      <c r="M315" s="832"/>
      <c r="N315" s="832"/>
      <c r="O315" s="832"/>
      <c r="P315" s="832"/>
      <c r="Q315" s="832"/>
      <c r="R315" s="832"/>
      <c r="S315" s="832"/>
      <c r="T315" s="832"/>
      <c r="U315" s="832"/>
      <c r="V315" s="832"/>
      <c r="W315" s="832"/>
      <c r="X315" s="832"/>
      <c r="Y315" s="832"/>
      <c r="Z315" s="832"/>
    </row>
    <row r="316" spans="1:26" ht="13.5" customHeight="1">
      <c r="A316" s="832"/>
      <c r="B316" s="832"/>
      <c r="C316" s="832"/>
      <c r="D316" s="832"/>
      <c r="E316" s="832"/>
      <c r="F316" s="832"/>
      <c r="G316" s="832"/>
      <c r="H316" s="832"/>
      <c r="I316" s="832"/>
      <c r="J316" s="832"/>
      <c r="K316" s="832"/>
      <c r="L316" s="832"/>
      <c r="M316" s="832"/>
      <c r="N316" s="832"/>
      <c r="O316" s="832"/>
      <c r="P316" s="832"/>
      <c r="Q316" s="832"/>
      <c r="R316" s="832"/>
      <c r="S316" s="832"/>
      <c r="T316" s="832"/>
      <c r="U316" s="832"/>
      <c r="V316" s="832"/>
      <c r="W316" s="832"/>
      <c r="X316" s="832"/>
      <c r="Y316" s="832"/>
      <c r="Z316" s="832"/>
    </row>
    <row r="317" spans="1:26" ht="13.5" customHeight="1">
      <c r="A317" s="832"/>
      <c r="B317" s="832"/>
      <c r="C317" s="832"/>
      <c r="D317" s="832"/>
      <c r="E317" s="832"/>
      <c r="F317" s="832"/>
      <c r="G317" s="832"/>
      <c r="H317" s="832"/>
      <c r="I317" s="832"/>
      <c r="J317" s="832"/>
      <c r="K317" s="832"/>
      <c r="L317" s="832"/>
      <c r="M317" s="832"/>
      <c r="N317" s="832"/>
      <c r="O317" s="832"/>
      <c r="P317" s="832"/>
      <c r="Q317" s="832"/>
      <c r="R317" s="832"/>
      <c r="S317" s="832"/>
      <c r="T317" s="832"/>
      <c r="U317" s="832"/>
      <c r="V317" s="832"/>
      <c r="W317" s="832"/>
      <c r="X317" s="832"/>
      <c r="Y317" s="832"/>
      <c r="Z317" s="832"/>
    </row>
    <row r="318" spans="1:26" ht="13.5" customHeight="1">
      <c r="A318" s="832"/>
      <c r="B318" s="832"/>
      <c r="C318" s="832"/>
      <c r="D318" s="832"/>
      <c r="E318" s="832"/>
      <c r="F318" s="832"/>
      <c r="G318" s="832"/>
      <c r="H318" s="832"/>
      <c r="I318" s="832"/>
      <c r="J318" s="832"/>
      <c r="K318" s="832"/>
      <c r="L318" s="832"/>
      <c r="M318" s="832"/>
      <c r="N318" s="832"/>
      <c r="O318" s="832"/>
      <c r="P318" s="832"/>
      <c r="Q318" s="832"/>
      <c r="R318" s="832"/>
      <c r="S318" s="832"/>
      <c r="T318" s="832"/>
      <c r="U318" s="832"/>
      <c r="V318" s="832"/>
      <c r="W318" s="832"/>
      <c r="X318" s="832"/>
      <c r="Y318" s="832"/>
      <c r="Z318" s="832"/>
    </row>
    <row r="319" spans="1:26" ht="13.5" customHeight="1">
      <c r="A319" s="832"/>
      <c r="B319" s="832"/>
      <c r="C319" s="832"/>
      <c r="D319" s="832"/>
      <c r="E319" s="832"/>
      <c r="F319" s="832"/>
      <c r="G319" s="832"/>
      <c r="H319" s="832"/>
      <c r="I319" s="832"/>
      <c r="J319" s="832"/>
      <c r="K319" s="832"/>
      <c r="L319" s="832"/>
      <c r="M319" s="832"/>
      <c r="N319" s="832"/>
      <c r="O319" s="832"/>
      <c r="P319" s="832"/>
      <c r="Q319" s="832"/>
      <c r="R319" s="832"/>
      <c r="S319" s="832"/>
      <c r="T319" s="832"/>
      <c r="U319" s="832"/>
      <c r="V319" s="832"/>
      <c r="W319" s="832"/>
      <c r="X319" s="832"/>
      <c r="Y319" s="832"/>
      <c r="Z319" s="832"/>
    </row>
    <row r="320" spans="1:26" ht="13.5" customHeight="1">
      <c r="A320" s="832"/>
      <c r="B320" s="832"/>
      <c r="C320" s="832"/>
      <c r="D320" s="832"/>
      <c r="E320" s="832"/>
      <c r="F320" s="832"/>
      <c r="G320" s="832"/>
      <c r="H320" s="832"/>
      <c r="I320" s="832"/>
      <c r="J320" s="832"/>
      <c r="K320" s="832"/>
      <c r="L320" s="832"/>
      <c r="M320" s="832"/>
      <c r="N320" s="832"/>
      <c r="O320" s="832"/>
      <c r="P320" s="832"/>
      <c r="Q320" s="832"/>
      <c r="R320" s="832"/>
      <c r="S320" s="832"/>
      <c r="T320" s="832"/>
      <c r="U320" s="832"/>
      <c r="V320" s="832"/>
      <c r="W320" s="832"/>
      <c r="X320" s="832"/>
      <c r="Y320" s="832"/>
      <c r="Z320" s="832"/>
    </row>
    <row r="321" spans="1:26" ht="13.5" customHeight="1">
      <c r="A321" s="832"/>
      <c r="B321" s="832"/>
      <c r="C321" s="832"/>
      <c r="D321" s="832"/>
      <c r="E321" s="832"/>
      <c r="F321" s="832"/>
      <c r="G321" s="832"/>
      <c r="H321" s="832"/>
      <c r="I321" s="832"/>
      <c r="J321" s="832"/>
      <c r="K321" s="832"/>
      <c r="L321" s="832"/>
      <c r="M321" s="832"/>
      <c r="N321" s="832"/>
      <c r="O321" s="832"/>
      <c r="P321" s="832"/>
      <c r="Q321" s="832"/>
      <c r="R321" s="832"/>
      <c r="S321" s="832"/>
      <c r="T321" s="832"/>
      <c r="U321" s="832"/>
      <c r="V321" s="832"/>
      <c r="W321" s="832"/>
      <c r="X321" s="832"/>
      <c r="Y321" s="832"/>
      <c r="Z321" s="832"/>
    </row>
    <row r="322" spans="1:26" ht="13.5" customHeight="1">
      <c r="A322" s="832"/>
      <c r="B322" s="832"/>
      <c r="C322" s="832"/>
      <c r="D322" s="832"/>
      <c r="E322" s="832"/>
      <c r="F322" s="832"/>
      <c r="G322" s="832"/>
      <c r="H322" s="832"/>
      <c r="I322" s="832"/>
      <c r="J322" s="832"/>
      <c r="K322" s="832"/>
      <c r="L322" s="832"/>
      <c r="M322" s="832"/>
      <c r="N322" s="832"/>
      <c r="O322" s="832"/>
      <c r="P322" s="832"/>
      <c r="Q322" s="832"/>
      <c r="R322" s="832"/>
      <c r="S322" s="832"/>
      <c r="T322" s="832"/>
      <c r="U322" s="832"/>
      <c r="V322" s="832"/>
      <c r="W322" s="832"/>
      <c r="X322" s="832"/>
      <c r="Y322" s="832"/>
      <c r="Z322" s="832"/>
    </row>
    <row r="323" spans="1:26" ht="13.5" customHeight="1">
      <c r="A323" s="832"/>
      <c r="B323" s="832"/>
      <c r="C323" s="832"/>
      <c r="D323" s="832"/>
      <c r="E323" s="832"/>
      <c r="F323" s="832"/>
      <c r="G323" s="832"/>
      <c r="H323" s="832"/>
      <c r="I323" s="832"/>
      <c r="J323" s="832"/>
      <c r="K323" s="832"/>
      <c r="L323" s="832"/>
      <c r="M323" s="832"/>
      <c r="N323" s="832"/>
      <c r="O323" s="832"/>
      <c r="P323" s="832"/>
      <c r="Q323" s="832"/>
      <c r="R323" s="832"/>
      <c r="S323" s="832"/>
      <c r="T323" s="832"/>
      <c r="U323" s="832"/>
      <c r="V323" s="832"/>
      <c r="W323" s="832"/>
      <c r="X323" s="832"/>
      <c r="Y323" s="832"/>
      <c r="Z323" s="832"/>
    </row>
    <row r="324" spans="1:26" ht="13.5" customHeight="1">
      <c r="A324" s="832"/>
      <c r="B324" s="832"/>
      <c r="C324" s="832"/>
      <c r="D324" s="832"/>
      <c r="E324" s="832"/>
      <c r="F324" s="832"/>
      <c r="G324" s="832"/>
      <c r="H324" s="832"/>
      <c r="I324" s="832"/>
      <c r="J324" s="832"/>
      <c r="K324" s="832"/>
      <c r="L324" s="832"/>
      <c r="M324" s="832"/>
      <c r="N324" s="832"/>
      <c r="O324" s="832"/>
      <c r="P324" s="832"/>
      <c r="Q324" s="832"/>
      <c r="R324" s="832"/>
      <c r="S324" s="832"/>
      <c r="T324" s="832"/>
      <c r="U324" s="832"/>
      <c r="V324" s="832"/>
      <c r="W324" s="832"/>
      <c r="X324" s="832"/>
      <c r="Y324" s="832"/>
      <c r="Z324" s="832"/>
    </row>
    <row r="325" spans="1:26" ht="13.5" customHeight="1">
      <c r="A325" s="832"/>
      <c r="B325" s="832"/>
      <c r="C325" s="832"/>
      <c r="D325" s="832"/>
      <c r="E325" s="832"/>
      <c r="F325" s="832"/>
      <c r="G325" s="832"/>
      <c r="H325" s="832"/>
      <c r="I325" s="832"/>
      <c r="J325" s="832"/>
      <c r="K325" s="832"/>
      <c r="L325" s="832"/>
      <c r="M325" s="832"/>
      <c r="N325" s="832"/>
      <c r="O325" s="832"/>
      <c r="P325" s="832"/>
      <c r="Q325" s="832"/>
      <c r="R325" s="832"/>
      <c r="S325" s="832"/>
      <c r="T325" s="832"/>
      <c r="U325" s="832"/>
      <c r="V325" s="832"/>
      <c r="W325" s="832"/>
      <c r="X325" s="832"/>
      <c r="Y325" s="832"/>
      <c r="Z325" s="832"/>
    </row>
    <row r="326" spans="1:26" ht="13.5" customHeight="1">
      <c r="A326" s="832"/>
      <c r="B326" s="832"/>
      <c r="C326" s="832"/>
      <c r="D326" s="832"/>
      <c r="E326" s="832"/>
      <c r="F326" s="832"/>
      <c r="G326" s="832"/>
      <c r="H326" s="832"/>
      <c r="I326" s="832"/>
      <c r="J326" s="832"/>
      <c r="K326" s="832"/>
      <c r="L326" s="832"/>
      <c r="M326" s="832"/>
      <c r="N326" s="832"/>
      <c r="O326" s="832"/>
      <c r="P326" s="832"/>
      <c r="Q326" s="832"/>
      <c r="R326" s="832"/>
      <c r="S326" s="832"/>
      <c r="T326" s="832"/>
      <c r="U326" s="832"/>
      <c r="V326" s="832"/>
      <c r="W326" s="832"/>
      <c r="X326" s="832"/>
      <c r="Y326" s="832"/>
      <c r="Z326" s="832"/>
    </row>
    <row r="327" spans="1:26" ht="13.5" customHeight="1">
      <c r="A327" s="832"/>
      <c r="B327" s="832"/>
      <c r="C327" s="832"/>
      <c r="D327" s="832"/>
      <c r="E327" s="832"/>
      <c r="F327" s="832"/>
      <c r="G327" s="832"/>
      <c r="H327" s="832"/>
      <c r="I327" s="832"/>
      <c r="J327" s="832"/>
      <c r="K327" s="832"/>
      <c r="L327" s="832"/>
      <c r="M327" s="832"/>
      <c r="N327" s="832"/>
      <c r="O327" s="832"/>
      <c r="P327" s="832"/>
      <c r="Q327" s="832"/>
      <c r="R327" s="832"/>
      <c r="S327" s="832"/>
      <c r="T327" s="832"/>
      <c r="U327" s="832"/>
      <c r="V327" s="832"/>
      <c r="W327" s="832"/>
      <c r="X327" s="832"/>
      <c r="Y327" s="832"/>
      <c r="Z327" s="832"/>
    </row>
    <row r="328" spans="1:26" ht="13.5" customHeight="1">
      <c r="A328" s="832"/>
      <c r="B328" s="832"/>
      <c r="C328" s="832"/>
      <c r="D328" s="832"/>
      <c r="E328" s="832"/>
      <c r="F328" s="832"/>
      <c r="G328" s="832"/>
      <c r="H328" s="832"/>
      <c r="I328" s="832"/>
      <c r="J328" s="832"/>
      <c r="K328" s="832"/>
      <c r="L328" s="832"/>
      <c r="M328" s="832"/>
      <c r="N328" s="832"/>
      <c r="O328" s="832"/>
      <c r="P328" s="832"/>
      <c r="Q328" s="832"/>
      <c r="R328" s="832"/>
      <c r="S328" s="832"/>
      <c r="T328" s="832"/>
      <c r="U328" s="832"/>
      <c r="V328" s="832"/>
      <c r="W328" s="832"/>
      <c r="X328" s="832"/>
      <c r="Y328" s="832"/>
      <c r="Z328" s="832"/>
    </row>
    <row r="329" spans="1:26" ht="13.5" customHeight="1">
      <c r="A329" s="832"/>
      <c r="B329" s="832"/>
      <c r="C329" s="832"/>
      <c r="D329" s="832"/>
      <c r="E329" s="832"/>
      <c r="F329" s="832"/>
      <c r="G329" s="832"/>
      <c r="H329" s="832"/>
      <c r="I329" s="832"/>
      <c r="J329" s="832"/>
      <c r="K329" s="832"/>
      <c r="L329" s="832"/>
      <c r="M329" s="832"/>
      <c r="N329" s="832"/>
      <c r="O329" s="832"/>
      <c r="P329" s="832"/>
      <c r="Q329" s="832"/>
      <c r="R329" s="832"/>
      <c r="S329" s="832"/>
      <c r="T329" s="832"/>
      <c r="U329" s="832"/>
      <c r="V329" s="832"/>
      <c r="W329" s="832"/>
      <c r="X329" s="832"/>
      <c r="Y329" s="832"/>
      <c r="Z329" s="832"/>
    </row>
    <row r="330" spans="1:26" ht="13.5" customHeight="1">
      <c r="A330" s="832"/>
      <c r="B330" s="832"/>
      <c r="C330" s="832"/>
      <c r="D330" s="832"/>
      <c r="E330" s="832"/>
      <c r="F330" s="832"/>
      <c r="G330" s="832"/>
      <c r="H330" s="832"/>
      <c r="I330" s="832"/>
      <c r="J330" s="832"/>
      <c r="K330" s="832"/>
      <c r="L330" s="832"/>
      <c r="M330" s="832"/>
      <c r="N330" s="832"/>
      <c r="O330" s="832"/>
      <c r="P330" s="832"/>
      <c r="Q330" s="832"/>
      <c r="R330" s="832"/>
      <c r="S330" s="832"/>
      <c r="T330" s="832"/>
      <c r="U330" s="832"/>
      <c r="V330" s="832"/>
      <c r="W330" s="832"/>
      <c r="X330" s="832"/>
      <c r="Y330" s="832"/>
      <c r="Z330" s="832"/>
    </row>
    <row r="331" spans="1:26" ht="13.5" customHeight="1">
      <c r="A331" s="832"/>
      <c r="B331" s="832"/>
      <c r="C331" s="832"/>
      <c r="D331" s="832"/>
      <c r="E331" s="832"/>
      <c r="F331" s="832"/>
      <c r="G331" s="832"/>
      <c r="H331" s="832"/>
      <c r="I331" s="832"/>
      <c r="J331" s="832"/>
      <c r="K331" s="832"/>
      <c r="L331" s="832"/>
      <c r="M331" s="832"/>
      <c r="N331" s="832"/>
      <c r="O331" s="832"/>
      <c r="P331" s="832"/>
      <c r="Q331" s="832"/>
      <c r="R331" s="832"/>
      <c r="S331" s="832"/>
      <c r="T331" s="832"/>
      <c r="U331" s="832"/>
      <c r="V331" s="832"/>
      <c r="W331" s="832"/>
      <c r="X331" s="832"/>
      <c r="Y331" s="832"/>
      <c r="Z331" s="832"/>
    </row>
    <row r="332" spans="1:26" ht="13.5" customHeight="1">
      <c r="A332" s="832"/>
      <c r="B332" s="832"/>
      <c r="C332" s="832"/>
      <c r="D332" s="832"/>
      <c r="E332" s="832"/>
      <c r="F332" s="832"/>
      <c r="G332" s="832"/>
      <c r="H332" s="832"/>
      <c r="I332" s="832"/>
      <c r="J332" s="832"/>
      <c r="K332" s="832"/>
      <c r="L332" s="832"/>
      <c r="M332" s="832"/>
      <c r="N332" s="832"/>
      <c r="O332" s="832"/>
      <c r="P332" s="832"/>
      <c r="Q332" s="832"/>
      <c r="R332" s="832"/>
      <c r="S332" s="832"/>
      <c r="T332" s="832"/>
      <c r="U332" s="832"/>
      <c r="V332" s="832"/>
      <c r="W332" s="832"/>
      <c r="X332" s="832"/>
      <c r="Y332" s="832"/>
      <c r="Z332" s="832"/>
    </row>
    <row r="333" spans="1:26" ht="13.5" customHeight="1">
      <c r="A333" s="832"/>
      <c r="B333" s="832"/>
      <c r="C333" s="832"/>
      <c r="D333" s="832"/>
      <c r="E333" s="832"/>
      <c r="F333" s="832"/>
      <c r="G333" s="832"/>
      <c r="H333" s="832"/>
      <c r="I333" s="832"/>
      <c r="J333" s="832"/>
      <c r="K333" s="832"/>
      <c r="L333" s="832"/>
      <c r="M333" s="832"/>
      <c r="N333" s="832"/>
      <c r="O333" s="832"/>
      <c r="P333" s="832"/>
      <c r="Q333" s="832"/>
      <c r="R333" s="832"/>
      <c r="S333" s="832"/>
      <c r="T333" s="832"/>
      <c r="U333" s="832"/>
      <c r="V333" s="832"/>
      <c r="W333" s="832"/>
      <c r="X333" s="832"/>
      <c r="Y333" s="832"/>
      <c r="Z333" s="832"/>
    </row>
    <row r="334" spans="1:26" ht="13.5" customHeight="1">
      <c r="A334" s="832"/>
      <c r="B334" s="832"/>
      <c r="C334" s="832"/>
      <c r="D334" s="832"/>
      <c r="E334" s="832"/>
      <c r="F334" s="832"/>
      <c r="G334" s="832"/>
      <c r="H334" s="832"/>
      <c r="I334" s="832"/>
      <c r="J334" s="832"/>
      <c r="K334" s="832"/>
      <c r="L334" s="832"/>
      <c r="M334" s="832"/>
      <c r="N334" s="832"/>
      <c r="O334" s="832"/>
      <c r="P334" s="832"/>
      <c r="Q334" s="832"/>
      <c r="R334" s="832"/>
      <c r="S334" s="832"/>
      <c r="T334" s="832"/>
      <c r="U334" s="832"/>
      <c r="V334" s="832"/>
      <c r="W334" s="832"/>
      <c r="X334" s="832"/>
      <c r="Y334" s="832"/>
      <c r="Z334" s="832"/>
    </row>
    <row r="335" spans="1:26" ht="13.5" customHeight="1">
      <c r="A335" s="832"/>
      <c r="B335" s="832"/>
      <c r="C335" s="832"/>
      <c r="D335" s="832"/>
      <c r="E335" s="832"/>
      <c r="F335" s="832"/>
      <c r="G335" s="832"/>
      <c r="H335" s="832"/>
      <c r="I335" s="832"/>
      <c r="J335" s="832"/>
      <c r="K335" s="832"/>
      <c r="L335" s="832"/>
      <c r="M335" s="832"/>
      <c r="N335" s="832"/>
      <c r="O335" s="832"/>
      <c r="P335" s="832"/>
      <c r="Q335" s="832"/>
      <c r="R335" s="832"/>
      <c r="S335" s="832"/>
      <c r="T335" s="832"/>
      <c r="U335" s="832"/>
      <c r="V335" s="832"/>
      <c r="W335" s="832"/>
      <c r="X335" s="832"/>
      <c r="Y335" s="832"/>
      <c r="Z335" s="832"/>
    </row>
    <row r="336" spans="1:26" ht="13.5" customHeight="1">
      <c r="A336" s="832"/>
      <c r="B336" s="832"/>
      <c r="C336" s="832"/>
      <c r="D336" s="832"/>
      <c r="E336" s="832"/>
      <c r="F336" s="832"/>
      <c r="G336" s="832"/>
      <c r="H336" s="832"/>
      <c r="I336" s="832"/>
      <c r="J336" s="832"/>
      <c r="K336" s="832"/>
      <c r="L336" s="832"/>
      <c r="M336" s="832"/>
      <c r="N336" s="832"/>
      <c r="O336" s="832"/>
      <c r="P336" s="832"/>
      <c r="Q336" s="832"/>
      <c r="R336" s="832"/>
      <c r="S336" s="832"/>
      <c r="T336" s="832"/>
      <c r="U336" s="832"/>
      <c r="V336" s="832"/>
      <c r="W336" s="832"/>
      <c r="X336" s="832"/>
      <c r="Y336" s="832"/>
      <c r="Z336" s="832"/>
    </row>
    <row r="337" spans="1:26" ht="13.5" customHeight="1">
      <c r="A337" s="832"/>
      <c r="B337" s="832"/>
      <c r="C337" s="832"/>
      <c r="D337" s="832"/>
      <c r="E337" s="832"/>
      <c r="F337" s="832"/>
      <c r="G337" s="832"/>
      <c r="H337" s="832"/>
      <c r="I337" s="832"/>
      <c r="J337" s="832"/>
      <c r="K337" s="832"/>
      <c r="L337" s="832"/>
      <c r="M337" s="832"/>
      <c r="N337" s="832"/>
      <c r="O337" s="832"/>
      <c r="P337" s="832"/>
      <c r="Q337" s="832"/>
      <c r="R337" s="832"/>
      <c r="S337" s="832"/>
      <c r="T337" s="832"/>
      <c r="U337" s="832"/>
      <c r="V337" s="832"/>
      <c r="W337" s="832"/>
      <c r="X337" s="832"/>
      <c r="Y337" s="832"/>
      <c r="Z337" s="832"/>
    </row>
    <row r="338" spans="1:26" ht="13.5" customHeight="1">
      <c r="A338" s="832"/>
      <c r="B338" s="832"/>
      <c r="C338" s="832"/>
      <c r="D338" s="832"/>
      <c r="E338" s="832"/>
      <c r="F338" s="832"/>
      <c r="G338" s="832"/>
      <c r="H338" s="832"/>
      <c r="I338" s="832"/>
      <c r="J338" s="832"/>
      <c r="K338" s="832"/>
      <c r="L338" s="832"/>
      <c r="M338" s="832"/>
      <c r="N338" s="832"/>
      <c r="O338" s="832"/>
      <c r="P338" s="832"/>
      <c r="Q338" s="832"/>
      <c r="R338" s="832"/>
      <c r="S338" s="832"/>
      <c r="T338" s="832"/>
      <c r="U338" s="832"/>
      <c r="V338" s="832"/>
      <c r="W338" s="832"/>
      <c r="X338" s="832"/>
      <c r="Y338" s="832"/>
      <c r="Z338" s="832"/>
    </row>
    <row r="339" spans="1:26" ht="13.5" customHeight="1">
      <c r="A339" s="832"/>
      <c r="B339" s="832"/>
      <c r="C339" s="832"/>
      <c r="D339" s="832"/>
      <c r="E339" s="832"/>
      <c r="F339" s="832"/>
      <c r="G339" s="832"/>
      <c r="H339" s="832"/>
      <c r="I339" s="832"/>
      <c r="J339" s="832"/>
      <c r="K339" s="832"/>
      <c r="L339" s="832"/>
      <c r="M339" s="832"/>
      <c r="N339" s="832"/>
      <c r="O339" s="832"/>
      <c r="P339" s="832"/>
      <c r="Q339" s="832"/>
      <c r="R339" s="832"/>
      <c r="S339" s="832"/>
      <c r="T339" s="832"/>
      <c r="U339" s="832"/>
      <c r="V339" s="832"/>
      <c r="W339" s="832"/>
      <c r="X339" s="832"/>
      <c r="Y339" s="832"/>
      <c r="Z339" s="832"/>
    </row>
    <row r="340" spans="1:26" ht="13.5" customHeight="1">
      <c r="A340" s="832"/>
      <c r="B340" s="832"/>
      <c r="C340" s="832"/>
      <c r="D340" s="832"/>
      <c r="E340" s="832"/>
      <c r="F340" s="832"/>
      <c r="G340" s="832"/>
      <c r="H340" s="832"/>
      <c r="I340" s="832"/>
      <c r="J340" s="832"/>
      <c r="K340" s="832"/>
      <c r="L340" s="832"/>
      <c r="M340" s="832"/>
      <c r="N340" s="832"/>
      <c r="O340" s="832"/>
      <c r="P340" s="832"/>
      <c r="Q340" s="832"/>
      <c r="R340" s="832"/>
      <c r="S340" s="832"/>
      <c r="T340" s="832"/>
      <c r="U340" s="832"/>
      <c r="V340" s="832"/>
      <c r="W340" s="832"/>
      <c r="X340" s="832"/>
      <c r="Y340" s="832"/>
      <c r="Z340" s="832"/>
    </row>
    <row r="341" spans="1:26" ht="13.5" customHeight="1">
      <c r="A341" s="832"/>
      <c r="B341" s="832"/>
      <c r="C341" s="832"/>
      <c r="D341" s="832"/>
      <c r="E341" s="832"/>
      <c r="F341" s="832"/>
      <c r="G341" s="832"/>
      <c r="H341" s="832"/>
      <c r="I341" s="832"/>
      <c r="J341" s="832"/>
      <c r="K341" s="832"/>
      <c r="L341" s="832"/>
      <c r="M341" s="832"/>
      <c r="N341" s="832"/>
      <c r="O341" s="832"/>
      <c r="P341" s="832"/>
      <c r="Q341" s="832"/>
      <c r="R341" s="832"/>
      <c r="S341" s="832"/>
      <c r="T341" s="832"/>
      <c r="U341" s="832"/>
      <c r="V341" s="832"/>
      <c r="W341" s="832"/>
      <c r="X341" s="832"/>
      <c r="Y341" s="832"/>
      <c r="Z341" s="832"/>
    </row>
    <row r="342" spans="1:26" ht="13.5" customHeight="1">
      <c r="A342" s="832"/>
      <c r="B342" s="832"/>
      <c r="C342" s="832"/>
      <c r="D342" s="832"/>
      <c r="E342" s="832"/>
      <c r="F342" s="832"/>
      <c r="G342" s="832"/>
      <c r="H342" s="832"/>
      <c r="I342" s="832"/>
      <c r="J342" s="832"/>
      <c r="K342" s="832"/>
      <c r="L342" s="832"/>
      <c r="M342" s="832"/>
      <c r="N342" s="832"/>
      <c r="O342" s="832"/>
      <c r="P342" s="832"/>
      <c r="Q342" s="832"/>
      <c r="R342" s="832"/>
      <c r="S342" s="832"/>
      <c r="T342" s="832"/>
      <c r="U342" s="832"/>
      <c r="V342" s="832"/>
      <c r="W342" s="832"/>
      <c r="X342" s="832"/>
      <c r="Y342" s="832"/>
      <c r="Z342" s="832"/>
    </row>
    <row r="343" spans="1:26" ht="13.5" customHeight="1">
      <c r="A343" s="832"/>
      <c r="B343" s="832"/>
      <c r="C343" s="832"/>
      <c r="D343" s="832"/>
      <c r="E343" s="832"/>
      <c r="F343" s="832"/>
      <c r="G343" s="832"/>
      <c r="H343" s="832"/>
      <c r="I343" s="832"/>
      <c r="J343" s="832"/>
      <c r="K343" s="832"/>
      <c r="L343" s="832"/>
      <c r="M343" s="832"/>
      <c r="N343" s="832"/>
      <c r="O343" s="832"/>
      <c r="P343" s="832"/>
      <c r="Q343" s="832"/>
      <c r="R343" s="832"/>
      <c r="S343" s="832"/>
      <c r="T343" s="832"/>
      <c r="U343" s="832"/>
      <c r="V343" s="832"/>
      <c r="W343" s="832"/>
      <c r="X343" s="832"/>
      <c r="Y343" s="832"/>
      <c r="Z343" s="832"/>
    </row>
    <row r="344" spans="1:26" ht="13.5" customHeight="1">
      <c r="A344" s="832"/>
      <c r="B344" s="832"/>
      <c r="C344" s="832"/>
      <c r="D344" s="832"/>
      <c r="E344" s="832"/>
      <c r="F344" s="832"/>
      <c r="G344" s="832"/>
      <c r="H344" s="832"/>
      <c r="I344" s="832"/>
      <c r="J344" s="832"/>
      <c r="K344" s="832"/>
      <c r="L344" s="832"/>
      <c r="M344" s="832"/>
      <c r="N344" s="832"/>
      <c r="O344" s="832"/>
      <c r="P344" s="832"/>
      <c r="Q344" s="832"/>
      <c r="R344" s="832"/>
      <c r="S344" s="832"/>
      <c r="T344" s="832"/>
      <c r="U344" s="832"/>
      <c r="V344" s="832"/>
      <c r="W344" s="832"/>
      <c r="X344" s="832"/>
      <c r="Y344" s="832"/>
      <c r="Z344" s="832"/>
    </row>
    <row r="345" spans="1:26" ht="13.5" customHeight="1">
      <c r="A345" s="832"/>
      <c r="B345" s="832"/>
      <c r="C345" s="832"/>
      <c r="D345" s="832"/>
      <c r="E345" s="832"/>
      <c r="F345" s="832"/>
      <c r="G345" s="832"/>
      <c r="H345" s="832"/>
      <c r="I345" s="832"/>
      <c r="J345" s="832"/>
      <c r="K345" s="832"/>
      <c r="L345" s="832"/>
      <c r="M345" s="832"/>
      <c r="N345" s="832"/>
      <c r="O345" s="832"/>
      <c r="P345" s="832"/>
      <c r="Q345" s="832"/>
      <c r="R345" s="832"/>
      <c r="S345" s="832"/>
      <c r="T345" s="832"/>
      <c r="U345" s="832"/>
      <c r="V345" s="832"/>
      <c r="W345" s="832"/>
      <c r="X345" s="832"/>
      <c r="Y345" s="832"/>
      <c r="Z345" s="832"/>
    </row>
    <row r="346" spans="1:26" ht="13.5" customHeight="1">
      <c r="A346" s="832"/>
      <c r="B346" s="832"/>
      <c r="C346" s="832"/>
      <c r="D346" s="832"/>
      <c r="E346" s="832"/>
      <c r="F346" s="832"/>
      <c r="G346" s="832"/>
      <c r="H346" s="832"/>
      <c r="I346" s="832"/>
      <c r="J346" s="832"/>
      <c r="K346" s="832"/>
      <c r="L346" s="832"/>
      <c r="M346" s="832"/>
      <c r="N346" s="832"/>
      <c r="O346" s="832"/>
      <c r="P346" s="832"/>
      <c r="Q346" s="832"/>
      <c r="R346" s="832"/>
      <c r="S346" s="832"/>
      <c r="T346" s="832"/>
      <c r="U346" s="832"/>
      <c r="V346" s="832"/>
      <c r="W346" s="832"/>
      <c r="X346" s="832"/>
      <c r="Y346" s="832"/>
      <c r="Z346" s="832"/>
    </row>
    <row r="347" spans="1:26" ht="13.5" customHeight="1">
      <c r="A347" s="832"/>
      <c r="B347" s="832"/>
      <c r="C347" s="832"/>
      <c r="D347" s="832"/>
      <c r="E347" s="832"/>
      <c r="F347" s="832"/>
      <c r="G347" s="832"/>
      <c r="H347" s="832"/>
      <c r="I347" s="832"/>
      <c r="J347" s="832"/>
      <c r="K347" s="832"/>
      <c r="L347" s="832"/>
      <c r="M347" s="832"/>
      <c r="N347" s="832"/>
      <c r="O347" s="832"/>
      <c r="P347" s="832"/>
      <c r="Q347" s="832"/>
      <c r="R347" s="832"/>
      <c r="S347" s="832"/>
      <c r="T347" s="832"/>
      <c r="U347" s="832"/>
      <c r="V347" s="832"/>
      <c r="W347" s="832"/>
      <c r="X347" s="832"/>
      <c r="Y347" s="832"/>
      <c r="Z347" s="832"/>
    </row>
    <row r="348" spans="1:26" ht="13.5" customHeight="1">
      <c r="A348" s="832"/>
      <c r="B348" s="832"/>
      <c r="C348" s="832"/>
      <c r="D348" s="832"/>
      <c r="E348" s="832"/>
      <c r="F348" s="832"/>
      <c r="G348" s="832"/>
      <c r="H348" s="832"/>
      <c r="I348" s="832"/>
      <c r="J348" s="832"/>
      <c r="K348" s="832"/>
      <c r="L348" s="832"/>
      <c r="M348" s="832"/>
      <c r="N348" s="832"/>
      <c r="O348" s="832"/>
      <c r="P348" s="832"/>
      <c r="Q348" s="832"/>
      <c r="R348" s="832"/>
      <c r="S348" s="832"/>
      <c r="T348" s="832"/>
      <c r="U348" s="832"/>
      <c r="V348" s="832"/>
      <c r="W348" s="832"/>
      <c r="X348" s="832"/>
      <c r="Y348" s="832"/>
      <c r="Z348" s="832"/>
    </row>
    <row r="349" spans="1:26" ht="13.5" customHeight="1">
      <c r="A349" s="832"/>
      <c r="B349" s="832"/>
      <c r="C349" s="832"/>
      <c r="D349" s="832"/>
      <c r="E349" s="832"/>
      <c r="F349" s="832"/>
      <c r="G349" s="832"/>
      <c r="H349" s="832"/>
      <c r="I349" s="832"/>
      <c r="J349" s="832"/>
      <c r="K349" s="832"/>
      <c r="L349" s="832"/>
      <c r="M349" s="832"/>
      <c r="N349" s="832"/>
      <c r="O349" s="832"/>
      <c r="P349" s="832"/>
      <c r="Q349" s="832"/>
      <c r="R349" s="832"/>
      <c r="S349" s="832"/>
      <c r="T349" s="832"/>
      <c r="U349" s="832"/>
      <c r="V349" s="832"/>
      <c r="W349" s="832"/>
      <c r="X349" s="832"/>
      <c r="Y349" s="832"/>
      <c r="Z349" s="832"/>
    </row>
    <row r="350" spans="1:26" ht="13.5" customHeight="1">
      <c r="A350" s="832"/>
      <c r="B350" s="832"/>
      <c r="C350" s="832"/>
      <c r="D350" s="832"/>
      <c r="E350" s="832"/>
      <c r="F350" s="832"/>
      <c r="G350" s="832"/>
      <c r="H350" s="832"/>
      <c r="I350" s="832"/>
      <c r="J350" s="832"/>
      <c r="K350" s="832"/>
      <c r="L350" s="832"/>
      <c r="M350" s="832"/>
      <c r="N350" s="832"/>
      <c r="O350" s="832"/>
      <c r="P350" s="832"/>
      <c r="Q350" s="832"/>
      <c r="R350" s="832"/>
      <c r="S350" s="832"/>
      <c r="T350" s="832"/>
      <c r="U350" s="832"/>
      <c r="V350" s="832"/>
      <c r="W350" s="832"/>
      <c r="X350" s="832"/>
      <c r="Y350" s="832"/>
      <c r="Z350" s="832"/>
    </row>
    <row r="351" spans="1:26" ht="13.5" customHeight="1">
      <c r="A351" s="832"/>
      <c r="B351" s="832"/>
      <c r="C351" s="832"/>
      <c r="D351" s="832"/>
      <c r="E351" s="832"/>
      <c r="F351" s="832"/>
      <c r="G351" s="832"/>
      <c r="H351" s="832"/>
      <c r="I351" s="832"/>
      <c r="J351" s="832"/>
      <c r="K351" s="832"/>
      <c r="L351" s="832"/>
      <c r="M351" s="832"/>
      <c r="N351" s="832"/>
      <c r="O351" s="832"/>
      <c r="P351" s="832"/>
      <c r="Q351" s="832"/>
      <c r="R351" s="832"/>
      <c r="S351" s="832"/>
      <c r="T351" s="832"/>
      <c r="U351" s="832"/>
      <c r="V351" s="832"/>
      <c r="W351" s="832"/>
      <c r="X351" s="832"/>
      <c r="Y351" s="832"/>
      <c r="Z351" s="832"/>
    </row>
    <row r="352" spans="1:26" ht="13.5" customHeight="1">
      <c r="A352" s="832"/>
      <c r="B352" s="832"/>
      <c r="C352" s="832"/>
      <c r="D352" s="832"/>
      <c r="E352" s="832"/>
      <c r="F352" s="832"/>
      <c r="G352" s="832"/>
      <c r="H352" s="832"/>
      <c r="I352" s="832"/>
      <c r="J352" s="832"/>
      <c r="K352" s="832"/>
      <c r="L352" s="832"/>
      <c r="M352" s="832"/>
      <c r="N352" s="832"/>
      <c r="O352" s="832"/>
      <c r="P352" s="832"/>
      <c r="Q352" s="832"/>
      <c r="R352" s="832"/>
      <c r="S352" s="832"/>
      <c r="T352" s="832"/>
      <c r="U352" s="832"/>
      <c r="V352" s="832"/>
      <c r="W352" s="832"/>
      <c r="X352" s="832"/>
      <c r="Y352" s="832"/>
      <c r="Z352" s="832"/>
    </row>
    <row r="353" spans="1:26" ht="13.5" customHeight="1">
      <c r="A353" s="832"/>
      <c r="B353" s="832"/>
      <c r="C353" s="832"/>
      <c r="D353" s="832"/>
      <c r="E353" s="832"/>
      <c r="F353" s="832"/>
      <c r="G353" s="832"/>
      <c r="H353" s="832"/>
      <c r="I353" s="832"/>
      <c r="J353" s="832"/>
      <c r="K353" s="832"/>
      <c r="L353" s="832"/>
      <c r="M353" s="832"/>
      <c r="N353" s="832"/>
      <c r="O353" s="832"/>
      <c r="P353" s="832"/>
      <c r="Q353" s="832"/>
      <c r="R353" s="832"/>
      <c r="S353" s="832"/>
      <c r="T353" s="832"/>
      <c r="U353" s="832"/>
      <c r="V353" s="832"/>
      <c r="W353" s="832"/>
      <c r="X353" s="832"/>
      <c r="Y353" s="832"/>
      <c r="Z353" s="832"/>
    </row>
    <row r="354" spans="1:26" ht="13.5" customHeight="1">
      <c r="A354" s="832"/>
      <c r="B354" s="832"/>
      <c r="C354" s="832"/>
      <c r="D354" s="832"/>
      <c r="E354" s="832"/>
      <c r="F354" s="832"/>
      <c r="G354" s="832"/>
      <c r="H354" s="832"/>
      <c r="I354" s="832"/>
      <c r="J354" s="832"/>
      <c r="K354" s="832"/>
      <c r="L354" s="832"/>
      <c r="M354" s="832"/>
      <c r="N354" s="832"/>
      <c r="O354" s="832"/>
      <c r="P354" s="832"/>
      <c r="Q354" s="832"/>
      <c r="R354" s="832"/>
      <c r="S354" s="832"/>
      <c r="T354" s="832"/>
      <c r="U354" s="832"/>
      <c r="V354" s="832"/>
      <c r="W354" s="832"/>
      <c r="X354" s="832"/>
      <c r="Y354" s="832"/>
      <c r="Z354" s="832"/>
    </row>
    <row r="355" spans="1:26" ht="13.5" customHeight="1">
      <c r="A355" s="832"/>
      <c r="B355" s="832"/>
      <c r="C355" s="832"/>
      <c r="D355" s="832"/>
      <c r="E355" s="832"/>
      <c r="F355" s="832"/>
      <c r="G355" s="832"/>
      <c r="H355" s="832"/>
      <c r="I355" s="832"/>
      <c r="J355" s="832"/>
      <c r="K355" s="832"/>
      <c r="L355" s="832"/>
      <c r="M355" s="832"/>
      <c r="N355" s="832"/>
      <c r="O355" s="832"/>
      <c r="P355" s="832"/>
      <c r="Q355" s="832"/>
      <c r="R355" s="832"/>
      <c r="S355" s="832"/>
      <c r="T355" s="832"/>
      <c r="U355" s="832"/>
      <c r="V355" s="832"/>
      <c r="W355" s="832"/>
      <c r="X355" s="832"/>
      <c r="Y355" s="832"/>
      <c r="Z355" s="832"/>
    </row>
    <row r="356" spans="1:26" ht="13.5" customHeight="1">
      <c r="A356" s="832"/>
      <c r="B356" s="832"/>
      <c r="C356" s="832"/>
      <c r="D356" s="832"/>
      <c r="E356" s="832"/>
      <c r="F356" s="832"/>
      <c r="G356" s="832"/>
      <c r="H356" s="832"/>
      <c r="I356" s="832"/>
      <c r="J356" s="832"/>
      <c r="K356" s="832"/>
      <c r="L356" s="832"/>
      <c r="M356" s="832"/>
      <c r="N356" s="832"/>
      <c r="O356" s="832"/>
      <c r="P356" s="832"/>
      <c r="Q356" s="832"/>
      <c r="R356" s="832"/>
      <c r="S356" s="832"/>
      <c r="T356" s="832"/>
      <c r="U356" s="832"/>
      <c r="V356" s="832"/>
      <c r="W356" s="832"/>
      <c r="X356" s="832"/>
      <c r="Y356" s="832"/>
      <c r="Z356" s="832"/>
    </row>
    <row r="357" spans="1:26" ht="13.5" customHeight="1">
      <c r="A357" s="832"/>
      <c r="B357" s="832"/>
      <c r="C357" s="832"/>
      <c r="D357" s="832"/>
      <c r="E357" s="832"/>
      <c r="F357" s="832"/>
      <c r="G357" s="832"/>
      <c r="H357" s="832"/>
      <c r="I357" s="832"/>
      <c r="J357" s="832"/>
      <c r="K357" s="832"/>
      <c r="L357" s="832"/>
      <c r="M357" s="832"/>
      <c r="N357" s="832"/>
      <c r="O357" s="832"/>
      <c r="P357" s="832"/>
      <c r="Q357" s="832"/>
      <c r="R357" s="832"/>
      <c r="S357" s="832"/>
      <c r="T357" s="832"/>
      <c r="U357" s="832"/>
      <c r="V357" s="832"/>
      <c r="W357" s="832"/>
      <c r="X357" s="832"/>
      <c r="Y357" s="832"/>
      <c r="Z357" s="832"/>
    </row>
    <row r="358" spans="1:26" ht="13.5" customHeight="1">
      <c r="A358" s="832"/>
      <c r="B358" s="832"/>
      <c r="C358" s="832"/>
      <c r="D358" s="832"/>
      <c r="E358" s="832"/>
      <c r="F358" s="832"/>
      <c r="G358" s="832"/>
      <c r="H358" s="832"/>
      <c r="I358" s="832"/>
      <c r="J358" s="832"/>
      <c r="K358" s="832"/>
      <c r="L358" s="832"/>
      <c r="M358" s="832"/>
      <c r="N358" s="832"/>
      <c r="O358" s="832"/>
      <c r="P358" s="832"/>
      <c r="Q358" s="832"/>
      <c r="R358" s="832"/>
      <c r="S358" s="832"/>
      <c r="T358" s="832"/>
      <c r="U358" s="832"/>
      <c r="V358" s="832"/>
      <c r="W358" s="832"/>
      <c r="X358" s="832"/>
      <c r="Y358" s="832"/>
      <c r="Z358" s="832"/>
    </row>
    <row r="359" spans="1:26" ht="13.5" customHeight="1">
      <c r="A359" s="832"/>
      <c r="B359" s="832"/>
      <c r="C359" s="832"/>
      <c r="D359" s="832"/>
      <c r="E359" s="832"/>
      <c r="F359" s="832"/>
      <c r="G359" s="832"/>
      <c r="H359" s="832"/>
      <c r="I359" s="832"/>
      <c r="J359" s="832"/>
      <c r="K359" s="832"/>
      <c r="L359" s="832"/>
      <c r="M359" s="832"/>
      <c r="N359" s="832"/>
      <c r="O359" s="832"/>
      <c r="P359" s="832"/>
      <c r="Q359" s="832"/>
      <c r="R359" s="832"/>
      <c r="S359" s="832"/>
      <c r="T359" s="832"/>
      <c r="U359" s="832"/>
      <c r="V359" s="832"/>
      <c r="W359" s="832"/>
      <c r="X359" s="832"/>
      <c r="Y359" s="832"/>
      <c r="Z359" s="832"/>
    </row>
    <row r="360" spans="1:26" ht="13.5" customHeight="1">
      <c r="A360" s="832"/>
      <c r="B360" s="832"/>
      <c r="C360" s="832"/>
      <c r="D360" s="832"/>
      <c r="E360" s="832"/>
      <c r="F360" s="832"/>
      <c r="G360" s="832"/>
      <c r="H360" s="832"/>
      <c r="I360" s="832"/>
      <c r="J360" s="832"/>
      <c r="K360" s="832"/>
      <c r="L360" s="832"/>
      <c r="M360" s="832"/>
      <c r="N360" s="832"/>
      <c r="O360" s="832"/>
      <c r="P360" s="832"/>
      <c r="Q360" s="832"/>
      <c r="R360" s="832"/>
      <c r="S360" s="832"/>
      <c r="T360" s="832"/>
      <c r="U360" s="832"/>
      <c r="V360" s="832"/>
      <c r="W360" s="832"/>
      <c r="X360" s="832"/>
      <c r="Y360" s="832"/>
      <c r="Z360" s="832"/>
    </row>
    <row r="361" spans="1:26" ht="13.5" customHeight="1">
      <c r="A361" s="832"/>
      <c r="B361" s="832"/>
      <c r="C361" s="832"/>
      <c r="D361" s="832"/>
      <c r="E361" s="832"/>
      <c r="F361" s="832"/>
      <c r="G361" s="832"/>
      <c r="H361" s="832"/>
      <c r="I361" s="832"/>
      <c r="J361" s="832"/>
      <c r="K361" s="832"/>
      <c r="L361" s="832"/>
      <c r="M361" s="832"/>
      <c r="N361" s="832"/>
      <c r="O361" s="832"/>
      <c r="P361" s="832"/>
      <c r="Q361" s="832"/>
      <c r="R361" s="832"/>
      <c r="S361" s="832"/>
      <c r="T361" s="832"/>
      <c r="U361" s="832"/>
      <c r="V361" s="832"/>
      <c r="W361" s="832"/>
      <c r="X361" s="832"/>
      <c r="Y361" s="832"/>
      <c r="Z361" s="832"/>
    </row>
    <row r="362" spans="1:26" ht="13.5" customHeight="1">
      <c r="A362" s="832"/>
      <c r="B362" s="832"/>
      <c r="C362" s="832"/>
      <c r="D362" s="832"/>
      <c r="E362" s="832"/>
      <c r="F362" s="832"/>
      <c r="G362" s="832"/>
      <c r="H362" s="832"/>
      <c r="I362" s="832"/>
      <c r="J362" s="832"/>
      <c r="K362" s="832"/>
      <c r="L362" s="832"/>
      <c r="M362" s="832"/>
      <c r="N362" s="832"/>
      <c r="O362" s="832"/>
      <c r="P362" s="832"/>
      <c r="Q362" s="832"/>
      <c r="R362" s="832"/>
      <c r="S362" s="832"/>
      <c r="T362" s="832"/>
      <c r="U362" s="832"/>
      <c r="V362" s="832"/>
      <c r="W362" s="832"/>
      <c r="X362" s="832"/>
      <c r="Y362" s="832"/>
      <c r="Z362" s="832"/>
    </row>
    <row r="363" spans="1:26" ht="13.5" customHeight="1">
      <c r="A363" s="832"/>
      <c r="B363" s="832"/>
      <c r="C363" s="832"/>
      <c r="D363" s="832"/>
      <c r="E363" s="832"/>
      <c r="F363" s="832"/>
      <c r="G363" s="832"/>
      <c r="H363" s="832"/>
      <c r="I363" s="832"/>
      <c r="J363" s="832"/>
      <c r="K363" s="832"/>
      <c r="L363" s="832"/>
      <c r="M363" s="832"/>
      <c r="N363" s="832"/>
      <c r="O363" s="832"/>
      <c r="P363" s="832"/>
      <c r="Q363" s="832"/>
      <c r="R363" s="832"/>
      <c r="S363" s="832"/>
      <c r="T363" s="832"/>
      <c r="U363" s="832"/>
      <c r="V363" s="832"/>
      <c r="W363" s="832"/>
      <c r="X363" s="832"/>
      <c r="Y363" s="832"/>
      <c r="Z363" s="832"/>
    </row>
    <row r="364" spans="1:26" ht="13.5" customHeight="1">
      <c r="A364" s="832"/>
      <c r="B364" s="832"/>
      <c r="C364" s="832"/>
      <c r="D364" s="832"/>
      <c r="E364" s="832"/>
      <c r="F364" s="832"/>
      <c r="G364" s="832"/>
      <c r="H364" s="832"/>
      <c r="I364" s="832"/>
      <c r="J364" s="832"/>
      <c r="K364" s="832"/>
      <c r="L364" s="832"/>
      <c r="M364" s="832"/>
      <c r="N364" s="832"/>
      <c r="O364" s="832"/>
      <c r="P364" s="832"/>
      <c r="Q364" s="832"/>
      <c r="R364" s="832"/>
      <c r="S364" s="832"/>
      <c r="T364" s="832"/>
      <c r="U364" s="832"/>
      <c r="V364" s="832"/>
      <c r="W364" s="832"/>
      <c r="X364" s="832"/>
      <c r="Y364" s="832"/>
      <c r="Z364" s="832"/>
    </row>
    <row r="365" spans="1:26" ht="13.5" customHeight="1">
      <c r="A365" s="832"/>
      <c r="B365" s="832"/>
      <c r="C365" s="832"/>
      <c r="D365" s="832"/>
      <c r="E365" s="832"/>
      <c r="F365" s="832"/>
      <c r="G365" s="832"/>
      <c r="H365" s="832"/>
      <c r="I365" s="832"/>
      <c r="J365" s="832"/>
      <c r="K365" s="832"/>
      <c r="L365" s="832"/>
      <c r="M365" s="832"/>
      <c r="N365" s="832"/>
      <c r="O365" s="832"/>
      <c r="P365" s="832"/>
      <c r="Q365" s="832"/>
      <c r="R365" s="832"/>
      <c r="S365" s="832"/>
      <c r="T365" s="832"/>
      <c r="U365" s="832"/>
      <c r="V365" s="832"/>
      <c r="W365" s="832"/>
      <c r="X365" s="832"/>
      <c r="Y365" s="832"/>
      <c r="Z365" s="832"/>
    </row>
    <row r="366" spans="1:26" ht="13.5" customHeight="1">
      <c r="A366" s="832"/>
      <c r="B366" s="832"/>
      <c r="C366" s="832"/>
      <c r="D366" s="832"/>
      <c r="E366" s="832"/>
      <c r="F366" s="832"/>
      <c r="G366" s="832"/>
      <c r="H366" s="832"/>
      <c r="I366" s="832"/>
      <c r="J366" s="832"/>
      <c r="K366" s="832"/>
      <c r="L366" s="832"/>
      <c r="M366" s="832"/>
      <c r="N366" s="832"/>
      <c r="O366" s="832"/>
      <c r="P366" s="832"/>
      <c r="Q366" s="832"/>
      <c r="R366" s="832"/>
      <c r="S366" s="832"/>
      <c r="T366" s="832"/>
      <c r="U366" s="832"/>
      <c r="V366" s="832"/>
      <c r="W366" s="832"/>
      <c r="X366" s="832"/>
      <c r="Y366" s="832"/>
      <c r="Z366" s="832"/>
    </row>
    <row r="367" spans="1:26" ht="13.5" customHeight="1">
      <c r="A367" s="832"/>
      <c r="B367" s="832"/>
      <c r="C367" s="832"/>
      <c r="D367" s="832"/>
      <c r="E367" s="832"/>
      <c r="F367" s="832"/>
      <c r="G367" s="832"/>
      <c r="H367" s="832"/>
      <c r="I367" s="832"/>
      <c r="J367" s="832"/>
      <c r="K367" s="832"/>
      <c r="L367" s="832"/>
      <c r="M367" s="832"/>
      <c r="N367" s="832"/>
      <c r="O367" s="832"/>
      <c r="P367" s="832"/>
      <c r="Q367" s="832"/>
      <c r="R367" s="832"/>
      <c r="S367" s="832"/>
      <c r="T367" s="832"/>
      <c r="U367" s="832"/>
      <c r="V367" s="832"/>
      <c r="W367" s="832"/>
      <c r="X367" s="832"/>
      <c r="Y367" s="832"/>
      <c r="Z367" s="832"/>
    </row>
    <row r="368" spans="1:26" ht="13.5" customHeight="1">
      <c r="A368" s="832"/>
      <c r="B368" s="832"/>
      <c r="C368" s="832"/>
      <c r="D368" s="832"/>
      <c r="E368" s="832"/>
      <c r="F368" s="832"/>
      <c r="G368" s="832"/>
      <c r="H368" s="832"/>
      <c r="I368" s="832"/>
      <c r="J368" s="832"/>
      <c r="K368" s="832"/>
      <c r="L368" s="832"/>
      <c r="M368" s="832"/>
      <c r="N368" s="832"/>
      <c r="O368" s="832"/>
      <c r="P368" s="832"/>
      <c r="Q368" s="832"/>
      <c r="R368" s="832"/>
      <c r="S368" s="832"/>
      <c r="T368" s="832"/>
      <c r="U368" s="832"/>
      <c r="V368" s="832"/>
      <c r="W368" s="832"/>
      <c r="X368" s="832"/>
      <c r="Y368" s="832"/>
      <c r="Z368" s="832"/>
    </row>
    <row r="369" spans="1:26" ht="13.5" customHeight="1">
      <c r="A369" s="832"/>
      <c r="B369" s="832"/>
      <c r="C369" s="832"/>
      <c r="D369" s="832"/>
      <c r="E369" s="832"/>
      <c r="F369" s="832"/>
      <c r="G369" s="832"/>
      <c r="H369" s="832"/>
      <c r="I369" s="832"/>
      <c r="J369" s="832"/>
      <c r="K369" s="832"/>
      <c r="L369" s="832"/>
      <c r="M369" s="832"/>
      <c r="N369" s="832"/>
      <c r="O369" s="832"/>
      <c r="P369" s="832"/>
      <c r="Q369" s="832"/>
      <c r="R369" s="832"/>
      <c r="S369" s="832"/>
      <c r="T369" s="832"/>
      <c r="U369" s="832"/>
      <c r="V369" s="832"/>
      <c r="W369" s="832"/>
      <c r="X369" s="832"/>
      <c r="Y369" s="832"/>
      <c r="Z369" s="832"/>
    </row>
    <row r="370" spans="1:26" ht="13.5" customHeight="1">
      <c r="A370" s="832"/>
      <c r="B370" s="832"/>
      <c r="C370" s="832"/>
      <c r="D370" s="832"/>
      <c r="E370" s="832"/>
      <c r="F370" s="832"/>
      <c r="G370" s="832"/>
      <c r="H370" s="832"/>
      <c r="I370" s="832"/>
      <c r="J370" s="832"/>
      <c r="K370" s="832"/>
      <c r="L370" s="832"/>
      <c r="M370" s="832"/>
      <c r="N370" s="832"/>
      <c r="O370" s="832"/>
      <c r="P370" s="832"/>
      <c r="Q370" s="832"/>
      <c r="R370" s="832"/>
      <c r="S370" s="832"/>
      <c r="T370" s="832"/>
      <c r="U370" s="832"/>
      <c r="V370" s="832"/>
      <c r="W370" s="832"/>
      <c r="X370" s="832"/>
      <c r="Y370" s="832"/>
      <c r="Z370" s="832"/>
    </row>
    <row r="371" spans="1:26" ht="13.5" customHeight="1">
      <c r="A371" s="832"/>
      <c r="B371" s="832"/>
      <c r="C371" s="832"/>
      <c r="D371" s="832"/>
      <c r="E371" s="832"/>
      <c r="F371" s="832"/>
      <c r="G371" s="832"/>
      <c r="H371" s="832"/>
      <c r="I371" s="832"/>
      <c r="J371" s="832"/>
      <c r="K371" s="832"/>
      <c r="L371" s="832"/>
      <c r="M371" s="832"/>
      <c r="N371" s="832"/>
      <c r="O371" s="832"/>
      <c r="P371" s="832"/>
      <c r="Q371" s="832"/>
      <c r="R371" s="832"/>
      <c r="S371" s="832"/>
      <c r="T371" s="832"/>
      <c r="U371" s="832"/>
      <c r="V371" s="832"/>
      <c r="W371" s="832"/>
      <c r="X371" s="832"/>
      <c r="Y371" s="832"/>
      <c r="Z371" s="832"/>
    </row>
    <row r="372" spans="1:26" ht="13.5" customHeight="1">
      <c r="A372" s="832"/>
      <c r="B372" s="832"/>
      <c r="C372" s="832"/>
      <c r="D372" s="832"/>
      <c r="E372" s="832"/>
      <c r="F372" s="832"/>
      <c r="G372" s="832"/>
      <c r="H372" s="832"/>
      <c r="I372" s="832"/>
      <c r="J372" s="832"/>
      <c r="K372" s="832"/>
      <c r="L372" s="832"/>
      <c r="M372" s="832"/>
      <c r="N372" s="832"/>
      <c r="O372" s="832"/>
      <c r="P372" s="832"/>
      <c r="Q372" s="832"/>
      <c r="R372" s="832"/>
      <c r="S372" s="832"/>
      <c r="T372" s="832"/>
      <c r="U372" s="832"/>
      <c r="V372" s="832"/>
      <c r="W372" s="832"/>
      <c r="X372" s="832"/>
      <c r="Y372" s="832"/>
      <c r="Z372" s="832"/>
    </row>
    <row r="373" spans="1:26" ht="13.5" customHeight="1">
      <c r="A373" s="832"/>
      <c r="B373" s="832"/>
      <c r="C373" s="832"/>
      <c r="D373" s="832"/>
      <c r="E373" s="832"/>
      <c r="F373" s="832"/>
      <c r="G373" s="832"/>
      <c r="H373" s="832"/>
      <c r="I373" s="832"/>
      <c r="J373" s="832"/>
      <c r="K373" s="832"/>
      <c r="L373" s="832"/>
      <c r="M373" s="832"/>
      <c r="N373" s="832"/>
      <c r="O373" s="832"/>
      <c r="P373" s="832"/>
      <c r="Q373" s="832"/>
      <c r="R373" s="832"/>
      <c r="S373" s="832"/>
      <c r="T373" s="832"/>
      <c r="U373" s="832"/>
      <c r="V373" s="832"/>
      <c r="W373" s="832"/>
      <c r="X373" s="832"/>
      <c r="Y373" s="832"/>
      <c r="Z373" s="832"/>
    </row>
    <row r="374" spans="1:26" ht="13.5" customHeight="1">
      <c r="A374" s="832"/>
      <c r="B374" s="832"/>
      <c r="C374" s="832"/>
      <c r="D374" s="832"/>
      <c r="E374" s="832"/>
      <c r="F374" s="832"/>
      <c r="G374" s="832"/>
      <c r="H374" s="832"/>
      <c r="I374" s="832"/>
      <c r="J374" s="832"/>
      <c r="K374" s="832"/>
      <c r="L374" s="832"/>
      <c r="M374" s="832"/>
      <c r="N374" s="832"/>
      <c r="O374" s="832"/>
      <c r="P374" s="832"/>
      <c r="Q374" s="832"/>
      <c r="R374" s="832"/>
      <c r="S374" s="832"/>
      <c r="T374" s="832"/>
      <c r="U374" s="832"/>
      <c r="V374" s="832"/>
      <c r="W374" s="832"/>
      <c r="X374" s="832"/>
      <c r="Y374" s="832"/>
      <c r="Z374" s="832"/>
    </row>
    <row r="375" spans="1:26" ht="13.5" customHeight="1">
      <c r="A375" s="832"/>
      <c r="B375" s="832"/>
      <c r="C375" s="832"/>
      <c r="D375" s="832"/>
      <c r="E375" s="832"/>
      <c r="F375" s="832"/>
      <c r="G375" s="832"/>
      <c r="H375" s="832"/>
      <c r="I375" s="832"/>
      <c r="J375" s="832"/>
      <c r="K375" s="832"/>
      <c r="L375" s="832"/>
      <c r="M375" s="832"/>
      <c r="N375" s="832"/>
      <c r="O375" s="832"/>
      <c r="P375" s="832"/>
      <c r="Q375" s="832"/>
      <c r="R375" s="832"/>
      <c r="S375" s="832"/>
      <c r="T375" s="832"/>
      <c r="U375" s="832"/>
      <c r="V375" s="832"/>
      <c r="W375" s="832"/>
      <c r="X375" s="832"/>
      <c r="Y375" s="832"/>
      <c r="Z375" s="832"/>
    </row>
    <row r="376" spans="1:26" ht="13.5" customHeight="1">
      <c r="A376" s="832"/>
      <c r="B376" s="832"/>
      <c r="C376" s="832"/>
      <c r="D376" s="832"/>
      <c r="E376" s="832"/>
      <c r="F376" s="832"/>
      <c r="G376" s="832"/>
      <c r="H376" s="832"/>
      <c r="I376" s="832"/>
      <c r="J376" s="832"/>
      <c r="K376" s="832"/>
      <c r="L376" s="832"/>
      <c r="M376" s="832"/>
      <c r="N376" s="832"/>
      <c r="O376" s="832"/>
      <c r="P376" s="832"/>
      <c r="Q376" s="832"/>
      <c r="R376" s="832"/>
      <c r="S376" s="832"/>
      <c r="T376" s="832"/>
      <c r="U376" s="832"/>
      <c r="V376" s="832"/>
      <c r="W376" s="832"/>
      <c r="X376" s="832"/>
      <c r="Y376" s="832"/>
      <c r="Z376" s="832"/>
    </row>
    <row r="377" spans="1:26" ht="13.5" customHeight="1">
      <c r="A377" s="832"/>
      <c r="B377" s="832"/>
      <c r="C377" s="832"/>
      <c r="D377" s="832"/>
      <c r="E377" s="832"/>
      <c r="F377" s="832"/>
      <c r="G377" s="832"/>
      <c r="H377" s="832"/>
      <c r="I377" s="832"/>
      <c r="J377" s="832"/>
      <c r="K377" s="832"/>
      <c r="L377" s="832"/>
      <c r="M377" s="832"/>
      <c r="N377" s="832"/>
      <c r="O377" s="832"/>
      <c r="P377" s="832"/>
      <c r="Q377" s="832"/>
      <c r="R377" s="832"/>
      <c r="S377" s="832"/>
      <c r="T377" s="832"/>
      <c r="U377" s="832"/>
      <c r="V377" s="832"/>
      <c r="W377" s="832"/>
      <c r="X377" s="832"/>
      <c r="Y377" s="832"/>
      <c r="Z377" s="832"/>
    </row>
    <row r="378" spans="1:26" ht="13.5" customHeight="1">
      <c r="A378" s="832"/>
      <c r="B378" s="832"/>
      <c r="C378" s="832"/>
      <c r="D378" s="832"/>
      <c r="E378" s="832"/>
      <c r="F378" s="832"/>
      <c r="G378" s="832"/>
      <c r="H378" s="832"/>
      <c r="I378" s="832"/>
      <c r="J378" s="832"/>
      <c r="K378" s="832"/>
      <c r="L378" s="832"/>
      <c r="M378" s="832"/>
      <c r="N378" s="832"/>
      <c r="O378" s="832"/>
      <c r="P378" s="832"/>
      <c r="Q378" s="832"/>
      <c r="R378" s="832"/>
      <c r="S378" s="832"/>
      <c r="T378" s="832"/>
      <c r="U378" s="832"/>
      <c r="V378" s="832"/>
      <c r="W378" s="832"/>
      <c r="X378" s="832"/>
      <c r="Y378" s="832"/>
      <c r="Z378" s="832"/>
    </row>
    <row r="379" spans="1:26" ht="13.5" customHeight="1">
      <c r="A379" s="832"/>
      <c r="B379" s="832"/>
      <c r="C379" s="832"/>
      <c r="D379" s="832"/>
      <c r="E379" s="832"/>
      <c r="F379" s="832"/>
      <c r="G379" s="832"/>
      <c r="H379" s="832"/>
      <c r="I379" s="832"/>
      <c r="J379" s="832"/>
      <c r="K379" s="832"/>
      <c r="L379" s="832"/>
      <c r="M379" s="832"/>
      <c r="N379" s="832"/>
      <c r="O379" s="832"/>
      <c r="P379" s="832"/>
      <c r="Q379" s="832"/>
      <c r="R379" s="832"/>
      <c r="S379" s="832"/>
      <c r="T379" s="832"/>
      <c r="U379" s="832"/>
      <c r="V379" s="832"/>
      <c r="W379" s="832"/>
      <c r="X379" s="832"/>
      <c r="Y379" s="832"/>
      <c r="Z379" s="832"/>
    </row>
    <row r="380" spans="1:26" ht="13.5" customHeight="1">
      <c r="A380" s="832"/>
      <c r="B380" s="832"/>
      <c r="C380" s="832"/>
      <c r="D380" s="832"/>
      <c r="E380" s="832"/>
      <c r="F380" s="832"/>
      <c r="G380" s="832"/>
      <c r="H380" s="832"/>
      <c r="I380" s="832"/>
      <c r="J380" s="832"/>
      <c r="K380" s="832"/>
      <c r="L380" s="832"/>
      <c r="M380" s="832"/>
      <c r="N380" s="832"/>
      <c r="O380" s="832"/>
      <c r="P380" s="832"/>
      <c r="Q380" s="832"/>
      <c r="R380" s="832"/>
      <c r="S380" s="832"/>
      <c r="T380" s="832"/>
      <c r="U380" s="832"/>
      <c r="V380" s="832"/>
      <c r="W380" s="832"/>
      <c r="X380" s="832"/>
      <c r="Y380" s="832"/>
      <c r="Z380" s="832"/>
    </row>
    <row r="381" spans="1:26" ht="13.5" customHeight="1">
      <c r="A381" s="832"/>
      <c r="B381" s="832"/>
      <c r="C381" s="832"/>
      <c r="D381" s="832"/>
      <c r="E381" s="832"/>
      <c r="F381" s="832"/>
      <c r="G381" s="832"/>
      <c r="H381" s="832"/>
      <c r="I381" s="832"/>
      <c r="J381" s="832"/>
      <c r="K381" s="832"/>
      <c r="L381" s="832"/>
      <c r="M381" s="832"/>
      <c r="N381" s="832"/>
      <c r="O381" s="832"/>
      <c r="P381" s="832"/>
      <c r="Q381" s="832"/>
      <c r="R381" s="832"/>
      <c r="S381" s="832"/>
      <c r="T381" s="832"/>
      <c r="U381" s="832"/>
      <c r="V381" s="832"/>
      <c r="W381" s="832"/>
      <c r="X381" s="832"/>
      <c r="Y381" s="832"/>
      <c r="Z381" s="832"/>
    </row>
    <row r="382" spans="1:26" ht="13.5" customHeight="1">
      <c r="A382" s="832"/>
      <c r="B382" s="832"/>
      <c r="C382" s="832"/>
      <c r="D382" s="832"/>
      <c r="E382" s="832"/>
      <c r="F382" s="832"/>
      <c r="G382" s="832"/>
      <c r="H382" s="832"/>
      <c r="I382" s="832"/>
      <c r="J382" s="832"/>
      <c r="K382" s="832"/>
      <c r="L382" s="832"/>
      <c r="M382" s="832"/>
      <c r="N382" s="832"/>
      <c r="O382" s="832"/>
      <c r="P382" s="832"/>
      <c r="Q382" s="832"/>
      <c r="R382" s="832"/>
      <c r="S382" s="832"/>
      <c r="T382" s="832"/>
      <c r="U382" s="832"/>
      <c r="V382" s="832"/>
      <c r="W382" s="832"/>
      <c r="X382" s="832"/>
      <c r="Y382" s="832"/>
      <c r="Z382" s="832"/>
    </row>
    <row r="383" spans="1:26" ht="13.5" customHeight="1">
      <c r="A383" s="832"/>
      <c r="B383" s="832"/>
      <c r="C383" s="832"/>
      <c r="D383" s="832"/>
      <c r="E383" s="832"/>
      <c r="F383" s="832"/>
      <c r="G383" s="832"/>
      <c r="H383" s="832"/>
      <c r="I383" s="832"/>
      <c r="J383" s="832"/>
      <c r="K383" s="832"/>
      <c r="L383" s="832"/>
      <c r="M383" s="832"/>
      <c r="N383" s="832"/>
      <c r="O383" s="832"/>
      <c r="P383" s="832"/>
      <c r="Q383" s="832"/>
      <c r="R383" s="832"/>
      <c r="S383" s="832"/>
      <c r="T383" s="832"/>
      <c r="U383" s="832"/>
      <c r="V383" s="832"/>
      <c r="W383" s="832"/>
      <c r="X383" s="832"/>
      <c r="Y383" s="832"/>
      <c r="Z383" s="832"/>
    </row>
    <row r="384" spans="1:26" ht="13.5" customHeight="1">
      <c r="A384" s="832"/>
      <c r="B384" s="832"/>
      <c r="C384" s="832"/>
      <c r="D384" s="832"/>
      <c r="E384" s="832"/>
      <c r="F384" s="832"/>
      <c r="G384" s="832"/>
      <c r="H384" s="832"/>
      <c r="I384" s="832"/>
      <c r="J384" s="832"/>
      <c r="K384" s="832"/>
      <c r="L384" s="832"/>
      <c r="M384" s="832"/>
      <c r="N384" s="832"/>
      <c r="O384" s="832"/>
      <c r="P384" s="832"/>
      <c r="Q384" s="832"/>
      <c r="R384" s="832"/>
      <c r="S384" s="832"/>
      <c r="T384" s="832"/>
      <c r="U384" s="832"/>
      <c r="V384" s="832"/>
      <c r="W384" s="832"/>
      <c r="X384" s="832"/>
      <c r="Y384" s="832"/>
      <c r="Z384" s="832"/>
    </row>
    <row r="385" spans="1:26" ht="13.5" customHeight="1">
      <c r="A385" s="832"/>
      <c r="B385" s="832"/>
      <c r="C385" s="832"/>
      <c r="D385" s="832"/>
      <c r="E385" s="832"/>
      <c r="F385" s="832"/>
      <c r="G385" s="832"/>
      <c r="H385" s="832"/>
      <c r="I385" s="832"/>
      <c r="J385" s="832"/>
      <c r="K385" s="832"/>
      <c r="L385" s="832"/>
      <c r="M385" s="832"/>
      <c r="N385" s="832"/>
      <c r="O385" s="832"/>
      <c r="P385" s="832"/>
      <c r="Q385" s="832"/>
      <c r="R385" s="832"/>
      <c r="S385" s="832"/>
      <c r="T385" s="832"/>
      <c r="U385" s="832"/>
      <c r="V385" s="832"/>
      <c r="W385" s="832"/>
      <c r="X385" s="832"/>
      <c r="Y385" s="832"/>
      <c r="Z385" s="832"/>
    </row>
    <row r="386" spans="1:26" ht="13.5" customHeight="1">
      <c r="A386" s="832"/>
      <c r="B386" s="832"/>
      <c r="C386" s="832"/>
      <c r="D386" s="832"/>
      <c r="E386" s="832"/>
      <c r="F386" s="832"/>
      <c r="G386" s="832"/>
      <c r="H386" s="832"/>
      <c r="I386" s="832"/>
      <c r="J386" s="832"/>
      <c r="K386" s="832"/>
      <c r="L386" s="832"/>
      <c r="M386" s="832"/>
      <c r="N386" s="832"/>
      <c r="O386" s="832"/>
      <c r="P386" s="832"/>
      <c r="Q386" s="832"/>
      <c r="R386" s="832"/>
      <c r="S386" s="832"/>
      <c r="T386" s="832"/>
      <c r="U386" s="832"/>
      <c r="V386" s="832"/>
      <c r="W386" s="832"/>
      <c r="X386" s="832"/>
      <c r="Y386" s="832"/>
      <c r="Z386" s="832"/>
    </row>
    <row r="387" spans="1:26" ht="13.5" customHeight="1">
      <c r="A387" s="832"/>
      <c r="B387" s="832"/>
      <c r="C387" s="832"/>
      <c r="D387" s="832"/>
      <c r="E387" s="832"/>
      <c r="F387" s="832"/>
      <c r="G387" s="832"/>
      <c r="H387" s="832"/>
      <c r="I387" s="832"/>
      <c r="J387" s="832"/>
      <c r="K387" s="832"/>
      <c r="L387" s="832"/>
      <c r="M387" s="832"/>
      <c r="N387" s="832"/>
      <c r="O387" s="832"/>
      <c r="P387" s="832"/>
      <c r="Q387" s="832"/>
      <c r="R387" s="832"/>
      <c r="S387" s="832"/>
      <c r="T387" s="832"/>
      <c r="U387" s="832"/>
      <c r="V387" s="832"/>
      <c r="W387" s="832"/>
      <c r="X387" s="832"/>
      <c r="Y387" s="832"/>
      <c r="Z387" s="832"/>
    </row>
    <row r="388" spans="1:26" ht="13.5" customHeight="1">
      <c r="A388" s="832"/>
      <c r="B388" s="832"/>
      <c r="C388" s="832"/>
      <c r="D388" s="832"/>
      <c r="E388" s="832"/>
      <c r="F388" s="832"/>
      <c r="G388" s="832"/>
      <c r="H388" s="832"/>
      <c r="I388" s="832"/>
      <c r="J388" s="832"/>
      <c r="K388" s="832"/>
      <c r="L388" s="832"/>
      <c r="M388" s="832"/>
      <c r="N388" s="832"/>
      <c r="O388" s="832"/>
      <c r="P388" s="832"/>
      <c r="Q388" s="832"/>
      <c r="R388" s="832"/>
      <c r="S388" s="832"/>
      <c r="T388" s="832"/>
      <c r="U388" s="832"/>
      <c r="V388" s="832"/>
      <c r="W388" s="832"/>
      <c r="X388" s="832"/>
      <c r="Y388" s="832"/>
      <c r="Z388" s="832"/>
    </row>
    <row r="389" spans="1:26" ht="13.5" customHeight="1">
      <c r="A389" s="832"/>
      <c r="B389" s="832"/>
      <c r="C389" s="832"/>
      <c r="D389" s="832"/>
      <c r="E389" s="832"/>
      <c r="F389" s="832"/>
      <c r="G389" s="832"/>
      <c r="H389" s="832"/>
      <c r="I389" s="832"/>
      <c r="J389" s="832"/>
      <c r="K389" s="832"/>
      <c r="L389" s="832"/>
      <c r="M389" s="832"/>
      <c r="N389" s="832"/>
      <c r="O389" s="832"/>
      <c r="P389" s="832"/>
      <c r="Q389" s="832"/>
      <c r="R389" s="832"/>
      <c r="S389" s="832"/>
      <c r="T389" s="832"/>
      <c r="U389" s="832"/>
      <c r="V389" s="832"/>
      <c r="W389" s="832"/>
      <c r="X389" s="832"/>
      <c r="Y389" s="832"/>
      <c r="Z389" s="832"/>
    </row>
    <row r="390" spans="1:26" ht="13.5" customHeight="1">
      <c r="A390" s="832"/>
      <c r="B390" s="832"/>
      <c r="C390" s="832"/>
      <c r="D390" s="832"/>
      <c r="E390" s="832"/>
      <c r="F390" s="832"/>
      <c r="G390" s="832"/>
      <c r="H390" s="832"/>
      <c r="I390" s="832"/>
      <c r="J390" s="832"/>
      <c r="K390" s="832"/>
      <c r="L390" s="832"/>
      <c r="M390" s="832"/>
      <c r="N390" s="832"/>
      <c r="O390" s="832"/>
      <c r="P390" s="832"/>
      <c r="Q390" s="832"/>
      <c r="R390" s="832"/>
      <c r="S390" s="832"/>
      <c r="T390" s="832"/>
      <c r="U390" s="832"/>
      <c r="V390" s="832"/>
      <c r="W390" s="832"/>
      <c r="X390" s="832"/>
      <c r="Y390" s="832"/>
      <c r="Z390" s="832"/>
    </row>
    <row r="391" spans="1:26" ht="13.5" customHeight="1">
      <c r="A391" s="832"/>
      <c r="B391" s="832"/>
      <c r="C391" s="832"/>
      <c r="D391" s="832"/>
      <c r="E391" s="832"/>
      <c r="F391" s="832"/>
      <c r="G391" s="832"/>
      <c r="H391" s="832"/>
      <c r="I391" s="832"/>
      <c r="J391" s="832"/>
      <c r="K391" s="832"/>
      <c r="L391" s="832"/>
      <c r="M391" s="832"/>
      <c r="N391" s="832"/>
      <c r="O391" s="832"/>
      <c r="P391" s="832"/>
      <c r="Q391" s="832"/>
      <c r="R391" s="832"/>
      <c r="S391" s="832"/>
      <c r="T391" s="832"/>
      <c r="U391" s="832"/>
      <c r="V391" s="832"/>
      <c r="W391" s="832"/>
      <c r="X391" s="832"/>
      <c r="Y391" s="832"/>
      <c r="Z391" s="832"/>
    </row>
    <row r="392" spans="1:26" ht="13.5" customHeight="1">
      <c r="A392" s="832"/>
      <c r="B392" s="832"/>
      <c r="C392" s="832"/>
      <c r="D392" s="832"/>
      <c r="E392" s="832"/>
      <c r="F392" s="832"/>
      <c r="G392" s="832"/>
      <c r="H392" s="832"/>
      <c r="I392" s="832"/>
      <c r="J392" s="832"/>
      <c r="K392" s="832"/>
      <c r="L392" s="832"/>
      <c r="M392" s="832"/>
      <c r="N392" s="832"/>
      <c r="O392" s="832"/>
      <c r="P392" s="832"/>
      <c r="Q392" s="832"/>
      <c r="R392" s="832"/>
      <c r="S392" s="832"/>
      <c r="T392" s="832"/>
      <c r="U392" s="832"/>
      <c r="V392" s="832"/>
      <c r="W392" s="832"/>
      <c r="X392" s="832"/>
      <c r="Y392" s="832"/>
      <c r="Z392" s="832"/>
    </row>
    <row r="393" spans="1:26" ht="13.5" customHeight="1">
      <c r="A393" s="832"/>
      <c r="B393" s="832"/>
      <c r="C393" s="832"/>
      <c r="D393" s="832"/>
      <c r="E393" s="832"/>
      <c r="F393" s="832"/>
      <c r="G393" s="832"/>
      <c r="H393" s="832"/>
      <c r="I393" s="832"/>
      <c r="J393" s="832"/>
      <c r="K393" s="832"/>
      <c r="L393" s="832"/>
      <c r="M393" s="832"/>
      <c r="N393" s="832"/>
      <c r="O393" s="832"/>
      <c r="P393" s="832"/>
      <c r="Q393" s="832"/>
      <c r="R393" s="832"/>
      <c r="S393" s="832"/>
      <c r="T393" s="832"/>
      <c r="U393" s="832"/>
      <c r="V393" s="832"/>
      <c r="W393" s="832"/>
      <c r="X393" s="832"/>
      <c r="Y393" s="832"/>
      <c r="Z393" s="832"/>
    </row>
    <row r="394" spans="1:26" ht="13.5" customHeight="1">
      <c r="A394" s="832"/>
      <c r="B394" s="832"/>
      <c r="C394" s="832"/>
      <c r="D394" s="832"/>
      <c r="E394" s="832"/>
      <c r="F394" s="832"/>
      <c r="G394" s="832"/>
      <c r="H394" s="832"/>
      <c r="I394" s="832"/>
      <c r="J394" s="832"/>
      <c r="K394" s="832"/>
      <c r="L394" s="832"/>
      <c r="M394" s="832"/>
      <c r="N394" s="832"/>
      <c r="O394" s="832"/>
      <c r="P394" s="832"/>
      <c r="Q394" s="832"/>
      <c r="R394" s="832"/>
      <c r="S394" s="832"/>
      <c r="T394" s="832"/>
      <c r="U394" s="832"/>
      <c r="V394" s="832"/>
      <c r="W394" s="832"/>
      <c r="X394" s="832"/>
      <c r="Y394" s="832"/>
      <c r="Z394" s="832"/>
    </row>
    <row r="395" spans="1:26" ht="13.5" customHeight="1">
      <c r="A395" s="832"/>
      <c r="B395" s="832"/>
      <c r="C395" s="832"/>
      <c r="D395" s="832"/>
      <c r="E395" s="832"/>
      <c r="F395" s="832"/>
      <c r="G395" s="832"/>
      <c r="H395" s="832"/>
      <c r="I395" s="832"/>
      <c r="J395" s="832"/>
      <c r="K395" s="832"/>
      <c r="L395" s="832"/>
      <c r="M395" s="832"/>
      <c r="N395" s="832"/>
      <c r="O395" s="832"/>
      <c r="P395" s="832"/>
      <c r="Q395" s="832"/>
      <c r="R395" s="832"/>
      <c r="S395" s="832"/>
      <c r="T395" s="832"/>
      <c r="U395" s="832"/>
      <c r="V395" s="832"/>
      <c r="W395" s="832"/>
      <c r="X395" s="832"/>
      <c r="Y395" s="832"/>
      <c r="Z395" s="832"/>
    </row>
    <row r="396" spans="1:26" ht="13.5" customHeight="1">
      <c r="A396" s="832"/>
      <c r="B396" s="832"/>
      <c r="C396" s="832"/>
      <c r="D396" s="832"/>
      <c r="E396" s="832"/>
      <c r="F396" s="832"/>
      <c r="G396" s="832"/>
      <c r="H396" s="832"/>
      <c r="I396" s="832"/>
      <c r="J396" s="832"/>
      <c r="K396" s="832"/>
      <c r="L396" s="832"/>
      <c r="M396" s="832"/>
      <c r="N396" s="832"/>
      <c r="O396" s="832"/>
      <c r="P396" s="832"/>
      <c r="Q396" s="832"/>
      <c r="R396" s="832"/>
      <c r="S396" s="832"/>
      <c r="T396" s="832"/>
      <c r="U396" s="832"/>
      <c r="V396" s="832"/>
      <c r="W396" s="832"/>
      <c r="X396" s="832"/>
      <c r="Y396" s="832"/>
      <c r="Z396" s="832"/>
    </row>
    <row r="397" spans="1:26" ht="13.5" customHeight="1">
      <c r="A397" s="832"/>
      <c r="B397" s="832"/>
      <c r="C397" s="832"/>
      <c r="D397" s="832"/>
      <c r="E397" s="832"/>
      <c r="F397" s="832"/>
      <c r="G397" s="832"/>
      <c r="H397" s="832"/>
      <c r="I397" s="832"/>
      <c r="J397" s="832"/>
      <c r="K397" s="832"/>
      <c r="L397" s="832"/>
      <c r="M397" s="832"/>
      <c r="N397" s="832"/>
      <c r="O397" s="832"/>
      <c r="P397" s="832"/>
      <c r="Q397" s="832"/>
      <c r="R397" s="832"/>
      <c r="S397" s="832"/>
      <c r="T397" s="832"/>
      <c r="U397" s="832"/>
      <c r="V397" s="832"/>
      <c r="W397" s="832"/>
      <c r="X397" s="832"/>
      <c r="Y397" s="832"/>
      <c r="Z397" s="832"/>
    </row>
    <row r="398" spans="1:26" ht="13.5" customHeight="1">
      <c r="A398" s="832"/>
      <c r="B398" s="832"/>
      <c r="C398" s="832"/>
      <c r="D398" s="832"/>
      <c r="E398" s="832"/>
      <c r="F398" s="832"/>
      <c r="G398" s="832"/>
      <c r="H398" s="832"/>
      <c r="I398" s="832"/>
      <c r="J398" s="832"/>
      <c r="K398" s="832"/>
      <c r="L398" s="832"/>
      <c r="M398" s="832"/>
      <c r="N398" s="832"/>
      <c r="O398" s="832"/>
      <c r="P398" s="832"/>
      <c r="Q398" s="832"/>
      <c r="R398" s="832"/>
      <c r="S398" s="832"/>
      <c r="T398" s="832"/>
      <c r="U398" s="832"/>
      <c r="V398" s="832"/>
      <c r="W398" s="832"/>
      <c r="X398" s="832"/>
      <c r="Y398" s="832"/>
      <c r="Z398" s="832"/>
    </row>
    <row r="399" spans="1:26" ht="13.5" customHeight="1">
      <c r="A399" s="832"/>
      <c r="B399" s="832"/>
      <c r="C399" s="832"/>
      <c r="D399" s="832"/>
      <c r="E399" s="832"/>
      <c r="F399" s="832"/>
      <c r="G399" s="832"/>
      <c r="H399" s="832"/>
      <c r="I399" s="832"/>
      <c r="J399" s="832"/>
      <c r="K399" s="832"/>
      <c r="L399" s="832"/>
      <c r="M399" s="832"/>
      <c r="N399" s="832"/>
      <c r="O399" s="832"/>
      <c r="P399" s="832"/>
      <c r="Q399" s="832"/>
      <c r="R399" s="832"/>
      <c r="S399" s="832"/>
      <c r="T399" s="832"/>
      <c r="U399" s="832"/>
      <c r="V399" s="832"/>
      <c r="W399" s="832"/>
      <c r="X399" s="832"/>
      <c r="Y399" s="832"/>
      <c r="Z399" s="832"/>
    </row>
    <row r="400" spans="1:26" ht="13.5" customHeight="1">
      <c r="A400" s="832"/>
      <c r="B400" s="832"/>
      <c r="C400" s="832"/>
      <c r="D400" s="832"/>
      <c r="E400" s="832"/>
      <c r="F400" s="832"/>
      <c r="G400" s="832"/>
      <c r="H400" s="832"/>
      <c r="I400" s="832"/>
      <c r="J400" s="832"/>
      <c r="K400" s="832"/>
      <c r="L400" s="832"/>
      <c r="M400" s="832"/>
      <c r="N400" s="832"/>
      <c r="O400" s="832"/>
      <c r="P400" s="832"/>
      <c r="Q400" s="832"/>
      <c r="R400" s="832"/>
      <c r="S400" s="832"/>
      <c r="T400" s="832"/>
      <c r="U400" s="832"/>
      <c r="V400" s="832"/>
      <c r="W400" s="832"/>
      <c r="X400" s="832"/>
      <c r="Y400" s="832"/>
      <c r="Z400" s="832"/>
    </row>
    <row r="401" spans="1:26" ht="13.5" customHeight="1">
      <c r="A401" s="832"/>
      <c r="B401" s="832"/>
      <c r="C401" s="832"/>
      <c r="D401" s="832"/>
      <c r="E401" s="832"/>
      <c r="F401" s="832"/>
      <c r="G401" s="832"/>
      <c r="H401" s="832"/>
      <c r="I401" s="832"/>
      <c r="J401" s="832"/>
      <c r="K401" s="832"/>
      <c r="L401" s="832"/>
      <c r="M401" s="832"/>
      <c r="N401" s="832"/>
      <c r="O401" s="832"/>
      <c r="P401" s="832"/>
      <c r="Q401" s="832"/>
      <c r="R401" s="832"/>
      <c r="S401" s="832"/>
      <c r="T401" s="832"/>
      <c r="U401" s="832"/>
      <c r="V401" s="832"/>
      <c r="W401" s="832"/>
      <c r="X401" s="832"/>
      <c r="Y401" s="832"/>
      <c r="Z401" s="832"/>
    </row>
    <row r="402" spans="1:26" ht="13.5" customHeight="1">
      <c r="A402" s="832"/>
      <c r="B402" s="832"/>
      <c r="C402" s="832"/>
      <c r="D402" s="832"/>
      <c r="E402" s="832"/>
      <c r="F402" s="832"/>
      <c r="G402" s="832"/>
      <c r="H402" s="832"/>
      <c r="I402" s="832"/>
      <c r="J402" s="832"/>
      <c r="K402" s="832"/>
      <c r="L402" s="832"/>
      <c r="M402" s="832"/>
      <c r="N402" s="832"/>
      <c r="O402" s="832"/>
      <c r="P402" s="832"/>
      <c r="Q402" s="832"/>
      <c r="R402" s="832"/>
      <c r="S402" s="832"/>
      <c r="T402" s="832"/>
      <c r="U402" s="832"/>
      <c r="V402" s="832"/>
      <c r="W402" s="832"/>
      <c r="X402" s="832"/>
      <c r="Y402" s="832"/>
      <c r="Z402" s="832"/>
    </row>
    <row r="403" spans="1:26" ht="13.5" customHeight="1">
      <c r="A403" s="832"/>
      <c r="B403" s="832"/>
      <c r="C403" s="832"/>
      <c r="D403" s="832"/>
      <c r="E403" s="832"/>
      <c r="F403" s="832"/>
      <c r="G403" s="832"/>
      <c r="H403" s="832"/>
      <c r="I403" s="832"/>
      <c r="J403" s="832"/>
      <c r="K403" s="832"/>
      <c r="L403" s="832"/>
      <c r="M403" s="832"/>
      <c r="N403" s="832"/>
      <c r="O403" s="832"/>
      <c r="P403" s="832"/>
      <c r="Q403" s="832"/>
      <c r="R403" s="832"/>
      <c r="S403" s="832"/>
      <c r="T403" s="832"/>
      <c r="U403" s="832"/>
      <c r="V403" s="832"/>
      <c r="W403" s="832"/>
      <c r="X403" s="832"/>
      <c r="Y403" s="832"/>
      <c r="Z403" s="832"/>
    </row>
    <row r="404" spans="1:26" ht="13.5" customHeight="1">
      <c r="A404" s="832"/>
      <c r="B404" s="832"/>
      <c r="C404" s="832"/>
      <c r="D404" s="832"/>
      <c r="E404" s="832"/>
      <c r="F404" s="832"/>
      <c r="G404" s="832"/>
      <c r="H404" s="832"/>
      <c r="I404" s="832"/>
      <c r="J404" s="832"/>
      <c r="K404" s="832"/>
      <c r="L404" s="832"/>
      <c r="M404" s="832"/>
      <c r="N404" s="832"/>
      <c r="O404" s="832"/>
      <c r="P404" s="832"/>
      <c r="Q404" s="832"/>
      <c r="R404" s="832"/>
      <c r="S404" s="832"/>
      <c r="T404" s="832"/>
      <c r="U404" s="832"/>
      <c r="V404" s="832"/>
      <c r="W404" s="832"/>
      <c r="X404" s="832"/>
      <c r="Y404" s="832"/>
      <c r="Z404" s="832"/>
    </row>
    <row r="405" spans="1:26" ht="13.5" customHeight="1">
      <c r="A405" s="832"/>
      <c r="B405" s="832"/>
      <c r="C405" s="832"/>
      <c r="D405" s="832"/>
      <c r="E405" s="832"/>
      <c r="F405" s="832"/>
      <c r="G405" s="832"/>
      <c r="H405" s="832"/>
      <c r="I405" s="832"/>
      <c r="J405" s="832"/>
      <c r="K405" s="832"/>
      <c r="L405" s="832"/>
      <c r="M405" s="832"/>
      <c r="N405" s="832"/>
      <c r="O405" s="832"/>
      <c r="P405" s="832"/>
      <c r="Q405" s="832"/>
      <c r="R405" s="832"/>
      <c r="S405" s="832"/>
      <c r="T405" s="832"/>
      <c r="U405" s="832"/>
      <c r="V405" s="832"/>
      <c r="W405" s="832"/>
      <c r="X405" s="832"/>
      <c r="Y405" s="832"/>
      <c r="Z405" s="832"/>
    </row>
    <row r="406" spans="1:26" ht="13.5" customHeight="1">
      <c r="A406" s="832"/>
      <c r="B406" s="832"/>
      <c r="C406" s="832"/>
      <c r="D406" s="832"/>
      <c r="E406" s="832"/>
      <c r="F406" s="832"/>
      <c r="G406" s="832"/>
      <c r="H406" s="832"/>
      <c r="I406" s="832"/>
      <c r="J406" s="832"/>
      <c r="K406" s="832"/>
      <c r="L406" s="832"/>
      <c r="M406" s="832"/>
      <c r="N406" s="832"/>
      <c r="O406" s="832"/>
      <c r="P406" s="832"/>
      <c r="Q406" s="832"/>
      <c r="R406" s="832"/>
      <c r="S406" s="832"/>
      <c r="T406" s="832"/>
      <c r="U406" s="832"/>
      <c r="V406" s="832"/>
      <c r="W406" s="832"/>
      <c r="X406" s="832"/>
      <c r="Y406" s="832"/>
      <c r="Z406" s="832"/>
    </row>
    <row r="407" spans="1:26" ht="13.5" customHeight="1">
      <c r="A407" s="832"/>
      <c r="B407" s="832"/>
      <c r="C407" s="832"/>
      <c r="D407" s="832"/>
      <c r="E407" s="832"/>
      <c r="F407" s="832"/>
      <c r="G407" s="832"/>
      <c r="H407" s="832"/>
      <c r="I407" s="832"/>
      <c r="J407" s="832"/>
      <c r="K407" s="832"/>
      <c r="L407" s="832"/>
      <c r="M407" s="832"/>
      <c r="N407" s="832"/>
      <c r="O407" s="832"/>
      <c r="P407" s="832"/>
      <c r="Q407" s="832"/>
      <c r="R407" s="832"/>
      <c r="S407" s="832"/>
      <c r="T407" s="832"/>
      <c r="U407" s="832"/>
      <c r="V407" s="832"/>
      <c r="W407" s="832"/>
      <c r="X407" s="832"/>
      <c r="Y407" s="832"/>
      <c r="Z407" s="832"/>
    </row>
    <row r="408" spans="1:26" ht="13.5" customHeight="1">
      <c r="A408" s="832"/>
      <c r="B408" s="832"/>
      <c r="C408" s="832"/>
      <c r="D408" s="832"/>
      <c r="E408" s="832"/>
      <c r="F408" s="832"/>
      <c r="G408" s="832"/>
      <c r="H408" s="832"/>
      <c r="I408" s="832"/>
      <c r="J408" s="832"/>
      <c r="K408" s="832"/>
      <c r="L408" s="832"/>
      <c r="M408" s="832"/>
      <c r="N408" s="832"/>
      <c r="O408" s="832"/>
      <c r="P408" s="832"/>
      <c r="Q408" s="832"/>
      <c r="R408" s="832"/>
      <c r="S408" s="832"/>
      <c r="T408" s="832"/>
      <c r="U408" s="832"/>
      <c r="V408" s="832"/>
      <c r="W408" s="832"/>
      <c r="X408" s="832"/>
      <c r="Y408" s="832"/>
      <c r="Z408" s="832"/>
    </row>
    <row r="409" spans="1:26" ht="13.5" customHeight="1">
      <c r="A409" s="832"/>
      <c r="B409" s="832"/>
      <c r="C409" s="832"/>
      <c r="D409" s="832"/>
      <c r="E409" s="832"/>
      <c r="F409" s="832"/>
      <c r="G409" s="832"/>
      <c r="H409" s="832"/>
      <c r="I409" s="832"/>
      <c r="J409" s="832"/>
      <c r="K409" s="832"/>
      <c r="L409" s="832"/>
      <c r="M409" s="832"/>
      <c r="N409" s="832"/>
      <c r="O409" s="832"/>
      <c r="P409" s="832"/>
      <c r="Q409" s="832"/>
      <c r="R409" s="832"/>
      <c r="S409" s="832"/>
      <c r="T409" s="832"/>
      <c r="U409" s="832"/>
      <c r="V409" s="832"/>
      <c r="W409" s="832"/>
      <c r="X409" s="832"/>
      <c r="Y409" s="832"/>
      <c r="Z409" s="832"/>
    </row>
    <row r="410" spans="1:26" ht="13.5" customHeight="1">
      <c r="A410" s="832"/>
      <c r="B410" s="832"/>
      <c r="C410" s="832"/>
      <c r="D410" s="832"/>
      <c r="E410" s="832"/>
      <c r="F410" s="832"/>
      <c r="G410" s="832"/>
      <c r="H410" s="832"/>
      <c r="I410" s="832"/>
      <c r="J410" s="832"/>
      <c r="K410" s="832"/>
      <c r="L410" s="832"/>
      <c r="M410" s="832"/>
      <c r="N410" s="832"/>
      <c r="O410" s="832"/>
      <c r="P410" s="832"/>
      <c r="Q410" s="832"/>
      <c r="R410" s="832"/>
      <c r="S410" s="832"/>
      <c r="T410" s="832"/>
      <c r="U410" s="832"/>
      <c r="V410" s="832"/>
      <c r="W410" s="832"/>
      <c r="X410" s="832"/>
      <c r="Y410" s="832"/>
      <c r="Z410" s="832"/>
    </row>
    <row r="411" spans="1:26" ht="13.5" customHeight="1">
      <c r="A411" s="832"/>
      <c r="B411" s="832"/>
      <c r="C411" s="832"/>
      <c r="D411" s="832"/>
      <c r="E411" s="832"/>
      <c r="F411" s="832"/>
      <c r="G411" s="832"/>
      <c r="H411" s="832"/>
      <c r="I411" s="832"/>
      <c r="J411" s="832"/>
      <c r="K411" s="832"/>
      <c r="L411" s="832"/>
      <c r="M411" s="832"/>
      <c r="N411" s="832"/>
      <c r="O411" s="832"/>
      <c r="P411" s="832"/>
      <c r="Q411" s="832"/>
      <c r="R411" s="832"/>
      <c r="S411" s="832"/>
      <c r="T411" s="832"/>
      <c r="U411" s="832"/>
      <c r="V411" s="832"/>
      <c r="W411" s="832"/>
      <c r="X411" s="832"/>
      <c r="Y411" s="832"/>
      <c r="Z411" s="832"/>
    </row>
    <row r="412" spans="1:26" ht="13.5" customHeight="1">
      <c r="A412" s="832"/>
      <c r="B412" s="832"/>
      <c r="C412" s="832"/>
      <c r="D412" s="832"/>
      <c r="E412" s="832"/>
      <c r="F412" s="832"/>
      <c r="G412" s="832"/>
      <c r="H412" s="832"/>
      <c r="I412" s="832"/>
      <c r="J412" s="832"/>
      <c r="K412" s="832"/>
      <c r="L412" s="832"/>
      <c r="M412" s="832"/>
      <c r="N412" s="832"/>
      <c r="O412" s="832"/>
      <c r="P412" s="832"/>
      <c r="Q412" s="832"/>
      <c r="R412" s="832"/>
      <c r="S412" s="832"/>
      <c r="T412" s="832"/>
      <c r="U412" s="832"/>
      <c r="V412" s="832"/>
      <c r="W412" s="832"/>
      <c r="X412" s="832"/>
      <c r="Y412" s="832"/>
      <c r="Z412" s="832"/>
    </row>
    <row r="413" spans="1:26" ht="13.5" customHeight="1">
      <c r="A413" s="832"/>
      <c r="B413" s="832"/>
      <c r="C413" s="832"/>
      <c r="D413" s="832"/>
      <c r="E413" s="832"/>
      <c r="F413" s="832"/>
      <c r="G413" s="832"/>
      <c r="H413" s="832"/>
      <c r="I413" s="832"/>
      <c r="J413" s="832"/>
      <c r="K413" s="832"/>
      <c r="L413" s="832"/>
      <c r="M413" s="832"/>
      <c r="N413" s="832"/>
      <c r="O413" s="832"/>
      <c r="P413" s="832"/>
      <c r="Q413" s="832"/>
      <c r="R413" s="832"/>
      <c r="S413" s="832"/>
      <c r="T413" s="832"/>
      <c r="U413" s="832"/>
      <c r="V413" s="832"/>
      <c r="W413" s="832"/>
      <c r="X413" s="832"/>
      <c r="Y413" s="832"/>
      <c r="Z413" s="832"/>
    </row>
    <row r="414" spans="1:26" ht="13.5" customHeight="1">
      <c r="A414" s="832"/>
      <c r="B414" s="832"/>
      <c r="C414" s="832"/>
      <c r="D414" s="832"/>
      <c r="E414" s="832"/>
      <c r="F414" s="832"/>
      <c r="G414" s="832"/>
      <c r="H414" s="832"/>
      <c r="I414" s="832"/>
      <c r="J414" s="832"/>
      <c r="K414" s="832"/>
      <c r="L414" s="832"/>
      <c r="M414" s="832"/>
      <c r="N414" s="832"/>
      <c r="O414" s="832"/>
      <c r="P414" s="832"/>
      <c r="Q414" s="832"/>
      <c r="R414" s="832"/>
      <c r="S414" s="832"/>
      <c r="T414" s="832"/>
      <c r="U414" s="832"/>
      <c r="V414" s="832"/>
      <c r="W414" s="832"/>
      <c r="X414" s="832"/>
      <c r="Y414" s="832"/>
      <c r="Z414" s="832"/>
    </row>
    <row r="415" spans="1:26" ht="13.5" customHeight="1">
      <c r="A415" s="832"/>
      <c r="B415" s="832"/>
      <c r="C415" s="832"/>
      <c r="D415" s="832"/>
      <c r="E415" s="832"/>
      <c r="F415" s="832"/>
      <c r="G415" s="832"/>
      <c r="H415" s="832"/>
      <c r="I415" s="832"/>
      <c r="J415" s="832"/>
      <c r="K415" s="832"/>
      <c r="L415" s="832"/>
      <c r="M415" s="832"/>
      <c r="N415" s="832"/>
      <c r="O415" s="832"/>
      <c r="P415" s="832"/>
      <c r="Q415" s="832"/>
      <c r="R415" s="832"/>
      <c r="S415" s="832"/>
      <c r="T415" s="832"/>
      <c r="U415" s="832"/>
      <c r="V415" s="832"/>
      <c r="W415" s="832"/>
      <c r="X415" s="832"/>
      <c r="Y415" s="832"/>
      <c r="Z415" s="832"/>
    </row>
    <row r="416" spans="1:26" ht="13.5" customHeight="1">
      <c r="A416" s="832"/>
      <c r="B416" s="832"/>
      <c r="C416" s="832"/>
      <c r="D416" s="832"/>
      <c r="E416" s="832"/>
      <c r="F416" s="832"/>
      <c r="G416" s="832"/>
      <c r="H416" s="832"/>
      <c r="I416" s="832"/>
      <c r="J416" s="832"/>
      <c r="K416" s="832"/>
      <c r="L416" s="832"/>
      <c r="M416" s="832"/>
      <c r="N416" s="832"/>
      <c r="O416" s="832"/>
      <c r="P416" s="832"/>
      <c r="Q416" s="832"/>
      <c r="R416" s="832"/>
      <c r="S416" s="832"/>
      <c r="T416" s="832"/>
      <c r="U416" s="832"/>
      <c r="V416" s="832"/>
      <c r="W416" s="832"/>
      <c r="X416" s="832"/>
      <c r="Y416" s="832"/>
      <c r="Z416" s="832"/>
    </row>
    <row r="417" spans="1:26" ht="13.5" customHeight="1">
      <c r="A417" s="832"/>
      <c r="B417" s="832"/>
      <c r="C417" s="832"/>
      <c r="D417" s="832"/>
      <c r="E417" s="832"/>
      <c r="F417" s="832"/>
      <c r="G417" s="832"/>
      <c r="H417" s="832"/>
      <c r="I417" s="832"/>
      <c r="J417" s="832"/>
      <c r="K417" s="832"/>
      <c r="L417" s="832"/>
      <c r="M417" s="832"/>
      <c r="N417" s="832"/>
      <c r="O417" s="832"/>
      <c r="P417" s="832"/>
      <c r="Q417" s="832"/>
      <c r="R417" s="832"/>
      <c r="S417" s="832"/>
      <c r="T417" s="832"/>
      <c r="U417" s="832"/>
      <c r="V417" s="832"/>
      <c r="W417" s="832"/>
      <c r="X417" s="832"/>
      <c r="Y417" s="832"/>
      <c r="Z417" s="832"/>
    </row>
    <row r="418" spans="1:26" ht="13.5" customHeight="1">
      <c r="A418" s="832"/>
      <c r="B418" s="832"/>
      <c r="C418" s="832"/>
      <c r="D418" s="832"/>
      <c r="E418" s="832"/>
      <c r="F418" s="832"/>
      <c r="G418" s="832"/>
      <c r="H418" s="832"/>
      <c r="I418" s="832"/>
      <c r="J418" s="832"/>
      <c r="K418" s="832"/>
      <c r="L418" s="832"/>
      <c r="M418" s="832"/>
      <c r="N418" s="832"/>
      <c r="O418" s="832"/>
      <c r="P418" s="832"/>
      <c r="Q418" s="832"/>
      <c r="R418" s="832"/>
      <c r="S418" s="832"/>
      <c r="T418" s="832"/>
      <c r="U418" s="832"/>
      <c r="V418" s="832"/>
      <c r="W418" s="832"/>
      <c r="X418" s="832"/>
      <c r="Y418" s="832"/>
      <c r="Z418" s="832"/>
    </row>
    <row r="419" spans="1:26" ht="13.5" customHeight="1">
      <c r="A419" s="832"/>
      <c r="B419" s="832"/>
      <c r="C419" s="832"/>
      <c r="D419" s="832"/>
      <c r="E419" s="832"/>
      <c r="F419" s="832"/>
      <c r="G419" s="832"/>
      <c r="H419" s="832"/>
      <c r="I419" s="832"/>
      <c r="J419" s="832"/>
      <c r="K419" s="832"/>
      <c r="L419" s="832"/>
      <c r="M419" s="832"/>
      <c r="N419" s="832"/>
      <c r="O419" s="832"/>
      <c r="P419" s="832"/>
      <c r="Q419" s="832"/>
      <c r="R419" s="832"/>
      <c r="S419" s="832"/>
      <c r="T419" s="832"/>
      <c r="U419" s="832"/>
      <c r="V419" s="832"/>
      <c r="W419" s="832"/>
      <c r="X419" s="832"/>
      <c r="Y419" s="832"/>
      <c r="Z419" s="832"/>
    </row>
    <row r="420" spans="1:26" ht="13.5" customHeight="1">
      <c r="A420" s="832"/>
      <c r="B420" s="832"/>
      <c r="C420" s="832"/>
      <c r="D420" s="832"/>
      <c r="E420" s="832"/>
      <c r="F420" s="832"/>
      <c r="G420" s="832"/>
      <c r="H420" s="832"/>
      <c r="I420" s="832"/>
      <c r="J420" s="832"/>
      <c r="K420" s="832"/>
      <c r="L420" s="832"/>
      <c r="M420" s="832"/>
      <c r="N420" s="832"/>
      <c r="O420" s="832"/>
      <c r="P420" s="832"/>
      <c r="Q420" s="832"/>
      <c r="R420" s="832"/>
      <c r="S420" s="832"/>
      <c r="T420" s="832"/>
      <c r="U420" s="832"/>
      <c r="V420" s="832"/>
      <c r="W420" s="832"/>
      <c r="X420" s="832"/>
      <c r="Y420" s="832"/>
      <c r="Z420" s="832"/>
    </row>
    <row r="421" spans="1:26" ht="13.5" customHeight="1">
      <c r="A421" s="832"/>
      <c r="B421" s="832"/>
      <c r="C421" s="832"/>
      <c r="D421" s="832"/>
      <c r="E421" s="832"/>
      <c r="F421" s="832"/>
      <c r="G421" s="832"/>
      <c r="H421" s="832"/>
      <c r="I421" s="832"/>
      <c r="J421" s="832"/>
      <c r="K421" s="832"/>
      <c r="L421" s="832"/>
      <c r="M421" s="832"/>
      <c r="N421" s="832"/>
      <c r="O421" s="832"/>
      <c r="P421" s="832"/>
      <c r="Q421" s="832"/>
      <c r="R421" s="832"/>
      <c r="S421" s="832"/>
      <c r="T421" s="832"/>
      <c r="U421" s="832"/>
      <c r="V421" s="832"/>
      <c r="W421" s="832"/>
      <c r="X421" s="832"/>
      <c r="Y421" s="832"/>
      <c r="Z421" s="832"/>
    </row>
    <row r="422" spans="1:26" ht="13.5" customHeight="1">
      <c r="A422" s="832"/>
      <c r="B422" s="832"/>
      <c r="C422" s="832"/>
      <c r="D422" s="832"/>
      <c r="E422" s="832"/>
      <c r="F422" s="832"/>
      <c r="G422" s="832"/>
      <c r="H422" s="832"/>
      <c r="I422" s="832"/>
      <c r="J422" s="832"/>
      <c r="K422" s="832"/>
      <c r="L422" s="832"/>
      <c r="M422" s="832"/>
      <c r="N422" s="832"/>
      <c r="O422" s="832"/>
      <c r="P422" s="832"/>
      <c r="Q422" s="832"/>
      <c r="R422" s="832"/>
      <c r="S422" s="832"/>
      <c r="T422" s="832"/>
      <c r="U422" s="832"/>
      <c r="V422" s="832"/>
      <c r="W422" s="832"/>
      <c r="X422" s="832"/>
      <c r="Y422" s="832"/>
      <c r="Z422" s="832"/>
    </row>
    <row r="423" spans="1:26" ht="13.5" customHeight="1">
      <c r="A423" s="832"/>
      <c r="B423" s="832"/>
      <c r="C423" s="832"/>
      <c r="D423" s="832"/>
      <c r="E423" s="832"/>
      <c r="F423" s="832"/>
      <c r="G423" s="832"/>
      <c r="H423" s="832"/>
      <c r="I423" s="832"/>
      <c r="J423" s="832"/>
      <c r="K423" s="832"/>
      <c r="L423" s="832"/>
      <c r="M423" s="832"/>
      <c r="N423" s="832"/>
      <c r="O423" s="832"/>
      <c r="P423" s="832"/>
      <c r="Q423" s="832"/>
      <c r="R423" s="832"/>
      <c r="S423" s="832"/>
      <c r="T423" s="832"/>
      <c r="U423" s="832"/>
      <c r="V423" s="832"/>
      <c r="W423" s="832"/>
      <c r="X423" s="832"/>
      <c r="Y423" s="832"/>
      <c r="Z423" s="832"/>
    </row>
    <row r="424" spans="1:26" ht="13.5" customHeight="1">
      <c r="A424" s="832"/>
      <c r="B424" s="832"/>
      <c r="C424" s="832"/>
      <c r="D424" s="832"/>
      <c r="E424" s="832"/>
      <c r="F424" s="832"/>
      <c r="G424" s="832"/>
      <c r="H424" s="832"/>
      <c r="I424" s="832"/>
      <c r="J424" s="832"/>
      <c r="K424" s="832"/>
      <c r="L424" s="832"/>
      <c r="M424" s="832"/>
      <c r="N424" s="832"/>
      <c r="O424" s="832"/>
      <c r="P424" s="832"/>
      <c r="Q424" s="832"/>
      <c r="R424" s="832"/>
      <c r="S424" s="832"/>
      <c r="T424" s="832"/>
      <c r="U424" s="832"/>
      <c r="V424" s="832"/>
      <c r="W424" s="832"/>
      <c r="X424" s="832"/>
      <c r="Y424" s="832"/>
      <c r="Z424" s="832"/>
    </row>
    <row r="425" spans="1:26" ht="13.5" customHeight="1">
      <c r="A425" s="832"/>
      <c r="B425" s="832"/>
      <c r="C425" s="832"/>
      <c r="D425" s="832"/>
      <c r="E425" s="832"/>
      <c r="F425" s="832"/>
      <c r="G425" s="832"/>
      <c r="H425" s="832"/>
      <c r="I425" s="832"/>
      <c r="J425" s="832"/>
      <c r="K425" s="832"/>
      <c r="L425" s="832"/>
      <c r="M425" s="832"/>
      <c r="N425" s="832"/>
      <c r="O425" s="832"/>
      <c r="P425" s="832"/>
      <c r="Q425" s="832"/>
      <c r="R425" s="832"/>
      <c r="S425" s="832"/>
      <c r="T425" s="832"/>
      <c r="U425" s="832"/>
      <c r="V425" s="832"/>
      <c r="W425" s="832"/>
      <c r="X425" s="832"/>
      <c r="Y425" s="832"/>
      <c r="Z425" s="832"/>
    </row>
    <row r="426" spans="1:26" ht="13.5" customHeight="1">
      <c r="A426" s="832"/>
      <c r="B426" s="832"/>
      <c r="C426" s="832"/>
      <c r="D426" s="832"/>
      <c r="E426" s="832"/>
      <c r="F426" s="832"/>
      <c r="G426" s="832"/>
      <c r="H426" s="832"/>
      <c r="I426" s="832"/>
      <c r="J426" s="832"/>
      <c r="K426" s="832"/>
      <c r="L426" s="832"/>
      <c r="M426" s="832"/>
      <c r="N426" s="832"/>
      <c r="O426" s="832"/>
      <c r="P426" s="832"/>
      <c r="Q426" s="832"/>
      <c r="R426" s="832"/>
      <c r="S426" s="832"/>
      <c r="T426" s="832"/>
      <c r="U426" s="832"/>
      <c r="V426" s="832"/>
      <c r="W426" s="832"/>
      <c r="X426" s="832"/>
      <c r="Y426" s="832"/>
      <c r="Z426" s="832"/>
    </row>
    <row r="427" spans="1:26" ht="13.5" customHeight="1">
      <c r="A427" s="832"/>
      <c r="B427" s="832"/>
      <c r="C427" s="832"/>
      <c r="D427" s="832"/>
      <c r="E427" s="832"/>
      <c r="F427" s="832"/>
      <c r="G427" s="832"/>
      <c r="H427" s="832"/>
      <c r="I427" s="832"/>
      <c r="J427" s="832"/>
      <c r="K427" s="832"/>
      <c r="L427" s="832"/>
      <c r="M427" s="832"/>
      <c r="N427" s="832"/>
      <c r="O427" s="832"/>
      <c r="P427" s="832"/>
      <c r="Q427" s="832"/>
      <c r="R427" s="832"/>
      <c r="S427" s="832"/>
      <c r="T427" s="832"/>
      <c r="U427" s="832"/>
      <c r="V427" s="832"/>
      <c r="W427" s="832"/>
      <c r="X427" s="832"/>
      <c r="Y427" s="832"/>
      <c r="Z427" s="832"/>
    </row>
    <row r="428" spans="1:26" ht="13.5" customHeight="1">
      <c r="A428" s="832"/>
      <c r="B428" s="832"/>
      <c r="C428" s="832"/>
      <c r="D428" s="832"/>
      <c r="E428" s="832"/>
      <c r="F428" s="832"/>
      <c r="G428" s="832"/>
      <c r="H428" s="832"/>
      <c r="I428" s="832"/>
      <c r="J428" s="832"/>
      <c r="K428" s="832"/>
      <c r="L428" s="832"/>
      <c r="M428" s="832"/>
      <c r="N428" s="832"/>
      <c r="O428" s="832"/>
      <c r="P428" s="832"/>
      <c r="Q428" s="832"/>
      <c r="R428" s="832"/>
      <c r="S428" s="832"/>
      <c r="T428" s="832"/>
      <c r="U428" s="832"/>
      <c r="V428" s="832"/>
      <c r="W428" s="832"/>
      <c r="X428" s="832"/>
      <c r="Y428" s="832"/>
      <c r="Z428" s="832"/>
    </row>
    <row r="429" spans="1:26" ht="13.5" customHeight="1">
      <c r="A429" s="832"/>
      <c r="B429" s="832"/>
      <c r="C429" s="832"/>
      <c r="D429" s="832"/>
      <c r="E429" s="832"/>
      <c r="F429" s="832"/>
      <c r="G429" s="832"/>
      <c r="H429" s="832"/>
      <c r="I429" s="832"/>
      <c r="J429" s="832"/>
      <c r="K429" s="832"/>
      <c r="L429" s="832"/>
      <c r="M429" s="832"/>
      <c r="N429" s="832"/>
      <c r="O429" s="832"/>
      <c r="P429" s="832"/>
      <c r="Q429" s="832"/>
      <c r="R429" s="832"/>
      <c r="S429" s="832"/>
      <c r="T429" s="832"/>
      <c r="U429" s="832"/>
      <c r="V429" s="832"/>
      <c r="W429" s="832"/>
      <c r="X429" s="832"/>
      <c r="Y429" s="832"/>
      <c r="Z429" s="832"/>
    </row>
    <row r="430" spans="1:26" ht="13.5" customHeight="1">
      <c r="A430" s="832"/>
      <c r="B430" s="832"/>
      <c r="C430" s="832"/>
      <c r="D430" s="832"/>
      <c r="E430" s="832"/>
      <c r="F430" s="832"/>
      <c r="G430" s="832"/>
      <c r="H430" s="832"/>
      <c r="I430" s="832"/>
      <c r="J430" s="832"/>
      <c r="K430" s="832"/>
      <c r="L430" s="832"/>
      <c r="M430" s="832"/>
      <c r="N430" s="832"/>
      <c r="O430" s="832"/>
      <c r="P430" s="832"/>
      <c r="Q430" s="832"/>
      <c r="R430" s="832"/>
      <c r="S430" s="832"/>
      <c r="T430" s="832"/>
      <c r="U430" s="832"/>
      <c r="V430" s="832"/>
      <c r="W430" s="832"/>
      <c r="X430" s="832"/>
      <c r="Y430" s="832"/>
      <c r="Z430" s="832"/>
    </row>
    <row r="431" spans="1:26" ht="13.5" customHeight="1">
      <c r="A431" s="832"/>
      <c r="B431" s="832"/>
      <c r="C431" s="832"/>
      <c r="D431" s="832"/>
      <c r="E431" s="832"/>
      <c r="F431" s="832"/>
      <c r="G431" s="832"/>
      <c r="H431" s="832"/>
      <c r="I431" s="832"/>
      <c r="J431" s="832"/>
      <c r="K431" s="832"/>
      <c r="L431" s="832"/>
      <c r="M431" s="832"/>
      <c r="N431" s="832"/>
      <c r="O431" s="832"/>
      <c r="P431" s="832"/>
      <c r="Q431" s="832"/>
      <c r="R431" s="832"/>
      <c r="S431" s="832"/>
      <c r="T431" s="832"/>
      <c r="U431" s="832"/>
      <c r="V431" s="832"/>
      <c r="W431" s="832"/>
      <c r="X431" s="832"/>
      <c r="Y431" s="832"/>
      <c r="Z431" s="832"/>
    </row>
    <row r="432" spans="1:26" ht="13.5" customHeight="1">
      <c r="A432" s="832"/>
      <c r="B432" s="832"/>
      <c r="C432" s="832"/>
      <c r="D432" s="832"/>
      <c r="E432" s="832"/>
      <c r="F432" s="832"/>
      <c r="G432" s="832"/>
      <c r="H432" s="832"/>
      <c r="I432" s="832"/>
      <c r="J432" s="832"/>
      <c r="K432" s="832"/>
      <c r="L432" s="832"/>
      <c r="M432" s="832"/>
      <c r="N432" s="832"/>
      <c r="O432" s="832"/>
      <c r="P432" s="832"/>
      <c r="Q432" s="832"/>
      <c r="R432" s="832"/>
      <c r="S432" s="832"/>
      <c r="T432" s="832"/>
      <c r="U432" s="832"/>
      <c r="V432" s="832"/>
      <c r="W432" s="832"/>
      <c r="X432" s="832"/>
      <c r="Y432" s="832"/>
      <c r="Z432" s="832"/>
    </row>
    <row r="433" spans="1:26" ht="13.5" customHeight="1">
      <c r="A433" s="832"/>
      <c r="B433" s="832"/>
      <c r="C433" s="832"/>
      <c r="D433" s="832"/>
      <c r="E433" s="832"/>
      <c r="F433" s="832"/>
      <c r="G433" s="832"/>
      <c r="H433" s="832"/>
      <c r="I433" s="832"/>
      <c r="J433" s="832"/>
      <c r="K433" s="832"/>
      <c r="L433" s="832"/>
      <c r="M433" s="832"/>
      <c r="N433" s="832"/>
      <c r="O433" s="832"/>
      <c r="P433" s="832"/>
      <c r="Q433" s="832"/>
      <c r="R433" s="832"/>
      <c r="S433" s="832"/>
      <c r="T433" s="832"/>
      <c r="U433" s="832"/>
      <c r="V433" s="832"/>
      <c r="W433" s="832"/>
      <c r="X433" s="832"/>
      <c r="Y433" s="832"/>
      <c r="Z433" s="832"/>
    </row>
    <row r="434" spans="1:26" ht="13.5" customHeight="1">
      <c r="A434" s="832"/>
      <c r="B434" s="832"/>
      <c r="C434" s="832"/>
      <c r="D434" s="832"/>
      <c r="E434" s="832"/>
      <c r="F434" s="832"/>
      <c r="G434" s="832"/>
      <c r="H434" s="832"/>
      <c r="I434" s="832"/>
      <c r="J434" s="832"/>
      <c r="K434" s="832"/>
      <c r="L434" s="832"/>
      <c r="M434" s="832"/>
      <c r="N434" s="832"/>
      <c r="O434" s="832"/>
      <c r="P434" s="832"/>
      <c r="Q434" s="832"/>
      <c r="R434" s="832"/>
      <c r="S434" s="832"/>
      <c r="T434" s="832"/>
      <c r="U434" s="832"/>
      <c r="V434" s="832"/>
      <c r="W434" s="832"/>
      <c r="X434" s="832"/>
      <c r="Y434" s="832"/>
      <c r="Z434" s="832"/>
    </row>
    <row r="435" spans="1:26" ht="13.5" customHeight="1">
      <c r="A435" s="832"/>
      <c r="B435" s="832"/>
      <c r="C435" s="832"/>
      <c r="D435" s="832"/>
      <c r="E435" s="832"/>
      <c r="F435" s="832"/>
      <c r="G435" s="832"/>
      <c r="H435" s="832"/>
      <c r="I435" s="832"/>
      <c r="J435" s="832"/>
      <c r="K435" s="832"/>
      <c r="L435" s="832"/>
      <c r="M435" s="832"/>
      <c r="N435" s="832"/>
      <c r="O435" s="832"/>
      <c r="P435" s="832"/>
      <c r="Q435" s="832"/>
      <c r="R435" s="832"/>
      <c r="S435" s="832"/>
      <c r="T435" s="832"/>
      <c r="U435" s="832"/>
      <c r="V435" s="832"/>
      <c r="W435" s="832"/>
      <c r="X435" s="832"/>
      <c r="Y435" s="832"/>
      <c r="Z435" s="832"/>
    </row>
    <row r="436" spans="1:26" ht="13.5" customHeight="1">
      <c r="A436" s="832"/>
      <c r="B436" s="832"/>
      <c r="C436" s="832"/>
      <c r="D436" s="832"/>
      <c r="E436" s="832"/>
      <c r="F436" s="832"/>
      <c r="G436" s="832"/>
      <c r="H436" s="832"/>
      <c r="I436" s="832"/>
      <c r="J436" s="832"/>
      <c r="K436" s="832"/>
      <c r="L436" s="832"/>
      <c r="M436" s="832"/>
      <c r="N436" s="832"/>
      <c r="O436" s="832"/>
      <c r="P436" s="832"/>
      <c r="Q436" s="832"/>
      <c r="R436" s="832"/>
      <c r="S436" s="832"/>
      <c r="T436" s="832"/>
      <c r="U436" s="832"/>
      <c r="V436" s="832"/>
      <c r="W436" s="832"/>
      <c r="X436" s="832"/>
      <c r="Y436" s="832"/>
      <c r="Z436" s="832"/>
    </row>
    <row r="437" spans="1:26" ht="13.5" customHeight="1">
      <c r="A437" s="832"/>
      <c r="B437" s="832"/>
      <c r="C437" s="832"/>
      <c r="D437" s="832"/>
      <c r="E437" s="832"/>
      <c r="F437" s="832"/>
      <c r="G437" s="832"/>
      <c r="H437" s="832"/>
      <c r="I437" s="832"/>
      <c r="J437" s="832"/>
      <c r="K437" s="832"/>
      <c r="L437" s="832"/>
      <c r="M437" s="832"/>
      <c r="N437" s="832"/>
      <c r="O437" s="832"/>
      <c r="P437" s="832"/>
      <c r="Q437" s="832"/>
      <c r="R437" s="832"/>
      <c r="S437" s="832"/>
      <c r="T437" s="832"/>
      <c r="U437" s="832"/>
      <c r="V437" s="832"/>
      <c r="W437" s="832"/>
      <c r="X437" s="832"/>
      <c r="Y437" s="832"/>
      <c r="Z437" s="832"/>
    </row>
    <row r="438" spans="1:26" ht="13.5" customHeight="1">
      <c r="A438" s="832"/>
      <c r="B438" s="832"/>
      <c r="C438" s="832"/>
      <c r="D438" s="832"/>
      <c r="E438" s="832"/>
      <c r="F438" s="832"/>
      <c r="G438" s="832"/>
      <c r="H438" s="832"/>
      <c r="I438" s="832"/>
      <c r="J438" s="832"/>
      <c r="K438" s="832"/>
      <c r="L438" s="832"/>
      <c r="M438" s="832"/>
      <c r="N438" s="832"/>
      <c r="O438" s="832"/>
      <c r="P438" s="832"/>
      <c r="Q438" s="832"/>
      <c r="R438" s="832"/>
      <c r="S438" s="832"/>
      <c r="T438" s="832"/>
      <c r="U438" s="832"/>
      <c r="V438" s="832"/>
      <c r="W438" s="832"/>
      <c r="X438" s="832"/>
      <c r="Y438" s="832"/>
      <c r="Z438" s="832"/>
    </row>
    <row r="439" spans="1:26" ht="13.5" customHeight="1">
      <c r="A439" s="832"/>
      <c r="B439" s="832"/>
      <c r="C439" s="832"/>
      <c r="D439" s="832"/>
      <c r="E439" s="832"/>
      <c r="F439" s="832"/>
      <c r="G439" s="832"/>
      <c r="H439" s="832"/>
      <c r="I439" s="832"/>
      <c r="J439" s="832"/>
      <c r="K439" s="832"/>
      <c r="L439" s="832"/>
      <c r="M439" s="832"/>
      <c r="N439" s="832"/>
      <c r="O439" s="832"/>
      <c r="P439" s="832"/>
      <c r="Q439" s="832"/>
      <c r="R439" s="832"/>
      <c r="S439" s="832"/>
      <c r="T439" s="832"/>
      <c r="U439" s="832"/>
      <c r="V439" s="832"/>
      <c r="W439" s="832"/>
      <c r="X439" s="832"/>
      <c r="Y439" s="832"/>
      <c r="Z439" s="832"/>
    </row>
    <row r="440" spans="1:26" ht="13.5" customHeight="1">
      <c r="A440" s="832"/>
      <c r="B440" s="832"/>
      <c r="C440" s="832"/>
      <c r="D440" s="832"/>
      <c r="E440" s="832"/>
      <c r="F440" s="832"/>
      <c r="G440" s="832"/>
      <c r="H440" s="832"/>
      <c r="I440" s="832"/>
      <c r="J440" s="832"/>
      <c r="K440" s="832"/>
      <c r="L440" s="832"/>
      <c r="M440" s="832"/>
      <c r="N440" s="832"/>
      <c r="O440" s="832"/>
      <c r="P440" s="832"/>
      <c r="Q440" s="832"/>
      <c r="R440" s="832"/>
      <c r="S440" s="832"/>
      <c r="T440" s="832"/>
      <c r="U440" s="832"/>
      <c r="V440" s="832"/>
      <c r="W440" s="832"/>
      <c r="X440" s="832"/>
      <c r="Y440" s="832"/>
      <c r="Z440" s="832"/>
    </row>
    <row r="441" spans="1:26" ht="13.5" customHeight="1">
      <c r="A441" s="832"/>
      <c r="B441" s="832"/>
      <c r="C441" s="832"/>
      <c r="D441" s="832"/>
      <c r="E441" s="832"/>
      <c r="F441" s="832"/>
      <c r="G441" s="832"/>
      <c r="H441" s="832"/>
      <c r="I441" s="832"/>
      <c r="J441" s="832"/>
      <c r="K441" s="832"/>
      <c r="L441" s="832"/>
      <c r="M441" s="832"/>
      <c r="N441" s="832"/>
      <c r="O441" s="832"/>
      <c r="P441" s="832"/>
      <c r="Q441" s="832"/>
      <c r="R441" s="832"/>
      <c r="S441" s="832"/>
      <c r="T441" s="832"/>
      <c r="U441" s="832"/>
      <c r="V441" s="832"/>
      <c r="W441" s="832"/>
      <c r="X441" s="832"/>
      <c r="Y441" s="832"/>
      <c r="Z441" s="832"/>
    </row>
    <row r="442" spans="1:26" ht="13.5" customHeight="1">
      <c r="A442" s="832"/>
      <c r="B442" s="832"/>
      <c r="C442" s="832"/>
      <c r="D442" s="832"/>
      <c r="E442" s="832"/>
      <c r="F442" s="832"/>
      <c r="G442" s="832"/>
      <c r="H442" s="832"/>
      <c r="I442" s="832"/>
      <c r="J442" s="832"/>
      <c r="K442" s="832"/>
      <c r="L442" s="832"/>
      <c r="M442" s="832"/>
      <c r="N442" s="832"/>
      <c r="O442" s="832"/>
      <c r="P442" s="832"/>
      <c r="Q442" s="832"/>
      <c r="R442" s="832"/>
      <c r="S442" s="832"/>
      <c r="T442" s="832"/>
      <c r="U442" s="832"/>
      <c r="V442" s="832"/>
      <c r="W442" s="832"/>
      <c r="X442" s="832"/>
      <c r="Y442" s="832"/>
      <c r="Z442" s="832"/>
    </row>
    <row r="443" spans="1:26" ht="13.5" customHeight="1">
      <c r="A443" s="832"/>
      <c r="B443" s="832"/>
      <c r="C443" s="832"/>
      <c r="D443" s="832"/>
      <c r="E443" s="832"/>
      <c r="F443" s="832"/>
      <c r="G443" s="832"/>
      <c r="H443" s="832"/>
      <c r="I443" s="832"/>
      <c r="J443" s="832"/>
      <c r="K443" s="832"/>
      <c r="L443" s="832"/>
      <c r="M443" s="832"/>
      <c r="N443" s="832"/>
      <c r="O443" s="832"/>
      <c r="P443" s="832"/>
      <c r="Q443" s="832"/>
      <c r="R443" s="832"/>
      <c r="S443" s="832"/>
      <c r="T443" s="832"/>
      <c r="U443" s="832"/>
      <c r="V443" s="832"/>
      <c r="W443" s="832"/>
      <c r="X443" s="832"/>
      <c r="Y443" s="832"/>
      <c r="Z443" s="832"/>
    </row>
    <row r="444" spans="1:26" ht="13.5" customHeight="1">
      <c r="A444" s="832"/>
      <c r="B444" s="832"/>
      <c r="C444" s="832"/>
      <c r="D444" s="832"/>
      <c r="E444" s="832"/>
      <c r="F444" s="832"/>
      <c r="G444" s="832"/>
      <c r="H444" s="832"/>
      <c r="I444" s="832"/>
      <c r="J444" s="832"/>
      <c r="K444" s="832"/>
      <c r="L444" s="832"/>
      <c r="M444" s="832"/>
      <c r="N444" s="832"/>
      <c r="O444" s="832"/>
      <c r="P444" s="832"/>
      <c r="Q444" s="832"/>
      <c r="R444" s="832"/>
      <c r="S444" s="832"/>
      <c r="T444" s="832"/>
      <c r="U444" s="832"/>
      <c r="V444" s="832"/>
      <c r="W444" s="832"/>
      <c r="X444" s="832"/>
      <c r="Y444" s="832"/>
      <c r="Z444" s="832"/>
    </row>
    <row r="445" spans="1:26" ht="13.5" customHeight="1">
      <c r="A445" s="832"/>
      <c r="B445" s="832"/>
      <c r="C445" s="832"/>
      <c r="D445" s="832"/>
      <c r="E445" s="832"/>
      <c r="F445" s="832"/>
      <c r="G445" s="832"/>
      <c r="H445" s="832"/>
      <c r="I445" s="832"/>
      <c r="J445" s="832"/>
      <c r="K445" s="832"/>
      <c r="L445" s="832"/>
      <c r="M445" s="832"/>
      <c r="N445" s="832"/>
      <c r="O445" s="832"/>
      <c r="P445" s="832"/>
      <c r="Q445" s="832"/>
      <c r="R445" s="832"/>
      <c r="S445" s="832"/>
      <c r="T445" s="832"/>
      <c r="U445" s="832"/>
      <c r="V445" s="832"/>
      <c r="W445" s="832"/>
      <c r="X445" s="832"/>
      <c r="Y445" s="832"/>
      <c r="Z445" s="832"/>
    </row>
    <row r="446" spans="1:26" ht="13.5" customHeight="1">
      <c r="A446" s="832"/>
      <c r="B446" s="832"/>
      <c r="C446" s="832"/>
      <c r="D446" s="832"/>
      <c r="E446" s="832"/>
      <c r="F446" s="832"/>
      <c r="G446" s="832"/>
      <c r="H446" s="832"/>
      <c r="I446" s="832"/>
      <c r="J446" s="832"/>
      <c r="K446" s="832"/>
      <c r="L446" s="832"/>
      <c r="M446" s="832"/>
      <c r="N446" s="832"/>
      <c r="O446" s="832"/>
      <c r="P446" s="832"/>
      <c r="Q446" s="832"/>
      <c r="R446" s="832"/>
      <c r="S446" s="832"/>
      <c r="T446" s="832"/>
      <c r="U446" s="832"/>
      <c r="V446" s="832"/>
      <c r="W446" s="832"/>
      <c r="X446" s="832"/>
      <c r="Y446" s="832"/>
      <c r="Z446" s="832"/>
    </row>
    <row r="447" spans="1:26" ht="13.5" customHeight="1">
      <c r="A447" s="832"/>
      <c r="B447" s="832"/>
      <c r="C447" s="832"/>
      <c r="D447" s="832"/>
      <c r="E447" s="832"/>
      <c r="F447" s="832"/>
      <c r="G447" s="832"/>
      <c r="H447" s="832"/>
      <c r="I447" s="832"/>
      <c r="J447" s="832"/>
      <c r="K447" s="832"/>
      <c r="L447" s="832"/>
      <c r="M447" s="832"/>
      <c r="N447" s="832"/>
      <c r="O447" s="832"/>
      <c r="P447" s="832"/>
      <c r="Q447" s="832"/>
      <c r="R447" s="832"/>
      <c r="S447" s="832"/>
      <c r="T447" s="832"/>
      <c r="U447" s="832"/>
      <c r="V447" s="832"/>
      <c r="W447" s="832"/>
      <c r="X447" s="832"/>
      <c r="Y447" s="832"/>
      <c r="Z447" s="832"/>
    </row>
    <row r="448" spans="1:26" ht="13.5" customHeight="1">
      <c r="A448" s="832"/>
      <c r="B448" s="832"/>
      <c r="C448" s="832"/>
      <c r="D448" s="832"/>
      <c r="E448" s="832"/>
      <c r="F448" s="832"/>
      <c r="G448" s="832"/>
      <c r="H448" s="832"/>
      <c r="I448" s="832"/>
      <c r="J448" s="832"/>
      <c r="K448" s="832"/>
      <c r="L448" s="832"/>
      <c r="M448" s="832"/>
      <c r="N448" s="832"/>
      <c r="O448" s="832"/>
      <c r="P448" s="832"/>
      <c r="Q448" s="832"/>
      <c r="R448" s="832"/>
      <c r="S448" s="832"/>
      <c r="T448" s="832"/>
      <c r="U448" s="832"/>
      <c r="V448" s="832"/>
      <c r="W448" s="832"/>
      <c r="X448" s="832"/>
      <c r="Y448" s="832"/>
      <c r="Z448" s="832"/>
    </row>
    <row r="449" spans="1:26" ht="13.5" customHeight="1">
      <c r="A449" s="832"/>
      <c r="B449" s="832"/>
      <c r="C449" s="832"/>
      <c r="D449" s="832"/>
      <c r="E449" s="832"/>
      <c r="F449" s="832"/>
      <c r="G449" s="832"/>
      <c r="H449" s="832"/>
      <c r="I449" s="832"/>
      <c r="J449" s="832"/>
      <c r="K449" s="832"/>
      <c r="L449" s="832"/>
      <c r="M449" s="832"/>
      <c r="N449" s="832"/>
      <c r="O449" s="832"/>
      <c r="P449" s="832"/>
      <c r="Q449" s="832"/>
      <c r="R449" s="832"/>
      <c r="S449" s="832"/>
      <c r="T449" s="832"/>
      <c r="U449" s="832"/>
      <c r="V449" s="832"/>
      <c r="W449" s="832"/>
      <c r="X449" s="832"/>
      <c r="Y449" s="832"/>
      <c r="Z449" s="832"/>
    </row>
    <row r="450" spans="1:26" ht="13.5" customHeight="1">
      <c r="A450" s="832"/>
      <c r="B450" s="832"/>
      <c r="C450" s="832"/>
      <c r="D450" s="832"/>
      <c r="E450" s="832"/>
      <c r="F450" s="832"/>
      <c r="G450" s="832"/>
      <c r="H450" s="832"/>
      <c r="I450" s="832"/>
      <c r="J450" s="832"/>
      <c r="K450" s="832"/>
      <c r="L450" s="832"/>
      <c r="M450" s="832"/>
      <c r="N450" s="832"/>
      <c r="O450" s="832"/>
      <c r="P450" s="832"/>
      <c r="Q450" s="832"/>
      <c r="R450" s="832"/>
      <c r="S450" s="832"/>
      <c r="T450" s="832"/>
      <c r="U450" s="832"/>
      <c r="V450" s="832"/>
      <c r="W450" s="832"/>
      <c r="X450" s="832"/>
      <c r="Y450" s="832"/>
      <c r="Z450" s="832"/>
    </row>
    <row r="451" spans="1:26" ht="13.5" customHeight="1">
      <c r="A451" s="832"/>
      <c r="B451" s="832"/>
      <c r="C451" s="832"/>
      <c r="D451" s="832"/>
      <c r="E451" s="832"/>
      <c r="F451" s="832"/>
      <c r="G451" s="832"/>
      <c r="H451" s="832"/>
      <c r="I451" s="832"/>
      <c r="J451" s="832"/>
      <c r="K451" s="832"/>
      <c r="L451" s="832"/>
      <c r="M451" s="832"/>
      <c r="N451" s="832"/>
      <c r="O451" s="832"/>
      <c r="P451" s="832"/>
      <c r="Q451" s="832"/>
      <c r="R451" s="832"/>
      <c r="S451" s="832"/>
      <c r="T451" s="832"/>
      <c r="U451" s="832"/>
      <c r="V451" s="832"/>
      <c r="W451" s="832"/>
      <c r="X451" s="832"/>
      <c r="Y451" s="832"/>
      <c r="Z451" s="832"/>
    </row>
    <row r="452" spans="1:26" ht="13.5" customHeight="1">
      <c r="A452" s="832"/>
      <c r="B452" s="832"/>
      <c r="C452" s="832"/>
      <c r="D452" s="832"/>
      <c r="E452" s="832"/>
      <c r="F452" s="832"/>
      <c r="G452" s="832"/>
      <c r="H452" s="832"/>
      <c r="I452" s="832"/>
      <c r="J452" s="832"/>
      <c r="K452" s="832"/>
      <c r="L452" s="832"/>
      <c r="M452" s="832"/>
      <c r="N452" s="832"/>
      <c r="O452" s="832"/>
      <c r="P452" s="832"/>
      <c r="Q452" s="832"/>
      <c r="R452" s="832"/>
      <c r="S452" s="832"/>
      <c r="T452" s="832"/>
      <c r="U452" s="832"/>
      <c r="V452" s="832"/>
      <c r="W452" s="832"/>
      <c r="X452" s="832"/>
      <c r="Y452" s="832"/>
      <c r="Z452" s="832"/>
    </row>
    <row r="453" spans="1:26" ht="13.5" customHeight="1">
      <c r="A453" s="832"/>
      <c r="B453" s="832"/>
      <c r="C453" s="832"/>
      <c r="D453" s="832"/>
      <c r="E453" s="832"/>
      <c r="F453" s="832"/>
      <c r="G453" s="832"/>
      <c r="H453" s="832"/>
      <c r="I453" s="832"/>
      <c r="J453" s="832"/>
      <c r="K453" s="832"/>
      <c r="L453" s="832"/>
      <c r="M453" s="832"/>
      <c r="N453" s="832"/>
      <c r="O453" s="832"/>
      <c r="P453" s="832"/>
      <c r="Q453" s="832"/>
      <c r="R453" s="832"/>
      <c r="S453" s="832"/>
      <c r="T453" s="832"/>
      <c r="U453" s="832"/>
      <c r="V453" s="832"/>
      <c r="W453" s="832"/>
      <c r="X453" s="832"/>
      <c r="Y453" s="832"/>
      <c r="Z453" s="832"/>
    </row>
    <row r="454" spans="1:26" ht="13.5" customHeight="1">
      <c r="A454" s="832"/>
      <c r="B454" s="832"/>
      <c r="C454" s="832"/>
      <c r="D454" s="832"/>
      <c r="E454" s="832"/>
      <c r="F454" s="832"/>
      <c r="G454" s="832"/>
      <c r="H454" s="832"/>
      <c r="I454" s="832"/>
      <c r="J454" s="832"/>
      <c r="K454" s="832"/>
      <c r="L454" s="832"/>
      <c r="M454" s="832"/>
      <c r="N454" s="832"/>
      <c r="O454" s="832"/>
      <c r="P454" s="832"/>
      <c r="Q454" s="832"/>
      <c r="R454" s="832"/>
      <c r="S454" s="832"/>
      <c r="T454" s="832"/>
      <c r="U454" s="832"/>
      <c r="V454" s="832"/>
      <c r="W454" s="832"/>
      <c r="X454" s="832"/>
      <c r="Y454" s="832"/>
      <c r="Z454" s="832"/>
    </row>
    <row r="455" spans="1:26" ht="13.5" customHeight="1">
      <c r="A455" s="832"/>
      <c r="B455" s="832"/>
      <c r="C455" s="832"/>
      <c r="D455" s="832"/>
      <c r="E455" s="832"/>
      <c r="F455" s="832"/>
      <c r="G455" s="832"/>
      <c r="H455" s="832"/>
      <c r="I455" s="832"/>
      <c r="J455" s="832"/>
      <c r="K455" s="832"/>
      <c r="L455" s="832"/>
      <c r="M455" s="832"/>
      <c r="N455" s="832"/>
      <c r="O455" s="832"/>
      <c r="P455" s="832"/>
      <c r="Q455" s="832"/>
      <c r="R455" s="832"/>
      <c r="S455" s="832"/>
      <c r="T455" s="832"/>
      <c r="U455" s="832"/>
      <c r="V455" s="832"/>
      <c r="W455" s="832"/>
      <c r="X455" s="832"/>
      <c r="Y455" s="832"/>
      <c r="Z455" s="832"/>
    </row>
    <row r="456" spans="1:26" ht="13.5" customHeight="1">
      <c r="A456" s="832"/>
      <c r="B456" s="832"/>
      <c r="C456" s="832"/>
      <c r="D456" s="832"/>
      <c r="E456" s="832"/>
      <c r="F456" s="832"/>
      <c r="G456" s="832"/>
      <c r="H456" s="832"/>
      <c r="I456" s="832"/>
      <c r="J456" s="832"/>
      <c r="K456" s="832"/>
      <c r="L456" s="832"/>
      <c r="M456" s="832"/>
      <c r="N456" s="832"/>
      <c r="O456" s="832"/>
      <c r="P456" s="832"/>
      <c r="Q456" s="832"/>
      <c r="R456" s="832"/>
      <c r="S456" s="832"/>
      <c r="T456" s="832"/>
      <c r="U456" s="832"/>
      <c r="V456" s="832"/>
      <c r="W456" s="832"/>
      <c r="X456" s="832"/>
      <c r="Y456" s="832"/>
      <c r="Z456" s="832"/>
    </row>
    <row r="457" spans="1:26" ht="13.5" customHeight="1">
      <c r="A457" s="832"/>
      <c r="B457" s="832"/>
      <c r="C457" s="832"/>
      <c r="D457" s="832"/>
      <c r="E457" s="832"/>
      <c r="F457" s="832"/>
      <c r="G457" s="832"/>
      <c r="H457" s="832"/>
      <c r="I457" s="832"/>
      <c r="J457" s="832"/>
      <c r="K457" s="832"/>
      <c r="L457" s="832"/>
      <c r="M457" s="832"/>
      <c r="N457" s="832"/>
      <c r="O457" s="832"/>
      <c r="P457" s="832"/>
      <c r="Q457" s="832"/>
      <c r="R457" s="832"/>
      <c r="S457" s="832"/>
      <c r="T457" s="832"/>
      <c r="U457" s="832"/>
      <c r="V457" s="832"/>
      <c r="W457" s="832"/>
      <c r="X457" s="832"/>
      <c r="Y457" s="832"/>
      <c r="Z457" s="832"/>
    </row>
    <row r="458" spans="1:26" ht="13.5" customHeight="1">
      <c r="A458" s="832"/>
      <c r="B458" s="832"/>
      <c r="C458" s="832"/>
      <c r="D458" s="832"/>
      <c r="E458" s="832"/>
      <c r="F458" s="832"/>
      <c r="G458" s="832"/>
      <c r="H458" s="832"/>
      <c r="I458" s="832"/>
      <c r="J458" s="832"/>
      <c r="K458" s="832"/>
      <c r="L458" s="832"/>
      <c r="M458" s="832"/>
      <c r="N458" s="832"/>
      <c r="O458" s="832"/>
      <c r="P458" s="832"/>
      <c r="Q458" s="832"/>
      <c r="R458" s="832"/>
      <c r="S458" s="832"/>
      <c r="T458" s="832"/>
      <c r="U458" s="832"/>
      <c r="V458" s="832"/>
      <c r="W458" s="832"/>
      <c r="X458" s="832"/>
      <c r="Y458" s="832"/>
      <c r="Z458" s="832"/>
    </row>
    <row r="459" spans="1:26" ht="13.5" customHeight="1">
      <c r="A459" s="832"/>
      <c r="B459" s="832"/>
      <c r="C459" s="832"/>
      <c r="D459" s="832"/>
      <c r="E459" s="832"/>
      <c r="F459" s="832"/>
      <c r="G459" s="832"/>
      <c r="H459" s="832"/>
      <c r="I459" s="832"/>
      <c r="J459" s="832"/>
      <c r="K459" s="832"/>
      <c r="L459" s="832"/>
      <c r="M459" s="832"/>
      <c r="N459" s="832"/>
      <c r="O459" s="832"/>
      <c r="P459" s="832"/>
      <c r="Q459" s="832"/>
      <c r="R459" s="832"/>
      <c r="S459" s="832"/>
      <c r="T459" s="832"/>
      <c r="U459" s="832"/>
      <c r="V459" s="832"/>
      <c r="W459" s="832"/>
      <c r="X459" s="832"/>
      <c r="Y459" s="832"/>
      <c r="Z459" s="832"/>
    </row>
    <row r="460" spans="1:26" ht="13.5" customHeight="1">
      <c r="A460" s="832"/>
      <c r="B460" s="832"/>
      <c r="C460" s="832"/>
      <c r="D460" s="832"/>
      <c r="E460" s="832"/>
      <c r="F460" s="832"/>
      <c r="G460" s="832"/>
      <c r="H460" s="832"/>
      <c r="I460" s="832"/>
      <c r="J460" s="832"/>
      <c r="K460" s="832"/>
      <c r="L460" s="832"/>
      <c r="M460" s="832"/>
      <c r="N460" s="832"/>
      <c r="O460" s="832"/>
      <c r="P460" s="832"/>
      <c r="Q460" s="832"/>
      <c r="R460" s="832"/>
      <c r="S460" s="832"/>
      <c r="T460" s="832"/>
      <c r="U460" s="832"/>
      <c r="V460" s="832"/>
      <c r="W460" s="832"/>
      <c r="X460" s="832"/>
      <c r="Y460" s="832"/>
      <c r="Z460" s="832"/>
    </row>
    <row r="461" spans="1:26" ht="13.5" customHeight="1">
      <c r="A461" s="832"/>
      <c r="B461" s="832"/>
      <c r="C461" s="832"/>
      <c r="D461" s="832"/>
      <c r="E461" s="832"/>
      <c r="F461" s="832"/>
      <c r="G461" s="832"/>
      <c r="H461" s="832"/>
      <c r="I461" s="832"/>
      <c r="J461" s="832"/>
      <c r="K461" s="832"/>
      <c r="L461" s="832"/>
      <c r="M461" s="832"/>
      <c r="N461" s="832"/>
      <c r="O461" s="832"/>
      <c r="P461" s="832"/>
      <c r="Q461" s="832"/>
      <c r="R461" s="832"/>
      <c r="S461" s="832"/>
      <c r="T461" s="832"/>
      <c r="U461" s="832"/>
      <c r="V461" s="832"/>
      <c r="W461" s="832"/>
      <c r="X461" s="832"/>
      <c r="Y461" s="832"/>
      <c r="Z461" s="832"/>
    </row>
    <row r="462" spans="1:26" ht="13.5" customHeight="1">
      <c r="A462" s="832"/>
      <c r="B462" s="832"/>
      <c r="C462" s="832"/>
      <c r="D462" s="832"/>
      <c r="E462" s="832"/>
      <c r="F462" s="832"/>
      <c r="G462" s="832"/>
      <c r="H462" s="832"/>
      <c r="I462" s="832"/>
      <c r="J462" s="832"/>
      <c r="K462" s="832"/>
      <c r="L462" s="832"/>
      <c r="M462" s="832"/>
      <c r="N462" s="832"/>
      <c r="O462" s="832"/>
      <c r="P462" s="832"/>
      <c r="Q462" s="832"/>
      <c r="R462" s="832"/>
      <c r="S462" s="832"/>
      <c r="T462" s="832"/>
      <c r="U462" s="832"/>
      <c r="V462" s="832"/>
      <c r="W462" s="832"/>
      <c r="X462" s="832"/>
      <c r="Y462" s="832"/>
      <c r="Z462" s="832"/>
    </row>
    <row r="463" spans="1:26" ht="13.5" customHeight="1">
      <c r="A463" s="832"/>
      <c r="B463" s="832"/>
      <c r="C463" s="832"/>
      <c r="D463" s="832"/>
      <c r="E463" s="832"/>
      <c r="F463" s="832"/>
      <c r="G463" s="832"/>
      <c r="H463" s="832"/>
      <c r="I463" s="832"/>
      <c r="J463" s="832"/>
      <c r="K463" s="832"/>
      <c r="L463" s="832"/>
      <c r="M463" s="832"/>
      <c r="N463" s="832"/>
      <c r="O463" s="832"/>
      <c r="P463" s="832"/>
      <c r="Q463" s="832"/>
      <c r="R463" s="832"/>
      <c r="S463" s="832"/>
      <c r="T463" s="832"/>
      <c r="U463" s="832"/>
      <c r="V463" s="832"/>
      <c r="W463" s="832"/>
      <c r="X463" s="832"/>
      <c r="Y463" s="832"/>
      <c r="Z463" s="832"/>
    </row>
    <row r="464" spans="1:26" ht="13.5" customHeight="1">
      <c r="A464" s="832"/>
      <c r="B464" s="832"/>
      <c r="C464" s="832"/>
      <c r="D464" s="832"/>
      <c r="E464" s="832"/>
      <c r="F464" s="832"/>
      <c r="G464" s="832"/>
      <c r="H464" s="832"/>
      <c r="I464" s="832"/>
      <c r="J464" s="832"/>
      <c r="K464" s="832"/>
      <c r="L464" s="832"/>
      <c r="M464" s="832"/>
      <c r="N464" s="832"/>
      <c r="O464" s="832"/>
      <c r="P464" s="832"/>
      <c r="Q464" s="832"/>
      <c r="R464" s="832"/>
      <c r="S464" s="832"/>
      <c r="T464" s="832"/>
      <c r="U464" s="832"/>
      <c r="V464" s="832"/>
      <c r="W464" s="832"/>
      <c r="X464" s="832"/>
      <c r="Y464" s="832"/>
      <c r="Z464" s="832"/>
    </row>
    <row r="465" spans="1:26" ht="13.5" customHeight="1">
      <c r="A465" s="832"/>
      <c r="B465" s="832"/>
      <c r="C465" s="832"/>
      <c r="D465" s="832"/>
      <c r="E465" s="832"/>
      <c r="F465" s="832"/>
      <c r="G465" s="832"/>
      <c r="H465" s="832"/>
      <c r="I465" s="832"/>
      <c r="J465" s="832"/>
      <c r="K465" s="832"/>
      <c r="L465" s="832"/>
      <c r="M465" s="832"/>
      <c r="N465" s="832"/>
      <c r="O465" s="832"/>
      <c r="P465" s="832"/>
      <c r="Q465" s="832"/>
      <c r="R465" s="832"/>
      <c r="S465" s="832"/>
      <c r="T465" s="832"/>
      <c r="U465" s="832"/>
      <c r="V465" s="832"/>
      <c r="W465" s="832"/>
      <c r="X465" s="832"/>
      <c r="Y465" s="832"/>
      <c r="Z465" s="832"/>
    </row>
    <row r="466" spans="1:26" ht="13.5" customHeight="1">
      <c r="A466" s="832"/>
      <c r="B466" s="832"/>
      <c r="C466" s="832"/>
      <c r="D466" s="832"/>
      <c r="E466" s="832"/>
      <c r="F466" s="832"/>
      <c r="G466" s="832"/>
      <c r="H466" s="832"/>
      <c r="I466" s="832"/>
      <c r="J466" s="832"/>
      <c r="K466" s="832"/>
      <c r="L466" s="832"/>
      <c r="M466" s="832"/>
      <c r="N466" s="832"/>
      <c r="O466" s="832"/>
      <c r="P466" s="832"/>
      <c r="Q466" s="832"/>
      <c r="R466" s="832"/>
      <c r="S466" s="832"/>
      <c r="T466" s="832"/>
      <c r="U466" s="832"/>
      <c r="V466" s="832"/>
      <c r="W466" s="832"/>
      <c r="X466" s="832"/>
      <c r="Y466" s="832"/>
      <c r="Z466" s="832"/>
    </row>
    <row r="467" spans="1:26" ht="13.5" customHeight="1">
      <c r="A467" s="832"/>
      <c r="B467" s="832"/>
      <c r="C467" s="832"/>
      <c r="D467" s="832"/>
      <c r="E467" s="832"/>
      <c r="F467" s="832"/>
      <c r="G467" s="832"/>
      <c r="H467" s="832"/>
      <c r="I467" s="832"/>
      <c r="J467" s="832"/>
      <c r="K467" s="832"/>
      <c r="L467" s="832"/>
      <c r="M467" s="832"/>
      <c r="N467" s="832"/>
      <c r="O467" s="832"/>
      <c r="P467" s="832"/>
      <c r="Q467" s="832"/>
      <c r="R467" s="832"/>
      <c r="S467" s="832"/>
      <c r="T467" s="832"/>
      <c r="U467" s="832"/>
      <c r="V467" s="832"/>
      <c r="W467" s="832"/>
      <c r="X467" s="832"/>
      <c r="Y467" s="832"/>
      <c r="Z467" s="832"/>
    </row>
    <row r="468" spans="1:26" ht="13.5" customHeight="1">
      <c r="A468" s="832"/>
      <c r="B468" s="832"/>
      <c r="C468" s="832"/>
      <c r="D468" s="832"/>
      <c r="E468" s="832"/>
      <c r="F468" s="832"/>
      <c r="G468" s="832"/>
      <c r="H468" s="832"/>
      <c r="I468" s="832"/>
      <c r="J468" s="832"/>
      <c r="K468" s="832"/>
      <c r="L468" s="832"/>
      <c r="M468" s="832"/>
      <c r="N468" s="832"/>
      <c r="O468" s="832"/>
      <c r="P468" s="832"/>
      <c r="Q468" s="832"/>
      <c r="R468" s="832"/>
      <c r="S468" s="832"/>
      <c r="T468" s="832"/>
      <c r="U468" s="832"/>
      <c r="V468" s="832"/>
      <c r="W468" s="832"/>
      <c r="X468" s="832"/>
      <c r="Y468" s="832"/>
      <c r="Z468" s="832"/>
    </row>
    <row r="469" spans="1:26" ht="13.5" customHeight="1">
      <c r="A469" s="832"/>
      <c r="B469" s="832"/>
      <c r="C469" s="832"/>
      <c r="D469" s="832"/>
      <c r="E469" s="832"/>
      <c r="F469" s="832"/>
      <c r="G469" s="832"/>
      <c r="H469" s="832"/>
      <c r="I469" s="832"/>
      <c r="J469" s="832"/>
      <c r="K469" s="832"/>
      <c r="L469" s="832"/>
      <c r="M469" s="832"/>
      <c r="N469" s="832"/>
      <c r="O469" s="832"/>
      <c r="P469" s="832"/>
      <c r="Q469" s="832"/>
      <c r="R469" s="832"/>
      <c r="S469" s="832"/>
      <c r="T469" s="832"/>
      <c r="U469" s="832"/>
      <c r="V469" s="832"/>
      <c r="W469" s="832"/>
      <c r="X469" s="832"/>
      <c r="Y469" s="832"/>
      <c r="Z469" s="832"/>
    </row>
    <row r="470" spans="1:26" ht="13.5" customHeight="1">
      <c r="A470" s="832"/>
      <c r="B470" s="832"/>
      <c r="C470" s="832"/>
      <c r="D470" s="832"/>
      <c r="E470" s="832"/>
      <c r="F470" s="832"/>
      <c r="G470" s="832"/>
      <c r="H470" s="832"/>
      <c r="I470" s="832"/>
      <c r="J470" s="832"/>
      <c r="K470" s="832"/>
      <c r="L470" s="832"/>
      <c r="M470" s="832"/>
      <c r="N470" s="832"/>
      <c r="O470" s="832"/>
      <c r="P470" s="832"/>
      <c r="Q470" s="832"/>
      <c r="R470" s="832"/>
      <c r="S470" s="832"/>
      <c r="T470" s="832"/>
      <c r="U470" s="832"/>
      <c r="V470" s="832"/>
      <c r="W470" s="832"/>
      <c r="X470" s="832"/>
      <c r="Y470" s="832"/>
      <c r="Z470" s="832"/>
    </row>
    <row r="471" spans="1:26" ht="13.5" customHeight="1">
      <c r="A471" s="832"/>
      <c r="B471" s="832"/>
      <c r="C471" s="832"/>
      <c r="D471" s="832"/>
      <c r="E471" s="832"/>
      <c r="F471" s="832"/>
      <c r="G471" s="832"/>
      <c r="H471" s="832"/>
      <c r="I471" s="832"/>
      <c r="J471" s="832"/>
      <c r="K471" s="832"/>
      <c r="L471" s="832"/>
      <c r="M471" s="832"/>
      <c r="N471" s="832"/>
      <c r="O471" s="832"/>
      <c r="P471" s="832"/>
      <c r="Q471" s="832"/>
      <c r="R471" s="832"/>
      <c r="S471" s="832"/>
      <c r="T471" s="832"/>
      <c r="U471" s="832"/>
      <c r="V471" s="832"/>
      <c r="W471" s="832"/>
      <c r="X471" s="832"/>
      <c r="Y471" s="832"/>
      <c r="Z471" s="832"/>
    </row>
    <row r="472" spans="1:26" ht="13.5" customHeight="1">
      <c r="A472" s="832"/>
      <c r="B472" s="832"/>
      <c r="C472" s="832"/>
      <c r="D472" s="832"/>
      <c r="E472" s="832"/>
      <c r="F472" s="832"/>
      <c r="G472" s="832"/>
      <c r="H472" s="832"/>
      <c r="I472" s="832"/>
      <c r="J472" s="832"/>
      <c r="K472" s="832"/>
      <c r="L472" s="832"/>
      <c r="M472" s="832"/>
      <c r="N472" s="832"/>
      <c r="O472" s="832"/>
      <c r="P472" s="832"/>
      <c r="Q472" s="832"/>
      <c r="R472" s="832"/>
      <c r="S472" s="832"/>
      <c r="T472" s="832"/>
      <c r="U472" s="832"/>
      <c r="V472" s="832"/>
      <c r="W472" s="832"/>
      <c r="X472" s="832"/>
      <c r="Y472" s="832"/>
      <c r="Z472" s="832"/>
    </row>
    <row r="473" spans="1:26" ht="13.5" customHeight="1">
      <c r="A473" s="832"/>
      <c r="B473" s="832"/>
      <c r="C473" s="832"/>
      <c r="D473" s="832"/>
      <c r="E473" s="832"/>
      <c r="F473" s="832"/>
      <c r="G473" s="832"/>
      <c r="H473" s="832"/>
      <c r="I473" s="832"/>
      <c r="J473" s="832"/>
      <c r="K473" s="832"/>
      <c r="L473" s="832"/>
      <c r="M473" s="832"/>
      <c r="N473" s="832"/>
      <c r="O473" s="832"/>
      <c r="P473" s="832"/>
      <c r="Q473" s="832"/>
      <c r="R473" s="832"/>
      <c r="S473" s="832"/>
      <c r="T473" s="832"/>
      <c r="U473" s="832"/>
      <c r="V473" s="832"/>
      <c r="W473" s="832"/>
      <c r="X473" s="832"/>
      <c r="Y473" s="832"/>
      <c r="Z473" s="832"/>
    </row>
    <row r="474" spans="1:26" ht="13.5" customHeight="1">
      <c r="A474" s="832"/>
      <c r="B474" s="832"/>
      <c r="C474" s="832"/>
      <c r="D474" s="832"/>
      <c r="E474" s="832"/>
      <c r="F474" s="832"/>
      <c r="G474" s="832"/>
      <c r="H474" s="832"/>
      <c r="I474" s="832"/>
      <c r="J474" s="832"/>
      <c r="K474" s="832"/>
      <c r="L474" s="832"/>
      <c r="M474" s="832"/>
      <c r="N474" s="832"/>
      <c r="O474" s="832"/>
      <c r="P474" s="832"/>
      <c r="Q474" s="832"/>
      <c r="R474" s="832"/>
      <c r="S474" s="832"/>
      <c r="T474" s="832"/>
      <c r="U474" s="832"/>
      <c r="V474" s="832"/>
      <c r="W474" s="832"/>
      <c r="X474" s="832"/>
      <c r="Y474" s="832"/>
      <c r="Z474" s="832"/>
    </row>
    <row r="475" spans="1:26" ht="13.5" customHeight="1">
      <c r="A475" s="832"/>
      <c r="B475" s="832"/>
      <c r="C475" s="832"/>
      <c r="D475" s="832"/>
      <c r="E475" s="832"/>
      <c r="F475" s="832"/>
      <c r="G475" s="832"/>
      <c r="H475" s="832"/>
      <c r="I475" s="832"/>
      <c r="J475" s="832"/>
      <c r="K475" s="832"/>
      <c r="L475" s="832"/>
      <c r="M475" s="832"/>
      <c r="N475" s="832"/>
      <c r="O475" s="832"/>
      <c r="P475" s="832"/>
      <c r="Q475" s="832"/>
      <c r="R475" s="832"/>
      <c r="S475" s="832"/>
      <c r="T475" s="832"/>
      <c r="U475" s="832"/>
      <c r="V475" s="832"/>
      <c r="W475" s="832"/>
      <c r="X475" s="832"/>
      <c r="Y475" s="832"/>
      <c r="Z475" s="832"/>
    </row>
    <row r="476" spans="1:26" ht="13.5" customHeight="1">
      <c r="A476" s="832"/>
      <c r="B476" s="832"/>
      <c r="C476" s="832"/>
      <c r="D476" s="832"/>
      <c r="E476" s="832"/>
      <c r="F476" s="832"/>
      <c r="G476" s="832"/>
      <c r="H476" s="832"/>
      <c r="I476" s="832"/>
      <c r="J476" s="832"/>
      <c r="K476" s="832"/>
      <c r="L476" s="832"/>
      <c r="M476" s="832"/>
      <c r="N476" s="832"/>
      <c r="O476" s="832"/>
      <c r="P476" s="832"/>
      <c r="Q476" s="832"/>
      <c r="R476" s="832"/>
      <c r="S476" s="832"/>
      <c r="T476" s="832"/>
      <c r="U476" s="832"/>
      <c r="V476" s="832"/>
      <c r="W476" s="832"/>
      <c r="X476" s="832"/>
      <c r="Y476" s="832"/>
      <c r="Z476" s="832"/>
    </row>
    <row r="477" spans="1:26" ht="13.5" customHeight="1">
      <c r="A477" s="832"/>
      <c r="B477" s="832"/>
      <c r="C477" s="832"/>
      <c r="D477" s="832"/>
      <c r="E477" s="832"/>
      <c r="F477" s="832"/>
      <c r="G477" s="832"/>
      <c r="H477" s="832"/>
      <c r="I477" s="832"/>
      <c r="J477" s="832"/>
      <c r="K477" s="832"/>
      <c r="L477" s="832"/>
      <c r="M477" s="832"/>
      <c r="N477" s="832"/>
      <c r="O477" s="832"/>
      <c r="P477" s="832"/>
      <c r="Q477" s="832"/>
      <c r="R477" s="832"/>
      <c r="S477" s="832"/>
      <c r="T477" s="832"/>
      <c r="U477" s="832"/>
      <c r="V477" s="832"/>
      <c r="W477" s="832"/>
      <c r="X477" s="832"/>
      <c r="Y477" s="832"/>
      <c r="Z477" s="832"/>
    </row>
    <row r="478" spans="1:26" ht="13.5" customHeight="1">
      <c r="A478" s="832"/>
      <c r="B478" s="832"/>
      <c r="C478" s="832"/>
      <c r="D478" s="832"/>
      <c r="E478" s="832"/>
      <c r="F478" s="832"/>
      <c r="G478" s="832"/>
      <c r="H478" s="832"/>
      <c r="I478" s="832"/>
      <c r="J478" s="832"/>
      <c r="K478" s="832"/>
      <c r="L478" s="832"/>
      <c r="M478" s="832"/>
      <c r="N478" s="832"/>
      <c r="O478" s="832"/>
      <c r="P478" s="832"/>
      <c r="Q478" s="832"/>
      <c r="R478" s="832"/>
      <c r="S478" s="832"/>
      <c r="T478" s="832"/>
      <c r="U478" s="832"/>
      <c r="V478" s="832"/>
      <c r="W478" s="832"/>
      <c r="X478" s="832"/>
      <c r="Y478" s="832"/>
      <c r="Z478" s="832"/>
    </row>
    <row r="479" spans="1:26" ht="13.5" customHeight="1">
      <c r="A479" s="832"/>
      <c r="B479" s="832"/>
      <c r="C479" s="832"/>
      <c r="D479" s="832"/>
      <c r="E479" s="832"/>
      <c r="F479" s="832"/>
      <c r="G479" s="832"/>
      <c r="H479" s="832"/>
      <c r="I479" s="832"/>
      <c r="J479" s="832"/>
      <c r="K479" s="832"/>
      <c r="L479" s="832"/>
      <c r="M479" s="832"/>
      <c r="N479" s="832"/>
      <c r="O479" s="832"/>
      <c r="P479" s="832"/>
      <c r="Q479" s="832"/>
      <c r="R479" s="832"/>
      <c r="S479" s="832"/>
      <c r="T479" s="832"/>
      <c r="U479" s="832"/>
      <c r="V479" s="832"/>
      <c r="W479" s="832"/>
      <c r="X479" s="832"/>
      <c r="Y479" s="832"/>
      <c r="Z479" s="832"/>
    </row>
    <row r="480" spans="1:26" ht="13.5" customHeight="1">
      <c r="A480" s="832"/>
      <c r="B480" s="832"/>
      <c r="C480" s="832"/>
      <c r="D480" s="832"/>
      <c r="E480" s="832"/>
      <c r="F480" s="832"/>
      <c r="G480" s="832"/>
      <c r="H480" s="832"/>
      <c r="I480" s="832"/>
      <c r="J480" s="832"/>
      <c r="K480" s="832"/>
      <c r="L480" s="832"/>
      <c r="M480" s="832"/>
      <c r="N480" s="832"/>
      <c r="O480" s="832"/>
      <c r="P480" s="832"/>
      <c r="Q480" s="832"/>
      <c r="R480" s="832"/>
      <c r="S480" s="832"/>
      <c r="T480" s="832"/>
      <c r="U480" s="832"/>
      <c r="V480" s="832"/>
      <c r="W480" s="832"/>
      <c r="X480" s="832"/>
      <c r="Y480" s="832"/>
      <c r="Z480" s="832"/>
    </row>
    <row r="481" spans="1:26" ht="13.5" customHeight="1">
      <c r="A481" s="832"/>
      <c r="B481" s="832"/>
      <c r="C481" s="832"/>
      <c r="D481" s="832"/>
      <c r="E481" s="832"/>
      <c r="F481" s="832"/>
      <c r="G481" s="832"/>
      <c r="H481" s="832"/>
      <c r="I481" s="832"/>
      <c r="J481" s="832"/>
      <c r="K481" s="832"/>
      <c r="L481" s="832"/>
      <c r="M481" s="832"/>
      <c r="N481" s="832"/>
      <c r="O481" s="832"/>
      <c r="P481" s="832"/>
      <c r="Q481" s="832"/>
      <c r="R481" s="832"/>
      <c r="S481" s="832"/>
      <c r="T481" s="832"/>
      <c r="U481" s="832"/>
      <c r="V481" s="832"/>
      <c r="W481" s="832"/>
      <c r="X481" s="832"/>
      <c r="Y481" s="832"/>
      <c r="Z481" s="832"/>
    </row>
    <row r="482" spans="1:26" ht="13.5" customHeight="1">
      <c r="A482" s="832"/>
      <c r="B482" s="832"/>
      <c r="C482" s="832"/>
      <c r="D482" s="832"/>
      <c r="E482" s="832"/>
      <c r="F482" s="832"/>
      <c r="G482" s="832"/>
      <c r="H482" s="832"/>
      <c r="I482" s="832"/>
      <c r="J482" s="832"/>
      <c r="K482" s="832"/>
      <c r="L482" s="832"/>
      <c r="M482" s="832"/>
      <c r="N482" s="832"/>
      <c r="O482" s="832"/>
      <c r="P482" s="832"/>
      <c r="Q482" s="832"/>
      <c r="R482" s="832"/>
      <c r="S482" s="832"/>
      <c r="T482" s="832"/>
      <c r="U482" s="832"/>
      <c r="V482" s="832"/>
      <c r="W482" s="832"/>
      <c r="X482" s="832"/>
      <c r="Y482" s="832"/>
      <c r="Z482" s="832"/>
    </row>
    <row r="483" spans="1:26" ht="13.5" customHeight="1">
      <c r="A483" s="832"/>
      <c r="B483" s="832"/>
      <c r="C483" s="832"/>
      <c r="D483" s="832"/>
      <c r="E483" s="832"/>
      <c r="F483" s="832"/>
      <c r="G483" s="832"/>
      <c r="H483" s="832"/>
      <c r="I483" s="832"/>
      <c r="J483" s="832"/>
      <c r="K483" s="832"/>
      <c r="L483" s="832"/>
      <c r="M483" s="832"/>
      <c r="N483" s="832"/>
      <c r="O483" s="832"/>
      <c r="P483" s="832"/>
      <c r="Q483" s="832"/>
      <c r="R483" s="832"/>
      <c r="S483" s="832"/>
      <c r="T483" s="832"/>
      <c r="U483" s="832"/>
      <c r="V483" s="832"/>
      <c r="W483" s="832"/>
      <c r="X483" s="832"/>
      <c r="Y483" s="832"/>
      <c r="Z483" s="832"/>
    </row>
    <row r="484" spans="1:26" ht="13.5" customHeight="1">
      <c r="A484" s="832"/>
      <c r="B484" s="832"/>
      <c r="C484" s="832"/>
      <c r="D484" s="832"/>
      <c r="E484" s="832"/>
      <c r="F484" s="832"/>
      <c r="G484" s="832"/>
      <c r="H484" s="832"/>
      <c r="I484" s="832"/>
      <c r="J484" s="832"/>
      <c r="K484" s="832"/>
      <c r="L484" s="832"/>
      <c r="M484" s="832"/>
      <c r="N484" s="832"/>
      <c r="O484" s="832"/>
      <c r="P484" s="832"/>
      <c r="Q484" s="832"/>
      <c r="R484" s="832"/>
      <c r="S484" s="832"/>
      <c r="T484" s="832"/>
      <c r="U484" s="832"/>
      <c r="V484" s="832"/>
      <c r="W484" s="832"/>
      <c r="X484" s="832"/>
      <c r="Y484" s="832"/>
      <c r="Z484" s="832"/>
    </row>
    <row r="485" spans="1:26" ht="13.5" customHeight="1">
      <c r="A485" s="832"/>
      <c r="B485" s="832"/>
      <c r="C485" s="832"/>
      <c r="D485" s="832"/>
      <c r="E485" s="832"/>
      <c r="F485" s="832"/>
      <c r="G485" s="832"/>
      <c r="H485" s="832"/>
      <c r="I485" s="832"/>
      <c r="J485" s="832"/>
      <c r="K485" s="832"/>
      <c r="L485" s="832"/>
      <c r="M485" s="832"/>
      <c r="N485" s="832"/>
      <c r="O485" s="832"/>
      <c r="P485" s="832"/>
      <c r="Q485" s="832"/>
      <c r="R485" s="832"/>
      <c r="S485" s="832"/>
      <c r="T485" s="832"/>
      <c r="U485" s="832"/>
      <c r="V485" s="832"/>
      <c r="W485" s="832"/>
      <c r="X485" s="832"/>
      <c r="Y485" s="832"/>
      <c r="Z485" s="832"/>
    </row>
    <row r="486" spans="1:26" ht="13.5" customHeight="1">
      <c r="A486" s="832"/>
      <c r="B486" s="832"/>
      <c r="C486" s="832"/>
      <c r="D486" s="832"/>
      <c r="E486" s="832"/>
      <c r="F486" s="832"/>
      <c r="G486" s="832"/>
      <c r="H486" s="832"/>
      <c r="I486" s="832"/>
      <c r="J486" s="832"/>
      <c r="K486" s="832"/>
      <c r="L486" s="832"/>
      <c r="M486" s="832"/>
      <c r="N486" s="832"/>
      <c r="O486" s="832"/>
      <c r="P486" s="832"/>
      <c r="Q486" s="832"/>
      <c r="R486" s="832"/>
      <c r="S486" s="832"/>
      <c r="T486" s="832"/>
      <c r="U486" s="832"/>
      <c r="V486" s="832"/>
      <c r="W486" s="832"/>
      <c r="X486" s="832"/>
      <c r="Y486" s="832"/>
      <c r="Z486" s="832"/>
    </row>
    <row r="487" spans="1:26" ht="13.5" customHeight="1">
      <c r="A487" s="832"/>
      <c r="B487" s="832"/>
      <c r="C487" s="832"/>
      <c r="D487" s="832"/>
      <c r="E487" s="832"/>
      <c r="F487" s="832"/>
      <c r="G487" s="832"/>
      <c r="H487" s="832"/>
      <c r="I487" s="832"/>
      <c r="J487" s="832"/>
      <c r="K487" s="832"/>
      <c r="L487" s="832"/>
      <c r="M487" s="832"/>
      <c r="N487" s="832"/>
      <c r="O487" s="832"/>
      <c r="P487" s="832"/>
      <c r="Q487" s="832"/>
      <c r="R487" s="832"/>
      <c r="S487" s="832"/>
      <c r="T487" s="832"/>
      <c r="U487" s="832"/>
      <c r="V487" s="832"/>
      <c r="W487" s="832"/>
      <c r="X487" s="832"/>
      <c r="Y487" s="832"/>
      <c r="Z487" s="832"/>
    </row>
    <row r="488" spans="1:26" ht="13.5" customHeight="1">
      <c r="A488" s="832"/>
      <c r="B488" s="832"/>
      <c r="C488" s="832"/>
      <c r="D488" s="832"/>
      <c r="E488" s="832"/>
      <c r="F488" s="832"/>
      <c r="G488" s="832"/>
      <c r="H488" s="832"/>
      <c r="I488" s="832"/>
      <c r="J488" s="832"/>
      <c r="K488" s="832"/>
      <c r="L488" s="832"/>
      <c r="M488" s="832"/>
      <c r="N488" s="832"/>
      <c r="O488" s="832"/>
      <c r="P488" s="832"/>
      <c r="Q488" s="832"/>
      <c r="R488" s="832"/>
      <c r="S488" s="832"/>
      <c r="T488" s="832"/>
      <c r="U488" s="832"/>
      <c r="V488" s="832"/>
      <c r="W488" s="832"/>
      <c r="X488" s="832"/>
      <c r="Y488" s="832"/>
      <c r="Z488" s="832"/>
    </row>
    <row r="489" spans="1:26" ht="13.5" customHeight="1">
      <c r="A489" s="832"/>
      <c r="B489" s="832"/>
      <c r="C489" s="832"/>
      <c r="D489" s="832"/>
      <c r="E489" s="832"/>
      <c r="F489" s="832"/>
      <c r="G489" s="832"/>
      <c r="H489" s="832"/>
      <c r="I489" s="832"/>
      <c r="J489" s="832"/>
      <c r="K489" s="832"/>
      <c r="L489" s="832"/>
      <c r="M489" s="832"/>
      <c r="N489" s="832"/>
      <c r="O489" s="832"/>
      <c r="P489" s="832"/>
      <c r="Q489" s="832"/>
      <c r="R489" s="832"/>
      <c r="S489" s="832"/>
      <c r="T489" s="832"/>
      <c r="U489" s="832"/>
      <c r="V489" s="832"/>
      <c r="W489" s="832"/>
      <c r="X489" s="832"/>
      <c r="Y489" s="832"/>
      <c r="Z489" s="832"/>
    </row>
    <row r="490" spans="1:26" ht="13.5" customHeight="1">
      <c r="A490" s="832"/>
      <c r="B490" s="832"/>
      <c r="C490" s="832"/>
      <c r="D490" s="832"/>
      <c r="E490" s="832"/>
      <c r="F490" s="832"/>
      <c r="G490" s="832"/>
      <c r="H490" s="832"/>
      <c r="I490" s="832"/>
      <c r="J490" s="832"/>
      <c r="K490" s="832"/>
      <c r="L490" s="832"/>
      <c r="M490" s="832"/>
      <c r="N490" s="832"/>
      <c r="O490" s="832"/>
      <c r="P490" s="832"/>
      <c r="Q490" s="832"/>
      <c r="R490" s="832"/>
      <c r="S490" s="832"/>
      <c r="T490" s="832"/>
      <c r="U490" s="832"/>
      <c r="V490" s="832"/>
      <c r="W490" s="832"/>
      <c r="X490" s="832"/>
      <c r="Y490" s="832"/>
      <c r="Z490" s="832"/>
    </row>
    <row r="491" spans="1:26" ht="13.5" customHeight="1">
      <c r="A491" s="832"/>
      <c r="B491" s="832"/>
      <c r="C491" s="832"/>
      <c r="D491" s="832"/>
      <c r="E491" s="832"/>
      <c r="F491" s="832"/>
      <c r="G491" s="832"/>
      <c r="H491" s="832"/>
      <c r="I491" s="832"/>
      <c r="J491" s="832"/>
      <c r="K491" s="832"/>
      <c r="L491" s="832"/>
      <c r="M491" s="832"/>
      <c r="N491" s="832"/>
      <c r="O491" s="832"/>
      <c r="P491" s="832"/>
      <c r="Q491" s="832"/>
      <c r="R491" s="832"/>
      <c r="S491" s="832"/>
      <c r="T491" s="832"/>
      <c r="U491" s="832"/>
      <c r="V491" s="832"/>
      <c r="W491" s="832"/>
      <c r="X491" s="832"/>
      <c r="Y491" s="832"/>
      <c r="Z491" s="832"/>
    </row>
    <row r="492" spans="1:26" ht="13.5" customHeight="1">
      <c r="A492" s="832"/>
      <c r="B492" s="832"/>
      <c r="C492" s="832"/>
      <c r="D492" s="832"/>
      <c r="E492" s="832"/>
      <c r="F492" s="832"/>
      <c r="G492" s="832"/>
      <c r="H492" s="832"/>
      <c r="I492" s="832"/>
      <c r="J492" s="832"/>
      <c r="K492" s="832"/>
      <c r="L492" s="832"/>
      <c r="M492" s="832"/>
      <c r="N492" s="832"/>
      <c r="O492" s="832"/>
      <c r="P492" s="832"/>
      <c r="Q492" s="832"/>
      <c r="R492" s="832"/>
      <c r="S492" s="832"/>
      <c r="T492" s="832"/>
      <c r="U492" s="832"/>
      <c r="V492" s="832"/>
      <c r="W492" s="832"/>
      <c r="X492" s="832"/>
      <c r="Y492" s="832"/>
      <c r="Z492" s="832"/>
    </row>
    <row r="493" spans="1:26" ht="13.5" customHeight="1">
      <c r="A493" s="832"/>
      <c r="B493" s="832"/>
      <c r="C493" s="832"/>
      <c r="D493" s="832"/>
      <c r="E493" s="832"/>
      <c r="F493" s="832"/>
      <c r="G493" s="832"/>
      <c r="H493" s="832"/>
      <c r="I493" s="832"/>
      <c r="J493" s="832"/>
      <c r="K493" s="832"/>
      <c r="L493" s="832"/>
      <c r="M493" s="832"/>
      <c r="N493" s="832"/>
      <c r="O493" s="832"/>
      <c r="P493" s="832"/>
      <c r="Q493" s="832"/>
      <c r="R493" s="832"/>
      <c r="S493" s="832"/>
      <c r="T493" s="832"/>
      <c r="U493" s="832"/>
      <c r="V493" s="832"/>
      <c r="W493" s="832"/>
      <c r="X493" s="832"/>
      <c r="Y493" s="832"/>
      <c r="Z493" s="832"/>
    </row>
    <row r="494" spans="1:26" ht="13.5" customHeight="1">
      <c r="A494" s="832"/>
      <c r="B494" s="832"/>
      <c r="C494" s="832"/>
      <c r="D494" s="832"/>
      <c r="E494" s="832"/>
      <c r="F494" s="832"/>
      <c r="G494" s="832"/>
      <c r="H494" s="832"/>
      <c r="I494" s="832"/>
      <c r="J494" s="832"/>
      <c r="K494" s="832"/>
      <c r="L494" s="832"/>
      <c r="M494" s="832"/>
      <c r="N494" s="832"/>
      <c r="O494" s="832"/>
      <c r="P494" s="832"/>
      <c r="Q494" s="832"/>
      <c r="R494" s="832"/>
      <c r="S494" s="832"/>
      <c r="T494" s="832"/>
      <c r="U494" s="832"/>
      <c r="V494" s="832"/>
      <c r="W494" s="832"/>
      <c r="X494" s="832"/>
      <c r="Y494" s="832"/>
      <c r="Z494" s="832"/>
    </row>
    <row r="495" spans="1:26" ht="13.5" customHeight="1">
      <c r="A495" s="832"/>
      <c r="B495" s="832"/>
      <c r="C495" s="832"/>
      <c r="D495" s="832"/>
      <c r="E495" s="832"/>
      <c r="F495" s="832"/>
      <c r="G495" s="832"/>
      <c r="H495" s="832"/>
      <c r="I495" s="832"/>
      <c r="J495" s="832"/>
      <c r="K495" s="832"/>
      <c r="L495" s="832"/>
      <c r="M495" s="832"/>
      <c r="N495" s="832"/>
      <c r="O495" s="832"/>
      <c r="P495" s="832"/>
      <c r="Q495" s="832"/>
      <c r="R495" s="832"/>
      <c r="S495" s="832"/>
      <c r="T495" s="832"/>
      <c r="U495" s="832"/>
      <c r="V495" s="832"/>
      <c r="W495" s="832"/>
      <c r="X495" s="832"/>
      <c r="Y495" s="832"/>
      <c r="Z495" s="832"/>
    </row>
    <row r="496" spans="1:26" ht="13.5" customHeight="1">
      <c r="A496" s="832"/>
      <c r="B496" s="832"/>
      <c r="C496" s="832"/>
      <c r="D496" s="832"/>
      <c r="E496" s="832"/>
      <c r="F496" s="832"/>
      <c r="G496" s="832"/>
      <c r="H496" s="832"/>
      <c r="I496" s="832"/>
      <c r="J496" s="832"/>
      <c r="K496" s="832"/>
      <c r="L496" s="832"/>
      <c r="M496" s="832"/>
      <c r="N496" s="832"/>
      <c r="O496" s="832"/>
      <c r="P496" s="832"/>
      <c r="Q496" s="832"/>
      <c r="R496" s="832"/>
      <c r="S496" s="832"/>
      <c r="T496" s="832"/>
      <c r="U496" s="832"/>
      <c r="V496" s="832"/>
      <c r="W496" s="832"/>
      <c r="X496" s="832"/>
      <c r="Y496" s="832"/>
      <c r="Z496" s="832"/>
    </row>
    <row r="497" spans="1:26" ht="13.5" customHeight="1">
      <c r="A497" s="832"/>
      <c r="B497" s="832"/>
      <c r="C497" s="832"/>
      <c r="D497" s="832"/>
      <c r="E497" s="832"/>
      <c r="F497" s="832"/>
      <c r="G497" s="832"/>
      <c r="H497" s="832"/>
      <c r="I497" s="832"/>
      <c r="J497" s="832"/>
      <c r="K497" s="832"/>
      <c r="L497" s="832"/>
      <c r="M497" s="832"/>
      <c r="N497" s="832"/>
      <c r="O497" s="832"/>
      <c r="P497" s="832"/>
      <c r="Q497" s="832"/>
      <c r="R497" s="832"/>
      <c r="S497" s="832"/>
      <c r="T497" s="832"/>
      <c r="U497" s="832"/>
      <c r="V497" s="832"/>
      <c r="W497" s="832"/>
      <c r="X497" s="832"/>
      <c r="Y497" s="832"/>
      <c r="Z497" s="832"/>
    </row>
    <row r="498" spans="1:26" ht="13.5" customHeight="1">
      <c r="A498" s="832"/>
      <c r="B498" s="832"/>
      <c r="C498" s="832"/>
      <c r="D498" s="832"/>
      <c r="E498" s="832"/>
      <c r="F498" s="832"/>
      <c r="G498" s="832"/>
      <c r="H498" s="832"/>
      <c r="I498" s="832"/>
      <c r="J498" s="832"/>
      <c r="K498" s="832"/>
      <c r="L498" s="832"/>
      <c r="M498" s="832"/>
      <c r="N498" s="832"/>
      <c r="O498" s="832"/>
      <c r="P498" s="832"/>
      <c r="Q498" s="832"/>
      <c r="R498" s="832"/>
      <c r="S498" s="832"/>
      <c r="T498" s="832"/>
      <c r="U498" s="832"/>
      <c r="V498" s="832"/>
      <c r="W498" s="832"/>
      <c r="X498" s="832"/>
      <c r="Y498" s="832"/>
      <c r="Z498" s="832"/>
    </row>
    <row r="499" spans="1:26" ht="13.5" customHeight="1">
      <c r="A499" s="832"/>
      <c r="B499" s="832"/>
      <c r="C499" s="832"/>
      <c r="D499" s="832"/>
      <c r="E499" s="832"/>
      <c r="F499" s="832"/>
      <c r="G499" s="832"/>
      <c r="H499" s="832"/>
      <c r="I499" s="832"/>
      <c r="J499" s="832"/>
      <c r="K499" s="832"/>
      <c r="L499" s="832"/>
      <c r="M499" s="832"/>
      <c r="N499" s="832"/>
      <c r="O499" s="832"/>
      <c r="P499" s="832"/>
      <c r="Q499" s="832"/>
      <c r="R499" s="832"/>
      <c r="S499" s="832"/>
      <c r="T499" s="832"/>
      <c r="U499" s="832"/>
      <c r="V499" s="832"/>
      <c r="W499" s="832"/>
      <c r="X499" s="832"/>
      <c r="Y499" s="832"/>
      <c r="Z499" s="832"/>
    </row>
    <row r="500" spans="1:26" ht="13.5" customHeight="1">
      <c r="A500" s="832"/>
      <c r="B500" s="832"/>
      <c r="C500" s="832"/>
      <c r="D500" s="832"/>
      <c r="E500" s="832"/>
      <c r="F500" s="832"/>
      <c r="G500" s="832"/>
      <c r="H500" s="832"/>
      <c r="I500" s="832"/>
      <c r="J500" s="832"/>
      <c r="K500" s="832"/>
      <c r="L500" s="832"/>
      <c r="M500" s="832"/>
      <c r="N500" s="832"/>
      <c r="O500" s="832"/>
      <c r="P500" s="832"/>
      <c r="Q500" s="832"/>
      <c r="R500" s="832"/>
      <c r="S500" s="832"/>
      <c r="T500" s="832"/>
      <c r="U500" s="832"/>
      <c r="V500" s="832"/>
      <c r="W500" s="832"/>
      <c r="X500" s="832"/>
      <c r="Y500" s="832"/>
      <c r="Z500" s="832"/>
    </row>
    <row r="501" spans="1:26" ht="13.5" customHeight="1">
      <c r="A501" s="832"/>
      <c r="B501" s="832"/>
      <c r="C501" s="832"/>
      <c r="D501" s="832"/>
      <c r="E501" s="832"/>
      <c r="F501" s="832"/>
      <c r="G501" s="832"/>
      <c r="H501" s="832"/>
      <c r="I501" s="832"/>
      <c r="J501" s="832"/>
      <c r="K501" s="832"/>
      <c r="L501" s="832"/>
      <c r="M501" s="832"/>
      <c r="N501" s="832"/>
      <c r="O501" s="832"/>
      <c r="P501" s="832"/>
      <c r="Q501" s="832"/>
      <c r="R501" s="832"/>
      <c r="S501" s="832"/>
      <c r="T501" s="832"/>
      <c r="U501" s="832"/>
      <c r="V501" s="832"/>
      <c r="W501" s="832"/>
      <c r="X501" s="832"/>
      <c r="Y501" s="832"/>
      <c r="Z501" s="832"/>
    </row>
    <row r="502" spans="1:26" ht="13.5" customHeight="1">
      <c r="A502" s="832"/>
      <c r="B502" s="832"/>
      <c r="C502" s="832"/>
      <c r="D502" s="832"/>
      <c r="E502" s="832"/>
      <c r="F502" s="832"/>
      <c r="G502" s="832"/>
      <c r="H502" s="832"/>
      <c r="I502" s="832"/>
      <c r="J502" s="832"/>
      <c r="K502" s="832"/>
      <c r="L502" s="832"/>
      <c r="M502" s="832"/>
      <c r="N502" s="832"/>
      <c r="O502" s="832"/>
      <c r="P502" s="832"/>
      <c r="Q502" s="832"/>
      <c r="R502" s="832"/>
      <c r="S502" s="832"/>
      <c r="T502" s="832"/>
      <c r="U502" s="832"/>
      <c r="V502" s="832"/>
      <c r="W502" s="832"/>
      <c r="X502" s="832"/>
      <c r="Y502" s="832"/>
      <c r="Z502" s="832"/>
    </row>
    <row r="503" spans="1:26" ht="13.5" customHeight="1">
      <c r="A503" s="832"/>
      <c r="B503" s="832"/>
      <c r="C503" s="832"/>
      <c r="D503" s="832"/>
      <c r="E503" s="832"/>
      <c r="F503" s="832"/>
      <c r="G503" s="832"/>
      <c r="H503" s="832"/>
      <c r="I503" s="832"/>
      <c r="J503" s="832"/>
      <c r="K503" s="832"/>
      <c r="L503" s="832"/>
      <c r="M503" s="832"/>
      <c r="N503" s="832"/>
      <c r="O503" s="832"/>
      <c r="P503" s="832"/>
      <c r="Q503" s="832"/>
      <c r="R503" s="832"/>
      <c r="S503" s="832"/>
      <c r="T503" s="832"/>
      <c r="U503" s="832"/>
      <c r="V503" s="832"/>
      <c r="W503" s="832"/>
      <c r="X503" s="832"/>
      <c r="Y503" s="832"/>
      <c r="Z503" s="832"/>
    </row>
    <row r="504" spans="1:26" ht="13.5" customHeight="1">
      <c r="A504" s="832"/>
      <c r="B504" s="832"/>
      <c r="C504" s="832"/>
      <c r="D504" s="832"/>
      <c r="E504" s="832"/>
      <c r="F504" s="832"/>
      <c r="G504" s="832"/>
      <c r="H504" s="832"/>
      <c r="I504" s="832"/>
      <c r="J504" s="832"/>
      <c r="K504" s="832"/>
      <c r="L504" s="832"/>
      <c r="M504" s="832"/>
      <c r="N504" s="832"/>
      <c r="O504" s="832"/>
      <c r="P504" s="832"/>
      <c r="Q504" s="832"/>
      <c r="R504" s="832"/>
      <c r="S504" s="832"/>
      <c r="T504" s="832"/>
      <c r="U504" s="832"/>
      <c r="V504" s="832"/>
      <c r="W504" s="832"/>
      <c r="X504" s="832"/>
      <c r="Y504" s="832"/>
      <c r="Z504" s="832"/>
    </row>
    <row r="505" spans="1:26" ht="13.5" customHeight="1">
      <c r="A505" s="832"/>
      <c r="B505" s="832"/>
      <c r="C505" s="832"/>
      <c r="D505" s="832"/>
      <c r="E505" s="832"/>
      <c r="F505" s="832"/>
      <c r="G505" s="832"/>
      <c r="H505" s="832"/>
      <c r="I505" s="832"/>
      <c r="J505" s="832"/>
      <c r="K505" s="832"/>
      <c r="L505" s="832"/>
      <c r="M505" s="832"/>
      <c r="N505" s="832"/>
      <c r="O505" s="832"/>
      <c r="P505" s="832"/>
      <c r="Q505" s="832"/>
      <c r="R505" s="832"/>
      <c r="S505" s="832"/>
      <c r="T505" s="832"/>
      <c r="U505" s="832"/>
      <c r="V505" s="832"/>
      <c r="W505" s="832"/>
      <c r="X505" s="832"/>
      <c r="Y505" s="832"/>
      <c r="Z505" s="832"/>
    </row>
    <row r="506" spans="1:26" ht="13.5" customHeight="1">
      <c r="A506" s="832"/>
      <c r="B506" s="832"/>
      <c r="C506" s="832"/>
      <c r="D506" s="832"/>
      <c r="E506" s="832"/>
      <c r="F506" s="832"/>
      <c r="G506" s="832"/>
      <c r="H506" s="832"/>
      <c r="I506" s="832"/>
      <c r="J506" s="832"/>
      <c r="K506" s="832"/>
      <c r="L506" s="832"/>
      <c r="M506" s="832"/>
      <c r="N506" s="832"/>
      <c r="O506" s="832"/>
      <c r="P506" s="832"/>
      <c r="Q506" s="832"/>
      <c r="R506" s="832"/>
      <c r="S506" s="832"/>
      <c r="T506" s="832"/>
      <c r="U506" s="832"/>
      <c r="V506" s="832"/>
      <c r="W506" s="832"/>
      <c r="X506" s="832"/>
      <c r="Y506" s="832"/>
      <c r="Z506" s="832"/>
    </row>
    <row r="507" spans="1:26" ht="13.5" customHeight="1">
      <c r="A507" s="832"/>
      <c r="B507" s="832"/>
      <c r="C507" s="832"/>
      <c r="D507" s="832"/>
      <c r="E507" s="832"/>
      <c r="F507" s="832"/>
      <c r="G507" s="832"/>
      <c r="H507" s="832"/>
      <c r="I507" s="832"/>
      <c r="J507" s="832"/>
      <c r="K507" s="832"/>
      <c r="L507" s="832"/>
      <c r="M507" s="832"/>
      <c r="N507" s="832"/>
      <c r="O507" s="832"/>
      <c r="P507" s="832"/>
      <c r="Q507" s="832"/>
      <c r="R507" s="832"/>
      <c r="S507" s="832"/>
      <c r="T507" s="832"/>
      <c r="U507" s="832"/>
      <c r="V507" s="832"/>
      <c r="W507" s="832"/>
      <c r="X507" s="832"/>
      <c r="Y507" s="832"/>
      <c r="Z507" s="832"/>
    </row>
    <row r="508" spans="1:26" ht="13.5" customHeight="1">
      <c r="A508" s="832"/>
      <c r="B508" s="832"/>
      <c r="C508" s="832"/>
      <c r="D508" s="832"/>
      <c r="E508" s="832"/>
      <c r="F508" s="832"/>
      <c r="G508" s="832"/>
      <c r="H508" s="832"/>
      <c r="I508" s="832"/>
      <c r="J508" s="832"/>
      <c r="K508" s="832"/>
      <c r="L508" s="832"/>
      <c r="M508" s="832"/>
      <c r="N508" s="832"/>
      <c r="O508" s="832"/>
      <c r="P508" s="832"/>
      <c r="Q508" s="832"/>
      <c r="R508" s="832"/>
      <c r="S508" s="832"/>
      <c r="T508" s="832"/>
      <c r="U508" s="832"/>
      <c r="V508" s="832"/>
      <c r="W508" s="832"/>
      <c r="X508" s="832"/>
      <c r="Y508" s="832"/>
      <c r="Z508" s="832"/>
    </row>
    <row r="509" spans="1:26" ht="13.5" customHeight="1">
      <c r="A509" s="832"/>
      <c r="B509" s="832"/>
      <c r="C509" s="832"/>
      <c r="D509" s="832"/>
      <c r="E509" s="832"/>
      <c r="F509" s="832"/>
      <c r="G509" s="832"/>
      <c r="H509" s="832"/>
      <c r="I509" s="832"/>
      <c r="J509" s="832"/>
      <c r="K509" s="832"/>
      <c r="L509" s="832"/>
      <c r="M509" s="832"/>
      <c r="N509" s="832"/>
      <c r="O509" s="832"/>
      <c r="P509" s="832"/>
      <c r="Q509" s="832"/>
      <c r="R509" s="832"/>
      <c r="S509" s="832"/>
      <c r="T509" s="832"/>
      <c r="U509" s="832"/>
      <c r="V509" s="832"/>
      <c r="W509" s="832"/>
      <c r="X509" s="832"/>
      <c r="Y509" s="832"/>
      <c r="Z509" s="832"/>
    </row>
    <row r="510" spans="1:26" ht="13.5" customHeight="1">
      <c r="A510" s="832"/>
      <c r="B510" s="832"/>
      <c r="C510" s="832"/>
      <c r="D510" s="832"/>
      <c r="E510" s="832"/>
      <c r="F510" s="832"/>
      <c r="G510" s="832"/>
      <c r="H510" s="832"/>
      <c r="I510" s="832"/>
      <c r="J510" s="832"/>
      <c r="K510" s="832"/>
      <c r="L510" s="832"/>
      <c r="M510" s="832"/>
      <c r="N510" s="832"/>
      <c r="O510" s="832"/>
      <c r="P510" s="832"/>
      <c r="Q510" s="832"/>
      <c r="R510" s="832"/>
      <c r="S510" s="832"/>
      <c r="T510" s="832"/>
      <c r="U510" s="832"/>
      <c r="V510" s="832"/>
      <c r="W510" s="832"/>
      <c r="X510" s="832"/>
      <c r="Y510" s="832"/>
      <c r="Z510" s="832"/>
    </row>
    <row r="511" spans="1:26" ht="13.5" customHeight="1">
      <c r="A511" s="832"/>
      <c r="B511" s="832"/>
      <c r="C511" s="832"/>
      <c r="D511" s="832"/>
      <c r="E511" s="832"/>
      <c r="F511" s="832"/>
      <c r="G511" s="832"/>
      <c r="H511" s="832"/>
      <c r="I511" s="832"/>
      <c r="J511" s="832"/>
      <c r="K511" s="832"/>
      <c r="L511" s="832"/>
      <c r="M511" s="832"/>
      <c r="N511" s="832"/>
      <c r="O511" s="832"/>
      <c r="P511" s="832"/>
      <c r="Q511" s="832"/>
      <c r="R511" s="832"/>
      <c r="S511" s="832"/>
      <c r="T511" s="832"/>
      <c r="U511" s="832"/>
      <c r="V511" s="832"/>
      <c r="W511" s="832"/>
      <c r="X511" s="832"/>
      <c r="Y511" s="832"/>
      <c r="Z511" s="832"/>
    </row>
    <row r="512" spans="1:26" ht="13.5" customHeight="1">
      <c r="A512" s="832"/>
      <c r="B512" s="832"/>
      <c r="C512" s="832"/>
      <c r="D512" s="832"/>
      <c r="E512" s="832"/>
      <c r="F512" s="832"/>
      <c r="G512" s="832"/>
      <c r="H512" s="832"/>
      <c r="I512" s="832"/>
      <c r="J512" s="832"/>
      <c r="K512" s="832"/>
      <c r="L512" s="832"/>
      <c r="M512" s="832"/>
      <c r="N512" s="832"/>
      <c r="O512" s="832"/>
      <c r="P512" s="832"/>
      <c r="Q512" s="832"/>
      <c r="R512" s="832"/>
      <c r="S512" s="832"/>
      <c r="T512" s="832"/>
      <c r="U512" s="832"/>
      <c r="V512" s="832"/>
      <c r="W512" s="832"/>
      <c r="X512" s="832"/>
      <c r="Y512" s="832"/>
      <c r="Z512" s="832"/>
    </row>
    <row r="513" spans="1:26" ht="13.5" customHeight="1">
      <c r="A513" s="832"/>
      <c r="B513" s="832"/>
      <c r="C513" s="832"/>
      <c r="D513" s="832"/>
      <c r="E513" s="832"/>
      <c r="F513" s="832"/>
      <c r="G513" s="832"/>
      <c r="H513" s="832"/>
      <c r="I513" s="832"/>
      <c r="J513" s="832"/>
      <c r="K513" s="832"/>
      <c r="L513" s="832"/>
      <c r="M513" s="832"/>
      <c r="N513" s="832"/>
      <c r="O513" s="832"/>
      <c r="P513" s="832"/>
      <c r="Q513" s="832"/>
      <c r="R513" s="832"/>
      <c r="S513" s="832"/>
      <c r="T513" s="832"/>
      <c r="U513" s="832"/>
      <c r="V513" s="832"/>
      <c r="W513" s="832"/>
      <c r="X513" s="832"/>
      <c r="Y513" s="832"/>
      <c r="Z513" s="832"/>
    </row>
    <row r="514" spans="1:26" ht="13.5" customHeight="1">
      <c r="A514" s="832"/>
      <c r="B514" s="832"/>
      <c r="C514" s="832"/>
      <c r="D514" s="832"/>
      <c r="E514" s="832"/>
      <c r="F514" s="832"/>
      <c r="G514" s="832"/>
      <c r="H514" s="832"/>
      <c r="I514" s="832"/>
      <c r="J514" s="832"/>
      <c r="K514" s="832"/>
      <c r="L514" s="832"/>
      <c r="M514" s="832"/>
      <c r="N514" s="832"/>
      <c r="O514" s="832"/>
      <c r="P514" s="832"/>
      <c r="Q514" s="832"/>
      <c r="R514" s="832"/>
      <c r="S514" s="832"/>
      <c r="T514" s="832"/>
      <c r="U514" s="832"/>
      <c r="V514" s="832"/>
      <c r="W514" s="832"/>
      <c r="X514" s="832"/>
      <c r="Y514" s="832"/>
      <c r="Z514" s="832"/>
    </row>
    <row r="515" spans="1:26" ht="13.5" customHeight="1">
      <c r="A515" s="832"/>
      <c r="B515" s="832"/>
      <c r="C515" s="832"/>
      <c r="D515" s="832"/>
      <c r="E515" s="832"/>
      <c r="F515" s="832"/>
      <c r="G515" s="832"/>
      <c r="H515" s="832"/>
      <c r="I515" s="832"/>
      <c r="J515" s="832"/>
      <c r="K515" s="832"/>
      <c r="L515" s="832"/>
      <c r="M515" s="832"/>
      <c r="N515" s="832"/>
      <c r="O515" s="832"/>
      <c r="P515" s="832"/>
      <c r="Q515" s="832"/>
      <c r="R515" s="832"/>
      <c r="S515" s="832"/>
      <c r="T515" s="832"/>
      <c r="U515" s="832"/>
      <c r="V515" s="832"/>
      <c r="W515" s="832"/>
      <c r="X515" s="832"/>
      <c r="Y515" s="832"/>
      <c r="Z515" s="832"/>
    </row>
    <row r="516" spans="1:26" ht="13.5" customHeight="1">
      <c r="A516" s="832"/>
      <c r="B516" s="832"/>
      <c r="C516" s="832"/>
      <c r="D516" s="832"/>
      <c r="E516" s="832"/>
      <c r="F516" s="832"/>
      <c r="G516" s="832"/>
      <c r="H516" s="832"/>
      <c r="I516" s="832"/>
      <c r="J516" s="832"/>
      <c r="K516" s="832"/>
      <c r="L516" s="832"/>
      <c r="M516" s="832"/>
      <c r="N516" s="832"/>
      <c r="O516" s="832"/>
      <c r="P516" s="832"/>
      <c r="Q516" s="832"/>
      <c r="R516" s="832"/>
      <c r="S516" s="832"/>
      <c r="T516" s="832"/>
      <c r="U516" s="832"/>
      <c r="V516" s="832"/>
      <c r="W516" s="832"/>
      <c r="X516" s="832"/>
      <c r="Y516" s="832"/>
      <c r="Z516" s="832"/>
    </row>
    <row r="517" spans="1:26" ht="13.5" customHeight="1">
      <c r="A517" s="832"/>
      <c r="B517" s="832"/>
      <c r="C517" s="832"/>
      <c r="D517" s="832"/>
      <c r="E517" s="832"/>
      <c r="F517" s="832"/>
      <c r="G517" s="832"/>
      <c r="H517" s="832"/>
      <c r="I517" s="832"/>
      <c r="J517" s="832"/>
      <c r="K517" s="832"/>
      <c r="L517" s="832"/>
      <c r="M517" s="832"/>
      <c r="N517" s="832"/>
      <c r="O517" s="832"/>
      <c r="P517" s="832"/>
      <c r="Q517" s="832"/>
      <c r="R517" s="832"/>
      <c r="S517" s="832"/>
      <c r="T517" s="832"/>
      <c r="U517" s="832"/>
      <c r="V517" s="832"/>
      <c r="W517" s="832"/>
      <c r="X517" s="832"/>
      <c r="Y517" s="832"/>
      <c r="Z517" s="832"/>
    </row>
    <row r="518" spans="1:26" ht="13.5" customHeight="1">
      <c r="A518" s="832"/>
      <c r="B518" s="832"/>
      <c r="C518" s="832"/>
      <c r="D518" s="832"/>
      <c r="E518" s="832"/>
      <c r="F518" s="832"/>
      <c r="G518" s="832"/>
      <c r="H518" s="832"/>
      <c r="I518" s="832"/>
      <c r="J518" s="832"/>
      <c r="K518" s="832"/>
      <c r="L518" s="832"/>
      <c r="M518" s="832"/>
      <c r="N518" s="832"/>
      <c r="O518" s="832"/>
      <c r="P518" s="832"/>
      <c r="Q518" s="832"/>
      <c r="R518" s="832"/>
      <c r="S518" s="832"/>
      <c r="T518" s="832"/>
      <c r="U518" s="832"/>
      <c r="V518" s="832"/>
      <c r="W518" s="832"/>
      <c r="X518" s="832"/>
      <c r="Y518" s="832"/>
      <c r="Z518" s="832"/>
    </row>
    <row r="519" spans="1:26" ht="13.5" customHeight="1">
      <c r="A519" s="832"/>
      <c r="B519" s="832"/>
      <c r="C519" s="832"/>
      <c r="D519" s="832"/>
      <c r="E519" s="832"/>
      <c r="F519" s="832"/>
      <c r="G519" s="832"/>
      <c r="H519" s="832"/>
      <c r="I519" s="832"/>
      <c r="J519" s="832"/>
      <c r="K519" s="832"/>
      <c r="L519" s="832"/>
      <c r="M519" s="832"/>
      <c r="N519" s="832"/>
      <c r="O519" s="832"/>
      <c r="P519" s="832"/>
      <c r="Q519" s="832"/>
      <c r="R519" s="832"/>
      <c r="S519" s="832"/>
      <c r="T519" s="832"/>
      <c r="U519" s="832"/>
      <c r="V519" s="832"/>
      <c r="W519" s="832"/>
      <c r="X519" s="832"/>
      <c r="Y519" s="832"/>
      <c r="Z519" s="832"/>
    </row>
    <row r="520" spans="1:26" ht="13.5" customHeight="1">
      <c r="A520" s="832"/>
      <c r="B520" s="832"/>
      <c r="C520" s="832"/>
      <c r="D520" s="832"/>
      <c r="E520" s="832"/>
      <c r="F520" s="832"/>
      <c r="G520" s="832"/>
      <c r="H520" s="832"/>
      <c r="I520" s="832"/>
      <c r="J520" s="832"/>
      <c r="K520" s="832"/>
      <c r="L520" s="832"/>
      <c r="M520" s="832"/>
      <c r="N520" s="832"/>
      <c r="O520" s="832"/>
      <c r="P520" s="832"/>
      <c r="Q520" s="832"/>
      <c r="R520" s="832"/>
      <c r="S520" s="832"/>
      <c r="T520" s="832"/>
      <c r="U520" s="832"/>
      <c r="V520" s="832"/>
      <c r="W520" s="832"/>
      <c r="X520" s="832"/>
      <c r="Y520" s="832"/>
      <c r="Z520" s="832"/>
    </row>
    <row r="521" spans="1:26" ht="13.5" customHeight="1">
      <c r="A521" s="832"/>
      <c r="B521" s="832"/>
      <c r="C521" s="832"/>
      <c r="D521" s="832"/>
      <c r="E521" s="832"/>
      <c r="F521" s="832"/>
      <c r="G521" s="832"/>
      <c r="H521" s="832"/>
      <c r="I521" s="832"/>
      <c r="J521" s="832"/>
      <c r="K521" s="832"/>
      <c r="L521" s="832"/>
      <c r="M521" s="832"/>
      <c r="N521" s="832"/>
      <c r="O521" s="832"/>
      <c r="P521" s="832"/>
      <c r="Q521" s="832"/>
      <c r="R521" s="832"/>
      <c r="S521" s="832"/>
      <c r="T521" s="832"/>
      <c r="U521" s="832"/>
      <c r="V521" s="832"/>
      <c r="W521" s="832"/>
      <c r="X521" s="832"/>
      <c r="Y521" s="832"/>
      <c r="Z521" s="832"/>
    </row>
    <row r="522" spans="1:26" ht="13.5" customHeight="1">
      <c r="A522" s="832"/>
      <c r="B522" s="832"/>
      <c r="C522" s="832"/>
      <c r="D522" s="832"/>
      <c r="E522" s="832"/>
      <c r="F522" s="832"/>
      <c r="G522" s="832"/>
      <c r="H522" s="832"/>
      <c r="I522" s="832"/>
      <c r="J522" s="832"/>
      <c r="K522" s="832"/>
      <c r="L522" s="832"/>
      <c r="M522" s="832"/>
      <c r="N522" s="832"/>
      <c r="O522" s="832"/>
      <c r="P522" s="832"/>
      <c r="Q522" s="832"/>
      <c r="R522" s="832"/>
      <c r="S522" s="832"/>
      <c r="T522" s="832"/>
      <c r="U522" s="832"/>
      <c r="V522" s="832"/>
      <c r="W522" s="832"/>
      <c r="X522" s="832"/>
      <c r="Y522" s="832"/>
      <c r="Z522" s="832"/>
    </row>
    <row r="523" spans="1:26" ht="13.5" customHeight="1">
      <c r="A523" s="832"/>
      <c r="B523" s="832"/>
      <c r="C523" s="832"/>
      <c r="D523" s="832"/>
      <c r="E523" s="832"/>
      <c r="F523" s="832"/>
      <c r="G523" s="832"/>
      <c r="H523" s="832"/>
      <c r="I523" s="832"/>
      <c r="J523" s="832"/>
      <c r="K523" s="832"/>
      <c r="L523" s="832"/>
      <c r="M523" s="832"/>
      <c r="N523" s="832"/>
      <c r="O523" s="832"/>
      <c r="P523" s="832"/>
      <c r="Q523" s="832"/>
      <c r="R523" s="832"/>
      <c r="S523" s="832"/>
      <c r="T523" s="832"/>
      <c r="U523" s="832"/>
      <c r="V523" s="832"/>
      <c r="W523" s="832"/>
      <c r="X523" s="832"/>
      <c r="Y523" s="832"/>
      <c r="Z523" s="832"/>
    </row>
    <row r="524" spans="1:26" ht="13.5" customHeight="1">
      <c r="A524" s="832"/>
      <c r="B524" s="832"/>
      <c r="C524" s="832"/>
      <c r="D524" s="832"/>
      <c r="E524" s="832"/>
      <c r="F524" s="832"/>
      <c r="G524" s="832"/>
      <c r="H524" s="832"/>
      <c r="I524" s="832"/>
      <c r="J524" s="832"/>
      <c r="K524" s="832"/>
      <c r="L524" s="832"/>
      <c r="M524" s="832"/>
      <c r="N524" s="832"/>
      <c r="O524" s="832"/>
      <c r="P524" s="832"/>
      <c r="Q524" s="832"/>
      <c r="R524" s="832"/>
      <c r="S524" s="832"/>
      <c r="T524" s="832"/>
      <c r="U524" s="832"/>
      <c r="V524" s="832"/>
      <c r="W524" s="832"/>
      <c r="X524" s="832"/>
      <c r="Y524" s="832"/>
      <c r="Z524" s="832"/>
    </row>
    <row r="525" spans="1:26" ht="13.5" customHeight="1">
      <c r="A525" s="832"/>
      <c r="B525" s="832"/>
      <c r="C525" s="832"/>
      <c r="D525" s="832"/>
      <c r="E525" s="832"/>
      <c r="F525" s="832"/>
      <c r="G525" s="832"/>
      <c r="H525" s="832"/>
      <c r="I525" s="832"/>
      <c r="J525" s="832"/>
      <c r="K525" s="832"/>
      <c r="L525" s="832"/>
      <c r="M525" s="832"/>
      <c r="N525" s="832"/>
      <c r="O525" s="832"/>
      <c r="P525" s="832"/>
      <c r="Q525" s="832"/>
      <c r="R525" s="832"/>
      <c r="S525" s="832"/>
      <c r="T525" s="832"/>
      <c r="U525" s="832"/>
      <c r="V525" s="832"/>
      <c r="W525" s="832"/>
      <c r="X525" s="832"/>
      <c r="Y525" s="832"/>
      <c r="Z525" s="832"/>
    </row>
    <row r="526" spans="1:26" ht="13.5" customHeight="1">
      <c r="A526" s="832"/>
      <c r="B526" s="832"/>
      <c r="C526" s="832"/>
      <c r="D526" s="832"/>
      <c r="E526" s="832"/>
      <c r="F526" s="832"/>
      <c r="G526" s="832"/>
      <c r="H526" s="832"/>
      <c r="I526" s="832"/>
      <c r="J526" s="832"/>
      <c r="K526" s="832"/>
      <c r="L526" s="832"/>
      <c r="M526" s="832"/>
      <c r="N526" s="832"/>
      <c r="O526" s="832"/>
      <c r="P526" s="832"/>
      <c r="Q526" s="832"/>
      <c r="R526" s="832"/>
      <c r="S526" s="832"/>
      <c r="T526" s="832"/>
      <c r="U526" s="832"/>
      <c r="V526" s="832"/>
      <c r="W526" s="832"/>
      <c r="X526" s="832"/>
      <c r="Y526" s="832"/>
      <c r="Z526" s="832"/>
    </row>
    <row r="527" spans="1:26" ht="13.5" customHeight="1">
      <c r="A527" s="832"/>
      <c r="B527" s="832"/>
      <c r="C527" s="832"/>
      <c r="D527" s="832"/>
      <c r="E527" s="832"/>
      <c r="F527" s="832"/>
      <c r="G527" s="832"/>
      <c r="H527" s="832"/>
      <c r="I527" s="832"/>
      <c r="J527" s="832"/>
      <c r="K527" s="832"/>
      <c r="L527" s="832"/>
      <c r="M527" s="832"/>
      <c r="N527" s="832"/>
      <c r="O527" s="832"/>
      <c r="P527" s="832"/>
      <c r="Q527" s="832"/>
      <c r="R527" s="832"/>
      <c r="S527" s="832"/>
      <c r="T527" s="832"/>
      <c r="U527" s="832"/>
      <c r="V527" s="832"/>
      <c r="W527" s="832"/>
      <c r="X527" s="832"/>
      <c r="Y527" s="832"/>
      <c r="Z527" s="832"/>
    </row>
    <row r="528" spans="1:26" ht="13.5" customHeight="1">
      <c r="A528" s="832"/>
      <c r="B528" s="832"/>
      <c r="C528" s="832"/>
      <c r="D528" s="832"/>
      <c r="E528" s="832"/>
      <c r="F528" s="832"/>
      <c r="G528" s="832"/>
      <c r="H528" s="832"/>
      <c r="I528" s="832"/>
      <c r="J528" s="832"/>
      <c r="K528" s="832"/>
      <c r="L528" s="832"/>
      <c r="M528" s="832"/>
      <c r="N528" s="832"/>
      <c r="O528" s="832"/>
      <c r="P528" s="832"/>
      <c r="Q528" s="832"/>
      <c r="R528" s="832"/>
      <c r="S528" s="832"/>
      <c r="T528" s="832"/>
      <c r="U528" s="832"/>
      <c r="V528" s="832"/>
      <c r="W528" s="832"/>
      <c r="X528" s="832"/>
      <c r="Y528" s="832"/>
      <c r="Z528" s="832"/>
    </row>
    <row r="529" spans="1:26" ht="13.5" customHeight="1">
      <c r="A529" s="832"/>
      <c r="B529" s="832"/>
      <c r="C529" s="832"/>
      <c r="D529" s="832"/>
      <c r="E529" s="832"/>
      <c r="F529" s="832"/>
      <c r="G529" s="832"/>
      <c r="H529" s="832"/>
      <c r="I529" s="832"/>
      <c r="J529" s="832"/>
      <c r="K529" s="832"/>
      <c r="L529" s="832"/>
      <c r="M529" s="832"/>
      <c r="N529" s="832"/>
      <c r="O529" s="832"/>
      <c r="P529" s="832"/>
      <c r="Q529" s="832"/>
      <c r="R529" s="832"/>
      <c r="S529" s="832"/>
      <c r="T529" s="832"/>
      <c r="U529" s="832"/>
      <c r="V529" s="832"/>
      <c r="W529" s="832"/>
      <c r="X529" s="832"/>
      <c r="Y529" s="832"/>
      <c r="Z529" s="832"/>
    </row>
    <row r="530" spans="1:26" ht="13.5" customHeight="1">
      <c r="A530" s="832"/>
      <c r="B530" s="832"/>
      <c r="C530" s="832"/>
      <c r="D530" s="832"/>
      <c r="E530" s="832"/>
      <c r="F530" s="832"/>
      <c r="G530" s="832"/>
      <c r="H530" s="832"/>
      <c r="I530" s="832"/>
      <c r="J530" s="832"/>
      <c r="K530" s="832"/>
      <c r="L530" s="832"/>
      <c r="M530" s="832"/>
      <c r="N530" s="832"/>
      <c r="O530" s="832"/>
      <c r="P530" s="832"/>
      <c r="Q530" s="832"/>
      <c r="R530" s="832"/>
      <c r="S530" s="832"/>
      <c r="T530" s="832"/>
      <c r="U530" s="832"/>
      <c r="V530" s="832"/>
      <c r="W530" s="832"/>
      <c r="X530" s="832"/>
      <c r="Y530" s="832"/>
      <c r="Z530" s="832"/>
    </row>
    <row r="531" spans="1:26" ht="13.5" customHeight="1">
      <c r="A531" s="832"/>
      <c r="B531" s="832"/>
      <c r="C531" s="832"/>
      <c r="D531" s="832"/>
      <c r="E531" s="832"/>
      <c r="F531" s="832"/>
      <c r="G531" s="832"/>
      <c r="H531" s="832"/>
      <c r="I531" s="832"/>
      <c r="J531" s="832"/>
      <c r="K531" s="832"/>
      <c r="L531" s="832"/>
      <c r="M531" s="832"/>
      <c r="N531" s="832"/>
      <c r="O531" s="832"/>
      <c r="P531" s="832"/>
      <c r="Q531" s="832"/>
      <c r="R531" s="832"/>
      <c r="S531" s="832"/>
      <c r="T531" s="832"/>
      <c r="U531" s="832"/>
      <c r="V531" s="832"/>
      <c r="W531" s="832"/>
      <c r="X531" s="832"/>
      <c r="Y531" s="832"/>
      <c r="Z531" s="832"/>
    </row>
    <row r="532" spans="1:26" ht="13.5" customHeight="1">
      <c r="A532" s="832"/>
      <c r="B532" s="832"/>
      <c r="C532" s="832"/>
      <c r="D532" s="832"/>
      <c r="E532" s="832"/>
      <c r="F532" s="832"/>
      <c r="G532" s="832"/>
      <c r="H532" s="832"/>
      <c r="I532" s="832"/>
      <c r="J532" s="832"/>
      <c r="K532" s="832"/>
      <c r="L532" s="832"/>
      <c r="M532" s="832"/>
      <c r="N532" s="832"/>
      <c r="O532" s="832"/>
      <c r="P532" s="832"/>
      <c r="Q532" s="832"/>
      <c r="R532" s="832"/>
      <c r="S532" s="832"/>
      <c r="T532" s="832"/>
      <c r="U532" s="832"/>
      <c r="V532" s="832"/>
      <c r="W532" s="832"/>
      <c r="X532" s="832"/>
      <c r="Y532" s="832"/>
      <c r="Z532" s="832"/>
    </row>
    <row r="533" spans="1:26" ht="13.5" customHeight="1">
      <c r="A533" s="832"/>
      <c r="B533" s="832"/>
      <c r="C533" s="832"/>
      <c r="D533" s="832"/>
      <c r="E533" s="832"/>
      <c r="F533" s="832"/>
      <c r="G533" s="832"/>
      <c r="H533" s="832"/>
      <c r="I533" s="832"/>
      <c r="J533" s="832"/>
      <c r="K533" s="832"/>
      <c r="L533" s="832"/>
      <c r="M533" s="832"/>
      <c r="N533" s="832"/>
      <c r="O533" s="832"/>
      <c r="P533" s="832"/>
      <c r="Q533" s="832"/>
      <c r="R533" s="832"/>
      <c r="S533" s="832"/>
      <c r="T533" s="832"/>
      <c r="U533" s="832"/>
      <c r="V533" s="832"/>
      <c r="W533" s="832"/>
      <c r="X533" s="832"/>
      <c r="Y533" s="832"/>
      <c r="Z533" s="832"/>
    </row>
    <row r="534" spans="1:26" ht="13.5" customHeight="1">
      <c r="A534" s="832"/>
      <c r="B534" s="832"/>
      <c r="C534" s="832"/>
      <c r="D534" s="832"/>
      <c r="E534" s="832"/>
      <c r="F534" s="832"/>
      <c r="G534" s="832"/>
      <c r="H534" s="832"/>
      <c r="I534" s="832"/>
      <c r="J534" s="832"/>
      <c r="K534" s="832"/>
      <c r="L534" s="832"/>
      <c r="M534" s="832"/>
      <c r="N534" s="832"/>
      <c r="O534" s="832"/>
      <c r="P534" s="832"/>
      <c r="Q534" s="832"/>
      <c r="R534" s="832"/>
      <c r="S534" s="832"/>
      <c r="T534" s="832"/>
      <c r="U534" s="832"/>
      <c r="V534" s="832"/>
      <c r="W534" s="832"/>
      <c r="X534" s="832"/>
      <c r="Y534" s="832"/>
      <c r="Z534" s="832"/>
    </row>
    <row r="535" spans="1:26" ht="13.5" customHeight="1">
      <c r="A535" s="832"/>
      <c r="B535" s="832"/>
      <c r="C535" s="832"/>
      <c r="D535" s="832"/>
      <c r="E535" s="832"/>
      <c r="F535" s="832"/>
      <c r="G535" s="832"/>
      <c r="H535" s="832"/>
      <c r="I535" s="832"/>
      <c r="J535" s="832"/>
      <c r="K535" s="832"/>
      <c r="L535" s="832"/>
      <c r="M535" s="832"/>
      <c r="N535" s="832"/>
      <c r="O535" s="832"/>
      <c r="P535" s="832"/>
      <c r="Q535" s="832"/>
      <c r="R535" s="832"/>
      <c r="S535" s="832"/>
      <c r="T535" s="832"/>
      <c r="U535" s="832"/>
      <c r="V535" s="832"/>
      <c r="W535" s="832"/>
      <c r="X535" s="832"/>
      <c r="Y535" s="832"/>
      <c r="Z535" s="832"/>
    </row>
    <row r="536" spans="1:26" ht="13.5" customHeight="1">
      <c r="A536" s="832"/>
      <c r="B536" s="832"/>
      <c r="C536" s="832"/>
      <c r="D536" s="832"/>
      <c r="E536" s="832"/>
      <c r="F536" s="832"/>
      <c r="G536" s="832"/>
      <c r="H536" s="832"/>
      <c r="I536" s="832"/>
      <c r="J536" s="832"/>
      <c r="K536" s="832"/>
      <c r="L536" s="832"/>
      <c r="M536" s="832"/>
      <c r="N536" s="832"/>
      <c r="O536" s="832"/>
      <c r="P536" s="832"/>
      <c r="Q536" s="832"/>
      <c r="R536" s="832"/>
      <c r="S536" s="832"/>
      <c r="T536" s="832"/>
      <c r="U536" s="832"/>
      <c r="V536" s="832"/>
      <c r="W536" s="832"/>
      <c r="X536" s="832"/>
      <c r="Y536" s="832"/>
      <c r="Z536" s="832"/>
    </row>
    <row r="537" spans="1:26" ht="13.5" customHeight="1">
      <c r="A537" s="832"/>
      <c r="B537" s="832"/>
      <c r="C537" s="832"/>
      <c r="D537" s="832"/>
      <c r="E537" s="832"/>
      <c r="F537" s="832"/>
      <c r="G537" s="832"/>
      <c r="H537" s="832"/>
      <c r="I537" s="832"/>
      <c r="J537" s="832"/>
      <c r="K537" s="832"/>
      <c r="L537" s="832"/>
      <c r="M537" s="832"/>
      <c r="N537" s="832"/>
      <c r="O537" s="832"/>
      <c r="P537" s="832"/>
      <c r="Q537" s="832"/>
      <c r="R537" s="832"/>
      <c r="S537" s="832"/>
      <c r="T537" s="832"/>
      <c r="U537" s="832"/>
      <c r="V537" s="832"/>
      <c r="W537" s="832"/>
      <c r="X537" s="832"/>
      <c r="Y537" s="832"/>
      <c r="Z537" s="832"/>
    </row>
    <row r="538" spans="1:26" ht="13.5" customHeight="1">
      <c r="A538" s="832"/>
      <c r="B538" s="832"/>
      <c r="C538" s="832"/>
      <c r="D538" s="832"/>
      <c r="E538" s="832"/>
      <c r="F538" s="832"/>
      <c r="G538" s="832"/>
      <c r="H538" s="832"/>
      <c r="I538" s="832"/>
      <c r="J538" s="832"/>
      <c r="K538" s="832"/>
      <c r="L538" s="832"/>
      <c r="M538" s="832"/>
      <c r="N538" s="832"/>
      <c r="O538" s="832"/>
      <c r="P538" s="832"/>
      <c r="Q538" s="832"/>
      <c r="R538" s="832"/>
      <c r="S538" s="832"/>
      <c r="T538" s="832"/>
      <c r="U538" s="832"/>
      <c r="V538" s="832"/>
      <c r="W538" s="832"/>
      <c r="X538" s="832"/>
      <c r="Y538" s="832"/>
      <c r="Z538" s="832"/>
    </row>
    <row r="539" spans="1:26" ht="13.5" customHeight="1">
      <c r="A539" s="832"/>
      <c r="B539" s="832"/>
      <c r="C539" s="832"/>
      <c r="D539" s="832"/>
      <c r="E539" s="832"/>
      <c r="F539" s="832"/>
      <c r="G539" s="832"/>
      <c r="H539" s="832"/>
      <c r="I539" s="832"/>
      <c r="J539" s="832"/>
      <c r="K539" s="832"/>
      <c r="L539" s="832"/>
      <c r="M539" s="832"/>
      <c r="N539" s="832"/>
      <c r="O539" s="832"/>
      <c r="P539" s="832"/>
      <c r="Q539" s="832"/>
      <c r="R539" s="832"/>
      <c r="S539" s="832"/>
      <c r="T539" s="832"/>
      <c r="U539" s="832"/>
      <c r="V539" s="832"/>
      <c r="W539" s="832"/>
      <c r="X539" s="832"/>
      <c r="Y539" s="832"/>
      <c r="Z539" s="832"/>
    </row>
    <row r="540" spans="1:26" ht="13.5" customHeight="1">
      <c r="A540" s="832"/>
      <c r="B540" s="832"/>
      <c r="C540" s="832"/>
      <c r="D540" s="832"/>
      <c r="E540" s="832"/>
      <c r="F540" s="832"/>
      <c r="G540" s="832"/>
      <c r="H540" s="832"/>
      <c r="I540" s="832"/>
      <c r="J540" s="832"/>
      <c r="K540" s="832"/>
      <c r="L540" s="832"/>
      <c r="M540" s="832"/>
      <c r="N540" s="832"/>
      <c r="O540" s="832"/>
      <c r="P540" s="832"/>
      <c r="Q540" s="832"/>
      <c r="R540" s="832"/>
      <c r="S540" s="832"/>
      <c r="T540" s="832"/>
      <c r="U540" s="832"/>
      <c r="V540" s="832"/>
      <c r="W540" s="832"/>
      <c r="X540" s="832"/>
      <c r="Y540" s="832"/>
      <c r="Z540" s="832"/>
    </row>
    <row r="541" spans="1:26" ht="13.5" customHeight="1">
      <c r="A541" s="832"/>
      <c r="B541" s="832"/>
      <c r="C541" s="832"/>
      <c r="D541" s="832"/>
      <c r="E541" s="832"/>
      <c r="F541" s="832"/>
      <c r="G541" s="832"/>
      <c r="H541" s="832"/>
      <c r="I541" s="832"/>
      <c r="J541" s="832"/>
      <c r="K541" s="832"/>
      <c r="L541" s="832"/>
      <c r="M541" s="832"/>
      <c r="N541" s="832"/>
      <c r="O541" s="832"/>
      <c r="P541" s="832"/>
      <c r="Q541" s="832"/>
      <c r="R541" s="832"/>
      <c r="S541" s="832"/>
      <c r="T541" s="832"/>
      <c r="U541" s="832"/>
      <c r="V541" s="832"/>
      <c r="W541" s="832"/>
      <c r="X541" s="832"/>
      <c r="Y541" s="832"/>
      <c r="Z541" s="832"/>
    </row>
    <row r="542" spans="1:26" ht="13.5" customHeight="1">
      <c r="A542" s="832"/>
      <c r="B542" s="832"/>
      <c r="C542" s="832"/>
      <c r="D542" s="832"/>
      <c r="E542" s="832"/>
      <c r="F542" s="832"/>
      <c r="G542" s="832"/>
      <c r="H542" s="832"/>
      <c r="I542" s="832"/>
      <c r="J542" s="832"/>
      <c r="K542" s="832"/>
      <c r="L542" s="832"/>
      <c r="M542" s="832"/>
      <c r="N542" s="832"/>
      <c r="O542" s="832"/>
      <c r="P542" s="832"/>
      <c r="Q542" s="832"/>
      <c r="R542" s="832"/>
      <c r="S542" s="832"/>
      <c r="T542" s="832"/>
      <c r="U542" s="832"/>
      <c r="V542" s="832"/>
      <c r="W542" s="832"/>
      <c r="X542" s="832"/>
      <c r="Y542" s="832"/>
      <c r="Z542" s="832"/>
    </row>
    <row r="543" spans="1:26" ht="13.5" customHeight="1">
      <c r="A543" s="832"/>
      <c r="B543" s="832"/>
      <c r="C543" s="832"/>
      <c r="D543" s="832"/>
      <c r="E543" s="832"/>
      <c r="F543" s="832"/>
      <c r="G543" s="832"/>
      <c r="H543" s="832"/>
      <c r="I543" s="832"/>
      <c r="J543" s="832"/>
      <c r="K543" s="832"/>
      <c r="L543" s="832"/>
      <c r="M543" s="832"/>
      <c r="N543" s="832"/>
      <c r="O543" s="832"/>
      <c r="P543" s="832"/>
      <c r="Q543" s="832"/>
      <c r="R543" s="832"/>
      <c r="S543" s="832"/>
      <c r="T543" s="832"/>
      <c r="U543" s="832"/>
      <c r="V543" s="832"/>
      <c r="W543" s="832"/>
      <c r="X543" s="832"/>
      <c r="Y543" s="832"/>
      <c r="Z543" s="832"/>
    </row>
    <row r="544" spans="1:26" ht="13.5" customHeight="1">
      <c r="A544" s="832"/>
      <c r="B544" s="832"/>
      <c r="C544" s="832"/>
      <c r="D544" s="832"/>
      <c r="E544" s="832"/>
      <c r="F544" s="832"/>
      <c r="G544" s="832"/>
      <c r="H544" s="832"/>
      <c r="I544" s="832"/>
      <c r="J544" s="832"/>
      <c r="K544" s="832"/>
      <c r="L544" s="832"/>
      <c r="M544" s="832"/>
      <c r="N544" s="832"/>
      <c r="O544" s="832"/>
      <c r="P544" s="832"/>
      <c r="Q544" s="832"/>
      <c r="R544" s="832"/>
      <c r="S544" s="832"/>
      <c r="T544" s="832"/>
      <c r="U544" s="832"/>
      <c r="V544" s="832"/>
      <c r="W544" s="832"/>
      <c r="X544" s="832"/>
      <c r="Y544" s="832"/>
      <c r="Z544" s="832"/>
    </row>
    <row r="545" spans="1:26" ht="13.5" customHeight="1">
      <c r="A545" s="832"/>
      <c r="B545" s="832"/>
      <c r="C545" s="832"/>
      <c r="D545" s="832"/>
      <c r="E545" s="832"/>
      <c r="F545" s="832"/>
      <c r="G545" s="832"/>
      <c r="H545" s="832"/>
      <c r="I545" s="832"/>
      <c r="J545" s="832"/>
      <c r="K545" s="832"/>
      <c r="L545" s="832"/>
      <c r="M545" s="832"/>
      <c r="N545" s="832"/>
      <c r="O545" s="832"/>
      <c r="P545" s="832"/>
      <c r="Q545" s="832"/>
      <c r="R545" s="832"/>
      <c r="S545" s="832"/>
      <c r="T545" s="832"/>
      <c r="U545" s="832"/>
      <c r="V545" s="832"/>
      <c r="W545" s="832"/>
      <c r="X545" s="832"/>
      <c r="Y545" s="832"/>
      <c r="Z545" s="832"/>
    </row>
    <row r="546" spans="1:26" ht="13.5" customHeight="1">
      <c r="A546" s="832"/>
      <c r="B546" s="832"/>
      <c r="C546" s="832"/>
      <c r="D546" s="832"/>
      <c r="E546" s="832"/>
      <c r="F546" s="832"/>
      <c r="G546" s="832"/>
      <c r="H546" s="832"/>
      <c r="I546" s="832"/>
      <c r="J546" s="832"/>
      <c r="K546" s="832"/>
      <c r="L546" s="832"/>
      <c r="M546" s="832"/>
      <c r="N546" s="832"/>
      <c r="O546" s="832"/>
      <c r="P546" s="832"/>
      <c r="Q546" s="832"/>
      <c r="R546" s="832"/>
      <c r="S546" s="832"/>
      <c r="T546" s="832"/>
      <c r="U546" s="832"/>
      <c r="V546" s="832"/>
      <c r="W546" s="832"/>
      <c r="X546" s="832"/>
      <c r="Y546" s="832"/>
      <c r="Z546" s="832"/>
    </row>
    <row r="547" spans="1:26" ht="13.5" customHeight="1">
      <c r="A547" s="832"/>
      <c r="B547" s="832"/>
      <c r="C547" s="832"/>
      <c r="D547" s="832"/>
      <c r="E547" s="832"/>
      <c r="F547" s="832"/>
      <c r="G547" s="832"/>
      <c r="H547" s="832"/>
      <c r="I547" s="832"/>
      <c r="J547" s="832"/>
      <c r="K547" s="832"/>
      <c r="L547" s="832"/>
      <c r="M547" s="832"/>
      <c r="N547" s="832"/>
      <c r="O547" s="832"/>
      <c r="P547" s="832"/>
      <c r="Q547" s="832"/>
      <c r="R547" s="832"/>
      <c r="S547" s="832"/>
      <c r="T547" s="832"/>
      <c r="U547" s="832"/>
      <c r="V547" s="832"/>
      <c r="W547" s="832"/>
      <c r="X547" s="832"/>
      <c r="Y547" s="832"/>
      <c r="Z547" s="832"/>
    </row>
    <row r="548" spans="1:26" ht="13.5" customHeight="1">
      <c r="A548" s="832"/>
      <c r="B548" s="832"/>
      <c r="C548" s="832"/>
      <c r="D548" s="832"/>
      <c r="E548" s="832"/>
      <c r="F548" s="832"/>
      <c r="G548" s="832"/>
      <c r="H548" s="832"/>
      <c r="I548" s="832"/>
      <c r="J548" s="832"/>
      <c r="K548" s="832"/>
      <c r="L548" s="832"/>
      <c r="M548" s="832"/>
      <c r="N548" s="832"/>
      <c r="O548" s="832"/>
      <c r="P548" s="832"/>
      <c r="Q548" s="832"/>
      <c r="R548" s="832"/>
      <c r="S548" s="832"/>
      <c r="T548" s="832"/>
      <c r="U548" s="832"/>
      <c r="V548" s="832"/>
      <c r="W548" s="832"/>
      <c r="X548" s="832"/>
      <c r="Y548" s="832"/>
      <c r="Z548" s="832"/>
    </row>
    <row r="549" spans="1:26" ht="13.5" customHeight="1">
      <c r="A549" s="832"/>
      <c r="B549" s="832"/>
      <c r="C549" s="832"/>
      <c r="D549" s="832"/>
      <c r="E549" s="832"/>
      <c r="F549" s="832"/>
      <c r="G549" s="832"/>
      <c r="H549" s="832"/>
      <c r="I549" s="832"/>
      <c r="J549" s="832"/>
      <c r="K549" s="832"/>
      <c r="L549" s="832"/>
      <c r="M549" s="832"/>
      <c r="N549" s="832"/>
      <c r="O549" s="832"/>
      <c r="P549" s="832"/>
      <c r="Q549" s="832"/>
      <c r="R549" s="832"/>
      <c r="S549" s="832"/>
      <c r="T549" s="832"/>
      <c r="U549" s="832"/>
      <c r="V549" s="832"/>
      <c r="W549" s="832"/>
      <c r="X549" s="832"/>
      <c r="Y549" s="832"/>
      <c r="Z549" s="832"/>
    </row>
    <row r="550" spans="1:26" ht="13.5" customHeight="1">
      <c r="A550" s="832"/>
      <c r="B550" s="832"/>
      <c r="C550" s="832"/>
      <c r="D550" s="832"/>
      <c r="E550" s="832"/>
      <c r="F550" s="832"/>
      <c r="G550" s="832"/>
      <c r="H550" s="832"/>
      <c r="I550" s="832"/>
      <c r="J550" s="832"/>
      <c r="K550" s="832"/>
      <c r="L550" s="832"/>
      <c r="M550" s="832"/>
      <c r="N550" s="832"/>
      <c r="O550" s="832"/>
      <c r="P550" s="832"/>
      <c r="Q550" s="832"/>
      <c r="R550" s="832"/>
      <c r="S550" s="832"/>
      <c r="T550" s="832"/>
      <c r="U550" s="832"/>
      <c r="V550" s="832"/>
      <c r="W550" s="832"/>
      <c r="X550" s="832"/>
      <c r="Y550" s="832"/>
      <c r="Z550" s="832"/>
    </row>
    <row r="551" spans="1:26" ht="13.5" customHeight="1">
      <c r="A551" s="832"/>
      <c r="B551" s="832"/>
      <c r="C551" s="832"/>
      <c r="D551" s="832"/>
      <c r="E551" s="832"/>
      <c r="F551" s="832"/>
      <c r="G551" s="832"/>
      <c r="H551" s="832"/>
      <c r="I551" s="832"/>
      <c r="J551" s="832"/>
      <c r="K551" s="832"/>
      <c r="L551" s="832"/>
      <c r="M551" s="832"/>
      <c r="N551" s="832"/>
      <c r="O551" s="832"/>
      <c r="P551" s="832"/>
      <c r="Q551" s="832"/>
      <c r="R551" s="832"/>
      <c r="S551" s="832"/>
      <c r="T551" s="832"/>
      <c r="U551" s="832"/>
      <c r="V551" s="832"/>
      <c r="W551" s="832"/>
      <c r="X551" s="832"/>
      <c r="Y551" s="832"/>
      <c r="Z551" s="832"/>
    </row>
    <row r="552" spans="1:26" ht="13.5" customHeight="1">
      <c r="A552" s="832"/>
      <c r="B552" s="832"/>
      <c r="C552" s="832"/>
      <c r="D552" s="832"/>
      <c r="E552" s="832"/>
      <c r="F552" s="832"/>
      <c r="G552" s="832"/>
      <c r="H552" s="832"/>
      <c r="I552" s="832"/>
      <c r="J552" s="832"/>
      <c r="K552" s="832"/>
      <c r="L552" s="832"/>
      <c r="M552" s="832"/>
      <c r="N552" s="832"/>
      <c r="O552" s="832"/>
      <c r="P552" s="832"/>
      <c r="Q552" s="832"/>
      <c r="R552" s="832"/>
      <c r="S552" s="832"/>
      <c r="T552" s="832"/>
      <c r="U552" s="832"/>
      <c r="V552" s="832"/>
      <c r="W552" s="832"/>
      <c r="X552" s="832"/>
      <c r="Y552" s="832"/>
      <c r="Z552" s="832"/>
    </row>
    <row r="553" spans="1:26" ht="13.5" customHeight="1">
      <c r="A553" s="832"/>
      <c r="B553" s="832"/>
      <c r="C553" s="832"/>
      <c r="D553" s="832"/>
      <c r="E553" s="832"/>
      <c r="F553" s="832"/>
      <c r="G553" s="832"/>
      <c r="H553" s="832"/>
      <c r="I553" s="832"/>
      <c r="J553" s="832"/>
      <c r="K553" s="832"/>
      <c r="L553" s="832"/>
      <c r="M553" s="832"/>
      <c r="N553" s="832"/>
      <c r="O553" s="832"/>
      <c r="P553" s="832"/>
      <c r="Q553" s="832"/>
      <c r="R553" s="832"/>
      <c r="S553" s="832"/>
      <c r="T553" s="832"/>
      <c r="U553" s="832"/>
      <c r="V553" s="832"/>
      <c r="W553" s="832"/>
      <c r="X553" s="832"/>
      <c r="Y553" s="832"/>
      <c r="Z553" s="832"/>
    </row>
    <row r="554" spans="1:26" ht="13.5" customHeight="1">
      <c r="A554" s="832"/>
      <c r="B554" s="832"/>
      <c r="C554" s="832"/>
      <c r="D554" s="832"/>
      <c r="E554" s="832"/>
      <c r="F554" s="832"/>
      <c r="G554" s="832"/>
      <c r="H554" s="832"/>
      <c r="I554" s="832"/>
      <c r="J554" s="832"/>
      <c r="K554" s="832"/>
      <c r="L554" s="832"/>
      <c r="M554" s="832"/>
      <c r="N554" s="832"/>
      <c r="O554" s="832"/>
      <c r="P554" s="832"/>
      <c r="Q554" s="832"/>
      <c r="R554" s="832"/>
      <c r="S554" s="832"/>
      <c r="T554" s="832"/>
      <c r="U554" s="832"/>
      <c r="V554" s="832"/>
      <c r="W554" s="832"/>
      <c r="X554" s="832"/>
      <c r="Y554" s="832"/>
      <c r="Z554" s="832"/>
    </row>
    <row r="555" spans="1:26" ht="13.5" customHeight="1">
      <c r="A555" s="832"/>
      <c r="B555" s="832"/>
      <c r="C555" s="832"/>
      <c r="D555" s="832"/>
      <c r="E555" s="832"/>
      <c r="F555" s="832"/>
      <c r="G555" s="832"/>
      <c r="H555" s="832"/>
      <c r="I555" s="832"/>
      <c r="J555" s="832"/>
      <c r="K555" s="832"/>
      <c r="L555" s="832"/>
      <c r="M555" s="832"/>
      <c r="N555" s="832"/>
      <c r="O555" s="832"/>
      <c r="P555" s="832"/>
      <c r="Q555" s="832"/>
      <c r="R555" s="832"/>
      <c r="S555" s="832"/>
      <c r="T555" s="832"/>
      <c r="U555" s="832"/>
      <c r="V555" s="832"/>
      <c r="W555" s="832"/>
      <c r="X555" s="832"/>
      <c r="Y555" s="832"/>
      <c r="Z555" s="832"/>
    </row>
    <row r="556" spans="1:26" ht="13.5" customHeight="1">
      <c r="A556" s="832"/>
      <c r="B556" s="832"/>
      <c r="C556" s="832"/>
      <c r="D556" s="832"/>
      <c r="E556" s="832"/>
      <c r="F556" s="832"/>
      <c r="G556" s="832"/>
      <c r="H556" s="832"/>
      <c r="I556" s="832"/>
      <c r="J556" s="832"/>
      <c r="K556" s="832"/>
      <c r="L556" s="832"/>
      <c r="M556" s="832"/>
      <c r="N556" s="832"/>
      <c r="O556" s="832"/>
      <c r="P556" s="832"/>
      <c r="Q556" s="832"/>
      <c r="R556" s="832"/>
      <c r="S556" s="832"/>
      <c r="T556" s="832"/>
      <c r="U556" s="832"/>
      <c r="V556" s="832"/>
      <c r="W556" s="832"/>
      <c r="X556" s="832"/>
      <c r="Y556" s="832"/>
      <c r="Z556" s="832"/>
    </row>
    <row r="557" spans="1:26" ht="13.5" customHeight="1">
      <c r="A557" s="832"/>
      <c r="B557" s="832"/>
      <c r="C557" s="832"/>
      <c r="D557" s="832"/>
      <c r="E557" s="832"/>
      <c r="F557" s="832"/>
      <c r="G557" s="832"/>
      <c r="H557" s="832"/>
      <c r="I557" s="832"/>
      <c r="J557" s="832"/>
      <c r="K557" s="832"/>
      <c r="L557" s="832"/>
      <c r="M557" s="832"/>
      <c r="N557" s="832"/>
      <c r="O557" s="832"/>
      <c r="P557" s="832"/>
      <c r="Q557" s="832"/>
      <c r="R557" s="832"/>
      <c r="S557" s="832"/>
      <c r="T557" s="832"/>
      <c r="U557" s="832"/>
      <c r="V557" s="832"/>
      <c r="W557" s="832"/>
      <c r="X557" s="832"/>
      <c r="Y557" s="832"/>
      <c r="Z557" s="832"/>
    </row>
    <row r="558" spans="1:26" ht="13.5" customHeight="1">
      <c r="A558" s="832"/>
      <c r="B558" s="832"/>
      <c r="C558" s="832"/>
      <c r="D558" s="832"/>
      <c r="E558" s="832"/>
      <c r="F558" s="832"/>
      <c r="G558" s="832"/>
      <c r="H558" s="832"/>
      <c r="I558" s="832"/>
      <c r="J558" s="832"/>
      <c r="K558" s="832"/>
      <c r="L558" s="832"/>
      <c r="M558" s="832"/>
      <c r="N558" s="832"/>
      <c r="O558" s="832"/>
      <c r="P558" s="832"/>
      <c r="Q558" s="832"/>
      <c r="R558" s="832"/>
      <c r="S558" s="832"/>
      <c r="T558" s="832"/>
      <c r="U558" s="832"/>
      <c r="V558" s="832"/>
      <c r="W558" s="832"/>
      <c r="X558" s="832"/>
      <c r="Y558" s="832"/>
      <c r="Z558" s="832"/>
    </row>
    <row r="559" spans="1:26" ht="13.5" customHeight="1">
      <c r="A559" s="832"/>
      <c r="B559" s="832"/>
      <c r="C559" s="832"/>
      <c r="D559" s="832"/>
      <c r="E559" s="832"/>
      <c r="F559" s="832"/>
      <c r="G559" s="832"/>
      <c r="H559" s="832"/>
      <c r="I559" s="832"/>
      <c r="J559" s="832"/>
      <c r="K559" s="832"/>
      <c r="L559" s="832"/>
      <c r="M559" s="832"/>
      <c r="N559" s="832"/>
      <c r="O559" s="832"/>
      <c r="P559" s="832"/>
      <c r="Q559" s="832"/>
      <c r="R559" s="832"/>
      <c r="S559" s="832"/>
      <c r="T559" s="832"/>
      <c r="U559" s="832"/>
      <c r="V559" s="832"/>
      <c r="W559" s="832"/>
      <c r="X559" s="832"/>
      <c r="Y559" s="832"/>
      <c r="Z559" s="832"/>
    </row>
    <row r="560" spans="1:26" ht="13.5" customHeight="1">
      <c r="A560" s="832"/>
      <c r="B560" s="832"/>
      <c r="C560" s="832"/>
      <c r="D560" s="832"/>
      <c r="E560" s="832"/>
      <c r="F560" s="832"/>
      <c r="G560" s="832"/>
      <c r="H560" s="832"/>
      <c r="I560" s="832"/>
      <c r="J560" s="832"/>
      <c r="K560" s="832"/>
      <c r="L560" s="832"/>
      <c r="M560" s="832"/>
      <c r="N560" s="832"/>
      <c r="O560" s="832"/>
      <c r="P560" s="832"/>
      <c r="Q560" s="832"/>
      <c r="R560" s="832"/>
      <c r="S560" s="832"/>
      <c r="T560" s="832"/>
      <c r="U560" s="832"/>
      <c r="V560" s="832"/>
      <c r="W560" s="832"/>
      <c r="X560" s="832"/>
      <c r="Y560" s="832"/>
      <c r="Z560" s="832"/>
    </row>
    <row r="561" spans="1:26" ht="13.5" customHeight="1">
      <c r="A561" s="832"/>
      <c r="B561" s="832"/>
      <c r="C561" s="832"/>
      <c r="D561" s="832"/>
      <c r="E561" s="832"/>
      <c r="F561" s="832"/>
      <c r="G561" s="832"/>
      <c r="H561" s="832"/>
      <c r="I561" s="832"/>
      <c r="J561" s="832"/>
      <c r="K561" s="832"/>
      <c r="L561" s="832"/>
      <c r="M561" s="832"/>
      <c r="N561" s="832"/>
      <c r="O561" s="832"/>
      <c r="P561" s="832"/>
      <c r="Q561" s="832"/>
      <c r="R561" s="832"/>
      <c r="S561" s="832"/>
      <c r="T561" s="832"/>
      <c r="U561" s="832"/>
      <c r="V561" s="832"/>
      <c r="W561" s="832"/>
      <c r="X561" s="832"/>
      <c r="Y561" s="832"/>
      <c r="Z561" s="832"/>
    </row>
    <row r="562" spans="1:26" ht="13.5" customHeight="1">
      <c r="A562" s="832"/>
      <c r="B562" s="832"/>
      <c r="C562" s="832"/>
      <c r="D562" s="832"/>
      <c r="E562" s="832"/>
      <c r="F562" s="832"/>
      <c r="G562" s="832"/>
      <c r="H562" s="832"/>
      <c r="I562" s="832"/>
      <c r="J562" s="832"/>
      <c r="K562" s="832"/>
      <c r="L562" s="832"/>
      <c r="M562" s="832"/>
      <c r="N562" s="832"/>
      <c r="O562" s="832"/>
      <c r="P562" s="832"/>
      <c r="Q562" s="832"/>
      <c r="R562" s="832"/>
      <c r="S562" s="832"/>
      <c r="T562" s="832"/>
      <c r="U562" s="832"/>
      <c r="V562" s="832"/>
      <c r="W562" s="832"/>
      <c r="X562" s="832"/>
      <c r="Y562" s="832"/>
      <c r="Z562" s="832"/>
    </row>
    <row r="563" spans="1:26" ht="13.5" customHeight="1">
      <c r="A563" s="832"/>
      <c r="B563" s="832"/>
      <c r="C563" s="832"/>
      <c r="D563" s="832"/>
      <c r="E563" s="832"/>
      <c r="F563" s="832"/>
      <c r="G563" s="832"/>
      <c r="H563" s="832"/>
      <c r="I563" s="832"/>
      <c r="J563" s="832"/>
      <c r="K563" s="832"/>
      <c r="L563" s="832"/>
      <c r="M563" s="832"/>
      <c r="N563" s="832"/>
      <c r="O563" s="832"/>
      <c r="P563" s="832"/>
      <c r="Q563" s="832"/>
      <c r="R563" s="832"/>
      <c r="S563" s="832"/>
      <c r="T563" s="832"/>
      <c r="U563" s="832"/>
      <c r="V563" s="832"/>
      <c r="W563" s="832"/>
      <c r="X563" s="832"/>
      <c r="Y563" s="832"/>
      <c r="Z563" s="832"/>
    </row>
    <row r="564" spans="1:26" ht="13.5" customHeight="1">
      <c r="A564" s="832"/>
      <c r="B564" s="832"/>
      <c r="C564" s="832"/>
      <c r="D564" s="832"/>
      <c r="E564" s="832"/>
      <c r="F564" s="832"/>
      <c r="G564" s="832"/>
      <c r="H564" s="832"/>
      <c r="I564" s="832"/>
      <c r="J564" s="832"/>
      <c r="K564" s="832"/>
      <c r="L564" s="832"/>
      <c r="M564" s="832"/>
      <c r="N564" s="832"/>
      <c r="O564" s="832"/>
      <c r="P564" s="832"/>
      <c r="Q564" s="832"/>
      <c r="R564" s="832"/>
      <c r="S564" s="832"/>
      <c r="T564" s="832"/>
      <c r="U564" s="832"/>
      <c r="V564" s="832"/>
      <c r="W564" s="832"/>
      <c r="X564" s="832"/>
      <c r="Y564" s="832"/>
      <c r="Z564" s="832"/>
    </row>
    <row r="565" spans="1:26" ht="13.5" customHeight="1">
      <c r="A565" s="832"/>
      <c r="B565" s="832"/>
      <c r="C565" s="832"/>
      <c r="D565" s="832"/>
      <c r="E565" s="832"/>
      <c r="F565" s="832"/>
      <c r="G565" s="832"/>
      <c r="H565" s="832"/>
      <c r="I565" s="832"/>
      <c r="J565" s="832"/>
      <c r="K565" s="832"/>
      <c r="L565" s="832"/>
      <c r="M565" s="832"/>
      <c r="N565" s="832"/>
      <c r="O565" s="832"/>
      <c r="P565" s="832"/>
      <c r="Q565" s="832"/>
      <c r="R565" s="832"/>
      <c r="S565" s="832"/>
      <c r="T565" s="832"/>
      <c r="U565" s="832"/>
      <c r="V565" s="832"/>
      <c r="W565" s="832"/>
      <c r="X565" s="832"/>
      <c r="Y565" s="832"/>
      <c r="Z565" s="832"/>
    </row>
    <row r="566" spans="1:26" ht="13.5" customHeight="1">
      <c r="A566" s="832"/>
      <c r="B566" s="832"/>
      <c r="C566" s="832"/>
      <c r="D566" s="832"/>
      <c r="E566" s="832"/>
      <c r="F566" s="832"/>
      <c r="G566" s="832"/>
      <c r="H566" s="832"/>
      <c r="I566" s="832"/>
      <c r="J566" s="832"/>
      <c r="K566" s="832"/>
      <c r="L566" s="832"/>
      <c r="M566" s="832"/>
      <c r="N566" s="832"/>
      <c r="O566" s="832"/>
      <c r="P566" s="832"/>
      <c r="Q566" s="832"/>
      <c r="R566" s="832"/>
      <c r="S566" s="832"/>
      <c r="T566" s="832"/>
      <c r="U566" s="832"/>
      <c r="V566" s="832"/>
      <c r="W566" s="832"/>
      <c r="X566" s="832"/>
      <c r="Y566" s="832"/>
      <c r="Z566" s="832"/>
    </row>
    <row r="567" spans="1:26" ht="13.5" customHeight="1">
      <c r="A567" s="832"/>
      <c r="B567" s="832"/>
      <c r="C567" s="832"/>
      <c r="D567" s="832"/>
      <c r="E567" s="832"/>
      <c r="F567" s="832"/>
      <c r="G567" s="832"/>
      <c r="H567" s="832"/>
      <c r="I567" s="832"/>
      <c r="J567" s="832"/>
      <c r="K567" s="832"/>
      <c r="L567" s="832"/>
      <c r="M567" s="832"/>
      <c r="N567" s="832"/>
      <c r="O567" s="832"/>
      <c r="P567" s="832"/>
      <c r="Q567" s="832"/>
      <c r="R567" s="832"/>
      <c r="S567" s="832"/>
      <c r="T567" s="832"/>
      <c r="U567" s="832"/>
      <c r="V567" s="832"/>
      <c r="W567" s="832"/>
      <c r="X567" s="832"/>
      <c r="Y567" s="832"/>
      <c r="Z567" s="832"/>
    </row>
    <row r="568" spans="1:26" ht="13.5" customHeight="1">
      <c r="A568" s="832"/>
      <c r="B568" s="832"/>
      <c r="C568" s="832"/>
      <c r="D568" s="832"/>
      <c r="E568" s="832"/>
      <c r="F568" s="832"/>
      <c r="G568" s="832"/>
      <c r="H568" s="832"/>
      <c r="I568" s="832"/>
      <c r="J568" s="832"/>
      <c r="K568" s="832"/>
      <c r="L568" s="832"/>
      <c r="M568" s="832"/>
      <c r="N568" s="832"/>
      <c r="O568" s="832"/>
      <c r="P568" s="832"/>
      <c r="Q568" s="832"/>
      <c r="R568" s="832"/>
      <c r="S568" s="832"/>
      <c r="T568" s="832"/>
      <c r="U568" s="832"/>
      <c r="V568" s="832"/>
      <c r="W568" s="832"/>
      <c r="X568" s="832"/>
      <c r="Y568" s="832"/>
      <c r="Z568" s="832"/>
    </row>
    <row r="569" spans="1:26" ht="13.5" customHeight="1">
      <c r="A569" s="832"/>
      <c r="B569" s="832"/>
      <c r="C569" s="832"/>
      <c r="D569" s="832"/>
      <c r="E569" s="832"/>
      <c r="F569" s="832"/>
      <c r="G569" s="832"/>
      <c r="H569" s="832"/>
      <c r="I569" s="832"/>
      <c r="J569" s="832"/>
      <c r="K569" s="832"/>
      <c r="L569" s="832"/>
      <c r="M569" s="832"/>
      <c r="N569" s="832"/>
      <c r="O569" s="832"/>
      <c r="P569" s="832"/>
      <c r="Q569" s="832"/>
      <c r="R569" s="832"/>
      <c r="S569" s="832"/>
      <c r="T569" s="832"/>
      <c r="U569" s="832"/>
      <c r="V569" s="832"/>
      <c r="W569" s="832"/>
      <c r="X569" s="832"/>
      <c r="Y569" s="832"/>
      <c r="Z569" s="832"/>
    </row>
    <row r="570" spans="1:26" ht="13.5" customHeight="1">
      <c r="A570" s="832"/>
      <c r="B570" s="832"/>
      <c r="C570" s="832"/>
      <c r="D570" s="832"/>
      <c r="E570" s="832"/>
      <c r="F570" s="832"/>
      <c r="G570" s="832"/>
      <c r="H570" s="832"/>
      <c r="I570" s="832"/>
      <c r="J570" s="832"/>
      <c r="K570" s="832"/>
      <c r="L570" s="832"/>
      <c r="M570" s="832"/>
      <c r="N570" s="832"/>
      <c r="O570" s="832"/>
      <c r="P570" s="832"/>
      <c r="Q570" s="832"/>
      <c r="R570" s="832"/>
      <c r="S570" s="832"/>
      <c r="T570" s="832"/>
      <c r="U570" s="832"/>
      <c r="V570" s="832"/>
      <c r="W570" s="832"/>
      <c r="X570" s="832"/>
      <c r="Y570" s="832"/>
      <c r="Z570" s="832"/>
    </row>
    <row r="571" spans="1:26" ht="13.5" customHeight="1">
      <c r="A571" s="832"/>
      <c r="B571" s="832"/>
      <c r="C571" s="832"/>
      <c r="D571" s="832"/>
      <c r="E571" s="832"/>
      <c r="F571" s="832"/>
      <c r="G571" s="832"/>
      <c r="H571" s="832"/>
      <c r="I571" s="832"/>
      <c r="J571" s="832"/>
      <c r="K571" s="832"/>
      <c r="L571" s="832"/>
      <c r="M571" s="832"/>
      <c r="N571" s="832"/>
      <c r="O571" s="832"/>
      <c r="P571" s="832"/>
      <c r="Q571" s="832"/>
      <c r="R571" s="832"/>
      <c r="S571" s="832"/>
      <c r="T571" s="832"/>
      <c r="U571" s="832"/>
      <c r="V571" s="832"/>
      <c r="W571" s="832"/>
      <c r="X571" s="832"/>
      <c r="Y571" s="832"/>
      <c r="Z571" s="832"/>
    </row>
    <row r="572" spans="1:26" ht="13.5" customHeight="1">
      <c r="A572" s="832"/>
      <c r="B572" s="832"/>
      <c r="C572" s="832"/>
      <c r="D572" s="832"/>
      <c r="E572" s="832"/>
      <c r="F572" s="832"/>
      <c r="G572" s="832"/>
      <c r="H572" s="832"/>
      <c r="I572" s="832"/>
      <c r="J572" s="832"/>
      <c r="K572" s="832"/>
      <c r="L572" s="832"/>
      <c r="M572" s="832"/>
      <c r="N572" s="832"/>
      <c r="O572" s="832"/>
      <c r="P572" s="832"/>
      <c r="Q572" s="832"/>
      <c r="R572" s="832"/>
      <c r="S572" s="832"/>
      <c r="T572" s="832"/>
      <c r="U572" s="832"/>
      <c r="V572" s="832"/>
      <c r="W572" s="832"/>
      <c r="X572" s="832"/>
      <c r="Y572" s="832"/>
      <c r="Z572" s="832"/>
    </row>
    <row r="573" spans="1:26" ht="13.5" customHeight="1">
      <c r="A573" s="832"/>
      <c r="B573" s="832"/>
      <c r="C573" s="832"/>
      <c r="D573" s="832"/>
      <c r="E573" s="832"/>
      <c r="F573" s="832"/>
      <c r="G573" s="832"/>
      <c r="H573" s="832"/>
      <c r="I573" s="832"/>
      <c r="J573" s="832"/>
      <c r="K573" s="832"/>
      <c r="L573" s="832"/>
      <c r="M573" s="832"/>
      <c r="N573" s="832"/>
      <c r="O573" s="832"/>
      <c r="P573" s="832"/>
      <c r="Q573" s="832"/>
      <c r="R573" s="832"/>
      <c r="S573" s="832"/>
      <c r="T573" s="832"/>
      <c r="U573" s="832"/>
      <c r="V573" s="832"/>
      <c r="W573" s="832"/>
      <c r="X573" s="832"/>
      <c r="Y573" s="832"/>
      <c r="Z573" s="832"/>
    </row>
    <row r="574" spans="1:26" ht="13.5" customHeight="1">
      <c r="A574" s="832"/>
      <c r="B574" s="832"/>
      <c r="C574" s="832"/>
      <c r="D574" s="832"/>
      <c r="E574" s="832"/>
      <c r="F574" s="832"/>
      <c r="G574" s="832"/>
      <c r="H574" s="832"/>
      <c r="I574" s="832"/>
      <c r="J574" s="832"/>
      <c r="K574" s="832"/>
      <c r="L574" s="832"/>
      <c r="M574" s="832"/>
      <c r="N574" s="832"/>
      <c r="O574" s="832"/>
      <c r="P574" s="832"/>
      <c r="Q574" s="832"/>
      <c r="R574" s="832"/>
      <c r="S574" s="832"/>
      <c r="T574" s="832"/>
      <c r="U574" s="832"/>
      <c r="V574" s="832"/>
      <c r="W574" s="832"/>
      <c r="X574" s="832"/>
      <c r="Y574" s="832"/>
      <c r="Z574" s="832"/>
    </row>
    <row r="575" spans="1:26" ht="13.5" customHeight="1">
      <c r="A575" s="832"/>
      <c r="B575" s="832"/>
      <c r="C575" s="832"/>
      <c r="D575" s="832"/>
      <c r="E575" s="832"/>
      <c r="F575" s="832"/>
      <c r="G575" s="832"/>
      <c r="H575" s="832"/>
      <c r="I575" s="832"/>
      <c r="J575" s="832"/>
      <c r="K575" s="832"/>
      <c r="L575" s="832"/>
      <c r="M575" s="832"/>
      <c r="N575" s="832"/>
      <c r="O575" s="832"/>
      <c r="P575" s="832"/>
      <c r="Q575" s="832"/>
      <c r="R575" s="832"/>
      <c r="S575" s="832"/>
      <c r="T575" s="832"/>
      <c r="U575" s="832"/>
      <c r="V575" s="832"/>
      <c r="W575" s="832"/>
      <c r="X575" s="832"/>
      <c r="Y575" s="832"/>
      <c r="Z575" s="832"/>
    </row>
    <row r="576" spans="1:26" ht="13.5" customHeight="1">
      <c r="A576" s="832"/>
      <c r="B576" s="832"/>
      <c r="C576" s="832"/>
      <c r="D576" s="832"/>
      <c r="E576" s="832"/>
      <c r="F576" s="832"/>
      <c r="G576" s="832"/>
      <c r="H576" s="832"/>
      <c r="I576" s="832"/>
      <c r="J576" s="832"/>
      <c r="K576" s="832"/>
      <c r="L576" s="832"/>
      <c r="M576" s="832"/>
      <c r="N576" s="832"/>
      <c r="O576" s="832"/>
      <c r="P576" s="832"/>
      <c r="Q576" s="832"/>
      <c r="R576" s="832"/>
      <c r="S576" s="832"/>
      <c r="T576" s="832"/>
      <c r="U576" s="832"/>
      <c r="V576" s="832"/>
      <c r="W576" s="832"/>
      <c r="X576" s="832"/>
      <c r="Y576" s="832"/>
      <c r="Z576" s="832"/>
    </row>
    <row r="577" spans="1:26" ht="13.5" customHeight="1">
      <c r="A577" s="832"/>
      <c r="B577" s="832"/>
      <c r="C577" s="832"/>
      <c r="D577" s="832"/>
      <c r="E577" s="832"/>
      <c r="F577" s="832"/>
      <c r="G577" s="832"/>
      <c r="H577" s="832"/>
      <c r="I577" s="832"/>
      <c r="J577" s="832"/>
      <c r="K577" s="832"/>
      <c r="L577" s="832"/>
      <c r="M577" s="832"/>
      <c r="N577" s="832"/>
      <c r="O577" s="832"/>
      <c r="P577" s="832"/>
      <c r="Q577" s="832"/>
      <c r="R577" s="832"/>
      <c r="S577" s="832"/>
      <c r="T577" s="832"/>
      <c r="U577" s="832"/>
      <c r="V577" s="832"/>
      <c r="W577" s="832"/>
      <c r="X577" s="832"/>
      <c r="Y577" s="832"/>
      <c r="Z577" s="832"/>
    </row>
    <row r="578" spans="1:26" ht="13.5" customHeight="1">
      <c r="A578" s="832"/>
      <c r="B578" s="832"/>
      <c r="C578" s="832"/>
      <c r="D578" s="832"/>
      <c r="E578" s="832"/>
      <c r="F578" s="832"/>
      <c r="G578" s="832"/>
      <c r="H578" s="832"/>
      <c r="I578" s="832"/>
      <c r="J578" s="832"/>
      <c r="K578" s="832"/>
      <c r="L578" s="832"/>
      <c r="M578" s="832"/>
      <c r="N578" s="832"/>
      <c r="O578" s="832"/>
      <c r="P578" s="832"/>
      <c r="Q578" s="832"/>
      <c r="R578" s="832"/>
      <c r="S578" s="832"/>
      <c r="T578" s="832"/>
      <c r="U578" s="832"/>
      <c r="V578" s="832"/>
      <c r="W578" s="832"/>
      <c r="X578" s="832"/>
      <c r="Y578" s="832"/>
      <c r="Z578" s="832"/>
    </row>
    <row r="579" spans="1:26" ht="13.5" customHeight="1">
      <c r="A579" s="832"/>
      <c r="B579" s="832"/>
      <c r="C579" s="832"/>
      <c r="D579" s="832"/>
      <c r="E579" s="832"/>
      <c r="F579" s="832"/>
      <c r="G579" s="832"/>
      <c r="H579" s="832"/>
      <c r="I579" s="832"/>
      <c r="J579" s="832"/>
      <c r="K579" s="832"/>
      <c r="L579" s="832"/>
      <c r="M579" s="832"/>
      <c r="N579" s="832"/>
      <c r="O579" s="832"/>
      <c r="P579" s="832"/>
      <c r="Q579" s="832"/>
      <c r="R579" s="832"/>
      <c r="S579" s="832"/>
      <c r="T579" s="832"/>
      <c r="U579" s="832"/>
      <c r="V579" s="832"/>
      <c r="W579" s="832"/>
      <c r="X579" s="832"/>
      <c r="Y579" s="832"/>
      <c r="Z579" s="832"/>
    </row>
    <row r="580" spans="1:26" ht="13.5" customHeight="1">
      <c r="A580" s="832"/>
      <c r="B580" s="832"/>
      <c r="C580" s="832"/>
      <c r="D580" s="832"/>
      <c r="E580" s="832"/>
      <c r="F580" s="832"/>
      <c r="G580" s="832"/>
      <c r="H580" s="832"/>
      <c r="I580" s="832"/>
      <c r="J580" s="832"/>
      <c r="K580" s="832"/>
      <c r="L580" s="832"/>
      <c r="M580" s="832"/>
      <c r="N580" s="832"/>
      <c r="O580" s="832"/>
      <c r="P580" s="832"/>
      <c r="Q580" s="832"/>
      <c r="R580" s="832"/>
      <c r="S580" s="832"/>
      <c r="T580" s="832"/>
      <c r="U580" s="832"/>
      <c r="V580" s="832"/>
      <c r="W580" s="832"/>
      <c r="X580" s="832"/>
      <c r="Y580" s="832"/>
      <c r="Z580" s="832"/>
    </row>
    <row r="581" spans="1:26" ht="13.5" customHeight="1">
      <c r="A581" s="832"/>
      <c r="B581" s="832"/>
      <c r="C581" s="832"/>
      <c r="D581" s="832"/>
      <c r="E581" s="832"/>
      <c r="F581" s="832"/>
      <c r="G581" s="832"/>
      <c r="H581" s="832"/>
      <c r="I581" s="832"/>
      <c r="J581" s="832"/>
      <c r="K581" s="832"/>
      <c r="L581" s="832"/>
      <c r="M581" s="832"/>
      <c r="N581" s="832"/>
      <c r="O581" s="832"/>
      <c r="P581" s="832"/>
      <c r="Q581" s="832"/>
      <c r="R581" s="832"/>
      <c r="S581" s="832"/>
      <c r="T581" s="832"/>
      <c r="U581" s="832"/>
      <c r="V581" s="832"/>
      <c r="W581" s="832"/>
      <c r="X581" s="832"/>
      <c r="Y581" s="832"/>
      <c r="Z581" s="832"/>
    </row>
    <row r="582" spans="1:26" ht="13.5" customHeight="1">
      <c r="A582" s="832"/>
      <c r="B582" s="832"/>
      <c r="C582" s="832"/>
      <c r="D582" s="832"/>
      <c r="E582" s="832"/>
      <c r="F582" s="832"/>
      <c r="G582" s="832"/>
      <c r="H582" s="832"/>
      <c r="I582" s="832"/>
      <c r="J582" s="832"/>
      <c r="K582" s="832"/>
      <c r="L582" s="832"/>
      <c r="M582" s="832"/>
      <c r="N582" s="832"/>
      <c r="O582" s="832"/>
      <c r="P582" s="832"/>
      <c r="Q582" s="832"/>
      <c r="R582" s="832"/>
      <c r="S582" s="832"/>
      <c r="T582" s="832"/>
      <c r="U582" s="832"/>
      <c r="V582" s="832"/>
      <c r="W582" s="832"/>
      <c r="X582" s="832"/>
      <c r="Y582" s="832"/>
      <c r="Z582" s="832"/>
    </row>
    <row r="583" spans="1:26" ht="13.5" customHeight="1">
      <c r="A583" s="832"/>
      <c r="B583" s="832"/>
      <c r="C583" s="832"/>
      <c r="D583" s="832"/>
      <c r="E583" s="832"/>
      <c r="F583" s="832"/>
      <c r="G583" s="832"/>
      <c r="H583" s="832"/>
      <c r="I583" s="832"/>
      <c r="J583" s="832"/>
      <c r="K583" s="832"/>
      <c r="L583" s="832"/>
      <c r="M583" s="832"/>
      <c r="N583" s="832"/>
      <c r="O583" s="832"/>
      <c r="P583" s="832"/>
      <c r="Q583" s="832"/>
      <c r="R583" s="832"/>
      <c r="S583" s="832"/>
      <c r="T583" s="832"/>
      <c r="U583" s="832"/>
      <c r="V583" s="832"/>
      <c r="W583" s="832"/>
      <c r="X583" s="832"/>
      <c r="Y583" s="832"/>
      <c r="Z583" s="832"/>
    </row>
    <row r="584" spans="1:26" ht="13.5" customHeight="1">
      <c r="A584" s="832"/>
      <c r="B584" s="832"/>
      <c r="C584" s="832"/>
      <c r="D584" s="832"/>
      <c r="E584" s="832"/>
      <c r="F584" s="832"/>
      <c r="G584" s="832"/>
      <c r="H584" s="832"/>
      <c r="I584" s="832"/>
      <c r="J584" s="832"/>
      <c r="K584" s="832"/>
      <c r="L584" s="832"/>
      <c r="M584" s="832"/>
      <c r="N584" s="832"/>
      <c r="O584" s="832"/>
      <c r="P584" s="832"/>
      <c r="Q584" s="832"/>
      <c r="R584" s="832"/>
      <c r="S584" s="832"/>
      <c r="T584" s="832"/>
      <c r="U584" s="832"/>
      <c r="V584" s="832"/>
      <c r="W584" s="832"/>
      <c r="X584" s="832"/>
      <c r="Y584" s="832"/>
      <c r="Z584" s="832"/>
    </row>
    <row r="585" spans="1:26" ht="13.5" customHeight="1">
      <c r="A585" s="832"/>
      <c r="B585" s="832"/>
      <c r="C585" s="832"/>
      <c r="D585" s="832"/>
      <c r="E585" s="832"/>
      <c r="F585" s="832"/>
      <c r="G585" s="832"/>
      <c r="H585" s="832"/>
      <c r="I585" s="832"/>
      <c r="J585" s="832"/>
      <c r="K585" s="832"/>
      <c r="L585" s="832"/>
      <c r="M585" s="832"/>
      <c r="N585" s="832"/>
      <c r="O585" s="832"/>
      <c r="P585" s="832"/>
      <c r="Q585" s="832"/>
      <c r="R585" s="832"/>
      <c r="S585" s="832"/>
      <c r="T585" s="832"/>
      <c r="U585" s="832"/>
      <c r="V585" s="832"/>
      <c r="W585" s="832"/>
      <c r="X585" s="832"/>
      <c r="Y585" s="832"/>
      <c r="Z585" s="832"/>
    </row>
    <row r="586" spans="1:26" ht="13.5" customHeight="1">
      <c r="A586" s="832"/>
      <c r="B586" s="832"/>
      <c r="C586" s="832"/>
      <c r="D586" s="832"/>
      <c r="E586" s="832"/>
      <c r="F586" s="832"/>
      <c r="G586" s="832"/>
      <c r="H586" s="832"/>
      <c r="I586" s="832"/>
      <c r="J586" s="832"/>
      <c r="K586" s="832"/>
      <c r="L586" s="832"/>
      <c r="M586" s="832"/>
      <c r="N586" s="832"/>
      <c r="O586" s="832"/>
      <c r="P586" s="832"/>
      <c r="Q586" s="832"/>
      <c r="R586" s="832"/>
      <c r="S586" s="832"/>
      <c r="T586" s="832"/>
      <c r="U586" s="832"/>
      <c r="V586" s="832"/>
      <c r="W586" s="832"/>
      <c r="X586" s="832"/>
      <c r="Y586" s="832"/>
      <c r="Z586" s="832"/>
    </row>
    <row r="587" spans="1:26" ht="13.5" customHeight="1">
      <c r="A587" s="832"/>
      <c r="B587" s="832"/>
      <c r="C587" s="832"/>
      <c r="D587" s="832"/>
      <c r="E587" s="832"/>
      <c r="F587" s="832"/>
      <c r="G587" s="832"/>
      <c r="H587" s="832"/>
      <c r="I587" s="832"/>
      <c r="J587" s="832"/>
      <c r="K587" s="832"/>
      <c r="L587" s="832"/>
      <c r="M587" s="832"/>
      <c r="N587" s="832"/>
      <c r="O587" s="832"/>
      <c r="P587" s="832"/>
      <c r="Q587" s="832"/>
      <c r="R587" s="832"/>
      <c r="S587" s="832"/>
      <c r="T587" s="832"/>
      <c r="U587" s="832"/>
      <c r="V587" s="832"/>
      <c r="W587" s="832"/>
      <c r="X587" s="832"/>
      <c r="Y587" s="832"/>
      <c r="Z587" s="832"/>
    </row>
    <row r="588" spans="1:26" ht="13.5" customHeight="1">
      <c r="A588" s="832"/>
      <c r="B588" s="832"/>
      <c r="C588" s="832"/>
      <c r="D588" s="832"/>
      <c r="E588" s="832"/>
      <c r="F588" s="832"/>
      <c r="G588" s="832"/>
      <c r="H588" s="832"/>
      <c r="I588" s="832"/>
      <c r="J588" s="832"/>
      <c r="K588" s="832"/>
      <c r="L588" s="832"/>
      <c r="M588" s="832"/>
      <c r="N588" s="832"/>
      <c r="O588" s="832"/>
      <c r="P588" s="832"/>
      <c r="Q588" s="832"/>
      <c r="R588" s="832"/>
      <c r="S588" s="832"/>
      <c r="T588" s="832"/>
      <c r="U588" s="832"/>
      <c r="V588" s="832"/>
      <c r="W588" s="832"/>
      <c r="X588" s="832"/>
      <c r="Y588" s="832"/>
      <c r="Z588" s="832"/>
    </row>
    <row r="589" spans="1:26" ht="13.5" customHeight="1">
      <c r="A589" s="832"/>
      <c r="B589" s="832"/>
      <c r="C589" s="832"/>
      <c r="D589" s="832"/>
      <c r="E589" s="832"/>
      <c r="F589" s="832"/>
      <c r="G589" s="832"/>
      <c r="H589" s="832"/>
      <c r="I589" s="832"/>
      <c r="J589" s="832"/>
      <c r="K589" s="832"/>
      <c r="L589" s="832"/>
      <c r="M589" s="832"/>
      <c r="N589" s="832"/>
      <c r="O589" s="832"/>
      <c r="P589" s="832"/>
      <c r="Q589" s="832"/>
      <c r="R589" s="832"/>
      <c r="S589" s="832"/>
      <c r="T589" s="832"/>
      <c r="U589" s="832"/>
      <c r="V589" s="832"/>
      <c r="W589" s="832"/>
      <c r="X589" s="832"/>
      <c r="Y589" s="832"/>
      <c r="Z589" s="832"/>
    </row>
    <row r="590" spans="1:26" ht="13.5" customHeight="1">
      <c r="A590" s="832"/>
      <c r="B590" s="832"/>
      <c r="C590" s="832"/>
      <c r="D590" s="832"/>
      <c r="E590" s="832"/>
      <c r="F590" s="832"/>
      <c r="G590" s="832"/>
      <c r="H590" s="832"/>
      <c r="I590" s="832"/>
      <c r="J590" s="832"/>
      <c r="K590" s="832"/>
      <c r="L590" s="832"/>
      <c r="M590" s="832"/>
      <c r="N590" s="832"/>
      <c r="O590" s="832"/>
      <c r="P590" s="832"/>
      <c r="Q590" s="832"/>
      <c r="R590" s="832"/>
      <c r="S590" s="832"/>
      <c r="T590" s="832"/>
      <c r="U590" s="832"/>
      <c r="V590" s="832"/>
      <c r="W590" s="832"/>
      <c r="X590" s="832"/>
      <c r="Y590" s="832"/>
      <c r="Z590" s="832"/>
    </row>
    <row r="591" spans="1:26" ht="13.5" customHeight="1">
      <c r="A591" s="832"/>
      <c r="B591" s="832"/>
      <c r="C591" s="832"/>
      <c r="D591" s="832"/>
      <c r="E591" s="832"/>
      <c r="F591" s="832"/>
      <c r="G591" s="832"/>
      <c r="H591" s="832"/>
      <c r="I591" s="832"/>
      <c r="J591" s="832"/>
      <c r="K591" s="832"/>
      <c r="L591" s="832"/>
      <c r="M591" s="832"/>
      <c r="N591" s="832"/>
      <c r="O591" s="832"/>
      <c r="P591" s="832"/>
      <c r="Q591" s="832"/>
      <c r="R591" s="832"/>
      <c r="S591" s="832"/>
      <c r="T591" s="832"/>
      <c r="U591" s="832"/>
      <c r="V591" s="832"/>
      <c r="W591" s="832"/>
      <c r="X591" s="832"/>
      <c r="Y591" s="832"/>
      <c r="Z591" s="832"/>
    </row>
    <row r="592" spans="1:26" ht="13.5" customHeight="1">
      <c r="A592" s="832"/>
      <c r="B592" s="832"/>
      <c r="C592" s="832"/>
      <c r="D592" s="832"/>
      <c r="E592" s="832"/>
      <c r="F592" s="832"/>
      <c r="G592" s="832"/>
      <c r="H592" s="832"/>
      <c r="I592" s="832"/>
      <c r="J592" s="832"/>
      <c r="K592" s="832"/>
      <c r="L592" s="832"/>
      <c r="M592" s="832"/>
      <c r="N592" s="832"/>
      <c r="O592" s="832"/>
      <c r="P592" s="832"/>
      <c r="Q592" s="832"/>
      <c r="R592" s="832"/>
      <c r="S592" s="832"/>
      <c r="T592" s="832"/>
      <c r="U592" s="832"/>
      <c r="V592" s="832"/>
      <c r="W592" s="832"/>
      <c r="X592" s="832"/>
      <c r="Y592" s="832"/>
      <c r="Z592" s="832"/>
    </row>
    <row r="593" spans="1:26" ht="13.5" customHeight="1">
      <c r="A593" s="832"/>
      <c r="B593" s="832"/>
      <c r="C593" s="832"/>
      <c r="D593" s="832"/>
      <c r="E593" s="832"/>
      <c r="F593" s="832"/>
      <c r="G593" s="832"/>
      <c r="H593" s="832"/>
      <c r="I593" s="832"/>
      <c r="J593" s="832"/>
      <c r="K593" s="832"/>
      <c r="L593" s="832"/>
      <c r="M593" s="832"/>
      <c r="N593" s="832"/>
      <c r="O593" s="832"/>
      <c r="P593" s="832"/>
      <c r="Q593" s="832"/>
      <c r="R593" s="832"/>
      <c r="S593" s="832"/>
      <c r="T593" s="832"/>
      <c r="U593" s="832"/>
      <c r="V593" s="832"/>
      <c r="W593" s="832"/>
      <c r="X593" s="832"/>
      <c r="Y593" s="832"/>
      <c r="Z593" s="832"/>
    </row>
    <row r="594" spans="1:26" ht="13.5" customHeight="1">
      <c r="A594" s="832"/>
      <c r="B594" s="832"/>
      <c r="C594" s="832"/>
      <c r="D594" s="832"/>
      <c r="E594" s="832"/>
      <c r="F594" s="832"/>
      <c r="G594" s="832"/>
      <c r="H594" s="832"/>
      <c r="I594" s="832"/>
      <c r="J594" s="832"/>
      <c r="K594" s="832"/>
      <c r="L594" s="832"/>
      <c r="M594" s="832"/>
      <c r="N594" s="832"/>
      <c r="O594" s="832"/>
      <c r="P594" s="832"/>
      <c r="Q594" s="832"/>
      <c r="R594" s="832"/>
      <c r="S594" s="832"/>
      <c r="T594" s="832"/>
      <c r="U594" s="832"/>
      <c r="V594" s="832"/>
      <c r="W594" s="832"/>
      <c r="X594" s="832"/>
      <c r="Y594" s="832"/>
      <c r="Z594" s="832"/>
    </row>
    <row r="595" spans="1:26" ht="13.5" customHeight="1">
      <c r="A595" s="832"/>
      <c r="B595" s="832"/>
      <c r="C595" s="832"/>
      <c r="D595" s="832"/>
      <c r="E595" s="832"/>
      <c r="F595" s="832"/>
      <c r="G595" s="832"/>
      <c r="H595" s="832"/>
      <c r="I595" s="832"/>
      <c r="J595" s="832"/>
      <c r="K595" s="832"/>
      <c r="L595" s="832"/>
      <c r="M595" s="832"/>
      <c r="N595" s="832"/>
      <c r="O595" s="832"/>
      <c r="P595" s="832"/>
      <c r="Q595" s="832"/>
      <c r="R595" s="832"/>
      <c r="S595" s="832"/>
      <c r="T595" s="832"/>
      <c r="U595" s="832"/>
      <c r="V595" s="832"/>
      <c r="W595" s="832"/>
      <c r="X595" s="832"/>
      <c r="Y595" s="832"/>
      <c r="Z595" s="832"/>
    </row>
    <row r="596" spans="1:26" ht="13.5" customHeight="1">
      <c r="A596" s="832"/>
      <c r="B596" s="832"/>
      <c r="C596" s="832"/>
      <c r="D596" s="832"/>
      <c r="E596" s="832"/>
      <c r="F596" s="832"/>
      <c r="G596" s="832"/>
      <c r="H596" s="832"/>
      <c r="I596" s="832"/>
      <c r="J596" s="832"/>
      <c r="K596" s="832"/>
      <c r="L596" s="832"/>
      <c r="M596" s="832"/>
      <c r="N596" s="832"/>
      <c r="O596" s="832"/>
      <c r="P596" s="832"/>
      <c r="Q596" s="832"/>
      <c r="R596" s="832"/>
      <c r="S596" s="832"/>
      <c r="T596" s="832"/>
      <c r="U596" s="832"/>
      <c r="V596" s="832"/>
      <c r="W596" s="832"/>
      <c r="X596" s="832"/>
      <c r="Y596" s="832"/>
      <c r="Z596" s="832"/>
    </row>
    <row r="597" spans="1:26" ht="13.5" customHeight="1">
      <c r="A597" s="832"/>
      <c r="B597" s="832"/>
      <c r="C597" s="832"/>
      <c r="D597" s="832"/>
      <c r="E597" s="832"/>
      <c r="F597" s="832"/>
      <c r="G597" s="832"/>
      <c r="H597" s="832"/>
      <c r="I597" s="832"/>
      <c r="J597" s="832"/>
      <c r="K597" s="832"/>
      <c r="L597" s="832"/>
      <c r="M597" s="832"/>
      <c r="N597" s="832"/>
      <c r="O597" s="832"/>
      <c r="P597" s="832"/>
      <c r="Q597" s="832"/>
      <c r="R597" s="832"/>
      <c r="S597" s="832"/>
      <c r="T597" s="832"/>
      <c r="U597" s="832"/>
      <c r="V597" s="832"/>
      <c r="W597" s="832"/>
      <c r="X597" s="832"/>
      <c r="Y597" s="832"/>
      <c r="Z597" s="832"/>
    </row>
    <row r="598" spans="1:26" ht="13.5" customHeight="1">
      <c r="A598" s="832"/>
      <c r="B598" s="832"/>
      <c r="C598" s="832"/>
      <c r="D598" s="832"/>
      <c r="E598" s="832"/>
      <c r="F598" s="832"/>
      <c r="G598" s="832"/>
      <c r="H598" s="832"/>
      <c r="I598" s="832"/>
      <c r="J598" s="832"/>
      <c r="K598" s="832"/>
      <c r="L598" s="832"/>
      <c r="M598" s="832"/>
      <c r="N598" s="832"/>
      <c r="O598" s="832"/>
      <c r="P598" s="832"/>
      <c r="Q598" s="832"/>
      <c r="R598" s="832"/>
      <c r="S598" s="832"/>
      <c r="T598" s="832"/>
      <c r="U598" s="832"/>
      <c r="V598" s="832"/>
      <c r="W598" s="832"/>
      <c r="X598" s="832"/>
      <c r="Y598" s="832"/>
      <c r="Z598" s="832"/>
    </row>
    <row r="599" spans="1:26" ht="13.5" customHeight="1">
      <c r="A599" s="832"/>
      <c r="B599" s="832"/>
      <c r="C599" s="832"/>
      <c r="D599" s="832"/>
      <c r="E599" s="832"/>
      <c r="F599" s="832"/>
      <c r="G599" s="832"/>
      <c r="H599" s="832"/>
      <c r="I599" s="832"/>
      <c r="J599" s="832"/>
      <c r="K599" s="832"/>
      <c r="L599" s="832"/>
      <c r="M599" s="832"/>
      <c r="N599" s="832"/>
      <c r="O599" s="832"/>
      <c r="P599" s="832"/>
      <c r="Q599" s="832"/>
      <c r="R599" s="832"/>
      <c r="S599" s="832"/>
      <c r="T599" s="832"/>
      <c r="U599" s="832"/>
      <c r="V599" s="832"/>
      <c r="W599" s="832"/>
      <c r="X599" s="832"/>
      <c r="Y599" s="832"/>
      <c r="Z599" s="832"/>
    </row>
    <row r="600" spans="1:26" ht="13.5" customHeight="1">
      <c r="A600" s="832"/>
      <c r="B600" s="832"/>
      <c r="C600" s="832"/>
      <c r="D600" s="832"/>
      <c r="E600" s="832"/>
      <c r="F600" s="832"/>
      <c r="G600" s="832"/>
      <c r="H600" s="832"/>
      <c r="I600" s="832"/>
      <c r="J600" s="832"/>
      <c r="K600" s="832"/>
      <c r="L600" s="832"/>
      <c r="M600" s="832"/>
      <c r="N600" s="832"/>
      <c r="O600" s="832"/>
      <c r="P600" s="832"/>
      <c r="Q600" s="832"/>
      <c r="R600" s="832"/>
      <c r="S600" s="832"/>
      <c r="T600" s="832"/>
      <c r="U600" s="832"/>
      <c r="V600" s="832"/>
      <c r="W600" s="832"/>
      <c r="X600" s="832"/>
      <c r="Y600" s="832"/>
      <c r="Z600" s="832"/>
    </row>
    <row r="601" spans="1:26" ht="13.5" customHeight="1">
      <c r="A601" s="832"/>
      <c r="B601" s="832"/>
      <c r="C601" s="832"/>
      <c r="D601" s="832"/>
      <c r="E601" s="832"/>
      <c r="F601" s="832"/>
      <c r="G601" s="832"/>
      <c r="H601" s="832"/>
      <c r="I601" s="832"/>
      <c r="J601" s="832"/>
      <c r="K601" s="832"/>
      <c r="L601" s="832"/>
      <c r="M601" s="832"/>
      <c r="N601" s="832"/>
      <c r="O601" s="832"/>
      <c r="P601" s="832"/>
      <c r="Q601" s="832"/>
      <c r="R601" s="832"/>
      <c r="S601" s="832"/>
      <c r="T601" s="832"/>
      <c r="U601" s="832"/>
      <c r="V601" s="832"/>
      <c r="W601" s="832"/>
      <c r="X601" s="832"/>
      <c r="Y601" s="832"/>
      <c r="Z601" s="832"/>
    </row>
    <row r="602" spans="1:26" ht="13.5" customHeight="1">
      <c r="A602" s="832"/>
      <c r="B602" s="832"/>
      <c r="C602" s="832"/>
      <c r="D602" s="832"/>
      <c r="E602" s="832"/>
      <c r="F602" s="832"/>
      <c r="G602" s="832"/>
      <c r="H602" s="832"/>
      <c r="I602" s="832"/>
      <c r="J602" s="832"/>
      <c r="K602" s="832"/>
      <c r="L602" s="832"/>
      <c r="M602" s="832"/>
      <c r="N602" s="832"/>
      <c r="O602" s="832"/>
      <c r="P602" s="832"/>
      <c r="Q602" s="832"/>
      <c r="R602" s="832"/>
      <c r="S602" s="832"/>
      <c r="T602" s="832"/>
      <c r="U602" s="832"/>
      <c r="V602" s="832"/>
      <c r="W602" s="832"/>
      <c r="X602" s="832"/>
      <c r="Y602" s="832"/>
      <c r="Z602" s="832"/>
    </row>
    <row r="603" spans="1:26" ht="13.5" customHeight="1">
      <c r="A603" s="832"/>
      <c r="B603" s="832"/>
      <c r="C603" s="832"/>
      <c r="D603" s="832"/>
      <c r="E603" s="832"/>
      <c r="F603" s="832"/>
      <c r="G603" s="832"/>
      <c r="H603" s="832"/>
      <c r="I603" s="832"/>
      <c r="J603" s="832"/>
      <c r="K603" s="832"/>
      <c r="L603" s="832"/>
      <c r="M603" s="832"/>
      <c r="N603" s="832"/>
      <c r="O603" s="832"/>
      <c r="P603" s="832"/>
      <c r="Q603" s="832"/>
      <c r="R603" s="832"/>
      <c r="S603" s="832"/>
      <c r="T603" s="832"/>
      <c r="U603" s="832"/>
      <c r="V603" s="832"/>
      <c r="W603" s="832"/>
      <c r="X603" s="832"/>
      <c r="Y603" s="832"/>
      <c r="Z603" s="832"/>
    </row>
    <row r="604" spans="1:26" ht="13.5" customHeight="1">
      <c r="A604" s="832"/>
      <c r="B604" s="832"/>
      <c r="C604" s="832"/>
      <c r="D604" s="832"/>
      <c r="E604" s="832"/>
      <c r="F604" s="832"/>
      <c r="G604" s="832"/>
      <c r="H604" s="832"/>
      <c r="I604" s="832"/>
      <c r="J604" s="832"/>
      <c r="K604" s="832"/>
      <c r="L604" s="832"/>
      <c r="M604" s="832"/>
      <c r="N604" s="832"/>
      <c r="O604" s="832"/>
      <c r="P604" s="832"/>
      <c r="Q604" s="832"/>
      <c r="R604" s="832"/>
      <c r="S604" s="832"/>
      <c r="T604" s="832"/>
      <c r="U604" s="832"/>
      <c r="V604" s="832"/>
      <c r="W604" s="832"/>
      <c r="X604" s="832"/>
      <c r="Y604" s="832"/>
      <c r="Z604" s="832"/>
    </row>
    <row r="605" spans="1:26" ht="13.5" customHeight="1">
      <c r="A605" s="832"/>
      <c r="B605" s="832"/>
      <c r="C605" s="832"/>
      <c r="D605" s="832"/>
      <c r="E605" s="832"/>
      <c r="F605" s="832"/>
      <c r="G605" s="832"/>
      <c r="H605" s="832"/>
      <c r="I605" s="832"/>
      <c r="J605" s="832"/>
      <c r="K605" s="832"/>
      <c r="L605" s="832"/>
      <c r="M605" s="832"/>
      <c r="N605" s="832"/>
      <c r="O605" s="832"/>
      <c r="P605" s="832"/>
      <c r="Q605" s="832"/>
      <c r="R605" s="832"/>
      <c r="S605" s="832"/>
      <c r="T605" s="832"/>
      <c r="U605" s="832"/>
      <c r="V605" s="832"/>
      <c r="W605" s="832"/>
      <c r="X605" s="832"/>
      <c r="Y605" s="832"/>
      <c r="Z605" s="832"/>
    </row>
    <row r="606" spans="1:26" ht="13.5" customHeight="1">
      <c r="A606" s="832"/>
      <c r="B606" s="832"/>
      <c r="C606" s="832"/>
      <c r="D606" s="832"/>
      <c r="E606" s="832"/>
      <c r="F606" s="832"/>
      <c r="G606" s="832"/>
      <c r="H606" s="832"/>
      <c r="I606" s="832"/>
      <c r="J606" s="832"/>
      <c r="K606" s="832"/>
      <c r="L606" s="832"/>
      <c r="M606" s="832"/>
      <c r="N606" s="832"/>
      <c r="O606" s="832"/>
      <c r="P606" s="832"/>
      <c r="Q606" s="832"/>
      <c r="R606" s="832"/>
      <c r="S606" s="832"/>
      <c r="T606" s="832"/>
      <c r="U606" s="832"/>
      <c r="V606" s="832"/>
      <c r="W606" s="832"/>
      <c r="X606" s="832"/>
      <c r="Y606" s="832"/>
      <c r="Z606" s="832"/>
    </row>
    <row r="607" spans="1:26" ht="13.5" customHeight="1">
      <c r="A607" s="832"/>
      <c r="B607" s="832"/>
      <c r="C607" s="832"/>
      <c r="D607" s="832"/>
      <c r="E607" s="832"/>
      <c r="F607" s="832"/>
      <c r="G607" s="832"/>
      <c r="H607" s="832"/>
      <c r="I607" s="832"/>
      <c r="J607" s="832"/>
      <c r="K607" s="832"/>
      <c r="L607" s="832"/>
      <c r="M607" s="832"/>
      <c r="N607" s="832"/>
      <c r="O607" s="832"/>
      <c r="P607" s="832"/>
      <c r="Q607" s="832"/>
      <c r="R607" s="832"/>
      <c r="S607" s="832"/>
      <c r="T607" s="832"/>
      <c r="U607" s="832"/>
      <c r="V607" s="832"/>
      <c r="W607" s="832"/>
      <c r="X607" s="832"/>
      <c r="Y607" s="832"/>
      <c r="Z607" s="832"/>
    </row>
    <row r="608" spans="1:26" ht="13.5" customHeight="1">
      <c r="A608" s="832"/>
      <c r="B608" s="832"/>
      <c r="C608" s="832"/>
      <c r="D608" s="832"/>
      <c r="E608" s="832"/>
      <c r="F608" s="832"/>
      <c r="G608" s="832"/>
      <c r="H608" s="832"/>
      <c r="I608" s="832"/>
      <c r="J608" s="832"/>
      <c r="K608" s="832"/>
      <c r="L608" s="832"/>
      <c r="M608" s="832"/>
      <c r="N608" s="832"/>
      <c r="O608" s="832"/>
      <c r="P608" s="832"/>
      <c r="Q608" s="832"/>
      <c r="R608" s="832"/>
      <c r="S608" s="832"/>
      <c r="T608" s="832"/>
      <c r="U608" s="832"/>
      <c r="V608" s="832"/>
      <c r="W608" s="832"/>
      <c r="X608" s="832"/>
      <c r="Y608" s="832"/>
      <c r="Z608" s="832"/>
    </row>
    <row r="609" spans="1:26" ht="13.5" customHeight="1">
      <c r="A609" s="832"/>
      <c r="B609" s="832"/>
      <c r="C609" s="832"/>
      <c r="D609" s="832"/>
      <c r="E609" s="832"/>
      <c r="F609" s="832"/>
      <c r="G609" s="832"/>
      <c r="H609" s="832"/>
      <c r="I609" s="832"/>
      <c r="J609" s="832"/>
      <c r="K609" s="832"/>
      <c r="L609" s="832"/>
      <c r="M609" s="832"/>
      <c r="N609" s="832"/>
      <c r="O609" s="832"/>
      <c r="P609" s="832"/>
      <c r="Q609" s="832"/>
      <c r="R609" s="832"/>
      <c r="S609" s="832"/>
      <c r="T609" s="832"/>
      <c r="U609" s="832"/>
      <c r="V609" s="832"/>
      <c r="W609" s="832"/>
      <c r="X609" s="832"/>
      <c r="Y609" s="832"/>
      <c r="Z609" s="832"/>
    </row>
    <row r="610" spans="1:26" ht="13.5" customHeight="1">
      <c r="A610" s="832"/>
      <c r="B610" s="832"/>
      <c r="C610" s="832"/>
      <c r="D610" s="832"/>
      <c r="E610" s="832"/>
      <c r="F610" s="832"/>
      <c r="G610" s="832"/>
      <c r="H610" s="832"/>
      <c r="I610" s="832"/>
      <c r="J610" s="832"/>
      <c r="K610" s="832"/>
      <c r="L610" s="832"/>
      <c r="M610" s="832"/>
      <c r="N610" s="832"/>
      <c r="O610" s="832"/>
      <c r="P610" s="832"/>
      <c r="Q610" s="832"/>
      <c r="R610" s="832"/>
      <c r="S610" s="832"/>
      <c r="T610" s="832"/>
      <c r="U610" s="832"/>
      <c r="V610" s="832"/>
      <c r="W610" s="832"/>
      <c r="X610" s="832"/>
      <c r="Y610" s="832"/>
      <c r="Z610" s="832"/>
    </row>
    <row r="611" spans="1:26" ht="13.5" customHeight="1">
      <c r="A611" s="832"/>
      <c r="B611" s="832"/>
      <c r="C611" s="832"/>
      <c r="D611" s="832"/>
      <c r="E611" s="832"/>
      <c r="F611" s="832"/>
      <c r="G611" s="832"/>
      <c r="H611" s="832"/>
      <c r="I611" s="832"/>
      <c r="J611" s="832"/>
      <c r="K611" s="832"/>
      <c r="L611" s="832"/>
      <c r="M611" s="832"/>
      <c r="N611" s="832"/>
      <c r="O611" s="832"/>
      <c r="P611" s="832"/>
      <c r="Q611" s="832"/>
      <c r="R611" s="832"/>
      <c r="S611" s="832"/>
      <c r="T611" s="832"/>
      <c r="U611" s="832"/>
      <c r="V611" s="832"/>
      <c r="W611" s="832"/>
      <c r="X611" s="832"/>
      <c r="Y611" s="832"/>
      <c r="Z611" s="832"/>
    </row>
    <row r="612" spans="1:26" ht="13.5" customHeight="1">
      <c r="A612" s="832"/>
      <c r="B612" s="832"/>
      <c r="C612" s="832"/>
      <c r="D612" s="832"/>
      <c r="E612" s="832"/>
      <c r="F612" s="832"/>
      <c r="G612" s="832"/>
      <c r="H612" s="832"/>
      <c r="I612" s="832"/>
      <c r="J612" s="832"/>
      <c r="K612" s="832"/>
      <c r="L612" s="832"/>
      <c r="M612" s="832"/>
      <c r="N612" s="832"/>
      <c r="O612" s="832"/>
      <c r="P612" s="832"/>
      <c r="Q612" s="832"/>
      <c r="R612" s="832"/>
      <c r="S612" s="832"/>
      <c r="T612" s="832"/>
      <c r="U612" s="832"/>
      <c r="V612" s="832"/>
      <c r="W612" s="832"/>
      <c r="X612" s="832"/>
      <c r="Y612" s="832"/>
      <c r="Z612" s="832"/>
    </row>
    <row r="613" spans="1:26" ht="13.5" customHeight="1">
      <c r="A613" s="832"/>
      <c r="B613" s="832"/>
      <c r="C613" s="832"/>
      <c r="D613" s="832"/>
      <c r="E613" s="832"/>
      <c r="F613" s="832"/>
      <c r="G613" s="832"/>
      <c r="H613" s="832"/>
      <c r="I613" s="832"/>
      <c r="J613" s="832"/>
      <c r="K613" s="832"/>
      <c r="L613" s="832"/>
      <c r="M613" s="832"/>
      <c r="N613" s="832"/>
      <c r="O613" s="832"/>
      <c r="P613" s="832"/>
      <c r="Q613" s="832"/>
      <c r="R613" s="832"/>
      <c r="S613" s="832"/>
      <c r="T613" s="832"/>
      <c r="U613" s="832"/>
      <c r="V613" s="832"/>
      <c r="W613" s="832"/>
      <c r="X613" s="832"/>
      <c r="Y613" s="832"/>
      <c r="Z613" s="832"/>
    </row>
    <row r="614" spans="1:26" ht="13.5" customHeight="1">
      <c r="A614" s="832"/>
      <c r="B614" s="832"/>
      <c r="C614" s="832"/>
      <c r="D614" s="832"/>
      <c r="E614" s="832"/>
      <c r="F614" s="832"/>
      <c r="G614" s="832"/>
      <c r="H614" s="832"/>
      <c r="I614" s="832"/>
      <c r="J614" s="832"/>
      <c r="K614" s="832"/>
      <c r="L614" s="832"/>
      <c r="M614" s="832"/>
      <c r="N614" s="832"/>
      <c r="O614" s="832"/>
      <c r="P614" s="832"/>
      <c r="Q614" s="832"/>
      <c r="R614" s="832"/>
      <c r="S614" s="832"/>
      <c r="T614" s="832"/>
      <c r="U614" s="832"/>
      <c r="V614" s="832"/>
      <c r="W614" s="832"/>
      <c r="X614" s="832"/>
      <c r="Y614" s="832"/>
      <c r="Z614" s="832"/>
    </row>
    <row r="615" spans="1:26" ht="13.5" customHeight="1">
      <c r="A615" s="832"/>
      <c r="B615" s="832"/>
      <c r="C615" s="832"/>
      <c r="D615" s="832"/>
      <c r="E615" s="832"/>
      <c r="F615" s="832"/>
      <c r="G615" s="832"/>
      <c r="H615" s="832"/>
      <c r="I615" s="832"/>
      <c r="J615" s="832"/>
      <c r="K615" s="832"/>
      <c r="L615" s="832"/>
      <c r="M615" s="832"/>
      <c r="N615" s="832"/>
      <c r="O615" s="832"/>
      <c r="P615" s="832"/>
      <c r="Q615" s="832"/>
      <c r="R615" s="832"/>
      <c r="S615" s="832"/>
      <c r="T615" s="832"/>
      <c r="U615" s="832"/>
      <c r="V615" s="832"/>
      <c r="W615" s="832"/>
      <c r="X615" s="832"/>
      <c r="Y615" s="832"/>
      <c r="Z615" s="832"/>
    </row>
    <row r="616" spans="1:26" ht="13.5" customHeight="1">
      <c r="A616" s="832"/>
      <c r="B616" s="832"/>
      <c r="C616" s="832"/>
      <c r="D616" s="832"/>
      <c r="E616" s="832"/>
      <c r="F616" s="832"/>
      <c r="G616" s="832"/>
      <c r="H616" s="832"/>
      <c r="I616" s="832"/>
      <c r="J616" s="832"/>
      <c r="K616" s="832"/>
      <c r="L616" s="832"/>
      <c r="M616" s="832"/>
      <c r="N616" s="832"/>
      <c r="O616" s="832"/>
      <c r="P616" s="832"/>
      <c r="Q616" s="832"/>
      <c r="R616" s="832"/>
      <c r="S616" s="832"/>
      <c r="T616" s="832"/>
      <c r="U616" s="832"/>
      <c r="V616" s="832"/>
      <c r="W616" s="832"/>
      <c r="X616" s="832"/>
      <c r="Y616" s="832"/>
      <c r="Z616" s="832"/>
    </row>
    <row r="617" spans="1:26" ht="13.5" customHeight="1">
      <c r="A617" s="832"/>
      <c r="B617" s="832"/>
      <c r="C617" s="832"/>
      <c r="D617" s="832"/>
      <c r="E617" s="832"/>
      <c r="F617" s="832"/>
      <c r="G617" s="832"/>
      <c r="H617" s="832"/>
      <c r="I617" s="832"/>
      <c r="J617" s="832"/>
      <c r="K617" s="832"/>
      <c r="L617" s="832"/>
      <c r="M617" s="832"/>
      <c r="N617" s="832"/>
      <c r="O617" s="832"/>
      <c r="P617" s="832"/>
      <c r="Q617" s="832"/>
      <c r="R617" s="832"/>
      <c r="S617" s="832"/>
      <c r="T617" s="832"/>
      <c r="U617" s="832"/>
      <c r="V617" s="832"/>
      <c r="W617" s="832"/>
      <c r="X617" s="832"/>
      <c r="Y617" s="832"/>
      <c r="Z617" s="832"/>
    </row>
    <row r="618" spans="1:26" ht="13.5" customHeight="1">
      <c r="A618" s="832"/>
      <c r="B618" s="832"/>
      <c r="C618" s="832"/>
      <c r="D618" s="832"/>
      <c r="E618" s="832"/>
      <c r="F618" s="832"/>
      <c r="G618" s="832"/>
      <c r="H618" s="832"/>
      <c r="I618" s="832"/>
      <c r="J618" s="832"/>
      <c r="K618" s="832"/>
      <c r="L618" s="832"/>
      <c r="M618" s="832"/>
      <c r="N618" s="832"/>
      <c r="O618" s="832"/>
      <c r="P618" s="832"/>
      <c r="Q618" s="832"/>
      <c r="R618" s="832"/>
      <c r="S618" s="832"/>
      <c r="T618" s="832"/>
      <c r="U618" s="832"/>
      <c r="V618" s="832"/>
      <c r="W618" s="832"/>
      <c r="X618" s="832"/>
      <c r="Y618" s="832"/>
      <c r="Z618" s="832"/>
    </row>
    <row r="619" spans="1:26" ht="13.5" customHeight="1">
      <c r="A619" s="832"/>
      <c r="B619" s="832"/>
      <c r="C619" s="832"/>
      <c r="D619" s="832"/>
      <c r="E619" s="832"/>
      <c r="F619" s="832"/>
      <c r="G619" s="832"/>
      <c r="H619" s="832"/>
      <c r="I619" s="832"/>
      <c r="J619" s="832"/>
      <c r="K619" s="832"/>
      <c r="L619" s="832"/>
      <c r="M619" s="832"/>
      <c r="N619" s="832"/>
      <c r="O619" s="832"/>
      <c r="P619" s="832"/>
      <c r="Q619" s="832"/>
      <c r="R619" s="832"/>
      <c r="S619" s="832"/>
      <c r="T619" s="832"/>
      <c r="U619" s="832"/>
      <c r="V619" s="832"/>
      <c r="W619" s="832"/>
      <c r="X619" s="832"/>
      <c r="Y619" s="832"/>
      <c r="Z619" s="832"/>
    </row>
    <row r="620" spans="1:26" ht="13.5" customHeight="1">
      <c r="A620" s="832"/>
      <c r="B620" s="832"/>
      <c r="C620" s="832"/>
      <c r="D620" s="832"/>
      <c r="E620" s="832"/>
      <c r="F620" s="832"/>
      <c r="G620" s="832"/>
      <c r="H620" s="832"/>
      <c r="I620" s="832"/>
      <c r="J620" s="832"/>
      <c r="K620" s="832"/>
      <c r="L620" s="832"/>
      <c r="M620" s="832"/>
      <c r="N620" s="832"/>
      <c r="O620" s="832"/>
      <c r="P620" s="832"/>
      <c r="Q620" s="832"/>
      <c r="R620" s="832"/>
      <c r="S620" s="832"/>
      <c r="T620" s="832"/>
      <c r="U620" s="832"/>
      <c r="V620" s="832"/>
      <c r="W620" s="832"/>
      <c r="X620" s="832"/>
      <c r="Y620" s="832"/>
      <c r="Z620" s="832"/>
    </row>
    <row r="621" spans="1:26" ht="13.5" customHeight="1">
      <c r="A621" s="832"/>
      <c r="B621" s="832"/>
      <c r="C621" s="832"/>
      <c r="D621" s="832"/>
      <c r="E621" s="832"/>
      <c r="F621" s="832"/>
      <c r="G621" s="832"/>
      <c r="H621" s="832"/>
      <c r="I621" s="832"/>
      <c r="J621" s="832"/>
      <c r="K621" s="832"/>
      <c r="L621" s="832"/>
      <c r="M621" s="832"/>
      <c r="N621" s="832"/>
      <c r="O621" s="832"/>
      <c r="P621" s="832"/>
      <c r="Q621" s="832"/>
      <c r="R621" s="832"/>
      <c r="S621" s="832"/>
      <c r="T621" s="832"/>
      <c r="U621" s="832"/>
      <c r="V621" s="832"/>
      <c r="W621" s="832"/>
      <c r="X621" s="832"/>
      <c r="Y621" s="832"/>
      <c r="Z621" s="832"/>
    </row>
    <row r="622" spans="1:26" ht="13.5" customHeight="1">
      <c r="A622" s="832"/>
      <c r="B622" s="832"/>
      <c r="C622" s="832"/>
      <c r="D622" s="832"/>
      <c r="E622" s="832"/>
      <c r="F622" s="832"/>
      <c r="G622" s="832"/>
      <c r="H622" s="832"/>
      <c r="I622" s="832"/>
      <c r="J622" s="832"/>
      <c r="K622" s="832"/>
      <c r="L622" s="832"/>
      <c r="M622" s="832"/>
      <c r="N622" s="832"/>
      <c r="O622" s="832"/>
      <c r="P622" s="832"/>
      <c r="Q622" s="832"/>
      <c r="R622" s="832"/>
      <c r="S622" s="832"/>
      <c r="T622" s="832"/>
      <c r="U622" s="832"/>
      <c r="V622" s="832"/>
      <c r="W622" s="832"/>
      <c r="X622" s="832"/>
      <c r="Y622" s="832"/>
      <c r="Z622" s="832"/>
    </row>
    <row r="623" spans="1:26" ht="13.5" customHeight="1">
      <c r="A623" s="832"/>
      <c r="B623" s="832"/>
      <c r="C623" s="832"/>
      <c r="D623" s="832"/>
      <c r="E623" s="832"/>
      <c r="F623" s="832"/>
      <c r="G623" s="832"/>
      <c r="H623" s="832"/>
      <c r="I623" s="832"/>
      <c r="J623" s="832"/>
      <c r="K623" s="832"/>
      <c r="L623" s="832"/>
      <c r="M623" s="832"/>
      <c r="N623" s="832"/>
      <c r="O623" s="832"/>
      <c r="P623" s="832"/>
      <c r="Q623" s="832"/>
      <c r="R623" s="832"/>
      <c r="S623" s="832"/>
      <c r="T623" s="832"/>
      <c r="U623" s="832"/>
      <c r="V623" s="832"/>
      <c r="W623" s="832"/>
      <c r="X623" s="832"/>
      <c r="Y623" s="832"/>
      <c r="Z623" s="832"/>
    </row>
    <row r="624" spans="1:26" ht="13.5" customHeight="1">
      <c r="A624" s="832"/>
      <c r="B624" s="832"/>
      <c r="C624" s="832"/>
      <c r="D624" s="832"/>
      <c r="E624" s="832"/>
      <c r="F624" s="832"/>
      <c r="G624" s="832"/>
      <c r="H624" s="832"/>
      <c r="I624" s="832"/>
      <c r="J624" s="832"/>
      <c r="K624" s="832"/>
      <c r="L624" s="832"/>
      <c r="M624" s="832"/>
      <c r="N624" s="832"/>
      <c r="O624" s="832"/>
      <c r="P624" s="832"/>
      <c r="Q624" s="832"/>
      <c r="R624" s="832"/>
      <c r="S624" s="832"/>
      <c r="T624" s="832"/>
      <c r="U624" s="832"/>
      <c r="V624" s="832"/>
      <c r="W624" s="832"/>
      <c r="X624" s="832"/>
      <c r="Y624" s="832"/>
      <c r="Z624" s="832"/>
    </row>
    <row r="625" spans="1:26" ht="13.5" customHeight="1">
      <c r="A625" s="832"/>
      <c r="B625" s="832"/>
      <c r="C625" s="832"/>
      <c r="D625" s="832"/>
      <c r="E625" s="832"/>
      <c r="F625" s="832"/>
      <c r="G625" s="832"/>
      <c r="H625" s="832"/>
      <c r="I625" s="832"/>
      <c r="J625" s="832"/>
      <c r="K625" s="832"/>
      <c r="L625" s="832"/>
      <c r="M625" s="832"/>
      <c r="N625" s="832"/>
      <c r="O625" s="832"/>
      <c r="P625" s="832"/>
      <c r="Q625" s="832"/>
      <c r="R625" s="832"/>
      <c r="S625" s="832"/>
      <c r="T625" s="832"/>
      <c r="U625" s="832"/>
      <c r="V625" s="832"/>
      <c r="W625" s="832"/>
      <c r="X625" s="832"/>
      <c r="Y625" s="832"/>
      <c r="Z625" s="832"/>
    </row>
    <row r="626" spans="1:26" ht="13.5" customHeight="1">
      <c r="A626" s="832"/>
      <c r="B626" s="832"/>
      <c r="C626" s="832"/>
      <c r="D626" s="832"/>
      <c r="E626" s="832"/>
      <c r="F626" s="832"/>
      <c r="G626" s="832"/>
      <c r="H626" s="832"/>
      <c r="I626" s="832"/>
      <c r="J626" s="832"/>
      <c r="K626" s="832"/>
      <c r="L626" s="832"/>
      <c r="M626" s="832"/>
      <c r="N626" s="832"/>
      <c r="O626" s="832"/>
      <c r="P626" s="832"/>
      <c r="Q626" s="832"/>
      <c r="R626" s="832"/>
      <c r="S626" s="832"/>
      <c r="T626" s="832"/>
      <c r="U626" s="832"/>
      <c r="V626" s="832"/>
      <c r="W626" s="832"/>
      <c r="X626" s="832"/>
      <c r="Y626" s="832"/>
      <c r="Z626" s="832"/>
    </row>
    <row r="627" spans="1:26" ht="13.5" customHeight="1">
      <c r="A627" s="832"/>
      <c r="B627" s="832"/>
      <c r="C627" s="832"/>
      <c r="D627" s="832"/>
      <c r="E627" s="832"/>
      <c r="F627" s="832"/>
      <c r="G627" s="832"/>
      <c r="H627" s="832"/>
      <c r="I627" s="832"/>
      <c r="J627" s="832"/>
      <c r="K627" s="832"/>
      <c r="L627" s="832"/>
      <c r="M627" s="832"/>
      <c r="N627" s="832"/>
      <c r="O627" s="832"/>
      <c r="P627" s="832"/>
      <c r="Q627" s="832"/>
      <c r="R627" s="832"/>
      <c r="S627" s="832"/>
      <c r="T627" s="832"/>
      <c r="U627" s="832"/>
      <c r="V627" s="832"/>
      <c r="W627" s="832"/>
      <c r="X627" s="832"/>
      <c r="Y627" s="832"/>
      <c r="Z627" s="832"/>
    </row>
    <row r="628" spans="1:26" ht="13.5" customHeight="1">
      <c r="A628" s="832"/>
      <c r="B628" s="832"/>
      <c r="C628" s="832"/>
      <c r="D628" s="832"/>
      <c r="E628" s="832"/>
      <c r="F628" s="832"/>
      <c r="G628" s="832"/>
      <c r="H628" s="832"/>
      <c r="I628" s="832"/>
      <c r="J628" s="832"/>
      <c r="K628" s="832"/>
      <c r="L628" s="832"/>
      <c r="M628" s="832"/>
      <c r="N628" s="832"/>
      <c r="O628" s="832"/>
      <c r="P628" s="832"/>
      <c r="Q628" s="832"/>
      <c r="R628" s="832"/>
      <c r="S628" s="832"/>
      <c r="T628" s="832"/>
      <c r="U628" s="832"/>
      <c r="V628" s="832"/>
      <c r="W628" s="832"/>
      <c r="X628" s="832"/>
      <c r="Y628" s="832"/>
      <c r="Z628" s="832"/>
    </row>
    <row r="629" spans="1:26" ht="13.5" customHeight="1">
      <c r="A629" s="832"/>
      <c r="B629" s="832"/>
      <c r="C629" s="832"/>
      <c r="D629" s="832"/>
      <c r="E629" s="832"/>
      <c r="F629" s="832"/>
      <c r="G629" s="832"/>
      <c r="H629" s="832"/>
      <c r="I629" s="832"/>
      <c r="J629" s="832"/>
      <c r="K629" s="832"/>
      <c r="L629" s="832"/>
      <c r="M629" s="832"/>
      <c r="N629" s="832"/>
      <c r="O629" s="832"/>
      <c r="P629" s="832"/>
      <c r="Q629" s="832"/>
      <c r="R629" s="832"/>
      <c r="S629" s="832"/>
      <c r="T629" s="832"/>
      <c r="U629" s="832"/>
      <c r="V629" s="832"/>
      <c r="W629" s="832"/>
      <c r="X629" s="832"/>
      <c r="Y629" s="832"/>
      <c r="Z629" s="832"/>
    </row>
    <row r="630" spans="1:26" ht="13.5" customHeight="1">
      <c r="A630" s="832"/>
      <c r="B630" s="832"/>
      <c r="C630" s="832"/>
      <c r="D630" s="832"/>
      <c r="E630" s="832"/>
      <c r="F630" s="832"/>
      <c r="G630" s="832"/>
      <c r="H630" s="832"/>
      <c r="I630" s="832"/>
      <c r="J630" s="832"/>
      <c r="K630" s="832"/>
      <c r="L630" s="832"/>
      <c r="M630" s="832"/>
      <c r="N630" s="832"/>
      <c r="O630" s="832"/>
      <c r="P630" s="832"/>
      <c r="Q630" s="832"/>
      <c r="R630" s="832"/>
      <c r="S630" s="832"/>
      <c r="T630" s="832"/>
      <c r="U630" s="832"/>
      <c r="V630" s="832"/>
      <c r="W630" s="832"/>
      <c r="X630" s="832"/>
      <c r="Y630" s="832"/>
      <c r="Z630" s="832"/>
    </row>
    <row r="631" spans="1:26" ht="13.5" customHeight="1">
      <c r="A631" s="832"/>
      <c r="B631" s="832"/>
      <c r="C631" s="832"/>
      <c r="D631" s="832"/>
      <c r="E631" s="832"/>
      <c r="F631" s="832"/>
      <c r="G631" s="832"/>
      <c r="H631" s="832"/>
      <c r="I631" s="832"/>
      <c r="J631" s="832"/>
      <c r="K631" s="832"/>
      <c r="L631" s="832"/>
      <c r="M631" s="832"/>
      <c r="N631" s="832"/>
      <c r="O631" s="832"/>
      <c r="P631" s="832"/>
      <c r="Q631" s="832"/>
      <c r="R631" s="832"/>
      <c r="S631" s="832"/>
      <c r="T631" s="832"/>
      <c r="U631" s="832"/>
      <c r="V631" s="832"/>
      <c r="W631" s="832"/>
      <c r="X631" s="832"/>
      <c r="Y631" s="832"/>
      <c r="Z631" s="832"/>
    </row>
    <row r="632" spans="1:26" ht="13.5" customHeight="1">
      <c r="A632" s="832"/>
      <c r="B632" s="832"/>
      <c r="C632" s="832"/>
      <c r="D632" s="832"/>
      <c r="E632" s="832"/>
      <c r="F632" s="832"/>
      <c r="G632" s="832"/>
      <c r="H632" s="832"/>
      <c r="I632" s="832"/>
      <c r="J632" s="832"/>
      <c r="K632" s="832"/>
      <c r="L632" s="832"/>
      <c r="M632" s="832"/>
      <c r="N632" s="832"/>
      <c r="O632" s="832"/>
      <c r="P632" s="832"/>
      <c r="Q632" s="832"/>
      <c r="R632" s="832"/>
      <c r="S632" s="832"/>
      <c r="T632" s="832"/>
      <c r="U632" s="832"/>
      <c r="V632" s="832"/>
      <c r="W632" s="832"/>
      <c r="X632" s="832"/>
      <c r="Y632" s="832"/>
      <c r="Z632" s="832"/>
    </row>
    <row r="633" spans="1:26" ht="13.5" customHeight="1">
      <c r="A633" s="832"/>
      <c r="B633" s="832"/>
      <c r="C633" s="832"/>
      <c r="D633" s="832"/>
      <c r="E633" s="832"/>
      <c r="F633" s="832"/>
      <c r="G633" s="832"/>
      <c r="H633" s="832"/>
      <c r="I633" s="832"/>
      <c r="J633" s="832"/>
      <c r="K633" s="832"/>
      <c r="L633" s="832"/>
      <c r="M633" s="832"/>
      <c r="N633" s="832"/>
      <c r="O633" s="832"/>
      <c r="P633" s="832"/>
      <c r="Q633" s="832"/>
      <c r="R633" s="832"/>
      <c r="S633" s="832"/>
      <c r="T633" s="832"/>
      <c r="U633" s="832"/>
      <c r="V633" s="832"/>
      <c r="W633" s="832"/>
      <c r="X633" s="832"/>
      <c r="Y633" s="832"/>
      <c r="Z633" s="832"/>
    </row>
    <row r="634" spans="1:26" ht="13.5" customHeight="1">
      <c r="A634" s="832"/>
      <c r="B634" s="832"/>
      <c r="C634" s="832"/>
      <c r="D634" s="832"/>
      <c r="E634" s="832"/>
      <c r="F634" s="832"/>
      <c r="G634" s="832"/>
      <c r="H634" s="832"/>
      <c r="I634" s="832"/>
      <c r="J634" s="832"/>
      <c r="K634" s="832"/>
      <c r="L634" s="832"/>
      <c r="M634" s="832"/>
      <c r="N634" s="832"/>
      <c r="O634" s="832"/>
      <c r="P634" s="832"/>
      <c r="Q634" s="832"/>
      <c r="R634" s="832"/>
      <c r="S634" s="832"/>
      <c r="T634" s="832"/>
      <c r="U634" s="832"/>
      <c r="V634" s="832"/>
      <c r="W634" s="832"/>
      <c r="X634" s="832"/>
      <c r="Y634" s="832"/>
      <c r="Z634" s="832"/>
    </row>
    <row r="635" spans="1:26" ht="13.5" customHeight="1">
      <c r="A635" s="832"/>
      <c r="B635" s="832"/>
      <c r="C635" s="832"/>
      <c r="D635" s="832"/>
      <c r="E635" s="832"/>
      <c r="F635" s="832"/>
      <c r="G635" s="832"/>
      <c r="H635" s="832"/>
      <c r="I635" s="832"/>
      <c r="J635" s="832"/>
      <c r="K635" s="832"/>
      <c r="L635" s="832"/>
      <c r="M635" s="832"/>
      <c r="N635" s="832"/>
      <c r="O635" s="832"/>
      <c r="P635" s="832"/>
      <c r="Q635" s="832"/>
      <c r="R635" s="832"/>
      <c r="S635" s="832"/>
      <c r="T635" s="832"/>
      <c r="U635" s="832"/>
      <c r="V635" s="832"/>
      <c r="W635" s="832"/>
      <c r="X635" s="832"/>
      <c r="Y635" s="832"/>
      <c r="Z635" s="832"/>
    </row>
    <row r="636" spans="1:26" ht="13.5" customHeight="1">
      <c r="A636" s="832"/>
      <c r="B636" s="832"/>
      <c r="C636" s="832"/>
      <c r="D636" s="832"/>
      <c r="E636" s="832"/>
      <c r="F636" s="832"/>
      <c r="G636" s="832"/>
      <c r="H636" s="832"/>
      <c r="I636" s="832"/>
      <c r="J636" s="832"/>
      <c r="K636" s="832"/>
      <c r="L636" s="832"/>
      <c r="M636" s="832"/>
      <c r="N636" s="832"/>
      <c r="O636" s="832"/>
      <c r="P636" s="832"/>
      <c r="Q636" s="832"/>
      <c r="R636" s="832"/>
      <c r="S636" s="832"/>
      <c r="T636" s="832"/>
      <c r="U636" s="832"/>
      <c r="V636" s="832"/>
      <c r="W636" s="832"/>
      <c r="X636" s="832"/>
      <c r="Y636" s="832"/>
      <c r="Z636" s="832"/>
    </row>
    <row r="637" spans="1:26" ht="13.5" customHeight="1">
      <c r="A637" s="832"/>
      <c r="B637" s="832"/>
      <c r="C637" s="832"/>
      <c r="D637" s="832"/>
      <c r="E637" s="832"/>
      <c r="F637" s="832"/>
      <c r="G637" s="832"/>
      <c r="H637" s="832"/>
      <c r="I637" s="832"/>
      <c r="J637" s="832"/>
      <c r="K637" s="832"/>
      <c r="L637" s="832"/>
      <c r="M637" s="832"/>
      <c r="N637" s="832"/>
      <c r="O637" s="832"/>
      <c r="P637" s="832"/>
      <c r="Q637" s="832"/>
      <c r="R637" s="832"/>
      <c r="S637" s="832"/>
      <c r="T637" s="832"/>
      <c r="U637" s="832"/>
      <c r="V637" s="832"/>
      <c r="W637" s="832"/>
      <c r="X637" s="832"/>
      <c r="Y637" s="832"/>
      <c r="Z637" s="832"/>
    </row>
    <row r="638" spans="1:26" ht="13.5" customHeight="1">
      <c r="A638" s="832"/>
      <c r="B638" s="832"/>
      <c r="C638" s="832"/>
      <c r="D638" s="832"/>
      <c r="E638" s="832"/>
      <c r="F638" s="832"/>
      <c r="G638" s="832"/>
      <c r="H638" s="832"/>
      <c r="I638" s="832"/>
      <c r="J638" s="832"/>
      <c r="K638" s="832"/>
      <c r="L638" s="832"/>
      <c r="M638" s="832"/>
      <c r="N638" s="832"/>
      <c r="O638" s="832"/>
      <c r="P638" s="832"/>
      <c r="Q638" s="832"/>
      <c r="R638" s="832"/>
      <c r="S638" s="832"/>
      <c r="T638" s="832"/>
      <c r="U638" s="832"/>
      <c r="V638" s="832"/>
      <c r="W638" s="832"/>
      <c r="X638" s="832"/>
      <c r="Y638" s="832"/>
      <c r="Z638" s="832"/>
    </row>
    <row r="639" spans="1:26" ht="13.5" customHeight="1">
      <c r="A639" s="832"/>
      <c r="B639" s="832"/>
      <c r="C639" s="832"/>
      <c r="D639" s="832"/>
      <c r="E639" s="832"/>
      <c r="F639" s="832"/>
      <c r="G639" s="832"/>
      <c r="H639" s="832"/>
      <c r="I639" s="832"/>
      <c r="J639" s="832"/>
      <c r="K639" s="832"/>
      <c r="L639" s="832"/>
      <c r="M639" s="832"/>
      <c r="N639" s="832"/>
      <c r="O639" s="832"/>
      <c r="P639" s="832"/>
      <c r="Q639" s="832"/>
      <c r="R639" s="832"/>
      <c r="S639" s="832"/>
      <c r="T639" s="832"/>
      <c r="U639" s="832"/>
      <c r="V639" s="832"/>
      <c r="W639" s="832"/>
      <c r="X639" s="832"/>
      <c r="Y639" s="832"/>
      <c r="Z639" s="832"/>
    </row>
    <row r="640" spans="1:26" ht="13.5" customHeight="1">
      <c r="A640" s="832"/>
      <c r="B640" s="832"/>
      <c r="C640" s="832"/>
      <c r="D640" s="832"/>
      <c r="E640" s="832"/>
      <c r="F640" s="832"/>
      <c r="G640" s="832"/>
      <c r="H640" s="832"/>
      <c r="I640" s="832"/>
      <c r="J640" s="832"/>
      <c r="K640" s="832"/>
      <c r="L640" s="832"/>
      <c r="M640" s="832"/>
      <c r="N640" s="832"/>
      <c r="O640" s="832"/>
      <c r="P640" s="832"/>
      <c r="Q640" s="832"/>
      <c r="R640" s="832"/>
      <c r="S640" s="832"/>
      <c r="T640" s="832"/>
      <c r="U640" s="832"/>
      <c r="V640" s="832"/>
      <c r="W640" s="832"/>
      <c r="X640" s="832"/>
      <c r="Y640" s="832"/>
      <c r="Z640" s="832"/>
    </row>
    <row r="641" spans="1:26" ht="13.5" customHeight="1">
      <c r="A641" s="832"/>
      <c r="B641" s="832"/>
      <c r="C641" s="832"/>
      <c r="D641" s="832"/>
      <c r="E641" s="832"/>
      <c r="F641" s="832"/>
      <c r="G641" s="832"/>
      <c r="H641" s="832"/>
      <c r="I641" s="832"/>
      <c r="J641" s="832"/>
      <c r="K641" s="832"/>
      <c r="L641" s="832"/>
      <c r="M641" s="832"/>
      <c r="N641" s="832"/>
      <c r="O641" s="832"/>
      <c r="P641" s="832"/>
      <c r="Q641" s="832"/>
      <c r="R641" s="832"/>
      <c r="S641" s="832"/>
      <c r="T641" s="832"/>
      <c r="U641" s="832"/>
      <c r="V641" s="832"/>
      <c r="W641" s="832"/>
      <c r="X641" s="832"/>
      <c r="Y641" s="832"/>
      <c r="Z641" s="832"/>
    </row>
    <row r="642" spans="1:26" ht="13.5" customHeight="1">
      <c r="A642" s="832"/>
      <c r="B642" s="832"/>
      <c r="C642" s="832"/>
      <c r="D642" s="832"/>
      <c r="E642" s="832"/>
      <c r="F642" s="832"/>
      <c r="G642" s="832"/>
      <c r="H642" s="832"/>
      <c r="I642" s="832"/>
      <c r="J642" s="832"/>
      <c r="K642" s="832"/>
      <c r="L642" s="832"/>
      <c r="M642" s="832"/>
      <c r="N642" s="832"/>
      <c r="O642" s="832"/>
      <c r="P642" s="832"/>
      <c r="Q642" s="832"/>
      <c r="R642" s="832"/>
      <c r="S642" s="832"/>
      <c r="T642" s="832"/>
      <c r="U642" s="832"/>
      <c r="V642" s="832"/>
      <c r="W642" s="832"/>
      <c r="X642" s="832"/>
      <c r="Y642" s="832"/>
      <c r="Z642" s="832"/>
    </row>
    <row r="643" spans="1:26" ht="13.5" customHeight="1">
      <c r="A643" s="832"/>
      <c r="B643" s="832"/>
      <c r="C643" s="832"/>
      <c r="D643" s="832"/>
      <c r="E643" s="832"/>
      <c r="F643" s="832"/>
      <c r="G643" s="832"/>
      <c r="H643" s="832"/>
      <c r="I643" s="832"/>
      <c r="J643" s="832"/>
      <c r="K643" s="832"/>
      <c r="L643" s="832"/>
      <c r="M643" s="832"/>
      <c r="N643" s="832"/>
      <c r="O643" s="832"/>
      <c r="P643" s="832"/>
      <c r="Q643" s="832"/>
      <c r="R643" s="832"/>
      <c r="S643" s="832"/>
      <c r="T643" s="832"/>
      <c r="U643" s="832"/>
      <c r="V643" s="832"/>
      <c r="W643" s="832"/>
      <c r="X643" s="832"/>
      <c r="Y643" s="832"/>
      <c r="Z643" s="832"/>
    </row>
    <row r="644" spans="1:26" ht="13.5" customHeight="1">
      <c r="A644" s="832"/>
      <c r="B644" s="832"/>
      <c r="C644" s="832"/>
      <c r="D644" s="832"/>
      <c r="E644" s="832"/>
      <c r="F644" s="832"/>
      <c r="G644" s="832"/>
      <c r="H644" s="832"/>
      <c r="I644" s="832"/>
      <c r="J644" s="832"/>
      <c r="K644" s="832"/>
      <c r="L644" s="832"/>
      <c r="M644" s="832"/>
      <c r="N644" s="832"/>
      <c r="O644" s="832"/>
      <c r="P644" s="832"/>
      <c r="Q644" s="832"/>
      <c r="R644" s="832"/>
      <c r="S644" s="832"/>
      <c r="T644" s="832"/>
      <c r="U644" s="832"/>
      <c r="V644" s="832"/>
      <c r="W644" s="832"/>
      <c r="X644" s="832"/>
      <c r="Y644" s="832"/>
      <c r="Z644" s="832"/>
    </row>
    <row r="645" spans="1:26" ht="13.5" customHeight="1">
      <c r="A645" s="832"/>
      <c r="B645" s="832"/>
      <c r="C645" s="832"/>
      <c r="D645" s="832"/>
      <c r="E645" s="832"/>
      <c r="F645" s="832"/>
      <c r="G645" s="832"/>
      <c r="H645" s="832"/>
      <c r="I645" s="832"/>
      <c r="J645" s="832"/>
      <c r="K645" s="832"/>
      <c r="L645" s="832"/>
      <c r="M645" s="832"/>
      <c r="N645" s="832"/>
      <c r="O645" s="832"/>
      <c r="P645" s="832"/>
      <c r="Q645" s="832"/>
      <c r="R645" s="832"/>
      <c r="S645" s="832"/>
      <c r="T645" s="832"/>
      <c r="U645" s="832"/>
      <c r="V645" s="832"/>
      <c r="W645" s="832"/>
      <c r="X645" s="832"/>
      <c r="Y645" s="832"/>
      <c r="Z645" s="832"/>
    </row>
    <row r="646" spans="1:26" ht="13.5" customHeight="1">
      <c r="A646" s="832"/>
      <c r="B646" s="832"/>
      <c r="C646" s="832"/>
      <c r="D646" s="832"/>
      <c r="E646" s="832"/>
      <c r="F646" s="832"/>
      <c r="G646" s="832"/>
      <c r="H646" s="832"/>
      <c r="I646" s="832"/>
      <c r="J646" s="832"/>
      <c r="K646" s="832"/>
      <c r="L646" s="832"/>
      <c r="M646" s="832"/>
      <c r="N646" s="832"/>
      <c r="O646" s="832"/>
      <c r="P646" s="832"/>
      <c r="Q646" s="832"/>
      <c r="R646" s="832"/>
      <c r="S646" s="832"/>
      <c r="T646" s="832"/>
      <c r="U646" s="832"/>
      <c r="V646" s="832"/>
      <c r="W646" s="832"/>
      <c r="X646" s="832"/>
      <c r="Y646" s="832"/>
      <c r="Z646" s="832"/>
    </row>
    <row r="647" spans="1:26" ht="13.5" customHeight="1">
      <c r="A647" s="832"/>
      <c r="B647" s="832"/>
      <c r="C647" s="832"/>
      <c r="D647" s="832"/>
      <c r="E647" s="832"/>
      <c r="F647" s="832"/>
      <c r="G647" s="832"/>
      <c r="H647" s="832"/>
      <c r="I647" s="832"/>
      <c r="J647" s="832"/>
      <c r="K647" s="832"/>
      <c r="L647" s="832"/>
      <c r="M647" s="832"/>
      <c r="N647" s="832"/>
      <c r="O647" s="832"/>
      <c r="P647" s="832"/>
      <c r="Q647" s="832"/>
      <c r="R647" s="832"/>
      <c r="S647" s="832"/>
      <c r="T647" s="832"/>
      <c r="U647" s="832"/>
      <c r="V647" s="832"/>
      <c r="W647" s="832"/>
      <c r="X647" s="832"/>
      <c r="Y647" s="832"/>
      <c r="Z647" s="832"/>
    </row>
    <row r="648" spans="1:26" ht="13.5" customHeight="1">
      <c r="A648" s="832"/>
      <c r="B648" s="832"/>
      <c r="C648" s="832"/>
      <c r="D648" s="832"/>
      <c r="E648" s="832"/>
      <c r="F648" s="832"/>
      <c r="G648" s="832"/>
      <c r="H648" s="832"/>
      <c r="I648" s="832"/>
      <c r="J648" s="832"/>
      <c r="K648" s="832"/>
      <c r="L648" s="832"/>
      <c r="M648" s="832"/>
      <c r="N648" s="832"/>
      <c r="O648" s="832"/>
      <c r="P648" s="832"/>
      <c r="Q648" s="832"/>
      <c r="R648" s="832"/>
      <c r="S648" s="832"/>
      <c r="T648" s="832"/>
      <c r="U648" s="832"/>
      <c r="V648" s="832"/>
      <c r="W648" s="832"/>
      <c r="X648" s="832"/>
      <c r="Y648" s="832"/>
      <c r="Z648" s="832"/>
    </row>
    <row r="649" spans="1:26" ht="13.5" customHeight="1">
      <c r="A649" s="832"/>
      <c r="B649" s="832"/>
      <c r="C649" s="832"/>
      <c r="D649" s="832"/>
      <c r="E649" s="832"/>
      <c r="F649" s="832"/>
      <c r="G649" s="832"/>
      <c r="H649" s="832"/>
      <c r="I649" s="832"/>
      <c r="J649" s="832"/>
      <c r="K649" s="832"/>
      <c r="L649" s="832"/>
      <c r="M649" s="832"/>
      <c r="N649" s="832"/>
      <c r="O649" s="832"/>
      <c r="P649" s="832"/>
      <c r="Q649" s="832"/>
      <c r="R649" s="832"/>
      <c r="S649" s="832"/>
      <c r="T649" s="832"/>
      <c r="U649" s="832"/>
      <c r="V649" s="832"/>
      <c r="W649" s="832"/>
      <c r="X649" s="832"/>
      <c r="Y649" s="832"/>
      <c r="Z649" s="832"/>
    </row>
    <row r="650" spans="1:26" ht="13.5" customHeight="1">
      <c r="A650" s="832"/>
      <c r="B650" s="832"/>
      <c r="C650" s="832"/>
      <c r="D650" s="832"/>
      <c r="E650" s="832"/>
      <c r="F650" s="832"/>
      <c r="G650" s="832"/>
      <c r="H650" s="832"/>
      <c r="I650" s="832"/>
      <c r="J650" s="832"/>
      <c r="K650" s="832"/>
      <c r="L650" s="832"/>
      <c r="M650" s="832"/>
      <c r="N650" s="832"/>
      <c r="O650" s="832"/>
      <c r="P650" s="832"/>
      <c r="Q650" s="832"/>
      <c r="R650" s="832"/>
      <c r="S650" s="832"/>
      <c r="T650" s="832"/>
      <c r="U650" s="832"/>
      <c r="V650" s="832"/>
      <c r="W650" s="832"/>
      <c r="X650" s="832"/>
      <c r="Y650" s="832"/>
      <c r="Z650" s="832"/>
    </row>
    <row r="651" spans="1:26" ht="13.5" customHeight="1">
      <c r="A651" s="832"/>
      <c r="B651" s="832"/>
      <c r="C651" s="832"/>
      <c r="D651" s="832"/>
      <c r="E651" s="832"/>
      <c r="F651" s="832"/>
      <c r="G651" s="832"/>
      <c r="H651" s="832"/>
      <c r="I651" s="832"/>
      <c r="J651" s="832"/>
      <c r="K651" s="832"/>
      <c r="L651" s="832"/>
      <c r="M651" s="832"/>
      <c r="N651" s="832"/>
      <c r="O651" s="832"/>
      <c r="P651" s="832"/>
      <c r="Q651" s="832"/>
      <c r="R651" s="832"/>
      <c r="S651" s="832"/>
      <c r="T651" s="832"/>
      <c r="U651" s="832"/>
      <c r="V651" s="832"/>
      <c r="W651" s="832"/>
      <c r="X651" s="832"/>
      <c r="Y651" s="832"/>
      <c r="Z651" s="832"/>
    </row>
    <row r="652" spans="1:26" ht="13.5" customHeight="1">
      <c r="A652" s="832"/>
      <c r="B652" s="832"/>
      <c r="C652" s="832"/>
      <c r="D652" s="832"/>
      <c r="E652" s="832"/>
      <c r="F652" s="832"/>
      <c r="G652" s="832"/>
      <c r="H652" s="832"/>
      <c r="I652" s="832"/>
      <c r="J652" s="832"/>
      <c r="K652" s="832"/>
      <c r="L652" s="832"/>
      <c r="M652" s="832"/>
      <c r="N652" s="832"/>
      <c r="O652" s="832"/>
      <c r="P652" s="832"/>
      <c r="Q652" s="832"/>
      <c r="R652" s="832"/>
      <c r="S652" s="832"/>
      <c r="T652" s="832"/>
      <c r="U652" s="832"/>
      <c r="V652" s="832"/>
      <c r="W652" s="832"/>
      <c r="X652" s="832"/>
      <c r="Y652" s="832"/>
      <c r="Z652" s="832"/>
    </row>
    <row r="653" spans="1:26" ht="13.5" customHeight="1">
      <c r="A653" s="832"/>
      <c r="B653" s="832"/>
      <c r="C653" s="832"/>
      <c r="D653" s="832"/>
      <c r="E653" s="832"/>
      <c r="F653" s="832"/>
      <c r="G653" s="832"/>
      <c r="H653" s="832"/>
      <c r="I653" s="832"/>
      <c r="J653" s="832"/>
      <c r="K653" s="832"/>
      <c r="L653" s="832"/>
      <c r="M653" s="832"/>
      <c r="N653" s="832"/>
      <c r="O653" s="832"/>
      <c r="P653" s="832"/>
      <c r="Q653" s="832"/>
      <c r="R653" s="832"/>
      <c r="S653" s="832"/>
      <c r="T653" s="832"/>
      <c r="U653" s="832"/>
      <c r="V653" s="832"/>
      <c r="W653" s="832"/>
      <c r="X653" s="832"/>
      <c r="Y653" s="832"/>
      <c r="Z653" s="832"/>
    </row>
    <row r="654" spans="1:26" ht="13.5" customHeight="1">
      <c r="A654" s="832"/>
      <c r="B654" s="832"/>
      <c r="C654" s="832"/>
      <c r="D654" s="832"/>
      <c r="E654" s="832"/>
      <c r="F654" s="832"/>
      <c r="G654" s="832"/>
      <c r="H654" s="832"/>
      <c r="I654" s="832"/>
      <c r="J654" s="832"/>
      <c r="K654" s="832"/>
      <c r="L654" s="832"/>
      <c r="M654" s="832"/>
      <c r="N654" s="832"/>
      <c r="O654" s="832"/>
      <c r="P654" s="832"/>
      <c r="Q654" s="832"/>
      <c r="R654" s="832"/>
      <c r="S654" s="832"/>
      <c r="T654" s="832"/>
      <c r="U654" s="832"/>
      <c r="V654" s="832"/>
      <c r="W654" s="832"/>
      <c r="X654" s="832"/>
      <c r="Y654" s="832"/>
      <c r="Z654" s="832"/>
    </row>
    <row r="655" spans="1:26" ht="13.5" customHeight="1">
      <c r="A655" s="832"/>
      <c r="B655" s="832"/>
      <c r="C655" s="832"/>
      <c r="D655" s="832"/>
      <c r="E655" s="832"/>
      <c r="F655" s="832"/>
      <c r="G655" s="832"/>
      <c r="H655" s="832"/>
      <c r="I655" s="832"/>
      <c r="J655" s="832"/>
      <c r="K655" s="832"/>
      <c r="L655" s="832"/>
      <c r="M655" s="832"/>
      <c r="N655" s="832"/>
      <c r="O655" s="832"/>
      <c r="P655" s="832"/>
      <c r="Q655" s="832"/>
      <c r="R655" s="832"/>
      <c r="S655" s="832"/>
      <c r="T655" s="832"/>
      <c r="U655" s="832"/>
      <c r="V655" s="832"/>
      <c r="W655" s="832"/>
      <c r="X655" s="832"/>
      <c r="Y655" s="832"/>
      <c r="Z655" s="832"/>
    </row>
    <row r="656" spans="1:26" ht="13.5" customHeight="1">
      <c r="A656" s="832"/>
      <c r="B656" s="832"/>
      <c r="C656" s="832"/>
      <c r="D656" s="832"/>
      <c r="E656" s="832"/>
      <c r="F656" s="832"/>
      <c r="G656" s="832"/>
      <c r="H656" s="832"/>
      <c r="I656" s="832"/>
      <c r="J656" s="832"/>
      <c r="K656" s="832"/>
      <c r="L656" s="832"/>
      <c r="M656" s="832"/>
      <c r="N656" s="832"/>
      <c r="O656" s="832"/>
      <c r="P656" s="832"/>
      <c r="Q656" s="832"/>
      <c r="R656" s="832"/>
      <c r="S656" s="832"/>
      <c r="T656" s="832"/>
      <c r="U656" s="832"/>
      <c r="V656" s="832"/>
      <c r="W656" s="832"/>
      <c r="X656" s="832"/>
      <c r="Y656" s="832"/>
      <c r="Z656" s="832"/>
    </row>
    <row r="657" spans="1:26" ht="13.5" customHeight="1">
      <c r="A657" s="832"/>
      <c r="B657" s="832"/>
      <c r="C657" s="832"/>
      <c r="D657" s="832"/>
      <c r="E657" s="832"/>
      <c r="F657" s="832"/>
      <c r="G657" s="832"/>
      <c r="H657" s="832"/>
      <c r="I657" s="832"/>
      <c r="J657" s="832"/>
      <c r="K657" s="832"/>
      <c r="L657" s="832"/>
      <c r="M657" s="832"/>
      <c r="N657" s="832"/>
      <c r="O657" s="832"/>
      <c r="P657" s="832"/>
      <c r="Q657" s="832"/>
      <c r="R657" s="832"/>
      <c r="S657" s="832"/>
      <c r="T657" s="832"/>
      <c r="U657" s="832"/>
      <c r="V657" s="832"/>
      <c r="W657" s="832"/>
      <c r="X657" s="832"/>
      <c r="Y657" s="832"/>
      <c r="Z657" s="832"/>
    </row>
    <row r="658" spans="1:26" ht="13.5" customHeight="1">
      <c r="A658" s="832"/>
      <c r="B658" s="832"/>
      <c r="C658" s="832"/>
      <c r="D658" s="832"/>
      <c r="E658" s="832"/>
      <c r="F658" s="832"/>
      <c r="G658" s="832"/>
      <c r="H658" s="832"/>
      <c r="I658" s="832"/>
      <c r="J658" s="832"/>
      <c r="K658" s="832"/>
      <c r="L658" s="832"/>
      <c r="M658" s="832"/>
      <c r="N658" s="832"/>
      <c r="O658" s="832"/>
      <c r="P658" s="832"/>
      <c r="Q658" s="832"/>
      <c r="R658" s="832"/>
      <c r="S658" s="832"/>
      <c r="T658" s="832"/>
      <c r="U658" s="832"/>
      <c r="V658" s="832"/>
      <c r="W658" s="832"/>
      <c r="X658" s="832"/>
      <c r="Y658" s="832"/>
      <c r="Z658" s="832"/>
    </row>
    <row r="659" spans="1:26" ht="13.5" customHeight="1">
      <c r="A659" s="832"/>
      <c r="B659" s="832"/>
      <c r="C659" s="832"/>
      <c r="D659" s="832"/>
      <c r="E659" s="832"/>
      <c r="F659" s="832"/>
      <c r="G659" s="832"/>
      <c r="H659" s="832"/>
      <c r="I659" s="832"/>
      <c r="J659" s="832"/>
      <c r="K659" s="832"/>
      <c r="L659" s="832"/>
      <c r="M659" s="832"/>
      <c r="N659" s="832"/>
      <c r="O659" s="832"/>
      <c r="P659" s="832"/>
      <c r="Q659" s="832"/>
      <c r="R659" s="832"/>
      <c r="S659" s="832"/>
      <c r="T659" s="832"/>
      <c r="U659" s="832"/>
      <c r="V659" s="832"/>
      <c r="W659" s="832"/>
      <c r="X659" s="832"/>
      <c r="Y659" s="832"/>
      <c r="Z659" s="832"/>
    </row>
    <row r="660" spans="1:26" ht="13.5" customHeight="1">
      <c r="A660" s="832"/>
      <c r="B660" s="832"/>
      <c r="C660" s="832"/>
      <c r="D660" s="832"/>
      <c r="E660" s="832"/>
      <c r="F660" s="832"/>
      <c r="G660" s="832"/>
      <c r="H660" s="832"/>
      <c r="I660" s="832"/>
      <c r="J660" s="832"/>
      <c r="K660" s="832"/>
      <c r="L660" s="832"/>
      <c r="M660" s="832"/>
      <c r="N660" s="832"/>
      <c r="O660" s="832"/>
      <c r="P660" s="832"/>
      <c r="Q660" s="832"/>
      <c r="R660" s="832"/>
      <c r="S660" s="832"/>
      <c r="T660" s="832"/>
      <c r="U660" s="832"/>
      <c r="V660" s="832"/>
      <c r="W660" s="832"/>
      <c r="X660" s="832"/>
      <c r="Y660" s="832"/>
      <c r="Z660" s="832"/>
    </row>
    <row r="661" spans="1:26" ht="13.5" customHeight="1">
      <c r="A661" s="832"/>
      <c r="B661" s="832"/>
      <c r="C661" s="832"/>
      <c r="D661" s="832"/>
      <c r="E661" s="832"/>
      <c r="F661" s="832"/>
      <c r="G661" s="832"/>
      <c r="H661" s="832"/>
      <c r="I661" s="832"/>
      <c r="J661" s="832"/>
      <c r="K661" s="832"/>
      <c r="L661" s="832"/>
      <c r="M661" s="832"/>
      <c r="N661" s="832"/>
      <c r="O661" s="832"/>
      <c r="P661" s="832"/>
      <c r="Q661" s="832"/>
      <c r="R661" s="832"/>
      <c r="S661" s="832"/>
      <c r="T661" s="832"/>
      <c r="U661" s="832"/>
      <c r="V661" s="832"/>
      <c r="W661" s="832"/>
      <c r="X661" s="832"/>
      <c r="Y661" s="832"/>
      <c r="Z661" s="832"/>
    </row>
    <row r="662" spans="1:26" ht="13.5" customHeight="1">
      <c r="A662" s="832"/>
      <c r="B662" s="832"/>
      <c r="C662" s="832"/>
      <c r="D662" s="832"/>
      <c r="E662" s="832"/>
      <c r="F662" s="832"/>
      <c r="G662" s="832"/>
      <c r="H662" s="832"/>
      <c r="I662" s="832"/>
      <c r="J662" s="832"/>
      <c r="K662" s="832"/>
      <c r="L662" s="832"/>
      <c r="M662" s="832"/>
      <c r="N662" s="832"/>
      <c r="O662" s="832"/>
      <c r="P662" s="832"/>
      <c r="Q662" s="832"/>
      <c r="R662" s="832"/>
      <c r="S662" s="832"/>
      <c r="T662" s="832"/>
      <c r="U662" s="832"/>
      <c r="V662" s="832"/>
      <c r="W662" s="832"/>
      <c r="X662" s="832"/>
      <c r="Y662" s="832"/>
      <c r="Z662" s="832"/>
    </row>
    <row r="663" spans="1:26" ht="13.5" customHeight="1">
      <c r="A663" s="832"/>
      <c r="B663" s="832"/>
      <c r="C663" s="832"/>
      <c r="D663" s="832"/>
      <c r="E663" s="832"/>
      <c r="F663" s="832"/>
      <c r="G663" s="832"/>
      <c r="H663" s="832"/>
      <c r="I663" s="832"/>
      <c r="J663" s="832"/>
      <c r="K663" s="832"/>
      <c r="L663" s="832"/>
      <c r="M663" s="832"/>
      <c r="N663" s="832"/>
      <c r="O663" s="832"/>
      <c r="P663" s="832"/>
      <c r="Q663" s="832"/>
      <c r="R663" s="832"/>
      <c r="S663" s="832"/>
      <c r="T663" s="832"/>
      <c r="U663" s="832"/>
      <c r="V663" s="832"/>
      <c r="W663" s="832"/>
      <c r="X663" s="832"/>
      <c r="Y663" s="832"/>
      <c r="Z663" s="832"/>
    </row>
    <row r="664" spans="1:26" ht="13.5" customHeight="1">
      <c r="A664" s="832"/>
      <c r="B664" s="832"/>
      <c r="C664" s="832"/>
      <c r="D664" s="832"/>
      <c r="E664" s="832"/>
      <c r="F664" s="832"/>
      <c r="G664" s="832"/>
      <c r="H664" s="832"/>
      <c r="I664" s="832"/>
      <c r="J664" s="832"/>
      <c r="K664" s="832"/>
      <c r="L664" s="832"/>
      <c r="M664" s="832"/>
      <c r="N664" s="832"/>
      <c r="O664" s="832"/>
      <c r="P664" s="832"/>
      <c r="Q664" s="832"/>
      <c r="R664" s="832"/>
      <c r="S664" s="832"/>
      <c r="T664" s="832"/>
      <c r="U664" s="832"/>
      <c r="V664" s="832"/>
      <c r="W664" s="832"/>
      <c r="X664" s="832"/>
      <c r="Y664" s="832"/>
      <c r="Z664" s="832"/>
    </row>
    <row r="665" spans="1:26" ht="13.5" customHeight="1">
      <c r="A665" s="832"/>
      <c r="B665" s="832"/>
      <c r="C665" s="832"/>
      <c r="D665" s="832"/>
      <c r="E665" s="832"/>
      <c r="F665" s="832"/>
      <c r="G665" s="832"/>
      <c r="H665" s="832"/>
      <c r="I665" s="832"/>
      <c r="J665" s="832"/>
      <c r="K665" s="832"/>
      <c r="L665" s="832"/>
      <c r="M665" s="832"/>
      <c r="N665" s="832"/>
      <c r="O665" s="832"/>
      <c r="P665" s="832"/>
      <c r="Q665" s="832"/>
      <c r="R665" s="832"/>
      <c r="S665" s="832"/>
      <c r="T665" s="832"/>
      <c r="U665" s="832"/>
      <c r="V665" s="832"/>
      <c r="W665" s="832"/>
      <c r="X665" s="832"/>
      <c r="Y665" s="832"/>
      <c r="Z665" s="832"/>
    </row>
    <row r="666" spans="1:26" ht="13.5" customHeight="1">
      <c r="A666" s="832"/>
      <c r="B666" s="832"/>
      <c r="C666" s="832"/>
      <c r="D666" s="832"/>
      <c r="E666" s="832"/>
      <c r="F666" s="832"/>
      <c r="G666" s="832"/>
      <c r="H666" s="832"/>
      <c r="I666" s="832"/>
      <c r="J666" s="832"/>
      <c r="K666" s="832"/>
      <c r="L666" s="832"/>
      <c r="M666" s="832"/>
      <c r="N666" s="832"/>
      <c r="O666" s="832"/>
      <c r="P666" s="832"/>
      <c r="Q666" s="832"/>
      <c r="R666" s="832"/>
      <c r="S666" s="832"/>
      <c r="T666" s="832"/>
      <c r="U666" s="832"/>
      <c r="V666" s="832"/>
      <c r="W666" s="832"/>
      <c r="X666" s="832"/>
      <c r="Y666" s="832"/>
      <c r="Z666" s="832"/>
    </row>
    <row r="667" spans="1:26" ht="13.5" customHeight="1">
      <c r="A667" s="832"/>
      <c r="B667" s="832"/>
      <c r="C667" s="832"/>
      <c r="D667" s="832"/>
      <c r="E667" s="832"/>
      <c r="F667" s="832"/>
      <c r="G667" s="832"/>
      <c r="H667" s="832"/>
      <c r="I667" s="832"/>
      <c r="J667" s="832"/>
      <c r="K667" s="832"/>
      <c r="L667" s="832"/>
      <c r="M667" s="832"/>
      <c r="N667" s="832"/>
      <c r="O667" s="832"/>
      <c r="P667" s="832"/>
      <c r="Q667" s="832"/>
      <c r="R667" s="832"/>
      <c r="S667" s="832"/>
      <c r="T667" s="832"/>
      <c r="U667" s="832"/>
      <c r="V667" s="832"/>
      <c r="W667" s="832"/>
      <c r="X667" s="832"/>
      <c r="Y667" s="832"/>
      <c r="Z667" s="832"/>
    </row>
    <row r="668" spans="1:26" ht="13.5" customHeight="1">
      <c r="A668" s="832"/>
      <c r="B668" s="832"/>
      <c r="C668" s="832"/>
      <c r="D668" s="832"/>
      <c r="E668" s="832"/>
      <c r="F668" s="832"/>
      <c r="G668" s="832"/>
      <c r="H668" s="832"/>
      <c r="I668" s="832"/>
      <c r="J668" s="832"/>
      <c r="K668" s="832"/>
      <c r="L668" s="832"/>
      <c r="M668" s="832"/>
      <c r="N668" s="832"/>
      <c r="O668" s="832"/>
      <c r="P668" s="832"/>
      <c r="Q668" s="832"/>
      <c r="R668" s="832"/>
      <c r="S668" s="832"/>
      <c r="T668" s="832"/>
      <c r="U668" s="832"/>
      <c r="V668" s="832"/>
      <c r="W668" s="832"/>
      <c r="X668" s="832"/>
      <c r="Y668" s="832"/>
      <c r="Z668" s="832"/>
    </row>
    <row r="669" spans="1:26" ht="13.5" customHeight="1">
      <c r="A669" s="832"/>
      <c r="B669" s="832"/>
      <c r="C669" s="832"/>
      <c r="D669" s="832"/>
      <c r="E669" s="832"/>
      <c r="F669" s="832"/>
      <c r="G669" s="832"/>
      <c r="H669" s="832"/>
      <c r="I669" s="832"/>
      <c r="J669" s="832"/>
      <c r="K669" s="832"/>
      <c r="L669" s="832"/>
      <c r="M669" s="832"/>
      <c r="N669" s="832"/>
      <c r="O669" s="832"/>
      <c r="P669" s="832"/>
      <c r="Q669" s="832"/>
      <c r="R669" s="832"/>
      <c r="S669" s="832"/>
      <c r="T669" s="832"/>
      <c r="U669" s="832"/>
      <c r="V669" s="832"/>
      <c r="W669" s="832"/>
      <c r="X669" s="832"/>
      <c r="Y669" s="832"/>
      <c r="Z669" s="832"/>
    </row>
    <row r="670" spans="1:26" ht="13.5" customHeight="1">
      <c r="A670" s="832"/>
      <c r="B670" s="832"/>
      <c r="C670" s="832"/>
      <c r="D670" s="832"/>
      <c r="E670" s="832"/>
      <c r="F670" s="832"/>
      <c r="G670" s="832"/>
      <c r="H670" s="832"/>
      <c r="I670" s="832"/>
      <c r="J670" s="832"/>
      <c r="K670" s="832"/>
      <c r="L670" s="832"/>
      <c r="M670" s="832"/>
      <c r="N670" s="832"/>
      <c r="O670" s="832"/>
      <c r="P670" s="832"/>
      <c r="Q670" s="832"/>
      <c r="R670" s="832"/>
      <c r="S670" s="832"/>
      <c r="T670" s="832"/>
      <c r="U670" s="832"/>
      <c r="V670" s="832"/>
      <c r="W670" s="832"/>
      <c r="X670" s="832"/>
      <c r="Y670" s="832"/>
      <c r="Z670" s="832"/>
    </row>
    <row r="671" spans="1:26" ht="13.5" customHeight="1">
      <c r="A671" s="832"/>
      <c r="B671" s="832"/>
      <c r="C671" s="832"/>
      <c r="D671" s="832"/>
      <c r="E671" s="832"/>
      <c r="F671" s="832"/>
      <c r="G671" s="832"/>
      <c r="H671" s="832"/>
      <c r="I671" s="832"/>
      <c r="J671" s="832"/>
      <c r="K671" s="832"/>
      <c r="L671" s="832"/>
      <c r="M671" s="832"/>
      <c r="N671" s="832"/>
      <c r="O671" s="832"/>
      <c r="P671" s="832"/>
      <c r="Q671" s="832"/>
      <c r="R671" s="832"/>
      <c r="S671" s="832"/>
      <c r="T671" s="832"/>
      <c r="U671" s="832"/>
      <c r="V671" s="832"/>
      <c r="W671" s="832"/>
      <c r="X671" s="832"/>
      <c r="Y671" s="832"/>
      <c r="Z671" s="832"/>
    </row>
    <row r="672" spans="1:26" ht="13.5" customHeight="1">
      <c r="A672" s="832"/>
      <c r="B672" s="832"/>
      <c r="C672" s="832"/>
      <c r="D672" s="832"/>
      <c r="E672" s="832"/>
      <c r="F672" s="832"/>
      <c r="G672" s="832"/>
      <c r="H672" s="832"/>
      <c r="I672" s="832"/>
      <c r="J672" s="832"/>
      <c r="K672" s="832"/>
      <c r="L672" s="832"/>
      <c r="M672" s="832"/>
      <c r="N672" s="832"/>
      <c r="O672" s="832"/>
      <c r="P672" s="832"/>
      <c r="Q672" s="832"/>
      <c r="R672" s="832"/>
      <c r="S672" s="832"/>
      <c r="T672" s="832"/>
      <c r="U672" s="832"/>
      <c r="V672" s="832"/>
      <c r="W672" s="832"/>
      <c r="X672" s="832"/>
      <c r="Y672" s="832"/>
      <c r="Z672" s="832"/>
    </row>
    <row r="673" spans="1:26" ht="13.5" customHeight="1">
      <c r="A673" s="832"/>
      <c r="B673" s="832"/>
      <c r="C673" s="832"/>
      <c r="D673" s="832"/>
      <c r="E673" s="832"/>
      <c r="F673" s="832"/>
      <c r="G673" s="832"/>
      <c r="H673" s="832"/>
      <c r="I673" s="832"/>
      <c r="J673" s="832"/>
      <c r="K673" s="832"/>
      <c r="L673" s="832"/>
      <c r="M673" s="832"/>
      <c r="N673" s="832"/>
      <c r="O673" s="832"/>
      <c r="P673" s="832"/>
      <c r="Q673" s="832"/>
      <c r="R673" s="832"/>
      <c r="S673" s="832"/>
      <c r="T673" s="832"/>
      <c r="U673" s="832"/>
      <c r="V673" s="832"/>
      <c r="W673" s="832"/>
      <c r="X673" s="832"/>
      <c r="Y673" s="832"/>
      <c r="Z673" s="832"/>
    </row>
    <row r="674" spans="1:26" ht="13.5" customHeight="1">
      <c r="A674" s="832"/>
      <c r="B674" s="832"/>
      <c r="C674" s="832"/>
      <c r="D674" s="832"/>
      <c r="E674" s="832"/>
      <c r="F674" s="832"/>
      <c r="G674" s="832"/>
      <c r="H674" s="832"/>
      <c r="I674" s="832"/>
      <c r="J674" s="832"/>
      <c r="K674" s="832"/>
      <c r="L674" s="832"/>
      <c r="M674" s="832"/>
      <c r="N674" s="832"/>
      <c r="O674" s="832"/>
      <c r="P674" s="832"/>
      <c r="Q674" s="832"/>
      <c r="R674" s="832"/>
      <c r="S674" s="832"/>
      <c r="T674" s="832"/>
      <c r="U674" s="832"/>
      <c r="V674" s="832"/>
      <c r="W674" s="832"/>
      <c r="X674" s="832"/>
      <c r="Y674" s="832"/>
      <c r="Z674" s="832"/>
    </row>
    <row r="675" spans="1:26" ht="13.5" customHeight="1">
      <c r="A675" s="832"/>
      <c r="B675" s="832"/>
      <c r="C675" s="832"/>
      <c r="D675" s="832"/>
      <c r="E675" s="832"/>
      <c r="F675" s="832"/>
      <c r="G675" s="832"/>
      <c r="H675" s="832"/>
      <c r="I675" s="832"/>
      <c r="J675" s="832"/>
      <c r="K675" s="832"/>
      <c r="L675" s="832"/>
      <c r="M675" s="832"/>
      <c r="N675" s="832"/>
      <c r="O675" s="832"/>
      <c r="P675" s="832"/>
      <c r="Q675" s="832"/>
      <c r="R675" s="832"/>
      <c r="S675" s="832"/>
      <c r="T675" s="832"/>
      <c r="U675" s="832"/>
      <c r="V675" s="832"/>
      <c r="W675" s="832"/>
      <c r="X675" s="832"/>
      <c r="Y675" s="832"/>
      <c r="Z675" s="832"/>
    </row>
    <row r="676" spans="1:26" ht="13.5" customHeight="1">
      <c r="A676" s="832"/>
      <c r="B676" s="832"/>
      <c r="C676" s="832"/>
      <c r="D676" s="832"/>
      <c r="E676" s="832"/>
      <c r="F676" s="832"/>
      <c r="G676" s="832"/>
      <c r="H676" s="832"/>
      <c r="I676" s="832"/>
      <c r="J676" s="832"/>
      <c r="K676" s="832"/>
      <c r="L676" s="832"/>
      <c r="M676" s="832"/>
      <c r="N676" s="832"/>
      <c r="O676" s="832"/>
      <c r="P676" s="832"/>
      <c r="Q676" s="832"/>
      <c r="R676" s="832"/>
      <c r="S676" s="832"/>
      <c r="T676" s="832"/>
      <c r="U676" s="832"/>
      <c r="V676" s="832"/>
      <c r="W676" s="832"/>
      <c r="X676" s="832"/>
      <c r="Y676" s="832"/>
      <c r="Z676" s="832"/>
    </row>
    <row r="677" spans="1:26" ht="13.5" customHeight="1">
      <c r="A677" s="832"/>
      <c r="B677" s="832"/>
      <c r="C677" s="832"/>
      <c r="D677" s="832"/>
      <c r="E677" s="832"/>
      <c r="F677" s="832"/>
      <c r="G677" s="832"/>
      <c r="H677" s="832"/>
      <c r="I677" s="832"/>
      <c r="J677" s="832"/>
      <c r="K677" s="832"/>
      <c r="L677" s="832"/>
      <c r="M677" s="832"/>
      <c r="N677" s="832"/>
      <c r="O677" s="832"/>
      <c r="P677" s="832"/>
      <c r="Q677" s="832"/>
      <c r="R677" s="832"/>
      <c r="S677" s="832"/>
      <c r="T677" s="832"/>
      <c r="U677" s="832"/>
      <c r="V677" s="832"/>
      <c r="W677" s="832"/>
      <c r="X677" s="832"/>
      <c r="Y677" s="832"/>
      <c r="Z677" s="832"/>
    </row>
    <row r="678" spans="1:26" ht="13.5" customHeight="1">
      <c r="A678" s="832"/>
      <c r="B678" s="832"/>
      <c r="C678" s="832"/>
      <c r="D678" s="832"/>
      <c r="E678" s="832"/>
      <c r="F678" s="832"/>
      <c r="G678" s="832"/>
      <c r="H678" s="832"/>
      <c r="I678" s="832"/>
      <c r="J678" s="832"/>
      <c r="K678" s="832"/>
      <c r="L678" s="832"/>
      <c r="M678" s="832"/>
      <c r="N678" s="832"/>
      <c r="O678" s="832"/>
      <c r="P678" s="832"/>
      <c r="Q678" s="832"/>
      <c r="R678" s="832"/>
      <c r="S678" s="832"/>
      <c r="T678" s="832"/>
      <c r="U678" s="832"/>
      <c r="V678" s="832"/>
      <c r="W678" s="832"/>
      <c r="X678" s="832"/>
      <c r="Y678" s="832"/>
      <c r="Z678" s="832"/>
    </row>
    <row r="679" spans="1:26" ht="13.5" customHeight="1">
      <c r="A679" s="832"/>
      <c r="B679" s="832"/>
      <c r="C679" s="832"/>
      <c r="D679" s="832"/>
      <c r="E679" s="832"/>
      <c r="F679" s="832"/>
      <c r="G679" s="832"/>
      <c r="H679" s="832"/>
      <c r="I679" s="832"/>
      <c r="J679" s="832"/>
      <c r="K679" s="832"/>
      <c r="L679" s="832"/>
      <c r="M679" s="832"/>
      <c r="N679" s="832"/>
      <c r="O679" s="832"/>
      <c r="P679" s="832"/>
      <c r="Q679" s="832"/>
      <c r="R679" s="832"/>
      <c r="S679" s="832"/>
      <c r="T679" s="832"/>
      <c r="U679" s="832"/>
      <c r="V679" s="832"/>
      <c r="W679" s="832"/>
      <c r="X679" s="832"/>
      <c r="Y679" s="832"/>
      <c r="Z679" s="832"/>
    </row>
    <row r="680" spans="1:26" ht="13.5" customHeight="1">
      <c r="A680" s="832"/>
      <c r="B680" s="832"/>
      <c r="C680" s="832"/>
      <c r="D680" s="832"/>
      <c r="E680" s="832"/>
      <c r="F680" s="832"/>
      <c r="G680" s="832"/>
      <c r="H680" s="832"/>
      <c r="I680" s="832"/>
      <c r="J680" s="832"/>
      <c r="K680" s="832"/>
      <c r="L680" s="832"/>
      <c r="M680" s="832"/>
      <c r="N680" s="832"/>
      <c r="O680" s="832"/>
      <c r="P680" s="832"/>
      <c r="Q680" s="832"/>
      <c r="R680" s="832"/>
      <c r="S680" s="832"/>
      <c r="T680" s="832"/>
      <c r="U680" s="832"/>
      <c r="V680" s="832"/>
      <c r="W680" s="832"/>
      <c r="X680" s="832"/>
      <c r="Y680" s="832"/>
      <c r="Z680" s="832"/>
    </row>
    <row r="681" spans="1:26" ht="13.5" customHeight="1">
      <c r="A681" s="832"/>
      <c r="B681" s="832"/>
      <c r="C681" s="832"/>
      <c r="D681" s="832"/>
      <c r="E681" s="832"/>
      <c r="F681" s="832"/>
      <c r="G681" s="832"/>
      <c r="H681" s="832"/>
      <c r="I681" s="832"/>
      <c r="J681" s="832"/>
      <c r="K681" s="832"/>
      <c r="L681" s="832"/>
      <c r="M681" s="832"/>
      <c r="N681" s="832"/>
      <c r="O681" s="832"/>
      <c r="P681" s="832"/>
      <c r="Q681" s="832"/>
      <c r="R681" s="832"/>
      <c r="S681" s="832"/>
      <c r="T681" s="832"/>
      <c r="U681" s="832"/>
      <c r="V681" s="832"/>
      <c r="W681" s="832"/>
      <c r="X681" s="832"/>
      <c r="Y681" s="832"/>
      <c r="Z681" s="832"/>
    </row>
    <row r="682" spans="1:26" ht="13.5" customHeight="1">
      <c r="A682" s="832"/>
      <c r="B682" s="832"/>
      <c r="C682" s="832"/>
      <c r="D682" s="832"/>
      <c r="E682" s="832"/>
      <c r="F682" s="832"/>
      <c r="G682" s="832"/>
      <c r="H682" s="832"/>
      <c r="I682" s="832"/>
      <c r="J682" s="832"/>
      <c r="K682" s="832"/>
      <c r="L682" s="832"/>
      <c r="M682" s="832"/>
      <c r="N682" s="832"/>
      <c r="O682" s="832"/>
      <c r="P682" s="832"/>
      <c r="Q682" s="832"/>
      <c r="R682" s="832"/>
      <c r="S682" s="832"/>
      <c r="T682" s="832"/>
      <c r="U682" s="832"/>
      <c r="V682" s="832"/>
      <c r="W682" s="832"/>
      <c r="X682" s="832"/>
      <c r="Y682" s="832"/>
      <c r="Z682" s="832"/>
    </row>
    <row r="683" spans="1:26" ht="13.5" customHeight="1">
      <c r="A683" s="832"/>
      <c r="B683" s="832"/>
      <c r="C683" s="832"/>
      <c r="D683" s="832"/>
      <c r="E683" s="832"/>
      <c r="F683" s="832"/>
      <c r="G683" s="832"/>
      <c r="H683" s="832"/>
      <c r="I683" s="832"/>
      <c r="J683" s="832"/>
      <c r="K683" s="832"/>
      <c r="L683" s="832"/>
      <c r="M683" s="832"/>
      <c r="N683" s="832"/>
      <c r="O683" s="832"/>
      <c r="P683" s="832"/>
      <c r="Q683" s="832"/>
      <c r="R683" s="832"/>
      <c r="S683" s="832"/>
      <c r="T683" s="832"/>
      <c r="U683" s="832"/>
      <c r="V683" s="832"/>
      <c r="W683" s="832"/>
      <c r="X683" s="832"/>
      <c r="Y683" s="832"/>
      <c r="Z683" s="832"/>
    </row>
    <row r="684" spans="1:26" ht="13.5" customHeight="1">
      <c r="A684" s="832"/>
      <c r="B684" s="832"/>
      <c r="C684" s="832"/>
      <c r="D684" s="832"/>
      <c r="E684" s="832"/>
      <c r="F684" s="832"/>
      <c r="G684" s="832"/>
      <c r="H684" s="832"/>
      <c r="I684" s="832"/>
      <c r="J684" s="832"/>
      <c r="K684" s="832"/>
      <c r="L684" s="832"/>
      <c r="M684" s="832"/>
      <c r="N684" s="832"/>
      <c r="O684" s="832"/>
      <c r="P684" s="832"/>
      <c r="Q684" s="832"/>
      <c r="R684" s="832"/>
      <c r="S684" s="832"/>
      <c r="T684" s="832"/>
      <c r="U684" s="832"/>
      <c r="V684" s="832"/>
      <c r="W684" s="832"/>
      <c r="X684" s="832"/>
      <c r="Y684" s="832"/>
      <c r="Z684" s="832"/>
    </row>
    <row r="685" spans="1:26" ht="13.5" customHeight="1">
      <c r="A685" s="832"/>
      <c r="B685" s="832"/>
      <c r="C685" s="832"/>
      <c r="D685" s="832"/>
      <c r="E685" s="832"/>
      <c r="F685" s="832"/>
      <c r="G685" s="832"/>
      <c r="H685" s="832"/>
      <c r="I685" s="832"/>
      <c r="J685" s="832"/>
      <c r="K685" s="832"/>
      <c r="L685" s="832"/>
      <c r="M685" s="832"/>
      <c r="N685" s="832"/>
      <c r="O685" s="832"/>
      <c r="P685" s="832"/>
      <c r="Q685" s="832"/>
      <c r="R685" s="832"/>
      <c r="S685" s="832"/>
      <c r="T685" s="832"/>
      <c r="U685" s="832"/>
      <c r="V685" s="832"/>
      <c r="W685" s="832"/>
      <c r="X685" s="832"/>
      <c r="Y685" s="832"/>
      <c r="Z685" s="832"/>
    </row>
    <row r="686" spans="1:26" ht="13.5" customHeight="1">
      <c r="A686" s="832"/>
      <c r="B686" s="832"/>
      <c r="C686" s="832"/>
      <c r="D686" s="832"/>
      <c r="E686" s="832"/>
      <c r="F686" s="832"/>
      <c r="G686" s="832"/>
      <c r="H686" s="832"/>
      <c r="I686" s="832"/>
      <c r="J686" s="832"/>
      <c r="K686" s="832"/>
      <c r="L686" s="832"/>
      <c r="M686" s="832"/>
      <c r="N686" s="832"/>
      <c r="O686" s="832"/>
      <c r="P686" s="832"/>
      <c r="Q686" s="832"/>
      <c r="R686" s="832"/>
      <c r="S686" s="832"/>
      <c r="T686" s="832"/>
      <c r="U686" s="832"/>
      <c r="V686" s="832"/>
      <c r="W686" s="832"/>
      <c r="X686" s="832"/>
      <c r="Y686" s="832"/>
      <c r="Z686" s="832"/>
    </row>
    <row r="687" spans="1:26" ht="13.5" customHeight="1">
      <c r="A687" s="832"/>
      <c r="B687" s="832"/>
      <c r="C687" s="832"/>
      <c r="D687" s="832"/>
      <c r="E687" s="832"/>
      <c r="F687" s="832"/>
      <c r="G687" s="832"/>
      <c r="H687" s="832"/>
      <c r="I687" s="832"/>
      <c r="J687" s="832"/>
      <c r="K687" s="832"/>
      <c r="L687" s="832"/>
      <c r="M687" s="832"/>
      <c r="N687" s="832"/>
      <c r="O687" s="832"/>
      <c r="P687" s="832"/>
      <c r="Q687" s="832"/>
      <c r="R687" s="832"/>
      <c r="S687" s="832"/>
      <c r="T687" s="832"/>
      <c r="U687" s="832"/>
      <c r="V687" s="832"/>
      <c r="W687" s="832"/>
      <c r="X687" s="832"/>
      <c r="Y687" s="832"/>
      <c r="Z687" s="832"/>
    </row>
    <row r="688" spans="1:26" ht="13.5" customHeight="1">
      <c r="A688" s="832"/>
      <c r="B688" s="832"/>
      <c r="C688" s="832"/>
      <c r="D688" s="832"/>
      <c r="E688" s="832"/>
      <c r="F688" s="832"/>
      <c r="G688" s="832"/>
      <c r="H688" s="832"/>
      <c r="I688" s="832"/>
      <c r="J688" s="832"/>
      <c r="K688" s="832"/>
      <c r="L688" s="832"/>
      <c r="M688" s="832"/>
      <c r="N688" s="832"/>
      <c r="O688" s="832"/>
      <c r="P688" s="832"/>
      <c r="Q688" s="832"/>
      <c r="R688" s="832"/>
      <c r="S688" s="832"/>
      <c r="T688" s="832"/>
      <c r="U688" s="832"/>
      <c r="V688" s="832"/>
      <c r="W688" s="832"/>
      <c r="X688" s="832"/>
      <c r="Y688" s="832"/>
      <c r="Z688" s="832"/>
    </row>
    <row r="689" spans="1:26" ht="13.5" customHeight="1">
      <c r="A689" s="832"/>
      <c r="B689" s="832"/>
      <c r="C689" s="832"/>
      <c r="D689" s="832"/>
      <c r="E689" s="832"/>
      <c r="F689" s="832"/>
      <c r="G689" s="832"/>
      <c r="H689" s="832"/>
      <c r="I689" s="832"/>
      <c r="J689" s="832"/>
      <c r="K689" s="832"/>
      <c r="L689" s="832"/>
      <c r="M689" s="832"/>
      <c r="N689" s="832"/>
      <c r="O689" s="832"/>
      <c r="P689" s="832"/>
      <c r="Q689" s="832"/>
      <c r="R689" s="832"/>
      <c r="S689" s="832"/>
      <c r="T689" s="832"/>
      <c r="U689" s="832"/>
      <c r="V689" s="832"/>
      <c r="W689" s="832"/>
      <c r="X689" s="832"/>
      <c r="Y689" s="832"/>
      <c r="Z689" s="832"/>
    </row>
    <row r="690" spans="1:26" ht="13.5" customHeight="1">
      <c r="A690" s="832"/>
      <c r="B690" s="832"/>
      <c r="C690" s="832"/>
      <c r="D690" s="832"/>
      <c r="E690" s="832"/>
      <c r="F690" s="832"/>
      <c r="G690" s="832"/>
      <c r="H690" s="832"/>
      <c r="I690" s="832"/>
      <c r="J690" s="832"/>
      <c r="K690" s="832"/>
      <c r="L690" s="832"/>
      <c r="M690" s="832"/>
      <c r="N690" s="832"/>
      <c r="O690" s="832"/>
      <c r="P690" s="832"/>
      <c r="Q690" s="832"/>
      <c r="R690" s="832"/>
      <c r="S690" s="832"/>
      <c r="T690" s="832"/>
      <c r="U690" s="832"/>
      <c r="V690" s="832"/>
      <c r="W690" s="832"/>
      <c r="X690" s="832"/>
      <c r="Y690" s="832"/>
      <c r="Z690" s="832"/>
    </row>
    <row r="691" spans="1:26" ht="13.5" customHeight="1">
      <c r="A691" s="832"/>
      <c r="B691" s="832"/>
      <c r="C691" s="832"/>
      <c r="D691" s="832"/>
      <c r="E691" s="832"/>
      <c r="F691" s="832"/>
      <c r="G691" s="832"/>
      <c r="H691" s="832"/>
      <c r="I691" s="832"/>
      <c r="J691" s="832"/>
      <c r="K691" s="832"/>
      <c r="L691" s="832"/>
      <c r="M691" s="832"/>
      <c r="N691" s="832"/>
      <c r="O691" s="832"/>
      <c r="P691" s="832"/>
      <c r="Q691" s="832"/>
      <c r="R691" s="832"/>
      <c r="S691" s="832"/>
      <c r="T691" s="832"/>
      <c r="U691" s="832"/>
      <c r="V691" s="832"/>
      <c r="W691" s="832"/>
      <c r="X691" s="832"/>
      <c r="Y691" s="832"/>
      <c r="Z691" s="832"/>
    </row>
    <row r="692" spans="1:26" ht="13.5" customHeight="1">
      <c r="A692" s="832"/>
      <c r="B692" s="832"/>
      <c r="C692" s="832"/>
      <c r="D692" s="832"/>
      <c r="E692" s="832"/>
      <c r="F692" s="832"/>
      <c r="G692" s="832"/>
      <c r="H692" s="832"/>
      <c r="I692" s="832"/>
      <c r="J692" s="832"/>
      <c r="K692" s="832"/>
      <c r="L692" s="832"/>
      <c r="M692" s="832"/>
      <c r="N692" s="832"/>
      <c r="O692" s="832"/>
      <c r="P692" s="832"/>
      <c r="Q692" s="832"/>
      <c r="R692" s="832"/>
      <c r="S692" s="832"/>
      <c r="T692" s="832"/>
      <c r="U692" s="832"/>
      <c r="V692" s="832"/>
      <c r="W692" s="832"/>
      <c r="X692" s="832"/>
      <c r="Y692" s="832"/>
      <c r="Z692" s="832"/>
    </row>
    <row r="693" spans="1:26" ht="13.5" customHeight="1">
      <c r="A693" s="832"/>
      <c r="B693" s="832"/>
      <c r="C693" s="832"/>
      <c r="D693" s="832"/>
      <c r="E693" s="832"/>
      <c r="F693" s="832"/>
      <c r="G693" s="832"/>
      <c r="H693" s="832"/>
      <c r="I693" s="832"/>
      <c r="J693" s="832"/>
      <c r="K693" s="832"/>
      <c r="L693" s="832"/>
      <c r="M693" s="832"/>
      <c r="N693" s="832"/>
      <c r="O693" s="832"/>
      <c r="P693" s="832"/>
      <c r="Q693" s="832"/>
      <c r="R693" s="832"/>
      <c r="S693" s="832"/>
      <c r="T693" s="832"/>
      <c r="U693" s="832"/>
      <c r="V693" s="832"/>
      <c r="W693" s="832"/>
      <c r="X693" s="832"/>
      <c r="Y693" s="832"/>
      <c r="Z693" s="832"/>
    </row>
    <row r="694" spans="1:26" ht="13.5" customHeight="1">
      <c r="A694" s="832"/>
      <c r="B694" s="832"/>
      <c r="C694" s="832"/>
      <c r="D694" s="832"/>
      <c r="E694" s="832"/>
      <c r="F694" s="832"/>
      <c r="G694" s="832"/>
      <c r="H694" s="832"/>
      <c r="I694" s="832"/>
      <c r="J694" s="832"/>
      <c r="K694" s="832"/>
      <c r="L694" s="832"/>
      <c r="M694" s="832"/>
      <c r="N694" s="832"/>
      <c r="O694" s="832"/>
      <c r="P694" s="832"/>
      <c r="Q694" s="832"/>
      <c r="R694" s="832"/>
      <c r="S694" s="832"/>
      <c r="T694" s="832"/>
      <c r="U694" s="832"/>
      <c r="V694" s="832"/>
      <c r="W694" s="832"/>
      <c r="X694" s="832"/>
      <c r="Y694" s="832"/>
      <c r="Z694" s="832"/>
    </row>
    <row r="695" spans="1:26" ht="13.5" customHeight="1">
      <c r="A695" s="832"/>
      <c r="B695" s="832"/>
      <c r="C695" s="832"/>
      <c r="D695" s="832"/>
      <c r="E695" s="832"/>
      <c r="F695" s="832"/>
      <c r="G695" s="832"/>
      <c r="H695" s="832"/>
      <c r="I695" s="832"/>
      <c r="J695" s="832"/>
      <c r="K695" s="832"/>
      <c r="L695" s="832"/>
      <c r="M695" s="832"/>
      <c r="N695" s="832"/>
      <c r="O695" s="832"/>
      <c r="P695" s="832"/>
      <c r="Q695" s="832"/>
      <c r="R695" s="832"/>
      <c r="S695" s="832"/>
      <c r="T695" s="832"/>
      <c r="U695" s="832"/>
      <c r="V695" s="832"/>
      <c r="W695" s="832"/>
      <c r="X695" s="832"/>
      <c r="Y695" s="832"/>
      <c r="Z695" s="832"/>
    </row>
    <row r="696" spans="1:26" ht="13.5" customHeight="1">
      <c r="A696" s="832"/>
      <c r="B696" s="832"/>
      <c r="C696" s="832"/>
      <c r="D696" s="832"/>
      <c r="E696" s="832"/>
      <c r="F696" s="832"/>
      <c r="G696" s="832"/>
      <c r="H696" s="832"/>
      <c r="I696" s="832"/>
      <c r="J696" s="832"/>
      <c r="K696" s="832"/>
      <c r="L696" s="832"/>
      <c r="M696" s="832"/>
      <c r="N696" s="832"/>
      <c r="O696" s="832"/>
      <c r="P696" s="832"/>
      <c r="Q696" s="832"/>
      <c r="R696" s="832"/>
      <c r="S696" s="832"/>
      <c r="T696" s="832"/>
      <c r="U696" s="832"/>
      <c r="V696" s="832"/>
      <c r="W696" s="832"/>
      <c r="X696" s="832"/>
      <c r="Y696" s="832"/>
      <c r="Z696" s="832"/>
    </row>
    <row r="697" spans="1:26" ht="13.5" customHeight="1">
      <c r="A697" s="832"/>
      <c r="B697" s="832"/>
      <c r="C697" s="832"/>
      <c r="D697" s="832"/>
      <c r="E697" s="832"/>
      <c r="F697" s="832"/>
      <c r="G697" s="832"/>
      <c r="H697" s="832"/>
      <c r="I697" s="832"/>
      <c r="J697" s="832"/>
      <c r="K697" s="832"/>
      <c r="L697" s="832"/>
      <c r="M697" s="832"/>
      <c r="N697" s="832"/>
      <c r="O697" s="832"/>
      <c r="P697" s="832"/>
      <c r="Q697" s="832"/>
      <c r="R697" s="832"/>
      <c r="S697" s="832"/>
      <c r="T697" s="832"/>
      <c r="U697" s="832"/>
      <c r="V697" s="832"/>
      <c r="W697" s="832"/>
      <c r="X697" s="832"/>
      <c r="Y697" s="832"/>
      <c r="Z697" s="832"/>
    </row>
    <row r="698" spans="1:26" ht="13.5" customHeight="1">
      <c r="A698" s="832"/>
      <c r="B698" s="832"/>
      <c r="C698" s="832"/>
      <c r="D698" s="832"/>
      <c r="E698" s="832"/>
      <c r="F698" s="832"/>
      <c r="G698" s="832"/>
      <c r="H698" s="832"/>
      <c r="I698" s="832"/>
      <c r="J698" s="832"/>
      <c r="K698" s="832"/>
      <c r="L698" s="832"/>
      <c r="M698" s="832"/>
      <c r="N698" s="832"/>
      <c r="O698" s="832"/>
      <c r="P698" s="832"/>
      <c r="Q698" s="832"/>
      <c r="R698" s="832"/>
      <c r="S698" s="832"/>
      <c r="T698" s="832"/>
      <c r="U698" s="832"/>
      <c r="V698" s="832"/>
      <c r="W698" s="832"/>
      <c r="X698" s="832"/>
      <c r="Y698" s="832"/>
      <c r="Z698" s="832"/>
    </row>
    <row r="699" spans="1:26" ht="13.5" customHeight="1">
      <c r="A699" s="832"/>
      <c r="B699" s="832"/>
      <c r="C699" s="832"/>
      <c r="D699" s="832"/>
      <c r="E699" s="832"/>
      <c r="F699" s="832"/>
      <c r="G699" s="832"/>
      <c r="H699" s="832"/>
      <c r="I699" s="832"/>
      <c r="J699" s="832"/>
      <c r="K699" s="832"/>
      <c r="L699" s="832"/>
      <c r="M699" s="832"/>
      <c r="N699" s="832"/>
      <c r="O699" s="832"/>
      <c r="P699" s="832"/>
      <c r="Q699" s="832"/>
      <c r="R699" s="832"/>
      <c r="S699" s="832"/>
      <c r="T699" s="832"/>
      <c r="U699" s="832"/>
      <c r="V699" s="832"/>
      <c r="W699" s="832"/>
      <c r="X699" s="832"/>
      <c r="Y699" s="832"/>
      <c r="Z699" s="832"/>
    </row>
    <row r="700" spans="1:26" ht="13.5" customHeight="1">
      <c r="A700" s="832"/>
      <c r="B700" s="832"/>
      <c r="C700" s="832"/>
      <c r="D700" s="832"/>
      <c r="E700" s="832"/>
      <c r="F700" s="832"/>
      <c r="G700" s="832"/>
      <c r="H700" s="832"/>
      <c r="I700" s="832"/>
      <c r="J700" s="832"/>
      <c r="K700" s="832"/>
      <c r="L700" s="832"/>
      <c r="M700" s="832"/>
      <c r="N700" s="832"/>
      <c r="O700" s="832"/>
      <c r="P700" s="832"/>
      <c r="Q700" s="832"/>
      <c r="R700" s="832"/>
      <c r="S700" s="832"/>
      <c r="T700" s="832"/>
      <c r="U700" s="832"/>
      <c r="V700" s="832"/>
      <c r="W700" s="832"/>
      <c r="X700" s="832"/>
      <c r="Y700" s="832"/>
      <c r="Z700" s="832"/>
    </row>
    <row r="701" spans="1:26" ht="13.5" customHeight="1">
      <c r="A701" s="832"/>
      <c r="B701" s="832"/>
      <c r="C701" s="832"/>
      <c r="D701" s="832"/>
      <c r="E701" s="832"/>
      <c r="F701" s="832"/>
      <c r="G701" s="832"/>
      <c r="H701" s="832"/>
      <c r="I701" s="832"/>
      <c r="J701" s="832"/>
      <c r="K701" s="832"/>
      <c r="L701" s="832"/>
      <c r="M701" s="832"/>
      <c r="N701" s="832"/>
      <c r="O701" s="832"/>
      <c r="P701" s="832"/>
      <c r="Q701" s="832"/>
      <c r="R701" s="832"/>
      <c r="S701" s="832"/>
      <c r="T701" s="832"/>
      <c r="U701" s="832"/>
      <c r="V701" s="832"/>
      <c r="W701" s="832"/>
      <c r="X701" s="832"/>
      <c r="Y701" s="832"/>
      <c r="Z701" s="832"/>
    </row>
    <row r="702" spans="1:26" ht="13.5" customHeight="1">
      <c r="A702" s="832"/>
      <c r="B702" s="832"/>
      <c r="C702" s="832"/>
      <c r="D702" s="832"/>
      <c r="E702" s="832"/>
      <c r="F702" s="832"/>
      <c r="G702" s="832"/>
      <c r="H702" s="832"/>
      <c r="I702" s="832"/>
      <c r="J702" s="832"/>
      <c r="K702" s="832"/>
      <c r="L702" s="832"/>
      <c r="M702" s="832"/>
      <c r="N702" s="832"/>
      <c r="O702" s="832"/>
      <c r="P702" s="832"/>
      <c r="Q702" s="832"/>
      <c r="R702" s="832"/>
      <c r="S702" s="832"/>
      <c r="T702" s="832"/>
      <c r="U702" s="832"/>
      <c r="V702" s="832"/>
      <c r="W702" s="832"/>
      <c r="X702" s="832"/>
      <c r="Y702" s="832"/>
      <c r="Z702" s="832"/>
    </row>
    <row r="703" spans="1:26" ht="13.5" customHeight="1">
      <c r="A703" s="832"/>
      <c r="B703" s="832"/>
      <c r="C703" s="832"/>
      <c r="D703" s="832"/>
      <c r="E703" s="832"/>
      <c r="F703" s="832"/>
      <c r="G703" s="832"/>
      <c r="H703" s="832"/>
      <c r="I703" s="832"/>
      <c r="J703" s="832"/>
      <c r="K703" s="832"/>
      <c r="L703" s="832"/>
      <c r="M703" s="832"/>
      <c r="N703" s="832"/>
      <c r="O703" s="832"/>
      <c r="P703" s="832"/>
      <c r="Q703" s="832"/>
      <c r="R703" s="832"/>
      <c r="S703" s="832"/>
      <c r="T703" s="832"/>
      <c r="U703" s="832"/>
      <c r="V703" s="832"/>
      <c r="W703" s="832"/>
      <c r="X703" s="832"/>
      <c r="Y703" s="832"/>
      <c r="Z703" s="832"/>
    </row>
    <row r="704" spans="1:26" ht="13.5" customHeight="1">
      <c r="A704" s="832"/>
      <c r="B704" s="832"/>
      <c r="C704" s="832"/>
      <c r="D704" s="832"/>
      <c r="E704" s="832"/>
      <c r="F704" s="832"/>
      <c r="G704" s="832"/>
      <c r="H704" s="832"/>
      <c r="I704" s="832"/>
      <c r="J704" s="832"/>
      <c r="K704" s="832"/>
      <c r="L704" s="832"/>
      <c r="M704" s="832"/>
      <c r="N704" s="832"/>
      <c r="O704" s="832"/>
      <c r="P704" s="832"/>
      <c r="Q704" s="832"/>
      <c r="R704" s="832"/>
      <c r="S704" s="832"/>
      <c r="T704" s="832"/>
      <c r="U704" s="832"/>
      <c r="V704" s="832"/>
      <c r="W704" s="832"/>
      <c r="X704" s="832"/>
      <c r="Y704" s="832"/>
      <c r="Z704" s="832"/>
    </row>
    <row r="705" spans="1:26" ht="13.5" customHeight="1">
      <c r="A705" s="832"/>
      <c r="B705" s="832"/>
      <c r="C705" s="832"/>
      <c r="D705" s="832"/>
      <c r="E705" s="832"/>
      <c r="F705" s="832"/>
      <c r="G705" s="832"/>
      <c r="H705" s="832"/>
      <c r="I705" s="832"/>
      <c r="J705" s="832"/>
      <c r="K705" s="832"/>
      <c r="L705" s="832"/>
      <c r="M705" s="832"/>
      <c r="N705" s="832"/>
      <c r="O705" s="832"/>
      <c r="P705" s="832"/>
      <c r="Q705" s="832"/>
      <c r="R705" s="832"/>
      <c r="S705" s="832"/>
      <c r="T705" s="832"/>
      <c r="U705" s="832"/>
      <c r="V705" s="832"/>
      <c r="W705" s="832"/>
      <c r="X705" s="832"/>
      <c r="Y705" s="832"/>
      <c r="Z705" s="832"/>
    </row>
    <row r="706" spans="1:26" ht="13.5" customHeight="1">
      <c r="A706" s="832"/>
      <c r="B706" s="832"/>
      <c r="C706" s="832"/>
      <c r="D706" s="832"/>
      <c r="E706" s="832"/>
      <c r="F706" s="832"/>
      <c r="G706" s="832"/>
      <c r="H706" s="832"/>
      <c r="I706" s="832"/>
      <c r="J706" s="832"/>
      <c r="K706" s="832"/>
      <c r="L706" s="832"/>
      <c r="M706" s="832"/>
      <c r="N706" s="832"/>
      <c r="O706" s="832"/>
      <c r="P706" s="832"/>
      <c r="Q706" s="832"/>
      <c r="R706" s="832"/>
      <c r="S706" s="832"/>
      <c r="T706" s="832"/>
      <c r="U706" s="832"/>
      <c r="V706" s="832"/>
      <c r="W706" s="832"/>
      <c r="X706" s="832"/>
      <c r="Y706" s="832"/>
      <c r="Z706" s="832"/>
    </row>
    <row r="707" spans="1:26" ht="13.5" customHeight="1">
      <c r="A707" s="832"/>
      <c r="B707" s="832"/>
      <c r="C707" s="832"/>
      <c r="D707" s="832"/>
      <c r="E707" s="832"/>
      <c r="F707" s="832"/>
      <c r="G707" s="832"/>
      <c r="H707" s="832"/>
      <c r="I707" s="832"/>
      <c r="J707" s="832"/>
      <c r="K707" s="832"/>
      <c r="L707" s="832"/>
      <c r="M707" s="832"/>
      <c r="N707" s="832"/>
      <c r="O707" s="832"/>
      <c r="P707" s="832"/>
      <c r="Q707" s="832"/>
      <c r="R707" s="832"/>
      <c r="S707" s="832"/>
      <c r="T707" s="832"/>
      <c r="U707" s="832"/>
      <c r="V707" s="832"/>
      <c r="W707" s="832"/>
      <c r="X707" s="832"/>
      <c r="Y707" s="832"/>
      <c r="Z707" s="832"/>
    </row>
    <row r="708" spans="1:26" ht="13.5" customHeight="1">
      <c r="A708" s="832"/>
      <c r="B708" s="832"/>
      <c r="C708" s="832"/>
      <c r="D708" s="832"/>
      <c r="E708" s="832"/>
      <c r="F708" s="832"/>
      <c r="G708" s="832"/>
      <c r="H708" s="832"/>
      <c r="I708" s="832"/>
      <c r="J708" s="832"/>
      <c r="K708" s="832"/>
      <c r="L708" s="832"/>
      <c r="M708" s="832"/>
      <c r="N708" s="832"/>
      <c r="O708" s="832"/>
      <c r="P708" s="832"/>
      <c r="Q708" s="832"/>
      <c r="R708" s="832"/>
      <c r="S708" s="832"/>
      <c r="T708" s="832"/>
      <c r="U708" s="832"/>
      <c r="V708" s="832"/>
      <c r="W708" s="832"/>
      <c r="X708" s="832"/>
      <c r="Y708" s="832"/>
      <c r="Z708" s="832"/>
    </row>
    <row r="709" spans="1:26" ht="13.5" customHeight="1">
      <c r="A709" s="832"/>
      <c r="B709" s="832"/>
      <c r="C709" s="832"/>
      <c r="D709" s="832"/>
      <c r="E709" s="832"/>
      <c r="F709" s="832"/>
      <c r="G709" s="832"/>
      <c r="H709" s="832"/>
      <c r="I709" s="832"/>
      <c r="J709" s="832"/>
      <c r="K709" s="832"/>
      <c r="L709" s="832"/>
      <c r="M709" s="832"/>
      <c r="N709" s="832"/>
      <c r="O709" s="832"/>
      <c r="P709" s="832"/>
      <c r="Q709" s="832"/>
      <c r="R709" s="832"/>
      <c r="S709" s="832"/>
      <c r="T709" s="832"/>
      <c r="U709" s="832"/>
      <c r="V709" s="832"/>
      <c r="W709" s="832"/>
      <c r="X709" s="832"/>
      <c r="Y709" s="832"/>
      <c r="Z709" s="832"/>
    </row>
    <row r="710" spans="1:26" ht="13.5" customHeight="1">
      <c r="A710" s="832"/>
      <c r="B710" s="832"/>
      <c r="C710" s="832"/>
      <c r="D710" s="832"/>
      <c r="E710" s="832"/>
      <c r="F710" s="832"/>
      <c r="G710" s="832"/>
      <c r="H710" s="832"/>
      <c r="I710" s="832"/>
      <c r="J710" s="832"/>
      <c r="K710" s="832"/>
      <c r="L710" s="832"/>
      <c r="M710" s="832"/>
      <c r="N710" s="832"/>
      <c r="O710" s="832"/>
      <c r="P710" s="832"/>
      <c r="Q710" s="832"/>
      <c r="R710" s="832"/>
      <c r="S710" s="832"/>
      <c r="T710" s="832"/>
      <c r="U710" s="832"/>
      <c r="V710" s="832"/>
      <c r="W710" s="832"/>
      <c r="X710" s="832"/>
      <c r="Y710" s="832"/>
      <c r="Z710" s="832"/>
    </row>
    <row r="711" spans="1:26" ht="13.5" customHeight="1">
      <c r="A711" s="832"/>
      <c r="B711" s="832"/>
      <c r="C711" s="832"/>
      <c r="D711" s="832"/>
      <c r="E711" s="832"/>
      <c r="F711" s="832"/>
      <c r="G711" s="832"/>
      <c r="H711" s="832"/>
      <c r="I711" s="832"/>
      <c r="J711" s="832"/>
      <c r="K711" s="832"/>
      <c r="L711" s="832"/>
      <c r="M711" s="832"/>
      <c r="N711" s="832"/>
      <c r="O711" s="832"/>
      <c r="P711" s="832"/>
      <c r="Q711" s="832"/>
      <c r="R711" s="832"/>
      <c r="S711" s="832"/>
      <c r="T711" s="832"/>
      <c r="U711" s="832"/>
      <c r="V711" s="832"/>
      <c r="W711" s="832"/>
      <c r="X711" s="832"/>
      <c r="Y711" s="832"/>
      <c r="Z711" s="832"/>
    </row>
    <row r="712" spans="1:26" ht="13.5" customHeight="1">
      <c r="A712" s="832"/>
      <c r="B712" s="832"/>
      <c r="C712" s="832"/>
      <c r="D712" s="832"/>
      <c r="E712" s="832"/>
      <c r="F712" s="832"/>
      <c r="G712" s="832"/>
      <c r="H712" s="832"/>
      <c r="I712" s="832"/>
      <c r="J712" s="832"/>
      <c r="K712" s="832"/>
      <c r="L712" s="832"/>
      <c r="M712" s="832"/>
      <c r="N712" s="832"/>
      <c r="O712" s="832"/>
      <c r="P712" s="832"/>
      <c r="Q712" s="832"/>
      <c r="R712" s="832"/>
      <c r="S712" s="832"/>
      <c r="T712" s="832"/>
      <c r="U712" s="832"/>
      <c r="V712" s="832"/>
      <c r="W712" s="832"/>
      <c r="X712" s="832"/>
      <c r="Y712" s="832"/>
      <c r="Z712" s="832"/>
    </row>
    <row r="713" spans="1:26" ht="13.5" customHeight="1">
      <c r="A713" s="832"/>
      <c r="B713" s="832"/>
      <c r="C713" s="832"/>
      <c r="D713" s="832"/>
      <c r="E713" s="832"/>
      <c r="F713" s="832"/>
      <c r="G713" s="832"/>
      <c r="H713" s="832"/>
      <c r="I713" s="832"/>
      <c r="J713" s="832"/>
      <c r="K713" s="832"/>
      <c r="L713" s="832"/>
      <c r="M713" s="832"/>
      <c r="N713" s="832"/>
      <c r="O713" s="832"/>
      <c r="P713" s="832"/>
      <c r="Q713" s="832"/>
      <c r="R713" s="832"/>
      <c r="S713" s="832"/>
      <c r="T713" s="832"/>
      <c r="U713" s="832"/>
      <c r="V713" s="832"/>
      <c r="W713" s="832"/>
      <c r="X713" s="832"/>
      <c r="Y713" s="832"/>
      <c r="Z713" s="832"/>
    </row>
    <row r="714" spans="1:26" ht="13.5" customHeight="1">
      <c r="A714" s="832"/>
      <c r="B714" s="832"/>
      <c r="C714" s="832"/>
      <c r="D714" s="832"/>
      <c r="E714" s="832"/>
      <c r="F714" s="832"/>
      <c r="G714" s="832"/>
      <c r="H714" s="832"/>
      <c r="I714" s="832"/>
      <c r="J714" s="832"/>
      <c r="K714" s="832"/>
      <c r="L714" s="832"/>
      <c r="M714" s="832"/>
      <c r="N714" s="832"/>
      <c r="O714" s="832"/>
      <c r="P714" s="832"/>
      <c r="Q714" s="832"/>
      <c r="R714" s="832"/>
      <c r="S714" s="832"/>
      <c r="T714" s="832"/>
      <c r="U714" s="832"/>
      <c r="V714" s="832"/>
      <c r="W714" s="832"/>
      <c r="X714" s="832"/>
      <c r="Y714" s="832"/>
      <c r="Z714" s="832"/>
    </row>
    <row r="715" spans="1:26" ht="13.5" customHeight="1">
      <c r="A715" s="832"/>
      <c r="B715" s="832"/>
      <c r="C715" s="832"/>
      <c r="D715" s="832"/>
      <c r="E715" s="832"/>
      <c r="F715" s="832"/>
      <c r="G715" s="832"/>
      <c r="H715" s="832"/>
      <c r="I715" s="832"/>
      <c r="J715" s="832"/>
      <c r="K715" s="832"/>
      <c r="L715" s="832"/>
      <c r="M715" s="832"/>
      <c r="N715" s="832"/>
      <c r="O715" s="832"/>
      <c r="P715" s="832"/>
      <c r="Q715" s="832"/>
      <c r="R715" s="832"/>
      <c r="S715" s="832"/>
      <c r="T715" s="832"/>
      <c r="U715" s="832"/>
      <c r="V715" s="832"/>
      <c r="W715" s="832"/>
      <c r="X715" s="832"/>
      <c r="Y715" s="832"/>
      <c r="Z715" s="832"/>
    </row>
    <row r="716" spans="1:26" ht="13.5" customHeight="1">
      <c r="A716" s="832"/>
      <c r="B716" s="832"/>
      <c r="C716" s="832"/>
      <c r="D716" s="832"/>
      <c r="E716" s="832"/>
      <c r="F716" s="832"/>
      <c r="G716" s="832"/>
      <c r="H716" s="832"/>
      <c r="I716" s="832"/>
      <c r="J716" s="832"/>
      <c r="K716" s="832"/>
      <c r="L716" s="832"/>
      <c r="M716" s="832"/>
      <c r="N716" s="832"/>
      <c r="O716" s="832"/>
      <c r="P716" s="832"/>
      <c r="Q716" s="832"/>
      <c r="R716" s="832"/>
      <c r="S716" s="832"/>
      <c r="T716" s="832"/>
      <c r="U716" s="832"/>
      <c r="V716" s="832"/>
      <c r="W716" s="832"/>
      <c r="X716" s="832"/>
      <c r="Y716" s="832"/>
      <c r="Z716" s="832"/>
    </row>
    <row r="717" spans="1:26" ht="13.5" customHeight="1">
      <c r="A717" s="832"/>
      <c r="B717" s="832"/>
      <c r="C717" s="832"/>
      <c r="D717" s="832"/>
      <c r="E717" s="832"/>
      <c r="F717" s="832"/>
      <c r="G717" s="832"/>
      <c r="H717" s="832"/>
      <c r="I717" s="832"/>
      <c r="J717" s="832"/>
      <c r="K717" s="832"/>
      <c r="L717" s="832"/>
      <c r="M717" s="832"/>
      <c r="N717" s="832"/>
      <c r="O717" s="832"/>
      <c r="P717" s="832"/>
      <c r="Q717" s="832"/>
      <c r="R717" s="832"/>
      <c r="S717" s="832"/>
      <c r="T717" s="832"/>
      <c r="U717" s="832"/>
      <c r="V717" s="832"/>
      <c r="W717" s="832"/>
      <c r="X717" s="832"/>
      <c r="Y717" s="832"/>
      <c r="Z717" s="832"/>
    </row>
    <row r="718" spans="1:26" ht="13.5" customHeight="1">
      <c r="A718" s="832"/>
      <c r="B718" s="832"/>
      <c r="C718" s="832"/>
      <c r="D718" s="832"/>
      <c r="E718" s="832"/>
      <c r="F718" s="832"/>
      <c r="G718" s="832"/>
      <c r="H718" s="832"/>
      <c r="I718" s="832"/>
      <c r="J718" s="832"/>
      <c r="K718" s="832"/>
      <c r="L718" s="832"/>
      <c r="M718" s="832"/>
      <c r="N718" s="832"/>
      <c r="O718" s="832"/>
      <c r="P718" s="832"/>
      <c r="Q718" s="832"/>
      <c r="R718" s="832"/>
      <c r="S718" s="832"/>
      <c r="T718" s="832"/>
      <c r="U718" s="832"/>
      <c r="V718" s="832"/>
      <c r="W718" s="832"/>
      <c r="X718" s="832"/>
      <c r="Y718" s="832"/>
      <c r="Z718" s="832"/>
    </row>
    <row r="719" spans="1:26" ht="13.5" customHeight="1">
      <c r="A719" s="832"/>
      <c r="B719" s="832"/>
      <c r="C719" s="832"/>
      <c r="D719" s="832"/>
      <c r="E719" s="832"/>
      <c r="F719" s="832"/>
      <c r="G719" s="832"/>
      <c r="H719" s="832"/>
      <c r="I719" s="832"/>
      <c r="J719" s="832"/>
      <c r="K719" s="832"/>
      <c r="L719" s="832"/>
      <c r="M719" s="832"/>
      <c r="N719" s="832"/>
      <c r="O719" s="832"/>
      <c r="P719" s="832"/>
      <c r="Q719" s="832"/>
      <c r="R719" s="832"/>
      <c r="S719" s="832"/>
      <c r="T719" s="832"/>
      <c r="U719" s="832"/>
      <c r="V719" s="832"/>
      <c r="W719" s="832"/>
      <c r="X719" s="832"/>
      <c r="Y719" s="832"/>
      <c r="Z719" s="832"/>
    </row>
    <row r="720" spans="1:26" ht="13.5" customHeight="1">
      <c r="A720" s="832"/>
      <c r="B720" s="832"/>
      <c r="C720" s="832"/>
      <c r="D720" s="832"/>
      <c r="E720" s="832"/>
      <c r="F720" s="832"/>
      <c r="G720" s="832"/>
      <c r="H720" s="832"/>
      <c r="I720" s="832"/>
      <c r="J720" s="832"/>
      <c r="K720" s="832"/>
      <c r="L720" s="832"/>
      <c r="M720" s="832"/>
      <c r="N720" s="832"/>
      <c r="O720" s="832"/>
      <c r="P720" s="832"/>
      <c r="Q720" s="832"/>
      <c r="R720" s="832"/>
      <c r="S720" s="832"/>
      <c r="T720" s="832"/>
      <c r="U720" s="832"/>
      <c r="V720" s="832"/>
      <c r="W720" s="832"/>
      <c r="X720" s="832"/>
      <c r="Y720" s="832"/>
      <c r="Z720" s="832"/>
    </row>
    <row r="721" spans="1:26" ht="13.5" customHeight="1">
      <c r="A721" s="832"/>
      <c r="B721" s="832"/>
      <c r="C721" s="832"/>
      <c r="D721" s="832"/>
      <c r="E721" s="832"/>
      <c r="F721" s="832"/>
      <c r="G721" s="832"/>
      <c r="H721" s="832"/>
      <c r="I721" s="832"/>
      <c r="J721" s="832"/>
      <c r="K721" s="832"/>
      <c r="L721" s="832"/>
      <c r="M721" s="832"/>
      <c r="N721" s="832"/>
      <c r="O721" s="832"/>
      <c r="P721" s="832"/>
      <c r="Q721" s="832"/>
      <c r="R721" s="832"/>
      <c r="S721" s="832"/>
      <c r="T721" s="832"/>
      <c r="U721" s="832"/>
      <c r="V721" s="832"/>
      <c r="W721" s="832"/>
      <c r="X721" s="832"/>
      <c r="Y721" s="832"/>
      <c r="Z721" s="832"/>
    </row>
    <row r="722" spans="1:26" ht="13.5" customHeight="1">
      <c r="A722" s="832"/>
      <c r="B722" s="832"/>
      <c r="C722" s="832"/>
      <c r="D722" s="832"/>
      <c r="E722" s="832"/>
      <c r="F722" s="832"/>
      <c r="G722" s="832"/>
      <c r="H722" s="832"/>
      <c r="I722" s="832"/>
      <c r="J722" s="832"/>
      <c r="K722" s="832"/>
      <c r="L722" s="832"/>
      <c r="M722" s="832"/>
      <c r="N722" s="832"/>
      <c r="O722" s="832"/>
      <c r="P722" s="832"/>
      <c r="Q722" s="832"/>
      <c r="R722" s="832"/>
      <c r="S722" s="832"/>
      <c r="T722" s="832"/>
      <c r="U722" s="832"/>
      <c r="V722" s="832"/>
      <c r="W722" s="832"/>
      <c r="X722" s="832"/>
      <c r="Y722" s="832"/>
      <c r="Z722" s="832"/>
    </row>
    <row r="723" spans="1:26" ht="13.5" customHeight="1">
      <c r="A723" s="832"/>
      <c r="B723" s="832"/>
      <c r="C723" s="832"/>
      <c r="D723" s="832"/>
      <c r="E723" s="832"/>
      <c r="F723" s="832"/>
      <c r="G723" s="832"/>
      <c r="H723" s="832"/>
      <c r="I723" s="832"/>
      <c r="J723" s="832"/>
      <c r="K723" s="832"/>
      <c r="L723" s="832"/>
      <c r="M723" s="832"/>
      <c r="N723" s="832"/>
      <c r="O723" s="832"/>
      <c r="P723" s="832"/>
      <c r="Q723" s="832"/>
      <c r="R723" s="832"/>
      <c r="S723" s="832"/>
      <c r="T723" s="832"/>
      <c r="U723" s="832"/>
      <c r="V723" s="832"/>
      <c r="W723" s="832"/>
      <c r="X723" s="832"/>
      <c r="Y723" s="832"/>
      <c r="Z723" s="832"/>
    </row>
    <row r="724" spans="1:26" ht="13.5" customHeight="1">
      <c r="A724" s="832"/>
      <c r="B724" s="832"/>
      <c r="C724" s="832"/>
      <c r="D724" s="832"/>
      <c r="E724" s="832"/>
      <c r="F724" s="832"/>
      <c r="G724" s="832"/>
      <c r="H724" s="832"/>
      <c r="I724" s="832"/>
      <c r="J724" s="832"/>
      <c r="K724" s="832"/>
      <c r="L724" s="832"/>
      <c r="M724" s="832"/>
      <c r="N724" s="832"/>
      <c r="O724" s="832"/>
      <c r="P724" s="832"/>
      <c r="Q724" s="832"/>
      <c r="R724" s="832"/>
      <c r="S724" s="832"/>
      <c r="T724" s="832"/>
      <c r="U724" s="832"/>
      <c r="V724" s="832"/>
      <c r="W724" s="832"/>
      <c r="X724" s="832"/>
      <c r="Y724" s="832"/>
      <c r="Z724" s="832"/>
    </row>
    <row r="725" spans="1:26" ht="13.5" customHeight="1">
      <c r="A725" s="832"/>
      <c r="B725" s="832"/>
      <c r="C725" s="832"/>
      <c r="D725" s="832"/>
      <c r="E725" s="832"/>
      <c r="F725" s="832"/>
      <c r="G725" s="832"/>
      <c r="H725" s="832"/>
      <c r="I725" s="832"/>
      <c r="J725" s="832"/>
      <c r="K725" s="832"/>
      <c r="L725" s="832"/>
      <c r="M725" s="832"/>
      <c r="N725" s="832"/>
      <c r="O725" s="832"/>
      <c r="P725" s="832"/>
      <c r="Q725" s="832"/>
      <c r="R725" s="832"/>
      <c r="S725" s="832"/>
      <c r="T725" s="832"/>
      <c r="U725" s="832"/>
      <c r="V725" s="832"/>
      <c r="W725" s="832"/>
      <c r="X725" s="832"/>
      <c r="Y725" s="832"/>
      <c r="Z725" s="832"/>
    </row>
    <row r="726" spans="1:26" ht="13.5" customHeight="1">
      <c r="A726" s="832"/>
      <c r="B726" s="832"/>
      <c r="C726" s="832"/>
      <c r="D726" s="832"/>
      <c r="E726" s="832"/>
      <c r="F726" s="832"/>
      <c r="G726" s="832"/>
      <c r="H726" s="832"/>
      <c r="I726" s="832"/>
      <c r="J726" s="832"/>
      <c r="K726" s="832"/>
      <c r="L726" s="832"/>
      <c r="M726" s="832"/>
      <c r="N726" s="832"/>
      <c r="O726" s="832"/>
      <c r="P726" s="832"/>
      <c r="Q726" s="832"/>
      <c r="R726" s="832"/>
      <c r="S726" s="832"/>
      <c r="T726" s="832"/>
      <c r="U726" s="832"/>
      <c r="V726" s="832"/>
      <c r="W726" s="832"/>
      <c r="X726" s="832"/>
      <c r="Y726" s="832"/>
      <c r="Z726" s="832"/>
    </row>
    <row r="727" spans="1:26" ht="13.5" customHeight="1">
      <c r="A727" s="832"/>
      <c r="B727" s="832"/>
      <c r="C727" s="832"/>
      <c r="D727" s="832"/>
      <c r="E727" s="832"/>
      <c r="F727" s="832"/>
      <c r="G727" s="832"/>
      <c r="H727" s="832"/>
      <c r="I727" s="832"/>
      <c r="J727" s="832"/>
      <c r="K727" s="832"/>
      <c r="L727" s="832"/>
      <c r="M727" s="832"/>
      <c r="N727" s="832"/>
      <c r="O727" s="832"/>
      <c r="P727" s="832"/>
      <c r="Q727" s="832"/>
      <c r="R727" s="832"/>
      <c r="S727" s="832"/>
      <c r="T727" s="832"/>
      <c r="U727" s="832"/>
      <c r="V727" s="832"/>
      <c r="W727" s="832"/>
      <c r="X727" s="832"/>
      <c r="Y727" s="832"/>
      <c r="Z727" s="832"/>
    </row>
    <row r="728" spans="1:26" ht="13.5" customHeight="1">
      <c r="A728" s="832"/>
      <c r="B728" s="832"/>
      <c r="C728" s="832"/>
      <c r="D728" s="832"/>
      <c r="E728" s="832"/>
      <c r="F728" s="832"/>
      <c r="G728" s="832"/>
      <c r="H728" s="832"/>
      <c r="I728" s="832"/>
      <c r="J728" s="832"/>
      <c r="K728" s="832"/>
      <c r="L728" s="832"/>
      <c r="M728" s="832"/>
      <c r="N728" s="832"/>
      <c r="O728" s="832"/>
      <c r="P728" s="832"/>
      <c r="Q728" s="832"/>
      <c r="R728" s="832"/>
      <c r="S728" s="832"/>
      <c r="T728" s="832"/>
      <c r="U728" s="832"/>
      <c r="V728" s="832"/>
      <c r="W728" s="832"/>
      <c r="X728" s="832"/>
      <c r="Y728" s="832"/>
      <c r="Z728" s="832"/>
    </row>
    <row r="729" spans="1:26" ht="13.5" customHeight="1">
      <c r="A729" s="832"/>
      <c r="B729" s="832"/>
      <c r="C729" s="832"/>
      <c r="D729" s="832"/>
      <c r="E729" s="832"/>
      <c r="F729" s="832"/>
      <c r="G729" s="832"/>
      <c r="H729" s="832"/>
      <c r="I729" s="832"/>
      <c r="J729" s="832"/>
      <c r="K729" s="832"/>
      <c r="L729" s="832"/>
      <c r="M729" s="832"/>
      <c r="N729" s="832"/>
      <c r="O729" s="832"/>
      <c r="P729" s="832"/>
      <c r="Q729" s="832"/>
      <c r="R729" s="832"/>
      <c r="S729" s="832"/>
      <c r="T729" s="832"/>
      <c r="U729" s="832"/>
      <c r="V729" s="832"/>
      <c r="W729" s="832"/>
      <c r="X729" s="832"/>
      <c r="Y729" s="832"/>
      <c r="Z729" s="832"/>
    </row>
    <row r="730" spans="1:26" ht="13.5" customHeight="1">
      <c r="A730" s="832"/>
      <c r="B730" s="832"/>
      <c r="C730" s="832"/>
      <c r="D730" s="832"/>
      <c r="E730" s="832"/>
      <c r="F730" s="832"/>
      <c r="G730" s="832"/>
      <c r="H730" s="832"/>
      <c r="I730" s="832"/>
      <c r="J730" s="832"/>
      <c r="K730" s="832"/>
      <c r="L730" s="832"/>
      <c r="M730" s="832"/>
      <c r="N730" s="832"/>
      <c r="O730" s="832"/>
      <c r="P730" s="832"/>
      <c r="Q730" s="832"/>
      <c r="R730" s="832"/>
      <c r="S730" s="832"/>
      <c r="T730" s="832"/>
      <c r="U730" s="832"/>
      <c r="V730" s="832"/>
      <c r="W730" s="832"/>
      <c r="X730" s="832"/>
      <c r="Y730" s="832"/>
      <c r="Z730" s="832"/>
    </row>
    <row r="731" spans="1:26" ht="13.5" customHeight="1">
      <c r="A731" s="832"/>
      <c r="B731" s="832"/>
      <c r="C731" s="832"/>
      <c r="D731" s="832"/>
      <c r="E731" s="832"/>
      <c r="F731" s="832"/>
      <c r="G731" s="832"/>
      <c r="H731" s="832"/>
      <c r="I731" s="832"/>
      <c r="J731" s="832"/>
      <c r="K731" s="832"/>
      <c r="L731" s="832"/>
      <c r="M731" s="832"/>
      <c r="N731" s="832"/>
      <c r="O731" s="832"/>
      <c r="P731" s="832"/>
      <c r="Q731" s="832"/>
      <c r="R731" s="832"/>
      <c r="S731" s="832"/>
      <c r="T731" s="832"/>
      <c r="U731" s="832"/>
      <c r="V731" s="832"/>
      <c r="W731" s="832"/>
      <c r="X731" s="832"/>
      <c r="Y731" s="832"/>
      <c r="Z731" s="832"/>
    </row>
    <row r="732" spans="1:26" ht="13.5" customHeight="1">
      <c r="A732" s="832"/>
      <c r="B732" s="832"/>
      <c r="C732" s="832"/>
      <c r="D732" s="832"/>
      <c r="E732" s="832"/>
      <c r="F732" s="832"/>
      <c r="G732" s="832"/>
      <c r="H732" s="832"/>
      <c r="I732" s="832"/>
      <c r="J732" s="832"/>
      <c r="K732" s="832"/>
      <c r="L732" s="832"/>
      <c r="M732" s="832"/>
      <c r="N732" s="832"/>
      <c r="O732" s="832"/>
      <c r="P732" s="832"/>
      <c r="Q732" s="832"/>
      <c r="R732" s="832"/>
      <c r="S732" s="832"/>
      <c r="T732" s="832"/>
      <c r="U732" s="832"/>
      <c r="V732" s="832"/>
      <c r="W732" s="832"/>
      <c r="X732" s="832"/>
      <c r="Y732" s="832"/>
      <c r="Z732" s="832"/>
    </row>
    <row r="733" spans="1:26" ht="13.5" customHeight="1">
      <c r="A733" s="832"/>
      <c r="B733" s="832"/>
      <c r="C733" s="832"/>
      <c r="D733" s="832"/>
      <c r="E733" s="832"/>
      <c r="F733" s="832"/>
      <c r="G733" s="832"/>
      <c r="H733" s="832"/>
      <c r="I733" s="832"/>
      <c r="J733" s="832"/>
      <c r="K733" s="832"/>
      <c r="L733" s="832"/>
      <c r="M733" s="832"/>
      <c r="N733" s="832"/>
      <c r="O733" s="832"/>
      <c r="P733" s="832"/>
      <c r="Q733" s="832"/>
      <c r="R733" s="832"/>
      <c r="S733" s="832"/>
      <c r="T733" s="832"/>
      <c r="U733" s="832"/>
      <c r="V733" s="832"/>
      <c r="W733" s="832"/>
      <c r="X733" s="832"/>
      <c r="Y733" s="832"/>
      <c r="Z733" s="832"/>
    </row>
    <row r="734" spans="1:26" ht="13.5" customHeight="1">
      <c r="A734" s="832"/>
      <c r="B734" s="832"/>
      <c r="C734" s="832"/>
      <c r="D734" s="832"/>
      <c r="E734" s="832"/>
      <c r="F734" s="832"/>
      <c r="G734" s="832"/>
      <c r="H734" s="832"/>
      <c r="I734" s="832"/>
      <c r="J734" s="832"/>
      <c r="K734" s="832"/>
      <c r="L734" s="832"/>
      <c r="M734" s="832"/>
      <c r="N734" s="832"/>
      <c r="O734" s="832"/>
      <c r="P734" s="832"/>
      <c r="Q734" s="832"/>
      <c r="R734" s="832"/>
      <c r="S734" s="832"/>
      <c r="T734" s="832"/>
      <c r="U734" s="832"/>
      <c r="V734" s="832"/>
      <c r="W734" s="832"/>
      <c r="X734" s="832"/>
      <c r="Y734" s="832"/>
      <c r="Z734" s="832"/>
    </row>
    <row r="735" spans="1:26" ht="13.5" customHeight="1">
      <c r="A735" s="832"/>
      <c r="B735" s="832"/>
      <c r="C735" s="832"/>
      <c r="D735" s="832"/>
      <c r="E735" s="832"/>
      <c r="F735" s="832"/>
      <c r="G735" s="832"/>
      <c r="H735" s="832"/>
      <c r="I735" s="832"/>
      <c r="J735" s="832"/>
      <c r="K735" s="832"/>
      <c r="L735" s="832"/>
      <c r="M735" s="832"/>
      <c r="N735" s="832"/>
      <c r="O735" s="832"/>
      <c r="P735" s="832"/>
      <c r="Q735" s="832"/>
      <c r="R735" s="832"/>
      <c r="S735" s="832"/>
      <c r="T735" s="832"/>
      <c r="U735" s="832"/>
      <c r="V735" s="832"/>
      <c r="W735" s="832"/>
      <c r="X735" s="832"/>
      <c r="Y735" s="832"/>
      <c r="Z735" s="832"/>
    </row>
    <row r="736" spans="1:26" ht="13.5" customHeight="1">
      <c r="A736" s="832"/>
      <c r="B736" s="832"/>
      <c r="C736" s="832"/>
      <c r="D736" s="832"/>
      <c r="E736" s="832"/>
      <c r="F736" s="832"/>
      <c r="G736" s="832"/>
      <c r="H736" s="832"/>
      <c r="I736" s="832"/>
      <c r="J736" s="832"/>
      <c r="K736" s="832"/>
      <c r="L736" s="832"/>
      <c r="M736" s="832"/>
      <c r="N736" s="832"/>
      <c r="O736" s="832"/>
      <c r="P736" s="832"/>
      <c r="Q736" s="832"/>
      <c r="R736" s="832"/>
      <c r="S736" s="832"/>
      <c r="T736" s="832"/>
      <c r="U736" s="832"/>
      <c r="V736" s="832"/>
      <c r="W736" s="832"/>
      <c r="X736" s="832"/>
      <c r="Y736" s="832"/>
      <c r="Z736" s="832"/>
    </row>
    <row r="737" spans="1:26" ht="13.5" customHeight="1">
      <c r="A737" s="832"/>
      <c r="B737" s="832"/>
      <c r="C737" s="832"/>
      <c r="D737" s="832"/>
      <c r="E737" s="832"/>
      <c r="F737" s="832"/>
      <c r="G737" s="832"/>
      <c r="H737" s="832"/>
      <c r="I737" s="832"/>
      <c r="J737" s="832"/>
      <c r="K737" s="832"/>
      <c r="L737" s="832"/>
      <c r="M737" s="832"/>
      <c r="N737" s="832"/>
      <c r="O737" s="832"/>
      <c r="P737" s="832"/>
      <c r="Q737" s="832"/>
      <c r="R737" s="832"/>
      <c r="S737" s="832"/>
      <c r="T737" s="832"/>
      <c r="U737" s="832"/>
      <c r="V737" s="832"/>
      <c r="W737" s="832"/>
      <c r="X737" s="832"/>
      <c r="Y737" s="832"/>
      <c r="Z737" s="832"/>
    </row>
    <row r="738" spans="1:26" ht="13.5" customHeight="1">
      <c r="A738" s="832"/>
      <c r="B738" s="832"/>
      <c r="C738" s="832"/>
      <c r="D738" s="832"/>
      <c r="E738" s="832"/>
      <c r="F738" s="832"/>
      <c r="G738" s="832"/>
      <c r="H738" s="832"/>
      <c r="I738" s="832"/>
      <c r="J738" s="832"/>
      <c r="K738" s="832"/>
      <c r="L738" s="832"/>
      <c r="M738" s="832"/>
      <c r="N738" s="832"/>
      <c r="O738" s="832"/>
      <c r="P738" s="832"/>
      <c r="Q738" s="832"/>
      <c r="R738" s="832"/>
      <c r="S738" s="832"/>
      <c r="T738" s="832"/>
      <c r="U738" s="832"/>
      <c r="V738" s="832"/>
      <c r="W738" s="832"/>
      <c r="X738" s="832"/>
      <c r="Y738" s="832"/>
      <c r="Z738" s="832"/>
    </row>
    <row r="739" spans="1:26" ht="13.5" customHeight="1">
      <c r="A739" s="832"/>
      <c r="B739" s="832"/>
      <c r="C739" s="832"/>
      <c r="D739" s="832"/>
      <c r="E739" s="832"/>
      <c r="F739" s="832"/>
      <c r="G739" s="832"/>
      <c r="H739" s="832"/>
      <c r="I739" s="832"/>
      <c r="J739" s="832"/>
      <c r="K739" s="832"/>
      <c r="L739" s="832"/>
      <c r="M739" s="832"/>
      <c r="N739" s="832"/>
      <c r="O739" s="832"/>
      <c r="P739" s="832"/>
      <c r="Q739" s="832"/>
      <c r="R739" s="832"/>
      <c r="S739" s="832"/>
      <c r="T739" s="832"/>
      <c r="U739" s="832"/>
      <c r="V739" s="832"/>
      <c r="W739" s="832"/>
      <c r="X739" s="832"/>
      <c r="Y739" s="832"/>
      <c r="Z739" s="832"/>
    </row>
    <row r="740" spans="1:26" ht="13.5" customHeight="1">
      <c r="A740" s="832"/>
      <c r="B740" s="832"/>
      <c r="C740" s="832"/>
      <c r="D740" s="832"/>
      <c r="E740" s="832"/>
      <c r="F740" s="832"/>
      <c r="G740" s="832"/>
      <c r="H740" s="832"/>
      <c r="I740" s="832"/>
      <c r="J740" s="832"/>
      <c r="K740" s="832"/>
      <c r="L740" s="832"/>
      <c r="M740" s="832"/>
      <c r="N740" s="832"/>
      <c r="O740" s="832"/>
      <c r="P740" s="832"/>
      <c r="Q740" s="832"/>
      <c r="R740" s="832"/>
      <c r="S740" s="832"/>
      <c r="T740" s="832"/>
      <c r="U740" s="832"/>
      <c r="V740" s="832"/>
      <c r="W740" s="832"/>
      <c r="X740" s="832"/>
      <c r="Y740" s="832"/>
      <c r="Z740" s="832"/>
    </row>
    <row r="741" spans="1:26" ht="13.5" customHeight="1">
      <c r="A741" s="832"/>
      <c r="B741" s="832"/>
      <c r="C741" s="832"/>
      <c r="D741" s="832"/>
      <c r="E741" s="832"/>
      <c r="F741" s="832"/>
      <c r="G741" s="832"/>
      <c r="H741" s="832"/>
      <c r="I741" s="832"/>
      <c r="J741" s="832"/>
      <c r="K741" s="832"/>
      <c r="L741" s="832"/>
      <c r="M741" s="832"/>
      <c r="N741" s="832"/>
      <c r="O741" s="832"/>
      <c r="P741" s="832"/>
      <c r="Q741" s="832"/>
      <c r="R741" s="832"/>
      <c r="S741" s="832"/>
      <c r="T741" s="832"/>
      <c r="U741" s="832"/>
      <c r="V741" s="832"/>
      <c r="W741" s="832"/>
      <c r="X741" s="832"/>
      <c r="Y741" s="832"/>
      <c r="Z741" s="832"/>
    </row>
    <row r="742" spans="1:26" ht="13.5" customHeight="1">
      <c r="A742" s="832"/>
      <c r="B742" s="832"/>
      <c r="C742" s="832"/>
      <c r="D742" s="832"/>
      <c r="E742" s="832"/>
      <c r="F742" s="832"/>
      <c r="G742" s="832"/>
      <c r="H742" s="832"/>
      <c r="I742" s="832"/>
      <c r="J742" s="832"/>
      <c r="K742" s="832"/>
      <c r="L742" s="832"/>
      <c r="M742" s="832"/>
      <c r="N742" s="832"/>
      <c r="O742" s="832"/>
      <c r="P742" s="832"/>
      <c r="Q742" s="832"/>
      <c r="R742" s="832"/>
      <c r="S742" s="832"/>
      <c r="T742" s="832"/>
      <c r="U742" s="832"/>
      <c r="V742" s="832"/>
      <c r="W742" s="832"/>
      <c r="X742" s="832"/>
      <c r="Y742" s="832"/>
      <c r="Z742" s="832"/>
    </row>
    <row r="743" spans="1:26" ht="13.5" customHeight="1">
      <c r="A743" s="832"/>
      <c r="B743" s="832"/>
      <c r="C743" s="832"/>
      <c r="D743" s="832"/>
      <c r="E743" s="832"/>
      <c r="F743" s="832"/>
      <c r="G743" s="832"/>
      <c r="H743" s="832"/>
      <c r="I743" s="832"/>
      <c r="J743" s="832"/>
      <c r="K743" s="832"/>
      <c r="L743" s="832"/>
      <c r="M743" s="832"/>
      <c r="N743" s="832"/>
      <c r="O743" s="832"/>
      <c r="P743" s="832"/>
      <c r="Q743" s="832"/>
      <c r="R743" s="832"/>
      <c r="S743" s="832"/>
      <c r="T743" s="832"/>
      <c r="U743" s="832"/>
      <c r="V743" s="832"/>
      <c r="W743" s="832"/>
      <c r="X743" s="832"/>
      <c r="Y743" s="832"/>
      <c r="Z743" s="832"/>
    </row>
    <row r="744" spans="1:26" ht="13.5" customHeight="1">
      <c r="A744" s="832"/>
      <c r="B744" s="832"/>
      <c r="C744" s="832"/>
      <c r="D744" s="832"/>
      <c r="E744" s="832"/>
      <c r="F744" s="832"/>
      <c r="G744" s="832"/>
      <c r="H744" s="832"/>
      <c r="I744" s="832"/>
      <c r="J744" s="832"/>
      <c r="K744" s="832"/>
      <c r="L744" s="832"/>
      <c r="M744" s="832"/>
      <c r="N744" s="832"/>
      <c r="O744" s="832"/>
      <c r="P744" s="832"/>
      <c r="Q744" s="832"/>
      <c r="R744" s="832"/>
      <c r="S744" s="832"/>
      <c r="T744" s="832"/>
      <c r="U744" s="832"/>
      <c r="V744" s="832"/>
      <c r="W744" s="832"/>
      <c r="X744" s="832"/>
      <c r="Y744" s="832"/>
      <c r="Z744" s="832"/>
    </row>
    <row r="745" spans="1:26" ht="13.5" customHeight="1">
      <c r="A745" s="832"/>
      <c r="B745" s="832"/>
      <c r="C745" s="832"/>
      <c r="D745" s="832"/>
      <c r="E745" s="832"/>
      <c r="F745" s="832"/>
      <c r="G745" s="832"/>
      <c r="H745" s="832"/>
      <c r="I745" s="832"/>
      <c r="J745" s="832"/>
      <c r="K745" s="832"/>
      <c r="L745" s="832"/>
      <c r="M745" s="832"/>
      <c r="N745" s="832"/>
      <c r="O745" s="832"/>
      <c r="P745" s="832"/>
      <c r="Q745" s="832"/>
      <c r="R745" s="832"/>
      <c r="S745" s="832"/>
      <c r="T745" s="832"/>
      <c r="U745" s="832"/>
      <c r="V745" s="832"/>
      <c r="W745" s="832"/>
      <c r="X745" s="832"/>
      <c r="Y745" s="832"/>
      <c r="Z745" s="832"/>
    </row>
    <row r="746" spans="1:26" ht="13.5" customHeight="1">
      <c r="A746" s="832"/>
      <c r="B746" s="832"/>
      <c r="C746" s="832"/>
      <c r="D746" s="832"/>
      <c r="E746" s="832"/>
      <c r="F746" s="832"/>
      <c r="G746" s="832"/>
      <c r="H746" s="832"/>
      <c r="I746" s="832"/>
      <c r="J746" s="832"/>
      <c r="K746" s="832"/>
      <c r="L746" s="832"/>
      <c r="M746" s="832"/>
      <c r="N746" s="832"/>
      <c r="O746" s="832"/>
      <c r="P746" s="832"/>
      <c r="Q746" s="832"/>
      <c r="R746" s="832"/>
      <c r="S746" s="832"/>
      <c r="T746" s="832"/>
      <c r="U746" s="832"/>
      <c r="V746" s="832"/>
      <c r="W746" s="832"/>
      <c r="X746" s="832"/>
      <c r="Y746" s="832"/>
      <c r="Z746" s="832"/>
    </row>
    <row r="747" spans="1:26" ht="13.5" customHeight="1">
      <c r="A747" s="832"/>
      <c r="B747" s="832"/>
      <c r="C747" s="832"/>
      <c r="D747" s="832"/>
      <c r="E747" s="832"/>
      <c r="F747" s="832"/>
      <c r="G747" s="832"/>
      <c r="H747" s="832"/>
      <c r="I747" s="832"/>
      <c r="J747" s="832"/>
      <c r="K747" s="832"/>
      <c r="L747" s="832"/>
      <c r="M747" s="832"/>
      <c r="N747" s="832"/>
      <c r="O747" s="832"/>
      <c r="P747" s="832"/>
      <c r="Q747" s="832"/>
      <c r="R747" s="832"/>
      <c r="S747" s="832"/>
      <c r="T747" s="832"/>
      <c r="U747" s="832"/>
      <c r="V747" s="832"/>
      <c r="W747" s="832"/>
      <c r="X747" s="832"/>
      <c r="Y747" s="832"/>
      <c r="Z747" s="832"/>
    </row>
    <row r="748" spans="1:26" ht="13.5" customHeight="1">
      <c r="A748" s="832"/>
      <c r="B748" s="832"/>
      <c r="C748" s="832"/>
      <c r="D748" s="832"/>
      <c r="E748" s="832"/>
      <c r="F748" s="832"/>
      <c r="G748" s="832"/>
      <c r="H748" s="832"/>
      <c r="I748" s="832"/>
      <c r="J748" s="832"/>
      <c r="K748" s="832"/>
      <c r="L748" s="832"/>
      <c r="M748" s="832"/>
      <c r="N748" s="832"/>
      <c r="O748" s="832"/>
      <c r="P748" s="832"/>
      <c r="Q748" s="832"/>
      <c r="R748" s="832"/>
      <c r="S748" s="832"/>
      <c r="T748" s="832"/>
      <c r="U748" s="832"/>
      <c r="V748" s="832"/>
      <c r="W748" s="832"/>
      <c r="X748" s="832"/>
      <c r="Y748" s="832"/>
      <c r="Z748" s="832"/>
    </row>
    <row r="749" spans="1:26" ht="13.5" customHeight="1">
      <c r="A749" s="832"/>
      <c r="B749" s="832"/>
      <c r="C749" s="832"/>
      <c r="D749" s="832"/>
      <c r="E749" s="832"/>
      <c r="F749" s="832"/>
      <c r="G749" s="832"/>
      <c r="H749" s="832"/>
      <c r="I749" s="832"/>
      <c r="J749" s="832"/>
      <c r="K749" s="832"/>
      <c r="L749" s="832"/>
      <c r="M749" s="832"/>
      <c r="N749" s="832"/>
      <c r="O749" s="832"/>
      <c r="P749" s="832"/>
      <c r="Q749" s="832"/>
      <c r="R749" s="832"/>
      <c r="S749" s="832"/>
      <c r="T749" s="832"/>
      <c r="U749" s="832"/>
      <c r="V749" s="832"/>
      <c r="W749" s="832"/>
      <c r="X749" s="832"/>
      <c r="Y749" s="832"/>
      <c r="Z749" s="832"/>
    </row>
    <row r="750" spans="1:26" ht="13.5" customHeight="1">
      <c r="A750" s="832"/>
      <c r="B750" s="832"/>
      <c r="C750" s="832"/>
      <c r="D750" s="832"/>
      <c r="E750" s="832"/>
      <c r="F750" s="832"/>
      <c r="G750" s="832"/>
      <c r="H750" s="832"/>
      <c r="I750" s="832"/>
      <c r="J750" s="832"/>
      <c r="K750" s="832"/>
      <c r="L750" s="832"/>
      <c r="M750" s="832"/>
      <c r="N750" s="832"/>
      <c r="O750" s="832"/>
      <c r="P750" s="832"/>
      <c r="Q750" s="832"/>
      <c r="R750" s="832"/>
      <c r="S750" s="832"/>
      <c r="T750" s="832"/>
      <c r="U750" s="832"/>
      <c r="V750" s="832"/>
      <c r="W750" s="832"/>
      <c r="X750" s="832"/>
      <c r="Y750" s="832"/>
      <c r="Z750" s="832"/>
    </row>
    <row r="751" spans="1:26" ht="13.5" customHeight="1">
      <c r="A751" s="832"/>
      <c r="B751" s="832"/>
      <c r="C751" s="832"/>
      <c r="D751" s="832"/>
      <c r="E751" s="832"/>
      <c r="F751" s="832"/>
      <c r="G751" s="832"/>
      <c r="H751" s="832"/>
      <c r="I751" s="832"/>
      <c r="J751" s="832"/>
      <c r="K751" s="832"/>
      <c r="L751" s="832"/>
      <c r="M751" s="832"/>
      <c r="N751" s="832"/>
      <c r="O751" s="832"/>
      <c r="P751" s="832"/>
      <c r="Q751" s="832"/>
      <c r="R751" s="832"/>
      <c r="S751" s="832"/>
      <c r="T751" s="832"/>
      <c r="U751" s="832"/>
      <c r="V751" s="832"/>
      <c r="W751" s="832"/>
      <c r="X751" s="832"/>
      <c r="Y751" s="832"/>
      <c r="Z751" s="832"/>
    </row>
    <row r="752" spans="1:26" ht="13.5" customHeight="1">
      <c r="A752" s="832"/>
      <c r="B752" s="832"/>
      <c r="C752" s="832"/>
      <c r="D752" s="832"/>
      <c r="E752" s="832"/>
      <c r="F752" s="832"/>
      <c r="G752" s="832"/>
      <c r="H752" s="832"/>
      <c r="I752" s="832"/>
      <c r="J752" s="832"/>
      <c r="K752" s="832"/>
      <c r="L752" s="832"/>
      <c r="M752" s="832"/>
      <c r="N752" s="832"/>
      <c r="O752" s="832"/>
      <c r="P752" s="832"/>
      <c r="Q752" s="832"/>
      <c r="R752" s="832"/>
      <c r="S752" s="832"/>
      <c r="T752" s="832"/>
      <c r="U752" s="832"/>
      <c r="V752" s="832"/>
      <c r="W752" s="832"/>
      <c r="X752" s="832"/>
      <c r="Y752" s="832"/>
      <c r="Z752" s="832"/>
    </row>
    <row r="753" spans="1:26" ht="13.5" customHeight="1">
      <c r="A753" s="832"/>
      <c r="B753" s="832"/>
      <c r="C753" s="832"/>
      <c r="D753" s="832"/>
      <c r="E753" s="832"/>
      <c r="F753" s="832"/>
      <c r="G753" s="832"/>
      <c r="H753" s="832"/>
      <c r="I753" s="832"/>
      <c r="J753" s="832"/>
      <c r="K753" s="832"/>
      <c r="L753" s="832"/>
      <c r="M753" s="832"/>
      <c r="N753" s="832"/>
      <c r="O753" s="832"/>
      <c r="P753" s="832"/>
      <c r="Q753" s="832"/>
      <c r="R753" s="832"/>
      <c r="S753" s="832"/>
      <c r="T753" s="832"/>
      <c r="U753" s="832"/>
      <c r="V753" s="832"/>
      <c r="W753" s="832"/>
      <c r="X753" s="832"/>
      <c r="Y753" s="832"/>
      <c r="Z753" s="832"/>
    </row>
    <row r="754" spans="1:26" ht="13.5" customHeight="1">
      <c r="A754" s="832"/>
      <c r="B754" s="832"/>
      <c r="C754" s="832"/>
      <c r="D754" s="832"/>
      <c r="E754" s="832"/>
      <c r="F754" s="832"/>
      <c r="G754" s="832"/>
      <c r="H754" s="832"/>
      <c r="I754" s="832"/>
      <c r="J754" s="832"/>
      <c r="K754" s="832"/>
      <c r="L754" s="832"/>
      <c r="M754" s="832"/>
      <c r="N754" s="832"/>
      <c r="O754" s="832"/>
      <c r="P754" s="832"/>
      <c r="Q754" s="832"/>
      <c r="R754" s="832"/>
      <c r="S754" s="832"/>
      <c r="T754" s="832"/>
      <c r="U754" s="832"/>
      <c r="V754" s="832"/>
      <c r="W754" s="832"/>
      <c r="X754" s="832"/>
      <c r="Y754" s="832"/>
      <c r="Z754" s="832"/>
    </row>
    <row r="755" spans="1:26" ht="13.5" customHeight="1">
      <c r="A755" s="832"/>
      <c r="B755" s="832"/>
      <c r="C755" s="832"/>
      <c r="D755" s="832"/>
      <c r="E755" s="832"/>
      <c r="F755" s="832"/>
      <c r="G755" s="832"/>
      <c r="H755" s="832"/>
      <c r="I755" s="832"/>
      <c r="J755" s="832"/>
      <c r="K755" s="832"/>
      <c r="L755" s="832"/>
      <c r="M755" s="832"/>
      <c r="N755" s="832"/>
      <c r="O755" s="832"/>
      <c r="P755" s="832"/>
      <c r="Q755" s="832"/>
      <c r="R755" s="832"/>
      <c r="S755" s="832"/>
      <c r="T755" s="832"/>
      <c r="U755" s="832"/>
      <c r="V755" s="832"/>
      <c r="W755" s="832"/>
      <c r="X755" s="832"/>
      <c r="Y755" s="832"/>
      <c r="Z755" s="832"/>
    </row>
    <row r="756" spans="1:26" ht="13.5" customHeight="1">
      <c r="A756" s="832"/>
      <c r="B756" s="832"/>
      <c r="C756" s="832"/>
      <c r="D756" s="832"/>
      <c r="E756" s="832"/>
      <c r="F756" s="832"/>
      <c r="G756" s="832"/>
      <c r="H756" s="832"/>
      <c r="I756" s="832"/>
      <c r="J756" s="832"/>
      <c r="K756" s="832"/>
      <c r="L756" s="832"/>
      <c r="M756" s="832"/>
      <c r="N756" s="832"/>
      <c r="O756" s="832"/>
      <c r="P756" s="832"/>
      <c r="Q756" s="832"/>
      <c r="R756" s="832"/>
      <c r="S756" s="832"/>
      <c r="T756" s="832"/>
      <c r="U756" s="832"/>
      <c r="V756" s="832"/>
      <c r="W756" s="832"/>
      <c r="X756" s="832"/>
      <c r="Y756" s="832"/>
      <c r="Z756" s="832"/>
    </row>
    <row r="757" spans="1:26" ht="13.5" customHeight="1">
      <c r="A757" s="832"/>
      <c r="B757" s="832"/>
      <c r="C757" s="832"/>
      <c r="D757" s="832"/>
      <c r="E757" s="832"/>
      <c r="F757" s="832"/>
      <c r="G757" s="832"/>
      <c r="H757" s="832"/>
      <c r="I757" s="832"/>
      <c r="J757" s="832"/>
      <c r="K757" s="832"/>
      <c r="L757" s="832"/>
      <c r="M757" s="832"/>
      <c r="N757" s="832"/>
      <c r="O757" s="832"/>
      <c r="P757" s="832"/>
      <c r="Q757" s="832"/>
      <c r="R757" s="832"/>
      <c r="S757" s="832"/>
      <c r="T757" s="832"/>
      <c r="U757" s="832"/>
      <c r="V757" s="832"/>
      <c r="W757" s="832"/>
      <c r="X757" s="832"/>
      <c r="Y757" s="832"/>
      <c r="Z757" s="832"/>
    </row>
    <row r="758" spans="1:26" ht="13.5" customHeight="1">
      <c r="A758" s="832"/>
      <c r="B758" s="832"/>
      <c r="C758" s="832"/>
      <c r="D758" s="832"/>
      <c r="E758" s="832"/>
      <c r="F758" s="832"/>
      <c r="G758" s="832"/>
      <c r="H758" s="832"/>
      <c r="I758" s="832"/>
      <c r="J758" s="832"/>
      <c r="K758" s="832"/>
      <c r="L758" s="832"/>
      <c r="M758" s="832"/>
      <c r="N758" s="832"/>
      <c r="O758" s="832"/>
      <c r="P758" s="832"/>
      <c r="Q758" s="832"/>
      <c r="R758" s="832"/>
      <c r="S758" s="832"/>
      <c r="T758" s="832"/>
      <c r="U758" s="832"/>
      <c r="V758" s="832"/>
      <c r="W758" s="832"/>
      <c r="X758" s="832"/>
      <c r="Y758" s="832"/>
      <c r="Z758" s="832"/>
    </row>
    <row r="759" spans="1:26" ht="13.5" customHeight="1">
      <c r="A759" s="832"/>
      <c r="B759" s="832"/>
      <c r="C759" s="832"/>
      <c r="D759" s="832"/>
      <c r="E759" s="832"/>
      <c r="F759" s="832"/>
      <c r="G759" s="832"/>
      <c r="H759" s="832"/>
      <c r="I759" s="832"/>
      <c r="J759" s="832"/>
      <c r="K759" s="832"/>
      <c r="L759" s="832"/>
      <c r="M759" s="832"/>
      <c r="N759" s="832"/>
      <c r="O759" s="832"/>
      <c r="P759" s="832"/>
      <c r="Q759" s="832"/>
      <c r="R759" s="832"/>
      <c r="S759" s="832"/>
      <c r="T759" s="832"/>
      <c r="U759" s="832"/>
      <c r="V759" s="832"/>
      <c r="W759" s="832"/>
      <c r="X759" s="832"/>
      <c r="Y759" s="832"/>
      <c r="Z759" s="832"/>
    </row>
    <row r="760" spans="1:26" ht="13.5" customHeight="1">
      <c r="A760" s="832"/>
      <c r="B760" s="832"/>
      <c r="C760" s="832"/>
      <c r="D760" s="832"/>
      <c r="E760" s="832"/>
      <c r="F760" s="832"/>
      <c r="G760" s="832"/>
      <c r="H760" s="832"/>
      <c r="I760" s="832"/>
      <c r="J760" s="832"/>
      <c r="K760" s="832"/>
      <c r="L760" s="832"/>
      <c r="M760" s="832"/>
      <c r="N760" s="832"/>
      <c r="O760" s="832"/>
      <c r="P760" s="832"/>
      <c r="Q760" s="832"/>
      <c r="R760" s="832"/>
      <c r="S760" s="832"/>
      <c r="T760" s="832"/>
      <c r="U760" s="832"/>
      <c r="V760" s="832"/>
      <c r="W760" s="832"/>
      <c r="X760" s="832"/>
      <c r="Y760" s="832"/>
      <c r="Z760" s="832"/>
    </row>
    <row r="761" spans="1:26" ht="13.5" customHeight="1">
      <c r="A761" s="832"/>
      <c r="B761" s="832"/>
      <c r="C761" s="832"/>
      <c r="D761" s="832"/>
      <c r="E761" s="832"/>
      <c r="F761" s="832"/>
      <c r="G761" s="832"/>
      <c r="H761" s="832"/>
      <c r="I761" s="832"/>
      <c r="J761" s="832"/>
      <c r="K761" s="832"/>
      <c r="L761" s="832"/>
      <c r="M761" s="832"/>
      <c r="N761" s="832"/>
      <c r="O761" s="832"/>
      <c r="P761" s="832"/>
      <c r="Q761" s="832"/>
      <c r="R761" s="832"/>
      <c r="S761" s="832"/>
      <c r="T761" s="832"/>
      <c r="U761" s="832"/>
      <c r="V761" s="832"/>
      <c r="W761" s="832"/>
      <c r="X761" s="832"/>
      <c r="Y761" s="832"/>
      <c r="Z761" s="832"/>
    </row>
    <row r="762" spans="1:26" ht="13.5" customHeight="1">
      <c r="A762" s="832"/>
      <c r="B762" s="832"/>
      <c r="C762" s="832"/>
      <c r="D762" s="832"/>
      <c r="E762" s="832"/>
      <c r="F762" s="832"/>
      <c r="G762" s="832"/>
      <c r="H762" s="832"/>
      <c r="I762" s="832"/>
      <c r="J762" s="832"/>
      <c r="K762" s="832"/>
      <c r="L762" s="832"/>
      <c r="M762" s="832"/>
      <c r="N762" s="832"/>
      <c r="O762" s="832"/>
      <c r="P762" s="832"/>
      <c r="Q762" s="832"/>
      <c r="R762" s="832"/>
      <c r="S762" s="832"/>
      <c r="T762" s="832"/>
      <c r="U762" s="832"/>
      <c r="V762" s="832"/>
      <c r="W762" s="832"/>
      <c r="X762" s="832"/>
      <c r="Y762" s="832"/>
      <c r="Z762" s="832"/>
    </row>
    <row r="763" spans="1:26" ht="13.5" customHeight="1">
      <c r="A763" s="832"/>
      <c r="B763" s="832"/>
      <c r="C763" s="832"/>
      <c r="D763" s="832"/>
      <c r="E763" s="832"/>
      <c r="F763" s="832"/>
      <c r="G763" s="832"/>
      <c r="H763" s="832"/>
      <c r="I763" s="832"/>
      <c r="J763" s="832"/>
      <c r="K763" s="832"/>
      <c r="L763" s="832"/>
      <c r="M763" s="832"/>
      <c r="N763" s="832"/>
      <c r="O763" s="832"/>
      <c r="P763" s="832"/>
      <c r="Q763" s="832"/>
      <c r="R763" s="832"/>
      <c r="S763" s="832"/>
      <c r="T763" s="832"/>
      <c r="U763" s="832"/>
      <c r="V763" s="832"/>
      <c r="W763" s="832"/>
      <c r="X763" s="832"/>
      <c r="Y763" s="832"/>
      <c r="Z763" s="832"/>
    </row>
    <row r="764" spans="1:26" ht="13.5" customHeight="1">
      <c r="A764" s="832"/>
      <c r="B764" s="832"/>
      <c r="C764" s="832"/>
      <c r="D764" s="832"/>
      <c r="E764" s="832"/>
      <c r="F764" s="832"/>
      <c r="G764" s="832"/>
      <c r="H764" s="832"/>
      <c r="I764" s="832"/>
      <c r="J764" s="832"/>
      <c r="K764" s="832"/>
      <c r="L764" s="832"/>
      <c r="M764" s="832"/>
      <c r="N764" s="832"/>
      <c r="O764" s="832"/>
      <c r="P764" s="832"/>
      <c r="Q764" s="832"/>
      <c r="R764" s="832"/>
      <c r="S764" s="832"/>
      <c r="T764" s="832"/>
      <c r="U764" s="832"/>
      <c r="V764" s="832"/>
      <c r="W764" s="832"/>
      <c r="X764" s="832"/>
      <c r="Y764" s="832"/>
      <c r="Z764" s="832"/>
    </row>
    <row r="765" spans="1:26" ht="13.5" customHeight="1">
      <c r="A765" s="832"/>
      <c r="B765" s="832"/>
      <c r="C765" s="832"/>
      <c r="D765" s="832"/>
      <c r="E765" s="832"/>
      <c r="F765" s="832"/>
      <c r="G765" s="832"/>
      <c r="H765" s="832"/>
      <c r="I765" s="832"/>
      <c r="J765" s="832"/>
      <c r="K765" s="832"/>
      <c r="L765" s="832"/>
      <c r="M765" s="832"/>
      <c r="N765" s="832"/>
      <c r="O765" s="832"/>
      <c r="P765" s="832"/>
      <c r="Q765" s="832"/>
      <c r="R765" s="832"/>
      <c r="S765" s="832"/>
      <c r="T765" s="832"/>
      <c r="U765" s="832"/>
      <c r="V765" s="832"/>
      <c r="W765" s="832"/>
      <c r="X765" s="832"/>
      <c r="Y765" s="832"/>
      <c r="Z765" s="832"/>
    </row>
    <row r="766" spans="1:26" ht="13.5" customHeight="1">
      <c r="A766" s="832"/>
      <c r="B766" s="832"/>
      <c r="C766" s="832"/>
      <c r="D766" s="832"/>
      <c r="E766" s="832"/>
      <c r="F766" s="832"/>
      <c r="G766" s="832"/>
      <c r="H766" s="832"/>
      <c r="I766" s="832"/>
      <c r="J766" s="832"/>
      <c r="K766" s="832"/>
      <c r="L766" s="832"/>
      <c r="M766" s="832"/>
      <c r="N766" s="832"/>
      <c r="O766" s="832"/>
      <c r="P766" s="832"/>
      <c r="Q766" s="832"/>
      <c r="R766" s="832"/>
      <c r="S766" s="832"/>
      <c r="T766" s="832"/>
      <c r="U766" s="832"/>
      <c r="V766" s="832"/>
      <c r="W766" s="832"/>
      <c r="X766" s="832"/>
      <c r="Y766" s="832"/>
      <c r="Z766" s="832"/>
    </row>
    <row r="767" spans="1:26" ht="13.5" customHeight="1">
      <c r="A767" s="832"/>
      <c r="B767" s="832"/>
      <c r="C767" s="832"/>
      <c r="D767" s="832"/>
      <c r="E767" s="832"/>
      <c r="F767" s="832"/>
      <c r="G767" s="832"/>
      <c r="H767" s="832"/>
      <c r="I767" s="832"/>
      <c r="J767" s="832"/>
      <c r="K767" s="832"/>
      <c r="L767" s="832"/>
      <c r="M767" s="832"/>
      <c r="N767" s="832"/>
      <c r="O767" s="832"/>
      <c r="P767" s="832"/>
      <c r="Q767" s="832"/>
      <c r="R767" s="832"/>
      <c r="S767" s="832"/>
      <c r="T767" s="832"/>
      <c r="U767" s="832"/>
      <c r="V767" s="832"/>
      <c r="W767" s="832"/>
      <c r="X767" s="832"/>
      <c r="Y767" s="832"/>
      <c r="Z767" s="832"/>
    </row>
    <row r="768" spans="1:26" ht="13.5" customHeight="1">
      <c r="A768" s="832"/>
      <c r="B768" s="832"/>
      <c r="C768" s="832"/>
      <c r="D768" s="832"/>
      <c r="E768" s="832"/>
      <c r="F768" s="832"/>
      <c r="G768" s="832"/>
      <c r="H768" s="832"/>
      <c r="I768" s="832"/>
      <c r="J768" s="832"/>
      <c r="K768" s="832"/>
      <c r="L768" s="832"/>
      <c r="M768" s="832"/>
      <c r="N768" s="832"/>
      <c r="O768" s="832"/>
      <c r="P768" s="832"/>
      <c r="Q768" s="832"/>
      <c r="R768" s="832"/>
      <c r="S768" s="832"/>
      <c r="T768" s="832"/>
      <c r="U768" s="832"/>
      <c r="V768" s="832"/>
      <c r="W768" s="832"/>
      <c r="X768" s="832"/>
      <c r="Y768" s="832"/>
      <c r="Z768" s="832"/>
    </row>
    <row r="769" spans="1:26" ht="13.5" customHeight="1">
      <c r="A769" s="832"/>
      <c r="B769" s="832"/>
      <c r="C769" s="832"/>
      <c r="D769" s="832"/>
      <c r="E769" s="832"/>
      <c r="F769" s="832"/>
      <c r="G769" s="832"/>
      <c r="H769" s="832"/>
      <c r="I769" s="832"/>
      <c r="J769" s="832"/>
      <c r="K769" s="832"/>
      <c r="L769" s="832"/>
      <c r="M769" s="832"/>
      <c r="N769" s="832"/>
      <c r="O769" s="832"/>
      <c r="P769" s="832"/>
      <c r="Q769" s="832"/>
      <c r="R769" s="832"/>
      <c r="S769" s="832"/>
      <c r="T769" s="832"/>
      <c r="U769" s="832"/>
      <c r="V769" s="832"/>
      <c r="W769" s="832"/>
      <c r="X769" s="832"/>
      <c r="Y769" s="832"/>
      <c r="Z769" s="832"/>
    </row>
    <row r="770" spans="1:26" ht="13.5" customHeight="1">
      <c r="A770" s="832"/>
      <c r="B770" s="832"/>
      <c r="C770" s="832"/>
      <c r="D770" s="832"/>
      <c r="E770" s="832"/>
      <c r="F770" s="832"/>
      <c r="G770" s="832"/>
      <c r="H770" s="832"/>
      <c r="I770" s="832"/>
      <c r="J770" s="832"/>
      <c r="K770" s="832"/>
      <c r="L770" s="832"/>
      <c r="M770" s="832"/>
      <c r="N770" s="832"/>
      <c r="O770" s="832"/>
      <c r="P770" s="832"/>
      <c r="Q770" s="832"/>
      <c r="R770" s="832"/>
      <c r="S770" s="832"/>
      <c r="T770" s="832"/>
      <c r="U770" s="832"/>
      <c r="V770" s="832"/>
      <c r="W770" s="832"/>
      <c r="X770" s="832"/>
      <c r="Y770" s="832"/>
      <c r="Z770" s="832"/>
    </row>
    <row r="771" spans="1:26" ht="13.5" customHeight="1">
      <c r="A771" s="832"/>
      <c r="B771" s="832"/>
      <c r="C771" s="832"/>
      <c r="D771" s="832"/>
      <c r="E771" s="832"/>
      <c r="F771" s="832"/>
      <c r="G771" s="832"/>
      <c r="H771" s="832"/>
      <c r="I771" s="832"/>
      <c r="J771" s="832"/>
      <c r="K771" s="832"/>
      <c r="L771" s="832"/>
      <c r="M771" s="832"/>
      <c r="N771" s="832"/>
      <c r="O771" s="832"/>
      <c r="P771" s="832"/>
      <c r="Q771" s="832"/>
      <c r="R771" s="832"/>
      <c r="S771" s="832"/>
      <c r="T771" s="832"/>
      <c r="U771" s="832"/>
      <c r="V771" s="832"/>
      <c r="W771" s="832"/>
      <c r="X771" s="832"/>
      <c r="Y771" s="832"/>
      <c r="Z771" s="832"/>
    </row>
    <row r="772" spans="1:26" ht="13.5" customHeight="1">
      <c r="A772" s="832"/>
      <c r="B772" s="832"/>
      <c r="C772" s="832"/>
      <c r="D772" s="832"/>
      <c r="E772" s="832"/>
      <c r="F772" s="832"/>
      <c r="G772" s="832"/>
      <c r="H772" s="832"/>
      <c r="I772" s="832"/>
      <c r="J772" s="832"/>
      <c r="K772" s="832"/>
      <c r="L772" s="832"/>
      <c r="M772" s="832"/>
      <c r="N772" s="832"/>
      <c r="O772" s="832"/>
      <c r="P772" s="832"/>
      <c r="Q772" s="832"/>
      <c r="R772" s="832"/>
      <c r="S772" s="832"/>
      <c r="T772" s="832"/>
      <c r="U772" s="832"/>
      <c r="V772" s="832"/>
      <c r="W772" s="832"/>
      <c r="X772" s="832"/>
      <c r="Y772" s="832"/>
      <c r="Z772" s="832"/>
    </row>
    <row r="773" spans="1:26" ht="13.5" customHeight="1">
      <c r="A773" s="832"/>
      <c r="B773" s="832"/>
      <c r="C773" s="832"/>
      <c r="D773" s="832"/>
      <c r="E773" s="832"/>
      <c r="F773" s="832"/>
      <c r="G773" s="832"/>
      <c r="H773" s="832"/>
      <c r="I773" s="832"/>
      <c r="J773" s="832"/>
      <c r="K773" s="832"/>
      <c r="L773" s="832"/>
      <c r="M773" s="832"/>
      <c r="N773" s="832"/>
      <c r="O773" s="832"/>
      <c r="P773" s="832"/>
      <c r="Q773" s="832"/>
      <c r="R773" s="832"/>
      <c r="S773" s="832"/>
      <c r="T773" s="832"/>
      <c r="U773" s="832"/>
      <c r="V773" s="832"/>
      <c r="W773" s="832"/>
      <c r="X773" s="832"/>
      <c r="Y773" s="832"/>
      <c r="Z773" s="832"/>
    </row>
    <row r="774" spans="1:26" ht="13.5" customHeight="1">
      <c r="A774" s="832"/>
      <c r="B774" s="832"/>
      <c r="C774" s="832"/>
      <c r="D774" s="832"/>
      <c r="E774" s="832"/>
      <c r="F774" s="832"/>
      <c r="G774" s="832"/>
      <c r="H774" s="832"/>
      <c r="I774" s="832"/>
      <c r="J774" s="832"/>
      <c r="K774" s="832"/>
      <c r="L774" s="832"/>
      <c r="M774" s="832"/>
      <c r="N774" s="832"/>
      <c r="O774" s="832"/>
      <c r="P774" s="832"/>
      <c r="Q774" s="832"/>
      <c r="R774" s="832"/>
      <c r="S774" s="832"/>
      <c r="T774" s="832"/>
      <c r="U774" s="832"/>
      <c r="V774" s="832"/>
      <c r="W774" s="832"/>
      <c r="X774" s="832"/>
      <c r="Y774" s="832"/>
      <c r="Z774" s="832"/>
    </row>
    <row r="775" spans="1:26" ht="13.5" customHeight="1">
      <c r="A775" s="832"/>
      <c r="B775" s="832"/>
      <c r="C775" s="832"/>
      <c r="D775" s="832"/>
      <c r="E775" s="832"/>
      <c r="F775" s="832"/>
      <c r="G775" s="832"/>
      <c r="H775" s="832"/>
      <c r="I775" s="832"/>
      <c r="J775" s="832"/>
      <c r="K775" s="832"/>
      <c r="L775" s="832"/>
      <c r="M775" s="832"/>
      <c r="N775" s="832"/>
      <c r="O775" s="832"/>
      <c r="P775" s="832"/>
      <c r="Q775" s="832"/>
      <c r="R775" s="832"/>
      <c r="S775" s="832"/>
      <c r="T775" s="832"/>
      <c r="U775" s="832"/>
      <c r="V775" s="832"/>
      <c r="W775" s="832"/>
      <c r="X775" s="832"/>
      <c r="Y775" s="832"/>
      <c r="Z775" s="832"/>
    </row>
    <row r="776" spans="1:26" ht="13.5" customHeight="1">
      <c r="A776" s="832"/>
      <c r="B776" s="832"/>
      <c r="C776" s="832"/>
      <c r="D776" s="832"/>
      <c r="E776" s="832"/>
      <c r="F776" s="832"/>
      <c r="G776" s="832"/>
      <c r="H776" s="832"/>
      <c r="I776" s="832"/>
      <c r="J776" s="832"/>
      <c r="K776" s="832"/>
      <c r="L776" s="832"/>
      <c r="M776" s="832"/>
      <c r="N776" s="832"/>
      <c r="O776" s="832"/>
      <c r="P776" s="832"/>
      <c r="Q776" s="832"/>
      <c r="R776" s="832"/>
      <c r="S776" s="832"/>
      <c r="T776" s="832"/>
      <c r="U776" s="832"/>
      <c r="V776" s="832"/>
      <c r="W776" s="832"/>
      <c r="X776" s="832"/>
      <c r="Y776" s="832"/>
      <c r="Z776" s="832"/>
    </row>
    <row r="777" spans="1:26" ht="13.5" customHeight="1">
      <c r="A777" s="832"/>
      <c r="B777" s="832"/>
      <c r="C777" s="832"/>
      <c r="D777" s="832"/>
      <c r="E777" s="832"/>
      <c r="F777" s="832"/>
      <c r="G777" s="832"/>
      <c r="H777" s="832"/>
      <c r="I777" s="832"/>
      <c r="J777" s="832"/>
      <c r="K777" s="832"/>
      <c r="L777" s="832"/>
      <c r="M777" s="832"/>
      <c r="N777" s="832"/>
      <c r="O777" s="832"/>
      <c r="P777" s="832"/>
      <c r="Q777" s="832"/>
      <c r="R777" s="832"/>
      <c r="S777" s="832"/>
      <c r="T777" s="832"/>
      <c r="U777" s="832"/>
      <c r="V777" s="832"/>
      <c r="W777" s="832"/>
      <c r="X777" s="832"/>
      <c r="Y777" s="832"/>
      <c r="Z777" s="832"/>
    </row>
    <row r="778" spans="1:26" ht="13.5" customHeight="1">
      <c r="A778" s="832"/>
      <c r="B778" s="832"/>
      <c r="C778" s="832"/>
      <c r="D778" s="832"/>
      <c r="E778" s="832"/>
      <c r="F778" s="832"/>
      <c r="G778" s="832"/>
      <c r="H778" s="832"/>
      <c r="I778" s="832"/>
      <c r="J778" s="832"/>
      <c r="K778" s="832"/>
      <c r="L778" s="832"/>
      <c r="M778" s="832"/>
      <c r="N778" s="832"/>
      <c r="O778" s="832"/>
      <c r="P778" s="832"/>
      <c r="Q778" s="832"/>
      <c r="R778" s="832"/>
      <c r="S778" s="832"/>
      <c r="T778" s="832"/>
      <c r="U778" s="832"/>
      <c r="V778" s="832"/>
      <c r="W778" s="832"/>
      <c r="X778" s="832"/>
      <c r="Y778" s="832"/>
      <c r="Z778" s="832"/>
    </row>
    <row r="779" spans="1:26" ht="13.5" customHeight="1">
      <c r="A779" s="832"/>
      <c r="B779" s="832"/>
      <c r="C779" s="832"/>
      <c r="D779" s="832"/>
      <c r="E779" s="832"/>
      <c r="F779" s="832"/>
      <c r="G779" s="832"/>
      <c r="H779" s="832"/>
      <c r="I779" s="832"/>
      <c r="J779" s="832"/>
      <c r="K779" s="832"/>
      <c r="L779" s="832"/>
      <c r="M779" s="832"/>
      <c r="N779" s="832"/>
      <c r="O779" s="832"/>
      <c r="P779" s="832"/>
      <c r="Q779" s="832"/>
      <c r="R779" s="832"/>
      <c r="S779" s="832"/>
      <c r="T779" s="832"/>
      <c r="U779" s="832"/>
      <c r="V779" s="832"/>
      <c r="W779" s="832"/>
      <c r="X779" s="832"/>
      <c r="Y779" s="832"/>
      <c r="Z779" s="832"/>
    </row>
    <row r="780" spans="1:26" ht="13.5" customHeight="1">
      <c r="A780" s="832"/>
      <c r="B780" s="832"/>
      <c r="C780" s="832"/>
      <c r="D780" s="832"/>
      <c r="E780" s="832"/>
      <c r="F780" s="832"/>
      <c r="G780" s="832"/>
      <c r="H780" s="832"/>
      <c r="I780" s="832"/>
      <c r="J780" s="832"/>
      <c r="K780" s="832"/>
      <c r="L780" s="832"/>
      <c r="M780" s="832"/>
      <c r="N780" s="832"/>
      <c r="O780" s="832"/>
      <c r="P780" s="832"/>
      <c r="Q780" s="832"/>
      <c r="R780" s="832"/>
      <c r="S780" s="832"/>
      <c r="T780" s="832"/>
      <c r="U780" s="832"/>
      <c r="V780" s="832"/>
      <c r="W780" s="832"/>
      <c r="X780" s="832"/>
      <c r="Y780" s="832"/>
      <c r="Z780" s="832"/>
    </row>
    <row r="781" spans="1:26" ht="13.5" customHeight="1">
      <c r="A781" s="832"/>
      <c r="B781" s="832"/>
      <c r="C781" s="832"/>
      <c r="D781" s="832"/>
      <c r="E781" s="832"/>
      <c r="F781" s="832"/>
      <c r="G781" s="832"/>
      <c r="H781" s="832"/>
      <c r="I781" s="832"/>
      <c r="J781" s="832"/>
      <c r="K781" s="832"/>
      <c r="L781" s="832"/>
      <c r="M781" s="832"/>
      <c r="N781" s="832"/>
      <c r="O781" s="832"/>
      <c r="P781" s="832"/>
      <c r="Q781" s="832"/>
      <c r="R781" s="832"/>
      <c r="S781" s="832"/>
      <c r="T781" s="832"/>
      <c r="U781" s="832"/>
      <c r="V781" s="832"/>
      <c r="W781" s="832"/>
      <c r="X781" s="832"/>
      <c r="Y781" s="832"/>
      <c r="Z781" s="832"/>
    </row>
    <row r="782" spans="1:26" ht="13.5" customHeight="1">
      <c r="A782" s="832"/>
      <c r="B782" s="832"/>
      <c r="C782" s="832"/>
      <c r="D782" s="832"/>
      <c r="E782" s="832"/>
      <c r="F782" s="832"/>
      <c r="G782" s="832"/>
      <c r="H782" s="832"/>
      <c r="I782" s="832"/>
      <c r="J782" s="832"/>
      <c r="K782" s="832"/>
      <c r="L782" s="832"/>
      <c r="M782" s="832"/>
      <c r="N782" s="832"/>
      <c r="O782" s="832"/>
      <c r="P782" s="832"/>
      <c r="Q782" s="832"/>
      <c r="R782" s="832"/>
      <c r="S782" s="832"/>
      <c r="T782" s="832"/>
      <c r="U782" s="832"/>
      <c r="V782" s="832"/>
      <c r="W782" s="832"/>
      <c r="X782" s="832"/>
      <c r="Y782" s="832"/>
      <c r="Z782" s="832"/>
    </row>
    <row r="783" spans="1:26" ht="13.5" customHeight="1">
      <c r="A783" s="832"/>
      <c r="B783" s="832"/>
      <c r="C783" s="832"/>
      <c r="D783" s="832"/>
      <c r="E783" s="832"/>
      <c r="F783" s="832"/>
      <c r="G783" s="832"/>
      <c r="H783" s="832"/>
      <c r="I783" s="832"/>
      <c r="J783" s="832"/>
      <c r="K783" s="832"/>
      <c r="L783" s="832"/>
      <c r="M783" s="832"/>
      <c r="N783" s="832"/>
      <c r="O783" s="832"/>
      <c r="P783" s="832"/>
      <c r="Q783" s="832"/>
      <c r="R783" s="832"/>
      <c r="S783" s="832"/>
      <c r="T783" s="832"/>
      <c r="U783" s="832"/>
      <c r="V783" s="832"/>
      <c r="W783" s="832"/>
      <c r="X783" s="832"/>
      <c r="Y783" s="832"/>
      <c r="Z783" s="832"/>
    </row>
    <row r="784" spans="1:26" ht="13.5" customHeight="1">
      <c r="A784" s="832"/>
      <c r="B784" s="832"/>
      <c r="C784" s="832"/>
      <c r="D784" s="832"/>
      <c r="E784" s="832"/>
      <c r="F784" s="832"/>
      <c r="G784" s="832"/>
      <c r="H784" s="832"/>
      <c r="I784" s="832"/>
      <c r="J784" s="832"/>
      <c r="K784" s="832"/>
      <c r="L784" s="832"/>
      <c r="M784" s="832"/>
      <c r="N784" s="832"/>
      <c r="O784" s="832"/>
      <c r="P784" s="832"/>
      <c r="Q784" s="832"/>
      <c r="R784" s="832"/>
      <c r="S784" s="832"/>
      <c r="T784" s="832"/>
      <c r="U784" s="832"/>
      <c r="V784" s="832"/>
      <c r="W784" s="832"/>
      <c r="X784" s="832"/>
      <c r="Y784" s="832"/>
      <c r="Z784" s="832"/>
    </row>
    <row r="785" spans="1:26" ht="13.5" customHeight="1">
      <c r="A785" s="832"/>
      <c r="B785" s="832"/>
      <c r="C785" s="832"/>
      <c r="D785" s="832"/>
      <c r="E785" s="832"/>
      <c r="F785" s="832"/>
      <c r="G785" s="832"/>
      <c r="H785" s="832"/>
      <c r="I785" s="832"/>
      <c r="J785" s="832"/>
      <c r="K785" s="832"/>
      <c r="L785" s="832"/>
      <c r="M785" s="832"/>
      <c r="N785" s="832"/>
      <c r="O785" s="832"/>
      <c r="P785" s="832"/>
      <c r="Q785" s="832"/>
      <c r="R785" s="832"/>
      <c r="S785" s="832"/>
      <c r="T785" s="832"/>
      <c r="U785" s="832"/>
      <c r="V785" s="832"/>
      <c r="W785" s="832"/>
      <c r="X785" s="832"/>
      <c r="Y785" s="832"/>
      <c r="Z785" s="832"/>
    </row>
    <row r="786" spans="1:26" ht="13.5" customHeight="1">
      <c r="A786" s="832"/>
      <c r="B786" s="832"/>
      <c r="C786" s="832"/>
      <c r="D786" s="832"/>
      <c r="E786" s="832"/>
      <c r="F786" s="832"/>
      <c r="G786" s="832"/>
      <c r="H786" s="832"/>
      <c r="I786" s="832"/>
      <c r="J786" s="832"/>
      <c r="K786" s="832"/>
      <c r="L786" s="832"/>
      <c r="M786" s="832"/>
      <c r="N786" s="832"/>
      <c r="O786" s="832"/>
      <c r="P786" s="832"/>
      <c r="Q786" s="832"/>
      <c r="R786" s="832"/>
      <c r="S786" s="832"/>
      <c r="T786" s="832"/>
      <c r="U786" s="832"/>
      <c r="V786" s="832"/>
      <c r="W786" s="832"/>
      <c r="X786" s="832"/>
      <c r="Y786" s="832"/>
      <c r="Z786" s="832"/>
    </row>
    <row r="787" spans="1:26" ht="13.5" customHeight="1">
      <c r="A787" s="832"/>
      <c r="B787" s="832"/>
      <c r="C787" s="832"/>
      <c r="D787" s="832"/>
      <c r="E787" s="832"/>
      <c r="F787" s="832"/>
      <c r="G787" s="832"/>
      <c r="H787" s="832"/>
      <c r="I787" s="832"/>
      <c r="J787" s="832"/>
      <c r="K787" s="832"/>
      <c r="L787" s="832"/>
      <c r="M787" s="832"/>
      <c r="N787" s="832"/>
      <c r="O787" s="832"/>
      <c r="P787" s="832"/>
      <c r="Q787" s="832"/>
      <c r="R787" s="832"/>
      <c r="S787" s="832"/>
      <c r="T787" s="832"/>
      <c r="U787" s="832"/>
      <c r="V787" s="832"/>
      <c r="W787" s="832"/>
      <c r="X787" s="832"/>
      <c r="Y787" s="832"/>
      <c r="Z787" s="832"/>
    </row>
    <row r="788" spans="1:26" ht="13.5" customHeight="1">
      <c r="A788" s="832"/>
      <c r="B788" s="832"/>
      <c r="C788" s="832"/>
      <c r="D788" s="832"/>
      <c r="E788" s="832"/>
      <c r="F788" s="832"/>
      <c r="G788" s="832"/>
      <c r="H788" s="832"/>
      <c r="I788" s="832"/>
      <c r="J788" s="832"/>
      <c r="K788" s="832"/>
      <c r="L788" s="832"/>
      <c r="M788" s="832"/>
      <c r="N788" s="832"/>
      <c r="O788" s="832"/>
      <c r="P788" s="832"/>
      <c r="Q788" s="832"/>
      <c r="R788" s="832"/>
      <c r="S788" s="832"/>
      <c r="T788" s="832"/>
      <c r="U788" s="832"/>
      <c r="V788" s="832"/>
      <c r="W788" s="832"/>
      <c r="X788" s="832"/>
      <c r="Y788" s="832"/>
      <c r="Z788" s="832"/>
    </row>
    <row r="789" spans="1:26" ht="13.5" customHeight="1">
      <c r="A789" s="832"/>
      <c r="B789" s="832"/>
      <c r="C789" s="832"/>
      <c r="D789" s="832"/>
      <c r="E789" s="832"/>
      <c r="F789" s="832"/>
      <c r="G789" s="832"/>
      <c r="H789" s="832"/>
      <c r="I789" s="832"/>
      <c r="J789" s="832"/>
      <c r="K789" s="832"/>
      <c r="L789" s="832"/>
      <c r="M789" s="832"/>
      <c r="N789" s="832"/>
      <c r="O789" s="832"/>
      <c r="P789" s="832"/>
      <c r="Q789" s="832"/>
      <c r="R789" s="832"/>
      <c r="S789" s="832"/>
      <c r="T789" s="832"/>
      <c r="U789" s="832"/>
      <c r="V789" s="832"/>
      <c r="W789" s="832"/>
      <c r="X789" s="832"/>
      <c r="Y789" s="832"/>
      <c r="Z789" s="832"/>
    </row>
    <row r="790" spans="1:26" ht="13.5" customHeight="1">
      <c r="A790" s="832"/>
      <c r="B790" s="832"/>
      <c r="C790" s="832"/>
      <c r="D790" s="832"/>
      <c r="E790" s="832"/>
      <c r="F790" s="832"/>
      <c r="G790" s="832"/>
      <c r="H790" s="832"/>
      <c r="I790" s="832"/>
      <c r="J790" s="832"/>
      <c r="K790" s="832"/>
      <c r="L790" s="832"/>
      <c r="M790" s="832"/>
      <c r="N790" s="832"/>
      <c r="O790" s="832"/>
      <c r="P790" s="832"/>
      <c r="Q790" s="832"/>
      <c r="R790" s="832"/>
      <c r="S790" s="832"/>
      <c r="T790" s="832"/>
      <c r="U790" s="832"/>
      <c r="V790" s="832"/>
      <c r="W790" s="832"/>
      <c r="X790" s="832"/>
      <c r="Y790" s="832"/>
      <c r="Z790" s="832"/>
    </row>
    <row r="791" spans="1:26" ht="13.5" customHeight="1">
      <c r="A791" s="832"/>
      <c r="B791" s="832"/>
      <c r="C791" s="832"/>
      <c r="D791" s="832"/>
      <c r="E791" s="832"/>
      <c r="F791" s="832"/>
      <c r="G791" s="832"/>
      <c r="H791" s="832"/>
      <c r="I791" s="832"/>
      <c r="J791" s="832"/>
      <c r="K791" s="832"/>
      <c r="L791" s="832"/>
      <c r="M791" s="832"/>
      <c r="N791" s="832"/>
      <c r="O791" s="832"/>
      <c r="P791" s="832"/>
      <c r="Q791" s="832"/>
      <c r="R791" s="832"/>
      <c r="S791" s="832"/>
      <c r="T791" s="832"/>
      <c r="U791" s="832"/>
      <c r="V791" s="832"/>
      <c r="W791" s="832"/>
      <c r="X791" s="832"/>
      <c r="Y791" s="832"/>
      <c r="Z791" s="832"/>
    </row>
    <row r="792" spans="1:26" ht="13.5" customHeight="1">
      <c r="A792" s="832"/>
      <c r="B792" s="832"/>
      <c r="C792" s="832"/>
      <c r="D792" s="832"/>
      <c r="E792" s="832"/>
      <c r="F792" s="832"/>
      <c r="G792" s="832"/>
      <c r="H792" s="832"/>
      <c r="I792" s="832"/>
      <c r="J792" s="832"/>
      <c r="K792" s="832"/>
      <c r="L792" s="832"/>
      <c r="M792" s="832"/>
      <c r="N792" s="832"/>
      <c r="O792" s="832"/>
      <c r="P792" s="832"/>
      <c r="Q792" s="832"/>
      <c r="R792" s="832"/>
      <c r="S792" s="832"/>
      <c r="T792" s="832"/>
      <c r="U792" s="832"/>
      <c r="V792" s="832"/>
      <c r="W792" s="832"/>
      <c r="X792" s="832"/>
      <c r="Y792" s="832"/>
      <c r="Z792" s="832"/>
    </row>
    <row r="793" spans="1:26" ht="13.5" customHeight="1">
      <c r="A793" s="832"/>
      <c r="B793" s="832"/>
      <c r="C793" s="832"/>
      <c r="D793" s="832"/>
      <c r="E793" s="832"/>
      <c r="F793" s="832"/>
      <c r="G793" s="832"/>
      <c r="H793" s="832"/>
      <c r="I793" s="832"/>
      <c r="J793" s="832"/>
      <c r="K793" s="832"/>
      <c r="L793" s="832"/>
      <c r="M793" s="832"/>
      <c r="N793" s="832"/>
      <c r="O793" s="832"/>
      <c r="P793" s="832"/>
      <c r="Q793" s="832"/>
      <c r="R793" s="832"/>
      <c r="S793" s="832"/>
      <c r="T793" s="832"/>
      <c r="U793" s="832"/>
      <c r="V793" s="832"/>
      <c r="W793" s="832"/>
      <c r="X793" s="832"/>
      <c r="Y793" s="832"/>
      <c r="Z793" s="832"/>
    </row>
    <row r="794" spans="1:26" ht="13.5" customHeight="1">
      <c r="A794" s="832"/>
      <c r="B794" s="832"/>
      <c r="C794" s="832"/>
      <c r="D794" s="832"/>
      <c r="E794" s="832"/>
      <c r="F794" s="832"/>
      <c r="G794" s="832"/>
      <c r="H794" s="832"/>
      <c r="I794" s="832"/>
      <c r="J794" s="832"/>
      <c r="K794" s="832"/>
      <c r="L794" s="832"/>
      <c r="M794" s="832"/>
      <c r="N794" s="832"/>
      <c r="O794" s="832"/>
      <c r="P794" s="832"/>
      <c r="Q794" s="832"/>
      <c r="R794" s="832"/>
      <c r="S794" s="832"/>
      <c r="T794" s="832"/>
      <c r="U794" s="832"/>
      <c r="V794" s="832"/>
      <c r="W794" s="832"/>
      <c r="X794" s="832"/>
      <c r="Y794" s="832"/>
      <c r="Z794" s="832"/>
    </row>
    <row r="795" spans="1:26" ht="13.5" customHeight="1">
      <c r="A795" s="832"/>
      <c r="B795" s="832"/>
      <c r="C795" s="832"/>
      <c r="D795" s="832"/>
      <c r="E795" s="832"/>
      <c r="F795" s="832"/>
      <c r="G795" s="832"/>
      <c r="H795" s="832"/>
      <c r="I795" s="832"/>
      <c r="J795" s="832"/>
      <c r="K795" s="832"/>
      <c r="L795" s="832"/>
      <c r="M795" s="832"/>
      <c r="N795" s="832"/>
      <c r="O795" s="832"/>
      <c r="P795" s="832"/>
      <c r="Q795" s="832"/>
      <c r="R795" s="832"/>
      <c r="S795" s="832"/>
      <c r="T795" s="832"/>
      <c r="U795" s="832"/>
      <c r="V795" s="832"/>
      <c r="W795" s="832"/>
      <c r="X795" s="832"/>
      <c r="Y795" s="832"/>
      <c r="Z795" s="832"/>
    </row>
    <row r="796" spans="1:26" ht="13.5" customHeight="1">
      <c r="A796" s="832"/>
      <c r="B796" s="832"/>
      <c r="C796" s="832"/>
      <c r="D796" s="832"/>
      <c r="E796" s="832"/>
      <c r="F796" s="832"/>
      <c r="G796" s="832"/>
      <c r="H796" s="832"/>
      <c r="I796" s="832"/>
      <c r="J796" s="832"/>
      <c r="K796" s="832"/>
      <c r="L796" s="832"/>
      <c r="M796" s="832"/>
      <c r="N796" s="832"/>
      <c r="O796" s="832"/>
      <c r="P796" s="832"/>
      <c r="Q796" s="832"/>
      <c r="R796" s="832"/>
      <c r="S796" s="832"/>
      <c r="T796" s="832"/>
      <c r="U796" s="832"/>
      <c r="V796" s="832"/>
      <c r="W796" s="832"/>
      <c r="X796" s="832"/>
      <c r="Y796" s="832"/>
      <c r="Z796" s="832"/>
    </row>
    <row r="797" spans="1:26" ht="13.5" customHeight="1">
      <c r="A797" s="832"/>
      <c r="B797" s="832"/>
      <c r="C797" s="832"/>
      <c r="D797" s="832"/>
      <c r="E797" s="832"/>
      <c r="F797" s="832"/>
      <c r="G797" s="832"/>
      <c r="H797" s="832"/>
      <c r="I797" s="832"/>
      <c r="J797" s="832"/>
      <c r="K797" s="832"/>
      <c r="L797" s="832"/>
      <c r="M797" s="832"/>
      <c r="N797" s="832"/>
      <c r="O797" s="832"/>
      <c r="P797" s="832"/>
      <c r="Q797" s="832"/>
      <c r="R797" s="832"/>
      <c r="S797" s="832"/>
      <c r="T797" s="832"/>
      <c r="U797" s="832"/>
      <c r="V797" s="832"/>
      <c r="W797" s="832"/>
      <c r="X797" s="832"/>
      <c r="Y797" s="832"/>
      <c r="Z797" s="832"/>
    </row>
    <row r="798" spans="1:26" ht="13.5" customHeight="1">
      <c r="A798" s="832"/>
      <c r="B798" s="832"/>
      <c r="C798" s="832"/>
      <c r="D798" s="832"/>
      <c r="E798" s="832"/>
      <c r="F798" s="832"/>
      <c r="G798" s="832"/>
      <c r="H798" s="832"/>
      <c r="I798" s="832"/>
      <c r="J798" s="832"/>
      <c r="K798" s="832"/>
      <c r="L798" s="832"/>
      <c r="M798" s="832"/>
      <c r="N798" s="832"/>
      <c r="O798" s="832"/>
      <c r="P798" s="832"/>
      <c r="Q798" s="832"/>
      <c r="R798" s="832"/>
      <c r="S798" s="832"/>
      <c r="T798" s="832"/>
      <c r="U798" s="832"/>
      <c r="V798" s="832"/>
      <c r="W798" s="832"/>
      <c r="X798" s="832"/>
      <c r="Y798" s="832"/>
      <c r="Z798" s="832"/>
    </row>
    <row r="799" spans="1:26" ht="13.5" customHeight="1">
      <c r="A799" s="832"/>
      <c r="B799" s="832"/>
      <c r="C799" s="832"/>
      <c r="D799" s="832"/>
      <c r="E799" s="832"/>
      <c r="F799" s="832"/>
      <c r="G799" s="832"/>
      <c r="H799" s="832"/>
      <c r="I799" s="832"/>
      <c r="J799" s="832"/>
      <c r="K799" s="832"/>
      <c r="L799" s="832"/>
      <c r="M799" s="832"/>
      <c r="N799" s="832"/>
      <c r="O799" s="832"/>
      <c r="P799" s="832"/>
      <c r="Q799" s="832"/>
      <c r="R799" s="832"/>
      <c r="S799" s="832"/>
      <c r="T799" s="832"/>
      <c r="U799" s="832"/>
      <c r="V799" s="832"/>
      <c r="W799" s="832"/>
      <c r="X799" s="832"/>
      <c r="Y799" s="832"/>
      <c r="Z799" s="832"/>
    </row>
    <row r="800" spans="1:26" ht="13.5" customHeight="1">
      <c r="A800" s="832"/>
      <c r="B800" s="832"/>
      <c r="C800" s="832"/>
      <c r="D800" s="832"/>
      <c r="E800" s="832"/>
      <c r="F800" s="832"/>
      <c r="G800" s="832"/>
      <c r="H800" s="832"/>
      <c r="I800" s="832"/>
      <c r="J800" s="832"/>
      <c r="K800" s="832"/>
      <c r="L800" s="832"/>
      <c r="M800" s="832"/>
      <c r="N800" s="832"/>
      <c r="O800" s="832"/>
      <c r="P800" s="832"/>
      <c r="Q800" s="832"/>
      <c r="R800" s="832"/>
      <c r="S800" s="832"/>
      <c r="T800" s="832"/>
      <c r="U800" s="832"/>
      <c r="V800" s="832"/>
      <c r="W800" s="832"/>
      <c r="X800" s="832"/>
      <c r="Y800" s="832"/>
      <c r="Z800" s="832"/>
    </row>
    <row r="801" spans="1:26" ht="13.5" customHeight="1">
      <c r="A801" s="832"/>
      <c r="B801" s="832"/>
      <c r="C801" s="832"/>
      <c r="D801" s="832"/>
      <c r="E801" s="832"/>
      <c r="F801" s="832"/>
      <c r="G801" s="832"/>
      <c r="H801" s="832"/>
      <c r="I801" s="832"/>
      <c r="J801" s="832"/>
      <c r="K801" s="832"/>
      <c r="L801" s="832"/>
      <c r="M801" s="832"/>
      <c r="N801" s="832"/>
      <c r="O801" s="832"/>
      <c r="P801" s="832"/>
      <c r="Q801" s="832"/>
      <c r="R801" s="832"/>
      <c r="S801" s="832"/>
      <c r="T801" s="832"/>
      <c r="U801" s="832"/>
      <c r="V801" s="832"/>
      <c r="W801" s="832"/>
      <c r="X801" s="832"/>
      <c r="Y801" s="832"/>
      <c r="Z801" s="832"/>
    </row>
    <row r="802" spans="1:26" ht="13.5" customHeight="1">
      <c r="A802" s="832"/>
      <c r="B802" s="832"/>
      <c r="C802" s="832"/>
      <c r="D802" s="832"/>
      <c r="E802" s="832"/>
      <c r="F802" s="832"/>
      <c r="G802" s="832"/>
      <c r="H802" s="832"/>
      <c r="I802" s="832"/>
      <c r="J802" s="832"/>
      <c r="K802" s="832"/>
      <c r="L802" s="832"/>
      <c r="M802" s="832"/>
      <c r="N802" s="832"/>
      <c r="O802" s="832"/>
      <c r="P802" s="832"/>
      <c r="Q802" s="832"/>
      <c r="R802" s="832"/>
      <c r="S802" s="832"/>
      <c r="T802" s="832"/>
      <c r="U802" s="832"/>
      <c r="V802" s="832"/>
      <c r="W802" s="832"/>
      <c r="X802" s="832"/>
      <c r="Y802" s="832"/>
      <c r="Z802" s="832"/>
    </row>
    <row r="803" spans="1:26" ht="13.5" customHeight="1">
      <c r="A803" s="832"/>
      <c r="B803" s="832"/>
      <c r="C803" s="832"/>
      <c r="D803" s="832"/>
      <c r="E803" s="832"/>
      <c r="F803" s="832"/>
      <c r="G803" s="832"/>
      <c r="H803" s="832"/>
      <c r="I803" s="832"/>
      <c r="J803" s="832"/>
      <c r="K803" s="832"/>
      <c r="L803" s="832"/>
      <c r="M803" s="832"/>
      <c r="N803" s="832"/>
      <c r="O803" s="832"/>
      <c r="P803" s="832"/>
      <c r="Q803" s="832"/>
      <c r="R803" s="832"/>
      <c r="S803" s="832"/>
      <c r="T803" s="832"/>
      <c r="U803" s="832"/>
      <c r="V803" s="832"/>
      <c r="W803" s="832"/>
      <c r="X803" s="832"/>
      <c r="Y803" s="832"/>
      <c r="Z803" s="832"/>
    </row>
    <row r="804" spans="1:26" ht="13.5" customHeight="1">
      <c r="A804" s="832"/>
      <c r="B804" s="832"/>
      <c r="C804" s="832"/>
      <c r="D804" s="832"/>
      <c r="E804" s="832"/>
      <c r="F804" s="832"/>
      <c r="G804" s="832"/>
      <c r="H804" s="832"/>
      <c r="I804" s="832"/>
      <c r="J804" s="832"/>
      <c r="K804" s="832"/>
      <c r="L804" s="832"/>
      <c r="M804" s="832"/>
      <c r="N804" s="832"/>
      <c r="O804" s="832"/>
      <c r="P804" s="832"/>
      <c r="Q804" s="832"/>
      <c r="R804" s="832"/>
      <c r="S804" s="832"/>
      <c r="T804" s="832"/>
      <c r="U804" s="832"/>
      <c r="V804" s="832"/>
      <c r="W804" s="832"/>
      <c r="X804" s="832"/>
      <c r="Y804" s="832"/>
      <c r="Z804" s="832"/>
    </row>
    <row r="805" spans="1:26" ht="13.5" customHeight="1">
      <c r="A805" s="832"/>
      <c r="B805" s="832"/>
      <c r="C805" s="832"/>
      <c r="D805" s="832"/>
      <c r="E805" s="832"/>
      <c r="F805" s="832"/>
      <c r="G805" s="832"/>
      <c r="H805" s="832"/>
      <c r="I805" s="832"/>
      <c r="J805" s="832"/>
      <c r="K805" s="832"/>
      <c r="L805" s="832"/>
      <c r="M805" s="832"/>
      <c r="N805" s="832"/>
      <c r="O805" s="832"/>
      <c r="P805" s="832"/>
      <c r="Q805" s="832"/>
      <c r="R805" s="832"/>
      <c r="S805" s="832"/>
      <c r="T805" s="832"/>
      <c r="U805" s="832"/>
      <c r="V805" s="832"/>
      <c r="W805" s="832"/>
      <c r="X805" s="832"/>
      <c r="Y805" s="832"/>
      <c r="Z805" s="832"/>
    </row>
    <row r="806" spans="1:26" ht="13.5" customHeight="1">
      <c r="A806" s="832"/>
      <c r="B806" s="832"/>
      <c r="C806" s="832"/>
      <c r="D806" s="832"/>
      <c r="E806" s="832"/>
      <c r="F806" s="832"/>
      <c r="G806" s="832"/>
      <c r="H806" s="832"/>
      <c r="I806" s="832"/>
      <c r="J806" s="832"/>
      <c r="K806" s="832"/>
      <c r="L806" s="832"/>
      <c r="M806" s="832"/>
      <c r="N806" s="832"/>
      <c r="O806" s="832"/>
      <c r="P806" s="832"/>
      <c r="Q806" s="832"/>
      <c r="R806" s="832"/>
      <c r="S806" s="832"/>
      <c r="T806" s="832"/>
      <c r="U806" s="832"/>
      <c r="V806" s="832"/>
      <c r="W806" s="832"/>
      <c r="X806" s="832"/>
      <c r="Y806" s="832"/>
      <c r="Z806" s="832"/>
    </row>
    <row r="807" spans="1:26" ht="13.5" customHeight="1">
      <c r="A807" s="832"/>
      <c r="B807" s="832"/>
      <c r="C807" s="832"/>
      <c r="D807" s="832"/>
      <c r="E807" s="832"/>
      <c r="F807" s="832"/>
      <c r="G807" s="832"/>
      <c r="H807" s="832"/>
      <c r="I807" s="832"/>
      <c r="J807" s="832"/>
      <c r="K807" s="832"/>
      <c r="L807" s="832"/>
      <c r="M807" s="832"/>
      <c r="N807" s="832"/>
      <c r="O807" s="832"/>
      <c r="P807" s="832"/>
      <c r="Q807" s="832"/>
      <c r="R807" s="832"/>
      <c r="S807" s="832"/>
      <c r="T807" s="832"/>
      <c r="U807" s="832"/>
      <c r="V807" s="832"/>
      <c r="W807" s="832"/>
      <c r="X807" s="832"/>
      <c r="Y807" s="832"/>
      <c r="Z807" s="832"/>
    </row>
    <row r="808" spans="1:26" ht="13.5" customHeight="1">
      <c r="A808" s="832"/>
      <c r="B808" s="832"/>
      <c r="C808" s="832"/>
      <c r="D808" s="832"/>
      <c r="E808" s="832"/>
      <c r="F808" s="832"/>
      <c r="G808" s="832"/>
      <c r="H808" s="832"/>
      <c r="I808" s="832"/>
      <c r="J808" s="832"/>
      <c r="K808" s="832"/>
      <c r="L808" s="832"/>
      <c r="M808" s="832"/>
      <c r="N808" s="832"/>
      <c r="O808" s="832"/>
      <c r="P808" s="832"/>
      <c r="Q808" s="832"/>
      <c r="R808" s="832"/>
      <c r="S808" s="832"/>
      <c r="T808" s="832"/>
      <c r="U808" s="832"/>
      <c r="V808" s="832"/>
      <c r="W808" s="832"/>
      <c r="X808" s="832"/>
      <c r="Y808" s="832"/>
      <c r="Z808" s="832"/>
    </row>
    <row r="809" spans="1:26" ht="13.5" customHeight="1">
      <c r="A809" s="832"/>
      <c r="B809" s="832"/>
      <c r="C809" s="832"/>
      <c r="D809" s="832"/>
      <c r="E809" s="832"/>
      <c r="F809" s="832"/>
      <c r="G809" s="832"/>
      <c r="H809" s="832"/>
      <c r="I809" s="832"/>
      <c r="J809" s="832"/>
      <c r="K809" s="832"/>
      <c r="L809" s="832"/>
      <c r="M809" s="832"/>
      <c r="N809" s="832"/>
      <c r="O809" s="832"/>
      <c r="P809" s="832"/>
      <c r="Q809" s="832"/>
      <c r="R809" s="832"/>
      <c r="S809" s="832"/>
      <c r="T809" s="832"/>
      <c r="U809" s="832"/>
      <c r="V809" s="832"/>
      <c r="W809" s="832"/>
      <c r="X809" s="832"/>
      <c r="Y809" s="832"/>
      <c r="Z809" s="832"/>
    </row>
    <row r="810" spans="1:26" ht="13.5" customHeight="1">
      <c r="A810" s="832"/>
      <c r="B810" s="832"/>
      <c r="C810" s="832"/>
      <c r="D810" s="832"/>
      <c r="E810" s="832"/>
      <c r="F810" s="832"/>
      <c r="G810" s="832"/>
      <c r="H810" s="832"/>
      <c r="I810" s="832"/>
      <c r="J810" s="832"/>
      <c r="K810" s="832"/>
      <c r="L810" s="832"/>
      <c r="M810" s="832"/>
      <c r="N810" s="832"/>
      <c r="O810" s="832"/>
      <c r="P810" s="832"/>
      <c r="Q810" s="832"/>
      <c r="R810" s="832"/>
      <c r="S810" s="832"/>
      <c r="T810" s="832"/>
      <c r="U810" s="832"/>
      <c r="V810" s="832"/>
      <c r="W810" s="832"/>
      <c r="X810" s="832"/>
      <c r="Y810" s="832"/>
      <c r="Z810" s="832"/>
    </row>
    <row r="811" spans="1:26" ht="13.5" customHeight="1">
      <c r="A811" s="832"/>
      <c r="B811" s="832"/>
      <c r="C811" s="832"/>
      <c r="D811" s="832"/>
      <c r="E811" s="832"/>
      <c r="F811" s="832"/>
      <c r="G811" s="832"/>
      <c r="H811" s="832"/>
      <c r="I811" s="832"/>
      <c r="J811" s="832"/>
      <c r="K811" s="832"/>
      <c r="L811" s="832"/>
      <c r="M811" s="832"/>
      <c r="N811" s="832"/>
      <c r="O811" s="832"/>
      <c r="P811" s="832"/>
      <c r="Q811" s="832"/>
      <c r="R811" s="832"/>
      <c r="S811" s="832"/>
      <c r="T811" s="832"/>
      <c r="U811" s="832"/>
      <c r="V811" s="832"/>
      <c r="W811" s="832"/>
      <c r="X811" s="832"/>
      <c r="Y811" s="832"/>
      <c r="Z811" s="832"/>
    </row>
    <row r="812" spans="1:26" ht="13.5" customHeight="1">
      <c r="A812" s="832"/>
      <c r="B812" s="832"/>
      <c r="C812" s="832"/>
      <c r="D812" s="832"/>
      <c r="E812" s="832"/>
      <c r="F812" s="832"/>
      <c r="G812" s="832"/>
      <c r="H812" s="832"/>
      <c r="I812" s="832"/>
      <c r="J812" s="832"/>
      <c r="K812" s="832"/>
      <c r="L812" s="832"/>
      <c r="M812" s="832"/>
      <c r="N812" s="832"/>
      <c r="O812" s="832"/>
      <c r="P812" s="832"/>
      <c r="Q812" s="832"/>
      <c r="R812" s="832"/>
      <c r="S812" s="832"/>
      <c r="T812" s="832"/>
      <c r="U812" s="832"/>
      <c r="V812" s="832"/>
      <c r="W812" s="832"/>
      <c r="X812" s="832"/>
      <c r="Y812" s="832"/>
      <c r="Z812" s="832"/>
    </row>
    <row r="813" spans="1:26" ht="13.5" customHeight="1">
      <c r="A813" s="832"/>
      <c r="B813" s="832"/>
      <c r="C813" s="832"/>
      <c r="D813" s="832"/>
      <c r="E813" s="832"/>
      <c r="F813" s="832"/>
      <c r="G813" s="832"/>
      <c r="H813" s="832"/>
      <c r="I813" s="832"/>
      <c r="J813" s="832"/>
      <c r="K813" s="832"/>
      <c r="L813" s="832"/>
      <c r="M813" s="832"/>
      <c r="N813" s="832"/>
      <c r="O813" s="832"/>
      <c r="P813" s="832"/>
      <c r="Q813" s="832"/>
      <c r="R813" s="832"/>
      <c r="S813" s="832"/>
      <c r="T813" s="832"/>
      <c r="U813" s="832"/>
      <c r="V813" s="832"/>
      <c r="W813" s="832"/>
      <c r="X813" s="832"/>
      <c r="Y813" s="832"/>
      <c r="Z813" s="832"/>
    </row>
    <row r="814" spans="1:26" ht="13.5" customHeight="1">
      <c r="A814" s="832"/>
      <c r="B814" s="832"/>
      <c r="C814" s="832"/>
      <c r="D814" s="832"/>
      <c r="E814" s="832"/>
      <c r="F814" s="832"/>
      <c r="G814" s="832"/>
      <c r="H814" s="832"/>
      <c r="I814" s="832"/>
      <c r="J814" s="832"/>
      <c r="K814" s="832"/>
      <c r="L814" s="832"/>
      <c r="M814" s="832"/>
      <c r="N814" s="832"/>
      <c r="O814" s="832"/>
      <c r="P814" s="832"/>
      <c r="Q814" s="832"/>
      <c r="R814" s="832"/>
      <c r="S814" s="832"/>
      <c r="T814" s="832"/>
      <c r="U814" s="832"/>
      <c r="V814" s="832"/>
      <c r="W814" s="832"/>
      <c r="X814" s="832"/>
      <c r="Y814" s="832"/>
      <c r="Z814" s="832"/>
    </row>
    <row r="815" spans="1:26" ht="13.5" customHeight="1">
      <c r="A815" s="832"/>
      <c r="B815" s="832"/>
      <c r="C815" s="832"/>
      <c r="D815" s="832"/>
      <c r="E815" s="832"/>
      <c r="F815" s="832"/>
      <c r="G815" s="832"/>
      <c r="H815" s="832"/>
      <c r="I815" s="832"/>
      <c r="J815" s="832"/>
      <c r="K815" s="832"/>
      <c r="L815" s="832"/>
      <c r="M815" s="832"/>
      <c r="N815" s="832"/>
      <c r="O815" s="832"/>
      <c r="P815" s="832"/>
      <c r="Q815" s="832"/>
      <c r="R815" s="832"/>
      <c r="S815" s="832"/>
      <c r="T815" s="832"/>
      <c r="U815" s="832"/>
      <c r="V815" s="832"/>
      <c r="W815" s="832"/>
      <c r="X815" s="832"/>
      <c r="Y815" s="832"/>
      <c r="Z815" s="832"/>
    </row>
    <row r="816" spans="1:26" ht="13.5" customHeight="1">
      <c r="A816" s="832"/>
      <c r="B816" s="832"/>
      <c r="C816" s="832"/>
      <c r="D816" s="832"/>
      <c r="E816" s="832"/>
      <c r="F816" s="832"/>
      <c r="G816" s="832"/>
      <c r="H816" s="832"/>
      <c r="I816" s="832"/>
      <c r="J816" s="832"/>
      <c r="K816" s="832"/>
      <c r="L816" s="832"/>
      <c r="M816" s="832"/>
      <c r="N816" s="832"/>
      <c r="O816" s="832"/>
      <c r="P816" s="832"/>
      <c r="Q816" s="832"/>
      <c r="R816" s="832"/>
      <c r="S816" s="832"/>
      <c r="T816" s="832"/>
      <c r="U816" s="832"/>
      <c r="V816" s="832"/>
      <c r="W816" s="832"/>
      <c r="X816" s="832"/>
      <c r="Y816" s="832"/>
      <c r="Z816" s="832"/>
    </row>
    <row r="817" spans="1:26" ht="13.5" customHeight="1">
      <c r="A817" s="832"/>
      <c r="B817" s="832"/>
      <c r="C817" s="832"/>
      <c r="D817" s="832"/>
      <c r="E817" s="832"/>
      <c r="F817" s="832"/>
      <c r="G817" s="832"/>
      <c r="H817" s="832"/>
      <c r="I817" s="832"/>
      <c r="J817" s="832"/>
      <c r="K817" s="832"/>
      <c r="L817" s="832"/>
      <c r="M817" s="832"/>
      <c r="N817" s="832"/>
      <c r="O817" s="832"/>
      <c r="P817" s="832"/>
      <c r="Q817" s="832"/>
      <c r="R817" s="832"/>
      <c r="S817" s="832"/>
      <c r="T817" s="832"/>
      <c r="U817" s="832"/>
      <c r="V817" s="832"/>
      <c r="W817" s="832"/>
      <c r="X817" s="832"/>
      <c r="Y817" s="832"/>
      <c r="Z817" s="832"/>
    </row>
    <row r="818" spans="1:26" ht="13.5" customHeight="1">
      <c r="A818" s="832"/>
      <c r="B818" s="832"/>
      <c r="C818" s="832"/>
      <c r="D818" s="832"/>
      <c r="E818" s="832"/>
      <c r="F818" s="832"/>
      <c r="G818" s="832"/>
      <c r="H818" s="832"/>
      <c r="I818" s="832"/>
      <c r="J818" s="832"/>
      <c r="K818" s="832"/>
      <c r="L818" s="832"/>
      <c r="M818" s="832"/>
      <c r="N818" s="832"/>
      <c r="O818" s="832"/>
      <c r="P818" s="832"/>
      <c r="Q818" s="832"/>
      <c r="R818" s="832"/>
      <c r="S818" s="832"/>
      <c r="T818" s="832"/>
      <c r="U818" s="832"/>
      <c r="V818" s="832"/>
      <c r="W818" s="832"/>
      <c r="X818" s="832"/>
      <c r="Y818" s="832"/>
      <c r="Z818" s="832"/>
    </row>
    <row r="819" spans="1:26" ht="13.5" customHeight="1">
      <c r="A819" s="832"/>
      <c r="B819" s="832"/>
      <c r="C819" s="832"/>
      <c r="D819" s="832"/>
      <c r="E819" s="832"/>
      <c r="F819" s="832"/>
      <c r="G819" s="832"/>
      <c r="H819" s="832"/>
      <c r="I819" s="832"/>
      <c r="J819" s="832"/>
      <c r="K819" s="832"/>
      <c r="L819" s="832"/>
      <c r="M819" s="832"/>
      <c r="N819" s="832"/>
      <c r="O819" s="832"/>
      <c r="P819" s="832"/>
      <c r="Q819" s="832"/>
      <c r="R819" s="832"/>
      <c r="S819" s="832"/>
      <c r="T819" s="832"/>
      <c r="U819" s="832"/>
      <c r="V819" s="832"/>
      <c r="W819" s="832"/>
      <c r="X819" s="832"/>
      <c r="Y819" s="832"/>
      <c r="Z819" s="832"/>
    </row>
    <row r="820" spans="1:26" ht="13.5" customHeight="1">
      <c r="A820" s="832"/>
      <c r="B820" s="832"/>
      <c r="C820" s="832"/>
      <c r="D820" s="832"/>
      <c r="E820" s="832"/>
      <c r="F820" s="832"/>
      <c r="G820" s="832"/>
      <c r="H820" s="832"/>
      <c r="I820" s="832"/>
      <c r="J820" s="832"/>
      <c r="K820" s="832"/>
      <c r="L820" s="832"/>
      <c r="M820" s="832"/>
      <c r="N820" s="832"/>
      <c r="O820" s="832"/>
      <c r="P820" s="832"/>
      <c r="Q820" s="832"/>
      <c r="R820" s="832"/>
      <c r="S820" s="832"/>
      <c r="T820" s="832"/>
      <c r="U820" s="832"/>
      <c r="V820" s="832"/>
      <c r="W820" s="832"/>
      <c r="X820" s="832"/>
      <c r="Y820" s="832"/>
      <c r="Z820" s="832"/>
    </row>
    <row r="821" spans="1:26" ht="13.5" customHeight="1">
      <c r="A821" s="832"/>
      <c r="B821" s="832"/>
      <c r="C821" s="832"/>
      <c r="D821" s="832"/>
      <c r="E821" s="832"/>
      <c r="F821" s="832"/>
      <c r="G821" s="832"/>
      <c r="H821" s="832"/>
      <c r="I821" s="832"/>
      <c r="J821" s="832"/>
      <c r="K821" s="832"/>
      <c r="L821" s="832"/>
      <c r="M821" s="832"/>
      <c r="N821" s="832"/>
      <c r="O821" s="832"/>
      <c r="P821" s="832"/>
      <c r="Q821" s="832"/>
      <c r="R821" s="832"/>
      <c r="S821" s="832"/>
      <c r="T821" s="832"/>
      <c r="U821" s="832"/>
      <c r="V821" s="832"/>
      <c r="W821" s="832"/>
      <c r="X821" s="832"/>
      <c r="Y821" s="832"/>
      <c r="Z821" s="832"/>
    </row>
    <row r="822" spans="1:26" ht="13.5" customHeight="1">
      <c r="A822" s="832"/>
      <c r="B822" s="832"/>
      <c r="C822" s="832"/>
      <c r="D822" s="832"/>
      <c r="E822" s="832"/>
      <c r="F822" s="832"/>
      <c r="G822" s="832"/>
      <c r="H822" s="832"/>
      <c r="I822" s="832"/>
      <c r="J822" s="832"/>
      <c r="K822" s="832"/>
      <c r="L822" s="832"/>
      <c r="M822" s="832"/>
      <c r="N822" s="832"/>
      <c r="O822" s="832"/>
      <c r="P822" s="832"/>
      <c r="Q822" s="832"/>
      <c r="R822" s="832"/>
      <c r="S822" s="832"/>
      <c r="T822" s="832"/>
      <c r="U822" s="832"/>
      <c r="V822" s="832"/>
      <c r="W822" s="832"/>
      <c r="X822" s="832"/>
      <c r="Y822" s="832"/>
      <c r="Z822" s="832"/>
    </row>
    <row r="823" spans="1:26" ht="13.5" customHeight="1">
      <c r="A823" s="832"/>
      <c r="B823" s="832"/>
      <c r="C823" s="832"/>
      <c r="D823" s="832"/>
      <c r="E823" s="832"/>
      <c r="F823" s="832"/>
      <c r="G823" s="832"/>
      <c r="H823" s="832"/>
      <c r="I823" s="832"/>
      <c r="J823" s="832"/>
      <c r="K823" s="832"/>
      <c r="L823" s="832"/>
      <c r="M823" s="832"/>
      <c r="N823" s="832"/>
      <c r="O823" s="832"/>
      <c r="P823" s="832"/>
      <c r="Q823" s="832"/>
      <c r="R823" s="832"/>
      <c r="S823" s="832"/>
      <c r="T823" s="832"/>
      <c r="U823" s="832"/>
      <c r="V823" s="832"/>
      <c r="W823" s="832"/>
      <c r="X823" s="832"/>
      <c r="Y823" s="832"/>
      <c r="Z823" s="832"/>
    </row>
    <row r="824" spans="1:26" ht="13.5" customHeight="1">
      <c r="A824" s="832"/>
      <c r="B824" s="832"/>
      <c r="C824" s="832"/>
      <c r="D824" s="832"/>
      <c r="E824" s="832"/>
      <c r="F824" s="832"/>
      <c r="G824" s="832"/>
      <c r="H824" s="832"/>
      <c r="I824" s="832"/>
      <c r="J824" s="832"/>
      <c r="K824" s="832"/>
      <c r="L824" s="832"/>
      <c r="M824" s="832"/>
      <c r="N824" s="832"/>
      <c r="O824" s="832"/>
      <c r="P824" s="832"/>
      <c r="Q824" s="832"/>
      <c r="R824" s="832"/>
      <c r="S824" s="832"/>
      <c r="T824" s="832"/>
      <c r="U824" s="832"/>
      <c r="V824" s="832"/>
      <c r="W824" s="832"/>
      <c r="X824" s="832"/>
      <c r="Y824" s="832"/>
      <c r="Z824" s="832"/>
    </row>
    <row r="825" spans="1:26" ht="13.5" customHeight="1">
      <c r="A825" s="832"/>
      <c r="B825" s="832"/>
      <c r="C825" s="832"/>
      <c r="D825" s="832"/>
      <c r="E825" s="832"/>
      <c r="F825" s="832"/>
      <c r="G825" s="832"/>
      <c r="H825" s="832"/>
      <c r="I825" s="832"/>
      <c r="J825" s="832"/>
      <c r="K825" s="832"/>
      <c r="L825" s="832"/>
      <c r="M825" s="832"/>
      <c r="N825" s="832"/>
      <c r="O825" s="832"/>
      <c r="P825" s="832"/>
      <c r="Q825" s="832"/>
      <c r="R825" s="832"/>
      <c r="S825" s="832"/>
      <c r="T825" s="832"/>
      <c r="U825" s="832"/>
      <c r="V825" s="832"/>
      <c r="W825" s="832"/>
      <c r="X825" s="832"/>
      <c r="Y825" s="832"/>
      <c r="Z825" s="832"/>
    </row>
    <row r="826" spans="1:26" ht="13.5" customHeight="1">
      <c r="A826" s="832"/>
      <c r="B826" s="832"/>
      <c r="C826" s="832"/>
      <c r="D826" s="832"/>
      <c r="E826" s="832"/>
      <c r="F826" s="832"/>
      <c r="G826" s="832"/>
      <c r="H826" s="832"/>
      <c r="I826" s="832"/>
      <c r="J826" s="832"/>
      <c r="K826" s="832"/>
      <c r="L826" s="832"/>
      <c r="M826" s="832"/>
      <c r="N826" s="832"/>
      <c r="O826" s="832"/>
      <c r="P826" s="832"/>
      <c r="Q826" s="832"/>
      <c r="R826" s="832"/>
      <c r="S826" s="832"/>
      <c r="T826" s="832"/>
      <c r="U826" s="832"/>
      <c r="V826" s="832"/>
      <c r="W826" s="832"/>
      <c r="X826" s="832"/>
      <c r="Y826" s="832"/>
      <c r="Z826" s="832"/>
    </row>
    <row r="827" spans="1:26" ht="13.5" customHeight="1">
      <c r="A827" s="832"/>
      <c r="B827" s="832"/>
      <c r="C827" s="832"/>
      <c r="D827" s="832"/>
      <c r="E827" s="832"/>
      <c r="F827" s="832"/>
      <c r="G827" s="832"/>
      <c r="H827" s="832"/>
      <c r="I827" s="832"/>
      <c r="J827" s="832"/>
      <c r="K827" s="832"/>
      <c r="L827" s="832"/>
      <c r="M827" s="832"/>
      <c r="N827" s="832"/>
      <c r="O827" s="832"/>
      <c r="P827" s="832"/>
      <c r="Q827" s="832"/>
      <c r="R827" s="832"/>
      <c r="S827" s="832"/>
      <c r="T827" s="832"/>
      <c r="U827" s="832"/>
      <c r="V827" s="832"/>
      <c r="W827" s="832"/>
      <c r="X827" s="832"/>
      <c r="Y827" s="832"/>
      <c r="Z827" s="832"/>
    </row>
    <row r="828" spans="1:26" ht="13.5" customHeight="1">
      <c r="A828" s="832"/>
      <c r="B828" s="832"/>
      <c r="C828" s="832"/>
      <c r="D828" s="832"/>
      <c r="E828" s="832"/>
      <c r="F828" s="832"/>
      <c r="G828" s="832"/>
      <c r="H828" s="832"/>
      <c r="I828" s="832"/>
      <c r="J828" s="832"/>
      <c r="K828" s="832"/>
      <c r="L828" s="832"/>
      <c r="M828" s="832"/>
      <c r="N828" s="832"/>
      <c r="O828" s="832"/>
      <c r="P828" s="832"/>
      <c r="Q828" s="832"/>
      <c r="R828" s="832"/>
      <c r="S828" s="832"/>
      <c r="T828" s="832"/>
      <c r="U828" s="832"/>
      <c r="V828" s="832"/>
      <c r="W828" s="832"/>
      <c r="X828" s="832"/>
      <c r="Y828" s="832"/>
      <c r="Z828" s="832"/>
    </row>
    <row r="829" spans="1:26" ht="13.5" customHeight="1">
      <c r="A829" s="832"/>
      <c r="B829" s="832"/>
      <c r="C829" s="832"/>
      <c r="D829" s="832"/>
      <c r="E829" s="832"/>
      <c r="F829" s="832"/>
      <c r="G829" s="832"/>
      <c r="H829" s="832"/>
      <c r="I829" s="832"/>
      <c r="J829" s="832"/>
      <c r="K829" s="832"/>
      <c r="L829" s="832"/>
      <c r="M829" s="832"/>
      <c r="N829" s="832"/>
      <c r="O829" s="832"/>
      <c r="P829" s="832"/>
      <c r="Q829" s="832"/>
      <c r="R829" s="832"/>
      <c r="S829" s="832"/>
      <c r="T829" s="832"/>
      <c r="U829" s="832"/>
      <c r="V829" s="832"/>
      <c r="W829" s="832"/>
      <c r="X829" s="832"/>
      <c r="Y829" s="832"/>
      <c r="Z829" s="832"/>
    </row>
    <row r="830" spans="1:26" ht="13.5" customHeight="1">
      <c r="A830" s="832"/>
      <c r="B830" s="832"/>
      <c r="C830" s="832"/>
      <c r="D830" s="832"/>
      <c r="E830" s="832"/>
      <c r="F830" s="832"/>
      <c r="G830" s="832"/>
      <c r="H830" s="832"/>
      <c r="I830" s="832"/>
      <c r="J830" s="832"/>
      <c r="K830" s="832"/>
      <c r="L830" s="832"/>
      <c r="M830" s="832"/>
      <c r="N830" s="832"/>
      <c r="O830" s="832"/>
      <c r="P830" s="832"/>
      <c r="Q830" s="832"/>
      <c r="R830" s="832"/>
      <c r="S830" s="832"/>
      <c r="T830" s="832"/>
      <c r="U830" s="832"/>
      <c r="V830" s="832"/>
      <c r="W830" s="832"/>
      <c r="X830" s="832"/>
      <c r="Y830" s="832"/>
      <c r="Z830" s="832"/>
    </row>
    <row r="831" spans="1:26" ht="13.5" customHeight="1">
      <c r="A831" s="832"/>
      <c r="B831" s="832"/>
      <c r="C831" s="832"/>
      <c r="D831" s="832"/>
      <c r="E831" s="832"/>
      <c r="F831" s="832"/>
      <c r="G831" s="832"/>
      <c r="H831" s="832"/>
      <c r="I831" s="832"/>
      <c r="J831" s="832"/>
      <c r="K831" s="832"/>
      <c r="L831" s="832"/>
      <c r="M831" s="832"/>
      <c r="N831" s="832"/>
      <c r="O831" s="832"/>
      <c r="P831" s="832"/>
      <c r="Q831" s="832"/>
      <c r="R831" s="832"/>
      <c r="S831" s="832"/>
      <c r="T831" s="832"/>
      <c r="U831" s="832"/>
      <c r="V831" s="832"/>
      <c r="W831" s="832"/>
      <c r="X831" s="832"/>
      <c r="Y831" s="832"/>
      <c r="Z831" s="832"/>
    </row>
    <row r="832" spans="1:26" ht="13.5" customHeight="1">
      <c r="A832" s="832"/>
      <c r="B832" s="832"/>
      <c r="C832" s="832"/>
      <c r="D832" s="832"/>
      <c r="E832" s="832"/>
      <c r="F832" s="832"/>
      <c r="G832" s="832"/>
      <c r="H832" s="832"/>
      <c r="I832" s="832"/>
      <c r="J832" s="832"/>
      <c r="K832" s="832"/>
      <c r="L832" s="832"/>
      <c r="M832" s="832"/>
      <c r="N832" s="832"/>
      <c r="O832" s="832"/>
      <c r="P832" s="832"/>
      <c r="Q832" s="832"/>
      <c r="R832" s="832"/>
      <c r="S832" s="832"/>
      <c r="T832" s="832"/>
      <c r="U832" s="832"/>
      <c r="V832" s="832"/>
      <c r="W832" s="832"/>
      <c r="X832" s="832"/>
      <c r="Y832" s="832"/>
      <c r="Z832" s="832"/>
    </row>
    <row r="833" spans="1:26" ht="13.5" customHeight="1">
      <c r="A833" s="832"/>
      <c r="B833" s="832"/>
      <c r="C833" s="832"/>
      <c r="D833" s="832"/>
      <c r="E833" s="832"/>
      <c r="F833" s="832"/>
      <c r="G833" s="832"/>
      <c r="H833" s="832"/>
      <c r="I833" s="832"/>
      <c r="J833" s="832"/>
      <c r="K833" s="832"/>
      <c r="L833" s="832"/>
      <c r="M833" s="832"/>
      <c r="N833" s="832"/>
      <c r="O833" s="832"/>
      <c r="P833" s="832"/>
      <c r="Q833" s="832"/>
      <c r="R833" s="832"/>
      <c r="S833" s="832"/>
      <c r="T833" s="832"/>
      <c r="U833" s="832"/>
      <c r="V833" s="832"/>
      <c r="W833" s="832"/>
      <c r="X833" s="832"/>
      <c r="Y833" s="832"/>
      <c r="Z833" s="832"/>
    </row>
    <row r="834" spans="1:26" ht="13.5" customHeight="1">
      <c r="A834" s="832"/>
      <c r="B834" s="832"/>
      <c r="C834" s="832"/>
      <c r="D834" s="832"/>
      <c r="E834" s="832"/>
      <c r="F834" s="832"/>
      <c r="G834" s="832"/>
      <c r="H834" s="832"/>
      <c r="I834" s="832"/>
      <c r="J834" s="832"/>
      <c r="K834" s="832"/>
      <c r="L834" s="832"/>
      <c r="M834" s="832"/>
      <c r="N834" s="832"/>
      <c r="O834" s="832"/>
      <c r="P834" s="832"/>
      <c r="Q834" s="832"/>
      <c r="R834" s="832"/>
      <c r="S834" s="832"/>
      <c r="T834" s="832"/>
      <c r="U834" s="832"/>
      <c r="V834" s="832"/>
      <c r="W834" s="832"/>
      <c r="X834" s="832"/>
      <c r="Y834" s="832"/>
      <c r="Z834" s="832"/>
    </row>
    <row r="835" spans="1:26" ht="13.5" customHeight="1">
      <c r="A835" s="832"/>
      <c r="B835" s="832"/>
      <c r="C835" s="832"/>
      <c r="D835" s="832"/>
      <c r="E835" s="832"/>
      <c r="F835" s="832"/>
      <c r="G835" s="832"/>
      <c r="H835" s="832"/>
      <c r="I835" s="832"/>
      <c r="J835" s="832"/>
      <c r="K835" s="832"/>
      <c r="L835" s="832"/>
      <c r="M835" s="832"/>
      <c r="N835" s="832"/>
      <c r="O835" s="832"/>
      <c r="P835" s="832"/>
      <c r="Q835" s="832"/>
      <c r="R835" s="832"/>
      <c r="S835" s="832"/>
      <c r="T835" s="832"/>
      <c r="U835" s="832"/>
      <c r="V835" s="832"/>
      <c r="W835" s="832"/>
      <c r="X835" s="832"/>
      <c r="Y835" s="832"/>
      <c r="Z835" s="832"/>
    </row>
    <row r="836" spans="1:26" ht="13.5" customHeight="1">
      <c r="A836" s="832"/>
      <c r="B836" s="832"/>
      <c r="C836" s="832"/>
      <c r="D836" s="832"/>
      <c r="E836" s="832"/>
      <c r="F836" s="832"/>
      <c r="G836" s="832"/>
      <c r="H836" s="832"/>
      <c r="I836" s="832"/>
      <c r="J836" s="832"/>
      <c r="K836" s="832"/>
      <c r="L836" s="832"/>
      <c r="M836" s="832"/>
      <c r="N836" s="832"/>
      <c r="O836" s="832"/>
      <c r="P836" s="832"/>
      <c r="Q836" s="832"/>
      <c r="R836" s="832"/>
      <c r="S836" s="832"/>
      <c r="T836" s="832"/>
      <c r="U836" s="832"/>
      <c r="V836" s="832"/>
      <c r="W836" s="832"/>
      <c r="X836" s="832"/>
      <c r="Y836" s="832"/>
      <c r="Z836" s="832"/>
    </row>
    <row r="837" spans="1:26" ht="13.5" customHeight="1">
      <c r="A837" s="832"/>
      <c r="B837" s="832"/>
      <c r="C837" s="832"/>
      <c r="D837" s="832"/>
      <c r="E837" s="832"/>
      <c r="F837" s="832"/>
      <c r="G837" s="832"/>
      <c r="H837" s="832"/>
      <c r="I837" s="832"/>
      <c r="J837" s="832"/>
      <c r="K837" s="832"/>
      <c r="L837" s="832"/>
      <c r="M837" s="832"/>
      <c r="N837" s="832"/>
      <c r="O837" s="832"/>
      <c r="P837" s="832"/>
      <c r="Q837" s="832"/>
      <c r="R837" s="832"/>
      <c r="S837" s="832"/>
      <c r="T837" s="832"/>
      <c r="U837" s="832"/>
      <c r="V837" s="832"/>
      <c r="W837" s="832"/>
      <c r="X837" s="832"/>
      <c r="Y837" s="832"/>
      <c r="Z837" s="832"/>
    </row>
    <row r="838" spans="1:26" ht="13.5" customHeight="1">
      <c r="A838" s="832"/>
      <c r="B838" s="832"/>
      <c r="C838" s="832"/>
      <c r="D838" s="832"/>
      <c r="E838" s="832"/>
      <c r="F838" s="832"/>
      <c r="G838" s="832"/>
      <c r="H838" s="832"/>
      <c r="I838" s="832"/>
      <c r="J838" s="832"/>
      <c r="K838" s="832"/>
      <c r="L838" s="832"/>
      <c r="M838" s="832"/>
      <c r="N838" s="832"/>
      <c r="O838" s="832"/>
      <c r="P838" s="832"/>
      <c r="Q838" s="832"/>
      <c r="R838" s="832"/>
      <c r="S838" s="832"/>
      <c r="T838" s="832"/>
      <c r="U838" s="832"/>
      <c r="V838" s="832"/>
      <c r="W838" s="832"/>
      <c r="X838" s="832"/>
      <c r="Y838" s="832"/>
      <c r="Z838" s="832"/>
    </row>
    <row r="839" spans="1:26" ht="13.5" customHeight="1">
      <c r="A839" s="832"/>
      <c r="B839" s="832"/>
      <c r="C839" s="832"/>
      <c r="D839" s="832"/>
      <c r="E839" s="832"/>
      <c r="F839" s="832"/>
      <c r="G839" s="832"/>
      <c r="H839" s="832"/>
      <c r="I839" s="832"/>
      <c r="J839" s="832"/>
      <c r="K839" s="832"/>
      <c r="L839" s="832"/>
      <c r="M839" s="832"/>
      <c r="N839" s="832"/>
      <c r="O839" s="832"/>
      <c r="P839" s="832"/>
      <c r="Q839" s="832"/>
      <c r="R839" s="832"/>
      <c r="S839" s="832"/>
      <c r="T839" s="832"/>
      <c r="U839" s="832"/>
      <c r="V839" s="832"/>
      <c r="W839" s="832"/>
      <c r="X839" s="832"/>
      <c r="Y839" s="832"/>
      <c r="Z839" s="832"/>
    </row>
    <row r="840" spans="1:26" ht="13.5" customHeight="1">
      <c r="A840" s="832"/>
      <c r="B840" s="832"/>
      <c r="C840" s="832"/>
      <c r="D840" s="832"/>
      <c r="E840" s="832"/>
      <c r="F840" s="832"/>
      <c r="G840" s="832"/>
      <c r="H840" s="832"/>
      <c r="I840" s="832"/>
      <c r="J840" s="832"/>
      <c r="K840" s="832"/>
      <c r="L840" s="832"/>
      <c r="M840" s="832"/>
      <c r="N840" s="832"/>
      <c r="O840" s="832"/>
      <c r="P840" s="832"/>
      <c r="Q840" s="832"/>
      <c r="R840" s="832"/>
      <c r="S840" s="832"/>
      <c r="T840" s="832"/>
      <c r="U840" s="832"/>
      <c r="V840" s="832"/>
      <c r="W840" s="832"/>
      <c r="X840" s="832"/>
      <c r="Y840" s="832"/>
      <c r="Z840" s="832"/>
    </row>
    <row r="841" spans="1:26" ht="13.5" customHeight="1">
      <c r="A841" s="832"/>
      <c r="B841" s="832"/>
      <c r="C841" s="832"/>
      <c r="D841" s="832"/>
      <c r="E841" s="832"/>
      <c r="F841" s="832"/>
      <c r="G841" s="832"/>
      <c r="H841" s="832"/>
      <c r="I841" s="832"/>
      <c r="J841" s="832"/>
      <c r="K841" s="832"/>
      <c r="L841" s="832"/>
      <c r="M841" s="832"/>
      <c r="N841" s="832"/>
      <c r="O841" s="832"/>
      <c r="P841" s="832"/>
      <c r="Q841" s="832"/>
      <c r="R841" s="832"/>
      <c r="S841" s="832"/>
      <c r="T841" s="832"/>
      <c r="U841" s="832"/>
      <c r="V841" s="832"/>
      <c r="W841" s="832"/>
      <c r="X841" s="832"/>
      <c r="Y841" s="832"/>
      <c r="Z841" s="832"/>
    </row>
    <row r="842" spans="1:26" ht="13.5" customHeight="1">
      <c r="A842" s="832"/>
      <c r="B842" s="832"/>
      <c r="C842" s="832"/>
      <c r="D842" s="832"/>
      <c r="E842" s="832"/>
      <c r="F842" s="832"/>
      <c r="G842" s="832"/>
      <c r="H842" s="832"/>
      <c r="I842" s="832"/>
      <c r="J842" s="832"/>
      <c r="K842" s="832"/>
      <c r="L842" s="832"/>
      <c r="M842" s="832"/>
      <c r="N842" s="832"/>
      <c r="O842" s="832"/>
      <c r="P842" s="832"/>
      <c r="Q842" s="832"/>
      <c r="R842" s="832"/>
      <c r="S842" s="832"/>
      <c r="T842" s="832"/>
      <c r="U842" s="832"/>
      <c r="V842" s="832"/>
      <c r="W842" s="832"/>
      <c r="X842" s="832"/>
      <c r="Y842" s="832"/>
      <c r="Z842" s="832"/>
    </row>
    <row r="843" spans="1:26" ht="13.5" customHeight="1">
      <c r="A843" s="832"/>
      <c r="B843" s="832"/>
      <c r="C843" s="832"/>
      <c r="D843" s="832"/>
      <c r="E843" s="832"/>
      <c r="F843" s="832"/>
      <c r="G843" s="832"/>
      <c r="H843" s="832"/>
      <c r="I843" s="832"/>
      <c r="J843" s="832"/>
      <c r="K843" s="832"/>
      <c r="L843" s="832"/>
      <c r="M843" s="832"/>
      <c r="N843" s="832"/>
      <c r="O843" s="832"/>
      <c r="P843" s="832"/>
      <c r="Q843" s="832"/>
      <c r="R843" s="832"/>
      <c r="S843" s="832"/>
      <c r="T843" s="832"/>
      <c r="U843" s="832"/>
      <c r="V843" s="832"/>
      <c r="W843" s="832"/>
      <c r="X843" s="832"/>
      <c r="Y843" s="832"/>
      <c r="Z843" s="832"/>
    </row>
    <row r="844" spans="1:26" ht="13.5" customHeight="1">
      <c r="A844" s="832"/>
      <c r="B844" s="832"/>
      <c r="C844" s="832"/>
      <c r="D844" s="832"/>
      <c r="E844" s="832"/>
      <c r="F844" s="832"/>
      <c r="G844" s="832"/>
      <c r="H844" s="832"/>
      <c r="I844" s="832"/>
      <c r="J844" s="832"/>
      <c r="K844" s="832"/>
      <c r="L844" s="832"/>
      <c r="M844" s="832"/>
      <c r="N844" s="832"/>
      <c r="O844" s="832"/>
      <c r="P844" s="832"/>
      <c r="Q844" s="832"/>
      <c r="R844" s="832"/>
      <c r="S844" s="832"/>
      <c r="T844" s="832"/>
      <c r="U844" s="832"/>
      <c r="V844" s="832"/>
      <c r="W844" s="832"/>
      <c r="X844" s="832"/>
      <c r="Y844" s="832"/>
      <c r="Z844" s="832"/>
    </row>
    <row r="845" spans="1:26" ht="13.5" customHeight="1">
      <c r="A845" s="832"/>
      <c r="B845" s="832"/>
      <c r="C845" s="832"/>
      <c r="D845" s="832"/>
      <c r="E845" s="832"/>
      <c r="F845" s="832"/>
      <c r="G845" s="832"/>
      <c r="H845" s="832"/>
      <c r="I845" s="832"/>
      <c r="J845" s="832"/>
      <c r="K845" s="832"/>
      <c r="L845" s="832"/>
      <c r="M845" s="832"/>
      <c r="N845" s="832"/>
      <c r="O845" s="832"/>
      <c r="P845" s="832"/>
      <c r="Q845" s="832"/>
      <c r="R845" s="832"/>
      <c r="S845" s="832"/>
      <c r="T845" s="832"/>
      <c r="U845" s="832"/>
      <c r="V845" s="832"/>
      <c r="W845" s="832"/>
      <c r="X845" s="832"/>
      <c r="Y845" s="832"/>
      <c r="Z845" s="832"/>
    </row>
    <row r="846" spans="1:26" ht="13.5" customHeight="1">
      <c r="A846" s="832"/>
      <c r="B846" s="832"/>
      <c r="C846" s="832"/>
      <c r="D846" s="832"/>
      <c r="E846" s="832"/>
      <c r="F846" s="832"/>
      <c r="G846" s="832"/>
      <c r="H846" s="832"/>
      <c r="I846" s="832"/>
      <c r="J846" s="832"/>
      <c r="K846" s="832"/>
      <c r="L846" s="832"/>
      <c r="M846" s="832"/>
      <c r="N846" s="832"/>
      <c r="O846" s="832"/>
      <c r="P846" s="832"/>
      <c r="Q846" s="832"/>
      <c r="R846" s="832"/>
      <c r="S846" s="832"/>
      <c r="T846" s="832"/>
      <c r="U846" s="832"/>
      <c r="V846" s="832"/>
      <c r="W846" s="832"/>
      <c r="X846" s="832"/>
      <c r="Y846" s="832"/>
      <c r="Z846" s="832"/>
    </row>
    <row r="847" spans="1:26" ht="13.5" customHeight="1">
      <c r="A847" s="832"/>
      <c r="B847" s="832"/>
      <c r="C847" s="832"/>
      <c r="D847" s="832"/>
      <c r="E847" s="832"/>
      <c r="F847" s="832"/>
      <c r="G847" s="832"/>
      <c r="H847" s="832"/>
      <c r="I847" s="832"/>
      <c r="J847" s="832"/>
      <c r="K847" s="832"/>
      <c r="L847" s="832"/>
      <c r="M847" s="832"/>
      <c r="N847" s="832"/>
      <c r="O847" s="832"/>
      <c r="P847" s="832"/>
      <c r="Q847" s="832"/>
      <c r="R847" s="832"/>
      <c r="S847" s="832"/>
      <c r="T847" s="832"/>
      <c r="U847" s="832"/>
      <c r="V847" s="832"/>
      <c r="W847" s="832"/>
      <c r="X847" s="832"/>
      <c r="Y847" s="832"/>
      <c r="Z847" s="832"/>
    </row>
    <row r="848" spans="1:26" ht="13.5" customHeight="1">
      <c r="A848" s="832"/>
      <c r="B848" s="832"/>
      <c r="C848" s="832"/>
      <c r="D848" s="832"/>
      <c r="E848" s="832"/>
      <c r="F848" s="832"/>
      <c r="G848" s="832"/>
      <c r="H848" s="832"/>
      <c r="I848" s="832"/>
      <c r="J848" s="832"/>
      <c r="K848" s="832"/>
      <c r="L848" s="832"/>
      <c r="M848" s="832"/>
      <c r="N848" s="832"/>
      <c r="O848" s="832"/>
      <c r="P848" s="832"/>
      <c r="Q848" s="832"/>
      <c r="R848" s="832"/>
      <c r="S848" s="832"/>
      <c r="T848" s="832"/>
      <c r="U848" s="832"/>
      <c r="V848" s="832"/>
      <c r="W848" s="832"/>
      <c r="X848" s="832"/>
      <c r="Y848" s="832"/>
      <c r="Z848" s="832"/>
    </row>
    <row r="849" spans="1:26" ht="13.5" customHeight="1">
      <c r="A849" s="832"/>
      <c r="B849" s="832"/>
      <c r="C849" s="832"/>
      <c r="D849" s="832"/>
      <c r="E849" s="832"/>
      <c r="F849" s="832"/>
      <c r="G849" s="832"/>
      <c r="H849" s="832"/>
      <c r="I849" s="832"/>
      <c r="J849" s="832"/>
      <c r="K849" s="832"/>
      <c r="L849" s="832"/>
      <c r="M849" s="832"/>
      <c r="N849" s="832"/>
      <c r="O849" s="832"/>
      <c r="P849" s="832"/>
      <c r="Q849" s="832"/>
      <c r="R849" s="832"/>
      <c r="S849" s="832"/>
      <c r="T849" s="832"/>
      <c r="U849" s="832"/>
      <c r="V849" s="832"/>
      <c r="W849" s="832"/>
      <c r="X849" s="832"/>
      <c r="Y849" s="832"/>
      <c r="Z849" s="832"/>
    </row>
    <row r="850" spans="1:26" ht="13.5" customHeight="1">
      <c r="A850" s="832"/>
      <c r="B850" s="832"/>
      <c r="C850" s="832"/>
      <c r="D850" s="832"/>
      <c r="E850" s="832"/>
      <c r="F850" s="832"/>
      <c r="G850" s="832"/>
      <c r="H850" s="832"/>
      <c r="I850" s="832"/>
      <c r="J850" s="832"/>
      <c r="K850" s="832"/>
      <c r="L850" s="832"/>
      <c r="M850" s="832"/>
      <c r="N850" s="832"/>
      <c r="O850" s="832"/>
      <c r="P850" s="832"/>
      <c r="Q850" s="832"/>
      <c r="R850" s="832"/>
      <c r="S850" s="832"/>
      <c r="T850" s="832"/>
      <c r="U850" s="832"/>
      <c r="V850" s="832"/>
      <c r="W850" s="832"/>
      <c r="X850" s="832"/>
      <c r="Y850" s="832"/>
      <c r="Z850" s="832"/>
    </row>
    <row r="851" spans="1:26" ht="13.5" customHeight="1">
      <c r="A851" s="832"/>
      <c r="B851" s="832"/>
      <c r="C851" s="832"/>
      <c r="D851" s="832"/>
      <c r="E851" s="832"/>
      <c r="F851" s="832"/>
      <c r="G851" s="832"/>
      <c r="H851" s="832"/>
      <c r="I851" s="832"/>
      <c r="J851" s="832"/>
      <c r="K851" s="832"/>
      <c r="L851" s="832"/>
      <c r="M851" s="832"/>
      <c r="N851" s="832"/>
      <c r="O851" s="832"/>
      <c r="P851" s="832"/>
      <c r="Q851" s="832"/>
      <c r="R851" s="832"/>
      <c r="S851" s="832"/>
      <c r="T851" s="832"/>
      <c r="U851" s="832"/>
      <c r="V851" s="832"/>
      <c r="W851" s="832"/>
      <c r="X851" s="832"/>
      <c r="Y851" s="832"/>
      <c r="Z851" s="832"/>
    </row>
    <row r="852" spans="1:26" ht="13.5" customHeight="1">
      <c r="A852" s="832"/>
      <c r="B852" s="832"/>
      <c r="C852" s="832"/>
      <c r="D852" s="832"/>
      <c r="E852" s="832"/>
      <c r="F852" s="832"/>
      <c r="G852" s="832"/>
      <c r="H852" s="832"/>
      <c r="I852" s="832"/>
      <c r="J852" s="832"/>
      <c r="K852" s="832"/>
      <c r="L852" s="832"/>
      <c r="M852" s="832"/>
      <c r="N852" s="832"/>
      <c r="O852" s="832"/>
      <c r="P852" s="832"/>
      <c r="Q852" s="832"/>
      <c r="R852" s="832"/>
      <c r="S852" s="832"/>
      <c r="T852" s="832"/>
      <c r="U852" s="832"/>
      <c r="V852" s="832"/>
      <c r="W852" s="832"/>
      <c r="X852" s="832"/>
      <c r="Y852" s="832"/>
      <c r="Z852" s="832"/>
    </row>
    <row r="853" spans="1:26" ht="13.5" customHeight="1">
      <c r="A853" s="832"/>
      <c r="B853" s="832"/>
      <c r="C853" s="832"/>
      <c r="D853" s="832"/>
      <c r="E853" s="832"/>
      <c r="F853" s="832"/>
      <c r="G853" s="832"/>
      <c r="H853" s="832"/>
      <c r="I853" s="832"/>
      <c r="J853" s="832"/>
      <c r="K853" s="832"/>
      <c r="L853" s="832"/>
      <c r="M853" s="832"/>
      <c r="N853" s="832"/>
      <c r="O853" s="832"/>
      <c r="P853" s="832"/>
      <c r="Q853" s="832"/>
      <c r="R853" s="832"/>
      <c r="S853" s="832"/>
      <c r="T853" s="832"/>
      <c r="U853" s="832"/>
      <c r="V853" s="832"/>
      <c r="W853" s="832"/>
      <c r="X853" s="832"/>
      <c r="Y853" s="832"/>
      <c r="Z853" s="832"/>
    </row>
    <row r="854" spans="1:26" ht="13.5" customHeight="1">
      <c r="A854" s="832"/>
      <c r="B854" s="832"/>
      <c r="C854" s="832"/>
      <c r="D854" s="832"/>
      <c r="E854" s="832"/>
      <c r="F854" s="832"/>
      <c r="G854" s="832"/>
      <c r="H854" s="832"/>
      <c r="I854" s="832"/>
      <c r="J854" s="832"/>
      <c r="K854" s="832"/>
      <c r="L854" s="832"/>
      <c r="M854" s="832"/>
      <c r="N854" s="832"/>
      <c r="O854" s="832"/>
      <c r="P854" s="832"/>
      <c r="Q854" s="832"/>
      <c r="R854" s="832"/>
      <c r="S854" s="832"/>
      <c r="T854" s="832"/>
      <c r="U854" s="832"/>
      <c r="V854" s="832"/>
      <c r="W854" s="832"/>
      <c r="X854" s="832"/>
      <c r="Y854" s="832"/>
      <c r="Z854" s="832"/>
    </row>
    <row r="855" spans="1:26" ht="13.5" customHeight="1">
      <c r="A855" s="832"/>
      <c r="B855" s="832"/>
      <c r="C855" s="832"/>
      <c r="D855" s="832"/>
      <c r="E855" s="832"/>
      <c r="F855" s="832"/>
      <c r="G855" s="832"/>
      <c r="H855" s="832"/>
      <c r="I855" s="832"/>
      <c r="J855" s="832"/>
      <c r="K855" s="832"/>
      <c r="L855" s="832"/>
      <c r="M855" s="832"/>
      <c r="N855" s="832"/>
      <c r="O855" s="832"/>
      <c r="P855" s="832"/>
      <c r="Q855" s="832"/>
      <c r="R855" s="832"/>
      <c r="S855" s="832"/>
      <c r="T855" s="832"/>
      <c r="U855" s="832"/>
      <c r="V855" s="832"/>
      <c r="W855" s="832"/>
      <c r="X855" s="832"/>
      <c r="Y855" s="832"/>
      <c r="Z855" s="832"/>
    </row>
    <row r="856" spans="1:26" ht="13.5" customHeight="1">
      <c r="A856" s="832"/>
      <c r="B856" s="832"/>
      <c r="C856" s="832"/>
      <c r="D856" s="832"/>
      <c r="E856" s="832"/>
      <c r="F856" s="832"/>
      <c r="G856" s="832"/>
      <c r="H856" s="832"/>
      <c r="I856" s="832"/>
      <c r="J856" s="832"/>
      <c r="K856" s="832"/>
      <c r="L856" s="832"/>
      <c r="M856" s="832"/>
      <c r="N856" s="832"/>
      <c r="O856" s="832"/>
      <c r="P856" s="832"/>
      <c r="Q856" s="832"/>
      <c r="R856" s="832"/>
      <c r="S856" s="832"/>
      <c r="T856" s="832"/>
      <c r="U856" s="832"/>
      <c r="V856" s="832"/>
      <c r="W856" s="832"/>
      <c r="X856" s="832"/>
      <c r="Y856" s="832"/>
      <c r="Z856" s="832"/>
    </row>
    <row r="857" spans="1:26" ht="13.5" customHeight="1">
      <c r="A857" s="832"/>
      <c r="B857" s="832"/>
      <c r="C857" s="832"/>
      <c r="D857" s="832"/>
      <c r="E857" s="832"/>
      <c r="F857" s="832"/>
      <c r="G857" s="832"/>
      <c r="H857" s="832"/>
      <c r="I857" s="832"/>
      <c r="J857" s="832"/>
      <c r="K857" s="832"/>
      <c r="L857" s="832"/>
      <c r="M857" s="832"/>
      <c r="N857" s="832"/>
      <c r="O857" s="832"/>
      <c r="P857" s="832"/>
      <c r="Q857" s="832"/>
      <c r="R857" s="832"/>
      <c r="S857" s="832"/>
      <c r="T857" s="832"/>
      <c r="U857" s="832"/>
      <c r="V857" s="832"/>
      <c r="W857" s="832"/>
      <c r="X857" s="832"/>
      <c r="Y857" s="832"/>
      <c r="Z857" s="832"/>
    </row>
    <row r="858" spans="1:26" ht="13.5" customHeight="1">
      <c r="A858" s="832"/>
      <c r="B858" s="832"/>
      <c r="C858" s="832"/>
      <c r="D858" s="832"/>
      <c r="E858" s="832"/>
      <c r="F858" s="832"/>
      <c r="G858" s="832"/>
      <c r="H858" s="832"/>
      <c r="I858" s="832"/>
      <c r="J858" s="832"/>
      <c r="K858" s="832"/>
      <c r="L858" s="832"/>
      <c r="M858" s="832"/>
      <c r="N858" s="832"/>
      <c r="O858" s="832"/>
      <c r="P858" s="832"/>
      <c r="Q858" s="832"/>
      <c r="R858" s="832"/>
      <c r="S858" s="832"/>
      <c r="T858" s="832"/>
      <c r="U858" s="832"/>
      <c r="V858" s="832"/>
      <c r="W858" s="832"/>
      <c r="X858" s="832"/>
      <c r="Y858" s="832"/>
      <c r="Z858" s="832"/>
    </row>
    <row r="859" spans="1:26" ht="13.5" customHeight="1">
      <c r="A859" s="832"/>
      <c r="B859" s="832"/>
      <c r="C859" s="832"/>
      <c r="D859" s="832"/>
      <c r="E859" s="832"/>
      <c r="F859" s="832"/>
      <c r="G859" s="832"/>
      <c r="H859" s="832"/>
      <c r="I859" s="832"/>
      <c r="J859" s="832"/>
      <c r="K859" s="832"/>
      <c r="L859" s="832"/>
      <c r="M859" s="832"/>
      <c r="N859" s="832"/>
      <c r="O859" s="832"/>
      <c r="P859" s="832"/>
      <c r="Q859" s="832"/>
      <c r="R859" s="832"/>
      <c r="S859" s="832"/>
      <c r="T859" s="832"/>
      <c r="U859" s="832"/>
      <c r="V859" s="832"/>
      <c r="W859" s="832"/>
      <c r="X859" s="832"/>
      <c r="Y859" s="832"/>
      <c r="Z859" s="832"/>
    </row>
    <row r="860" spans="1:26" ht="13.5" customHeight="1">
      <c r="A860" s="832"/>
      <c r="B860" s="832"/>
      <c r="C860" s="832"/>
      <c r="D860" s="832"/>
      <c r="E860" s="832"/>
      <c r="F860" s="832"/>
      <c r="G860" s="832"/>
      <c r="H860" s="832"/>
      <c r="I860" s="832"/>
      <c r="J860" s="832"/>
      <c r="K860" s="832"/>
      <c r="L860" s="832"/>
      <c r="M860" s="832"/>
      <c r="N860" s="832"/>
      <c r="O860" s="832"/>
      <c r="P860" s="832"/>
      <c r="Q860" s="832"/>
      <c r="R860" s="832"/>
      <c r="S860" s="832"/>
      <c r="T860" s="832"/>
      <c r="U860" s="832"/>
      <c r="V860" s="832"/>
      <c r="W860" s="832"/>
      <c r="X860" s="832"/>
      <c r="Y860" s="832"/>
      <c r="Z860" s="832"/>
    </row>
    <row r="861" spans="1:26" ht="13.5" customHeight="1">
      <c r="A861" s="832"/>
      <c r="B861" s="832"/>
      <c r="C861" s="832"/>
      <c r="D861" s="832"/>
      <c r="E861" s="832"/>
      <c r="F861" s="832"/>
      <c r="G861" s="832"/>
      <c r="H861" s="832"/>
      <c r="I861" s="832"/>
      <c r="J861" s="832"/>
      <c r="K861" s="832"/>
      <c r="L861" s="832"/>
      <c r="M861" s="832"/>
      <c r="N861" s="832"/>
      <c r="O861" s="832"/>
      <c r="P861" s="832"/>
      <c r="Q861" s="832"/>
      <c r="R861" s="832"/>
      <c r="S861" s="832"/>
      <c r="T861" s="832"/>
      <c r="U861" s="832"/>
      <c r="V861" s="832"/>
      <c r="W861" s="832"/>
      <c r="X861" s="832"/>
      <c r="Y861" s="832"/>
      <c r="Z861" s="832"/>
    </row>
    <row r="862" spans="1:26" ht="13.5" customHeight="1">
      <c r="A862" s="832"/>
      <c r="B862" s="832"/>
      <c r="C862" s="832"/>
      <c r="D862" s="832"/>
      <c r="E862" s="832"/>
      <c r="F862" s="832"/>
      <c r="G862" s="832"/>
      <c r="H862" s="832"/>
      <c r="I862" s="832"/>
      <c r="J862" s="832"/>
      <c r="K862" s="832"/>
      <c r="L862" s="832"/>
      <c r="M862" s="832"/>
      <c r="N862" s="832"/>
      <c r="O862" s="832"/>
      <c r="P862" s="832"/>
      <c r="Q862" s="832"/>
      <c r="R862" s="832"/>
      <c r="S862" s="832"/>
      <c r="T862" s="832"/>
      <c r="U862" s="832"/>
      <c r="V862" s="832"/>
      <c r="W862" s="832"/>
      <c r="X862" s="832"/>
      <c r="Y862" s="832"/>
      <c r="Z862" s="832"/>
    </row>
    <row r="863" spans="1:26" ht="13.5" customHeight="1">
      <c r="A863" s="832"/>
      <c r="B863" s="832"/>
      <c r="C863" s="832"/>
      <c r="D863" s="832"/>
      <c r="E863" s="832"/>
      <c r="F863" s="832"/>
      <c r="G863" s="832"/>
      <c r="H863" s="832"/>
      <c r="I863" s="832"/>
      <c r="J863" s="832"/>
      <c r="K863" s="832"/>
      <c r="L863" s="832"/>
      <c r="M863" s="832"/>
      <c r="N863" s="832"/>
      <c r="O863" s="832"/>
      <c r="P863" s="832"/>
      <c r="Q863" s="832"/>
      <c r="R863" s="832"/>
      <c r="S863" s="832"/>
      <c r="T863" s="832"/>
      <c r="U863" s="832"/>
      <c r="V863" s="832"/>
      <c r="W863" s="832"/>
      <c r="X863" s="832"/>
      <c r="Y863" s="832"/>
      <c r="Z863" s="832"/>
    </row>
    <row r="864" spans="1:26" ht="13.5" customHeight="1">
      <c r="A864" s="832"/>
      <c r="B864" s="832"/>
      <c r="C864" s="832"/>
      <c r="D864" s="832"/>
      <c r="E864" s="832"/>
      <c r="F864" s="832"/>
      <c r="G864" s="832"/>
      <c r="H864" s="832"/>
      <c r="I864" s="832"/>
      <c r="J864" s="832"/>
      <c r="K864" s="832"/>
      <c r="L864" s="832"/>
      <c r="M864" s="832"/>
      <c r="N864" s="832"/>
      <c r="O864" s="832"/>
      <c r="P864" s="832"/>
      <c r="Q864" s="832"/>
      <c r="R864" s="832"/>
      <c r="S864" s="832"/>
      <c r="T864" s="832"/>
      <c r="U864" s="832"/>
      <c r="V864" s="832"/>
      <c r="W864" s="832"/>
      <c r="X864" s="832"/>
      <c r="Y864" s="832"/>
      <c r="Z864" s="832"/>
    </row>
    <row r="865" spans="1:26" ht="13.5" customHeight="1">
      <c r="A865" s="832"/>
      <c r="B865" s="832"/>
      <c r="C865" s="832"/>
      <c r="D865" s="832"/>
      <c r="E865" s="832"/>
      <c r="F865" s="832"/>
      <c r="G865" s="832"/>
      <c r="H865" s="832"/>
      <c r="I865" s="832"/>
      <c r="J865" s="832"/>
      <c r="K865" s="832"/>
      <c r="L865" s="832"/>
      <c r="M865" s="832"/>
      <c r="N865" s="832"/>
      <c r="O865" s="832"/>
      <c r="P865" s="832"/>
      <c r="Q865" s="832"/>
      <c r="R865" s="832"/>
      <c r="S865" s="832"/>
      <c r="T865" s="832"/>
      <c r="U865" s="832"/>
      <c r="V865" s="832"/>
      <c r="W865" s="832"/>
      <c r="X865" s="832"/>
      <c r="Y865" s="832"/>
      <c r="Z865" s="832"/>
    </row>
    <row r="866" spans="1:26" ht="13.5" customHeight="1">
      <c r="A866" s="832"/>
      <c r="B866" s="832"/>
      <c r="C866" s="832"/>
      <c r="D866" s="832"/>
      <c r="E866" s="832"/>
      <c r="F866" s="832"/>
      <c r="G866" s="832"/>
      <c r="H866" s="832"/>
      <c r="I866" s="832"/>
      <c r="J866" s="832"/>
      <c r="K866" s="832"/>
      <c r="L866" s="832"/>
      <c r="M866" s="832"/>
      <c r="N866" s="832"/>
      <c r="O866" s="832"/>
      <c r="P866" s="832"/>
      <c r="Q866" s="832"/>
      <c r="R866" s="832"/>
      <c r="S866" s="832"/>
      <c r="T866" s="832"/>
      <c r="U866" s="832"/>
      <c r="V866" s="832"/>
      <c r="W866" s="832"/>
      <c r="X866" s="832"/>
      <c r="Y866" s="832"/>
      <c r="Z866" s="832"/>
    </row>
    <row r="867" spans="1:26" ht="13.5" customHeight="1">
      <c r="A867" s="832"/>
      <c r="B867" s="832"/>
      <c r="C867" s="832"/>
      <c r="D867" s="832"/>
      <c r="E867" s="832"/>
      <c r="F867" s="832"/>
      <c r="G867" s="832"/>
      <c r="H867" s="832"/>
      <c r="I867" s="832"/>
      <c r="J867" s="832"/>
      <c r="K867" s="832"/>
      <c r="L867" s="832"/>
      <c r="M867" s="832"/>
      <c r="N867" s="832"/>
      <c r="O867" s="832"/>
      <c r="P867" s="832"/>
      <c r="Q867" s="832"/>
      <c r="R867" s="832"/>
      <c r="S867" s="832"/>
      <c r="T867" s="832"/>
      <c r="U867" s="832"/>
      <c r="V867" s="832"/>
      <c r="W867" s="832"/>
      <c r="X867" s="832"/>
      <c r="Y867" s="832"/>
      <c r="Z867" s="832"/>
    </row>
    <row r="868" spans="1:26" ht="13.5" customHeight="1">
      <c r="A868" s="832"/>
      <c r="B868" s="832"/>
      <c r="C868" s="832"/>
      <c r="D868" s="832"/>
      <c r="E868" s="832"/>
      <c r="F868" s="832"/>
      <c r="G868" s="832"/>
      <c r="H868" s="832"/>
      <c r="I868" s="832"/>
      <c r="J868" s="832"/>
      <c r="K868" s="832"/>
      <c r="L868" s="832"/>
      <c r="M868" s="832"/>
      <c r="N868" s="832"/>
      <c r="O868" s="832"/>
      <c r="P868" s="832"/>
      <c r="Q868" s="832"/>
      <c r="R868" s="832"/>
      <c r="S868" s="832"/>
      <c r="T868" s="832"/>
      <c r="U868" s="832"/>
      <c r="V868" s="832"/>
      <c r="W868" s="832"/>
      <c r="X868" s="832"/>
      <c r="Y868" s="832"/>
      <c r="Z868" s="832"/>
    </row>
    <row r="869" spans="1:26" ht="13.5" customHeight="1">
      <c r="A869" s="832"/>
      <c r="B869" s="832"/>
      <c r="C869" s="832"/>
      <c r="D869" s="832"/>
      <c r="E869" s="832"/>
      <c r="F869" s="832"/>
      <c r="G869" s="832"/>
      <c r="H869" s="832"/>
      <c r="I869" s="832"/>
      <c r="J869" s="832"/>
      <c r="K869" s="832"/>
      <c r="L869" s="832"/>
      <c r="M869" s="832"/>
      <c r="N869" s="832"/>
      <c r="O869" s="832"/>
      <c r="P869" s="832"/>
      <c r="Q869" s="832"/>
      <c r="R869" s="832"/>
      <c r="S869" s="832"/>
      <c r="T869" s="832"/>
      <c r="U869" s="832"/>
      <c r="V869" s="832"/>
      <c r="W869" s="832"/>
      <c r="X869" s="832"/>
      <c r="Y869" s="832"/>
      <c r="Z869" s="832"/>
    </row>
    <row r="870" spans="1:26" ht="13.5" customHeight="1">
      <c r="A870" s="832"/>
      <c r="B870" s="832"/>
      <c r="C870" s="832"/>
      <c r="D870" s="832"/>
      <c r="E870" s="832"/>
      <c r="F870" s="832"/>
      <c r="G870" s="832"/>
      <c r="H870" s="832"/>
      <c r="I870" s="832"/>
      <c r="J870" s="832"/>
      <c r="K870" s="832"/>
      <c r="L870" s="832"/>
      <c r="M870" s="832"/>
      <c r="N870" s="832"/>
      <c r="O870" s="832"/>
      <c r="P870" s="832"/>
      <c r="Q870" s="832"/>
      <c r="R870" s="832"/>
      <c r="S870" s="832"/>
      <c r="T870" s="832"/>
      <c r="U870" s="832"/>
      <c r="V870" s="832"/>
      <c r="W870" s="832"/>
      <c r="X870" s="832"/>
      <c r="Y870" s="832"/>
      <c r="Z870" s="832"/>
    </row>
    <row r="871" spans="1:26" ht="13.5" customHeight="1">
      <c r="A871" s="832"/>
      <c r="B871" s="832"/>
      <c r="C871" s="832"/>
      <c r="D871" s="832"/>
      <c r="E871" s="832"/>
      <c r="F871" s="832"/>
      <c r="G871" s="832"/>
      <c r="H871" s="832"/>
      <c r="I871" s="832"/>
      <c r="J871" s="832"/>
      <c r="K871" s="832"/>
      <c r="L871" s="832"/>
      <c r="M871" s="832"/>
      <c r="N871" s="832"/>
      <c r="O871" s="832"/>
      <c r="P871" s="832"/>
      <c r="Q871" s="832"/>
      <c r="R871" s="832"/>
      <c r="S871" s="832"/>
      <c r="T871" s="832"/>
      <c r="U871" s="832"/>
      <c r="V871" s="832"/>
      <c r="W871" s="832"/>
      <c r="X871" s="832"/>
      <c r="Y871" s="832"/>
      <c r="Z871" s="832"/>
    </row>
    <row r="872" spans="1:26" ht="13.5" customHeight="1">
      <c r="A872" s="832"/>
      <c r="B872" s="832"/>
      <c r="C872" s="832"/>
      <c r="D872" s="832"/>
      <c r="E872" s="832"/>
      <c r="F872" s="832"/>
      <c r="G872" s="832"/>
      <c r="H872" s="832"/>
      <c r="I872" s="832"/>
      <c r="J872" s="832"/>
      <c r="K872" s="832"/>
      <c r="L872" s="832"/>
      <c r="M872" s="832"/>
      <c r="N872" s="832"/>
      <c r="O872" s="832"/>
      <c r="P872" s="832"/>
      <c r="Q872" s="832"/>
      <c r="R872" s="832"/>
      <c r="S872" s="832"/>
      <c r="T872" s="832"/>
      <c r="U872" s="832"/>
      <c r="V872" s="832"/>
      <c r="W872" s="832"/>
      <c r="X872" s="832"/>
      <c r="Y872" s="832"/>
      <c r="Z872" s="832"/>
    </row>
    <row r="873" spans="1:26" ht="13.5" customHeight="1">
      <c r="A873" s="832"/>
      <c r="B873" s="832"/>
      <c r="C873" s="832"/>
      <c r="D873" s="832"/>
      <c r="E873" s="832"/>
      <c r="F873" s="832"/>
      <c r="G873" s="832"/>
      <c r="H873" s="832"/>
      <c r="I873" s="832"/>
      <c r="J873" s="832"/>
      <c r="K873" s="832"/>
      <c r="L873" s="832"/>
      <c r="M873" s="832"/>
      <c r="N873" s="832"/>
      <c r="O873" s="832"/>
      <c r="P873" s="832"/>
      <c r="Q873" s="832"/>
      <c r="R873" s="832"/>
      <c r="S873" s="832"/>
      <c r="T873" s="832"/>
      <c r="U873" s="832"/>
      <c r="V873" s="832"/>
      <c r="W873" s="832"/>
      <c r="X873" s="832"/>
      <c r="Y873" s="832"/>
      <c r="Z873" s="832"/>
    </row>
    <row r="874" spans="1:26" ht="13.5" customHeight="1">
      <c r="A874" s="832"/>
      <c r="B874" s="832"/>
      <c r="C874" s="832"/>
      <c r="D874" s="832"/>
      <c r="E874" s="832"/>
      <c r="F874" s="832"/>
      <c r="G874" s="832"/>
      <c r="H874" s="832"/>
      <c r="I874" s="832"/>
      <c r="J874" s="832"/>
      <c r="K874" s="832"/>
      <c r="L874" s="832"/>
      <c r="M874" s="832"/>
      <c r="N874" s="832"/>
      <c r="O874" s="832"/>
      <c r="P874" s="832"/>
      <c r="Q874" s="832"/>
      <c r="R874" s="832"/>
      <c r="S874" s="832"/>
      <c r="T874" s="832"/>
      <c r="U874" s="832"/>
      <c r="V874" s="832"/>
      <c r="W874" s="832"/>
      <c r="X874" s="832"/>
      <c r="Y874" s="832"/>
      <c r="Z874" s="832"/>
    </row>
    <row r="875" spans="1:26" ht="13.5" customHeight="1">
      <c r="A875" s="832"/>
      <c r="B875" s="832"/>
      <c r="C875" s="832"/>
      <c r="D875" s="832"/>
      <c r="E875" s="832"/>
      <c r="F875" s="832"/>
      <c r="G875" s="832"/>
      <c r="H875" s="832"/>
      <c r="I875" s="832"/>
      <c r="J875" s="832"/>
      <c r="K875" s="832"/>
      <c r="L875" s="832"/>
      <c r="M875" s="832"/>
      <c r="N875" s="832"/>
      <c r="O875" s="832"/>
      <c r="P875" s="832"/>
      <c r="Q875" s="832"/>
      <c r="R875" s="832"/>
      <c r="S875" s="832"/>
      <c r="T875" s="832"/>
      <c r="U875" s="832"/>
      <c r="V875" s="832"/>
      <c r="W875" s="832"/>
      <c r="X875" s="832"/>
      <c r="Y875" s="832"/>
      <c r="Z875" s="832"/>
    </row>
    <row r="876" spans="1:26" ht="13.5" customHeight="1">
      <c r="A876" s="832"/>
      <c r="B876" s="832"/>
      <c r="C876" s="832"/>
      <c r="D876" s="832"/>
      <c r="E876" s="832"/>
      <c r="F876" s="832"/>
      <c r="G876" s="832"/>
      <c r="H876" s="832"/>
      <c r="I876" s="832"/>
      <c r="J876" s="832"/>
      <c r="K876" s="832"/>
      <c r="L876" s="832"/>
      <c r="M876" s="832"/>
      <c r="N876" s="832"/>
      <c r="O876" s="832"/>
      <c r="P876" s="832"/>
      <c r="Q876" s="832"/>
      <c r="R876" s="832"/>
      <c r="S876" s="832"/>
      <c r="T876" s="832"/>
      <c r="U876" s="832"/>
      <c r="V876" s="832"/>
      <c r="W876" s="832"/>
      <c r="X876" s="832"/>
      <c r="Y876" s="832"/>
      <c r="Z876" s="832"/>
    </row>
    <row r="877" spans="1:26" ht="13.5" customHeight="1">
      <c r="A877" s="832"/>
      <c r="B877" s="832"/>
      <c r="C877" s="832"/>
      <c r="D877" s="832"/>
      <c r="E877" s="832"/>
      <c r="F877" s="832"/>
      <c r="G877" s="832"/>
      <c r="H877" s="832"/>
      <c r="I877" s="832"/>
      <c r="J877" s="832"/>
      <c r="K877" s="832"/>
      <c r="L877" s="832"/>
      <c r="M877" s="832"/>
      <c r="N877" s="832"/>
      <c r="O877" s="832"/>
      <c r="P877" s="832"/>
      <c r="Q877" s="832"/>
      <c r="R877" s="832"/>
      <c r="S877" s="832"/>
      <c r="T877" s="832"/>
      <c r="U877" s="832"/>
      <c r="V877" s="832"/>
      <c r="W877" s="832"/>
      <c r="X877" s="832"/>
      <c r="Y877" s="832"/>
      <c r="Z877" s="832"/>
    </row>
    <row r="878" spans="1:26" ht="13.5" customHeight="1">
      <c r="A878" s="832"/>
      <c r="B878" s="832"/>
      <c r="C878" s="832"/>
      <c r="D878" s="832"/>
      <c r="E878" s="832"/>
      <c r="F878" s="832"/>
      <c r="G878" s="832"/>
      <c r="H878" s="832"/>
      <c r="I878" s="832"/>
      <c r="J878" s="832"/>
      <c r="K878" s="832"/>
      <c r="L878" s="832"/>
      <c r="M878" s="832"/>
      <c r="N878" s="832"/>
      <c r="O878" s="832"/>
      <c r="P878" s="832"/>
      <c r="Q878" s="832"/>
      <c r="R878" s="832"/>
      <c r="S878" s="832"/>
      <c r="T878" s="832"/>
      <c r="U878" s="832"/>
      <c r="V878" s="832"/>
      <c r="W878" s="832"/>
      <c r="X878" s="832"/>
      <c r="Y878" s="832"/>
      <c r="Z878" s="832"/>
    </row>
    <row r="879" spans="1:26" ht="13.5" customHeight="1">
      <c r="A879" s="832"/>
      <c r="B879" s="832"/>
      <c r="C879" s="832"/>
      <c r="D879" s="832"/>
      <c r="E879" s="832"/>
      <c r="F879" s="832"/>
      <c r="G879" s="832"/>
      <c r="H879" s="832"/>
      <c r="I879" s="832"/>
      <c r="J879" s="832"/>
      <c r="K879" s="832"/>
      <c r="L879" s="832"/>
      <c r="M879" s="832"/>
      <c r="N879" s="832"/>
      <c r="O879" s="832"/>
      <c r="P879" s="832"/>
      <c r="Q879" s="832"/>
      <c r="R879" s="832"/>
      <c r="S879" s="832"/>
      <c r="T879" s="832"/>
      <c r="U879" s="832"/>
      <c r="V879" s="832"/>
      <c r="W879" s="832"/>
      <c r="X879" s="832"/>
      <c r="Y879" s="832"/>
      <c r="Z879" s="832"/>
    </row>
    <row r="880" spans="1:26" ht="13.5" customHeight="1">
      <c r="A880" s="832"/>
      <c r="B880" s="832"/>
      <c r="C880" s="832"/>
      <c r="D880" s="832"/>
      <c r="E880" s="832"/>
      <c r="F880" s="832"/>
      <c r="G880" s="832"/>
      <c r="H880" s="832"/>
      <c r="I880" s="832"/>
      <c r="J880" s="832"/>
      <c r="K880" s="832"/>
      <c r="L880" s="832"/>
      <c r="M880" s="832"/>
      <c r="N880" s="832"/>
      <c r="O880" s="832"/>
      <c r="P880" s="832"/>
      <c r="Q880" s="832"/>
      <c r="R880" s="832"/>
      <c r="S880" s="832"/>
      <c r="T880" s="832"/>
      <c r="U880" s="832"/>
      <c r="V880" s="832"/>
      <c r="W880" s="832"/>
      <c r="X880" s="832"/>
      <c r="Y880" s="832"/>
      <c r="Z880" s="832"/>
    </row>
    <row r="881" spans="1:26" ht="13.5" customHeight="1">
      <c r="A881" s="832"/>
      <c r="B881" s="832"/>
      <c r="C881" s="832"/>
      <c r="D881" s="832"/>
      <c r="E881" s="832"/>
      <c r="F881" s="832"/>
      <c r="G881" s="832"/>
      <c r="H881" s="832"/>
      <c r="I881" s="832"/>
      <c r="J881" s="832"/>
      <c r="K881" s="832"/>
      <c r="L881" s="832"/>
      <c r="M881" s="832"/>
      <c r="N881" s="832"/>
      <c r="O881" s="832"/>
      <c r="P881" s="832"/>
      <c r="Q881" s="832"/>
      <c r="R881" s="832"/>
      <c r="S881" s="832"/>
      <c r="T881" s="832"/>
      <c r="U881" s="832"/>
      <c r="V881" s="832"/>
      <c r="W881" s="832"/>
      <c r="X881" s="832"/>
      <c r="Y881" s="832"/>
      <c r="Z881" s="832"/>
    </row>
    <row r="882" spans="1:26" ht="13.5" customHeight="1">
      <c r="A882" s="832"/>
      <c r="B882" s="832"/>
      <c r="C882" s="832"/>
      <c r="D882" s="832"/>
      <c r="E882" s="832"/>
      <c r="F882" s="832"/>
      <c r="G882" s="832"/>
      <c r="H882" s="832"/>
      <c r="I882" s="832"/>
      <c r="J882" s="832"/>
      <c r="K882" s="832"/>
      <c r="L882" s="832"/>
      <c r="M882" s="832"/>
      <c r="N882" s="832"/>
      <c r="O882" s="832"/>
      <c r="P882" s="832"/>
      <c r="Q882" s="832"/>
      <c r="R882" s="832"/>
      <c r="S882" s="832"/>
      <c r="T882" s="832"/>
      <c r="U882" s="832"/>
      <c r="V882" s="832"/>
      <c r="W882" s="832"/>
      <c r="X882" s="832"/>
      <c r="Y882" s="832"/>
      <c r="Z882" s="832"/>
    </row>
    <row r="883" spans="1:26" ht="13.5" customHeight="1">
      <c r="A883" s="832"/>
      <c r="B883" s="832"/>
      <c r="C883" s="832"/>
      <c r="D883" s="832"/>
      <c r="E883" s="832"/>
      <c r="F883" s="832"/>
      <c r="G883" s="832"/>
      <c r="H883" s="832"/>
      <c r="I883" s="832"/>
      <c r="J883" s="832"/>
      <c r="K883" s="832"/>
      <c r="L883" s="832"/>
      <c r="M883" s="832"/>
      <c r="N883" s="832"/>
      <c r="O883" s="832"/>
      <c r="P883" s="832"/>
      <c r="Q883" s="832"/>
      <c r="R883" s="832"/>
      <c r="S883" s="832"/>
      <c r="T883" s="832"/>
      <c r="U883" s="832"/>
      <c r="V883" s="832"/>
      <c r="W883" s="832"/>
      <c r="X883" s="832"/>
      <c r="Y883" s="832"/>
      <c r="Z883" s="832"/>
    </row>
    <row r="884" spans="1:26" ht="13.5" customHeight="1">
      <c r="A884" s="832"/>
      <c r="B884" s="832"/>
      <c r="C884" s="832"/>
      <c r="D884" s="832"/>
      <c r="E884" s="832"/>
      <c r="F884" s="832"/>
      <c r="G884" s="832"/>
      <c r="H884" s="832"/>
      <c r="I884" s="832"/>
      <c r="J884" s="832"/>
      <c r="K884" s="832"/>
      <c r="L884" s="832"/>
      <c r="M884" s="832"/>
      <c r="N884" s="832"/>
      <c r="O884" s="832"/>
      <c r="P884" s="832"/>
      <c r="Q884" s="832"/>
      <c r="R884" s="832"/>
      <c r="S884" s="832"/>
      <c r="T884" s="832"/>
      <c r="U884" s="832"/>
      <c r="V884" s="832"/>
      <c r="W884" s="832"/>
      <c r="X884" s="832"/>
      <c r="Y884" s="832"/>
      <c r="Z884" s="832"/>
    </row>
    <row r="885" spans="1:26" ht="13.5" customHeight="1">
      <c r="A885" s="832"/>
      <c r="B885" s="832"/>
      <c r="C885" s="832"/>
      <c r="D885" s="832"/>
      <c r="E885" s="832"/>
      <c r="F885" s="832"/>
      <c r="G885" s="832"/>
      <c r="H885" s="832"/>
      <c r="I885" s="832"/>
      <c r="J885" s="832"/>
      <c r="K885" s="832"/>
      <c r="L885" s="832"/>
      <c r="M885" s="832"/>
      <c r="N885" s="832"/>
      <c r="O885" s="832"/>
      <c r="P885" s="832"/>
      <c r="Q885" s="832"/>
      <c r="R885" s="832"/>
      <c r="S885" s="832"/>
      <c r="T885" s="832"/>
      <c r="U885" s="832"/>
      <c r="V885" s="832"/>
      <c r="W885" s="832"/>
      <c r="X885" s="832"/>
      <c r="Y885" s="832"/>
      <c r="Z885" s="832"/>
    </row>
    <row r="886" spans="1:26" ht="13.5" customHeight="1">
      <c r="A886" s="832"/>
      <c r="B886" s="832"/>
      <c r="C886" s="832"/>
      <c r="D886" s="832"/>
      <c r="E886" s="832"/>
      <c r="F886" s="832"/>
      <c r="G886" s="832"/>
      <c r="H886" s="832"/>
      <c r="I886" s="832"/>
      <c r="J886" s="832"/>
      <c r="K886" s="832"/>
      <c r="L886" s="832"/>
      <c r="M886" s="832"/>
      <c r="N886" s="832"/>
      <c r="O886" s="832"/>
      <c r="P886" s="832"/>
      <c r="Q886" s="832"/>
      <c r="R886" s="832"/>
      <c r="S886" s="832"/>
      <c r="T886" s="832"/>
      <c r="U886" s="832"/>
      <c r="V886" s="832"/>
      <c r="W886" s="832"/>
      <c r="X886" s="832"/>
      <c r="Y886" s="832"/>
      <c r="Z886" s="832"/>
    </row>
    <row r="887" spans="1:26" ht="13.5" customHeight="1">
      <c r="A887" s="832"/>
      <c r="B887" s="832"/>
      <c r="C887" s="832"/>
      <c r="D887" s="832"/>
      <c r="E887" s="832"/>
      <c r="F887" s="832"/>
      <c r="G887" s="832"/>
      <c r="H887" s="832"/>
      <c r="I887" s="832"/>
      <c r="J887" s="832"/>
      <c r="K887" s="832"/>
      <c r="L887" s="832"/>
      <c r="M887" s="832"/>
      <c r="N887" s="832"/>
      <c r="O887" s="832"/>
      <c r="P887" s="832"/>
      <c r="Q887" s="832"/>
      <c r="R887" s="832"/>
      <c r="S887" s="832"/>
      <c r="T887" s="832"/>
      <c r="U887" s="832"/>
      <c r="V887" s="832"/>
      <c r="W887" s="832"/>
      <c r="X887" s="832"/>
      <c r="Y887" s="832"/>
      <c r="Z887" s="832"/>
    </row>
    <row r="888" spans="1:26" ht="13.5" customHeight="1">
      <c r="A888" s="832"/>
      <c r="B888" s="832"/>
      <c r="C888" s="832"/>
      <c r="D888" s="832"/>
      <c r="E888" s="832"/>
      <c r="F888" s="832"/>
      <c r="G888" s="832"/>
      <c r="H888" s="832"/>
      <c r="I888" s="832"/>
      <c r="J888" s="832"/>
      <c r="K888" s="832"/>
      <c r="L888" s="832"/>
      <c r="M888" s="832"/>
      <c r="N888" s="832"/>
      <c r="O888" s="832"/>
      <c r="P888" s="832"/>
      <c r="Q888" s="832"/>
      <c r="R888" s="832"/>
      <c r="S888" s="832"/>
      <c r="T888" s="832"/>
      <c r="U888" s="832"/>
      <c r="V888" s="832"/>
      <c r="W888" s="832"/>
      <c r="X888" s="832"/>
      <c r="Y888" s="832"/>
      <c r="Z888" s="832"/>
    </row>
    <row r="889" spans="1:26" ht="13.5" customHeight="1">
      <c r="A889" s="832"/>
      <c r="B889" s="832"/>
      <c r="C889" s="832"/>
      <c r="D889" s="832"/>
      <c r="E889" s="832"/>
      <c r="F889" s="832"/>
      <c r="G889" s="832"/>
      <c r="H889" s="832"/>
      <c r="I889" s="832"/>
      <c r="J889" s="832"/>
      <c r="K889" s="832"/>
      <c r="L889" s="832"/>
      <c r="M889" s="832"/>
      <c r="N889" s="832"/>
      <c r="O889" s="832"/>
      <c r="P889" s="832"/>
      <c r="Q889" s="832"/>
      <c r="R889" s="832"/>
      <c r="S889" s="832"/>
      <c r="T889" s="832"/>
      <c r="U889" s="832"/>
      <c r="V889" s="832"/>
      <c r="W889" s="832"/>
      <c r="X889" s="832"/>
      <c r="Y889" s="832"/>
      <c r="Z889" s="832"/>
    </row>
    <row r="890" spans="1:26" ht="13.5" customHeight="1">
      <c r="A890" s="832"/>
      <c r="B890" s="832"/>
      <c r="C890" s="832"/>
      <c r="D890" s="832"/>
      <c r="E890" s="832"/>
      <c r="F890" s="832"/>
      <c r="G890" s="832"/>
      <c r="H890" s="832"/>
      <c r="I890" s="832"/>
      <c r="J890" s="832"/>
      <c r="K890" s="832"/>
      <c r="L890" s="832"/>
      <c r="M890" s="832"/>
      <c r="N890" s="832"/>
      <c r="O890" s="832"/>
      <c r="P890" s="832"/>
      <c r="Q890" s="832"/>
      <c r="R890" s="832"/>
      <c r="S890" s="832"/>
      <c r="T890" s="832"/>
      <c r="U890" s="832"/>
      <c r="V890" s="832"/>
      <c r="W890" s="832"/>
      <c r="X890" s="832"/>
      <c r="Y890" s="832"/>
      <c r="Z890" s="832"/>
    </row>
    <row r="891" spans="1:26" ht="13.5" customHeight="1">
      <c r="A891" s="832"/>
      <c r="B891" s="832"/>
      <c r="C891" s="832"/>
      <c r="D891" s="832"/>
      <c r="E891" s="832"/>
      <c r="F891" s="832"/>
      <c r="G891" s="832"/>
      <c r="H891" s="832"/>
      <c r="I891" s="832"/>
      <c r="J891" s="832"/>
      <c r="K891" s="832"/>
      <c r="L891" s="832"/>
      <c r="M891" s="832"/>
      <c r="N891" s="832"/>
      <c r="O891" s="832"/>
      <c r="P891" s="832"/>
      <c r="Q891" s="832"/>
      <c r="R891" s="832"/>
      <c r="S891" s="832"/>
      <c r="T891" s="832"/>
      <c r="U891" s="832"/>
      <c r="V891" s="832"/>
      <c r="W891" s="832"/>
      <c r="X891" s="832"/>
      <c r="Y891" s="832"/>
      <c r="Z891" s="832"/>
    </row>
    <row r="892" spans="1:26" ht="13.5" customHeight="1">
      <c r="A892" s="832"/>
      <c r="B892" s="832"/>
      <c r="C892" s="832"/>
      <c r="D892" s="832"/>
      <c r="E892" s="832"/>
      <c r="F892" s="832"/>
      <c r="G892" s="832"/>
      <c r="H892" s="832"/>
      <c r="I892" s="832"/>
      <c r="J892" s="832"/>
      <c r="K892" s="832"/>
      <c r="L892" s="832"/>
      <c r="M892" s="832"/>
      <c r="N892" s="832"/>
      <c r="O892" s="832"/>
      <c r="P892" s="832"/>
      <c r="Q892" s="832"/>
      <c r="R892" s="832"/>
      <c r="S892" s="832"/>
      <c r="T892" s="832"/>
      <c r="U892" s="832"/>
      <c r="V892" s="832"/>
      <c r="W892" s="832"/>
      <c r="X892" s="832"/>
      <c r="Y892" s="832"/>
      <c r="Z892" s="832"/>
    </row>
    <row r="893" spans="1:26" ht="13.5" customHeight="1">
      <c r="A893" s="832"/>
      <c r="B893" s="832"/>
      <c r="C893" s="832"/>
      <c r="D893" s="832"/>
      <c r="E893" s="832"/>
      <c r="F893" s="832"/>
      <c r="G893" s="832"/>
      <c r="H893" s="832"/>
      <c r="I893" s="832"/>
      <c r="J893" s="832"/>
      <c r="K893" s="832"/>
      <c r="L893" s="832"/>
      <c r="M893" s="832"/>
      <c r="N893" s="832"/>
      <c r="O893" s="832"/>
      <c r="P893" s="832"/>
      <c r="Q893" s="832"/>
      <c r="R893" s="832"/>
      <c r="S893" s="832"/>
      <c r="T893" s="832"/>
      <c r="U893" s="832"/>
      <c r="V893" s="832"/>
      <c r="W893" s="832"/>
      <c r="X893" s="832"/>
      <c r="Y893" s="832"/>
      <c r="Z893" s="832"/>
    </row>
    <row r="894" spans="1:26" ht="13.5" customHeight="1">
      <c r="A894" s="832"/>
      <c r="B894" s="832"/>
      <c r="C894" s="832"/>
      <c r="D894" s="832"/>
      <c r="E894" s="832"/>
      <c r="F894" s="832"/>
      <c r="G894" s="832"/>
      <c r="H894" s="832"/>
      <c r="I894" s="832"/>
      <c r="J894" s="832"/>
      <c r="K894" s="832"/>
      <c r="L894" s="832"/>
      <c r="M894" s="832"/>
      <c r="N894" s="832"/>
      <c r="O894" s="832"/>
      <c r="P894" s="832"/>
      <c r="Q894" s="832"/>
      <c r="R894" s="832"/>
      <c r="S894" s="832"/>
      <c r="T894" s="832"/>
      <c r="U894" s="832"/>
      <c r="V894" s="832"/>
      <c r="W894" s="832"/>
      <c r="X894" s="832"/>
      <c r="Y894" s="832"/>
      <c r="Z894" s="832"/>
    </row>
    <row r="895" spans="1:26" ht="13.5" customHeight="1">
      <c r="A895" s="832"/>
      <c r="B895" s="832"/>
      <c r="C895" s="832"/>
      <c r="D895" s="832"/>
      <c r="E895" s="832"/>
      <c r="F895" s="832"/>
      <c r="G895" s="832"/>
      <c r="H895" s="832"/>
      <c r="I895" s="832"/>
      <c r="J895" s="832"/>
      <c r="K895" s="832"/>
      <c r="L895" s="832"/>
      <c r="M895" s="832"/>
      <c r="N895" s="832"/>
      <c r="O895" s="832"/>
      <c r="P895" s="832"/>
      <c r="Q895" s="832"/>
      <c r="R895" s="832"/>
      <c r="S895" s="832"/>
      <c r="T895" s="832"/>
      <c r="U895" s="832"/>
      <c r="V895" s="832"/>
      <c r="W895" s="832"/>
      <c r="X895" s="832"/>
      <c r="Y895" s="832"/>
      <c r="Z895" s="832"/>
    </row>
    <row r="896" spans="1:26" ht="13.5" customHeight="1">
      <c r="A896" s="832"/>
      <c r="B896" s="832"/>
      <c r="C896" s="832"/>
      <c r="D896" s="832"/>
      <c r="E896" s="832"/>
      <c r="F896" s="832"/>
      <c r="G896" s="832"/>
      <c r="H896" s="832"/>
      <c r="I896" s="832"/>
      <c r="J896" s="832"/>
      <c r="K896" s="832"/>
      <c r="L896" s="832"/>
      <c r="M896" s="832"/>
      <c r="N896" s="832"/>
      <c r="O896" s="832"/>
      <c r="P896" s="832"/>
      <c r="Q896" s="832"/>
      <c r="R896" s="832"/>
      <c r="S896" s="832"/>
      <c r="T896" s="832"/>
      <c r="U896" s="832"/>
      <c r="V896" s="832"/>
      <c r="W896" s="832"/>
      <c r="X896" s="832"/>
      <c r="Y896" s="832"/>
      <c r="Z896" s="832"/>
    </row>
    <row r="897" spans="1:26" ht="13.5" customHeight="1">
      <c r="A897" s="832"/>
      <c r="B897" s="832"/>
      <c r="C897" s="832"/>
      <c r="D897" s="832"/>
      <c r="E897" s="832"/>
      <c r="F897" s="832"/>
      <c r="G897" s="832"/>
      <c r="H897" s="832"/>
      <c r="I897" s="832"/>
      <c r="J897" s="832"/>
      <c r="K897" s="832"/>
      <c r="L897" s="832"/>
      <c r="M897" s="832"/>
      <c r="N897" s="832"/>
      <c r="O897" s="832"/>
      <c r="P897" s="832"/>
      <c r="Q897" s="832"/>
      <c r="R897" s="832"/>
      <c r="S897" s="832"/>
      <c r="T897" s="832"/>
      <c r="U897" s="832"/>
      <c r="V897" s="832"/>
      <c r="W897" s="832"/>
      <c r="X897" s="832"/>
      <c r="Y897" s="832"/>
      <c r="Z897" s="832"/>
    </row>
    <row r="898" spans="1:26" ht="13.5" customHeight="1">
      <c r="A898" s="832"/>
      <c r="B898" s="832"/>
      <c r="C898" s="832"/>
      <c r="D898" s="832"/>
      <c r="E898" s="832"/>
      <c r="F898" s="832"/>
      <c r="G898" s="832"/>
      <c r="H898" s="832"/>
      <c r="I898" s="832"/>
      <c r="J898" s="832"/>
      <c r="K898" s="832"/>
      <c r="L898" s="832"/>
      <c r="M898" s="832"/>
      <c r="N898" s="832"/>
      <c r="O898" s="832"/>
      <c r="P898" s="832"/>
      <c r="Q898" s="832"/>
      <c r="R898" s="832"/>
      <c r="S898" s="832"/>
      <c r="T898" s="832"/>
      <c r="U898" s="832"/>
      <c r="V898" s="832"/>
      <c r="W898" s="832"/>
      <c r="X898" s="832"/>
      <c r="Y898" s="832"/>
      <c r="Z898" s="832"/>
    </row>
    <row r="899" spans="1:26" ht="13.5" customHeight="1">
      <c r="A899" s="832"/>
      <c r="B899" s="832"/>
      <c r="C899" s="832"/>
      <c r="D899" s="832"/>
      <c r="E899" s="832"/>
      <c r="F899" s="832"/>
      <c r="G899" s="832"/>
      <c r="H899" s="832"/>
      <c r="I899" s="832"/>
      <c r="J899" s="832"/>
      <c r="K899" s="832"/>
      <c r="L899" s="832"/>
      <c r="M899" s="832"/>
      <c r="N899" s="832"/>
      <c r="O899" s="832"/>
      <c r="P899" s="832"/>
      <c r="Q899" s="832"/>
      <c r="R899" s="832"/>
      <c r="S899" s="832"/>
      <c r="T899" s="832"/>
      <c r="U899" s="832"/>
      <c r="V899" s="832"/>
      <c r="W899" s="832"/>
      <c r="X899" s="832"/>
      <c r="Y899" s="832"/>
      <c r="Z899" s="832"/>
    </row>
    <row r="900" spans="1:26" ht="13.5" customHeight="1">
      <c r="A900" s="832"/>
      <c r="B900" s="832"/>
      <c r="C900" s="832"/>
      <c r="D900" s="832"/>
      <c r="E900" s="832"/>
      <c r="F900" s="832"/>
      <c r="G900" s="832"/>
      <c r="H900" s="832"/>
      <c r="I900" s="832"/>
      <c r="J900" s="832"/>
      <c r="K900" s="832"/>
      <c r="L900" s="832"/>
      <c r="M900" s="832"/>
      <c r="N900" s="832"/>
      <c r="O900" s="832"/>
      <c r="P900" s="832"/>
      <c r="Q900" s="832"/>
      <c r="R900" s="832"/>
      <c r="S900" s="832"/>
      <c r="T900" s="832"/>
      <c r="U900" s="832"/>
      <c r="V900" s="832"/>
      <c r="W900" s="832"/>
      <c r="X900" s="832"/>
      <c r="Y900" s="832"/>
      <c r="Z900" s="832"/>
    </row>
    <row r="901" spans="1:26" ht="13.5" customHeight="1">
      <c r="A901" s="832"/>
      <c r="B901" s="832"/>
      <c r="C901" s="832"/>
      <c r="D901" s="832"/>
      <c r="E901" s="832"/>
      <c r="F901" s="832"/>
      <c r="G901" s="832"/>
      <c r="H901" s="832"/>
      <c r="I901" s="832"/>
      <c r="J901" s="832"/>
      <c r="K901" s="832"/>
      <c r="L901" s="832"/>
      <c r="M901" s="832"/>
      <c r="N901" s="832"/>
      <c r="O901" s="832"/>
      <c r="P901" s="832"/>
      <c r="Q901" s="832"/>
      <c r="R901" s="832"/>
      <c r="S901" s="832"/>
      <c r="T901" s="832"/>
      <c r="U901" s="832"/>
      <c r="V901" s="832"/>
      <c r="W901" s="832"/>
      <c r="X901" s="832"/>
      <c r="Y901" s="832"/>
      <c r="Z901" s="832"/>
    </row>
    <row r="902" spans="1:26" ht="13.5" customHeight="1">
      <c r="A902" s="832"/>
      <c r="B902" s="832"/>
      <c r="C902" s="832"/>
      <c r="D902" s="832"/>
      <c r="E902" s="832"/>
      <c r="F902" s="832"/>
      <c r="G902" s="832"/>
      <c r="H902" s="832"/>
      <c r="I902" s="832"/>
      <c r="J902" s="832"/>
      <c r="K902" s="832"/>
      <c r="L902" s="832"/>
      <c r="M902" s="832"/>
      <c r="N902" s="832"/>
      <c r="O902" s="832"/>
      <c r="P902" s="832"/>
      <c r="Q902" s="832"/>
      <c r="R902" s="832"/>
      <c r="S902" s="832"/>
      <c r="T902" s="832"/>
      <c r="U902" s="832"/>
      <c r="V902" s="832"/>
      <c r="W902" s="832"/>
      <c r="X902" s="832"/>
      <c r="Y902" s="832"/>
      <c r="Z902" s="832"/>
    </row>
    <row r="903" spans="1:26" ht="13.5" customHeight="1">
      <c r="A903" s="832"/>
      <c r="B903" s="832"/>
      <c r="C903" s="832"/>
      <c r="D903" s="832"/>
      <c r="E903" s="832"/>
      <c r="F903" s="832"/>
      <c r="G903" s="832"/>
      <c r="H903" s="832"/>
      <c r="I903" s="832"/>
      <c r="J903" s="832"/>
      <c r="K903" s="832"/>
      <c r="L903" s="832"/>
      <c r="M903" s="832"/>
      <c r="N903" s="832"/>
      <c r="O903" s="832"/>
      <c r="P903" s="832"/>
      <c r="Q903" s="832"/>
      <c r="R903" s="832"/>
      <c r="S903" s="832"/>
      <c r="T903" s="832"/>
      <c r="U903" s="832"/>
      <c r="V903" s="832"/>
      <c r="W903" s="832"/>
      <c r="X903" s="832"/>
      <c r="Y903" s="832"/>
      <c r="Z903" s="832"/>
    </row>
    <row r="904" spans="1:26" ht="13.5" customHeight="1">
      <c r="A904" s="832"/>
      <c r="B904" s="832"/>
      <c r="C904" s="832"/>
      <c r="D904" s="832"/>
      <c r="E904" s="832"/>
      <c r="F904" s="832"/>
      <c r="G904" s="832"/>
      <c r="H904" s="832"/>
      <c r="I904" s="832"/>
      <c r="J904" s="832"/>
      <c r="K904" s="832"/>
      <c r="L904" s="832"/>
      <c r="M904" s="832"/>
      <c r="N904" s="832"/>
      <c r="O904" s="832"/>
      <c r="P904" s="832"/>
      <c r="Q904" s="832"/>
      <c r="R904" s="832"/>
      <c r="S904" s="832"/>
      <c r="T904" s="832"/>
      <c r="U904" s="832"/>
      <c r="V904" s="832"/>
      <c r="W904" s="832"/>
      <c r="X904" s="832"/>
      <c r="Y904" s="832"/>
      <c r="Z904" s="832"/>
    </row>
    <row r="905" spans="1:26" ht="13.5" customHeight="1">
      <c r="A905" s="832"/>
      <c r="B905" s="832"/>
      <c r="C905" s="832"/>
      <c r="D905" s="832"/>
      <c r="E905" s="832"/>
      <c r="F905" s="832"/>
      <c r="G905" s="832"/>
      <c r="H905" s="832"/>
      <c r="I905" s="832"/>
      <c r="J905" s="832"/>
      <c r="K905" s="832"/>
      <c r="L905" s="832"/>
      <c r="M905" s="832"/>
      <c r="N905" s="832"/>
      <c r="O905" s="832"/>
      <c r="P905" s="832"/>
      <c r="Q905" s="832"/>
      <c r="R905" s="832"/>
      <c r="S905" s="832"/>
      <c r="T905" s="832"/>
      <c r="U905" s="832"/>
      <c r="V905" s="832"/>
      <c r="W905" s="832"/>
      <c r="X905" s="832"/>
      <c r="Y905" s="832"/>
      <c r="Z905" s="832"/>
    </row>
    <row r="906" spans="1:26" ht="13.5" customHeight="1">
      <c r="A906" s="832"/>
      <c r="B906" s="832"/>
      <c r="C906" s="832"/>
      <c r="D906" s="832"/>
      <c r="E906" s="832"/>
      <c r="F906" s="832"/>
      <c r="G906" s="832"/>
      <c r="H906" s="832"/>
      <c r="I906" s="832"/>
      <c r="J906" s="832"/>
      <c r="K906" s="832"/>
      <c r="L906" s="832"/>
      <c r="M906" s="832"/>
      <c r="N906" s="832"/>
      <c r="O906" s="832"/>
      <c r="P906" s="832"/>
      <c r="Q906" s="832"/>
      <c r="R906" s="832"/>
      <c r="S906" s="832"/>
      <c r="T906" s="832"/>
      <c r="U906" s="832"/>
      <c r="V906" s="832"/>
      <c r="W906" s="832"/>
      <c r="X906" s="832"/>
      <c r="Y906" s="832"/>
      <c r="Z906" s="832"/>
    </row>
    <row r="907" spans="1:26" ht="13.5" customHeight="1">
      <c r="A907" s="832"/>
      <c r="B907" s="832"/>
      <c r="C907" s="832"/>
      <c r="D907" s="832"/>
      <c r="E907" s="832"/>
      <c r="F907" s="832"/>
      <c r="G907" s="832"/>
      <c r="H907" s="832"/>
      <c r="I907" s="832"/>
      <c r="J907" s="832"/>
      <c r="K907" s="832"/>
      <c r="L907" s="832"/>
      <c r="M907" s="832"/>
      <c r="N907" s="832"/>
      <c r="O907" s="832"/>
      <c r="P907" s="832"/>
      <c r="Q907" s="832"/>
      <c r="R907" s="832"/>
      <c r="S907" s="832"/>
      <c r="T907" s="832"/>
      <c r="U907" s="832"/>
      <c r="V907" s="832"/>
      <c r="W907" s="832"/>
      <c r="X907" s="832"/>
      <c r="Y907" s="832"/>
      <c r="Z907" s="832"/>
    </row>
    <row r="908" spans="1:26" ht="13.5" customHeight="1">
      <c r="A908" s="832"/>
      <c r="B908" s="832"/>
      <c r="C908" s="832"/>
      <c r="D908" s="832"/>
      <c r="E908" s="832"/>
      <c r="F908" s="832"/>
      <c r="G908" s="832"/>
      <c r="H908" s="832"/>
      <c r="I908" s="832"/>
      <c r="J908" s="832"/>
      <c r="K908" s="832"/>
      <c r="L908" s="832"/>
      <c r="M908" s="832"/>
      <c r="N908" s="832"/>
      <c r="O908" s="832"/>
      <c r="P908" s="832"/>
      <c r="Q908" s="832"/>
      <c r="R908" s="832"/>
      <c r="S908" s="832"/>
      <c r="T908" s="832"/>
      <c r="U908" s="832"/>
      <c r="V908" s="832"/>
      <c r="W908" s="832"/>
      <c r="X908" s="832"/>
      <c r="Y908" s="832"/>
      <c r="Z908" s="832"/>
    </row>
    <row r="909" spans="1:26" ht="13.5" customHeight="1">
      <c r="A909" s="832"/>
      <c r="B909" s="832"/>
      <c r="C909" s="832"/>
      <c r="D909" s="832"/>
      <c r="E909" s="832"/>
      <c r="F909" s="832"/>
      <c r="G909" s="832"/>
      <c r="H909" s="832"/>
      <c r="I909" s="832"/>
      <c r="J909" s="832"/>
      <c r="K909" s="832"/>
      <c r="L909" s="832"/>
      <c r="M909" s="832"/>
      <c r="N909" s="832"/>
      <c r="O909" s="832"/>
      <c r="P909" s="832"/>
      <c r="Q909" s="832"/>
      <c r="R909" s="832"/>
      <c r="S909" s="832"/>
      <c r="T909" s="832"/>
      <c r="U909" s="832"/>
      <c r="V909" s="832"/>
      <c r="W909" s="832"/>
      <c r="X909" s="832"/>
      <c r="Y909" s="832"/>
      <c r="Z909" s="832"/>
    </row>
    <row r="910" spans="1:26" ht="13.5" customHeight="1">
      <c r="A910" s="832"/>
      <c r="B910" s="832"/>
      <c r="C910" s="832"/>
      <c r="D910" s="832"/>
      <c r="E910" s="832"/>
      <c r="F910" s="832"/>
      <c r="G910" s="832"/>
      <c r="H910" s="832"/>
      <c r="I910" s="832"/>
      <c r="J910" s="832"/>
      <c r="K910" s="832"/>
      <c r="L910" s="832"/>
      <c r="M910" s="832"/>
      <c r="N910" s="832"/>
      <c r="O910" s="832"/>
      <c r="P910" s="832"/>
      <c r="Q910" s="832"/>
      <c r="R910" s="832"/>
      <c r="S910" s="832"/>
      <c r="T910" s="832"/>
      <c r="U910" s="832"/>
      <c r="V910" s="832"/>
      <c r="W910" s="832"/>
      <c r="X910" s="832"/>
      <c r="Y910" s="832"/>
      <c r="Z910" s="832"/>
    </row>
    <row r="911" spans="1:26" ht="13.5" customHeight="1">
      <c r="A911" s="832"/>
      <c r="B911" s="832"/>
      <c r="C911" s="832"/>
      <c r="D911" s="832"/>
      <c r="E911" s="832"/>
      <c r="F911" s="832"/>
      <c r="G911" s="832"/>
      <c r="H911" s="832"/>
      <c r="I911" s="832"/>
      <c r="J911" s="832"/>
      <c r="K911" s="832"/>
      <c r="L911" s="832"/>
      <c r="M911" s="832"/>
      <c r="N911" s="832"/>
      <c r="O911" s="832"/>
      <c r="P911" s="832"/>
      <c r="Q911" s="832"/>
      <c r="R911" s="832"/>
      <c r="S911" s="832"/>
      <c r="T911" s="832"/>
      <c r="U911" s="832"/>
      <c r="V911" s="832"/>
      <c r="W911" s="832"/>
      <c r="X911" s="832"/>
      <c r="Y911" s="832"/>
      <c r="Z911" s="832"/>
    </row>
    <row r="912" spans="1:26" ht="13.5" customHeight="1">
      <c r="A912" s="832"/>
      <c r="B912" s="832"/>
      <c r="C912" s="832"/>
      <c r="D912" s="832"/>
      <c r="E912" s="832"/>
      <c r="F912" s="832"/>
      <c r="G912" s="832"/>
      <c r="H912" s="832"/>
      <c r="I912" s="832"/>
      <c r="J912" s="832"/>
      <c r="K912" s="832"/>
      <c r="L912" s="832"/>
      <c r="M912" s="832"/>
      <c r="N912" s="832"/>
      <c r="O912" s="832"/>
      <c r="P912" s="832"/>
      <c r="Q912" s="832"/>
      <c r="R912" s="832"/>
      <c r="S912" s="832"/>
      <c r="T912" s="832"/>
      <c r="U912" s="832"/>
      <c r="V912" s="832"/>
      <c r="W912" s="832"/>
      <c r="X912" s="832"/>
      <c r="Y912" s="832"/>
      <c r="Z912" s="832"/>
    </row>
    <row r="913" spans="1:26" ht="13.5" customHeight="1">
      <c r="A913" s="832"/>
      <c r="B913" s="832"/>
      <c r="C913" s="832"/>
      <c r="D913" s="832"/>
      <c r="E913" s="832"/>
      <c r="F913" s="832"/>
      <c r="G913" s="832"/>
      <c r="H913" s="832"/>
      <c r="I913" s="832"/>
      <c r="J913" s="832"/>
      <c r="K913" s="832"/>
      <c r="L913" s="832"/>
      <c r="M913" s="832"/>
      <c r="N913" s="832"/>
      <c r="O913" s="832"/>
      <c r="P913" s="832"/>
      <c r="Q913" s="832"/>
      <c r="R913" s="832"/>
      <c r="S913" s="832"/>
      <c r="T913" s="832"/>
      <c r="U913" s="832"/>
      <c r="V913" s="832"/>
      <c r="W913" s="832"/>
      <c r="X913" s="832"/>
      <c r="Y913" s="832"/>
      <c r="Z913" s="832"/>
    </row>
    <row r="914" spans="1:26" ht="13.5" customHeight="1">
      <c r="A914" s="832"/>
      <c r="B914" s="832"/>
      <c r="C914" s="832"/>
      <c r="D914" s="832"/>
      <c r="E914" s="832"/>
      <c r="F914" s="832"/>
      <c r="G914" s="832"/>
      <c r="H914" s="832"/>
      <c r="I914" s="832"/>
      <c r="J914" s="832"/>
      <c r="K914" s="832"/>
      <c r="L914" s="832"/>
      <c r="M914" s="832"/>
      <c r="N914" s="832"/>
      <c r="O914" s="832"/>
      <c r="P914" s="832"/>
      <c r="Q914" s="832"/>
      <c r="R914" s="832"/>
      <c r="S914" s="832"/>
      <c r="T914" s="832"/>
      <c r="U914" s="832"/>
      <c r="V914" s="832"/>
      <c r="W914" s="832"/>
      <c r="X914" s="832"/>
      <c r="Y914" s="832"/>
      <c r="Z914" s="832"/>
    </row>
    <row r="915" spans="1:26" ht="13.5" customHeight="1">
      <c r="A915" s="832"/>
      <c r="B915" s="832"/>
      <c r="C915" s="832"/>
      <c r="D915" s="832"/>
      <c r="E915" s="832"/>
      <c r="F915" s="832"/>
      <c r="G915" s="832"/>
      <c r="H915" s="832"/>
      <c r="I915" s="832"/>
      <c r="J915" s="832"/>
      <c r="K915" s="832"/>
      <c r="L915" s="832"/>
      <c r="M915" s="832"/>
      <c r="N915" s="832"/>
      <c r="O915" s="832"/>
      <c r="P915" s="832"/>
      <c r="Q915" s="832"/>
      <c r="R915" s="832"/>
      <c r="S915" s="832"/>
      <c r="T915" s="832"/>
      <c r="U915" s="832"/>
      <c r="V915" s="832"/>
      <c r="W915" s="832"/>
      <c r="X915" s="832"/>
      <c r="Y915" s="832"/>
      <c r="Z915" s="832"/>
    </row>
    <row r="916" spans="1:26" ht="13.5" customHeight="1">
      <c r="A916" s="832"/>
      <c r="B916" s="832"/>
      <c r="C916" s="832"/>
      <c r="D916" s="832"/>
      <c r="E916" s="832"/>
      <c r="F916" s="832"/>
      <c r="G916" s="832"/>
      <c r="H916" s="832"/>
      <c r="I916" s="832"/>
      <c r="J916" s="832"/>
      <c r="K916" s="832"/>
      <c r="L916" s="832"/>
      <c r="M916" s="832"/>
      <c r="N916" s="832"/>
      <c r="O916" s="832"/>
      <c r="P916" s="832"/>
      <c r="Q916" s="832"/>
      <c r="R916" s="832"/>
      <c r="S916" s="832"/>
      <c r="T916" s="832"/>
      <c r="U916" s="832"/>
      <c r="V916" s="832"/>
      <c r="W916" s="832"/>
      <c r="X916" s="832"/>
      <c r="Y916" s="832"/>
      <c r="Z916" s="832"/>
    </row>
    <row r="917" spans="1:26" ht="13.5" customHeight="1">
      <c r="A917" s="832"/>
      <c r="B917" s="832"/>
      <c r="C917" s="832"/>
      <c r="D917" s="832"/>
      <c r="E917" s="832"/>
      <c r="F917" s="832"/>
      <c r="G917" s="832"/>
      <c r="H917" s="832"/>
      <c r="I917" s="832"/>
      <c r="J917" s="832"/>
      <c r="K917" s="832"/>
      <c r="L917" s="832"/>
      <c r="M917" s="832"/>
      <c r="N917" s="832"/>
      <c r="O917" s="832"/>
      <c r="P917" s="832"/>
      <c r="Q917" s="832"/>
      <c r="R917" s="832"/>
      <c r="S917" s="832"/>
      <c r="T917" s="832"/>
      <c r="U917" s="832"/>
      <c r="V917" s="832"/>
      <c r="W917" s="832"/>
      <c r="X917" s="832"/>
      <c r="Y917" s="832"/>
      <c r="Z917" s="832"/>
    </row>
    <row r="918" spans="1:26" ht="13.5" customHeight="1">
      <c r="A918" s="832"/>
      <c r="B918" s="832"/>
      <c r="C918" s="832"/>
      <c r="D918" s="832"/>
      <c r="E918" s="832"/>
      <c r="F918" s="832"/>
      <c r="G918" s="832"/>
      <c r="H918" s="832"/>
      <c r="I918" s="832"/>
      <c r="J918" s="832"/>
      <c r="K918" s="832"/>
      <c r="L918" s="832"/>
      <c r="M918" s="832"/>
      <c r="N918" s="832"/>
      <c r="O918" s="832"/>
      <c r="P918" s="832"/>
      <c r="Q918" s="832"/>
      <c r="R918" s="832"/>
      <c r="S918" s="832"/>
      <c r="T918" s="832"/>
      <c r="U918" s="832"/>
      <c r="V918" s="832"/>
      <c r="W918" s="832"/>
      <c r="X918" s="832"/>
      <c r="Y918" s="832"/>
      <c r="Z918" s="832"/>
    </row>
    <row r="919" spans="1:26" ht="13.5" customHeight="1">
      <c r="A919" s="832"/>
      <c r="B919" s="832"/>
      <c r="C919" s="832"/>
      <c r="D919" s="832"/>
      <c r="E919" s="832"/>
      <c r="F919" s="832"/>
      <c r="G919" s="832"/>
      <c r="H919" s="832"/>
      <c r="I919" s="832"/>
      <c r="J919" s="832"/>
      <c r="K919" s="832"/>
      <c r="L919" s="832"/>
      <c r="M919" s="832"/>
      <c r="N919" s="832"/>
      <c r="O919" s="832"/>
      <c r="P919" s="832"/>
      <c r="Q919" s="832"/>
      <c r="R919" s="832"/>
      <c r="S919" s="832"/>
      <c r="T919" s="832"/>
      <c r="U919" s="832"/>
      <c r="V919" s="832"/>
      <c r="W919" s="832"/>
      <c r="X919" s="832"/>
      <c r="Y919" s="832"/>
      <c r="Z919" s="832"/>
    </row>
    <row r="920" spans="1:26" ht="13.5" customHeight="1">
      <c r="A920" s="832"/>
      <c r="B920" s="832"/>
      <c r="C920" s="832"/>
      <c r="D920" s="832"/>
      <c r="E920" s="832"/>
      <c r="F920" s="832"/>
      <c r="G920" s="832"/>
      <c r="H920" s="832"/>
      <c r="I920" s="832"/>
      <c r="J920" s="832"/>
      <c r="K920" s="832"/>
      <c r="L920" s="832"/>
      <c r="M920" s="832"/>
      <c r="N920" s="832"/>
      <c r="O920" s="832"/>
      <c r="P920" s="832"/>
      <c r="Q920" s="832"/>
      <c r="R920" s="832"/>
      <c r="S920" s="832"/>
      <c r="T920" s="832"/>
      <c r="U920" s="832"/>
      <c r="V920" s="832"/>
      <c r="W920" s="832"/>
      <c r="X920" s="832"/>
      <c r="Y920" s="832"/>
      <c r="Z920" s="832"/>
    </row>
    <row r="921" spans="1:26" ht="13.5" customHeight="1">
      <c r="A921" s="832"/>
      <c r="B921" s="832"/>
      <c r="C921" s="832"/>
      <c r="D921" s="832"/>
      <c r="E921" s="832"/>
      <c r="F921" s="832"/>
      <c r="G921" s="832"/>
      <c r="H921" s="832"/>
      <c r="I921" s="832"/>
      <c r="J921" s="832"/>
      <c r="K921" s="832"/>
      <c r="L921" s="832"/>
      <c r="M921" s="832"/>
      <c r="N921" s="832"/>
      <c r="O921" s="832"/>
      <c r="P921" s="832"/>
      <c r="Q921" s="832"/>
      <c r="R921" s="832"/>
      <c r="S921" s="832"/>
      <c r="T921" s="832"/>
      <c r="U921" s="832"/>
      <c r="V921" s="832"/>
      <c r="W921" s="832"/>
      <c r="X921" s="832"/>
      <c r="Y921" s="832"/>
      <c r="Z921" s="832"/>
    </row>
    <row r="922" spans="1:26" ht="13.5" customHeight="1">
      <c r="A922" s="832"/>
      <c r="B922" s="832"/>
      <c r="C922" s="832"/>
      <c r="D922" s="832"/>
      <c r="E922" s="832"/>
      <c r="F922" s="832"/>
      <c r="G922" s="832"/>
      <c r="H922" s="832"/>
      <c r="I922" s="832"/>
      <c r="J922" s="832"/>
      <c r="K922" s="832"/>
      <c r="L922" s="832"/>
      <c r="M922" s="832"/>
      <c r="N922" s="832"/>
      <c r="O922" s="832"/>
      <c r="P922" s="832"/>
      <c r="Q922" s="832"/>
      <c r="R922" s="832"/>
      <c r="S922" s="832"/>
      <c r="T922" s="832"/>
      <c r="U922" s="832"/>
      <c r="V922" s="832"/>
      <c r="W922" s="832"/>
      <c r="X922" s="832"/>
      <c r="Y922" s="832"/>
      <c r="Z922" s="832"/>
    </row>
    <row r="923" spans="1:26" ht="13.5" customHeight="1">
      <c r="A923" s="832"/>
      <c r="B923" s="832"/>
      <c r="C923" s="832"/>
      <c r="D923" s="832"/>
      <c r="E923" s="832"/>
      <c r="F923" s="832"/>
      <c r="G923" s="832"/>
      <c r="H923" s="832"/>
      <c r="I923" s="832"/>
      <c r="J923" s="832"/>
      <c r="K923" s="832"/>
      <c r="L923" s="832"/>
      <c r="M923" s="832"/>
      <c r="N923" s="832"/>
      <c r="O923" s="832"/>
      <c r="P923" s="832"/>
      <c r="Q923" s="832"/>
      <c r="R923" s="832"/>
      <c r="S923" s="832"/>
      <c r="T923" s="832"/>
      <c r="U923" s="832"/>
      <c r="V923" s="832"/>
      <c r="W923" s="832"/>
      <c r="X923" s="832"/>
      <c r="Y923" s="832"/>
      <c r="Z923" s="832"/>
    </row>
    <row r="924" spans="1:26" ht="13.5" customHeight="1">
      <c r="A924" s="832"/>
      <c r="B924" s="832"/>
      <c r="C924" s="832"/>
      <c r="D924" s="832"/>
      <c r="E924" s="832"/>
      <c r="F924" s="832"/>
      <c r="G924" s="832"/>
      <c r="H924" s="832"/>
      <c r="I924" s="832"/>
      <c r="J924" s="832"/>
      <c r="K924" s="832"/>
      <c r="L924" s="832"/>
      <c r="M924" s="832"/>
      <c r="N924" s="832"/>
      <c r="O924" s="832"/>
      <c r="P924" s="832"/>
      <c r="Q924" s="832"/>
      <c r="R924" s="832"/>
      <c r="S924" s="832"/>
      <c r="T924" s="832"/>
      <c r="U924" s="832"/>
      <c r="V924" s="832"/>
      <c r="W924" s="832"/>
      <c r="X924" s="832"/>
      <c r="Y924" s="832"/>
      <c r="Z924" s="832"/>
    </row>
    <row r="925" spans="1:26" ht="13.5" customHeight="1">
      <c r="A925" s="832"/>
      <c r="B925" s="832"/>
      <c r="C925" s="832"/>
      <c r="D925" s="832"/>
      <c r="E925" s="832"/>
      <c r="F925" s="832"/>
      <c r="G925" s="832"/>
      <c r="H925" s="832"/>
      <c r="I925" s="832"/>
      <c r="J925" s="832"/>
      <c r="K925" s="832"/>
      <c r="L925" s="832"/>
      <c r="M925" s="832"/>
      <c r="N925" s="832"/>
      <c r="O925" s="832"/>
      <c r="P925" s="832"/>
      <c r="Q925" s="832"/>
      <c r="R925" s="832"/>
      <c r="S925" s="832"/>
      <c r="T925" s="832"/>
      <c r="U925" s="832"/>
      <c r="V925" s="832"/>
      <c r="W925" s="832"/>
      <c r="X925" s="832"/>
      <c r="Y925" s="832"/>
      <c r="Z925" s="832"/>
    </row>
    <row r="926" spans="1:26" ht="13.5" customHeight="1">
      <c r="A926" s="832"/>
      <c r="B926" s="832"/>
      <c r="C926" s="832"/>
      <c r="D926" s="832"/>
      <c r="E926" s="832"/>
      <c r="F926" s="832"/>
      <c r="G926" s="832"/>
      <c r="H926" s="832"/>
      <c r="I926" s="832"/>
      <c r="J926" s="832"/>
      <c r="K926" s="832"/>
      <c r="L926" s="832"/>
      <c r="M926" s="832"/>
      <c r="N926" s="832"/>
      <c r="O926" s="832"/>
      <c r="P926" s="832"/>
      <c r="Q926" s="832"/>
      <c r="R926" s="832"/>
      <c r="S926" s="832"/>
      <c r="T926" s="832"/>
      <c r="U926" s="832"/>
      <c r="V926" s="832"/>
      <c r="W926" s="832"/>
      <c r="X926" s="832"/>
      <c r="Y926" s="832"/>
      <c r="Z926" s="832"/>
    </row>
    <row r="927" spans="1:26" ht="13.5" customHeight="1">
      <c r="A927" s="832"/>
      <c r="B927" s="832"/>
      <c r="C927" s="832"/>
      <c r="D927" s="832"/>
      <c r="E927" s="832"/>
      <c r="F927" s="832"/>
      <c r="G927" s="832"/>
      <c r="H927" s="832"/>
      <c r="I927" s="832"/>
      <c r="J927" s="832"/>
      <c r="K927" s="832"/>
      <c r="L927" s="832"/>
      <c r="M927" s="832"/>
      <c r="N927" s="832"/>
      <c r="O927" s="832"/>
      <c r="P927" s="832"/>
      <c r="Q927" s="832"/>
      <c r="R927" s="832"/>
      <c r="S927" s="832"/>
      <c r="T927" s="832"/>
      <c r="U927" s="832"/>
      <c r="V927" s="832"/>
      <c r="W927" s="832"/>
      <c r="X927" s="832"/>
      <c r="Y927" s="832"/>
      <c r="Z927" s="832"/>
    </row>
    <row r="928" spans="1:26" ht="13.5" customHeight="1">
      <c r="A928" s="832"/>
      <c r="B928" s="832"/>
      <c r="C928" s="832"/>
      <c r="D928" s="832"/>
      <c r="E928" s="832"/>
      <c r="F928" s="832"/>
      <c r="G928" s="832"/>
      <c r="H928" s="832"/>
      <c r="I928" s="832"/>
      <c r="J928" s="832"/>
      <c r="K928" s="832"/>
      <c r="L928" s="832"/>
      <c r="M928" s="832"/>
      <c r="N928" s="832"/>
      <c r="O928" s="832"/>
      <c r="P928" s="832"/>
      <c r="Q928" s="832"/>
      <c r="R928" s="832"/>
      <c r="S928" s="832"/>
      <c r="T928" s="832"/>
      <c r="U928" s="832"/>
      <c r="V928" s="832"/>
      <c r="W928" s="832"/>
      <c r="X928" s="832"/>
      <c r="Y928" s="832"/>
      <c r="Z928" s="832"/>
    </row>
    <row r="929" spans="1:26" ht="13.5" customHeight="1">
      <c r="A929" s="832"/>
      <c r="B929" s="832"/>
      <c r="C929" s="832"/>
      <c r="D929" s="832"/>
      <c r="E929" s="832"/>
      <c r="F929" s="832"/>
      <c r="G929" s="832"/>
      <c r="H929" s="832"/>
      <c r="I929" s="832"/>
      <c r="J929" s="832"/>
      <c r="K929" s="832"/>
      <c r="L929" s="832"/>
      <c r="M929" s="832"/>
      <c r="N929" s="832"/>
      <c r="O929" s="832"/>
      <c r="P929" s="832"/>
      <c r="Q929" s="832"/>
      <c r="R929" s="832"/>
      <c r="S929" s="832"/>
      <c r="T929" s="832"/>
      <c r="U929" s="832"/>
      <c r="V929" s="832"/>
      <c r="W929" s="832"/>
      <c r="X929" s="832"/>
      <c r="Y929" s="832"/>
      <c r="Z929" s="832"/>
    </row>
    <row r="930" spans="1:26" ht="13.5" customHeight="1">
      <c r="A930" s="832"/>
      <c r="B930" s="832"/>
      <c r="C930" s="832"/>
      <c r="D930" s="832"/>
      <c r="E930" s="832"/>
      <c r="F930" s="832"/>
      <c r="G930" s="832"/>
      <c r="H930" s="832"/>
      <c r="I930" s="832"/>
      <c r="J930" s="832"/>
      <c r="K930" s="832"/>
      <c r="L930" s="832"/>
      <c r="M930" s="832"/>
      <c r="N930" s="832"/>
      <c r="O930" s="832"/>
      <c r="P930" s="832"/>
      <c r="Q930" s="832"/>
      <c r="R930" s="832"/>
      <c r="S930" s="832"/>
      <c r="T930" s="832"/>
      <c r="U930" s="832"/>
      <c r="V930" s="832"/>
      <c r="W930" s="832"/>
      <c r="X930" s="832"/>
      <c r="Y930" s="832"/>
      <c r="Z930" s="832"/>
    </row>
    <row r="931" spans="1:26" ht="13.5" customHeight="1">
      <c r="A931" s="832"/>
      <c r="B931" s="832"/>
      <c r="C931" s="832"/>
      <c r="D931" s="832"/>
      <c r="E931" s="832"/>
      <c r="F931" s="832"/>
      <c r="G931" s="832"/>
      <c r="H931" s="832"/>
      <c r="I931" s="832"/>
      <c r="J931" s="832"/>
      <c r="K931" s="832"/>
      <c r="L931" s="832"/>
      <c r="M931" s="832"/>
      <c r="N931" s="832"/>
      <c r="O931" s="832"/>
      <c r="P931" s="832"/>
      <c r="Q931" s="832"/>
      <c r="R931" s="832"/>
      <c r="S931" s="832"/>
      <c r="T931" s="832"/>
      <c r="U931" s="832"/>
      <c r="V931" s="832"/>
      <c r="W931" s="832"/>
      <c r="X931" s="832"/>
      <c r="Y931" s="832"/>
      <c r="Z931" s="832"/>
    </row>
    <row r="932" spans="1:26" ht="13.5" customHeight="1">
      <c r="A932" s="832"/>
      <c r="B932" s="832"/>
      <c r="C932" s="832"/>
      <c r="D932" s="832"/>
      <c r="E932" s="832"/>
      <c r="F932" s="832"/>
      <c r="G932" s="832"/>
      <c r="H932" s="832"/>
      <c r="I932" s="832"/>
      <c r="J932" s="832"/>
      <c r="K932" s="832"/>
      <c r="L932" s="832"/>
      <c r="M932" s="832"/>
      <c r="N932" s="832"/>
      <c r="O932" s="832"/>
      <c r="P932" s="832"/>
      <c r="Q932" s="832"/>
      <c r="R932" s="832"/>
      <c r="S932" s="832"/>
      <c r="T932" s="832"/>
      <c r="U932" s="832"/>
      <c r="V932" s="832"/>
      <c r="W932" s="832"/>
      <c r="X932" s="832"/>
      <c r="Y932" s="832"/>
      <c r="Z932" s="832"/>
    </row>
    <row r="933" spans="1:26" ht="13.5" customHeight="1">
      <c r="A933" s="832"/>
      <c r="B933" s="832"/>
      <c r="C933" s="832"/>
      <c r="D933" s="832"/>
      <c r="E933" s="832"/>
      <c r="F933" s="832"/>
      <c r="G933" s="832"/>
      <c r="H933" s="832"/>
      <c r="I933" s="832"/>
      <c r="J933" s="832"/>
      <c r="K933" s="832"/>
      <c r="L933" s="832"/>
      <c r="M933" s="832"/>
      <c r="N933" s="832"/>
      <c r="O933" s="832"/>
      <c r="P933" s="832"/>
      <c r="Q933" s="832"/>
      <c r="R933" s="832"/>
      <c r="S933" s="832"/>
      <c r="T933" s="832"/>
      <c r="U933" s="832"/>
      <c r="V933" s="832"/>
      <c r="W933" s="832"/>
      <c r="X933" s="832"/>
      <c r="Y933" s="832"/>
      <c r="Z933" s="832"/>
    </row>
    <row r="934" spans="1:26" ht="13.5" customHeight="1">
      <c r="A934" s="832"/>
      <c r="B934" s="832"/>
      <c r="C934" s="832"/>
      <c r="D934" s="832"/>
      <c r="E934" s="832"/>
      <c r="F934" s="832"/>
      <c r="G934" s="832"/>
      <c r="H934" s="832"/>
      <c r="I934" s="832"/>
      <c r="J934" s="832"/>
      <c r="K934" s="832"/>
      <c r="L934" s="832"/>
      <c r="M934" s="832"/>
      <c r="N934" s="832"/>
      <c r="O934" s="832"/>
      <c r="P934" s="832"/>
      <c r="Q934" s="832"/>
      <c r="R934" s="832"/>
      <c r="S934" s="832"/>
      <c r="T934" s="832"/>
      <c r="U934" s="832"/>
      <c r="V934" s="832"/>
      <c r="W934" s="832"/>
      <c r="X934" s="832"/>
      <c r="Y934" s="832"/>
      <c r="Z934" s="832"/>
    </row>
    <row r="935" spans="1:26" ht="13.5" customHeight="1">
      <c r="A935" s="832"/>
      <c r="B935" s="832"/>
      <c r="C935" s="832"/>
      <c r="D935" s="832"/>
      <c r="E935" s="832"/>
      <c r="F935" s="832"/>
      <c r="G935" s="832"/>
      <c r="H935" s="832"/>
      <c r="I935" s="832"/>
      <c r="J935" s="832"/>
      <c r="K935" s="832"/>
      <c r="L935" s="832"/>
      <c r="M935" s="832"/>
      <c r="N935" s="832"/>
      <c r="O935" s="832"/>
      <c r="P935" s="832"/>
      <c r="Q935" s="832"/>
      <c r="R935" s="832"/>
      <c r="S935" s="832"/>
      <c r="T935" s="832"/>
      <c r="U935" s="832"/>
      <c r="V935" s="832"/>
      <c r="W935" s="832"/>
      <c r="X935" s="832"/>
      <c r="Y935" s="832"/>
      <c r="Z935" s="832"/>
    </row>
    <row r="936" spans="1:26" ht="13.5" customHeight="1">
      <c r="A936" s="832"/>
      <c r="B936" s="832"/>
      <c r="C936" s="832"/>
      <c r="D936" s="832"/>
      <c r="E936" s="832"/>
      <c r="F936" s="832"/>
      <c r="G936" s="832"/>
      <c r="H936" s="832"/>
      <c r="I936" s="832"/>
      <c r="J936" s="832"/>
      <c r="K936" s="832"/>
      <c r="L936" s="832"/>
      <c r="M936" s="832"/>
      <c r="N936" s="832"/>
      <c r="O936" s="832"/>
      <c r="P936" s="832"/>
      <c r="Q936" s="832"/>
      <c r="R936" s="832"/>
      <c r="S936" s="832"/>
      <c r="T936" s="832"/>
      <c r="U936" s="832"/>
      <c r="V936" s="832"/>
      <c r="W936" s="832"/>
      <c r="X936" s="832"/>
      <c r="Y936" s="832"/>
      <c r="Z936" s="832"/>
    </row>
    <row r="937" spans="1:26" ht="13.5" customHeight="1">
      <c r="A937" s="832"/>
      <c r="B937" s="832"/>
      <c r="C937" s="832"/>
      <c r="D937" s="832"/>
      <c r="E937" s="832"/>
      <c r="F937" s="832"/>
      <c r="G937" s="832"/>
      <c r="H937" s="832"/>
      <c r="I937" s="832"/>
      <c r="J937" s="832"/>
      <c r="K937" s="832"/>
      <c r="L937" s="832"/>
      <c r="M937" s="832"/>
      <c r="N937" s="832"/>
      <c r="O937" s="832"/>
      <c r="P937" s="832"/>
      <c r="Q937" s="832"/>
      <c r="R937" s="832"/>
      <c r="S937" s="832"/>
      <c r="T937" s="832"/>
      <c r="U937" s="832"/>
      <c r="V937" s="832"/>
      <c r="W937" s="832"/>
      <c r="X937" s="832"/>
      <c r="Y937" s="832"/>
      <c r="Z937" s="832"/>
    </row>
    <row r="938" spans="1:26" ht="13.5" customHeight="1">
      <c r="A938" s="832"/>
      <c r="B938" s="832"/>
      <c r="C938" s="832"/>
      <c r="D938" s="832"/>
      <c r="E938" s="832"/>
      <c r="F938" s="832"/>
      <c r="G938" s="832"/>
      <c r="H938" s="832"/>
      <c r="I938" s="832"/>
      <c r="J938" s="832"/>
      <c r="K938" s="832"/>
      <c r="L938" s="832"/>
      <c r="M938" s="832"/>
      <c r="N938" s="832"/>
      <c r="O938" s="832"/>
      <c r="P938" s="832"/>
      <c r="Q938" s="832"/>
      <c r="R938" s="832"/>
      <c r="S938" s="832"/>
      <c r="T938" s="832"/>
      <c r="U938" s="832"/>
      <c r="V938" s="832"/>
      <c r="W938" s="832"/>
      <c r="X938" s="832"/>
      <c r="Y938" s="832"/>
      <c r="Z938" s="832"/>
    </row>
    <row r="939" spans="1:26" ht="13.5" customHeight="1">
      <c r="A939" s="832"/>
      <c r="B939" s="832"/>
      <c r="C939" s="832"/>
      <c r="D939" s="832"/>
      <c r="E939" s="832"/>
      <c r="F939" s="832"/>
      <c r="G939" s="832"/>
      <c r="H939" s="832"/>
      <c r="I939" s="832"/>
      <c r="J939" s="832"/>
      <c r="K939" s="832"/>
      <c r="L939" s="832"/>
      <c r="M939" s="832"/>
      <c r="N939" s="832"/>
      <c r="O939" s="832"/>
      <c r="P939" s="832"/>
      <c r="Q939" s="832"/>
      <c r="R939" s="832"/>
      <c r="S939" s="832"/>
      <c r="T939" s="832"/>
      <c r="U939" s="832"/>
      <c r="V939" s="832"/>
      <c r="W939" s="832"/>
      <c r="X939" s="832"/>
      <c r="Y939" s="832"/>
      <c r="Z939" s="832"/>
    </row>
    <row r="940" spans="1:26" ht="13.5" customHeight="1">
      <c r="A940" s="832"/>
      <c r="B940" s="832"/>
      <c r="C940" s="832"/>
      <c r="D940" s="832"/>
      <c r="E940" s="832"/>
      <c r="F940" s="832"/>
      <c r="G940" s="832"/>
      <c r="H940" s="832"/>
      <c r="I940" s="832"/>
      <c r="J940" s="832"/>
      <c r="K940" s="832"/>
      <c r="L940" s="832"/>
      <c r="M940" s="832"/>
      <c r="N940" s="832"/>
      <c r="O940" s="832"/>
      <c r="P940" s="832"/>
      <c r="Q940" s="832"/>
      <c r="R940" s="832"/>
      <c r="S940" s="832"/>
      <c r="T940" s="832"/>
      <c r="U940" s="832"/>
      <c r="V940" s="832"/>
      <c r="W940" s="832"/>
      <c r="X940" s="832"/>
      <c r="Y940" s="832"/>
      <c r="Z940" s="832"/>
    </row>
    <row r="941" spans="1:26" ht="13.5" customHeight="1">
      <c r="A941" s="832"/>
      <c r="B941" s="832"/>
      <c r="C941" s="832"/>
      <c r="D941" s="832"/>
      <c r="E941" s="832"/>
      <c r="F941" s="832"/>
      <c r="G941" s="832"/>
      <c r="H941" s="832"/>
      <c r="I941" s="832"/>
      <c r="J941" s="832"/>
      <c r="K941" s="832"/>
      <c r="L941" s="832"/>
      <c r="M941" s="832"/>
      <c r="N941" s="832"/>
      <c r="O941" s="832"/>
      <c r="P941" s="832"/>
      <c r="Q941" s="832"/>
      <c r="R941" s="832"/>
      <c r="S941" s="832"/>
      <c r="T941" s="832"/>
      <c r="U941" s="832"/>
      <c r="V941" s="832"/>
      <c r="W941" s="832"/>
      <c r="X941" s="832"/>
      <c r="Y941" s="832"/>
      <c r="Z941" s="832"/>
    </row>
    <row r="942" spans="1:26" ht="13.5" customHeight="1">
      <c r="A942" s="832"/>
      <c r="B942" s="832"/>
      <c r="C942" s="832"/>
      <c r="D942" s="832"/>
      <c r="E942" s="832"/>
      <c r="F942" s="832"/>
      <c r="G942" s="832"/>
      <c r="H942" s="832"/>
      <c r="I942" s="832"/>
      <c r="J942" s="832"/>
      <c r="K942" s="832"/>
      <c r="L942" s="832"/>
      <c r="M942" s="832"/>
      <c r="N942" s="832"/>
      <c r="O942" s="832"/>
      <c r="P942" s="832"/>
      <c r="Q942" s="832"/>
      <c r="R942" s="832"/>
      <c r="S942" s="832"/>
      <c r="T942" s="832"/>
      <c r="U942" s="832"/>
      <c r="V942" s="832"/>
      <c r="W942" s="832"/>
      <c r="X942" s="832"/>
      <c r="Y942" s="832"/>
      <c r="Z942" s="832"/>
    </row>
    <row r="943" spans="1:26" ht="13.5" customHeight="1">
      <c r="A943" s="832"/>
      <c r="B943" s="832"/>
      <c r="C943" s="832"/>
      <c r="D943" s="832"/>
      <c r="E943" s="832"/>
      <c r="F943" s="832"/>
      <c r="G943" s="832"/>
      <c r="H943" s="832"/>
      <c r="I943" s="832"/>
      <c r="J943" s="832"/>
      <c r="K943" s="832"/>
      <c r="L943" s="832"/>
      <c r="M943" s="832"/>
      <c r="N943" s="832"/>
      <c r="O943" s="832"/>
      <c r="P943" s="832"/>
      <c r="Q943" s="832"/>
      <c r="R943" s="832"/>
      <c r="S943" s="832"/>
      <c r="T943" s="832"/>
      <c r="U943" s="832"/>
      <c r="V943" s="832"/>
      <c r="W943" s="832"/>
      <c r="X943" s="832"/>
      <c r="Y943" s="832"/>
      <c r="Z943" s="832"/>
    </row>
    <row r="944" spans="1:26" ht="13.5" customHeight="1">
      <c r="A944" s="832"/>
      <c r="B944" s="832"/>
      <c r="C944" s="832"/>
      <c r="D944" s="832"/>
      <c r="E944" s="832"/>
      <c r="F944" s="832"/>
      <c r="G944" s="832"/>
      <c r="H944" s="832"/>
      <c r="I944" s="832"/>
      <c r="J944" s="832"/>
      <c r="K944" s="832"/>
      <c r="L944" s="832"/>
      <c r="M944" s="832"/>
      <c r="N944" s="832"/>
      <c r="O944" s="832"/>
      <c r="P944" s="832"/>
      <c r="Q944" s="832"/>
      <c r="R944" s="832"/>
      <c r="S944" s="832"/>
      <c r="T944" s="832"/>
      <c r="U944" s="832"/>
      <c r="V944" s="832"/>
      <c r="W944" s="832"/>
      <c r="X944" s="832"/>
      <c r="Y944" s="832"/>
      <c r="Z944" s="832"/>
    </row>
    <row r="945" spans="1:26" ht="13.5" customHeight="1">
      <c r="A945" s="832"/>
      <c r="B945" s="832"/>
      <c r="C945" s="832"/>
      <c r="D945" s="832"/>
      <c r="E945" s="832"/>
      <c r="F945" s="832"/>
      <c r="G945" s="832"/>
      <c r="H945" s="832"/>
      <c r="I945" s="832"/>
      <c r="J945" s="832"/>
      <c r="K945" s="832"/>
      <c r="L945" s="832"/>
      <c r="M945" s="832"/>
      <c r="N945" s="832"/>
      <c r="O945" s="832"/>
      <c r="P945" s="832"/>
      <c r="Q945" s="832"/>
      <c r="R945" s="832"/>
      <c r="S945" s="832"/>
      <c r="T945" s="832"/>
      <c r="U945" s="832"/>
      <c r="V945" s="832"/>
      <c r="W945" s="832"/>
      <c r="X945" s="832"/>
      <c r="Y945" s="832"/>
      <c r="Z945" s="832"/>
    </row>
    <row r="946" spans="1:26" ht="13.5" customHeight="1">
      <c r="A946" s="832"/>
      <c r="B946" s="832"/>
      <c r="C946" s="832"/>
      <c r="D946" s="832"/>
      <c r="E946" s="832"/>
      <c r="F946" s="832"/>
      <c r="G946" s="832"/>
      <c r="H946" s="832"/>
      <c r="I946" s="832"/>
      <c r="J946" s="832"/>
      <c r="K946" s="832"/>
      <c r="L946" s="832"/>
      <c r="M946" s="832"/>
      <c r="N946" s="832"/>
      <c r="O946" s="832"/>
      <c r="P946" s="832"/>
      <c r="Q946" s="832"/>
      <c r="R946" s="832"/>
      <c r="S946" s="832"/>
      <c r="T946" s="832"/>
      <c r="U946" s="832"/>
      <c r="V946" s="832"/>
      <c r="W946" s="832"/>
      <c r="X946" s="832"/>
      <c r="Y946" s="832"/>
      <c r="Z946" s="832"/>
    </row>
    <row r="947" spans="1:26" ht="13.5" customHeight="1">
      <c r="A947" s="832"/>
      <c r="B947" s="832"/>
      <c r="C947" s="832"/>
      <c r="D947" s="832"/>
      <c r="E947" s="832"/>
      <c r="F947" s="832"/>
      <c r="G947" s="832"/>
      <c r="H947" s="832"/>
      <c r="I947" s="832"/>
      <c r="J947" s="832"/>
      <c r="K947" s="832"/>
      <c r="L947" s="832"/>
      <c r="M947" s="832"/>
      <c r="N947" s="832"/>
      <c r="O947" s="832"/>
      <c r="P947" s="832"/>
      <c r="Q947" s="832"/>
      <c r="R947" s="832"/>
      <c r="S947" s="832"/>
      <c r="T947" s="832"/>
      <c r="U947" s="832"/>
      <c r="V947" s="832"/>
      <c r="W947" s="832"/>
      <c r="X947" s="832"/>
      <c r="Y947" s="832"/>
      <c r="Z947" s="832"/>
    </row>
    <row r="948" spans="1:26" ht="13.5" customHeight="1">
      <c r="A948" s="832"/>
      <c r="B948" s="832"/>
      <c r="C948" s="832"/>
      <c r="D948" s="832"/>
      <c r="E948" s="832"/>
      <c r="F948" s="832"/>
      <c r="G948" s="832"/>
      <c r="H948" s="832"/>
      <c r="I948" s="832"/>
      <c r="J948" s="832"/>
      <c r="K948" s="832"/>
      <c r="L948" s="832"/>
      <c r="M948" s="832"/>
      <c r="N948" s="832"/>
      <c r="O948" s="832"/>
      <c r="P948" s="832"/>
      <c r="Q948" s="832"/>
      <c r="R948" s="832"/>
      <c r="S948" s="832"/>
      <c r="T948" s="832"/>
      <c r="U948" s="832"/>
      <c r="V948" s="832"/>
      <c r="W948" s="832"/>
      <c r="X948" s="832"/>
      <c r="Y948" s="832"/>
      <c r="Z948" s="832"/>
    </row>
    <row r="949" spans="1:26" ht="13.5" customHeight="1">
      <c r="A949" s="832"/>
      <c r="B949" s="832"/>
      <c r="C949" s="832"/>
      <c r="D949" s="832"/>
      <c r="E949" s="832"/>
      <c r="F949" s="832"/>
      <c r="G949" s="832"/>
      <c r="H949" s="832"/>
      <c r="I949" s="832"/>
      <c r="J949" s="832"/>
      <c r="K949" s="832"/>
      <c r="L949" s="832"/>
      <c r="M949" s="832"/>
      <c r="N949" s="832"/>
      <c r="O949" s="832"/>
      <c r="P949" s="832"/>
      <c r="Q949" s="832"/>
      <c r="R949" s="832"/>
      <c r="S949" s="832"/>
      <c r="T949" s="832"/>
      <c r="U949" s="832"/>
      <c r="V949" s="832"/>
      <c r="W949" s="832"/>
      <c r="X949" s="832"/>
      <c r="Y949" s="832"/>
      <c r="Z949" s="832"/>
    </row>
    <row r="950" spans="1:26" ht="13.5" customHeight="1">
      <c r="A950" s="832"/>
      <c r="B950" s="832"/>
      <c r="C950" s="832"/>
      <c r="D950" s="832"/>
      <c r="E950" s="832"/>
      <c r="F950" s="832"/>
      <c r="G950" s="832"/>
      <c r="H950" s="832"/>
      <c r="I950" s="832"/>
      <c r="J950" s="832"/>
      <c r="K950" s="832"/>
      <c r="L950" s="832"/>
      <c r="M950" s="832"/>
      <c r="N950" s="832"/>
      <c r="O950" s="832"/>
      <c r="P950" s="832"/>
      <c r="Q950" s="832"/>
      <c r="R950" s="832"/>
      <c r="S950" s="832"/>
      <c r="T950" s="832"/>
      <c r="U950" s="832"/>
      <c r="V950" s="832"/>
      <c r="W950" s="832"/>
      <c r="X950" s="832"/>
      <c r="Y950" s="832"/>
      <c r="Z950" s="832"/>
    </row>
    <row r="951" spans="1:26" ht="13.5" customHeight="1">
      <c r="A951" s="832"/>
      <c r="B951" s="832"/>
      <c r="C951" s="832"/>
      <c r="D951" s="832"/>
      <c r="E951" s="832"/>
      <c r="F951" s="832"/>
      <c r="G951" s="832"/>
      <c r="H951" s="832"/>
      <c r="I951" s="832"/>
      <c r="J951" s="832"/>
      <c r="K951" s="832"/>
      <c r="L951" s="832"/>
      <c r="M951" s="832"/>
      <c r="N951" s="832"/>
      <c r="O951" s="832"/>
      <c r="P951" s="832"/>
      <c r="Q951" s="832"/>
      <c r="R951" s="832"/>
      <c r="S951" s="832"/>
      <c r="T951" s="832"/>
      <c r="U951" s="832"/>
      <c r="V951" s="832"/>
      <c r="W951" s="832"/>
      <c r="X951" s="832"/>
      <c r="Y951" s="832"/>
      <c r="Z951" s="832"/>
    </row>
    <row r="952" spans="1:26" ht="13.5" customHeight="1">
      <c r="A952" s="832"/>
      <c r="B952" s="832"/>
      <c r="C952" s="832"/>
      <c r="D952" s="832"/>
      <c r="E952" s="832"/>
      <c r="F952" s="832"/>
      <c r="G952" s="832"/>
      <c r="H952" s="832"/>
      <c r="I952" s="832"/>
      <c r="J952" s="832"/>
      <c r="K952" s="832"/>
      <c r="L952" s="832"/>
      <c r="M952" s="832"/>
      <c r="N952" s="832"/>
      <c r="O952" s="832"/>
      <c r="P952" s="832"/>
      <c r="Q952" s="832"/>
      <c r="R952" s="832"/>
      <c r="S952" s="832"/>
      <c r="T952" s="832"/>
      <c r="U952" s="832"/>
      <c r="V952" s="832"/>
      <c r="W952" s="832"/>
      <c r="X952" s="832"/>
      <c r="Y952" s="832"/>
      <c r="Z952" s="832"/>
    </row>
    <row r="953" spans="1:26" ht="13.5" customHeight="1">
      <c r="A953" s="832"/>
      <c r="B953" s="832"/>
      <c r="C953" s="832"/>
      <c r="D953" s="832"/>
      <c r="E953" s="832"/>
      <c r="F953" s="832"/>
      <c r="G953" s="832"/>
      <c r="H953" s="832"/>
      <c r="I953" s="832"/>
      <c r="J953" s="832"/>
      <c r="K953" s="832"/>
      <c r="L953" s="832"/>
      <c r="M953" s="832"/>
      <c r="N953" s="832"/>
      <c r="O953" s="832"/>
      <c r="P953" s="832"/>
      <c r="Q953" s="832"/>
      <c r="R953" s="832"/>
      <c r="S953" s="832"/>
      <c r="T953" s="832"/>
      <c r="U953" s="832"/>
      <c r="V953" s="832"/>
      <c r="W953" s="832"/>
      <c r="X953" s="832"/>
      <c r="Y953" s="832"/>
      <c r="Z953" s="832"/>
    </row>
    <row r="954" spans="1:26" ht="13.5" customHeight="1">
      <c r="A954" s="832"/>
      <c r="B954" s="832"/>
      <c r="C954" s="832"/>
      <c r="D954" s="832"/>
      <c r="E954" s="832"/>
      <c r="F954" s="832"/>
      <c r="G954" s="832"/>
      <c r="H954" s="832"/>
      <c r="I954" s="832"/>
      <c r="J954" s="832"/>
      <c r="K954" s="832"/>
      <c r="L954" s="832"/>
      <c r="M954" s="832"/>
      <c r="N954" s="832"/>
      <c r="O954" s="832"/>
      <c r="P954" s="832"/>
      <c r="Q954" s="832"/>
      <c r="R954" s="832"/>
      <c r="S954" s="832"/>
      <c r="T954" s="832"/>
      <c r="U954" s="832"/>
      <c r="V954" s="832"/>
      <c r="W954" s="832"/>
      <c r="X954" s="832"/>
      <c r="Y954" s="832"/>
      <c r="Z954" s="832"/>
    </row>
    <row r="955" spans="1:26" ht="13.5" customHeight="1">
      <c r="A955" s="832"/>
      <c r="B955" s="832"/>
      <c r="C955" s="832"/>
      <c r="D955" s="832"/>
      <c r="E955" s="832"/>
      <c r="F955" s="832"/>
      <c r="G955" s="832"/>
      <c r="H955" s="832"/>
      <c r="I955" s="832"/>
      <c r="J955" s="832"/>
      <c r="K955" s="832"/>
      <c r="L955" s="832"/>
      <c r="M955" s="832"/>
      <c r="N955" s="832"/>
      <c r="O955" s="832"/>
      <c r="P955" s="832"/>
      <c r="Q955" s="832"/>
      <c r="R955" s="832"/>
      <c r="S955" s="832"/>
      <c r="T955" s="832"/>
      <c r="U955" s="832"/>
      <c r="V955" s="832"/>
      <c r="W955" s="832"/>
      <c r="X955" s="832"/>
      <c r="Y955" s="832"/>
      <c r="Z955" s="832"/>
    </row>
    <row r="956" spans="1:26" ht="13.5" customHeight="1">
      <c r="A956" s="832"/>
      <c r="B956" s="832"/>
      <c r="C956" s="832"/>
      <c r="D956" s="832"/>
      <c r="E956" s="832"/>
      <c r="F956" s="832"/>
      <c r="G956" s="832"/>
      <c r="H956" s="832"/>
      <c r="I956" s="832"/>
      <c r="J956" s="832"/>
      <c r="K956" s="832"/>
      <c r="L956" s="832"/>
      <c r="M956" s="832"/>
      <c r="N956" s="832"/>
      <c r="O956" s="832"/>
      <c r="P956" s="832"/>
      <c r="Q956" s="832"/>
      <c r="R956" s="832"/>
      <c r="S956" s="832"/>
      <c r="T956" s="832"/>
      <c r="U956" s="832"/>
      <c r="V956" s="832"/>
      <c r="W956" s="832"/>
      <c r="X956" s="832"/>
      <c r="Y956" s="832"/>
      <c r="Z956" s="832"/>
    </row>
    <row r="957" spans="1:26" ht="13.5" customHeight="1">
      <c r="A957" s="832"/>
      <c r="B957" s="832"/>
      <c r="C957" s="832"/>
      <c r="D957" s="832"/>
      <c r="E957" s="832"/>
      <c r="F957" s="832"/>
      <c r="G957" s="832"/>
      <c r="H957" s="832"/>
      <c r="I957" s="832"/>
      <c r="J957" s="832"/>
      <c r="K957" s="832"/>
      <c r="L957" s="832"/>
      <c r="M957" s="832"/>
      <c r="N957" s="832"/>
      <c r="O957" s="832"/>
      <c r="P957" s="832"/>
      <c r="Q957" s="832"/>
      <c r="R957" s="832"/>
      <c r="S957" s="832"/>
      <c r="T957" s="832"/>
      <c r="U957" s="832"/>
      <c r="V957" s="832"/>
      <c r="W957" s="832"/>
      <c r="X957" s="832"/>
      <c r="Y957" s="832"/>
      <c r="Z957" s="832"/>
    </row>
    <row r="958" spans="1:26" ht="13.5" customHeight="1">
      <c r="A958" s="832"/>
      <c r="B958" s="832"/>
      <c r="C958" s="832"/>
      <c r="D958" s="832"/>
      <c r="E958" s="832"/>
      <c r="F958" s="832"/>
      <c r="G958" s="832"/>
      <c r="H958" s="832"/>
      <c r="I958" s="832"/>
      <c r="J958" s="832"/>
      <c r="K958" s="832"/>
      <c r="L958" s="832"/>
      <c r="M958" s="832"/>
      <c r="N958" s="832"/>
      <c r="O958" s="832"/>
      <c r="P958" s="832"/>
      <c r="Q958" s="832"/>
      <c r="R958" s="832"/>
      <c r="S958" s="832"/>
      <c r="T958" s="832"/>
      <c r="U958" s="832"/>
      <c r="V958" s="832"/>
      <c r="W958" s="832"/>
      <c r="X958" s="832"/>
      <c r="Y958" s="832"/>
      <c r="Z958" s="832"/>
    </row>
    <row r="959" spans="1:26" ht="13.5" customHeight="1">
      <c r="A959" s="832"/>
      <c r="B959" s="832"/>
      <c r="C959" s="832"/>
      <c r="D959" s="832"/>
      <c r="E959" s="832"/>
      <c r="F959" s="832"/>
      <c r="G959" s="832"/>
      <c r="H959" s="832"/>
      <c r="I959" s="832"/>
      <c r="J959" s="832"/>
      <c r="K959" s="832"/>
      <c r="L959" s="832"/>
      <c r="M959" s="832"/>
      <c r="N959" s="832"/>
      <c r="O959" s="832"/>
      <c r="P959" s="832"/>
      <c r="Q959" s="832"/>
      <c r="R959" s="832"/>
      <c r="S959" s="832"/>
      <c r="T959" s="832"/>
      <c r="U959" s="832"/>
      <c r="V959" s="832"/>
      <c r="W959" s="832"/>
      <c r="X959" s="832"/>
      <c r="Y959" s="832"/>
      <c r="Z959" s="832"/>
    </row>
    <row r="960" spans="1:26" ht="13.5" customHeight="1">
      <c r="A960" s="832"/>
      <c r="B960" s="832"/>
      <c r="C960" s="832"/>
      <c r="D960" s="832"/>
      <c r="E960" s="832"/>
      <c r="F960" s="832"/>
      <c r="G960" s="832"/>
      <c r="H960" s="832"/>
      <c r="I960" s="832"/>
      <c r="J960" s="832"/>
      <c r="K960" s="832"/>
      <c r="L960" s="832"/>
      <c r="M960" s="832"/>
      <c r="N960" s="832"/>
      <c r="O960" s="832"/>
      <c r="P960" s="832"/>
      <c r="Q960" s="832"/>
      <c r="R960" s="832"/>
      <c r="S960" s="832"/>
      <c r="T960" s="832"/>
      <c r="U960" s="832"/>
      <c r="V960" s="832"/>
      <c r="W960" s="832"/>
      <c r="X960" s="832"/>
      <c r="Y960" s="832"/>
      <c r="Z960" s="832"/>
    </row>
    <row r="961" spans="1:26" ht="13.5" customHeight="1">
      <c r="A961" s="832"/>
      <c r="B961" s="832"/>
      <c r="C961" s="832"/>
      <c r="D961" s="832"/>
      <c r="E961" s="832"/>
      <c r="F961" s="832"/>
      <c r="G961" s="832"/>
      <c r="H961" s="832"/>
      <c r="I961" s="832"/>
      <c r="J961" s="832"/>
      <c r="K961" s="832"/>
      <c r="L961" s="832"/>
      <c r="M961" s="832"/>
      <c r="N961" s="832"/>
      <c r="O961" s="832"/>
      <c r="P961" s="832"/>
      <c r="Q961" s="832"/>
      <c r="R961" s="832"/>
      <c r="S961" s="832"/>
      <c r="T961" s="832"/>
      <c r="U961" s="832"/>
      <c r="V961" s="832"/>
      <c r="W961" s="832"/>
      <c r="X961" s="832"/>
      <c r="Y961" s="832"/>
      <c r="Z961" s="832"/>
    </row>
    <row r="962" spans="1:26" ht="13.5" customHeight="1">
      <c r="A962" s="832"/>
      <c r="B962" s="832"/>
      <c r="C962" s="832"/>
      <c r="D962" s="832"/>
      <c r="E962" s="832"/>
      <c r="F962" s="832"/>
      <c r="G962" s="832"/>
      <c r="H962" s="832"/>
      <c r="I962" s="832"/>
      <c r="J962" s="832"/>
      <c r="K962" s="832"/>
      <c r="L962" s="832"/>
      <c r="M962" s="832"/>
      <c r="N962" s="832"/>
      <c r="O962" s="832"/>
      <c r="P962" s="832"/>
      <c r="Q962" s="832"/>
      <c r="R962" s="832"/>
      <c r="S962" s="832"/>
      <c r="T962" s="832"/>
      <c r="U962" s="832"/>
      <c r="V962" s="832"/>
      <c r="W962" s="832"/>
      <c r="X962" s="832"/>
      <c r="Y962" s="832"/>
      <c r="Z962" s="832"/>
    </row>
    <row r="963" spans="1:26" ht="13.5" customHeight="1">
      <c r="A963" s="832"/>
      <c r="B963" s="832"/>
      <c r="C963" s="832"/>
      <c r="D963" s="832"/>
      <c r="E963" s="832"/>
      <c r="F963" s="832"/>
      <c r="G963" s="832"/>
      <c r="H963" s="832"/>
      <c r="I963" s="832"/>
      <c r="J963" s="832"/>
      <c r="K963" s="832"/>
      <c r="L963" s="832"/>
      <c r="M963" s="832"/>
      <c r="N963" s="832"/>
      <c r="O963" s="832"/>
      <c r="P963" s="832"/>
      <c r="Q963" s="832"/>
      <c r="R963" s="832"/>
      <c r="S963" s="832"/>
      <c r="T963" s="832"/>
      <c r="U963" s="832"/>
      <c r="V963" s="832"/>
      <c r="W963" s="832"/>
      <c r="X963" s="832"/>
      <c r="Y963" s="832"/>
      <c r="Z963" s="832"/>
    </row>
    <row r="964" spans="1:26" ht="13.5" customHeight="1">
      <c r="A964" s="832"/>
      <c r="B964" s="832"/>
      <c r="C964" s="832"/>
      <c r="D964" s="832"/>
      <c r="E964" s="832"/>
      <c r="F964" s="832"/>
      <c r="G964" s="832"/>
      <c r="H964" s="832"/>
      <c r="I964" s="832"/>
      <c r="J964" s="832"/>
      <c r="K964" s="832"/>
      <c r="L964" s="832"/>
      <c r="M964" s="832"/>
      <c r="N964" s="832"/>
      <c r="O964" s="832"/>
      <c r="P964" s="832"/>
      <c r="Q964" s="832"/>
      <c r="R964" s="832"/>
      <c r="S964" s="832"/>
      <c r="T964" s="832"/>
      <c r="U964" s="832"/>
      <c r="V964" s="832"/>
      <c r="W964" s="832"/>
      <c r="X964" s="832"/>
      <c r="Y964" s="832"/>
      <c r="Z964" s="832"/>
    </row>
    <row r="965" spans="1:26" ht="13.5" customHeight="1">
      <c r="A965" s="832"/>
      <c r="B965" s="832"/>
      <c r="C965" s="832"/>
      <c r="D965" s="832"/>
      <c r="E965" s="832"/>
      <c r="F965" s="832"/>
      <c r="G965" s="832"/>
      <c r="H965" s="832"/>
      <c r="I965" s="832"/>
      <c r="J965" s="832"/>
      <c r="K965" s="832"/>
      <c r="L965" s="832"/>
      <c r="M965" s="832"/>
      <c r="N965" s="832"/>
      <c r="O965" s="832"/>
      <c r="P965" s="832"/>
      <c r="Q965" s="832"/>
      <c r="R965" s="832"/>
      <c r="S965" s="832"/>
      <c r="T965" s="832"/>
      <c r="U965" s="832"/>
      <c r="V965" s="832"/>
      <c r="W965" s="832"/>
      <c r="X965" s="832"/>
      <c r="Y965" s="832"/>
      <c r="Z965" s="832"/>
    </row>
    <row r="966" spans="1:26" ht="13.5" customHeight="1">
      <c r="A966" s="832"/>
      <c r="B966" s="832"/>
      <c r="C966" s="832"/>
      <c r="D966" s="832"/>
      <c r="E966" s="832"/>
      <c r="F966" s="832"/>
      <c r="G966" s="832"/>
      <c r="H966" s="832"/>
      <c r="I966" s="832"/>
      <c r="J966" s="832"/>
      <c r="K966" s="832"/>
      <c r="L966" s="832"/>
      <c r="M966" s="832"/>
      <c r="N966" s="832"/>
      <c r="O966" s="832"/>
      <c r="P966" s="832"/>
      <c r="Q966" s="832"/>
      <c r="R966" s="832"/>
      <c r="S966" s="832"/>
      <c r="T966" s="832"/>
      <c r="U966" s="832"/>
      <c r="V966" s="832"/>
      <c r="W966" s="832"/>
      <c r="X966" s="832"/>
      <c r="Y966" s="832"/>
      <c r="Z966" s="832"/>
    </row>
    <row r="967" spans="1:26" ht="13.5" customHeight="1">
      <c r="A967" s="832"/>
      <c r="B967" s="832"/>
      <c r="C967" s="832"/>
      <c r="D967" s="832"/>
      <c r="E967" s="832"/>
      <c r="F967" s="832"/>
      <c r="G967" s="832"/>
      <c r="H967" s="832"/>
      <c r="I967" s="832"/>
      <c r="J967" s="832"/>
      <c r="K967" s="832"/>
      <c r="L967" s="832"/>
      <c r="M967" s="832"/>
      <c r="N967" s="832"/>
      <c r="O967" s="832"/>
      <c r="P967" s="832"/>
      <c r="Q967" s="832"/>
      <c r="R967" s="832"/>
      <c r="S967" s="832"/>
      <c r="T967" s="832"/>
      <c r="U967" s="832"/>
      <c r="V967" s="832"/>
      <c r="W967" s="832"/>
      <c r="X967" s="832"/>
      <c r="Y967" s="832"/>
      <c r="Z967" s="832"/>
    </row>
    <row r="968" spans="1:26" ht="13.5" customHeight="1">
      <c r="A968" s="832"/>
      <c r="B968" s="832"/>
      <c r="C968" s="832"/>
      <c r="D968" s="832"/>
      <c r="E968" s="832"/>
      <c r="F968" s="832"/>
      <c r="G968" s="832"/>
      <c r="H968" s="832"/>
      <c r="I968" s="832"/>
      <c r="J968" s="832"/>
      <c r="K968" s="832"/>
      <c r="L968" s="832"/>
      <c r="M968" s="832"/>
      <c r="N968" s="832"/>
      <c r="O968" s="832"/>
      <c r="P968" s="832"/>
      <c r="Q968" s="832"/>
      <c r="R968" s="832"/>
      <c r="S968" s="832"/>
      <c r="T968" s="832"/>
      <c r="U968" s="832"/>
      <c r="V968" s="832"/>
      <c r="W968" s="832"/>
      <c r="X968" s="832"/>
      <c r="Y968" s="832"/>
      <c r="Z968" s="832"/>
    </row>
    <row r="969" spans="1:26" ht="13.5" customHeight="1">
      <c r="A969" s="832"/>
      <c r="B969" s="832"/>
      <c r="C969" s="832"/>
      <c r="D969" s="832"/>
      <c r="E969" s="832"/>
      <c r="F969" s="832"/>
      <c r="G969" s="832"/>
      <c r="H969" s="832"/>
      <c r="I969" s="832"/>
      <c r="J969" s="832"/>
      <c r="K969" s="832"/>
      <c r="L969" s="832"/>
      <c r="M969" s="832"/>
      <c r="N969" s="832"/>
      <c r="O969" s="832"/>
      <c r="P969" s="832"/>
      <c r="Q969" s="832"/>
      <c r="R969" s="832"/>
      <c r="S969" s="832"/>
      <c r="T969" s="832"/>
      <c r="U969" s="832"/>
      <c r="V969" s="832"/>
      <c r="W969" s="832"/>
      <c r="X969" s="832"/>
      <c r="Y969" s="832"/>
      <c r="Z969" s="832"/>
    </row>
    <row r="970" spans="1:26" ht="13.5" customHeight="1">
      <c r="A970" s="832"/>
      <c r="B970" s="832"/>
      <c r="C970" s="832"/>
      <c r="D970" s="832"/>
      <c r="E970" s="832"/>
      <c r="F970" s="832"/>
      <c r="G970" s="832"/>
      <c r="H970" s="832"/>
      <c r="I970" s="832"/>
      <c r="J970" s="832"/>
      <c r="K970" s="832"/>
      <c r="L970" s="832"/>
      <c r="M970" s="832"/>
      <c r="N970" s="832"/>
      <c r="O970" s="832"/>
      <c r="P970" s="832"/>
      <c r="Q970" s="832"/>
      <c r="R970" s="832"/>
      <c r="S970" s="832"/>
      <c r="T970" s="832"/>
      <c r="U970" s="832"/>
      <c r="V970" s="832"/>
      <c r="W970" s="832"/>
      <c r="X970" s="832"/>
      <c r="Y970" s="832"/>
      <c r="Z970" s="832"/>
    </row>
    <row r="971" spans="1:26" ht="13.5" customHeight="1">
      <c r="A971" s="832"/>
      <c r="B971" s="832"/>
      <c r="C971" s="832"/>
      <c r="D971" s="832"/>
      <c r="E971" s="832"/>
      <c r="F971" s="832"/>
      <c r="G971" s="832"/>
      <c r="H971" s="832"/>
      <c r="I971" s="832"/>
      <c r="J971" s="832"/>
      <c r="K971" s="832"/>
      <c r="L971" s="832"/>
      <c r="M971" s="832"/>
      <c r="N971" s="832"/>
      <c r="O971" s="832"/>
      <c r="P971" s="832"/>
      <c r="Q971" s="832"/>
      <c r="R971" s="832"/>
      <c r="S971" s="832"/>
      <c r="T971" s="832"/>
      <c r="U971" s="832"/>
      <c r="V971" s="832"/>
      <c r="W971" s="832"/>
      <c r="X971" s="832"/>
      <c r="Y971" s="832"/>
      <c r="Z971" s="832"/>
    </row>
    <row r="972" spans="1:26" ht="13.5" customHeight="1">
      <c r="A972" s="832"/>
      <c r="B972" s="832"/>
      <c r="C972" s="832"/>
      <c r="D972" s="832"/>
      <c r="E972" s="832"/>
      <c r="F972" s="832"/>
      <c r="G972" s="832"/>
      <c r="H972" s="832"/>
      <c r="I972" s="832"/>
      <c r="J972" s="832"/>
      <c r="K972" s="832"/>
      <c r="L972" s="832"/>
      <c r="M972" s="832"/>
      <c r="N972" s="832"/>
      <c r="O972" s="832"/>
      <c r="P972" s="832"/>
      <c r="Q972" s="832"/>
      <c r="R972" s="832"/>
      <c r="S972" s="832"/>
      <c r="T972" s="832"/>
      <c r="U972" s="832"/>
      <c r="V972" s="832"/>
      <c r="W972" s="832"/>
      <c r="X972" s="832"/>
      <c r="Y972" s="832"/>
      <c r="Z972" s="832"/>
    </row>
    <row r="973" spans="1:26" ht="13.5" customHeight="1">
      <c r="A973" s="832"/>
      <c r="B973" s="832"/>
      <c r="C973" s="832"/>
      <c r="D973" s="832"/>
      <c r="E973" s="832"/>
      <c r="F973" s="832"/>
      <c r="G973" s="832"/>
      <c r="H973" s="832"/>
      <c r="I973" s="832"/>
      <c r="J973" s="832"/>
      <c r="K973" s="832"/>
      <c r="L973" s="832"/>
      <c r="M973" s="832"/>
      <c r="N973" s="832"/>
      <c r="O973" s="832"/>
      <c r="P973" s="832"/>
      <c r="Q973" s="832"/>
      <c r="R973" s="832"/>
      <c r="S973" s="832"/>
      <c r="T973" s="832"/>
      <c r="U973" s="832"/>
      <c r="V973" s="832"/>
      <c r="W973" s="832"/>
      <c r="X973" s="832"/>
      <c r="Y973" s="832"/>
      <c r="Z973" s="832"/>
    </row>
    <row r="974" spans="1:26" ht="13.5" customHeight="1">
      <c r="A974" s="832"/>
      <c r="B974" s="832"/>
      <c r="C974" s="832"/>
      <c r="D974" s="832"/>
      <c r="E974" s="832"/>
      <c r="F974" s="832"/>
      <c r="G974" s="832"/>
      <c r="H974" s="832"/>
      <c r="I974" s="832"/>
      <c r="J974" s="832"/>
      <c r="K974" s="832"/>
      <c r="L974" s="832"/>
      <c r="M974" s="832"/>
      <c r="N974" s="832"/>
      <c r="O974" s="832"/>
      <c r="P974" s="832"/>
      <c r="Q974" s="832"/>
      <c r="R974" s="832"/>
      <c r="S974" s="832"/>
      <c r="T974" s="832"/>
      <c r="U974" s="832"/>
      <c r="V974" s="832"/>
      <c r="W974" s="832"/>
      <c r="X974" s="832"/>
      <c r="Y974" s="832"/>
      <c r="Z974" s="832"/>
    </row>
    <row r="975" spans="1:26" ht="13.5" customHeight="1">
      <c r="A975" s="832"/>
      <c r="B975" s="832"/>
      <c r="C975" s="832"/>
      <c r="D975" s="832"/>
      <c r="E975" s="832"/>
      <c r="F975" s="832"/>
      <c r="G975" s="832"/>
      <c r="H975" s="832"/>
      <c r="I975" s="832"/>
      <c r="J975" s="832"/>
      <c r="K975" s="832"/>
      <c r="L975" s="832"/>
      <c r="M975" s="832"/>
      <c r="N975" s="832"/>
      <c r="O975" s="832"/>
      <c r="P975" s="832"/>
      <c r="Q975" s="832"/>
      <c r="R975" s="832"/>
      <c r="S975" s="832"/>
      <c r="T975" s="832"/>
      <c r="U975" s="832"/>
      <c r="V975" s="832"/>
      <c r="W975" s="832"/>
      <c r="X975" s="832"/>
      <c r="Y975" s="832"/>
      <c r="Z975" s="832"/>
    </row>
    <row r="976" spans="1:26" ht="13.5" customHeight="1">
      <c r="A976" s="832"/>
      <c r="B976" s="832"/>
      <c r="C976" s="832"/>
      <c r="D976" s="832"/>
      <c r="E976" s="832"/>
      <c r="F976" s="832"/>
      <c r="G976" s="832"/>
      <c r="H976" s="832"/>
      <c r="I976" s="832"/>
      <c r="J976" s="832"/>
      <c r="K976" s="832"/>
      <c r="L976" s="832"/>
      <c r="M976" s="832"/>
      <c r="N976" s="832"/>
      <c r="O976" s="832"/>
      <c r="P976" s="832"/>
      <c r="Q976" s="832"/>
      <c r="R976" s="832"/>
      <c r="S976" s="832"/>
      <c r="T976" s="832"/>
      <c r="U976" s="832"/>
      <c r="V976" s="832"/>
      <c r="W976" s="832"/>
      <c r="X976" s="832"/>
      <c r="Y976" s="832"/>
      <c r="Z976" s="832"/>
    </row>
    <row r="977" spans="1:26" ht="13.5" customHeight="1">
      <c r="A977" s="832"/>
      <c r="B977" s="832"/>
      <c r="C977" s="832"/>
      <c r="D977" s="832"/>
      <c r="E977" s="832"/>
      <c r="F977" s="832"/>
      <c r="G977" s="832"/>
      <c r="H977" s="832"/>
      <c r="I977" s="832"/>
      <c r="J977" s="832"/>
      <c r="K977" s="832"/>
      <c r="L977" s="832"/>
      <c r="M977" s="832"/>
      <c r="N977" s="832"/>
      <c r="O977" s="832"/>
      <c r="P977" s="832"/>
      <c r="Q977" s="832"/>
      <c r="R977" s="832"/>
      <c r="S977" s="832"/>
      <c r="T977" s="832"/>
      <c r="U977" s="832"/>
      <c r="V977" s="832"/>
      <c r="W977" s="832"/>
      <c r="X977" s="832"/>
      <c r="Y977" s="832"/>
      <c r="Z977" s="832"/>
    </row>
    <row r="978" spans="1:26" ht="13.5" customHeight="1">
      <c r="A978" s="832"/>
      <c r="B978" s="832"/>
      <c r="C978" s="832"/>
      <c r="D978" s="832"/>
      <c r="E978" s="832"/>
      <c r="F978" s="832"/>
      <c r="G978" s="832"/>
      <c r="H978" s="832"/>
      <c r="I978" s="832"/>
      <c r="J978" s="832"/>
      <c r="K978" s="832"/>
      <c r="L978" s="832"/>
      <c r="M978" s="832"/>
      <c r="N978" s="832"/>
      <c r="O978" s="832"/>
      <c r="P978" s="832"/>
      <c r="Q978" s="832"/>
      <c r="R978" s="832"/>
      <c r="S978" s="832"/>
      <c r="T978" s="832"/>
      <c r="U978" s="832"/>
      <c r="V978" s="832"/>
      <c r="W978" s="832"/>
      <c r="X978" s="832"/>
      <c r="Y978" s="832"/>
      <c r="Z978" s="832"/>
    </row>
    <row r="979" spans="1:26" ht="13.5" customHeight="1">
      <c r="A979" s="832"/>
      <c r="B979" s="832"/>
      <c r="C979" s="832"/>
      <c r="D979" s="832"/>
      <c r="E979" s="832"/>
      <c r="F979" s="832"/>
      <c r="G979" s="832"/>
      <c r="H979" s="832"/>
      <c r="I979" s="832"/>
      <c r="J979" s="832"/>
      <c r="K979" s="832"/>
      <c r="L979" s="832"/>
      <c r="M979" s="832"/>
      <c r="N979" s="832"/>
      <c r="O979" s="832"/>
      <c r="P979" s="832"/>
      <c r="Q979" s="832"/>
      <c r="R979" s="832"/>
      <c r="S979" s="832"/>
      <c r="T979" s="832"/>
      <c r="U979" s="832"/>
      <c r="V979" s="832"/>
      <c r="W979" s="832"/>
      <c r="X979" s="832"/>
      <c r="Y979" s="832"/>
      <c r="Z979" s="832"/>
    </row>
    <row r="980" spans="1:26" ht="13.5" customHeight="1">
      <c r="A980" s="832"/>
      <c r="B980" s="832"/>
      <c r="C980" s="832"/>
      <c r="D980" s="832"/>
      <c r="E980" s="832"/>
      <c r="F980" s="832"/>
      <c r="G980" s="832"/>
      <c r="H980" s="832"/>
      <c r="I980" s="832"/>
      <c r="J980" s="832"/>
      <c r="K980" s="832"/>
      <c r="L980" s="832"/>
      <c r="M980" s="832"/>
      <c r="N980" s="832"/>
      <c r="O980" s="832"/>
      <c r="P980" s="832"/>
      <c r="Q980" s="832"/>
      <c r="R980" s="832"/>
      <c r="S980" s="832"/>
      <c r="T980" s="832"/>
      <c r="U980" s="832"/>
      <c r="V980" s="832"/>
      <c r="W980" s="832"/>
      <c r="X980" s="832"/>
      <c r="Y980" s="832"/>
      <c r="Z980" s="832"/>
    </row>
    <row r="981" spans="1:26" ht="13.5" customHeight="1">
      <c r="A981" s="832"/>
      <c r="B981" s="832"/>
      <c r="C981" s="832"/>
      <c r="D981" s="832"/>
      <c r="E981" s="832"/>
      <c r="F981" s="832"/>
      <c r="G981" s="832"/>
      <c r="H981" s="832"/>
      <c r="I981" s="832"/>
      <c r="J981" s="832"/>
      <c r="K981" s="832"/>
      <c r="L981" s="832"/>
      <c r="M981" s="832"/>
      <c r="N981" s="832"/>
      <c r="O981" s="832"/>
      <c r="P981" s="832"/>
      <c r="Q981" s="832"/>
      <c r="R981" s="832"/>
      <c r="S981" s="832"/>
      <c r="T981" s="832"/>
      <c r="U981" s="832"/>
      <c r="V981" s="832"/>
      <c r="W981" s="832"/>
      <c r="X981" s="832"/>
      <c r="Y981" s="832"/>
      <c r="Z981" s="832"/>
    </row>
    <row r="982" spans="1:26" ht="13.5" customHeight="1">
      <c r="A982" s="832"/>
      <c r="B982" s="832"/>
      <c r="C982" s="832"/>
      <c r="D982" s="832"/>
      <c r="E982" s="832"/>
      <c r="F982" s="832"/>
      <c r="G982" s="832"/>
      <c r="H982" s="832"/>
      <c r="I982" s="832"/>
      <c r="J982" s="832"/>
      <c r="K982" s="832"/>
      <c r="L982" s="832"/>
      <c r="M982" s="832"/>
      <c r="N982" s="832"/>
      <c r="O982" s="832"/>
      <c r="P982" s="832"/>
      <c r="Q982" s="832"/>
      <c r="R982" s="832"/>
      <c r="S982" s="832"/>
      <c r="T982" s="832"/>
      <c r="U982" s="832"/>
      <c r="V982" s="832"/>
      <c r="W982" s="832"/>
      <c r="X982" s="832"/>
      <c r="Y982" s="832"/>
      <c r="Z982" s="832"/>
    </row>
    <row r="983" spans="1:26" ht="13.5" customHeight="1">
      <c r="A983" s="832"/>
      <c r="B983" s="832"/>
      <c r="C983" s="832"/>
      <c r="D983" s="832"/>
      <c r="E983" s="832"/>
      <c r="F983" s="832"/>
      <c r="G983" s="832"/>
      <c r="H983" s="832"/>
      <c r="I983" s="832"/>
      <c r="J983" s="832"/>
      <c r="K983" s="832"/>
      <c r="L983" s="832"/>
      <c r="M983" s="832"/>
      <c r="N983" s="832"/>
      <c r="O983" s="832"/>
      <c r="P983" s="832"/>
      <c r="Q983" s="832"/>
      <c r="R983" s="832"/>
      <c r="S983" s="832"/>
      <c r="T983" s="832"/>
      <c r="U983" s="832"/>
      <c r="V983" s="832"/>
      <c r="W983" s="832"/>
      <c r="X983" s="832"/>
      <c r="Y983" s="832"/>
      <c r="Z983" s="832"/>
    </row>
    <row r="984" spans="1:26" ht="13.5" customHeight="1">
      <c r="A984" s="832"/>
      <c r="B984" s="832"/>
      <c r="C984" s="832"/>
      <c r="D984" s="832"/>
      <c r="E984" s="832"/>
      <c r="F984" s="832"/>
      <c r="G984" s="832"/>
      <c r="H984" s="832"/>
      <c r="I984" s="832"/>
      <c r="J984" s="832"/>
      <c r="K984" s="832"/>
      <c r="L984" s="832"/>
      <c r="M984" s="832"/>
      <c r="N984" s="832"/>
      <c r="O984" s="832"/>
      <c r="P984" s="832"/>
      <c r="Q984" s="832"/>
      <c r="R984" s="832"/>
      <c r="S984" s="832"/>
      <c r="T984" s="832"/>
      <c r="U984" s="832"/>
      <c r="V984" s="832"/>
      <c r="W984" s="832"/>
      <c r="X984" s="832"/>
      <c r="Y984" s="832"/>
      <c r="Z984" s="832"/>
    </row>
    <row r="985" spans="1:26" ht="13.5" customHeight="1">
      <c r="A985" s="832"/>
      <c r="B985" s="832"/>
      <c r="C985" s="832"/>
      <c r="D985" s="832"/>
      <c r="E985" s="832"/>
      <c r="F985" s="832"/>
      <c r="G985" s="832"/>
      <c r="H985" s="832"/>
      <c r="I985" s="832"/>
      <c r="J985" s="832"/>
      <c r="K985" s="832"/>
      <c r="L985" s="832"/>
      <c r="M985" s="832"/>
      <c r="N985" s="832"/>
      <c r="O985" s="832"/>
      <c r="P985" s="832"/>
      <c r="Q985" s="832"/>
      <c r="R985" s="832"/>
      <c r="S985" s="832"/>
      <c r="T985" s="832"/>
      <c r="U985" s="832"/>
      <c r="V985" s="832"/>
      <c r="W985" s="832"/>
      <c r="X985" s="832"/>
      <c r="Y985" s="832"/>
      <c r="Z985" s="832"/>
    </row>
    <row r="986" spans="1:26" ht="13.5" customHeight="1">
      <c r="A986" s="832"/>
      <c r="B986" s="832"/>
      <c r="C986" s="832"/>
      <c r="D986" s="832"/>
      <c r="E986" s="832"/>
      <c r="F986" s="832"/>
      <c r="G986" s="832"/>
      <c r="H986" s="832"/>
      <c r="I986" s="832"/>
      <c r="J986" s="832"/>
      <c r="K986" s="832"/>
      <c r="L986" s="832"/>
      <c r="M986" s="832"/>
      <c r="N986" s="832"/>
      <c r="O986" s="832"/>
      <c r="P986" s="832"/>
      <c r="Q986" s="832"/>
      <c r="R986" s="832"/>
      <c r="S986" s="832"/>
      <c r="T986" s="832"/>
      <c r="U986" s="832"/>
      <c r="V986" s="832"/>
      <c r="W986" s="832"/>
      <c r="X986" s="832"/>
      <c r="Y986" s="832"/>
      <c r="Z986" s="832"/>
    </row>
    <row r="987" spans="1:26" ht="13.5" customHeight="1">
      <c r="A987" s="832"/>
      <c r="B987" s="832"/>
      <c r="C987" s="832"/>
      <c r="D987" s="832"/>
      <c r="E987" s="832"/>
      <c r="F987" s="832"/>
      <c r="G987" s="832"/>
      <c r="H987" s="832"/>
      <c r="I987" s="832"/>
      <c r="J987" s="832"/>
      <c r="K987" s="832"/>
      <c r="L987" s="832"/>
      <c r="M987" s="832"/>
      <c r="N987" s="832"/>
      <c r="O987" s="832"/>
      <c r="P987" s="832"/>
      <c r="Q987" s="832"/>
      <c r="R987" s="832"/>
      <c r="S987" s="832"/>
      <c r="T987" s="832"/>
      <c r="U987" s="832"/>
      <c r="V987" s="832"/>
      <c r="W987" s="832"/>
      <c r="X987" s="832"/>
      <c r="Y987" s="832"/>
      <c r="Z987" s="832"/>
    </row>
    <row r="988" spans="1:26" ht="13.5" customHeight="1">
      <c r="A988" s="832"/>
      <c r="B988" s="832"/>
      <c r="C988" s="832"/>
      <c r="D988" s="832"/>
      <c r="E988" s="832"/>
      <c r="F988" s="832"/>
      <c r="G988" s="832"/>
      <c r="H988" s="832"/>
      <c r="I988" s="832"/>
      <c r="J988" s="832"/>
      <c r="K988" s="832"/>
      <c r="L988" s="832"/>
      <c r="M988" s="832"/>
      <c r="N988" s="832"/>
      <c r="O988" s="832"/>
      <c r="P988" s="832"/>
      <c r="Q988" s="832"/>
      <c r="R988" s="832"/>
      <c r="S988" s="832"/>
      <c r="T988" s="832"/>
      <c r="U988" s="832"/>
      <c r="V988" s="832"/>
      <c r="W988" s="832"/>
      <c r="X988" s="832"/>
      <c r="Y988" s="832"/>
      <c r="Z988" s="832"/>
    </row>
    <row r="989" spans="1:26" ht="13.5" customHeight="1">
      <c r="A989" s="832"/>
      <c r="B989" s="832"/>
      <c r="C989" s="832"/>
      <c r="D989" s="832"/>
      <c r="E989" s="832"/>
      <c r="F989" s="832"/>
      <c r="G989" s="832"/>
      <c r="H989" s="832"/>
      <c r="I989" s="832"/>
      <c r="J989" s="832"/>
      <c r="K989" s="832"/>
      <c r="L989" s="832"/>
      <c r="M989" s="832"/>
      <c r="N989" s="832"/>
      <c r="O989" s="832"/>
      <c r="P989" s="832"/>
      <c r="Q989" s="832"/>
      <c r="R989" s="832"/>
      <c r="S989" s="832"/>
      <c r="T989" s="832"/>
      <c r="U989" s="832"/>
      <c r="V989" s="832"/>
      <c r="W989" s="832"/>
      <c r="X989" s="832"/>
      <c r="Y989" s="832"/>
      <c r="Z989" s="832"/>
    </row>
    <row r="990" spans="1:26" ht="13.5" customHeight="1">
      <c r="A990" s="832"/>
      <c r="B990" s="832"/>
      <c r="C990" s="832"/>
      <c r="D990" s="832"/>
      <c r="E990" s="832"/>
      <c r="F990" s="832"/>
      <c r="G990" s="832"/>
      <c r="H990" s="832"/>
      <c r="I990" s="832"/>
      <c r="J990" s="832"/>
      <c r="K990" s="832"/>
      <c r="L990" s="832"/>
      <c r="M990" s="832"/>
      <c r="N990" s="832"/>
      <c r="O990" s="832"/>
      <c r="P990" s="832"/>
      <c r="Q990" s="832"/>
      <c r="R990" s="832"/>
      <c r="S990" s="832"/>
      <c r="T990" s="832"/>
      <c r="U990" s="832"/>
      <c r="V990" s="832"/>
      <c r="W990" s="832"/>
      <c r="X990" s="832"/>
      <c r="Y990" s="832"/>
      <c r="Z990" s="832"/>
    </row>
    <row r="991" spans="1:26" ht="13.5" customHeight="1">
      <c r="A991" s="832"/>
      <c r="B991" s="832"/>
      <c r="C991" s="832"/>
      <c r="D991" s="832"/>
      <c r="E991" s="832"/>
      <c r="F991" s="832"/>
      <c r="G991" s="832"/>
      <c r="H991" s="832"/>
      <c r="I991" s="832"/>
      <c r="J991" s="832"/>
      <c r="K991" s="832"/>
      <c r="L991" s="832"/>
      <c r="M991" s="832"/>
      <c r="N991" s="832"/>
      <c r="O991" s="832"/>
      <c r="P991" s="832"/>
      <c r="Q991" s="832"/>
      <c r="R991" s="832"/>
      <c r="S991" s="832"/>
      <c r="T991" s="832"/>
      <c r="U991" s="832"/>
      <c r="V991" s="832"/>
      <c r="W991" s="832"/>
      <c r="X991" s="832"/>
      <c r="Y991" s="832"/>
      <c r="Z991" s="832"/>
    </row>
    <row r="992" spans="1:26" ht="13.5" customHeight="1">
      <c r="A992" s="832"/>
      <c r="B992" s="832"/>
      <c r="C992" s="832"/>
      <c r="D992" s="832"/>
      <c r="E992" s="832"/>
      <c r="F992" s="832"/>
      <c r="G992" s="832"/>
      <c r="H992" s="832"/>
      <c r="I992" s="832"/>
      <c r="J992" s="832"/>
      <c r="K992" s="832"/>
      <c r="L992" s="832"/>
      <c r="M992" s="832"/>
      <c r="N992" s="832"/>
      <c r="O992" s="832"/>
      <c r="P992" s="832"/>
      <c r="Q992" s="832"/>
      <c r="R992" s="832"/>
      <c r="S992" s="832"/>
      <c r="T992" s="832"/>
      <c r="U992" s="832"/>
      <c r="V992" s="832"/>
      <c r="W992" s="832"/>
      <c r="X992" s="832"/>
      <c r="Y992" s="832"/>
      <c r="Z992" s="832"/>
    </row>
    <row r="993" spans="1:26" ht="13.5" customHeight="1">
      <c r="A993" s="832"/>
      <c r="B993" s="832"/>
      <c r="C993" s="832"/>
      <c r="D993" s="832"/>
      <c r="E993" s="832"/>
      <c r="F993" s="832"/>
      <c r="G993" s="832"/>
      <c r="H993" s="832"/>
      <c r="I993" s="832"/>
      <c r="J993" s="832"/>
      <c r="K993" s="832"/>
      <c r="L993" s="832"/>
      <c r="M993" s="832"/>
      <c r="N993" s="832"/>
      <c r="O993" s="832"/>
      <c r="P993" s="832"/>
      <c r="Q993" s="832"/>
      <c r="R993" s="832"/>
      <c r="S993" s="832"/>
      <c r="T993" s="832"/>
      <c r="U993" s="832"/>
      <c r="V993" s="832"/>
      <c r="W993" s="832"/>
      <c r="X993" s="832"/>
      <c r="Y993" s="832"/>
      <c r="Z993" s="832"/>
    </row>
    <row r="994" spans="1:26" ht="13.5" customHeight="1">
      <c r="A994" s="832"/>
      <c r="B994" s="832"/>
      <c r="C994" s="832"/>
      <c r="D994" s="832"/>
      <c r="E994" s="832"/>
      <c r="F994" s="832"/>
      <c r="G994" s="832"/>
      <c r="H994" s="832"/>
      <c r="I994" s="832"/>
      <c r="J994" s="832"/>
      <c r="K994" s="832"/>
      <c r="L994" s="832"/>
      <c r="M994" s="832"/>
      <c r="N994" s="832"/>
      <c r="O994" s="832"/>
      <c r="P994" s="832"/>
      <c r="Q994" s="832"/>
      <c r="R994" s="832"/>
      <c r="S994" s="832"/>
      <c r="T994" s="832"/>
      <c r="U994" s="832"/>
      <c r="V994" s="832"/>
      <c r="W994" s="832"/>
      <c r="X994" s="832"/>
      <c r="Y994" s="832"/>
      <c r="Z994" s="832"/>
    </row>
    <row r="995" spans="1:26" ht="13.5" customHeight="1">
      <c r="A995" s="832"/>
      <c r="B995" s="832"/>
      <c r="C995" s="832"/>
      <c r="D995" s="832"/>
      <c r="E995" s="832"/>
      <c r="F995" s="832"/>
      <c r="G995" s="832"/>
      <c r="H995" s="832"/>
      <c r="I995" s="832"/>
      <c r="J995" s="832"/>
      <c r="K995" s="832"/>
      <c r="L995" s="832"/>
      <c r="M995" s="832"/>
      <c r="N995" s="832"/>
      <c r="O995" s="832"/>
      <c r="P995" s="832"/>
      <c r="Q995" s="832"/>
      <c r="R995" s="832"/>
      <c r="S995" s="832"/>
      <c r="T995" s="832"/>
      <c r="U995" s="832"/>
      <c r="V995" s="832"/>
      <c r="W995" s="832"/>
      <c r="X995" s="832"/>
      <c r="Y995" s="832"/>
      <c r="Z995" s="832"/>
    </row>
    <row r="996" spans="1:26" ht="13.5" customHeight="1">
      <c r="A996" s="832"/>
      <c r="B996" s="832"/>
      <c r="C996" s="832"/>
      <c r="D996" s="832"/>
      <c r="E996" s="832"/>
      <c r="F996" s="832"/>
      <c r="G996" s="832"/>
      <c r="H996" s="832"/>
      <c r="I996" s="832"/>
      <c r="J996" s="832"/>
      <c r="K996" s="832"/>
      <c r="L996" s="832"/>
      <c r="M996" s="832"/>
      <c r="N996" s="832"/>
      <c r="O996" s="832"/>
      <c r="P996" s="832"/>
      <c r="Q996" s="832"/>
      <c r="R996" s="832"/>
      <c r="S996" s="832"/>
      <c r="T996" s="832"/>
      <c r="U996" s="832"/>
      <c r="V996" s="832"/>
      <c r="W996" s="832"/>
      <c r="X996" s="832"/>
      <c r="Y996" s="832"/>
      <c r="Z996" s="832"/>
    </row>
    <row r="997" spans="1:26" ht="13.5" customHeight="1">
      <c r="A997" s="832"/>
      <c r="B997" s="832"/>
      <c r="C997" s="832"/>
      <c r="D997" s="832"/>
      <c r="E997" s="832"/>
      <c r="F997" s="832"/>
      <c r="G997" s="832"/>
      <c r="H997" s="832"/>
      <c r="I997" s="832"/>
      <c r="J997" s="832"/>
      <c r="K997" s="832"/>
      <c r="L997" s="832"/>
      <c r="M997" s="832"/>
      <c r="N997" s="832"/>
      <c r="O997" s="832"/>
      <c r="P997" s="832"/>
      <c r="Q997" s="832"/>
      <c r="R997" s="832"/>
      <c r="S997" s="832"/>
      <c r="T997" s="832"/>
      <c r="U997" s="832"/>
      <c r="V997" s="832"/>
      <c r="W997" s="832"/>
      <c r="X997" s="832"/>
      <c r="Y997" s="832"/>
      <c r="Z997" s="832"/>
    </row>
    <row r="998" spans="1:26" ht="13.5" customHeight="1">
      <c r="A998" s="832"/>
      <c r="B998" s="832"/>
      <c r="C998" s="832"/>
      <c r="D998" s="832"/>
      <c r="E998" s="832"/>
      <c r="F998" s="832"/>
      <c r="G998" s="832"/>
      <c r="H998" s="832"/>
      <c r="I998" s="832"/>
      <c r="J998" s="832"/>
      <c r="K998" s="832"/>
      <c r="L998" s="832"/>
      <c r="M998" s="832"/>
      <c r="N998" s="832"/>
      <c r="O998" s="832"/>
      <c r="P998" s="832"/>
      <c r="Q998" s="832"/>
      <c r="R998" s="832"/>
      <c r="S998" s="832"/>
      <c r="T998" s="832"/>
      <c r="U998" s="832"/>
      <c r="V998" s="832"/>
      <c r="W998" s="832"/>
      <c r="X998" s="832"/>
      <c r="Y998" s="832"/>
      <c r="Z998" s="832"/>
    </row>
    <row r="999" spans="1:26" ht="13.5" customHeight="1">
      <c r="A999" s="832"/>
      <c r="B999" s="832"/>
      <c r="C999" s="832"/>
      <c r="D999" s="832"/>
      <c r="E999" s="832"/>
      <c r="F999" s="832"/>
      <c r="G999" s="832"/>
      <c r="H999" s="832"/>
      <c r="I999" s="832"/>
      <c r="J999" s="832"/>
      <c r="K999" s="832"/>
      <c r="L999" s="832"/>
      <c r="M999" s="832"/>
      <c r="N999" s="832"/>
      <c r="O999" s="832"/>
      <c r="P999" s="832"/>
      <c r="Q999" s="832"/>
      <c r="R999" s="832"/>
      <c r="S999" s="832"/>
      <c r="T999" s="832"/>
      <c r="U999" s="832"/>
      <c r="V999" s="832"/>
      <c r="W999" s="832"/>
      <c r="X999" s="832"/>
      <c r="Y999" s="832"/>
      <c r="Z999" s="832"/>
    </row>
    <row r="1000" spans="1:26" ht="13.5" customHeight="1">
      <c r="A1000" s="832"/>
      <c r="B1000" s="832"/>
      <c r="C1000" s="832"/>
      <c r="D1000" s="832"/>
      <c r="E1000" s="832"/>
      <c r="F1000" s="832"/>
      <c r="G1000" s="832"/>
      <c r="H1000" s="832"/>
      <c r="I1000" s="832"/>
      <c r="J1000" s="832"/>
      <c r="K1000" s="832"/>
      <c r="L1000" s="832"/>
      <c r="M1000" s="832"/>
      <c r="N1000" s="832"/>
      <c r="O1000" s="832"/>
      <c r="P1000" s="832"/>
      <c r="Q1000" s="832"/>
      <c r="R1000" s="832"/>
      <c r="S1000" s="832"/>
      <c r="T1000" s="832"/>
      <c r="U1000" s="832"/>
      <c r="V1000" s="832"/>
      <c r="W1000" s="832"/>
      <c r="X1000" s="832"/>
      <c r="Y1000" s="832"/>
      <c r="Z1000" s="832"/>
    </row>
  </sheetData>
  <mergeCells count="19">
    <mergeCell ref="B110:L110"/>
    <mergeCell ref="B111:L111"/>
    <mergeCell ref="A7:A8"/>
    <mergeCell ref="B7:B8"/>
    <mergeCell ref="C7:C8"/>
    <mergeCell ref="D7:D8"/>
    <mergeCell ref="E7:E8"/>
    <mergeCell ref="F7:F8"/>
    <mergeCell ref="G7:G8"/>
    <mergeCell ref="A4:L4"/>
    <mergeCell ref="A5:L5"/>
    <mergeCell ref="H7:H8"/>
    <mergeCell ref="I7:I8"/>
    <mergeCell ref="J7:L7"/>
    <mergeCell ref="A1:C1"/>
    <mergeCell ref="J1:L1"/>
    <mergeCell ref="A2:C2"/>
    <mergeCell ref="J2:L2"/>
    <mergeCell ref="A3:L3"/>
  </mergeCells>
  <pageMargins left="0.7" right="0.7" top="0.75" bottom="0.75" header="0" footer="0"/>
  <pageSetup orientation="landscape"/>
  <legacy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M1000"/>
  <sheetViews>
    <sheetView workbookViewId="0">
      <selection sqref="A1:D1"/>
    </sheetView>
  </sheetViews>
  <sheetFormatPr defaultColWidth="14.42578125" defaultRowHeight="15" customHeight="1"/>
  <cols>
    <col min="1" max="1" width="11.42578125" customWidth="1"/>
    <col min="2" max="2" width="24.42578125" customWidth="1"/>
    <col min="3" max="26" width="11.42578125" customWidth="1"/>
  </cols>
  <sheetData>
    <row r="1" spans="1:13">
      <c r="A1" s="1607" t="s">
        <v>353</v>
      </c>
      <c r="B1" s="1517"/>
      <c r="C1" s="1517"/>
      <c r="D1" s="1517"/>
      <c r="E1" s="244"/>
      <c r="F1" s="244"/>
      <c r="G1" s="244"/>
      <c r="H1" s="244"/>
      <c r="I1" s="244"/>
      <c r="J1" s="29"/>
      <c r="K1" s="1528"/>
      <c r="L1" s="1517"/>
      <c r="M1" s="1517"/>
    </row>
    <row r="2" spans="1:13">
      <c r="A2" s="1528" t="s">
        <v>1111</v>
      </c>
      <c r="B2" s="1517"/>
      <c r="C2" s="1517"/>
      <c r="D2" s="1517"/>
      <c r="E2" s="90"/>
      <c r="F2" s="90"/>
      <c r="G2" s="90"/>
      <c r="H2" s="90"/>
      <c r="I2" s="90"/>
      <c r="J2" s="29"/>
      <c r="K2" s="1528"/>
      <c r="L2" s="1517"/>
      <c r="M2" s="1517"/>
    </row>
    <row r="3" spans="1:13">
      <c r="A3" s="1546" t="s">
        <v>415</v>
      </c>
      <c r="B3" s="1517"/>
      <c r="C3" s="1517"/>
      <c r="D3" s="1517"/>
      <c r="E3" s="1517"/>
      <c r="F3" s="1517"/>
      <c r="G3" s="1517"/>
      <c r="H3" s="1517"/>
      <c r="I3" s="1517"/>
      <c r="J3" s="1517"/>
      <c r="K3" s="1517"/>
      <c r="L3" s="1517"/>
      <c r="M3" s="1517"/>
    </row>
    <row r="4" spans="1:13">
      <c r="A4" s="1608" t="s">
        <v>416</v>
      </c>
      <c r="B4" s="1517"/>
      <c r="C4" s="1517"/>
      <c r="D4" s="1517"/>
      <c r="E4" s="1517"/>
      <c r="F4" s="1517"/>
      <c r="G4" s="1517"/>
      <c r="H4" s="1517"/>
      <c r="I4" s="1517"/>
      <c r="J4" s="1517"/>
      <c r="K4" s="1517"/>
      <c r="L4" s="1517"/>
      <c r="M4" s="1517"/>
    </row>
    <row r="5" spans="1:13">
      <c r="A5" s="1609" t="s">
        <v>342</v>
      </c>
      <c r="B5" s="1517"/>
      <c r="C5" s="1517"/>
      <c r="D5" s="1517"/>
      <c r="E5" s="1517"/>
      <c r="F5" s="1517"/>
      <c r="G5" s="1517"/>
      <c r="H5" s="1517"/>
      <c r="I5" s="1517"/>
      <c r="J5" s="1517"/>
      <c r="K5" s="1517"/>
      <c r="L5" s="1517"/>
      <c r="M5" s="1517"/>
    </row>
    <row r="6" spans="1:13">
      <c r="A6" s="185"/>
      <c r="B6" s="805"/>
      <c r="C6" s="805"/>
      <c r="D6" s="805"/>
      <c r="E6" s="805"/>
      <c r="F6" s="805"/>
      <c r="G6" s="185"/>
      <c r="H6" s="805"/>
      <c r="I6" s="805"/>
      <c r="J6" s="805"/>
      <c r="K6" s="805"/>
      <c r="L6" s="805"/>
      <c r="M6" s="805"/>
    </row>
    <row r="7" spans="1:13">
      <c r="A7" s="1610" t="s">
        <v>6</v>
      </c>
      <c r="B7" s="1610" t="s">
        <v>356</v>
      </c>
      <c r="C7" s="1610" t="s">
        <v>997</v>
      </c>
      <c r="D7" s="1610" t="s">
        <v>357</v>
      </c>
      <c r="E7" s="1610" t="s">
        <v>418</v>
      </c>
      <c r="F7" s="1610" t="s">
        <v>419</v>
      </c>
      <c r="G7" s="1610" t="s">
        <v>360</v>
      </c>
      <c r="H7" s="1610" t="s">
        <v>420</v>
      </c>
      <c r="I7" s="1623" t="s">
        <v>362</v>
      </c>
      <c r="J7" s="1610" t="s">
        <v>343</v>
      </c>
      <c r="K7" s="1624" t="s">
        <v>421</v>
      </c>
      <c r="L7" s="1525"/>
      <c r="M7" s="1526"/>
    </row>
    <row r="8" spans="1:13" ht="38.25">
      <c r="A8" s="1522"/>
      <c r="B8" s="1522"/>
      <c r="C8" s="1522"/>
      <c r="D8" s="1522"/>
      <c r="E8" s="1522"/>
      <c r="F8" s="1522"/>
      <c r="G8" s="1522"/>
      <c r="H8" s="1522"/>
      <c r="I8" s="1522"/>
      <c r="J8" s="1522"/>
      <c r="K8" s="188" t="s">
        <v>364</v>
      </c>
      <c r="L8" s="188" t="s">
        <v>365</v>
      </c>
      <c r="M8" s="188" t="s">
        <v>366</v>
      </c>
    </row>
    <row r="9" spans="1:13" ht="25.5">
      <c r="A9" s="306" t="s">
        <v>368</v>
      </c>
      <c r="B9" s="306" t="s">
        <v>369</v>
      </c>
      <c r="C9" s="307"/>
      <c r="D9" s="306" t="s">
        <v>370</v>
      </c>
      <c r="E9" s="307" t="s">
        <v>371</v>
      </c>
      <c r="F9" s="307" t="s">
        <v>372</v>
      </c>
      <c r="G9" s="307" t="s">
        <v>373</v>
      </c>
      <c r="H9" s="307" t="s">
        <v>374</v>
      </c>
      <c r="I9" s="307" t="s">
        <v>375</v>
      </c>
      <c r="J9" s="308" t="s">
        <v>1112</v>
      </c>
      <c r="K9" s="307" t="s">
        <v>377</v>
      </c>
      <c r="L9" s="307" t="s">
        <v>378</v>
      </c>
      <c r="M9" s="307" t="s">
        <v>428</v>
      </c>
    </row>
    <row r="10" spans="1:13">
      <c r="A10" s="806" t="s">
        <v>19</v>
      </c>
      <c r="B10" s="807" t="s">
        <v>1113</v>
      </c>
      <c r="C10" s="807"/>
      <c r="D10" s="382"/>
      <c r="E10" s="382"/>
      <c r="F10" s="382"/>
      <c r="G10" s="806"/>
      <c r="H10" s="382"/>
      <c r="I10" s="382"/>
      <c r="J10" s="382"/>
      <c r="K10" s="382"/>
      <c r="L10" s="382"/>
      <c r="M10" s="382"/>
    </row>
    <row r="11" spans="1:13" ht="25.5">
      <c r="A11" s="320" t="s">
        <v>71</v>
      </c>
      <c r="B11" s="318" t="s">
        <v>380</v>
      </c>
      <c r="C11" s="318"/>
      <c r="D11" s="318"/>
      <c r="E11" s="318"/>
      <c r="F11" s="318"/>
      <c r="G11" s="320"/>
      <c r="H11" s="318"/>
      <c r="I11" s="318"/>
      <c r="J11" s="318"/>
      <c r="K11" s="318"/>
      <c r="L11" s="318"/>
      <c r="M11" s="318"/>
    </row>
    <row r="12" spans="1:13">
      <c r="A12" s="188">
        <v>1</v>
      </c>
      <c r="B12" s="322" t="s">
        <v>346</v>
      </c>
      <c r="C12" s="322"/>
      <c r="D12" s="322"/>
      <c r="E12" s="322"/>
      <c r="F12" s="322"/>
      <c r="G12" s="188"/>
      <c r="H12" s="322"/>
      <c r="I12" s="322"/>
      <c r="J12" s="322"/>
      <c r="K12" s="322"/>
      <c r="L12" s="322"/>
      <c r="M12" s="322"/>
    </row>
    <row r="13" spans="1:13">
      <c r="A13" s="808" t="s">
        <v>76</v>
      </c>
      <c r="B13" s="809" t="s">
        <v>436</v>
      </c>
      <c r="C13" s="809"/>
      <c r="D13" s="810">
        <f>SUM(D14:D42)</f>
        <v>98</v>
      </c>
      <c r="E13" s="811"/>
      <c r="F13" s="810">
        <f>SUM(F14:F42)</f>
        <v>126</v>
      </c>
      <c r="G13" s="811"/>
      <c r="H13" s="810">
        <f t="shared" ref="H13:J13" si="0">SUM(H14:H42)</f>
        <v>1099</v>
      </c>
      <c r="I13" s="810">
        <f t="shared" si="0"/>
        <v>3691</v>
      </c>
      <c r="J13" s="810">
        <f t="shared" si="0"/>
        <v>7470</v>
      </c>
      <c r="K13" s="808"/>
      <c r="L13" s="808"/>
      <c r="M13" s="808"/>
    </row>
    <row r="14" spans="1:13">
      <c r="A14" s="356" t="s">
        <v>382</v>
      </c>
      <c r="B14" s="924" t="s">
        <v>1114</v>
      </c>
      <c r="C14" s="813">
        <v>1</v>
      </c>
      <c r="D14" s="925">
        <v>5</v>
      </c>
      <c r="E14" s="171">
        <v>1</v>
      </c>
      <c r="F14" s="445">
        <v>1</v>
      </c>
      <c r="G14" s="445">
        <v>1</v>
      </c>
      <c r="H14" s="445">
        <v>17</v>
      </c>
      <c r="I14" s="171">
        <f t="shared" ref="I14:I41" si="1">D14*E14*H14</f>
        <v>85</v>
      </c>
      <c r="J14" s="815">
        <f t="shared" ref="J14:J34" si="2">D14*F14*G14*16.5</f>
        <v>82.5</v>
      </c>
      <c r="K14" s="327"/>
      <c r="L14" s="327"/>
      <c r="M14" s="327"/>
    </row>
    <row r="15" spans="1:13" ht="25.5">
      <c r="A15" s="356" t="s">
        <v>384</v>
      </c>
      <c r="B15" s="924" t="s">
        <v>1115</v>
      </c>
      <c r="C15" s="813">
        <v>1</v>
      </c>
      <c r="D15" s="925">
        <v>4</v>
      </c>
      <c r="E15" s="171">
        <v>1</v>
      </c>
      <c r="F15" s="486">
        <v>1</v>
      </c>
      <c r="G15" s="486">
        <v>1</v>
      </c>
      <c r="H15" s="486">
        <v>17</v>
      </c>
      <c r="I15" s="171">
        <f t="shared" si="1"/>
        <v>68</v>
      </c>
      <c r="J15" s="815">
        <f t="shared" si="2"/>
        <v>66</v>
      </c>
      <c r="K15" s="327"/>
      <c r="L15" s="327"/>
      <c r="M15" s="327"/>
    </row>
    <row r="16" spans="1:13" ht="25.5">
      <c r="A16" s="356" t="s">
        <v>385</v>
      </c>
      <c r="B16" s="924" t="s">
        <v>1116</v>
      </c>
      <c r="C16" s="813"/>
      <c r="D16" s="925">
        <v>4</v>
      </c>
      <c r="E16" s="171">
        <v>1</v>
      </c>
      <c r="F16" s="445">
        <v>1</v>
      </c>
      <c r="G16" s="445">
        <v>1</v>
      </c>
      <c r="H16" s="445">
        <v>17</v>
      </c>
      <c r="I16" s="171">
        <f t="shared" si="1"/>
        <v>68</v>
      </c>
      <c r="J16" s="815">
        <f t="shared" si="2"/>
        <v>66</v>
      </c>
      <c r="K16" s="327"/>
      <c r="L16" s="327"/>
      <c r="M16" s="327"/>
    </row>
    <row r="17" spans="1:13">
      <c r="A17" s="356" t="s">
        <v>386</v>
      </c>
      <c r="B17" s="924" t="s">
        <v>1117</v>
      </c>
      <c r="C17" s="813">
        <v>2</v>
      </c>
      <c r="D17" s="925">
        <v>3</v>
      </c>
      <c r="E17" s="171">
        <v>1</v>
      </c>
      <c r="F17" s="445">
        <v>1</v>
      </c>
      <c r="G17" s="445">
        <v>1</v>
      </c>
      <c r="H17" s="445">
        <v>17</v>
      </c>
      <c r="I17" s="171">
        <f t="shared" si="1"/>
        <v>51</v>
      </c>
      <c r="J17" s="815">
        <f t="shared" si="2"/>
        <v>49.5</v>
      </c>
      <c r="K17" s="327"/>
      <c r="L17" s="327"/>
      <c r="M17" s="327"/>
    </row>
    <row r="18" spans="1:13" ht="25.5">
      <c r="A18" s="356" t="s">
        <v>387</v>
      </c>
      <c r="B18" s="924" t="s">
        <v>1118</v>
      </c>
      <c r="C18" s="813">
        <v>3</v>
      </c>
      <c r="D18" s="925">
        <v>4</v>
      </c>
      <c r="E18" s="171">
        <v>1</v>
      </c>
      <c r="F18" s="445">
        <v>1</v>
      </c>
      <c r="G18" s="445">
        <v>1</v>
      </c>
      <c r="H18" s="445">
        <v>17</v>
      </c>
      <c r="I18" s="171">
        <f t="shared" si="1"/>
        <v>68</v>
      </c>
      <c r="J18" s="815">
        <f t="shared" si="2"/>
        <v>66</v>
      </c>
      <c r="K18" s="171"/>
      <c r="L18" s="171"/>
      <c r="M18" s="171"/>
    </row>
    <row r="19" spans="1:13" ht="25.5">
      <c r="A19" s="356" t="s">
        <v>388</v>
      </c>
      <c r="B19" s="924" t="s">
        <v>1119</v>
      </c>
      <c r="C19" s="813">
        <v>3</v>
      </c>
      <c r="D19" s="925">
        <v>4</v>
      </c>
      <c r="E19" s="171">
        <v>1</v>
      </c>
      <c r="F19" s="445">
        <v>1</v>
      </c>
      <c r="G19" s="445">
        <v>1</v>
      </c>
      <c r="H19" s="445">
        <v>25</v>
      </c>
      <c r="I19" s="171">
        <f t="shared" si="1"/>
        <v>100</v>
      </c>
      <c r="J19" s="815">
        <f t="shared" si="2"/>
        <v>66</v>
      </c>
      <c r="K19" s="171"/>
      <c r="L19" s="171"/>
      <c r="M19" s="171"/>
    </row>
    <row r="20" spans="1:13">
      <c r="A20" s="356" t="s">
        <v>389</v>
      </c>
      <c r="B20" s="924" t="s">
        <v>1120</v>
      </c>
      <c r="C20" s="813">
        <v>3</v>
      </c>
      <c r="D20" s="925">
        <v>3</v>
      </c>
      <c r="E20" s="171">
        <v>1</v>
      </c>
      <c r="F20" s="486">
        <v>1</v>
      </c>
      <c r="G20" s="445">
        <v>1</v>
      </c>
      <c r="H20" s="445">
        <v>25</v>
      </c>
      <c r="I20" s="171">
        <f t="shared" si="1"/>
        <v>75</v>
      </c>
      <c r="J20" s="815">
        <f t="shared" si="2"/>
        <v>49.5</v>
      </c>
      <c r="K20" s="171"/>
      <c r="L20" s="171"/>
      <c r="M20" s="171"/>
    </row>
    <row r="21" spans="1:13" ht="15.75" customHeight="1">
      <c r="A21" s="356" t="s">
        <v>390</v>
      </c>
      <c r="B21" s="924" t="s">
        <v>1121</v>
      </c>
      <c r="C21" s="813">
        <v>3</v>
      </c>
      <c r="D21" s="925">
        <v>3</v>
      </c>
      <c r="E21" s="171">
        <v>1</v>
      </c>
      <c r="F21" s="445">
        <v>1</v>
      </c>
      <c r="G21" s="445">
        <v>1</v>
      </c>
      <c r="H21" s="445">
        <v>21</v>
      </c>
      <c r="I21" s="171">
        <f t="shared" si="1"/>
        <v>63</v>
      </c>
      <c r="J21" s="815">
        <f t="shared" si="2"/>
        <v>49.5</v>
      </c>
      <c r="K21" s="171"/>
      <c r="L21" s="171"/>
      <c r="M21" s="171"/>
    </row>
    <row r="22" spans="1:13" ht="15.75" customHeight="1">
      <c r="A22" s="356" t="s">
        <v>391</v>
      </c>
      <c r="B22" s="924" t="s">
        <v>1122</v>
      </c>
      <c r="C22" s="813">
        <v>3</v>
      </c>
      <c r="D22" s="925">
        <v>5</v>
      </c>
      <c r="E22" s="171">
        <v>1</v>
      </c>
      <c r="F22" s="445">
        <v>1</v>
      </c>
      <c r="G22" s="445">
        <v>1</v>
      </c>
      <c r="H22" s="445">
        <v>25</v>
      </c>
      <c r="I22" s="171">
        <f t="shared" si="1"/>
        <v>125</v>
      </c>
      <c r="J22" s="815">
        <f t="shared" si="2"/>
        <v>82.5</v>
      </c>
      <c r="K22" s="171"/>
      <c r="L22" s="171"/>
      <c r="M22" s="171"/>
    </row>
    <row r="23" spans="1:13" ht="15.75" customHeight="1">
      <c r="A23" s="356" t="s">
        <v>392</v>
      </c>
      <c r="B23" s="926" t="s">
        <v>1123</v>
      </c>
      <c r="C23" s="813">
        <v>3</v>
      </c>
      <c r="D23" s="445">
        <v>3</v>
      </c>
      <c r="E23" s="171">
        <v>1</v>
      </c>
      <c r="F23" s="445">
        <v>2</v>
      </c>
      <c r="G23" s="445">
        <v>1</v>
      </c>
      <c r="H23" s="445">
        <v>21</v>
      </c>
      <c r="I23" s="171">
        <f t="shared" si="1"/>
        <v>63</v>
      </c>
      <c r="J23" s="815">
        <f t="shared" si="2"/>
        <v>99</v>
      </c>
      <c r="K23" s="171"/>
      <c r="L23" s="171"/>
      <c r="M23" s="171"/>
    </row>
    <row r="24" spans="1:13" ht="15.75" customHeight="1">
      <c r="A24" s="356" t="s">
        <v>393</v>
      </c>
      <c r="B24" s="926" t="s">
        <v>1124</v>
      </c>
      <c r="C24" s="813">
        <v>4</v>
      </c>
      <c r="D24" s="445">
        <v>4</v>
      </c>
      <c r="E24" s="171">
        <v>1</v>
      </c>
      <c r="F24" s="445">
        <v>2</v>
      </c>
      <c r="G24" s="445">
        <v>1</v>
      </c>
      <c r="H24" s="445">
        <v>21</v>
      </c>
      <c r="I24" s="171">
        <f t="shared" si="1"/>
        <v>84</v>
      </c>
      <c r="J24" s="815">
        <f t="shared" si="2"/>
        <v>132</v>
      </c>
      <c r="K24" s="171"/>
      <c r="L24" s="171"/>
      <c r="M24" s="171"/>
    </row>
    <row r="25" spans="1:13" ht="15.75" customHeight="1">
      <c r="A25" s="356" t="s">
        <v>394</v>
      </c>
      <c r="B25" s="926" t="s">
        <v>1125</v>
      </c>
      <c r="C25" s="813">
        <v>4</v>
      </c>
      <c r="D25" s="445">
        <v>2</v>
      </c>
      <c r="E25" s="171">
        <v>1</v>
      </c>
      <c r="F25" s="445">
        <v>1</v>
      </c>
      <c r="G25" s="445">
        <v>1</v>
      </c>
      <c r="H25" s="445">
        <v>25</v>
      </c>
      <c r="I25" s="171">
        <f t="shared" si="1"/>
        <v>50</v>
      </c>
      <c r="J25" s="815">
        <f t="shared" si="2"/>
        <v>33</v>
      </c>
      <c r="K25" s="171"/>
      <c r="L25" s="171"/>
      <c r="M25" s="171"/>
    </row>
    <row r="26" spans="1:13" ht="15.75" customHeight="1">
      <c r="A26" s="356" t="s">
        <v>407</v>
      </c>
      <c r="B26" s="926" t="s">
        <v>1126</v>
      </c>
      <c r="C26" s="813">
        <v>5</v>
      </c>
      <c r="D26" s="445">
        <v>3</v>
      </c>
      <c r="E26" s="171">
        <v>1</v>
      </c>
      <c r="F26" s="445">
        <v>1</v>
      </c>
      <c r="G26" s="445">
        <v>1</v>
      </c>
      <c r="H26" s="445">
        <v>25</v>
      </c>
      <c r="I26" s="171">
        <f t="shared" si="1"/>
        <v>75</v>
      </c>
      <c r="J26" s="815">
        <f t="shared" si="2"/>
        <v>49.5</v>
      </c>
      <c r="K26" s="171"/>
      <c r="L26" s="171"/>
      <c r="M26" s="171"/>
    </row>
    <row r="27" spans="1:13" ht="15.75" customHeight="1">
      <c r="A27" s="356" t="s">
        <v>409</v>
      </c>
      <c r="B27" s="444" t="s">
        <v>1127</v>
      </c>
      <c r="C27" s="813">
        <v>5</v>
      </c>
      <c r="D27" s="445">
        <v>4</v>
      </c>
      <c r="E27" s="171">
        <v>1</v>
      </c>
      <c r="F27" s="445">
        <v>42</v>
      </c>
      <c r="G27" s="445">
        <v>1</v>
      </c>
      <c r="H27" s="445">
        <v>25</v>
      </c>
      <c r="I27" s="171">
        <f t="shared" si="1"/>
        <v>100</v>
      </c>
      <c r="J27" s="815">
        <f t="shared" si="2"/>
        <v>2772</v>
      </c>
      <c r="K27" s="171"/>
      <c r="L27" s="171"/>
      <c r="M27" s="171"/>
    </row>
    <row r="28" spans="1:13" ht="15.75" customHeight="1">
      <c r="A28" s="356" t="s">
        <v>396</v>
      </c>
      <c r="B28" s="444" t="s">
        <v>1128</v>
      </c>
      <c r="C28" s="813">
        <v>5</v>
      </c>
      <c r="D28" s="486">
        <v>4</v>
      </c>
      <c r="E28" s="171">
        <v>1</v>
      </c>
      <c r="F28" s="486">
        <v>5</v>
      </c>
      <c r="G28" s="445">
        <v>1</v>
      </c>
      <c r="H28" s="445">
        <v>88</v>
      </c>
      <c r="I28" s="171">
        <f t="shared" si="1"/>
        <v>352</v>
      </c>
      <c r="J28" s="815">
        <f t="shared" si="2"/>
        <v>330</v>
      </c>
      <c r="K28" s="171"/>
      <c r="L28" s="171"/>
      <c r="M28" s="171"/>
    </row>
    <row r="29" spans="1:13" ht="15.75" customHeight="1">
      <c r="A29" s="356" t="s">
        <v>527</v>
      </c>
      <c r="B29" s="444" t="s">
        <v>1129</v>
      </c>
      <c r="C29" s="813">
        <v>5</v>
      </c>
      <c r="D29" s="486">
        <v>4</v>
      </c>
      <c r="E29" s="171">
        <v>1</v>
      </c>
      <c r="F29" s="486">
        <v>8</v>
      </c>
      <c r="G29" s="445">
        <v>1</v>
      </c>
      <c r="H29" s="445">
        <v>88</v>
      </c>
      <c r="I29" s="171">
        <f t="shared" si="1"/>
        <v>352</v>
      </c>
      <c r="J29" s="815">
        <f t="shared" si="2"/>
        <v>528</v>
      </c>
      <c r="K29" s="171"/>
      <c r="L29" s="171"/>
      <c r="M29" s="171"/>
    </row>
    <row r="30" spans="1:13" ht="15.75" customHeight="1">
      <c r="A30" s="356" t="s">
        <v>528</v>
      </c>
      <c r="B30" s="444" t="s">
        <v>1130</v>
      </c>
      <c r="C30" s="813">
        <v>5</v>
      </c>
      <c r="D30" s="445">
        <v>3</v>
      </c>
      <c r="E30" s="171">
        <v>1</v>
      </c>
      <c r="F30" s="445">
        <v>13</v>
      </c>
      <c r="G30" s="445">
        <v>1</v>
      </c>
      <c r="H30" s="445">
        <v>120</v>
      </c>
      <c r="I30" s="171">
        <f t="shared" si="1"/>
        <v>360</v>
      </c>
      <c r="J30" s="815">
        <f t="shared" si="2"/>
        <v>643.5</v>
      </c>
      <c r="K30" s="171"/>
      <c r="L30" s="171"/>
      <c r="M30" s="171"/>
    </row>
    <row r="31" spans="1:13" ht="15.75" customHeight="1">
      <c r="A31" s="356" t="s">
        <v>530</v>
      </c>
      <c r="B31" s="444" t="s">
        <v>1131</v>
      </c>
      <c r="C31" s="813">
        <v>5</v>
      </c>
      <c r="D31" s="445">
        <v>2</v>
      </c>
      <c r="E31" s="171">
        <v>1</v>
      </c>
      <c r="F31" s="445">
        <v>8</v>
      </c>
      <c r="G31" s="445">
        <v>1</v>
      </c>
      <c r="H31" s="445">
        <v>100</v>
      </c>
      <c r="I31" s="171">
        <f t="shared" si="1"/>
        <v>200</v>
      </c>
      <c r="J31" s="815">
        <f t="shared" si="2"/>
        <v>264</v>
      </c>
      <c r="K31" s="171"/>
      <c r="L31" s="171"/>
      <c r="M31" s="171"/>
    </row>
    <row r="32" spans="1:13" ht="15.75" customHeight="1">
      <c r="A32" s="356" t="s">
        <v>532</v>
      </c>
      <c r="B32" s="365" t="s">
        <v>1132</v>
      </c>
      <c r="C32" s="813">
        <v>6</v>
      </c>
      <c r="D32" s="461">
        <v>3</v>
      </c>
      <c r="E32" s="171">
        <v>1</v>
      </c>
      <c r="F32" s="445">
        <v>15</v>
      </c>
      <c r="G32" s="445">
        <v>1</v>
      </c>
      <c r="H32" s="445">
        <v>70</v>
      </c>
      <c r="I32" s="171">
        <f t="shared" si="1"/>
        <v>210</v>
      </c>
      <c r="J32" s="815">
        <f t="shared" si="2"/>
        <v>742.5</v>
      </c>
      <c r="K32" s="171"/>
      <c r="L32" s="171"/>
      <c r="M32" s="171"/>
    </row>
    <row r="33" spans="1:13" ht="15.75" customHeight="1">
      <c r="A33" s="356" t="s">
        <v>397</v>
      </c>
      <c r="B33" s="365" t="s">
        <v>1133</v>
      </c>
      <c r="C33" s="813">
        <v>6</v>
      </c>
      <c r="D33" s="526">
        <v>3</v>
      </c>
      <c r="E33" s="171">
        <v>1</v>
      </c>
      <c r="F33" s="486">
        <v>2</v>
      </c>
      <c r="G33" s="486">
        <v>1</v>
      </c>
      <c r="H33" s="486">
        <v>70</v>
      </c>
      <c r="I33" s="171">
        <f t="shared" si="1"/>
        <v>210</v>
      </c>
      <c r="J33" s="815">
        <f t="shared" si="2"/>
        <v>99</v>
      </c>
      <c r="K33" s="171"/>
      <c r="L33" s="171"/>
      <c r="M33" s="171"/>
    </row>
    <row r="34" spans="1:13" ht="15.75" customHeight="1">
      <c r="A34" s="356" t="s">
        <v>535</v>
      </c>
      <c r="B34" s="365" t="s">
        <v>1134</v>
      </c>
      <c r="C34" s="813">
        <v>6</v>
      </c>
      <c r="D34" s="461">
        <v>5</v>
      </c>
      <c r="E34" s="171">
        <v>1</v>
      </c>
      <c r="F34" s="445">
        <v>10</v>
      </c>
      <c r="G34" s="445">
        <v>1</v>
      </c>
      <c r="H34" s="445">
        <v>70</v>
      </c>
      <c r="I34" s="171">
        <f t="shared" si="1"/>
        <v>350</v>
      </c>
      <c r="J34" s="815">
        <f t="shared" si="2"/>
        <v>825</v>
      </c>
      <c r="K34" s="171"/>
      <c r="L34" s="171"/>
      <c r="M34" s="171"/>
    </row>
    <row r="35" spans="1:13" ht="15.75" customHeight="1">
      <c r="A35" s="356" t="s">
        <v>537</v>
      </c>
      <c r="B35" s="365" t="s">
        <v>1135</v>
      </c>
      <c r="C35" s="813">
        <v>6</v>
      </c>
      <c r="D35" s="461">
        <v>3</v>
      </c>
      <c r="E35" s="171">
        <v>1.3</v>
      </c>
      <c r="F35" s="445">
        <v>1</v>
      </c>
      <c r="G35" s="445">
        <v>1</v>
      </c>
      <c r="H35" s="445">
        <v>20</v>
      </c>
      <c r="I35" s="171">
        <f t="shared" si="1"/>
        <v>78</v>
      </c>
      <c r="J35" s="815">
        <f>D35*F35*G35*15</f>
        <v>45</v>
      </c>
      <c r="K35" s="171"/>
      <c r="L35" s="171"/>
      <c r="M35" s="171"/>
    </row>
    <row r="36" spans="1:13" ht="15.75" customHeight="1">
      <c r="A36" s="356" t="s">
        <v>538</v>
      </c>
      <c r="B36" s="365" t="s">
        <v>1136</v>
      </c>
      <c r="C36" s="813">
        <v>7</v>
      </c>
      <c r="D36" s="461">
        <v>2</v>
      </c>
      <c r="E36" s="171">
        <v>1</v>
      </c>
      <c r="F36" s="445">
        <v>1</v>
      </c>
      <c r="G36" s="445">
        <v>1</v>
      </c>
      <c r="H36" s="445">
        <v>30</v>
      </c>
      <c r="I36" s="171">
        <f t="shared" si="1"/>
        <v>60</v>
      </c>
      <c r="J36" s="815">
        <f t="shared" ref="J36:J41" si="3">D36*F36*G36*16.5</f>
        <v>33</v>
      </c>
      <c r="K36" s="171"/>
      <c r="L36" s="171"/>
      <c r="M36" s="171"/>
    </row>
    <row r="37" spans="1:13" ht="15.75" customHeight="1">
      <c r="A37" s="356" t="s">
        <v>539</v>
      </c>
      <c r="B37" s="365" t="s">
        <v>1137</v>
      </c>
      <c r="C37" s="813">
        <v>7</v>
      </c>
      <c r="D37" s="461">
        <v>2</v>
      </c>
      <c r="E37" s="171">
        <v>1</v>
      </c>
      <c r="F37" s="445">
        <v>1</v>
      </c>
      <c r="G37" s="445">
        <v>1</v>
      </c>
      <c r="H37" s="445">
        <v>30</v>
      </c>
      <c r="I37" s="171">
        <f t="shared" si="1"/>
        <v>60</v>
      </c>
      <c r="J37" s="815">
        <f t="shared" si="3"/>
        <v>33</v>
      </c>
      <c r="K37" s="171"/>
      <c r="L37" s="171"/>
      <c r="M37" s="171"/>
    </row>
    <row r="38" spans="1:13" ht="15.75" customHeight="1">
      <c r="A38" s="356" t="s">
        <v>542</v>
      </c>
      <c r="B38" s="365" t="s">
        <v>1138</v>
      </c>
      <c r="C38" s="813">
        <v>7</v>
      </c>
      <c r="D38" s="461">
        <v>2</v>
      </c>
      <c r="E38" s="171">
        <v>1</v>
      </c>
      <c r="F38" s="445">
        <v>1</v>
      </c>
      <c r="G38" s="445">
        <v>1</v>
      </c>
      <c r="H38" s="445">
        <v>30</v>
      </c>
      <c r="I38" s="171">
        <f t="shared" si="1"/>
        <v>60</v>
      </c>
      <c r="J38" s="815">
        <f t="shared" si="3"/>
        <v>33</v>
      </c>
      <c r="K38" s="171"/>
      <c r="L38" s="171"/>
      <c r="M38" s="171"/>
    </row>
    <row r="39" spans="1:13" ht="15.75" customHeight="1">
      <c r="A39" s="356" t="s">
        <v>544</v>
      </c>
      <c r="B39" s="365" t="s">
        <v>1139</v>
      </c>
      <c r="C39" s="813">
        <v>7</v>
      </c>
      <c r="D39" s="461">
        <v>2</v>
      </c>
      <c r="E39" s="171">
        <v>1</v>
      </c>
      <c r="F39" s="445">
        <v>1</v>
      </c>
      <c r="G39" s="445">
        <v>1</v>
      </c>
      <c r="H39" s="445">
        <v>20</v>
      </c>
      <c r="I39" s="171">
        <f t="shared" si="1"/>
        <v>40</v>
      </c>
      <c r="J39" s="815">
        <f t="shared" si="3"/>
        <v>33</v>
      </c>
      <c r="K39" s="171"/>
      <c r="L39" s="171"/>
      <c r="M39" s="171"/>
    </row>
    <row r="40" spans="1:13" ht="15.75" customHeight="1">
      <c r="A40" s="356" t="s">
        <v>546</v>
      </c>
      <c r="B40" s="365" t="s">
        <v>1140</v>
      </c>
      <c r="C40" s="813">
        <v>7</v>
      </c>
      <c r="D40" s="461">
        <v>3</v>
      </c>
      <c r="E40" s="171">
        <v>1</v>
      </c>
      <c r="F40" s="445">
        <v>1</v>
      </c>
      <c r="G40" s="445">
        <v>1</v>
      </c>
      <c r="H40" s="445">
        <v>30</v>
      </c>
      <c r="I40" s="171">
        <f t="shared" si="1"/>
        <v>90</v>
      </c>
      <c r="J40" s="815">
        <f t="shared" si="3"/>
        <v>49.5</v>
      </c>
      <c r="K40" s="171"/>
      <c r="L40" s="171"/>
      <c r="M40" s="171"/>
    </row>
    <row r="41" spans="1:13" ht="15.75" customHeight="1">
      <c r="A41" s="356" t="s">
        <v>548</v>
      </c>
      <c r="B41" s="365" t="s">
        <v>1141</v>
      </c>
      <c r="C41" s="813">
        <v>7</v>
      </c>
      <c r="D41" s="461">
        <v>4</v>
      </c>
      <c r="E41" s="171">
        <v>1</v>
      </c>
      <c r="F41" s="445">
        <v>1</v>
      </c>
      <c r="G41" s="445">
        <v>1</v>
      </c>
      <c r="H41" s="445">
        <v>17</v>
      </c>
      <c r="I41" s="171">
        <f t="shared" si="1"/>
        <v>68</v>
      </c>
      <c r="J41" s="815">
        <f t="shared" si="3"/>
        <v>66</v>
      </c>
      <c r="K41" s="171"/>
      <c r="L41" s="171"/>
      <c r="M41" s="171"/>
    </row>
    <row r="42" spans="1:13" ht="15.75" customHeight="1">
      <c r="A42" s="816" t="s">
        <v>78</v>
      </c>
      <c r="B42" s="817" t="s">
        <v>451</v>
      </c>
      <c r="C42" s="817"/>
      <c r="D42" s="818">
        <f>SUM(D43:D47)</f>
        <v>5</v>
      </c>
      <c r="E42" s="818"/>
      <c r="F42" s="818">
        <f>SUM(F43:F47)</f>
        <v>1</v>
      </c>
      <c r="G42" s="818"/>
      <c r="H42" s="818">
        <f t="shared" ref="H42:J42" si="4">SUM(H43:H47)</f>
        <v>18</v>
      </c>
      <c r="I42" s="818">
        <f t="shared" si="4"/>
        <v>126</v>
      </c>
      <c r="J42" s="818">
        <f t="shared" si="4"/>
        <v>82.5</v>
      </c>
      <c r="K42" s="819"/>
      <c r="L42" s="819"/>
      <c r="M42" s="819"/>
    </row>
    <row r="43" spans="1:13" ht="15.75" customHeight="1">
      <c r="A43" s="341" t="s">
        <v>452</v>
      </c>
      <c r="B43" s="820" t="s">
        <v>601</v>
      </c>
      <c r="C43" s="820"/>
      <c r="D43" s="174"/>
      <c r="E43" s="174"/>
      <c r="F43" s="174"/>
      <c r="G43" s="171"/>
      <c r="H43" s="171"/>
      <c r="I43" s="171"/>
      <c r="J43" s="171"/>
      <c r="K43" s="171"/>
      <c r="L43" s="171"/>
      <c r="M43" s="171"/>
    </row>
    <row r="44" spans="1:13" ht="15.75" customHeight="1">
      <c r="A44" s="341" t="s">
        <v>464</v>
      </c>
      <c r="B44" s="820" t="s">
        <v>602</v>
      </c>
      <c r="C44" s="820"/>
      <c r="D44" s="174"/>
      <c r="E44" s="174"/>
      <c r="F44" s="174"/>
      <c r="G44" s="171"/>
      <c r="H44" s="171"/>
      <c r="I44" s="171"/>
      <c r="J44" s="171"/>
      <c r="K44" s="171"/>
      <c r="L44" s="171"/>
      <c r="M44" s="171"/>
    </row>
    <row r="45" spans="1:13" ht="15.75" customHeight="1">
      <c r="A45" s="341" t="s">
        <v>465</v>
      </c>
      <c r="B45" s="820" t="s">
        <v>603</v>
      </c>
      <c r="C45" s="820"/>
      <c r="D45" s="174"/>
      <c r="E45" s="174"/>
      <c r="F45" s="174"/>
      <c r="G45" s="171"/>
      <c r="H45" s="171"/>
      <c r="I45" s="171"/>
      <c r="J45" s="171"/>
      <c r="K45" s="171"/>
      <c r="L45" s="171"/>
      <c r="M45" s="171"/>
    </row>
    <row r="46" spans="1:13" ht="15.75" customHeight="1">
      <c r="A46" s="927" t="s">
        <v>466</v>
      </c>
      <c r="B46" s="928" t="s">
        <v>1142</v>
      </c>
      <c r="C46" s="928"/>
      <c r="D46" s="929">
        <v>5</v>
      </c>
      <c r="E46" s="929">
        <v>1.4</v>
      </c>
      <c r="F46" s="929">
        <v>1</v>
      </c>
      <c r="G46" s="929">
        <v>1</v>
      </c>
      <c r="H46" s="929">
        <v>18</v>
      </c>
      <c r="I46" s="929">
        <f>D46*E46*H46</f>
        <v>126</v>
      </c>
      <c r="J46" s="929">
        <f>D46*F46*G46*16.5</f>
        <v>82.5</v>
      </c>
      <c r="K46" s="929"/>
      <c r="L46" s="929"/>
      <c r="M46" s="929"/>
    </row>
    <row r="47" spans="1:13" ht="15.75" customHeight="1">
      <c r="A47" s="341" t="s">
        <v>467</v>
      </c>
      <c r="B47" s="820" t="s">
        <v>605</v>
      </c>
      <c r="C47" s="820"/>
      <c r="D47" s="174"/>
      <c r="E47" s="174"/>
      <c r="F47" s="174"/>
      <c r="G47" s="171"/>
      <c r="H47" s="174"/>
      <c r="I47" s="174"/>
      <c r="J47" s="174"/>
      <c r="K47" s="171"/>
      <c r="L47" s="171"/>
      <c r="M47" s="171"/>
    </row>
    <row r="48" spans="1:13" ht="15.75" customHeight="1">
      <c r="A48" s="188">
        <v>2</v>
      </c>
      <c r="B48" s="322" t="s">
        <v>398</v>
      </c>
      <c r="C48" s="322"/>
      <c r="D48" s="174"/>
      <c r="E48" s="174"/>
      <c r="F48" s="174"/>
      <c r="G48" s="171"/>
      <c r="H48" s="174"/>
      <c r="I48" s="174"/>
      <c r="J48" s="174"/>
      <c r="K48" s="171"/>
      <c r="L48" s="171"/>
      <c r="M48" s="171"/>
    </row>
    <row r="49" spans="1:13" ht="15.75" customHeight="1">
      <c r="A49" s="808" t="s">
        <v>76</v>
      </c>
      <c r="B49" s="809" t="s">
        <v>400</v>
      </c>
      <c r="C49" s="809"/>
      <c r="D49" s="818">
        <f>SUM(D50:D77)</f>
        <v>93</v>
      </c>
      <c r="E49" s="818"/>
      <c r="F49" s="818">
        <f>SUM(F50:F77)</f>
        <v>384</v>
      </c>
      <c r="G49" s="818"/>
      <c r="H49" s="818">
        <f t="shared" ref="H49:J49" si="5">SUM(H50:H77)</f>
        <v>696</v>
      </c>
      <c r="I49" s="818">
        <f t="shared" si="5"/>
        <v>8100</v>
      </c>
      <c r="J49" s="818">
        <f t="shared" si="5"/>
        <v>7292.6999999999989</v>
      </c>
      <c r="K49" s="819"/>
      <c r="L49" s="819"/>
      <c r="M49" s="819"/>
    </row>
    <row r="50" spans="1:13" ht="15.75" customHeight="1">
      <c r="A50" s="356" t="s">
        <v>382</v>
      </c>
      <c r="B50" s="365" t="s">
        <v>1143</v>
      </c>
      <c r="C50" s="366">
        <v>3</v>
      </c>
      <c r="D50" s="171">
        <v>3</v>
      </c>
      <c r="E50" s="171">
        <v>1</v>
      </c>
      <c r="F50" s="171">
        <v>3</v>
      </c>
      <c r="G50" s="171">
        <f t="shared" ref="G50:G75" si="6">IF(H50&gt;70,"1.3",IF(H50&gt;120,"1.5",1))</f>
        <v>1</v>
      </c>
      <c r="H50" s="171">
        <v>15</v>
      </c>
      <c r="I50" s="171">
        <f t="shared" ref="I50:I75" si="7">D50*F50*H50</f>
        <v>135</v>
      </c>
      <c r="J50" s="338">
        <f t="shared" ref="J50:J75" si="8">D50*F50*16.5*0.7</f>
        <v>103.94999999999999</v>
      </c>
      <c r="K50" s="171"/>
      <c r="L50" s="171"/>
      <c r="M50" s="171"/>
    </row>
    <row r="51" spans="1:13" ht="15.75" customHeight="1">
      <c r="A51" s="356" t="s">
        <v>384</v>
      </c>
      <c r="B51" s="365" t="s">
        <v>1144</v>
      </c>
      <c r="C51" s="366">
        <v>3</v>
      </c>
      <c r="D51" s="171">
        <v>3</v>
      </c>
      <c r="E51" s="171">
        <v>1</v>
      </c>
      <c r="F51" s="171">
        <v>3</v>
      </c>
      <c r="G51" s="171">
        <f t="shared" si="6"/>
        <v>1</v>
      </c>
      <c r="H51" s="171">
        <v>15</v>
      </c>
      <c r="I51" s="171">
        <f t="shared" si="7"/>
        <v>135</v>
      </c>
      <c r="J51" s="338">
        <f t="shared" si="8"/>
        <v>103.94999999999999</v>
      </c>
      <c r="K51" s="171"/>
      <c r="L51" s="171"/>
      <c r="M51" s="171"/>
    </row>
    <row r="52" spans="1:13" ht="15.75" customHeight="1">
      <c r="A52" s="356" t="s">
        <v>385</v>
      </c>
      <c r="B52" s="365" t="s">
        <v>1145</v>
      </c>
      <c r="C52" s="366">
        <v>3</v>
      </c>
      <c r="D52" s="171">
        <v>3</v>
      </c>
      <c r="E52" s="171">
        <v>1</v>
      </c>
      <c r="F52" s="171">
        <v>3</v>
      </c>
      <c r="G52" s="171">
        <f t="shared" si="6"/>
        <v>1</v>
      </c>
      <c r="H52" s="171">
        <v>15</v>
      </c>
      <c r="I52" s="171">
        <f t="shared" si="7"/>
        <v>135</v>
      </c>
      <c r="J52" s="338">
        <f t="shared" si="8"/>
        <v>103.94999999999999</v>
      </c>
      <c r="K52" s="171"/>
      <c r="L52" s="171"/>
      <c r="M52" s="171"/>
    </row>
    <row r="53" spans="1:13" ht="15.75" customHeight="1">
      <c r="A53" s="356" t="s">
        <v>386</v>
      </c>
      <c r="B53" s="365" t="s">
        <v>1146</v>
      </c>
      <c r="C53" s="366">
        <v>3</v>
      </c>
      <c r="D53" s="171">
        <v>3</v>
      </c>
      <c r="E53" s="171">
        <v>1</v>
      </c>
      <c r="F53" s="171">
        <v>3</v>
      </c>
      <c r="G53" s="171">
        <f t="shared" si="6"/>
        <v>1</v>
      </c>
      <c r="H53" s="171">
        <v>15</v>
      </c>
      <c r="I53" s="171">
        <f t="shared" si="7"/>
        <v>135</v>
      </c>
      <c r="J53" s="338">
        <f t="shared" si="8"/>
        <v>103.94999999999999</v>
      </c>
      <c r="K53" s="171"/>
      <c r="L53" s="171"/>
      <c r="M53" s="171"/>
    </row>
    <row r="54" spans="1:13" ht="15.75" customHeight="1">
      <c r="A54" s="356" t="s">
        <v>387</v>
      </c>
      <c r="B54" s="824" t="s">
        <v>1147</v>
      </c>
      <c r="C54" s="366">
        <v>3</v>
      </c>
      <c r="D54" s="171">
        <v>3</v>
      </c>
      <c r="E54" s="171">
        <v>1</v>
      </c>
      <c r="F54" s="171">
        <v>3</v>
      </c>
      <c r="G54" s="171">
        <f t="shared" si="6"/>
        <v>1</v>
      </c>
      <c r="H54" s="171">
        <v>15</v>
      </c>
      <c r="I54" s="171">
        <f t="shared" si="7"/>
        <v>135</v>
      </c>
      <c r="J54" s="338">
        <f t="shared" si="8"/>
        <v>103.94999999999999</v>
      </c>
      <c r="K54" s="171"/>
      <c r="L54" s="171"/>
      <c r="M54" s="171"/>
    </row>
    <row r="55" spans="1:13" ht="15.75" customHeight="1">
      <c r="A55" s="356" t="s">
        <v>388</v>
      </c>
      <c r="B55" s="824" t="s">
        <v>1148</v>
      </c>
      <c r="C55" s="366">
        <v>3</v>
      </c>
      <c r="D55" s="171">
        <v>3</v>
      </c>
      <c r="E55" s="171">
        <v>1</v>
      </c>
      <c r="F55" s="171">
        <v>3</v>
      </c>
      <c r="G55" s="171">
        <f t="shared" si="6"/>
        <v>1</v>
      </c>
      <c r="H55" s="171">
        <v>15</v>
      </c>
      <c r="I55" s="171">
        <f t="shared" si="7"/>
        <v>135</v>
      </c>
      <c r="J55" s="338">
        <f t="shared" si="8"/>
        <v>103.94999999999999</v>
      </c>
      <c r="K55" s="171"/>
      <c r="L55" s="171"/>
      <c r="M55" s="171"/>
    </row>
    <row r="56" spans="1:13" ht="15.75" customHeight="1">
      <c r="A56" s="356" t="s">
        <v>389</v>
      </c>
      <c r="B56" s="824" t="s">
        <v>1149</v>
      </c>
      <c r="C56" s="366">
        <v>3</v>
      </c>
      <c r="D56" s="171">
        <v>3</v>
      </c>
      <c r="E56" s="171">
        <v>1</v>
      </c>
      <c r="F56" s="171">
        <v>3</v>
      </c>
      <c r="G56" s="171">
        <f t="shared" si="6"/>
        <v>1</v>
      </c>
      <c r="H56" s="171">
        <v>15</v>
      </c>
      <c r="I56" s="171">
        <f t="shared" si="7"/>
        <v>135</v>
      </c>
      <c r="J56" s="338">
        <f t="shared" si="8"/>
        <v>103.94999999999999</v>
      </c>
      <c r="K56" s="171"/>
      <c r="L56" s="171"/>
      <c r="M56" s="171"/>
    </row>
    <row r="57" spans="1:13" ht="15.75" customHeight="1">
      <c r="A57" s="356" t="s">
        <v>390</v>
      </c>
      <c r="B57" s="824" t="s">
        <v>1150</v>
      </c>
      <c r="C57" s="366">
        <v>3</v>
      </c>
      <c r="D57" s="171">
        <v>3</v>
      </c>
      <c r="E57" s="171">
        <v>1</v>
      </c>
      <c r="F57" s="171">
        <v>3</v>
      </c>
      <c r="G57" s="171">
        <f t="shared" si="6"/>
        <v>1</v>
      </c>
      <c r="H57" s="171">
        <v>15</v>
      </c>
      <c r="I57" s="171">
        <f t="shared" si="7"/>
        <v>135</v>
      </c>
      <c r="J57" s="338">
        <f t="shared" si="8"/>
        <v>103.94999999999999</v>
      </c>
      <c r="K57" s="171"/>
      <c r="L57" s="171"/>
      <c r="M57" s="171"/>
    </row>
    <row r="58" spans="1:13" ht="15.75" customHeight="1">
      <c r="A58" s="356" t="s">
        <v>391</v>
      </c>
      <c r="B58" s="824" t="s">
        <v>1151</v>
      </c>
      <c r="C58" s="366">
        <v>3</v>
      </c>
      <c r="D58" s="171">
        <v>3</v>
      </c>
      <c r="E58" s="171">
        <v>1</v>
      </c>
      <c r="F58" s="171">
        <v>3</v>
      </c>
      <c r="G58" s="171">
        <f t="shared" si="6"/>
        <v>1</v>
      </c>
      <c r="H58" s="171">
        <v>15</v>
      </c>
      <c r="I58" s="171">
        <f t="shared" si="7"/>
        <v>135</v>
      </c>
      <c r="J58" s="338">
        <f t="shared" si="8"/>
        <v>103.94999999999999</v>
      </c>
      <c r="K58" s="171"/>
      <c r="L58" s="171"/>
      <c r="M58" s="171"/>
    </row>
    <row r="59" spans="1:13" ht="15.75" customHeight="1">
      <c r="A59" s="356" t="s">
        <v>392</v>
      </c>
      <c r="B59" s="824" t="s">
        <v>1152</v>
      </c>
      <c r="C59" s="366">
        <v>3</v>
      </c>
      <c r="D59" s="171">
        <v>3</v>
      </c>
      <c r="E59" s="171">
        <v>1</v>
      </c>
      <c r="F59" s="171">
        <v>3</v>
      </c>
      <c r="G59" s="171">
        <f t="shared" si="6"/>
        <v>1</v>
      </c>
      <c r="H59" s="171">
        <v>15</v>
      </c>
      <c r="I59" s="171">
        <f t="shared" si="7"/>
        <v>135</v>
      </c>
      <c r="J59" s="338">
        <f t="shared" si="8"/>
        <v>103.94999999999999</v>
      </c>
      <c r="K59" s="171"/>
      <c r="L59" s="171"/>
      <c r="M59" s="171"/>
    </row>
    <row r="60" spans="1:13" ht="15.75" customHeight="1">
      <c r="A60" s="356" t="s">
        <v>393</v>
      </c>
      <c r="B60" s="824" t="s">
        <v>1153</v>
      </c>
      <c r="C60" s="366">
        <v>3</v>
      </c>
      <c r="D60" s="171">
        <v>3</v>
      </c>
      <c r="E60" s="171">
        <v>1</v>
      </c>
      <c r="F60" s="171">
        <v>3</v>
      </c>
      <c r="G60" s="171">
        <f t="shared" si="6"/>
        <v>1</v>
      </c>
      <c r="H60" s="171">
        <v>15</v>
      </c>
      <c r="I60" s="171">
        <f t="shared" si="7"/>
        <v>135</v>
      </c>
      <c r="J60" s="338">
        <f t="shared" si="8"/>
        <v>103.94999999999999</v>
      </c>
      <c r="K60" s="171"/>
      <c r="L60" s="171"/>
      <c r="M60" s="171"/>
    </row>
    <row r="61" spans="1:13" ht="15.75" customHeight="1">
      <c r="A61" s="356" t="s">
        <v>394</v>
      </c>
      <c r="B61" s="824" t="s">
        <v>1154</v>
      </c>
      <c r="C61" s="366">
        <v>3</v>
      </c>
      <c r="D61" s="171">
        <v>3</v>
      </c>
      <c r="E61" s="171">
        <v>1</v>
      </c>
      <c r="F61" s="171">
        <v>3</v>
      </c>
      <c r="G61" s="171">
        <f t="shared" si="6"/>
        <v>1</v>
      </c>
      <c r="H61" s="171">
        <v>15</v>
      </c>
      <c r="I61" s="171">
        <f t="shared" si="7"/>
        <v>135</v>
      </c>
      <c r="J61" s="338">
        <f t="shared" si="8"/>
        <v>103.94999999999999</v>
      </c>
      <c r="K61" s="171"/>
      <c r="L61" s="171"/>
      <c r="M61" s="171"/>
    </row>
    <row r="62" spans="1:13" ht="15.75" customHeight="1">
      <c r="A62" s="356" t="s">
        <v>407</v>
      </c>
      <c r="B62" s="824" t="s">
        <v>1148</v>
      </c>
      <c r="C62" s="366">
        <v>3</v>
      </c>
      <c r="D62" s="171">
        <v>3</v>
      </c>
      <c r="E62" s="171">
        <v>1</v>
      </c>
      <c r="F62" s="171">
        <v>3</v>
      </c>
      <c r="G62" s="171">
        <f t="shared" si="6"/>
        <v>1</v>
      </c>
      <c r="H62" s="171">
        <v>15</v>
      </c>
      <c r="I62" s="171">
        <f t="shared" si="7"/>
        <v>135</v>
      </c>
      <c r="J62" s="338">
        <f t="shared" si="8"/>
        <v>103.94999999999999</v>
      </c>
      <c r="K62" s="171"/>
      <c r="L62" s="171"/>
      <c r="M62" s="171"/>
    </row>
    <row r="63" spans="1:13" ht="15.75" customHeight="1">
      <c r="A63" s="356" t="s">
        <v>409</v>
      </c>
      <c r="B63" s="365" t="s">
        <v>1155</v>
      </c>
      <c r="C63" s="171">
        <v>3</v>
      </c>
      <c r="D63" s="171">
        <v>3</v>
      </c>
      <c r="E63" s="171">
        <v>1</v>
      </c>
      <c r="F63" s="171">
        <v>3</v>
      </c>
      <c r="G63" s="171">
        <f t="shared" si="6"/>
        <v>1</v>
      </c>
      <c r="H63" s="171">
        <v>15</v>
      </c>
      <c r="I63" s="171">
        <f t="shared" si="7"/>
        <v>135</v>
      </c>
      <c r="J63" s="338">
        <f t="shared" si="8"/>
        <v>103.94999999999999</v>
      </c>
      <c r="K63" s="171"/>
      <c r="L63" s="171"/>
      <c r="M63" s="171"/>
    </row>
    <row r="64" spans="1:13" ht="15.75" customHeight="1">
      <c r="A64" s="356" t="s">
        <v>396</v>
      </c>
      <c r="B64" s="365" t="s">
        <v>1156</v>
      </c>
      <c r="C64" s="171">
        <v>3</v>
      </c>
      <c r="D64" s="171">
        <v>3</v>
      </c>
      <c r="E64" s="171">
        <v>1</v>
      </c>
      <c r="F64" s="171">
        <v>3</v>
      </c>
      <c r="G64" s="171">
        <f t="shared" si="6"/>
        <v>1</v>
      </c>
      <c r="H64" s="171">
        <v>15</v>
      </c>
      <c r="I64" s="171">
        <f t="shared" si="7"/>
        <v>135</v>
      </c>
      <c r="J64" s="338">
        <f t="shared" si="8"/>
        <v>103.94999999999999</v>
      </c>
      <c r="K64" s="171"/>
      <c r="L64" s="171"/>
      <c r="M64" s="171"/>
    </row>
    <row r="65" spans="1:13" ht="15.75" customHeight="1">
      <c r="A65" s="356" t="s">
        <v>527</v>
      </c>
      <c r="B65" s="365" t="s">
        <v>1157</v>
      </c>
      <c r="C65" s="171">
        <v>3</v>
      </c>
      <c r="D65" s="171">
        <v>3</v>
      </c>
      <c r="E65" s="171">
        <v>1</v>
      </c>
      <c r="F65" s="171">
        <v>3</v>
      </c>
      <c r="G65" s="171">
        <f t="shared" si="6"/>
        <v>1</v>
      </c>
      <c r="H65" s="171">
        <v>15</v>
      </c>
      <c r="I65" s="171">
        <f t="shared" si="7"/>
        <v>135</v>
      </c>
      <c r="J65" s="338">
        <f t="shared" si="8"/>
        <v>103.94999999999999</v>
      </c>
      <c r="K65" s="171"/>
      <c r="L65" s="171"/>
      <c r="M65" s="171"/>
    </row>
    <row r="66" spans="1:13" ht="15.75" customHeight="1">
      <c r="A66" s="356" t="s">
        <v>528</v>
      </c>
      <c r="B66" s="365" t="s">
        <v>1158</v>
      </c>
      <c r="C66" s="171">
        <v>3</v>
      </c>
      <c r="D66" s="171">
        <v>3</v>
      </c>
      <c r="E66" s="171">
        <v>1</v>
      </c>
      <c r="F66" s="171">
        <v>3</v>
      </c>
      <c r="G66" s="171">
        <f t="shared" si="6"/>
        <v>1</v>
      </c>
      <c r="H66" s="171">
        <v>15</v>
      </c>
      <c r="I66" s="171">
        <f t="shared" si="7"/>
        <v>135</v>
      </c>
      <c r="J66" s="338">
        <f t="shared" si="8"/>
        <v>103.94999999999999</v>
      </c>
      <c r="K66" s="171"/>
      <c r="L66" s="171"/>
      <c r="M66" s="171"/>
    </row>
    <row r="67" spans="1:13" ht="15.75" customHeight="1">
      <c r="A67" s="356" t="s">
        <v>530</v>
      </c>
      <c r="B67" s="824" t="s">
        <v>1159</v>
      </c>
      <c r="C67" s="171">
        <v>3</v>
      </c>
      <c r="D67" s="171">
        <v>3</v>
      </c>
      <c r="E67" s="171">
        <v>1</v>
      </c>
      <c r="F67" s="171">
        <v>3</v>
      </c>
      <c r="G67" s="171">
        <f t="shared" si="6"/>
        <v>1</v>
      </c>
      <c r="H67" s="171">
        <v>15</v>
      </c>
      <c r="I67" s="171">
        <f t="shared" si="7"/>
        <v>135</v>
      </c>
      <c r="J67" s="338">
        <f t="shared" si="8"/>
        <v>103.94999999999999</v>
      </c>
      <c r="K67" s="171"/>
      <c r="L67" s="171"/>
      <c r="M67" s="171"/>
    </row>
    <row r="68" spans="1:13" ht="15.75" customHeight="1">
      <c r="A68" s="356" t="s">
        <v>532</v>
      </c>
      <c r="B68" s="824" t="s">
        <v>1160</v>
      </c>
      <c r="C68" s="171">
        <v>3</v>
      </c>
      <c r="D68" s="171">
        <v>3</v>
      </c>
      <c r="E68" s="171">
        <v>1</v>
      </c>
      <c r="F68" s="171">
        <v>3</v>
      </c>
      <c r="G68" s="171">
        <f t="shared" si="6"/>
        <v>1</v>
      </c>
      <c r="H68" s="171">
        <v>15</v>
      </c>
      <c r="I68" s="171">
        <f t="shared" si="7"/>
        <v>135</v>
      </c>
      <c r="J68" s="338">
        <f t="shared" si="8"/>
        <v>103.94999999999999</v>
      </c>
      <c r="K68" s="171"/>
      <c r="L68" s="171"/>
      <c r="M68" s="171"/>
    </row>
    <row r="69" spans="1:13" ht="15.75" customHeight="1">
      <c r="A69" s="356" t="s">
        <v>397</v>
      </c>
      <c r="B69" s="824" t="s">
        <v>1161</v>
      </c>
      <c r="C69" s="171">
        <v>3</v>
      </c>
      <c r="D69" s="171">
        <v>3</v>
      </c>
      <c r="E69" s="171">
        <v>1</v>
      </c>
      <c r="F69" s="171">
        <v>3</v>
      </c>
      <c r="G69" s="171">
        <f t="shared" si="6"/>
        <v>1</v>
      </c>
      <c r="H69" s="171">
        <v>15</v>
      </c>
      <c r="I69" s="171">
        <f t="shared" si="7"/>
        <v>135</v>
      </c>
      <c r="J69" s="338">
        <f t="shared" si="8"/>
        <v>103.94999999999999</v>
      </c>
      <c r="K69" s="171"/>
      <c r="L69" s="171"/>
      <c r="M69" s="171"/>
    </row>
    <row r="70" spans="1:13" ht="15.75" customHeight="1">
      <c r="A70" s="356" t="s">
        <v>535</v>
      </c>
      <c r="B70" s="444" t="s">
        <v>1162</v>
      </c>
      <c r="C70" s="366">
        <v>3</v>
      </c>
      <c r="D70" s="171">
        <v>3</v>
      </c>
      <c r="E70" s="171">
        <v>1</v>
      </c>
      <c r="F70" s="171">
        <v>3</v>
      </c>
      <c r="G70" s="171">
        <f t="shared" si="6"/>
        <v>1</v>
      </c>
      <c r="H70" s="171">
        <v>15</v>
      </c>
      <c r="I70" s="171">
        <f t="shared" si="7"/>
        <v>135</v>
      </c>
      <c r="J70" s="338">
        <f t="shared" si="8"/>
        <v>103.94999999999999</v>
      </c>
      <c r="K70" s="171"/>
      <c r="L70" s="171"/>
      <c r="M70" s="171"/>
    </row>
    <row r="71" spans="1:13" ht="15.75" customHeight="1">
      <c r="A71" s="356" t="s">
        <v>537</v>
      </c>
      <c r="B71" s="444" t="s">
        <v>1163</v>
      </c>
      <c r="C71" s="366">
        <v>3</v>
      </c>
      <c r="D71" s="171">
        <v>3</v>
      </c>
      <c r="E71" s="171">
        <v>1</v>
      </c>
      <c r="F71" s="171">
        <v>3</v>
      </c>
      <c r="G71" s="171">
        <f t="shared" si="6"/>
        <v>1</v>
      </c>
      <c r="H71" s="171">
        <v>15</v>
      </c>
      <c r="I71" s="171">
        <f t="shared" si="7"/>
        <v>135</v>
      </c>
      <c r="J71" s="338">
        <f t="shared" si="8"/>
        <v>103.94999999999999</v>
      </c>
      <c r="K71" s="171"/>
      <c r="L71" s="171"/>
      <c r="M71" s="171"/>
    </row>
    <row r="72" spans="1:13" ht="15.75" customHeight="1">
      <c r="A72" s="356" t="s">
        <v>538</v>
      </c>
      <c r="B72" s="444" t="s">
        <v>1164</v>
      </c>
      <c r="C72" s="366">
        <v>3</v>
      </c>
      <c r="D72" s="171">
        <v>3</v>
      </c>
      <c r="E72" s="171">
        <v>1</v>
      </c>
      <c r="F72" s="171">
        <v>3</v>
      </c>
      <c r="G72" s="171">
        <f t="shared" si="6"/>
        <v>1</v>
      </c>
      <c r="H72" s="171">
        <v>15</v>
      </c>
      <c r="I72" s="171">
        <f t="shared" si="7"/>
        <v>135</v>
      </c>
      <c r="J72" s="338">
        <f t="shared" si="8"/>
        <v>103.94999999999999</v>
      </c>
      <c r="K72" s="171"/>
      <c r="L72" s="171"/>
      <c r="M72" s="171"/>
    </row>
    <row r="73" spans="1:13" ht="15.75" customHeight="1">
      <c r="A73" s="356" t="s">
        <v>539</v>
      </c>
      <c r="B73" s="444" t="s">
        <v>1165</v>
      </c>
      <c r="C73" s="366">
        <v>3</v>
      </c>
      <c r="D73" s="171">
        <v>3</v>
      </c>
      <c r="E73" s="171">
        <v>1</v>
      </c>
      <c r="F73" s="171">
        <v>3</v>
      </c>
      <c r="G73" s="171">
        <f t="shared" si="6"/>
        <v>1</v>
      </c>
      <c r="H73" s="171">
        <v>15</v>
      </c>
      <c r="I73" s="171">
        <f t="shared" si="7"/>
        <v>135</v>
      </c>
      <c r="J73" s="338">
        <f t="shared" si="8"/>
        <v>103.94999999999999</v>
      </c>
      <c r="K73" s="171"/>
      <c r="L73" s="171"/>
      <c r="M73" s="171"/>
    </row>
    <row r="74" spans="1:13" ht="15.75" customHeight="1">
      <c r="A74" s="356" t="s">
        <v>542</v>
      </c>
      <c r="B74" s="444" t="s">
        <v>1166</v>
      </c>
      <c r="C74" s="366">
        <v>3</v>
      </c>
      <c r="D74" s="171">
        <v>3</v>
      </c>
      <c r="E74" s="171">
        <v>1</v>
      </c>
      <c r="F74" s="171">
        <v>3</v>
      </c>
      <c r="G74" s="171">
        <f t="shared" si="6"/>
        <v>1</v>
      </c>
      <c r="H74" s="171">
        <v>15</v>
      </c>
      <c r="I74" s="171">
        <f t="shared" si="7"/>
        <v>135</v>
      </c>
      <c r="J74" s="338">
        <f t="shared" si="8"/>
        <v>103.94999999999999</v>
      </c>
      <c r="K74" s="171"/>
      <c r="L74" s="171"/>
      <c r="M74" s="171"/>
    </row>
    <row r="75" spans="1:13" ht="15.75" customHeight="1">
      <c r="A75" s="356" t="s">
        <v>544</v>
      </c>
      <c r="B75" s="444" t="s">
        <v>1167</v>
      </c>
      <c r="C75" s="366">
        <v>3</v>
      </c>
      <c r="D75" s="171">
        <v>3</v>
      </c>
      <c r="E75" s="171">
        <v>1</v>
      </c>
      <c r="F75" s="171">
        <v>3</v>
      </c>
      <c r="G75" s="171">
        <f t="shared" si="6"/>
        <v>1</v>
      </c>
      <c r="H75" s="171">
        <v>15</v>
      </c>
      <c r="I75" s="171">
        <f t="shared" si="7"/>
        <v>135</v>
      </c>
      <c r="J75" s="338">
        <f t="shared" si="8"/>
        <v>103.94999999999999</v>
      </c>
      <c r="K75" s="171"/>
      <c r="L75" s="171"/>
      <c r="M75" s="171"/>
    </row>
    <row r="76" spans="1:13" ht="15.75" customHeight="1">
      <c r="A76" s="326" t="s">
        <v>78</v>
      </c>
      <c r="B76" s="825" t="s">
        <v>402</v>
      </c>
      <c r="C76" s="825"/>
      <c r="D76" s="826"/>
      <c r="E76" s="826"/>
      <c r="F76" s="826"/>
      <c r="G76" s="171"/>
      <c r="H76" s="826"/>
      <c r="I76" s="826"/>
      <c r="J76" s="171"/>
      <c r="K76" s="171"/>
      <c r="L76" s="171"/>
      <c r="M76" s="171"/>
    </row>
    <row r="77" spans="1:13" ht="15.75" customHeight="1">
      <c r="A77" s="821"/>
      <c r="B77" s="827" t="s">
        <v>1168</v>
      </c>
      <c r="C77" s="827"/>
      <c r="D77" s="823">
        <v>15</v>
      </c>
      <c r="E77" s="823">
        <v>1</v>
      </c>
      <c r="F77" s="823">
        <v>306</v>
      </c>
      <c r="G77" s="823">
        <v>1</v>
      </c>
      <c r="H77" s="823">
        <v>306</v>
      </c>
      <c r="I77" s="823">
        <f>D77*E77*H77</f>
        <v>4590</v>
      </c>
      <c r="J77" s="828">
        <f>D77*F77*G77</f>
        <v>4590</v>
      </c>
      <c r="K77" s="823"/>
      <c r="L77" s="823"/>
      <c r="M77" s="823"/>
    </row>
    <row r="78" spans="1:13" ht="15.75" customHeight="1">
      <c r="A78" s="188">
        <v>3</v>
      </c>
      <c r="B78" s="322" t="s">
        <v>476</v>
      </c>
      <c r="C78" s="322"/>
      <c r="D78" s="826"/>
      <c r="E78" s="826"/>
      <c r="F78" s="826"/>
      <c r="G78" s="171"/>
      <c r="H78" s="826"/>
      <c r="I78" s="826"/>
      <c r="J78" s="171"/>
      <c r="K78" s="171"/>
      <c r="L78" s="171"/>
      <c r="M78" s="171"/>
    </row>
    <row r="79" spans="1:13" ht="15.75" customHeight="1">
      <c r="A79" s="327" t="s">
        <v>76</v>
      </c>
      <c r="B79" s="829" t="s">
        <v>477</v>
      </c>
      <c r="C79" s="829"/>
      <c r="D79" s="826"/>
      <c r="E79" s="826"/>
      <c r="F79" s="826"/>
      <c r="G79" s="171"/>
      <c r="H79" s="826"/>
      <c r="I79" s="826"/>
      <c r="J79" s="171"/>
      <c r="K79" s="171"/>
      <c r="L79" s="171"/>
      <c r="M79" s="171"/>
    </row>
    <row r="80" spans="1:13" ht="15.75" customHeight="1">
      <c r="A80" s="356" t="s">
        <v>382</v>
      </c>
      <c r="B80" s="365" t="s">
        <v>1169</v>
      </c>
      <c r="C80" s="366">
        <v>3</v>
      </c>
      <c r="D80" s="366">
        <v>3</v>
      </c>
      <c r="E80" s="826">
        <v>1</v>
      </c>
      <c r="F80" s="366">
        <v>3</v>
      </c>
      <c r="G80" s="366">
        <v>1</v>
      </c>
      <c r="H80" s="826">
        <v>22</v>
      </c>
      <c r="I80" s="826">
        <f t="shared" ref="I80:I82" si="9">D80*E80*H80</f>
        <v>66</v>
      </c>
      <c r="J80" s="171"/>
      <c r="K80" s="171"/>
      <c r="L80" s="171"/>
      <c r="M80" s="171"/>
    </row>
    <row r="81" spans="1:13" ht="15.75" customHeight="1">
      <c r="A81" s="356" t="s">
        <v>384</v>
      </c>
      <c r="B81" s="365" t="s">
        <v>1170</v>
      </c>
      <c r="C81" s="366">
        <v>3</v>
      </c>
      <c r="D81" s="366">
        <v>3</v>
      </c>
      <c r="E81" s="826">
        <v>1</v>
      </c>
      <c r="F81" s="366">
        <v>3</v>
      </c>
      <c r="G81" s="366">
        <v>1</v>
      </c>
      <c r="H81" s="826">
        <v>22</v>
      </c>
      <c r="I81" s="826">
        <f t="shared" si="9"/>
        <v>66</v>
      </c>
      <c r="J81" s="171"/>
      <c r="K81" s="171"/>
      <c r="L81" s="171"/>
      <c r="M81" s="171"/>
    </row>
    <row r="82" spans="1:13" ht="15.75" customHeight="1">
      <c r="A82" s="341" t="s">
        <v>385</v>
      </c>
      <c r="B82" s="370" t="s">
        <v>1171</v>
      </c>
      <c r="C82" s="366">
        <v>3</v>
      </c>
      <c r="D82" s="366">
        <v>3</v>
      </c>
      <c r="E82" s="826">
        <v>1</v>
      </c>
      <c r="F82" s="366">
        <v>3</v>
      </c>
      <c r="G82" s="366">
        <v>1</v>
      </c>
      <c r="H82" s="826">
        <v>22</v>
      </c>
      <c r="I82" s="826">
        <f t="shared" si="9"/>
        <v>66</v>
      </c>
      <c r="J82" s="171"/>
      <c r="K82" s="171"/>
      <c r="L82" s="171"/>
      <c r="M82" s="171"/>
    </row>
    <row r="83" spans="1:13" ht="15.75" customHeight="1">
      <c r="A83" s="326" t="s">
        <v>78</v>
      </c>
      <c r="B83" s="825" t="s">
        <v>480</v>
      </c>
      <c r="C83" s="825"/>
      <c r="D83" s="826"/>
      <c r="E83" s="826"/>
      <c r="F83" s="826"/>
      <c r="G83" s="171"/>
      <c r="H83" s="826"/>
      <c r="I83" s="826"/>
      <c r="J83" s="171"/>
      <c r="K83" s="171"/>
      <c r="L83" s="171"/>
      <c r="M83" s="171"/>
    </row>
    <row r="84" spans="1:13" ht="15.75" customHeight="1">
      <c r="A84" s="341"/>
      <c r="B84" s="820" t="s">
        <v>622</v>
      </c>
      <c r="C84" s="820"/>
      <c r="D84" s="826"/>
      <c r="E84" s="826"/>
      <c r="F84" s="826"/>
      <c r="G84" s="171"/>
      <c r="H84" s="826"/>
      <c r="I84" s="826"/>
      <c r="J84" s="171"/>
      <c r="K84" s="171"/>
      <c r="L84" s="171"/>
      <c r="M84" s="171"/>
    </row>
    <row r="85" spans="1:13" ht="15.75" customHeight="1">
      <c r="A85" s="341"/>
      <c r="B85" s="820" t="s">
        <v>622</v>
      </c>
      <c r="C85" s="820"/>
      <c r="D85" s="826"/>
      <c r="E85" s="826"/>
      <c r="F85" s="826"/>
      <c r="G85" s="171"/>
      <c r="H85" s="826"/>
      <c r="I85" s="826"/>
      <c r="J85" s="171"/>
      <c r="K85" s="171"/>
      <c r="L85" s="171"/>
      <c r="M85" s="171"/>
    </row>
    <row r="86" spans="1:13" ht="15.75" customHeight="1">
      <c r="A86" s="326" t="s">
        <v>80</v>
      </c>
      <c r="B86" s="825" t="s">
        <v>481</v>
      </c>
      <c r="C86" s="825"/>
      <c r="D86" s="826"/>
      <c r="E86" s="826"/>
      <c r="F86" s="826"/>
      <c r="G86" s="171"/>
      <c r="H86" s="826"/>
      <c r="I86" s="826"/>
      <c r="J86" s="171"/>
      <c r="K86" s="171"/>
      <c r="L86" s="171"/>
      <c r="M86" s="171"/>
    </row>
    <row r="87" spans="1:13" ht="15.75" customHeight="1"/>
    <row r="88" spans="1:13" ht="15.75" customHeight="1"/>
    <row r="89" spans="1:13" ht="15.75" customHeight="1"/>
    <row r="90" spans="1:13" ht="15.75" customHeight="1"/>
    <row r="91" spans="1:13" ht="15.75" customHeight="1"/>
    <row r="92" spans="1:13" ht="15.75" customHeight="1"/>
    <row r="93" spans="1:13" ht="15.75" customHeight="1"/>
    <row r="94" spans="1:13" ht="15.75" customHeight="1"/>
    <row r="95" spans="1:13" ht="15.75" customHeight="1"/>
    <row r="96" spans="1:13"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8">
    <mergeCell ref="A4:M4"/>
    <mergeCell ref="A5:M5"/>
    <mergeCell ref="H7:H8"/>
    <mergeCell ref="I7:I8"/>
    <mergeCell ref="J7:J8"/>
    <mergeCell ref="K7:M7"/>
    <mergeCell ref="A7:A8"/>
    <mergeCell ref="B7:B8"/>
    <mergeCell ref="C7:C8"/>
    <mergeCell ref="D7:D8"/>
    <mergeCell ref="E7:E8"/>
    <mergeCell ref="F7:F8"/>
    <mergeCell ref="G7:G8"/>
    <mergeCell ref="A1:D1"/>
    <mergeCell ref="K1:M1"/>
    <mergeCell ref="A2:D2"/>
    <mergeCell ref="K2:M2"/>
    <mergeCell ref="A3:M3"/>
  </mergeCells>
  <pageMargins left="0.7" right="0.7" top="0.75" bottom="0.75" header="0" footer="0"/>
  <pageSetup orientation="landscape"/>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Z1000"/>
  <sheetViews>
    <sheetView workbookViewId="0"/>
  </sheetViews>
  <sheetFormatPr defaultColWidth="14.42578125" defaultRowHeight="15" customHeight="1"/>
  <cols>
    <col min="1" max="1" width="4.28515625" customWidth="1"/>
    <col min="2" max="2" width="24.28515625" customWidth="1"/>
    <col min="3" max="3" width="12" customWidth="1"/>
    <col min="4" max="4" width="15.7109375" customWidth="1"/>
    <col min="5" max="5" width="26.28515625" customWidth="1"/>
    <col min="6" max="6" width="8.28515625" customWidth="1"/>
    <col min="7" max="7" width="8.7109375" customWidth="1"/>
    <col min="8" max="8" width="6.28515625" customWidth="1"/>
    <col min="9" max="9" width="18" customWidth="1"/>
    <col min="10" max="10" width="18.140625" customWidth="1"/>
    <col min="11" max="11" width="8.28515625" customWidth="1"/>
    <col min="12" max="12" width="9.28515625" customWidth="1"/>
    <col min="13" max="13" width="17.28515625" customWidth="1"/>
    <col min="14" max="26" width="9" customWidth="1"/>
  </cols>
  <sheetData>
    <row r="1" spans="1:26" ht="14.25" customHeight="1">
      <c r="A1" s="1626" t="s">
        <v>53</v>
      </c>
      <c r="B1" s="1517"/>
      <c r="C1" s="1517"/>
      <c r="D1" s="1517"/>
      <c r="E1" s="1517"/>
      <c r="F1" s="160"/>
      <c r="G1" s="930"/>
      <c r="H1" s="930"/>
      <c r="I1" s="930"/>
      <c r="J1" s="930"/>
      <c r="K1" s="931"/>
      <c r="L1" s="931"/>
      <c r="M1" s="932" t="s">
        <v>1172</v>
      </c>
      <c r="N1" s="128"/>
      <c r="O1" s="128"/>
      <c r="P1" s="128"/>
      <c r="Q1" s="128"/>
      <c r="R1" s="128"/>
      <c r="S1" s="128"/>
      <c r="T1" s="128"/>
      <c r="U1" s="128"/>
      <c r="V1" s="128"/>
      <c r="W1" s="128"/>
      <c r="X1" s="128"/>
      <c r="Y1" s="128"/>
      <c r="Z1" s="128"/>
    </row>
    <row r="2" spans="1:26" ht="13.5" customHeight="1">
      <c r="A2" s="1626" t="s">
        <v>1173</v>
      </c>
      <c r="B2" s="1517"/>
      <c r="C2" s="1517"/>
      <c r="D2" s="1517"/>
      <c r="E2" s="1517"/>
      <c r="F2" s="160"/>
      <c r="G2" s="930"/>
      <c r="H2" s="930"/>
      <c r="I2" s="930"/>
      <c r="J2" s="930"/>
      <c r="K2" s="931"/>
      <c r="L2" s="931"/>
      <c r="M2" s="930"/>
      <c r="N2" s="128"/>
      <c r="O2" s="128"/>
      <c r="P2" s="128"/>
      <c r="Q2" s="128"/>
      <c r="R2" s="128"/>
      <c r="S2" s="128"/>
      <c r="T2" s="128"/>
      <c r="U2" s="128"/>
      <c r="V2" s="128"/>
      <c r="W2" s="128"/>
      <c r="X2" s="128"/>
      <c r="Y2" s="128"/>
      <c r="Z2" s="128"/>
    </row>
    <row r="3" spans="1:26" ht="57.75" customHeight="1">
      <c r="A3" s="1627" t="s">
        <v>1174</v>
      </c>
      <c r="B3" s="1517"/>
      <c r="C3" s="1517"/>
      <c r="D3" s="1517"/>
      <c r="E3" s="1517"/>
      <c r="F3" s="1517"/>
      <c r="G3" s="1517"/>
      <c r="H3" s="1517"/>
      <c r="I3" s="1517"/>
      <c r="J3" s="1517"/>
      <c r="K3" s="1517"/>
      <c r="L3" s="1517"/>
      <c r="M3" s="1517"/>
      <c r="N3" s="128"/>
      <c r="O3" s="128"/>
      <c r="P3" s="128"/>
      <c r="Q3" s="128"/>
      <c r="R3" s="128"/>
      <c r="S3" s="128"/>
      <c r="T3" s="128"/>
      <c r="U3" s="128"/>
      <c r="V3" s="128"/>
      <c r="W3" s="128"/>
      <c r="X3" s="128"/>
      <c r="Y3" s="128"/>
      <c r="Z3" s="128"/>
    </row>
    <row r="4" spans="1:26" ht="45" customHeight="1">
      <c r="A4" s="1562" t="s">
        <v>1175</v>
      </c>
      <c r="B4" s="1517"/>
      <c r="C4" s="1517"/>
      <c r="D4" s="1517"/>
      <c r="E4" s="1517"/>
      <c r="F4" s="1517"/>
      <c r="G4" s="1517"/>
      <c r="H4" s="1517"/>
      <c r="I4" s="1517"/>
      <c r="J4" s="1517"/>
      <c r="K4" s="1517"/>
      <c r="L4" s="1517"/>
      <c r="M4" s="1517"/>
      <c r="N4" s="128"/>
      <c r="O4" s="128"/>
      <c r="P4" s="128"/>
      <c r="Q4" s="128"/>
      <c r="R4" s="128"/>
      <c r="S4" s="128"/>
      <c r="T4" s="128"/>
      <c r="U4" s="128"/>
      <c r="V4" s="128"/>
      <c r="W4" s="128"/>
      <c r="X4" s="128"/>
      <c r="Y4" s="128"/>
      <c r="Z4" s="128"/>
    </row>
    <row r="5" spans="1:26" ht="19.5" customHeight="1">
      <c r="A5" s="1628"/>
      <c r="B5" s="1517"/>
      <c r="C5" s="1517"/>
      <c r="D5" s="1517"/>
      <c r="E5" s="1517"/>
      <c r="F5" s="1517"/>
      <c r="G5" s="1517"/>
      <c r="H5" s="1517"/>
      <c r="I5" s="1517"/>
      <c r="J5" s="1517"/>
      <c r="K5" s="1517"/>
      <c r="L5" s="1517"/>
      <c r="M5" s="1517"/>
      <c r="N5" s="128"/>
      <c r="O5" s="128"/>
      <c r="P5" s="128"/>
      <c r="Q5" s="128"/>
      <c r="R5" s="128"/>
      <c r="S5" s="128"/>
      <c r="T5" s="128"/>
      <c r="U5" s="128"/>
      <c r="V5" s="128"/>
      <c r="W5" s="128"/>
      <c r="X5" s="128"/>
      <c r="Y5" s="128"/>
      <c r="Z5" s="128"/>
    </row>
    <row r="6" spans="1:26" ht="13.5" customHeight="1">
      <c r="A6" s="933"/>
      <c r="B6" s="933"/>
      <c r="C6" s="933"/>
      <c r="D6" s="933"/>
      <c r="E6" s="933"/>
      <c r="F6" s="934"/>
      <c r="G6" s="933"/>
      <c r="H6" s="933"/>
      <c r="I6" s="933"/>
      <c r="J6" s="933"/>
      <c r="K6" s="935"/>
      <c r="L6" s="935"/>
      <c r="M6" s="936"/>
      <c r="N6" s="128"/>
      <c r="O6" s="128"/>
      <c r="P6" s="128"/>
      <c r="Q6" s="128"/>
      <c r="R6" s="128"/>
      <c r="S6" s="128"/>
      <c r="T6" s="128"/>
      <c r="U6" s="128"/>
      <c r="V6" s="128"/>
      <c r="W6" s="128"/>
      <c r="X6" s="128"/>
      <c r="Y6" s="128"/>
      <c r="Z6" s="128"/>
    </row>
    <row r="7" spans="1:26" ht="51.75" customHeight="1">
      <c r="A7" s="1629" t="s">
        <v>6</v>
      </c>
      <c r="B7" s="1630" t="s">
        <v>1176</v>
      </c>
      <c r="C7" s="1632" t="s">
        <v>1177</v>
      </c>
      <c r="D7" s="1632" t="s">
        <v>1178</v>
      </c>
      <c r="E7" s="1632" t="s">
        <v>1179</v>
      </c>
      <c r="F7" s="1630" t="s">
        <v>343</v>
      </c>
      <c r="G7" s="1579" t="s">
        <v>422</v>
      </c>
      <c r="H7" s="1630" t="s">
        <v>1180</v>
      </c>
      <c r="I7" s="1630" t="s">
        <v>423</v>
      </c>
      <c r="J7" s="1630" t="s">
        <v>424</v>
      </c>
      <c r="K7" s="1630" t="s">
        <v>425</v>
      </c>
      <c r="L7" s="1630" t="s">
        <v>426</v>
      </c>
      <c r="M7" s="1631" t="s">
        <v>69</v>
      </c>
      <c r="N7" s="128"/>
      <c r="O7" s="128"/>
      <c r="P7" s="128"/>
      <c r="Q7" s="128"/>
      <c r="R7" s="128"/>
      <c r="S7" s="128"/>
      <c r="T7" s="128"/>
      <c r="U7" s="128"/>
      <c r="V7" s="128"/>
      <c r="W7" s="128"/>
      <c r="X7" s="128"/>
      <c r="Y7" s="128"/>
      <c r="Z7" s="128"/>
    </row>
    <row r="8" spans="1:26" ht="75.75" customHeight="1">
      <c r="A8" s="1587"/>
      <c r="B8" s="1522"/>
      <c r="C8" s="1522"/>
      <c r="D8" s="1522"/>
      <c r="E8" s="1522"/>
      <c r="F8" s="1522"/>
      <c r="G8" s="1522"/>
      <c r="H8" s="1522"/>
      <c r="I8" s="1522"/>
      <c r="J8" s="1522"/>
      <c r="K8" s="1522"/>
      <c r="L8" s="1522"/>
      <c r="M8" s="1589"/>
      <c r="N8" s="128"/>
      <c r="O8" s="128"/>
      <c r="P8" s="128"/>
      <c r="Q8" s="128"/>
      <c r="R8" s="128"/>
      <c r="S8" s="128"/>
      <c r="T8" s="128"/>
      <c r="U8" s="128"/>
      <c r="V8" s="128"/>
      <c r="W8" s="128"/>
      <c r="X8" s="128"/>
      <c r="Y8" s="128"/>
      <c r="Z8" s="128"/>
    </row>
    <row r="9" spans="1:26" ht="30" customHeight="1">
      <c r="A9" s="937" t="s">
        <v>368</v>
      </c>
      <c r="B9" s="938" t="s">
        <v>369</v>
      </c>
      <c r="C9" s="938" t="s">
        <v>370</v>
      </c>
      <c r="D9" s="938" t="s">
        <v>371</v>
      </c>
      <c r="E9" s="938" t="s">
        <v>372</v>
      </c>
      <c r="F9" s="939" t="s">
        <v>373</v>
      </c>
      <c r="G9" s="939" t="s">
        <v>374</v>
      </c>
      <c r="H9" s="939" t="s">
        <v>1181</v>
      </c>
      <c r="I9" s="939" t="s">
        <v>1182</v>
      </c>
      <c r="J9" s="939" t="s">
        <v>1183</v>
      </c>
      <c r="K9" s="939" t="s">
        <v>378</v>
      </c>
      <c r="L9" s="939" t="s">
        <v>428</v>
      </c>
      <c r="M9" s="940" t="s">
        <v>429</v>
      </c>
      <c r="N9" s="941"/>
      <c r="O9" s="941"/>
      <c r="P9" s="941"/>
      <c r="Q9" s="941"/>
      <c r="R9" s="941"/>
      <c r="S9" s="941"/>
      <c r="T9" s="941"/>
      <c r="U9" s="941"/>
      <c r="V9" s="941"/>
      <c r="W9" s="941"/>
      <c r="X9" s="941"/>
      <c r="Y9" s="941"/>
      <c r="Z9" s="941"/>
    </row>
    <row r="10" spans="1:26" ht="24" customHeight="1">
      <c r="A10" s="942" t="s">
        <v>71</v>
      </c>
      <c r="B10" s="943" t="s">
        <v>1184</v>
      </c>
      <c r="C10" s="944" t="s">
        <v>1185</v>
      </c>
      <c r="D10" s="945"/>
      <c r="E10" s="943"/>
      <c r="F10" s="946">
        <f t="shared" ref="F10:L10" si="0">+F11+F15</f>
        <v>0</v>
      </c>
      <c r="G10" s="946">
        <f t="shared" si="0"/>
        <v>0</v>
      </c>
      <c r="H10" s="946">
        <f t="shared" si="0"/>
        <v>0</v>
      </c>
      <c r="I10" s="946">
        <f t="shared" si="0"/>
        <v>0</v>
      </c>
      <c r="J10" s="946">
        <f t="shared" si="0"/>
        <v>0</v>
      </c>
      <c r="K10" s="946">
        <f t="shared" si="0"/>
        <v>0</v>
      </c>
      <c r="L10" s="946">
        <f t="shared" si="0"/>
        <v>0</v>
      </c>
      <c r="M10" s="947"/>
      <c r="N10" s="335"/>
      <c r="O10" s="335"/>
      <c r="P10" s="335"/>
      <c r="Q10" s="335"/>
      <c r="R10" s="335"/>
      <c r="S10" s="335"/>
      <c r="T10" s="335"/>
      <c r="U10" s="335"/>
      <c r="V10" s="335"/>
      <c r="W10" s="335"/>
      <c r="X10" s="335"/>
      <c r="Y10" s="335"/>
      <c r="Z10" s="335"/>
    </row>
    <row r="11" spans="1:26" ht="19.5" customHeight="1">
      <c r="A11" s="948" t="s">
        <v>19</v>
      </c>
      <c r="B11" s="949" t="s">
        <v>1186</v>
      </c>
      <c r="C11" s="949"/>
      <c r="D11" s="950"/>
      <c r="E11" s="949"/>
      <c r="F11" s="951">
        <f t="shared" ref="F11:L11" si="1">SUM(F12:F14)</f>
        <v>0</v>
      </c>
      <c r="G11" s="951">
        <f t="shared" si="1"/>
        <v>0</v>
      </c>
      <c r="H11" s="951">
        <f t="shared" si="1"/>
        <v>0</v>
      </c>
      <c r="I11" s="951">
        <f t="shared" si="1"/>
        <v>0</v>
      </c>
      <c r="J11" s="951">
        <f t="shared" si="1"/>
        <v>0</v>
      </c>
      <c r="K11" s="951">
        <f t="shared" si="1"/>
        <v>0</v>
      </c>
      <c r="L11" s="951">
        <f t="shared" si="1"/>
        <v>0</v>
      </c>
      <c r="M11" s="952"/>
      <c r="N11" s="335"/>
      <c r="O11" s="335"/>
      <c r="P11" s="335"/>
      <c r="Q11" s="335"/>
      <c r="R11" s="335"/>
      <c r="S11" s="335"/>
      <c r="T11" s="335"/>
      <c r="U11" s="335"/>
      <c r="V11" s="335"/>
      <c r="W11" s="335"/>
      <c r="X11" s="335"/>
      <c r="Y11" s="335"/>
      <c r="Z11" s="335"/>
    </row>
    <row r="12" spans="1:26" ht="13.5" customHeight="1">
      <c r="A12" s="953">
        <v>1</v>
      </c>
      <c r="B12" s="954" t="s">
        <v>1187</v>
      </c>
      <c r="C12" s="954"/>
      <c r="D12" s="955"/>
      <c r="E12" s="954"/>
      <c r="F12" s="956">
        <v>0</v>
      </c>
      <c r="G12" s="956">
        <v>0</v>
      </c>
      <c r="H12" s="956">
        <v>0</v>
      </c>
      <c r="I12" s="956">
        <f>G12-H12</f>
        <v>0</v>
      </c>
      <c r="J12" s="956">
        <f>F12-I12</f>
        <v>0</v>
      </c>
      <c r="K12" s="956">
        <v>0</v>
      </c>
      <c r="L12" s="956">
        <v>0</v>
      </c>
      <c r="M12" s="957"/>
      <c r="N12" s="335"/>
      <c r="O12" s="335"/>
      <c r="P12" s="335"/>
      <c r="Q12" s="335"/>
      <c r="R12" s="335"/>
      <c r="S12" s="335"/>
      <c r="T12" s="335"/>
      <c r="U12" s="335"/>
      <c r="V12" s="335"/>
      <c r="W12" s="335"/>
      <c r="X12" s="335"/>
      <c r="Y12" s="335"/>
      <c r="Z12" s="335"/>
    </row>
    <row r="13" spans="1:26" ht="13.5" customHeight="1">
      <c r="A13" s="953">
        <v>2</v>
      </c>
      <c r="B13" s="954" t="s">
        <v>1188</v>
      </c>
      <c r="C13" s="954"/>
      <c r="D13" s="955"/>
      <c r="E13" s="955"/>
      <c r="F13" s="956"/>
      <c r="G13" s="956"/>
      <c r="H13" s="956"/>
      <c r="I13" s="956"/>
      <c r="J13" s="956"/>
      <c r="K13" s="956"/>
      <c r="L13" s="956"/>
      <c r="M13" s="957"/>
      <c r="N13" s="335"/>
      <c r="O13" s="335"/>
      <c r="P13" s="335"/>
      <c r="Q13" s="335"/>
      <c r="R13" s="335"/>
      <c r="S13" s="335"/>
      <c r="T13" s="335"/>
      <c r="U13" s="335"/>
      <c r="V13" s="335"/>
      <c r="W13" s="335"/>
      <c r="X13" s="335"/>
      <c r="Y13" s="335"/>
      <c r="Z13" s="335"/>
    </row>
    <row r="14" spans="1:26" ht="13.5" customHeight="1">
      <c r="A14" s="953">
        <v>3</v>
      </c>
      <c r="B14" s="954" t="s">
        <v>1188</v>
      </c>
      <c r="C14" s="954"/>
      <c r="D14" s="955"/>
      <c r="E14" s="955"/>
      <c r="F14" s="956"/>
      <c r="G14" s="956"/>
      <c r="H14" s="956"/>
      <c r="I14" s="956"/>
      <c r="J14" s="956"/>
      <c r="K14" s="956"/>
      <c r="L14" s="956"/>
      <c r="M14" s="957"/>
      <c r="N14" s="335"/>
      <c r="O14" s="335"/>
      <c r="P14" s="335"/>
      <c r="Q14" s="335"/>
      <c r="R14" s="335"/>
      <c r="S14" s="335"/>
      <c r="T14" s="335"/>
      <c r="U14" s="335"/>
      <c r="V14" s="335"/>
      <c r="W14" s="335"/>
      <c r="X14" s="335"/>
      <c r="Y14" s="335"/>
      <c r="Z14" s="335"/>
    </row>
    <row r="15" spans="1:26" ht="13.5" customHeight="1">
      <c r="A15" s="958" t="s">
        <v>25</v>
      </c>
      <c r="B15" s="959" t="s">
        <v>1189</v>
      </c>
      <c r="C15" s="960"/>
      <c r="D15" s="960"/>
      <c r="E15" s="954"/>
      <c r="F15" s="961">
        <f t="shared" ref="F15:L15" si="2">SUM(F16:F18)</f>
        <v>0</v>
      </c>
      <c r="G15" s="961">
        <f t="shared" si="2"/>
        <v>0</v>
      </c>
      <c r="H15" s="961">
        <f t="shared" si="2"/>
        <v>0</v>
      </c>
      <c r="I15" s="961">
        <f t="shared" si="2"/>
        <v>0</v>
      </c>
      <c r="J15" s="961">
        <f t="shared" si="2"/>
        <v>0</v>
      </c>
      <c r="K15" s="961">
        <f t="shared" si="2"/>
        <v>0</v>
      </c>
      <c r="L15" s="961">
        <f t="shared" si="2"/>
        <v>0</v>
      </c>
      <c r="M15" s="962"/>
      <c r="N15" s="335"/>
      <c r="O15" s="335"/>
      <c r="P15" s="335"/>
      <c r="Q15" s="335"/>
      <c r="R15" s="335"/>
      <c r="S15" s="335"/>
      <c r="T15" s="335"/>
      <c r="U15" s="335"/>
      <c r="V15" s="335"/>
      <c r="W15" s="335"/>
      <c r="X15" s="335"/>
      <c r="Y15" s="335"/>
      <c r="Z15" s="335"/>
    </row>
    <row r="16" spans="1:26" ht="13.5" customHeight="1">
      <c r="A16" s="953">
        <v>1</v>
      </c>
      <c r="B16" s="954" t="s">
        <v>1187</v>
      </c>
      <c r="C16" s="960"/>
      <c r="D16" s="963"/>
      <c r="E16" s="955"/>
      <c r="F16" s="956">
        <v>0</v>
      </c>
      <c r="G16" s="956">
        <v>0</v>
      </c>
      <c r="H16" s="956">
        <v>0</v>
      </c>
      <c r="I16" s="956">
        <f>G16-H16</f>
        <v>0</v>
      </c>
      <c r="J16" s="956">
        <f>F16-I16</f>
        <v>0</v>
      </c>
      <c r="K16" s="956">
        <v>0</v>
      </c>
      <c r="L16" s="956">
        <v>0</v>
      </c>
      <c r="M16" s="962"/>
      <c r="N16" s="335"/>
      <c r="O16" s="335"/>
      <c r="P16" s="335"/>
      <c r="Q16" s="335"/>
      <c r="R16" s="335"/>
      <c r="S16" s="335"/>
      <c r="T16" s="335"/>
      <c r="U16" s="335"/>
      <c r="V16" s="335"/>
      <c r="W16" s="335"/>
      <c r="X16" s="335"/>
      <c r="Y16" s="335"/>
      <c r="Z16" s="335"/>
    </row>
    <row r="17" spans="1:26" ht="13.5" customHeight="1">
      <c r="A17" s="953">
        <v>2</v>
      </c>
      <c r="B17" s="954" t="s">
        <v>1188</v>
      </c>
      <c r="C17" s="954"/>
      <c r="D17" s="955"/>
      <c r="E17" s="955"/>
      <c r="F17" s="956"/>
      <c r="G17" s="956"/>
      <c r="H17" s="956"/>
      <c r="I17" s="956"/>
      <c r="J17" s="956"/>
      <c r="K17" s="956"/>
      <c r="L17" s="956"/>
      <c r="M17" s="957"/>
      <c r="N17" s="335"/>
      <c r="O17" s="335"/>
      <c r="P17" s="335"/>
      <c r="Q17" s="335"/>
      <c r="R17" s="335"/>
      <c r="S17" s="335"/>
      <c r="T17" s="335"/>
      <c r="U17" s="335"/>
      <c r="V17" s="335"/>
      <c r="W17" s="335"/>
      <c r="X17" s="335"/>
      <c r="Y17" s="335"/>
      <c r="Z17" s="335"/>
    </row>
    <row r="18" spans="1:26" ht="13.5" customHeight="1">
      <c r="A18" s="953">
        <v>3</v>
      </c>
      <c r="B18" s="954" t="s">
        <v>1188</v>
      </c>
      <c r="C18" s="954"/>
      <c r="D18" s="955"/>
      <c r="E18" s="955"/>
      <c r="F18" s="956"/>
      <c r="G18" s="956"/>
      <c r="H18" s="956"/>
      <c r="I18" s="956"/>
      <c r="J18" s="956"/>
      <c r="K18" s="956"/>
      <c r="L18" s="956"/>
      <c r="M18" s="957"/>
      <c r="N18" s="335"/>
      <c r="O18" s="335"/>
      <c r="P18" s="335"/>
      <c r="Q18" s="335"/>
      <c r="R18" s="335"/>
      <c r="S18" s="335"/>
      <c r="T18" s="335"/>
      <c r="U18" s="335"/>
      <c r="V18" s="335"/>
      <c r="W18" s="335"/>
      <c r="X18" s="335"/>
      <c r="Y18" s="335"/>
      <c r="Z18" s="335"/>
    </row>
    <row r="19" spans="1:26" ht="22.5" customHeight="1">
      <c r="A19" s="953"/>
      <c r="B19" s="959" t="s">
        <v>1190</v>
      </c>
      <c r="C19" s="960"/>
      <c r="D19" s="960"/>
      <c r="E19" s="954"/>
      <c r="F19" s="961"/>
      <c r="G19" s="956"/>
      <c r="H19" s="956"/>
      <c r="I19" s="956"/>
      <c r="J19" s="956"/>
      <c r="K19" s="956"/>
      <c r="L19" s="956"/>
      <c r="M19" s="962"/>
      <c r="N19" s="335"/>
      <c r="O19" s="335"/>
      <c r="P19" s="335"/>
      <c r="Q19" s="335"/>
      <c r="R19" s="335"/>
      <c r="S19" s="335"/>
      <c r="T19" s="335"/>
      <c r="U19" s="335"/>
      <c r="V19" s="335"/>
      <c r="W19" s="335"/>
      <c r="X19" s="335"/>
      <c r="Y19" s="335"/>
      <c r="Z19" s="335"/>
    </row>
    <row r="20" spans="1:26" ht="20.25" customHeight="1">
      <c r="A20" s="953"/>
      <c r="B20" s="955" t="s">
        <v>1191</v>
      </c>
      <c r="C20" s="960"/>
      <c r="D20" s="960"/>
      <c r="E20" s="954"/>
      <c r="F20" s="956"/>
      <c r="G20" s="956"/>
      <c r="H20" s="956"/>
      <c r="I20" s="956"/>
      <c r="J20" s="956"/>
      <c r="K20" s="956"/>
      <c r="L20" s="956"/>
      <c r="M20" s="962"/>
      <c r="N20" s="335"/>
      <c r="O20" s="335"/>
      <c r="P20" s="335"/>
      <c r="Q20" s="335"/>
      <c r="R20" s="335"/>
      <c r="S20" s="335"/>
      <c r="T20" s="335"/>
      <c r="U20" s="335"/>
      <c r="V20" s="335"/>
      <c r="W20" s="335"/>
      <c r="X20" s="335"/>
      <c r="Y20" s="335"/>
      <c r="Z20" s="335"/>
    </row>
    <row r="21" spans="1:26" ht="13.5" customHeight="1">
      <c r="A21" s="953"/>
      <c r="B21" s="955" t="s">
        <v>1192</v>
      </c>
      <c r="C21" s="960"/>
      <c r="D21" s="960"/>
      <c r="E21" s="954"/>
      <c r="F21" s="956"/>
      <c r="G21" s="956"/>
      <c r="H21" s="956"/>
      <c r="I21" s="956"/>
      <c r="J21" s="956"/>
      <c r="K21" s="956"/>
      <c r="L21" s="956"/>
      <c r="M21" s="962"/>
      <c r="N21" s="335"/>
      <c r="O21" s="335"/>
      <c r="P21" s="335"/>
      <c r="Q21" s="335"/>
      <c r="R21" s="335"/>
      <c r="S21" s="335"/>
      <c r="T21" s="335"/>
      <c r="U21" s="335"/>
      <c r="V21" s="335"/>
      <c r="W21" s="335"/>
      <c r="X21" s="335"/>
      <c r="Y21" s="335"/>
      <c r="Z21" s="335"/>
    </row>
    <row r="22" spans="1:26" ht="13.5" customHeight="1">
      <c r="A22" s="953"/>
      <c r="B22" s="955" t="s">
        <v>1193</v>
      </c>
      <c r="C22" s="960"/>
      <c r="D22" s="960"/>
      <c r="E22" s="954"/>
      <c r="F22" s="956"/>
      <c r="G22" s="956"/>
      <c r="H22" s="956"/>
      <c r="I22" s="956"/>
      <c r="J22" s="956"/>
      <c r="K22" s="956"/>
      <c r="L22" s="956"/>
      <c r="M22" s="962"/>
      <c r="N22" s="335"/>
      <c r="O22" s="335"/>
      <c r="P22" s="335"/>
      <c r="Q22" s="335"/>
      <c r="R22" s="335"/>
      <c r="S22" s="335"/>
      <c r="T22" s="335"/>
      <c r="U22" s="335"/>
      <c r="V22" s="335"/>
      <c r="W22" s="335"/>
      <c r="X22" s="335"/>
      <c r="Y22" s="335"/>
      <c r="Z22" s="335"/>
    </row>
    <row r="23" spans="1:26" ht="13.5" customHeight="1">
      <c r="A23" s="953"/>
      <c r="B23" s="955" t="s">
        <v>1194</v>
      </c>
      <c r="C23" s="960"/>
      <c r="D23" s="960"/>
      <c r="E23" s="954"/>
      <c r="F23" s="961"/>
      <c r="G23" s="961"/>
      <c r="H23" s="961"/>
      <c r="I23" s="961"/>
      <c r="J23" s="961"/>
      <c r="K23" s="961"/>
      <c r="L23" s="961"/>
      <c r="M23" s="962"/>
      <c r="N23" s="335"/>
      <c r="O23" s="335"/>
      <c r="P23" s="335"/>
      <c r="Q23" s="335"/>
      <c r="R23" s="335"/>
      <c r="S23" s="335"/>
      <c r="T23" s="335"/>
      <c r="U23" s="335"/>
      <c r="V23" s="335"/>
      <c r="W23" s="335"/>
      <c r="X23" s="335"/>
      <c r="Y23" s="335"/>
      <c r="Z23" s="335"/>
    </row>
    <row r="24" spans="1:26" ht="13.5" customHeight="1">
      <c r="A24" s="953"/>
      <c r="B24" s="955" t="s">
        <v>1195</v>
      </c>
      <c r="C24" s="960"/>
      <c r="D24" s="960"/>
      <c r="E24" s="954"/>
      <c r="F24" s="961"/>
      <c r="G24" s="961"/>
      <c r="H24" s="961"/>
      <c r="I24" s="961"/>
      <c r="J24" s="961"/>
      <c r="K24" s="961"/>
      <c r="L24" s="961"/>
      <c r="M24" s="962"/>
      <c r="N24" s="335"/>
      <c r="O24" s="335"/>
      <c r="P24" s="335"/>
      <c r="Q24" s="335"/>
      <c r="R24" s="335"/>
      <c r="S24" s="335"/>
      <c r="T24" s="335"/>
      <c r="U24" s="335"/>
      <c r="V24" s="335"/>
      <c r="W24" s="335"/>
      <c r="X24" s="335"/>
      <c r="Y24" s="335"/>
      <c r="Z24" s="335"/>
    </row>
    <row r="25" spans="1:26" ht="13.5" customHeight="1">
      <c r="A25" s="953"/>
      <c r="B25" s="955" t="s">
        <v>1196</v>
      </c>
      <c r="C25" s="960"/>
      <c r="D25" s="960"/>
      <c r="E25" s="954"/>
      <c r="F25" s="956"/>
      <c r="G25" s="956"/>
      <c r="H25" s="956"/>
      <c r="I25" s="956"/>
      <c r="J25" s="956"/>
      <c r="K25" s="956"/>
      <c r="L25" s="956"/>
      <c r="M25" s="962"/>
      <c r="N25" s="335"/>
      <c r="O25" s="335"/>
      <c r="P25" s="335"/>
      <c r="Q25" s="335"/>
      <c r="R25" s="335"/>
      <c r="S25" s="335"/>
      <c r="T25" s="335"/>
      <c r="U25" s="335"/>
      <c r="V25" s="335"/>
      <c r="W25" s="335"/>
      <c r="X25" s="335"/>
      <c r="Y25" s="335"/>
      <c r="Z25" s="335"/>
    </row>
    <row r="26" spans="1:26" ht="13.5" customHeight="1">
      <c r="A26" s="953"/>
      <c r="B26" s="955" t="s">
        <v>1197</v>
      </c>
      <c r="C26" s="960"/>
      <c r="D26" s="960"/>
      <c r="E26" s="954"/>
      <c r="F26" s="961"/>
      <c r="G26" s="956"/>
      <c r="H26" s="956"/>
      <c r="I26" s="956"/>
      <c r="J26" s="956"/>
      <c r="K26" s="956"/>
      <c r="L26" s="956"/>
      <c r="M26" s="962"/>
      <c r="N26" s="335"/>
      <c r="O26" s="335"/>
      <c r="P26" s="335"/>
      <c r="Q26" s="335"/>
      <c r="R26" s="335"/>
      <c r="S26" s="335"/>
      <c r="T26" s="335"/>
      <c r="U26" s="335"/>
      <c r="V26" s="335"/>
      <c r="W26" s="335"/>
      <c r="X26" s="335"/>
      <c r="Y26" s="335"/>
      <c r="Z26" s="335"/>
    </row>
    <row r="27" spans="1:26" ht="13.5" customHeight="1">
      <c r="A27" s="953"/>
      <c r="B27" s="955" t="s">
        <v>1198</v>
      </c>
      <c r="C27" s="960"/>
      <c r="D27" s="960"/>
      <c r="E27" s="954"/>
      <c r="F27" s="961"/>
      <c r="G27" s="956"/>
      <c r="H27" s="956"/>
      <c r="I27" s="956"/>
      <c r="J27" s="956"/>
      <c r="K27" s="956"/>
      <c r="L27" s="956"/>
      <c r="M27" s="964"/>
      <c r="N27" s="335"/>
      <c r="O27" s="335"/>
      <c r="P27" s="335"/>
      <c r="Q27" s="335"/>
      <c r="R27" s="335"/>
      <c r="S27" s="335"/>
      <c r="T27" s="335"/>
      <c r="U27" s="335"/>
      <c r="V27" s="335"/>
      <c r="W27" s="335"/>
      <c r="X27" s="335"/>
      <c r="Y27" s="335"/>
      <c r="Z27" s="335"/>
    </row>
    <row r="28" spans="1:26" ht="24" customHeight="1">
      <c r="A28" s="942" t="s">
        <v>111</v>
      </c>
      <c r="B28" s="943" t="s">
        <v>1199</v>
      </c>
      <c r="C28" s="944" t="s">
        <v>1200</v>
      </c>
      <c r="D28" s="945"/>
      <c r="E28" s="943"/>
      <c r="F28" s="946">
        <f t="shared" ref="F28:L28" si="3">+F29+F33</f>
        <v>0</v>
      </c>
      <c r="G28" s="946">
        <f t="shared" si="3"/>
        <v>0</v>
      </c>
      <c r="H28" s="946">
        <f t="shared" si="3"/>
        <v>0</v>
      </c>
      <c r="I28" s="946">
        <f t="shared" si="3"/>
        <v>0</v>
      </c>
      <c r="J28" s="946">
        <f t="shared" si="3"/>
        <v>0</v>
      </c>
      <c r="K28" s="946">
        <f t="shared" si="3"/>
        <v>0</v>
      </c>
      <c r="L28" s="946">
        <f t="shared" si="3"/>
        <v>0</v>
      </c>
      <c r="M28" s="947"/>
      <c r="N28" s="335"/>
      <c r="O28" s="335"/>
      <c r="P28" s="335"/>
      <c r="Q28" s="335"/>
      <c r="R28" s="335"/>
      <c r="S28" s="335"/>
      <c r="T28" s="335"/>
      <c r="U28" s="335"/>
      <c r="V28" s="335"/>
      <c r="W28" s="335"/>
      <c r="X28" s="335"/>
      <c r="Y28" s="335"/>
      <c r="Z28" s="335"/>
    </row>
    <row r="29" spans="1:26" ht="19.5" customHeight="1">
      <c r="A29" s="948" t="s">
        <v>19</v>
      </c>
      <c r="B29" s="949" t="s">
        <v>1186</v>
      </c>
      <c r="C29" s="949"/>
      <c r="D29" s="950"/>
      <c r="E29" s="949"/>
      <c r="F29" s="951">
        <f t="shared" ref="F29:L29" si="4">SUM(F30:F32)</f>
        <v>0</v>
      </c>
      <c r="G29" s="951">
        <f t="shared" si="4"/>
        <v>0</v>
      </c>
      <c r="H29" s="951">
        <f t="shared" si="4"/>
        <v>0</v>
      </c>
      <c r="I29" s="951">
        <f t="shared" si="4"/>
        <v>0</v>
      </c>
      <c r="J29" s="951">
        <f t="shared" si="4"/>
        <v>0</v>
      </c>
      <c r="K29" s="951">
        <f t="shared" si="4"/>
        <v>0</v>
      </c>
      <c r="L29" s="951">
        <f t="shared" si="4"/>
        <v>0</v>
      </c>
      <c r="M29" s="952"/>
      <c r="N29" s="335"/>
      <c r="O29" s="335"/>
      <c r="P29" s="335"/>
      <c r="Q29" s="335"/>
      <c r="R29" s="335"/>
      <c r="S29" s="335"/>
      <c r="T29" s="335"/>
      <c r="U29" s="335"/>
      <c r="V29" s="335"/>
      <c r="W29" s="335"/>
      <c r="X29" s="335"/>
      <c r="Y29" s="335"/>
      <c r="Z29" s="335"/>
    </row>
    <row r="30" spans="1:26" ht="13.5" customHeight="1">
      <c r="A30" s="953">
        <v>1</v>
      </c>
      <c r="B30" s="954" t="s">
        <v>1187</v>
      </c>
      <c r="C30" s="954"/>
      <c r="D30" s="955"/>
      <c r="E30" s="954"/>
      <c r="F30" s="956">
        <v>0</v>
      </c>
      <c r="G30" s="956">
        <v>0</v>
      </c>
      <c r="H30" s="956">
        <v>0</v>
      </c>
      <c r="I30" s="956">
        <f>G30-H30</f>
        <v>0</v>
      </c>
      <c r="J30" s="956">
        <f>F30-I30</f>
        <v>0</v>
      </c>
      <c r="K30" s="956">
        <v>0</v>
      </c>
      <c r="L30" s="956">
        <v>0</v>
      </c>
      <c r="M30" s="957"/>
      <c r="N30" s="335"/>
      <c r="O30" s="335"/>
      <c r="P30" s="335"/>
      <c r="Q30" s="335"/>
      <c r="R30" s="335"/>
      <c r="S30" s="335"/>
      <c r="T30" s="335"/>
      <c r="U30" s="335"/>
      <c r="V30" s="335"/>
      <c r="W30" s="335"/>
      <c r="X30" s="335"/>
      <c r="Y30" s="335"/>
      <c r="Z30" s="335"/>
    </row>
    <row r="31" spans="1:26" ht="13.5" customHeight="1">
      <c r="A31" s="953">
        <v>2</v>
      </c>
      <c r="B31" s="954" t="s">
        <v>1188</v>
      </c>
      <c r="C31" s="954"/>
      <c r="D31" s="955"/>
      <c r="E31" s="955"/>
      <c r="F31" s="956"/>
      <c r="G31" s="956"/>
      <c r="H31" s="956"/>
      <c r="I31" s="956"/>
      <c r="J31" s="956"/>
      <c r="K31" s="956"/>
      <c r="L31" s="956"/>
      <c r="M31" s="957"/>
      <c r="N31" s="335"/>
      <c r="O31" s="335"/>
      <c r="P31" s="335"/>
      <c r="Q31" s="335"/>
      <c r="R31" s="335"/>
      <c r="S31" s="335"/>
      <c r="T31" s="335"/>
      <c r="U31" s="335"/>
      <c r="V31" s="335"/>
      <c r="W31" s="335"/>
      <c r="X31" s="335"/>
      <c r="Y31" s="335"/>
      <c r="Z31" s="335"/>
    </row>
    <row r="32" spans="1:26" ht="13.5" customHeight="1">
      <c r="A32" s="953">
        <v>3</v>
      </c>
      <c r="B32" s="954" t="s">
        <v>1188</v>
      </c>
      <c r="C32" s="954"/>
      <c r="D32" s="955"/>
      <c r="E32" s="955"/>
      <c r="F32" s="956"/>
      <c r="G32" s="956"/>
      <c r="H32" s="956"/>
      <c r="I32" s="956"/>
      <c r="J32" s="956"/>
      <c r="K32" s="956"/>
      <c r="L32" s="956"/>
      <c r="M32" s="957"/>
      <c r="N32" s="335"/>
      <c r="O32" s="335"/>
      <c r="P32" s="335"/>
      <c r="Q32" s="335"/>
      <c r="R32" s="335"/>
      <c r="S32" s="335"/>
      <c r="T32" s="335"/>
      <c r="U32" s="335"/>
      <c r="V32" s="335"/>
      <c r="W32" s="335"/>
      <c r="X32" s="335"/>
      <c r="Y32" s="335"/>
      <c r="Z32" s="335"/>
    </row>
    <row r="33" spans="1:26" ht="13.5" customHeight="1">
      <c r="A33" s="958" t="s">
        <v>25</v>
      </c>
      <c r="B33" s="959" t="s">
        <v>1189</v>
      </c>
      <c r="C33" s="960"/>
      <c r="D33" s="960"/>
      <c r="E33" s="954"/>
      <c r="F33" s="961">
        <f t="shared" ref="F33:L33" si="5">SUM(F34:F36)</f>
        <v>0</v>
      </c>
      <c r="G33" s="961">
        <f t="shared" si="5"/>
        <v>0</v>
      </c>
      <c r="H33" s="961">
        <f t="shared" si="5"/>
        <v>0</v>
      </c>
      <c r="I33" s="961">
        <f t="shared" si="5"/>
        <v>0</v>
      </c>
      <c r="J33" s="961">
        <f t="shared" si="5"/>
        <v>0</v>
      </c>
      <c r="K33" s="961">
        <f t="shared" si="5"/>
        <v>0</v>
      </c>
      <c r="L33" s="961">
        <f t="shared" si="5"/>
        <v>0</v>
      </c>
      <c r="M33" s="962"/>
      <c r="N33" s="335"/>
      <c r="O33" s="335"/>
      <c r="P33" s="335"/>
      <c r="Q33" s="335"/>
      <c r="R33" s="335"/>
      <c r="S33" s="335"/>
      <c r="T33" s="335"/>
      <c r="U33" s="335"/>
      <c r="V33" s="335"/>
      <c r="W33" s="335"/>
      <c r="X33" s="335"/>
      <c r="Y33" s="335"/>
      <c r="Z33" s="335"/>
    </row>
    <row r="34" spans="1:26" ht="13.5" customHeight="1">
      <c r="A34" s="953">
        <v>1</v>
      </c>
      <c r="B34" s="954" t="s">
        <v>1187</v>
      </c>
      <c r="C34" s="960"/>
      <c r="D34" s="963"/>
      <c r="E34" s="955"/>
      <c r="F34" s="956">
        <v>0</v>
      </c>
      <c r="G34" s="956">
        <v>0</v>
      </c>
      <c r="H34" s="956">
        <v>0</v>
      </c>
      <c r="I34" s="956">
        <f>G34-H34</f>
        <v>0</v>
      </c>
      <c r="J34" s="956">
        <f>F34-I34</f>
        <v>0</v>
      </c>
      <c r="K34" s="956">
        <v>0</v>
      </c>
      <c r="L34" s="956">
        <v>0</v>
      </c>
      <c r="M34" s="962"/>
      <c r="N34" s="335"/>
      <c r="O34" s="335"/>
      <c r="P34" s="335"/>
      <c r="Q34" s="335"/>
      <c r="R34" s="335"/>
      <c r="S34" s="335"/>
      <c r="T34" s="335"/>
      <c r="U34" s="335"/>
      <c r="V34" s="335"/>
      <c r="W34" s="335"/>
      <c r="X34" s="335"/>
      <c r="Y34" s="335"/>
      <c r="Z34" s="335"/>
    </row>
    <row r="35" spans="1:26" ht="13.5" customHeight="1">
      <c r="A35" s="953">
        <v>2</v>
      </c>
      <c r="B35" s="954" t="s">
        <v>1188</v>
      </c>
      <c r="C35" s="954"/>
      <c r="D35" s="955"/>
      <c r="E35" s="955"/>
      <c r="F35" s="956"/>
      <c r="G35" s="956"/>
      <c r="H35" s="956"/>
      <c r="I35" s="956"/>
      <c r="J35" s="956"/>
      <c r="K35" s="956"/>
      <c r="L35" s="956"/>
      <c r="M35" s="957"/>
      <c r="N35" s="335"/>
      <c r="O35" s="335"/>
      <c r="P35" s="335"/>
      <c r="Q35" s="335"/>
      <c r="R35" s="335"/>
      <c r="S35" s="335"/>
      <c r="T35" s="335"/>
      <c r="U35" s="335"/>
      <c r="V35" s="335"/>
      <c r="W35" s="335"/>
      <c r="X35" s="335"/>
      <c r="Y35" s="335"/>
      <c r="Z35" s="335"/>
    </row>
    <row r="36" spans="1:26" ht="13.5" customHeight="1">
      <c r="A36" s="953">
        <v>3</v>
      </c>
      <c r="B36" s="954" t="s">
        <v>1188</v>
      </c>
      <c r="C36" s="954"/>
      <c r="D36" s="955"/>
      <c r="E36" s="955"/>
      <c r="F36" s="956"/>
      <c r="G36" s="956"/>
      <c r="H36" s="956"/>
      <c r="I36" s="956"/>
      <c r="J36" s="956"/>
      <c r="K36" s="956"/>
      <c r="L36" s="956"/>
      <c r="M36" s="957"/>
      <c r="N36" s="335"/>
      <c r="O36" s="335"/>
      <c r="P36" s="335"/>
      <c r="Q36" s="335"/>
      <c r="R36" s="335"/>
      <c r="S36" s="335"/>
      <c r="T36" s="335"/>
      <c r="U36" s="335"/>
      <c r="V36" s="335"/>
      <c r="W36" s="335"/>
      <c r="X36" s="335"/>
      <c r="Y36" s="335"/>
      <c r="Z36" s="335"/>
    </row>
    <row r="37" spans="1:26" ht="22.5" customHeight="1">
      <c r="A37" s="953"/>
      <c r="B37" s="959" t="s">
        <v>1201</v>
      </c>
      <c r="C37" s="960"/>
      <c r="D37" s="960"/>
      <c r="E37" s="954"/>
      <c r="F37" s="961"/>
      <c r="G37" s="956"/>
      <c r="H37" s="956"/>
      <c r="I37" s="956"/>
      <c r="J37" s="956"/>
      <c r="K37" s="956"/>
      <c r="L37" s="956"/>
      <c r="M37" s="962"/>
      <c r="N37" s="335"/>
      <c r="O37" s="335"/>
      <c r="P37" s="335"/>
      <c r="Q37" s="335"/>
      <c r="R37" s="335"/>
      <c r="S37" s="335"/>
      <c r="T37" s="335"/>
      <c r="U37" s="335"/>
      <c r="V37" s="335"/>
      <c r="W37" s="335"/>
      <c r="X37" s="335"/>
      <c r="Y37" s="335"/>
      <c r="Z37" s="335"/>
    </row>
    <row r="38" spans="1:26" ht="20.25" customHeight="1">
      <c r="A38" s="953"/>
      <c r="B38" s="955" t="s">
        <v>1191</v>
      </c>
      <c r="C38" s="960"/>
      <c r="D38" s="960"/>
      <c r="E38" s="954"/>
      <c r="F38" s="956"/>
      <c r="G38" s="956"/>
      <c r="H38" s="956"/>
      <c r="I38" s="956"/>
      <c r="J38" s="956"/>
      <c r="K38" s="956"/>
      <c r="L38" s="956"/>
      <c r="M38" s="962"/>
      <c r="N38" s="335"/>
      <c r="O38" s="335"/>
      <c r="P38" s="335"/>
      <c r="Q38" s="335"/>
      <c r="R38" s="335"/>
      <c r="S38" s="335"/>
      <c r="T38" s="335"/>
      <c r="U38" s="335"/>
      <c r="V38" s="335"/>
      <c r="W38" s="335"/>
      <c r="X38" s="335"/>
      <c r="Y38" s="335"/>
      <c r="Z38" s="335"/>
    </row>
    <row r="39" spans="1:26" ht="13.5" customHeight="1">
      <c r="A39" s="953"/>
      <c r="B39" s="955" t="s">
        <v>1192</v>
      </c>
      <c r="C39" s="960"/>
      <c r="D39" s="960"/>
      <c r="E39" s="954"/>
      <c r="F39" s="956"/>
      <c r="G39" s="956"/>
      <c r="H39" s="956"/>
      <c r="I39" s="956"/>
      <c r="J39" s="956"/>
      <c r="K39" s="956"/>
      <c r="L39" s="956"/>
      <c r="M39" s="962"/>
      <c r="N39" s="335"/>
      <c r="O39" s="335"/>
      <c r="P39" s="335"/>
      <c r="Q39" s="335"/>
      <c r="R39" s="335"/>
      <c r="S39" s="335"/>
      <c r="T39" s="335"/>
      <c r="U39" s="335"/>
      <c r="V39" s="335"/>
      <c r="W39" s="335"/>
      <c r="X39" s="335"/>
      <c r="Y39" s="335"/>
      <c r="Z39" s="335"/>
    </row>
    <row r="40" spans="1:26" ht="13.5" customHeight="1">
      <c r="A40" s="953"/>
      <c r="B40" s="955" t="s">
        <v>1193</v>
      </c>
      <c r="C40" s="960"/>
      <c r="D40" s="960"/>
      <c r="E40" s="954"/>
      <c r="F40" s="956"/>
      <c r="G40" s="956"/>
      <c r="H40" s="956"/>
      <c r="I40" s="956"/>
      <c r="J40" s="956"/>
      <c r="K40" s="956"/>
      <c r="L40" s="956"/>
      <c r="M40" s="962"/>
      <c r="N40" s="335"/>
      <c r="O40" s="335"/>
      <c r="P40" s="335"/>
      <c r="Q40" s="335"/>
      <c r="R40" s="335"/>
      <c r="S40" s="335"/>
      <c r="T40" s="335"/>
      <c r="U40" s="335"/>
      <c r="V40" s="335"/>
      <c r="W40" s="335"/>
      <c r="X40" s="335"/>
      <c r="Y40" s="335"/>
      <c r="Z40" s="335"/>
    </row>
    <row r="41" spans="1:26" ht="13.5" customHeight="1">
      <c r="A41" s="953"/>
      <c r="B41" s="955" t="s">
        <v>1194</v>
      </c>
      <c r="C41" s="960"/>
      <c r="D41" s="960"/>
      <c r="E41" s="954"/>
      <c r="F41" s="961"/>
      <c r="G41" s="961"/>
      <c r="H41" s="961"/>
      <c r="I41" s="961"/>
      <c r="J41" s="961"/>
      <c r="K41" s="961"/>
      <c r="L41" s="961"/>
      <c r="M41" s="962"/>
      <c r="N41" s="335"/>
      <c r="O41" s="335"/>
      <c r="P41" s="335"/>
      <c r="Q41" s="335"/>
      <c r="R41" s="335"/>
      <c r="S41" s="335"/>
      <c r="T41" s="335"/>
      <c r="U41" s="335"/>
      <c r="V41" s="335"/>
      <c r="W41" s="335"/>
      <c r="X41" s="335"/>
      <c r="Y41" s="335"/>
      <c r="Z41" s="335"/>
    </row>
    <row r="42" spans="1:26" ht="13.5" customHeight="1">
      <c r="A42" s="953"/>
      <c r="B42" s="955" t="s">
        <v>1195</v>
      </c>
      <c r="C42" s="960"/>
      <c r="D42" s="960"/>
      <c r="E42" s="954"/>
      <c r="F42" s="961"/>
      <c r="G42" s="961"/>
      <c r="H42" s="961"/>
      <c r="I42" s="961"/>
      <c r="J42" s="961"/>
      <c r="K42" s="961"/>
      <c r="L42" s="961"/>
      <c r="M42" s="962"/>
      <c r="N42" s="335"/>
      <c r="O42" s="335"/>
      <c r="P42" s="335"/>
      <c r="Q42" s="335"/>
      <c r="R42" s="335"/>
      <c r="S42" s="335"/>
      <c r="T42" s="335"/>
      <c r="U42" s="335"/>
      <c r="V42" s="335"/>
      <c r="W42" s="335"/>
      <c r="X42" s="335"/>
      <c r="Y42" s="335"/>
      <c r="Z42" s="335"/>
    </row>
    <row r="43" spans="1:26" ht="13.5" customHeight="1">
      <c r="A43" s="953"/>
      <c r="B43" s="955" t="s">
        <v>1196</v>
      </c>
      <c r="C43" s="960"/>
      <c r="D43" s="960"/>
      <c r="E43" s="954"/>
      <c r="F43" s="956"/>
      <c r="G43" s="956"/>
      <c r="H43" s="956"/>
      <c r="I43" s="956"/>
      <c r="J43" s="956"/>
      <c r="K43" s="956"/>
      <c r="L43" s="956"/>
      <c r="M43" s="962"/>
      <c r="N43" s="335"/>
      <c r="O43" s="335"/>
      <c r="P43" s="335"/>
      <c r="Q43" s="335"/>
      <c r="R43" s="335"/>
      <c r="S43" s="335"/>
      <c r="T43" s="335"/>
      <c r="U43" s="335"/>
      <c r="V43" s="335"/>
      <c r="W43" s="335"/>
      <c r="X43" s="335"/>
      <c r="Y43" s="335"/>
      <c r="Z43" s="335"/>
    </row>
    <row r="44" spans="1:26" ht="13.5" customHeight="1">
      <c r="A44" s="953"/>
      <c r="B44" s="955" t="s">
        <v>1197</v>
      </c>
      <c r="C44" s="960"/>
      <c r="D44" s="960"/>
      <c r="E44" s="954"/>
      <c r="F44" s="961"/>
      <c r="G44" s="956"/>
      <c r="H44" s="956"/>
      <c r="I44" s="956"/>
      <c r="J44" s="956"/>
      <c r="K44" s="956"/>
      <c r="L44" s="956"/>
      <c r="M44" s="962"/>
      <c r="N44" s="335"/>
      <c r="O44" s="335"/>
      <c r="P44" s="335"/>
      <c r="Q44" s="335"/>
      <c r="R44" s="335"/>
      <c r="S44" s="335"/>
      <c r="T44" s="335"/>
      <c r="U44" s="335"/>
      <c r="V44" s="335"/>
      <c r="W44" s="335"/>
      <c r="X44" s="335"/>
      <c r="Y44" s="335"/>
      <c r="Z44" s="335"/>
    </row>
    <row r="45" spans="1:26" ht="13.5" customHeight="1">
      <c r="A45" s="953"/>
      <c r="B45" s="955" t="s">
        <v>1198</v>
      </c>
      <c r="C45" s="960"/>
      <c r="D45" s="960"/>
      <c r="E45" s="954"/>
      <c r="F45" s="961"/>
      <c r="G45" s="956"/>
      <c r="H45" s="956"/>
      <c r="I45" s="956"/>
      <c r="J45" s="956"/>
      <c r="K45" s="956"/>
      <c r="L45" s="956"/>
      <c r="M45" s="964"/>
      <c r="N45" s="335"/>
      <c r="O45" s="335"/>
      <c r="P45" s="335"/>
      <c r="Q45" s="335"/>
      <c r="R45" s="335"/>
      <c r="S45" s="335"/>
      <c r="T45" s="335"/>
      <c r="U45" s="335"/>
      <c r="V45" s="335"/>
      <c r="W45" s="335"/>
      <c r="X45" s="335"/>
      <c r="Y45" s="335"/>
      <c r="Z45" s="335"/>
    </row>
    <row r="46" spans="1:26" ht="13.5" customHeight="1">
      <c r="A46" s="965"/>
      <c r="B46" s="966"/>
      <c r="C46" s="966"/>
      <c r="D46" s="967"/>
      <c r="E46" s="966"/>
      <c r="F46" s="968"/>
      <c r="G46" s="968"/>
      <c r="H46" s="968"/>
      <c r="I46" s="968"/>
      <c r="J46" s="968"/>
      <c r="K46" s="968"/>
      <c r="L46" s="968"/>
      <c r="M46" s="969"/>
      <c r="N46" s="335"/>
      <c r="O46" s="335"/>
      <c r="P46" s="335"/>
      <c r="Q46" s="335"/>
      <c r="R46" s="335"/>
      <c r="S46" s="335"/>
      <c r="T46" s="335"/>
      <c r="U46" s="335"/>
      <c r="V46" s="335"/>
      <c r="W46" s="335"/>
      <c r="X46" s="335"/>
      <c r="Y46" s="335"/>
      <c r="Z46" s="335"/>
    </row>
    <row r="47" spans="1:26" ht="25.5" customHeight="1">
      <c r="A47" s="942"/>
      <c r="B47" s="943" t="s">
        <v>1202</v>
      </c>
      <c r="C47" s="970"/>
      <c r="D47" s="945"/>
      <c r="E47" s="943"/>
      <c r="F47" s="946"/>
      <c r="G47" s="946"/>
      <c r="H47" s="946"/>
      <c r="I47" s="946"/>
      <c r="J47" s="946"/>
      <c r="K47" s="946"/>
      <c r="L47" s="946"/>
      <c r="M47" s="947"/>
      <c r="N47" s="335"/>
      <c r="O47" s="335"/>
      <c r="P47" s="335"/>
      <c r="Q47" s="335"/>
      <c r="R47" s="335"/>
      <c r="S47" s="335"/>
      <c r="T47" s="335"/>
      <c r="U47" s="335"/>
      <c r="V47" s="335"/>
      <c r="W47" s="335"/>
      <c r="X47" s="335"/>
      <c r="Y47" s="335"/>
      <c r="Z47" s="335"/>
    </row>
    <row r="48" spans="1:26" ht="28.5" customHeight="1">
      <c r="A48" s="971"/>
      <c r="B48" s="949" t="s">
        <v>1203</v>
      </c>
      <c r="C48" s="949"/>
      <c r="D48" s="950"/>
      <c r="E48" s="949"/>
      <c r="F48" s="951"/>
      <c r="G48" s="951"/>
      <c r="H48" s="951"/>
      <c r="I48" s="951"/>
      <c r="J48" s="951"/>
      <c r="K48" s="951"/>
      <c r="L48" s="951"/>
      <c r="M48" s="972"/>
      <c r="N48" s="335"/>
      <c r="O48" s="335"/>
      <c r="P48" s="335"/>
      <c r="Q48" s="335"/>
      <c r="R48" s="335"/>
      <c r="S48" s="335"/>
      <c r="T48" s="335"/>
      <c r="U48" s="335"/>
      <c r="V48" s="335"/>
      <c r="W48" s="335"/>
      <c r="X48" s="335"/>
      <c r="Y48" s="335"/>
      <c r="Z48" s="335"/>
    </row>
    <row r="49" spans="1:26" ht="13.5" customHeight="1">
      <c r="A49" s="971"/>
      <c r="B49" s="973" t="s">
        <v>1204</v>
      </c>
      <c r="C49" s="973"/>
      <c r="D49" s="974"/>
      <c r="E49" s="973"/>
      <c r="F49" s="951"/>
      <c r="G49" s="951"/>
      <c r="H49" s="951"/>
      <c r="I49" s="951"/>
      <c r="J49" s="951"/>
      <c r="K49" s="951"/>
      <c r="L49" s="951"/>
      <c r="M49" s="975"/>
      <c r="N49" s="335"/>
      <c r="O49" s="335"/>
      <c r="P49" s="335"/>
      <c r="Q49" s="335"/>
      <c r="R49" s="335"/>
      <c r="S49" s="335"/>
      <c r="T49" s="335"/>
      <c r="U49" s="335"/>
      <c r="V49" s="335"/>
      <c r="W49" s="335"/>
      <c r="X49" s="335"/>
      <c r="Y49" s="335"/>
      <c r="Z49" s="335"/>
    </row>
    <row r="50" spans="1:26" ht="13.5" customHeight="1">
      <c r="A50" s="971"/>
      <c r="B50" s="973" t="s">
        <v>1205</v>
      </c>
      <c r="C50" s="973"/>
      <c r="D50" s="974"/>
      <c r="E50" s="973"/>
      <c r="F50" s="976"/>
      <c r="G50" s="976"/>
      <c r="H50" s="976"/>
      <c r="I50" s="976"/>
      <c r="J50" s="976"/>
      <c r="K50" s="976"/>
      <c r="L50" s="976"/>
      <c r="M50" s="975"/>
      <c r="N50" s="335"/>
      <c r="O50" s="335"/>
      <c r="P50" s="335"/>
      <c r="Q50" s="335"/>
      <c r="R50" s="335"/>
      <c r="S50" s="335"/>
      <c r="T50" s="335"/>
      <c r="U50" s="335"/>
      <c r="V50" s="335"/>
      <c r="W50" s="335"/>
      <c r="X50" s="335"/>
      <c r="Y50" s="335"/>
      <c r="Z50" s="335"/>
    </row>
    <row r="51" spans="1:26" ht="13.5" customHeight="1">
      <c r="A51" s="977"/>
      <c r="B51" s="978" t="s">
        <v>1206</v>
      </c>
      <c r="C51" s="978"/>
      <c r="D51" s="979"/>
      <c r="E51" s="978"/>
      <c r="F51" s="980"/>
      <c r="G51" s="981"/>
      <c r="H51" s="981"/>
      <c r="I51" s="981"/>
      <c r="J51" s="981"/>
      <c r="K51" s="980"/>
      <c r="L51" s="980"/>
      <c r="M51" s="982"/>
      <c r="N51" s="983"/>
      <c r="O51" s="983"/>
      <c r="P51" s="983"/>
      <c r="Q51" s="983"/>
      <c r="R51" s="983"/>
      <c r="S51" s="983"/>
      <c r="T51" s="983"/>
      <c r="U51" s="983"/>
      <c r="V51" s="983"/>
      <c r="W51" s="983"/>
      <c r="X51" s="983"/>
      <c r="Y51" s="983"/>
      <c r="Z51" s="983"/>
    </row>
    <row r="52" spans="1:26" ht="21" customHeight="1">
      <c r="A52" s="28"/>
      <c r="B52" s="28"/>
      <c r="C52" s="28"/>
      <c r="D52" s="28"/>
      <c r="E52" s="28"/>
      <c r="F52" s="244"/>
      <c r="G52" s="127"/>
      <c r="H52" s="127"/>
      <c r="I52" s="127"/>
      <c r="J52" s="1633" t="s">
        <v>153</v>
      </c>
      <c r="K52" s="1581"/>
      <c r="L52" s="1581"/>
      <c r="M52" s="1581"/>
      <c r="N52" s="128"/>
      <c r="O52" s="128"/>
      <c r="P52" s="128"/>
      <c r="Q52" s="128"/>
      <c r="R52" s="128"/>
      <c r="S52" s="128"/>
      <c r="T52" s="128"/>
      <c r="U52" s="128"/>
      <c r="V52" s="128"/>
      <c r="W52" s="128"/>
      <c r="X52" s="128"/>
      <c r="Y52" s="128"/>
      <c r="Z52" s="128"/>
    </row>
    <row r="53" spans="1:26" ht="21" customHeight="1">
      <c r="A53" s="28"/>
      <c r="B53" s="28"/>
      <c r="C53" s="28"/>
      <c r="D53" s="28"/>
      <c r="E53" s="28"/>
      <c r="F53" s="244"/>
      <c r="G53" s="127"/>
      <c r="H53" s="127"/>
      <c r="I53" s="127"/>
      <c r="J53" s="1625" t="s">
        <v>267</v>
      </c>
      <c r="K53" s="1517"/>
      <c r="L53" s="1517"/>
      <c r="M53" s="1517"/>
      <c r="N53" s="128"/>
      <c r="O53" s="128"/>
      <c r="P53" s="128"/>
      <c r="Q53" s="128"/>
      <c r="R53" s="128"/>
      <c r="S53" s="128"/>
      <c r="T53" s="128"/>
      <c r="U53" s="128"/>
      <c r="V53" s="128"/>
      <c r="W53" s="128"/>
      <c r="X53" s="128"/>
      <c r="Y53" s="128"/>
      <c r="Z53" s="128"/>
    </row>
    <row r="54" spans="1:26" ht="13.5" customHeight="1">
      <c r="A54" s="28"/>
      <c r="B54" s="764" t="s">
        <v>1207</v>
      </c>
      <c r="C54" s="28"/>
      <c r="D54" s="28"/>
      <c r="E54" s="28"/>
      <c r="F54" s="244"/>
      <c r="G54" s="127"/>
      <c r="H54" s="127"/>
      <c r="I54" s="127"/>
      <c r="J54" s="127"/>
      <c r="K54" s="931"/>
      <c r="L54" s="931"/>
      <c r="M54" s="128"/>
      <c r="N54" s="128"/>
      <c r="O54" s="128"/>
      <c r="P54" s="128"/>
      <c r="Q54" s="128"/>
      <c r="R54" s="128"/>
      <c r="S54" s="128"/>
      <c r="T54" s="128"/>
      <c r="U54" s="128"/>
      <c r="V54" s="128"/>
      <c r="W54" s="128"/>
      <c r="X54" s="128"/>
      <c r="Y54" s="128"/>
      <c r="Z54" s="128"/>
    </row>
    <row r="55" spans="1:26" ht="13.5" customHeight="1">
      <c r="A55" s="28"/>
      <c r="B55" s="984"/>
      <c r="C55" s="28"/>
      <c r="D55" s="28"/>
      <c r="E55" s="28"/>
      <c r="F55" s="244"/>
      <c r="G55" s="127"/>
      <c r="H55" s="127"/>
      <c r="I55" s="127"/>
      <c r="J55" s="127"/>
      <c r="K55" s="931"/>
      <c r="L55" s="931"/>
      <c r="M55" s="128"/>
      <c r="N55" s="128"/>
      <c r="O55" s="128"/>
      <c r="P55" s="128"/>
      <c r="Q55" s="128"/>
      <c r="R55" s="128"/>
      <c r="S55" s="128"/>
      <c r="T55" s="128"/>
      <c r="U55" s="128"/>
      <c r="V55" s="128"/>
      <c r="W55" s="128"/>
      <c r="X55" s="128"/>
      <c r="Y55" s="128"/>
      <c r="Z55" s="128"/>
    </row>
    <row r="56" spans="1:26" ht="13.5" customHeight="1">
      <c r="A56" s="28"/>
      <c r="B56" s="984"/>
      <c r="C56" s="28"/>
      <c r="D56" s="28"/>
      <c r="E56" s="28"/>
      <c r="F56" s="160"/>
      <c r="G56" s="127"/>
      <c r="H56" s="127"/>
      <c r="I56" s="127"/>
      <c r="J56" s="127"/>
      <c r="K56" s="931"/>
      <c r="L56" s="931"/>
      <c r="M56" s="128"/>
      <c r="N56" s="128"/>
      <c r="O56" s="128"/>
      <c r="P56" s="128"/>
      <c r="Q56" s="128"/>
      <c r="R56" s="128"/>
      <c r="S56" s="128"/>
      <c r="T56" s="128"/>
      <c r="U56" s="128"/>
      <c r="V56" s="128"/>
      <c r="W56" s="128"/>
      <c r="X56" s="128"/>
      <c r="Y56" s="128"/>
      <c r="Z56" s="128"/>
    </row>
    <row r="57" spans="1:26" ht="13.5" customHeight="1">
      <c r="A57" s="28"/>
      <c r="B57" s="28"/>
      <c r="C57" s="28"/>
      <c r="D57" s="28"/>
      <c r="E57" s="28"/>
      <c r="F57" s="160"/>
      <c r="G57" s="127"/>
      <c r="H57" s="127"/>
      <c r="I57" s="127"/>
      <c r="J57" s="127"/>
      <c r="K57" s="931"/>
      <c r="L57" s="931"/>
      <c r="M57" s="128"/>
      <c r="N57" s="128"/>
      <c r="O57" s="128"/>
      <c r="P57" s="128"/>
      <c r="Q57" s="128"/>
      <c r="R57" s="128"/>
      <c r="S57" s="128"/>
      <c r="T57" s="128"/>
      <c r="U57" s="128"/>
      <c r="V57" s="128"/>
      <c r="W57" s="128"/>
      <c r="X57" s="128"/>
      <c r="Y57" s="128"/>
      <c r="Z57" s="128"/>
    </row>
    <row r="58" spans="1:26" ht="13.5" customHeight="1">
      <c r="A58" s="28"/>
      <c r="B58" s="28"/>
      <c r="C58" s="28"/>
      <c r="D58" s="28"/>
      <c r="E58" s="28"/>
      <c r="F58" s="160"/>
      <c r="G58" s="127"/>
      <c r="H58" s="127"/>
      <c r="I58" s="127"/>
      <c r="J58" s="127"/>
      <c r="K58" s="931"/>
      <c r="L58" s="931"/>
      <c r="M58" s="128"/>
      <c r="N58" s="128"/>
      <c r="O58" s="128"/>
      <c r="P58" s="128"/>
      <c r="Q58" s="128"/>
      <c r="R58" s="128"/>
      <c r="S58" s="128"/>
      <c r="T58" s="128"/>
      <c r="U58" s="128"/>
      <c r="V58" s="128"/>
      <c r="W58" s="128"/>
      <c r="X58" s="128"/>
      <c r="Y58" s="128"/>
      <c r="Z58" s="128"/>
    </row>
    <row r="59" spans="1:26" ht="13.5" customHeight="1">
      <c r="A59" s="28"/>
      <c r="B59" s="28"/>
      <c r="C59" s="28"/>
      <c r="D59" s="28"/>
      <c r="E59" s="28"/>
      <c r="F59" s="244"/>
      <c r="G59" s="127"/>
      <c r="H59" s="127"/>
      <c r="I59" s="127"/>
      <c r="J59" s="127"/>
      <c r="K59" s="931"/>
      <c r="L59" s="931"/>
      <c r="M59" s="128"/>
      <c r="N59" s="128"/>
      <c r="O59" s="128"/>
      <c r="P59" s="128"/>
      <c r="Q59" s="128"/>
      <c r="R59" s="128"/>
      <c r="S59" s="128"/>
      <c r="T59" s="128"/>
      <c r="U59" s="128"/>
      <c r="V59" s="128"/>
      <c r="W59" s="128"/>
      <c r="X59" s="128"/>
      <c r="Y59" s="128"/>
      <c r="Z59" s="128"/>
    </row>
    <row r="60" spans="1:26" ht="13.5" customHeight="1">
      <c r="A60" s="28"/>
      <c r="B60" s="28"/>
      <c r="C60" s="28"/>
      <c r="D60" s="28"/>
      <c r="E60" s="28"/>
      <c r="F60" s="244"/>
      <c r="G60" s="127"/>
      <c r="H60" s="127"/>
      <c r="I60" s="127"/>
      <c r="J60" s="127"/>
      <c r="K60" s="931"/>
      <c r="L60" s="931"/>
      <c r="M60" s="128"/>
      <c r="N60" s="128"/>
      <c r="O60" s="128"/>
      <c r="P60" s="128"/>
      <c r="Q60" s="128"/>
      <c r="R60" s="128"/>
      <c r="S60" s="128"/>
      <c r="T60" s="128"/>
      <c r="U60" s="128"/>
      <c r="V60" s="128"/>
      <c r="W60" s="128"/>
      <c r="X60" s="128"/>
      <c r="Y60" s="128"/>
      <c r="Z60" s="128"/>
    </row>
    <row r="61" spans="1:26" ht="13.5" customHeight="1">
      <c r="A61" s="28"/>
      <c r="B61" s="28"/>
      <c r="C61" s="28"/>
      <c r="D61" s="28"/>
      <c r="E61" s="28"/>
      <c r="F61" s="244"/>
      <c r="G61" s="127"/>
      <c r="H61" s="127"/>
      <c r="I61" s="127"/>
      <c r="J61" s="127"/>
      <c r="K61" s="931"/>
      <c r="L61" s="931"/>
      <c r="M61" s="128"/>
      <c r="N61" s="128"/>
      <c r="O61" s="128"/>
      <c r="P61" s="128"/>
      <c r="Q61" s="128"/>
      <c r="R61" s="128"/>
      <c r="S61" s="128"/>
      <c r="T61" s="128"/>
      <c r="U61" s="128"/>
      <c r="V61" s="128"/>
      <c r="W61" s="128"/>
      <c r="X61" s="128"/>
      <c r="Y61" s="128"/>
      <c r="Z61" s="128"/>
    </row>
    <row r="62" spans="1:26" ht="13.5" customHeight="1">
      <c r="A62" s="28"/>
      <c r="B62" s="28"/>
      <c r="C62" s="28"/>
      <c r="D62" s="28"/>
      <c r="E62" s="28"/>
      <c r="F62" s="244"/>
      <c r="G62" s="127"/>
      <c r="H62" s="127"/>
      <c r="I62" s="127"/>
      <c r="J62" s="127"/>
      <c r="K62" s="931"/>
      <c r="L62" s="931"/>
      <c r="M62" s="128"/>
      <c r="N62" s="128"/>
      <c r="O62" s="128"/>
      <c r="P62" s="128"/>
      <c r="Q62" s="128"/>
      <c r="R62" s="128"/>
      <c r="S62" s="128"/>
      <c r="T62" s="128"/>
      <c r="U62" s="128"/>
      <c r="V62" s="128"/>
      <c r="W62" s="128"/>
      <c r="X62" s="128"/>
      <c r="Y62" s="128"/>
      <c r="Z62" s="128"/>
    </row>
    <row r="63" spans="1:26" ht="13.5" customHeight="1">
      <c r="A63" s="28"/>
      <c r="B63" s="28"/>
      <c r="C63" s="28"/>
      <c r="D63" s="28"/>
      <c r="E63" s="28"/>
      <c r="F63" s="244"/>
      <c r="G63" s="127"/>
      <c r="H63" s="127"/>
      <c r="I63" s="127"/>
      <c r="J63" s="127"/>
      <c r="K63" s="931"/>
      <c r="L63" s="931"/>
      <c r="M63" s="128"/>
      <c r="N63" s="128"/>
      <c r="O63" s="128"/>
      <c r="P63" s="128"/>
      <c r="Q63" s="128"/>
      <c r="R63" s="128"/>
      <c r="S63" s="128"/>
      <c r="T63" s="128"/>
      <c r="U63" s="128"/>
      <c r="V63" s="128"/>
      <c r="W63" s="128"/>
      <c r="X63" s="128"/>
      <c r="Y63" s="128"/>
      <c r="Z63" s="128"/>
    </row>
    <row r="64" spans="1:26" ht="13.5" customHeight="1">
      <c r="A64" s="28"/>
      <c r="B64" s="28"/>
      <c r="C64" s="28"/>
      <c r="D64" s="28"/>
      <c r="E64" s="28"/>
      <c r="F64" s="244"/>
      <c r="G64" s="127"/>
      <c r="H64" s="127"/>
      <c r="I64" s="127"/>
      <c r="J64" s="127"/>
      <c r="K64" s="931"/>
      <c r="L64" s="931"/>
      <c r="M64" s="128"/>
      <c r="N64" s="128"/>
      <c r="O64" s="128"/>
      <c r="P64" s="128"/>
      <c r="Q64" s="128"/>
      <c r="R64" s="128"/>
      <c r="S64" s="128"/>
      <c r="T64" s="128"/>
      <c r="U64" s="128"/>
      <c r="V64" s="128"/>
      <c r="W64" s="128"/>
      <c r="X64" s="128"/>
      <c r="Y64" s="128"/>
      <c r="Z64" s="128"/>
    </row>
    <row r="65" spans="1:26" ht="13.5" customHeight="1">
      <c r="A65" s="28"/>
      <c r="B65" s="28"/>
      <c r="C65" s="28"/>
      <c r="D65" s="28"/>
      <c r="E65" s="28"/>
      <c r="F65" s="244"/>
      <c r="G65" s="127"/>
      <c r="H65" s="127"/>
      <c r="I65" s="127"/>
      <c r="J65" s="127"/>
      <c r="K65" s="931"/>
      <c r="L65" s="931"/>
      <c r="M65" s="128"/>
      <c r="N65" s="128"/>
      <c r="O65" s="128"/>
      <c r="P65" s="128"/>
      <c r="Q65" s="128"/>
      <c r="R65" s="128"/>
      <c r="S65" s="128"/>
      <c r="T65" s="128"/>
      <c r="U65" s="128"/>
      <c r="V65" s="128"/>
      <c r="W65" s="128"/>
      <c r="X65" s="128"/>
      <c r="Y65" s="128"/>
      <c r="Z65" s="128"/>
    </row>
    <row r="66" spans="1:26" ht="13.5" customHeight="1">
      <c r="A66" s="28"/>
      <c r="B66" s="28"/>
      <c r="C66" s="28"/>
      <c r="D66" s="28"/>
      <c r="E66" s="28"/>
      <c r="F66" s="244"/>
      <c r="G66" s="127"/>
      <c r="H66" s="127"/>
      <c r="I66" s="127"/>
      <c r="J66" s="127"/>
      <c r="K66" s="931"/>
      <c r="L66" s="931"/>
      <c r="M66" s="128"/>
      <c r="N66" s="128"/>
      <c r="O66" s="128"/>
      <c r="P66" s="128"/>
      <c r="Q66" s="128"/>
      <c r="R66" s="128"/>
      <c r="S66" s="128"/>
      <c r="T66" s="128"/>
      <c r="U66" s="128"/>
      <c r="V66" s="128"/>
      <c r="W66" s="128"/>
      <c r="X66" s="128"/>
      <c r="Y66" s="128"/>
      <c r="Z66" s="128"/>
    </row>
    <row r="67" spans="1:26" ht="13.5" customHeight="1">
      <c r="A67" s="28"/>
      <c r="B67" s="28"/>
      <c r="C67" s="28"/>
      <c r="D67" s="28"/>
      <c r="E67" s="28"/>
      <c r="F67" s="244"/>
      <c r="G67" s="127"/>
      <c r="H67" s="127"/>
      <c r="I67" s="127"/>
      <c r="J67" s="127"/>
      <c r="K67" s="931"/>
      <c r="L67" s="931"/>
      <c r="M67" s="128"/>
      <c r="N67" s="128"/>
      <c r="O67" s="128"/>
      <c r="P67" s="128"/>
      <c r="Q67" s="128"/>
      <c r="R67" s="128"/>
      <c r="S67" s="128"/>
      <c r="T67" s="128"/>
      <c r="U67" s="128"/>
      <c r="V67" s="128"/>
      <c r="W67" s="128"/>
      <c r="X67" s="128"/>
      <c r="Y67" s="128"/>
      <c r="Z67" s="128"/>
    </row>
    <row r="68" spans="1:26" ht="13.5" customHeight="1">
      <c r="A68" s="28"/>
      <c r="B68" s="28"/>
      <c r="C68" s="28"/>
      <c r="D68" s="28"/>
      <c r="E68" s="28"/>
      <c r="F68" s="244"/>
      <c r="G68" s="127"/>
      <c r="H68" s="127"/>
      <c r="I68" s="127"/>
      <c r="J68" s="127"/>
      <c r="K68" s="931"/>
      <c r="L68" s="931"/>
      <c r="M68" s="128"/>
      <c r="N68" s="128"/>
      <c r="O68" s="128"/>
      <c r="P68" s="128"/>
      <c r="Q68" s="128"/>
      <c r="R68" s="128"/>
      <c r="S68" s="128"/>
      <c r="T68" s="128"/>
      <c r="U68" s="128"/>
      <c r="V68" s="128"/>
      <c r="W68" s="128"/>
      <c r="X68" s="128"/>
      <c r="Y68" s="128"/>
      <c r="Z68" s="128"/>
    </row>
    <row r="69" spans="1:26" ht="13.5" customHeight="1">
      <c r="A69" s="28"/>
      <c r="B69" s="28"/>
      <c r="C69" s="28"/>
      <c r="D69" s="28"/>
      <c r="E69" s="28"/>
      <c r="F69" s="244"/>
      <c r="G69" s="127"/>
      <c r="H69" s="127"/>
      <c r="I69" s="127"/>
      <c r="J69" s="127"/>
      <c r="K69" s="931"/>
      <c r="L69" s="931"/>
      <c r="M69" s="128"/>
      <c r="N69" s="128"/>
      <c r="O69" s="128"/>
      <c r="P69" s="128"/>
      <c r="Q69" s="128"/>
      <c r="R69" s="128"/>
      <c r="S69" s="128"/>
      <c r="T69" s="128"/>
      <c r="U69" s="128"/>
      <c r="V69" s="128"/>
      <c r="W69" s="128"/>
      <c r="X69" s="128"/>
      <c r="Y69" s="128"/>
      <c r="Z69" s="128"/>
    </row>
    <row r="70" spans="1:26" ht="13.5" customHeight="1">
      <c r="A70" s="28"/>
      <c r="B70" s="28"/>
      <c r="C70" s="28"/>
      <c r="D70" s="28"/>
      <c r="E70" s="28"/>
      <c r="F70" s="244"/>
      <c r="G70" s="127"/>
      <c r="H70" s="127"/>
      <c r="I70" s="127"/>
      <c r="J70" s="127"/>
      <c r="K70" s="931"/>
      <c r="L70" s="931"/>
      <c r="M70" s="128"/>
      <c r="N70" s="128"/>
      <c r="O70" s="128"/>
      <c r="P70" s="128"/>
      <c r="Q70" s="128"/>
      <c r="R70" s="128"/>
      <c r="S70" s="128"/>
      <c r="T70" s="128"/>
      <c r="U70" s="128"/>
      <c r="V70" s="128"/>
      <c r="W70" s="128"/>
      <c r="X70" s="128"/>
      <c r="Y70" s="128"/>
      <c r="Z70" s="128"/>
    </row>
    <row r="71" spans="1:26" ht="13.5" customHeight="1">
      <c r="A71" s="28"/>
      <c r="B71" s="28"/>
      <c r="C71" s="28"/>
      <c r="D71" s="28"/>
      <c r="E71" s="28"/>
      <c r="F71" s="244"/>
      <c r="G71" s="127"/>
      <c r="H71" s="127"/>
      <c r="I71" s="127"/>
      <c r="J71" s="127"/>
      <c r="K71" s="931"/>
      <c r="L71" s="931"/>
      <c r="M71" s="128"/>
      <c r="N71" s="128"/>
      <c r="O71" s="128"/>
      <c r="P71" s="128"/>
      <c r="Q71" s="128"/>
      <c r="R71" s="128"/>
      <c r="S71" s="128"/>
      <c r="T71" s="128"/>
      <c r="U71" s="128"/>
      <c r="V71" s="128"/>
      <c r="W71" s="128"/>
      <c r="X71" s="128"/>
      <c r="Y71" s="128"/>
      <c r="Z71" s="128"/>
    </row>
    <row r="72" spans="1:26" ht="13.5" customHeight="1">
      <c r="A72" s="28"/>
      <c r="B72" s="28"/>
      <c r="C72" s="28"/>
      <c r="D72" s="28"/>
      <c r="E72" s="28"/>
      <c r="F72" s="244"/>
      <c r="G72" s="127"/>
      <c r="H72" s="127"/>
      <c r="I72" s="127"/>
      <c r="J72" s="127"/>
      <c r="K72" s="931"/>
      <c r="L72" s="931"/>
      <c r="M72" s="128"/>
      <c r="N72" s="128"/>
      <c r="O72" s="128"/>
      <c r="P72" s="128"/>
      <c r="Q72" s="128"/>
      <c r="R72" s="128"/>
      <c r="S72" s="128"/>
      <c r="T72" s="128"/>
      <c r="U72" s="128"/>
      <c r="V72" s="128"/>
      <c r="W72" s="128"/>
      <c r="X72" s="128"/>
      <c r="Y72" s="128"/>
      <c r="Z72" s="128"/>
    </row>
    <row r="73" spans="1:26" ht="13.5" customHeight="1">
      <c r="A73" s="28"/>
      <c r="B73" s="28"/>
      <c r="C73" s="28"/>
      <c r="D73" s="28"/>
      <c r="E73" s="28"/>
      <c r="F73" s="244"/>
      <c r="G73" s="127"/>
      <c r="H73" s="127"/>
      <c r="I73" s="127"/>
      <c r="J73" s="127"/>
      <c r="K73" s="931"/>
      <c r="L73" s="931"/>
      <c r="M73" s="128"/>
      <c r="N73" s="128"/>
      <c r="O73" s="128"/>
      <c r="P73" s="128"/>
      <c r="Q73" s="128"/>
      <c r="R73" s="128"/>
      <c r="S73" s="128"/>
      <c r="T73" s="128"/>
      <c r="U73" s="128"/>
      <c r="V73" s="128"/>
      <c r="W73" s="128"/>
      <c r="X73" s="128"/>
      <c r="Y73" s="128"/>
      <c r="Z73" s="128"/>
    </row>
    <row r="74" spans="1:26" ht="13.5" customHeight="1">
      <c r="A74" s="28"/>
      <c r="B74" s="28"/>
      <c r="C74" s="28"/>
      <c r="D74" s="28"/>
      <c r="E74" s="28"/>
      <c r="F74" s="244"/>
      <c r="G74" s="127"/>
      <c r="H74" s="127"/>
      <c r="I74" s="127"/>
      <c r="J74" s="127"/>
      <c r="K74" s="931"/>
      <c r="L74" s="931"/>
      <c r="M74" s="128"/>
      <c r="N74" s="128"/>
      <c r="O74" s="128"/>
      <c r="P74" s="128"/>
      <c r="Q74" s="128"/>
      <c r="R74" s="128"/>
      <c r="S74" s="128"/>
      <c r="T74" s="128"/>
      <c r="U74" s="128"/>
      <c r="V74" s="128"/>
      <c r="W74" s="128"/>
      <c r="X74" s="128"/>
      <c r="Y74" s="128"/>
      <c r="Z74" s="128"/>
    </row>
    <row r="75" spans="1:26" ht="13.5" customHeight="1">
      <c r="A75" s="28"/>
      <c r="B75" s="28"/>
      <c r="C75" s="28"/>
      <c r="D75" s="28"/>
      <c r="E75" s="28"/>
      <c r="F75" s="244"/>
      <c r="G75" s="127"/>
      <c r="H75" s="127"/>
      <c r="I75" s="127"/>
      <c r="J75" s="127"/>
      <c r="K75" s="931"/>
      <c r="L75" s="931"/>
      <c r="M75" s="128"/>
      <c r="N75" s="128"/>
      <c r="O75" s="128"/>
      <c r="P75" s="128"/>
      <c r="Q75" s="128"/>
      <c r="R75" s="128"/>
      <c r="S75" s="128"/>
      <c r="T75" s="128"/>
      <c r="U75" s="128"/>
      <c r="V75" s="128"/>
      <c r="W75" s="128"/>
      <c r="X75" s="128"/>
      <c r="Y75" s="128"/>
      <c r="Z75" s="128"/>
    </row>
    <row r="76" spans="1:26" ht="13.5" customHeight="1">
      <c r="A76" s="28"/>
      <c r="B76" s="28"/>
      <c r="C76" s="28"/>
      <c r="D76" s="28"/>
      <c r="E76" s="28"/>
      <c r="F76" s="244"/>
      <c r="G76" s="127"/>
      <c r="H76" s="127"/>
      <c r="I76" s="127"/>
      <c r="J76" s="127"/>
      <c r="K76" s="931"/>
      <c r="L76" s="931"/>
      <c r="M76" s="128"/>
      <c r="N76" s="128"/>
      <c r="O76" s="128"/>
      <c r="P76" s="128"/>
      <c r="Q76" s="128"/>
      <c r="R76" s="128"/>
      <c r="S76" s="128"/>
      <c r="T76" s="128"/>
      <c r="U76" s="128"/>
      <c r="V76" s="128"/>
      <c r="W76" s="128"/>
      <c r="X76" s="128"/>
      <c r="Y76" s="128"/>
      <c r="Z76" s="128"/>
    </row>
    <row r="77" spans="1:26" ht="13.5" customHeight="1">
      <c r="A77" s="28"/>
      <c r="B77" s="28"/>
      <c r="C77" s="28"/>
      <c r="D77" s="28"/>
      <c r="E77" s="28"/>
      <c r="F77" s="244"/>
      <c r="G77" s="127"/>
      <c r="H77" s="127"/>
      <c r="I77" s="127"/>
      <c r="J77" s="127"/>
      <c r="K77" s="931"/>
      <c r="L77" s="931"/>
      <c r="M77" s="128"/>
      <c r="N77" s="128"/>
      <c r="O77" s="128"/>
      <c r="P77" s="128"/>
      <c r="Q77" s="128"/>
      <c r="R77" s="128"/>
      <c r="S77" s="128"/>
      <c r="T77" s="128"/>
      <c r="U77" s="128"/>
      <c r="V77" s="128"/>
      <c r="W77" s="128"/>
      <c r="X77" s="128"/>
      <c r="Y77" s="128"/>
      <c r="Z77" s="128"/>
    </row>
    <row r="78" spans="1:26" ht="13.5" customHeight="1">
      <c r="A78" s="28"/>
      <c r="B78" s="28"/>
      <c r="C78" s="28"/>
      <c r="D78" s="28"/>
      <c r="E78" s="28"/>
      <c r="F78" s="244"/>
      <c r="G78" s="127"/>
      <c r="H78" s="127"/>
      <c r="I78" s="127"/>
      <c r="J78" s="127"/>
      <c r="K78" s="931"/>
      <c r="L78" s="931"/>
      <c r="M78" s="128"/>
      <c r="N78" s="128"/>
      <c r="O78" s="128"/>
      <c r="P78" s="128"/>
      <c r="Q78" s="128"/>
      <c r="R78" s="128"/>
      <c r="S78" s="128"/>
      <c r="T78" s="128"/>
      <c r="U78" s="128"/>
      <c r="V78" s="128"/>
      <c r="W78" s="128"/>
      <c r="X78" s="128"/>
      <c r="Y78" s="128"/>
      <c r="Z78" s="128"/>
    </row>
    <row r="79" spans="1:26" ht="13.5" customHeight="1">
      <c r="A79" s="28"/>
      <c r="B79" s="28"/>
      <c r="C79" s="28"/>
      <c r="D79" s="28"/>
      <c r="E79" s="28"/>
      <c r="F79" s="244"/>
      <c r="G79" s="127"/>
      <c r="H79" s="127"/>
      <c r="I79" s="127"/>
      <c r="J79" s="127"/>
      <c r="K79" s="931"/>
      <c r="L79" s="931"/>
      <c r="M79" s="128"/>
      <c r="N79" s="128"/>
      <c r="O79" s="128"/>
      <c r="P79" s="128"/>
      <c r="Q79" s="128"/>
      <c r="R79" s="128"/>
      <c r="S79" s="128"/>
      <c r="T79" s="128"/>
      <c r="U79" s="128"/>
      <c r="V79" s="128"/>
      <c r="W79" s="128"/>
      <c r="X79" s="128"/>
      <c r="Y79" s="128"/>
      <c r="Z79" s="128"/>
    </row>
    <row r="80" spans="1:26" ht="13.5" customHeight="1">
      <c r="A80" s="28"/>
      <c r="B80" s="28"/>
      <c r="C80" s="28"/>
      <c r="D80" s="28"/>
      <c r="E80" s="28"/>
      <c r="F80" s="244"/>
      <c r="G80" s="127"/>
      <c r="H80" s="127"/>
      <c r="I80" s="127"/>
      <c r="J80" s="127"/>
      <c r="K80" s="931"/>
      <c r="L80" s="931"/>
      <c r="M80" s="128"/>
      <c r="N80" s="128"/>
      <c r="O80" s="128"/>
      <c r="P80" s="128"/>
      <c r="Q80" s="128"/>
      <c r="R80" s="128"/>
      <c r="S80" s="128"/>
      <c r="T80" s="128"/>
      <c r="U80" s="128"/>
      <c r="V80" s="128"/>
      <c r="W80" s="128"/>
      <c r="X80" s="128"/>
      <c r="Y80" s="128"/>
      <c r="Z80" s="128"/>
    </row>
    <row r="81" spans="1:26" ht="13.5" customHeight="1">
      <c r="A81" s="28"/>
      <c r="B81" s="28"/>
      <c r="C81" s="28"/>
      <c r="D81" s="28"/>
      <c r="E81" s="28"/>
      <c r="F81" s="244"/>
      <c r="G81" s="127"/>
      <c r="H81" s="127"/>
      <c r="I81" s="127"/>
      <c r="J81" s="127"/>
      <c r="K81" s="931"/>
      <c r="L81" s="931"/>
      <c r="M81" s="128"/>
      <c r="N81" s="128"/>
      <c r="O81" s="128"/>
      <c r="P81" s="128"/>
      <c r="Q81" s="128"/>
      <c r="R81" s="128"/>
      <c r="S81" s="128"/>
      <c r="T81" s="128"/>
      <c r="U81" s="128"/>
      <c r="V81" s="128"/>
      <c r="W81" s="128"/>
      <c r="X81" s="128"/>
      <c r="Y81" s="128"/>
      <c r="Z81" s="128"/>
    </row>
    <row r="82" spans="1:26" ht="13.5" customHeight="1">
      <c r="A82" s="28"/>
      <c r="B82" s="28"/>
      <c r="C82" s="28"/>
      <c r="D82" s="28"/>
      <c r="E82" s="28"/>
      <c r="F82" s="244"/>
      <c r="G82" s="127"/>
      <c r="H82" s="127"/>
      <c r="I82" s="127"/>
      <c r="J82" s="127"/>
      <c r="K82" s="931"/>
      <c r="L82" s="931"/>
      <c r="M82" s="128"/>
      <c r="N82" s="128"/>
      <c r="O82" s="128"/>
      <c r="P82" s="128"/>
      <c r="Q82" s="128"/>
      <c r="R82" s="128"/>
      <c r="S82" s="128"/>
      <c r="T82" s="128"/>
      <c r="U82" s="128"/>
      <c r="V82" s="128"/>
      <c r="W82" s="128"/>
      <c r="X82" s="128"/>
      <c r="Y82" s="128"/>
      <c r="Z82" s="128"/>
    </row>
    <row r="83" spans="1:26" ht="13.5" customHeight="1">
      <c r="A83" s="28"/>
      <c r="B83" s="28"/>
      <c r="C83" s="28"/>
      <c r="D83" s="28"/>
      <c r="E83" s="28"/>
      <c r="F83" s="244"/>
      <c r="G83" s="127"/>
      <c r="H83" s="127"/>
      <c r="I83" s="127"/>
      <c r="J83" s="127"/>
      <c r="K83" s="931"/>
      <c r="L83" s="931"/>
      <c r="M83" s="128"/>
      <c r="N83" s="128"/>
      <c r="O83" s="128"/>
      <c r="P83" s="128"/>
      <c r="Q83" s="128"/>
      <c r="R83" s="128"/>
      <c r="S83" s="128"/>
      <c r="T83" s="128"/>
      <c r="U83" s="128"/>
      <c r="V83" s="128"/>
      <c r="W83" s="128"/>
      <c r="X83" s="128"/>
      <c r="Y83" s="128"/>
      <c r="Z83" s="128"/>
    </row>
    <row r="84" spans="1:26" ht="13.5" customHeight="1">
      <c r="A84" s="28"/>
      <c r="B84" s="28"/>
      <c r="C84" s="28"/>
      <c r="D84" s="28"/>
      <c r="E84" s="28"/>
      <c r="F84" s="244"/>
      <c r="G84" s="127"/>
      <c r="H84" s="127"/>
      <c r="I84" s="127"/>
      <c r="J84" s="127"/>
      <c r="K84" s="931"/>
      <c r="L84" s="931"/>
      <c r="M84" s="128"/>
      <c r="N84" s="128"/>
      <c r="O84" s="128"/>
      <c r="P84" s="128"/>
      <c r="Q84" s="128"/>
      <c r="R84" s="128"/>
      <c r="S84" s="128"/>
      <c r="T84" s="128"/>
      <c r="U84" s="128"/>
      <c r="V84" s="128"/>
      <c r="W84" s="128"/>
      <c r="X84" s="128"/>
      <c r="Y84" s="128"/>
      <c r="Z84" s="128"/>
    </row>
    <row r="85" spans="1:26" ht="13.5" customHeight="1">
      <c r="A85" s="28"/>
      <c r="B85" s="28"/>
      <c r="C85" s="28"/>
      <c r="D85" s="28"/>
      <c r="E85" s="28"/>
      <c r="F85" s="244"/>
      <c r="G85" s="127"/>
      <c r="H85" s="127"/>
      <c r="I85" s="127"/>
      <c r="J85" s="127"/>
      <c r="K85" s="931"/>
      <c r="L85" s="931"/>
      <c r="M85" s="128"/>
      <c r="N85" s="128"/>
      <c r="O85" s="128"/>
      <c r="P85" s="128"/>
      <c r="Q85" s="128"/>
      <c r="R85" s="128"/>
      <c r="S85" s="128"/>
      <c r="T85" s="128"/>
      <c r="U85" s="128"/>
      <c r="V85" s="128"/>
      <c r="W85" s="128"/>
      <c r="X85" s="128"/>
      <c r="Y85" s="128"/>
      <c r="Z85" s="128"/>
    </row>
    <row r="86" spans="1:26" ht="13.5" customHeight="1">
      <c r="A86" s="28"/>
      <c r="B86" s="28"/>
      <c r="C86" s="28"/>
      <c r="D86" s="28"/>
      <c r="E86" s="28"/>
      <c r="F86" s="244"/>
      <c r="G86" s="127"/>
      <c r="H86" s="127"/>
      <c r="I86" s="127"/>
      <c r="J86" s="127"/>
      <c r="K86" s="931"/>
      <c r="L86" s="931"/>
      <c r="M86" s="128"/>
      <c r="N86" s="128"/>
      <c r="O86" s="128"/>
      <c r="P86" s="128"/>
      <c r="Q86" s="128"/>
      <c r="R86" s="128"/>
      <c r="S86" s="128"/>
      <c r="T86" s="128"/>
      <c r="U86" s="128"/>
      <c r="V86" s="128"/>
      <c r="W86" s="128"/>
      <c r="X86" s="128"/>
      <c r="Y86" s="128"/>
      <c r="Z86" s="128"/>
    </row>
    <row r="87" spans="1:26" ht="13.5" customHeight="1">
      <c r="A87" s="28"/>
      <c r="B87" s="28"/>
      <c r="C87" s="28"/>
      <c r="D87" s="28"/>
      <c r="E87" s="28"/>
      <c r="F87" s="244"/>
      <c r="G87" s="127"/>
      <c r="H87" s="127"/>
      <c r="I87" s="127"/>
      <c r="J87" s="127"/>
      <c r="K87" s="931"/>
      <c r="L87" s="931"/>
      <c r="M87" s="128"/>
      <c r="N87" s="128"/>
      <c r="O87" s="128"/>
      <c r="P87" s="128"/>
      <c r="Q87" s="128"/>
      <c r="R87" s="128"/>
      <c r="S87" s="128"/>
      <c r="T87" s="128"/>
      <c r="U87" s="128"/>
      <c r="V87" s="128"/>
      <c r="W87" s="128"/>
      <c r="X87" s="128"/>
      <c r="Y87" s="128"/>
      <c r="Z87" s="128"/>
    </row>
    <row r="88" spans="1:26" ht="13.5" customHeight="1">
      <c r="A88" s="28"/>
      <c r="B88" s="28"/>
      <c r="C88" s="28"/>
      <c r="D88" s="28"/>
      <c r="E88" s="28"/>
      <c r="F88" s="244"/>
      <c r="G88" s="127"/>
      <c r="H88" s="127"/>
      <c r="I88" s="127"/>
      <c r="J88" s="127"/>
      <c r="K88" s="931"/>
      <c r="L88" s="931"/>
      <c r="M88" s="128"/>
      <c r="N88" s="128"/>
      <c r="O88" s="128"/>
      <c r="P88" s="128"/>
      <c r="Q88" s="128"/>
      <c r="R88" s="128"/>
      <c r="S88" s="128"/>
      <c r="T88" s="128"/>
      <c r="U88" s="128"/>
      <c r="V88" s="128"/>
      <c r="W88" s="128"/>
      <c r="X88" s="128"/>
      <c r="Y88" s="128"/>
      <c r="Z88" s="128"/>
    </row>
    <row r="89" spans="1:26" ht="13.5" customHeight="1">
      <c r="A89" s="28"/>
      <c r="B89" s="28"/>
      <c r="C89" s="28"/>
      <c r="D89" s="28"/>
      <c r="E89" s="28"/>
      <c r="F89" s="244"/>
      <c r="G89" s="127"/>
      <c r="H89" s="127"/>
      <c r="I89" s="127"/>
      <c r="J89" s="127"/>
      <c r="K89" s="931"/>
      <c r="L89" s="931"/>
      <c r="M89" s="128"/>
      <c r="N89" s="128"/>
      <c r="O89" s="128"/>
      <c r="P89" s="128"/>
      <c r="Q89" s="128"/>
      <c r="R89" s="128"/>
      <c r="S89" s="128"/>
      <c r="T89" s="128"/>
      <c r="U89" s="128"/>
      <c r="V89" s="128"/>
      <c r="W89" s="128"/>
      <c r="X89" s="128"/>
      <c r="Y89" s="128"/>
      <c r="Z89" s="128"/>
    </row>
    <row r="90" spans="1:26" ht="13.5" customHeight="1">
      <c r="A90" s="28"/>
      <c r="B90" s="28"/>
      <c r="C90" s="28"/>
      <c r="D90" s="28"/>
      <c r="E90" s="28"/>
      <c r="F90" s="244"/>
      <c r="G90" s="127"/>
      <c r="H90" s="127"/>
      <c r="I90" s="127"/>
      <c r="J90" s="127"/>
      <c r="K90" s="931"/>
      <c r="L90" s="931"/>
      <c r="M90" s="128"/>
      <c r="N90" s="128"/>
      <c r="O90" s="128"/>
      <c r="P90" s="128"/>
      <c r="Q90" s="128"/>
      <c r="R90" s="128"/>
      <c r="S90" s="128"/>
      <c r="T90" s="128"/>
      <c r="U90" s="128"/>
      <c r="V90" s="128"/>
      <c r="W90" s="128"/>
      <c r="X90" s="128"/>
      <c r="Y90" s="128"/>
      <c r="Z90" s="128"/>
    </row>
    <row r="91" spans="1:26" ht="13.5" customHeight="1">
      <c r="A91" s="28"/>
      <c r="B91" s="28"/>
      <c r="C91" s="28"/>
      <c r="D91" s="28"/>
      <c r="E91" s="28"/>
      <c r="F91" s="244"/>
      <c r="G91" s="127"/>
      <c r="H91" s="127"/>
      <c r="I91" s="127"/>
      <c r="J91" s="127"/>
      <c r="K91" s="931"/>
      <c r="L91" s="931"/>
      <c r="M91" s="128"/>
      <c r="N91" s="128"/>
      <c r="O91" s="128"/>
      <c r="P91" s="128"/>
      <c r="Q91" s="128"/>
      <c r="R91" s="128"/>
      <c r="S91" s="128"/>
      <c r="T91" s="128"/>
      <c r="U91" s="128"/>
      <c r="V91" s="128"/>
      <c r="W91" s="128"/>
      <c r="X91" s="128"/>
      <c r="Y91" s="128"/>
      <c r="Z91" s="128"/>
    </row>
    <row r="92" spans="1:26" ht="13.5" customHeight="1">
      <c r="A92" s="28"/>
      <c r="B92" s="28"/>
      <c r="C92" s="28"/>
      <c r="D92" s="28"/>
      <c r="E92" s="28"/>
      <c r="F92" s="244"/>
      <c r="G92" s="127"/>
      <c r="H92" s="127"/>
      <c r="I92" s="127"/>
      <c r="J92" s="127"/>
      <c r="K92" s="931"/>
      <c r="L92" s="931"/>
      <c r="M92" s="128"/>
      <c r="N92" s="128"/>
      <c r="O92" s="128"/>
      <c r="P92" s="128"/>
      <c r="Q92" s="128"/>
      <c r="R92" s="128"/>
      <c r="S92" s="128"/>
      <c r="T92" s="128"/>
      <c r="U92" s="128"/>
      <c r="V92" s="128"/>
      <c r="W92" s="128"/>
      <c r="X92" s="128"/>
      <c r="Y92" s="128"/>
      <c r="Z92" s="128"/>
    </row>
    <row r="93" spans="1:26" ht="13.5" customHeight="1">
      <c r="A93" s="28"/>
      <c r="B93" s="28"/>
      <c r="C93" s="28"/>
      <c r="D93" s="28"/>
      <c r="E93" s="28"/>
      <c r="F93" s="244"/>
      <c r="G93" s="127"/>
      <c r="H93" s="127"/>
      <c r="I93" s="127"/>
      <c r="J93" s="127"/>
      <c r="K93" s="931"/>
      <c r="L93" s="931"/>
      <c r="M93" s="128"/>
      <c r="N93" s="128"/>
      <c r="O93" s="128"/>
      <c r="P93" s="128"/>
      <c r="Q93" s="128"/>
      <c r="R93" s="128"/>
      <c r="S93" s="128"/>
      <c r="T93" s="128"/>
      <c r="U93" s="128"/>
      <c r="V93" s="128"/>
      <c r="W93" s="128"/>
      <c r="X93" s="128"/>
      <c r="Y93" s="128"/>
      <c r="Z93" s="128"/>
    </row>
    <row r="94" spans="1:26" ht="13.5" customHeight="1">
      <c r="A94" s="28"/>
      <c r="B94" s="28"/>
      <c r="C94" s="28"/>
      <c r="D94" s="28"/>
      <c r="E94" s="28"/>
      <c r="F94" s="244"/>
      <c r="G94" s="127"/>
      <c r="H94" s="127"/>
      <c r="I94" s="127"/>
      <c r="J94" s="127"/>
      <c r="K94" s="931"/>
      <c r="L94" s="931"/>
      <c r="M94" s="128"/>
      <c r="N94" s="128"/>
      <c r="O94" s="128"/>
      <c r="P94" s="128"/>
      <c r="Q94" s="128"/>
      <c r="R94" s="128"/>
      <c r="S94" s="128"/>
      <c r="T94" s="128"/>
      <c r="U94" s="128"/>
      <c r="V94" s="128"/>
      <c r="W94" s="128"/>
      <c r="X94" s="128"/>
      <c r="Y94" s="128"/>
      <c r="Z94" s="128"/>
    </row>
    <row r="95" spans="1:26" ht="13.5" customHeight="1">
      <c r="A95" s="28"/>
      <c r="B95" s="28"/>
      <c r="C95" s="28"/>
      <c r="D95" s="28"/>
      <c r="E95" s="28"/>
      <c r="F95" s="244"/>
      <c r="G95" s="127"/>
      <c r="H95" s="127"/>
      <c r="I95" s="127"/>
      <c r="J95" s="127"/>
      <c r="K95" s="931"/>
      <c r="L95" s="931"/>
      <c r="M95" s="128"/>
      <c r="N95" s="128"/>
      <c r="O95" s="128"/>
      <c r="P95" s="128"/>
      <c r="Q95" s="128"/>
      <c r="R95" s="128"/>
      <c r="S95" s="128"/>
      <c r="T95" s="128"/>
      <c r="U95" s="128"/>
      <c r="V95" s="128"/>
      <c r="W95" s="128"/>
      <c r="X95" s="128"/>
      <c r="Y95" s="128"/>
      <c r="Z95" s="128"/>
    </row>
    <row r="96" spans="1:26" ht="13.5" customHeight="1">
      <c r="A96" s="28"/>
      <c r="B96" s="28"/>
      <c r="C96" s="28"/>
      <c r="D96" s="28"/>
      <c r="E96" s="28"/>
      <c r="F96" s="244"/>
      <c r="G96" s="127"/>
      <c r="H96" s="127"/>
      <c r="I96" s="127"/>
      <c r="J96" s="127"/>
      <c r="K96" s="931"/>
      <c r="L96" s="931"/>
      <c r="M96" s="128"/>
      <c r="N96" s="128"/>
      <c r="O96" s="128"/>
      <c r="P96" s="128"/>
      <c r="Q96" s="128"/>
      <c r="R96" s="128"/>
      <c r="S96" s="128"/>
      <c r="T96" s="128"/>
      <c r="U96" s="128"/>
      <c r="V96" s="128"/>
      <c r="W96" s="128"/>
      <c r="X96" s="128"/>
      <c r="Y96" s="128"/>
      <c r="Z96" s="128"/>
    </row>
    <row r="97" spans="1:26" ht="13.5" customHeight="1">
      <c r="A97" s="28"/>
      <c r="B97" s="28"/>
      <c r="C97" s="28"/>
      <c r="D97" s="28"/>
      <c r="E97" s="28"/>
      <c r="F97" s="244"/>
      <c r="G97" s="127"/>
      <c r="H97" s="127"/>
      <c r="I97" s="127"/>
      <c r="J97" s="127"/>
      <c r="K97" s="931"/>
      <c r="L97" s="931"/>
      <c r="M97" s="128"/>
      <c r="N97" s="128"/>
      <c r="O97" s="128"/>
      <c r="P97" s="128"/>
      <c r="Q97" s="128"/>
      <c r="R97" s="128"/>
      <c r="S97" s="128"/>
      <c r="T97" s="128"/>
      <c r="U97" s="128"/>
      <c r="V97" s="128"/>
      <c r="W97" s="128"/>
      <c r="X97" s="128"/>
      <c r="Y97" s="128"/>
      <c r="Z97" s="128"/>
    </row>
    <row r="98" spans="1:26" ht="13.5" customHeight="1">
      <c r="A98" s="28"/>
      <c r="B98" s="28"/>
      <c r="C98" s="28"/>
      <c r="D98" s="28"/>
      <c r="E98" s="28"/>
      <c r="F98" s="244"/>
      <c r="G98" s="127"/>
      <c r="H98" s="127"/>
      <c r="I98" s="127"/>
      <c r="J98" s="127"/>
      <c r="K98" s="931"/>
      <c r="L98" s="931"/>
      <c r="M98" s="128"/>
      <c r="N98" s="128"/>
      <c r="O98" s="128"/>
      <c r="P98" s="128"/>
      <c r="Q98" s="128"/>
      <c r="R98" s="128"/>
      <c r="S98" s="128"/>
      <c r="T98" s="128"/>
      <c r="U98" s="128"/>
      <c r="V98" s="128"/>
      <c r="W98" s="128"/>
      <c r="X98" s="128"/>
      <c r="Y98" s="128"/>
      <c r="Z98" s="128"/>
    </row>
    <row r="99" spans="1:26" ht="13.5" customHeight="1">
      <c r="A99" s="28"/>
      <c r="B99" s="28"/>
      <c r="C99" s="28"/>
      <c r="D99" s="28"/>
      <c r="E99" s="28"/>
      <c r="F99" s="244"/>
      <c r="G99" s="127"/>
      <c r="H99" s="127"/>
      <c r="I99" s="127"/>
      <c r="J99" s="127"/>
      <c r="K99" s="931"/>
      <c r="L99" s="931"/>
      <c r="M99" s="128"/>
      <c r="N99" s="128"/>
      <c r="O99" s="128"/>
      <c r="P99" s="128"/>
      <c r="Q99" s="128"/>
      <c r="R99" s="128"/>
      <c r="S99" s="128"/>
      <c r="T99" s="128"/>
      <c r="U99" s="128"/>
      <c r="V99" s="128"/>
      <c r="W99" s="128"/>
      <c r="X99" s="128"/>
      <c r="Y99" s="128"/>
      <c r="Z99" s="128"/>
    </row>
    <row r="100" spans="1:26" ht="13.5" customHeight="1">
      <c r="A100" s="28"/>
      <c r="B100" s="28"/>
      <c r="C100" s="28"/>
      <c r="D100" s="28"/>
      <c r="E100" s="28"/>
      <c r="F100" s="244"/>
      <c r="G100" s="127"/>
      <c r="H100" s="127"/>
      <c r="I100" s="127"/>
      <c r="J100" s="127"/>
      <c r="K100" s="931"/>
      <c r="L100" s="931"/>
      <c r="M100" s="128"/>
      <c r="N100" s="128"/>
      <c r="O100" s="128"/>
      <c r="P100" s="128"/>
      <c r="Q100" s="128"/>
      <c r="R100" s="128"/>
      <c r="S100" s="128"/>
      <c r="T100" s="128"/>
      <c r="U100" s="128"/>
      <c r="V100" s="128"/>
      <c r="W100" s="128"/>
      <c r="X100" s="128"/>
      <c r="Y100" s="128"/>
      <c r="Z100" s="128"/>
    </row>
    <row r="101" spans="1:26" ht="13.5" customHeight="1">
      <c r="A101" s="28"/>
      <c r="B101" s="28"/>
      <c r="C101" s="28"/>
      <c r="D101" s="28"/>
      <c r="E101" s="28"/>
      <c r="F101" s="244"/>
      <c r="G101" s="127"/>
      <c r="H101" s="127"/>
      <c r="I101" s="127"/>
      <c r="J101" s="127"/>
      <c r="K101" s="931"/>
      <c r="L101" s="931"/>
      <c r="M101" s="128"/>
      <c r="N101" s="128"/>
      <c r="O101" s="128"/>
      <c r="P101" s="128"/>
      <c r="Q101" s="128"/>
      <c r="R101" s="128"/>
      <c r="S101" s="128"/>
      <c r="T101" s="128"/>
      <c r="U101" s="128"/>
      <c r="V101" s="128"/>
      <c r="W101" s="128"/>
      <c r="X101" s="128"/>
      <c r="Y101" s="128"/>
      <c r="Z101" s="128"/>
    </row>
    <row r="102" spans="1:26" ht="13.5" customHeight="1">
      <c r="A102" s="28"/>
      <c r="B102" s="28"/>
      <c r="C102" s="28"/>
      <c r="D102" s="28"/>
      <c r="E102" s="28"/>
      <c r="F102" s="244"/>
      <c r="G102" s="127"/>
      <c r="H102" s="127"/>
      <c r="I102" s="127"/>
      <c r="J102" s="127"/>
      <c r="K102" s="931"/>
      <c r="L102" s="931"/>
      <c r="M102" s="128"/>
      <c r="N102" s="128"/>
      <c r="O102" s="128"/>
      <c r="P102" s="128"/>
      <c r="Q102" s="128"/>
      <c r="R102" s="128"/>
      <c r="S102" s="128"/>
      <c r="T102" s="128"/>
      <c r="U102" s="128"/>
      <c r="V102" s="128"/>
      <c r="W102" s="128"/>
      <c r="X102" s="128"/>
      <c r="Y102" s="128"/>
      <c r="Z102" s="128"/>
    </row>
    <row r="103" spans="1:26" ht="13.5" customHeight="1">
      <c r="A103" s="28"/>
      <c r="B103" s="28"/>
      <c r="C103" s="28"/>
      <c r="D103" s="28"/>
      <c r="E103" s="28"/>
      <c r="F103" s="244"/>
      <c r="G103" s="127"/>
      <c r="H103" s="127"/>
      <c r="I103" s="127"/>
      <c r="J103" s="127"/>
      <c r="K103" s="931"/>
      <c r="L103" s="931"/>
      <c r="M103" s="128"/>
      <c r="N103" s="128"/>
      <c r="O103" s="128"/>
      <c r="P103" s="128"/>
      <c r="Q103" s="128"/>
      <c r="R103" s="128"/>
      <c r="S103" s="128"/>
      <c r="T103" s="128"/>
      <c r="U103" s="128"/>
      <c r="V103" s="128"/>
      <c r="W103" s="128"/>
      <c r="X103" s="128"/>
      <c r="Y103" s="128"/>
      <c r="Z103" s="128"/>
    </row>
    <row r="104" spans="1:26" ht="13.5" customHeight="1">
      <c r="A104" s="28"/>
      <c r="B104" s="28"/>
      <c r="C104" s="28"/>
      <c r="D104" s="28"/>
      <c r="E104" s="28"/>
      <c r="F104" s="244"/>
      <c r="G104" s="127"/>
      <c r="H104" s="127"/>
      <c r="I104" s="127"/>
      <c r="J104" s="127"/>
      <c r="K104" s="931"/>
      <c r="L104" s="931"/>
      <c r="M104" s="128"/>
      <c r="N104" s="128"/>
      <c r="O104" s="128"/>
      <c r="P104" s="128"/>
      <c r="Q104" s="128"/>
      <c r="R104" s="128"/>
      <c r="S104" s="128"/>
      <c r="T104" s="128"/>
      <c r="U104" s="128"/>
      <c r="V104" s="128"/>
      <c r="W104" s="128"/>
      <c r="X104" s="128"/>
      <c r="Y104" s="128"/>
      <c r="Z104" s="128"/>
    </row>
    <row r="105" spans="1:26" ht="13.5" customHeight="1">
      <c r="A105" s="28"/>
      <c r="B105" s="28"/>
      <c r="C105" s="28"/>
      <c r="D105" s="28"/>
      <c r="E105" s="28"/>
      <c r="F105" s="244"/>
      <c r="G105" s="127"/>
      <c r="H105" s="127"/>
      <c r="I105" s="127"/>
      <c r="J105" s="127"/>
      <c r="K105" s="931"/>
      <c r="L105" s="931"/>
      <c r="M105" s="128"/>
      <c r="N105" s="128"/>
      <c r="O105" s="128"/>
      <c r="P105" s="128"/>
      <c r="Q105" s="128"/>
      <c r="R105" s="128"/>
      <c r="S105" s="128"/>
      <c r="T105" s="128"/>
      <c r="U105" s="128"/>
      <c r="V105" s="128"/>
      <c r="W105" s="128"/>
      <c r="X105" s="128"/>
      <c r="Y105" s="128"/>
      <c r="Z105" s="128"/>
    </row>
    <row r="106" spans="1:26" ht="13.5" customHeight="1">
      <c r="A106" s="28"/>
      <c r="B106" s="28"/>
      <c r="C106" s="28"/>
      <c r="D106" s="28"/>
      <c r="E106" s="28"/>
      <c r="F106" s="244"/>
      <c r="G106" s="127"/>
      <c r="H106" s="127"/>
      <c r="I106" s="127"/>
      <c r="J106" s="127"/>
      <c r="K106" s="931"/>
      <c r="L106" s="931"/>
      <c r="M106" s="128"/>
      <c r="N106" s="128"/>
      <c r="O106" s="128"/>
      <c r="P106" s="128"/>
      <c r="Q106" s="128"/>
      <c r="R106" s="128"/>
      <c r="S106" s="128"/>
      <c r="T106" s="128"/>
      <c r="U106" s="128"/>
      <c r="V106" s="128"/>
      <c r="W106" s="128"/>
      <c r="X106" s="128"/>
      <c r="Y106" s="128"/>
      <c r="Z106" s="128"/>
    </row>
    <row r="107" spans="1:26" ht="13.5" customHeight="1">
      <c r="A107" s="28"/>
      <c r="B107" s="28"/>
      <c r="C107" s="28"/>
      <c r="D107" s="28"/>
      <c r="E107" s="28"/>
      <c r="F107" s="244"/>
      <c r="G107" s="127"/>
      <c r="H107" s="127"/>
      <c r="I107" s="127"/>
      <c r="J107" s="127"/>
      <c r="K107" s="931"/>
      <c r="L107" s="931"/>
      <c r="M107" s="128"/>
      <c r="N107" s="128"/>
      <c r="O107" s="128"/>
      <c r="P107" s="128"/>
      <c r="Q107" s="128"/>
      <c r="R107" s="128"/>
      <c r="S107" s="128"/>
      <c r="T107" s="128"/>
      <c r="U107" s="128"/>
      <c r="V107" s="128"/>
      <c r="W107" s="128"/>
      <c r="X107" s="128"/>
      <c r="Y107" s="128"/>
      <c r="Z107" s="128"/>
    </row>
    <row r="108" spans="1:26" ht="13.5" customHeight="1">
      <c r="A108" s="28"/>
      <c r="B108" s="28"/>
      <c r="C108" s="28"/>
      <c r="D108" s="28"/>
      <c r="E108" s="28"/>
      <c r="F108" s="244"/>
      <c r="G108" s="127"/>
      <c r="H108" s="127"/>
      <c r="I108" s="127"/>
      <c r="J108" s="127"/>
      <c r="K108" s="931"/>
      <c r="L108" s="931"/>
      <c r="M108" s="128"/>
      <c r="N108" s="128"/>
      <c r="O108" s="128"/>
      <c r="P108" s="128"/>
      <c r="Q108" s="128"/>
      <c r="R108" s="128"/>
      <c r="S108" s="128"/>
      <c r="T108" s="128"/>
      <c r="U108" s="128"/>
      <c r="V108" s="128"/>
      <c r="W108" s="128"/>
      <c r="X108" s="128"/>
      <c r="Y108" s="128"/>
      <c r="Z108" s="128"/>
    </row>
    <row r="109" spans="1:26" ht="13.5" customHeight="1">
      <c r="A109" s="28"/>
      <c r="B109" s="28"/>
      <c r="C109" s="28"/>
      <c r="D109" s="28"/>
      <c r="E109" s="28"/>
      <c r="F109" s="244"/>
      <c r="G109" s="127"/>
      <c r="H109" s="127"/>
      <c r="I109" s="127"/>
      <c r="J109" s="127"/>
      <c r="K109" s="931"/>
      <c r="L109" s="931"/>
      <c r="M109" s="128"/>
      <c r="N109" s="128"/>
      <c r="O109" s="128"/>
      <c r="P109" s="128"/>
      <c r="Q109" s="128"/>
      <c r="R109" s="128"/>
      <c r="S109" s="128"/>
      <c r="T109" s="128"/>
      <c r="U109" s="128"/>
      <c r="V109" s="128"/>
      <c r="W109" s="128"/>
      <c r="X109" s="128"/>
      <c r="Y109" s="128"/>
      <c r="Z109" s="128"/>
    </row>
    <row r="110" spans="1:26" ht="13.5" customHeight="1">
      <c r="A110" s="28"/>
      <c r="B110" s="28"/>
      <c r="C110" s="28"/>
      <c r="D110" s="28"/>
      <c r="E110" s="28"/>
      <c r="F110" s="244"/>
      <c r="G110" s="127"/>
      <c r="H110" s="127"/>
      <c r="I110" s="127"/>
      <c r="J110" s="127"/>
      <c r="K110" s="931"/>
      <c r="L110" s="931"/>
      <c r="M110" s="128"/>
      <c r="N110" s="128"/>
      <c r="O110" s="128"/>
      <c r="P110" s="128"/>
      <c r="Q110" s="128"/>
      <c r="R110" s="128"/>
      <c r="S110" s="128"/>
      <c r="T110" s="128"/>
      <c r="U110" s="128"/>
      <c r="V110" s="128"/>
      <c r="W110" s="128"/>
      <c r="X110" s="128"/>
      <c r="Y110" s="128"/>
      <c r="Z110" s="128"/>
    </row>
    <row r="111" spans="1:26" ht="13.5" customHeight="1">
      <c r="A111" s="28"/>
      <c r="B111" s="28"/>
      <c r="C111" s="28"/>
      <c r="D111" s="28"/>
      <c r="E111" s="28"/>
      <c r="F111" s="244"/>
      <c r="G111" s="127"/>
      <c r="H111" s="127"/>
      <c r="I111" s="127"/>
      <c r="J111" s="127"/>
      <c r="K111" s="931"/>
      <c r="L111" s="931"/>
      <c r="M111" s="128"/>
      <c r="N111" s="128"/>
      <c r="O111" s="128"/>
      <c r="P111" s="128"/>
      <c r="Q111" s="128"/>
      <c r="R111" s="128"/>
      <c r="S111" s="128"/>
      <c r="T111" s="128"/>
      <c r="U111" s="128"/>
      <c r="V111" s="128"/>
      <c r="W111" s="128"/>
      <c r="X111" s="128"/>
      <c r="Y111" s="128"/>
      <c r="Z111" s="128"/>
    </row>
    <row r="112" spans="1:26" ht="13.5" customHeight="1">
      <c r="A112" s="28"/>
      <c r="B112" s="28"/>
      <c r="C112" s="28"/>
      <c r="D112" s="28"/>
      <c r="E112" s="28"/>
      <c r="F112" s="244"/>
      <c r="G112" s="127"/>
      <c r="H112" s="127"/>
      <c r="I112" s="127"/>
      <c r="J112" s="127"/>
      <c r="K112" s="931"/>
      <c r="L112" s="931"/>
      <c r="M112" s="128"/>
      <c r="N112" s="128"/>
      <c r="O112" s="128"/>
      <c r="P112" s="128"/>
      <c r="Q112" s="128"/>
      <c r="R112" s="128"/>
      <c r="S112" s="128"/>
      <c r="T112" s="128"/>
      <c r="U112" s="128"/>
      <c r="V112" s="128"/>
      <c r="W112" s="128"/>
      <c r="X112" s="128"/>
      <c r="Y112" s="128"/>
      <c r="Z112" s="128"/>
    </row>
    <row r="113" spans="1:26" ht="13.5" customHeight="1">
      <c r="A113" s="28"/>
      <c r="B113" s="28"/>
      <c r="C113" s="28"/>
      <c r="D113" s="28"/>
      <c r="E113" s="28"/>
      <c r="F113" s="244"/>
      <c r="G113" s="127"/>
      <c r="H113" s="127"/>
      <c r="I113" s="127"/>
      <c r="J113" s="127"/>
      <c r="K113" s="931"/>
      <c r="L113" s="931"/>
      <c r="M113" s="128"/>
      <c r="N113" s="128"/>
      <c r="O113" s="128"/>
      <c r="P113" s="128"/>
      <c r="Q113" s="128"/>
      <c r="R113" s="128"/>
      <c r="S113" s="128"/>
      <c r="T113" s="128"/>
      <c r="U113" s="128"/>
      <c r="V113" s="128"/>
      <c r="W113" s="128"/>
      <c r="X113" s="128"/>
      <c r="Y113" s="128"/>
      <c r="Z113" s="128"/>
    </row>
    <row r="114" spans="1:26" ht="13.5" customHeight="1">
      <c r="A114" s="28"/>
      <c r="B114" s="28"/>
      <c r="C114" s="28"/>
      <c r="D114" s="28"/>
      <c r="E114" s="28"/>
      <c r="F114" s="244"/>
      <c r="G114" s="127"/>
      <c r="H114" s="127"/>
      <c r="I114" s="127"/>
      <c r="J114" s="127"/>
      <c r="K114" s="931"/>
      <c r="L114" s="931"/>
      <c r="M114" s="128"/>
      <c r="N114" s="128"/>
      <c r="O114" s="128"/>
      <c r="P114" s="128"/>
      <c r="Q114" s="128"/>
      <c r="R114" s="128"/>
      <c r="S114" s="128"/>
      <c r="T114" s="128"/>
      <c r="U114" s="128"/>
      <c r="V114" s="128"/>
      <c r="W114" s="128"/>
      <c r="X114" s="128"/>
      <c r="Y114" s="128"/>
      <c r="Z114" s="128"/>
    </row>
    <row r="115" spans="1:26" ht="13.5" customHeight="1">
      <c r="A115" s="28"/>
      <c r="B115" s="28"/>
      <c r="C115" s="28"/>
      <c r="D115" s="28"/>
      <c r="E115" s="28"/>
      <c r="F115" s="244"/>
      <c r="G115" s="127"/>
      <c r="H115" s="127"/>
      <c r="I115" s="127"/>
      <c r="J115" s="127"/>
      <c r="K115" s="931"/>
      <c r="L115" s="931"/>
      <c r="M115" s="128"/>
      <c r="N115" s="128"/>
      <c r="O115" s="128"/>
      <c r="P115" s="128"/>
      <c r="Q115" s="128"/>
      <c r="R115" s="128"/>
      <c r="S115" s="128"/>
      <c r="T115" s="128"/>
      <c r="U115" s="128"/>
      <c r="V115" s="128"/>
      <c r="W115" s="128"/>
      <c r="X115" s="128"/>
      <c r="Y115" s="128"/>
      <c r="Z115" s="128"/>
    </row>
    <row r="116" spans="1:26" ht="13.5" customHeight="1">
      <c r="A116" s="28"/>
      <c r="B116" s="28"/>
      <c r="C116" s="28"/>
      <c r="D116" s="28"/>
      <c r="E116" s="28"/>
      <c r="F116" s="244"/>
      <c r="G116" s="127"/>
      <c r="H116" s="127"/>
      <c r="I116" s="127"/>
      <c r="J116" s="127"/>
      <c r="K116" s="931"/>
      <c r="L116" s="931"/>
      <c r="M116" s="128"/>
      <c r="N116" s="128"/>
      <c r="O116" s="128"/>
      <c r="P116" s="128"/>
      <c r="Q116" s="128"/>
      <c r="R116" s="128"/>
      <c r="S116" s="128"/>
      <c r="T116" s="128"/>
      <c r="U116" s="128"/>
      <c r="V116" s="128"/>
      <c r="W116" s="128"/>
      <c r="X116" s="128"/>
      <c r="Y116" s="128"/>
      <c r="Z116" s="128"/>
    </row>
    <row r="117" spans="1:26" ht="13.5" customHeight="1">
      <c r="A117" s="28"/>
      <c r="B117" s="28"/>
      <c r="C117" s="28"/>
      <c r="D117" s="28"/>
      <c r="E117" s="28"/>
      <c r="F117" s="244"/>
      <c r="G117" s="127"/>
      <c r="H117" s="127"/>
      <c r="I117" s="127"/>
      <c r="J117" s="127"/>
      <c r="K117" s="931"/>
      <c r="L117" s="931"/>
      <c r="M117" s="128"/>
      <c r="N117" s="128"/>
      <c r="O117" s="128"/>
      <c r="P117" s="128"/>
      <c r="Q117" s="128"/>
      <c r="R117" s="128"/>
      <c r="S117" s="128"/>
      <c r="T117" s="128"/>
      <c r="U117" s="128"/>
      <c r="V117" s="128"/>
      <c r="W117" s="128"/>
      <c r="X117" s="128"/>
      <c r="Y117" s="128"/>
      <c r="Z117" s="128"/>
    </row>
    <row r="118" spans="1:26" ht="13.5" customHeight="1">
      <c r="A118" s="28"/>
      <c r="B118" s="28"/>
      <c r="C118" s="28"/>
      <c r="D118" s="28"/>
      <c r="E118" s="28"/>
      <c r="F118" s="244"/>
      <c r="G118" s="127"/>
      <c r="H118" s="127"/>
      <c r="I118" s="127"/>
      <c r="J118" s="127"/>
      <c r="K118" s="931"/>
      <c r="L118" s="931"/>
      <c r="M118" s="128"/>
      <c r="N118" s="128"/>
      <c r="O118" s="128"/>
      <c r="P118" s="128"/>
      <c r="Q118" s="128"/>
      <c r="R118" s="128"/>
      <c r="S118" s="128"/>
      <c r="T118" s="128"/>
      <c r="U118" s="128"/>
      <c r="V118" s="128"/>
      <c r="W118" s="128"/>
      <c r="X118" s="128"/>
      <c r="Y118" s="128"/>
      <c r="Z118" s="128"/>
    </row>
    <row r="119" spans="1:26" ht="13.5" customHeight="1">
      <c r="A119" s="28"/>
      <c r="B119" s="28"/>
      <c r="C119" s="28"/>
      <c r="D119" s="28"/>
      <c r="E119" s="28"/>
      <c r="F119" s="244"/>
      <c r="G119" s="127"/>
      <c r="H119" s="127"/>
      <c r="I119" s="127"/>
      <c r="J119" s="127"/>
      <c r="K119" s="931"/>
      <c r="L119" s="931"/>
      <c r="M119" s="128"/>
      <c r="N119" s="128"/>
      <c r="O119" s="128"/>
      <c r="P119" s="128"/>
      <c r="Q119" s="128"/>
      <c r="R119" s="128"/>
      <c r="S119" s="128"/>
      <c r="T119" s="128"/>
      <c r="U119" s="128"/>
      <c r="V119" s="128"/>
      <c r="W119" s="128"/>
      <c r="X119" s="128"/>
      <c r="Y119" s="128"/>
      <c r="Z119" s="128"/>
    </row>
    <row r="120" spans="1:26" ht="13.5" customHeight="1">
      <c r="A120" s="28"/>
      <c r="B120" s="28"/>
      <c r="C120" s="28"/>
      <c r="D120" s="28"/>
      <c r="E120" s="28"/>
      <c r="F120" s="244"/>
      <c r="G120" s="127"/>
      <c r="H120" s="127"/>
      <c r="I120" s="127"/>
      <c r="J120" s="127"/>
      <c r="K120" s="931"/>
      <c r="L120" s="931"/>
      <c r="M120" s="128"/>
      <c r="N120" s="128"/>
      <c r="O120" s="128"/>
      <c r="P120" s="128"/>
      <c r="Q120" s="128"/>
      <c r="R120" s="128"/>
      <c r="S120" s="128"/>
      <c r="T120" s="128"/>
      <c r="U120" s="128"/>
      <c r="V120" s="128"/>
      <c r="W120" s="128"/>
      <c r="X120" s="128"/>
      <c r="Y120" s="128"/>
      <c r="Z120" s="128"/>
    </row>
    <row r="121" spans="1:26" ht="13.5" customHeight="1">
      <c r="A121" s="28"/>
      <c r="B121" s="28"/>
      <c r="C121" s="28"/>
      <c r="D121" s="28"/>
      <c r="E121" s="28"/>
      <c r="F121" s="244"/>
      <c r="G121" s="127"/>
      <c r="H121" s="127"/>
      <c r="I121" s="127"/>
      <c r="J121" s="127"/>
      <c r="K121" s="931"/>
      <c r="L121" s="931"/>
      <c r="M121" s="128"/>
      <c r="N121" s="128"/>
      <c r="O121" s="128"/>
      <c r="P121" s="128"/>
      <c r="Q121" s="128"/>
      <c r="R121" s="128"/>
      <c r="S121" s="128"/>
      <c r="T121" s="128"/>
      <c r="U121" s="128"/>
      <c r="V121" s="128"/>
      <c r="W121" s="128"/>
      <c r="X121" s="128"/>
      <c r="Y121" s="128"/>
      <c r="Z121" s="128"/>
    </row>
    <row r="122" spans="1:26" ht="13.5" customHeight="1">
      <c r="A122" s="28"/>
      <c r="B122" s="28"/>
      <c r="C122" s="28"/>
      <c r="D122" s="28"/>
      <c r="E122" s="28"/>
      <c r="F122" s="244"/>
      <c r="G122" s="127"/>
      <c r="H122" s="127"/>
      <c r="I122" s="127"/>
      <c r="J122" s="127"/>
      <c r="K122" s="931"/>
      <c r="L122" s="931"/>
      <c r="M122" s="128"/>
      <c r="N122" s="128"/>
      <c r="O122" s="128"/>
      <c r="P122" s="128"/>
      <c r="Q122" s="128"/>
      <c r="R122" s="128"/>
      <c r="S122" s="128"/>
      <c r="T122" s="128"/>
      <c r="U122" s="128"/>
      <c r="V122" s="128"/>
      <c r="W122" s="128"/>
      <c r="X122" s="128"/>
      <c r="Y122" s="128"/>
      <c r="Z122" s="128"/>
    </row>
    <row r="123" spans="1:26" ht="13.5" customHeight="1">
      <c r="A123" s="28"/>
      <c r="B123" s="28"/>
      <c r="C123" s="28"/>
      <c r="D123" s="28"/>
      <c r="E123" s="28"/>
      <c r="F123" s="244"/>
      <c r="G123" s="127"/>
      <c r="H123" s="127"/>
      <c r="I123" s="127"/>
      <c r="J123" s="127"/>
      <c r="K123" s="931"/>
      <c r="L123" s="931"/>
      <c r="M123" s="128"/>
      <c r="N123" s="128"/>
      <c r="O123" s="128"/>
      <c r="P123" s="128"/>
      <c r="Q123" s="128"/>
      <c r="R123" s="128"/>
      <c r="S123" s="128"/>
      <c r="T123" s="128"/>
      <c r="U123" s="128"/>
      <c r="V123" s="128"/>
      <c r="W123" s="128"/>
      <c r="X123" s="128"/>
      <c r="Y123" s="128"/>
      <c r="Z123" s="128"/>
    </row>
    <row r="124" spans="1:26" ht="13.5" customHeight="1">
      <c r="A124" s="28"/>
      <c r="B124" s="28"/>
      <c r="C124" s="28"/>
      <c r="D124" s="28"/>
      <c r="E124" s="28"/>
      <c r="F124" s="244"/>
      <c r="G124" s="127"/>
      <c r="H124" s="127"/>
      <c r="I124" s="127"/>
      <c r="J124" s="127"/>
      <c r="K124" s="931"/>
      <c r="L124" s="931"/>
      <c r="M124" s="128"/>
      <c r="N124" s="128"/>
      <c r="O124" s="128"/>
      <c r="P124" s="128"/>
      <c r="Q124" s="128"/>
      <c r="R124" s="128"/>
      <c r="S124" s="128"/>
      <c r="T124" s="128"/>
      <c r="U124" s="128"/>
      <c r="V124" s="128"/>
      <c r="W124" s="128"/>
      <c r="X124" s="128"/>
      <c r="Y124" s="128"/>
      <c r="Z124" s="128"/>
    </row>
    <row r="125" spans="1:26" ht="13.5" customHeight="1">
      <c r="A125" s="28"/>
      <c r="B125" s="28"/>
      <c r="C125" s="28"/>
      <c r="D125" s="28"/>
      <c r="E125" s="28"/>
      <c r="F125" s="244"/>
      <c r="G125" s="127"/>
      <c r="H125" s="127"/>
      <c r="I125" s="127"/>
      <c r="J125" s="127"/>
      <c r="K125" s="931"/>
      <c r="L125" s="931"/>
      <c r="M125" s="128"/>
      <c r="N125" s="128"/>
      <c r="O125" s="128"/>
      <c r="P125" s="128"/>
      <c r="Q125" s="128"/>
      <c r="R125" s="128"/>
      <c r="S125" s="128"/>
      <c r="T125" s="128"/>
      <c r="U125" s="128"/>
      <c r="V125" s="128"/>
      <c r="W125" s="128"/>
      <c r="X125" s="128"/>
      <c r="Y125" s="128"/>
      <c r="Z125" s="128"/>
    </row>
    <row r="126" spans="1:26" ht="13.5" customHeight="1">
      <c r="A126" s="28"/>
      <c r="B126" s="28"/>
      <c r="C126" s="28"/>
      <c r="D126" s="28"/>
      <c r="E126" s="28"/>
      <c r="F126" s="244"/>
      <c r="G126" s="127"/>
      <c r="H126" s="127"/>
      <c r="I126" s="127"/>
      <c r="J126" s="127"/>
      <c r="K126" s="931"/>
      <c r="L126" s="931"/>
      <c r="M126" s="128"/>
      <c r="N126" s="128"/>
      <c r="O126" s="128"/>
      <c r="P126" s="128"/>
      <c r="Q126" s="128"/>
      <c r="R126" s="128"/>
      <c r="S126" s="128"/>
      <c r="T126" s="128"/>
      <c r="U126" s="128"/>
      <c r="V126" s="128"/>
      <c r="W126" s="128"/>
      <c r="X126" s="128"/>
      <c r="Y126" s="128"/>
      <c r="Z126" s="128"/>
    </row>
    <row r="127" spans="1:26" ht="13.5" customHeight="1">
      <c r="A127" s="28"/>
      <c r="B127" s="28"/>
      <c r="C127" s="28"/>
      <c r="D127" s="28"/>
      <c r="E127" s="28"/>
      <c r="F127" s="244"/>
      <c r="G127" s="127"/>
      <c r="H127" s="127"/>
      <c r="I127" s="127"/>
      <c r="J127" s="127"/>
      <c r="K127" s="931"/>
      <c r="L127" s="931"/>
      <c r="M127" s="128"/>
      <c r="N127" s="128"/>
      <c r="O127" s="128"/>
      <c r="P127" s="128"/>
      <c r="Q127" s="128"/>
      <c r="R127" s="128"/>
      <c r="S127" s="128"/>
      <c r="T127" s="128"/>
      <c r="U127" s="128"/>
      <c r="V127" s="128"/>
      <c r="W127" s="128"/>
      <c r="X127" s="128"/>
      <c r="Y127" s="128"/>
      <c r="Z127" s="128"/>
    </row>
    <row r="128" spans="1:26" ht="13.5" customHeight="1">
      <c r="A128" s="28"/>
      <c r="B128" s="28"/>
      <c r="C128" s="28"/>
      <c r="D128" s="28"/>
      <c r="E128" s="28"/>
      <c r="F128" s="244"/>
      <c r="G128" s="127"/>
      <c r="H128" s="127"/>
      <c r="I128" s="127"/>
      <c r="J128" s="127"/>
      <c r="K128" s="931"/>
      <c r="L128" s="931"/>
      <c r="M128" s="128"/>
      <c r="N128" s="128"/>
      <c r="O128" s="128"/>
      <c r="P128" s="128"/>
      <c r="Q128" s="128"/>
      <c r="R128" s="128"/>
      <c r="S128" s="128"/>
      <c r="T128" s="128"/>
      <c r="U128" s="128"/>
      <c r="V128" s="128"/>
      <c r="W128" s="128"/>
      <c r="X128" s="128"/>
      <c r="Y128" s="128"/>
      <c r="Z128" s="128"/>
    </row>
    <row r="129" spans="1:26" ht="13.5" customHeight="1">
      <c r="A129" s="28"/>
      <c r="B129" s="28"/>
      <c r="C129" s="28"/>
      <c r="D129" s="28"/>
      <c r="E129" s="28"/>
      <c r="F129" s="244"/>
      <c r="G129" s="127"/>
      <c r="H129" s="127"/>
      <c r="I129" s="127"/>
      <c r="J129" s="127"/>
      <c r="K129" s="931"/>
      <c r="L129" s="931"/>
      <c r="M129" s="128"/>
      <c r="N129" s="128"/>
      <c r="O129" s="128"/>
      <c r="P129" s="128"/>
      <c r="Q129" s="128"/>
      <c r="R129" s="128"/>
      <c r="S129" s="128"/>
      <c r="T129" s="128"/>
      <c r="U129" s="128"/>
      <c r="V129" s="128"/>
      <c r="W129" s="128"/>
      <c r="X129" s="128"/>
      <c r="Y129" s="128"/>
      <c r="Z129" s="128"/>
    </row>
    <row r="130" spans="1:26" ht="13.5" customHeight="1">
      <c r="A130" s="28"/>
      <c r="B130" s="28"/>
      <c r="C130" s="28"/>
      <c r="D130" s="28"/>
      <c r="E130" s="28"/>
      <c r="F130" s="244"/>
      <c r="G130" s="127"/>
      <c r="H130" s="127"/>
      <c r="I130" s="127"/>
      <c r="J130" s="127"/>
      <c r="K130" s="931"/>
      <c r="L130" s="931"/>
      <c r="M130" s="128"/>
      <c r="N130" s="128"/>
      <c r="O130" s="128"/>
      <c r="P130" s="128"/>
      <c r="Q130" s="128"/>
      <c r="R130" s="128"/>
      <c r="S130" s="128"/>
      <c r="T130" s="128"/>
      <c r="U130" s="128"/>
      <c r="V130" s="128"/>
      <c r="W130" s="128"/>
      <c r="X130" s="128"/>
      <c r="Y130" s="128"/>
      <c r="Z130" s="128"/>
    </row>
    <row r="131" spans="1:26" ht="13.5" customHeight="1">
      <c r="A131" s="28"/>
      <c r="B131" s="28"/>
      <c r="C131" s="28"/>
      <c r="D131" s="28"/>
      <c r="E131" s="28"/>
      <c r="F131" s="244"/>
      <c r="G131" s="127"/>
      <c r="H131" s="127"/>
      <c r="I131" s="127"/>
      <c r="J131" s="127"/>
      <c r="K131" s="931"/>
      <c r="L131" s="931"/>
      <c r="M131" s="128"/>
      <c r="N131" s="128"/>
      <c r="O131" s="128"/>
      <c r="P131" s="128"/>
      <c r="Q131" s="128"/>
      <c r="R131" s="128"/>
      <c r="S131" s="128"/>
      <c r="T131" s="128"/>
      <c r="U131" s="128"/>
      <c r="V131" s="128"/>
      <c r="W131" s="128"/>
      <c r="X131" s="128"/>
      <c r="Y131" s="128"/>
      <c r="Z131" s="128"/>
    </row>
    <row r="132" spans="1:26" ht="13.5" customHeight="1">
      <c r="A132" s="28"/>
      <c r="B132" s="28"/>
      <c r="C132" s="28"/>
      <c r="D132" s="28"/>
      <c r="E132" s="28"/>
      <c r="F132" s="244"/>
      <c r="G132" s="127"/>
      <c r="H132" s="127"/>
      <c r="I132" s="127"/>
      <c r="J132" s="127"/>
      <c r="K132" s="931"/>
      <c r="L132" s="931"/>
      <c r="M132" s="128"/>
      <c r="N132" s="128"/>
      <c r="O132" s="128"/>
      <c r="P132" s="128"/>
      <c r="Q132" s="128"/>
      <c r="R132" s="128"/>
      <c r="S132" s="128"/>
      <c r="T132" s="128"/>
      <c r="U132" s="128"/>
      <c r="V132" s="128"/>
      <c r="W132" s="128"/>
      <c r="X132" s="128"/>
      <c r="Y132" s="128"/>
      <c r="Z132" s="128"/>
    </row>
    <row r="133" spans="1:26" ht="13.5" customHeight="1">
      <c r="A133" s="28"/>
      <c r="B133" s="28"/>
      <c r="C133" s="28"/>
      <c r="D133" s="28"/>
      <c r="E133" s="28"/>
      <c r="F133" s="244"/>
      <c r="G133" s="127"/>
      <c r="H133" s="127"/>
      <c r="I133" s="127"/>
      <c r="J133" s="127"/>
      <c r="K133" s="931"/>
      <c r="L133" s="931"/>
      <c r="M133" s="128"/>
      <c r="N133" s="128"/>
      <c r="O133" s="128"/>
      <c r="P133" s="128"/>
      <c r="Q133" s="128"/>
      <c r="R133" s="128"/>
      <c r="S133" s="128"/>
      <c r="T133" s="128"/>
      <c r="U133" s="128"/>
      <c r="V133" s="128"/>
      <c r="W133" s="128"/>
      <c r="X133" s="128"/>
      <c r="Y133" s="128"/>
      <c r="Z133" s="128"/>
    </row>
    <row r="134" spans="1:26" ht="13.5" customHeight="1">
      <c r="A134" s="28"/>
      <c r="B134" s="28"/>
      <c r="C134" s="28"/>
      <c r="D134" s="28"/>
      <c r="E134" s="28"/>
      <c r="F134" s="244"/>
      <c r="G134" s="127"/>
      <c r="H134" s="127"/>
      <c r="I134" s="127"/>
      <c r="J134" s="127"/>
      <c r="K134" s="931"/>
      <c r="L134" s="931"/>
      <c r="M134" s="128"/>
      <c r="N134" s="128"/>
      <c r="O134" s="128"/>
      <c r="P134" s="128"/>
      <c r="Q134" s="128"/>
      <c r="R134" s="128"/>
      <c r="S134" s="128"/>
      <c r="T134" s="128"/>
      <c r="U134" s="128"/>
      <c r="V134" s="128"/>
      <c r="W134" s="128"/>
      <c r="X134" s="128"/>
      <c r="Y134" s="128"/>
      <c r="Z134" s="128"/>
    </row>
    <row r="135" spans="1:26" ht="13.5" customHeight="1">
      <c r="A135" s="28"/>
      <c r="B135" s="28"/>
      <c r="C135" s="28"/>
      <c r="D135" s="28"/>
      <c r="E135" s="28"/>
      <c r="F135" s="244"/>
      <c r="G135" s="127"/>
      <c r="H135" s="127"/>
      <c r="I135" s="127"/>
      <c r="J135" s="127"/>
      <c r="K135" s="931"/>
      <c r="L135" s="931"/>
      <c r="M135" s="128"/>
      <c r="N135" s="128"/>
      <c r="O135" s="128"/>
      <c r="P135" s="128"/>
      <c r="Q135" s="128"/>
      <c r="R135" s="128"/>
      <c r="S135" s="128"/>
      <c r="T135" s="128"/>
      <c r="U135" s="128"/>
      <c r="V135" s="128"/>
      <c r="W135" s="128"/>
      <c r="X135" s="128"/>
      <c r="Y135" s="128"/>
      <c r="Z135" s="128"/>
    </row>
    <row r="136" spans="1:26" ht="13.5" customHeight="1">
      <c r="A136" s="28"/>
      <c r="B136" s="28"/>
      <c r="C136" s="28"/>
      <c r="D136" s="28"/>
      <c r="E136" s="28"/>
      <c r="F136" s="244"/>
      <c r="G136" s="127"/>
      <c r="H136" s="127"/>
      <c r="I136" s="127"/>
      <c r="J136" s="127"/>
      <c r="K136" s="931"/>
      <c r="L136" s="931"/>
      <c r="M136" s="128"/>
      <c r="N136" s="128"/>
      <c r="O136" s="128"/>
      <c r="P136" s="128"/>
      <c r="Q136" s="128"/>
      <c r="R136" s="128"/>
      <c r="S136" s="128"/>
      <c r="T136" s="128"/>
      <c r="U136" s="128"/>
      <c r="V136" s="128"/>
      <c r="W136" s="128"/>
      <c r="X136" s="128"/>
      <c r="Y136" s="128"/>
      <c r="Z136" s="128"/>
    </row>
    <row r="137" spans="1:26" ht="13.5" customHeight="1">
      <c r="A137" s="28"/>
      <c r="B137" s="28"/>
      <c r="C137" s="28"/>
      <c r="D137" s="28"/>
      <c r="E137" s="28"/>
      <c r="F137" s="244"/>
      <c r="G137" s="127"/>
      <c r="H137" s="127"/>
      <c r="I137" s="127"/>
      <c r="J137" s="127"/>
      <c r="K137" s="931"/>
      <c r="L137" s="931"/>
      <c r="M137" s="128"/>
      <c r="N137" s="128"/>
      <c r="O137" s="128"/>
      <c r="P137" s="128"/>
      <c r="Q137" s="128"/>
      <c r="R137" s="128"/>
      <c r="S137" s="128"/>
      <c r="T137" s="128"/>
      <c r="U137" s="128"/>
      <c r="V137" s="128"/>
      <c r="W137" s="128"/>
      <c r="X137" s="128"/>
      <c r="Y137" s="128"/>
      <c r="Z137" s="128"/>
    </row>
    <row r="138" spans="1:26" ht="13.5" customHeight="1">
      <c r="A138" s="28"/>
      <c r="B138" s="28"/>
      <c r="C138" s="28"/>
      <c r="D138" s="28"/>
      <c r="E138" s="28"/>
      <c r="F138" s="244"/>
      <c r="G138" s="127"/>
      <c r="H138" s="127"/>
      <c r="I138" s="127"/>
      <c r="J138" s="127"/>
      <c r="K138" s="931"/>
      <c r="L138" s="931"/>
      <c r="M138" s="128"/>
      <c r="N138" s="128"/>
      <c r="O138" s="128"/>
      <c r="P138" s="128"/>
      <c r="Q138" s="128"/>
      <c r="R138" s="128"/>
      <c r="S138" s="128"/>
      <c r="T138" s="128"/>
      <c r="U138" s="128"/>
      <c r="V138" s="128"/>
      <c r="W138" s="128"/>
      <c r="X138" s="128"/>
      <c r="Y138" s="128"/>
      <c r="Z138" s="128"/>
    </row>
    <row r="139" spans="1:26" ht="13.5" customHeight="1">
      <c r="A139" s="28"/>
      <c r="B139" s="28"/>
      <c r="C139" s="28"/>
      <c r="D139" s="28"/>
      <c r="E139" s="28"/>
      <c r="F139" s="244"/>
      <c r="G139" s="127"/>
      <c r="H139" s="127"/>
      <c r="I139" s="127"/>
      <c r="J139" s="127"/>
      <c r="K139" s="931"/>
      <c r="L139" s="931"/>
      <c r="M139" s="128"/>
      <c r="N139" s="128"/>
      <c r="O139" s="128"/>
      <c r="P139" s="128"/>
      <c r="Q139" s="128"/>
      <c r="R139" s="128"/>
      <c r="S139" s="128"/>
      <c r="T139" s="128"/>
      <c r="U139" s="128"/>
      <c r="V139" s="128"/>
      <c r="W139" s="128"/>
      <c r="X139" s="128"/>
      <c r="Y139" s="128"/>
      <c r="Z139" s="128"/>
    </row>
    <row r="140" spans="1:26" ht="13.5" customHeight="1">
      <c r="A140" s="28"/>
      <c r="B140" s="28"/>
      <c r="C140" s="28"/>
      <c r="D140" s="28"/>
      <c r="E140" s="28"/>
      <c r="F140" s="244"/>
      <c r="G140" s="127"/>
      <c r="H140" s="127"/>
      <c r="I140" s="127"/>
      <c r="J140" s="127"/>
      <c r="K140" s="931"/>
      <c r="L140" s="931"/>
      <c r="M140" s="128"/>
      <c r="N140" s="128"/>
      <c r="O140" s="128"/>
      <c r="P140" s="128"/>
      <c r="Q140" s="128"/>
      <c r="R140" s="128"/>
      <c r="S140" s="128"/>
      <c r="T140" s="128"/>
      <c r="U140" s="128"/>
      <c r="V140" s="128"/>
      <c r="W140" s="128"/>
      <c r="X140" s="128"/>
      <c r="Y140" s="128"/>
      <c r="Z140" s="128"/>
    </row>
    <row r="141" spans="1:26" ht="13.5" customHeight="1">
      <c r="A141" s="28"/>
      <c r="B141" s="28"/>
      <c r="C141" s="28"/>
      <c r="D141" s="28"/>
      <c r="E141" s="28"/>
      <c r="F141" s="244"/>
      <c r="G141" s="127"/>
      <c r="H141" s="127"/>
      <c r="I141" s="127"/>
      <c r="J141" s="127"/>
      <c r="K141" s="931"/>
      <c r="L141" s="931"/>
      <c r="M141" s="128"/>
      <c r="N141" s="128"/>
      <c r="O141" s="128"/>
      <c r="P141" s="128"/>
      <c r="Q141" s="128"/>
      <c r="R141" s="128"/>
      <c r="S141" s="128"/>
      <c r="T141" s="128"/>
      <c r="U141" s="128"/>
      <c r="V141" s="128"/>
      <c r="W141" s="128"/>
      <c r="X141" s="128"/>
      <c r="Y141" s="128"/>
      <c r="Z141" s="128"/>
    </row>
    <row r="142" spans="1:26" ht="13.5" customHeight="1">
      <c r="A142" s="28"/>
      <c r="B142" s="28"/>
      <c r="C142" s="28"/>
      <c r="D142" s="28"/>
      <c r="E142" s="28"/>
      <c r="F142" s="244"/>
      <c r="G142" s="127"/>
      <c r="H142" s="127"/>
      <c r="I142" s="127"/>
      <c r="J142" s="127"/>
      <c r="K142" s="931"/>
      <c r="L142" s="931"/>
      <c r="M142" s="128"/>
      <c r="N142" s="128"/>
      <c r="O142" s="128"/>
      <c r="P142" s="128"/>
      <c r="Q142" s="128"/>
      <c r="R142" s="128"/>
      <c r="S142" s="128"/>
      <c r="T142" s="128"/>
      <c r="U142" s="128"/>
      <c r="V142" s="128"/>
      <c r="W142" s="128"/>
      <c r="X142" s="128"/>
      <c r="Y142" s="128"/>
      <c r="Z142" s="128"/>
    </row>
    <row r="143" spans="1:26" ht="13.5" customHeight="1">
      <c r="A143" s="28"/>
      <c r="B143" s="28"/>
      <c r="C143" s="28"/>
      <c r="D143" s="28"/>
      <c r="E143" s="28"/>
      <c r="F143" s="244"/>
      <c r="G143" s="127"/>
      <c r="H143" s="127"/>
      <c r="I143" s="127"/>
      <c r="J143" s="127"/>
      <c r="K143" s="931"/>
      <c r="L143" s="931"/>
      <c r="M143" s="128"/>
      <c r="N143" s="128"/>
      <c r="O143" s="128"/>
      <c r="P143" s="128"/>
      <c r="Q143" s="128"/>
      <c r="R143" s="128"/>
      <c r="S143" s="128"/>
      <c r="T143" s="128"/>
      <c r="U143" s="128"/>
      <c r="V143" s="128"/>
      <c r="W143" s="128"/>
      <c r="X143" s="128"/>
      <c r="Y143" s="128"/>
      <c r="Z143" s="128"/>
    </row>
    <row r="144" spans="1:26" ht="13.5" customHeight="1">
      <c r="A144" s="28"/>
      <c r="B144" s="28"/>
      <c r="C144" s="28"/>
      <c r="D144" s="28"/>
      <c r="E144" s="28"/>
      <c r="F144" s="244"/>
      <c r="G144" s="127"/>
      <c r="H144" s="127"/>
      <c r="I144" s="127"/>
      <c r="J144" s="127"/>
      <c r="K144" s="931"/>
      <c r="L144" s="931"/>
      <c r="M144" s="128"/>
      <c r="N144" s="128"/>
      <c r="O144" s="128"/>
      <c r="P144" s="128"/>
      <c r="Q144" s="128"/>
      <c r="R144" s="128"/>
      <c r="S144" s="128"/>
      <c r="T144" s="128"/>
      <c r="U144" s="128"/>
      <c r="V144" s="128"/>
      <c r="W144" s="128"/>
      <c r="X144" s="128"/>
      <c r="Y144" s="128"/>
      <c r="Z144" s="128"/>
    </row>
    <row r="145" spans="1:26" ht="13.5" customHeight="1">
      <c r="A145" s="28"/>
      <c r="B145" s="28"/>
      <c r="C145" s="28"/>
      <c r="D145" s="28"/>
      <c r="E145" s="28"/>
      <c r="F145" s="244"/>
      <c r="G145" s="127"/>
      <c r="H145" s="127"/>
      <c r="I145" s="127"/>
      <c r="J145" s="127"/>
      <c r="K145" s="931"/>
      <c r="L145" s="931"/>
      <c r="M145" s="128"/>
      <c r="N145" s="128"/>
      <c r="O145" s="128"/>
      <c r="P145" s="128"/>
      <c r="Q145" s="128"/>
      <c r="R145" s="128"/>
      <c r="S145" s="128"/>
      <c r="T145" s="128"/>
      <c r="U145" s="128"/>
      <c r="V145" s="128"/>
      <c r="W145" s="128"/>
      <c r="X145" s="128"/>
      <c r="Y145" s="128"/>
      <c r="Z145" s="128"/>
    </row>
    <row r="146" spans="1:26" ht="13.5" customHeight="1">
      <c r="A146" s="28"/>
      <c r="B146" s="28"/>
      <c r="C146" s="28"/>
      <c r="D146" s="28"/>
      <c r="E146" s="28"/>
      <c r="F146" s="244"/>
      <c r="G146" s="127"/>
      <c r="H146" s="127"/>
      <c r="I146" s="127"/>
      <c r="J146" s="127"/>
      <c r="K146" s="931"/>
      <c r="L146" s="931"/>
      <c r="M146" s="128"/>
      <c r="N146" s="128"/>
      <c r="O146" s="128"/>
      <c r="P146" s="128"/>
      <c r="Q146" s="128"/>
      <c r="R146" s="128"/>
      <c r="S146" s="128"/>
      <c r="T146" s="128"/>
      <c r="U146" s="128"/>
      <c r="V146" s="128"/>
      <c r="W146" s="128"/>
      <c r="X146" s="128"/>
      <c r="Y146" s="128"/>
      <c r="Z146" s="128"/>
    </row>
    <row r="147" spans="1:26" ht="13.5" customHeight="1">
      <c r="A147" s="28"/>
      <c r="B147" s="28"/>
      <c r="C147" s="28"/>
      <c r="D147" s="28"/>
      <c r="E147" s="28"/>
      <c r="F147" s="244"/>
      <c r="G147" s="127"/>
      <c r="H147" s="127"/>
      <c r="I147" s="127"/>
      <c r="J147" s="127"/>
      <c r="K147" s="931"/>
      <c r="L147" s="931"/>
      <c r="M147" s="128"/>
      <c r="N147" s="128"/>
      <c r="O147" s="128"/>
      <c r="P147" s="128"/>
      <c r="Q147" s="128"/>
      <c r="R147" s="128"/>
      <c r="S147" s="128"/>
      <c r="T147" s="128"/>
      <c r="U147" s="128"/>
      <c r="V147" s="128"/>
      <c r="W147" s="128"/>
      <c r="X147" s="128"/>
      <c r="Y147" s="128"/>
      <c r="Z147" s="128"/>
    </row>
    <row r="148" spans="1:26" ht="13.5" customHeight="1">
      <c r="A148" s="28"/>
      <c r="B148" s="28"/>
      <c r="C148" s="28"/>
      <c r="D148" s="28"/>
      <c r="E148" s="28"/>
      <c r="F148" s="244"/>
      <c r="G148" s="127"/>
      <c r="H148" s="127"/>
      <c r="I148" s="127"/>
      <c r="J148" s="127"/>
      <c r="K148" s="931"/>
      <c r="L148" s="931"/>
      <c r="M148" s="128"/>
      <c r="N148" s="128"/>
      <c r="O148" s="128"/>
      <c r="P148" s="128"/>
      <c r="Q148" s="128"/>
      <c r="R148" s="128"/>
      <c r="S148" s="128"/>
      <c r="T148" s="128"/>
      <c r="U148" s="128"/>
      <c r="V148" s="128"/>
      <c r="W148" s="128"/>
      <c r="X148" s="128"/>
      <c r="Y148" s="128"/>
      <c r="Z148" s="128"/>
    </row>
    <row r="149" spans="1:26" ht="13.5" customHeight="1">
      <c r="A149" s="28"/>
      <c r="B149" s="28"/>
      <c r="C149" s="28"/>
      <c r="D149" s="28"/>
      <c r="E149" s="28"/>
      <c r="F149" s="244"/>
      <c r="G149" s="127"/>
      <c r="H149" s="127"/>
      <c r="I149" s="127"/>
      <c r="J149" s="127"/>
      <c r="K149" s="931"/>
      <c r="L149" s="931"/>
      <c r="M149" s="128"/>
      <c r="N149" s="128"/>
      <c r="O149" s="128"/>
      <c r="P149" s="128"/>
      <c r="Q149" s="128"/>
      <c r="R149" s="128"/>
      <c r="S149" s="128"/>
      <c r="T149" s="128"/>
      <c r="U149" s="128"/>
      <c r="V149" s="128"/>
      <c r="W149" s="128"/>
      <c r="X149" s="128"/>
      <c r="Y149" s="128"/>
      <c r="Z149" s="128"/>
    </row>
    <row r="150" spans="1:26" ht="13.5" customHeight="1">
      <c r="A150" s="28"/>
      <c r="B150" s="28"/>
      <c r="C150" s="28"/>
      <c r="D150" s="28"/>
      <c r="E150" s="28"/>
      <c r="F150" s="244"/>
      <c r="G150" s="127"/>
      <c r="H150" s="127"/>
      <c r="I150" s="127"/>
      <c r="J150" s="127"/>
      <c r="K150" s="931"/>
      <c r="L150" s="931"/>
      <c r="M150" s="128"/>
      <c r="N150" s="128"/>
      <c r="O150" s="128"/>
      <c r="P150" s="128"/>
      <c r="Q150" s="128"/>
      <c r="R150" s="128"/>
      <c r="S150" s="128"/>
      <c r="T150" s="128"/>
      <c r="U150" s="128"/>
      <c r="V150" s="128"/>
      <c r="W150" s="128"/>
      <c r="X150" s="128"/>
      <c r="Y150" s="128"/>
      <c r="Z150" s="128"/>
    </row>
    <row r="151" spans="1:26" ht="13.5" customHeight="1">
      <c r="A151" s="28"/>
      <c r="B151" s="28"/>
      <c r="C151" s="28"/>
      <c r="D151" s="28"/>
      <c r="E151" s="28"/>
      <c r="F151" s="244"/>
      <c r="G151" s="127"/>
      <c r="H151" s="127"/>
      <c r="I151" s="127"/>
      <c r="J151" s="127"/>
      <c r="K151" s="931"/>
      <c r="L151" s="931"/>
      <c r="M151" s="128"/>
      <c r="N151" s="128"/>
      <c r="O151" s="128"/>
      <c r="P151" s="128"/>
      <c r="Q151" s="128"/>
      <c r="R151" s="128"/>
      <c r="S151" s="128"/>
      <c r="T151" s="128"/>
      <c r="U151" s="128"/>
      <c r="V151" s="128"/>
      <c r="W151" s="128"/>
      <c r="X151" s="128"/>
      <c r="Y151" s="128"/>
      <c r="Z151" s="128"/>
    </row>
    <row r="152" spans="1:26" ht="13.5" customHeight="1">
      <c r="A152" s="28"/>
      <c r="B152" s="28"/>
      <c r="C152" s="28"/>
      <c r="D152" s="28"/>
      <c r="E152" s="28"/>
      <c r="F152" s="244"/>
      <c r="G152" s="127"/>
      <c r="H152" s="127"/>
      <c r="I152" s="127"/>
      <c r="J152" s="127"/>
      <c r="K152" s="931"/>
      <c r="L152" s="931"/>
      <c r="M152" s="128"/>
      <c r="N152" s="128"/>
      <c r="O152" s="128"/>
      <c r="P152" s="128"/>
      <c r="Q152" s="128"/>
      <c r="R152" s="128"/>
      <c r="S152" s="128"/>
      <c r="T152" s="128"/>
      <c r="U152" s="128"/>
      <c r="V152" s="128"/>
      <c r="W152" s="128"/>
      <c r="X152" s="128"/>
      <c r="Y152" s="128"/>
      <c r="Z152" s="128"/>
    </row>
    <row r="153" spans="1:26" ht="13.5" customHeight="1">
      <c r="A153" s="28"/>
      <c r="B153" s="28"/>
      <c r="C153" s="28"/>
      <c r="D153" s="28"/>
      <c r="E153" s="28"/>
      <c r="F153" s="244"/>
      <c r="G153" s="127"/>
      <c r="H153" s="127"/>
      <c r="I153" s="127"/>
      <c r="J153" s="127"/>
      <c r="K153" s="931"/>
      <c r="L153" s="931"/>
      <c r="M153" s="128"/>
      <c r="N153" s="128"/>
      <c r="O153" s="128"/>
      <c r="P153" s="128"/>
      <c r="Q153" s="128"/>
      <c r="R153" s="128"/>
      <c r="S153" s="128"/>
      <c r="T153" s="128"/>
      <c r="U153" s="128"/>
      <c r="V153" s="128"/>
      <c r="W153" s="128"/>
      <c r="X153" s="128"/>
      <c r="Y153" s="128"/>
      <c r="Z153" s="128"/>
    </row>
    <row r="154" spans="1:26" ht="13.5" customHeight="1">
      <c r="A154" s="28"/>
      <c r="B154" s="28"/>
      <c r="C154" s="28"/>
      <c r="D154" s="28"/>
      <c r="E154" s="28"/>
      <c r="F154" s="244"/>
      <c r="G154" s="127"/>
      <c r="H154" s="127"/>
      <c r="I154" s="127"/>
      <c r="J154" s="127"/>
      <c r="K154" s="931"/>
      <c r="L154" s="931"/>
      <c r="M154" s="128"/>
      <c r="N154" s="128"/>
      <c r="O154" s="128"/>
      <c r="P154" s="128"/>
      <c r="Q154" s="128"/>
      <c r="R154" s="128"/>
      <c r="S154" s="128"/>
      <c r="T154" s="128"/>
      <c r="U154" s="128"/>
      <c r="V154" s="128"/>
      <c r="W154" s="128"/>
      <c r="X154" s="128"/>
      <c r="Y154" s="128"/>
      <c r="Z154" s="128"/>
    </row>
    <row r="155" spans="1:26" ht="13.5" customHeight="1">
      <c r="A155" s="28"/>
      <c r="B155" s="28"/>
      <c r="C155" s="28"/>
      <c r="D155" s="28"/>
      <c r="E155" s="28"/>
      <c r="F155" s="244"/>
      <c r="G155" s="127"/>
      <c r="H155" s="127"/>
      <c r="I155" s="127"/>
      <c r="J155" s="127"/>
      <c r="K155" s="931"/>
      <c r="L155" s="931"/>
      <c r="M155" s="128"/>
      <c r="N155" s="128"/>
      <c r="O155" s="128"/>
      <c r="P155" s="128"/>
      <c r="Q155" s="128"/>
      <c r="R155" s="128"/>
      <c r="S155" s="128"/>
      <c r="T155" s="128"/>
      <c r="U155" s="128"/>
      <c r="V155" s="128"/>
      <c r="W155" s="128"/>
      <c r="X155" s="128"/>
      <c r="Y155" s="128"/>
      <c r="Z155" s="128"/>
    </row>
    <row r="156" spans="1:26" ht="13.5" customHeight="1">
      <c r="A156" s="28"/>
      <c r="B156" s="28"/>
      <c r="C156" s="28"/>
      <c r="D156" s="28"/>
      <c r="E156" s="28"/>
      <c r="F156" s="244"/>
      <c r="G156" s="127"/>
      <c r="H156" s="127"/>
      <c r="I156" s="127"/>
      <c r="J156" s="127"/>
      <c r="K156" s="931"/>
      <c r="L156" s="931"/>
      <c r="M156" s="128"/>
      <c r="N156" s="128"/>
      <c r="O156" s="128"/>
      <c r="P156" s="128"/>
      <c r="Q156" s="128"/>
      <c r="R156" s="128"/>
      <c r="S156" s="128"/>
      <c r="T156" s="128"/>
      <c r="U156" s="128"/>
      <c r="V156" s="128"/>
      <c r="W156" s="128"/>
      <c r="X156" s="128"/>
      <c r="Y156" s="128"/>
      <c r="Z156" s="128"/>
    </row>
    <row r="157" spans="1:26" ht="13.5" customHeight="1">
      <c r="A157" s="28"/>
      <c r="B157" s="28"/>
      <c r="C157" s="28"/>
      <c r="D157" s="28"/>
      <c r="E157" s="28"/>
      <c r="F157" s="244"/>
      <c r="G157" s="127"/>
      <c r="H157" s="127"/>
      <c r="I157" s="127"/>
      <c r="J157" s="127"/>
      <c r="K157" s="931"/>
      <c r="L157" s="931"/>
      <c r="M157" s="128"/>
      <c r="N157" s="128"/>
      <c r="O157" s="128"/>
      <c r="P157" s="128"/>
      <c r="Q157" s="128"/>
      <c r="R157" s="128"/>
      <c r="S157" s="128"/>
      <c r="T157" s="128"/>
      <c r="U157" s="128"/>
      <c r="V157" s="128"/>
      <c r="W157" s="128"/>
      <c r="X157" s="128"/>
      <c r="Y157" s="128"/>
      <c r="Z157" s="128"/>
    </row>
    <row r="158" spans="1:26" ht="13.5" customHeight="1">
      <c r="A158" s="28"/>
      <c r="B158" s="28"/>
      <c r="C158" s="28"/>
      <c r="D158" s="28"/>
      <c r="E158" s="28"/>
      <c r="F158" s="244"/>
      <c r="G158" s="127"/>
      <c r="H158" s="127"/>
      <c r="I158" s="127"/>
      <c r="J158" s="127"/>
      <c r="K158" s="931"/>
      <c r="L158" s="931"/>
      <c r="M158" s="128"/>
      <c r="N158" s="128"/>
      <c r="O158" s="128"/>
      <c r="P158" s="128"/>
      <c r="Q158" s="128"/>
      <c r="R158" s="128"/>
      <c r="S158" s="128"/>
      <c r="T158" s="128"/>
      <c r="U158" s="128"/>
      <c r="V158" s="128"/>
      <c r="W158" s="128"/>
      <c r="X158" s="128"/>
      <c r="Y158" s="128"/>
      <c r="Z158" s="128"/>
    </row>
    <row r="159" spans="1:26" ht="13.5" customHeight="1">
      <c r="A159" s="28"/>
      <c r="B159" s="28"/>
      <c r="C159" s="28"/>
      <c r="D159" s="28"/>
      <c r="E159" s="28"/>
      <c r="F159" s="244"/>
      <c r="G159" s="127"/>
      <c r="H159" s="127"/>
      <c r="I159" s="127"/>
      <c r="J159" s="127"/>
      <c r="K159" s="931"/>
      <c r="L159" s="931"/>
      <c r="M159" s="128"/>
      <c r="N159" s="128"/>
      <c r="O159" s="128"/>
      <c r="P159" s="128"/>
      <c r="Q159" s="128"/>
      <c r="R159" s="128"/>
      <c r="S159" s="128"/>
      <c r="T159" s="128"/>
      <c r="U159" s="128"/>
      <c r="V159" s="128"/>
      <c r="W159" s="128"/>
      <c r="X159" s="128"/>
      <c r="Y159" s="128"/>
      <c r="Z159" s="128"/>
    </row>
    <row r="160" spans="1:26" ht="13.5" customHeight="1">
      <c r="A160" s="28"/>
      <c r="B160" s="28"/>
      <c r="C160" s="28"/>
      <c r="D160" s="28"/>
      <c r="E160" s="28"/>
      <c r="F160" s="244"/>
      <c r="G160" s="127"/>
      <c r="H160" s="127"/>
      <c r="I160" s="127"/>
      <c r="J160" s="127"/>
      <c r="K160" s="931"/>
      <c r="L160" s="931"/>
      <c r="M160" s="128"/>
      <c r="N160" s="128"/>
      <c r="O160" s="128"/>
      <c r="P160" s="128"/>
      <c r="Q160" s="128"/>
      <c r="R160" s="128"/>
      <c r="S160" s="128"/>
      <c r="T160" s="128"/>
      <c r="U160" s="128"/>
      <c r="V160" s="128"/>
      <c r="W160" s="128"/>
      <c r="X160" s="128"/>
      <c r="Y160" s="128"/>
      <c r="Z160" s="128"/>
    </row>
    <row r="161" spans="1:26" ht="13.5" customHeight="1">
      <c r="A161" s="28"/>
      <c r="B161" s="28"/>
      <c r="C161" s="28"/>
      <c r="D161" s="28"/>
      <c r="E161" s="28"/>
      <c r="F161" s="244"/>
      <c r="G161" s="127"/>
      <c r="H161" s="127"/>
      <c r="I161" s="127"/>
      <c r="J161" s="127"/>
      <c r="K161" s="931"/>
      <c r="L161" s="931"/>
      <c r="M161" s="128"/>
      <c r="N161" s="128"/>
      <c r="O161" s="128"/>
      <c r="P161" s="128"/>
      <c r="Q161" s="128"/>
      <c r="R161" s="128"/>
      <c r="S161" s="128"/>
      <c r="T161" s="128"/>
      <c r="U161" s="128"/>
      <c r="V161" s="128"/>
      <c r="W161" s="128"/>
      <c r="X161" s="128"/>
      <c r="Y161" s="128"/>
      <c r="Z161" s="128"/>
    </row>
    <row r="162" spans="1:26" ht="13.5" customHeight="1">
      <c r="A162" s="28"/>
      <c r="B162" s="28"/>
      <c r="C162" s="28"/>
      <c r="D162" s="28"/>
      <c r="E162" s="28"/>
      <c r="F162" s="244"/>
      <c r="G162" s="127"/>
      <c r="H162" s="127"/>
      <c r="I162" s="127"/>
      <c r="J162" s="127"/>
      <c r="K162" s="931"/>
      <c r="L162" s="931"/>
      <c r="M162" s="128"/>
      <c r="N162" s="128"/>
      <c r="O162" s="128"/>
      <c r="P162" s="128"/>
      <c r="Q162" s="128"/>
      <c r="R162" s="128"/>
      <c r="S162" s="128"/>
      <c r="T162" s="128"/>
      <c r="U162" s="128"/>
      <c r="V162" s="128"/>
      <c r="W162" s="128"/>
      <c r="X162" s="128"/>
      <c r="Y162" s="128"/>
      <c r="Z162" s="128"/>
    </row>
    <row r="163" spans="1:26" ht="13.5" customHeight="1">
      <c r="A163" s="28"/>
      <c r="B163" s="28"/>
      <c r="C163" s="28"/>
      <c r="D163" s="28"/>
      <c r="E163" s="28"/>
      <c r="F163" s="244"/>
      <c r="G163" s="127"/>
      <c r="H163" s="127"/>
      <c r="I163" s="127"/>
      <c r="J163" s="127"/>
      <c r="K163" s="931"/>
      <c r="L163" s="931"/>
      <c r="M163" s="128"/>
      <c r="N163" s="128"/>
      <c r="O163" s="128"/>
      <c r="P163" s="128"/>
      <c r="Q163" s="128"/>
      <c r="R163" s="128"/>
      <c r="S163" s="128"/>
      <c r="T163" s="128"/>
      <c r="U163" s="128"/>
      <c r="V163" s="128"/>
      <c r="W163" s="128"/>
      <c r="X163" s="128"/>
      <c r="Y163" s="128"/>
      <c r="Z163" s="128"/>
    </row>
    <row r="164" spans="1:26" ht="13.5" customHeight="1">
      <c r="A164" s="28"/>
      <c r="B164" s="28"/>
      <c r="C164" s="28"/>
      <c r="D164" s="28"/>
      <c r="E164" s="28"/>
      <c r="F164" s="244"/>
      <c r="G164" s="127"/>
      <c r="H164" s="127"/>
      <c r="I164" s="127"/>
      <c r="J164" s="127"/>
      <c r="K164" s="931"/>
      <c r="L164" s="931"/>
      <c r="M164" s="128"/>
      <c r="N164" s="128"/>
      <c r="O164" s="128"/>
      <c r="P164" s="128"/>
      <c r="Q164" s="128"/>
      <c r="R164" s="128"/>
      <c r="S164" s="128"/>
      <c r="T164" s="128"/>
      <c r="U164" s="128"/>
      <c r="V164" s="128"/>
      <c r="W164" s="128"/>
      <c r="X164" s="128"/>
      <c r="Y164" s="128"/>
      <c r="Z164" s="128"/>
    </row>
    <row r="165" spans="1:26" ht="13.5" customHeight="1">
      <c r="A165" s="28"/>
      <c r="B165" s="28"/>
      <c r="C165" s="28"/>
      <c r="D165" s="28"/>
      <c r="E165" s="28"/>
      <c r="F165" s="244"/>
      <c r="G165" s="127"/>
      <c r="H165" s="127"/>
      <c r="I165" s="127"/>
      <c r="J165" s="127"/>
      <c r="K165" s="931"/>
      <c r="L165" s="931"/>
      <c r="M165" s="128"/>
      <c r="N165" s="128"/>
      <c r="O165" s="128"/>
      <c r="P165" s="128"/>
      <c r="Q165" s="128"/>
      <c r="R165" s="128"/>
      <c r="S165" s="128"/>
      <c r="T165" s="128"/>
      <c r="U165" s="128"/>
      <c r="V165" s="128"/>
      <c r="W165" s="128"/>
      <c r="X165" s="128"/>
      <c r="Y165" s="128"/>
      <c r="Z165" s="128"/>
    </row>
    <row r="166" spans="1:26" ht="13.5" customHeight="1">
      <c r="A166" s="28"/>
      <c r="B166" s="28"/>
      <c r="C166" s="28"/>
      <c r="D166" s="28"/>
      <c r="E166" s="28"/>
      <c r="F166" s="244"/>
      <c r="G166" s="127"/>
      <c r="H166" s="127"/>
      <c r="I166" s="127"/>
      <c r="J166" s="127"/>
      <c r="K166" s="931"/>
      <c r="L166" s="931"/>
      <c r="M166" s="128"/>
      <c r="N166" s="128"/>
      <c r="O166" s="128"/>
      <c r="P166" s="128"/>
      <c r="Q166" s="128"/>
      <c r="R166" s="128"/>
      <c r="S166" s="128"/>
      <c r="T166" s="128"/>
      <c r="U166" s="128"/>
      <c r="V166" s="128"/>
      <c r="W166" s="128"/>
      <c r="X166" s="128"/>
      <c r="Y166" s="128"/>
      <c r="Z166" s="128"/>
    </row>
    <row r="167" spans="1:26" ht="13.5" customHeight="1">
      <c r="A167" s="28"/>
      <c r="B167" s="28"/>
      <c r="C167" s="28"/>
      <c r="D167" s="28"/>
      <c r="E167" s="28"/>
      <c r="F167" s="244"/>
      <c r="G167" s="127"/>
      <c r="H167" s="127"/>
      <c r="I167" s="127"/>
      <c r="J167" s="127"/>
      <c r="K167" s="931"/>
      <c r="L167" s="931"/>
      <c r="M167" s="128"/>
      <c r="N167" s="128"/>
      <c r="O167" s="128"/>
      <c r="P167" s="128"/>
      <c r="Q167" s="128"/>
      <c r="R167" s="128"/>
      <c r="S167" s="128"/>
      <c r="T167" s="128"/>
      <c r="U167" s="128"/>
      <c r="V167" s="128"/>
      <c r="W167" s="128"/>
      <c r="X167" s="128"/>
      <c r="Y167" s="128"/>
      <c r="Z167" s="128"/>
    </row>
    <row r="168" spans="1:26" ht="13.5" customHeight="1">
      <c r="A168" s="28"/>
      <c r="B168" s="28"/>
      <c r="C168" s="28"/>
      <c r="D168" s="28"/>
      <c r="E168" s="28"/>
      <c r="F168" s="244"/>
      <c r="G168" s="127"/>
      <c r="H168" s="127"/>
      <c r="I168" s="127"/>
      <c r="J168" s="127"/>
      <c r="K168" s="931"/>
      <c r="L168" s="931"/>
      <c r="M168" s="128"/>
      <c r="N168" s="128"/>
      <c r="O168" s="128"/>
      <c r="P168" s="128"/>
      <c r="Q168" s="128"/>
      <c r="R168" s="128"/>
      <c r="S168" s="128"/>
      <c r="T168" s="128"/>
      <c r="U168" s="128"/>
      <c r="V168" s="128"/>
      <c r="W168" s="128"/>
      <c r="X168" s="128"/>
      <c r="Y168" s="128"/>
      <c r="Z168" s="128"/>
    </row>
    <row r="169" spans="1:26" ht="13.5" customHeight="1">
      <c r="A169" s="28"/>
      <c r="B169" s="28"/>
      <c r="C169" s="28"/>
      <c r="D169" s="28"/>
      <c r="E169" s="28"/>
      <c r="F169" s="244"/>
      <c r="G169" s="127"/>
      <c r="H169" s="127"/>
      <c r="I169" s="127"/>
      <c r="J169" s="127"/>
      <c r="K169" s="931"/>
      <c r="L169" s="931"/>
      <c r="M169" s="128"/>
      <c r="N169" s="128"/>
      <c r="O169" s="128"/>
      <c r="P169" s="128"/>
      <c r="Q169" s="128"/>
      <c r="R169" s="128"/>
      <c r="S169" s="128"/>
      <c r="T169" s="128"/>
      <c r="U169" s="128"/>
      <c r="V169" s="128"/>
      <c r="W169" s="128"/>
      <c r="X169" s="128"/>
      <c r="Y169" s="128"/>
      <c r="Z169" s="128"/>
    </row>
    <row r="170" spans="1:26" ht="13.5" customHeight="1">
      <c r="A170" s="28"/>
      <c r="B170" s="28"/>
      <c r="C170" s="28"/>
      <c r="D170" s="28"/>
      <c r="E170" s="28"/>
      <c r="F170" s="244"/>
      <c r="G170" s="127"/>
      <c r="H170" s="127"/>
      <c r="I170" s="127"/>
      <c r="J170" s="127"/>
      <c r="K170" s="931"/>
      <c r="L170" s="931"/>
      <c r="M170" s="128"/>
      <c r="N170" s="128"/>
      <c r="O170" s="128"/>
      <c r="P170" s="128"/>
      <c r="Q170" s="128"/>
      <c r="R170" s="128"/>
      <c r="S170" s="128"/>
      <c r="T170" s="128"/>
      <c r="U170" s="128"/>
      <c r="V170" s="128"/>
      <c r="W170" s="128"/>
      <c r="X170" s="128"/>
      <c r="Y170" s="128"/>
      <c r="Z170" s="128"/>
    </row>
    <row r="171" spans="1:26" ht="13.5" customHeight="1">
      <c r="A171" s="28"/>
      <c r="B171" s="28"/>
      <c r="C171" s="28"/>
      <c r="D171" s="28"/>
      <c r="E171" s="28"/>
      <c r="F171" s="244"/>
      <c r="G171" s="127"/>
      <c r="H171" s="127"/>
      <c r="I171" s="127"/>
      <c r="J171" s="127"/>
      <c r="K171" s="931"/>
      <c r="L171" s="931"/>
      <c r="M171" s="128"/>
      <c r="N171" s="128"/>
      <c r="O171" s="128"/>
      <c r="P171" s="128"/>
      <c r="Q171" s="128"/>
      <c r="R171" s="128"/>
      <c r="S171" s="128"/>
      <c r="T171" s="128"/>
      <c r="U171" s="128"/>
      <c r="V171" s="128"/>
      <c r="W171" s="128"/>
      <c r="X171" s="128"/>
      <c r="Y171" s="128"/>
      <c r="Z171" s="128"/>
    </row>
    <row r="172" spans="1:26" ht="13.5" customHeight="1">
      <c r="A172" s="28"/>
      <c r="B172" s="28"/>
      <c r="C172" s="28"/>
      <c r="D172" s="28"/>
      <c r="E172" s="28"/>
      <c r="F172" s="244"/>
      <c r="G172" s="127"/>
      <c r="H172" s="127"/>
      <c r="I172" s="127"/>
      <c r="J172" s="127"/>
      <c r="K172" s="931"/>
      <c r="L172" s="931"/>
      <c r="M172" s="128"/>
      <c r="N172" s="128"/>
      <c r="O172" s="128"/>
      <c r="P172" s="128"/>
      <c r="Q172" s="128"/>
      <c r="R172" s="128"/>
      <c r="S172" s="128"/>
      <c r="T172" s="128"/>
      <c r="U172" s="128"/>
      <c r="V172" s="128"/>
      <c r="W172" s="128"/>
      <c r="X172" s="128"/>
      <c r="Y172" s="128"/>
      <c r="Z172" s="128"/>
    </row>
    <row r="173" spans="1:26" ht="13.5" customHeight="1">
      <c r="A173" s="28"/>
      <c r="B173" s="28"/>
      <c r="C173" s="28"/>
      <c r="D173" s="28"/>
      <c r="E173" s="28"/>
      <c r="F173" s="244"/>
      <c r="G173" s="127"/>
      <c r="H173" s="127"/>
      <c r="I173" s="127"/>
      <c r="J173" s="127"/>
      <c r="K173" s="931"/>
      <c r="L173" s="931"/>
      <c r="M173" s="128"/>
      <c r="N173" s="128"/>
      <c r="O173" s="128"/>
      <c r="P173" s="128"/>
      <c r="Q173" s="128"/>
      <c r="R173" s="128"/>
      <c r="S173" s="128"/>
      <c r="T173" s="128"/>
      <c r="U173" s="128"/>
      <c r="V173" s="128"/>
      <c r="W173" s="128"/>
      <c r="X173" s="128"/>
      <c r="Y173" s="128"/>
      <c r="Z173" s="128"/>
    </row>
    <row r="174" spans="1:26" ht="13.5" customHeight="1">
      <c r="A174" s="28"/>
      <c r="B174" s="28"/>
      <c r="C174" s="28"/>
      <c r="D174" s="28"/>
      <c r="E174" s="28"/>
      <c r="F174" s="244"/>
      <c r="G174" s="127"/>
      <c r="H174" s="127"/>
      <c r="I174" s="127"/>
      <c r="J174" s="127"/>
      <c r="K174" s="931"/>
      <c r="L174" s="931"/>
      <c r="M174" s="128"/>
      <c r="N174" s="128"/>
      <c r="O174" s="128"/>
      <c r="P174" s="128"/>
      <c r="Q174" s="128"/>
      <c r="R174" s="128"/>
      <c r="S174" s="128"/>
      <c r="T174" s="128"/>
      <c r="U174" s="128"/>
      <c r="V174" s="128"/>
      <c r="W174" s="128"/>
      <c r="X174" s="128"/>
      <c r="Y174" s="128"/>
      <c r="Z174" s="128"/>
    </row>
    <row r="175" spans="1:26" ht="13.5" customHeight="1">
      <c r="A175" s="28"/>
      <c r="B175" s="28"/>
      <c r="C175" s="28"/>
      <c r="D175" s="28"/>
      <c r="E175" s="28"/>
      <c r="F175" s="244"/>
      <c r="G175" s="127"/>
      <c r="H175" s="127"/>
      <c r="I175" s="127"/>
      <c r="J175" s="127"/>
      <c r="K175" s="931"/>
      <c r="L175" s="931"/>
      <c r="M175" s="128"/>
      <c r="N175" s="128"/>
      <c r="O175" s="128"/>
      <c r="P175" s="128"/>
      <c r="Q175" s="128"/>
      <c r="R175" s="128"/>
      <c r="S175" s="128"/>
      <c r="T175" s="128"/>
      <c r="U175" s="128"/>
      <c r="V175" s="128"/>
      <c r="W175" s="128"/>
      <c r="X175" s="128"/>
      <c r="Y175" s="128"/>
      <c r="Z175" s="128"/>
    </row>
    <row r="176" spans="1:26" ht="13.5" customHeight="1">
      <c r="A176" s="28"/>
      <c r="B176" s="28"/>
      <c r="C176" s="28"/>
      <c r="D176" s="28"/>
      <c r="E176" s="28"/>
      <c r="F176" s="244"/>
      <c r="G176" s="127"/>
      <c r="H176" s="127"/>
      <c r="I176" s="127"/>
      <c r="J176" s="127"/>
      <c r="K176" s="931"/>
      <c r="L176" s="931"/>
      <c r="M176" s="128"/>
      <c r="N176" s="128"/>
      <c r="O176" s="128"/>
      <c r="P176" s="128"/>
      <c r="Q176" s="128"/>
      <c r="R176" s="128"/>
      <c r="S176" s="128"/>
      <c r="T176" s="128"/>
      <c r="U176" s="128"/>
      <c r="V176" s="128"/>
      <c r="W176" s="128"/>
      <c r="X176" s="128"/>
      <c r="Y176" s="128"/>
      <c r="Z176" s="128"/>
    </row>
    <row r="177" spans="1:26" ht="13.5" customHeight="1">
      <c r="A177" s="28"/>
      <c r="B177" s="28"/>
      <c r="C177" s="28"/>
      <c r="D177" s="28"/>
      <c r="E177" s="28"/>
      <c r="F177" s="244"/>
      <c r="G177" s="127"/>
      <c r="H177" s="127"/>
      <c r="I177" s="127"/>
      <c r="J177" s="127"/>
      <c r="K177" s="931"/>
      <c r="L177" s="931"/>
      <c r="M177" s="128"/>
      <c r="N177" s="128"/>
      <c r="O177" s="128"/>
      <c r="P177" s="128"/>
      <c r="Q177" s="128"/>
      <c r="R177" s="128"/>
      <c r="S177" s="128"/>
      <c r="T177" s="128"/>
      <c r="U177" s="128"/>
      <c r="V177" s="128"/>
      <c r="W177" s="128"/>
      <c r="X177" s="128"/>
      <c r="Y177" s="128"/>
      <c r="Z177" s="128"/>
    </row>
    <row r="178" spans="1:26" ht="13.5" customHeight="1">
      <c r="A178" s="28"/>
      <c r="B178" s="28"/>
      <c r="C178" s="28"/>
      <c r="D178" s="28"/>
      <c r="E178" s="28"/>
      <c r="F178" s="244"/>
      <c r="G178" s="127"/>
      <c r="H178" s="127"/>
      <c r="I178" s="127"/>
      <c r="J178" s="127"/>
      <c r="K178" s="931"/>
      <c r="L178" s="931"/>
      <c r="M178" s="128"/>
      <c r="N178" s="128"/>
      <c r="O178" s="128"/>
      <c r="P178" s="128"/>
      <c r="Q178" s="128"/>
      <c r="R178" s="128"/>
      <c r="S178" s="128"/>
      <c r="T178" s="128"/>
      <c r="U178" s="128"/>
      <c r="V178" s="128"/>
      <c r="W178" s="128"/>
      <c r="X178" s="128"/>
      <c r="Y178" s="128"/>
      <c r="Z178" s="128"/>
    </row>
    <row r="179" spans="1:26" ht="13.5" customHeight="1">
      <c r="A179" s="28"/>
      <c r="B179" s="28"/>
      <c r="C179" s="28"/>
      <c r="D179" s="28"/>
      <c r="E179" s="28"/>
      <c r="F179" s="244"/>
      <c r="G179" s="127"/>
      <c r="H179" s="127"/>
      <c r="I179" s="127"/>
      <c r="J179" s="127"/>
      <c r="K179" s="931"/>
      <c r="L179" s="931"/>
      <c r="M179" s="128"/>
      <c r="N179" s="128"/>
      <c r="O179" s="128"/>
      <c r="P179" s="128"/>
      <c r="Q179" s="128"/>
      <c r="R179" s="128"/>
      <c r="S179" s="128"/>
      <c r="T179" s="128"/>
      <c r="U179" s="128"/>
      <c r="V179" s="128"/>
      <c r="W179" s="128"/>
      <c r="X179" s="128"/>
      <c r="Y179" s="128"/>
      <c r="Z179" s="128"/>
    </row>
    <row r="180" spans="1:26" ht="13.5" customHeight="1">
      <c r="A180" s="28"/>
      <c r="B180" s="28"/>
      <c r="C180" s="28"/>
      <c r="D180" s="28"/>
      <c r="E180" s="28"/>
      <c r="F180" s="244"/>
      <c r="G180" s="127"/>
      <c r="H180" s="127"/>
      <c r="I180" s="127"/>
      <c r="J180" s="127"/>
      <c r="K180" s="931"/>
      <c r="L180" s="931"/>
      <c r="M180" s="128"/>
      <c r="N180" s="128"/>
      <c r="O180" s="128"/>
      <c r="P180" s="128"/>
      <c r="Q180" s="128"/>
      <c r="R180" s="128"/>
      <c r="S180" s="128"/>
      <c r="T180" s="128"/>
      <c r="U180" s="128"/>
      <c r="V180" s="128"/>
      <c r="W180" s="128"/>
      <c r="X180" s="128"/>
      <c r="Y180" s="128"/>
      <c r="Z180" s="128"/>
    </row>
    <row r="181" spans="1:26" ht="13.5" customHeight="1">
      <c r="A181" s="28"/>
      <c r="B181" s="28"/>
      <c r="C181" s="28"/>
      <c r="D181" s="28"/>
      <c r="E181" s="28"/>
      <c r="F181" s="244"/>
      <c r="G181" s="127"/>
      <c r="H181" s="127"/>
      <c r="I181" s="127"/>
      <c r="J181" s="127"/>
      <c r="K181" s="931"/>
      <c r="L181" s="931"/>
      <c r="M181" s="128"/>
      <c r="N181" s="128"/>
      <c r="O181" s="128"/>
      <c r="P181" s="128"/>
      <c r="Q181" s="128"/>
      <c r="R181" s="128"/>
      <c r="S181" s="128"/>
      <c r="T181" s="128"/>
      <c r="U181" s="128"/>
      <c r="V181" s="128"/>
      <c r="W181" s="128"/>
      <c r="X181" s="128"/>
      <c r="Y181" s="128"/>
      <c r="Z181" s="128"/>
    </row>
    <row r="182" spans="1:26" ht="13.5" customHeight="1">
      <c r="A182" s="28"/>
      <c r="B182" s="28"/>
      <c r="C182" s="28"/>
      <c r="D182" s="28"/>
      <c r="E182" s="28"/>
      <c r="F182" s="244"/>
      <c r="G182" s="127"/>
      <c r="H182" s="127"/>
      <c r="I182" s="127"/>
      <c r="J182" s="127"/>
      <c r="K182" s="931"/>
      <c r="L182" s="931"/>
      <c r="M182" s="128"/>
      <c r="N182" s="128"/>
      <c r="O182" s="128"/>
      <c r="P182" s="128"/>
      <c r="Q182" s="128"/>
      <c r="R182" s="128"/>
      <c r="S182" s="128"/>
      <c r="T182" s="128"/>
      <c r="U182" s="128"/>
      <c r="V182" s="128"/>
      <c r="W182" s="128"/>
      <c r="X182" s="128"/>
      <c r="Y182" s="128"/>
      <c r="Z182" s="128"/>
    </row>
    <row r="183" spans="1:26" ht="13.5" customHeight="1">
      <c r="A183" s="28"/>
      <c r="B183" s="28"/>
      <c r="C183" s="28"/>
      <c r="D183" s="28"/>
      <c r="E183" s="28"/>
      <c r="F183" s="244"/>
      <c r="G183" s="127"/>
      <c r="H183" s="127"/>
      <c r="I183" s="127"/>
      <c r="J183" s="127"/>
      <c r="K183" s="931"/>
      <c r="L183" s="931"/>
      <c r="M183" s="128"/>
      <c r="N183" s="128"/>
      <c r="O183" s="128"/>
      <c r="P183" s="128"/>
      <c r="Q183" s="128"/>
      <c r="R183" s="128"/>
      <c r="S183" s="128"/>
      <c r="T183" s="128"/>
      <c r="U183" s="128"/>
      <c r="V183" s="128"/>
      <c r="W183" s="128"/>
      <c r="X183" s="128"/>
      <c r="Y183" s="128"/>
      <c r="Z183" s="128"/>
    </row>
    <row r="184" spans="1:26" ht="13.5" customHeight="1">
      <c r="A184" s="28"/>
      <c r="B184" s="28"/>
      <c r="C184" s="28"/>
      <c r="D184" s="28"/>
      <c r="E184" s="28"/>
      <c r="F184" s="244"/>
      <c r="G184" s="127"/>
      <c r="H184" s="127"/>
      <c r="I184" s="127"/>
      <c r="J184" s="127"/>
      <c r="K184" s="931"/>
      <c r="L184" s="931"/>
      <c r="M184" s="128"/>
      <c r="N184" s="128"/>
      <c r="O184" s="128"/>
      <c r="P184" s="128"/>
      <c r="Q184" s="128"/>
      <c r="R184" s="128"/>
      <c r="S184" s="128"/>
      <c r="T184" s="128"/>
      <c r="U184" s="128"/>
      <c r="V184" s="128"/>
      <c r="W184" s="128"/>
      <c r="X184" s="128"/>
      <c r="Y184" s="128"/>
      <c r="Z184" s="128"/>
    </row>
    <row r="185" spans="1:26" ht="13.5" customHeight="1">
      <c r="A185" s="28"/>
      <c r="B185" s="28"/>
      <c r="C185" s="28"/>
      <c r="D185" s="28"/>
      <c r="E185" s="28"/>
      <c r="F185" s="244"/>
      <c r="G185" s="127"/>
      <c r="H185" s="127"/>
      <c r="I185" s="127"/>
      <c r="J185" s="127"/>
      <c r="K185" s="931"/>
      <c r="L185" s="931"/>
      <c r="M185" s="128"/>
      <c r="N185" s="128"/>
      <c r="O185" s="128"/>
      <c r="P185" s="128"/>
      <c r="Q185" s="128"/>
      <c r="R185" s="128"/>
      <c r="S185" s="128"/>
      <c r="T185" s="128"/>
      <c r="U185" s="128"/>
      <c r="V185" s="128"/>
      <c r="W185" s="128"/>
      <c r="X185" s="128"/>
      <c r="Y185" s="128"/>
      <c r="Z185" s="128"/>
    </row>
    <row r="186" spans="1:26" ht="13.5" customHeight="1">
      <c r="A186" s="28"/>
      <c r="B186" s="28"/>
      <c r="C186" s="28"/>
      <c r="D186" s="28"/>
      <c r="E186" s="28"/>
      <c r="F186" s="244"/>
      <c r="G186" s="127"/>
      <c r="H186" s="127"/>
      <c r="I186" s="127"/>
      <c r="J186" s="127"/>
      <c r="K186" s="931"/>
      <c r="L186" s="931"/>
      <c r="M186" s="128"/>
      <c r="N186" s="128"/>
      <c r="O186" s="128"/>
      <c r="P186" s="128"/>
      <c r="Q186" s="128"/>
      <c r="R186" s="128"/>
      <c r="S186" s="128"/>
      <c r="T186" s="128"/>
      <c r="U186" s="128"/>
      <c r="V186" s="128"/>
      <c r="W186" s="128"/>
      <c r="X186" s="128"/>
      <c r="Y186" s="128"/>
      <c r="Z186" s="128"/>
    </row>
    <row r="187" spans="1:26" ht="13.5" customHeight="1">
      <c r="A187" s="28"/>
      <c r="B187" s="28"/>
      <c r="C187" s="28"/>
      <c r="D187" s="28"/>
      <c r="E187" s="28"/>
      <c r="F187" s="244"/>
      <c r="G187" s="127"/>
      <c r="H187" s="127"/>
      <c r="I187" s="127"/>
      <c r="J187" s="127"/>
      <c r="K187" s="931"/>
      <c r="L187" s="931"/>
      <c r="M187" s="128"/>
      <c r="N187" s="128"/>
      <c r="O187" s="128"/>
      <c r="P187" s="128"/>
      <c r="Q187" s="128"/>
      <c r="R187" s="128"/>
      <c r="S187" s="128"/>
      <c r="T187" s="128"/>
      <c r="U187" s="128"/>
      <c r="V187" s="128"/>
      <c r="W187" s="128"/>
      <c r="X187" s="128"/>
      <c r="Y187" s="128"/>
      <c r="Z187" s="128"/>
    </row>
    <row r="188" spans="1:26" ht="13.5" customHeight="1">
      <c r="A188" s="28"/>
      <c r="B188" s="28"/>
      <c r="C188" s="28"/>
      <c r="D188" s="28"/>
      <c r="E188" s="28"/>
      <c r="F188" s="244"/>
      <c r="G188" s="127"/>
      <c r="H188" s="127"/>
      <c r="I188" s="127"/>
      <c r="J188" s="127"/>
      <c r="K188" s="931"/>
      <c r="L188" s="931"/>
      <c r="M188" s="128"/>
      <c r="N188" s="128"/>
      <c r="O188" s="128"/>
      <c r="P188" s="128"/>
      <c r="Q188" s="128"/>
      <c r="R188" s="128"/>
      <c r="S188" s="128"/>
      <c r="T188" s="128"/>
      <c r="U188" s="128"/>
      <c r="V188" s="128"/>
      <c r="W188" s="128"/>
      <c r="X188" s="128"/>
      <c r="Y188" s="128"/>
      <c r="Z188" s="128"/>
    </row>
    <row r="189" spans="1:26" ht="13.5" customHeight="1">
      <c r="A189" s="28"/>
      <c r="B189" s="28"/>
      <c r="C189" s="28"/>
      <c r="D189" s="28"/>
      <c r="E189" s="28"/>
      <c r="F189" s="244"/>
      <c r="G189" s="127"/>
      <c r="H189" s="127"/>
      <c r="I189" s="127"/>
      <c r="J189" s="127"/>
      <c r="K189" s="931"/>
      <c r="L189" s="931"/>
      <c r="M189" s="128"/>
      <c r="N189" s="128"/>
      <c r="O189" s="128"/>
      <c r="P189" s="128"/>
      <c r="Q189" s="128"/>
      <c r="R189" s="128"/>
      <c r="S189" s="128"/>
      <c r="T189" s="128"/>
      <c r="U189" s="128"/>
      <c r="V189" s="128"/>
      <c r="W189" s="128"/>
      <c r="X189" s="128"/>
      <c r="Y189" s="128"/>
      <c r="Z189" s="128"/>
    </row>
    <row r="190" spans="1:26" ht="13.5" customHeight="1">
      <c r="A190" s="28"/>
      <c r="B190" s="28"/>
      <c r="C190" s="28"/>
      <c r="D190" s="28"/>
      <c r="E190" s="28"/>
      <c r="F190" s="244"/>
      <c r="G190" s="127"/>
      <c r="H190" s="127"/>
      <c r="I190" s="127"/>
      <c r="J190" s="127"/>
      <c r="K190" s="931"/>
      <c r="L190" s="931"/>
      <c r="M190" s="128"/>
      <c r="N190" s="128"/>
      <c r="O190" s="128"/>
      <c r="P190" s="128"/>
      <c r="Q190" s="128"/>
      <c r="R190" s="128"/>
      <c r="S190" s="128"/>
      <c r="T190" s="128"/>
      <c r="U190" s="128"/>
      <c r="V190" s="128"/>
      <c r="W190" s="128"/>
      <c r="X190" s="128"/>
      <c r="Y190" s="128"/>
      <c r="Z190" s="128"/>
    </row>
    <row r="191" spans="1:26" ht="13.5" customHeight="1">
      <c r="A191" s="28"/>
      <c r="B191" s="28"/>
      <c r="C191" s="28"/>
      <c r="D191" s="28"/>
      <c r="E191" s="28"/>
      <c r="F191" s="244"/>
      <c r="G191" s="127"/>
      <c r="H191" s="127"/>
      <c r="I191" s="127"/>
      <c r="J191" s="127"/>
      <c r="K191" s="931"/>
      <c r="L191" s="931"/>
      <c r="M191" s="128"/>
      <c r="N191" s="128"/>
      <c r="O191" s="128"/>
      <c r="P191" s="128"/>
      <c r="Q191" s="128"/>
      <c r="R191" s="128"/>
      <c r="S191" s="128"/>
      <c r="T191" s="128"/>
      <c r="U191" s="128"/>
      <c r="V191" s="128"/>
      <c r="W191" s="128"/>
      <c r="X191" s="128"/>
      <c r="Y191" s="128"/>
      <c r="Z191" s="128"/>
    </row>
    <row r="192" spans="1:26" ht="13.5" customHeight="1">
      <c r="A192" s="28"/>
      <c r="B192" s="28"/>
      <c r="C192" s="28"/>
      <c r="D192" s="28"/>
      <c r="E192" s="28"/>
      <c r="F192" s="244"/>
      <c r="G192" s="127"/>
      <c r="H192" s="127"/>
      <c r="I192" s="127"/>
      <c r="J192" s="127"/>
      <c r="K192" s="931"/>
      <c r="L192" s="931"/>
      <c r="M192" s="128"/>
      <c r="N192" s="128"/>
      <c r="O192" s="128"/>
      <c r="P192" s="128"/>
      <c r="Q192" s="128"/>
      <c r="R192" s="128"/>
      <c r="S192" s="128"/>
      <c r="T192" s="128"/>
      <c r="U192" s="128"/>
      <c r="V192" s="128"/>
      <c r="W192" s="128"/>
      <c r="X192" s="128"/>
      <c r="Y192" s="128"/>
      <c r="Z192" s="128"/>
    </row>
    <row r="193" spans="1:26" ht="13.5" customHeight="1">
      <c r="A193" s="28"/>
      <c r="B193" s="28"/>
      <c r="C193" s="28"/>
      <c r="D193" s="28"/>
      <c r="E193" s="28"/>
      <c r="F193" s="244"/>
      <c r="G193" s="127"/>
      <c r="H193" s="127"/>
      <c r="I193" s="127"/>
      <c r="J193" s="127"/>
      <c r="K193" s="931"/>
      <c r="L193" s="931"/>
      <c r="M193" s="128"/>
      <c r="N193" s="128"/>
      <c r="O193" s="128"/>
      <c r="P193" s="128"/>
      <c r="Q193" s="128"/>
      <c r="R193" s="128"/>
      <c r="S193" s="128"/>
      <c r="T193" s="128"/>
      <c r="U193" s="128"/>
      <c r="V193" s="128"/>
      <c r="W193" s="128"/>
      <c r="X193" s="128"/>
      <c r="Y193" s="128"/>
      <c r="Z193" s="128"/>
    </row>
    <row r="194" spans="1:26" ht="13.5" customHeight="1">
      <c r="A194" s="28"/>
      <c r="B194" s="28"/>
      <c r="C194" s="28"/>
      <c r="D194" s="28"/>
      <c r="E194" s="28"/>
      <c r="F194" s="244"/>
      <c r="G194" s="127"/>
      <c r="H194" s="127"/>
      <c r="I194" s="127"/>
      <c r="J194" s="127"/>
      <c r="K194" s="931"/>
      <c r="L194" s="931"/>
      <c r="M194" s="128"/>
      <c r="N194" s="128"/>
      <c r="O194" s="128"/>
      <c r="P194" s="128"/>
      <c r="Q194" s="128"/>
      <c r="R194" s="128"/>
      <c r="S194" s="128"/>
      <c r="T194" s="128"/>
      <c r="U194" s="128"/>
      <c r="V194" s="128"/>
      <c r="W194" s="128"/>
      <c r="X194" s="128"/>
      <c r="Y194" s="128"/>
      <c r="Z194" s="128"/>
    </row>
    <row r="195" spans="1:26" ht="13.5" customHeight="1">
      <c r="A195" s="28"/>
      <c r="B195" s="28"/>
      <c r="C195" s="28"/>
      <c r="D195" s="28"/>
      <c r="E195" s="28"/>
      <c r="F195" s="244"/>
      <c r="G195" s="127"/>
      <c r="H195" s="127"/>
      <c r="I195" s="127"/>
      <c r="J195" s="127"/>
      <c r="K195" s="931"/>
      <c r="L195" s="931"/>
      <c r="M195" s="128"/>
      <c r="N195" s="128"/>
      <c r="O195" s="128"/>
      <c r="P195" s="128"/>
      <c r="Q195" s="128"/>
      <c r="R195" s="128"/>
      <c r="S195" s="128"/>
      <c r="T195" s="128"/>
      <c r="U195" s="128"/>
      <c r="V195" s="128"/>
      <c r="W195" s="128"/>
      <c r="X195" s="128"/>
      <c r="Y195" s="128"/>
      <c r="Z195" s="128"/>
    </row>
    <row r="196" spans="1:26" ht="13.5" customHeight="1">
      <c r="A196" s="28"/>
      <c r="B196" s="28"/>
      <c r="C196" s="28"/>
      <c r="D196" s="28"/>
      <c r="E196" s="28"/>
      <c r="F196" s="244"/>
      <c r="G196" s="127"/>
      <c r="H196" s="127"/>
      <c r="I196" s="127"/>
      <c r="J196" s="127"/>
      <c r="K196" s="931"/>
      <c r="L196" s="931"/>
      <c r="M196" s="128"/>
      <c r="N196" s="128"/>
      <c r="O196" s="128"/>
      <c r="P196" s="128"/>
      <c r="Q196" s="128"/>
      <c r="R196" s="128"/>
      <c r="S196" s="128"/>
      <c r="T196" s="128"/>
      <c r="U196" s="128"/>
      <c r="V196" s="128"/>
      <c r="W196" s="128"/>
      <c r="X196" s="128"/>
      <c r="Y196" s="128"/>
      <c r="Z196" s="128"/>
    </row>
    <row r="197" spans="1:26" ht="13.5" customHeight="1">
      <c r="A197" s="28"/>
      <c r="B197" s="28"/>
      <c r="C197" s="28"/>
      <c r="D197" s="28"/>
      <c r="E197" s="28"/>
      <c r="F197" s="244"/>
      <c r="G197" s="127"/>
      <c r="H197" s="127"/>
      <c r="I197" s="127"/>
      <c r="J197" s="127"/>
      <c r="K197" s="931"/>
      <c r="L197" s="931"/>
      <c r="M197" s="128"/>
      <c r="N197" s="128"/>
      <c r="O197" s="128"/>
      <c r="P197" s="128"/>
      <c r="Q197" s="128"/>
      <c r="R197" s="128"/>
      <c r="S197" s="128"/>
      <c r="T197" s="128"/>
      <c r="U197" s="128"/>
      <c r="V197" s="128"/>
      <c r="W197" s="128"/>
      <c r="X197" s="128"/>
      <c r="Y197" s="128"/>
      <c r="Z197" s="128"/>
    </row>
    <row r="198" spans="1:26" ht="13.5" customHeight="1">
      <c r="A198" s="28"/>
      <c r="B198" s="28"/>
      <c r="C198" s="28"/>
      <c r="D198" s="28"/>
      <c r="E198" s="28"/>
      <c r="F198" s="244"/>
      <c r="G198" s="127"/>
      <c r="H198" s="127"/>
      <c r="I198" s="127"/>
      <c r="J198" s="127"/>
      <c r="K198" s="931"/>
      <c r="L198" s="931"/>
      <c r="M198" s="128"/>
      <c r="N198" s="128"/>
      <c r="O198" s="128"/>
      <c r="P198" s="128"/>
      <c r="Q198" s="128"/>
      <c r="R198" s="128"/>
      <c r="S198" s="128"/>
      <c r="T198" s="128"/>
      <c r="U198" s="128"/>
      <c r="V198" s="128"/>
      <c r="W198" s="128"/>
      <c r="X198" s="128"/>
      <c r="Y198" s="128"/>
      <c r="Z198" s="128"/>
    </row>
    <row r="199" spans="1:26" ht="13.5" customHeight="1">
      <c r="A199" s="28"/>
      <c r="B199" s="28"/>
      <c r="C199" s="28"/>
      <c r="D199" s="28"/>
      <c r="E199" s="28"/>
      <c r="F199" s="244"/>
      <c r="G199" s="127"/>
      <c r="H199" s="127"/>
      <c r="I199" s="127"/>
      <c r="J199" s="127"/>
      <c r="K199" s="931"/>
      <c r="L199" s="931"/>
      <c r="M199" s="128"/>
      <c r="N199" s="128"/>
      <c r="O199" s="128"/>
      <c r="P199" s="128"/>
      <c r="Q199" s="128"/>
      <c r="R199" s="128"/>
      <c r="S199" s="128"/>
      <c r="T199" s="128"/>
      <c r="U199" s="128"/>
      <c r="V199" s="128"/>
      <c r="W199" s="128"/>
      <c r="X199" s="128"/>
      <c r="Y199" s="128"/>
      <c r="Z199" s="128"/>
    </row>
    <row r="200" spans="1:26" ht="13.5" customHeight="1">
      <c r="A200" s="28"/>
      <c r="B200" s="28"/>
      <c r="C200" s="28"/>
      <c r="D200" s="28"/>
      <c r="E200" s="28"/>
      <c r="F200" s="244"/>
      <c r="G200" s="127"/>
      <c r="H200" s="127"/>
      <c r="I200" s="127"/>
      <c r="J200" s="127"/>
      <c r="K200" s="931"/>
      <c r="L200" s="931"/>
      <c r="M200" s="128"/>
      <c r="N200" s="128"/>
      <c r="O200" s="128"/>
      <c r="P200" s="128"/>
      <c r="Q200" s="128"/>
      <c r="R200" s="128"/>
      <c r="S200" s="128"/>
      <c r="T200" s="128"/>
      <c r="U200" s="128"/>
      <c r="V200" s="128"/>
      <c r="W200" s="128"/>
      <c r="X200" s="128"/>
      <c r="Y200" s="128"/>
      <c r="Z200" s="128"/>
    </row>
    <row r="201" spans="1:26" ht="13.5" customHeight="1">
      <c r="A201" s="28"/>
      <c r="B201" s="28"/>
      <c r="C201" s="28"/>
      <c r="D201" s="28"/>
      <c r="E201" s="28"/>
      <c r="F201" s="244"/>
      <c r="G201" s="127"/>
      <c r="H201" s="127"/>
      <c r="I201" s="127"/>
      <c r="J201" s="127"/>
      <c r="K201" s="931"/>
      <c r="L201" s="931"/>
      <c r="M201" s="128"/>
      <c r="N201" s="128"/>
      <c r="O201" s="128"/>
      <c r="P201" s="128"/>
      <c r="Q201" s="128"/>
      <c r="R201" s="128"/>
      <c r="S201" s="128"/>
      <c r="T201" s="128"/>
      <c r="U201" s="128"/>
      <c r="V201" s="128"/>
      <c r="W201" s="128"/>
      <c r="X201" s="128"/>
      <c r="Y201" s="128"/>
      <c r="Z201" s="128"/>
    </row>
    <row r="202" spans="1:26" ht="13.5" customHeight="1">
      <c r="A202" s="28"/>
      <c r="B202" s="28"/>
      <c r="C202" s="28"/>
      <c r="D202" s="28"/>
      <c r="E202" s="28"/>
      <c r="F202" s="244"/>
      <c r="G202" s="127"/>
      <c r="H202" s="127"/>
      <c r="I202" s="127"/>
      <c r="J202" s="127"/>
      <c r="K202" s="931"/>
      <c r="L202" s="931"/>
      <c r="M202" s="128"/>
      <c r="N202" s="128"/>
      <c r="O202" s="128"/>
      <c r="P202" s="128"/>
      <c r="Q202" s="128"/>
      <c r="R202" s="128"/>
      <c r="S202" s="128"/>
      <c r="T202" s="128"/>
      <c r="U202" s="128"/>
      <c r="V202" s="128"/>
      <c r="W202" s="128"/>
      <c r="X202" s="128"/>
      <c r="Y202" s="128"/>
      <c r="Z202" s="128"/>
    </row>
    <row r="203" spans="1:26" ht="13.5" customHeight="1">
      <c r="A203" s="28"/>
      <c r="B203" s="28"/>
      <c r="C203" s="28"/>
      <c r="D203" s="28"/>
      <c r="E203" s="28"/>
      <c r="F203" s="244"/>
      <c r="G203" s="127"/>
      <c r="H203" s="127"/>
      <c r="I203" s="127"/>
      <c r="J203" s="127"/>
      <c r="K203" s="931"/>
      <c r="L203" s="931"/>
      <c r="M203" s="128"/>
      <c r="N203" s="128"/>
      <c r="O203" s="128"/>
      <c r="P203" s="128"/>
      <c r="Q203" s="128"/>
      <c r="R203" s="128"/>
      <c r="S203" s="128"/>
      <c r="T203" s="128"/>
      <c r="U203" s="128"/>
      <c r="V203" s="128"/>
      <c r="W203" s="128"/>
      <c r="X203" s="128"/>
      <c r="Y203" s="128"/>
      <c r="Z203" s="128"/>
    </row>
    <row r="204" spans="1:26" ht="13.5" customHeight="1">
      <c r="A204" s="28"/>
      <c r="B204" s="28"/>
      <c r="C204" s="28"/>
      <c r="D204" s="28"/>
      <c r="E204" s="28"/>
      <c r="F204" s="244"/>
      <c r="G204" s="127"/>
      <c r="H204" s="127"/>
      <c r="I204" s="127"/>
      <c r="J204" s="127"/>
      <c r="K204" s="931"/>
      <c r="L204" s="931"/>
      <c r="M204" s="128"/>
      <c r="N204" s="128"/>
      <c r="O204" s="128"/>
      <c r="P204" s="128"/>
      <c r="Q204" s="128"/>
      <c r="R204" s="128"/>
      <c r="S204" s="128"/>
      <c r="T204" s="128"/>
      <c r="U204" s="128"/>
      <c r="V204" s="128"/>
      <c r="W204" s="128"/>
      <c r="X204" s="128"/>
      <c r="Y204" s="128"/>
      <c r="Z204" s="128"/>
    </row>
    <row r="205" spans="1:26" ht="13.5" customHeight="1">
      <c r="A205" s="28"/>
      <c r="B205" s="28"/>
      <c r="C205" s="28"/>
      <c r="D205" s="28"/>
      <c r="E205" s="28"/>
      <c r="F205" s="244"/>
      <c r="G205" s="127"/>
      <c r="H205" s="127"/>
      <c r="I205" s="127"/>
      <c r="J205" s="127"/>
      <c r="K205" s="931"/>
      <c r="L205" s="931"/>
      <c r="M205" s="128"/>
      <c r="N205" s="128"/>
      <c r="O205" s="128"/>
      <c r="P205" s="128"/>
      <c r="Q205" s="128"/>
      <c r="R205" s="128"/>
      <c r="S205" s="128"/>
      <c r="T205" s="128"/>
      <c r="U205" s="128"/>
      <c r="V205" s="128"/>
      <c r="W205" s="128"/>
      <c r="X205" s="128"/>
      <c r="Y205" s="128"/>
      <c r="Z205" s="128"/>
    </row>
    <row r="206" spans="1:26" ht="13.5" customHeight="1">
      <c r="A206" s="28"/>
      <c r="B206" s="28"/>
      <c r="C206" s="28"/>
      <c r="D206" s="28"/>
      <c r="E206" s="28"/>
      <c r="F206" s="244"/>
      <c r="G206" s="127"/>
      <c r="H206" s="127"/>
      <c r="I206" s="127"/>
      <c r="J206" s="127"/>
      <c r="K206" s="931"/>
      <c r="L206" s="931"/>
      <c r="M206" s="128"/>
      <c r="N206" s="128"/>
      <c r="O206" s="128"/>
      <c r="P206" s="128"/>
      <c r="Q206" s="128"/>
      <c r="R206" s="128"/>
      <c r="S206" s="128"/>
      <c r="T206" s="128"/>
      <c r="U206" s="128"/>
      <c r="V206" s="128"/>
      <c r="W206" s="128"/>
      <c r="X206" s="128"/>
      <c r="Y206" s="128"/>
      <c r="Z206" s="128"/>
    </row>
    <row r="207" spans="1:26" ht="13.5" customHeight="1">
      <c r="A207" s="28"/>
      <c r="B207" s="28"/>
      <c r="C207" s="28"/>
      <c r="D207" s="28"/>
      <c r="E207" s="28"/>
      <c r="F207" s="244"/>
      <c r="G207" s="127"/>
      <c r="H207" s="127"/>
      <c r="I207" s="127"/>
      <c r="J207" s="127"/>
      <c r="K207" s="931"/>
      <c r="L207" s="931"/>
      <c r="M207" s="128"/>
      <c r="N207" s="128"/>
      <c r="O207" s="128"/>
      <c r="P207" s="128"/>
      <c r="Q207" s="128"/>
      <c r="R207" s="128"/>
      <c r="S207" s="128"/>
      <c r="T207" s="128"/>
      <c r="U207" s="128"/>
      <c r="V207" s="128"/>
      <c r="W207" s="128"/>
      <c r="X207" s="128"/>
      <c r="Y207" s="128"/>
      <c r="Z207" s="128"/>
    </row>
    <row r="208" spans="1:26" ht="13.5" customHeight="1">
      <c r="A208" s="28"/>
      <c r="B208" s="28"/>
      <c r="C208" s="28"/>
      <c r="D208" s="28"/>
      <c r="E208" s="28"/>
      <c r="F208" s="244"/>
      <c r="G208" s="127"/>
      <c r="H208" s="127"/>
      <c r="I208" s="127"/>
      <c r="J208" s="127"/>
      <c r="K208" s="931"/>
      <c r="L208" s="931"/>
      <c r="M208" s="128"/>
      <c r="N208" s="128"/>
      <c r="O208" s="128"/>
      <c r="P208" s="128"/>
      <c r="Q208" s="128"/>
      <c r="R208" s="128"/>
      <c r="S208" s="128"/>
      <c r="T208" s="128"/>
      <c r="U208" s="128"/>
      <c r="V208" s="128"/>
      <c r="W208" s="128"/>
      <c r="X208" s="128"/>
      <c r="Y208" s="128"/>
      <c r="Z208" s="128"/>
    </row>
    <row r="209" spans="1:26" ht="13.5" customHeight="1">
      <c r="A209" s="28"/>
      <c r="B209" s="28"/>
      <c r="C209" s="28"/>
      <c r="D209" s="28"/>
      <c r="E209" s="28"/>
      <c r="F209" s="244"/>
      <c r="G209" s="127"/>
      <c r="H209" s="127"/>
      <c r="I209" s="127"/>
      <c r="J209" s="127"/>
      <c r="K209" s="931"/>
      <c r="L209" s="931"/>
      <c r="M209" s="128"/>
      <c r="N209" s="128"/>
      <c r="O209" s="128"/>
      <c r="P209" s="128"/>
      <c r="Q209" s="128"/>
      <c r="R209" s="128"/>
      <c r="S209" s="128"/>
      <c r="T209" s="128"/>
      <c r="U209" s="128"/>
      <c r="V209" s="128"/>
      <c r="W209" s="128"/>
      <c r="X209" s="128"/>
      <c r="Y209" s="128"/>
      <c r="Z209" s="128"/>
    </row>
    <row r="210" spans="1:26" ht="13.5" customHeight="1">
      <c r="A210" s="28"/>
      <c r="B210" s="28"/>
      <c r="C210" s="28"/>
      <c r="D210" s="28"/>
      <c r="E210" s="28"/>
      <c r="F210" s="244"/>
      <c r="G210" s="127"/>
      <c r="H210" s="127"/>
      <c r="I210" s="127"/>
      <c r="J210" s="127"/>
      <c r="K210" s="931"/>
      <c r="L210" s="931"/>
      <c r="M210" s="128"/>
      <c r="N210" s="128"/>
      <c r="O210" s="128"/>
      <c r="P210" s="128"/>
      <c r="Q210" s="128"/>
      <c r="R210" s="128"/>
      <c r="S210" s="128"/>
      <c r="T210" s="128"/>
      <c r="U210" s="128"/>
      <c r="V210" s="128"/>
      <c r="W210" s="128"/>
      <c r="X210" s="128"/>
      <c r="Y210" s="128"/>
      <c r="Z210" s="128"/>
    </row>
    <row r="211" spans="1:26" ht="13.5" customHeight="1">
      <c r="A211" s="28"/>
      <c r="B211" s="28"/>
      <c r="C211" s="28"/>
      <c r="D211" s="28"/>
      <c r="E211" s="28"/>
      <c r="F211" s="244"/>
      <c r="G211" s="127"/>
      <c r="H211" s="127"/>
      <c r="I211" s="127"/>
      <c r="J211" s="127"/>
      <c r="K211" s="931"/>
      <c r="L211" s="931"/>
      <c r="M211" s="128"/>
      <c r="N211" s="128"/>
      <c r="O211" s="128"/>
      <c r="P211" s="128"/>
      <c r="Q211" s="128"/>
      <c r="R211" s="128"/>
      <c r="S211" s="128"/>
      <c r="T211" s="128"/>
      <c r="U211" s="128"/>
      <c r="V211" s="128"/>
      <c r="W211" s="128"/>
      <c r="X211" s="128"/>
      <c r="Y211" s="128"/>
      <c r="Z211" s="128"/>
    </row>
    <row r="212" spans="1:26" ht="13.5" customHeight="1">
      <c r="A212" s="28"/>
      <c r="B212" s="28"/>
      <c r="C212" s="28"/>
      <c r="D212" s="28"/>
      <c r="E212" s="28"/>
      <c r="F212" s="244"/>
      <c r="G212" s="127"/>
      <c r="H212" s="127"/>
      <c r="I212" s="127"/>
      <c r="J212" s="127"/>
      <c r="K212" s="931"/>
      <c r="L212" s="931"/>
      <c r="M212" s="128"/>
      <c r="N212" s="128"/>
      <c r="O212" s="128"/>
      <c r="P212" s="128"/>
      <c r="Q212" s="128"/>
      <c r="R212" s="128"/>
      <c r="S212" s="128"/>
      <c r="T212" s="128"/>
      <c r="U212" s="128"/>
      <c r="V212" s="128"/>
      <c r="W212" s="128"/>
      <c r="X212" s="128"/>
      <c r="Y212" s="128"/>
      <c r="Z212" s="128"/>
    </row>
    <row r="213" spans="1:26" ht="13.5" customHeight="1">
      <c r="A213" s="28"/>
      <c r="B213" s="28"/>
      <c r="C213" s="28"/>
      <c r="D213" s="28"/>
      <c r="E213" s="28"/>
      <c r="F213" s="244"/>
      <c r="G213" s="127"/>
      <c r="H213" s="127"/>
      <c r="I213" s="127"/>
      <c r="J213" s="127"/>
      <c r="K213" s="931"/>
      <c r="L213" s="931"/>
      <c r="M213" s="128"/>
      <c r="N213" s="128"/>
      <c r="O213" s="128"/>
      <c r="P213" s="128"/>
      <c r="Q213" s="128"/>
      <c r="R213" s="128"/>
      <c r="S213" s="128"/>
      <c r="T213" s="128"/>
      <c r="U213" s="128"/>
      <c r="V213" s="128"/>
      <c r="W213" s="128"/>
      <c r="X213" s="128"/>
      <c r="Y213" s="128"/>
      <c r="Z213" s="128"/>
    </row>
    <row r="214" spans="1:26" ht="13.5" customHeight="1">
      <c r="A214" s="28"/>
      <c r="B214" s="28"/>
      <c r="C214" s="28"/>
      <c r="D214" s="28"/>
      <c r="E214" s="28"/>
      <c r="F214" s="244"/>
      <c r="G214" s="127"/>
      <c r="H214" s="127"/>
      <c r="I214" s="127"/>
      <c r="J214" s="127"/>
      <c r="K214" s="931"/>
      <c r="L214" s="931"/>
      <c r="M214" s="128"/>
      <c r="N214" s="128"/>
      <c r="O214" s="128"/>
      <c r="P214" s="128"/>
      <c r="Q214" s="128"/>
      <c r="R214" s="128"/>
      <c r="S214" s="128"/>
      <c r="T214" s="128"/>
      <c r="U214" s="128"/>
      <c r="V214" s="128"/>
      <c r="W214" s="128"/>
      <c r="X214" s="128"/>
      <c r="Y214" s="128"/>
      <c r="Z214" s="128"/>
    </row>
    <row r="215" spans="1:26" ht="13.5" customHeight="1">
      <c r="A215" s="28"/>
      <c r="B215" s="28"/>
      <c r="C215" s="28"/>
      <c r="D215" s="28"/>
      <c r="E215" s="28"/>
      <c r="F215" s="244"/>
      <c r="G215" s="127"/>
      <c r="H215" s="127"/>
      <c r="I215" s="127"/>
      <c r="J215" s="127"/>
      <c r="K215" s="931"/>
      <c r="L215" s="931"/>
      <c r="M215" s="128"/>
      <c r="N215" s="128"/>
      <c r="O215" s="128"/>
      <c r="P215" s="128"/>
      <c r="Q215" s="128"/>
      <c r="R215" s="128"/>
      <c r="S215" s="128"/>
      <c r="T215" s="128"/>
      <c r="U215" s="128"/>
      <c r="V215" s="128"/>
      <c r="W215" s="128"/>
      <c r="X215" s="128"/>
      <c r="Y215" s="128"/>
      <c r="Z215" s="128"/>
    </row>
    <row r="216" spans="1:26" ht="13.5" customHeight="1">
      <c r="A216" s="28"/>
      <c r="B216" s="28"/>
      <c r="C216" s="28"/>
      <c r="D216" s="28"/>
      <c r="E216" s="28"/>
      <c r="F216" s="244"/>
      <c r="G216" s="127"/>
      <c r="H216" s="127"/>
      <c r="I216" s="127"/>
      <c r="J216" s="127"/>
      <c r="K216" s="931"/>
      <c r="L216" s="931"/>
      <c r="M216" s="128"/>
      <c r="N216" s="128"/>
      <c r="O216" s="128"/>
      <c r="P216" s="128"/>
      <c r="Q216" s="128"/>
      <c r="R216" s="128"/>
      <c r="S216" s="128"/>
      <c r="T216" s="128"/>
      <c r="U216" s="128"/>
      <c r="V216" s="128"/>
      <c r="W216" s="128"/>
      <c r="X216" s="128"/>
      <c r="Y216" s="128"/>
      <c r="Z216" s="128"/>
    </row>
    <row r="217" spans="1:26" ht="13.5" customHeight="1">
      <c r="A217" s="28"/>
      <c r="B217" s="28"/>
      <c r="C217" s="28"/>
      <c r="D217" s="28"/>
      <c r="E217" s="28"/>
      <c r="F217" s="244"/>
      <c r="G217" s="127"/>
      <c r="H217" s="127"/>
      <c r="I217" s="127"/>
      <c r="J217" s="127"/>
      <c r="K217" s="931"/>
      <c r="L217" s="931"/>
      <c r="M217" s="128"/>
      <c r="N217" s="128"/>
      <c r="O217" s="128"/>
      <c r="P217" s="128"/>
      <c r="Q217" s="128"/>
      <c r="R217" s="128"/>
      <c r="S217" s="128"/>
      <c r="T217" s="128"/>
      <c r="U217" s="128"/>
      <c r="V217" s="128"/>
      <c r="W217" s="128"/>
      <c r="X217" s="128"/>
      <c r="Y217" s="128"/>
      <c r="Z217" s="128"/>
    </row>
    <row r="218" spans="1:26" ht="13.5" customHeight="1">
      <c r="A218" s="28"/>
      <c r="B218" s="28"/>
      <c r="C218" s="28"/>
      <c r="D218" s="28"/>
      <c r="E218" s="28"/>
      <c r="F218" s="244"/>
      <c r="G218" s="127"/>
      <c r="H218" s="127"/>
      <c r="I218" s="127"/>
      <c r="J218" s="127"/>
      <c r="K218" s="931"/>
      <c r="L218" s="931"/>
      <c r="M218" s="128"/>
      <c r="N218" s="128"/>
      <c r="O218" s="128"/>
      <c r="P218" s="128"/>
      <c r="Q218" s="128"/>
      <c r="R218" s="128"/>
      <c r="S218" s="128"/>
      <c r="T218" s="128"/>
      <c r="U218" s="128"/>
      <c r="V218" s="128"/>
      <c r="W218" s="128"/>
      <c r="X218" s="128"/>
      <c r="Y218" s="128"/>
      <c r="Z218" s="128"/>
    </row>
    <row r="219" spans="1:26" ht="13.5" customHeight="1">
      <c r="A219" s="28"/>
      <c r="B219" s="28"/>
      <c r="C219" s="28"/>
      <c r="D219" s="28"/>
      <c r="E219" s="28"/>
      <c r="F219" s="244"/>
      <c r="G219" s="127"/>
      <c r="H219" s="127"/>
      <c r="I219" s="127"/>
      <c r="J219" s="127"/>
      <c r="K219" s="931"/>
      <c r="L219" s="931"/>
      <c r="M219" s="128"/>
      <c r="N219" s="128"/>
      <c r="O219" s="128"/>
      <c r="P219" s="128"/>
      <c r="Q219" s="128"/>
      <c r="R219" s="128"/>
      <c r="S219" s="128"/>
      <c r="T219" s="128"/>
      <c r="U219" s="128"/>
      <c r="V219" s="128"/>
      <c r="W219" s="128"/>
      <c r="X219" s="128"/>
      <c r="Y219" s="128"/>
      <c r="Z219" s="128"/>
    </row>
    <row r="220" spans="1:26" ht="13.5" customHeight="1">
      <c r="A220" s="28"/>
      <c r="B220" s="28"/>
      <c r="C220" s="28"/>
      <c r="D220" s="28"/>
      <c r="E220" s="28"/>
      <c r="F220" s="244"/>
      <c r="G220" s="127"/>
      <c r="H220" s="127"/>
      <c r="I220" s="127"/>
      <c r="J220" s="127"/>
      <c r="K220" s="931"/>
      <c r="L220" s="931"/>
      <c r="M220" s="128"/>
      <c r="N220" s="128"/>
      <c r="O220" s="128"/>
      <c r="P220" s="128"/>
      <c r="Q220" s="128"/>
      <c r="R220" s="128"/>
      <c r="S220" s="128"/>
      <c r="T220" s="128"/>
      <c r="U220" s="128"/>
      <c r="V220" s="128"/>
      <c r="W220" s="128"/>
      <c r="X220" s="128"/>
      <c r="Y220" s="128"/>
      <c r="Z220" s="128"/>
    </row>
    <row r="221" spans="1:26" ht="13.5" customHeight="1">
      <c r="A221" s="28"/>
      <c r="B221" s="28"/>
      <c r="C221" s="28"/>
      <c r="D221" s="28"/>
      <c r="E221" s="28"/>
      <c r="F221" s="244"/>
      <c r="G221" s="127"/>
      <c r="H221" s="127"/>
      <c r="I221" s="127"/>
      <c r="J221" s="127"/>
      <c r="K221" s="931"/>
      <c r="L221" s="931"/>
      <c r="M221" s="128"/>
      <c r="N221" s="128"/>
      <c r="O221" s="128"/>
      <c r="P221" s="128"/>
      <c r="Q221" s="128"/>
      <c r="R221" s="128"/>
      <c r="S221" s="128"/>
      <c r="T221" s="128"/>
      <c r="U221" s="128"/>
      <c r="V221" s="128"/>
      <c r="W221" s="128"/>
      <c r="X221" s="128"/>
      <c r="Y221" s="128"/>
      <c r="Z221" s="128"/>
    </row>
    <row r="222" spans="1:26" ht="13.5" customHeight="1">
      <c r="A222" s="28"/>
      <c r="B222" s="28"/>
      <c r="C222" s="28"/>
      <c r="D222" s="28"/>
      <c r="E222" s="28"/>
      <c r="F222" s="244"/>
      <c r="G222" s="127"/>
      <c r="H222" s="127"/>
      <c r="I222" s="127"/>
      <c r="J222" s="127"/>
      <c r="K222" s="931"/>
      <c r="L222" s="931"/>
      <c r="M222" s="128"/>
      <c r="N222" s="128"/>
      <c r="O222" s="128"/>
      <c r="P222" s="128"/>
      <c r="Q222" s="128"/>
      <c r="R222" s="128"/>
      <c r="S222" s="128"/>
      <c r="T222" s="128"/>
      <c r="U222" s="128"/>
      <c r="V222" s="128"/>
      <c r="W222" s="128"/>
      <c r="X222" s="128"/>
      <c r="Y222" s="128"/>
      <c r="Z222" s="128"/>
    </row>
    <row r="223" spans="1:26" ht="13.5" customHeight="1">
      <c r="A223" s="28"/>
      <c r="B223" s="28"/>
      <c r="C223" s="28"/>
      <c r="D223" s="28"/>
      <c r="E223" s="28"/>
      <c r="F223" s="244"/>
      <c r="G223" s="127"/>
      <c r="H223" s="127"/>
      <c r="I223" s="127"/>
      <c r="J223" s="127"/>
      <c r="K223" s="931"/>
      <c r="L223" s="931"/>
      <c r="M223" s="128"/>
      <c r="N223" s="128"/>
      <c r="O223" s="128"/>
      <c r="P223" s="128"/>
      <c r="Q223" s="128"/>
      <c r="R223" s="128"/>
      <c r="S223" s="128"/>
      <c r="T223" s="128"/>
      <c r="U223" s="128"/>
      <c r="V223" s="128"/>
      <c r="W223" s="128"/>
      <c r="X223" s="128"/>
      <c r="Y223" s="128"/>
      <c r="Z223" s="128"/>
    </row>
    <row r="224" spans="1:26" ht="13.5" customHeight="1">
      <c r="A224" s="28"/>
      <c r="B224" s="28"/>
      <c r="C224" s="28"/>
      <c r="D224" s="28"/>
      <c r="E224" s="28"/>
      <c r="F224" s="244"/>
      <c r="G224" s="127"/>
      <c r="H224" s="127"/>
      <c r="I224" s="127"/>
      <c r="J224" s="127"/>
      <c r="K224" s="931"/>
      <c r="L224" s="931"/>
      <c r="M224" s="128"/>
      <c r="N224" s="128"/>
      <c r="O224" s="128"/>
      <c r="P224" s="128"/>
      <c r="Q224" s="128"/>
      <c r="R224" s="128"/>
      <c r="S224" s="128"/>
      <c r="T224" s="128"/>
      <c r="U224" s="128"/>
      <c r="V224" s="128"/>
      <c r="W224" s="128"/>
      <c r="X224" s="128"/>
      <c r="Y224" s="128"/>
      <c r="Z224" s="128"/>
    </row>
    <row r="225" spans="1:26" ht="13.5" customHeight="1">
      <c r="A225" s="28"/>
      <c r="B225" s="28"/>
      <c r="C225" s="28"/>
      <c r="D225" s="28"/>
      <c r="E225" s="28"/>
      <c r="F225" s="244"/>
      <c r="G225" s="127"/>
      <c r="H225" s="127"/>
      <c r="I225" s="127"/>
      <c r="J225" s="127"/>
      <c r="K225" s="931"/>
      <c r="L225" s="931"/>
      <c r="M225" s="128"/>
      <c r="N225" s="128"/>
      <c r="O225" s="128"/>
      <c r="P225" s="128"/>
      <c r="Q225" s="128"/>
      <c r="R225" s="128"/>
      <c r="S225" s="128"/>
      <c r="T225" s="128"/>
      <c r="U225" s="128"/>
      <c r="V225" s="128"/>
      <c r="W225" s="128"/>
      <c r="X225" s="128"/>
      <c r="Y225" s="128"/>
      <c r="Z225" s="128"/>
    </row>
    <row r="226" spans="1:26" ht="13.5" customHeight="1">
      <c r="A226" s="28"/>
      <c r="B226" s="28"/>
      <c r="C226" s="28"/>
      <c r="D226" s="28"/>
      <c r="E226" s="28"/>
      <c r="F226" s="244"/>
      <c r="G226" s="127"/>
      <c r="H226" s="127"/>
      <c r="I226" s="127"/>
      <c r="J226" s="127"/>
      <c r="K226" s="931"/>
      <c r="L226" s="931"/>
      <c r="M226" s="128"/>
      <c r="N226" s="128"/>
      <c r="O226" s="128"/>
      <c r="P226" s="128"/>
      <c r="Q226" s="128"/>
      <c r="R226" s="128"/>
      <c r="S226" s="128"/>
      <c r="T226" s="128"/>
      <c r="U226" s="128"/>
      <c r="V226" s="128"/>
      <c r="W226" s="128"/>
      <c r="X226" s="128"/>
      <c r="Y226" s="128"/>
      <c r="Z226" s="128"/>
    </row>
    <row r="227" spans="1:26" ht="13.5" customHeight="1">
      <c r="A227" s="28"/>
      <c r="B227" s="28"/>
      <c r="C227" s="28"/>
      <c r="D227" s="28"/>
      <c r="E227" s="28"/>
      <c r="F227" s="244"/>
      <c r="G227" s="127"/>
      <c r="H227" s="127"/>
      <c r="I227" s="127"/>
      <c r="J227" s="127"/>
      <c r="K227" s="931"/>
      <c r="L227" s="931"/>
      <c r="M227" s="128"/>
      <c r="N227" s="128"/>
      <c r="O227" s="128"/>
      <c r="P227" s="128"/>
      <c r="Q227" s="128"/>
      <c r="R227" s="128"/>
      <c r="S227" s="128"/>
      <c r="T227" s="128"/>
      <c r="U227" s="128"/>
      <c r="V227" s="128"/>
      <c r="W227" s="128"/>
      <c r="X227" s="128"/>
      <c r="Y227" s="128"/>
      <c r="Z227" s="128"/>
    </row>
    <row r="228" spans="1:26" ht="13.5" customHeight="1">
      <c r="A228" s="28"/>
      <c r="B228" s="28"/>
      <c r="C228" s="28"/>
      <c r="D228" s="28"/>
      <c r="E228" s="28"/>
      <c r="F228" s="244"/>
      <c r="G228" s="127"/>
      <c r="H228" s="127"/>
      <c r="I228" s="127"/>
      <c r="J228" s="127"/>
      <c r="K228" s="931"/>
      <c r="L228" s="931"/>
      <c r="M228" s="128"/>
      <c r="N228" s="128"/>
      <c r="O228" s="128"/>
      <c r="P228" s="128"/>
      <c r="Q228" s="128"/>
      <c r="R228" s="128"/>
      <c r="S228" s="128"/>
      <c r="T228" s="128"/>
      <c r="U228" s="128"/>
      <c r="V228" s="128"/>
      <c r="W228" s="128"/>
      <c r="X228" s="128"/>
      <c r="Y228" s="128"/>
      <c r="Z228" s="128"/>
    </row>
    <row r="229" spans="1:26" ht="13.5" customHeight="1">
      <c r="A229" s="28"/>
      <c r="B229" s="28"/>
      <c r="C229" s="28"/>
      <c r="D229" s="28"/>
      <c r="E229" s="28"/>
      <c r="F229" s="244"/>
      <c r="G229" s="127"/>
      <c r="H229" s="127"/>
      <c r="I229" s="127"/>
      <c r="J229" s="127"/>
      <c r="K229" s="931"/>
      <c r="L229" s="931"/>
      <c r="M229" s="128"/>
      <c r="N229" s="128"/>
      <c r="O229" s="128"/>
      <c r="P229" s="128"/>
      <c r="Q229" s="128"/>
      <c r="R229" s="128"/>
      <c r="S229" s="128"/>
      <c r="T229" s="128"/>
      <c r="U229" s="128"/>
      <c r="V229" s="128"/>
      <c r="W229" s="128"/>
      <c r="X229" s="128"/>
      <c r="Y229" s="128"/>
      <c r="Z229" s="128"/>
    </row>
    <row r="230" spans="1:26" ht="13.5" customHeight="1">
      <c r="A230" s="28"/>
      <c r="B230" s="28"/>
      <c r="C230" s="28"/>
      <c r="D230" s="28"/>
      <c r="E230" s="28"/>
      <c r="F230" s="244"/>
      <c r="G230" s="127"/>
      <c r="H230" s="127"/>
      <c r="I230" s="127"/>
      <c r="J230" s="127"/>
      <c r="K230" s="931"/>
      <c r="L230" s="931"/>
      <c r="M230" s="128"/>
      <c r="N230" s="128"/>
      <c r="O230" s="128"/>
      <c r="P230" s="128"/>
      <c r="Q230" s="128"/>
      <c r="R230" s="128"/>
      <c r="S230" s="128"/>
      <c r="T230" s="128"/>
      <c r="U230" s="128"/>
      <c r="V230" s="128"/>
      <c r="W230" s="128"/>
      <c r="X230" s="128"/>
      <c r="Y230" s="128"/>
      <c r="Z230" s="128"/>
    </row>
    <row r="231" spans="1:26" ht="13.5" customHeight="1">
      <c r="A231" s="28"/>
      <c r="B231" s="28"/>
      <c r="C231" s="28"/>
      <c r="D231" s="28"/>
      <c r="E231" s="28"/>
      <c r="F231" s="244"/>
      <c r="G231" s="127"/>
      <c r="H231" s="127"/>
      <c r="I231" s="127"/>
      <c r="J231" s="127"/>
      <c r="K231" s="931"/>
      <c r="L231" s="931"/>
      <c r="M231" s="128"/>
      <c r="N231" s="128"/>
      <c r="O231" s="128"/>
      <c r="P231" s="128"/>
      <c r="Q231" s="128"/>
      <c r="R231" s="128"/>
      <c r="S231" s="128"/>
      <c r="T231" s="128"/>
      <c r="U231" s="128"/>
      <c r="V231" s="128"/>
      <c r="W231" s="128"/>
      <c r="X231" s="128"/>
      <c r="Y231" s="128"/>
      <c r="Z231" s="128"/>
    </row>
    <row r="232" spans="1:26" ht="13.5" customHeight="1">
      <c r="A232" s="28"/>
      <c r="B232" s="28"/>
      <c r="C232" s="28"/>
      <c r="D232" s="28"/>
      <c r="E232" s="28"/>
      <c r="F232" s="244"/>
      <c r="G232" s="127"/>
      <c r="H232" s="127"/>
      <c r="I232" s="127"/>
      <c r="J232" s="127"/>
      <c r="K232" s="931"/>
      <c r="L232" s="931"/>
      <c r="M232" s="128"/>
      <c r="N232" s="128"/>
      <c r="O232" s="128"/>
      <c r="P232" s="128"/>
      <c r="Q232" s="128"/>
      <c r="R232" s="128"/>
      <c r="S232" s="128"/>
      <c r="T232" s="128"/>
      <c r="U232" s="128"/>
      <c r="V232" s="128"/>
      <c r="W232" s="128"/>
      <c r="X232" s="128"/>
      <c r="Y232" s="128"/>
      <c r="Z232" s="128"/>
    </row>
    <row r="233" spans="1:26" ht="13.5" customHeight="1">
      <c r="A233" s="28"/>
      <c r="B233" s="28"/>
      <c r="C233" s="28"/>
      <c r="D233" s="28"/>
      <c r="E233" s="28"/>
      <c r="F233" s="244"/>
      <c r="G233" s="127"/>
      <c r="H233" s="127"/>
      <c r="I233" s="127"/>
      <c r="J233" s="127"/>
      <c r="K233" s="931"/>
      <c r="L233" s="931"/>
      <c r="M233" s="128"/>
      <c r="N233" s="128"/>
      <c r="O233" s="128"/>
      <c r="P233" s="128"/>
      <c r="Q233" s="128"/>
      <c r="R233" s="128"/>
      <c r="S233" s="128"/>
      <c r="T233" s="128"/>
      <c r="U233" s="128"/>
      <c r="V233" s="128"/>
      <c r="W233" s="128"/>
      <c r="X233" s="128"/>
      <c r="Y233" s="128"/>
      <c r="Z233" s="128"/>
    </row>
    <row r="234" spans="1:26" ht="13.5" customHeight="1">
      <c r="A234" s="28"/>
      <c r="B234" s="28"/>
      <c r="C234" s="28"/>
      <c r="D234" s="28"/>
      <c r="E234" s="28"/>
      <c r="F234" s="244"/>
      <c r="G234" s="127"/>
      <c r="H234" s="127"/>
      <c r="I234" s="127"/>
      <c r="J234" s="127"/>
      <c r="K234" s="931"/>
      <c r="L234" s="931"/>
      <c r="M234" s="128"/>
      <c r="N234" s="128"/>
      <c r="O234" s="128"/>
      <c r="P234" s="128"/>
      <c r="Q234" s="128"/>
      <c r="R234" s="128"/>
      <c r="S234" s="128"/>
      <c r="T234" s="128"/>
      <c r="U234" s="128"/>
      <c r="V234" s="128"/>
      <c r="W234" s="128"/>
      <c r="X234" s="128"/>
      <c r="Y234" s="128"/>
      <c r="Z234" s="128"/>
    </row>
    <row r="235" spans="1:26" ht="13.5" customHeight="1">
      <c r="A235" s="28"/>
      <c r="B235" s="28"/>
      <c r="C235" s="28"/>
      <c r="D235" s="28"/>
      <c r="E235" s="28"/>
      <c r="F235" s="244"/>
      <c r="G235" s="127"/>
      <c r="H235" s="127"/>
      <c r="I235" s="127"/>
      <c r="J235" s="127"/>
      <c r="K235" s="931"/>
      <c r="L235" s="931"/>
      <c r="M235" s="128"/>
      <c r="N235" s="128"/>
      <c r="O235" s="128"/>
      <c r="P235" s="128"/>
      <c r="Q235" s="128"/>
      <c r="R235" s="128"/>
      <c r="S235" s="128"/>
      <c r="T235" s="128"/>
      <c r="U235" s="128"/>
      <c r="V235" s="128"/>
      <c r="W235" s="128"/>
      <c r="X235" s="128"/>
      <c r="Y235" s="128"/>
      <c r="Z235" s="128"/>
    </row>
    <row r="236" spans="1:26" ht="13.5" customHeight="1">
      <c r="A236" s="28"/>
      <c r="B236" s="28"/>
      <c r="C236" s="28"/>
      <c r="D236" s="28"/>
      <c r="E236" s="28"/>
      <c r="F236" s="244"/>
      <c r="G236" s="127"/>
      <c r="H236" s="127"/>
      <c r="I236" s="127"/>
      <c r="J236" s="127"/>
      <c r="K236" s="931"/>
      <c r="L236" s="931"/>
      <c r="M236" s="128"/>
      <c r="N236" s="128"/>
      <c r="O236" s="128"/>
      <c r="P236" s="128"/>
      <c r="Q236" s="128"/>
      <c r="R236" s="128"/>
      <c r="S236" s="128"/>
      <c r="T236" s="128"/>
      <c r="U236" s="128"/>
      <c r="V236" s="128"/>
      <c r="W236" s="128"/>
      <c r="X236" s="128"/>
      <c r="Y236" s="128"/>
      <c r="Z236" s="128"/>
    </row>
    <row r="237" spans="1:26" ht="13.5" customHeight="1">
      <c r="A237" s="28"/>
      <c r="B237" s="28"/>
      <c r="C237" s="28"/>
      <c r="D237" s="28"/>
      <c r="E237" s="28"/>
      <c r="F237" s="244"/>
      <c r="G237" s="127"/>
      <c r="H237" s="127"/>
      <c r="I237" s="127"/>
      <c r="J237" s="127"/>
      <c r="K237" s="931"/>
      <c r="L237" s="931"/>
      <c r="M237" s="128"/>
      <c r="N237" s="128"/>
      <c r="O237" s="128"/>
      <c r="P237" s="128"/>
      <c r="Q237" s="128"/>
      <c r="R237" s="128"/>
      <c r="S237" s="128"/>
      <c r="T237" s="128"/>
      <c r="U237" s="128"/>
      <c r="V237" s="128"/>
      <c r="W237" s="128"/>
      <c r="X237" s="128"/>
      <c r="Y237" s="128"/>
      <c r="Z237" s="128"/>
    </row>
    <row r="238" spans="1:26" ht="13.5" customHeight="1">
      <c r="A238" s="28"/>
      <c r="B238" s="28"/>
      <c r="C238" s="28"/>
      <c r="D238" s="28"/>
      <c r="E238" s="28"/>
      <c r="F238" s="244"/>
      <c r="G238" s="127"/>
      <c r="H238" s="127"/>
      <c r="I238" s="127"/>
      <c r="J238" s="127"/>
      <c r="K238" s="931"/>
      <c r="L238" s="931"/>
      <c r="M238" s="128"/>
      <c r="N238" s="128"/>
      <c r="O238" s="128"/>
      <c r="P238" s="128"/>
      <c r="Q238" s="128"/>
      <c r="R238" s="128"/>
      <c r="S238" s="128"/>
      <c r="T238" s="128"/>
      <c r="U238" s="128"/>
      <c r="V238" s="128"/>
      <c r="W238" s="128"/>
      <c r="X238" s="128"/>
      <c r="Y238" s="128"/>
      <c r="Z238" s="128"/>
    </row>
    <row r="239" spans="1:26" ht="13.5" customHeight="1">
      <c r="A239" s="28"/>
      <c r="B239" s="28"/>
      <c r="C239" s="28"/>
      <c r="D239" s="28"/>
      <c r="E239" s="28"/>
      <c r="F239" s="244"/>
      <c r="G239" s="127"/>
      <c r="H239" s="127"/>
      <c r="I239" s="127"/>
      <c r="J239" s="127"/>
      <c r="K239" s="931"/>
      <c r="L239" s="931"/>
      <c r="M239" s="128"/>
      <c r="N239" s="128"/>
      <c r="O239" s="128"/>
      <c r="P239" s="128"/>
      <c r="Q239" s="128"/>
      <c r="R239" s="128"/>
      <c r="S239" s="128"/>
      <c r="T239" s="128"/>
      <c r="U239" s="128"/>
      <c r="V239" s="128"/>
      <c r="W239" s="128"/>
      <c r="X239" s="128"/>
      <c r="Y239" s="128"/>
      <c r="Z239" s="128"/>
    </row>
    <row r="240" spans="1:26" ht="13.5" customHeight="1">
      <c r="A240" s="28"/>
      <c r="B240" s="28"/>
      <c r="C240" s="28"/>
      <c r="D240" s="28"/>
      <c r="E240" s="28"/>
      <c r="F240" s="244"/>
      <c r="G240" s="127"/>
      <c r="H240" s="127"/>
      <c r="I240" s="127"/>
      <c r="J240" s="127"/>
      <c r="K240" s="931"/>
      <c r="L240" s="931"/>
      <c r="M240" s="128"/>
      <c r="N240" s="128"/>
      <c r="O240" s="128"/>
      <c r="P240" s="128"/>
      <c r="Q240" s="128"/>
      <c r="R240" s="128"/>
      <c r="S240" s="128"/>
      <c r="T240" s="128"/>
      <c r="U240" s="128"/>
      <c r="V240" s="128"/>
      <c r="W240" s="128"/>
      <c r="X240" s="128"/>
      <c r="Y240" s="128"/>
      <c r="Z240" s="128"/>
    </row>
    <row r="241" spans="1:26" ht="13.5" customHeight="1">
      <c r="A241" s="28"/>
      <c r="B241" s="28"/>
      <c r="C241" s="28"/>
      <c r="D241" s="28"/>
      <c r="E241" s="28"/>
      <c r="F241" s="244"/>
      <c r="G241" s="127"/>
      <c r="H241" s="127"/>
      <c r="I241" s="127"/>
      <c r="J241" s="127"/>
      <c r="K241" s="931"/>
      <c r="L241" s="931"/>
      <c r="M241" s="128"/>
      <c r="N241" s="128"/>
      <c r="O241" s="128"/>
      <c r="P241" s="128"/>
      <c r="Q241" s="128"/>
      <c r="R241" s="128"/>
      <c r="S241" s="128"/>
      <c r="T241" s="128"/>
      <c r="U241" s="128"/>
      <c r="V241" s="128"/>
      <c r="W241" s="128"/>
      <c r="X241" s="128"/>
      <c r="Y241" s="128"/>
      <c r="Z241" s="128"/>
    </row>
    <row r="242" spans="1:26" ht="13.5" customHeight="1">
      <c r="A242" s="28"/>
      <c r="B242" s="28"/>
      <c r="C242" s="28"/>
      <c r="D242" s="28"/>
      <c r="E242" s="28"/>
      <c r="F242" s="244"/>
      <c r="G242" s="127"/>
      <c r="H242" s="127"/>
      <c r="I242" s="127"/>
      <c r="J242" s="127"/>
      <c r="K242" s="931"/>
      <c r="L242" s="931"/>
      <c r="M242" s="128"/>
      <c r="N242" s="128"/>
      <c r="O242" s="128"/>
      <c r="P242" s="128"/>
      <c r="Q242" s="128"/>
      <c r="R242" s="128"/>
      <c r="S242" s="128"/>
      <c r="T242" s="128"/>
      <c r="U242" s="128"/>
      <c r="V242" s="128"/>
      <c r="W242" s="128"/>
      <c r="X242" s="128"/>
      <c r="Y242" s="128"/>
      <c r="Z242" s="128"/>
    </row>
    <row r="243" spans="1:26" ht="13.5" customHeight="1">
      <c r="A243" s="28"/>
      <c r="B243" s="28"/>
      <c r="C243" s="28"/>
      <c r="D243" s="28"/>
      <c r="E243" s="28"/>
      <c r="F243" s="244"/>
      <c r="G243" s="127"/>
      <c r="H243" s="127"/>
      <c r="I243" s="127"/>
      <c r="J243" s="127"/>
      <c r="K243" s="931"/>
      <c r="L243" s="931"/>
      <c r="M243" s="128"/>
      <c r="N243" s="128"/>
      <c r="O243" s="128"/>
      <c r="P243" s="128"/>
      <c r="Q243" s="128"/>
      <c r="R243" s="128"/>
      <c r="S243" s="128"/>
      <c r="T243" s="128"/>
      <c r="U243" s="128"/>
      <c r="V243" s="128"/>
      <c r="W243" s="128"/>
      <c r="X243" s="128"/>
      <c r="Y243" s="128"/>
      <c r="Z243" s="128"/>
    </row>
    <row r="244" spans="1:26" ht="13.5" customHeight="1">
      <c r="A244" s="28"/>
      <c r="B244" s="28"/>
      <c r="C244" s="28"/>
      <c r="D244" s="28"/>
      <c r="E244" s="28"/>
      <c r="F244" s="244"/>
      <c r="G244" s="127"/>
      <c r="H244" s="127"/>
      <c r="I244" s="127"/>
      <c r="J244" s="127"/>
      <c r="K244" s="931"/>
      <c r="L244" s="931"/>
      <c r="M244" s="128"/>
      <c r="N244" s="128"/>
      <c r="O244" s="128"/>
      <c r="P244" s="128"/>
      <c r="Q244" s="128"/>
      <c r="R244" s="128"/>
      <c r="S244" s="128"/>
      <c r="T244" s="128"/>
      <c r="U244" s="128"/>
      <c r="V244" s="128"/>
      <c r="W244" s="128"/>
      <c r="X244" s="128"/>
      <c r="Y244" s="128"/>
      <c r="Z244" s="128"/>
    </row>
    <row r="245" spans="1:26" ht="13.5" customHeight="1">
      <c r="A245" s="28"/>
      <c r="B245" s="28"/>
      <c r="C245" s="28"/>
      <c r="D245" s="28"/>
      <c r="E245" s="28"/>
      <c r="F245" s="244"/>
      <c r="G245" s="127"/>
      <c r="H245" s="127"/>
      <c r="I245" s="127"/>
      <c r="J245" s="127"/>
      <c r="K245" s="931"/>
      <c r="L245" s="931"/>
      <c r="M245" s="128"/>
      <c r="N245" s="128"/>
      <c r="O245" s="128"/>
      <c r="P245" s="128"/>
      <c r="Q245" s="128"/>
      <c r="R245" s="128"/>
      <c r="S245" s="128"/>
      <c r="T245" s="128"/>
      <c r="U245" s="128"/>
      <c r="V245" s="128"/>
      <c r="W245" s="128"/>
      <c r="X245" s="128"/>
      <c r="Y245" s="128"/>
      <c r="Z245" s="128"/>
    </row>
    <row r="246" spans="1:26" ht="13.5" customHeight="1">
      <c r="A246" s="28"/>
      <c r="B246" s="28"/>
      <c r="C246" s="28"/>
      <c r="D246" s="28"/>
      <c r="E246" s="28"/>
      <c r="F246" s="244"/>
      <c r="G246" s="127"/>
      <c r="H246" s="127"/>
      <c r="I246" s="127"/>
      <c r="J246" s="127"/>
      <c r="K246" s="931"/>
      <c r="L246" s="931"/>
      <c r="M246" s="128"/>
      <c r="N246" s="128"/>
      <c r="O246" s="128"/>
      <c r="P246" s="128"/>
      <c r="Q246" s="128"/>
      <c r="R246" s="128"/>
      <c r="S246" s="128"/>
      <c r="T246" s="128"/>
      <c r="U246" s="128"/>
      <c r="V246" s="128"/>
      <c r="W246" s="128"/>
      <c r="X246" s="128"/>
      <c r="Y246" s="128"/>
      <c r="Z246" s="128"/>
    </row>
    <row r="247" spans="1:26" ht="13.5" customHeight="1">
      <c r="A247" s="28"/>
      <c r="B247" s="28"/>
      <c r="C247" s="28"/>
      <c r="D247" s="28"/>
      <c r="E247" s="28"/>
      <c r="F247" s="244"/>
      <c r="G247" s="127"/>
      <c r="H247" s="127"/>
      <c r="I247" s="127"/>
      <c r="J247" s="127"/>
      <c r="K247" s="931"/>
      <c r="L247" s="931"/>
      <c r="M247" s="128"/>
      <c r="N247" s="128"/>
      <c r="O247" s="128"/>
      <c r="P247" s="128"/>
      <c r="Q247" s="128"/>
      <c r="R247" s="128"/>
      <c r="S247" s="128"/>
      <c r="T247" s="128"/>
      <c r="U247" s="128"/>
      <c r="V247" s="128"/>
      <c r="W247" s="128"/>
      <c r="X247" s="128"/>
      <c r="Y247" s="128"/>
      <c r="Z247" s="128"/>
    </row>
    <row r="248" spans="1:26" ht="13.5" customHeight="1">
      <c r="A248" s="28"/>
      <c r="B248" s="28"/>
      <c r="C248" s="28"/>
      <c r="D248" s="28"/>
      <c r="E248" s="28"/>
      <c r="F248" s="244"/>
      <c r="G248" s="127"/>
      <c r="H248" s="127"/>
      <c r="I248" s="127"/>
      <c r="J248" s="127"/>
      <c r="K248" s="931"/>
      <c r="L248" s="931"/>
      <c r="M248" s="128"/>
      <c r="N248" s="128"/>
      <c r="O248" s="128"/>
      <c r="P248" s="128"/>
      <c r="Q248" s="128"/>
      <c r="R248" s="128"/>
      <c r="S248" s="128"/>
      <c r="T248" s="128"/>
      <c r="U248" s="128"/>
      <c r="V248" s="128"/>
      <c r="W248" s="128"/>
      <c r="X248" s="128"/>
      <c r="Y248" s="128"/>
      <c r="Z248" s="128"/>
    </row>
    <row r="249" spans="1:26" ht="13.5" customHeight="1">
      <c r="A249" s="28"/>
      <c r="B249" s="28"/>
      <c r="C249" s="28"/>
      <c r="D249" s="28"/>
      <c r="E249" s="28"/>
      <c r="F249" s="244"/>
      <c r="G249" s="127"/>
      <c r="H249" s="127"/>
      <c r="I249" s="127"/>
      <c r="J249" s="127"/>
      <c r="K249" s="931"/>
      <c r="L249" s="931"/>
      <c r="M249" s="128"/>
      <c r="N249" s="128"/>
      <c r="O249" s="128"/>
      <c r="P249" s="128"/>
      <c r="Q249" s="128"/>
      <c r="R249" s="128"/>
      <c r="S249" s="128"/>
      <c r="T249" s="128"/>
      <c r="U249" s="128"/>
      <c r="V249" s="128"/>
      <c r="W249" s="128"/>
      <c r="X249" s="128"/>
      <c r="Y249" s="128"/>
      <c r="Z249" s="128"/>
    </row>
    <row r="250" spans="1:26" ht="13.5" customHeight="1">
      <c r="A250" s="28"/>
      <c r="B250" s="28"/>
      <c r="C250" s="28"/>
      <c r="D250" s="28"/>
      <c r="E250" s="28"/>
      <c r="F250" s="244"/>
      <c r="G250" s="127"/>
      <c r="H250" s="127"/>
      <c r="I250" s="127"/>
      <c r="J250" s="127"/>
      <c r="K250" s="931"/>
      <c r="L250" s="931"/>
      <c r="M250" s="128"/>
      <c r="N250" s="128"/>
      <c r="O250" s="128"/>
      <c r="P250" s="128"/>
      <c r="Q250" s="128"/>
      <c r="R250" s="128"/>
      <c r="S250" s="128"/>
      <c r="T250" s="128"/>
      <c r="U250" s="128"/>
      <c r="V250" s="128"/>
      <c r="W250" s="128"/>
      <c r="X250" s="128"/>
      <c r="Y250" s="128"/>
      <c r="Z250" s="128"/>
    </row>
    <row r="251" spans="1:26" ht="13.5" customHeight="1">
      <c r="A251" s="28"/>
      <c r="B251" s="28"/>
      <c r="C251" s="28"/>
      <c r="D251" s="28"/>
      <c r="E251" s="28"/>
      <c r="F251" s="244"/>
      <c r="G251" s="127"/>
      <c r="H251" s="127"/>
      <c r="I251" s="127"/>
      <c r="J251" s="127"/>
      <c r="K251" s="931"/>
      <c r="L251" s="931"/>
      <c r="M251" s="128"/>
      <c r="N251" s="128"/>
      <c r="O251" s="128"/>
      <c r="P251" s="128"/>
      <c r="Q251" s="128"/>
      <c r="R251" s="128"/>
      <c r="S251" s="128"/>
      <c r="T251" s="128"/>
      <c r="U251" s="128"/>
      <c r="V251" s="128"/>
      <c r="W251" s="128"/>
      <c r="X251" s="128"/>
      <c r="Y251" s="128"/>
      <c r="Z251" s="128"/>
    </row>
    <row r="252" spans="1:26" ht="13.5" customHeight="1">
      <c r="A252" s="28"/>
      <c r="B252" s="28"/>
      <c r="C252" s="28"/>
      <c r="D252" s="28"/>
      <c r="E252" s="28"/>
      <c r="F252" s="244"/>
      <c r="G252" s="127"/>
      <c r="H252" s="127"/>
      <c r="I252" s="127"/>
      <c r="J252" s="127"/>
      <c r="K252" s="931"/>
      <c r="L252" s="931"/>
      <c r="M252" s="128"/>
      <c r="N252" s="128"/>
      <c r="O252" s="128"/>
      <c r="P252" s="128"/>
      <c r="Q252" s="128"/>
      <c r="R252" s="128"/>
      <c r="S252" s="128"/>
      <c r="T252" s="128"/>
      <c r="U252" s="128"/>
      <c r="V252" s="128"/>
      <c r="W252" s="128"/>
      <c r="X252" s="128"/>
      <c r="Y252" s="128"/>
      <c r="Z252" s="128"/>
    </row>
    <row r="253" spans="1:26" ht="13.5" customHeight="1">
      <c r="A253" s="28"/>
      <c r="B253" s="28"/>
      <c r="C253" s="28"/>
      <c r="D253" s="28"/>
      <c r="E253" s="28"/>
      <c r="F253" s="244"/>
      <c r="G253" s="127"/>
      <c r="H253" s="127"/>
      <c r="I253" s="127"/>
      <c r="J253" s="127"/>
      <c r="K253" s="931"/>
      <c r="L253" s="931"/>
      <c r="M253" s="128"/>
      <c r="N253" s="128"/>
      <c r="O253" s="128"/>
      <c r="P253" s="128"/>
      <c r="Q253" s="128"/>
      <c r="R253" s="128"/>
      <c r="S253" s="128"/>
      <c r="T253" s="128"/>
      <c r="U253" s="128"/>
      <c r="V253" s="128"/>
      <c r="W253" s="128"/>
      <c r="X253" s="128"/>
      <c r="Y253" s="128"/>
      <c r="Z253" s="128"/>
    </row>
    <row r="254" spans="1:26" ht="13.5" customHeight="1">
      <c r="A254" s="28"/>
      <c r="B254" s="28"/>
      <c r="C254" s="28"/>
      <c r="D254" s="28"/>
      <c r="E254" s="28"/>
      <c r="F254" s="244"/>
      <c r="G254" s="127"/>
      <c r="H254" s="127"/>
      <c r="I254" s="127"/>
      <c r="J254" s="127"/>
      <c r="K254" s="931"/>
      <c r="L254" s="931"/>
      <c r="M254" s="128"/>
      <c r="N254" s="128"/>
      <c r="O254" s="128"/>
      <c r="P254" s="128"/>
      <c r="Q254" s="128"/>
      <c r="R254" s="128"/>
      <c r="S254" s="128"/>
      <c r="T254" s="128"/>
      <c r="U254" s="128"/>
      <c r="V254" s="128"/>
      <c r="W254" s="128"/>
      <c r="X254" s="128"/>
      <c r="Y254" s="128"/>
      <c r="Z254" s="128"/>
    </row>
    <row r="255" spans="1:26" ht="13.5" customHeight="1">
      <c r="A255" s="28"/>
      <c r="B255" s="28"/>
      <c r="C255" s="28"/>
      <c r="D255" s="28"/>
      <c r="E255" s="28"/>
      <c r="F255" s="244"/>
      <c r="G255" s="127"/>
      <c r="H255" s="127"/>
      <c r="I255" s="127"/>
      <c r="J255" s="127"/>
      <c r="K255" s="931"/>
      <c r="L255" s="931"/>
      <c r="M255" s="128"/>
      <c r="N255" s="128"/>
      <c r="O255" s="128"/>
      <c r="P255" s="128"/>
      <c r="Q255" s="128"/>
      <c r="R255" s="128"/>
      <c r="S255" s="128"/>
      <c r="T255" s="128"/>
      <c r="U255" s="128"/>
      <c r="V255" s="128"/>
      <c r="W255" s="128"/>
      <c r="X255" s="128"/>
      <c r="Y255" s="128"/>
      <c r="Z255" s="128"/>
    </row>
    <row r="256" spans="1:26" ht="13.5" customHeight="1">
      <c r="A256" s="28"/>
      <c r="B256" s="28"/>
      <c r="C256" s="28"/>
      <c r="D256" s="28"/>
      <c r="E256" s="28"/>
      <c r="F256" s="244"/>
      <c r="G256" s="127"/>
      <c r="H256" s="127"/>
      <c r="I256" s="127"/>
      <c r="J256" s="127"/>
      <c r="K256" s="931"/>
      <c r="L256" s="931"/>
      <c r="M256" s="128"/>
      <c r="N256" s="128"/>
      <c r="O256" s="128"/>
      <c r="P256" s="128"/>
      <c r="Q256" s="128"/>
      <c r="R256" s="128"/>
      <c r="S256" s="128"/>
      <c r="T256" s="128"/>
      <c r="U256" s="128"/>
      <c r="V256" s="128"/>
      <c r="W256" s="128"/>
      <c r="X256" s="128"/>
      <c r="Y256" s="128"/>
      <c r="Z256" s="128"/>
    </row>
    <row r="257" spans="1:26" ht="13.5" customHeight="1">
      <c r="A257" s="28"/>
      <c r="B257" s="28"/>
      <c r="C257" s="28"/>
      <c r="D257" s="28"/>
      <c r="E257" s="28"/>
      <c r="F257" s="244"/>
      <c r="G257" s="127"/>
      <c r="H257" s="127"/>
      <c r="I257" s="127"/>
      <c r="J257" s="127"/>
      <c r="K257" s="931"/>
      <c r="L257" s="931"/>
      <c r="M257" s="128"/>
      <c r="N257" s="128"/>
      <c r="O257" s="128"/>
      <c r="P257" s="128"/>
      <c r="Q257" s="128"/>
      <c r="R257" s="128"/>
      <c r="S257" s="128"/>
      <c r="T257" s="128"/>
      <c r="U257" s="128"/>
      <c r="V257" s="128"/>
      <c r="W257" s="128"/>
      <c r="X257" s="128"/>
      <c r="Y257" s="128"/>
      <c r="Z257" s="128"/>
    </row>
    <row r="258" spans="1:26" ht="13.5" customHeight="1">
      <c r="A258" s="28"/>
      <c r="B258" s="28"/>
      <c r="C258" s="28"/>
      <c r="D258" s="28"/>
      <c r="E258" s="28"/>
      <c r="F258" s="244"/>
      <c r="G258" s="127"/>
      <c r="H258" s="127"/>
      <c r="I258" s="127"/>
      <c r="J258" s="127"/>
      <c r="K258" s="931"/>
      <c r="L258" s="931"/>
      <c r="M258" s="128"/>
      <c r="N258" s="128"/>
      <c r="O258" s="128"/>
      <c r="P258" s="128"/>
      <c r="Q258" s="128"/>
      <c r="R258" s="128"/>
      <c r="S258" s="128"/>
      <c r="T258" s="128"/>
      <c r="U258" s="128"/>
      <c r="V258" s="128"/>
      <c r="W258" s="128"/>
      <c r="X258" s="128"/>
      <c r="Y258" s="128"/>
      <c r="Z258" s="128"/>
    </row>
    <row r="259" spans="1:26" ht="13.5" customHeight="1">
      <c r="A259" s="28"/>
      <c r="B259" s="28"/>
      <c r="C259" s="28"/>
      <c r="D259" s="28"/>
      <c r="E259" s="28"/>
      <c r="F259" s="244"/>
      <c r="G259" s="127"/>
      <c r="H259" s="127"/>
      <c r="I259" s="127"/>
      <c r="J259" s="127"/>
      <c r="K259" s="931"/>
      <c r="L259" s="931"/>
      <c r="M259" s="128"/>
      <c r="N259" s="128"/>
      <c r="O259" s="128"/>
      <c r="P259" s="128"/>
      <c r="Q259" s="128"/>
      <c r="R259" s="128"/>
      <c r="S259" s="128"/>
      <c r="T259" s="128"/>
      <c r="U259" s="128"/>
      <c r="V259" s="128"/>
      <c r="W259" s="128"/>
      <c r="X259" s="128"/>
      <c r="Y259" s="128"/>
      <c r="Z259" s="128"/>
    </row>
    <row r="260" spans="1:26" ht="13.5" customHeight="1">
      <c r="A260" s="28"/>
      <c r="B260" s="28"/>
      <c r="C260" s="28"/>
      <c r="D260" s="28"/>
      <c r="E260" s="28"/>
      <c r="F260" s="244"/>
      <c r="G260" s="127"/>
      <c r="H260" s="127"/>
      <c r="I260" s="127"/>
      <c r="J260" s="127"/>
      <c r="K260" s="931"/>
      <c r="L260" s="931"/>
      <c r="M260" s="128"/>
      <c r="N260" s="128"/>
      <c r="O260" s="128"/>
      <c r="P260" s="128"/>
      <c r="Q260" s="128"/>
      <c r="R260" s="128"/>
      <c r="S260" s="128"/>
      <c r="T260" s="128"/>
      <c r="U260" s="128"/>
      <c r="V260" s="128"/>
      <c r="W260" s="128"/>
      <c r="X260" s="128"/>
      <c r="Y260" s="128"/>
      <c r="Z260" s="128"/>
    </row>
    <row r="261" spans="1:26" ht="13.5" customHeight="1">
      <c r="A261" s="28"/>
      <c r="B261" s="28"/>
      <c r="C261" s="28"/>
      <c r="D261" s="28"/>
      <c r="E261" s="28"/>
      <c r="F261" s="244"/>
      <c r="G261" s="127"/>
      <c r="H261" s="127"/>
      <c r="I261" s="127"/>
      <c r="J261" s="127"/>
      <c r="K261" s="931"/>
      <c r="L261" s="931"/>
      <c r="M261" s="128"/>
      <c r="N261" s="128"/>
      <c r="O261" s="128"/>
      <c r="P261" s="128"/>
      <c r="Q261" s="128"/>
      <c r="R261" s="128"/>
      <c r="S261" s="128"/>
      <c r="T261" s="128"/>
      <c r="U261" s="128"/>
      <c r="V261" s="128"/>
      <c r="W261" s="128"/>
      <c r="X261" s="128"/>
      <c r="Y261" s="128"/>
      <c r="Z261" s="128"/>
    </row>
    <row r="262" spans="1:26" ht="13.5" customHeight="1">
      <c r="A262" s="28"/>
      <c r="B262" s="28"/>
      <c r="C262" s="28"/>
      <c r="D262" s="28"/>
      <c r="E262" s="28"/>
      <c r="F262" s="244"/>
      <c r="G262" s="127"/>
      <c r="H262" s="127"/>
      <c r="I262" s="127"/>
      <c r="J262" s="127"/>
      <c r="K262" s="931"/>
      <c r="L262" s="931"/>
      <c r="M262" s="128"/>
      <c r="N262" s="128"/>
      <c r="O262" s="128"/>
      <c r="P262" s="128"/>
      <c r="Q262" s="128"/>
      <c r="R262" s="128"/>
      <c r="S262" s="128"/>
      <c r="T262" s="128"/>
      <c r="U262" s="128"/>
      <c r="V262" s="128"/>
      <c r="W262" s="128"/>
      <c r="X262" s="128"/>
      <c r="Y262" s="128"/>
      <c r="Z262" s="128"/>
    </row>
    <row r="263" spans="1:26" ht="13.5" customHeight="1">
      <c r="A263" s="28"/>
      <c r="B263" s="28"/>
      <c r="C263" s="28"/>
      <c r="D263" s="28"/>
      <c r="E263" s="28"/>
      <c r="F263" s="244"/>
      <c r="G263" s="127"/>
      <c r="H263" s="127"/>
      <c r="I263" s="127"/>
      <c r="J263" s="127"/>
      <c r="K263" s="931"/>
      <c r="L263" s="931"/>
      <c r="M263" s="128"/>
      <c r="N263" s="128"/>
      <c r="O263" s="128"/>
      <c r="P263" s="128"/>
      <c r="Q263" s="128"/>
      <c r="R263" s="128"/>
      <c r="S263" s="128"/>
      <c r="T263" s="128"/>
      <c r="U263" s="128"/>
      <c r="V263" s="128"/>
      <c r="W263" s="128"/>
      <c r="X263" s="128"/>
      <c r="Y263" s="128"/>
      <c r="Z263" s="128"/>
    </row>
    <row r="264" spans="1:26" ht="13.5" customHeight="1">
      <c r="A264" s="28"/>
      <c r="B264" s="28"/>
      <c r="C264" s="28"/>
      <c r="D264" s="28"/>
      <c r="E264" s="28"/>
      <c r="F264" s="244"/>
      <c r="G264" s="127"/>
      <c r="H264" s="127"/>
      <c r="I264" s="127"/>
      <c r="J264" s="127"/>
      <c r="K264" s="931"/>
      <c r="L264" s="931"/>
      <c r="M264" s="128"/>
      <c r="N264" s="128"/>
      <c r="O264" s="128"/>
      <c r="P264" s="128"/>
      <c r="Q264" s="128"/>
      <c r="R264" s="128"/>
      <c r="S264" s="128"/>
      <c r="T264" s="128"/>
      <c r="U264" s="128"/>
      <c r="V264" s="128"/>
      <c r="W264" s="128"/>
      <c r="X264" s="128"/>
      <c r="Y264" s="128"/>
      <c r="Z264" s="128"/>
    </row>
    <row r="265" spans="1:26" ht="13.5" customHeight="1">
      <c r="A265" s="28"/>
      <c r="B265" s="28"/>
      <c r="C265" s="28"/>
      <c r="D265" s="28"/>
      <c r="E265" s="28"/>
      <c r="F265" s="244"/>
      <c r="G265" s="127"/>
      <c r="H265" s="127"/>
      <c r="I265" s="127"/>
      <c r="J265" s="127"/>
      <c r="K265" s="931"/>
      <c r="L265" s="931"/>
      <c r="M265" s="128"/>
      <c r="N265" s="128"/>
      <c r="O265" s="128"/>
      <c r="P265" s="128"/>
      <c r="Q265" s="128"/>
      <c r="R265" s="128"/>
      <c r="S265" s="128"/>
      <c r="T265" s="128"/>
      <c r="U265" s="128"/>
      <c r="V265" s="128"/>
      <c r="W265" s="128"/>
      <c r="X265" s="128"/>
      <c r="Y265" s="128"/>
      <c r="Z265" s="128"/>
    </row>
    <row r="266" spans="1:26" ht="13.5" customHeight="1">
      <c r="A266" s="28"/>
      <c r="B266" s="28"/>
      <c r="C266" s="28"/>
      <c r="D266" s="28"/>
      <c r="E266" s="28"/>
      <c r="F266" s="244"/>
      <c r="G266" s="127"/>
      <c r="H266" s="127"/>
      <c r="I266" s="127"/>
      <c r="J266" s="127"/>
      <c r="K266" s="931"/>
      <c r="L266" s="931"/>
      <c r="M266" s="128"/>
      <c r="N266" s="128"/>
      <c r="O266" s="128"/>
      <c r="P266" s="128"/>
      <c r="Q266" s="128"/>
      <c r="R266" s="128"/>
      <c r="S266" s="128"/>
      <c r="T266" s="128"/>
      <c r="U266" s="128"/>
      <c r="V266" s="128"/>
      <c r="W266" s="128"/>
      <c r="X266" s="128"/>
      <c r="Y266" s="128"/>
      <c r="Z266" s="128"/>
    </row>
    <row r="267" spans="1:26" ht="13.5" customHeight="1">
      <c r="A267" s="28"/>
      <c r="B267" s="28"/>
      <c r="C267" s="28"/>
      <c r="D267" s="28"/>
      <c r="E267" s="28"/>
      <c r="F267" s="244"/>
      <c r="G267" s="127"/>
      <c r="H267" s="127"/>
      <c r="I267" s="127"/>
      <c r="J267" s="127"/>
      <c r="K267" s="931"/>
      <c r="L267" s="931"/>
      <c r="M267" s="128"/>
      <c r="N267" s="128"/>
      <c r="O267" s="128"/>
      <c r="P267" s="128"/>
      <c r="Q267" s="128"/>
      <c r="R267" s="128"/>
      <c r="S267" s="128"/>
      <c r="T267" s="128"/>
      <c r="U267" s="128"/>
      <c r="V267" s="128"/>
      <c r="W267" s="128"/>
      <c r="X267" s="128"/>
      <c r="Y267" s="128"/>
      <c r="Z267" s="128"/>
    </row>
    <row r="268" spans="1:26" ht="13.5" customHeight="1">
      <c r="A268" s="28"/>
      <c r="B268" s="28"/>
      <c r="C268" s="28"/>
      <c r="D268" s="28"/>
      <c r="E268" s="28"/>
      <c r="F268" s="244"/>
      <c r="G268" s="127"/>
      <c r="H268" s="127"/>
      <c r="I268" s="127"/>
      <c r="J268" s="127"/>
      <c r="K268" s="931"/>
      <c r="L268" s="931"/>
      <c r="M268" s="128"/>
      <c r="N268" s="128"/>
      <c r="O268" s="128"/>
      <c r="P268" s="128"/>
      <c r="Q268" s="128"/>
      <c r="R268" s="128"/>
      <c r="S268" s="128"/>
      <c r="T268" s="128"/>
      <c r="U268" s="128"/>
      <c r="V268" s="128"/>
      <c r="W268" s="128"/>
      <c r="X268" s="128"/>
      <c r="Y268" s="128"/>
      <c r="Z268" s="128"/>
    </row>
    <row r="269" spans="1:26" ht="13.5" customHeight="1">
      <c r="A269" s="28"/>
      <c r="B269" s="28"/>
      <c r="C269" s="28"/>
      <c r="D269" s="28"/>
      <c r="E269" s="28"/>
      <c r="F269" s="244"/>
      <c r="G269" s="127"/>
      <c r="H269" s="127"/>
      <c r="I269" s="127"/>
      <c r="J269" s="127"/>
      <c r="K269" s="931"/>
      <c r="L269" s="931"/>
      <c r="M269" s="128"/>
      <c r="N269" s="128"/>
      <c r="O269" s="128"/>
      <c r="P269" s="128"/>
      <c r="Q269" s="128"/>
      <c r="R269" s="128"/>
      <c r="S269" s="128"/>
      <c r="T269" s="128"/>
      <c r="U269" s="128"/>
      <c r="V269" s="128"/>
      <c r="W269" s="128"/>
      <c r="X269" s="128"/>
      <c r="Y269" s="128"/>
      <c r="Z269" s="128"/>
    </row>
    <row r="270" spans="1:26" ht="13.5" customHeight="1">
      <c r="A270" s="28"/>
      <c r="B270" s="28"/>
      <c r="C270" s="28"/>
      <c r="D270" s="28"/>
      <c r="E270" s="28"/>
      <c r="F270" s="244"/>
      <c r="G270" s="127"/>
      <c r="H270" s="127"/>
      <c r="I270" s="127"/>
      <c r="J270" s="127"/>
      <c r="K270" s="931"/>
      <c r="L270" s="931"/>
      <c r="M270" s="128"/>
      <c r="N270" s="128"/>
      <c r="O270" s="128"/>
      <c r="P270" s="128"/>
      <c r="Q270" s="128"/>
      <c r="R270" s="128"/>
      <c r="S270" s="128"/>
      <c r="T270" s="128"/>
      <c r="U270" s="128"/>
      <c r="V270" s="128"/>
      <c r="W270" s="128"/>
      <c r="X270" s="128"/>
      <c r="Y270" s="128"/>
      <c r="Z270" s="128"/>
    </row>
    <row r="271" spans="1:26" ht="13.5" customHeight="1">
      <c r="A271" s="28"/>
      <c r="B271" s="28"/>
      <c r="C271" s="28"/>
      <c r="D271" s="28"/>
      <c r="E271" s="28"/>
      <c r="F271" s="244"/>
      <c r="G271" s="127"/>
      <c r="H271" s="127"/>
      <c r="I271" s="127"/>
      <c r="J271" s="127"/>
      <c r="K271" s="931"/>
      <c r="L271" s="931"/>
      <c r="M271" s="128"/>
      <c r="N271" s="128"/>
      <c r="O271" s="128"/>
      <c r="P271" s="128"/>
      <c r="Q271" s="128"/>
      <c r="R271" s="128"/>
      <c r="S271" s="128"/>
      <c r="T271" s="128"/>
      <c r="U271" s="128"/>
      <c r="V271" s="128"/>
      <c r="W271" s="128"/>
      <c r="X271" s="128"/>
      <c r="Y271" s="128"/>
      <c r="Z271" s="128"/>
    </row>
    <row r="272" spans="1:26" ht="13.5" customHeight="1">
      <c r="A272" s="28"/>
      <c r="B272" s="28"/>
      <c r="C272" s="28"/>
      <c r="D272" s="28"/>
      <c r="E272" s="28"/>
      <c r="F272" s="244"/>
      <c r="G272" s="127"/>
      <c r="H272" s="127"/>
      <c r="I272" s="127"/>
      <c r="J272" s="127"/>
      <c r="K272" s="931"/>
      <c r="L272" s="931"/>
      <c r="M272" s="128"/>
      <c r="N272" s="128"/>
      <c r="O272" s="128"/>
      <c r="P272" s="128"/>
      <c r="Q272" s="128"/>
      <c r="R272" s="128"/>
      <c r="S272" s="128"/>
      <c r="T272" s="128"/>
      <c r="U272" s="128"/>
      <c r="V272" s="128"/>
      <c r="W272" s="128"/>
      <c r="X272" s="128"/>
      <c r="Y272" s="128"/>
      <c r="Z272" s="128"/>
    </row>
    <row r="273" spans="1:26" ht="13.5" customHeight="1">
      <c r="A273" s="28"/>
      <c r="B273" s="28"/>
      <c r="C273" s="28"/>
      <c r="D273" s="28"/>
      <c r="E273" s="28"/>
      <c r="F273" s="244"/>
      <c r="G273" s="127"/>
      <c r="H273" s="127"/>
      <c r="I273" s="127"/>
      <c r="J273" s="127"/>
      <c r="K273" s="931"/>
      <c r="L273" s="931"/>
      <c r="M273" s="128"/>
      <c r="N273" s="128"/>
      <c r="O273" s="128"/>
      <c r="P273" s="128"/>
      <c r="Q273" s="128"/>
      <c r="R273" s="128"/>
      <c r="S273" s="128"/>
      <c r="T273" s="128"/>
      <c r="U273" s="128"/>
      <c r="V273" s="128"/>
      <c r="W273" s="128"/>
      <c r="X273" s="128"/>
      <c r="Y273" s="128"/>
      <c r="Z273" s="128"/>
    </row>
    <row r="274" spans="1:26" ht="13.5" customHeight="1">
      <c r="A274" s="28"/>
      <c r="B274" s="28"/>
      <c r="C274" s="28"/>
      <c r="D274" s="28"/>
      <c r="E274" s="28"/>
      <c r="F274" s="244"/>
      <c r="G274" s="127"/>
      <c r="H274" s="127"/>
      <c r="I274" s="127"/>
      <c r="J274" s="127"/>
      <c r="K274" s="931"/>
      <c r="L274" s="931"/>
      <c r="M274" s="128"/>
      <c r="N274" s="128"/>
      <c r="O274" s="128"/>
      <c r="P274" s="128"/>
      <c r="Q274" s="128"/>
      <c r="R274" s="128"/>
      <c r="S274" s="128"/>
      <c r="T274" s="128"/>
      <c r="U274" s="128"/>
      <c r="V274" s="128"/>
      <c r="W274" s="128"/>
      <c r="X274" s="128"/>
      <c r="Y274" s="128"/>
      <c r="Z274" s="128"/>
    </row>
    <row r="275" spans="1:26" ht="13.5" customHeight="1">
      <c r="A275" s="28"/>
      <c r="B275" s="28"/>
      <c r="C275" s="28"/>
      <c r="D275" s="28"/>
      <c r="E275" s="28"/>
      <c r="F275" s="244"/>
      <c r="G275" s="127"/>
      <c r="H275" s="127"/>
      <c r="I275" s="127"/>
      <c r="J275" s="127"/>
      <c r="K275" s="931"/>
      <c r="L275" s="931"/>
      <c r="M275" s="128"/>
      <c r="N275" s="128"/>
      <c r="O275" s="128"/>
      <c r="P275" s="128"/>
      <c r="Q275" s="128"/>
      <c r="R275" s="128"/>
      <c r="S275" s="128"/>
      <c r="T275" s="128"/>
      <c r="U275" s="128"/>
      <c r="V275" s="128"/>
      <c r="W275" s="128"/>
      <c r="X275" s="128"/>
      <c r="Y275" s="128"/>
      <c r="Z275" s="128"/>
    </row>
    <row r="276" spans="1:26" ht="13.5" customHeight="1">
      <c r="A276" s="28"/>
      <c r="B276" s="28"/>
      <c r="C276" s="28"/>
      <c r="D276" s="28"/>
      <c r="E276" s="28"/>
      <c r="F276" s="244"/>
      <c r="G276" s="127"/>
      <c r="H276" s="127"/>
      <c r="I276" s="127"/>
      <c r="J276" s="127"/>
      <c r="K276" s="931"/>
      <c r="L276" s="931"/>
      <c r="M276" s="128"/>
      <c r="N276" s="128"/>
      <c r="O276" s="128"/>
      <c r="P276" s="128"/>
      <c r="Q276" s="128"/>
      <c r="R276" s="128"/>
      <c r="S276" s="128"/>
      <c r="T276" s="128"/>
      <c r="U276" s="128"/>
      <c r="V276" s="128"/>
      <c r="W276" s="128"/>
      <c r="X276" s="128"/>
      <c r="Y276" s="128"/>
      <c r="Z276" s="128"/>
    </row>
    <row r="277" spans="1:26" ht="13.5" customHeight="1">
      <c r="A277" s="28"/>
      <c r="B277" s="28"/>
      <c r="C277" s="28"/>
      <c r="D277" s="28"/>
      <c r="E277" s="28"/>
      <c r="F277" s="244"/>
      <c r="G277" s="127"/>
      <c r="H277" s="127"/>
      <c r="I277" s="127"/>
      <c r="J277" s="127"/>
      <c r="K277" s="931"/>
      <c r="L277" s="931"/>
      <c r="M277" s="128"/>
      <c r="N277" s="128"/>
      <c r="O277" s="128"/>
      <c r="P277" s="128"/>
      <c r="Q277" s="128"/>
      <c r="R277" s="128"/>
      <c r="S277" s="128"/>
      <c r="T277" s="128"/>
      <c r="U277" s="128"/>
      <c r="V277" s="128"/>
      <c r="W277" s="128"/>
      <c r="X277" s="128"/>
      <c r="Y277" s="128"/>
      <c r="Z277" s="128"/>
    </row>
    <row r="278" spans="1:26" ht="13.5" customHeight="1">
      <c r="A278" s="28"/>
      <c r="B278" s="28"/>
      <c r="C278" s="28"/>
      <c r="D278" s="28"/>
      <c r="E278" s="28"/>
      <c r="F278" s="244"/>
      <c r="G278" s="127"/>
      <c r="H278" s="127"/>
      <c r="I278" s="127"/>
      <c r="J278" s="127"/>
      <c r="K278" s="931"/>
      <c r="L278" s="931"/>
      <c r="M278" s="128"/>
      <c r="N278" s="128"/>
      <c r="O278" s="128"/>
      <c r="P278" s="128"/>
      <c r="Q278" s="128"/>
      <c r="R278" s="128"/>
      <c r="S278" s="128"/>
      <c r="T278" s="128"/>
      <c r="U278" s="128"/>
      <c r="V278" s="128"/>
      <c r="W278" s="128"/>
      <c r="X278" s="128"/>
      <c r="Y278" s="128"/>
      <c r="Z278" s="128"/>
    </row>
    <row r="279" spans="1:26" ht="13.5" customHeight="1">
      <c r="A279" s="28"/>
      <c r="B279" s="28"/>
      <c r="C279" s="28"/>
      <c r="D279" s="28"/>
      <c r="E279" s="28"/>
      <c r="F279" s="244"/>
      <c r="G279" s="127"/>
      <c r="H279" s="127"/>
      <c r="I279" s="127"/>
      <c r="J279" s="127"/>
      <c r="K279" s="931"/>
      <c r="L279" s="931"/>
      <c r="M279" s="128"/>
      <c r="N279" s="128"/>
      <c r="O279" s="128"/>
      <c r="P279" s="128"/>
      <c r="Q279" s="128"/>
      <c r="R279" s="128"/>
      <c r="S279" s="128"/>
      <c r="T279" s="128"/>
      <c r="U279" s="128"/>
      <c r="V279" s="128"/>
      <c r="W279" s="128"/>
      <c r="X279" s="128"/>
      <c r="Y279" s="128"/>
      <c r="Z279" s="128"/>
    </row>
    <row r="280" spans="1:26" ht="13.5" customHeight="1">
      <c r="A280" s="28"/>
      <c r="B280" s="28"/>
      <c r="C280" s="28"/>
      <c r="D280" s="28"/>
      <c r="E280" s="28"/>
      <c r="F280" s="244"/>
      <c r="G280" s="127"/>
      <c r="H280" s="127"/>
      <c r="I280" s="127"/>
      <c r="J280" s="127"/>
      <c r="K280" s="931"/>
      <c r="L280" s="931"/>
      <c r="M280" s="128"/>
      <c r="N280" s="128"/>
      <c r="O280" s="128"/>
      <c r="P280" s="128"/>
      <c r="Q280" s="128"/>
      <c r="R280" s="128"/>
      <c r="S280" s="128"/>
      <c r="T280" s="128"/>
      <c r="U280" s="128"/>
      <c r="V280" s="128"/>
      <c r="W280" s="128"/>
      <c r="X280" s="128"/>
      <c r="Y280" s="128"/>
      <c r="Z280" s="128"/>
    </row>
    <row r="281" spans="1:26" ht="13.5" customHeight="1">
      <c r="A281" s="28"/>
      <c r="B281" s="28"/>
      <c r="C281" s="28"/>
      <c r="D281" s="28"/>
      <c r="E281" s="28"/>
      <c r="F281" s="244"/>
      <c r="G281" s="127"/>
      <c r="H281" s="127"/>
      <c r="I281" s="127"/>
      <c r="J281" s="127"/>
      <c r="K281" s="931"/>
      <c r="L281" s="931"/>
      <c r="M281" s="128"/>
      <c r="N281" s="128"/>
      <c r="O281" s="128"/>
      <c r="P281" s="128"/>
      <c r="Q281" s="128"/>
      <c r="R281" s="128"/>
      <c r="S281" s="128"/>
      <c r="T281" s="128"/>
      <c r="U281" s="128"/>
      <c r="V281" s="128"/>
      <c r="W281" s="128"/>
      <c r="X281" s="128"/>
      <c r="Y281" s="128"/>
      <c r="Z281" s="128"/>
    </row>
    <row r="282" spans="1:26" ht="13.5" customHeight="1">
      <c r="A282" s="28"/>
      <c r="B282" s="28"/>
      <c r="C282" s="28"/>
      <c r="D282" s="28"/>
      <c r="E282" s="28"/>
      <c r="F282" s="244"/>
      <c r="G282" s="127"/>
      <c r="H282" s="127"/>
      <c r="I282" s="127"/>
      <c r="J282" s="127"/>
      <c r="K282" s="931"/>
      <c r="L282" s="931"/>
      <c r="M282" s="128"/>
      <c r="N282" s="128"/>
      <c r="O282" s="128"/>
      <c r="P282" s="128"/>
      <c r="Q282" s="128"/>
      <c r="R282" s="128"/>
      <c r="S282" s="128"/>
      <c r="T282" s="128"/>
      <c r="U282" s="128"/>
      <c r="V282" s="128"/>
      <c r="W282" s="128"/>
      <c r="X282" s="128"/>
      <c r="Y282" s="128"/>
      <c r="Z282" s="128"/>
    </row>
    <row r="283" spans="1:26" ht="13.5" customHeight="1">
      <c r="A283" s="28"/>
      <c r="B283" s="28"/>
      <c r="C283" s="28"/>
      <c r="D283" s="28"/>
      <c r="E283" s="28"/>
      <c r="F283" s="244"/>
      <c r="G283" s="127"/>
      <c r="H283" s="127"/>
      <c r="I283" s="127"/>
      <c r="J283" s="127"/>
      <c r="K283" s="931"/>
      <c r="L283" s="931"/>
      <c r="M283" s="128"/>
      <c r="N283" s="128"/>
      <c r="O283" s="128"/>
      <c r="P283" s="128"/>
      <c r="Q283" s="128"/>
      <c r="R283" s="128"/>
      <c r="S283" s="128"/>
      <c r="T283" s="128"/>
      <c r="U283" s="128"/>
      <c r="V283" s="128"/>
      <c r="W283" s="128"/>
      <c r="X283" s="128"/>
      <c r="Y283" s="128"/>
      <c r="Z283" s="128"/>
    </row>
    <row r="284" spans="1:26" ht="13.5" customHeight="1">
      <c r="A284" s="28"/>
      <c r="B284" s="28"/>
      <c r="C284" s="28"/>
      <c r="D284" s="28"/>
      <c r="E284" s="28"/>
      <c r="F284" s="244"/>
      <c r="G284" s="127"/>
      <c r="H284" s="127"/>
      <c r="I284" s="127"/>
      <c r="J284" s="127"/>
      <c r="K284" s="931"/>
      <c r="L284" s="931"/>
      <c r="M284" s="128"/>
      <c r="N284" s="128"/>
      <c r="O284" s="128"/>
      <c r="P284" s="128"/>
      <c r="Q284" s="128"/>
      <c r="R284" s="128"/>
      <c r="S284" s="128"/>
      <c r="T284" s="128"/>
      <c r="U284" s="128"/>
      <c r="V284" s="128"/>
      <c r="W284" s="128"/>
      <c r="X284" s="128"/>
      <c r="Y284" s="128"/>
      <c r="Z284" s="128"/>
    </row>
    <row r="285" spans="1:26" ht="13.5" customHeight="1">
      <c r="A285" s="28"/>
      <c r="B285" s="28"/>
      <c r="C285" s="28"/>
      <c r="D285" s="28"/>
      <c r="E285" s="28"/>
      <c r="F285" s="244"/>
      <c r="G285" s="127"/>
      <c r="H285" s="127"/>
      <c r="I285" s="127"/>
      <c r="J285" s="127"/>
      <c r="K285" s="931"/>
      <c r="L285" s="931"/>
      <c r="M285" s="128"/>
      <c r="N285" s="128"/>
      <c r="O285" s="128"/>
      <c r="P285" s="128"/>
      <c r="Q285" s="128"/>
      <c r="R285" s="128"/>
      <c r="S285" s="128"/>
      <c r="T285" s="128"/>
      <c r="U285" s="128"/>
      <c r="V285" s="128"/>
      <c r="W285" s="128"/>
      <c r="X285" s="128"/>
      <c r="Y285" s="128"/>
      <c r="Z285" s="128"/>
    </row>
    <row r="286" spans="1:26" ht="13.5" customHeight="1">
      <c r="A286" s="28"/>
      <c r="B286" s="28"/>
      <c r="C286" s="28"/>
      <c r="D286" s="28"/>
      <c r="E286" s="28"/>
      <c r="F286" s="244"/>
      <c r="G286" s="127"/>
      <c r="H286" s="127"/>
      <c r="I286" s="127"/>
      <c r="J286" s="127"/>
      <c r="K286" s="931"/>
      <c r="L286" s="931"/>
      <c r="M286" s="128"/>
      <c r="N286" s="128"/>
      <c r="O286" s="128"/>
      <c r="P286" s="128"/>
      <c r="Q286" s="128"/>
      <c r="R286" s="128"/>
      <c r="S286" s="128"/>
      <c r="T286" s="128"/>
      <c r="U286" s="128"/>
      <c r="V286" s="128"/>
      <c r="W286" s="128"/>
      <c r="X286" s="128"/>
      <c r="Y286" s="128"/>
      <c r="Z286" s="128"/>
    </row>
    <row r="287" spans="1:26" ht="13.5" customHeight="1">
      <c r="A287" s="28"/>
      <c r="B287" s="28"/>
      <c r="C287" s="28"/>
      <c r="D287" s="28"/>
      <c r="E287" s="28"/>
      <c r="F287" s="244"/>
      <c r="G287" s="127"/>
      <c r="H287" s="127"/>
      <c r="I287" s="127"/>
      <c r="J287" s="127"/>
      <c r="K287" s="931"/>
      <c r="L287" s="931"/>
      <c r="M287" s="128"/>
      <c r="N287" s="128"/>
      <c r="O287" s="128"/>
      <c r="P287" s="128"/>
      <c r="Q287" s="128"/>
      <c r="R287" s="128"/>
      <c r="S287" s="128"/>
      <c r="T287" s="128"/>
      <c r="U287" s="128"/>
      <c r="V287" s="128"/>
      <c r="W287" s="128"/>
      <c r="X287" s="128"/>
      <c r="Y287" s="128"/>
      <c r="Z287" s="128"/>
    </row>
    <row r="288" spans="1:26" ht="13.5" customHeight="1">
      <c r="A288" s="28"/>
      <c r="B288" s="28"/>
      <c r="C288" s="28"/>
      <c r="D288" s="28"/>
      <c r="E288" s="28"/>
      <c r="F288" s="244"/>
      <c r="G288" s="127"/>
      <c r="H288" s="127"/>
      <c r="I288" s="127"/>
      <c r="J288" s="127"/>
      <c r="K288" s="931"/>
      <c r="L288" s="931"/>
      <c r="M288" s="128"/>
      <c r="N288" s="128"/>
      <c r="O288" s="128"/>
      <c r="P288" s="128"/>
      <c r="Q288" s="128"/>
      <c r="R288" s="128"/>
      <c r="S288" s="128"/>
      <c r="T288" s="128"/>
      <c r="U288" s="128"/>
      <c r="V288" s="128"/>
      <c r="W288" s="128"/>
      <c r="X288" s="128"/>
      <c r="Y288" s="128"/>
      <c r="Z288" s="128"/>
    </row>
    <row r="289" spans="1:26" ht="13.5" customHeight="1">
      <c r="A289" s="28"/>
      <c r="B289" s="28"/>
      <c r="C289" s="28"/>
      <c r="D289" s="28"/>
      <c r="E289" s="28"/>
      <c r="F289" s="244"/>
      <c r="G289" s="127"/>
      <c r="H289" s="127"/>
      <c r="I289" s="127"/>
      <c r="J289" s="127"/>
      <c r="K289" s="931"/>
      <c r="L289" s="931"/>
      <c r="M289" s="128"/>
      <c r="N289" s="128"/>
      <c r="O289" s="128"/>
      <c r="P289" s="128"/>
      <c r="Q289" s="128"/>
      <c r="R289" s="128"/>
      <c r="S289" s="128"/>
      <c r="T289" s="128"/>
      <c r="U289" s="128"/>
      <c r="V289" s="128"/>
      <c r="W289" s="128"/>
      <c r="X289" s="128"/>
      <c r="Y289" s="128"/>
      <c r="Z289" s="128"/>
    </row>
    <row r="290" spans="1:26" ht="13.5" customHeight="1">
      <c r="A290" s="28"/>
      <c r="B290" s="28"/>
      <c r="C290" s="28"/>
      <c r="D290" s="28"/>
      <c r="E290" s="28"/>
      <c r="F290" s="244"/>
      <c r="G290" s="127"/>
      <c r="H290" s="127"/>
      <c r="I290" s="127"/>
      <c r="J290" s="127"/>
      <c r="K290" s="931"/>
      <c r="L290" s="931"/>
      <c r="M290" s="128"/>
      <c r="N290" s="128"/>
      <c r="O290" s="128"/>
      <c r="P290" s="128"/>
      <c r="Q290" s="128"/>
      <c r="R290" s="128"/>
      <c r="S290" s="128"/>
      <c r="T290" s="128"/>
      <c r="U290" s="128"/>
      <c r="V290" s="128"/>
      <c r="W290" s="128"/>
      <c r="X290" s="128"/>
      <c r="Y290" s="128"/>
      <c r="Z290" s="128"/>
    </row>
    <row r="291" spans="1:26" ht="13.5" customHeight="1">
      <c r="A291" s="28"/>
      <c r="B291" s="28"/>
      <c r="C291" s="28"/>
      <c r="D291" s="28"/>
      <c r="E291" s="28"/>
      <c r="F291" s="244"/>
      <c r="G291" s="127"/>
      <c r="H291" s="127"/>
      <c r="I291" s="127"/>
      <c r="J291" s="127"/>
      <c r="K291" s="931"/>
      <c r="L291" s="931"/>
      <c r="M291" s="128"/>
      <c r="N291" s="128"/>
      <c r="O291" s="128"/>
      <c r="P291" s="128"/>
      <c r="Q291" s="128"/>
      <c r="R291" s="128"/>
      <c r="S291" s="128"/>
      <c r="T291" s="128"/>
      <c r="U291" s="128"/>
      <c r="V291" s="128"/>
      <c r="W291" s="128"/>
      <c r="X291" s="128"/>
      <c r="Y291" s="128"/>
      <c r="Z291" s="128"/>
    </row>
    <row r="292" spans="1:26" ht="13.5" customHeight="1">
      <c r="A292" s="28"/>
      <c r="B292" s="28"/>
      <c r="C292" s="28"/>
      <c r="D292" s="28"/>
      <c r="E292" s="28"/>
      <c r="F292" s="244"/>
      <c r="G292" s="127"/>
      <c r="H292" s="127"/>
      <c r="I292" s="127"/>
      <c r="J292" s="127"/>
      <c r="K292" s="931"/>
      <c r="L292" s="931"/>
      <c r="M292" s="128"/>
      <c r="N292" s="128"/>
      <c r="O292" s="128"/>
      <c r="P292" s="128"/>
      <c r="Q292" s="128"/>
      <c r="R292" s="128"/>
      <c r="S292" s="128"/>
      <c r="T292" s="128"/>
      <c r="U292" s="128"/>
      <c r="V292" s="128"/>
      <c r="W292" s="128"/>
      <c r="X292" s="128"/>
      <c r="Y292" s="128"/>
      <c r="Z292" s="128"/>
    </row>
    <row r="293" spans="1:26" ht="13.5" customHeight="1">
      <c r="A293" s="28"/>
      <c r="B293" s="28"/>
      <c r="C293" s="28"/>
      <c r="D293" s="28"/>
      <c r="E293" s="28"/>
      <c r="F293" s="244"/>
      <c r="G293" s="127"/>
      <c r="H293" s="127"/>
      <c r="I293" s="127"/>
      <c r="J293" s="127"/>
      <c r="K293" s="931"/>
      <c r="L293" s="931"/>
      <c r="M293" s="128"/>
      <c r="N293" s="128"/>
      <c r="O293" s="128"/>
      <c r="P293" s="128"/>
      <c r="Q293" s="128"/>
      <c r="R293" s="128"/>
      <c r="S293" s="128"/>
      <c r="T293" s="128"/>
      <c r="U293" s="128"/>
      <c r="V293" s="128"/>
      <c r="W293" s="128"/>
      <c r="X293" s="128"/>
      <c r="Y293" s="128"/>
      <c r="Z293" s="128"/>
    </row>
    <row r="294" spans="1:26" ht="13.5" customHeight="1">
      <c r="A294" s="28"/>
      <c r="B294" s="28"/>
      <c r="C294" s="28"/>
      <c r="D294" s="28"/>
      <c r="E294" s="28"/>
      <c r="F294" s="244"/>
      <c r="G294" s="127"/>
      <c r="H294" s="127"/>
      <c r="I294" s="127"/>
      <c r="J294" s="127"/>
      <c r="K294" s="931"/>
      <c r="L294" s="931"/>
      <c r="M294" s="128"/>
      <c r="N294" s="128"/>
      <c r="O294" s="128"/>
      <c r="P294" s="128"/>
      <c r="Q294" s="128"/>
      <c r="R294" s="128"/>
      <c r="S294" s="128"/>
      <c r="T294" s="128"/>
      <c r="U294" s="128"/>
      <c r="V294" s="128"/>
      <c r="W294" s="128"/>
      <c r="X294" s="128"/>
      <c r="Y294" s="128"/>
      <c r="Z294" s="128"/>
    </row>
    <row r="295" spans="1:26" ht="13.5" customHeight="1">
      <c r="A295" s="28"/>
      <c r="B295" s="28"/>
      <c r="C295" s="28"/>
      <c r="D295" s="28"/>
      <c r="E295" s="28"/>
      <c r="F295" s="244"/>
      <c r="G295" s="127"/>
      <c r="H295" s="127"/>
      <c r="I295" s="127"/>
      <c r="J295" s="127"/>
      <c r="K295" s="931"/>
      <c r="L295" s="931"/>
      <c r="M295" s="128"/>
      <c r="N295" s="128"/>
      <c r="O295" s="128"/>
      <c r="P295" s="128"/>
      <c r="Q295" s="128"/>
      <c r="R295" s="128"/>
      <c r="S295" s="128"/>
      <c r="T295" s="128"/>
      <c r="U295" s="128"/>
      <c r="V295" s="128"/>
      <c r="W295" s="128"/>
      <c r="X295" s="128"/>
      <c r="Y295" s="128"/>
      <c r="Z295" s="128"/>
    </row>
    <row r="296" spans="1:26" ht="13.5" customHeight="1">
      <c r="A296" s="28"/>
      <c r="B296" s="28"/>
      <c r="C296" s="28"/>
      <c r="D296" s="28"/>
      <c r="E296" s="28"/>
      <c r="F296" s="244"/>
      <c r="G296" s="127"/>
      <c r="H296" s="127"/>
      <c r="I296" s="127"/>
      <c r="J296" s="127"/>
      <c r="K296" s="931"/>
      <c r="L296" s="931"/>
      <c r="M296" s="128"/>
      <c r="N296" s="128"/>
      <c r="O296" s="128"/>
      <c r="P296" s="128"/>
      <c r="Q296" s="128"/>
      <c r="R296" s="128"/>
      <c r="S296" s="128"/>
      <c r="T296" s="128"/>
      <c r="U296" s="128"/>
      <c r="V296" s="128"/>
      <c r="W296" s="128"/>
      <c r="X296" s="128"/>
      <c r="Y296" s="128"/>
      <c r="Z296" s="128"/>
    </row>
    <row r="297" spans="1:26" ht="13.5" customHeight="1">
      <c r="A297" s="28"/>
      <c r="B297" s="28"/>
      <c r="C297" s="28"/>
      <c r="D297" s="28"/>
      <c r="E297" s="28"/>
      <c r="F297" s="244"/>
      <c r="G297" s="127"/>
      <c r="H297" s="127"/>
      <c r="I297" s="127"/>
      <c r="J297" s="127"/>
      <c r="K297" s="931"/>
      <c r="L297" s="931"/>
      <c r="M297" s="128"/>
      <c r="N297" s="128"/>
      <c r="O297" s="128"/>
      <c r="P297" s="128"/>
      <c r="Q297" s="128"/>
      <c r="R297" s="128"/>
      <c r="S297" s="128"/>
      <c r="T297" s="128"/>
      <c r="U297" s="128"/>
      <c r="V297" s="128"/>
      <c r="W297" s="128"/>
      <c r="X297" s="128"/>
      <c r="Y297" s="128"/>
      <c r="Z297" s="128"/>
    </row>
    <row r="298" spans="1:26" ht="13.5" customHeight="1">
      <c r="A298" s="28"/>
      <c r="B298" s="28"/>
      <c r="C298" s="28"/>
      <c r="D298" s="28"/>
      <c r="E298" s="28"/>
      <c r="F298" s="244"/>
      <c r="G298" s="127"/>
      <c r="H298" s="127"/>
      <c r="I298" s="127"/>
      <c r="J298" s="127"/>
      <c r="K298" s="931"/>
      <c r="L298" s="931"/>
      <c r="M298" s="128"/>
      <c r="N298" s="128"/>
      <c r="O298" s="128"/>
      <c r="P298" s="128"/>
      <c r="Q298" s="128"/>
      <c r="R298" s="128"/>
      <c r="S298" s="128"/>
      <c r="T298" s="128"/>
      <c r="U298" s="128"/>
      <c r="V298" s="128"/>
      <c r="W298" s="128"/>
      <c r="X298" s="128"/>
      <c r="Y298" s="128"/>
      <c r="Z298" s="128"/>
    </row>
    <row r="299" spans="1:26" ht="13.5" customHeight="1">
      <c r="A299" s="28"/>
      <c r="B299" s="28"/>
      <c r="C299" s="28"/>
      <c r="D299" s="28"/>
      <c r="E299" s="28"/>
      <c r="F299" s="244"/>
      <c r="G299" s="127"/>
      <c r="H299" s="127"/>
      <c r="I299" s="127"/>
      <c r="J299" s="127"/>
      <c r="K299" s="931"/>
      <c r="L299" s="931"/>
      <c r="M299" s="128"/>
      <c r="N299" s="128"/>
      <c r="O299" s="128"/>
      <c r="P299" s="128"/>
      <c r="Q299" s="128"/>
      <c r="R299" s="128"/>
      <c r="S299" s="128"/>
      <c r="T299" s="128"/>
      <c r="U299" s="128"/>
      <c r="V299" s="128"/>
      <c r="W299" s="128"/>
      <c r="X299" s="128"/>
      <c r="Y299" s="128"/>
      <c r="Z299" s="128"/>
    </row>
    <row r="300" spans="1:26" ht="13.5" customHeight="1">
      <c r="A300" s="28"/>
      <c r="B300" s="28"/>
      <c r="C300" s="28"/>
      <c r="D300" s="28"/>
      <c r="E300" s="28"/>
      <c r="F300" s="244"/>
      <c r="G300" s="127"/>
      <c r="H300" s="127"/>
      <c r="I300" s="127"/>
      <c r="J300" s="127"/>
      <c r="K300" s="931"/>
      <c r="L300" s="931"/>
      <c r="M300" s="128"/>
      <c r="N300" s="128"/>
      <c r="O300" s="128"/>
      <c r="P300" s="128"/>
      <c r="Q300" s="128"/>
      <c r="R300" s="128"/>
      <c r="S300" s="128"/>
      <c r="T300" s="128"/>
      <c r="U300" s="128"/>
      <c r="V300" s="128"/>
      <c r="W300" s="128"/>
      <c r="X300" s="128"/>
      <c r="Y300" s="128"/>
      <c r="Z300" s="128"/>
    </row>
    <row r="301" spans="1:26" ht="13.5" customHeight="1">
      <c r="A301" s="28"/>
      <c r="B301" s="28"/>
      <c r="C301" s="28"/>
      <c r="D301" s="28"/>
      <c r="E301" s="28"/>
      <c r="F301" s="244"/>
      <c r="G301" s="127"/>
      <c r="H301" s="127"/>
      <c r="I301" s="127"/>
      <c r="J301" s="127"/>
      <c r="K301" s="931"/>
      <c r="L301" s="931"/>
      <c r="M301" s="128"/>
      <c r="N301" s="128"/>
      <c r="O301" s="128"/>
      <c r="P301" s="128"/>
      <c r="Q301" s="128"/>
      <c r="R301" s="128"/>
      <c r="S301" s="128"/>
      <c r="T301" s="128"/>
      <c r="U301" s="128"/>
      <c r="V301" s="128"/>
      <c r="W301" s="128"/>
      <c r="X301" s="128"/>
      <c r="Y301" s="128"/>
      <c r="Z301" s="128"/>
    </row>
    <row r="302" spans="1:26" ht="13.5" customHeight="1">
      <c r="A302" s="28"/>
      <c r="B302" s="28"/>
      <c r="C302" s="28"/>
      <c r="D302" s="28"/>
      <c r="E302" s="28"/>
      <c r="F302" s="244"/>
      <c r="G302" s="127"/>
      <c r="H302" s="127"/>
      <c r="I302" s="127"/>
      <c r="J302" s="127"/>
      <c r="K302" s="931"/>
      <c r="L302" s="931"/>
      <c r="M302" s="128"/>
      <c r="N302" s="128"/>
      <c r="O302" s="128"/>
      <c r="P302" s="128"/>
      <c r="Q302" s="128"/>
      <c r="R302" s="128"/>
      <c r="S302" s="128"/>
      <c r="T302" s="128"/>
      <c r="U302" s="128"/>
      <c r="V302" s="128"/>
      <c r="W302" s="128"/>
      <c r="X302" s="128"/>
      <c r="Y302" s="128"/>
      <c r="Z302" s="128"/>
    </row>
    <row r="303" spans="1:26" ht="13.5" customHeight="1">
      <c r="A303" s="28"/>
      <c r="B303" s="28"/>
      <c r="C303" s="28"/>
      <c r="D303" s="28"/>
      <c r="E303" s="28"/>
      <c r="F303" s="244"/>
      <c r="G303" s="127"/>
      <c r="H303" s="127"/>
      <c r="I303" s="127"/>
      <c r="J303" s="127"/>
      <c r="K303" s="931"/>
      <c r="L303" s="931"/>
      <c r="M303" s="128"/>
      <c r="N303" s="128"/>
      <c r="O303" s="128"/>
      <c r="P303" s="128"/>
      <c r="Q303" s="128"/>
      <c r="R303" s="128"/>
      <c r="S303" s="128"/>
      <c r="T303" s="128"/>
      <c r="U303" s="128"/>
      <c r="V303" s="128"/>
      <c r="W303" s="128"/>
      <c r="X303" s="128"/>
      <c r="Y303" s="128"/>
      <c r="Z303" s="128"/>
    </row>
    <row r="304" spans="1:26" ht="13.5" customHeight="1">
      <c r="A304" s="28"/>
      <c r="B304" s="28"/>
      <c r="C304" s="28"/>
      <c r="D304" s="28"/>
      <c r="E304" s="28"/>
      <c r="F304" s="244"/>
      <c r="G304" s="127"/>
      <c r="H304" s="127"/>
      <c r="I304" s="127"/>
      <c r="J304" s="127"/>
      <c r="K304" s="931"/>
      <c r="L304" s="931"/>
      <c r="M304" s="128"/>
      <c r="N304" s="128"/>
      <c r="O304" s="128"/>
      <c r="P304" s="128"/>
      <c r="Q304" s="128"/>
      <c r="R304" s="128"/>
      <c r="S304" s="128"/>
      <c r="T304" s="128"/>
      <c r="U304" s="128"/>
      <c r="V304" s="128"/>
      <c r="W304" s="128"/>
      <c r="X304" s="128"/>
      <c r="Y304" s="128"/>
      <c r="Z304" s="128"/>
    </row>
    <row r="305" spans="1:26" ht="13.5" customHeight="1">
      <c r="A305" s="28"/>
      <c r="B305" s="28"/>
      <c r="C305" s="28"/>
      <c r="D305" s="28"/>
      <c r="E305" s="28"/>
      <c r="F305" s="244"/>
      <c r="G305" s="127"/>
      <c r="H305" s="127"/>
      <c r="I305" s="127"/>
      <c r="J305" s="127"/>
      <c r="K305" s="931"/>
      <c r="L305" s="931"/>
      <c r="M305" s="128"/>
      <c r="N305" s="128"/>
      <c r="O305" s="128"/>
      <c r="P305" s="128"/>
      <c r="Q305" s="128"/>
      <c r="R305" s="128"/>
      <c r="S305" s="128"/>
      <c r="T305" s="128"/>
      <c r="U305" s="128"/>
      <c r="V305" s="128"/>
      <c r="W305" s="128"/>
      <c r="X305" s="128"/>
      <c r="Y305" s="128"/>
      <c r="Z305" s="128"/>
    </row>
    <row r="306" spans="1:26" ht="13.5" customHeight="1">
      <c r="A306" s="28"/>
      <c r="B306" s="28"/>
      <c r="C306" s="28"/>
      <c r="D306" s="28"/>
      <c r="E306" s="28"/>
      <c r="F306" s="244"/>
      <c r="G306" s="127"/>
      <c r="H306" s="127"/>
      <c r="I306" s="127"/>
      <c r="J306" s="127"/>
      <c r="K306" s="931"/>
      <c r="L306" s="931"/>
      <c r="M306" s="128"/>
      <c r="N306" s="128"/>
      <c r="O306" s="128"/>
      <c r="P306" s="128"/>
      <c r="Q306" s="128"/>
      <c r="R306" s="128"/>
      <c r="S306" s="128"/>
      <c r="T306" s="128"/>
      <c r="U306" s="128"/>
      <c r="V306" s="128"/>
      <c r="W306" s="128"/>
      <c r="X306" s="128"/>
      <c r="Y306" s="128"/>
      <c r="Z306" s="128"/>
    </row>
    <row r="307" spans="1:26" ht="13.5" customHeight="1">
      <c r="A307" s="28"/>
      <c r="B307" s="28"/>
      <c r="C307" s="28"/>
      <c r="D307" s="28"/>
      <c r="E307" s="28"/>
      <c r="F307" s="244"/>
      <c r="G307" s="127"/>
      <c r="H307" s="127"/>
      <c r="I307" s="127"/>
      <c r="J307" s="127"/>
      <c r="K307" s="931"/>
      <c r="L307" s="931"/>
      <c r="M307" s="128"/>
      <c r="N307" s="128"/>
      <c r="O307" s="128"/>
      <c r="P307" s="128"/>
      <c r="Q307" s="128"/>
      <c r="R307" s="128"/>
      <c r="S307" s="128"/>
      <c r="T307" s="128"/>
      <c r="U307" s="128"/>
      <c r="V307" s="128"/>
      <c r="W307" s="128"/>
      <c r="X307" s="128"/>
      <c r="Y307" s="128"/>
      <c r="Z307" s="128"/>
    </row>
    <row r="308" spans="1:26" ht="13.5" customHeight="1">
      <c r="A308" s="28"/>
      <c r="B308" s="28"/>
      <c r="C308" s="28"/>
      <c r="D308" s="28"/>
      <c r="E308" s="28"/>
      <c r="F308" s="244"/>
      <c r="G308" s="127"/>
      <c r="H308" s="127"/>
      <c r="I308" s="127"/>
      <c r="J308" s="127"/>
      <c r="K308" s="931"/>
      <c r="L308" s="931"/>
      <c r="M308" s="128"/>
      <c r="N308" s="128"/>
      <c r="O308" s="128"/>
      <c r="P308" s="128"/>
      <c r="Q308" s="128"/>
      <c r="R308" s="128"/>
      <c r="S308" s="128"/>
      <c r="T308" s="128"/>
      <c r="U308" s="128"/>
      <c r="V308" s="128"/>
      <c r="W308" s="128"/>
      <c r="X308" s="128"/>
      <c r="Y308" s="128"/>
      <c r="Z308" s="128"/>
    </row>
    <row r="309" spans="1:26" ht="13.5" customHeight="1">
      <c r="A309" s="28"/>
      <c r="B309" s="28"/>
      <c r="C309" s="28"/>
      <c r="D309" s="28"/>
      <c r="E309" s="28"/>
      <c r="F309" s="244"/>
      <c r="G309" s="127"/>
      <c r="H309" s="127"/>
      <c r="I309" s="127"/>
      <c r="J309" s="127"/>
      <c r="K309" s="931"/>
      <c r="L309" s="931"/>
      <c r="M309" s="128"/>
      <c r="N309" s="128"/>
      <c r="O309" s="128"/>
      <c r="P309" s="128"/>
      <c r="Q309" s="128"/>
      <c r="R309" s="128"/>
      <c r="S309" s="128"/>
      <c r="T309" s="128"/>
      <c r="U309" s="128"/>
      <c r="V309" s="128"/>
      <c r="W309" s="128"/>
      <c r="X309" s="128"/>
      <c r="Y309" s="128"/>
      <c r="Z309" s="128"/>
    </row>
    <row r="310" spans="1:26" ht="13.5" customHeight="1">
      <c r="A310" s="28"/>
      <c r="B310" s="28"/>
      <c r="C310" s="28"/>
      <c r="D310" s="28"/>
      <c r="E310" s="28"/>
      <c r="F310" s="244"/>
      <c r="G310" s="127"/>
      <c r="H310" s="127"/>
      <c r="I310" s="127"/>
      <c r="J310" s="127"/>
      <c r="K310" s="931"/>
      <c r="L310" s="931"/>
      <c r="M310" s="128"/>
      <c r="N310" s="128"/>
      <c r="O310" s="128"/>
      <c r="P310" s="128"/>
      <c r="Q310" s="128"/>
      <c r="R310" s="128"/>
      <c r="S310" s="128"/>
      <c r="T310" s="128"/>
      <c r="U310" s="128"/>
      <c r="V310" s="128"/>
      <c r="W310" s="128"/>
      <c r="X310" s="128"/>
      <c r="Y310" s="128"/>
      <c r="Z310" s="128"/>
    </row>
    <row r="311" spans="1:26" ht="13.5" customHeight="1">
      <c r="A311" s="28"/>
      <c r="B311" s="28"/>
      <c r="C311" s="28"/>
      <c r="D311" s="28"/>
      <c r="E311" s="28"/>
      <c r="F311" s="244"/>
      <c r="G311" s="127"/>
      <c r="H311" s="127"/>
      <c r="I311" s="127"/>
      <c r="J311" s="127"/>
      <c r="K311" s="931"/>
      <c r="L311" s="931"/>
      <c r="M311" s="128"/>
      <c r="N311" s="128"/>
      <c r="O311" s="128"/>
      <c r="P311" s="128"/>
      <c r="Q311" s="128"/>
      <c r="R311" s="128"/>
      <c r="S311" s="128"/>
      <c r="T311" s="128"/>
      <c r="U311" s="128"/>
      <c r="V311" s="128"/>
      <c r="W311" s="128"/>
      <c r="X311" s="128"/>
      <c r="Y311" s="128"/>
      <c r="Z311" s="128"/>
    </row>
    <row r="312" spans="1:26" ht="13.5" customHeight="1">
      <c r="A312" s="28"/>
      <c r="B312" s="28"/>
      <c r="C312" s="28"/>
      <c r="D312" s="28"/>
      <c r="E312" s="28"/>
      <c r="F312" s="244"/>
      <c r="G312" s="127"/>
      <c r="H312" s="127"/>
      <c r="I312" s="127"/>
      <c r="J312" s="127"/>
      <c r="K312" s="931"/>
      <c r="L312" s="931"/>
      <c r="M312" s="128"/>
      <c r="N312" s="128"/>
      <c r="O312" s="128"/>
      <c r="P312" s="128"/>
      <c r="Q312" s="128"/>
      <c r="R312" s="128"/>
      <c r="S312" s="128"/>
      <c r="T312" s="128"/>
      <c r="U312" s="128"/>
      <c r="V312" s="128"/>
      <c r="W312" s="128"/>
      <c r="X312" s="128"/>
      <c r="Y312" s="128"/>
      <c r="Z312" s="128"/>
    </row>
    <row r="313" spans="1:26" ht="13.5" customHeight="1">
      <c r="A313" s="28"/>
      <c r="B313" s="28"/>
      <c r="C313" s="28"/>
      <c r="D313" s="28"/>
      <c r="E313" s="28"/>
      <c r="F313" s="244"/>
      <c r="G313" s="127"/>
      <c r="H313" s="127"/>
      <c r="I313" s="127"/>
      <c r="J313" s="127"/>
      <c r="K313" s="931"/>
      <c r="L313" s="931"/>
      <c r="M313" s="128"/>
      <c r="N313" s="128"/>
      <c r="O313" s="128"/>
      <c r="P313" s="128"/>
      <c r="Q313" s="128"/>
      <c r="R313" s="128"/>
      <c r="S313" s="128"/>
      <c r="T313" s="128"/>
      <c r="U313" s="128"/>
      <c r="V313" s="128"/>
      <c r="W313" s="128"/>
      <c r="X313" s="128"/>
      <c r="Y313" s="128"/>
      <c r="Z313" s="128"/>
    </row>
    <row r="314" spans="1:26" ht="13.5" customHeight="1">
      <c r="A314" s="28"/>
      <c r="B314" s="28"/>
      <c r="C314" s="28"/>
      <c r="D314" s="28"/>
      <c r="E314" s="28"/>
      <c r="F314" s="244"/>
      <c r="G314" s="127"/>
      <c r="H314" s="127"/>
      <c r="I314" s="127"/>
      <c r="J314" s="127"/>
      <c r="K314" s="931"/>
      <c r="L314" s="931"/>
      <c r="M314" s="128"/>
      <c r="N314" s="128"/>
      <c r="O314" s="128"/>
      <c r="P314" s="128"/>
      <c r="Q314" s="128"/>
      <c r="R314" s="128"/>
      <c r="S314" s="128"/>
      <c r="T314" s="128"/>
      <c r="U314" s="128"/>
      <c r="V314" s="128"/>
      <c r="W314" s="128"/>
      <c r="X314" s="128"/>
      <c r="Y314" s="128"/>
      <c r="Z314" s="128"/>
    </row>
    <row r="315" spans="1:26" ht="13.5" customHeight="1">
      <c r="A315" s="28"/>
      <c r="B315" s="28"/>
      <c r="C315" s="28"/>
      <c r="D315" s="28"/>
      <c r="E315" s="28"/>
      <c r="F315" s="244"/>
      <c r="G315" s="127"/>
      <c r="H315" s="127"/>
      <c r="I315" s="127"/>
      <c r="J315" s="127"/>
      <c r="K315" s="931"/>
      <c r="L315" s="931"/>
      <c r="M315" s="128"/>
      <c r="N315" s="128"/>
      <c r="O315" s="128"/>
      <c r="P315" s="128"/>
      <c r="Q315" s="128"/>
      <c r="R315" s="128"/>
      <c r="S315" s="128"/>
      <c r="T315" s="128"/>
      <c r="U315" s="128"/>
      <c r="V315" s="128"/>
      <c r="W315" s="128"/>
      <c r="X315" s="128"/>
      <c r="Y315" s="128"/>
      <c r="Z315" s="128"/>
    </row>
    <row r="316" spans="1:26" ht="13.5" customHeight="1">
      <c r="A316" s="28"/>
      <c r="B316" s="28"/>
      <c r="C316" s="28"/>
      <c r="D316" s="28"/>
      <c r="E316" s="28"/>
      <c r="F316" s="244"/>
      <c r="G316" s="127"/>
      <c r="H316" s="127"/>
      <c r="I316" s="127"/>
      <c r="J316" s="127"/>
      <c r="K316" s="931"/>
      <c r="L316" s="931"/>
      <c r="M316" s="128"/>
      <c r="N316" s="128"/>
      <c r="O316" s="128"/>
      <c r="P316" s="128"/>
      <c r="Q316" s="128"/>
      <c r="R316" s="128"/>
      <c r="S316" s="128"/>
      <c r="T316" s="128"/>
      <c r="U316" s="128"/>
      <c r="V316" s="128"/>
      <c r="W316" s="128"/>
      <c r="X316" s="128"/>
      <c r="Y316" s="128"/>
      <c r="Z316" s="128"/>
    </row>
    <row r="317" spans="1:26" ht="13.5" customHeight="1">
      <c r="A317" s="28"/>
      <c r="B317" s="28"/>
      <c r="C317" s="28"/>
      <c r="D317" s="28"/>
      <c r="E317" s="28"/>
      <c r="F317" s="244"/>
      <c r="G317" s="127"/>
      <c r="H317" s="127"/>
      <c r="I317" s="127"/>
      <c r="J317" s="127"/>
      <c r="K317" s="931"/>
      <c r="L317" s="931"/>
      <c r="M317" s="128"/>
      <c r="N317" s="128"/>
      <c r="O317" s="128"/>
      <c r="P317" s="128"/>
      <c r="Q317" s="128"/>
      <c r="R317" s="128"/>
      <c r="S317" s="128"/>
      <c r="T317" s="128"/>
      <c r="U317" s="128"/>
      <c r="V317" s="128"/>
      <c r="W317" s="128"/>
      <c r="X317" s="128"/>
      <c r="Y317" s="128"/>
      <c r="Z317" s="128"/>
    </row>
    <row r="318" spans="1:26" ht="13.5" customHeight="1">
      <c r="A318" s="28"/>
      <c r="B318" s="28"/>
      <c r="C318" s="28"/>
      <c r="D318" s="28"/>
      <c r="E318" s="28"/>
      <c r="F318" s="244"/>
      <c r="G318" s="127"/>
      <c r="H318" s="127"/>
      <c r="I318" s="127"/>
      <c r="J318" s="127"/>
      <c r="K318" s="931"/>
      <c r="L318" s="931"/>
      <c r="M318" s="128"/>
      <c r="N318" s="128"/>
      <c r="O318" s="128"/>
      <c r="P318" s="128"/>
      <c r="Q318" s="128"/>
      <c r="R318" s="128"/>
      <c r="S318" s="128"/>
      <c r="T318" s="128"/>
      <c r="U318" s="128"/>
      <c r="V318" s="128"/>
      <c r="W318" s="128"/>
      <c r="X318" s="128"/>
      <c r="Y318" s="128"/>
      <c r="Z318" s="128"/>
    </row>
    <row r="319" spans="1:26" ht="13.5" customHeight="1">
      <c r="A319" s="28"/>
      <c r="B319" s="28"/>
      <c r="C319" s="28"/>
      <c r="D319" s="28"/>
      <c r="E319" s="28"/>
      <c r="F319" s="244"/>
      <c r="G319" s="127"/>
      <c r="H319" s="127"/>
      <c r="I319" s="127"/>
      <c r="J319" s="127"/>
      <c r="K319" s="931"/>
      <c r="L319" s="931"/>
      <c r="M319" s="128"/>
      <c r="N319" s="128"/>
      <c r="O319" s="128"/>
      <c r="P319" s="128"/>
      <c r="Q319" s="128"/>
      <c r="R319" s="128"/>
      <c r="S319" s="128"/>
      <c r="T319" s="128"/>
      <c r="U319" s="128"/>
      <c r="V319" s="128"/>
      <c r="W319" s="128"/>
      <c r="X319" s="128"/>
      <c r="Y319" s="128"/>
      <c r="Z319" s="128"/>
    </row>
    <row r="320" spans="1:26" ht="13.5" customHeight="1">
      <c r="A320" s="28"/>
      <c r="B320" s="28"/>
      <c r="C320" s="28"/>
      <c r="D320" s="28"/>
      <c r="E320" s="28"/>
      <c r="F320" s="244"/>
      <c r="G320" s="127"/>
      <c r="H320" s="127"/>
      <c r="I320" s="127"/>
      <c r="J320" s="127"/>
      <c r="K320" s="931"/>
      <c r="L320" s="931"/>
      <c r="M320" s="128"/>
      <c r="N320" s="128"/>
      <c r="O320" s="128"/>
      <c r="P320" s="128"/>
      <c r="Q320" s="128"/>
      <c r="R320" s="128"/>
      <c r="S320" s="128"/>
      <c r="T320" s="128"/>
      <c r="U320" s="128"/>
      <c r="V320" s="128"/>
      <c r="W320" s="128"/>
      <c r="X320" s="128"/>
      <c r="Y320" s="128"/>
      <c r="Z320" s="128"/>
    </row>
    <row r="321" spans="1:26" ht="13.5" customHeight="1">
      <c r="A321" s="28"/>
      <c r="B321" s="28"/>
      <c r="C321" s="28"/>
      <c r="D321" s="28"/>
      <c r="E321" s="28"/>
      <c r="F321" s="244"/>
      <c r="G321" s="127"/>
      <c r="H321" s="127"/>
      <c r="I321" s="127"/>
      <c r="J321" s="127"/>
      <c r="K321" s="931"/>
      <c r="L321" s="931"/>
      <c r="M321" s="128"/>
      <c r="N321" s="128"/>
      <c r="O321" s="128"/>
      <c r="P321" s="128"/>
      <c r="Q321" s="128"/>
      <c r="R321" s="128"/>
      <c r="S321" s="128"/>
      <c r="T321" s="128"/>
      <c r="U321" s="128"/>
      <c r="V321" s="128"/>
      <c r="W321" s="128"/>
      <c r="X321" s="128"/>
      <c r="Y321" s="128"/>
      <c r="Z321" s="128"/>
    </row>
    <row r="322" spans="1:26" ht="13.5" customHeight="1">
      <c r="A322" s="28"/>
      <c r="B322" s="28"/>
      <c r="C322" s="28"/>
      <c r="D322" s="28"/>
      <c r="E322" s="28"/>
      <c r="F322" s="244"/>
      <c r="G322" s="127"/>
      <c r="H322" s="127"/>
      <c r="I322" s="127"/>
      <c r="J322" s="127"/>
      <c r="K322" s="931"/>
      <c r="L322" s="931"/>
      <c r="M322" s="128"/>
      <c r="N322" s="128"/>
      <c r="O322" s="128"/>
      <c r="P322" s="128"/>
      <c r="Q322" s="128"/>
      <c r="R322" s="128"/>
      <c r="S322" s="128"/>
      <c r="T322" s="128"/>
      <c r="U322" s="128"/>
      <c r="V322" s="128"/>
      <c r="W322" s="128"/>
      <c r="X322" s="128"/>
      <c r="Y322" s="128"/>
      <c r="Z322" s="128"/>
    </row>
    <row r="323" spans="1:26" ht="13.5" customHeight="1">
      <c r="A323" s="28"/>
      <c r="B323" s="28"/>
      <c r="C323" s="28"/>
      <c r="D323" s="28"/>
      <c r="E323" s="28"/>
      <c r="F323" s="244"/>
      <c r="G323" s="127"/>
      <c r="H323" s="127"/>
      <c r="I323" s="127"/>
      <c r="J323" s="127"/>
      <c r="K323" s="931"/>
      <c r="L323" s="931"/>
      <c r="M323" s="128"/>
      <c r="N323" s="128"/>
      <c r="O323" s="128"/>
      <c r="P323" s="128"/>
      <c r="Q323" s="128"/>
      <c r="R323" s="128"/>
      <c r="S323" s="128"/>
      <c r="T323" s="128"/>
      <c r="U323" s="128"/>
      <c r="V323" s="128"/>
      <c r="W323" s="128"/>
      <c r="X323" s="128"/>
      <c r="Y323" s="128"/>
      <c r="Z323" s="128"/>
    </row>
    <row r="324" spans="1:26" ht="13.5" customHeight="1">
      <c r="A324" s="28"/>
      <c r="B324" s="28"/>
      <c r="C324" s="28"/>
      <c r="D324" s="28"/>
      <c r="E324" s="28"/>
      <c r="F324" s="244"/>
      <c r="G324" s="127"/>
      <c r="H324" s="127"/>
      <c r="I324" s="127"/>
      <c r="J324" s="127"/>
      <c r="K324" s="931"/>
      <c r="L324" s="931"/>
      <c r="M324" s="128"/>
      <c r="N324" s="128"/>
      <c r="O324" s="128"/>
      <c r="P324" s="128"/>
      <c r="Q324" s="128"/>
      <c r="R324" s="128"/>
      <c r="S324" s="128"/>
      <c r="T324" s="128"/>
      <c r="U324" s="128"/>
      <c r="V324" s="128"/>
      <c r="W324" s="128"/>
      <c r="X324" s="128"/>
      <c r="Y324" s="128"/>
      <c r="Z324" s="128"/>
    </row>
    <row r="325" spans="1:26" ht="13.5" customHeight="1">
      <c r="A325" s="28"/>
      <c r="B325" s="28"/>
      <c r="C325" s="28"/>
      <c r="D325" s="28"/>
      <c r="E325" s="28"/>
      <c r="F325" s="244"/>
      <c r="G325" s="127"/>
      <c r="H325" s="127"/>
      <c r="I325" s="127"/>
      <c r="J325" s="127"/>
      <c r="K325" s="931"/>
      <c r="L325" s="931"/>
      <c r="M325" s="128"/>
      <c r="N325" s="128"/>
      <c r="O325" s="128"/>
      <c r="P325" s="128"/>
      <c r="Q325" s="128"/>
      <c r="R325" s="128"/>
      <c r="S325" s="128"/>
      <c r="T325" s="128"/>
      <c r="U325" s="128"/>
      <c r="V325" s="128"/>
      <c r="W325" s="128"/>
      <c r="X325" s="128"/>
      <c r="Y325" s="128"/>
      <c r="Z325" s="128"/>
    </row>
    <row r="326" spans="1:26" ht="13.5" customHeight="1">
      <c r="A326" s="28"/>
      <c r="B326" s="28"/>
      <c r="C326" s="28"/>
      <c r="D326" s="28"/>
      <c r="E326" s="28"/>
      <c r="F326" s="244"/>
      <c r="G326" s="127"/>
      <c r="H326" s="127"/>
      <c r="I326" s="127"/>
      <c r="J326" s="127"/>
      <c r="K326" s="931"/>
      <c r="L326" s="931"/>
      <c r="M326" s="128"/>
      <c r="N326" s="128"/>
      <c r="O326" s="128"/>
      <c r="P326" s="128"/>
      <c r="Q326" s="128"/>
      <c r="R326" s="128"/>
      <c r="S326" s="128"/>
      <c r="T326" s="128"/>
      <c r="U326" s="128"/>
      <c r="V326" s="128"/>
      <c r="W326" s="128"/>
      <c r="X326" s="128"/>
      <c r="Y326" s="128"/>
      <c r="Z326" s="128"/>
    </row>
    <row r="327" spans="1:26" ht="13.5" customHeight="1">
      <c r="A327" s="28"/>
      <c r="B327" s="28"/>
      <c r="C327" s="28"/>
      <c r="D327" s="28"/>
      <c r="E327" s="28"/>
      <c r="F327" s="244"/>
      <c r="G327" s="127"/>
      <c r="H327" s="127"/>
      <c r="I327" s="127"/>
      <c r="J327" s="127"/>
      <c r="K327" s="931"/>
      <c r="L327" s="931"/>
      <c r="M327" s="128"/>
      <c r="N327" s="128"/>
      <c r="O327" s="128"/>
      <c r="P327" s="128"/>
      <c r="Q327" s="128"/>
      <c r="R327" s="128"/>
      <c r="S327" s="128"/>
      <c r="T327" s="128"/>
      <c r="U327" s="128"/>
      <c r="V327" s="128"/>
      <c r="W327" s="128"/>
      <c r="X327" s="128"/>
      <c r="Y327" s="128"/>
      <c r="Z327" s="128"/>
    </row>
    <row r="328" spans="1:26" ht="13.5" customHeight="1">
      <c r="A328" s="28"/>
      <c r="B328" s="28"/>
      <c r="C328" s="28"/>
      <c r="D328" s="28"/>
      <c r="E328" s="28"/>
      <c r="F328" s="244"/>
      <c r="G328" s="127"/>
      <c r="H328" s="127"/>
      <c r="I328" s="127"/>
      <c r="J328" s="127"/>
      <c r="K328" s="931"/>
      <c r="L328" s="931"/>
      <c r="M328" s="128"/>
      <c r="N328" s="128"/>
      <c r="O328" s="128"/>
      <c r="P328" s="128"/>
      <c r="Q328" s="128"/>
      <c r="R328" s="128"/>
      <c r="S328" s="128"/>
      <c r="T328" s="128"/>
      <c r="U328" s="128"/>
      <c r="V328" s="128"/>
      <c r="W328" s="128"/>
      <c r="X328" s="128"/>
      <c r="Y328" s="128"/>
      <c r="Z328" s="128"/>
    </row>
    <row r="329" spans="1:26" ht="13.5" customHeight="1">
      <c r="A329" s="28"/>
      <c r="B329" s="28"/>
      <c r="C329" s="28"/>
      <c r="D329" s="28"/>
      <c r="E329" s="28"/>
      <c r="F329" s="244"/>
      <c r="G329" s="127"/>
      <c r="H329" s="127"/>
      <c r="I329" s="127"/>
      <c r="J329" s="127"/>
      <c r="K329" s="931"/>
      <c r="L329" s="931"/>
      <c r="M329" s="128"/>
      <c r="N329" s="128"/>
      <c r="O329" s="128"/>
      <c r="P329" s="128"/>
      <c r="Q329" s="128"/>
      <c r="R329" s="128"/>
      <c r="S329" s="128"/>
      <c r="T329" s="128"/>
      <c r="U329" s="128"/>
      <c r="V329" s="128"/>
      <c r="W329" s="128"/>
      <c r="X329" s="128"/>
      <c r="Y329" s="128"/>
      <c r="Z329" s="128"/>
    </row>
    <row r="330" spans="1:26" ht="13.5" customHeight="1">
      <c r="A330" s="28"/>
      <c r="B330" s="28"/>
      <c r="C330" s="28"/>
      <c r="D330" s="28"/>
      <c r="E330" s="28"/>
      <c r="F330" s="244"/>
      <c r="G330" s="127"/>
      <c r="H330" s="127"/>
      <c r="I330" s="127"/>
      <c r="J330" s="127"/>
      <c r="K330" s="931"/>
      <c r="L330" s="931"/>
      <c r="M330" s="128"/>
      <c r="N330" s="128"/>
      <c r="O330" s="128"/>
      <c r="P330" s="128"/>
      <c r="Q330" s="128"/>
      <c r="R330" s="128"/>
      <c r="S330" s="128"/>
      <c r="T330" s="128"/>
      <c r="U330" s="128"/>
      <c r="V330" s="128"/>
      <c r="W330" s="128"/>
      <c r="X330" s="128"/>
      <c r="Y330" s="128"/>
      <c r="Z330" s="128"/>
    </row>
    <row r="331" spans="1:26" ht="13.5" customHeight="1">
      <c r="A331" s="28"/>
      <c r="B331" s="28"/>
      <c r="C331" s="28"/>
      <c r="D331" s="28"/>
      <c r="E331" s="28"/>
      <c r="F331" s="244"/>
      <c r="G331" s="127"/>
      <c r="H331" s="127"/>
      <c r="I331" s="127"/>
      <c r="J331" s="127"/>
      <c r="K331" s="931"/>
      <c r="L331" s="931"/>
      <c r="M331" s="128"/>
      <c r="N331" s="128"/>
      <c r="O331" s="128"/>
      <c r="P331" s="128"/>
      <c r="Q331" s="128"/>
      <c r="R331" s="128"/>
      <c r="S331" s="128"/>
      <c r="T331" s="128"/>
      <c r="U331" s="128"/>
      <c r="V331" s="128"/>
      <c r="W331" s="128"/>
      <c r="X331" s="128"/>
      <c r="Y331" s="128"/>
      <c r="Z331" s="128"/>
    </row>
    <row r="332" spans="1:26" ht="13.5" customHeight="1">
      <c r="A332" s="28"/>
      <c r="B332" s="28"/>
      <c r="C332" s="28"/>
      <c r="D332" s="28"/>
      <c r="E332" s="28"/>
      <c r="F332" s="244"/>
      <c r="G332" s="127"/>
      <c r="H332" s="127"/>
      <c r="I332" s="127"/>
      <c r="J332" s="127"/>
      <c r="K332" s="931"/>
      <c r="L332" s="931"/>
      <c r="M332" s="128"/>
      <c r="N332" s="128"/>
      <c r="O332" s="128"/>
      <c r="P332" s="128"/>
      <c r="Q332" s="128"/>
      <c r="R332" s="128"/>
      <c r="S332" s="128"/>
      <c r="T332" s="128"/>
      <c r="U332" s="128"/>
      <c r="V332" s="128"/>
      <c r="W332" s="128"/>
      <c r="X332" s="128"/>
      <c r="Y332" s="128"/>
      <c r="Z332" s="128"/>
    </row>
    <row r="333" spans="1:26" ht="13.5" customHeight="1">
      <c r="A333" s="28"/>
      <c r="B333" s="28"/>
      <c r="C333" s="28"/>
      <c r="D333" s="28"/>
      <c r="E333" s="28"/>
      <c r="F333" s="244"/>
      <c r="G333" s="127"/>
      <c r="H333" s="127"/>
      <c r="I333" s="127"/>
      <c r="J333" s="127"/>
      <c r="K333" s="931"/>
      <c r="L333" s="931"/>
      <c r="M333" s="128"/>
      <c r="N333" s="128"/>
      <c r="O333" s="128"/>
      <c r="P333" s="128"/>
      <c r="Q333" s="128"/>
      <c r="R333" s="128"/>
      <c r="S333" s="128"/>
      <c r="T333" s="128"/>
      <c r="U333" s="128"/>
      <c r="V333" s="128"/>
      <c r="W333" s="128"/>
      <c r="X333" s="128"/>
      <c r="Y333" s="128"/>
      <c r="Z333" s="128"/>
    </row>
    <row r="334" spans="1:26" ht="13.5" customHeight="1">
      <c r="A334" s="28"/>
      <c r="B334" s="28"/>
      <c r="C334" s="28"/>
      <c r="D334" s="28"/>
      <c r="E334" s="28"/>
      <c r="F334" s="244"/>
      <c r="G334" s="127"/>
      <c r="H334" s="127"/>
      <c r="I334" s="127"/>
      <c r="J334" s="127"/>
      <c r="K334" s="931"/>
      <c r="L334" s="931"/>
      <c r="M334" s="128"/>
      <c r="N334" s="128"/>
      <c r="O334" s="128"/>
      <c r="P334" s="128"/>
      <c r="Q334" s="128"/>
      <c r="R334" s="128"/>
      <c r="S334" s="128"/>
      <c r="T334" s="128"/>
      <c r="U334" s="128"/>
      <c r="V334" s="128"/>
      <c r="W334" s="128"/>
      <c r="X334" s="128"/>
      <c r="Y334" s="128"/>
      <c r="Z334" s="128"/>
    </row>
    <row r="335" spans="1:26" ht="13.5" customHeight="1">
      <c r="A335" s="28"/>
      <c r="B335" s="28"/>
      <c r="C335" s="28"/>
      <c r="D335" s="28"/>
      <c r="E335" s="28"/>
      <c r="F335" s="244"/>
      <c r="G335" s="127"/>
      <c r="H335" s="127"/>
      <c r="I335" s="127"/>
      <c r="J335" s="127"/>
      <c r="K335" s="931"/>
      <c r="L335" s="931"/>
      <c r="M335" s="128"/>
      <c r="N335" s="128"/>
      <c r="O335" s="128"/>
      <c r="P335" s="128"/>
      <c r="Q335" s="128"/>
      <c r="R335" s="128"/>
      <c r="S335" s="128"/>
      <c r="T335" s="128"/>
      <c r="U335" s="128"/>
      <c r="V335" s="128"/>
      <c r="W335" s="128"/>
      <c r="X335" s="128"/>
      <c r="Y335" s="128"/>
      <c r="Z335" s="128"/>
    </row>
    <row r="336" spans="1:26" ht="13.5" customHeight="1">
      <c r="A336" s="28"/>
      <c r="B336" s="28"/>
      <c r="C336" s="28"/>
      <c r="D336" s="28"/>
      <c r="E336" s="28"/>
      <c r="F336" s="244"/>
      <c r="G336" s="127"/>
      <c r="H336" s="127"/>
      <c r="I336" s="127"/>
      <c r="J336" s="127"/>
      <c r="K336" s="931"/>
      <c r="L336" s="931"/>
      <c r="M336" s="128"/>
      <c r="N336" s="128"/>
      <c r="O336" s="128"/>
      <c r="P336" s="128"/>
      <c r="Q336" s="128"/>
      <c r="R336" s="128"/>
      <c r="S336" s="128"/>
      <c r="T336" s="128"/>
      <c r="U336" s="128"/>
      <c r="V336" s="128"/>
      <c r="W336" s="128"/>
      <c r="X336" s="128"/>
      <c r="Y336" s="128"/>
      <c r="Z336" s="128"/>
    </row>
    <row r="337" spans="1:26" ht="13.5" customHeight="1">
      <c r="A337" s="28"/>
      <c r="B337" s="28"/>
      <c r="C337" s="28"/>
      <c r="D337" s="28"/>
      <c r="E337" s="28"/>
      <c r="F337" s="244"/>
      <c r="G337" s="127"/>
      <c r="H337" s="127"/>
      <c r="I337" s="127"/>
      <c r="J337" s="127"/>
      <c r="K337" s="931"/>
      <c r="L337" s="931"/>
      <c r="M337" s="128"/>
      <c r="N337" s="128"/>
      <c r="O337" s="128"/>
      <c r="P337" s="128"/>
      <c r="Q337" s="128"/>
      <c r="R337" s="128"/>
      <c r="S337" s="128"/>
      <c r="T337" s="128"/>
      <c r="U337" s="128"/>
      <c r="V337" s="128"/>
      <c r="W337" s="128"/>
      <c r="X337" s="128"/>
      <c r="Y337" s="128"/>
      <c r="Z337" s="128"/>
    </row>
    <row r="338" spans="1:26" ht="13.5" customHeight="1">
      <c r="A338" s="28"/>
      <c r="B338" s="28"/>
      <c r="C338" s="28"/>
      <c r="D338" s="28"/>
      <c r="E338" s="28"/>
      <c r="F338" s="244"/>
      <c r="G338" s="127"/>
      <c r="H338" s="127"/>
      <c r="I338" s="127"/>
      <c r="J338" s="127"/>
      <c r="K338" s="931"/>
      <c r="L338" s="931"/>
      <c r="M338" s="128"/>
      <c r="N338" s="128"/>
      <c r="O338" s="128"/>
      <c r="P338" s="128"/>
      <c r="Q338" s="128"/>
      <c r="R338" s="128"/>
      <c r="S338" s="128"/>
      <c r="T338" s="128"/>
      <c r="U338" s="128"/>
      <c r="V338" s="128"/>
      <c r="W338" s="128"/>
      <c r="X338" s="128"/>
      <c r="Y338" s="128"/>
      <c r="Z338" s="128"/>
    </row>
    <row r="339" spans="1:26" ht="13.5" customHeight="1">
      <c r="A339" s="28"/>
      <c r="B339" s="28"/>
      <c r="C339" s="28"/>
      <c r="D339" s="28"/>
      <c r="E339" s="28"/>
      <c r="F339" s="244"/>
      <c r="G339" s="127"/>
      <c r="H339" s="127"/>
      <c r="I339" s="127"/>
      <c r="J339" s="127"/>
      <c r="K339" s="931"/>
      <c r="L339" s="931"/>
      <c r="M339" s="128"/>
      <c r="N339" s="128"/>
      <c r="O339" s="128"/>
      <c r="P339" s="128"/>
      <c r="Q339" s="128"/>
      <c r="R339" s="128"/>
      <c r="S339" s="128"/>
      <c r="T339" s="128"/>
      <c r="U339" s="128"/>
      <c r="V339" s="128"/>
      <c r="W339" s="128"/>
      <c r="X339" s="128"/>
      <c r="Y339" s="128"/>
      <c r="Z339" s="128"/>
    </row>
    <row r="340" spans="1:26" ht="13.5" customHeight="1">
      <c r="A340" s="28"/>
      <c r="B340" s="28"/>
      <c r="C340" s="28"/>
      <c r="D340" s="28"/>
      <c r="E340" s="28"/>
      <c r="F340" s="244"/>
      <c r="G340" s="127"/>
      <c r="H340" s="127"/>
      <c r="I340" s="127"/>
      <c r="J340" s="127"/>
      <c r="K340" s="931"/>
      <c r="L340" s="931"/>
      <c r="M340" s="128"/>
      <c r="N340" s="128"/>
      <c r="O340" s="128"/>
      <c r="P340" s="128"/>
      <c r="Q340" s="128"/>
      <c r="R340" s="128"/>
      <c r="S340" s="128"/>
      <c r="T340" s="128"/>
      <c r="U340" s="128"/>
      <c r="V340" s="128"/>
      <c r="W340" s="128"/>
      <c r="X340" s="128"/>
      <c r="Y340" s="128"/>
      <c r="Z340" s="128"/>
    </row>
    <row r="341" spans="1:26" ht="13.5" customHeight="1">
      <c r="A341" s="28"/>
      <c r="B341" s="28"/>
      <c r="C341" s="28"/>
      <c r="D341" s="28"/>
      <c r="E341" s="28"/>
      <c r="F341" s="244"/>
      <c r="G341" s="127"/>
      <c r="H341" s="127"/>
      <c r="I341" s="127"/>
      <c r="J341" s="127"/>
      <c r="K341" s="931"/>
      <c r="L341" s="931"/>
      <c r="M341" s="128"/>
      <c r="N341" s="128"/>
      <c r="O341" s="128"/>
      <c r="P341" s="128"/>
      <c r="Q341" s="128"/>
      <c r="R341" s="128"/>
      <c r="S341" s="128"/>
      <c r="T341" s="128"/>
      <c r="U341" s="128"/>
      <c r="V341" s="128"/>
      <c r="W341" s="128"/>
      <c r="X341" s="128"/>
      <c r="Y341" s="128"/>
      <c r="Z341" s="128"/>
    </row>
    <row r="342" spans="1:26" ht="13.5" customHeight="1">
      <c r="A342" s="28"/>
      <c r="B342" s="28"/>
      <c r="C342" s="28"/>
      <c r="D342" s="28"/>
      <c r="E342" s="28"/>
      <c r="F342" s="244"/>
      <c r="G342" s="127"/>
      <c r="H342" s="127"/>
      <c r="I342" s="127"/>
      <c r="J342" s="127"/>
      <c r="K342" s="931"/>
      <c r="L342" s="931"/>
      <c r="M342" s="128"/>
      <c r="N342" s="128"/>
      <c r="O342" s="128"/>
      <c r="P342" s="128"/>
      <c r="Q342" s="128"/>
      <c r="R342" s="128"/>
      <c r="S342" s="128"/>
      <c r="T342" s="128"/>
      <c r="U342" s="128"/>
      <c r="V342" s="128"/>
      <c r="W342" s="128"/>
      <c r="X342" s="128"/>
      <c r="Y342" s="128"/>
      <c r="Z342" s="128"/>
    </row>
    <row r="343" spans="1:26" ht="13.5" customHeight="1">
      <c r="A343" s="28"/>
      <c r="B343" s="28"/>
      <c r="C343" s="28"/>
      <c r="D343" s="28"/>
      <c r="E343" s="28"/>
      <c r="F343" s="244"/>
      <c r="G343" s="127"/>
      <c r="H343" s="127"/>
      <c r="I343" s="127"/>
      <c r="J343" s="127"/>
      <c r="K343" s="931"/>
      <c r="L343" s="931"/>
      <c r="M343" s="128"/>
      <c r="N343" s="128"/>
      <c r="O343" s="128"/>
      <c r="P343" s="128"/>
      <c r="Q343" s="128"/>
      <c r="R343" s="128"/>
      <c r="S343" s="128"/>
      <c r="T343" s="128"/>
      <c r="U343" s="128"/>
      <c r="V343" s="128"/>
      <c r="W343" s="128"/>
      <c r="X343" s="128"/>
      <c r="Y343" s="128"/>
      <c r="Z343" s="128"/>
    </row>
    <row r="344" spans="1:26" ht="13.5" customHeight="1">
      <c r="A344" s="28"/>
      <c r="B344" s="28"/>
      <c r="C344" s="28"/>
      <c r="D344" s="28"/>
      <c r="E344" s="28"/>
      <c r="F344" s="244"/>
      <c r="G344" s="127"/>
      <c r="H344" s="127"/>
      <c r="I344" s="127"/>
      <c r="J344" s="127"/>
      <c r="K344" s="931"/>
      <c r="L344" s="931"/>
      <c r="M344" s="128"/>
      <c r="N344" s="128"/>
      <c r="O344" s="128"/>
      <c r="P344" s="128"/>
      <c r="Q344" s="128"/>
      <c r="R344" s="128"/>
      <c r="S344" s="128"/>
      <c r="T344" s="128"/>
      <c r="U344" s="128"/>
      <c r="V344" s="128"/>
      <c r="W344" s="128"/>
      <c r="X344" s="128"/>
      <c r="Y344" s="128"/>
      <c r="Z344" s="128"/>
    </row>
    <row r="345" spans="1:26" ht="13.5" customHeight="1">
      <c r="A345" s="28"/>
      <c r="B345" s="28"/>
      <c r="C345" s="28"/>
      <c r="D345" s="28"/>
      <c r="E345" s="28"/>
      <c r="F345" s="244"/>
      <c r="G345" s="127"/>
      <c r="H345" s="127"/>
      <c r="I345" s="127"/>
      <c r="J345" s="127"/>
      <c r="K345" s="931"/>
      <c r="L345" s="931"/>
      <c r="M345" s="128"/>
      <c r="N345" s="128"/>
      <c r="O345" s="128"/>
      <c r="P345" s="128"/>
      <c r="Q345" s="128"/>
      <c r="R345" s="128"/>
      <c r="S345" s="128"/>
      <c r="T345" s="128"/>
      <c r="U345" s="128"/>
      <c r="V345" s="128"/>
      <c r="W345" s="128"/>
      <c r="X345" s="128"/>
      <c r="Y345" s="128"/>
      <c r="Z345" s="128"/>
    </row>
    <row r="346" spans="1:26" ht="13.5" customHeight="1">
      <c r="A346" s="28"/>
      <c r="B346" s="28"/>
      <c r="C346" s="28"/>
      <c r="D346" s="28"/>
      <c r="E346" s="28"/>
      <c r="F346" s="244"/>
      <c r="G346" s="127"/>
      <c r="H346" s="127"/>
      <c r="I346" s="127"/>
      <c r="J346" s="127"/>
      <c r="K346" s="931"/>
      <c r="L346" s="931"/>
      <c r="M346" s="128"/>
      <c r="N346" s="128"/>
      <c r="O346" s="128"/>
      <c r="P346" s="128"/>
      <c r="Q346" s="128"/>
      <c r="R346" s="128"/>
      <c r="S346" s="128"/>
      <c r="T346" s="128"/>
      <c r="U346" s="128"/>
      <c r="V346" s="128"/>
      <c r="W346" s="128"/>
      <c r="X346" s="128"/>
      <c r="Y346" s="128"/>
      <c r="Z346" s="128"/>
    </row>
    <row r="347" spans="1:26" ht="13.5" customHeight="1">
      <c r="A347" s="28"/>
      <c r="B347" s="28"/>
      <c r="C347" s="28"/>
      <c r="D347" s="28"/>
      <c r="E347" s="28"/>
      <c r="F347" s="244"/>
      <c r="G347" s="127"/>
      <c r="H347" s="127"/>
      <c r="I347" s="127"/>
      <c r="J347" s="127"/>
      <c r="K347" s="931"/>
      <c r="L347" s="931"/>
      <c r="M347" s="128"/>
      <c r="N347" s="128"/>
      <c r="O347" s="128"/>
      <c r="P347" s="128"/>
      <c r="Q347" s="128"/>
      <c r="R347" s="128"/>
      <c r="S347" s="128"/>
      <c r="T347" s="128"/>
      <c r="U347" s="128"/>
      <c r="V347" s="128"/>
      <c r="W347" s="128"/>
      <c r="X347" s="128"/>
      <c r="Y347" s="128"/>
      <c r="Z347" s="128"/>
    </row>
    <row r="348" spans="1:26" ht="13.5" customHeight="1">
      <c r="A348" s="28"/>
      <c r="B348" s="28"/>
      <c r="C348" s="28"/>
      <c r="D348" s="28"/>
      <c r="E348" s="28"/>
      <c r="F348" s="244"/>
      <c r="G348" s="127"/>
      <c r="H348" s="127"/>
      <c r="I348" s="127"/>
      <c r="J348" s="127"/>
      <c r="K348" s="931"/>
      <c r="L348" s="931"/>
      <c r="M348" s="128"/>
      <c r="N348" s="128"/>
      <c r="O348" s="128"/>
      <c r="P348" s="128"/>
      <c r="Q348" s="128"/>
      <c r="R348" s="128"/>
      <c r="S348" s="128"/>
      <c r="T348" s="128"/>
      <c r="U348" s="128"/>
      <c r="V348" s="128"/>
      <c r="W348" s="128"/>
      <c r="X348" s="128"/>
      <c r="Y348" s="128"/>
      <c r="Z348" s="128"/>
    </row>
    <row r="349" spans="1:26" ht="13.5" customHeight="1">
      <c r="A349" s="28"/>
      <c r="B349" s="28"/>
      <c r="C349" s="28"/>
      <c r="D349" s="28"/>
      <c r="E349" s="28"/>
      <c r="F349" s="244"/>
      <c r="G349" s="127"/>
      <c r="H349" s="127"/>
      <c r="I349" s="127"/>
      <c r="J349" s="127"/>
      <c r="K349" s="931"/>
      <c r="L349" s="931"/>
      <c r="M349" s="128"/>
      <c r="N349" s="128"/>
      <c r="O349" s="128"/>
      <c r="P349" s="128"/>
      <c r="Q349" s="128"/>
      <c r="R349" s="128"/>
      <c r="S349" s="128"/>
      <c r="T349" s="128"/>
      <c r="U349" s="128"/>
      <c r="V349" s="128"/>
      <c r="W349" s="128"/>
      <c r="X349" s="128"/>
      <c r="Y349" s="128"/>
      <c r="Z349" s="128"/>
    </row>
    <row r="350" spans="1:26" ht="13.5" customHeight="1">
      <c r="A350" s="28"/>
      <c r="B350" s="28"/>
      <c r="C350" s="28"/>
      <c r="D350" s="28"/>
      <c r="E350" s="28"/>
      <c r="F350" s="244"/>
      <c r="G350" s="127"/>
      <c r="H350" s="127"/>
      <c r="I350" s="127"/>
      <c r="J350" s="127"/>
      <c r="K350" s="931"/>
      <c r="L350" s="931"/>
      <c r="M350" s="128"/>
      <c r="N350" s="128"/>
      <c r="O350" s="128"/>
      <c r="P350" s="128"/>
      <c r="Q350" s="128"/>
      <c r="R350" s="128"/>
      <c r="S350" s="128"/>
      <c r="T350" s="128"/>
      <c r="U350" s="128"/>
      <c r="V350" s="128"/>
      <c r="W350" s="128"/>
      <c r="X350" s="128"/>
      <c r="Y350" s="128"/>
      <c r="Z350" s="128"/>
    </row>
    <row r="351" spans="1:26" ht="13.5" customHeight="1">
      <c r="A351" s="28"/>
      <c r="B351" s="28"/>
      <c r="C351" s="28"/>
      <c r="D351" s="28"/>
      <c r="E351" s="28"/>
      <c r="F351" s="244"/>
      <c r="G351" s="127"/>
      <c r="H351" s="127"/>
      <c r="I351" s="127"/>
      <c r="J351" s="127"/>
      <c r="K351" s="931"/>
      <c r="L351" s="931"/>
      <c r="M351" s="128"/>
      <c r="N351" s="128"/>
      <c r="O351" s="128"/>
      <c r="P351" s="128"/>
      <c r="Q351" s="128"/>
      <c r="R351" s="128"/>
      <c r="S351" s="128"/>
      <c r="T351" s="128"/>
      <c r="U351" s="128"/>
      <c r="V351" s="128"/>
      <c r="W351" s="128"/>
      <c r="X351" s="128"/>
      <c r="Y351" s="128"/>
      <c r="Z351" s="128"/>
    </row>
    <row r="352" spans="1:26" ht="13.5" customHeight="1">
      <c r="A352" s="28"/>
      <c r="B352" s="28"/>
      <c r="C352" s="28"/>
      <c r="D352" s="28"/>
      <c r="E352" s="28"/>
      <c r="F352" s="244"/>
      <c r="G352" s="127"/>
      <c r="H352" s="127"/>
      <c r="I352" s="127"/>
      <c r="J352" s="127"/>
      <c r="K352" s="931"/>
      <c r="L352" s="931"/>
      <c r="M352" s="128"/>
      <c r="N352" s="128"/>
      <c r="O352" s="128"/>
      <c r="P352" s="128"/>
      <c r="Q352" s="128"/>
      <c r="R352" s="128"/>
      <c r="S352" s="128"/>
      <c r="T352" s="128"/>
      <c r="U352" s="128"/>
      <c r="V352" s="128"/>
      <c r="W352" s="128"/>
      <c r="X352" s="128"/>
      <c r="Y352" s="128"/>
      <c r="Z352" s="128"/>
    </row>
    <row r="353" spans="1:26" ht="13.5" customHeight="1">
      <c r="A353" s="28"/>
      <c r="B353" s="28"/>
      <c r="C353" s="28"/>
      <c r="D353" s="28"/>
      <c r="E353" s="28"/>
      <c r="F353" s="244"/>
      <c r="G353" s="127"/>
      <c r="H353" s="127"/>
      <c r="I353" s="127"/>
      <c r="J353" s="127"/>
      <c r="K353" s="931"/>
      <c r="L353" s="931"/>
      <c r="M353" s="128"/>
      <c r="N353" s="128"/>
      <c r="O353" s="128"/>
      <c r="P353" s="128"/>
      <c r="Q353" s="128"/>
      <c r="R353" s="128"/>
      <c r="S353" s="128"/>
      <c r="T353" s="128"/>
      <c r="U353" s="128"/>
      <c r="V353" s="128"/>
      <c r="W353" s="128"/>
      <c r="X353" s="128"/>
      <c r="Y353" s="128"/>
      <c r="Z353" s="128"/>
    </row>
    <row r="354" spans="1:26" ht="13.5" customHeight="1">
      <c r="A354" s="28"/>
      <c r="B354" s="28"/>
      <c r="C354" s="28"/>
      <c r="D354" s="28"/>
      <c r="E354" s="28"/>
      <c r="F354" s="244"/>
      <c r="G354" s="127"/>
      <c r="H354" s="127"/>
      <c r="I354" s="127"/>
      <c r="J354" s="127"/>
      <c r="K354" s="931"/>
      <c r="L354" s="931"/>
      <c r="M354" s="128"/>
      <c r="N354" s="128"/>
      <c r="O354" s="128"/>
      <c r="P354" s="128"/>
      <c r="Q354" s="128"/>
      <c r="R354" s="128"/>
      <c r="S354" s="128"/>
      <c r="T354" s="128"/>
      <c r="U354" s="128"/>
      <c r="V354" s="128"/>
      <c r="W354" s="128"/>
      <c r="X354" s="128"/>
      <c r="Y354" s="128"/>
      <c r="Z354" s="128"/>
    </row>
    <row r="355" spans="1:26" ht="13.5" customHeight="1">
      <c r="A355" s="28"/>
      <c r="B355" s="28"/>
      <c r="C355" s="28"/>
      <c r="D355" s="28"/>
      <c r="E355" s="28"/>
      <c r="F355" s="244"/>
      <c r="G355" s="127"/>
      <c r="H355" s="127"/>
      <c r="I355" s="127"/>
      <c r="J355" s="127"/>
      <c r="K355" s="931"/>
      <c r="L355" s="931"/>
      <c r="M355" s="128"/>
      <c r="N355" s="128"/>
      <c r="O355" s="128"/>
      <c r="P355" s="128"/>
      <c r="Q355" s="128"/>
      <c r="R355" s="128"/>
      <c r="S355" s="128"/>
      <c r="T355" s="128"/>
      <c r="U355" s="128"/>
      <c r="V355" s="128"/>
      <c r="W355" s="128"/>
      <c r="X355" s="128"/>
      <c r="Y355" s="128"/>
      <c r="Z355" s="128"/>
    </row>
    <row r="356" spans="1:26" ht="13.5" customHeight="1">
      <c r="A356" s="28"/>
      <c r="B356" s="28"/>
      <c r="C356" s="28"/>
      <c r="D356" s="28"/>
      <c r="E356" s="28"/>
      <c r="F356" s="244"/>
      <c r="G356" s="127"/>
      <c r="H356" s="127"/>
      <c r="I356" s="127"/>
      <c r="J356" s="127"/>
      <c r="K356" s="931"/>
      <c r="L356" s="931"/>
      <c r="M356" s="128"/>
      <c r="N356" s="128"/>
      <c r="O356" s="128"/>
      <c r="P356" s="128"/>
      <c r="Q356" s="128"/>
      <c r="R356" s="128"/>
      <c r="S356" s="128"/>
      <c r="T356" s="128"/>
      <c r="U356" s="128"/>
      <c r="V356" s="128"/>
      <c r="W356" s="128"/>
      <c r="X356" s="128"/>
      <c r="Y356" s="128"/>
      <c r="Z356" s="128"/>
    </row>
    <row r="357" spans="1:26" ht="13.5" customHeight="1">
      <c r="A357" s="28"/>
      <c r="B357" s="28"/>
      <c r="C357" s="28"/>
      <c r="D357" s="28"/>
      <c r="E357" s="28"/>
      <c r="F357" s="244"/>
      <c r="G357" s="127"/>
      <c r="H357" s="127"/>
      <c r="I357" s="127"/>
      <c r="J357" s="127"/>
      <c r="K357" s="931"/>
      <c r="L357" s="931"/>
      <c r="M357" s="128"/>
      <c r="N357" s="128"/>
      <c r="O357" s="128"/>
      <c r="P357" s="128"/>
      <c r="Q357" s="128"/>
      <c r="R357" s="128"/>
      <c r="S357" s="128"/>
      <c r="T357" s="128"/>
      <c r="U357" s="128"/>
      <c r="V357" s="128"/>
      <c r="W357" s="128"/>
      <c r="X357" s="128"/>
      <c r="Y357" s="128"/>
      <c r="Z357" s="128"/>
    </row>
    <row r="358" spans="1:26" ht="13.5" customHeight="1">
      <c r="A358" s="28"/>
      <c r="B358" s="28"/>
      <c r="C358" s="28"/>
      <c r="D358" s="28"/>
      <c r="E358" s="28"/>
      <c r="F358" s="244"/>
      <c r="G358" s="127"/>
      <c r="H358" s="127"/>
      <c r="I358" s="127"/>
      <c r="J358" s="127"/>
      <c r="K358" s="931"/>
      <c r="L358" s="931"/>
      <c r="M358" s="128"/>
      <c r="N358" s="128"/>
      <c r="O358" s="128"/>
      <c r="P358" s="128"/>
      <c r="Q358" s="128"/>
      <c r="R358" s="128"/>
      <c r="S358" s="128"/>
      <c r="T358" s="128"/>
      <c r="U358" s="128"/>
      <c r="V358" s="128"/>
      <c r="W358" s="128"/>
      <c r="X358" s="128"/>
      <c r="Y358" s="128"/>
      <c r="Z358" s="128"/>
    </row>
    <row r="359" spans="1:26" ht="13.5" customHeight="1">
      <c r="A359" s="28"/>
      <c r="B359" s="28"/>
      <c r="C359" s="28"/>
      <c r="D359" s="28"/>
      <c r="E359" s="28"/>
      <c r="F359" s="244"/>
      <c r="G359" s="127"/>
      <c r="H359" s="127"/>
      <c r="I359" s="127"/>
      <c r="J359" s="127"/>
      <c r="K359" s="931"/>
      <c r="L359" s="931"/>
      <c r="M359" s="128"/>
      <c r="N359" s="128"/>
      <c r="O359" s="128"/>
      <c r="P359" s="128"/>
      <c r="Q359" s="128"/>
      <c r="R359" s="128"/>
      <c r="S359" s="128"/>
      <c r="T359" s="128"/>
      <c r="U359" s="128"/>
      <c r="V359" s="128"/>
      <c r="W359" s="128"/>
      <c r="X359" s="128"/>
      <c r="Y359" s="128"/>
      <c r="Z359" s="128"/>
    </row>
    <row r="360" spans="1:26" ht="13.5" customHeight="1">
      <c r="A360" s="28"/>
      <c r="B360" s="28"/>
      <c r="C360" s="28"/>
      <c r="D360" s="28"/>
      <c r="E360" s="28"/>
      <c r="F360" s="244"/>
      <c r="G360" s="127"/>
      <c r="H360" s="127"/>
      <c r="I360" s="127"/>
      <c r="J360" s="127"/>
      <c r="K360" s="931"/>
      <c r="L360" s="931"/>
      <c r="M360" s="128"/>
      <c r="N360" s="128"/>
      <c r="O360" s="128"/>
      <c r="P360" s="128"/>
      <c r="Q360" s="128"/>
      <c r="R360" s="128"/>
      <c r="S360" s="128"/>
      <c r="T360" s="128"/>
      <c r="U360" s="128"/>
      <c r="V360" s="128"/>
      <c r="W360" s="128"/>
      <c r="X360" s="128"/>
      <c r="Y360" s="128"/>
      <c r="Z360" s="128"/>
    </row>
    <row r="361" spans="1:26" ht="13.5" customHeight="1">
      <c r="A361" s="28"/>
      <c r="B361" s="28"/>
      <c r="C361" s="28"/>
      <c r="D361" s="28"/>
      <c r="E361" s="28"/>
      <c r="F361" s="244"/>
      <c r="G361" s="127"/>
      <c r="H361" s="127"/>
      <c r="I361" s="127"/>
      <c r="J361" s="127"/>
      <c r="K361" s="931"/>
      <c r="L361" s="931"/>
      <c r="M361" s="128"/>
      <c r="N361" s="128"/>
      <c r="O361" s="128"/>
      <c r="P361" s="128"/>
      <c r="Q361" s="128"/>
      <c r="R361" s="128"/>
      <c r="S361" s="128"/>
      <c r="T361" s="128"/>
      <c r="U361" s="128"/>
      <c r="V361" s="128"/>
      <c r="W361" s="128"/>
      <c r="X361" s="128"/>
      <c r="Y361" s="128"/>
      <c r="Z361" s="128"/>
    </row>
    <row r="362" spans="1:26" ht="13.5" customHeight="1">
      <c r="A362" s="28"/>
      <c r="B362" s="28"/>
      <c r="C362" s="28"/>
      <c r="D362" s="28"/>
      <c r="E362" s="28"/>
      <c r="F362" s="244"/>
      <c r="G362" s="127"/>
      <c r="H362" s="127"/>
      <c r="I362" s="127"/>
      <c r="J362" s="127"/>
      <c r="K362" s="931"/>
      <c r="L362" s="931"/>
      <c r="M362" s="128"/>
      <c r="N362" s="128"/>
      <c r="O362" s="128"/>
      <c r="P362" s="128"/>
      <c r="Q362" s="128"/>
      <c r="R362" s="128"/>
      <c r="S362" s="128"/>
      <c r="T362" s="128"/>
      <c r="U362" s="128"/>
      <c r="V362" s="128"/>
      <c r="W362" s="128"/>
      <c r="X362" s="128"/>
      <c r="Y362" s="128"/>
      <c r="Z362" s="128"/>
    </row>
    <row r="363" spans="1:26" ht="13.5" customHeight="1">
      <c r="A363" s="28"/>
      <c r="B363" s="28"/>
      <c r="C363" s="28"/>
      <c r="D363" s="28"/>
      <c r="E363" s="28"/>
      <c r="F363" s="244"/>
      <c r="G363" s="127"/>
      <c r="H363" s="127"/>
      <c r="I363" s="127"/>
      <c r="J363" s="127"/>
      <c r="K363" s="931"/>
      <c r="L363" s="931"/>
      <c r="M363" s="128"/>
      <c r="N363" s="128"/>
      <c r="O363" s="128"/>
      <c r="P363" s="128"/>
      <c r="Q363" s="128"/>
      <c r="R363" s="128"/>
      <c r="S363" s="128"/>
      <c r="T363" s="128"/>
      <c r="U363" s="128"/>
      <c r="V363" s="128"/>
      <c r="W363" s="128"/>
      <c r="X363" s="128"/>
      <c r="Y363" s="128"/>
      <c r="Z363" s="128"/>
    </row>
    <row r="364" spans="1:26" ht="13.5" customHeight="1">
      <c r="A364" s="28"/>
      <c r="B364" s="28"/>
      <c r="C364" s="28"/>
      <c r="D364" s="28"/>
      <c r="E364" s="28"/>
      <c r="F364" s="244"/>
      <c r="G364" s="127"/>
      <c r="H364" s="127"/>
      <c r="I364" s="127"/>
      <c r="J364" s="127"/>
      <c r="K364" s="931"/>
      <c r="L364" s="931"/>
      <c r="M364" s="128"/>
      <c r="N364" s="128"/>
      <c r="O364" s="128"/>
      <c r="P364" s="128"/>
      <c r="Q364" s="128"/>
      <c r="R364" s="128"/>
      <c r="S364" s="128"/>
      <c r="T364" s="128"/>
      <c r="U364" s="128"/>
      <c r="V364" s="128"/>
      <c r="W364" s="128"/>
      <c r="X364" s="128"/>
      <c r="Y364" s="128"/>
      <c r="Z364" s="128"/>
    </row>
    <row r="365" spans="1:26" ht="13.5" customHeight="1">
      <c r="A365" s="28"/>
      <c r="B365" s="28"/>
      <c r="C365" s="28"/>
      <c r="D365" s="28"/>
      <c r="E365" s="28"/>
      <c r="F365" s="244"/>
      <c r="G365" s="127"/>
      <c r="H365" s="127"/>
      <c r="I365" s="127"/>
      <c r="J365" s="127"/>
      <c r="K365" s="931"/>
      <c r="L365" s="931"/>
      <c r="M365" s="128"/>
      <c r="N365" s="128"/>
      <c r="O365" s="128"/>
      <c r="P365" s="128"/>
      <c r="Q365" s="128"/>
      <c r="R365" s="128"/>
      <c r="S365" s="128"/>
      <c r="T365" s="128"/>
      <c r="U365" s="128"/>
      <c r="V365" s="128"/>
      <c r="W365" s="128"/>
      <c r="X365" s="128"/>
      <c r="Y365" s="128"/>
      <c r="Z365" s="128"/>
    </row>
    <row r="366" spans="1:26" ht="13.5" customHeight="1">
      <c r="A366" s="28"/>
      <c r="B366" s="28"/>
      <c r="C366" s="28"/>
      <c r="D366" s="28"/>
      <c r="E366" s="28"/>
      <c r="F366" s="244"/>
      <c r="G366" s="127"/>
      <c r="H366" s="127"/>
      <c r="I366" s="127"/>
      <c r="J366" s="127"/>
      <c r="K366" s="931"/>
      <c r="L366" s="931"/>
      <c r="M366" s="128"/>
      <c r="N366" s="128"/>
      <c r="O366" s="128"/>
      <c r="P366" s="128"/>
      <c r="Q366" s="128"/>
      <c r="R366" s="128"/>
      <c r="S366" s="128"/>
      <c r="T366" s="128"/>
      <c r="U366" s="128"/>
      <c r="V366" s="128"/>
      <c r="W366" s="128"/>
      <c r="X366" s="128"/>
      <c r="Y366" s="128"/>
      <c r="Z366" s="128"/>
    </row>
    <row r="367" spans="1:26" ht="13.5" customHeight="1">
      <c r="A367" s="28"/>
      <c r="B367" s="28"/>
      <c r="C367" s="28"/>
      <c r="D367" s="28"/>
      <c r="E367" s="28"/>
      <c r="F367" s="244"/>
      <c r="G367" s="127"/>
      <c r="H367" s="127"/>
      <c r="I367" s="127"/>
      <c r="J367" s="127"/>
      <c r="K367" s="931"/>
      <c r="L367" s="931"/>
      <c r="M367" s="128"/>
      <c r="N367" s="128"/>
      <c r="O367" s="128"/>
      <c r="P367" s="128"/>
      <c r="Q367" s="128"/>
      <c r="R367" s="128"/>
      <c r="S367" s="128"/>
      <c r="T367" s="128"/>
      <c r="U367" s="128"/>
      <c r="V367" s="128"/>
      <c r="W367" s="128"/>
      <c r="X367" s="128"/>
      <c r="Y367" s="128"/>
      <c r="Z367" s="128"/>
    </row>
    <row r="368" spans="1:26" ht="13.5" customHeight="1">
      <c r="A368" s="28"/>
      <c r="B368" s="28"/>
      <c r="C368" s="28"/>
      <c r="D368" s="28"/>
      <c r="E368" s="28"/>
      <c r="F368" s="244"/>
      <c r="G368" s="127"/>
      <c r="H368" s="127"/>
      <c r="I368" s="127"/>
      <c r="J368" s="127"/>
      <c r="K368" s="931"/>
      <c r="L368" s="931"/>
      <c r="M368" s="128"/>
      <c r="N368" s="128"/>
      <c r="O368" s="128"/>
      <c r="P368" s="128"/>
      <c r="Q368" s="128"/>
      <c r="R368" s="128"/>
      <c r="S368" s="128"/>
      <c r="T368" s="128"/>
      <c r="U368" s="128"/>
      <c r="V368" s="128"/>
      <c r="W368" s="128"/>
      <c r="X368" s="128"/>
      <c r="Y368" s="128"/>
      <c r="Z368" s="128"/>
    </row>
    <row r="369" spans="1:26" ht="13.5" customHeight="1">
      <c r="A369" s="28"/>
      <c r="B369" s="28"/>
      <c r="C369" s="28"/>
      <c r="D369" s="28"/>
      <c r="E369" s="28"/>
      <c r="F369" s="244"/>
      <c r="G369" s="127"/>
      <c r="H369" s="127"/>
      <c r="I369" s="127"/>
      <c r="J369" s="127"/>
      <c r="K369" s="931"/>
      <c r="L369" s="931"/>
      <c r="M369" s="128"/>
      <c r="N369" s="128"/>
      <c r="O369" s="128"/>
      <c r="P369" s="128"/>
      <c r="Q369" s="128"/>
      <c r="R369" s="128"/>
      <c r="S369" s="128"/>
      <c r="T369" s="128"/>
      <c r="U369" s="128"/>
      <c r="V369" s="128"/>
      <c r="W369" s="128"/>
      <c r="X369" s="128"/>
      <c r="Y369" s="128"/>
      <c r="Z369" s="128"/>
    </row>
    <row r="370" spans="1:26" ht="13.5" customHeight="1">
      <c r="A370" s="28"/>
      <c r="B370" s="28"/>
      <c r="C370" s="28"/>
      <c r="D370" s="28"/>
      <c r="E370" s="28"/>
      <c r="F370" s="244"/>
      <c r="G370" s="127"/>
      <c r="H370" s="127"/>
      <c r="I370" s="127"/>
      <c r="J370" s="127"/>
      <c r="K370" s="931"/>
      <c r="L370" s="931"/>
      <c r="M370" s="128"/>
      <c r="N370" s="128"/>
      <c r="O370" s="128"/>
      <c r="P370" s="128"/>
      <c r="Q370" s="128"/>
      <c r="R370" s="128"/>
      <c r="S370" s="128"/>
      <c r="T370" s="128"/>
      <c r="U370" s="128"/>
      <c r="V370" s="128"/>
      <c r="W370" s="128"/>
      <c r="X370" s="128"/>
      <c r="Y370" s="128"/>
      <c r="Z370" s="128"/>
    </row>
    <row r="371" spans="1:26" ht="13.5" customHeight="1">
      <c r="A371" s="28"/>
      <c r="B371" s="28"/>
      <c r="C371" s="28"/>
      <c r="D371" s="28"/>
      <c r="E371" s="28"/>
      <c r="F371" s="244"/>
      <c r="G371" s="127"/>
      <c r="H371" s="127"/>
      <c r="I371" s="127"/>
      <c r="J371" s="127"/>
      <c r="K371" s="931"/>
      <c r="L371" s="931"/>
      <c r="M371" s="128"/>
      <c r="N371" s="128"/>
      <c r="O371" s="128"/>
      <c r="P371" s="128"/>
      <c r="Q371" s="128"/>
      <c r="R371" s="128"/>
      <c r="S371" s="128"/>
      <c r="T371" s="128"/>
      <c r="U371" s="128"/>
      <c r="V371" s="128"/>
      <c r="W371" s="128"/>
      <c r="X371" s="128"/>
      <c r="Y371" s="128"/>
      <c r="Z371" s="128"/>
    </row>
    <row r="372" spans="1:26" ht="13.5" customHeight="1">
      <c r="A372" s="28"/>
      <c r="B372" s="28"/>
      <c r="C372" s="28"/>
      <c r="D372" s="28"/>
      <c r="E372" s="28"/>
      <c r="F372" s="244"/>
      <c r="G372" s="127"/>
      <c r="H372" s="127"/>
      <c r="I372" s="127"/>
      <c r="J372" s="127"/>
      <c r="K372" s="931"/>
      <c r="L372" s="931"/>
      <c r="M372" s="128"/>
      <c r="N372" s="128"/>
      <c r="O372" s="128"/>
      <c r="P372" s="128"/>
      <c r="Q372" s="128"/>
      <c r="R372" s="128"/>
      <c r="S372" s="128"/>
      <c r="T372" s="128"/>
      <c r="U372" s="128"/>
      <c r="V372" s="128"/>
      <c r="W372" s="128"/>
      <c r="X372" s="128"/>
      <c r="Y372" s="128"/>
      <c r="Z372" s="128"/>
    </row>
    <row r="373" spans="1:26" ht="13.5" customHeight="1">
      <c r="A373" s="28"/>
      <c r="B373" s="28"/>
      <c r="C373" s="28"/>
      <c r="D373" s="28"/>
      <c r="E373" s="28"/>
      <c r="F373" s="244"/>
      <c r="G373" s="127"/>
      <c r="H373" s="127"/>
      <c r="I373" s="127"/>
      <c r="J373" s="127"/>
      <c r="K373" s="931"/>
      <c r="L373" s="931"/>
      <c r="M373" s="128"/>
      <c r="N373" s="128"/>
      <c r="O373" s="128"/>
      <c r="P373" s="128"/>
      <c r="Q373" s="128"/>
      <c r="R373" s="128"/>
      <c r="S373" s="128"/>
      <c r="T373" s="128"/>
      <c r="U373" s="128"/>
      <c r="V373" s="128"/>
      <c r="W373" s="128"/>
      <c r="X373" s="128"/>
      <c r="Y373" s="128"/>
      <c r="Z373" s="128"/>
    </row>
    <row r="374" spans="1:26" ht="13.5" customHeight="1">
      <c r="A374" s="28"/>
      <c r="B374" s="28"/>
      <c r="C374" s="28"/>
      <c r="D374" s="28"/>
      <c r="E374" s="28"/>
      <c r="F374" s="244"/>
      <c r="G374" s="127"/>
      <c r="H374" s="127"/>
      <c r="I374" s="127"/>
      <c r="J374" s="127"/>
      <c r="K374" s="931"/>
      <c r="L374" s="931"/>
      <c r="M374" s="128"/>
      <c r="N374" s="128"/>
      <c r="O374" s="128"/>
      <c r="P374" s="128"/>
      <c r="Q374" s="128"/>
      <c r="R374" s="128"/>
      <c r="S374" s="128"/>
      <c r="T374" s="128"/>
      <c r="U374" s="128"/>
      <c r="V374" s="128"/>
      <c r="W374" s="128"/>
      <c r="X374" s="128"/>
      <c r="Y374" s="128"/>
      <c r="Z374" s="128"/>
    </row>
    <row r="375" spans="1:26" ht="13.5" customHeight="1">
      <c r="A375" s="28"/>
      <c r="B375" s="28"/>
      <c r="C375" s="28"/>
      <c r="D375" s="28"/>
      <c r="E375" s="28"/>
      <c r="F375" s="244"/>
      <c r="G375" s="127"/>
      <c r="H375" s="127"/>
      <c r="I375" s="127"/>
      <c r="J375" s="127"/>
      <c r="K375" s="931"/>
      <c r="L375" s="931"/>
      <c r="M375" s="128"/>
      <c r="N375" s="128"/>
      <c r="O375" s="128"/>
      <c r="P375" s="128"/>
      <c r="Q375" s="128"/>
      <c r="R375" s="128"/>
      <c r="S375" s="128"/>
      <c r="T375" s="128"/>
      <c r="U375" s="128"/>
      <c r="V375" s="128"/>
      <c r="W375" s="128"/>
      <c r="X375" s="128"/>
      <c r="Y375" s="128"/>
      <c r="Z375" s="128"/>
    </row>
    <row r="376" spans="1:26" ht="13.5" customHeight="1">
      <c r="A376" s="28"/>
      <c r="B376" s="28"/>
      <c r="C376" s="28"/>
      <c r="D376" s="28"/>
      <c r="E376" s="28"/>
      <c r="F376" s="244"/>
      <c r="G376" s="127"/>
      <c r="H376" s="127"/>
      <c r="I376" s="127"/>
      <c r="J376" s="127"/>
      <c r="K376" s="931"/>
      <c r="L376" s="931"/>
      <c r="M376" s="128"/>
      <c r="N376" s="128"/>
      <c r="O376" s="128"/>
      <c r="P376" s="128"/>
      <c r="Q376" s="128"/>
      <c r="R376" s="128"/>
      <c r="S376" s="128"/>
      <c r="T376" s="128"/>
      <c r="U376" s="128"/>
      <c r="V376" s="128"/>
      <c r="W376" s="128"/>
      <c r="X376" s="128"/>
      <c r="Y376" s="128"/>
      <c r="Z376" s="128"/>
    </row>
    <row r="377" spans="1:26" ht="13.5" customHeight="1">
      <c r="A377" s="28"/>
      <c r="B377" s="28"/>
      <c r="C377" s="28"/>
      <c r="D377" s="28"/>
      <c r="E377" s="28"/>
      <c r="F377" s="244"/>
      <c r="G377" s="127"/>
      <c r="H377" s="127"/>
      <c r="I377" s="127"/>
      <c r="J377" s="127"/>
      <c r="K377" s="931"/>
      <c r="L377" s="931"/>
      <c r="M377" s="128"/>
      <c r="N377" s="128"/>
      <c r="O377" s="128"/>
      <c r="P377" s="128"/>
      <c r="Q377" s="128"/>
      <c r="R377" s="128"/>
      <c r="S377" s="128"/>
      <c r="T377" s="128"/>
      <c r="U377" s="128"/>
      <c r="V377" s="128"/>
      <c r="W377" s="128"/>
      <c r="X377" s="128"/>
      <c r="Y377" s="128"/>
      <c r="Z377" s="128"/>
    </row>
    <row r="378" spans="1:26" ht="13.5" customHeight="1">
      <c r="A378" s="28"/>
      <c r="B378" s="28"/>
      <c r="C378" s="28"/>
      <c r="D378" s="28"/>
      <c r="E378" s="28"/>
      <c r="F378" s="244"/>
      <c r="G378" s="127"/>
      <c r="H378" s="127"/>
      <c r="I378" s="127"/>
      <c r="J378" s="127"/>
      <c r="K378" s="931"/>
      <c r="L378" s="931"/>
      <c r="M378" s="128"/>
      <c r="N378" s="128"/>
      <c r="O378" s="128"/>
      <c r="P378" s="128"/>
      <c r="Q378" s="128"/>
      <c r="R378" s="128"/>
      <c r="S378" s="128"/>
      <c r="T378" s="128"/>
      <c r="U378" s="128"/>
      <c r="V378" s="128"/>
      <c r="W378" s="128"/>
      <c r="X378" s="128"/>
      <c r="Y378" s="128"/>
      <c r="Z378" s="128"/>
    </row>
    <row r="379" spans="1:26" ht="13.5" customHeight="1">
      <c r="A379" s="28"/>
      <c r="B379" s="28"/>
      <c r="C379" s="28"/>
      <c r="D379" s="28"/>
      <c r="E379" s="28"/>
      <c r="F379" s="244"/>
      <c r="G379" s="127"/>
      <c r="H379" s="127"/>
      <c r="I379" s="127"/>
      <c r="J379" s="127"/>
      <c r="K379" s="931"/>
      <c r="L379" s="931"/>
      <c r="M379" s="128"/>
      <c r="N379" s="128"/>
      <c r="O379" s="128"/>
      <c r="P379" s="128"/>
      <c r="Q379" s="128"/>
      <c r="R379" s="128"/>
      <c r="S379" s="128"/>
      <c r="T379" s="128"/>
      <c r="U379" s="128"/>
      <c r="V379" s="128"/>
      <c r="W379" s="128"/>
      <c r="X379" s="128"/>
      <c r="Y379" s="128"/>
      <c r="Z379" s="128"/>
    </row>
    <row r="380" spans="1:26" ht="13.5" customHeight="1">
      <c r="A380" s="28"/>
      <c r="B380" s="28"/>
      <c r="C380" s="28"/>
      <c r="D380" s="28"/>
      <c r="E380" s="28"/>
      <c r="F380" s="244"/>
      <c r="G380" s="127"/>
      <c r="H380" s="127"/>
      <c r="I380" s="127"/>
      <c r="J380" s="127"/>
      <c r="K380" s="931"/>
      <c r="L380" s="931"/>
      <c r="M380" s="128"/>
      <c r="N380" s="128"/>
      <c r="O380" s="128"/>
      <c r="P380" s="128"/>
      <c r="Q380" s="128"/>
      <c r="R380" s="128"/>
      <c r="S380" s="128"/>
      <c r="T380" s="128"/>
      <c r="U380" s="128"/>
      <c r="V380" s="128"/>
      <c r="W380" s="128"/>
      <c r="X380" s="128"/>
      <c r="Y380" s="128"/>
      <c r="Z380" s="128"/>
    </row>
    <row r="381" spans="1:26" ht="13.5" customHeight="1">
      <c r="A381" s="28"/>
      <c r="B381" s="28"/>
      <c r="C381" s="28"/>
      <c r="D381" s="28"/>
      <c r="E381" s="28"/>
      <c r="F381" s="244"/>
      <c r="G381" s="127"/>
      <c r="H381" s="127"/>
      <c r="I381" s="127"/>
      <c r="J381" s="127"/>
      <c r="K381" s="931"/>
      <c r="L381" s="931"/>
      <c r="M381" s="128"/>
      <c r="N381" s="128"/>
      <c r="O381" s="128"/>
      <c r="P381" s="128"/>
      <c r="Q381" s="128"/>
      <c r="R381" s="128"/>
      <c r="S381" s="128"/>
      <c r="T381" s="128"/>
      <c r="U381" s="128"/>
      <c r="V381" s="128"/>
      <c r="W381" s="128"/>
      <c r="X381" s="128"/>
      <c r="Y381" s="128"/>
      <c r="Z381" s="128"/>
    </row>
    <row r="382" spans="1:26" ht="13.5" customHeight="1">
      <c r="A382" s="28"/>
      <c r="B382" s="28"/>
      <c r="C382" s="28"/>
      <c r="D382" s="28"/>
      <c r="E382" s="28"/>
      <c r="F382" s="244"/>
      <c r="G382" s="127"/>
      <c r="H382" s="127"/>
      <c r="I382" s="127"/>
      <c r="J382" s="127"/>
      <c r="K382" s="931"/>
      <c r="L382" s="931"/>
      <c r="M382" s="128"/>
      <c r="N382" s="128"/>
      <c r="O382" s="128"/>
      <c r="P382" s="128"/>
      <c r="Q382" s="128"/>
      <c r="R382" s="128"/>
      <c r="S382" s="128"/>
      <c r="T382" s="128"/>
      <c r="U382" s="128"/>
      <c r="V382" s="128"/>
      <c r="W382" s="128"/>
      <c r="X382" s="128"/>
      <c r="Y382" s="128"/>
      <c r="Z382" s="128"/>
    </row>
    <row r="383" spans="1:26" ht="13.5" customHeight="1">
      <c r="A383" s="28"/>
      <c r="B383" s="28"/>
      <c r="C383" s="28"/>
      <c r="D383" s="28"/>
      <c r="E383" s="28"/>
      <c r="F383" s="244"/>
      <c r="G383" s="127"/>
      <c r="H383" s="127"/>
      <c r="I383" s="127"/>
      <c r="J383" s="127"/>
      <c r="K383" s="931"/>
      <c r="L383" s="931"/>
      <c r="M383" s="128"/>
      <c r="N383" s="128"/>
      <c r="O383" s="128"/>
      <c r="P383" s="128"/>
      <c r="Q383" s="128"/>
      <c r="R383" s="128"/>
      <c r="S383" s="128"/>
      <c r="T383" s="128"/>
      <c r="U383" s="128"/>
      <c r="V383" s="128"/>
      <c r="W383" s="128"/>
      <c r="X383" s="128"/>
      <c r="Y383" s="128"/>
      <c r="Z383" s="128"/>
    </row>
    <row r="384" spans="1:26" ht="13.5" customHeight="1">
      <c r="A384" s="28"/>
      <c r="B384" s="28"/>
      <c r="C384" s="28"/>
      <c r="D384" s="28"/>
      <c r="E384" s="28"/>
      <c r="F384" s="244"/>
      <c r="G384" s="127"/>
      <c r="H384" s="127"/>
      <c r="I384" s="127"/>
      <c r="J384" s="127"/>
      <c r="K384" s="931"/>
      <c r="L384" s="931"/>
      <c r="M384" s="128"/>
      <c r="N384" s="128"/>
      <c r="O384" s="128"/>
      <c r="P384" s="128"/>
      <c r="Q384" s="128"/>
      <c r="R384" s="128"/>
      <c r="S384" s="128"/>
      <c r="T384" s="128"/>
      <c r="U384" s="128"/>
      <c r="V384" s="128"/>
      <c r="W384" s="128"/>
      <c r="X384" s="128"/>
      <c r="Y384" s="128"/>
      <c r="Z384" s="128"/>
    </row>
    <row r="385" spans="1:26" ht="13.5" customHeight="1">
      <c r="A385" s="28"/>
      <c r="B385" s="28"/>
      <c r="C385" s="28"/>
      <c r="D385" s="28"/>
      <c r="E385" s="28"/>
      <c r="F385" s="244"/>
      <c r="G385" s="127"/>
      <c r="H385" s="127"/>
      <c r="I385" s="127"/>
      <c r="J385" s="127"/>
      <c r="K385" s="931"/>
      <c r="L385" s="931"/>
      <c r="M385" s="128"/>
      <c r="N385" s="128"/>
      <c r="O385" s="128"/>
      <c r="P385" s="128"/>
      <c r="Q385" s="128"/>
      <c r="R385" s="128"/>
      <c r="S385" s="128"/>
      <c r="T385" s="128"/>
      <c r="U385" s="128"/>
      <c r="V385" s="128"/>
      <c r="W385" s="128"/>
      <c r="X385" s="128"/>
      <c r="Y385" s="128"/>
      <c r="Z385" s="128"/>
    </row>
    <row r="386" spans="1:26" ht="13.5" customHeight="1">
      <c r="A386" s="28"/>
      <c r="B386" s="28"/>
      <c r="C386" s="28"/>
      <c r="D386" s="28"/>
      <c r="E386" s="28"/>
      <c r="F386" s="244"/>
      <c r="G386" s="127"/>
      <c r="H386" s="127"/>
      <c r="I386" s="127"/>
      <c r="J386" s="127"/>
      <c r="K386" s="931"/>
      <c r="L386" s="931"/>
      <c r="M386" s="128"/>
      <c r="N386" s="128"/>
      <c r="O386" s="128"/>
      <c r="P386" s="128"/>
      <c r="Q386" s="128"/>
      <c r="R386" s="128"/>
      <c r="S386" s="128"/>
      <c r="T386" s="128"/>
      <c r="U386" s="128"/>
      <c r="V386" s="128"/>
      <c r="W386" s="128"/>
      <c r="X386" s="128"/>
      <c r="Y386" s="128"/>
      <c r="Z386" s="128"/>
    </row>
    <row r="387" spans="1:26" ht="13.5" customHeight="1">
      <c r="A387" s="28"/>
      <c r="B387" s="28"/>
      <c r="C387" s="28"/>
      <c r="D387" s="28"/>
      <c r="E387" s="28"/>
      <c r="F387" s="244"/>
      <c r="G387" s="127"/>
      <c r="H387" s="127"/>
      <c r="I387" s="127"/>
      <c r="J387" s="127"/>
      <c r="K387" s="931"/>
      <c r="L387" s="931"/>
      <c r="M387" s="128"/>
      <c r="N387" s="128"/>
      <c r="O387" s="128"/>
      <c r="P387" s="128"/>
      <c r="Q387" s="128"/>
      <c r="R387" s="128"/>
      <c r="S387" s="128"/>
      <c r="T387" s="128"/>
      <c r="U387" s="128"/>
      <c r="V387" s="128"/>
      <c r="W387" s="128"/>
      <c r="X387" s="128"/>
      <c r="Y387" s="128"/>
      <c r="Z387" s="128"/>
    </row>
    <row r="388" spans="1:26" ht="13.5" customHeight="1">
      <c r="A388" s="28"/>
      <c r="B388" s="28"/>
      <c r="C388" s="28"/>
      <c r="D388" s="28"/>
      <c r="E388" s="28"/>
      <c r="F388" s="244"/>
      <c r="G388" s="127"/>
      <c r="H388" s="127"/>
      <c r="I388" s="127"/>
      <c r="J388" s="127"/>
      <c r="K388" s="931"/>
      <c r="L388" s="931"/>
      <c r="M388" s="128"/>
      <c r="N388" s="128"/>
      <c r="O388" s="128"/>
      <c r="P388" s="128"/>
      <c r="Q388" s="128"/>
      <c r="R388" s="128"/>
      <c r="S388" s="128"/>
      <c r="T388" s="128"/>
      <c r="U388" s="128"/>
      <c r="V388" s="128"/>
      <c r="W388" s="128"/>
      <c r="X388" s="128"/>
      <c r="Y388" s="128"/>
      <c r="Z388" s="128"/>
    </row>
    <row r="389" spans="1:26" ht="13.5" customHeight="1">
      <c r="A389" s="28"/>
      <c r="B389" s="28"/>
      <c r="C389" s="28"/>
      <c r="D389" s="28"/>
      <c r="E389" s="28"/>
      <c r="F389" s="244"/>
      <c r="G389" s="127"/>
      <c r="H389" s="127"/>
      <c r="I389" s="127"/>
      <c r="J389" s="127"/>
      <c r="K389" s="931"/>
      <c r="L389" s="931"/>
      <c r="M389" s="128"/>
      <c r="N389" s="128"/>
      <c r="O389" s="128"/>
      <c r="P389" s="128"/>
      <c r="Q389" s="128"/>
      <c r="R389" s="128"/>
      <c r="S389" s="128"/>
      <c r="T389" s="128"/>
      <c r="U389" s="128"/>
      <c r="V389" s="128"/>
      <c r="W389" s="128"/>
      <c r="X389" s="128"/>
      <c r="Y389" s="128"/>
      <c r="Z389" s="128"/>
    </row>
    <row r="390" spans="1:26" ht="13.5" customHeight="1">
      <c r="A390" s="28"/>
      <c r="B390" s="28"/>
      <c r="C390" s="28"/>
      <c r="D390" s="28"/>
      <c r="E390" s="28"/>
      <c r="F390" s="244"/>
      <c r="G390" s="127"/>
      <c r="H390" s="127"/>
      <c r="I390" s="127"/>
      <c r="J390" s="127"/>
      <c r="K390" s="931"/>
      <c r="L390" s="931"/>
      <c r="M390" s="128"/>
      <c r="N390" s="128"/>
      <c r="O390" s="128"/>
      <c r="P390" s="128"/>
      <c r="Q390" s="128"/>
      <c r="R390" s="128"/>
      <c r="S390" s="128"/>
      <c r="T390" s="128"/>
      <c r="U390" s="128"/>
      <c r="V390" s="128"/>
      <c r="W390" s="128"/>
      <c r="X390" s="128"/>
      <c r="Y390" s="128"/>
      <c r="Z390" s="128"/>
    </row>
    <row r="391" spans="1:26" ht="13.5" customHeight="1">
      <c r="A391" s="28"/>
      <c r="B391" s="28"/>
      <c r="C391" s="28"/>
      <c r="D391" s="28"/>
      <c r="E391" s="28"/>
      <c r="F391" s="244"/>
      <c r="G391" s="127"/>
      <c r="H391" s="127"/>
      <c r="I391" s="127"/>
      <c r="J391" s="127"/>
      <c r="K391" s="931"/>
      <c r="L391" s="931"/>
      <c r="M391" s="128"/>
      <c r="N391" s="128"/>
      <c r="O391" s="128"/>
      <c r="P391" s="128"/>
      <c r="Q391" s="128"/>
      <c r="R391" s="128"/>
      <c r="S391" s="128"/>
      <c r="T391" s="128"/>
      <c r="U391" s="128"/>
      <c r="V391" s="128"/>
      <c r="W391" s="128"/>
      <c r="X391" s="128"/>
      <c r="Y391" s="128"/>
      <c r="Z391" s="128"/>
    </row>
    <row r="392" spans="1:26" ht="13.5" customHeight="1">
      <c r="A392" s="28"/>
      <c r="B392" s="28"/>
      <c r="C392" s="28"/>
      <c r="D392" s="28"/>
      <c r="E392" s="28"/>
      <c r="F392" s="244"/>
      <c r="G392" s="127"/>
      <c r="H392" s="127"/>
      <c r="I392" s="127"/>
      <c r="J392" s="127"/>
      <c r="K392" s="931"/>
      <c r="L392" s="931"/>
      <c r="M392" s="128"/>
      <c r="N392" s="128"/>
      <c r="O392" s="128"/>
      <c r="P392" s="128"/>
      <c r="Q392" s="128"/>
      <c r="R392" s="128"/>
      <c r="S392" s="128"/>
      <c r="T392" s="128"/>
      <c r="U392" s="128"/>
      <c r="V392" s="128"/>
      <c r="W392" s="128"/>
      <c r="X392" s="128"/>
      <c r="Y392" s="128"/>
      <c r="Z392" s="128"/>
    </row>
    <row r="393" spans="1:26" ht="13.5" customHeight="1">
      <c r="A393" s="28"/>
      <c r="B393" s="28"/>
      <c r="C393" s="28"/>
      <c r="D393" s="28"/>
      <c r="E393" s="28"/>
      <c r="F393" s="244"/>
      <c r="G393" s="127"/>
      <c r="H393" s="127"/>
      <c r="I393" s="127"/>
      <c r="J393" s="127"/>
      <c r="K393" s="931"/>
      <c r="L393" s="931"/>
      <c r="M393" s="128"/>
      <c r="N393" s="128"/>
      <c r="O393" s="128"/>
      <c r="P393" s="128"/>
      <c r="Q393" s="128"/>
      <c r="R393" s="128"/>
      <c r="S393" s="128"/>
      <c r="T393" s="128"/>
      <c r="U393" s="128"/>
      <c r="V393" s="128"/>
      <c r="W393" s="128"/>
      <c r="X393" s="128"/>
      <c r="Y393" s="128"/>
      <c r="Z393" s="128"/>
    </row>
    <row r="394" spans="1:26" ht="13.5" customHeight="1">
      <c r="A394" s="28"/>
      <c r="B394" s="28"/>
      <c r="C394" s="28"/>
      <c r="D394" s="28"/>
      <c r="E394" s="28"/>
      <c r="F394" s="244"/>
      <c r="G394" s="127"/>
      <c r="H394" s="127"/>
      <c r="I394" s="127"/>
      <c r="J394" s="127"/>
      <c r="K394" s="931"/>
      <c r="L394" s="931"/>
      <c r="M394" s="128"/>
      <c r="N394" s="128"/>
      <c r="O394" s="128"/>
      <c r="P394" s="128"/>
      <c r="Q394" s="128"/>
      <c r="R394" s="128"/>
      <c r="S394" s="128"/>
      <c r="T394" s="128"/>
      <c r="U394" s="128"/>
      <c r="V394" s="128"/>
      <c r="W394" s="128"/>
      <c r="X394" s="128"/>
      <c r="Y394" s="128"/>
      <c r="Z394" s="128"/>
    </row>
    <row r="395" spans="1:26" ht="13.5" customHeight="1">
      <c r="A395" s="28"/>
      <c r="B395" s="28"/>
      <c r="C395" s="28"/>
      <c r="D395" s="28"/>
      <c r="E395" s="28"/>
      <c r="F395" s="244"/>
      <c r="G395" s="127"/>
      <c r="H395" s="127"/>
      <c r="I395" s="127"/>
      <c r="J395" s="127"/>
      <c r="K395" s="931"/>
      <c r="L395" s="931"/>
      <c r="M395" s="128"/>
      <c r="N395" s="128"/>
      <c r="O395" s="128"/>
      <c r="P395" s="128"/>
      <c r="Q395" s="128"/>
      <c r="R395" s="128"/>
      <c r="S395" s="128"/>
      <c r="T395" s="128"/>
      <c r="U395" s="128"/>
      <c r="V395" s="128"/>
      <c r="W395" s="128"/>
      <c r="X395" s="128"/>
      <c r="Y395" s="128"/>
      <c r="Z395" s="128"/>
    </row>
    <row r="396" spans="1:26" ht="13.5" customHeight="1">
      <c r="A396" s="28"/>
      <c r="B396" s="28"/>
      <c r="C396" s="28"/>
      <c r="D396" s="28"/>
      <c r="E396" s="28"/>
      <c r="F396" s="244"/>
      <c r="G396" s="127"/>
      <c r="H396" s="127"/>
      <c r="I396" s="127"/>
      <c r="J396" s="127"/>
      <c r="K396" s="931"/>
      <c r="L396" s="931"/>
      <c r="M396" s="128"/>
      <c r="N396" s="128"/>
      <c r="O396" s="128"/>
      <c r="P396" s="128"/>
      <c r="Q396" s="128"/>
      <c r="R396" s="128"/>
      <c r="S396" s="128"/>
      <c r="T396" s="128"/>
      <c r="U396" s="128"/>
      <c r="V396" s="128"/>
      <c r="W396" s="128"/>
      <c r="X396" s="128"/>
      <c r="Y396" s="128"/>
      <c r="Z396" s="128"/>
    </row>
    <row r="397" spans="1:26" ht="13.5" customHeight="1">
      <c r="A397" s="28"/>
      <c r="B397" s="28"/>
      <c r="C397" s="28"/>
      <c r="D397" s="28"/>
      <c r="E397" s="28"/>
      <c r="F397" s="244"/>
      <c r="G397" s="127"/>
      <c r="H397" s="127"/>
      <c r="I397" s="127"/>
      <c r="J397" s="127"/>
      <c r="K397" s="931"/>
      <c r="L397" s="931"/>
      <c r="M397" s="128"/>
      <c r="N397" s="128"/>
      <c r="O397" s="128"/>
      <c r="P397" s="128"/>
      <c r="Q397" s="128"/>
      <c r="R397" s="128"/>
      <c r="S397" s="128"/>
      <c r="T397" s="128"/>
      <c r="U397" s="128"/>
      <c r="V397" s="128"/>
      <c r="W397" s="128"/>
      <c r="X397" s="128"/>
      <c r="Y397" s="128"/>
      <c r="Z397" s="128"/>
    </row>
    <row r="398" spans="1:26" ht="13.5" customHeight="1">
      <c r="A398" s="28"/>
      <c r="B398" s="28"/>
      <c r="C398" s="28"/>
      <c r="D398" s="28"/>
      <c r="E398" s="28"/>
      <c r="F398" s="244"/>
      <c r="G398" s="127"/>
      <c r="H398" s="127"/>
      <c r="I398" s="127"/>
      <c r="J398" s="127"/>
      <c r="K398" s="931"/>
      <c r="L398" s="931"/>
      <c r="M398" s="128"/>
      <c r="N398" s="128"/>
      <c r="O398" s="128"/>
      <c r="P398" s="128"/>
      <c r="Q398" s="128"/>
      <c r="R398" s="128"/>
      <c r="S398" s="128"/>
      <c r="T398" s="128"/>
      <c r="U398" s="128"/>
      <c r="V398" s="128"/>
      <c r="W398" s="128"/>
      <c r="X398" s="128"/>
      <c r="Y398" s="128"/>
      <c r="Z398" s="128"/>
    </row>
    <row r="399" spans="1:26" ht="13.5" customHeight="1">
      <c r="A399" s="28"/>
      <c r="B399" s="28"/>
      <c r="C399" s="28"/>
      <c r="D399" s="28"/>
      <c r="E399" s="28"/>
      <c r="F399" s="244"/>
      <c r="G399" s="127"/>
      <c r="H399" s="127"/>
      <c r="I399" s="127"/>
      <c r="J399" s="127"/>
      <c r="K399" s="931"/>
      <c r="L399" s="931"/>
      <c r="M399" s="128"/>
      <c r="N399" s="128"/>
      <c r="O399" s="128"/>
      <c r="P399" s="128"/>
      <c r="Q399" s="128"/>
      <c r="R399" s="128"/>
      <c r="S399" s="128"/>
      <c r="T399" s="128"/>
      <c r="U399" s="128"/>
      <c r="V399" s="128"/>
      <c r="W399" s="128"/>
      <c r="X399" s="128"/>
      <c r="Y399" s="128"/>
      <c r="Z399" s="128"/>
    </row>
    <row r="400" spans="1:26" ht="13.5" customHeight="1">
      <c r="A400" s="28"/>
      <c r="B400" s="28"/>
      <c r="C400" s="28"/>
      <c r="D400" s="28"/>
      <c r="E400" s="28"/>
      <c r="F400" s="244"/>
      <c r="G400" s="127"/>
      <c r="H400" s="127"/>
      <c r="I400" s="127"/>
      <c r="J400" s="127"/>
      <c r="K400" s="931"/>
      <c r="L400" s="931"/>
      <c r="M400" s="128"/>
      <c r="N400" s="128"/>
      <c r="O400" s="128"/>
      <c r="P400" s="128"/>
      <c r="Q400" s="128"/>
      <c r="R400" s="128"/>
      <c r="S400" s="128"/>
      <c r="T400" s="128"/>
      <c r="U400" s="128"/>
      <c r="V400" s="128"/>
      <c r="W400" s="128"/>
      <c r="X400" s="128"/>
      <c r="Y400" s="128"/>
      <c r="Z400" s="128"/>
    </row>
    <row r="401" spans="1:26" ht="13.5" customHeight="1">
      <c r="A401" s="28"/>
      <c r="B401" s="28"/>
      <c r="C401" s="28"/>
      <c r="D401" s="28"/>
      <c r="E401" s="28"/>
      <c r="F401" s="244"/>
      <c r="G401" s="127"/>
      <c r="H401" s="127"/>
      <c r="I401" s="127"/>
      <c r="J401" s="127"/>
      <c r="K401" s="931"/>
      <c r="L401" s="931"/>
      <c r="M401" s="128"/>
      <c r="N401" s="128"/>
      <c r="O401" s="128"/>
      <c r="P401" s="128"/>
      <c r="Q401" s="128"/>
      <c r="R401" s="128"/>
      <c r="S401" s="128"/>
      <c r="T401" s="128"/>
      <c r="U401" s="128"/>
      <c r="V401" s="128"/>
      <c r="W401" s="128"/>
      <c r="X401" s="128"/>
      <c r="Y401" s="128"/>
      <c r="Z401" s="128"/>
    </row>
    <row r="402" spans="1:26" ht="13.5" customHeight="1">
      <c r="A402" s="28"/>
      <c r="B402" s="28"/>
      <c r="C402" s="28"/>
      <c r="D402" s="28"/>
      <c r="E402" s="28"/>
      <c r="F402" s="244"/>
      <c r="G402" s="127"/>
      <c r="H402" s="127"/>
      <c r="I402" s="127"/>
      <c r="J402" s="127"/>
      <c r="K402" s="931"/>
      <c r="L402" s="931"/>
      <c r="M402" s="128"/>
      <c r="N402" s="128"/>
      <c r="O402" s="128"/>
      <c r="P402" s="128"/>
      <c r="Q402" s="128"/>
      <c r="R402" s="128"/>
      <c r="S402" s="128"/>
      <c r="T402" s="128"/>
      <c r="U402" s="128"/>
      <c r="V402" s="128"/>
      <c r="W402" s="128"/>
      <c r="X402" s="128"/>
      <c r="Y402" s="128"/>
      <c r="Z402" s="128"/>
    </row>
    <row r="403" spans="1:26" ht="13.5" customHeight="1">
      <c r="A403" s="28"/>
      <c r="B403" s="28"/>
      <c r="C403" s="28"/>
      <c r="D403" s="28"/>
      <c r="E403" s="28"/>
      <c r="F403" s="244"/>
      <c r="G403" s="127"/>
      <c r="H403" s="127"/>
      <c r="I403" s="127"/>
      <c r="J403" s="127"/>
      <c r="K403" s="931"/>
      <c r="L403" s="931"/>
      <c r="M403" s="128"/>
      <c r="N403" s="128"/>
      <c r="O403" s="128"/>
      <c r="P403" s="128"/>
      <c r="Q403" s="128"/>
      <c r="R403" s="128"/>
      <c r="S403" s="128"/>
      <c r="T403" s="128"/>
      <c r="U403" s="128"/>
      <c r="V403" s="128"/>
      <c r="W403" s="128"/>
      <c r="X403" s="128"/>
      <c r="Y403" s="128"/>
      <c r="Z403" s="128"/>
    </row>
    <row r="404" spans="1:26" ht="13.5" customHeight="1">
      <c r="A404" s="28"/>
      <c r="B404" s="28"/>
      <c r="C404" s="28"/>
      <c r="D404" s="28"/>
      <c r="E404" s="28"/>
      <c r="F404" s="244"/>
      <c r="G404" s="127"/>
      <c r="H404" s="127"/>
      <c r="I404" s="127"/>
      <c r="J404" s="127"/>
      <c r="K404" s="931"/>
      <c r="L404" s="931"/>
      <c r="M404" s="128"/>
      <c r="N404" s="128"/>
      <c r="O404" s="128"/>
      <c r="P404" s="128"/>
      <c r="Q404" s="128"/>
      <c r="R404" s="128"/>
      <c r="S404" s="128"/>
      <c r="T404" s="128"/>
      <c r="U404" s="128"/>
      <c r="V404" s="128"/>
      <c r="W404" s="128"/>
      <c r="X404" s="128"/>
      <c r="Y404" s="128"/>
      <c r="Z404" s="128"/>
    </row>
    <row r="405" spans="1:26" ht="13.5" customHeight="1">
      <c r="A405" s="28"/>
      <c r="B405" s="28"/>
      <c r="C405" s="28"/>
      <c r="D405" s="28"/>
      <c r="E405" s="28"/>
      <c r="F405" s="244"/>
      <c r="G405" s="127"/>
      <c r="H405" s="127"/>
      <c r="I405" s="127"/>
      <c r="J405" s="127"/>
      <c r="K405" s="931"/>
      <c r="L405" s="931"/>
      <c r="M405" s="128"/>
      <c r="N405" s="128"/>
      <c r="O405" s="128"/>
      <c r="P405" s="128"/>
      <c r="Q405" s="128"/>
      <c r="R405" s="128"/>
      <c r="S405" s="128"/>
      <c r="T405" s="128"/>
      <c r="U405" s="128"/>
      <c r="V405" s="128"/>
      <c r="W405" s="128"/>
      <c r="X405" s="128"/>
      <c r="Y405" s="128"/>
      <c r="Z405" s="128"/>
    </row>
    <row r="406" spans="1:26" ht="13.5" customHeight="1">
      <c r="A406" s="28"/>
      <c r="B406" s="28"/>
      <c r="C406" s="28"/>
      <c r="D406" s="28"/>
      <c r="E406" s="28"/>
      <c r="F406" s="244"/>
      <c r="G406" s="127"/>
      <c r="H406" s="127"/>
      <c r="I406" s="127"/>
      <c r="J406" s="127"/>
      <c r="K406" s="931"/>
      <c r="L406" s="931"/>
      <c r="M406" s="128"/>
      <c r="N406" s="128"/>
      <c r="O406" s="128"/>
      <c r="P406" s="128"/>
      <c r="Q406" s="128"/>
      <c r="R406" s="128"/>
      <c r="S406" s="128"/>
      <c r="T406" s="128"/>
      <c r="U406" s="128"/>
      <c r="V406" s="128"/>
      <c r="W406" s="128"/>
      <c r="X406" s="128"/>
      <c r="Y406" s="128"/>
      <c r="Z406" s="128"/>
    </row>
    <row r="407" spans="1:26" ht="13.5" customHeight="1">
      <c r="A407" s="28"/>
      <c r="B407" s="28"/>
      <c r="C407" s="28"/>
      <c r="D407" s="28"/>
      <c r="E407" s="28"/>
      <c r="F407" s="244"/>
      <c r="G407" s="127"/>
      <c r="H407" s="127"/>
      <c r="I407" s="127"/>
      <c r="J407" s="127"/>
      <c r="K407" s="931"/>
      <c r="L407" s="931"/>
      <c r="M407" s="128"/>
      <c r="N407" s="128"/>
      <c r="O407" s="128"/>
      <c r="P407" s="128"/>
      <c r="Q407" s="128"/>
      <c r="R407" s="128"/>
      <c r="S407" s="128"/>
      <c r="T407" s="128"/>
      <c r="U407" s="128"/>
      <c r="V407" s="128"/>
      <c r="W407" s="128"/>
      <c r="X407" s="128"/>
      <c r="Y407" s="128"/>
      <c r="Z407" s="128"/>
    </row>
    <row r="408" spans="1:26" ht="13.5" customHeight="1">
      <c r="A408" s="28"/>
      <c r="B408" s="28"/>
      <c r="C408" s="28"/>
      <c r="D408" s="28"/>
      <c r="E408" s="28"/>
      <c r="F408" s="244"/>
      <c r="G408" s="127"/>
      <c r="H408" s="127"/>
      <c r="I408" s="127"/>
      <c r="J408" s="127"/>
      <c r="K408" s="931"/>
      <c r="L408" s="931"/>
      <c r="M408" s="128"/>
      <c r="N408" s="128"/>
      <c r="O408" s="128"/>
      <c r="P408" s="128"/>
      <c r="Q408" s="128"/>
      <c r="R408" s="128"/>
      <c r="S408" s="128"/>
      <c r="T408" s="128"/>
      <c r="U408" s="128"/>
      <c r="V408" s="128"/>
      <c r="W408" s="128"/>
      <c r="X408" s="128"/>
      <c r="Y408" s="128"/>
      <c r="Z408" s="128"/>
    </row>
    <row r="409" spans="1:26" ht="13.5" customHeight="1">
      <c r="A409" s="28"/>
      <c r="B409" s="28"/>
      <c r="C409" s="28"/>
      <c r="D409" s="28"/>
      <c r="E409" s="28"/>
      <c r="F409" s="244"/>
      <c r="G409" s="127"/>
      <c r="H409" s="127"/>
      <c r="I409" s="127"/>
      <c r="J409" s="127"/>
      <c r="K409" s="931"/>
      <c r="L409" s="931"/>
      <c r="M409" s="128"/>
      <c r="N409" s="128"/>
      <c r="O409" s="128"/>
      <c r="P409" s="128"/>
      <c r="Q409" s="128"/>
      <c r="R409" s="128"/>
      <c r="S409" s="128"/>
      <c r="T409" s="128"/>
      <c r="U409" s="128"/>
      <c r="V409" s="128"/>
      <c r="W409" s="128"/>
      <c r="X409" s="128"/>
      <c r="Y409" s="128"/>
      <c r="Z409" s="128"/>
    </row>
    <row r="410" spans="1:26" ht="13.5" customHeight="1">
      <c r="A410" s="28"/>
      <c r="B410" s="28"/>
      <c r="C410" s="28"/>
      <c r="D410" s="28"/>
      <c r="E410" s="28"/>
      <c r="F410" s="244"/>
      <c r="G410" s="127"/>
      <c r="H410" s="127"/>
      <c r="I410" s="127"/>
      <c r="J410" s="127"/>
      <c r="K410" s="931"/>
      <c r="L410" s="931"/>
      <c r="M410" s="128"/>
      <c r="N410" s="128"/>
      <c r="O410" s="128"/>
      <c r="P410" s="128"/>
      <c r="Q410" s="128"/>
      <c r="R410" s="128"/>
      <c r="S410" s="128"/>
      <c r="T410" s="128"/>
      <c r="U410" s="128"/>
      <c r="V410" s="128"/>
      <c r="W410" s="128"/>
      <c r="X410" s="128"/>
      <c r="Y410" s="128"/>
      <c r="Z410" s="128"/>
    </row>
    <row r="411" spans="1:26" ht="13.5" customHeight="1">
      <c r="A411" s="28"/>
      <c r="B411" s="28"/>
      <c r="C411" s="28"/>
      <c r="D411" s="28"/>
      <c r="E411" s="28"/>
      <c r="F411" s="244"/>
      <c r="G411" s="127"/>
      <c r="H411" s="127"/>
      <c r="I411" s="127"/>
      <c r="J411" s="127"/>
      <c r="K411" s="931"/>
      <c r="L411" s="931"/>
      <c r="M411" s="128"/>
      <c r="N411" s="128"/>
      <c r="O411" s="128"/>
      <c r="P411" s="128"/>
      <c r="Q411" s="128"/>
      <c r="R411" s="128"/>
      <c r="S411" s="128"/>
      <c r="T411" s="128"/>
      <c r="U411" s="128"/>
      <c r="V411" s="128"/>
      <c r="W411" s="128"/>
      <c r="X411" s="128"/>
      <c r="Y411" s="128"/>
      <c r="Z411" s="128"/>
    </row>
    <row r="412" spans="1:26" ht="13.5" customHeight="1">
      <c r="A412" s="28"/>
      <c r="B412" s="28"/>
      <c r="C412" s="28"/>
      <c r="D412" s="28"/>
      <c r="E412" s="28"/>
      <c r="F412" s="244"/>
      <c r="G412" s="127"/>
      <c r="H412" s="127"/>
      <c r="I412" s="127"/>
      <c r="J412" s="127"/>
      <c r="K412" s="931"/>
      <c r="L412" s="931"/>
      <c r="M412" s="128"/>
      <c r="N412" s="128"/>
      <c r="O412" s="128"/>
      <c r="P412" s="128"/>
      <c r="Q412" s="128"/>
      <c r="R412" s="128"/>
      <c r="S412" s="128"/>
      <c r="T412" s="128"/>
      <c r="U412" s="128"/>
      <c r="V412" s="128"/>
      <c r="W412" s="128"/>
      <c r="X412" s="128"/>
      <c r="Y412" s="128"/>
      <c r="Z412" s="128"/>
    </row>
    <row r="413" spans="1:26" ht="13.5" customHeight="1">
      <c r="A413" s="28"/>
      <c r="B413" s="28"/>
      <c r="C413" s="28"/>
      <c r="D413" s="28"/>
      <c r="E413" s="28"/>
      <c r="F413" s="244"/>
      <c r="G413" s="127"/>
      <c r="H413" s="127"/>
      <c r="I413" s="127"/>
      <c r="J413" s="127"/>
      <c r="K413" s="931"/>
      <c r="L413" s="931"/>
      <c r="M413" s="128"/>
      <c r="N413" s="128"/>
      <c r="O413" s="128"/>
      <c r="P413" s="128"/>
      <c r="Q413" s="128"/>
      <c r="R413" s="128"/>
      <c r="S413" s="128"/>
      <c r="T413" s="128"/>
      <c r="U413" s="128"/>
      <c r="V413" s="128"/>
      <c r="W413" s="128"/>
      <c r="X413" s="128"/>
      <c r="Y413" s="128"/>
      <c r="Z413" s="128"/>
    </row>
    <row r="414" spans="1:26" ht="13.5" customHeight="1">
      <c r="A414" s="28"/>
      <c r="B414" s="28"/>
      <c r="C414" s="28"/>
      <c r="D414" s="28"/>
      <c r="E414" s="28"/>
      <c r="F414" s="244"/>
      <c r="G414" s="127"/>
      <c r="H414" s="127"/>
      <c r="I414" s="127"/>
      <c r="J414" s="127"/>
      <c r="K414" s="931"/>
      <c r="L414" s="931"/>
      <c r="M414" s="128"/>
      <c r="N414" s="128"/>
      <c r="O414" s="128"/>
      <c r="P414" s="128"/>
      <c r="Q414" s="128"/>
      <c r="R414" s="128"/>
      <c r="S414" s="128"/>
      <c r="T414" s="128"/>
      <c r="U414" s="128"/>
      <c r="V414" s="128"/>
      <c r="W414" s="128"/>
      <c r="X414" s="128"/>
      <c r="Y414" s="128"/>
      <c r="Z414" s="128"/>
    </row>
    <row r="415" spans="1:26" ht="13.5" customHeight="1">
      <c r="A415" s="28"/>
      <c r="B415" s="28"/>
      <c r="C415" s="28"/>
      <c r="D415" s="28"/>
      <c r="E415" s="28"/>
      <c r="F415" s="244"/>
      <c r="G415" s="127"/>
      <c r="H415" s="127"/>
      <c r="I415" s="127"/>
      <c r="J415" s="127"/>
      <c r="K415" s="931"/>
      <c r="L415" s="931"/>
      <c r="M415" s="128"/>
      <c r="N415" s="128"/>
      <c r="O415" s="128"/>
      <c r="P415" s="128"/>
      <c r="Q415" s="128"/>
      <c r="R415" s="128"/>
      <c r="S415" s="128"/>
      <c r="T415" s="128"/>
      <c r="U415" s="128"/>
      <c r="V415" s="128"/>
      <c r="W415" s="128"/>
      <c r="X415" s="128"/>
      <c r="Y415" s="128"/>
      <c r="Z415" s="128"/>
    </row>
    <row r="416" spans="1:26" ht="13.5" customHeight="1">
      <c r="A416" s="28"/>
      <c r="B416" s="28"/>
      <c r="C416" s="28"/>
      <c r="D416" s="28"/>
      <c r="E416" s="28"/>
      <c r="F416" s="244"/>
      <c r="G416" s="127"/>
      <c r="H416" s="127"/>
      <c r="I416" s="127"/>
      <c r="J416" s="127"/>
      <c r="K416" s="931"/>
      <c r="L416" s="931"/>
      <c r="M416" s="128"/>
      <c r="N416" s="128"/>
      <c r="O416" s="128"/>
      <c r="P416" s="128"/>
      <c r="Q416" s="128"/>
      <c r="R416" s="128"/>
      <c r="S416" s="128"/>
      <c r="T416" s="128"/>
      <c r="U416" s="128"/>
      <c r="V416" s="128"/>
      <c r="W416" s="128"/>
      <c r="X416" s="128"/>
      <c r="Y416" s="128"/>
      <c r="Z416" s="128"/>
    </row>
    <row r="417" spans="1:26" ht="13.5" customHeight="1">
      <c r="A417" s="28"/>
      <c r="B417" s="28"/>
      <c r="C417" s="28"/>
      <c r="D417" s="28"/>
      <c r="E417" s="28"/>
      <c r="F417" s="244"/>
      <c r="G417" s="127"/>
      <c r="H417" s="127"/>
      <c r="I417" s="127"/>
      <c r="J417" s="127"/>
      <c r="K417" s="931"/>
      <c r="L417" s="931"/>
      <c r="M417" s="128"/>
      <c r="N417" s="128"/>
      <c r="O417" s="128"/>
      <c r="P417" s="128"/>
      <c r="Q417" s="128"/>
      <c r="R417" s="128"/>
      <c r="S417" s="128"/>
      <c r="T417" s="128"/>
      <c r="U417" s="128"/>
      <c r="V417" s="128"/>
      <c r="W417" s="128"/>
      <c r="X417" s="128"/>
      <c r="Y417" s="128"/>
      <c r="Z417" s="128"/>
    </row>
    <row r="418" spans="1:26" ht="13.5" customHeight="1">
      <c r="A418" s="28"/>
      <c r="B418" s="28"/>
      <c r="C418" s="28"/>
      <c r="D418" s="28"/>
      <c r="E418" s="28"/>
      <c r="F418" s="244"/>
      <c r="G418" s="127"/>
      <c r="H418" s="127"/>
      <c r="I418" s="127"/>
      <c r="J418" s="127"/>
      <c r="K418" s="931"/>
      <c r="L418" s="931"/>
      <c r="M418" s="128"/>
      <c r="N418" s="128"/>
      <c r="O418" s="128"/>
      <c r="P418" s="128"/>
      <c r="Q418" s="128"/>
      <c r="R418" s="128"/>
      <c r="S418" s="128"/>
      <c r="T418" s="128"/>
      <c r="U418" s="128"/>
      <c r="V418" s="128"/>
      <c r="W418" s="128"/>
      <c r="X418" s="128"/>
      <c r="Y418" s="128"/>
      <c r="Z418" s="128"/>
    </row>
    <row r="419" spans="1:26" ht="13.5" customHeight="1">
      <c r="A419" s="28"/>
      <c r="B419" s="28"/>
      <c r="C419" s="28"/>
      <c r="D419" s="28"/>
      <c r="E419" s="28"/>
      <c r="F419" s="244"/>
      <c r="G419" s="127"/>
      <c r="H419" s="127"/>
      <c r="I419" s="127"/>
      <c r="J419" s="127"/>
      <c r="K419" s="931"/>
      <c r="L419" s="931"/>
      <c r="M419" s="128"/>
      <c r="N419" s="128"/>
      <c r="O419" s="128"/>
      <c r="P419" s="128"/>
      <c r="Q419" s="128"/>
      <c r="R419" s="128"/>
      <c r="S419" s="128"/>
      <c r="T419" s="128"/>
      <c r="U419" s="128"/>
      <c r="V419" s="128"/>
      <c r="W419" s="128"/>
      <c r="X419" s="128"/>
      <c r="Y419" s="128"/>
      <c r="Z419" s="128"/>
    </row>
    <row r="420" spans="1:26" ht="13.5" customHeight="1">
      <c r="A420" s="28"/>
      <c r="B420" s="28"/>
      <c r="C420" s="28"/>
      <c r="D420" s="28"/>
      <c r="E420" s="28"/>
      <c r="F420" s="244"/>
      <c r="G420" s="127"/>
      <c r="H420" s="127"/>
      <c r="I420" s="127"/>
      <c r="J420" s="127"/>
      <c r="K420" s="931"/>
      <c r="L420" s="931"/>
      <c r="M420" s="128"/>
      <c r="N420" s="128"/>
      <c r="O420" s="128"/>
      <c r="P420" s="128"/>
      <c r="Q420" s="128"/>
      <c r="R420" s="128"/>
      <c r="S420" s="128"/>
      <c r="T420" s="128"/>
      <c r="U420" s="128"/>
      <c r="V420" s="128"/>
      <c r="W420" s="128"/>
      <c r="X420" s="128"/>
      <c r="Y420" s="128"/>
      <c r="Z420" s="128"/>
    </row>
    <row r="421" spans="1:26" ht="13.5" customHeight="1">
      <c r="A421" s="28"/>
      <c r="B421" s="28"/>
      <c r="C421" s="28"/>
      <c r="D421" s="28"/>
      <c r="E421" s="28"/>
      <c r="F421" s="244"/>
      <c r="G421" s="127"/>
      <c r="H421" s="127"/>
      <c r="I421" s="127"/>
      <c r="J421" s="127"/>
      <c r="K421" s="931"/>
      <c r="L421" s="931"/>
      <c r="M421" s="128"/>
      <c r="N421" s="128"/>
      <c r="O421" s="128"/>
      <c r="P421" s="128"/>
      <c r="Q421" s="128"/>
      <c r="R421" s="128"/>
      <c r="S421" s="128"/>
      <c r="T421" s="128"/>
      <c r="U421" s="128"/>
      <c r="V421" s="128"/>
      <c r="W421" s="128"/>
      <c r="X421" s="128"/>
      <c r="Y421" s="128"/>
      <c r="Z421" s="128"/>
    </row>
    <row r="422" spans="1:26" ht="13.5" customHeight="1">
      <c r="A422" s="28"/>
      <c r="B422" s="28"/>
      <c r="C422" s="28"/>
      <c r="D422" s="28"/>
      <c r="E422" s="28"/>
      <c r="F422" s="244"/>
      <c r="G422" s="127"/>
      <c r="H422" s="127"/>
      <c r="I422" s="127"/>
      <c r="J422" s="127"/>
      <c r="K422" s="931"/>
      <c r="L422" s="931"/>
      <c r="M422" s="128"/>
      <c r="N422" s="128"/>
      <c r="O422" s="128"/>
      <c r="P422" s="128"/>
      <c r="Q422" s="128"/>
      <c r="R422" s="128"/>
      <c r="S422" s="128"/>
      <c r="T422" s="128"/>
      <c r="U422" s="128"/>
      <c r="V422" s="128"/>
      <c r="W422" s="128"/>
      <c r="X422" s="128"/>
      <c r="Y422" s="128"/>
      <c r="Z422" s="128"/>
    </row>
    <row r="423" spans="1:26" ht="13.5" customHeight="1">
      <c r="A423" s="28"/>
      <c r="B423" s="28"/>
      <c r="C423" s="28"/>
      <c r="D423" s="28"/>
      <c r="E423" s="28"/>
      <c r="F423" s="244"/>
      <c r="G423" s="127"/>
      <c r="H423" s="127"/>
      <c r="I423" s="127"/>
      <c r="J423" s="127"/>
      <c r="K423" s="931"/>
      <c r="L423" s="931"/>
      <c r="M423" s="128"/>
      <c r="N423" s="128"/>
      <c r="O423" s="128"/>
      <c r="P423" s="128"/>
      <c r="Q423" s="128"/>
      <c r="R423" s="128"/>
      <c r="S423" s="128"/>
      <c r="T423" s="128"/>
      <c r="U423" s="128"/>
      <c r="V423" s="128"/>
      <c r="W423" s="128"/>
      <c r="X423" s="128"/>
      <c r="Y423" s="128"/>
      <c r="Z423" s="128"/>
    </row>
    <row r="424" spans="1:26" ht="13.5" customHeight="1">
      <c r="A424" s="28"/>
      <c r="B424" s="28"/>
      <c r="C424" s="28"/>
      <c r="D424" s="28"/>
      <c r="E424" s="28"/>
      <c r="F424" s="244"/>
      <c r="G424" s="127"/>
      <c r="H424" s="127"/>
      <c r="I424" s="127"/>
      <c r="J424" s="127"/>
      <c r="K424" s="931"/>
      <c r="L424" s="931"/>
      <c r="M424" s="128"/>
      <c r="N424" s="128"/>
      <c r="O424" s="128"/>
      <c r="P424" s="128"/>
      <c r="Q424" s="128"/>
      <c r="R424" s="128"/>
      <c r="S424" s="128"/>
      <c r="T424" s="128"/>
      <c r="U424" s="128"/>
      <c r="V424" s="128"/>
      <c r="W424" s="128"/>
      <c r="X424" s="128"/>
      <c r="Y424" s="128"/>
      <c r="Z424" s="128"/>
    </row>
    <row r="425" spans="1:26" ht="13.5" customHeight="1">
      <c r="A425" s="28"/>
      <c r="B425" s="28"/>
      <c r="C425" s="28"/>
      <c r="D425" s="28"/>
      <c r="E425" s="28"/>
      <c r="F425" s="244"/>
      <c r="G425" s="127"/>
      <c r="H425" s="127"/>
      <c r="I425" s="127"/>
      <c r="J425" s="127"/>
      <c r="K425" s="931"/>
      <c r="L425" s="931"/>
      <c r="M425" s="128"/>
      <c r="N425" s="128"/>
      <c r="O425" s="128"/>
      <c r="P425" s="128"/>
      <c r="Q425" s="128"/>
      <c r="R425" s="128"/>
      <c r="S425" s="128"/>
      <c r="T425" s="128"/>
      <c r="U425" s="128"/>
      <c r="V425" s="128"/>
      <c r="W425" s="128"/>
      <c r="X425" s="128"/>
      <c r="Y425" s="128"/>
      <c r="Z425" s="128"/>
    </row>
    <row r="426" spans="1:26" ht="13.5" customHeight="1">
      <c r="A426" s="28"/>
      <c r="B426" s="28"/>
      <c r="C426" s="28"/>
      <c r="D426" s="28"/>
      <c r="E426" s="28"/>
      <c r="F426" s="244"/>
      <c r="G426" s="127"/>
      <c r="H426" s="127"/>
      <c r="I426" s="127"/>
      <c r="J426" s="127"/>
      <c r="K426" s="931"/>
      <c r="L426" s="931"/>
      <c r="M426" s="128"/>
      <c r="N426" s="128"/>
      <c r="O426" s="128"/>
      <c r="P426" s="128"/>
      <c r="Q426" s="128"/>
      <c r="R426" s="128"/>
      <c r="S426" s="128"/>
      <c r="T426" s="128"/>
      <c r="U426" s="128"/>
      <c r="V426" s="128"/>
      <c r="W426" s="128"/>
      <c r="X426" s="128"/>
      <c r="Y426" s="128"/>
      <c r="Z426" s="128"/>
    </row>
    <row r="427" spans="1:26" ht="13.5" customHeight="1">
      <c r="A427" s="28"/>
      <c r="B427" s="28"/>
      <c r="C427" s="28"/>
      <c r="D427" s="28"/>
      <c r="E427" s="28"/>
      <c r="F427" s="244"/>
      <c r="G427" s="127"/>
      <c r="H427" s="127"/>
      <c r="I427" s="127"/>
      <c r="J427" s="127"/>
      <c r="K427" s="931"/>
      <c r="L427" s="931"/>
      <c r="M427" s="128"/>
      <c r="N427" s="128"/>
      <c r="O427" s="128"/>
      <c r="P427" s="128"/>
      <c r="Q427" s="128"/>
      <c r="R427" s="128"/>
      <c r="S427" s="128"/>
      <c r="T427" s="128"/>
      <c r="U427" s="128"/>
      <c r="V427" s="128"/>
      <c r="W427" s="128"/>
      <c r="X427" s="128"/>
      <c r="Y427" s="128"/>
      <c r="Z427" s="128"/>
    </row>
    <row r="428" spans="1:26" ht="13.5" customHeight="1">
      <c r="A428" s="28"/>
      <c r="B428" s="28"/>
      <c r="C428" s="28"/>
      <c r="D428" s="28"/>
      <c r="E428" s="28"/>
      <c r="F428" s="244"/>
      <c r="G428" s="127"/>
      <c r="H428" s="127"/>
      <c r="I428" s="127"/>
      <c r="J428" s="127"/>
      <c r="K428" s="931"/>
      <c r="L428" s="931"/>
      <c r="M428" s="128"/>
      <c r="N428" s="128"/>
      <c r="O428" s="128"/>
      <c r="P428" s="128"/>
      <c r="Q428" s="128"/>
      <c r="R428" s="128"/>
      <c r="S428" s="128"/>
      <c r="T428" s="128"/>
      <c r="U428" s="128"/>
      <c r="V428" s="128"/>
      <c r="W428" s="128"/>
      <c r="X428" s="128"/>
      <c r="Y428" s="128"/>
      <c r="Z428" s="128"/>
    </row>
    <row r="429" spans="1:26" ht="13.5" customHeight="1">
      <c r="A429" s="28"/>
      <c r="B429" s="28"/>
      <c r="C429" s="28"/>
      <c r="D429" s="28"/>
      <c r="E429" s="28"/>
      <c r="F429" s="244"/>
      <c r="G429" s="127"/>
      <c r="H429" s="127"/>
      <c r="I429" s="127"/>
      <c r="J429" s="127"/>
      <c r="K429" s="931"/>
      <c r="L429" s="931"/>
      <c r="M429" s="128"/>
      <c r="N429" s="128"/>
      <c r="O429" s="128"/>
      <c r="P429" s="128"/>
      <c r="Q429" s="128"/>
      <c r="R429" s="128"/>
      <c r="S429" s="128"/>
      <c r="T429" s="128"/>
      <c r="U429" s="128"/>
      <c r="V429" s="128"/>
      <c r="W429" s="128"/>
      <c r="X429" s="128"/>
      <c r="Y429" s="128"/>
      <c r="Z429" s="128"/>
    </row>
    <row r="430" spans="1:26" ht="13.5" customHeight="1">
      <c r="A430" s="28"/>
      <c r="B430" s="28"/>
      <c r="C430" s="28"/>
      <c r="D430" s="28"/>
      <c r="E430" s="28"/>
      <c r="F430" s="244"/>
      <c r="G430" s="127"/>
      <c r="H430" s="127"/>
      <c r="I430" s="127"/>
      <c r="J430" s="127"/>
      <c r="K430" s="931"/>
      <c r="L430" s="931"/>
      <c r="M430" s="128"/>
      <c r="N430" s="128"/>
      <c r="O430" s="128"/>
      <c r="P430" s="128"/>
      <c r="Q430" s="128"/>
      <c r="R430" s="128"/>
      <c r="S430" s="128"/>
      <c r="T430" s="128"/>
      <c r="U430" s="128"/>
      <c r="V430" s="128"/>
      <c r="W430" s="128"/>
      <c r="X430" s="128"/>
      <c r="Y430" s="128"/>
      <c r="Z430" s="128"/>
    </row>
    <row r="431" spans="1:26" ht="13.5" customHeight="1">
      <c r="A431" s="28"/>
      <c r="B431" s="28"/>
      <c r="C431" s="28"/>
      <c r="D431" s="28"/>
      <c r="E431" s="28"/>
      <c r="F431" s="244"/>
      <c r="G431" s="127"/>
      <c r="H431" s="127"/>
      <c r="I431" s="127"/>
      <c r="J431" s="127"/>
      <c r="K431" s="931"/>
      <c r="L431" s="931"/>
      <c r="M431" s="128"/>
      <c r="N431" s="128"/>
      <c r="O431" s="128"/>
      <c r="P431" s="128"/>
      <c r="Q431" s="128"/>
      <c r="R431" s="128"/>
      <c r="S431" s="128"/>
      <c r="T431" s="128"/>
      <c r="U431" s="128"/>
      <c r="V431" s="128"/>
      <c r="W431" s="128"/>
      <c r="X431" s="128"/>
      <c r="Y431" s="128"/>
      <c r="Z431" s="128"/>
    </row>
    <row r="432" spans="1:26" ht="13.5" customHeight="1">
      <c r="A432" s="28"/>
      <c r="B432" s="28"/>
      <c r="C432" s="28"/>
      <c r="D432" s="28"/>
      <c r="E432" s="28"/>
      <c r="F432" s="244"/>
      <c r="G432" s="127"/>
      <c r="H432" s="127"/>
      <c r="I432" s="127"/>
      <c r="J432" s="127"/>
      <c r="K432" s="931"/>
      <c r="L432" s="931"/>
      <c r="M432" s="128"/>
      <c r="N432" s="128"/>
      <c r="O432" s="128"/>
      <c r="P432" s="128"/>
      <c r="Q432" s="128"/>
      <c r="R432" s="128"/>
      <c r="S432" s="128"/>
      <c r="T432" s="128"/>
      <c r="U432" s="128"/>
      <c r="V432" s="128"/>
      <c r="W432" s="128"/>
      <c r="X432" s="128"/>
      <c r="Y432" s="128"/>
      <c r="Z432" s="128"/>
    </row>
    <row r="433" spans="1:26" ht="13.5" customHeight="1">
      <c r="A433" s="28"/>
      <c r="B433" s="28"/>
      <c r="C433" s="28"/>
      <c r="D433" s="28"/>
      <c r="E433" s="28"/>
      <c r="F433" s="244"/>
      <c r="G433" s="127"/>
      <c r="H433" s="127"/>
      <c r="I433" s="127"/>
      <c r="J433" s="127"/>
      <c r="K433" s="931"/>
      <c r="L433" s="931"/>
      <c r="M433" s="128"/>
      <c r="N433" s="128"/>
      <c r="O433" s="128"/>
      <c r="P433" s="128"/>
      <c r="Q433" s="128"/>
      <c r="R433" s="128"/>
      <c r="S433" s="128"/>
      <c r="T433" s="128"/>
      <c r="U433" s="128"/>
      <c r="V433" s="128"/>
      <c r="W433" s="128"/>
      <c r="X433" s="128"/>
      <c r="Y433" s="128"/>
      <c r="Z433" s="128"/>
    </row>
    <row r="434" spans="1:26" ht="13.5" customHeight="1">
      <c r="A434" s="28"/>
      <c r="B434" s="28"/>
      <c r="C434" s="28"/>
      <c r="D434" s="28"/>
      <c r="E434" s="28"/>
      <c r="F434" s="244"/>
      <c r="G434" s="127"/>
      <c r="H434" s="127"/>
      <c r="I434" s="127"/>
      <c r="J434" s="127"/>
      <c r="K434" s="931"/>
      <c r="L434" s="931"/>
      <c r="M434" s="128"/>
      <c r="N434" s="128"/>
      <c r="O434" s="128"/>
      <c r="P434" s="128"/>
      <c r="Q434" s="128"/>
      <c r="R434" s="128"/>
      <c r="S434" s="128"/>
      <c r="T434" s="128"/>
      <c r="U434" s="128"/>
      <c r="V434" s="128"/>
      <c r="W434" s="128"/>
      <c r="X434" s="128"/>
      <c r="Y434" s="128"/>
      <c r="Z434" s="128"/>
    </row>
    <row r="435" spans="1:26" ht="13.5" customHeight="1">
      <c r="A435" s="28"/>
      <c r="B435" s="28"/>
      <c r="C435" s="28"/>
      <c r="D435" s="28"/>
      <c r="E435" s="28"/>
      <c r="F435" s="244"/>
      <c r="G435" s="127"/>
      <c r="H435" s="127"/>
      <c r="I435" s="127"/>
      <c r="J435" s="127"/>
      <c r="K435" s="931"/>
      <c r="L435" s="931"/>
      <c r="M435" s="128"/>
      <c r="N435" s="128"/>
      <c r="O435" s="128"/>
      <c r="P435" s="128"/>
      <c r="Q435" s="128"/>
      <c r="R435" s="128"/>
      <c r="S435" s="128"/>
      <c r="T435" s="128"/>
      <c r="U435" s="128"/>
      <c r="V435" s="128"/>
      <c r="W435" s="128"/>
      <c r="X435" s="128"/>
      <c r="Y435" s="128"/>
      <c r="Z435" s="128"/>
    </row>
    <row r="436" spans="1:26" ht="13.5" customHeight="1">
      <c r="A436" s="28"/>
      <c r="B436" s="28"/>
      <c r="C436" s="28"/>
      <c r="D436" s="28"/>
      <c r="E436" s="28"/>
      <c r="F436" s="244"/>
      <c r="G436" s="127"/>
      <c r="H436" s="127"/>
      <c r="I436" s="127"/>
      <c r="J436" s="127"/>
      <c r="K436" s="931"/>
      <c r="L436" s="931"/>
      <c r="M436" s="128"/>
      <c r="N436" s="128"/>
      <c r="O436" s="128"/>
      <c r="P436" s="128"/>
      <c r="Q436" s="128"/>
      <c r="R436" s="128"/>
      <c r="S436" s="128"/>
      <c r="T436" s="128"/>
      <c r="U436" s="128"/>
      <c r="V436" s="128"/>
      <c r="W436" s="128"/>
      <c r="X436" s="128"/>
      <c r="Y436" s="128"/>
      <c r="Z436" s="128"/>
    </row>
    <row r="437" spans="1:26" ht="13.5" customHeight="1">
      <c r="A437" s="28"/>
      <c r="B437" s="28"/>
      <c r="C437" s="28"/>
      <c r="D437" s="28"/>
      <c r="E437" s="28"/>
      <c r="F437" s="244"/>
      <c r="G437" s="127"/>
      <c r="H437" s="127"/>
      <c r="I437" s="127"/>
      <c r="J437" s="127"/>
      <c r="K437" s="931"/>
      <c r="L437" s="931"/>
      <c r="M437" s="128"/>
      <c r="N437" s="128"/>
      <c r="O437" s="128"/>
      <c r="P437" s="128"/>
      <c r="Q437" s="128"/>
      <c r="R437" s="128"/>
      <c r="S437" s="128"/>
      <c r="T437" s="128"/>
      <c r="U437" s="128"/>
      <c r="V437" s="128"/>
      <c r="W437" s="128"/>
      <c r="X437" s="128"/>
      <c r="Y437" s="128"/>
      <c r="Z437" s="128"/>
    </row>
    <row r="438" spans="1:26" ht="13.5" customHeight="1">
      <c r="A438" s="28"/>
      <c r="B438" s="28"/>
      <c r="C438" s="28"/>
      <c r="D438" s="28"/>
      <c r="E438" s="28"/>
      <c r="F438" s="244"/>
      <c r="G438" s="127"/>
      <c r="H438" s="127"/>
      <c r="I438" s="127"/>
      <c r="J438" s="127"/>
      <c r="K438" s="931"/>
      <c r="L438" s="931"/>
      <c r="M438" s="128"/>
      <c r="N438" s="128"/>
      <c r="O438" s="128"/>
      <c r="P438" s="128"/>
      <c r="Q438" s="128"/>
      <c r="R438" s="128"/>
      <c r="S438" s="128"/>
      <c r="T438" s="128"/>
      <c r="U438" s="128"/>
      <c r="V438" s="128"/>
      <c r="W438" s="128"/>
      <c r="X438" s="128"/>
      <c r="Y438" s="128"/>
      <c r="Z438" s="128"/>
    </row>
    <row r="439" spans="1:26" ht="13.5" customHeight="1">
      <c r="A439" s="28"/>
      <c r="B439" s="28"/>
      <c r="C439" s="28"/>
      <c r="D439" s="28"/>
      <c r="E439" s="28"/>
      <c r="F439" s="244"/>
      <c r="G439" s="127"/>
      <c r="H439" s="127"/>
      <c r="I439" s="127"/>
      <c r="J439" s="127"/>
      <c r="K439" s="931"/>
      <c r="L439" s="931"/>
      <c r="M439" s="128"/>
      <c r="N439" s="128"/>
      <c r="O439" s="128"/>
      <c r="P439" s="128"/>
      <c r="Q439" s="128"/>
      <c r="R439" s="128"/>
      <c r="S439" s="128"/>
      <c r="T439" s="128"/>
      <c r="U439" s="128"/>
      <c r="V439" s="128"/>
      <c r="W439" s="128"/>
      <c r="X439" s="128"/>
      <c r="Y439" s="128"/>
      <c r="Z439" s="128"/>
    </row>
    <row r="440" spans="1:26" ht="13.5" customHeight="1">
      <c r="A440" s="28"/>
      <c r="B440" s="28"/>
      <c r="C440" s="28"/>
      <c r="D440" s="28"/>
      <c r="E440" s="28"/>
      <c r="F440" s="244"/>
      <c r="G440" s="127"/>
      <c r="H440" s="127"/>
      <c r="I440" s="127"/>
      <c r="J440" s="127"/>
      <c r="K440" s="931"/>
      <c r="L440" s="931"/>
      <c r="M440" s="128"/>
      <c r="N440" s="128"/>
      <c r="O440" s="128"/>
      <c r="P440" s="128"/>
      <c r="Q440" s="128"/>
      <c r="R440" s="128"/>
      <c r="S440" s="128"/>
      <c r="T440" s="128"/>
      <c r="U440" s="128"/>
      <c r="V440" s="128"/>
      <c r="W440" s="128"/>
      <c r="X440" s="128"/>
      <c r="Y440" s="128"/>
      <c r="Z440" s="128"/>
    </row>
    <row r="441" spans="1:26" ht="13.5" customHeight="1">
      <c r="A441" s="28"/>
      <c r="B441" s="28"/>
      <c r="C441" s="28"/>
      <c r="D441" s="28"/>
      <c r="E441" s="28"/>
      <c r="F441" s="244"/>
      <c r="G441" s="127"/>
      <c r="H441" s="127"/>
      <c r="I441" s="127"/>
      <c r="J441" s="127"/>
      <c r="K441" s="931"/>
      <c r="L441" s="931"/>
      <c r="M441" s="128"/>
      <c r="N441" s="128"/>
      <c r="O441" s="128"/>
      <c r="P441" s="128"/>
      <c r="Q441" s="128"/>
      <c r="R441" s="128"/>
      <c r="S441" s="128"/>
      <c r="T441" s="128"/>
      <c r="U441" s="128"/>
      <c r="V441" s="128"/>
      <c r="W441" s="128"/>
      <c r="X441" s="128"/>
      <c r="Y441" s="128"/>
      <c r="Z441" s="128"/>
    </row>
    <row r="442" spans="1:26" ht="13.5" customHeight="1">
      <c r="A442" s="28"/>
      <c r="B442" s="28"/>
      <c r="C442" s="28"/>
      <c r="D442" s="28"/>
      <c r="E442" s="28"/>
      <c r="F442" s="244"/>
      <c r="G442" s="127"/>
      <c r="H442" s="127"/>
      <c r="I442" s="127"/>
      <c r="J442" s="127"/>
      <c r="K442" s="931"/>
      <c r="L442" s="931"/>
      <c r="M442" s="128"/>
      <c r="N442" s="128"/>
      <c r="O442" s="128"/>
      <c r="P442" s="128"/>
      <c r="Q442" s="128"/>
      <c r="R442" s="128"/>
      <c r="S442" s="128"/>
      <c r="T442" s="128"/>
      <c r="U442" s="128"/>
      <c r="V442" s="128"/>
      <c r="W442" s="128"/>
      <c r="X442" s="128"/>
      <c r="Y442" s="128"/>
      <c r="Z442" s="128"/>
    </row>
    <row r="443" spans="1:26" ht="13.5" customHeight="1">
      <c r="A443" s="28"/>
      <c r="B443" s="28"/>
      <c r="C443" s="28"/>
      <c r="D443" s="28"/>
      <c r="E443" s="28"/>
      <c r="F443" s="244"/>
      <c r="G443" s="127"/>
      <c r="H443" s="127"/>
      <c r="I443" s="127"/>
      <c r="J443" s="127"/>
      <c r="K443" s="931"/>
      <c r="L443" s="931"/>
      <c r="M443" s="128"/>
      <c r="N443" s="128"/>
      <c r="O443" s="128"/>
      <c r="P443" s="128"/>
      <c r="Q443" s="128"/>
      <c r="R443" s="128"/>
      <c r="S443" s="128"/>
      <c r="T443" s="128"/>
      <c r="U443" s="128"/>
      <c r="V443" s="128"/>
      <c r="W443" s="128"/>
      <c r="X443" s="128"/>
      <c r="Y443" s="128"/>
      <c r="Z443" s="128"/>
    </row>
    <row r="444" spans="1:26" ht="13.5" customHeight="1">
      <c r="A444" s="28"/>
      <c r="B444" s="28"/>
      <c r="C444" s="28"/>
      <c r="D444" s="28"/>
      <c r="E444" s="28"/>
      <c r="F444" s="244"/>
      <c r="G444" s="127"/>
      <c r="H444" s="127"/>
      <c r="I444" s="127"/>
      <c r="J444" s="127"/>
      <c r="K444" s="931"/>
      <c r="L444" s="931"/>
      <c r="M444" s="128"/>
      <c r="N444" s="128"/>
      <c r="O444" s="128"/>
      <c r="P444" s="128"/>
      <c r="Q444" s="128"/>
      <c r="R444" s="128"/>
      <c r="S444" s="128"/>
      <c r="T444" s="128"/>
      <c r="U444" s="128"/>
      <c r="V444" s="128"/>
      <c r="W444" s="128"/>
      <c r="X444" s="128"/>
      <c r="Y444" s="128"/>
      <c r="Z444" s="128"/>
    </row>
    <row r="445" spans="1:26" ht="13.5" customHeight="1">
      <c r="A445" s="28"/>
      <c r="B445" s="28"/>
      <c r="C445" s="28"/>
      <c r="D445" s="28"/>
      <c r="E445" s="28"/>
      <c r="F445" s="244"/>
      <c r="G445" s="127"/>
      <c r="H445" s="127"/>
      <c r="I445" s="127"/>
      <c r="J445" s="127"/>
      <c r="K445" s="931"/>
      <c r="L445" s="931"/>
      <c r="M445" s="128"/>
      <c r="N445" s="128"/>
      <c r="O445" s="128"/>
      <c r="P445" s="128"/>
      <c r="Q445" s="128"/>
      <c r="R445" s="128"/>
      <c r="S445" s="128"/>
      <c r="T445" s="128"/>
      <c r="U445" s="128"/>
      <c r="V445" s="128"/>
      <c r="W445" s="128"/>
      <c r="X445" s="128"/>
      <c r="Y445" s="128"/>
      <c r="Z445" s="128"/>
    </row>
    <row r="446" spans="1:26" ht="13.5" customHeight="1">
      <c r="A446" s="28"/>
      <c r="B446" s="28"/>
      <c r="C446" s="28"/>
      <c r="D446" s="28"/>
      <c r="E446" s="28"/>
      <c r="F446" s="244"/>
      <c r="G446" s="127"/>
      <c r="H446" s="127"/>
      <c r="I446" s="127"/>
      <c r="J446" s="127"/>
      <c r="K446" s="931"/>
      <c r="L446" s="931"/>
      <c r="M446" s="128"/>
      <c r="N446" s="128"/>
      <c r="O446" s="128"/>
      <c r="P446" s="128"/>
      <c r="Q446" s="128"/>
      <c r="R446" s="128"/>
      <c r="S446" s="128"/>
      <c r="T446" s="128"/>
      <c r="U446" s="128"/>
      <c r="V446" s="128"/>
      <c r="W446" s="128"/>
      <c r="X446" s="128"/>
      <c r="Y446" s="128"/>
      <c r="Z446" s="128"/>
    </row>
    <row r="447" spans="1:26" ht="13.5" customHeight="1">
      <c r="A447" s="28"/>
      <c r="B447" s="28"/>
      <c r="C447" s="28"/>
      <c r="D447" s="28"/>
      <c r="E447" s="28"/>
      <c r="F447" s="244"/>
      <c r="G447" s="127"/>
      <c r="H447" s="127"/>
      <c r="I447" s="127"/>
      <c r="J447" s="127"/>
      <c r="K447" s="931"/>
      <c r="L447" s="931"/>
      <c r="M447" s="128"/>
      <c r="N447" s="128"/>
      <c r="O447" s="128"/>
      <c r="P447" s="128"/>
      <c r="Q447" s="128"/>
      <c r="R447" s="128"/>
      <c r="S447" s="128"/>
      <c r="T447" s="128"/>
      <c r="U447" s="128"/>
      <c r="V447" s="128"/>
      <c r="W447" s="128"/>
      <c r="X447" s="128"/>
      <c r="Y447" s="128"/>
      <c r="Z447" s="128"/>
    </row>
    <row r="448" spans="1:26" ht="13.5" customHeight="1">
      <c r="A448" s="28"/>
      <c r="B448" s="28"/>
      <c r="C448" s="28"/>
      <c r="D448" s="28"/>
      <c r="E448" s="28"/>
      <c r="F448" s="244"/>
      <c r="G448" s="127"/>
      <c r="H448" s="127"/>
      <c r="I448" s="127"/>
      <c r="J448" s="127"/>
      <c r="K448" s="931"/>
      <c r="L448" s="931"/>
      <c r="M448" s="128"/>
      <c r="N448" s="128"/>
      <c r="O448" s="128"/>
      <c r="P448" s="128"/>
      <c r="Q448" s="128"/>
      <c r="R448" s="128"/>
      <c r="S448" s="128"/>
      <c r="T448" s="128"/>
      <c r="U448" s="128"/>
      <c r="V448" s="128"/>
      <c r="W448" s="128"/>
      <c r="X448" s="128"/>
      <c r="Y448" s="128"/>
      <c r="Z448" s="128"/>
    </row>
    <row r="449" spans="1:26" ht="13.5" customHeight="1">
      <c r="A449" s="28"/>
      <c r="B449" s="28"/>
      <c r="C449" s="28"/>
      <c r="D449" s="28"/>
      <c r="E449" s="28"/>
      <c r="F449" s="244"/>
      <c r="G449" s="127"/>
      <c r="H449" s="127"/>
      <c r="I449" s="127"/>
      <c r="J449" s="127"/>
      <c r="K449" s="931"/>
      <c r="L449" s="931"/>
      <c r="M449" s="128"/>
      <c r="N449" s="128"/>
      <c r="O449" s="128"/>
      <c r="P449" s="128"/>
      <c r="Q449" s="128"/>
      <c r="R449" s="128"/>
      <c r="S449" s="128"/>
      <c r="T449" s="128"/>
      <c r="U449" s="128"/>
      <c r="V449" s="128"/>
      <c r="W449" s="128"/>
      <c r="X449" s="128"/>
      <c r="Y449" s="128"/>
      <c r="Z449" s="128"/>
    </row>
    <row r="450" spans="1:26" ht="13.5" customHeight="1">
      <c r="A450" s="28"/>
      <c r="B450" s="28"/>
      <c r="C450" s="28"/>
      <c r="D450" s="28"/>
      <c r="E450" s="28"/>
      <c r="F450" s="244"/>
      <c r="G450" s="127"/>
      <c r="H450" s="127"/>
      <c r="I450" s="127"/>
      <c r="J450" s="127"/>
      <c r="K450" s="931"/>
      <c r="L450" s="931"/>
      <c r="M450" s="128"/>
      <c r="N450" s="128"/>
      <c r="O450" s="128"/>
      <c r="P450" s="128"/>
      <c r="Q450" s="128"/>
      <c r="R450" s="128"/>
      <c r="S450" s="128"/>
      <c r="T450" s="128"/>
      <c r="U450" s="128"/>
      <c r="V450" s="128"/>
      <c r="W450" s="128"/>
      <c r="X450" s="128"/>
      <c r="Y450" s="128"/>
      <c r="Z450" s="128"/>
    </row>
    <row r="451" spans="1:26" ht="13.5" customHeight="1">
      <c r="A451" s="28"/>
      <c r="B451" s="28"/>
      <c r="C451" s="28"/>
      <c r="D451" s="28"/>
      <c r="E451" s="28"/>
      <c r="F451" s="244"/>
      <c r="G451" s="127"/>
      <c r="H451" s="127"/>
      <c r="I451" s="127"/>
      <c r="J451" s="127"/>
      <c r="K451" s="931"/>
      <c r="L451" s="931"/>
      <c r="M451" s="128"/>
      <c r="N451" s="128"/>
      <c r="O451" s="128"/>
      <c r="P451" s="128"/>
      <c r="Q451" s="128"/>
      <c r="R451" s="128"/>
      <c r="S451" s="128"/>
      <c r="T451" s="128"/>
      <c r="U451" s="128"/>
      <c r="V451" s="128"/>
      <c r="W451" s="128"/>
      <c r="X451" s="128"/>
      <c r="Y451" s="128"/>
      <c r="Z451" s="128"/>
    </row>
    <row r="452" spans="1:26" ht="13.5" customHeight="1">
      <c r="A452" s="28"/>
      <c r="B452" s="28"/>
      <c r="C452" s="28"/>
      <c r="D452" s="28"/>
      <c r="E452" s="28"/>
      <c r="F452" s="244"/>
      <c r="G452" s="127"/>
      <c r="H452" s="127"/>
      <c r="I452" s="127"/>
      <c r="J452" s="127"/>
      <c r="K452" s="931"/>
      <c r="L452" s="931"/>
      <c r="M452" s="128"/>
      <c r="N452" s="128"/>
      <c r="O452" s="128"/>
      <c r="P452" s="128"/>
      <c r="Q452" s="128"/>
      <c r="R452" s="128"/>
      <c r="S452" s="128"/>
      <c r="T452" s="128"/>
      <c r="U452" s="128"/>
      <c r="V452" s="128"/>
      <c r="W452" s="128"/>
      <c r="X452" s="128"/>
      <c r="Y452" s="128"/>
      <c r="Z452" s="128"/>
    </row>
    <row r="453" spans="1:26" ht="13.5" customHeight="1">
      <c r="A453" s="28"/>
      <c r="B453" s="28"/>
      <c r="C453" s="28"/>
      <c r="D453" s="28"/>
      <c r="E453" s="28"/>
      <c r="F453" s="244"/>
      <c r="G453" s="127"/>
      <c r="H453" s="127"/>
      <c r="I453" s="127"/>
      <c r="J453" s="127"/>
      <c r="K453" s="931"/>
      <c r="L453" s="931"/>
      <c r="M453" s="128"/>
      <c r="N453" s="128"/>
      <c r="O453" s="128"/>
      <c r="P453" s="128"/>
      <c r="Q453" s="128"/>
      <c r="R453" s="128"/>
      <c r="S453" s="128"/>
      <c r="T453" s="128"/>
      <c r="U453" s="128"/>
      <c r="V453" s="128"/>
      <c r="W453" s="128"/>
      <c r="X453" s="128"/>
      <c r="Y453" s="128"/>
      <c r="Z453" s="128"/>
    </row>
    <row r="454" spans="1:26" ht="13.5" customHeight="1">
      <c r="A454" s="28"/>
      <c r="B454" s="28"/>
      <c r="C454" s="28"/>
      <c r="D454" s="28"/>
      <c r="E454" s="28"/>
      <c r="F454" s="244"/>
      <c r="G454" s="127"/>
      <c r="H454" s="127"/>
      <c r="I454" s="127"/>
      <c r="J454" s="127"/>
      <c r="K454" s="931"/>
      <c r="L454" s="931"/>
      <c r="M454" s="128"/>
      <c r="N454" s="128"/>
      <c r="O454" s="128"/>
      <c r="P454" s="128"/>
      <c r="Q454" s="128"/>
      <c r="R454" s="128"/>
      <c r="S454" s="128"/>
      <c r="T454" s="128"/>
      <c r="U454" s="128"/>
      <c r="V454" s="128"/>
      <c r="W454" s="128"/>
      <c r="X454" s="128"/>
      <c r="Y454" s="128"/>
      <c r="Z454" s="128"/>
    </row>
    <row r="455" spans="1:26" ht="13.5" customHeight="1">
      <c r="A455" s="28"/>
      <c r="B455" s="28"/>
      <c r="C455" s="28"/>
      <c r="D455" s="28"/>
      <c r="E455" s="28"/>
      <c r="F455" s="244"/>
      <c r="G455" s="127"/>
      <c r="H455" s="127"/>
      <c r="I455" s="127"/>
      <c r="J455" s="127"/>
      <c r="K455" s="931"/>
      <c r="L455" s="931"/>
      <c r="M455" s="128"/>
      <c r="N455" s="128"/>
      <c r="O455" s="128"/>
      <c r="P455" s="128"/>
      <c r="Q455" s="128"/>
      <c r="R455" s="128"/>
      <c r="S455" s="128"/>
      <c r="T455" s="128"/>
      <c r="U455" s="128"/>
      <c r="V455" s="128"/>
      <c r="W455" s="128"/>
      <c r="X455" s="128"/>
      <c r="Y455" s="128"/>
      <c r="Z455" s="128"/>
    </row>
    <row r="456" spans="1:26" ht="13.5" customHeight="1">
      <c r="A456" s="28"/>
      <c r="B456" s="28"/>
      <c r="C456" s="28"/>
      <c r="D456" s="28"/>
      <c r="E456" s="28"/>
      <c r="F456" s="244"/>
      <c r="G456" s="127"/>
      <c r="H456" s="127"/>
      <c r="I456" s="127"/>
      <c r="J456" s="127"/>
      <c r="K456" s="931"/>
      <c r="L456" s="931"/>
      <c r="M456" s="128"/>
      <c r="N456" s="128"/>
      <c r="O456" s="128"/>
      <c r="P456" s="128"/>
      <c r="Q456" s="128"/>
      <c r="R456" s="128"/>
      <c r="S456" s="128"/>
      <c r="T456" s="128"/>
      <c r="U456" s="128"/>
      <c r="V456" s="128"/>
      <c r="W456" s="128"/>
      <c r="X456" s="128"/>
      <c r="Y456" s="128"/>
      <c r="Z456" s="128"/>
    </row>
    <row r="457" spans="1:26" ht="13.5" customHeight="1">
      <c r="A457" s="28"/>
      <c r="B457" s="28"/>
      <c r="C457" s="28"/>
      <c r="D457" s="28"/>
      <c r="E457" s="28"/>
      <c r="F457" s="244"/>
      <c r="G457" s="127"/>
      <c r="H457" s="127"/>
      <c r="I457" s="127"/>
      <c r="J457" s="127"/>
      <c r="K457" s="931"/>
      <c r="L457" s="931"/>
      <c r="M457" s="128"/>
      <c r="N457" s="128"/>
      <c r="O457" s="128"/>
      <c r="P457" s="128"/>
      <c r="Q457" s="128"/>
      <c r="R457" s="128"/>
      <c r="S457" s="128"/>
      <c r="T457" s="128"/>
      <c r="U457" s="128"/>
      <c r="V457" s="128"/>
      <c r="W457" s="128"/>
      <c r="X457" s="128"/>
      <c r="Y457" s="128"/>
      <c r="Z457" s="128"/>
    </row>
    <row r="458" spans="1:26" ht="13.5" customHeight="1">
      <c r="A458" s="28"/>
      <c r="B458" s="28"/>
      <c r="C458" s="28"/>
      <c r="D458" s="28"/>
      <c r="E458" s="28"/>
      <c r="F458" s="244"/>
      <c r="G458" s="127"/>
      <c r="H458" s="127"/>
      <c r="I458" s="127"/>
      <c r="J458" s="127"/>
      <c r="K458" s="931"/>
      <c r="L458" s="931"/>
      <c r="M458" s="128"/>
      <c r="N458" s="128"/>
      <c r="O458" s="128"/>
      <c r="P458" s="128"/>
      <c r="Q458" s="128"/>
      <c r="R458" s="128"/>
      <c r="S458" s="128"/>
      <c r="T458" s="128"/>
      <c r="U458" s="128"/>
      <c r="V458" s="128"/>
      <c r="W458" s="128"/>
      <c r="X458" s="128"/>
      <c r="Y458" s="128"/>
      <c r="Z458" s="128"/>
    </row>
    <row r="459" spans="1:26" ht="13.5" customHeight="1">
      <c r="A459" s="28"/>
      <c r="B459" s="28"/>
      <c r="C459" s="28"/>
      <c r="D459" s="28"/>
      <c r="E459" s="28"/>
      <c r="F459" s="244"/>
      <c r="G459" s="127"/>
      <c r="H459" s="127"/>
      <c r="I459" s="127"/>
      <c r="J459" s="127"/>
      <c r="K459" s="931"/>
      <c r="L459" s="931"/>
      <c r="M459" s="128"/>
      <c r="N459" s="128"/>
      <c r="O459" s="128"/>
      <c r="P459" s="128"/>
      <c r="Q459" s="128"/>
      <c r="R459" s="128"/>
      <c r="S459" s="128"/>
      <c r="T459" s="128"/>
      <c r="U459" s="128"/>
      <c r="V459" s="128"/>
      <c r="W459" s="128"/>
      <c r="X459" s="128"/>
      <c r="Y459" s="128"/>
      <c r="Z459" s="128"/>
    </row>
    <row r="460" spans="1:26" ht="13.5" customHeight="1">
      <c r="A460" s="28"/>
      <c r="B460" s="28"/>
      <c r="C460" s="28"/>
      <c r="D460" s="28"/>
      <c r="E460" s="28"/>
      <c r="F460" s="244"/>
      <c r="G460" s="127"/>
      <c r="H460" s="127"/>
      <c r="I460" s="127"/>
      <c r="J460" s="127"/>
      <c r="K460" s="931"/>
      <c r="L460" s="931"/>
      <c r="M460" s="128"/>
      <c r="N460" s="128"/>
      <c r="O460" s="128"/>
      <c r="P460" s="128"/>
      <c r="Q460" s="128"/>
      <c r="R460" s="128"/>
      <c r="S460" s="128"/>
      <c r="T460" s="128"/>
      <c r="U460" s="128"/>
      <c r="V460" s="128"/>
      <c r="W460" s="128"/>
      <c r="X460" s="128"/>
      <c r="Y460" s="128"/>
      <c r="Z460" s="128"/>
    </row>
    <row r="461" spans="1:26" ht="13.5" customHeight="1">
      <c r="A461" s="28"/>
      <c r="B461" s="28"/>
      <c r="C461" s="28"/>
      <c r="D461" s="28"/>
      <c r="E461" s="28"/>
      <c r="F461" s="244"/>
      <c r="G461" s="127"/>
      <c r="H461" s="127"/>
      <c r="I461" s="127"/>
      <c r="J461" s="127"/>
      <c r="K461" s="931"/>
      <c r="L461" s="931"/>
      <c r="M461" s="128"/>
      <c r="N461" s="128"/>
      <c r="O461" s="128"/>
      <c r="P461" s="128"/>
      <c r="Q461" s="128"/>
      <c r="R461" s="128"/>
      <c r="S461" s="128"/>
      <c r="T461" s="128"/>
      <c r="U461" s="128"/>
      <c r="V461" s="128"/>
      <c r="W461" s="128"/>
      <c r="X461" s="128"/>
      <c r="Y461" s="128"/>
      <c r="Z461" s="128"/>
    </row>
    <row r="462" spans="1:26" ht="13.5" customHeight="1">
      <c r="A462" s="28"/>
      <c r="B462" s="28"/>
      <c r="C462" s="28"/>
      <c r="D462" s="28"/>
      <c r="E462" s="28"/>
      <c r="F462" s="244"/>
      <c r="G462" s="127"/>
      <c r="H462" s="127"/>
      <c r="I462" s="127"/>
      <c r="J462" s="127"/>
      <c r="K462" s="931"/>
      <c r="L462" s="931"/>
      <c r="M462" s="128"/>
      <c r="N462" s="128"/>
      <c r="O462" s="128"/>
      <c r="P462" s="128"/>
      <c r="Q462" s="128"/>
      <c r="R462" s="128"/>
      <c r="S462" s="128"/>
      <c r="T462" s="128"/>
      <c r="U462" s="128"/>
      <c r="V462" s="128"/>
      <c r="W462" s="128"/>
      <c r="X462" s="128"/>
      <c r="Y462" s="128"/>
      <c r="Z462" s="128"/>
    </row>
    <row r="463" spans="1:26" ht="13.5" customHeight="1">
      <c r="A463" s="28"/>
      <c r="B463" s="28"/>
      <c r="C463" s="28"/>
      <c r="D463" s="28"/>
      <c r="E463" s="28"/>
      <c r="F463" s="244"/>
      <c r="G463" s="127"/>
      <c r="H463" s="127"/>
      <c r="I463" s="127"/>
      <c r="J463" s="127"/>
      <c r="K463" s="931"/>
      <c r="L463" s="931"/>
      <c r="M463" s="128"/>
      <c r="N463" s="128"/>
      <c r="O463" s="128"/>
      <c r="P463" s="128"/>
      <c r="Q463" s="128"/>
      <c r="R463" s="128"/>
      <c r="S463" s="128"/>
      <c r="T463" s="128"/>
      <c r="U463" s="128"/>
      <c r="V463" s="128"/>
      <c r="W463" s="128"/>
      <c r="X463" s="128"/>
      <c r="Y463" s="128"/>
      <c r="Z463" s="128"/>
    </row>
    <row r="464" spans="1:26" ht="13.5" customHeight="1">
      <c r="A464" s="28"/>
      <c r="B464" s="28"/>
      <c r="C464" s="28"/>
      <c r="D464" s="28"/>
      <c r="E464" s="28"/>
      <c r="F464" s="244"/>
      <c r="G464" s="127"/>
      <c r="H464" s="127"/>
      <c r="I464" s="127"/>
      <c r="J464" s="127"/>
      <c r="K464" s="931"/>
      <c r="L464" s="931"/>
      <c r="M464" s="128"/>
      <c r="N464" s="128"/>
      <c r="O464" s="128"/>
      <c r="P464" s="128"/>
      <c r="Q464" s="128"/>
      <c r="R464" s="128"/>
      <c r="S464" s="128"/>
      <c r="T464" s="128"/>
      <c r="U464" s="128"/>
      <c r="V464" s="128"/>
      <c r="W464" s="128"/>
      <c r="X464" s="128"/>
      <c r="Y464" s="128"/>
      <c r="Z464" s="128"/>
    </row>
    <row r="465" spans="1:26" ht="13.5" customHeight="1">
      <c r="A465" s="28"/>
      <c r="B465" s="28"/>
      <c r="C465" s="28"/>
      <c r="D465" s="28"/>
      <c r="E465" s="28"/>
      <c r="F465" s="244"/>
      <c r="G465" s="127"/>
      <c r="H465" s="127"/>
      <c r="I465" s="127"/>
      <c r="J465" s="127"/>
      <c r="K465" s="931"/>
      <c r="L465" s="931"/>
      <c r="M465" s="128"/>
      <c r="N465" s="128"/>
      <c r="O465" s="128"/>
      <c r="P465" s="128"/>
      <c r="Q465" s="128"/>
      <c r="R465" s="128"/>
      <c r="S465" s="128"/>
      <c r="T465" s="128"/>
      <c r="U465" s="128"/>
      <c r="V465" s="128"/>
      <c r="W465" s="128"/>
      <c r="X465" s="128"/>
      <c r="Y465" s="128"/>
      <c r="Z465" s="128"/>
    </row>
    <row r="466" spans="1:26" ht="13.5" customHeight="1">
      <c r="A466" s="28"/>
      <c r="B466" s="28"/>
      <c r="C466" s="28"/>
      <c r="D466" s="28"/>
      <c r="E466" s="28"/>
      <c r="F466" s="244"/>
      <c r="G466" s="127"/>
      <c r="H466" s="127"/>
      <c r="I466" s="127"/>
      <c r="J466" s="127"/>
      <c r="K466" s="931"/>
      <c r="L466" s="931"/>
      <c r="M466" s="128"/>
      <c r="N466" s="128"/>
      <c r="O466" s="128"/>
      <c r="P466" s="128"/>
      <c r="Q466" s="128"/>
      <c r="R466" s="128"/>
      <c r="S466" s="128"/>
      <c r="T466" s="128"/>
      <c r="U466" s="128"/>
      <c r="V466" s="128"/>
      <c r="W466" s="128"/>
      <c r="X466" s="128"/>
      <c r="Y466" s="128"/>
      <c r="Z466" s="128"/>
    </row>
    <row r="467" spans="1:26" ht="13.5" customHeight="1">
      <c r="A467" s="28"/>
      <c r="B467" s="28"/>
      <c r="C467" s="28"/>
      <c r="D467" s="28"/>
      <c r="E467" s="28"/>
      <c r="F467" s="244"/>
      <c r="G467" s="127"/>
      <c r="H467" s="127"/>
      <c r="I467" s="127"/>
      <c r="J467" s="127"/>
      <c r="K467" s="931"/>
      <c r="L467" s="931"/>
      <c r="M467" s="128"/>
      <c r="N467" s="128"/>
      <c r="O467" s="128"/>
      <c r="P467" s="128"/>
      <c r="Q467" s="128"/>
      <c r="R467" s="128"/>
      <c r="S467" s="128"/>
      <c r="T467" s="128"/>
      <c r="U467" s="128"/>
      <c r="V467" s="128"/>
      <c r="W467" s="128"/>
      <c r="X467" s="128"/>
      <c r="Y467" s="128"/>
      <c r="Z467" s="128"/>
    </row>
    <row r="468" spans="1:26" ht="13.5" customHeight="1">
      <c r="A468" s="28"/>
      <c r="B468" s="28"/>
      <c r="C468" s="28"/>
      <c r="D468" s="28"/>
      <c r="E468" s="28"/>
      <c r="F468" s="244"/>
      <c r="G468" s="127"/>
      <c r="H468" s="127"/>
      <c r="I468" s="127"/>
      <c r="J468" s="127"/>
      <c r="K468" s="931"/>
      <c r="L468" s="931"/>
      <c r="M468" s="128"/>
      <c r="N468" s="128"/>
      <c r="O468" s="128"/>
      <c r="P468" s="128"/>
      <c r="Q468" s="128"/>
      <c r="R468" s="128"/>
      <c r="S468" s="128"/>
      <c r="T468" s="128"/>
      <c r="U468" s="128"/>
      <c r="V468" s="128"/>
      <c r="W468" s="128"/>
      <c r="X468" s="128"/>
      <c r="Y468" s="128"/>
      <c r="Z468" s="128"/>
    </row>
    <row r="469" spans="1:26" ht="13.5" customHeight="1">
      <c r="A469" s="28"/>
      <c r="B469" s="28"/>
      <c r="C469" s="28"/>
      <c r="D469" s="28"/>
      <c r="E469" s="28"/>
      <c r="F469" s="244"/>
      <c r="G469" s="127"/>
      <c r="H469" s="127"/>
      <c r="I469" s="127"/>
      <c r="J469" s="127"/>
      <c r="K469" s="931"/>
      <c r="L469" s="931"/>
      <c r="M469" s="128"/>
      <c r="N469" s="128"/>
      <c r="O469" s="128"/>
      <c r="P469" s="128"/>
      <c r="Q469" s="128"/>
      <c r="R469" s="128"/>
      <c r="S469" s="128"/>
      <c r="T469" s="128"/>
      <c r="U469" s="128"/>
      <c r="V469" s="128"/>
      <c r="W469" s="128"/>
      <c r="X469" s="128"/>
      <c r="Y469" s="128"/>
      <c r="Z469" s="128"/>
    </row>
    <row r="470" spans="1:26" ht="13.5" customHeight="1">
      <c r="A470" s="28"/>
      <c r="B470" s="28"/>
      <c r="C470" s="28"/>
      <c r="D470" s="28"/>
      <c r="E470" s="28"/>
      <c r="F470" s="244"/>
      <c r="G470" s="127"/>
      <c r="H470" s="127"/>
      <c r="I470" s="127"/>
      <c r="J470" s="127"/>
      <c r="K470" s="931"/>
      <c r="L470" s="931"/>
      <c r="M470" s="128"/>
      <c r="N470" s="128"/>
      <c r="O470" s="128"/>
      <c r="P470" s="128"/>
      <c r="Q470" s="128"/>
      <c r="R470" s="128"/>
      <c r="S470" s="128"/>
      <c r="T470" s="128"/>
      <c r="U470" s="128"/>
      <c r="V470" s="128"/>
      <c r="W470" s="128"/>
      <c r="X470" s="128"/>
      <c r="Y470" s="128"/>
      <c r="Z470" s="128"/>
    </row>
    <row r="471" spans="1:26" ht="13.5" customHeight="1">
      <c r="A471" s="28"/>
      <c r="B471" s="28"/>
      <c r="C471" s="28"/>
      <c r="D471" s="28"/>
      <c r="E471" s="28"/>
      <c r="F471" s="244"/>
      <c r="G471" s="127"/>
      <c r="H471" s="127"/>
      <c r="I471" s="127"/>
      <c r="J471" s="127"/>
      <c r="K471" s="931"/>
      <c r="L471" s="931"/>
      <c r="M471" s="128"/>
      <c r="N471" s="128"/>
      <c r="O471" s="128"/>
      <c r="P471" s="128"/>
      <c r="Q471" s="128"/>
      <c r="R471" s="128"/>
      <c r="S471" s="128"/>
      <c r="T471" s="128"/>
      <c r="U471" s="128"/>
      <c r="V471" s="128"/>
      <c r="W471" s="128"/>
      <c r="X471" s="128"/>
      <c r="Y471" s="128"/>
      <c r="Z471" s="128"/>
    </row>
    <row r="472" spans="1:26" ht="13.5" customHeight="1">
      <c r="A472" s="28"/>
      <c r="B472" s="28"/>
      <c r="C472" s="28"/>
      <c r="D472" s="28"/>
      <c r="E472" s="28"/>
      <c r="F472" s="244"/>
      <c r="G472" s="127"/>
      <c r="H472" s="127"/>
      <c r="I472" s="127"/>
      <c r="J472" s="127"/>
      <c r="K472" s="931"/>
      <c r="L472" s="931"/>
      <c r="M472" s="128"/>
      <c r="N472" s="128"/>
      <c r="O472" s="128"/>
      <c r="P472" s="128"/>
      <c r="Q472" s="128"/>
      <c r="R472" s="128"/>
      <c r="S472" s="128"/>
      <c r="T472" s="128"/>
      <c r="U472" s="128"/>
      <c r="V472" s="128"/>
      <c r="W472" s="128"/>
      <c r="X472" s="128"/>
      <c r="Y472" s="128"/>
      <c r="Z472" s="128"/>
    </row>
    <row r="473" spans="1:26" ht="13.5" customHeight="1">
      <c r="A473" s="28"/>
      <c r="B473" s="28"/>
      <c r="C473" s="28"/>
      <c r="D473" s="28"/>
      <c r="E473" s="28"/>
      <c r="F473" s="244"/>
      <c r="G473" s="127"/>
      <c r="H473" s="127"/>
      <c r="I473" s="127"/>
      <c r="J473" s="127"/>
      <c r="K473" s="931"/>
      <c r="L473" s="931"/>
      <c r="M473" s="128"/>
      <c r="N473" s="128"/>
      <c r="O473" s="128"/>
      <c r="P473" s="128"/>
      <c r="Q473" s="128"/>
      <c r="R473" s="128"/>
      <c r="S473" s="128"/>
      <c r="T473" s="128"/>
      <c r="U473" s="128"/>
      <c r="V473" s="128"/>
      <c r="W473" s="128"/>
      <c r="X473" s="128"/>
      <c r="Y473" s="128"/>
      <c r="Z473" s="128"/>
    </row>
    <row r="474" spans="1:26" ht="13.5" customHeight="1">
      <c r="A474" s="28"/>
      <c r="B474" s="28"/>
      <c r="C474" s="28"/>
      <c r="D474" s="28"/>
      <c r="E474" s="28"/>
      <c r="F474" s="244"/>
      <c r="G474" s="127"/>
      <c r="H474" s="127"/>
      <c r="I474" s="127"/>
      <c r="J474" s="127"/>
      <c r="K474" s="931"/>
      <c r="L474" s="931"/>
      <c r="M474" s="128"/>
      <c r="N474" s="128"/>
      <c r="O474" s="128"/>
      <c r="P474" s="128"/>
      <c r="Q474" s="128"/>
      <c r="R474" s="128"/>
      <c r="S474" s="128"/>
      <c r="T474" s="128"/>
      <c r="U474" s="128"/>
      <c r="V474" s="128"/>
      <c r="W474" s="128"/>
      <c r="X474" s="128"/>
      <c r="Y474" s="128"/>
      <c r="Z474" s="128"/>
    </row>
    <row r="475" spans="1:26" ht="13.5" customHeight="1">
      <c r="A475" s="28"/>
      <c r="B475" s="28"/>
      <c r="C475" s="28"/>
      <c r="D475" s="28"/>
      <c r="E475" s="28"/>
      <c r="F475" s="244"/>
      <c r="G475" s="127"/>
      <c r="H475" s="127"/>
      <c r="I475" s="127"/>
      <c r="J475" s="127"/>
      <c r="K475" s="931"/>
      <c r="L475" s="931"/>
      <c r="M475" s="128"/>
      <c r="N475" s="128"/>
      <c r="O475" s="128"/>
      <c r="P475" s="128"/>
      <c r="Q475" s="128"/>
      <c r="R475" s="128"/>
      <c r="S475" s="128"/>
      <c r="T475" s="128"/>
      <c r="U475" s="128"/>
      <c r="V475" s="128"/>
      <c r="W475" s="128"/>
      <c r="X475" s="128"/>
      <c r="Y475" s="128"/>
      <c r="Z475" s="128"/>
    </row>
    <row r="476" spans="1:26" ht="13.5" customHeight="1">
      <c r="A476" s="28"/>
      <c r="B476" s="28"/>
      <c r="C476" s="28"/>
      <c r="D476" s="28"/>
      <c r="E476" s="28"/>
      <c r="F476" s="244"/>
      <c r="G476" s="127"/>
      <c r="H476" s="127"/>
      <c r="I476" s="127"/>
      <c r="J476" s="127"/>
      <c r="K476" s="931"/>
      <c r="L476" s="931"/>
      <c r="M476" s="128"/>
      <c r="N476" s="128"/>
      <c r="O476" s="128"/>
      <c r="P476" s="128"/>
      <c r="Q476" s="128"/>
      <c r="R476" s="128"/>
      <c r="S476" s="128"/>
      <c r="T476" s="128"/>
      <c r="U476" s="128"/>
      <c r="V476" s="128"/>
      <c r="W476" s="128"/>
      <c r="X476" s="128"/>
      <c r="Y476" s="128"/>
      <c r="Z476" s="128"/>
    </row>
    <row r="477" spans="1:26" ht="13.5" customHeight="1">
      <c r="A477" s="28"/>
      <c r="B477" s="28"/>
      <c r="C477" s="28"/>
      <c r="D477" s="28"/>
      <c r="E477" s="28"/>
      <c r="F477" s="244"/>
      <c r="G477" s="127"/>
      <c r="H477" s="127"/>
      <c r="I477" s="127"/>
      <c r="J477" s="127"/>
      <c r="K477" s="931"/>
      <c r="L477" s="931"/>
      <c r="M477" s="128"/>
      <c r="N477" s="128"/>
      <c r="O477" s="128"/>
      <c r="P477" s="128"/>
      <c r="Q477" s="128"/>
      <c r="R477" s="128"/>
      <c r="S477" s="128"/>
      <c r="T477" s="128"/>
      <c r="U477" s="128"/>
      <c r="V477" s="128"/>
      <c r="W477" s="128"/>
      <c r="X477" s="128"/>
      <c r="Y477" s="128"/>
      <c r="Z477" s="128"/>
    </row>
    <row r="478" spans="1:26" ht="13.5" customHeight="1">
      <c r="A478" s="28"/>
      <c r="B478" s="28"/>
      <c r="C478" s="28"/>
      <c r="D478" s="28"/>
      <c r="E478" s="28"/>
      <c r="F478" s="244"/>
      <c r="G478" s="127"/>
      <c r="H478" s="127"/>
      <c r="I478" s="127"/>
      <c r="J478" s="127"/>
      <c r="K478" s="931"/>
      <c r="L478" s="931"/>
      <c r="M478" s="128"/>
      <c r="N478" s="128"/>
      <c r="O478" s="128"/>
      <c r="P478" s="128"/>
      <c r="Q478" s="128"/>
      <c r="R478" s="128"/>
      <c r="S478" s="128"/>
      <c r="T478" s="128"/>
      <c r="U478" s="128"/>
      <c r="V478" s="128"/>
      <c r="W478" s="128"/>
      <c r="X478" s="128"/>
      <c r="Y478" s="128"/>
      <c r="Z478" s="128"/>
    </row>
    <row r="479" spans="1:26" ht="13.5" customHeight="1">
      <c r="A479" s="28"/>
      <c r="B479" s="28"/>
      <c r="C479" s="28"/>
      <c r="D479" s="28"/>
      <c r="E479" s="28"/>
      <c r="F479" s="244"/>
      <c r="G479" s="127"/>
      <c r="H479" s="127"/>
      <c r="I479" s="127"/>
      <c r="J479" s="127"/>
      <c r="K479" s="931"/>
      <c r="L479" s="931"/>
      <c r="M479" s="128"/>
      <c r="N479" s="128"/>
      <c r="O479" s="128"/>
      <c r="P479" s="128"/>
      <c r="Q479" s="128"/>
      <c r="R479" s="128"/>
      <c r="S479" s="128"/>
      <c r="T479" s="128"/>
      <c r="U479" s="128"/>
      <c r="V479" s="128"/>
      <c r="W479" s="128"/>
      <c r="X479" s="128"/>
      <c r="Y479" s="128"/>
      <c r="Z479" s="128"/>
    </row>
    <row r="480" spans="1:26" ht="13.5" customHeight="1">
      <c r="A480" s="28"/>
      <c r="B480" s="28"/>
      <c r="C480" s="28"/>
      <c r="D480" s="28"/>
      <c r="E480" s="28"/>
      <c r="F480" s="244"/>
      <c r="G480" s="127"/>
      <c r="H480" s="127"/>
      <c r="I480" s="127"/>
      <c r="J480" s="127"/>
      <c r="K480" s="931"/>
      <c r="L480" s="931"/>
      <c r="M480" s="128"/>
      <c r="N480" s="128"/>
      <c r="O480" s="128"/>
      <c r="P480" s="128"/>
      <c r="Q480" s="128"/>
      <c r="R480" s="128"/>
      <c r="S480" s="128"/>
      <c r="T480" s="128"/>
      <c r="U480" s="128"/>
      <c r="V480" s="128"/>
      <c r="W480" s="128"/>
      <c r="X480" s="128"/>
      <c r="Y480" s="128"/>
      <c r="Z480" s="128"/>
    </row>
    <row r="481" spans="1:26" ht="13.5" customHeight="1">
      <c r="A481" s="28"/>
      <c r="B481" s="28"/>
      <c r="C481" s="28"/>
      <c r="D481" s="28"/>
      <c r="E481" s="28"/>
      <c r="F481" s="244"/>
      <c r="G481" s="127"/>
      <c r="H481" s="127"/>
      <c r="I481" s="127"/>
      <c r="J481" s="127"/>
      <c r="K481" s="931"/>
      <c r="L481" s="931"/>
      <c r="M481" s="128"/>
      <c r="N481" s="128"/>
      <c r="O481" s="128"/>
      <c r="P481" s="128"/>
      <c r="Q481" s="128"/>
      <c r="R481" s="128"/>
      <c r="S481" s="128"/>
      <c r="T481" s="128"/>
      <c r="U481" s="128"/>
      <c r="V481" s="128"/>
      <c r="W481" s="128"/>
      <c r="X481" s="128"/>
      <c r="Y481" s="128"/>
      <c r="Z481" s="128"/>
    </row>
    <row r="482" spans="1:26" ht="13.5" customHeight="1">
      <c r="A482" s="28"/>
      <c r="B482" s="28"/>
      <c r="C482" s="28"/>
      <c r="D482" s="28"/>
      <c r="E482" s="28"/>
      <c r="F482" s="244"/>
      <c r="G482" s="127"/>
      <c r="H482" s="127"/>
      <c r="I482" s="127"/>
      <c r="J482" s="127"/>
      <c r="K482" s="931"/>
      <c r="L482" s="931"/>
      <c r="M482" s="128"/>
      <c r="N482" s="128"/>
      <c r="O482" s="128"/>
      <c r="P482" s="128"/>
      <c r="Q482" s="128"/>
      <c r="R482" s="128"/>
      <c r="S482" s="128"/>
      <c r="T482" s="128"/>
      <c r="U482" s="128"/>
      <c r="V482" s="128"/>
      <c r="W482" s="128"/>
      <c r="X482" s="128"/>
      <c r="Y482" s="128"/>
      <c r="Z482" s="128"/>
    </row>
    <row r="483" spans="1:26" ht="13.5" customHeight="1">
      <c r="A483" s="28"/>
      <c r="B483" s="28"/>
      <c r="C483" s="28"/>
      <c r="D483" s="28"/>
      <c r="E483" s="28"/>
      <c r="F483" s="244"/>
      <c r="G483" s="127"/>
      <c r="H483" s="127"/>
      <c r="I483" s="127"/>
      <c r="J483" s="127"/>
      <c r="K483" s="931"/>
      <c r="L483" s="931"/>
      <c r="M483" s="128"/>
      <c r="N483" s="128"/>
      <c r="O483" s="128"/>
      <c r="P483" s="128"/>
      <c r="Q483" s="128"/>
      <c r="R483" s="128"/>
      <c r="S483" s="128"/>
      <c r="T483" s="128"/>
      <c r="U483" s="128"/>
      <c r="V483" s="128"/>
      <c r="W483" s="128"/>
      <c r="X483" s="128"/>
      <c r="Y483" s="128"/>
      <c r="Z483" s="128"/>
    </row>
    <row r="484" spans="1:26" ht="13.5" customHeight="1">
      <c r="A484" s="28"/>
      <c r="B484" s="28"/>
      <c r="C484" s="28"/>
      <c r="D484" s="28"/>
      <c r="E484" s="28"/>
      <c r="F484" s="244"/>
      <c r="G484" s="127"/>
      <c r="H484" s="127"/>
      <c r="I484" s="127"/>
      <c r="J484" s="127"/>
      <c r="K484" s="931"/>
      <c r="L484" s="931"/>
      <c r="M484" s="128"/>
      <c r="N484" s="128"/>
      <c r="O484" s="128"/>
      <c r="P484" s="128"/>
      <c r="Q484" s="128"/>
      <c r="R484" s="128"/>
      <c r="S484" s="128"/>
      <c r="T484" s="128"/>
      <c r="U484" s="128"/>
      <c r="V484" s="128"/>
      <c r="W484" s="128"/>
      <c r="X484" s="128"/>
      <c r="Y484" s="128"/>
      <c r="Z484" s="128"/>
    </row>
    <row r="485" spans="1:26" ht="13.5" customHeight="1">
      <c r="A485" s="28"/>
      <c r="B485" s="28"/>
      <c r="C485" s="28"/>
      <c r="D485" s="28"/>
      <c r="E485" s="28"/>
      <c r="F485" s="244"/>
      <c r="G485" s="127"/>
      <c r="H485" s="127"/>
      <c r="I485" s="127"/>
      <c r="J485" s="127"/>
      <c r="K485" s="931"/>
      <c r="L485" s="931"/>
      <c r="M485" s="128"/>
      <c r="N485" s="128"/>
      <c r="O485" s="128"/>
      <c r="P485" s="128"/>
      <c r="Q485" s="128"/>
      <c r="R485" s="128"/>
      <c r="S485" s="128"/>
      <c r="T485" s="128"/>
      <c r="U485" s="128"/>
      <c r="V485" s="128"/>
      <c r="W485" s="128"/>
      <c r="X485" s="128"/>
      <c r="Y485" s="128"/>
      <c r="Z485" s="128"/>
    </row>
    <row r="486" spans="1:26" ht="13.5" customHeight="1">
      <c r="A486" s="28"/>
      <c r="B486" s="28"/>
      <c r="C486" s="28"/>
      <c r="D486" s="28"/>
      <c r="E486" s="28"/>
      <c r="F486" s="244"/>
      <c r="G486" s="127"/>
      <c r="H486" s="127"/>
      <c r="I486" s="127"/>
      <c r="J486" s="127"/>
      <c r="K486" s="931"/>
      <c r="L486" s="931"/>
      <c r="M486" s="128"/>
      <c r="N486" s="128"/>
      <c r="O486" s="128"/>
      <c r="P486" s="128"/>
      <c r="Q486" s="128"/>
      <c r="R486" s="128"/>
      <c r="S486" s="128"/>
      <c r="T486" s="128"/>
      <c r="U486" s="128"/>
      <c r="V486" s="128"/>
      <c r="W486" s="128"/>
      <c r="X486" s="128"/>
      <c r="Y486" s="128"/>
      <c r="Z486" s="128"/>
    </row>
    <row r="487" spans="1:26" ht="13.5" customHeight="1">
      <c r="A487" s="28"/>
      <c r="B487" s="28"/>
      <c r="C487" s="28"/>
      <c r="D487" s="28"/>
      <c r="E487" s="28"/>
      <c r="F487" s="244"/>
      <c r="G487" s="127"/>
      <c r="H487" s="127"/>
      <c r="I487" s="127"/>
      <c r="J487" s="127"/>
      <c r="K487" s="931"/>
      <c r="L487" s="931"/>
      <c r="M487" s="128"/>
      <c r="N487" s="128"/>
      <c r="O487" s="128"/>
      <c r="P487" s="128"/>
      <c r="Q487" s="128"/>
      <c r="R487" s="128"/>
      <c r="S487" s="128"/>
      <c r="T487" s="128"/>
      <c r="U487" s="128"/>
      <c r="V487" s="128"/>
      <c r="W487" s="128"/>
      <c r="X487" s="128"/>
      <c r="Y487" s="128"/>
      <c r="Z487" s="128"/>
    </row>
    <row r="488" spans="1:26" ht="13.5" customHeight="1">
      <c r="A488" s="28"/>
      <c r="B488" s="28"/>
      <c r="C488" s="28"/>
      <c r="D488" s="28"/>
      <c r="E488" s="28"/>
      <c r="F488" s="244"/>
      <c r="G488" s="127"/>
      <c r="H488" s="127"/>
      <c r="I488" s="127"/>
      <c r="J488" s="127"/>
      <c r="K488" s="931"/>
      <c r="L488" s="931"/>
      <c r="M488" s="128"/>
      <c r="N488" s="128"/>
      <c r="O488" s="128"/>
      <c r="P488" s="128"/>
      <c r="Q488" s="128"/>
      <c r="R488" s="128"/>
      <c r="S488" s="128"/>
      <c r="T488" s="128"/>
      <c r="U488" s="128"/>
      <c r="V488" s="128"/>
      <c r="W488" s="128"/>
      <c r="X488" s="128"/>
      <c r="Y488" s="128"/>
      <c r="Z488" s="128"/>
    </row>
    <row r="489" spans="1:26" ht="13.5" customHeight="1">
      <c r="A489" s="28"/>
      <c r="B489" s="28"/>
      <c r="C489" s="28"/>
      <c r="D489" s="28"/>
      <c r="E489" s="28"/>
      <c r="F489" s="244"/>
      <c r="G489" s="127"/>
      <c r="H489" s="127"/>
      <c r="I489" s="127"/>
      <c r="J489" s="127"/>
      <c r="K489" s="931"/>
      <c r="L489" s="931"/>
      <c r="M489" s="128"/>
      <c r="N489" s="128"/>
      <c r="O489" s="128"/>
      <c r="P489" s="128"/>
      <c r="Q489" s="128"/>
      <c r="R489" s="128"/>
      <c r="S489" s="128"/>
      <c r="T489" s="128"/>
      <c r="U489" s="128"/>
      <c r="V489" s="128"/>
      <c r="W489" s="128"/>
      <c r="X489" s="128"/>
      <c r="Y489" s="128"/>
      <c r="Z489" s="128"/>
    </row>
    <row r="490" spans="1:26" ht="13.5" customHeight="1">
      <c r="A490" s="28"/>
      <c r="B490" s="28"/>
      <c r="C490" s="28"/>
      <c r="D490" s="28"/>
      <c r="E490" s="28"/>
      <c r="F490" s="244"/>
      <c r="G490" s="127"/>
      <c r="H490" s="127"/>
      <c r="I490" s="127"/>
      <c r="J490" s="127"/>
      <c r="K490" s="931"/>
      <c r="L490" s="931"/>
      <c r="M490" s="128"/>
      <c r="N490" s="128"/>
      <c r="O490" s="128"/>
      <c r="P490" s="128"/>
      <c r="Q490" s="128"/>
      <c r="R490" s="128"/>
      <c r="S490" s="128"/>
      <c r="T490" s="128"/>
      <c r="U490" s="128"/>
      <c r="V490" s="128"/>
      <c r="W490" s="128"/>
      <c r="X490" s="128"/>
      <c r="Y490" s="128"/>
      <c r="Z490" s="128"/>
    </row>
    <row r="491" spans="1:26" ht="13.5" customHeight="1">
      <c r="A491" s="28"/>
      <c r="B491" s="28"/>
      <c r="C491" s="28"/>
      <c r="D491" s="28"/>
      <c r="E491" s="28"/>
      <c r="F491" s="244"/>
      <c r="G491" s="127"/>
      <c r="H491" s="127"/>
      <c r="I491" s="127"/>
      <c r="J491" s="127"/>
      <c r="K491" s="931"/>
      <c r="L491" s="931"/>
      <c r="M491" s="128"/>
      <c r="N491" s="128"/>
      <c r="O491" s="128"/>
      <c r="P491" s="128"/>
      <c r="Q491" s="128"/>
      <c r="R491" s="128"/>
      <c r="S491" s="128"/>
      <c r="T491" s="128"/>
      <c r="U491" s="128"/>
      <c r="V491" s="128"/>
      <c r="W491" s="128"/>
      <c r="X491" s="128"/>
      <c r="Y491" s="128"/>
      <c r="Z491" s="128"/>
    </row>
    <row r="492" spans="1:26" ht="13.5" customHeight="1">
      <c r="A492" s="28"/>
      <c r="B492" s="28"/>
      <c r="C492" s="28"/>
      <c r="D492" s="28"/>
      <c r="E492" s="28"/>
      <c r="F492" s="244"/>
      <c r="G492" s="127"/>
      <c r="H492" s="127"/>
      <c r="I492" s="127"/>
      <c r="J492" s="127"/>
      <c r="K492" s="931"/>
      <c r="L492" s="931"/>
      <c r="M492" s="128"/>
      <c r="N492" s="128"/>
      <c r="O492" s="128"/>
      <c r="P492" s="128"/>
      <c r="Q492" s="128"/>
      <c r="R492" s="128"/>
      <c r="S492" s="128"/>
      <c r="T492" s="128"/>
      <c r="U492" s="128"/>
      <c r="V492" s="128"/>
      <c r="W492" s="128"/>
      <c r="X492" s="128"/>
      <c r="Y492" s="128"/>
      <c r="Z492" s="128"/>
    </row>
    <row r="493" spans="1:26" ht="13.5" customHeight="1">
      <c r="A493" s="28"/>
      <c r="B493" s="28"/>
      <c r="C493" s="28"/>
      <c r="D493" s="28"/>
      <c r="E493" s="28"/>
      <c r="F493" s="244"/>
      <c r="G493" s="127"/>
      <c r="H493" s="127"/>
      <c r="I493" s="127"/>
      <c r="J493" s="127"/>
      <c r="K493" s="931"/>
      <c r="L493" s="931"/>
      <c r="M493" s="128"/>
      <c r="N493" s="128"/>
      <c r="O493" s="128"/>
      <c r="P493" s="128"/>
      <c r="Q493" s="128"/>
      <c r="R493" s="128"/>
      <c r="S493" s="128"/>
      <c r="T493" s="128"/>
      <c r="U493" s="128"/>
      <c r="V493" s="128"/>
      <c r="W493" s="128"/>
      <c r="X493" s="128"/>
      <c r="Y493" s="128"/>
      <c r="Z493" s="128"/>
    </row>
    <row r="494" spans="1:26" ht="13.5" customHeight="1">
      <c r="A494" s="28"/>
      <c r="B494" s="28"/>
      <c r="C494" s="28"/>
      <c r="D494" s="28"/>
      <c r="E494" s="28"/>
      <c r="F494" s="244"/>
      <c r="G494" s="127"/>
      <c r="H494" s="127"/>
      <c r="I494" s="127"/>
      <c r="J494" s="127"/>
      <c r="K494" s="931"/>
      <c r="L494" s="931"/>
      <c r="M494" s="128"/>
      <c r="N494" s="128"/>
      <c r="O494" s="128"/>
      <c r="P494" s="128"/>
      <c r="Q494" s="128"/>
      <c r="R494" s="128"/>
      <c r="S494" s="128"/>
      <c r="T494" s="128"/>
      <c r="U494" s="128"/>
      <c r="V494" s="128"/>
      <c r="W494" s="128"/>
      <c r="X494" s="128"/>
      <c r="Y494" s="128"/>
      <c r="Z494" s="128"/>
    </row>
    <row r="495" spans="1:26" ht="13.5" customHeight="1">
      <c r="A495" s="28"/>
      <c r="B495" s="28"/>
      <c r="C495" s="28"/>
      <c r="D495" s="28"/>
      <c r="E495" s="28"/>
      <c r="F495" s="244"/>
      <c r="G495" s="127"/>
      <c r="H495" s="127"/>
      <c r="I495" s="127"/>
      <c r="J495" s="127"/>
      <c r="K495" s="931"/>
      <c r="L495" s="931"/>
      <c r="M495" s="128"/>
      <c r="N495" s="128"/>
      <c r="O495" s="128"/>
      <c r="P495" s="128"/>
      <c r="Q495" s="128"/>
      <c r="R495" s="128"/>
      <c r="S495" s="128"/>
      <c r="T495" s="128"/>
      <c r="U495" s="128"/>
      <c r="V495" s="128"/>
      <c r="W495" s="128"/>
      <c r="X495" s="128"/>
      <c r="Y495" s="128"/>
      <c r="Z495" s="128"/>
    </row>
    <row r="496" spans="1:26" ht="13.5" customHeight="1">
      <c r="A496" s="28"/>
      <c r="B496" s="28"/>
      <c r="C496" s="28"/>
      <c r="D496" s="28"/>
      <c r="E496" s="28"/>
      <c r="F496" s="244"/>
      <c r="G496" s="127"/>
      <c r="H496" s="127"/>
      <c r="I496" s="127"/>
      <c r="J496" s="127"/>
      <c r="K496" s="931"/>
      <c r="L496" s="931"/>
      <c r="M496" s="128"/>
      <c r="N496" s="128"/>
      <c r="O496" s="128"/>
      <c r="P496" s="128"/>
      <c r="Q496" s="128"/>
      <c r="R496" s="128"/>
      <c r="S496" s="128"/>
      <c r="T496" s="128"/>
      <c r="U496" s="128"/>
      <c r="V496" s="128"/>
      <c r="W496" s="128"/>
      <c r="X496" s="128"/>
      <c r="Y496" s="128"/>
      <c r="Z496" s="128"/>
    </row>
    <row r="497" spans="1:26" ht="13.5" customHeight="1">
      <c r="A497" s="28"/>
      <c r="B497" s="28"/>
      <c r="C497" s="28"/>
      <c r="D497" s="28"/>
      <c r="E497" s="28"/>
      <c r="F497" s="244"/>
      <c r="G497" s="127"/>
      <c r="H497" s="127"/>
      <c r="I497" s="127"/>
      <c r="J497" s="127"/>
      <c r="K497" s="931"/>
      <c r="L497" s="931"/>
      <c r="M497" s="128"/>
      <c r="N497" s="128"/>
      <c r="O497" s="128"/>
      <c r="P497" s="128"/>
      <c r="Q497" s="128"/>
      <c r="R497" s="128"/>
      <c r="S497" s="128"/>
      <c r="T497" s="128"/>
      <c r="U497" s="128"/>
      <c r="V497" s="128"/>
      <c r="W497" s="128"/>
      <c r="X497" s="128"/>
      <c r="Y497" s="128"/>
      <c r="Z497" s="128"/>
    </row>
    <row r="498" spans="1:26" ht="13.5" customHeight="1">
      <c r="A498" s="28"/>
      <c r="B498" s="28"/>
      <c r="C498" s="28"/>
      <c r="D498" s="28"/>
      <c r="E498" s="28"/>
      <c r="F498" s="244"/>
      <c r="G498" s="127"/>
      <c r="H498" s="127"/>
      <c r="I498" s="127"/>
      <c r="J498" s="127"/>
      <c r="K498" s="931"/>
      <c r="L498" s="931"/>
      <c r="M498" s="128"/>
      <c r="N498" s="128"/>
      <c r="O498" s="128"/>
      <c r="P498" s="128"/>
      <c r="Q498" s="128"/>
      <c r="R498" s="128"/>
      <c r="S498" s="128"/>
      <c r="T498" s="128"/>
      <c r="U498" s="128"/>
      <c r="V498" s="128"/>
      <c r="W498" s="128"/>
      <c r="X498" s="128"/>
      <c r="Y498" s="128"/>
      <c r="Z498" s="128"/>
    </row>
    <row r="499" spans="1:26" ht="13.5" customHeight="1">
      <c r="A499" s="28"/>
      <c r="B499" s="28"/>
      <c r="C499" s="28"/>
      <c r="D499" s="28"/>
      <c r="E499" s="28"/>
      <c r="F499" s="244"/>
      <c r="G499" s="127"/>
      <c r="H499" s="127"/>
      <c r="I499" s="127"/>
      <c r="J499" s="127"/>
      <c r="K499" s="931"/>
      <c r="L499" s="931"/>
      <c r="M499" s="128"/>
      <c r="N499" s="128"/>
      <c r="O499" s="128"/>
      <c r="P499" s="128"/>
      <c r="Q499" s="128"/>
      <c r="R499" s="128"/>
      <c r="S499" s="128"/>
      <c r="T499" s="128"/>
      <c r="U499" s="128"/>
      <c r="V499" s="128"/>
      <c r="W499" s="128"/>
      <c r="X499" s="128"/>
      <c r="Y499" s="128"/>
      <c r="Z499" s="128"/>
    </row>
    <row r="500" spans="1:26" ht="13.5" customHeight="1">
      <c r="A500" s="28"/>
      <c r="B500" s="28"/>
      <c r="C500" s="28"/>
      <c r="D500" s="28"/>
      <c r="E500" s="28"/>
      <c r="F500" s="244"/>
      <c r="G500" s="127"/>
      <c r="H500" s="127"/>
      <c r="I500" s="127"/>
      <c r="J500" s="127"/>
      <c r="K500" s="931"/>
      <c r="L500" s="931"/>
      <c r="M500" s="128"/>
      <c r="N500" s="128"/>
      <c r="O500" s="128"/>
      <c r="P500" s="128"/>
      <c r="Q500" s="128"/>
      <c r="R500" s="128"/>
      <c r="S500" s="128"/>
      <c r="T500" s="128"/>
      <c r="U500" s="128"/>
      <c r="V500" s="128"/>
      <c r="W500" s="128"/>
      <c r="X500" s="128"/>
      <c r="Y500" s="128"/>
      <c r="Z500" s="128"/>
    </row>
    <row r="501" spans="1:26" ht="13.5" customHeight="1">
      <c r="A501" s="28"/>
      <c r="B501" s="28"/>
      <c r="C501" s="28"/>
      <c r="D501" s="28"/>
      <c r="E501" s="28"/>
      <c r="F501" s="244"/>
      <c r="G501" s="127"/>
      <c r="H501" s="127"/>
      <c r="I501" s="127"/>
      <c r="J501" s="127"/>
      <c r="K501" s="931"/>
      <c r="L501" s="931"/>
      <c r="M501" s="128"/>
      <c r="N501" s="128"/>
      <c r="O501" s="128"/>
      <c r="P501" s="128"/>
      <c r="Q501" s="128"/>
      <c r="R501" s="128"/>
      <c r="S501" s="128"/>
      <c r="T501" s="128"/>
      <c r="U501" s="128"/>
      <c r="V501" s="128"/>
      <c r="W501" s="128"/>
      <c r="X501" s="128"/>
      <c r="Y501" s="128"/>
      <c r="Z501" s="128"/>
    </row>
    <row r="502" spans="1:26" ht="13.5" customHeight="1">
      <c r="A502" s="28"/>
      <c r="B502" s="28"/>
      <c r="C502" s="28"/>
      <c r="D502" s="28"/>
      <c r="E502" s="28"/>
      <c r="F502" s="244"/>
      <c r="G502" s="127"/>
      <c r="H502" s="127"/>
      <c r="I502" s="127"/>
      <c r="J502" s="127"/>
      <c r="K502" s="931"/>
      <c r="L502" s="931"/>
      <c r="M502" s="128"/>
      <c r="N502" s="128"/>
      <c r="O502" s="128"/>
      <c r="P502" s="128"/>
      <c r="Q502" s="128"/>
      <c r="R502" s="128"/>
      <c r="S502" s="128"/>
      <c r="T502" s="128"/>
      <c r="U502" s="128"/>
      <c r="V502" s="128"/>
      <c r="W502" s="128"/>
      <c r="X502" s="128"/>
      <c r="Y502" s="128"/>
      <c r="Z502" s="128"/>
    </row>
    <row r="503" spans="1:26" ht="13.5" customHeight="1">
      <c r="A503" s="28"/>
      <c r="B503" s="28"/>
      <c r="C503" s="28"/>
      <c r="D503" s="28"/>
      <c r="E503" s="28"/>
      <c r="F503" s="244"/>
      <c r="G503" s="127"/>
      <c r="H503" s="127"/>
      <c r="I503" s="127"/>
      <c r="J503" s="127"/>
      <c r="K503" s="931"/>
      <c r="L503" s="931"/>
      <c r="M503" s="128"/>
      <c r="N503" s="128"/>
      <c r="O503" s="128"/>
      <c r="P503" s="128"/>
      <c r="Q503" s="128"/>
      <c r="R503" s="128"/>
      <c r="S503" s="128"/>
      <c r="T503" s="128"/>
      <c r="U503" s="128"/>
      <c r="V503" s="128"/>
      <c r="W503" s="128"/>
      <c r="X503" s="128"/>
      <c r="Y503" s="128"/>
      <c r="Z503" s="128"/>
    </row>
    <row r="504" spans="1:26" ht="13.5" customHeight="1">
      <c r="A504" s="28"/>
      <c r="B504" s="28"/>
      <c r="C504" s="28"/>
      <c r="D504" s="28"/>
      <c r="E504" s="28"/>
      <c r="F504" s="244"/>
      <c r="G504" s="127"/>
      <c r="H504" s="127"/>
      <c r="I504" s="127"/>
      <c r="J504" s="127"/>
      <c r="K504" s="931"/>
      <c r="L504" s="931"/>
      <c r="M504" s="128"/>
      <c r="N504" s="128"/>
      <c r="O504" s="128"/>
      <c r="P504" s="128"/>
      <c r="Q504" s="128"/>
      <c r="R504" s="128"/>
      <c r="S504" s="128"/>
      <c r="T504" s="128"/>
      <c r="U504" s="128"/>
      <c r="V504" s="128"/>
      <c r="W504" s="128"/>
      <c r="X504" s="128"/>
      <c r="Y504" s="128"/>
      <c r="Z504" s="128"/>
    </row>
    <row r="505" spans="1:26" ht="13.5" customHeight="1">
      <c r="A505" s="28"/>
      <c r="B505" s="28"/>
      <c r="C505" s="28"/>
      <c r="D505" s="28"/>
      <c r="E505" s="28"/>
      <c r="F505" s="244"/>
      <c r="G505" s="127"/>
      <c r="H505" s="127"/>
      <c r="I505" s="127"/>
      <c r="J505" s="127"/>
      <c r="K505" s="931"/>
      <c r="L505" s="931"/>
      <c r="M505" s="128"/>
      <c r="N505" s="128"/>
      <c r="O505" s="128"/>
      <c r="P505" s="128"/>
      <c r="Q505" s="128"/>
      <c r="R505" s="128"/>
      <c r="S505" s="128"/>
      <c r="T505" s="128"/>
      <c r="U505" s="128"/>
      <c r="V505" s="128"/>
      <c r="W505" s="128"/>
      <c r="X505" s="128"/>
      <c r="Y505" s="128"/>
      <c r="Z505" s="128"/>
    </row>
    <row r="506" spans="1:26" ht="13.5" customHeight="1">
      <c r="A506" s="28"/>
      <c r="B506" s="28"/>
      <c r="C506" s="28"/>
      <c r="D506" s="28"/>
      <c r="E506" s="28"/>
      <c r="F506" s="244"/>
      <c r="G506" s="127"/>
      <c r="H506" s="127"/>
      <c r="I506" s="127"/>
      <c r="J506" s="127"/>
      <c r="K506" s="931"/>
      <c r="L506" s="931"/>
      <c r="M506" s="128"/>
      <c r="N506" s="128"/>
      <c r="O506" s="128"/>
      <c r="P506" s="128"/>
      <c r="Q506" s="128"/>
      <c r="R506" s="128"/>
      <c r="S506" s="128"/>
      <c r="T506" s="128"/>
      <c r="U506" s="128"/>
      <c r="V506" s="128"/>
      <c r="W506" s="128"/>
      <c r="X506" s="128"/>
      <c r="Y506" s="128"/>
      <c r="Z506" s="128"/>
    </row>
    <row r="507" spans="1:26" ht="13.5" customHeight="1">
      <c r="A507" s="28"/>
      <c r="B507" s="28"/>
      <c r="C507" s="28"/>
      <c r="D507" s="28"/>
      <c r="E507" s="28"/>
      <c r="F507" s="244"/>
      <c r="G507" s="127"/>
      <c r="H507" s="127"/>
      <c r="I507" s="127"/>
      <c r="J507" s="127"/>
      <c r="K507" s="931"/>
      <c r="L507" s="931"/>
      <c r="M507" s="128"/>
      <c r="N507" s="128"/>
      <c r="O507" s="128"/>
      <c r="P507" s="128"/>
      <c r="Q507" s="128"/>
      <c r="R507" s="128"/>
      <c r="S507" s="128"/>
      <c r="T507" s="128"/>
      <c r="U507" s="128"/>
      <c r="V507" s="128"/>
      <c r="W507" s="128"/>
      <c r="X507" s="128"/>
      <c r="Y507" s="128"/>
      <c r="Z507" s="128"/>
    </row>
    <row r="508" spans="1:26" ht="13.5" customHeight="1">
      <c r="A508" s="28"/>
      <c r="B508" s="28"/>
      <c r="C508" s="28"/>
      <c r="D508" s="28"/>
      <c r="E508" s="28"/>
      <c r="F508" s="244"/>
      <c r="G508" s="127"/>
      <c r="H508" s="127"/>
      <c r="I508" s="127"/>
      <c r="J508" s="127"/>
      <c r="K508" s="931"/>
      <c r="L508" s="931"/>
      <c r="M508" s="128"/>
      <c r="N508" s="128"/>
      <c r="O508" s="128"/>
      <c r="P508" s="128"/>
      <c r="Q508" s="128"/>
      <c r="R508" s="128"/>
      <c r="S508" s="128"/>
      <c r="T508" s="128"/>
      <c r="U508" s="128"/>
      <c r="V508" s="128"/>
      <c r="W508" s="128"/>
      <c r="X508" s="128"/>
      <c r="Y508" s="128"/>
      <c r="Z508" s="128"/>
    </row>
    <row r="509" spans="1:26" ht="13.5" customHeight="1">
      <c r="A509" s="28"/>
      <c r="B509" s="28"/>
      <c r="C509" s="28"/>
      <c r="D509" s="28"/>
      <c r="E509" s="28"/>
      <c r="F509" s="244"/>
      <c r="G509" s="127"/>
      <c r="H509" s="127"/>
      <c r="I509" s="127"/>
      <c r="J509" s="127"/>
      <c r="K509" s="931"/>
      <c r="L509" s="931"/>
      <c r="M509" s="128"/>
      <c r="N509" s="128"/>
      <c r="O509" s="128"/>
      <c r="P509" s="128"/>
      <c r="Q509" s="128"/>
      <c r="R509" s="128"/>
      <c r="S509" s="128"/>
      <c r="T509" s="128"/>
      <c r="U509" s="128"/>
      <c r="V509" s="128"/>
      <c r="W509" s="128"/>
      <c r="X509" s="128"/>
      <c r="Y509" s="128"/>
      <c r="Z509" s="128"/>
    </row>
    <row r="510" spans="1:26" ht="13.5" customHeight="1">
      <c r="A510" s="28"/>
      <c r="B510" s="28"/>
      <c r="C510" s="28"/>
      <c r="D510" s="28"/>
      <c r="E510" s="28"/>
      <c r="F510" s="244"/>
      <c r="G510" s="127"/>
      <c r="H510" s="127"/>
      <c r="I510" s="127"/>
      <c r="J510" s="127"/>
      <c r="K510" s="931"/>
      <c r="L510" s="931"/>
      <c r="M510" s="128"/>
      <c r="N510" s="128"/>
      <c r="O510" s="128"/>
      <c r="P510" s="128"/>
      <c r="Q510" s="128"/>
      <c r="R510" s="128"/>
      <c r="S510" s="128"/>
      <c r="T510" s="128"/>
      <c r="U510" s="128"/>
      <c r="V510" s="128"/>
      <c r="W510" s="128"/>
      <c r="X510" s="128"/>
      <c r="Y510" s="128"/>
      <c r="Z510" s="128"/>
    </row>
    <row r="511" spans="1:26" ht="13.5" customHeight="1">
      <c r="A511" s="28"/>
      <c r="B511" s="28"/>
      <c r="C511" s="28"/>
      <c r="D511" s="28"/>
      <c r="E511" s="28"/>
      <c r="F511" s="244"/>
      <c r="G511" s="127"/>
      <c r="H511" s="127"/>
      <c r="I511" s="127"/>
      <c r="J511" s="127"/>
      <c r="K511" s="931"/>
      <c r="L511" s="931"/>
      <c r="M511" s="128"/>
      <c r="N511" s="128"/>
      <c r="O511" s="128"/>
      <c r="P511" s="128"/>
      <c r="Q511" s="128"/>
      <c r="R511" s="128"/>
      <c r="S511" s="128"/>
      <c r="T511" s="128"/>
      <c r="U511" s="128"/>
      <c r="V511" s="128"/>
      <c r="W511" s="128"/>
      <c r="X511" s="128"/>
      <c r="Y511" s="128"/>
      <c r="Z511" s="128"/>
    </row>
    <row r="512" spans="1:26" ht="13.5" customHeight="1">
      <c r="A512" s="28"/>
      <c r="B512" s="28"/>
      <c r="C512" s="28"/>
      <c r="D512" s="28"/>
      <c r="E512" s="28"/>
      <c r="F512" s="244"/>
      <c r="G512" s="127"/>
      <c r="H512" s="127"/>
      <c r="I512" s="127"/>
      <c r="J512" s="127"/>
      <c r="K512" s="931"/>
      <c r="L512" s="931"/>
      <c r="M512" s="128"/>
      <c r="N512" s="128"/>
      <c r="O512" s="128"/>
      <c r="P512" s="128"/>
      <c r="Q512" s="128"/>
      <c r="R512" s="128"/>
      <c r="S512" s="128"/>
      <c r="T512" s="128"/>
      <c r="U512" s="128"/>
      <c r="V512" s="128"/>
      <c r="W512" s="128"/>
      <c r="X512" s="128"/>
      <c r="Y512" s="128"/>
      <c r="Z512" s="128"/>
    </row>
    <row r="513" spans="1:26" ht="13.5" customHeight="1">
      <c r="A513" s="28"/>
      <c r="B513" s="28"/>
      <c r="C513" s="28"/>
      <c r="D513" s="28"/>
      <c r="E513" s="28"/>
      <c r="F513" s="244"/>
      <c r="G513" s="127"/>
      <c r="H513" s="127"/>
      <c r="I513" s="127"/>
      <c r="J513" s="127"/>
      <c r="K513" s="931"/>
      <c r="L513" s="931"/>
      <c r="M513" s="128"/>
      <c r="N513" s="128"/>
      <c r="O513" s="128"/>
      <c r="P513" s="128"/>
      <c r="Q513" s="128"/>
      <c r="R513" s="128"/>
      <c r="S513" s="128"/>
      <c r="T513" s="128"/>
      <c r="U513" s="128"/>
      <c r="V513" s="128"/>
      <c r="W513" s="128"/>
      <c r="X513" s="128"/>
      <c r="Y513" s="128"/>
      <c r="Z513" s="128"/>
    </row>
    <row r="514" spans="1:26" ht="13.5" customHeight="1">
      <c r="A514" s="28"/>
      <c r="B514" s="28"/>
      <c r="C514" s="28"/>
      <c r="D514" s="28"/>
      <c r="E514" s="28"/>
      <c r="F514" s="244"/>
      <c r="G514" s="127"/>
      <c r="H514" s="127"/>
      <c r="I514" s="127"/>
      <c r="J514" s="127"/>
      <c r="K514" s="931"/>
      <c r="L514" s="931"/>
      <c r="M514" s="128"/>
      <c r="N514" s="128"/>
      <c r="O514" s="128"/>
      <c r="P514" s="128"/>
      <c r="Q514" s="128"/>
      <c r="R514" s="128"/>
      <c r="S514" s="128"/>
      <c r="T514" s="128"/>
      <c r="U514" s="128"/>
      <c r="V514" s="128"/>
      <c r="W514" s="128"/>
      <c r="X514" s="128"/>
      <c r="Y514" s="128"/>
      <c r="Z514" s="128"/>
    </row>
    <row r="515" spans="1:26" ht="13.5" customHeight="1">
      <c r="A515" s="28"/>
      <c r="B515" s="28"/>
      <c r="C515" s="28"/>
      <c r="D515" s="28"/>
      <c r="E515" s="28"/>
      <c r="F515" s="244"/>
      <c r="G515" s="127"/>
      <c r="H515" s="127"/>
      <c r="I515" s="127"/>
      <c r="J515" s="127"/>
      <c r="K515" s="931"/>
      <c r="L515" s="931"/>
      <c r="M515" s="128"/>
      <c r="N515" s="128"/>
      <c r="O515" s="128"/>
      <c r="P515" s="128"/>
      <c r="Q515" s="128"/>
      <c r="R515" s="128"/>
      <c r="S515" s="128"/>
      <c r="T515" s="128"/>
      <c r="U515" s="128"/>
      <c r="V515" s="128"/>
      <c r="W515" s="128"/>
      <c r="X515" s="128"/>
      <c r="Y515" s="128"/>
      <c r="Z515" s="128"/>
    </row>
    <row r="516" spans="1:26" ht="13.5" customHeight="1">
      <c r="A516" s="28"/>
      <c r="B516" s="28"/>
      <c r="C516" s="28"/>
      <c r="D516" s="28"/>
      <c r="E516" s="28"/>
      <c r="F516" s="244"/>
      <c r="G516" s="127"/>
      <c r="H516" s="127"/>
      <c r="I516" s="127"/>
      <c r="J516" s="127"/>
      <c r="K516" s="931"/>
      <c r="L516" s="931"/>
      <c r="M516" s="128"/>
      <c r="N516" s="128"/>
      <c r="O516" s="128"/>
      <c r="P516" s="128"/>
      <c r="Q516" s="128"/>
      <c r="R516" s="128"/>
      <c r="S516" s="128"/>
      <c r="T516" s="128"/>
      <c r="U516" s="128"/>
      <c r="V516" s="128"/>
      <c r="W516" s="128"/>
      <c r="X516" s="128"/>
      <c r="Y516" s="128"/>
      <c r="Z516" s="128"/>
    </row>
    <row r="517" spans="1:26" ht="13.5" customHeight="1">
      <c r="A517" s="28"/>
      <c r="B517" s="28"/>
      <c r="C517" s="28"/>
      <c r="D517" s="28"/>
      <c r="E517" s="28"/>
      <c r="F517" s="244"/>
      <c r="G517" s="127"/>
      <c r="H517" s="127"/>
      <c r="I517" s="127"/>
      <c r="J517" s="127"/>
      <c r="K517" s="931"/>
      <c r="L517" s="931"/>
      <c r="M517" s="128"/>
      <c r="N517" s="128"/>
      <c r="O517" s="128"/>
      <c r="P517" s="128"/>
      <c r="Q517" s="128"/>
      <c r="R517" s="128"/>
      <c r="S517" s="128"/>
      <c r="T517" s="128"/>
      <c r="U517" s="128"/>
      <c r="V517" s="128"/>
      <c r="W517" s="128"/>
      <c r="X517" s="128"/>
      <c r="Y517" s="128"/>
      <c r="Z517" s="128"/>
    </row>
    <row r="518" spans="1:26" ht="13.5" customHeight="1">
      <c r="A518" s="28"/>
      <c r="B518" s="28"/>
      <c r="C518" s="28"/>
      <c r="D518" s="28"/>
      <c r="E518" s="28"/>
      <c r="F518" s="244"/>
      <c r="G518" s="127"/>
      <c r="H518" s="127"/>
      <c r="I518" s="127"/>
      <c r="J518" s="127"/>
      <c r="K518" s="931"/>
      <c r="L518" s="931"/>
      <c r="M518" s="128"/>
      <c r="N518" s="128"/>
      <c r="O518" s="128"/>
      <c r="P518" s="128"/>
      <c r="Q518" s="128"/>
      <c r="R518" s="128"/>
      <c r="S518" s="128"/>
      <c r="T518" s="128"/>
      <c r="U518" s="128"/>
      <c r="V518" s="128"/>
      <c r="W518" s="128"/>
      <c r="X518" s="128"/>
      <c r="Y518" s="128"/>
      <c r="Z518" s="128"/>
    </row>
    <row r="519" spans="1:26" ht="13.5" customHeight="1">
      <c r="A519" s="28"/>
      <c r="B519" s="28"/>
      <c r="C519" s="28"/>
      <c r="D519" s="28"/>
      <c r="E519" s="28"/>
      <c r="F519" s="244"/>
      <c r="G519" s="127"/>
      <c r="H519" s="127"/>
      <c r="I519" s="127"/>
      <c r="J519" s="127"/>
      <c r="K519" s="931"/>
      <c r="L519" s="931"/>
      <c r="M519" s="128"/>
      <c r="N519" s="128"/>
      <c r="O519" s="128"/>
      <c r="P519" s="128"/>
      <c r="Q519" s="128"/>
      <c r="R519" s="128"/>
      <c r="S519" s="128"/>
      <c r="T519" s="128"/>
      <c r="U519" s="128"/>
      <c r="V519" s="128"/>
      <c r="W519" s="128"/>
      <c r="X519" s="128"/>
      <c r="Y519" s="128"/>
      <c r="Z519" s="128"/>
    </row>
    <row r="520" spans="1:26" ht="13.5" customHeight="1">
      <c r="A520" s="28"/>
      <c r="B520" s="28"/>
      <c r="C520" s="28"/>
      <c r="D520" s="28"/>
      <c r="E520" s="28"/>
      <c r="F520" s="244"/>
      <c r="G520" s="127"/>
      <c r="H520" s="127"/>
      <c r="I520" s="127"/>
      <c r="J520" s="127"/>
      <c r="K520" s="931"/>
      <c r="L520" s="931"/>
      <c r="M520" s="128"/>
      <c r="N520" s="128"/>
      <c r="O520" s="128"/>
      <c r="P520" s="128"/>
      <c r="Q520" s="128"/>
      <c r="R520" s="128"/>
      <c r="S520" s="128"/>
      <c r="T520" s="128"/>
      <c r="U520" s="128"/>
      <c r="V520" s="128"/>
      <c r="W520" s="128"/>
      <c r="X520" s="128"/>
      <c r="Y520" s="128"/>
      <c r="Z520" s="128"/>
    </row>
    <row r="521" spans="1:26" ht="13.5" customHeight="1">
      <c r="A521" s="28"/>
      <c r="B521" s="28"/>
      <c r="C521" s="28"/>
      <c r="D521" s="28"/>
      <c r="E521" s="28"/>
      <c r="F521" s="244"/>
      <c r="G521" s="127"/>
      <c r="H521" s="127"/>
      <c r="I521" s="127"/>
      <c r="J521" s="127"/>
      <c r="K521" s="931"/>
      <c r="L521" s="931"/>
      <c r="M521" s="128"/>
      <c r="N521" s="128"/>
      <c r="O521" s="128"/>
      <c r="P521" s="128"/>
      <c r="Q521" s="128"/>
      <c r="R521" s="128"/>
      <c r="S521" s="128"/>
      <c r="T521" s="128"/>
      <c r="U521" s="128"/>
      <c r="V521" s="128"/>
      <c r="W521" s="128"/>
      <c r="X521" s="128"/>
      <c r="Y521" s="128"/>
      <c r="Z521" s="128"/>
    </row>
    <row r="522" spans="1:26" ht="13.5" customHeight="1">
      <c r="A522" s="28"/>
      <c r="B522" s="28"/>
      <c r="C522" s="28"/>
      <c r="D522" s="28"/>
      <c r="E522" s="28"/>
      <c r="F522" s="244"/>
      <c r="G522" s="127"/>
      <c r="H522" s="127"/>
      <c r="I522" s="127"/>
      <c r="J522" s="127"/>
      <c r="K522" s="931"/>
      <c r="L522" s="931"/>
      <c r="M522" s="128"/>
      <c r="N522" s="128"/>
      <c r="O522" s="128"/>
      <c r="P522" s="128"/>
      <c r="Q522" s="128"/>
      <c r="R522" s="128"/>
      <c r="S522" s="128"/>
      <c r="T522" s="128"/>
      <c r="U522" s="128"/>
      <c r="V522" s="128"/>
      <c r="W522" s="128"/>
      <c r="X522" s="128"/>
      <c r="Y522" s="128"/>
      <c r="Z522" s="128"/>
    </row>
    <row r="523" spans="1:26" ht="13.5" customHeight="1">
      <c r="A523" s="28"/>
      <c r="B523" s="28"/>
      <c r="C523" s="28"/>
      <c r="D523" s="28"/>
      <c r="E523" s="28"/>
      <c r="F523" s="244"/>
      <c r="G523" s="127"/>
      <c r="H523" s="127"/>
      <c r="I523" s="127"/>
      <c r="J523" s="127"/>
      <c r="K523" s="931"/>
      <c r="L523" s="931"/>
      <c r="M523" s="128"/>
      <c r="N523" s="128"/>
      <c r="O523" s="128"/>
      <c r="P523" s="128"/>
      <c r="Q523" s="128"/>
      <c r="R523" s="128"/>
      <c r="S523" s="128"/>
      <c r="T523" s="128"/>
      <c r="U523" s="128"/>
      <c r="V523" s="128"/>
      <c r="W523" s="128"/>
      <c r="X523" s="128"/>
      <c r="Y523" s="128"/>
      <c r="Z523" s="128"/>
    </row>
    <row r="524" spans="1:26" ht="13.5" customHeight="1">
      <c r="A524" s="28"/>
      <c r="B524" s="28"/>
      <c r="C524" s="28"/>
      <c r="D524" s="28"/>
      <c r="E524" s="28"/>
      <c r="F524" s="244"/>
      <c r="G524" s="127"/>
      <c r="H524" s="127"/>
      <c r="I524" s="127"/>
      <c r="J524" s="127"/>
      <c r="K524" s="931"/>
      <c r="L524" s="931"/>
      <c r="M524" s="128"/>
      <c r="N524" s="128"/>
      <c r="O524" s="128"/>
      <c r="P524" s="128"/>
      <c r="Q524" s="128"/>
      <c r="R524" s="128"/>
      <c r="S524" s="128"/>
      <c r="T524" s="128"/>
      <c r="U524" s="128"/>
      <c r="V524" s="128"/>
      <c r="W524" s="128"/>
      <c r="X524" s="128"/>
      <c r="Y524" s="128"/>
      <c r="Z524" s="128"/>
    </row>
    <row r="525" spans="1:26" ht="13.5" customHeight="1">
      <c r="A525" s="28"/>
      <c r="B525" s="28"/>
      <c r="C525" s="28"/>
      <c r="D525" s="28"/>
      <c r="E525" s="28"/>
      <c r="F525" s="244"/>
      <c r="G525" s="127"/>
      <c r="H525" s="127"/>
      <c r="I525" s="127"/>
      <c r="J525" s="127"/>
      <c r="K525" s="931"/>
      <c r="L525" s="931"/>
      <c r="M525" s="128"/>
      <c r="N525" s="128"/>
      <c r="O525" s="128"/>
      <c r="P525" s="128"/>
      <c r="Q525" s="128"/>
      <c r="R525" s="128"/>
      <c r="S525" s="128"/>
      <c r="T525" s="128"/>
      <c r="U525" s="128"/>
      <c r="V525" s="128"/>
      <c r="W525" s="128"/>
      <c r="X525" s="128"/>
      <c r="Y525" s="128"/>
      <c r="Z525" s="128"/>
    </row>
    <row r="526" spans="1:26" ht="13.5" customHeight="1">
      <c r="A526" s="28"/>
      <c r="B526" s="28"/>
      <c r="C526" s="28"/>
      <c r="D526" s="28"/>
      <c r="E526" s="28"/>
      <c r="F526" s="244"/>
      <c r="G526" s="127"/>
      <c r="H526" s="127"/>
      <c r="I526" s="127"/>
      <c r="J526" s="127"/>
      <c r="K526" s="931"/>
      <c r="L526" s="931"/>
      <c r="M526" s="128"/>
      <c r="N526" s="128"/>
      <c r="O526" s="128"/>
      <c r="P526" s="128"/>
      <c r="Q526" s="128"/>
      <c r="R526" s="128"/>
      <c r="S526" s="128"/>
      <c r="T526" s="128"/>
      <c r="U526" s="128"/>
      <c r="V526" s="128"/>
      <c r="W526" s="128"/>
      <c r="X526" s="128"/>
      <c r="Y526" s="128"/>
      <c r="Z526" s="128"/>
    </row>
    <row r="527" spans="1:26" ht="13.5" customHeight="1">
      <c r="A527" s="28"/>
      <c r="B527" s="28"/>
      <c r="C527" s="28"/>
      <c r="D527" s="28"/>
      <c r="E527" s="28"/>
      <c r="F527" s="244"/>
      <c r="G527" s="127"/>
      <c r="H527" s="127"/>
      <c r="I527" s="127"/>
      <c r="J527" s="127"/>
      <c r="K527" s="931"/>
      <c r="L527" s="931"/>
      <c r="M527" s="128"/>
      <c r="N527" s="128"/>
      <c r="O527" s="128"/>
      <c r="P527" s="128"/>
      <c r="Q527" s="128"/>
      <c r="R527" s="128"/>
      <c r="S527" s="128"/>
      <c r="T527" s="128"/>
      <c r="U527" s="128"/>
      <c r="V527" s="128"/>
      <c r="W527" s="128"/>
      <c r="X527" s="128"/>
      <c r="Y527" s="128"/>
      <c r="Z527" s="128"/>
    </row>
    <row r="528" spans="1:26" ht="13.5" customHeight="1">
      <c r="A528" s="28"/>
      <c r="B528" s="28"/>
      <c r="C528" s="28"/>
      <c r="D528" s="28"/>
      <c r="E528" s="28"/>
      <c r="F528" s="244"/>
      <c r="G528" s="127"/>
      <c r="H528" s="127"/>
      <c r="I528" s="127"/>
      <c r="J528" s="127"/>
      <c r="K528" s="931"/>
      <c r="L528" s="931"/>
      <c r="M528" s="128"/>
      <c r="N528" s="128"/>
      <c r="O528" s="128"/>
      <c r="P528" s="128"/>
      <c r="Q528" s="128"/>
      <c r="R528" s="128"/>
      <c r="S528" s="128"/>
      <c r="T528" s="128"/>
      <c r="U528" s="128"/>
      <c r="V528" s="128"/>
      <c r="W528" s="128"/>
      <c r="X528" s="128"/>
      <c r="Y528" s="128"/>
      <c r="Z528" s="128"/>
    </row>
    <row r="529" spans="1:26" ht="13.5" customHeight="1">
      <c r="A529" s="28"/>
      <c r="B529" s="28"/>
      <c r="C529" s="28"/>
      <c r="D529" s="28"/>
      <c r="E529" s="28"/>
      <c r="F529" s="244"/>
      <c r="G529" s="127"/>
      <c r="H529" s="127"/>
      <c r="I529" s="127"/>
      <c r="J529" s="127"/>
      <c r="K529" s="931"/>
      <c r="L529" s="931"/>
      <c r="M529" s="128"/>
      <c r="N529" s="128"/>
      <c r="O529" s="128"/>
      <c r="P529" s="128"/>
      <c r="Q529" s="128"/>
      <c r="R529" s="128"/>
      <c r="S529" s="128"/>
      <c r="T529" s="128"/>
      <c r="U529" s="128"/>
      <c r="V529" s="128"/>
      <c r="W529" s="128"/>
      <c r="X529" s="128"/>
      <c r="Y529" s="128"/>
      <c r="Z529" s="128"/>
    </row>
    <row r="530" spans="1:26" ht="13.5" customHeight="1">
      <c r="A530" s="28"/>
      <c r="B530" s="28"/>
      <c r="C530" s="28"/>
      <c r="D530" s="28"/>
      <c r="E530" s="28"/>
      <c r="F530" s="244"/>
      <c r="G530" s="127"/>
      <c r="H530" s="127"/>
      <c r="I530" s="127"/>
      <c r="J530" s="127"/>
      <c r="K530" s="931"/>
      <c r="L530" s="931"/>
      <c r="M530" s="128"/>
      <c r="N530" s="128"/>
      <c r="O530" s="128"/>
      <c r="P530" s="128"/>
      <c r="Q530" s="128"/>
      <c r="R530" s="128"/>
      <c r="S530" s="128"/>
      <c r="T530" s="128"/>
      <c r="U530" s="128"/>
      <c r="V530" s="128"/>
      <c r="W530" s="128"/>
      <c r="X530" s="128"/>
      <c r="Y530" s="128"/>
      <c r="Z530" s="128"/>
    </row>
    <row r="531" spans="1:26" ht="13.5" customHeight="1">
      <c r="A531" s="28"/>
      <c r="B531" s="28"/>
      <c r="C531" s="28"/>
      <c r="D531" s="28"/>
      <c r="E531" s="28"/>
      <c r="F531" s="244"/>
      <c r="G531" s="127"/>
      <c r="H531" s="127"/>
      <c r="I531" s="127"/>
      <c r="J531" s="127"/>
      <c r="K531" s="931"/>
      <c r="L531" s="931"/>
      <c r="M531" s="128"/>
      <c r="N531" s="128"/>
      <c r="O531" s="128"/>
      <c r="P531" s="128"/>
      <c r="Q531" s="128"/>
      <c r="R531" s="128"/>
      <c r="S531" s="128"/>
      <c r="T531" s="128"/>
      <c r="U531" s="128"/>
      <c r="V531" s="128"/>
      <c r="W531" s="128"/>
      <c r="X531" s="128"/>
      <c r="Y531" s="128"/>
      <c r="Z531" s="128"/>
    </row>
    <row r="532" spans="1:26" ht="13.5" customHeight="1">
      <c r="A532" s="28"/>
      <c r="B532" s="28"/>
      <c r="C532" s="28"/>
      <c r="D532" s="28"/>
      <c r="E532" s="28"/>
      <c r="F532" s="244"/>
      <c r="G532" s="127"/>
      <c r="H532" s="127"/>
      <c r="I532" s="127"/>
      <c r="J532" s="127"/>
      <c r="K532" s="931"/>
      <c r="L532" s="931"/>
      <c r="M532" s="128"/>
      <c r="N532" s="128"/>
      <c r="O532" s="128"/>
      <c r="P532" s="128"/>
      <c r="Q532" s="128"/>
      <c r="R532" s="128"/>
      <c r="S532" s="128"/>
      <c r="T532" s="128"/>
      <c r="U532" s="128"/>
      <c r="V532" s="128"/>
      <c r="W532" s="128"/>
      <c r="X532" s="128"/>
      <c r="Y532" s="128"/>
      <c r="Z532" s="128"/>
    </row>
    <row r="533" spans="1:26" ht="13.5" customHeight="1">
      <c r="A533" s="28"/>
      <c r="B533" s="28"/>
      <c r="C533" s="28"/>
      <c r="D533" s="28"/>
      <c r="E533" s="28"/>
      <c r="F533" s="244"/>
      <c r="G533" s="127"/>
      <c r="H533" s="127"/>
      <c r="I533" s="127"/>
      <c r="J533" s="127"/>
      <c r="K533" s="931"/>
      <c r="L533" s="931"/>
      <c r="M533" s="128"/>
      <c r="N533" s="128"/>
      <c r="O533" s="128"/>
      <c r="P533" s="128"/>
      <c r="Q533" s="128"/>
      <c r="R533" s="128"/>
      <c r="S533" s="128"/>
      <c r="T533" s="128"/>
      <c r="U533" s="128"/>
      <c r="V533" s="128"/>
      <c r="W533" s="128"/>
      <c r="X533" s="128"/>
      <c r="Y533" s="128"/>
      <c r="Z533" s="128"/>
    </row>
    <row r="534" spans="1:26" ht="13.5" customHeight="1">
      <c r="A534" s="28"/>
      <c r="B534" s="28"/>
      <c r="C534" s="28"/>
      <c r="D534" s="28"/>
      <c r="E534" s="28"/>
      <c r="F534" s="244"/>
      <c r="G534" s="127"/>
      <c r="H534" s="127"/>
      <c r="I534" s="127"/>
      <c r="J534" s="127"/>
      <c r="K534" s="931"/>
      <c r="L534" s="931"/>
      <c r="M534" s="128"/>
      <c r="N534" s="128"/>
      <c r="O534" s="128"/>
      <c r="P534" s="128"/>
      <c r="Q534" s="128"/>
      <c r="R534" s="128"/>
      <c r="S534" s="128"/>
      <c r="T534" s="128"/>
      <c r="U534" s="128"/>
      <c r="V534" s="128"/>
      <c r="W534" s="128"/>
      <c r="X534" s="128"/>
      <c r="Y534" s="128"/>
      <c r="Z534" s="128"/>
    </row>
    <row r="535" spans="1:26" ht="13.5" customHeight="1">
      <c r="A535" s="28"/>
      <c r="B535" s="28"/>
      <c r="C535" s="28"/>
      <c r="D535" s="28"/>
      <c r="E535" s="28"/>
      <c r="F535" s="244"/>
      <c r="G535" s="127"/>
      <c r="H535" s="127"/>
      <c r="I535" s="127"/>
      <c r="J535" s="127"/>
      <c r="K535" s="931"/>
      <c r="L535" s="931"/>
      <c r="M535" s="128"/>
      <c r="N535" s="128"/>
      <c r="O535" s="128"/>
      <c r="P535" s="128"/>
      <c r="Q535" s="128"/>
      <c r="R535" s="128"/>
      <c r="S535" s="128"/>
      <c r="T535" s="128"/>
      <c r="U535" s="128"/>
      <c r="V535" s="128"/>
      <c r="W535" s="128"/>
      <c r="X535" s="128"/>
      <c r="Y535" s="128"/>
      <c r="Z535" s="128"/>
    </row>
    <row r="536" spans="1:26" ht="13.5" customHeight="1">
      <c r="A536" s="28"/>
      <c r="B536" s="28"/>
      <c r="C536" s="28"/>
      <c r="D536" s="28"/>
      <c r="E536" s="28"/>
      <c r="F536" s="244"/>
      <c r="G536" s="127"/>
      <c r="H536" s="127"/>
      <c r="I536" s="127"/>
      <c r="J536" s="127"/>
      <c r="K536" s="931"/>
      <c r="L536" s="931"/>
      <c r="M536" s="128"/>
      <c r="N536" s="128"/>
      <c r="O536" s="128"/>
      <c r="P536" s="128"/>
      <c r="Q536" s="128"/>
      <c r="R536" s="128"/>
      <c r="S536" s="128"/>
      <c r="T536" s="128"/>
      <c r="U536" s="128"/>
      <c r="V536" s="128"/>
      <c r="W536" s="128"/>
      <c r="X536" s="128"/>
      <c r="Y536" s="128"/>
      <c r="Z536" s="128"/>
    </row>
    <row r="537" spans="1:26" ht="13.5" customHeight="1">
      <c r="A537" s="28"/>
      <c r="B537" s="28"/>
      <c r="C537" s="28"/>
      <c r="D537" s="28"/>
      <c r="E537" s="28"/>
      <c r="F537" s="244"/>
      <c r="G537" s="127"/>
      <c r="H537" s="127"/>
      <c r="I537" s="127"/>
      <c r="J537" s="127"/>
      <c r="K537" s="931"/>
      <c r="L537" s="931"/>
      <c r="M537" s="128"/>
      <c r="N537" s="128"/>
      <c r="O537" s="128"/>
      <c r="P537" s="128"/>
      <c r="Q537" s="128"/>
      <c r="R537" s="128"/>
      <c r="S537" s="128"/>
      <c r="T537" s="128"/>
      <c r="U537" s="128"/>
      <c r="V537" s="128"/>
      <c r="W537" s="128"/>
      <c r="X537" s="128"/>
      <c r="Y537" s="128"/>
      <c r="Z537" s="128"/>
    </row>
    <row r="538" spans="1:26" ht="13.5" customHeight="1">
      <c r="A538" s="28"/>
      <c r="B538" s="28"/>
      <c r="C538" s="28"/>
      <c r="D538" s="28"/>
      <c r="E538" s="28"/>
      <c r="F538" s="244"/>
      <c r="G538" s="127"/>
      <c r="H538" s="127"/>
      <c r="I538" s="127"/>
      <c r="J538" s="127"/>
      <c r="K538" s="931"/>
      <c r="L538" s="931"/>
      <c r="M538" s="128"/>
      <c r="N538" s="128"/>
      <c r="O538" s="128"/>
      <c r="P538" s="128"/>
      <c r="Q538" s="128"/>
      <c r="R538" s="128"/>
      <c r="S538" s="128"/>
      <c r="T538" s="128"/>
      <c r="U538" s="128"/>
      <c r="V538" s="128"/>
      <c r="W538" s="128"/>
      <c r="X538" s="128"/>
      <c r="Y538" s="128"/>
      <c r="Z538" s="128"/>
    </row>
    <row r="539" spans="1:26" ht="13.5" customHeight="1">
      <c r="A539" s="28"/>
      <c r="B539" s="28"/>
      <c r="C539" s="28"/>
      <c r="D539" s="28"/>
      <c r="E539" s="28"/>
      <c r="F539" s="244"/>
      <c r="G539" s="127"/>
      <c r="H539" s="127"/>
      <c r="I539" s="127"/>
      <c r="J539" s="127"/>
      <c r="K539" s="931"/>
      <c r="L539" s="931"/>
      <c r="M539" s="128"/>
      <c r="N539" s="128"/>
      <c r="O539" s="128"/>
      <c r="P539" s="128"/>
      <c r="Q539" s="128"/>
      <c r="R539" s="128"/>
      <c r="S539" s="128"/>
      <c r="T539" s="128"/>
      <c r="U539" s="128"/>
      <c r="V539" s="128"/>
      <c r="W539" s="128"/>
      <c r="X539" s="128"/>
      <c r="Y539" s="128"/>
      <c r="Z539" s="128"/>
    </row>
    <row r="540" spans="1:26" ht="13.5" customHeight="1">
      <c r="A540" s="28"/>
      <c r="B540" s="28"/>
      <c r="C540" s="28"/>
      <c r="D540" s="28"/>
      <c r="E540" s="28"/>
      <c r="F540" s="244"/>
      <c r="G540" s="127"/>
      <c r="H540" s="127"/>
      <c r="I540" s="127"/>
      <c r="J540" s="127"/>
      <c r="K540" s="931"/>
      <c r="L540" s="931"/>
      <c r="M540" s="128"/>
      <c r="N540" s="128"/>
      <c r="O540" s="128"/>
      <c r="P540" s="128"/>
      <c r="Q540" s="128"/>
      <c r="R540" s="128"/>
      <c r="S540" s="128"/>
      <c r="T540" s="128"/>
      <c r="U540" s="128"/>
      <c r="V540" s="128"/>
      <c r="W540" s="128"/>
      <c r="X540" s="128"/>
      <c r="Y540" s="128"/>
      <c r="Z540" s="128"/>
    </row>
    <row r="541" spans="1:26" ht="13.5" customHeight="1">
      <c r="A541" s="28"/>
      <c r="B541" s="28"/>
      <c r="C541" s="28"/>
      <c r="D541" s="28"/>
      <c r="E541" s="28"/>
      <c r="F541" s="244"/>
      <c r="G541" s="127"/>
      <c r="H541" s="127"/>
      <c r="I541" s="127"/>
      <c r="J541" s="127"/>
      <c r="K541" s="931"/>
      <c r="L541" s="931"/>
      <c r="M541" s="128"/>
      <c r="N541" s="128"/>
      <c r="O541" s="128"/>
      <c r="P541" s="128"/>
      <c r="Q541" s="128"/>
      <c r="R541" s="128"/>
      <c r="S541" s="128"/>
      <c r="T541" s="128"/>
      <c r="U541" s="128"/>
      <c r="V541" s="128"/>
      <c r="W541" s="128"/>
      <c r="X541" s="128"/>
      <c r="Y541" s="128"/>
      <c r="Z541" s="128"/>
    </row>
    <row r="542" spans="1:26" ht="13.5" customHeight="1">
      <c r="A542" s="28"/>
      <c r="B542" s="28"/>
      <c r="C542" s="28"/>
      <c r="D542" s="28"/>
      <c r="E542" s="28"/>
      <c r="F542" s="244"/>
      <c r="G542" s="127"/>
      <c r="H542" s="127"/>
      <c r="I542" s="127"/>
      <c r="J542" s="127"/>
      <c r="K542" s="931"/>
      <c r="L542" s="931"/>
      <c r="M542" s="128"/>
      <c r="N542" s="128"/>
      <c r="O542" s="128"/>
      <c r="P542" s="128"/>
      <c r="Q542" s="128"/>
      <c r="R542" s="128"/>
      <c r="S542" s="128"/>
      <c r="T542" s="128"/>
      <c r="U542" s="128"/>
      <c r="V542" s="128"/>
      <c r="W542" s="128"/>
      <c r="X542" s="128"/>
      <c r="Y542" s="128"/>
      <c r="Z542" s="128"/>
    </row>
    <row r="543" spans="1:26" ht="13.5" customHeight="1">
      <c r="A543" s="28"/>
      <c r="B543" s="28"/>
      <c r="C543" s="28"/>
      <c r="D543" s="28"/>
      <c r="E543" s="28"/>
      <c r="F543" s="244"/>
      <c r="G543" s="127"/>
      <c r="H543" s="127"/>
      <c r="I543" s="127"/>
      <c r="J543" s="127"/>
      <c r="K543" s="931"/>
      <c r="L543" s="931"/>
      <c r="M543" s="128"/>
      <c r="N543" s="128"/>
      <c r="O543" s="128"/>
      <c r="P543" s="128"/>
      <c r="Q543" s="128"/>
      <c r="R543" s="128"/>
      <c r="S543" s="128"/>
      <c r="T543" s="128"/>
      <c r="U543" s="128"/>
      <c r="V543" s="128"/>
      <c r="W543" s="128"/>
      <c r="X543" s="128"/>
      <c r="Y543" s="128"/>
      <c r="Z543" s="128"/>
    </row>
    <row r="544" spans="1:26" ht="13.5" customHeight="1">
      <c r="A544" s="28"/>
      <c r="B544" s="28"/>
      <c r="C544" s="28"/>
      <c r="D544" s="28"/>
      <c r="E544" s="28"/>
      <c r="F544" s="244"/>
      <c r="G544" s="127"/>
      <c r="H544" s="127"/>
      <c r="I544" s="127"/>
      <c r="J544" s="127"/>
      <c r="K544" s="931"/>
      <c r="L544" s="931"/>
      <c r="M544" s="128"/>
      <c r="N544" s="128"/>
      <c r="O544" s="128"/>
      <c r="P544" s="128"/>
      <c r="Q544" s="128"/>
      <c r="R544" s="128"/>
      <c r="S544" s="128"/>
      <c r="T544" s="128"/>
      <c r="U544" s="128"/>
      <c r="V544" s="128"/>
      <c r="W544" s="128"/>
      <c r="X544" s="128"/>
      <c r="Y544" s="128"/>
      <c r="Z544" s="128"/>
    </row>
    <row r="545" spans="1:26" ht="13.5" customHeight="1">
      <c r="A545" s="28"/>
      <c r="B545" s="28"/>
      <c r="C545" s="28"/>
      <c r="D545" s="28"/>
      <c r="E545" s="28"/>
      <c r="F545" s="244"/>
      <c r="G545" s="127"/>
      <c r="H545" s="127"/>
      <c r="I545" s="127"/>
      <c r="J545" s="127"/>
      <c r="K545" s="931"/>
      <c r="L545" s="931"/>
      <c r="M545" s="128"/>
      <c r="N545" s="128"/>
      <c r="O545" s="128"/>
      <c r="P545" s="128"/>
      <c r="Q545" s="128"/>
      <c r="R545" s="128"/>
      <c r="S545" s="128"/>
      <c r="T545" s="128"/>
      <c r="U545" s="128"/>
      <c r="V545" s="128"/>
      <c r="W545" s="128"/>
      <c r="X545" s="128"/>
      <c r="Y545" s="128"/>
      <c r="Z545" s="128"/>
    </row>
    <row r="546" spans="1:26" ht="13.5" customHeight="1">
      <c r="A546" s="28"/>
      <c r="B546" s="28"/>
      <c r="C546" s="28"/>
      <c r="D546" s="28"/>
      <c r="E546" s="28"/>
      <c r="F546" s="244"/>
      <c r="G546" s="127"/>
      <c r="H546" s="127"/>
      <c r="I546" s="127"/>
      <c r="J546" s="127"/>
      <c r="K546" s="931"/>
      <c r="L546" s="931"/>
      <c r="M546" s="128"/>
      <c r="N546" s="128"/>
      <c r="O546" s="128"/>
      <c r="P546" s="128"/>
      <c r="Q546" s="128"/>
      <c r="R546" s="128"/>
      <c r="S546" s="128"/>
      <c r="T546" s="128"/>
      <c r="U546" s="128"/>
      <c r="V546" s="128"/>
      <c r="W546" s="128"/>
      <c r="X546" s="128"/>
      <c r="Y546" s="128"/>
      <c r="Z546" s="128"/>
    </row>
    <row r="547" spans="1:26" ht="13.5" customHeight="1">
      <c r="A547" s="28"/>
      <c r="B547" s="28"/>
      <c r="C547" s="28"/>
      <c r="D547" s="28"/>
      <c r="E547" s="28"/>
      <c r="F547" s="244"/>
      <c r="G547" s="127"/>
      <c r="H547" s="127"/>
      <c r="I547" s="127"/>
      <c r="J547" s="127"/>
      <c r="K547" s="931"/>
      <c r="L547" s="931"/>
      <c r="M547" s="128"/>
      <c r="N547" s="128"/>
      <c r="O547" s="128"/>
      <c r="P547" s="128"/>
      <c r="Q547" s="128"/>
      <c r="R547" s="128"/>
      <c r="S547" s="128"/>
      <c r="T547" s="128"/>
      <c r="U547" s="128"/>
      <c r="V547" s="128"/>
      <c r="W547" s="128"/>
      <c r="X547" s="128"/>
      <c r="Y547" s="128"/>
      <c r="Z547" s="128"/>
    </row>
    <row r="548" spans="1:26" ht="13.5" customHeight="1">
      <c r="A548" s="28"/>
      <c r="B548" s="28"/>
      <c r="C548" s="28"/>
      <c r="D548" s="28"/>
      <c r="E548" s="28"/>
      <c r="F548" s="244"/>
      <c r="G548" s="127"/>
      <c r="H548" s="127"/>
      <c r="I548" s="127"/>
      <c r="J548" s="127"/>
      <c r="K548" s="931"/>
      <c r="L548" s="931"/>
      <c r="M548" s="128"/>
      <c r="N548" s="128"/>
      <c r="O548" s="128"/>
      <c r="P548" s="128"/>
      <c r="Q548" s="128"/>
      <c r="R548" s="128"/>
      <c r="S548" s="128"/>
      <c r="T548" s="128"/>
      <c r="U548" s="128"/>
      <c r="V548" s="128"/>
      <c r="W548" s="128"/>
      <c r="X548" s="128"/>
      <c r="Y548" s="128"/>
      <c r="Z548" s="128"/>
    </row>
    <row r="549" spans="1:26" ht="13.5" customHeight="1">
      <c r="A549" s="28"/>
      <c r="B549" s="28"/>
      <c r="C549" s="28"/>
      <c r="D549" s="28"/>
      <c r="E549" s="28"/>
      <c r="F549" s="244"/>
      <c r="G549" s="127"/>
      <c r="H549" s="127"/>
      <c r="I549" s="127"/>
      <c r="J549" s="127"/>
      <c r="K549" s="931"/>
      <c r="L549" s="931"/>
      <c r="M549" s="128"/>
      <c r="N549" s="128"/>
      <c r="O549" s="128"/>
      <c r="P549" s="128"/>
      <c r="Q549" s="128"/>
      <c r="R549" s="128"/>
      <c r="S549" s="128"/>
      <c r="T549" s="128"/>
      <c r="U549" s="128"/>
      <c r="V549" s="128"/>
      <c r="W549" s="128"/>
      <c r="X549" s="128"/>
      <c r="Y549" s="128"/>
      <c r="Z549" s="128"/>
    </row>
    <row r="550" spans="1:26" ht="13.5" customHeight="1">
      <c r="A550" s="28"/>
      <c r="B550" s="28"/>
      <c r="C550" s="28"/>
      <c r="D550" s="28"/>
      <c r="E550" s="28"/>
      <c r="F550" s="244"/>
      <c r="G550" s="127"/>
      <c r="H550" s="127"/>
      <c r="I550" s="127"/>
      <c r="J550" s="127"/>
      <c r="K550" s="931"/>
      <c r="L550" s="931"/>
      <c r="M550" s="128"/>
      <c r="N550" s="128"/>
      <c r="O550" s="128"/>
      <c r="P550" s="128"/>
      <c r="Q550" s="128"/>
      <c r="R550" s="128"/>
      <c r="S550" s="128"/>
      <c r="T550" s="128"/>
      <c r="U550" s="128"/>
      <c r="V550" s="128"/>
      <c r="W550" s="128"/>
      <c r="X550" s="128"/>
      <c r="Y550" s="128"/>
      <c r="Z550" s="128"/>
    </row>
    <row r="551" spans="1:26" ht="13.5" customHeight="1">
      <c r="A551" s="28"/>
      <c r="B551" s="28"/>
      <c r="C551" s="28"/>
      <c r="D551" s="28"/>
      <c r="E551" s="28"/>
      <c r="F551" s="244"/>
      <c r="G551" s="127"/>
      <c r="H551" s="127"/>
      <c r="I551" s="127"/>
      <c r="J551" s="127"/>
      <c r="K551" s="931"/>
      <c r="L551" s="931"/>
      <c r="M551" s="128"/>
      <c r="N551" s="128"/>
      <c r="O551" s="128"/>
      <c r="P551" s="128"/>
      <c r="Q551" s="128"/>
      <c r="R551" s="128"/>
      <c r="S551" s="128"/>
      <c r="T551" s="128"/>
      <c r="U551" s="128"/>
      <c r="V551" s="128"/>
      <c r="W551" s="128"/>
      <c r="X551" s="128"/>
      <c r="Y551" s="128"/>
      <c r="Z551" s="128"/>
    </row>
    <row r="552" spans="1:26" ht="13.5" customHeight="1">
      <c r="A552" s="28"/>
      <c r="B552" s="28"/>
      <c r="C552" s="28"/>
      <c r="D552" s="28"/>
      <c r="E552" s="28"/>
      <c r="F552" s="244"/>
      <c r="G552" s="127"/>
      <c r="H552" s="127"/>
      <c r="I552" s="127"/>
      <c r="J552" s="127"/>
      <c r="K552" s="931"/>
      <c r="L552" s="931"/>
      <c r="M552" s="128"/>
      <c r="N552" s="128"/>
      <c r="O552" s="128"/>
      <c r="P552" s="128"/>
      <c r="Q552" s="128"/>
      <c r="R552" s="128"/>
      <c r="S552" s="128"/>
      <c r="T552" s="128"/>
      <c r="U552" s="128"/>
      <c r="V552" s="128"/>
      <c r="W552" s="128"/>
      <c r="X552" s="128"/>
      <c r="Y552" s="128"/>
      <c r="Z552" s="128"/>
    </row>
    <row r="553" spans="1:26" ht="13.5" customHeight="1">
      <c r="A553" s="28"/>
      <c r="B553" s="28"/>
      <c r="C553" s="28"/>
      <c r="D553" s="28"/>
      <c r="E553" s="28"/>
      <c r="F553" s="244"/>
      <c r="G553" s="127"/>
      <c r="H553" s="127"/>
      <c r="I553" s="127"/>
      <c r="J553" s="127"/>
      <c r="K553" s="931"/>
      <c r="L553" s="931"/>
      <c r="M553" s="128"/>
      <c r="N553" s="128"/>
      <c r="O553" s="128"/>
      <c r="P553" s="128"/>
      <c r="Q553" s="128"/>
      <c r="R553" s="128"/>
      <c r="S553" s="128"/>
      <c r="T553" s="128"/>
      <c r="U553" s="128"/>
      <c r="V553" s="128"/>
      <c r="W553" s="128"/>
      <c r="X553" s="128"/>
      <c r="Y553" s="128"/>
      <c r="Z553" s="128"/>
    </row>
    <row r="554" spans="1:26" ht="13.5" customHeight="1">
      <c r="A554" s="28"/>
      <c r="B554" s="28"/>
      <c r="C554" s="28"/>
      <c r="D554" s="28"/>
      <c r="E554" s="28"/>
      <c r="F554" s="244"/>
      <c r="G554" s="127"/>
      <c r="H554" s="127"/>
      <c r="I554" s="127"/>
      <c r="J554" s="127"/>
      <c r="K554" s="931"/>
      <c r="L554" s="931"/>
      <c r="M554" s="128"/>
      <c r="N554" s="128"/>
      <c r="O554" s="128"/>
      <c r="P554" s="128"/>
      <c r="Q554" s="128"/>
      <c r="R554" s="128"/>
      <c r="S554" s="128"/>
      <c r="T554" s="128"/>
      <c r="U554" s="128"/>
      <c r="V554" s="128"/>
      <c r="W554" s="128"/>
      <c r="X554" s="128"/>
      <c r="Y554" s="128"/>
      <c r="Z554" s="128"/>
    </row>
    <row r="555" spans="1:26" ht="13.5" customHeight="1">
      <c r="A555" s="28"/>
      <c r="B555" s="28"/>
      <c r="C555" s="28"/>
      <c r="D555" s="28"/>
      <c r="E555" s="28"/>
      <c r="F555" s="244"/>
      <c r="G555" s="127"/>
      <c r="H555" s="127"/>
      <c r="I555" s="127"/>
      <c r="J555" s="127"/>
      <c r="K555" s="931"/>
      <c r="L555" s="931"/>
      <c r="M555" s="128"/>
      <c r="N555" s="128"/>
      <c r="O555" s="128"/>
      <c r="P555" s="128"/>
      <c r="Q555" s="128"/>
      <c r="R555" s="128"/>
      <c r="S555" s="128"/>
      <c r="T555" s="128"/>
      <c r="U555" s="128"/>
      <c r="V555" s="128"/>
      <c r="W555" s="128"/>
      <c r="X555" s="128"/>
      <c r="Y555" s="128"/>
      <c r="Z555" s="128"/>
    </row>
    <row r="556" spans="1:26" ht="13.5" customHeight="1">
      <c r="A556" s="28"/>
      <c r="B556" s="28"/>
      <c r="C556" s="28"/>
      <c r="D556" s="28"/>
      <c r="E556" s="28"/>
      <c r="F556" s="244"/>
      <c r="G556" s="127"/>
      <c r="H556" s="127"/>
      <c r="I556" s="127"/>
      <c r="J556" s="127"/>
      <c r="K556" s="931"/>
      <c r="L556" s="931"/>
      <c r="M556" s="128"/>
      <c r="N556" s="128"/>
      <c r="O556" s="128"/>
      <c r="P556" s="128"/>
      <c r="Q556" s="128"/>
      <c r="R556" s="128"/>
      <c r="S556" s="128"/>
      <c r="T556" s="128"/>
      <c r="U556" s="128"/>
      <c r="V556" s="128"/>
      <c r="W556" s="128"/>
      <c r="X556" s="128"/>
      <c r="Y556" s="128"/>
      <c r="Z556" s="128"/>
    </row>
    <row r="557" spans="1:26" ht="13.5" customHeight="1">
      <c r="A557" s="28"/>
      <c r="B557" s="28"/>
      <c r="C557" s="28"/>
      <c r="D557" s="28"/>
      <c r="E557" s="28"/>
      <c r="F557" s="244"/>
      <c r="G557" s="127"/>
      <c r="H557" s="127"/>
      <c r="I557" s="127"/>
      <c r="J557" s="127"/>
      <c r="K557" s="931"/>
      <c r="L557" s="931"/>
      <c r="M557" s="128"/>
      <c r="N557" s="128"/>
      <c r="O557" s="128"/>
      <c r="P557" s="128"/>
      <c r="Q557" s="128"/>
      <c r="R557" s="128"/>
      <c r="S557" s="128"/>
      <c r="T557" s="128"/>
      <c r="U557" s="128"/>
      <c r="V557" s="128"/>
      <c r="W557" s="128"/>
      <c r="X557" s="128"/>
      <c r="Y557" s="128"/>
      <c r="Z557" s="128"/>
    </row>
    <row r="558" spans="1:26" ht="13.5" customHeight="1">
      <c r="A558" s="28"/>
      <c r="B558" s="28"/>
      <c r="C558" s="28"/>
      <c r="D558" s="28"/>
      <c r="E558" s="28"/>
      <c r="F558" s="244"/>
      <c r="G558" s="127"/>
      <c r="H558" s="127"/>
      <c r="I558" s="127"/>
      <c r="J558" s="127"/>
      <c r="K558" s="931"/>
      <c r="L558" s="931"/>
      <c r="M558" s="128"/>
      <c r="N558" s="128"/>
      <c r="O558" s="128"/>
      <c r="P558" s="128"/>
      <c r="Q558" s="128"/>
      <c r="R558" s="128"/>
      <c r="S558" s="128"/>
      <c r="T558" s="128"/>
      <c r="U558" s="128"/>
      <c r="V558" s="128"/>
      <c r="W558" s="128"/>
      <c r="X558" s="128"/>
      <c r="Y558" s="128"/>
      <c r="Z558" s="128"/>
    </row>
    <row r="559" spans="1:26" ht="13.5" customHeight="1">
      <c r="A559" s="28"/>
      <c r="B559" s="28"/>
      <c r="C559" s="28"/>
      <c r="D559" s="28"/>
      <c r="E559" s="28"/>
      <c r="F559" s="244"/>
      <c r="G559" s="127"/>
      <c r="H559" s="127"/>
      <c r="I559" s="127"/>
      <c r="J559" s="127"/>
      <c r="K559" s="931"/>
      <c r="L559" s="931"/>
      <c r="M559" s="128"/>
      <c r="N559" s="128"/>
      <c r="O559" s="128"/>
      <c r="P559" s="128"/>
      <c r="Q559" s="128"/>
      <c r="R559" s="128"/>
      <c r="S559" s="128"/>
      <c r="T559" s="128"/>
      <c r="U559" s="128"/>
      <c r="V559" s="128"/>
      <c r="W559" s="128"/>
      <c r="X559" s="128"/>
      <c r="Y559" s="128"/>
      <c r="Z559" s="128"/>
    </row>
    <row r="560" spans="1:26" ht="13.5" customHeight="1">
      <c r="A560" s="28"/>
      <c r="B560" s="28"/>
      <c r="C560" s="28"/>
      <c r="D560" s="28"/>
      <c r="E560" s="28"/>
      <c r="F560" s="244"/>
      <c r="G560" s="127"/>
      <c r="H560" s="127"/>
      <c r="I560" s="127"/>
      <c r="J560" s="127"/>
      <c r="K560" s="931"/>
      <c r="L560" s="931"/>
      <c r="M560" s="128"/>
      <c r="N560" s="128"/>
      <c r="O560" s="128"/>
      <c r="P560" s="128"/>
      <c r="Q560" s="128"/>
      <c r="R560" s="128"/>
      <c r="S560" s="128"/>
      <c r="T560" s="128"/>
      <c r="U560" s="128"/>
      <c r="V560" s="128"/>
      <c r="W560" s="128"/>
      <c r="X560" s="128"/>
      <c r="Y560" s="128"/>
      <c r="Z560" s="128"/>
    </row>
    <row r="561" spans="1:26" ht="13.5" customHeight="1">
      <c r="A561" s="28"/>
      <c r="B561" s="28"/>
      <c r="C561" s="28"/>
      <c r="D561" s="28"/>
      <c r="E561" s="28"/>
      <c r="F561" s="244"/>
      <c r="G561" s="127"/>
      <c r="H561" s="127"/>
      <c r="I561" s="127"/>
      <c r="J561" s="127"/>
      <c r="K561" s="931"/>
      <c r="L561" s="931"/>
      <c r="M561" s="128"/>
      <c r="N561" s="128"/>
      <c r="O561" s="128"/>
      <c r="P561" s="128"/>
      <c r="Q561" s="128"/>
      <c r="R561" s="128"/>
      <c r="S561" s="128"/>
      <c r="T561" s="128"/>
      <c r="U561" s="128"/>
      <c r="V561" s="128"/>
      <c r="W561" s="128"/>
      <c r="X561" s="128"/>
      <c r="Y561" s="128"/>
      <c r="Z561" s="128"/>
    </row>
    <row r="562" spans="1:26" ht="13.5" customHeight="1">
      <c r="A562" s="28"/>
      <c r="B562" s="28"/>
      <c r="C562" s="28"/>
      <c r="D562" s="28"/>
      <c r="E562" s="28"/>
      <c r="F562" s="244"/>
      <c r="G562" s="127"/>
      <c r="H562" s="127"/>
      <c r="I562" s="127"/>
      <c r="J562" s="127"/>
      <c r="K562" s="931"/>
      <c r="L562" s="931"/>
      <c r="M562" s="128"/>
      <c r="N562" s="128"/>
      <c r="O562" s="128"/>
      <c r="P562" s="128"/>
      <c r="Q562" s="128"/>
      <c r="R562" s="128"/>
      <c r="S562" s="128"/>
      <c r="T562" s="128"/>
      <c r="U562" s="128"/>
      <c r="V562" s="128"/>
      <c r="W562" s="128"/>
      <c r="X562" s="128"/>
      <c r="Y562" s="128"/>
      <c r="Z562" s="128"/>
    </row>
    <row r="563" spans="1:26" ht="13.5" customHeight="1">
      <c r="A563" s="28"/>
      <c r="B563" s="28"/>
      <c r="C563" s="28"/>
      <c r="D563" s="28"/>
      <c r="E563" s="28"/>
      <c r="F563" s="244"/>
      <c r="G563" s="127"/>
      <c r="H563" s="127"/>
      <c r="I563" s="127"/>
      <c r="J563" s="127"/>
      <c r="K563" s="931"/>
      <c r="L563" s="931"/>
      <c r="M563" s="128"/>
      <c r="N563" s="128"/>
      <c r="O563" s="128"/>
      <c r="P563" s="128"/>
      <c r="Q563" s="128"/>
      <c r="R563" s="128"/>
      <c r="S563" s="128"/>
      <c r="T563" s="128"/>
      <c r="U563" s="128"/>
      <c r="V563" s="128"/>
      <c r="W563" s="128"/>
      <c r="X563" s="128"/>
      <c r="Y563" s="128"/>
      <c r="Z563" s="128"/>
    </row>
    <row r="564" spans="1:26" ht="13.5" customHeight="1">
      <c r="A564" s="28"/>
      <c r="B564" s="28"/>
      <c r="C564" s="28"/>
      <c r="D564" s="28"/>
      <c r="E564" s="28"/>
      <c r="F564" s="244"/>
      <c r="G564" s="127"/>
      <c r="H564" s="127"/>
      <c r="I564" s="127"/>
      <c r="J564" s="127"/>
      <c r="K564" s="931"/>
      <c r="L564" s="931"/>
      <c r="M564" s="128"/>
      <c r="N564" s="128"/>
      <c r="O564" s="128"/>
      <c r="P564" s="128"/>
      <c r="Q564" s="128"/>
      <c r="R564" s="128"/>
      <c r="S564" s="128"/>
      <c r="T564" s="128"/>
      <c r="U564" s="128"/>
      <c r="V564" s="128"/>
      <c r="W564" s="128"/>
      <c r="X564" s="128"/>
      <c r="Y564" s="128"/>
      <c r="Z564" s="128"/>
    </row>
    <row r="565" spans="1:26" ht="13.5" customHeight="1">
      <c r="A565" s="28"/>
      <c r="B565" s="28"/>
      <c r="C565" s="28"/>
      <c r="D565" s="28"/>
      <c r="E565" s="28"/>
      <c r="F565" s="244"/>
      <c r="G565" s="127"/>
      <c r="H565" s="127"/>
      <c r="I565" s="127"/>
      <c r="J565" s="127"/>
      <c r="K565" s="931"/>
      <c r="L565" s="931"/>
      <c r="M565" s="128"/>
      <c r="N565" s="128"/>
      <c r="O565" s="128"/>
      <c r="P565" s="128"/>
      <c r="Q565" s="128"/>
      <c r="R565" s="128"/>
      <c r="S565" s="128"/>
      <c r="T565" s="128"/>
      <c r="U565" s="128"/>
      <c r="V565" s="128"/>
      <c r="W565" s="128"/>
      <c r="X565" s="128"/>
      <c r="Y565" s="128"/>
      <c r="Z565" s="128"/>
    </row>
    <row r="566" spans="1:26" ht="13.5" customHeight="1">
      <c r="A566" s="28"/>
      <c r="B566" s="28"/>
      <c r="C566" s="28"/>
      <c r="D566" s="28"/>
      <c r="E566" s="28"/>
      <c r="F566" s="244"/>
      <c r="G566" s="127"/>
      <c r="H566" s="127"/>
      <c r="I566" s="127"/>
      <c r="J566" s="127"/>
      <c r="K566" s="931"/>
      <c r="L566" s="931"/>
      <c r="M566" s="128"/>
      <c r="N566" s="128"/>
      <c r="O566" s="128"/>
      <c r="P566" s="128"/>
      <c r="Q566" s="128"/>
      <c r="R566" s="128"/>
      <c r="S566" s="128"/>
      <c r="T566" s="128"/>
      <c r="U566" s="128"/>
      <c r="V566" s="128"/>
      <c r="W566" s="128"/>
      <c r="X566" s="128"/>
      <c r="Y566" s="128"/>
      <c r="Z566" s="128"/>
    </row>
    <row r="567" spans="1:26" ht="13.5" customHeight="1">
      <c r="A567" s="28"/>
      <c r="B567" s="28"/>
      <c r="C567" s="28"/>
      <c r="D567" s="28"/>
      <c r="E567" s="28"/>
      <c r="F567" s="244"/>
      <c r="G567" s="127"/>
      <c r="H567" s="127"/>
      <c r="I567" s="127"/>
      <c r="J567" s="127"/>
      <c r="K567" s="931"/>
      <c r="L567" s="931"/>
      <c r="M567" s="128"/>
      <c r="N567" s="128"/>
      <c r="O567" s="128"/>
      <c r="P567" s="128"/>
      <c r="Q567" s="128"/>
      <c r="R567" s="128"/>
      <c r="S567" s="128"/>
      <c r="T567" s="128"/>
      <c r="U567" s="128"/>
      <c r="V567" s="128"/>
      <c r="W567" s="128"/>
      <c r="X567" s="128"/>
      <c r="Y567" s="128"/>
      <c r="Z567" s="128"/>
    </row>
    <row r="568" spans="1:26" ht="13.5" customHeight="1">
      <c r="A568" s="28"/>
      <c r="B568" s="28"/>
      <c r="C568" s="28"/>
      <c r="D568" s="28"/>
      <c r="E568" s="28"/>
      <c r="F568" s="244"/>
      <c r="G568" s="127"/>
      <c r="H568" s="127"/>
      <c r="I568" s="127"/>
      <c r="J568" s="127"/>
      <c r="K568" s="931"/>
      <c r="L568" s="931"/>
      <c r="M568" s="128"/>
      <c r="N568" s="128"/>
      <c r="O568" s="128"/>
      <c r="P568" s="128"/>
      <c r="Q568" s="128"/>
      <c r="R568" s="128"/>
      <c r="S568" s="128"/>
      <c r="T568" s="128"/>
      <c r="U568" s="128"/>
      <c r="V568" s="128"/>
      <c r="W568" s="128"/>
      <c r="X568" s="128"/>
      <c r="Y568" s="128"/>
      <c r="Z568" s="128"/>
    </row>
    <row r="569" spans="1:26" ht="13.5" customHeight="1">
      <c r="A569" s="28"/>
      <c r="B569" s="28"/>
      <c r="C569" s="28"/>
      <c r="D569" s="28"/>
      <c r="E569" s="28"/>
      <c r="F569" s="244"/>
      <c r="G569" s="127"/>
      <c r="H569" s="127"/>
      <c r="I569" s="127"/>
      <c r="J569" s="127"/>
      <c r="K569" s="931"/>
      <c r="L569" s="931"/>
      <c r="M569" s="128"/>
      <c r="N569" s="128"/>
      <c r="O569" s="128"/>
      <c r="P569" s="128"/>
      <c r="Q569" s="128"/>
      <c r="R569" s="128"/>
      <c r="S569" s="128"/>
      <c r="T569" s="128"/>
      <c r="U569" s="128"/>
      <c r="V569" s="128"/>
      <c r="W569" s="128"/>
      <c r="X569" s="128"/>
      <c r="Y569" s="128"/>
      <c r="Z569" s="128"/>
    </row>
    <row r="570" spans="1:26" ht="13.5" customHeight="1">
      <c r="A570" s="28"/>
      <c r="B570" s="28"/>
      <c r="C570" s="28"/>
      <c r="D570" s="28"/>
      <c r="E570" s="28"/>
      <c r="F570" s="244"/>
      <c r="G570" s="127"/>
      <c r="H570" s="127"/>
      <c r="I570" s="127"/>
      <c r="J570" s="127"/>
      <c r="K570" s="931"/>
      <c r="L570" s="931"/>
      <c r="M570" s="128"/>
      <c r="N570" s="128"/>
      <c r="O570" s="128"/>
      <c r="P570" s="128"/>
      <c r="Q570" s="128"/>
      <c r="R570" s="128"/>
      <c r="S570" s="128"/>
      <c r="T570" s="128"/>
      <c r="U570" s="128"/>
      <c r="V570" s="128"/>
      <c r="W570" s="128"/>
      <c r="X570" s="128"/>
      <c r="Y570" s="128"/>
      <c r="Z570" s="128"/>
    </row>
    <row r="571" spans="1:26" ht="13.5" customHeight="1">
      <c r="A571" s="28"/>
      <c r="B571" s="28"/>
      <c r="C571" s="28"/>
      <c r="D571" s="28"/>
      <c r="E571" s="28"/>
      <c r="F571" s="244"/>
      <c r="G571" s="127"/>
      <c r="H571" s="127"/>
      <c r="I571" s="127"/>
      <c r="J571" s="127"/>
      <c r="K571" s="931"/>
      <c r="L571" s="931"/>
      <c r="M571" s="128"/>
      <c r="N571" s="128"/>
      <c r="O571" s="128"/>
      <c r="P571" s="128"/>
      <c r="Q571" s="128"/>
      <c r="R571" s="128"/>
      <c r="S571" s="128"/>
      <c r="T571" s="128"/>
      <c r="U571" s="128"/>
      <c r="V571" s="128"/>
      <c r="W571" s="128"/>
      <c r="X571" s="128"/>
      <c r="Y571" s="128"/>
      <c r="Z571" s="128"/>
    </row>
    <row r="572" spans="1:26" ht="13.5" customHeight="1">
      <c r="A572" s="28"/>
      <c r="B572" s="28"/>
      <c r="C572" s="28"/>
      <c r="D572" s="28"/>
      <c r="E572" s="28"/>
      <c r="F572" s="244"/>
      <c r="G572" s="127"/>
      <c r="H572" s="127"/>
      <c r="I572" s="127"/>
      <c r="J572" s="127"/>
      <c r="K572" s="931"/>
      <c r="L572" s="931"/>
      <c r="M572" s="128"/>
      <c r="N572" s="128"/>
      <c r="O572" s="128"/>
      <c r="P572" s="128"/>
      <c r="Q572" s="128"/>
      <c r="R572" s="128"/>
      <c r="S572" s="128"/>
      <c r="T572" s="128"/>
      <c r="U572" s="128"/>
      <c r="V572" s="128"/>
      <c r="W572" s="128"/>
      <c r="X572" s="128"/>
      <c r="Y572" s="128"/>
      <c r="Z572" s="128"/>
    </row>
    <row r="573" spans="1:26" ht="13.5" customHeight="1">
      <c r="A573" s="28"/>
      <c r="B573" s="28"/>
      <c r="C573" s="28"/>
      <c r="D573" s="28"/>
      <c r="E573" s="28"/>
      <c r="F573" s="244"/>
      <c r="G573" s="127"/>
      <c r="H573" s="127"/>
      <c r="I573" s="127"/>
      <c r="J573" s="127"/>
      <c r="K573" s="931"/>
      <c r="L573" s="931"/>
      <c r="M573" s="128"/>
      <c r="N573" s="128"/>
      <c r="O573" s="128"/>
      <c r="P573" s="128"/>
      <c r="Q573" s="128"/>
      <c r="R573" s="128"/>
      <c r="S573" s="128"/>
      <c r="T573" s="128"/>
      <c r="U573" s="128"/>
      <c r="V573" s="128"/>
      <c r="W573" s="128"/>
      <c r="X573" s="128"/>
      <c r="Y573" s="128"/>
      <c r="Z573" s="128"/>
    </row>
    <row r="574" spans="1:26" ht="13.5" customHeight="1">
      <c r="A574" s="28"/>
      <c r="B574" s="28"/>
      <c r="C574" s="28"/>
      <c r="D574" s="28"/>
      <c r="E574" s="28"/>
      <c r="F574" s="244"/>
      <c r="G574" s="127"/>
      <c r="H574" s="127"/>
      <c r="I574" s="127"/>
      <c r="J574" s="127"/>
      <c r="K574" s="931"/>
      <c r="L574" s="931"/>
      <c r="M574" s="128"/>
      <c r="N574" s="128"/>
      <c r="O574" s="128"/>
      <c r="P574" s="128"/>
      <c r="Q574" s="128"/>
      <c r="R574" s="128"/>
      <c r="S574" s="128"/>
      <c r="T574" s="128"/>
      <c r="U574" s="128"/>
      <c r="V574" s="128"/>
      <c r="W574" s="128"/>
      <c r="X574" s="128"/>
      <c r="Y574" s="128"/>
      <c r="Z574" s="128"/>
    </row>
    <row r="575" spans="1:26" ht="13.5" customHeight="1">
      <c r="A575" s="28"/>
      <c r="B575" s="28"/>
      <c r="C575" s="28"/>
      <c r="D575" s="28"/>
      <c r="E575" s="28"/>
      <c r="F575" s="244"/>
      <c r="G575" s="127"/>
      <c r="H575" s="127"/>
      <c r="I575" s="127"/>
      <c r="J575" s="127"/>
      <c r="K575" s="931"/>
      <c r="L575" s="931"/>
      <c r="M575" s="128"/>
      <c r="N575" s="128"/>
      <c r="O575" s="128"/>
      <c r="P575" s="128"/>
      <c r="Q575" s="128"/>
      <c r="R575" s="128"/>
      <c r="S575" s="128"/>
      <c r="T575" s="128"/>
      <c r="U575" s="128"/>
      <c r="V575" s="128"/>
      <c r="W575" s="128"/>
      <c r="X575" s="128"/>
      <c r="Y575" s="128"/>
      <c r="Z575" s="128"/>
    </row>
    <row r="576" spans="1:26" ht="13.5" customHeight="1">
      <c r="A576" s="28"/>
      <c r="B576" s="28"/>
      <c r="C576" s="28"/>
      <c r="D576" s="28"/>
      <c r="E576" s="28"/>
      <c r="F576" s="244"/>
      <c r="G576" s="127"/>
      <c r="H576" s="127"/>
      <c r="I576" s="127"/>
      <c r="J576" s="127"/>
      <c r="K576" s="931"/>
      <c r="L576" s="931"/>
      <c r="M576" s="128"/>
      <c r="N576" s="128"/>
      <c r="O576" s="128"/>
      <c r="P576" s="128"/>
      <c r="Q576" s="128"/>
      <c r="R576" s="128"/>
      <c r="S576" s="128"/>
      <c r="T576" s="128"/>
      <c r="U576" s="128"/>
      <c r="V576" s="128"/>
      <c r="W576" s="128"/>
      <c r="X576" s="128"/>
      <c r="Y576" s="128"/>
      <c r="Z576" s="128"/>
    </row>
    <row r="577" spans="1:26" ht="13.5" customHeight="1">
      <c r="A577" s="28"/>
      <c r="B577" s="28"/>
      <c r="C577" s="28"/>
      <c r="D577" s="28"/>
      <c r="E577" s="28"/>
      <c r="F577" s="244"/>
      <c r="G577" s="127"/>
      <c r="H577" s="127"/>
      <c r="I577" s="127"/>
      <c r="J577" s="127"/>
      <c r="K577" s="931"/>
      <c r="L577" s="931"/>
      <c r="M577" s="128"/>
      <c r="N577" s="128"/>
      <c r="O577" s="128"/>
      <c r="P577" s="128"/>
      <c r="Q577" s="128"/>
      <c r="R577" s="128"/>
      <c r="S577" s="128"/>
      <c r="T577" s="128"/>
      <c r="U577" s="128"/>
      <c r="V577" s="128"/>
      <c r="W577" s="128"/>
      <c r="X577" s="128"/>
      <c r="Y577" s="128"/>
      <c r="Z577" s="128"/>
    </row>
    <row r="578" spans="1:26" ht="13.5" customHeight="1">
      <c r="A578" s="28"/>
      <c r="B578" s="28"/>
      <c r="C578" s="28"/>
      <c r="D578" s="28"/>
      <c r="E578" s="28"/>
      <c r="F578" s="244"/>
      <c r="G578" s="127"/>
      <c r="H578" s="127"/>
      <c r="I578" s="127"/>
      <c r="J578" s="127"/>
      <c r="K578" s="931"/>
      <c r="L578" s="931"/>
      <c r="M578" s="128"/>
      <c r="N578" s="128"/>
      <c r="O578" s="128"/>
      <c r="P578" s="128"/>
      <c r="Q578" s="128"/>
      <c r="R578" s="128"/>
      <c r="S578" s="128"/>
      <c r="T578" s="128"/>
      <c r="U578" s="128"/>
      <c r="V578" s="128"/>
      <c r="W578" s="128"/>
      <c r="X578" s="128"/>
      <c r="Y578" s="128"/>
      <c r="Z578" s="128"/>
    </row>
    <row r="579" spans="1:26" ht="13.5" customHeight="1">
      <c r="A579" s="28"/>
      <c r="B579" s="28"/>
      <c r="C579" s="28"/>
      <c r="D579" s="28"/>
      <c r="E579" s="28"/>
      <c r="F579" s="244"/>
      <c r="G579" s="127"/>
      <c r="H579" s="127"/>
      <c r="I579" s="127"/>
      <c r="J579" s="127"/>
      <c r="K579" s="931"/>
      <c r="L579" s="931"/>
      <c r="M579" s="128"/>
      <c r="N579" s="128"/>
      <c r="O579" s="128"/>
      <c r="P579" s="128"/>
      <c r="Q579" s="128"/>
      <c r="R579" s="128"/>
      <c r="S579" s="128"/>
      <c r="T579" s="128"/>
      <c r="U579" s="128"/>
      <c r="V579" s="128"/>
      <c r="W579" s="128"/>
      <c r="X579" s="128"/>
      <c r="Y579" s="128"/>
      <c r="Z579" s="128"/>
    </row>
    <row r="580" spans="1:26" ht="13.5" customHeight="1">
      <c r="A580" s="28"/>
      <c r="B580" s="28"/>
      <c r="C580" s="28"/>
      <c r="D580" s="28"/>
      <c r="E580" s="28"/>
      <c r="F580" s="244"/>
      <c r="G580" s="127"/>
      <c r="H580" s="127"/>
      <c r="I580" s="127"/>
      <c r="J580" s="127"/>
      <c r="K580" s="931"/>
      <c r="L580" s="931"/>
      <c r="M580" s="128"/>
      <c r="N580" s="128"/>
      <c r="O580" s="128"/>
      <c r="P580" s="128"/>
      <c r="Q580" s="128"/>
      <c r="R580" s="128"/>
      <c r="S580" s="128"/>
      <c r="T580" s="128"/>
      <c r="U580" s="128"/>
      <c r="V580" s="128"/>
      <c r="W580" s="128"/>
      <c r="X580" s="128"/>
      <c r="Y580" s="128"/>
      <c r="Z580" s="128"/>
    </row>
    <row r="581" spans="1:26" ht="13.5" customHeight="1">
      <c r="A581" s="28"/>
      <c r="B581" s="28"/>
      <c r="C581" s="28"/>
      <c r="D581" s="28"/>
      <c r="E581" s="28"/>
      <c r="F581" s="244"/>
      <c r="G581" s="127"/>
      <c r="H581" s="127"/>
      <c r="I581" s="127"/>
      <c r="J581" s="127"/>
      <c r="K581" s="931"/>
      <c r="L581" s="931"/>
      <c r="M581" s="128"/>
      <c r="N581" s="128"/>
      <c r="O581" s="128"/>
      <c r="P581" s="128"/>
      <c r="Q581" s="128"/>
      <c r="R581" s="128"/>
      <c r="S581" s="128"/>
      <c r="T581" s="128"/>
      <c r="U581" s="128"/>
      <c r="V581" s="128"/>
      <c r="W581" s="128"/>
      <c r="X581" s="128"/>
      <c r="Y581" s="128"/>
      <c r="Z581" s="128"/>
    </row>
    <row r="582" spans="1:26" ht="13.5" customHeight="1">
      <c r="A582" s="28"/>
      <c r="B582" s="28"/>
      <c r="C582" s="28"/>
      <c r="D582" s="28"/>
      <c r="E582" s="28"/>
      <c r="F582" s="244"/>
      <c r="G582" s="127"/>
      <c r="H582" s="127"/>
      <c r="I582" s="127"/>
      <c r="J582" s="127"/>
      <c r="K582" s="931"/>
      <c r="L582" s="931"/>
      <c r="M582" s="128"/>
      <c r="N582" s="128"/>
      <c r="O582" s="128"/>
      <c r="P582" s="128"/>
      <c r="Q582" s="128"/>
      <c r="R582" s="128"/>
      <c r="S582" s="128"/>
      <c r="T582" s="128"/>
      <c r="U582" s="128"/>
      <c r="V582" s="128"/>
      <c r="W582" s="128"/>
      <c r="X582" s="128"/>
      <c r="Y582" s="128"/>
      <c r="Z582" s="128"/>
    </row>
    <row r="583" spans="1:26" ht="13.5" customHeight="1">
      <c r="A583" s="28"/>
      <c r="B583" s="28"/>
      <c r="C583" s="28"/>
      <c r="D583" s="28"/>
      <c r="E583" s="28"/>
      <c r="F583" s="244"/>
      <c r="G583" s="127"/>
      <c r="H583" s="127"/>
      <c r="I583" s="127"/>
      <c r="J583" s="127"/>
      <c r="K583" s="931"/>
      <c r="L583" s="931"/>
      <c r="M583" s="128"/>
      <c r="N583" s="128"/>
      <c r="O583" s="128"/>
      <c r="P583" s="128"/>
      <c r="Q583" s="128"/>
      <c r="R583" s="128"/>
      <c r="S583" s="128"/>
      <c r="T583" s="128"/>
      <c r="U583" s="128"/>
      <c r="V583" s="128"/>
      <c r="W583" s="128"/>
      <c r="X583" s="128"/>
      <c r="Y583" s="128"/>
      <c r="Z583" s="128"/>
    </row>
    <row r="584" spans="1:26" ht="13.5" customHeight="1">
      <c r="A584" s="28"/>
      <c r="B584" s="28"/>
      <c r="C584" s="28"/>
      <c r="D584" s="28"/>
      <c r="E584" s="28"/>
      <c r="F584" s="244"/>
      <c r="G584" s="127"/>
      <c r="H584" s="127"/>
      <c r="I584" s="127"/>
      <c r="J584" s="127"/>
      <c r="K584" s="931"/>
      <c r="L584" s="931"/>
      <c r="M584" s="128"/>
      <c r="N584" s="128"/>
      <c r="O584" s="128"/>
      <c r="P584" s="128"/>
      <c r="Q584" s="128"/>
      <c r="R584" s="128"/>
      <c r="S584" s="128"/>
      <c r="T584" s="128"/>
      <c r="U584" s="128"/>
      <c r="V584" s="128"/>
      <c r="W584" s="128"/>
      <c r="X584" s="128"/>
      <c r="Y584" s="128"/>
      <c r="Z584" s="128"/>
    </row>
    <row r="585" spans="1:26" ht="13.5" customHeight="1">
      <c r="A585" s="28"/>
      <c r="B585" s="28"/>
      <c r="C585" s="28"/>
      <c r="D585" s="28"/>
      <c r="E585" s="28"/>
      <c r="F585" s="244"/>
      <c r="G585" s="127"/>
      <c r="H585" s="127"/>
      <c r="I585" s="127"/>
      <c r="J585" s="127"/>
      <c r="K585" s="931"/>
      <c r="L585" s="931"/>
      <c r="M585" s="128"/>
      <c r="N585" s="128"/>
      <c r="O585" s="128"/>
      <c r="P585" s="128"/>
      <c r="Q585" s="128"/>
      <c r="R585" s="128"/>
      <c r="S585" s="128"/>
      <c r="T585" s="128"/>
      <c r="U585" s="128"/>
      <c r="V585" s="128"/>
      <c r="W585" s="128"/>
      <c r="X585" s="128"/>
      <c r="Y585" s="128"/>
      <c r="Z585" s="128"/>
    </row>
    <row r="586" spans="1:26" ht="13.5" customHeight="1">
      <c r="A586" s="28"/>
      <c r="B586" s="28"/>
      <c r="C586" s="28"/>
      <c r="D586" s="28"/>
      <c r="E586" s="28"/>
      <c r="F586" s="244"/>
      <c r="G586" s="127"/>
      <c r="H586" s="127"/>
      <c r="I586" s="127"/>
      <c r="J586" s="127"/>
      <c r="K586" s="931"/>
      <c r="L586" s="931"/>
      <c r="M586" s="128"/>
      <c r="N586" s="128"/>
      <c r="O586" s="128"/>
      <c r="P586" s="128"/>
      <c r="Q586" s="128"/>
      <c r="R586" s="128"/>
      <c r="S586" s="128"/>
      <c r="T586" s="128"/>
      <c r="U586" s="128"/>
      <c r="V586" s="128"/>
      <c r="W586" s="128"/>
      <c r="X586" s="128"/>
      <c r="Y586" s="128"/>
      <c r="Z586" s="128"/>
    </row>
    <row r="587" spans="1:26" ht="13.5" customHeight="1">
      <c r="A587" s="28"/>
      <c r="B587" s="28"/>
      <c r="C587" s="28"/>
      <c r="D587" s="28"/>
      <c r="E587" s="28"/>
      <c r="F587" s="244"/>
      <c r="G587" s="127"/>
      <c r="H587" s="127"/>
      <c r="I587" s="127"/>
      <c r="J587" s="127"/>
      <c r="K587" s="931"/>
      <c r="L587" s="931"/>
      <c r="M587" s="128"/>
      <c r="N587" s="128"/>
      <c r="O587" s="128"/>
      <c r="P587" s="128"/>
      <c r="Q587" s="128"/>
      <c r="R587" s="128"/>
      <c r="S587" s="128"/>
      <c r="T587" s="128"/>
      <c r="U587" s="128"/>
      <c r="V587" s="128"/>
      <c r="W587" s="128"/>
      <c r="X587" s="128"/>
      <c r="Y587" s="128"/>
      <c r="Z587" s="128"/>
    </row>
    <row r="588" spans="1:26" ht="13.5" customHeight="1">
      <c r="A588" s="28"/>
      <c r="B588" s="28"/>
      <c r="C588" s="28"/>
      <c r="D588" s="28"/>
      <c r="E588" s="28"/>
      <c r="F588" s="244"/>
      <c r="G588" s="127"/>
      <c r="H588" s="127"/>
      <c r="I588" s="127"/>
      <c r="J588" s="127"/>
      <c r="K588" s="931"/>
      <c r="L588" s="931"/>
      <c r="M588" s="128"/>
      <c r="N588" s="128"/>
      <c r="O588" s="128"/>
      <c r="P588" s="128"/>
      <c r="Q588" s="128"/>
      <c r="R588" s="128"/>
      <c r="S588" s="128"/>
      <c r="T588" s="128"/>
      <c r="U588" s="128"/>
      <c r="V588" s="128"/>
      <c r="W588" s="128"/>
      <c r="X588" s="128"/>
      <c r="Y588" s="128"/>
      <c r="Z588" s="128"/>
    </row>
    <row r="589" spans="1:26" ht="13.5" customHeight="1">
      <c r="A589" s="28"/>
      <c r="B589" s="28"/>
      <c r="C589" s="28"/>
      <c r="D589" s="28"/>
      <c r="E589" s="28"/>
      <c r="F589" s="244"/>
      <c r="G589" s="127"/>
      <c r="H589" s="127"/>
      <c r="I589" s="127"/>
      <c r="J589" s="127"/>
      <c r="K589" s="931"/>
      <c r="L589" s="931"/>
      <c r="M589" s="128"/>
      <c r="N589" s="128"/>
      <c r="O589" s="128"/>
      <c r="P589" s="128"/>
      <c r="Q589" s="128"/>
      <c r="R589" s="128"/>
      <c r="S589" s="128"/>
      <c r="T589" s="128"/>
      <c r="U589" s="128"/>
      <c r="V589" s="128"/>
      <c r="W589" s="128"/>
      <c r="X589" s="128"/>
      <c r="Y589" s="128"/>
      <c r="Z589" s="128"/>
    </row>
    <row r="590" spans="1:26" ht="13.5" customHeight="1">
      <c r="A590" s="28"/>
      <c r="B590" s="28"/>
      <c r="C590" s="28"/>
      <c r="D590" s="28"/>
      <c r="E590" s="28"/>
      <c r="F590" s="244"/>
      <c r="G590" s="127"/>
      <c r="H590" s="127"/>
      <c r="I590" s="127"/>
      <c r="J590" s="127"/>
      <c r="K590" s="931"/>
      <c r="L590" s="931"/>
      <c r="M590" s="128"/>
      <c r="N590" s="128"/>
      <c r="O590" s="128"/>
      <c r="P590" s="128"/>
      <c r="Q590" s="128"/>
      <c r="R590" s="128"/>
      <c r="S590" s="128"/>
      <c r="T590" s="128"/>
      <c r="U590" s="128"/>
      <c r="V590" s="128"/>
      <c r="W590" s="128"/>
      <c r="X590" s="128"/>
      <c r="Y590" s="128"/>
      <c r="Z590" s="128"/>
    </row>
    <row r="591" spans="1:26" ht="13.5" customHeight="1">
      <c r="A591" s="28"/>
      <c r="B591" s="28"/>
      <c r="C591" s="28"/>
      <c r="D591" s="28"/>
      <c r="E591" s="28"/>
      <c r="F591" s="244"/>
      <c r="G591" s="127"/>
      <c r="H591" s="127"/>
      <c r="I591" s="127"/>
      <c r="J591" s="127"/>
      <c r="K591" s="931"/>
      <c r="L591" s="931"/>
      <c r="M591" s="128"/>
      <c r="N591" s="128"/>
      <c r="O591" s="128"/>
      <c r="P591" s="128"/>
      <c r="Q591" s="128"/>
      <c r="R591" s="128"/>
      <c r="S591" s="128"/>
      <c r="T591" s="128"/>
      <c r="U591" s="128"/>
      <c r="V591" s="128"/>
      <c r="W591" s="128"/>
      <c r="X591" s="128"/>
      <c r="Y591" s="128"/>
      <c r="Z591" s="128"/>
    </row>
    <row r="592" spans="1:26" ht="13.5" customHeight="1">
      <c r="A592" s="28"/>
      <c r="B592" s="28"/>
      <c r="C592" s="28"/>
      <c r="D592" s="28"/>
      <c r="E592" s="28"/>
      <c r="F592" s="244"/>
      <c r="G592" s="127"/>
      <c r="H592" s="127"/>
      <c r="I592" s="127"/>
      <c r="J592" s="127"/>
      <c r="K592" s="931"/>
      <c r="L592" s="931"/>
      <c r="M592" s="128"/>
      <c r="N592" s="128"/>
      <c r="O592" s="128"/>
      <c r="P592" s="128"/>
      <c r="Q592" s="128"/>
      <c r="R592" s="128"/>
      <c r="S592" s="128"/>
      <c r="T592" s="128"/>
      <c r="U592" s="128"/>
      <c r="V592" s="128"/>
      <c r="W592" s="128"/>
      <c r="X592" s="128"/>
      <c r="Y592" s="128"/>
      <c r="Z592" s="128"/>
    </row>
    <row r="593" spans="1:26" ht="13.5" customHeight="1">
      <c r="A593" s="28"/>
      <c r="B593" s="28"/>
      <c r="C593" s="28"/>
      <c r="D593" s="28"/>
      <c r="E593" s="28"/>
      <c r="F593" s="244"/>
      <c r="G593" s="127"/>
      <c r="H593" s="127"/>
      <c r="I593" s="127"/>
      <c r="J593" s="127"/>
      <c r="K593" s="931"/>
      <c r="L593" s="931"/>
      <c r="M593" s="128"/>
      <c r="N593" s="128"/>
      <c r="O593" s="128"/>
      <c r="P593" s="128"/>
      <c r="Q593" s="128"/>
      <c r="R593" s="128"/>
      <c r="S593" s="128"/>
      <c r="T593" s="128"/>
      <c r="U593" s="128"/>
      <c r="V593" s="128"/>
      <c r="W593" s="128"/>
      <c r="X593" s="128"/>
      <c r="Y593" s="128"/>
      <c r="Z593" s="128"/>
    </row>
    <row r="594" spans="1:26" ht="13.5" customHeight="1">
      <c r="A594" s="28"/>
      <c r="B594" s="28"/>
      <c r="C594" s="28"/>
      <c r="D594" s="28"/>
      <c r="E594" s="28"/>
      <c r="F594" s="244"/>
      <c r="G594" s="127"/>
      <c r="H594" s="127"/>
      <c r="I594" s="127"/>
      <c r="J594" s="127"/>
      <c r="K594" s="931"/>
      <c r="L594" s="931"/>
      <c r="M594" s="128"/>
      <c r="N594" s="128"/>
      <c r="O594" s="128"/>
      <c r="P594" s="128"/>
      <c r="Q594" s="128"/>
      <c r="R594" s="128"/>
      <c r="S594" s="128"/>
      <c r="T594" s="128"/>
      <c r="U594" s="128"/>
      <c r="V594" s="128"/>
      <c r="W594" s="128"/>
      <c r="X594" s="128"/>
      <c r="Y594" s="128"/>
      <c r="Z594" s="128"/>
    </row>
    <row r="595" spans="1:26" ht="13.5" customHeight="1">
      <c r="A595" s="28"/>
      <c r="B595" s="28"/>
      <c r="C595" s="28"/>
      <c r="D595" s="28"/>
      <c r="E595" s="28"/>
      <c r="F595" s="244"/>
      <c r="G595" s="127"/>
      <c r="H595" s="127"/>
      <c r="I595" s="127"/>
      <c r="J595" s="127"/>
      <c r="K595" s="931"/>
      <c r="L595" s="931"/>
      <c r="M595" s="128"/>
      <c r="N595" s="128"/>
      <c r="O595" s="128"/>
      <c r="P595" s="128"/>
      <c r="Q595" s="128"/>
      <c r="R595" s="128"/>
      <c r="S595" s="128"/>
      <c r="T595" s="128"/>
      <c r="U595" s="128"/>
      <c r="V595" s="128"/>
      <c r="W595" s="128"/>
      <c r="X595" s="128"/>
      <c r="Y595" s="128"/>
      <c r="Z595" s="128"/>
    </row>
    <row r="596" spans="1:26" ht="13.5" customHeight="1">
      <c r="A596" s="28"/>
      <c r="B596" s="28"/>
      <c r="C596" s="28"/>
      <c r="D596" s="28"/>
      <c r="E596" s="28"/>
      <c r="F596" s="244"/>
      <c r="G596" s="127"/>
      <c r="H596" s="127"/>
      <c r="I596" s="127"/>
      <c r="J596" s="127"/>
      <c r="K596" s="931"/>
      <c r="L596" s="931"/>
      <c r="M596" s="128"/>
      <c r="N596" s="128"/>
      <c r="O596" s="128"/>
      <c r="P596" s="128"/>
      <c r="Q596" s="128"/>
      <c r="R596" s="128"/>
      <c r="S596" s="128"/>
      <c r="T596" s="128"/>
      <c r="U596" s="128"/>
      <c r="V596" s="128"/>
      <c r="W596" s="128"/>
      <c r="X596" s="128"/>
      <c r="Y596" s="128"/>
      <c r="Z596" s="128"/>
    </row>
    <row r="597" spans="1:26" ht="13.5" customHeight="1">
      <c r="A597" s="28"/>
      <c r="B597" s="28"/>
      <c r="C597" s="28"/>
      <c r="D597" s="28"/>
      <c r="E597" s="28"/>
      <c r="F597" s="244"/>
      <c r="G597" s="127"/>
      <c r="H597" s="127"/>
      <c r="I597" s="127"/>
      <c r="J597" s="127"/>
      <c r="K597" s="931"/>
      <c r="L597" s="931"/>
      <c r="M597" s="128"/>
      <c r="N597" s="128"/>
      <c r="O597" s="128"/>
      <c r="P597" s="128"/>
      <c r="Q597" s="128"/>
      <c r="R597" s="128"/>
      <c r="S597" s="128"/>
      <c r="T597" s="128"/>
      <c r="U597" s="128"/>
      <c r="V597" s="128"/>
      <c r="W597" s="128"/>
      <c r="X597" s="128"/>
      <c r="Y597" s="128"/>
      <c r="Z597" s="128"/>
    </row>
    <row r="598" spans="1:26" ht="13.5" customHeight="1">
      <c r="A598" s="28"/>
      <c r="B598" s="28"/>
      <c r="C598" s="28"/>
      <c r="D598" s="28"/>
      <c r="E598" s="28"/>
      <c r="F598" s="244"/>
      <c r="G598" s="127"/>
      <c r="H598" s="127"/>
      <c r="I598" s="127"/>
      <c r="J598" s="127"/>
      <c r="K598" s="931"/>
      <c r="L598" s="931"/>
      <c r="M598" s="128"/>
      <c r="N598" s="128"/>
      <c r="O598" s="128"/>
      <c r="P598" s="128"/>
      <c r="Q598" s="128"/>
      <c r="R598" s="128"/>
      <c r="S598" s="128"/>
      <c r="T598" s="128"/>
      <c r="U598" s="128"/>
      <c r="V598" s="128"/>
      <c r="W598" s="128"/>
      <c r="X598" s="128"/>
      <c r="Y598" s="128"/>
      <c r="Z598" s="128"/>
    </row>
    <row r="599" spans="1:26" ht="13.5" customHeight="1">
      <c r="A599" s="28"/>
      <c r="B599" s="28"/>
      <c r="C599" s="28"/>
      <c r="D599" s="28"/>
      <c r="E599" s="28"/>
      <c r="F599" s="244"/>
      <c r="G599" s="127"/>
      <c r="H599" s="127"/>
      <c r="I599" s="127"/>
      <c r="J599" s="127"/>
      <c r="K599" s="931"/>
      <c r="L599" s="931"/>
      <c r="M599" s="128"/>
      <c r="N599" s="128"/>
      <c r="O599" s="128"/>
      <c r="P599" s="128"/>
      <c r="Q599" s="128"/>
      <c r="R599" s="128"/>
      <c r="S599" s="128"/>
      <c r="T599" s="128"/>
      <c r="U599" s="128"/>
      <c r="V599" s="128"/>
      <c r="W599" s="128"/>
      <c r="X599" s="128"/>
      <c r="Y599" s="128"/>
      <c r="Z599" s="128"/>
    </row>
    <row r="600" spans="1:26" ht="13.5" customHeight="1">
      <c r="A600" s="28"/>
      <c r="B600" s="28"/>
      <c r="C600" s="28"/>
      <c r="D600" s="28"/>
      <c r="E600" s="28"/>
      <c r="F600" s="244"/>
      <c r="G600" s="127"/>
      <c r="H600" s="127"/>
      <c r="I600" s="127"/>
      <c r="J600" s="127"/>
      <c r="K600" s="931"/>
      <c r="L600" s="931"/>
      <c r="M600" s="128"/>
      <c r="N600" s="128"/>
      <c r="O600" s="128"/>
      <c r="P600" s="128"/>
      <c r="Q600" s="128"/>
      <c r="R600" s="128"/>
      <c r="S600" s="128"/>
      <c r="T600" s="128"/>
      <c r="U600" s="128"/>
      <c r="V600" s="128"/>
      <c r="W600" s="128"/>
      <c r="X600" s="128"/>
      <c r="Y600" s="128"/>
      <c r="Z600" s="128"/>
    </row>
    <row r="601" spans="1:26" ht="13.5" customHeight="1">
      <c r="A601" s="28"/>
      <c r="B601" s="28"/>
      <c r="C601" s="28"/>
      <c r="D601" s="28"/>
      <c r="E601" s="28"/>
      <c r="F601" s="244"/>
      <c r="G601" s="127"/>
      <c r="H601" s="127"/>
      <c r="I601" s="127"/>
      <c r="J601" s="127"/>
      <c r="K601" s="931"/>
      <c r="L601" s="931"/>
      <c r="M601" s="128"/>
      <c r="N601" s="128"/>
      <c r="O601" s="128"/>
      <c r="P601" s="128"/>
      <c r="Q601" s="128"/>
      <c r="R601" s="128"/>
      <c r="S601" s="128"/>
      <c r="T601" s="128"/>
      <c r="U601" s="128"/>
      <c r="V601" s="128"/>
      <c r="W601" s="128"/>
      <c r="X601" s="128"/>
      <c r="Y601" s="128"/>
      <c r="Z601" s="128"/>
    </row>
    <row r="602" spans="1:26" ht="13.5" customHeight="1">
      <c r="A602" s="28"/>
      <c r="B602" s="28"/>
      <c r="C602" s="28"/>
      <c r="D602" s="28"/>
      <c r="E602" s="28"/>
      <c r="F602" s="244"/>
      <c r="G602" s="127"/>
      <c r="H602" s="127"/>
      <c r="I602" s="127"/>
      <c r="J602" s="127"/>
      <c r="K602" s="931"/>
      <c r="L602" s="931"/>
      <c r="M602" s="128"/>
      <c r="N602" s="128"/>
      <c r="O602" s="128"/>
      <c r="P602" s="128"/>
      <c r="Q602" s="128"/>
      <c r="R602" s="128"/>
      <c r="S602" s="128"/>
      <c r="T602" s="128"/>
      <c r="U602" s="128"/>
      <c r="V602" s="128"/>
      <c r="W602" s="128"/>
      <c r="X602" s="128"/>
      <c r="Y602" s="128"/>
      <c r="Z602" s="128"/>
    </row>
    <row r="603" spans="1:26" ht="13.5" customHeight="1">
      <c r="A603" s="28"/>
      <c r="B603" s="28"/>
      <c r="C603" s="28"/>
      <c r="D603" s="28"/>
      <c r="E603" s="28"/>
      <c r="F603" s="244"/>
      <c r="G603" s="127"/>
      <c r="H603" s="127"/>
      <c r="I603" s="127"/>
      <c r="J603" s="127"/>
      <c r="K603" s="931"/>
      <c r="L603" s="931"/>
      <c r="M603" s="128"/>
      <c r="N603" s="128"/>
      <c r="O603" s="128"/>
      <c r="P603" s="128"/>
      <c r="Q603" s="128"/>
      <c r="R603" s="128"/>
      <c r="S603" s="128"/>
      <c r="T603" s="128"/>
      <c r="U603" s="128"/>
      <c r="V603" s="128"/>
      <c r="W603" s="128"/>
      <c r="X603" s="128"/>
      <c r="Y603" s="128"/>
      <c r="Z603" s="128"/>
    </row>
    <row r="604" spans="1:26" ht="13.5" customHeight="1">
      <c r="A604" s="28"/>
      <c r="B604" s="28"/>
      <c r="C604" s="28"/>
      <c r="D604" s="28"/>
      <c r="E604" s="28"/>
      <c r="F604" s="244"/>
      <c r="G604" s="127"/>
      <c r="H604" s="127"/>
      <c r="I604" s="127"/>
      <c r="J604" s="127"/>
      <c r="K604" s="931"/>
      <c r="L604" s="931"/>
      <c r="M604" s="128"/>
      <c r="N604" s="128"/>
      <c r="O604" s="128"/>
      <c r="P604" s="128"/>
      <c r="Q604" s="128"/>
      <c r="R604" s="128"/>
      <c r="S604" s="128"/>
      <c r="T604" s="128"/>
      <c r="U604" s="128"/>
      <c r="V604" s="128"/>
      <c r="W604" s="128"/>
      <c r="X604" s="128"/>
      <c r="Y604" s="128"/>
      <c r="Z604" s="128"/>
    </row>
    <row r="605" spans="1:26" ht="13.5" customHeight="1">
      <c r="A605" s="28"/>
      <c r="B605" s="28"/>
      <c r="C605" s="28"/>
      <c r="D605" s="28"/>
      <c r="E605" s="28"/>
      <c r="F605" s="244"/>
      <c r="G605" s="127"/>
      <c r="H605" s="127"/>
      <c r="I605" s="127"/>
      <c r="J605" s="127"/>
      <c r="K605" s="931"/>
      <c r="L605" s="931"/>
      <c r="M605" s="128"/>
      <c r="N605" s="128"/>
      <c r="O605" s="128"/>
      <c r="P605" s="128"/>
      <c r="Q605" s="128"/>
      <c r="R605" s="128"/>
      <c r="S605" s="128"/>
      <c r="T605" s="128"/>
      <c r="U605" s="128"/>
      <c r="V605" s="128"/>
      <c r="W605" s="128"/>
      <c r="X605" s="128"/>
      <c r="Y605" s="128"/>
      <c r="Z605" s="128"/>
    </row>
    <row r="606" spans="1:26" ht="13.5" customHeight="1">
      <c r="A606" s="28"/>
      <c r="B606" s="28"/>
      <c r="C606" s="28"/>
      <c r="D606" s="28"/>
      <c r="E606" s="28"/>
      <c r="F606" s="244"/>
      <c r="G606" s="127"/>
      <c r="H606" s="127"/>
      <c r="I606" s="127"/>
      <c r="J606" s="127"/>
      <c r="K606" s="931"/>
      <c r="L606" s="931"/>
      <c r="M606" s="128"/>
      <c r="N606" s="128"/>
      <c r="O606" s="128"/>
      <c r="P606" s="128"/>
      <c r="Q606" s="128"/>
      <c r="R606" s="128"/>
      <c r="S606" s="128"/>
      <c r="T606" s="128"/>
      <c r="U606" s="128"/>
      <c r="V606" s="128"/>
      <c r="W606" s="128"/>
      <c r="X606" s="128"/>
      <c r="Y606" s="128"/>
      <c r="Z606" s="128"/>
    </row>
    <row r="607" spans="1:26" ht="13.5" customHeight="1">
      <c r="A607" s="28"/>
      <c r="B607" s="28"/>
      <c r="C607" s="28"/>
      <c r="D607" s="28"/>
      <c r="E607" s="28"/>
      <c r="F607" s="244"/>
      <c r="G607" s="127"/>
      <c r="H607" s="127"/>
      <c r="I607" s="127"/>
      <c r="J607" s="127"/>
      <c r="K607" s="931"/>
      <c r="L607" s="931"/>
      <c r="M607" s="128"/>
      <c r="N607" s="128"/>
      <c r="O607" s="128"/>
      <c r="P607" s="128"/>
      <c r="Q607" s="128"/>
      <c r="R607" s="128"/>
      <c r="S607" s="128"/>
      <c r="T607" s="128"/>
      <c r="U607" s="128"/>
      <c r="V607" s="128"/>
      <c r="W607" s="128"/>
      <c r="X607" s="128"/>
      <c r="Y607" s="128"/>
      <c r="Z607" s="128"/>
    </row>
    <row r="608" spans="1:26" ht="13.5" customHeight="1">
      <c r="A608" s="28"/>
      <c r="B608" s="28"/>
      <c r="C608" s="28"/>
      <c r="D608" s="28"/>
      <c r="E608" s="28"/>
      <c r="F608" s="244"/>
      <c r="G608" s="127"/>
      <c r="H608" s="127"/>
      <c r="I608" s="127"/>
      <c r="J608" s="127"/>
      <c r="K608" s="931"/>
      <c r="L608" s="931"/>
      <c r="M608" s="128"/>
      <c r="N608" s="128"/>
      <c r="O608" s="128"/>
      <c r="P608" s="128"/>
      <c r="Q608" s="128"/>
      <c r="R608" s="128"/>
      <c r="S608" s="128"/>
      <c r="T608" s="128"/>
      <c r="U608" s="128"/>
      <c r="V608" s="128"/>
      <c r="W608" s="128"/>
      <c r="X608" s="128"/>
      <c r="Y608" s="128"/>
      <c r="Z608" s="128"/>
    </row>
    <row r="609" spans="1:26" ht="13.5" customHeight="1">
      <c r="A609" s="28"/>
      <c r="B609" s="28"/>
      <c r="C609" s="28"/>
      <c r="D609" s="28"/>
      <c r="E609" s="28"/>
      <c r="F609" s="244"/>
      <c r="G609" s="127"/>
      <c r="H609" s="127"/>
      <c r="I609" s="127"/>
      <c r="J609" s="127"/>
      <c r="K609" s="931"/>
      <c r="L609" s="931"/>
      <c r="M609" s="128"/>
      <c r="N609" s="128"/>
      <c r="O609" s="128"/>
      <c r="P609" s="128"/>
      <c r="Q609" s="128"/>
      <c r="R609" s="128"/>
      <c r="S609" s="128"/>
      <c r="T609" s="128"/>
      <c r="U609" s="128"/>
      <c r="V609" s="128"/>
      <c r="W609" s="128"/>
      <c r="X609" s="128"/>
      <c r="Y609" s="128"/>
      <c r="Z609" s="128"/>
    </row>
    <row r="610" spans="1:26" ht="13.5" customHeight="1">
      <c r="A610" s="28"/>
      <c r="B610" s="28"/>
      <c r="C610" s="28"/>
      <c r="D610" s="28"/>
      <c r="E610" s="28"/>
      <c r="F610" s="244"/>
      <c r="G610" s="127"/>
      <c r="H610" s="127"/>
      <c r="I610" s="127"/>
      <c r="J610" s="127"/>
      <c r="K610" s="931"/>
      <c r="L610" s="931"/>
      <c r="M610" s="128"/>
      <c r="N610" s="128"/>
      <c r="O610" s="128"/>
      <c r="P610" s="128"/>
      <c r="Q610" s="128"/>
      <c r="R610" s="128"/>
      <c r="S610" s="128"/>
      <c r="T610" s="128"/>
      <c r="U610" s="128"/>
      <c r="V610" s="128"/>
      <c r="W610" s="128"/>
      <c r="X610" s="128"/>
      <c r="Y610" s="128"/>
      <c r="Z610" s="128"/>
    </row>
    <row r="611" spans="1:26" ht="13.5" customHeight="1">
      <c r="A611" s="28"/>
      <c r="B611" s="28"/>
      <c r="C611" s="28"/>
      <c r="D611" s="28"/>
      <c r="E611" s="28"/>
      <c r="F611" s="244"/>
      <c r="G611" s="127"/>
      <c r="H611" s="127"/>
      <c r="I611" s="127"/>
      <c r="J611" s="127"/>
      <c r="K611" s="931"/>
      <c r="L611" s="931"/>
      <c r="M611" s="128"/>
      <c r="N611" s="128"/>
      <c r="O611" s="128"/>
      <c r="P611" s="128"/>
      <c r="Q611" s="128"/>
      <c r="R611" s="128"/>
      <c r="S611" s="128"/>
      <c r="T611" s="128"/>
      <c r="U611" s="128"/>
      <c r="V611" s="128"/>
      <c r="W611" s="128"/>
      <c r="X611" s="128"/>
      <c r="Y611" s="128"/>
      <c r="Z611" s="128"/>
    </row>
    <row r="612" spans="1:26" ht="13.5" customHeight="1">
      <c r="A612" s="28"/>
      <c r="B612" s="28"/>
      <c r="C612" s="28"/>
      <c r="D612" s="28"/>
      <c r="E612" s="28"/>
      <c r="F612" s="244"/>
      <c r="G612" s="127"/>
      <c r="H612" s="127"/>
      <c r="I612" s="127"/>
      <c r="J612" s="127"/>
      <c r="K612" s="931"/>
      <c r="L612" s="931"/>
      <c r="M612" s="128"/>
      <c r="N612" s="128"/>
      <c r="O612" s="128"/>
      <c r="P612" s="128"/>
      <c r="Q612" s="128"/>
      <c r="R612" s="128"/>
      <c r="S612" s="128"/>
      <c r="T612" s="128"/>
      <c r="U612" s="128"/>
      <c r="V612" s="128"/>
      <c r="W612" s="128"/>
      <c r="X612" s="128"/>
      <c r="Y612" s="128"/>
      <c r="Z612" s="128"/>
    </row>
    <row r="613" spans="1:26" ht="13.5" customHeight="1">
      <c r="A613" s="28"/>
      <c r="B613" s="28"/>
      <c r="C613" s="28"/>
      <c r="D613" s="28"/>
      <c r="E613" s="28"/>
      <c r="F613" s="244"/>
      <c r="G613" s="127"/>
      <c r="H613" s="127"/>
      <c r="I613" s="127"/>
      <c r="J613" s="127"/>
      <c r="K613" s="931"/>
      <c r="L613" s="931"/>
      <c r="M613" s="128"/>
      <c r="N613" s="128"/>
      <c r="O613" s="128"/>
      <c r="P613" s="128"/>
      <c r="Q613" s="128"/>
      <c r="R613" s="128"/>
      <c r="S613" s="128"/>
      <c r="T613" s="128"/>
      <c r="U613" s="128"/>
      <c r="V613" s="128"/>
      <c r="W613" s="128"/>
      <c r="X613" s="128"/>
      <c r="Y613" s="128"/>
      <c r="Z613" s="128"/>
    </row>
    <row r="614" spans="1:26" ht="13.5" customHeight="1">
      <c r="A614" s="28"/>
      <c r="B614" s="28"/>
      <c r="C614" s="28"/>
      <c r="D614" s="28"/>
      <c r="E614" s="28"/>
      <c r="F614" s="244"/>
      <c r="G614" s="127"/>
      <c r="H614" s="127"/>
      <c r="I614" s="127"/>
      <c r="J614" s="127"/>
      <c r="K614" s="931"/>
      <c r="L614" s="931"/>
      <c r="M614" s="128"/>
      <c r="N614" s="128"/>
      <c r="O614" s="128"/>
      <c r="P614" s="128"/>
      <c r="Q614" s="128"/>
      <c r="R614" s="128"/>
      <c r="S614" s="128"/>
      <c r="T614" s="128"/>
      <c r="U614" s="128"/>
      <c r="V614" s="128"/>
      <c r="W614" s="128"/>
      <c r="X614" s="128"/>
      <c r="Y614" s="128"/>
      <c r="Z614" s="128"/>
    </row>
    <row r="615" spans="1:26" ht="13.5" customHeight="1">
      <c r="A615" s="28"/>
      <c r="B615" s="28"/>
      <c r="C615" s="28"/>
      <c r="D615" s="28"/>
      <c r="E615" s="28"/>
      <c r="F615" s="244"/>
      <c r="G615" s="127"/>
      <c r="H615" s="127"/>
      <c r="I615" s="127"/>
      <c r="J615" s="127"/>
      <c r="K615" s="931"/>
      <c r="L615" s="931"/>
      <c r="M615" s="128"/>
      <c r="N615" s="128"/>
      <c r="O615" s="128"/>
      <c r="P615" s="128"/>
      <c r="Q615" s="128"/>
      <c r="R615" s="128"/>
      <c r="S615" s="128"/>
      <c r="T615" s="128"/>
      <c r="U615" s="128"/>
      <c r="V615" s="128"/>
      <c r="W615" s="128"/>
      <c r="X615" s="128"/>
      <c r="Y615" s="128"/>
      <c r="Z615" s="128"/>
    </row>
    <row r="616" spans="1:26" ht="13.5" customHeight="1">
      <c r="A616" s="28"/>
      <c r="B616" s="28"/>
      <c r="C616" s="28"/>
      <c r="D616" s="28"/>
      <c r="E616" s="28"/>
      <c r="F616" s="244"/>
      <c r="G616" s="127"/>
      <c r="H616" s="127"/>
      <c r="I616" s="127"/>
      <c r="J616" s="127"/>
      <c r="K616" s="931"/>
      <c r="L616" s="931"/>
      <c r="M616" s="128"/>
      <c r="N616" s="128"/>
      <c r="O616" s="128"/>
      <c r="P616" s="128"/>
      <c r="Q616" s="128"/>
      <c r="R616" s="128"/>
      <c r="S616" s="128"/>
      <c r="T616" s="128"/>
      <c r="U616" s="128"/>
      <c r="V616" s="128"/>
      <c r="W616" s="128"/>
      <c r="X616" s="128"/>
      <c r="Y616" s="128"/>
      <c r="Z616" s="128"/>
    </row>
    <row r="617" spans="1:26" ht="13.5" customHeight="1">
      <c r="A617" s="28"/>
      <c r="B617" s="28"/>
      <c r="C617" s="28"/>
      <c r="D617" s="28"/>
      <c r="E617" s="28"/>
      <c r="F617" s="244"/>
      <c r="G617" s="127"/>
      <c r="H617" s="127"/>
      <c r="I617" s="127"/>
      <c r="J617" s="127"/>
      <c r="K617" s="931"/>
      <c r="L617" s="931"/>
      <c r="M617" s="128"/>
      <c r="N617" s="128"/>
      <c r="O617" s="128"/>
      <c r="P617" s="128"/>
      <c r="Q617" s="128"/>
      <c r="R617" s="128"/>
      <c r="S617" s="128"/>
      <c r="T617" s="128"/>
      <c r="U617" s="128"/>
      <c r="V617" s="128"/>
      <c r="W617" s="128"/>
      <c r="X617" s="128"/>
      <c r="Y617" s="128"/>
      <c r="Z617" s="128"/>
    </row>
    <row r="618" spans="1:26" ht="13.5" customHeight="1">
      <c r="A618" s="28"/>
      <c r="B618" s="28"/>
      <c r="C618" s="28"/>
      <c r="D618" s="28"/>
      <c r="E618" s="28"/>
      <c r="F618" s="244"/>
      <c r="G618" s="127"/>
      <c r="H618" s="127"/>
      <c r="I618" s="127"/>
      <c r="J618" s="127"/>
      <c r="K618" s="931"/>
      <c r="L618" s="931"/>
      <c r="M618" s="128"/>
      <c r="N618" s="128"/>
      <c r="O618" s="128"/>
      <c r="P618" s="128"/>
      <c r="Q618" s="128"/>
      <c r="R618" s="128"/>
      <c r="S618" s="128"/>
      <c r="T618" s="128"/>
      <c r="U618" s="128"/>
      <c r="V618" s="128"/>
      <c r="W618" s="128"/>
      <c r="X618" s="128"/>
      <c r="Y618" s="128"/>
      <c r="Z618" s="128"/>
    </row>
    <row r="619" spans="1:26" ht="13.5" customHeight="1">
      <c r="A619" s="28"/>
      <c r="B619" s="28"/>
      <c r="C619" s="28"/>
      <c r="D619" s="28"/>
      <c r="E619" s="28"/>
      <c r="F619" s="244"/>
      <c r="G619" s="127"/>
      <c r="H619" s="127"/>
      <c r="I619" s="127"/>
      <c r="J619" s="127"/>
      <c r="K619" s="931"/>
      <c r="L619" s="931"/>
      <c r="M619" s="128"/>
      <c r="N619" s="128"/>
      <c r="O619" s="128"/>
      <c r="P619" s="128"/>
      <c r="Q619" s="128"/>
      <c r="R619" s="128"/>
      <c r="S619" s="128"/>
      <c r="T619" s="128"/>
      <c r="U619" s="128"/>
      <c r="V619" s="128"/>
      <c r="W619" s="128"/>
      <c r="X619" s="128"/>
      <c r="Y619" s="128"/>
      <c r="Z619" s="128"/>
    </row>
    <row r="620" spans="1:26" ht="13.5" customHeight="1">
      <c r="A620" s="28"/>
      <c r="B620" s="28"/>
      <c r="C620" s="28"/>
      <c r="D620" s="28"/>
      <c r="E620" s="28"/>
      <c r="F620" s="244"/>
      <c r="G620" s="127"/>
      <c r="H620" s="127"/>
      <c r="I620" s="127"/>
      <c r="J620" s="127"/>
      <c r="K620" s="931"/>
      <c r="L620" s="931"/>
      <c r="M620" s="128"/>
      <c r="N620" s="128"/>
      <c r="O620" s="128"/>
      <c r="P620" s="128"/>
      <c r="Q620" s="128"/>
      <c r="R620" s="128"/>
      <c r="S620" s="128"/>
      <c r="T620" s="128"/>
      <c r="U620" s="128"/>
      <c r="V620" s="128"/>
      <c r="W620" s="128"/>
      <c r="X620" s="128"/>
      <c r="Y620" s="128"/>
      <c r="Z620" s="128"/>
    </row>
    <row r="621" spans="1:26" ht="13.5" customHeight="1">
      <c r="A621" s="28"/>
      <c r="B621" s="28"/>
      <c r="C621" s="28"/>
      <c r="D621" s="28"/>
      <c r="E621" s="28"/>
      <c r="F621" s="244"/>
      <c r="G621" s="127"/>
      <c r="H621" s="127"/>
      <c r="I621" s="127"/>
      <c r="J621" s="127"/>
      <c r="K621" s="931"/>
      <c r="L621" s="931"/>
      <c r="M621" s="128"/>
      <c r="N621" s="128"/>
      <c r="O621" s="128"/>
      <c r="P621" s="128"/>
      <c r="Q621" s="128"/>
      <c r="R621" s="128"/>
      <c r="S621" s="128"/>
      <c r="T621" s="128"/>
      <c r="U621" s="128"/>
      <c r="V621" s="128"/>
      <c r="W621" s="128"/>
      <c r="X621" s="128"/>
      <c r="Y621" s="128"/>
      <c r="Z621" s="128"/>
    </row>
    <row r="622" spans="1:26" ht="13.5" customHeight="1">
      <c r="A622" s="28"/>
      <c r="B622" s="28"/>
      <c r="C622" s="28"/>
      <c r="D622" s="28"/>
      <c r="E622" s="28"/>
      <c r="F622" s="244"/>
      <c r="G622" s="127"/>
      <c r="H622" s="127"/>
      <c r="I622" s="127"/>
      <c r="J622" s="127"/>
      <c r="K622" s="931"/>
      <c r="L622" s="931"/>
      <c r="M622" s="128"/>
      <c r="N622" s="128"/>
      <c r="O622" s="128"/>
      <c r="P622" s="128"/>
      <c r="Q622" s="128"/>
      <c r="R622" s="128"/>
      <c r="S622" s="128"/>
      <c r="T622" s="128"/>
      <c r="U622" s="128"/>
      <c r="V622" s="128"/>
      <c r="W622" s="128"/>
      <c r="X622" s="128"/>
      <c r="Y622" s="128"/>
      <c r="Z622" s="128"/>
    </row>
    <row r="623" spans="1:26" ht="13.5" customHeight="1">
      <c r="A623" s="28"/>
      <c r="B623" s="28"/>
      <c r="C623" s="28"/>
      <c r="D623" s="28"/>
      <c r="E623" s="28"/>
      <c r="F623" s="244"/>
      <c r="G623" s="127"/>
      <c r="H623" s="127"/>
      <c r="I623" s="127"/>
      <c r="J623" s="127"/>
      <c r="K623" s="931"/>
      <c r="L623" s="931"/>
      <c r="M623" s="128"/>
      <c r="N623" s="128"/>
      <c r="O623" s="128"/>
      <c r="P623" s="128"/>
      <c r="Q623" s="128"/>
      <c r="R623" s="128"/>
      <c r="S623" s="128"/>
      <c r="T623" s="128"/>
      <c r="U623" s="128"/>
      <c r="V623" s="128"/>
      <c r="W623" s="128"/>
      <c r="X623" s="128"/>
      <c r="Y623" s="128"/>
      <c r="Z623" s="128"/>
    </row>
    <row r="624" spans="1:26" ht="13.5" customHeight="1">
      <c r="A624" s="28"/>
      <c r="B624" s="28"/>
      <c r="C624" s="28"/>
      <c r="D624" s="28"/>
      <c r="E624" s="28"/>
      <c r="F624" s="244"/>
      <c r="G624" s="127"/>
      <c r="H624" s="127"/>
      <c r="I624" s="127"/>
      <c r="J624" s="127"/>
      <c r="K624" s="931"/>
      <c r="L624" s="931"/>
      <c r="M624" s="128"/>
      <c r="N624" s="128"/>
      <c r="O624" s="128"/>
      <c r="P624" s="128"/>
      <c r="Q624" s="128"/>
      <c r="R624" s="128"/>
      <c r="S624" s="128"/>
      <c r="T624" s="128"/>
      <c r="U624" s="128"/>
      <c r="V624" s="128"/>
      <c r="W624" s="128"/>
      <c r="X624" s="128"/>
      <c r="Y624" s="128"/>
      <c r="Z624" s="128"/>
    </row>
    <row r="625" spans="1:26" ht="13.5" customHeight="1">
      <c r="A625" s="28"/>
      <c r="B625" s="28"/>
      <c r="C625" s="28"/>
      <c r="D625" s="28"/>
      <c r="E625" s="28"/>
      <c r="F625" s="244"/>
      <c r="G625" s="127"/>
      <c r="H625" s="127"/>
      <c r="I625" s="127"/>
      <c r="J625" s="127"/>
      <c r="K625" s="931"/>
      <c r="L625" s="931"/>
      <c r="M625" s="128"/>
      <c r="N625" s="128"/>
      <c r="O625" s="128"/>
      <c r="P625" s="128"/>
      <c r="Q625" s="128"/>
      <c r="R625" s="128"/>
      <c r="S625" s="128"/>
      <c r="T625" s="128"/>
      <c r="U625" s="128"/>
      <c r="V625" s="128"/>
      <c r="W625" s="128"/>
      <c r="X625" s="128"/>
      <c r="Y625" s="128"/>
      <c r="Z625" s="128"/>
    </row>
    <row r="626" spans="1:26" ht="13.5" customHeight="1">
      <c r="A626" s="28"/>
      <c r="B626" s="28"/>
      <c r="C626" s="28"/>
      <c r="D626" s="28"/>
      <c r="E626" s="28"/>
      <c r="F626" s="244"/>
      <c r="G626" s="127"/>
      <c r="H626" s="127"/>
      <c r="I626" s="127"/>
      <c r="J626" s="127"/>
      <c r="K626" s="931"/>
      <c r="L626" s="931"/>
      <c r="M626" s="128"/>
      <c r="N626" s="128"/>
      <c r="O626" s="128"/>
      <c r="P626" s="128"/>
      <c r="Q626" s="128"/>
      <c r="R626" s="128"/>
      <c r="S626" s="128"/>
      <c r="T626" s="128"/>
      <c r="U626" s="128"/>
      <c r="V626" s="128"/>
      <c r="W626" s="128"/>
      <c r="X626" s="128"/>
      <c r="Y626" s="128"/>
      <c r="Z626" s="128"/>
    </row>
    <row r="627" spans="1:26" ht="13.5" customHeight="1">
      <c r="A627" s="28"/>
      <c r="B627" s="28"/>
      <c r="C627" s="28"/>
      <c r="D627" s="28"/>
      <c r="E627" s="28"/>
      <c r="F627" s="244"/>
      <c r="G627" s="127"/>
      <c r="H627" s="127"/>
      <c r="I627" s="127"/>
      <c r="J627" s="127"/>
      <c r="K627" s="931"/>
      <c r="L627" s="931"/>
      <c r="M627" s="128"/>
      <c r="N627" s="128"/>
      <c r="O627" s="128"/>
      <c r="P627" s="128"/>
      <c r="Q627" s="128"/>
      <c r="R627" s="128"/>
      <c r="S627" s="128"/>
      <c r="T627" s="128"/>
      <c r="U627" s="128"/>
      <c r="V627" s="128"/>
      <c r="W627" s="128"/>
      <c r="X627" s="128"/>
      <c r="Y627" s="128"/>
      <c r="Z627" s="128"/>
    </row>
    <row r="628" spans="1:26" ht="13.5" customHeight="1">
      <c r="A628" s="28"/>
      <c r="B628" s="28"/>
      <c r="C628" s="28"/>
      <c r="D628" s="28"/>
      <c r="E628" s="28"/>
      <c r="F628" s="244"/>
      <c r="G628" s="127"/>
      <c r="H628" s="127"/>
      <c r="I628" s="127"/>
      <c r="J628" s="127"/>
      <c r="K628" s="931"/>
      <c r="L628" s="931"/>
      <c r="M628" s="128"/>
      <c r="N628" s="128"/>
      <c r="O628" s="128"/>
      <c r="P628" s="128"/>
      <c r="Q628" s="128"/>
      <c r="R628" s="128"/>
      <c r="S628" s="128"/>
      <c r="T628" s="128"/>
      <c r="U628" s="128"/>
      <c r="V628" s="128"/>
      <c r="W628" s="128"/>
      <c r="X628" s="128"/>
      <c r="Y628" s="128"/>
      <c r="Z628" s="128"/>
    </row>
    <row r="629" spans="1:26" ht="13.5" customHeight="1">
      <c r="A629" s="28"/>
      <c r="B629" s="28"/>
      <c r="C629" s="28"/>
      <c r="D629" s="28"/>
      <c r="E629" s="28"/>
      <c r="F629" s="244"/>
      <c r="G629" s="127"/>
      <c r="H629" s="127"/>
      <c r="I629" s="127"/>
      <c r="J629" s="127"/>
      <c r="K629" s="931"/>
      <c r="L629" s="931"/>
      <c r="M629" s="128"/>
      <c r="N629" s="128"/>
      <c r="O629" s="128"/>
      <c r="P629" s="128"/>
      <c r="Q629" s="128"/>
      <c r="R629" s="128"/>
      <c r="S629" s="128"/>
      <c r="T629" s="128"/>
      <c r="U629" s="128"/>
      <c r="V629" s="128"/>
      <c r="W629" s="128"/>
      <c r="X629" s="128"/>
      <c r="Y629" s="128"/>
      <c r="Z629" s="128"/>
    </row>
    <row r="630" spans="1:26" ht="13.5" customHeight="1">
      <c r="A630" s="28"/>
      <c r="B630" s="28"/>
      <c r="C630" s="28"/>
      <c r="D630" s="28"/>
      <c r="E630" s="28"/>
      <c r="F630" s="244"/>
      <c r="G630" s="127"/>
      <c r="H630" s="127"/>
      <c r="I630" s="127"/>
      <c r="J630" s="127"/>
      <c r="K630" s="931"/>
      <c r="L630" s="931"/>
      <c r="M630" s="128"/>
      <c r="N630" s="128"/>
      <c r="O630" s="128"/>
      <c r="P630" s="128"/>
      <c r="Q630" s="128"/>
      <c r="R630" s="128"/>
      <c r="S630" s="128"/>
      <c r="T630" s="128"/>
      <c r="U630" s="128"/>
      <c r="V630" s="128"/>
      <c r="W630" s="128"/>
      <c r="X630" s="128"/>
      <c r="Y630" s="128"/>
      <c r="Z630" s="128"/>
    </row>
    <row r="631" spans="1:26" ht="13.5" customHeight="1">
      <c r="A631" s="28"/>
      <c r="B631" s="28"/>
      <c r="C631" s="28"/>
      <c r="D631" s="28"/>
      <c r="E631" s="28"/>
      <c r="F631" s="244"/>
      <c r="G631" s="127"/>
      <c r="H631" s="127"/>
      <c r="I631" s="127"/>
      <c r="J631" s="127"/>
      <c r="K631" s="931"/>
      <c r="L631" s="931"/>
      <c r="M631" s="128"/>
      <c r="N631" s="128"/>
      <c r="O631" s="128"/>
      <c r="P631" s="128"/>
      <c r="Q631" s="128"/>
      <c r="R631" s="128"/>
      <c r="S631" s="128"/>
      <c r="T631" s="128"/>
      <c r="U631" s="128"/>
      <c r="V631" s="128"/>
      <c r="W631" s="128"/>
      <c r="X631" s="128"/>
      <c r="Y631" s="128"/>
      <c r="Z631" s="128"/>
    </row>
    <row r="632" spans="1:26" ht="13.5" customHeight="1">
      <c r="A632" s="28"/>
      <c r="B632" s="28"/>
      <c r="C632" s="28"/>
      <c r="D632" s="28"/>
      <c r="E632" s="28"/>
      <c r="F632" s="244"/>
      <c r="G632" s="127"/>
      <c r="H632" s="127"/>
      <c r="I632" s="127"/>
      <c r="J632" s="127"/>
      <c r="K632" s="931"/>
      <c r="L632" s="931"/>
      <c r="M632" s="128"/>
      <c r="N632" s="128"/>
      <c r="O632" s="128"/>
      <c r="P632" s="128"/>
      <c r="Q632" s="128"/>
      <c r="R632" s="128"/>
      <c r="S632" s="128"/>
      <c r="T632" s="128"/>
      <c r="U632" s="128"/>
      <c r="V632" s="128"/>
      <c r="W632" s="128"/>
      <c r="X632" s="128"/>
      <c r="Y632" s="128"/>
      <c r="Z632" s="128"/>
    </row>
    <row r="633" spans="1:26" ht="13.5" customHeight="1">
      <c r="A633" s="28"/>
      <c r="B633" s="28"/>
      <c r="C633" s="28"/>
      <c r="D633" s="28"/>
      <c r="E633" s="28"/>
      <c r="F633" s="244"/>
      <c r="G633" s="127"/>
      <c r="H633" s="127"/>
      <c r="I633" s="127"/>
      <c r="J633" s="127"/>
      <c r="K633" s="931"/>
      <c r="L633" s="931"/>
      <c r="M633" s="128"/>
      <c r="N633" s="128"/>
      <c r="O633" s="128"/>
      <c r="P633" s="128"/>
      <c r="Q633" s="128"/>
      <c r="R633" s="128"/>
      <c r="S633" s="128"/>
      <c r="T633" s="128"/>
      <c r="U633" s="128"/>
      <c r="V633" s="128"/>
      <c r="W633" s="128"/>
      <c r="X633" s="128"/>
      <c r="Y633" s="128"/>
      <c r="Z633" s="128"/>
    </row>
    <row r="634" spans="1:26" ht="13.5" customHeight="1">
      <c r="A634" s="28"/>
      <c r="B634" s="28"/>
      <c r="C634" s="28"/>
      <c r="D634" s="28"/>
      <c r="E634" s="28"/>
      <c r="F634" s="244"/>
      <c r="G634" s="127"/>
      <c r="H634" s="127"/>
      <c r="I634" s="127"/>
      <c r="J634" s="127"/>
      <c r="K634" s="931"/>
      <c r="L634" s="931"/>
      <c r="M634" s="128"/>
      <c r="N634" s="128"/>
      <c r="O634" s="128"/>
      <c r="P634" s="128"/>
      <c r="Q634" s="128"/>
      <c r="R634" s="128"/>
      <c r="S634" s="128"/>
      <c r="T634" s="128"/>
      <c r="U634" s="128"/>
      <c r="V634" s="128"/>
      <c r="W634" s="128"/>
      <c r="X634" s="128"/>
      <c r="Y634" s="128"/>
      <c r="Z634" s="128"/>
    </row>
    <row r="635" spans="1:26" ht="13.5" customHeight="1">
      <c r="A635" s="28"/>
      <c r="B635" s="28"/>
      <c r="C635" s="28"/>
      <c r="D635" s="28"/>
      <c r="E635" s="28"/>
      <c r="F635" s="244"/>
      <c r="G635" s="127"/>
      <c r="H635" s="127"/>
      <c r="I635" s="127"/>
      <c r="J635" s="127"/>
      <c r="K635" s="931"/>
      <c r="L635" s="931"/>
      <c r="M635" s="128"/>
      <c r="N635" s="128"/>
      <c r="O635" s="128"/>
      <c r="P635" s="128"/>
      <c r="Q635" s="128"/>
      <c r="R635" s="128"/>
      <c r="S635" s="128"/>
      <c r="T635" s="128"/>
      <c r="U635" s="128"/>
      <c r="V635" s="128"/>
      <c r="W635" s="128"/>
      <c r="X635" s="128"/>
      <c r="Y635" s="128"/>
      <c r="Z635" s="128"/>
    </row>
    <row r="636" spans="1:26" ht="13.5" customHeight="1">
      <c r="A636" s="28"/>
      <c r="B636" s="28"/>
      <c r="C636" s="28"/>
      <c r="D636" s="28"/>
      <c r="E636" s="28"/>
      <c r="F636" s="244"/>
      <c r="G636" s="127"/>
      <c r="H636" s="127"/>
      <c r="I636" s="127"/>
      <c r="J636" s="127"/>
      <c r="K636" s="931"/>
      <c r="L636" s="931"/>
      <c r="M636" s="128"/>
      <c r="N636" s="128"/>
      <c r="O636" s="128"/>
      <c r="P636" s="128"/>
      <c r="Q636" s="128"/>
      <c r="R636" s="128"/>
      <c r="S636" s="128"/>
      <c r="T636" s="128"/>
      <c r="U636" s="128"/>
      <c r="V636" s="128"/>
      <c r="W636" s="128"/>
      <c r="X636" s="128"/>
      <c r="Y636" s="128"/>
      <c r="Z636" s="128"/>
    </row>
    <row r="637" spans="1:26" ht="13.5" customHeight="1">
      <c r="A637" s="28"/>
      <c r="B637" s="28"/>
      <c r="C637" s="28"/>
      <c r="D637" s="28"/>
      <c r="E637" s="28"/>
      <c r="F637" s="244"/>
      <c r="G637" s="127"/>
      <c r="H637" s="127"/>
      <c r="I637" s="127"/>
      <c r="J637" s="127"/>
      <c r="K637" s="931"/>
      <c r="L637" s="931"/>
      <c r="M637" s="128"/>
      <c r="N637" s="128"/>
      <c r="O637" s="128"/>
      <c r="P637" s="128"/>
      <c r="Q637" s="128"/>
      <c r="R637" s="128"/>
      <c r="S637" s="128"/>
      <c r="T637" s="128"/>
      <c r="U637" s="128"/>
      <c r="V637" s="128"/>
      <c r="W637" s="128"/>
      <c r="X637" s="128"/>
      <c r="Y637" s="128"/>
      <c r="Z637" s="128"/>
    </row>
    <row r="638" spans="1:26" ht="13.5" customHeight="1">
      <c r="A638" s="28"/>
      <c r="B638" s="28"/>
      <c r="C638" s="28"/>
      <c r="D638" s="28"/>
      <c r="E638" s="28"/>
      <c r="F638" s="244"/>
      <c r="G638" s="127"/>
      <c r="H638" s="127"/>
      <c r="I638" s="127"/>
      <c r="J638" s="127"/>
      <c r="K638" s="931"/>
      <c r="L638" s="931"/>
      <c r="M638" s="128"/>
      <c r="N638" s="128"/>
      <c r="O638" s="128"/>
      <c r="P638" s="128"/>
      <c r="Q638" s="128"/>
      <c r="R638" s="128"/>
      <c r="S638" s="128"/>
      <c r="T638" s="128"/>
      <c r="U638" s="128"/>
      <c r="V638" s="128"/>
      <c r="W638" s="128"/>
      <c r="X638" s="128"/>
      <c r="Y638" s="128"/>
      <c r="Z638" s="128"/>
    </row>
    <row r="639" spans="1:26" ht="13.5" customHeight="1">
      <c r="A639" s="28"/>
      <c r="B639" s="28"/>
      <c r="C639" s="28"/>
      <c r="D639" s="28"/>
      <c r="E639" s="28"/>
      <c r="F639" s="244"/>
      <c r="G639" s="127"/>
      <c r="H639" s="127"/>
      <c r="I639" s="127"/>
      <c r="J639" s="127"/>
      <c r="K639" s="931"/>
      <c r="L639" s="931"/>
      <c r="M639" s="128"/>
      <c r="N639" s="128"/>
      <c r="O639" s="128"/>
      <c r="P639" s="128"/>
      <c r="Q639" s="128"/>
      <c r="R639" s="128"/>
      <c r="S639" s="128"/>
      <c r="T639" s="128"/>
      <c r="U639" s="128"/>
      <c r="V639" s="128"/>
      <c r="W639" s="128"/>
      <c r="X639" s="128"/>
      <c r="Y639" s="128"/>
      <c r="Z639" s="128"/>
    </row>
    <row r="640" spans="1:26" ht="13.5" customHeight="1">
      <c r="A640" s="28"/>
      <c r="B640" s="28"/>
      <c r="C640" s="28"/>
      <c r="D640" s="28"/>
      <c r="E640" s="28"/>
      <c r="F640" s="244"/>
      <c r="G640" s="127"/>
      <c r="H640" s="127"/>
      <c r="I640" s="127"/>
      <c r="J640" s="127"/>
      <c r="K640" s="931"/>
      <c r="L640" s="931"/>
      <c r="M640" s="128"/>
      <c r="N640" s="128"/>
      <c r="O640" s="128"/>
      <c r="P640" s="128"/>
      <c r="Q640" s="128"/>
      <c r="R640" s="128"/>
      <c r="S640" s="128"/>
      <c r="T640" s="128"/>
      <c r="U640" s="128"/>
      <c r="V640" s="128"/>
      <c r="W640" s="128"/>
      <c r="X640" s="128"/>
      <c r="Y640" s="128"/>
      <c r="Z640" s="128"/>
    </row>
    <row r="641" spans="1:26" ht="13.5" customHeight="1">
      <c r="A641" s="28"/>
      <c r="B641" s="28"/>
      <c r="C641" s="28"/>
      <c r="D641" s="28"/>
      <c r="E641" s="28"/>
      <c r="F641" s="244"/>
      <c r="G641" s="127"/>
      <c r="H641" s="127"/>
      <c r="I641" s="127"/>
      <c r="J641" s="127"/>
      <c r="K641" s="931"/>
      <c r="L641" s="931"/>
      <c r="M641" s="128"/>
      <c r="N641" s="128"/>
      <c r="O641" s="128"/>
      <c r="P641" s="128"/>
      <c r="Q641" s="128"/>
      <c r="R641" s="128"/>
      <c r="S641" s="128"/>
      <c r="T641" s="128"/>
      <c r="U641" s="128"/>
      <c r="V641" s="128"/>
      <c r="W641" s="128"/>
      <c r="X641" s="128"/>
      <c r="Y641" s="128"/>
      <c r="Z641" s="128"/>
    </row>
    <row r="642" spans="1:26" ht="13.5" customHeight="1">
      <c r="A642" s="28"/>
      <c r="B642" s="28"/>
      <c r="C642" s="28"/>
      <c r="D642" s="28"/>
      <c r="E642" s="28"/>
      <c r="F642" s="244"/>
      <c r="G642" s="127"/>
      <c r="H642" s="127"/>
      <c r="I642" s="127"/>
      <c r="J642" s="127"/>
      <c r="K642" s="931"/>
      <c r="L642" s="931"/>
      <c r="M642" s="128"/>
      <c r="N642" s="128"/>
      <c r="O642" s="128"/>
      <c r="P642" s="128"/>
      <c r="Q642" s="128"/>
      <c r="R642" s="128"/>
      <c r="S642" s="128"/>
      <c r="T642" s="128"/>
      <c r="U642" s="128"/>
      <c r="V642" s="128"/>
      <c r="W642" s="128"/>
      <c r="X642" s="128"/>
      <c r="Y642" s="128"/>
      <c r="Z642" s="128"/>
    </row>
    <row r="643" spans="1:26" ht="13.5" customHeight="1">
      <c r="A643" s="28"/>
      <c r="B643" s="28"/>
      <c r="C643" s="28"/>
      <c r="D643" s="28"/>
      <c r="E643" s="28"/>
      <c r="F643" s="244"/>
      <c r="G643" s="127"/>
      <c r="H643" s="127"/>
      <c r="I643" s="127"/>
      <c r="J643" s="127"/>
      <c r="K643" s="931"/>
      <c r="L643" s="931"/>
      <c r="M643" s="128"/>
      <c r="N643" s="128"/>
      <c r="O643" s="128"/>
      <c r="P643" s="128"/>
      <c r="Q643" s="128"/>
      <c r="R643" s="128"/>
      <c r="S643" s="128"/>
      <c r="T643" s="128"/>
      <c r="U643" s="128"/>
      <c r="V643" s="128"/>
      <c r="W643" s="128"/>
      <c r="X643" s="128"/>
      <c r="Y643" s="128"/>
      <c r="Z643" s="128"/>
    </row>
    <row r="644" spans="1:26" ht="13.5" customHeight="1">
      <c r="A644" s="28"/>
      <c r="B644" s="28"/>
      <c r="C644" s="28"/>
      <c r="D644" s="28"/>
      <c r="E644" s="28"/>
      <c r="F644" s="244"/>
      <c r="G644" s="127"/>
      <c r="H644" s="127"/>
      <c r="I644" s="127"/>
      <c r="J644" s="127"/>
      <c r="K644" s="931"/>
      <c r="L644" s="931"/>
      <c r="M644" s="128"/>
      <c r="N644" s="128"/>
      <c r="O644" s="128"/>
      <c r="P644" s="128"/>
      <c r="Q644" s="128"/>
      <c r="R644" s="128"/>
      <c r="S644" s="128"/>
      <c r="T644" s="128"/>
      <c r="U644" s="128"/>
      <c r="V644" s="128"/>
      <c r="W644" s="128"/>
      <c r="X644" s="128"/>
      <c r="Y644" s="128"/>
      <c r="Z644" s="128"/>
    </row>
    <row r="645" spans="1:26" ht="13.5" customHeight="1">
      <c r="A645" s="28"/>
      <c r="B645" s="28"/>
      <c r="C645" s="28"/>
      <c r="D645" s="28"/>
      <c r="E645" s="28"/>
      <c r="F645" s="244"/>
      <c r="G645" s="127"/>
      <c r="H645" s="127"/>
      <c r="I645" s="127"/>
      <c r="J645" s="127"/>
      <c r="K645" s="931"/>
      <c r="L645" s="931"/>
      <c r="M645" s="128"/>
      <c r="N645" s="128"/>
      <c r="O645" s="128"/>
      <c r="P645" s="128"/>
      <c r="Q645" s="128"/>
      <c r="R645" s="128"/>
      <c r="S645" s="128"/>
      <c r="T645" s="128"/>
      <c r="U645" s="128"/>
      <c r="V645" s="128"/>
      <c r="W645" s="128"/>
      <c r="X645" s="128"/>
      <c r="Y645" s="128"/>
      <c r="Z645" s="128"/>
    </row>
    <row r="646" spans="1:26" ht="13.5" customHeight="1">
      <c r="A646" s="28"/>
      <c r="B646" s="28"/>
      <c r="C646" s="28"/>
      <c r="D646" s="28"/>
      <c r="E646" s="28"/>
      <c r="F646" s="244"/>
      <c r="G646" s="127"/>
      <c r="H646" s="127"/>
      <c r="I646" s="127"/>
      <c r="J646" s="127"/>
      <c r="K646" s="931"/>
      <c r="L646" s="931"/>
      <c r="M646" s="128"/>
      <c r="N646" s="128"/>
      <c r="O646" s="128"/>
      <c r="P646" s="128"/>
      <c r="Q646" s="128"/>
      <c r="R646" s="128"/>
      <c r="S646" s="128"/>
      <c r="T646" s="128"/>
      <c r="U646" s="128"/>
      <c r="V646" s="128"/>
      <c r="W646" s="128"/>
      <c r="X646" s="128"/>
      <c r="Y646" s="128"/>
      <c r="Z646" s="128"/>
    </row>
    <row r="647" spans="1:26" ht="13.5" customHeight="1">
      <c r="A647" s="28"/>
      <c r="B647" s="28"/>
      <c r="C647" s="28"/>
      <c r="D647" s="28"/>
      <c r="E647" s="28"/>
      <c r="F647" s="244"/>
      <c r="G647" s="127"/>
      <c r="H647" s="127"/>
      <c r="I647" s="127"/>
      <c r="J647" s="127"/>
      <c r="K647" s="931"/>
      <c r="L647" s="931"/>
      <c r="M647" s="128"/>
      <c r="N647" s="128"/>
      <c r="O647" s="128"/>
      <c r="P647" s="128"/>
      <c r="Q647" s="128"/>
      <c r="R647" s="128"/>
      <c r="S647" s="128"/>
      <c r="T647" s="128"/>
      <c r="U647" s="128"/>
      <c r="V647" s="128"/>
      <c r="W647" s="128"/>
      <c r="X647" s="128"/>
      <c r="Y647" s="128"/>
      <c r="Z647" s="128"/>
    </row>
    <row r="648" spans="1:26" ht="13.5" customHeight="1">
      <c r="A648" s="28"/>
      <c r="B648" s="28"/>
      <c r="C648" s="28"/>
      <c r="D648" s="28"/>
      <c r="E648" s="28"/>
      <c r="F648" s="244"/>
      <c r="G648" s="127"/>
      <c r="H648" s="127"/>
      <c r="I648" s="127"/>
      <c r="J648" s="127"/>
      <c r="K648" s="931"/>
      <c r="L648" s="931"/>
      <c r="M648" s="128"/>
      <c r="N648" s="128"/>
      <c r="O648" s="128"/>
      <c r="P648" s="128"/>
      <c r="Q648" s="128"/>
      <c r="R648" s="128"/>
      <c r="S648" s="128"/>
      <c r="T648" s="128"/>
      <c r="U648" s="128"/>
      <c r="V648" s="128"/>
      <c r="W648" s="128"/>
      <c r="X648" s="128"/>
      <c r="Y648" s="128"/>
      <c r="Z648" s="128"/>
    </row>
    <row r="649" spans="1:26" ht="13.5" customHeight="1">
      <c r="A649" s="28"/>
      <c r="B649" s="28"/>
      <c r="C649" s="28"/>
      <c r="D649" s="28"/>
      <c r="E649" s="28"/>
      <c r="F649" s="244"/>
      <c r="G649" s="127"/>
      <c r="H649" s="127"/>
      <c r="I649" s="127"/>
      <c r="J649" s="127"/>
      <c r="K649" s="931"/>
      <c r="L649" s="931"/>
      <c r="M649" s="128"/>
      <c r="N649" s="128"/>
      <c r="O649" s="128"/>
      <c r="P649" s="128"/>
      <c r="Q649" s="128"/>
      <c r="R649" s="128"/>
      <c r="S649" s="128"/>
      <c r="T649" s="128"/>
      <c r="U649" s="128"/>
      <c r="V649" s="128"/>
      <c r="W649" s="128"/>
      <c r="X649" s="128"/>
      <c r="Y649" s="128"/>
      <c r="Z649" s="128"/>
    </row>
    <row r="650" spans="1:26" ht="13.5" customHeight="1">
      <c r="A650" s="28"/>
      <c r="B650" s="28"/>
      <c r="C650" s="28"/>
      <c r="D650" s="28"/>
      <c r="E650" s="28"/>
      <c r="F650" s="244"/>
      <c r="G650" s="127"/>
      <c r="H650" s="127"/>
      <c r="I650" s="127"/>
      <c r="J650" s="127"/>
      <c r="K650" s="931"/>
      <c r="L650" s="931"/>
      <c r="M650" s="128"/>
      <c r="N650" s="128"/>
      <c r="O650" s="128"/>
      <c r="P650" s="128"/>
      <c r="Q650" s="128"/>
      <c r="R650" s="128"/>
      <c r="S650" s="128"/>
      <c r="T650" s="128"/>
      <c r="U650" s="128"/>
      <c r="V650" s="128"/>
      <c r="W650" s="128"/>
      <c r="X650" s="128"/>
      <c r="Y650" s="128"/>
      <c r="Z650" s="128"/>
    </row>
    <row r="651" spans="1:26" ht="13.5" customHeight="1">
      <c r="A651" s="28"/>
      <c r="B651" s="28"/>
      <c r="C651" s="28"/>
      <c r="D651" s="28"/>
      <c r="E651" s="28"/>
      <c r="F651" s="244"/>
      <c r="G651" s="127"/>
      <c r="H651" s="127"/>
      <c r="I651" s="127"/>
      <c r="J651" s="127"/>
      <c r="K651" s="931"/>
      <c r="L651" s="931"/>
      <c r="M651" s="128"/>
      <c r="N651" s="128"/>
      <c r="O651" s="128"/>
      <c r="P651" s="128"/>
      <c r="Q651" s="128"/>
      <c r="R651" s="128"/>
      <c r="S651" s="128"/>
      <c r="T651" s="128"/>
      <c r="U651" s="128"/>
      <c r="V651" s="128"/>
      <c r="W651" s="128"/>
      <c r="X651" s="128"/>
      <c r="Y651" s="128"/>
      <c r="Z651" s="128"/>
    </row>
    <row r="652" spans="1:26" ht="13.5" customHeight="1">
      <c r="A652" s="28"/>
      <c r="B652" s="28"/>
      <c r="C652" s="28"/>
      <c r="D652" s="28"/>
      <c r="E652" s="28"/>
      <c r="F652" s="244"/>
      <c r="G652" s="127"/>
      <c r="H652" s="127"/>
      <c r="I652" s="127"/>
      <c r="J652" s="127"/>
      <c r="K652" s="931"/>
      <c r="L652" s="931"/>
      <c r="M652" s="128"/>
      <c r="N652" s="128"/>
      <c r="O652" s="128"/>
      <c r="P652" s="128"/>
      <c r="Q652" s="128"/>
      <c r="R652" s="128"/>
      <c r="S652" s="128"/>
      <c r="T652" s="128"/>
      <c r="U652" s="128"/>
      <c r="V652" s="128"/>
      <c r="W652" s="128"/>
      <c r="X652" s="128"/>
      <c r="Y652" s="128"/>
      <c r="Z652" s="128"/>
    </row>
    <row r="653" spans="1:26" ht="13.5" customHeight="1">
      <c r="A653" s="28"/>
      <c r="B653" s="28"/>
      <c r="C653" s="28"/>
      <c r="D653" s="28"/>
      <c r="E653" s="28"/>
      <c r="F653" s="244"/>
      <c r="G653" s="127"/>
      <c r="H653" s="127"/>
      <c r="I653" s="127"/>
      <c r="J653" s="127"/>
      <c r="K653" s="931"/>
      <c r="L653" s="931"/>
      <c r="M653" s="128"/>
      <c r="N653" s="128"/>
      <c r="O653" s="128"/>
      <c r="P653" s="128"/>
      <c r="Q653" s="128"/>
      <c r="R653" s="128"/>
      <c r="S653" s="128"/>
      <c r="T653" s="128"/>
      <c r="U653" s="128"/>
      <c r="V653" s="128"/>
      <c r="W653" s="128"/>
      <c r="X653" s="128"/>
      <c r="Y653" s="128"/>
      <c r="Z653" s="128"/>
    </row>
    <row r="654" spans="1:26" ht="13.5" customHeight="1">
      <c r="A654" s="28"/>
      <c r="B654" s="28"/>
      <c r="C654" s="28"/>
      <c r="D654" s="28"/>
      <c r="E654" s="28"/>
      <c r="F654" s="244"/>
      <c r="G654" s="127"/>
      <c r="H654" s="127"/>
      <c r="I654" s="127"/>
      <c r="J654" s="127"/>
      <c r="K654" s="931"/>
      <c r="L654" s="931"/>
      <c r="M654" s="128"/>
      <c r="N654" s="128"/>
      <c r="O654" s="128"/>
      <c r="P654" s="128"/>
      <c r="Q654" s="128"/>
      <c r="R654" s="128"/>
      <c r="S654" s="128"/>
      <c r="T654" s="128"/>
      <c r="U654" s="128"/>
      <c r="V654" s="128"/>
      <c r="W654" s="128"/>
      <c r="X654" s="128"/>
      <c r="Y654" s="128"/>
      <c r="Z654" s="128"/>
    </row>
    <row r="655" spans="1:26" ht="13.5" customHeight="1">
      <c r="A655" s="28"/>
      <c r="B655" s="28"/>
      <c r="C655" s="28"/>
      <c r="D655" s="28"/>
      <c r="E655" s="28"/>
      <c r="F655" s="244"/>
      <c r="G655" s="127"/>
      <c r="H655" s="127"/>
      <c r="I655" s="127"/>
      <c r="J655" s="127"/>
      <c r="K655" s="931"/>
      <c r="L655" s="931"/>
      <c r="M655" s="128"/>
      <c r="N655" s="128"/>
      <c r="O655" s="128"/>
      <c r="P655" s="128"/>
      <c r="Q655" s="128"/>
      <c r="R655" s="128"/>
      <c r="S655" s="128"/>
      <c r="T655" s="128"/>
      <c r="U655" s="128"/>
      <c r="V655" s="128"/>
      <c r="W655" s="128"/>
      <c r="X655" s="128"/>
      <c r="Y655" s="128"/>
      <c r="Z655" s="128"/>
    </row>
    <row r="656" spans="1:26" ht="13.5" customHeight="1">
      <c r="A656" s="28"/>
      <c r="B656" s="28"/>
      <c r="C656" s="28"/>
      <c r="D656" s="28"/>
      <c r="E656" s="28"/>
      <c r="F656" s="244"/>
      <c r="G656" s="127"/>
      <c r="H656" s="127"/>
      <c r="I656" s="127"/>
      <c r="J656" s="127"/>
      <c r="K656" s="931"/>
      <c r="L656" s="931"/>
      <c r="M656" s="128"/>
      <c r="N656" s="128"/>
      <c r="O656" s="128"/>
      <c r="P656" s="128"/>
      <c r="Q656" s="128"/>
      <c r="R656" s="128"/>
      <c r="S656" s="128"/>
      <c r="T656" s="128"/>
      <c r="U656" s="128"/>
      <c r="V656" s="128"/>
      <c r="W656" s="128"/>
      <c r="X656" s="128"/>
      <c r="Y656" s="128"/>
      <c r="Z656" s="128"/>
    </row>
    <row r="657" spans="1:26" ht="13.5" customHeight="1">
      <c r="A657" s="28"/>
      <c r="B657" s="28"/>
      <c r="C657" s="28"/>
      <c r="D657" s="28"/>
      <c r="E657" s="28"/>
      <c r="F657" s="244"/>
      <c r="G657" s="127"/>
      <c r="H657" s="127"/>
      <c r="I657" s="127"/>
      <c r="J657" s="127"/>
      <c r="K657" s="931"/>
      <c r="L657" s="931"/>
      <c r="M657" s="128"/>
      <c r="N657" s="128"/>
      <c r="O657" s="128"/>
      <c r="P657" s="128"/>
      <c r="Q657" s="128"/>
      <c r="R657" s="128"/>
      <c r="S657" s="128"/>
      <c r="T657" s="128"/>
      <c r="U657" s="128"/>
      <c r="V657" s="128"/>
      <c r="W657" s="128"/>
      <c r="X657" s="128"/>
      <c r="Y657" s="128"/>
      <c r="Z657" s="128"/>
    </row>
    <row r="658" spans="1:26" ht="13.5" customHeight="1">
      <c r="A658" s="28"/>
      <c r="B658" s="28"/>
      <c r="C658" s="28"/>
      <c r="D658" s="28"/>
      <c r="E658" s="28"/>
      <c r="F658" s="244"/>
      <c r="G658" s="127"/>
      <c r="H658" s="127"/>
      <c r="I658" s="127"/>
      <c r="J658" s="127"/>
      <c r="K658" s="931"/>
      <c r="L658" s="931"/>
      <c r="M658" s="128"/>
      <c r="N658" s="128"/>
      <c r="O658" s="128"/>
      <c r="P658" s="128"/>
      <c r="Q658" s="128"/>
      <c r="R658" s="128"/>
      <c r="S658" s="128"/>
      <c r="T658" s="128"/>
      <c r="U658" s="128"/>
      <c r="V658" s="128"/>
      <c r="W658" s="128"/>
      <c r="X658" s="128"/>
      <c r="Y658" s="128"/>
      <c r="Z658" s="128"/>
    </row>
    <row r="659" spans="1:26" ht="13.5" customHeight="1">
      <c r="A659" s="28"/>
      <c r="B659" s="28"/>
      <c r="C659" s="28"/>
      <c r="D659" s="28"/>
      <c r="E659" s="28"/>
      <c r="F659" s="244"/>
      <c r="G659" s="127"/>
      <c r="H659" s="127"/>
      <c r="I659" s="127"/>
      <c r="J659" s="127"/>
      <c r="K659" s="931"/>
      <c r="L659" s="931"/>
      <c r="M659" s="128"/>
      <c r="N659" s="128"/>
      <c r="O659" s="128"/>
      <c r="P659" s="128"/>
      <c r="Q659" s="128"/>
      <c r="R659" s="128"/>
      <c r="S659" s="128"/>
      <c r="T659" s="128"/>
      <c r="U659" s="128"/>
      <c r="V659" s="128"/>
      <c r="W659" s="128"/>
      <c r="X659" s="128"/>
      <c r="Y659" s="128"/>
      <c r="Z659" s="128"/>
    </row>
    <row r="660" spans="1:26" ht="13.5" customHeight="1">
      <c r="A660" s="28"/>
      <c r="B660" s="28"/>
      <c r="C660" s="28"/>
      <c r="D660" s="28"/>
      <c r="E660" s="28"/>
      <c r="F660" s="244"/>
      <c r="G660" s="127"/>
      <c r="H660" s="127"/>
      <c r="I660" s="127"/>
      <c r="J660" s="127"/>
      <c r="K660" s="931"/>
      <c r="L660" s="931"/>
      <c r="M660" s="128"/>
      <c r="N660" s="128"/>
      <c r="O660" s="128"/>
      <c r="P660" s="128"/>
      <c r="Q660" s="128"/>
      <c r="R660" s="128"/>
      <c r="S660" s="128"/>
      <c r="T660" s="128"/>
      <c r="U660" s="128"/>
      <c r="V660" s="128"/>
      <c r="W660" s="128"/>
      <c r="X660" s="128"/>
      <c r="Y660" s="128"/>
      <c r="Z660" s="128"/>
    </row>
    <row r="661" spans="1:26" ht="13.5" customHeight="1">
      <c r="A661" s="28"/>
      <c r="B661" s="28"/>
      <c r="C661" s="28"/>
      <c r="D661" s="28"/>
      <c r="E661" s="28"/>
      <c r="F661" s="244"/>
      <c r="G661" s="127"/>
      <c r="H661" s="127"/>
      <c r="I661" s="127"/>
      <c r="J661" s="127"/>
      <c r="K661" s="931"/>
      <c r="L661" s="931"/>
      <c r="M661" s="128"/>
      <c r="N661" s="128"/>
      <c r="O661" s="128"/>
      <c r="P661" s="128"/>
      <c r="Q661" s="128"/>
      <c r="R661" s="128"/>
      <c r="S661" s="128"/>
      <c r="T661" s="128"/>
      <c r="U661" s="128"/>
      <c r="V661" s="128"/>
      <c r="W661" s="128"/>
      <c r="X661" s="128"/>
      <c r="Y661" s="128"/>
      <c r="Z661" s="128"/>
    </row>
    <row r="662" spans="1:26" ht="13.5" customHeight="1">
      <c r="A662" s="28"/>
      <c r="B662" s="28"/>
      <c r="C662" s="28"/>
      <c r="D662" s="28"/>
      <c r="E662" s="28"/>
      <c r="F662" s="244"/>
      <c r="G662" s="127"/>
      <c r="H662" s="127"/>
      <c r="I662" s="127"/>
      <c r="J662" s="127"/>
      <c r="K662" s="931"/>
      <c r="L662" s="931"/>
      <c r="M662" s="128"/>
      <c r="N662" s="128"/>
      <c r="O662" s="128"/>
      <c r="P662" s="128"/>
      <c r="Q662" s="128"/>
      <c r="R662" s="128"/>
      <c r="S662" s="128"/>
      <c r="T662" s="128"/>
      <c r="U662" s="128"/>
      <c r="V662" s="128"/>
      <c r="W662" s="128"/>
      <c r="X662" s="128"/>
      <c r="Y662" s="128"/>
      <c r="Z662" s="128"/>
    </row>
    <row r="663" spans="1:26" ht="13.5" customHeight="1">
      <c r="A663" s="28"/>
      <c r="B663" s="28"/>
      <c r="C663" s="28"/>
      <c r="D663" s="28"/>
      <c r="E663" s="28"/>
      <c r="F663" s="244"/>
      <c r="G663" s="127"/>
      <c r="H663" s="127"/>
      <c r="I663" s="127"/>
      <c r="J663" s="127"/>
      <c r="K663" s="931"/>
      <c r="L663" s="931"/>
      <c r="M663" s="128"/>
      <c r="N663" s="128"/>
      <c r="O663" s="128"/>
      <c r="P663" s="128"/>
      <c r="Q663" s="128"/>
      <c r="R663" s="128"/>
      <c r="S663" s="128"/>
      <c r="T663" s="128"/>
      <c r="U663" s="128"/>
      <c r="V663" s="128"/>
      <c r="W663" s="128"/>
      <c r="X663" s="128"/>
      <c r="Y663" s="128"/>
      <c r="Z663" s="128"/>
    </row>
    <row r="664" spans="1:26" ht="13.5" customHeight="1">
      <c r="A664" s="28"/>
      <c r="B664" s="28"/>
      <c r="C664" s="28"/>
      <c r="D664" s="28"/>
      <c r="E664" s="28"/>
      <c r="F664" s="244"/>
      <c r="G664" s="127"/>
      <c r="H664" s="127"/>
      <c r="I664" s="127"/>
      <c r="J664" s="127"/>
      <c r="K664" s="931"/>
      <c r="L664" s="931"/>
      <c r="M664" s="128"/>
      <c r="N664" s="128"/>
      <c r="O664" s="128"/>
      <c r="P664" s="128"/>
      <c r="Q664" s="128"/>
      <c r="R664" s="128"/>
      <c r="S664" s="128"/>
      <c r="T664" s="128"/>
      <c r="U664" s="128"/>
      <c r="V664" s="128"/>
      <c r="W664" s="128"/>
      <c r="X664" s="128"/>
      <c r="Y664" s="128"/>
      <c r="Z664" s="128"/>
    </row>
    <row r="665" spans="1:26" ht="13.5" customHeight="1">
      <c r="A665" s="28"/>
      <c r="B665" s="28"/>
      <c r="C665" s="28"/>
      <c r="D665" s="28"/>
      <c r="E665" s="28"/>
      <c r="F665" s="244"/>
      <c r="G665" s="127"/>
      <c r="H665" s="127"/>
      <c r="I665" s="127"/>
      <c r="J665" s="127"/>
      <c r="K665" s="931"/>
      <c r="L665" s="931"/>
      <c r="M665" s="128"/>
      <c r="N665" s="128"/>
      <c r="O665" s="128"/>
      <c r="P665" s="128"/>
      <c r="Q665" s="128"/>
      <c r="R665" s="128"/>
      <c r="S665" s="128"/>
      <c r="T665" s="128"/>
      <c r="U665" s="128"/>
      <c r="V665" s="128"/>
      <c r="W665" s="128"/>
      <c r="X665" s="128"/>
      <c r="Y665" s="128"/>
      <c r="Z665" s="128"/>
    </row>
    <row r="666" spans="1:26" ht="13.5" customHeight="1">
      <c r="A666" s="28"/>
      <c r="B666" s="28"/>
      <c r="C666" s="28"/>
      <c r="D666" s="28"/>
      <c r="E666" s="28"/>
      <c r="F666" s="244"/>
      <c r="G666" s="127"/>
      <c r="H666" s="127"/>
      <c r="I666" s="127"/>
      <c r="J666" s="127"/>
      <c r="K666" s="931"/>
      <c r="L666" s="931"/>
      <c r="M666" s="128"/>
      <c r="N666" s="128"/>
      <c r="O666" s="128"/>
      <c r="P666" s="128"/>
      <c r="Q666" s="128"/>
      <c r="R666" s="128"/>
      <c r="S666" s="128"/>
      <c r="T666" s="128"/>
      <c r="U666" s="128"/>
      <c r="V666" s="128"/>
      <c r="W666" s="128"/>
      <c r="X666" s="128"/>
      <c r="Y666" s="128"/>
      <c r="Z666" s="128"/>
    </row>
    <row r="667" spans="1:26" ht="13.5" customHeight="1">
      <c r="A667" s="28"/>
      <c r="B667" s="28"/>
      <c r="C667" s="28"/>
      <c r="D667" s="28"/>
      <c r="E667" s="28"/>
      <c r="F667" s="244"/>
      <c r="G667" s="127"/>
      <c r="H667" s="127"/>
      <c r="I667" s="127"/>
      <c r="J667" s="127"/>
      <c r="K667" s="931"/>
      <c r="L667" s="931"/>
      <c r="M667" s="128"/>
      <c r="N667" s="128"/>
      <c r="O667" s="128"/>
      <c r="P667" s="128"/>
      <c r="Q667" s="128"/>
      <c r="R667" s="128"/>
      <c r="S667" s="128"/>
      <c r="T667" s="128"/>
      <c r="U667" s="128"/>
      <c r="V667" s="128"/>
      <c r="W667" s="128"/>
      <c r="X667" s="128"/>
      <c r="Y667" s="128"/>
      <c r="Z667" s="128"/>
    </row>
    <row r="668" spans="1:26" ht="13.5" customHeight="1">
      <c r="A668" s="28"/>
      <c r="B668" s="28"/>
      <c r="C668" s="28"/>
      <c r="D668" s="28"/>
      <c r="E668" s="28"/>
      <c r="F668" s="244"/>
      <c r="G668" s="127"/>
      <c r="H668" s="127"/>
      <c r="I668" s="127"/>
      <c r="J668" s="127"/>
      <c r="K668" s="931"/>
      <c r="L668" s="931"/>
      <c r="M668" s="128"/>
      <c r="N668" s="128"/>
      <c r="O668" s="128"/>
      <c r="P668" s="128"/>
      <c r="Q668" s="128"/>
      <c r="R668" s="128"/>
      <c r="S668" s="128"/>
      <c r="T668" s="128"/>
      <c r="U668" s="128"/>
      <c r="V668" s="128"/>
      <c r="W668" s="128"/>
      <c r="X668" s="128"/>
      <c r="Y668" s="128"/>
      <c r="Z668" s="128"/>
    </row>
    <row r="669" spans="1:26" ht="13.5" customHeight="1">
      <c r="A669" s="28"/>
      <c r="B669" s="28"/>
      <c r="C669" s="28"/>
      <c r="D669" s="28"/>
      <c r="E669" s="28"/>
      <c r="F669" s="244"/>
      <c r="G669" s="127"/>
      <c r="H669" s="127"/>
      <c r="I669" s="127"/>
      <c r="J669" s="127"/>
      <c r="K669" s="931"/>
      <c r="L669" s="931"/>
      <c r="M669" s="128"/>
      <c r="N669" s="128"/>
      <c r="O669" s="128"/>
      <c r="P669" s="128"/>
      <c r="Q669" s="128"/>
      <c r="R669" s="128"/>
      <c r="S669" s="128"/>
      <c r="T669" s="128"/>
      <c r="U669" s="128"/>
      <c r="V669" s="128"/>
      <c r="W669" s="128"/>
      <c r="X669" s="128"/>
      <c r="Y669" s="128"/>
      <c r="Z669" s="128"/>
    </row>
    <row r="670" spans="1:26" ht="13.5" customHeight="1">
      <c r="A670" s="28"/>
      <c r="B670" s="28"/>
      <c r="C670" s="28"/>
      <c r="D670" s="28"/>
      <c r="E670" s="28"/>
      <c r="F670" s="244"/>
      <c r="G670" s="127"/>
      <c r="H670" s="127"/>
      <c r="I670" s="127"/>
      <c r="J670" s="127"/>
      <c r="K670" s="931"/>
      <c r="L670" s="931"/>
      <c r="M670" s="128"/>
      <c r="N670" s="128"/>
      <c r="O670" s="128"/>
      <c r="P670" s="128"/>
      <c r="Q670" s="128"/>
      <c r="R670" s="128"/>
      <c r="S670" s="128"/>
      <c r="T670" s="128"/>
      <c r="U670" s="128"/>
      <c r="V670" s="128"/>
      <c r="W670" s="128"/>
      <c r="X670" s="128"/>
      <c r="Y670" s="128"/>
      <c r="Z670" s="128"/>
    </row>
    <row r="671" spans="1:26" ht="13.5" customHeight="1">
      <c r="A671" s="28"/>
      <c r="B671" s="28"/>
      <c r="C671" s="28"/>
      <c r="D671" s="28"/>
      <c r="E671" s="28"/>
      <c r="F671" s="244"/>
      <c r="G671" s="127"/>
      <c r="H671" s="127"/>
      <c r="I671" s="127"/>
      <c r="J671" s="127"/>
      <c r="K671" s="931"/>
      <c r="L671" s="931"/>
      <c r="M671" s="128"/>
      <c r="N671" s="128"/>
      <c r="O671" s="128"/>
      <c r="P671" s="128"/>
      <c r="Q671" s="128"/>
      <c r="R671" s="128"/>
      <c r="S671" s="128"/>
      <c r="T671" s="128"/>
      <c r="U671" s="128"/>
      <c r="V671" s="128"/>
      <c r="W671" s="128"/>
      <c r="X671" s="128"/>
      <c r="Y671" s="128"/>
      <c r="Z671" s="128"/>
    </row>
    <row r="672" spans="1:26" ht="13.5" customHeight="1">
      <c r="A672" s="28"/>
      <c r="B672" s="28"/>
      <c r="C672" s="28"/>
      <c r="D672" s="28"/>
      <c r="E672" s="28"/>
      <c r="F672" s="244"/>
      <c r="G672" s="127"/>
      <c r="H672" s="127"/>
      <c r="I672" s="127"/>
      <c r="J672" s="127"/>
      <c r="K672" s="931"/>
      <c r="L672" s="931"/>
      <c r="M672" s="128"/>
      <c r="N672" s="128"/>
      <c r="O672" s="128"/>
      <c r="P672" s="128"/>
      <c r="Q672" s="128"/>
      <c r="R672" s="128"/>
      <c r="S672" s="128"/>
      <c r="T672" s="128"/>
      <c r="U672" s="128"/>
      <c r="V672" s="128"/>
      <c r="W672" s="128"/>
      <c r="X672" s="128"/>
      <c r="Y672" s="128"/>
      <c r="Z672" s="128"/>
    </row>
    <row r="673" spans="1:26" ht="13.5" customHeight="1">
      <c r="A673" s="28"/>
      <c r="B673" s="28"/>
      <c r="C673" s="28"/>
      <c r="D673" s="28"/>
      <c r="E673" s="28"/>
      <c r="F673" s="244"/>
      <c r="G673" s="127"/>
      <c r="H673" s="127"/>
      <c r="I673" s="127"/>
      <c r="J673" s="127"/>
      <c r="K673" s="931"/>
      <c r="L673" s="931"/>
      <c r="M673" s="128"/>
      <c r="N673" s="128"/>
      <c r="O673" s="128"/>
      <c r="P673" s="128"/>
      <c r="Q673" s="128"/>
      <c r="R673" s="128"/>
      <c r="S673" s="128"/>
      <c r="T673" s="128"/>
      <c r="U673" s="128"/>
      <c r="V673" s="128"/>
      <c r="W673" s="128"/>
      <c r="X673" s="128"/>
      <c r="Y673" s="128"/>
      <c r="Z673" s="128"/>
    </row>
    <row r="674" spans="1:26" ht="13.5" customHeight="1">
      <c r="A674" s="28"/>
      <c r="B674" s="28"/>
      <c r="C674" s="28"/>
      <c r="D674" s="28"/>
      <c r="E674" s="28"/>
      <c r="F674" s="244"/>
      <c r="G674" s="127"/>
      <c r="H674" s="127"/>
      <c r="I674" s="127"/>
      <c r="J674" s="127"/>
      <c r="K674" s="931"/>
      <c r="L674" s="931"/>
      <c r="M674" s="128"/>
      <c r="N674" s="128"/>
      <c r="O674" s="128"/>
      <c r="P674" s="128"/>
      <c r="Q674" s="128"/>
      <c r="R674" s="128"/>
      <c r="S674" s="128"/>
      <c r="T674" s="128"/>
      <c r="U674" s="128"/>
      <c r="V674" s="128"/>
      <c r="W674" s="128"/>
      <c r="X674" s="128"/>
      <c r="Y674" s="128"/>
      <c r="Z674" s="128"/>
    </row>
    <row r="675" spans="1:26" ht="13.5" customHeight="1">
      <c r="A675" s="28"/>
      <c r="B675" s="28"/>
      <c r="C675" s="28"/>
      <c r="D675" s="28"/>
      <c r="E675" s="28"/>
      <c r="F675" s="244"/>
      <c r="G675" s="127"/>
      <c r="H675" s="127"/>
      <c r="I675" s="127"/>
      <c r="J675" s="127"/>
      <c r="K675" s="931"/>
      <c r="L675" s="931"/>
      <c r="M675" s="128"/>
      <c r="N675" s="128"/>
      <c r="O675" s="128"/>
      <c r="P675" s="128"/>
      <c r="Q675" s="128"/>
      <c r="R675" s="128"/>
      <c r="S675" s="128"/>
      <c r="T675" s="128"/>
      <c r="U675" s="128"/>
      <c r="V675" s="128"/>
      <c r="W675" s="128"/>
      <c r="X675" s="128"/>
      <c r="Y675" s="128"/>
      <c r="Z675" s="128"/>
    </row>
    <row r="676" spans="1:26" ht="13.5" customHeight="1">
      <c r="A676" s="28"/>
      <c r="B676" s="28"/>
      <c r="C676" s="28"/>
      <c r="D676" s="28"/>
      <c r="E676" s="28"/>
      <c r="F676" s="244"/>
      <c r="G676" s="127"/>
      <c r="H676" s="127"/>
      <c r="I676" s="127"/>
      <c r="J676" s="127"/>
      <c r="K676" s="931"/>
      <c r="L676" s="931"/>
      <c r="M676" s="128"/>
      <c r="N676" s="128"/>
      <c r="O676" s="128"/>
      <c r="P676" s="128"/>
      <c r="Q676" s="128"/>
      <c r="R676" s="128"/>
      <c r="S676" s="128"/>
      <c r="T676" s="128"/>
      <c r="U676" s="128"/>
      <c r="V676" s="128"/>
      <c r="W676" s="128"/>
      <c r="X676" s="128"/>
      <c r="Y676" s="128"/>
      <c r="Z676" s="128"/>
    </row>
    <row r="677" spans="1:26" ht="13.5" customHeight="1">
      <c r="A677" s="28"/>
      <c r="B677" s="28"/>
      <c r="C677" s="28"/>
      <c r="D677" s="28"/>
      <c r="E677" s="28"/>
      <c r="F677" s="244"/>
      <c r="G677" s="127"/>
      <c r="H677" s="127"/>
      <c r="I677" s="127"/>
      <c r="J677" s="127"/>
      <c r="K677" s="931"/>
      <c r="L677" s="931"/>
      <c r="M677" s="128"/>
      <c r="N677" s="128"/>
      <c r="O677" s="128"/>
      <c r="P677" s="128"/>
      <c r="Q677" s="128"/>
      <c r="R677" s="128"/>
      <c r="S677" s="128"/>
      <c r="T677" s="128"/>
      <c r="U677" s="128"/>
      <c r="V677" s="128"/>
      <c r="W677" s="128"/>
      <c r="X677" s="128"/>
      <c r="Y677" s="128"/>
      <c r="Z677" s="128"/>
    </row>
    <row r="678" spans="1:26" ht="13.5" customHeight="1">
      <c r="A678" s="28"/>
      <c r="B678" s="28"/>
      <c r="C678" s="28"/>
      <c r="D678" s="28"/>
      <c r="E678" s="28"/>
      <c r="F678" s="244"/>
      <c r="G678" s="127"/>
      <c r="H678" s="127"/>
      <c r="I678" s="127"/>
      <c r="J678" s="127"/>
      <c r="K678" s="931"/>
      <c r="L678" s="931"/>
      <c r="M678" s="128"/>
      <c r="N678" s="128"/>
      <c r="O678" s="128"/>
      <c r="P678" s="128"/>
      <c r="Q678" s="128"/>
      <c r="R678" s="128"/>
      <c r="S678" s="128"/>
      <c r="T678" s="128"/>
      <c r="U678" s="128"/>
      <c r="V678" s="128"/>
      <c r="W678" s="128"/>
      <c r="X678" s="128"/>
      <c r="Y678" s="128"/>
      <c r="Z678" s="128"/>
    </row>
    <row r="679" spans="1:26" ht="13.5" customHeight="1">
      <c r="A679" s="28"/>
      <c r="B679" s="28"/>
      <c r="C679" s="28"/>
      <c r="D679" s="28"/>
      <c r="E679" s="28"/>
      <c r="F679" s="244"/>
      <c r="G679" s="127"/>
      <c r="H679" s="127"/>
      <c r="I679" s="127"/>
      <c r="J679" s="127"/>
      <c r="K679" s="931"/>
      <c r="L679" s="931"/>
      <c r="M679" s="128"/>
      <c r="N679" s="128"/>
      <c r="O679" s="128"/>
      <c r="P679" s="128"/>
      <c r="Q679" s="128"/>
      <c r="R679" s="128"/>
      <c r="S679" s="128"/>
      <c r="T679" s="128"/>
      <c r="U679" s="128"/>
      <c r="V679" s="128"/>
      <c r="W679" s="128"/>
      <c r="X679" s="128"/>
      <c r="Y679" s="128"/>
      <c r="Z679" s="128"/>
    </row>
    <row r="680" spans="1:26" ht="13.5" customHeight="1">
      <c r="A680" s="28"/>
      <c r="B680" s="28"/>
      <c r="C680" s="28"/>
      <c r="D680" s="28"/>
      <c r="E680" s="28"/>
      <c r="F680" s="244"/>
      <c r="G680" s="127"/>
      <c r="H680" s="127"/>
      <c r="I680" s="127"/>
      <c r="J680" s="127"/>
      <c r="K680" s="931"/>
      <c r="L680" s="931"/>
      <c r="M680" s="128"/>
      <c r="N680" s="128"/>
      <c r="O680" s="128"/>
      <c r="P680" s="128"/>
      <c r="Q680" s="128"/>
      <c r="R680" s="128"/>
      <c r="S680" s="128"/>
      <c r="T680" s="128"/>
      <c r="U680" s="128"/>
      <c r="V680" s="128"/>
      <c r="W680" s="128"/>
      <c r="X680" s="128"/>
      <c r="Y680" s="128"/>
      <c r="Z680" s="128"/>
    </row>
    <row r="681" spans="1:26" ht="13.5" customHeight="1">
      <c r="A681" s="28"/>
      <c r="B681" s="28"/>
      <c r="C681" s="28"/>
      <c r="D681" s="28"/>
      <c r="E681" s="28"/>
      <c r="F681" s="244"/>
      <c r="G681" s="127"/>
      <c r="H681" s="127"/>
      <c r="I681" s="127"/>
      <c r="J681" s="127"/>
      <c r="K681" s="931"/>
      <c r="L681" s="931"/>
      <c r="M681" s="128"/>
      <c r="N681" s="128"/>
      <c r="O681" s="128"/>
      <c r="P681" s="128"/>
      <c r="Q681" s="128"/>
      <c r="R681" s="128"/>
      <c r="S681" s="128"/>
      <c r="T681" s="128"/>
      <c r="U681" s="128"/>
      <c r="V681" s="128"/>
      <c r="W681" s="128"/>
      <c r="X681" s="128"/>
      <c r="Y681" s="128"/>
      <c r="Z681" s="128"/>
    </row>
    <row r="682" spans="1:26" ht="13.5" customHeight="1">
      <c r="A682" s="28"/>
      <c r="B682" s="28"/>
      <c r="C682" s="28"/>
      <c r="D682" s="28"/>
      <c r="E682" s="28"/>
      <c r="F682" s="244"/>
      <c r="G682" s="127"/>
      <c r="H682" s="127"/>
      <c r="I682" s="127"/>
      <c r="J682" s="127"/>
      <c r="K682" s="931"/>
      <c r="L682" s="931"/>
      <c r="M682" s="128"/>
      <c r="N682" s="128"/>
      <c r="O682" s="128"/>
      <c r="P682" s="128"/>
      <c r="Q682" s="128"/>
      <c r="R682" s="128"/>
      <c r="S682" s="128"/>
      <c r="T682" s="128"/>
      <c r="U682" s="128"/>
      <c r="V682" s="128"/>
      <c r="W682" s="128"/>
      <c r="X682" s="128"/>
      <c r="Y682" s="128"/>
      <c r="Z682" s="128"/>
    </row>
    <row r="683" spans="1:26" ht="13.5" customHeight="1">
      <c r="A683" s="28"/>
      <c r="B683" s="28"/>
      <c r="C683" s="28"/>
      <c r="D683" s="28"/>
      <c r="E683" s="28"/>
      <c r="F683" s="244"/>
      <c r="G683" s="127"/>
      <c r="H683" s="127"/>
      <c r="I683" s="127"/>
      <c r="J683" s="127"/>
      <c r="K683" s="931"/>
      <c r="L683" s="931"/>
      <c r="M683" s="128"/>
      <c r="N683" s="128"/>
      <c r="O683" s="128"/>
      <c r="P683" s="128"/>
      <c r="Q683" s="128"/>
      <c r="R683" s="128"/>
      <c r="S683" s="128"/>
      <c r="T683" s="128"/>
      <c r="U683" s="128"/>
      <c r="V683" s="128"/>
      <c r="W683" s="128"/>
      <c r="X683" s="128"/>
      <c r="Y683" s="128"/>
      <c r="Z683" s="128"/>
    </row>
    <row r="684" spans="1:26" ht="13.5" customHeight="1">
      <c r="A684" s="28"/>
      <c r="B684" s="28"/>
      <c r="C684" s="28"/>
      <c r="D684" s="28"/>
      <c r="E684" s="28"/>
      <c r="F684" s="244"/>
      <c r="G684" s="127"/>
      <c r="H684" s="127"/>
      <c r="I684" s="127"/>
      <c r="J684" s="127"/>
      <c r="K684" s="931"/>
      <c r="L684" s="931"/>
      <c r="M684" s="128"/>
      <c r="N684" s="128"/>
      <c r="O684" s="128"/>
      <c r="P684" s="128"/>
      <c r="Q684" s="128"/>
      <c r="R684" s="128"/>
      <c r="S684" s="128"/>
      <c r="T684" s="128"/>
      <c r="U684" s="128"/>
      <c r="V684" s="128"/>
      <c r="W684" s="128"/>
      <c r="X684" s="128"/>
      <c r="Y684" s="128"/>
      <c r="Z684" s="128"/>
    </row>
    <row r="685" spans="1:26" ht="13.5" customHeight="1">
      <c r="A685" s="28"/>
      <c r="B685" s="28"/>
      <c r="C685" s="28"/>
      <c r="D685" s="28"/>
      <c r="E685" s="28"/>
      <c r="F685" s="244"/>
      <c r="G685" s="127"/>
      <c r="H685" s="127"/>
      <c r="I685" s="127"/>
      <c r="J685" s="127"/>
      <c r="K685" s="931"/>
      <c r="L685" s="931"/>
      <c r="M685" s="128"/>
      <c r="N685" s="128"/>
      <c r="O685" s="128"/>
      <c r="P685" s="128"/>
      <c r="Q685" s="128"/>
      <c r="R685" s="128"/>
      <c r="S685" s="128"/>
      <c r="T685" s="128"/>
      <c r="U685" s="128"/>
      <c r="V685" s="128"/>
      <c r="W685" s="128"/>
      <c r="X685" s="128"/>
      <c r="Y685" s="128"/>
      <c r="Z685" s="128"/>
    </row>
    <row r="686" spans="1:26" ht="13.5" customHeight="1">
      <c r="A686" s="28"/>
      <c r="B686" s="28"/>
      <c r="C686" s="28"/>
      <c r="D686" s="28"/>
      <c r="E686" s="28"/>
      <c r="F686" s="244"/>
      <c r="G686" s="127"/>
      <c r="H686" s="127"/>
      <c r="I686" s="127"/>
      <c r="J686" s="127"/>
      <c r="K686" s="931"/>
      <c r="L686" s="931"/>
      <c r="M686" s="128"/>
      <c r="N686" s="128"/>
      <c r="O686" s="128"/>
      <c r="P686" s="128"/>
      <c r="Q686" s="128"/>
      <c r="R686" s="128"/>
      <c r="S686" s="128"/>
      <c r="T686" s="128"/>
      <c r="U686" s="128"/>
      <c r="V686" s="128"/>
      <c r="W686" s="128"/>
      <c r="X686" s="128"/>
      <c r="Y686" s="128"/>
      <c r="Z686" s="128"/>
    </row>
    <row r="687" spans="1:26" ht="13.5" customHeight="1">
      <c r="A687" s="28"/>
      <c r="B687" s="28"/>
      <c r="C687" s="28"/>
      <c r="D687" s="28"/>
      <c r="E687" s="28"/>
      <c r="F687" s="244"/>
      <c r="G687" s="127"/>
      <c r="H687" s="127"/>
      <c r="I687" s="127"/>
      <c r="J687" s="127"/>
      <c r="K687" s="931"/>
      <c r="L687" s="931"/>
      <c r="M687" s="128"/>
      <c r="N687" s="128"/>
      <c r="O687" s="128"/>
      <c r="P687" s="128"/>
      <c r="Q687" s="128"/>
      <c r="R687" s="128"/>
      <c r="S687" s="128"/>
      <c r="T687" s="128"/>
      <c r="U687" s="128"/>
      <c r="V687" s="128"/>
      <c r="W687" s="128"/>
      <c r="X687" s="128"/>
      <c r="Y687" s="128"/>
      <c r="Z687" s="128"/>
    </row>
    <row r="688" spans="1:26" ht="13.5" customHeight="1">
      <c r="A688" s="28"/>
      <c r="B688" s="28"/>
      <c r="C688" s="28"/>
      <c r="D688" s="28"/>
      <c r="E688" s="28"/>
      <c r="F688" s="244"/>
      <c r="G688" s="127"/>
      <c r="H688" s="127"/>
      <c r="I688" s="127"/>
      <c r="J688" s="127"/>
      <c r="K688" s="931"/>
      <c r="L688" s="931"/>
      <c r="M688" s="128"/>
      <c r="N688" s="128"/>
      <c r="O688" s="128"/>
      <c r="P688" s="128"/>
      <c r="Q688" s="128"/>
      <c r="R688" s="128"/>
      <c r="S688" s="128"/>
      <c r="T688" s="128"/>
      <c r="U688" s="128"/>
      <c r="V688" s="128"/>
      <c r="W688" s="128"/>
      <c r="X688" s="128"/>
      <c r="Y688" s="128"/>
      <c r="Z688" s="128"/>
    </row>
    <row r="689" spans="1:26" ht="13.5" customHeight="1">
      <c r="A689" s="28"/>
      <c r="B689" s="28"/>
      <c r="C689" s="28"/>
      <c r="D689" s="28"/>
      <c r="E689" s="28"/>
      <c r="F689" s="244"/>
      <c r="G689" s="127"/>
      <c r="H689" s="127"/>
      <c r="I689" s="127"/>
      <c r="J689" s="127"/>
      <c r="K689" s="931"/>
      <c r="L689" s="931"/>
      <c r="M689" s="128"/>
      <c r="N689" s="128"/>
      <c r="O689" s="128"/>
      <c r="P689" s="128"/>
      <c r="Q689" s="128"/>
      <c r="R689" s="128"/>
      <c r="S689" s="128"/>
      <c r="T689" s="128"/>
      <c r="U689" s="128"/>
      <c r="V689" s="128"/>
      <c r="W689" s="128"/>
      <c r="X689" s="128"/>
      <c r="Y689" s="128"/>
      <c r="Z689" s="128"/>
    </row>
    <row r="690" spans="1:26" ht="13.5" customHeight="1">
      <c r="A690" s="28"/>
      <c r="B690" s="28"/>
      <c r="C690" s="28"/>
      <c r="D690" s="28"/>
      <c r="E690" s="28"/>
      <c r="F690" s="244"/>
      <c r="G690" s="127"/>
      <c r="H690" s="127"/>
      <c r="I690" s="127"/>
      <c r="J690" s="127"/>
      <c r="K690" s="931"/>
      <c r="L690" s="931"/>
      <c r="M690" s="128"/>
      <c r="N690" s="128"/>
      <c r="O690" s="128"/>
      <c r="P690" s="128"/>
      <c r="Q690" s="128"/>
      <c r="R690" s="128"/>
      <c r="S690" s="128"/>
      <c r="T690" s="128"/>
      <c r="U690" s="128"/>
      <c r="V690" s="128"/>
      <c r="W690" s="128"/>
      <c r="X690" s="128"/>
      <c r="Y690" s="128"/>
      <c r="Z690" s="128"/>
    </row>
    <row r="691" spans="1:26" ht="13.5" customHeight="1">
      <c r="A691" s="28"/>
      <c r="B691" s="28"/>
      <c r="C691" s="28"/>
      <c r="D691" s="28"/>
      <c r="E691" s="28"/>
      <c r="F691" s="244"/>
      <c r="G691" s="127"/>
      <c r="H691" s="127"/>
      <c r="I691" s="127"/>
      <c r="J691" s="127"/>
      <c r="K691" s="931"/>
      <c r="L691" s="931"/>
      <c r="M691" s="128"/>
      <c r="N691" s="128"/>
      <c r="O691" s="128"/>
      <c r="P691" s="128"/>
      <c r="Q691" s="128"/>
      <c r="R691" s="128"/>
      <c r="S691" s="128"/>
      <c r="T691" s="128"/>
      <c r="U691" s="128"/>
      <c r="V691" s="128"/>
      <c r="W691" s="128"/>
      <c r="X691" s="128"/>
      <c r="Y691" s="128"/>
      <c r="Z691" s="128"/>
    </row>
    <row r="692" spans="1:26" ht="13.5" customHeight="1">
      <c r="A692" s="28"/>
      <c r="B692" s="28"/>
      <c r="C692" s="28"/>
      <c r="D692" s="28"/>
      <c r="E692" s="28"/>
      <c r="F692" s="244"/>
      <c r="G692" s="127"/>
      <c r="H692" s="127"/>
      <c r="I692" s="127"/>
      <c r="J692" s="127"/>
      <c r="K692" s="931"/>
      <c r="L692" s="931"/>
      <c r="M692" s="128"/>
      <c r="N692" s="128"/>
      <c r="O692" s="128"/>
      <c r="P692" s="128"/>
      <c r="Q692" s="128"/>
      <c r="R692" s="128"/>
      <c r="S692" s="128"/>
      <c r="T692" s="128"/>
      <c r="U692" s="128"/>
      <c r="V692" s="128"/>
      <c r="W692" s="128"/>
      <c r="X692" s="128"/>
      <c r="Y692" s="128"/>
      <c r="Z692" s="128"/>
    </row>
    <row r="693" spans="1:26" ht="13.5" customHeight="1">
      <c r="A693" s="28"/>
      <c r="B693" s="28"/>
      <c r="C693" s="28"/>
      <c r="D693" s="28"/>
      <c r="E693" s="28"/>
      <c r="F693" s="244"/>
      <c r="G693" s="127"/>
      <c r="H693" s="127"/>
      <c r="I693" s="127"/>
      <c r="J693" s="127"/>
      <c r="K693" s="931"/>
      <c r="L693" s="931"/>
      <c r="M693" s="128"/>
      <c r="N693" s="128"/>
      <c r="O693" s="128"/>
      <c r="P693" s="128"/>
      <c r="Q693" s="128"/>
      <c r="R693" s="128"/>
      <c r="S693" s="128"/>
      <c r="T693" s="128"/>
      <c r="U693" s="128"/>
      <c r="V693" s="128"/>
      <c r="W693" s="128"/>
      <c r="X693" s="128"/>
      <c r="Y693" s="128"/>
      <c r="Z693" s="128"/>
    </row>
    <row r="694" spans="1:26" ht="13.5" customHeight="1">
      <c r="A694" s="28"/>
      <c r="B694" s="28"/>
      <c r="C694" s="28"/>
      <c r="D694" s="28"/>
      <c r="E694" s="28"/>
      <c r="F694" s="244"/>
      <c r="G694" s="127"/>
      <c r="H694" s="127"/>
      <c r="I694" s="127"/>
      <c r="J694" s="127"/>
      <c r="K694" s="931"/>
      <c r="L694" s="931"/>
      <c r="M694" s="128"/>
      <c r="N694" s="128"/>
      <c r="O694" s="128"/>
      <c r="P694" s="128"/>
      <c r="Q694" s="128"/>
      <c r="R694" s="128"/>
      <c r="S694" s="128"/>
      <c r="T694" s="128"/>
      <c r="U694" s="128"/>
      <c r="V694" s="128"/>
      <c r="W694" s="128"/>
      <c r="X694" s="128"/>
      <c r="Y694" s="128"/>
      <c r="Z694" s="128"/>
    </row>
    <row r="695" spans="1:26" ht="13.5" customHeight="1">
      <c r="A695" s="28"/>
      <c r="B695" s="28"/>
      <c r="C695" s="28"/>
      <c r="D695" s="28"/>
      <c r="E695" s="28"/>
      <c r="F695" s="244"/>
      <c r="G695" s="127"/>
      <c r="H695" s="127"/>
      <c r="I695" s="127"/>
      <c r="J695" s="127"/>
      <c r="K695" s="931"/>
      <c r="L695" s="931"/>
      <c r="M695" s="128"/>
      <c r="N695" s="128"/>
      <c r="O695" s="128"/>
      <c r="P695" s="128"/>
      <c r="Q695" s="128"/>
      <c r="R695" s="128"/>
      <c r="S695" s="128"/>
      <c r="T695" s="128"/>
      <c r="U695" s="128"/>
      <c r="V695" s="128"/>
      <c r="W695" s="128"/>
      <c r="X695" s="128"/>
      <c r="Y695" s="128"/>
      <c r="Z695" s="128"/>
    </row>
    <row r="696" spans="1:26" ht="13.5" customHeight="1">
      <c r="A696" s="28"/>
      <c r="B696" s="28"/>
      <c r="C696" s="28"/>
      <c r="D696" s="28"/>
      <c r="E696" s="28"/>
      <c r="F696" s="244"/>
      <c r="G696" s="127"/>
      <c r="H696" s="127"/>
      <c r="I696" s="127"/>
      <c r="J696" s="127"/>
      <c r="K696" s="931"/>
      <c r="L696" s="931"/>
      <c r="M696" s="128"/>
      <c r="N696" s="128"/>
      <c r="O696" s="128"/>
      <c r="P696" s="128"/>
      <c r="Q696" s="128"/>
      <c r="R696" s="128"/>
      <c r="S696" s="128"/>
      <c r="T696" s="128"/>
      <c r="U696" s="128"/>
      <c r="V696" s="128"/>
      <c r="W696" s="128"/>
      <c r="X696" s="128"/>
      <c r="Y696" s="128"/>
      <c r="Z696" s="128"/>
    </row>
    <row r="697" spans="1:26" ht="13.5" customHeight="1">
      <c r="A697" s="28"/>
      <c r="B697" s="28"/>
      <c r="C697" s="28"/>
      <c r="D697" s="28"/>
      <c r="E697" s="28"/>
      <c r="F697" s="244"/>
      <c r="G697" s="127"/>
      <c r="H697" s="127"/>
      <c r="I697" s="127"/>
      <c r="J697" s="127"/>
      <c r="K697" s="931"/>
      <c r="L697" s="931"/>
      <c r="M697" s="128"/>
      <c r="N697" s="128"/>
      <c r="O697" s="128"/>
      <c r="P697" s="128"/>
      <c r="Q697" s="128"/>
      <c r="R697" s="128"/>
      <c r="S697" s="128"/>
      <c r="T697" s="128"/>
      <c r="U697" s="128"/>
      <c r="V697" s="128"/>
      <c r="W697" s="128"/>
      <c r="X697" s="128"/>
      <c r="Y697" s="128"/>
      <c r="Z697" s="128"/>
    </row>
    <row r="698" spans="1:26" ht="13.5" customHeight="1">
      <c r="A698" s="28"/>
      <c r="B698" s="28"/>
      <c r="C698" s="28"/>
      <c r="D698" s="28"/>
      <c r="E698" s="28"/>
      <c r="F698" s="244"/>
      <c r="G698" s="127"/>
      <c r="H698" s="127"/>
      <c r="I698" s="127"/>
      <c r="J698" s="127"/>
      <c r="K698" s="931"/>
      <c r="L698" s="931"/>
      <c r="M698" s="128"/>
      <c r="N698" s="128"/>
      <c r="O698" s="128"/>
      <c r="P698" s="128"/>
      <c r="Q698" s="128"/>
      <c r="R698" s="128"/>
      <c r="S698" s="128"/>
      <c r="T698" s="128"/>
      <c r="U698" s="128"/>
      <c r="V698" s="128"/>
      <c r="W698" s="128"/>
      <c r="X698" s="128"/>
      <c r="Y698" s="128"/>
      <c r="Z698" s="128"/>
    </row>
    <row r="699" spans="1:26" ht="13.5" customHeight="1">
      <c r="A699" s="28"/>
      <c r="B699" s="28"/>
      <c r="C699" s="28"/>
      <c r="D699" s="28"/>
      <c r="E699" s="28"/>
      <c r="F699" s="244"/>
      <c r="G699" s="127"/>
      <c r="H699" s="127"/>
      <c r="I699" s="127"/>
      <c r="J699" s="127"/>
      <c r="K699" s="931"/>
      <c r="L699" s="931"/>
      <c r="M699" s="128"/>
      <c r="N699" s="128"/>
      <c r="O699" s="128"/>
      <c r="P699" s="128"/>
      <c r="Q699" s="128"/>
      <c r="R699" s="128"/>
      <c r="S699" s="128"/>
      <c r="T699" s="128"/>
      <c r="U699" s="128"/>
      <c r="V699" s="128"/>
      <c r="W699" s="128"/>
      <c r="X699" s="128"/>
      <c r="Y699" s="128"/>
      <c r="Z699" s="128"/>
    </row>
    <row r="700" spans="1:26" ht="13.5" customHeight="1">
      <c r="A700" s="28"/>
      <c r="B700" s="28"/>
      <c r="C700" s="28"/>
      <c r="D700" s="28"/>
      <c r="E700" s="28"/>
      <c r="F700" s="244"/>
      <c r="G700" s="127"/>
      <c r="H700" s="127"/>
      <c r="I700" s="127"/>
      <c r="J700" s="127"/>
      <c r="K700" s="931"/>
      <c r="L700" s="931"/>
      <c r="M700" s="128"/>
      <c r="N700" s="128"/>
      <c r="O700" s="128"/>
      <c r="P700" s="128"/>
      <c r="Q700" s="128"/>
      <c r="R700" s="128"/>
      <c r="S700" s="128"/>
      <c r="T700" s="128"/>
      <c r="U700" s="128"/>
      <c r="V700" s="128"/>
      <c r="W700" s="128"/>
      <c r="X700" s="128"/>
      <c r="Y700" s="128"/>
      <c r="Z700" s="128"/>
    </row>
    <row r="701" spans="1:26" ht="13.5" customHeight="1">
      <c r="A701" s="28"/>
      <c r="B701" s="28"/>
      <c r="C701" s="28"/>
      <c r="D701" s="28"/>
      <c r="E701" s="28"/>
      <c r="F701" s="244"/>
      <c r="G701" s="127"/>
      <c r="H701" s="127"/>
      <c r="I701" s="127"/>
      <c r="J701" s="127"/>
      <c r="K701" s="931"/>
      <c r="L701" s="931"/>
      <c r="M701" s="128"/>
      <c r="N701" s="128"/>
      <c r="O701" s="128"/>
      <c r="P701" s="128"/>
      <c r="Q701" s="128"/>
      <c r="R701" s="128"/>
      <c r="S701" s="128"/>
      <c r="T701" s="128"/>
      <c r="U701" s="128"/>
      <c r="V701" s="128"/>
      <c r="W701" s="128"/>
      <c r="X701" s="128"/>
      <c r="Y701" s="128"/>
      <c r="Z701" s="128"/>
    </row>
    <row r="702" spans="1:26" ht="13.5" customHeight="1">
      <c r="A702" s="28"/>
      <c r="B702" s="28"/>
      <c r="C702" s="28"/>
      <c r="D702" s="28"/>
      <c r="E702" s="28"/>
      <c r="F702" s="244"/>
      <c r="G702" s="127"/>
      <c r="H702" s="127"/>
      <c r="I702" s="127"/>
      <c r="J702" s="127"/>
      <c r="K702" s="931"/>
      <c r="L702" s="931"/>
      <c r="M702" s="128"/>
      <c r="N702" s="128"/>
      <c r="O702" s="128"/>
      <c r="P702" s="128"/>
      <c r="Q702" s="128"/>
      <c r="R702" s="128"/>
      <c r="S702" s="128"/>
      <c r="T702" s="128"/>
      <c r="U702" s="128"/>
      <c r="V702" s="128"/>
      <c r="W702" s="128"/>
      <c r="X702" s="128"/>
      <c r="Y702" s="128"/>
      <c r="Z702" s="128"/>
    </row>
    <row r="703" spans="1:26" ht="13.5" customHeight="1">
      <c r="A703" s="28"/>
      <c r="B703" s="28"/>
      <c r="C703" s="28"/>
      <c r="D703" s="28"/>
      <c r="E703" s="28"/>
      <c r="F703" s="244"/>
      <c r="G703" s="127"/>
      <c r="H703" s="127"/>
      <c r="I703" s="127"/>
      <c r="J703" s="127"/>
      <c r="K703" s="931"/>
      <c r="L703" s="931"/>
      <c r="M703" s="128"/>
      <c r="N703" s="128"/>
      <c r="O703" s="128"/>
      <c r="P703" s="128"/>
      <c r="Q703" s="128"/>
      <c r="R703" s="128"/>
      <c r="S703" s="128"/>
      <c r="T703" s="128"/>
      <c r="U703" s="128"/>
      <c r="V703" s="128"/>
      <c r="W703" s="128"/>
      <c r="X703" s="128"/>
      <c r="Y703" s="128"/>
      <c r="Z703" s="128"/>
    </row>
    <row r="704" spans="1:26" ht="13.5" customHeight="1">
      <c r="A704" s="28"/>
      <c r="B704" s="28"/>
      <c r="C704" s="28"/>
      <c r="D704" s="28"/>
      <c r="E704" s="28"/>
      <c r="F704" s="244"/>
      <c r="G704" s="127"/>
      <c r="H704" s="127"/>
      <c r="I704" s="127"/>
      <c r="J704" s="127"/>
      <c r="K704" s="931"/>
      <c r="L704" s="931"/>
      <c r="M704" s="128"/>
      <c r="N704" s="128"/>
      <c r="O704" s="128"/>
      <c r="P704" s="128"/>
      <c r="Q704" s="128"/>
      <c r="R704" s="128"/>
      <c r="S704" s="128"/>
      <c r="T704" s="128"/>
      <c r="U704" s="128"/>
      <c r="V704" s="128"/>
      <c r="W704" s="128"/>
      <c r="X704" s="128"/>
      <c r="Y704" s="128"/>
      <c r="Z704" s="128"/>
    </row>
    <row r="705" spans="1:26" ht="13.5" customHeight="1">
      <c r="A705" s="28"/>
      <c r="B705" s="28"/>
      <c r="C705" s="28"/>
      <c r="D705" s="28"/>
      <c r="E705" s="28"/>
      <c r="F705" s="244"/>
      <c r="G705" s="127"/>
      <c r="H705" s="127"/>
      <c r="I705" s="127"/>
      <c r="J705" s="127"/>
      <c r="K705" s="931"/>
      <c r="L705" s="931"/>
      <c r="M705" s="128"/>
      <c r="N705" s="128"/>
      <c r="O705" s="128"/>
      <c r="P705" s="128"/>
      <c r="Q705" s="128"/>
      <c r="R705" s="128"/>
      <c r="S705" s="128"/>
      <c r="T705" s="128"/>
      <c r="U705" s="128"/>
      <c r="V705" s="128"/>
      <c r="W705" s="128"/>
      <c r="X705" s="128"/>
      <c r="Y705" s="128"/>
      <c r="Z705" s="128"/>
    </row>
    <row r="706" spans="1:26" ht="13.5" customHeight="1">
      <c r="A706" s="28"/>
      <c r="B706" s="28"/>
      <c r="C706" s="28"/>
      <c r="D706" s="28"/>
      <c r="E706" s="28"/>
      <c r="F706" s="244"/>
      <c r="G706" s="127"/>
      <c r="H706" s="127"/>
      <c r="I706" s="127"/>
      <c r="J706" s="127"/>
      <c r="K706" s="931"/>
      <c r="L706" s="931"/>
      <c r="M706" s="128"/>
      <c r="N706" s="128"/>
      <c r="O706" s="128"/>
      <c r="P706" s="128"/>
      <c r="Q706" s="128"/>
      <c r="R706" s="128"/>
      <c r="S706" s="128"/>
      <c r="T706" s="128"/>
      <c r="U706" s="128"/>
      <c r="V706" s="128"/>
      <c r="W706" s="128"/>
      <c r="X706" s="128"/>
      <c r="Y706" s="128"/>
      <c r="Z706" s="128"/>
    </row>
    <row r="707" spans="1:26" ht="13.5" customHeight="1">
      <c r="A707" s="28"/>
      <c r="B707" s="28"/>
      <c r="C707" s="28"/>
      <c r="D707" s="28"/>
      <c r="E707" s="28"/>
      <c r="F707" s="244"/>
      <c r="G707" s="127"/>
      <c r="H707" s="127"/>
      <c r="I707" s="127"/>
      <c r="J707" s="127"/>
      <c r="K707" s="931"/>
      <c r="L707" s="931"/>
      <c r="M707" s="128"/>
      <c r="N707" s="128"/>
      <c r="O707" s="128"/>
      <c r="P707" s="128"/>
      <c r="Q707" s="128"/>
      <c r="R707" s="128"/>
      <c r="S707" s="128"/>
      <c r="T707" s="128"/>
      <c r="U707" s="128"/>
      <c r="V707" s="128"/>
      <c r="W707" s="128"/>
      <c r="X707" s="128"/>
      <c r="Y707" s="128"/>
      <c r="Z707" s="128"/>
    </row>
    <row r="708" spans="1:26" ht="13.5" customHeight="1">
      <c r="A708" s="28"/>
      <c r="B708" s="28"/>
      <c r="C708" s="28"/>
      <c r="D708" s="28"/>
      <c r="E708" s="28"/>
      <c r="F708" s="244"/>
      <c r="G708" s="127"/>
      <c r="H708" s="127"/>
      <c r="I708" s="127"/>
      <c r="J708" s="127"/>
      <c r="K708" s="931"/>
      <c r="L708" s="931"/>
      <c r="M708" s="128"/>
      <c r="N708" s="128"/>
      <c r="O708" s="128"/>
      <c r="P708" s="128"/>
      <c r="Q708" s="128"/>
      <c r="R708" s="128"/>
      <c r="S708" s="128"/>
      <c r="T708" s="128"/>
      <c r="U708" s="128"/>
      <c r="V708" s="128"/>
      <c r="W708" s="128"/>
      <c r="X708" s="128"/>
      <c r="Y708" s="128"/>
      <c r="Z708" s="128"/>
    </row>
    <row r="709" spans="1:26" ht="13.5" customHeight="1">
      <c r="A709" s="28"/>
      <c r="B709" s="28"/>
      <c r="C709" s="28"/>
      <c r="D709" s="28"/>
      <c r="E709" s="28"/>
      <c r="F709" s="244"/>
      <c r="G709" s="127"/>
      <c r="H709" s="127"/>
      <c r="I709" s="127"/>
      <c r="J709" s="127"/>
      <c r="K709" s="931"/>
      <c r="L709" s="931"/>
      <c r="M709" s="128"/>
      <c r="N709" s="128"/>
      <c r="O709" s="128"/>
      <c r="P709" s="128"/>
      <c r="Q709" s="128"/>
      <c r="R709" s="128"/>
      <c r="S709" s="128"/>
      <c r="T709" s="128"/>
      <c r="U709" s="128"/>
      <c r="V709" s="128"/>
      <c r="W709" s="128"/>
      <c r="X709" s="128"/>
      <c r="Y709" s="128"/>
      <c r="Z709" s="128"/>
    </row>
    <row r="710" spans="1:26" ht="13.5" customHeight="1">
      <c r="A710" s="28"/>
      <c r="B710" s="28"/>
      <c r="C710" s="28"/>
      <c r="D710" s="28"/>
      <c r="E710" s="28"/>
      <c r="F710" s="244"/>
      <c r="G710" s="127"/>
      <c r="H710" s="127"/>
      <c r="I710" s="127"/>
      <c r="J710" s="127"/>
      <c r="K710" s="931"/>
      <c r="L710" s="931"/>
      <c r="M710" s="128"/>
      <c r="N710" s="128"/>
      <c r="O710" s="128"/>
      <c r="P710" s="128"/>
      <c r="Q710" s="128"/>
      <c r="R710" s="128"/>
      <c r="S710" s="128"/>
      <c r="T710" s="128"/>
      <c r="U710" s="128"/>
      <c r="V710" s="128"/>
      <c r="W710" s="128"/>
      <c r="X710" s="128"/>
      <c r="Y710" s="128"/>
      <c r="Z710" s="128"/>
    </row>
    <row r="711" spans="1:26" ht="13.5" customHeight="1">
      <c r="A711" s="28"/>
      <c r="B711" s="28"/>
      <c r="C711" s="28"/>
      <c r="D711" s="28"/>
      <c r="E711" s="28"/>
      <c r="F711" s="244"/>
      <c r="G711" s="127"/>
      <c r="H711" s="127"/>
      <c r="I711" s="127"/>
      <c r="J711" s="127"/>
      <c r="K711" s="931"/>
      <c r="L711" s="931"/>
      <c r="M711" s="128"/>
      <c r="N711" s="128"/>
      <c r="O711" s="128"/>
      <c r="P711" s="128"/>
      <c r="Q711" s="128"/>
      <c r="R711" s="128"/>
      <c r="S711" s="128"/>
      <c r="T711" s="128"/>
      <c r="U711" s="128"/>
      <c r="V711" s="128"/>
      <c r="W711" s="128"/>
      <c r="X711" s="128"/>
      <c r="Y711" s="128"/>
      <c r="Z711" s="128"/>
    </row>
    <row r="712" spans="1:26" ht="13.5" customHeight="1">
      <c r="A712" s="28"/>
      <c r="B712" s="28"/>
      <c r="C712" s="28"/>
      <c r="D712" s="28"/>
      <c r="E712" s="28"/>
      <c r="F712" s="244"/>
      <c r="G712" s="127"/>
      <c r="H712" s="127"/>
      <c r="I712" s="127"/>
      <c r="J712" s="127"/>
      <c r="K712" s="931"/>
      <c r="L712" s="931"/>
      <c r="M712" s="128"/>
      <c r="N712" s="128"/>
      <c r="O712" s="128"/>
      <c r="P712" s="128"/>
      <c r="Q712" s="128"/>
      <c r="R712" s="128"/>
      <c r="S712" s="128"/>
      <c r="T712" s="128"/>
      <c r="U712" s="128"/>
      <c r="V712" s="128"/>
      <c r="W712" s="128"/>
      <c r="X712" s="128"/>
      <c r="Y712" s="128"/>
      <c r="Z712" s="128"/>
    </row>
    <row r="713" spans="1:26" ht="13.5" customHeight="1">
      <c r="A713" s="28"/>
      <c r="B713" s="28"/>
      <c r="C713" s="28"/>
      <c r="D713" s="28"/>
      <c r="E713" s="28"/>
      <c r="F713" s="244"/>
      <c r="G713" s="127"/>
      <c r="H713" s="127"/>
      <c r="I713" s="127"/>
      <c r="J713" s="127"/>
      <c r="K713" s="931"/>
      <c r="L713" s="931"/>
      <c r="M713" s="128"/>
      <c r="N713" s="128"/>
      <c r="O713" s="128"/>
      <c r="P713" s="128"/>
      <c r="Q713" s="128"/>
      <c r="R713" s="128"/>
      <c r="S713" s="128"/>
      <c r="T713" s="128"/>
      <c r="U713" s="128"/>
      <c r="V713" s="128"/>
      <c r="W713" s="128"/>
      <c r="X713" s="128"/>
      <c r="Y713" s="128"/>
      <c r="Z713" s="128"/>
    </row>
    <row r="714" spans="1:26" ht="13.5" customHeight="1">
      <c r="A714" s="28"/>
      <c r="B714" s="28"/>
      <c r="C714" s="28"/>
      <c r="D714" s="28"/>
      <c r="E714" s="28"/>
      <c r="F714" s="244"/>
      <c r="G714" s="127"/>
      <c r="H714" s="127"/>
      <c r="I714" s="127"/>
      <c r="J714" s="127"/>
      <c r="K714" s="931"/>
      <c r="L714" s="931"/>
      <c r="M714" s="128"/>
      <c r="N714" s="128"/>
      <c r="O714" s="128"/>
      <c r="P714" s="128"/>
      <c r="Q714" s="128"/>
      <c r="R714" s="128"/>
      <c r="S714" s="128"/>
      <c r="T714" s="128"/>
      <c r="U714" s="128"/>
      <c r="V714" s="128"/>
      <c r="W714" s="128"/>
      <c r="X714" s="128"/>
      <c r="Y714" s="128"/>
      <c r="Z714" s="128"/>
    </row>
    <row r="715" spans="1:26" ht="13.5" customHeight="1">
      <c r="A715" s="28"/>
      <c r="B715" s="28"/>
      <c r="C715" s="28"/>
      <c r="D715" s="28"/>
      <c r="E715" s="28"/>
      <c r="F715" s="244"/>
      <c r="G715" s="127"/>
      <c r="H715" s="127"/>
      <c r="I715" s="127"/>
      <c r="J715" s="127"/>
      <c r="K715" s="931"/>
      <c r="L715" s="931"/>
      <c r="M715" s="128"/>
      <c r="N715" s="128"/>
      <c r="O715" s="128"/>
      <c r="P715" s="128"/>
      <c r="Q715" s="128"/>
      <c r="R715" s="128"/>
      <c r="S715" s="128"/>
      <c r="T715" s="128"/>
      <c r="U715" s="128"/>
      <c r="V715" s="128"/>
      <c r="W715" s="128"/>
      <c r="X715" s="128"/>
      <c r="Y715" s="128"/>
      <c r="Z715" s="128"/>
    </row>
    <row r="716" spans="1:26" ht="13.5" customHeight="1">
      <c r="A716" s="28"/>
      <c r="B716" s="28"/>
      <c r="C716" s="28"/>
      <c r="D716" s="28"/>
      <c r="E716" s="28"/>
      <c r="F716" s="244"/>
      <c r="G716" s="127"/>
      <c r="H716" s="127"/>
      <c r="I716" s="127"/>
      <c r="J716" s="127"/>
      <c r="K716" s="931"/>
      <c r="L716" s="931"/>
      <c r="M716" s="128"/>
      <c r="N716" s="128"/>
      <c r="O716" s="128"/>
      <c r="P716" s="128"/>
      <c r="Q716" s="128"/>
      <c r="R716" s="128"/>
      <c r="S716" s="128"/>
      <c r="T716" s="128"/>
      <c r="U716" s="128"/>
      <c r="V716" s="128"/>
      <c r="W716" s="128"/>
      <c r="X716" s="128"/>
      <c r="Y716" s="128"/>
      <c r="Z716" s="128"/>
    </row>
    <row r="717" spans="1:26" ht="13.5" customHeight="1">
      <c r="A717" s="28"/>
      <c r="B717" s="28"/>
      <c r="C717" s="28"/>
      <c r="D717" s="28"/>
      <c r="E717" s="28"/>
      <c r="F717" s="244"/>
      <c r="G717" s="127"/>
      <c r="H717" s="127"/>
      <c r="I717" s="127"/>
      <c r="J717" s="127"/>
      <c r="K717" s="931"/>
      <c r="L717" s="931"/>
      <c r="M717" s="128"/>
      <c r="N717" s="128"/>
      <c r="O717" s="128"/>
      <c r="P717" s="128"/>
      <c r="Q717" s="128"/>
      <c r="R717" s="128"/>
      <c r="S717" s="128"/>
      <c r="T717" s="128"/>
      <c r="U717" s="128"/>
      <c r="V717" s="128"/>
      <c r="W717" s="128"/>
      <c r="X717" s="128"/>
      <c r="Y717" s="128"/>
      <c r="Z717" s="128"/>
    </row>
    <row r="718" spans="1:26" ht="13.5" customHeight="1">
      <c r="A718" s="28"/>
      <c r="B718" s="28"/>
      <c r="C718" s="28"/>
      <c r="D718" s="28"/>
      <c r="E718" s="28"/>
      <c r="F718" s="244"/>
      <c r="G718" s="127"/>
      <c r="H718" s="127"/>
      <c r="I718" s="127"/>
      <c r="J718" s="127"/>
      <c r="K718" s="931"/>
      <c r="L718" s="931"/>
      <c r="M718" s="128"/>
      <c r="N718" s="128"/>
      <c r="O718" s="128"/>
      <c r="P718" s="128"/>
      <c r="Q718" s="128"/>
      <c r="R718" s="128"/>
      <c r="S718" s="128"/>
      <c r="T718" s="128"/>
      <c r="U718" s="128"/>
      <c r="V718" s="128"/>
      <c r="W718" s="128"/>
      <c r="X718" s="128"/>
      <c r="Y718" s="128"/>
      <c r="Z718" s="128"/>
    </row>
    <row r="719" spans="1:26" ht="13.5" customHeight="1">
      <c r="A719" s="28"/>
      <c r="B719" s="28"/>
      <c r="C719" s="28"/>
      <c r="D719" s="28"/>
      <c r="E719" s="28"/>
      <c r="F719" s="244"/>
      <c r="G719" s="127"/>
      <c r="H719" s="127"/>
      <c r="I719" s="127"/>
      <c r="J719" s="127"/>
      <c r="K719" s="931"/>
      <c r="L719" s="931"/>
      <c r="M719" s="128"/>
      <c r="N719" s="128"/>
      <c r="O719" s="128"/>
      <c r="P719" s="128"/>
      <c r="Q719" s="128"/>
      <c r="R719" s="128"/>
      <c r="S719" s="128"/>
      <c r="T719" s="128"/>
      <c r="U719" s="128"/>
      <c r="V719" s="128"/>
      <c r="W719" s="128"/>
      <c r="X719" s="128"/>
      <c r="Y719" s="128"/>
      <c r="Z719" s="128"/>
    </row>
    <row r="720" spans="1:26" ht="13.5" customHeight="1">
      <c r="A720" s="28"/>
      <c r="B720" s="28"/>
      <c r="C720" s="28"/>
      <c r="D720" s="28"/>
      <c r="E720" s="28"/>
      <c r="F720" s="244"/>
      <c r="G720" s="127"/>
      <c r="H720" s="127"/>
      <c r="I720" s="127"/>
      <c r="J720" s="127"/>
      <c r="K720" s="931"/>
      <c r="L720" s="931"/>
      <c r="M720" s="128"/>
      <c r="N720" s="128"/>
      <c r="O720" s="128"/>
      <c r="P720" s="128"/>
      <c r="Q720" s="128"/>
      <c r="R720" s="128"/>
      <c r="S720" s="128"/>
      <c r="T720" s="128"/>
      <c r="U720" s="128"/>
      <c r="V720" s="128"/>
      <c r="W720" s="128"/>
      <c r="X720" s="128"/>
      <c r="Y720" s="128"/>
      <c r="Z720" s="128"/>
    </row>
    <row r="721" spans="1:26" ht="13.5" customHeight="1">
      <c r="A721" s="28"/>
      <c r="B721" s="28"/>
      <c r="C721" s="28"/>
      <c r="D721" s="28"/>
      <c r="E721" s="28"/>
      <c r="F721" s="244"/>
      <c r="G721" s="127"/>
      <c r="H721" s="127"/>
      <c r="I721" s="127"/>
      <c r="J721" s="127"/>
      <c r="K721" s="931"/>
      <c r="L721" s="931"/>
      <c r="M721" s="128"/>
      <c r="N721" s="128"/>
      <c r="O721" s="128"/>
      <c r="P721" s="128"/>
      <c r="Q721" s="128"/>
      <c r="R721" s="128"/>
      <c r="S721" s="128"/>
      <c r="T721" s="128"/>
      <c r="U721" s="128"/>
      <c r="V721" s="128"/>
      <c r="W721" s="128"/>
      <c r="X721" s="128"/>
      <c r="Y721" s="128"/>
      <c r="Z721" s="128"/>
    </row>
    <row r="722" spans="1:26" ht="13.5" customHeight="1">
      <c r="A722" s="28"/>
      <c r="B722" s="28"/>
      <c r="C722" s="28"/>
      <c r="D722" s="28"/>
      <c r="E722" s="28"/>
      <c r="F722" s="244"/>
      <c r="G722" s="127"/>
      <c r="H722" s="127"/>
      <c r="I722" s="127"/>
      <c r="J722" s="127"/>
      <c r="K722" s="931"/>
      <c r="L722" s="931"/>
      <c r="M722" s="128"/>
      <c r="N722" s="128"/>
      <c r="O722" s="128"/>
      <c r="P722" s="128"/>
      <c r="Q722" s="128"/>
      <c r="R722" s="128"/>
      <c r="S722" s="128"/>
      <c r="T722" s="128"/>
      <c r="U722" s="128"/>
      <c r="V722" s="128"/>
      <c r="W722" s="128"/>
      <c r="X722" s="128"/>
      <c r="Y722" s="128"/>
      <c r="Z722" s="128"/>
    </row>
    <row r="723" spans="1:26" ht="13.5" customHeight="1">
      <c r="A723" s="28"/>
      <c r="B723" s="28"/>
      <c r="C723" s="28"/>
      <c r="D723" s="28"/>
      <c r="E723" s="28"/>
      <c r="F723" s="244"/>
      <c r="G723" s="127"/>
      <c r="H723" s="127"/>
      <c r="I723" s="127"/>
      <c r="J723" s="127"/>
      <c r="K723" s="931"/>
      <c r="L723" s="931"/>
      <c r="M723" s="128"/>
      <c r="N723" s="128"/>
      <c r="O723" s="128"/>
      <c r="P723" s="128"/>
      <c r="Q723" s="128"/>
      <c r="R723" s="128"/>
      <c r="S723" s="128"/>
      <c r="T723" s="128"/>
      <c r="U723" s="128"/>
      <c r="V723" s="128"/>
      <c r="W723" s="128"/>
      <c r="X723" s="128"/>
      <c r="Y723" s="128"/>
      <c r="Z723" s="128"/>
    </row>
    <row r="724" spans="1:26" ht="13.5" customHeight="1">
      <c r="A724" s="28"/>
      <c r="B724" s="28"/>
      <c r="C724" s="28"/>
      <c r="D724" s="28"/>
      <c r="E724" s="28"/>
      <c r="F724" s="244"/>
      <c r="G724" s="127"/>
      <c r="H724" s="127"/>
      <c r="I724" s="127"/>
      <c r="J724" s="127"/>
      <c r="K724" s="931"/>
      <c r="L724" s="931"/>
      <c r="M724" s="128"/>
      <c r="N724" s="128"/>
      <c r="O724" s="128"/>
      <c r="P724" s="128"/>
      <c r="Q724" s="128"/>
      <c r="R724" s="128"/>
      <c r="S724" s="128"/>
      <c r="T724" s="128"/>
      <c r="U724" s="128"/>
      <c r="V724" s="128"/>
      <c r="W724" s="128"/>
      <c r="X724" s="128"/>
      <c r="Y724" s="128"/>
      <c r="Z724" s="128"/>
    </row>
    <row r="725" spans="1:26" ht="13.5" customHeight="1">
      <c r="A725" s="28"/>
      <c r="B725" s="28"/>
      <c r="C725" s="28"/>
      <c r="D725" s="28"/>
      <c r="E725" s="28"/>
      <c r="F725" s="244"/>
      <c r="G725" s="127"/>
      <c r="H725" s="127"/>
      <c r="I725" s="127"/>
      <c r="J725" s="127"/>
      <c r="K725" s="931"/>
      <c r="L725" s="931"/>
      <c r="M725" s="128"/>
      <c r="N725" s="128"/>
      <c r="O725" s="128"/>
      <c r="P725" s="128"/>
      <c r="Q725" s="128"/>
      <c r="R725" s="128"/>
      <c r="S725" s="128"/>
      <c r="T725" s="128"/>
      <c r="U725" s="128"/>
      <c r="V725" s="128"/>
      <c r="W725" s="128"/>
      <c r="X725" s="128"/>
      <c r="Y725" s="128"/>
      <c r="Z725" s="128"/>
    </row>
    <row r="726" spans="1:26" ht="13.5" customHeight="1">
      <c r="A726" s="28"/>
      <c r="B726" s="28"/>
      <c r="C726" s="28"/>
      <c r="D726" s="28"/>
      <c r="E726" s="28"/>
      <c r="F726" s="244"/>
      <c r="G726" s="127"/>
      <c r="H726" s="127"/>
      <c r="I726" s="127"/>
      <c r="J726" s="127"/>
      <c r="K726" s="931"/>
      <c r="L726" s="931"/>
      <c r="M726" s="128"/>
      <c r="N726" s="128"/>
      <c r="O726" s="128"/>
      <c r="P726" s="128"/>
      <c r="Q726" s="128"/>
      <c r="R726" s="128"/>
      <c r="S726" s="128"/>
      <c r="T726" s="128"/>
      <c r="U726" s="128"/>
      <c r="V726" s="128"/>
      <c r="W726" s="128"/>
      <c r="X726" s="128"/>
      <c r="Y726" s="128"/>
      <c r="Z726" s="128"/>
    </row>
    <row r="727" spans="1:26" ht="13.5" customHeight="1">
      <c r="A727" s="28"/>
      <c r="B727" s="28"/>
      <c r="C727" s="28"/>
      <c r="D727" s="28"/>
      <c r="E727" s="28"/>
      <c r="F727" s="244"/>
      <c r="G727" s="127"/>
      <c r="H727" s="127"/>
      <c r="I727" s="127"/>
      <c r="J727" s="127"/>
      <c r="K727" s="931"/>
      <c r="L727" s="931"/>
      <c r="M727" s="128"/>
      <c r="N727" s="128"/>
      <c r="O727" s="128"/>
      <c r="P727" s="128"/>
      <c r="Q727" s="128"/>
      <c r="R727" s="128"/>
      <c r="S727" s="128"/>
      <c r="T727" s="128"/>
      <c r="U727" s="128"/>
      <c r="V727" s="128"/>
      <c r="W727" s="128"/>
      <c r="X727" s="128"/>
      <c r="Y727" s="128"/>
      <c r="Z727" s="128"/>
    </row>
    <row r="728" spans="1:26" ht="13.5" customHeight="1">
      <c r="A728" s="28"/>
      <c r="B728" s="28"/>
      <c r="C728" s="28"/>
      <c r="D728" s="28"/>
      <c r="E728" s="28"/>
      <c r="F728" s="244"/>
      <c r="G728" s="127"/>
      <c r="H728" s="127"/>
      <c r="I728" s="127"/>
      <c r="J728" s="127"/>
      <c r="K728" s="931"/>
      <c r="L728" s="931"/>
      <c r="M728" s="128"/>
      <c r="N728" s="128"/>
      <c r="O728" s="128"/>
      <c r="P728" s="128"/>
      <c r="Q728" s="128"/>
      <c r="R728" s="128"/>
      <c r="S728" s="128"/>
      <c r="T728" s="128"/>
      <c r="U728" s="128"/>
      <c r="V728" s="128"/>
      <c r="W728" s="128"/>
      <c r="X728" s="128"/>
      <c r="Y728" s="128"/>
      <c r="Z728" s="128"/>
    </row>
    <row r="729" spans="1:26" ht="13.5" customHeight="1">
      <c r="A729" s="28"/>
      <c r="B729" s="28"/>
      <c r="C729" s="28"/>
      <c r="D729" s="28"/>
      <c r="E729" s="28"/>
      <c r="F729" s="244"/>
      <c r="G729" s="127"/>
      <c r="H729" s="127"/>
      <c r="I729" s="127"/>
      <c r="J729" s="127"/>
      <c r="K729" s="931"/>
      <c r="L729" s="931"/>
      <c r="M729" s="128"/>
      <c r="N729" s="128"/>
      <c r="O729" s="128"/>
      <c r="P729" s="128"/>
      <c r="Q729" s="128"/>
      <c r="R729" s="128"/>
      <c r="S729" s="128"/>
      <c r="T729" s="128"/>
      <c r="U729" s="128"/>
      <c r="V729" s="128"/>
      <c r="W729" s="128"/>
      <c r="X729" s="128"/>
      <c r="Y729" s="128"/>
      <c r="Z729" s="128"/>
    </row>
    <row r="730" spans="1:26" ht="13.5" customHeight="1">
      <c r="A730" s="28"/>
      <c r="B730" s="28"/>
      <c r="C730" s="28"/>
      <c r="D730" s="28"/>
      <c r="E730" s="28"/>
      <c r="F730" s="244"/>
      <c r="G730" s="127"/>
      <c r="H730" s="127"/>
      <c r="I730" s="127"/>
      <c r="J730" s="127"/>
      <c r="K730" s="931"/>
      <c r="L730" s="931"/>
      <c r="M730" s="128"/>
      <c r="N730" s="128"/>
      <c r="O730" s="128"/>
      <c r="P730" s="128"/>
      <c r="Q730" s="128"/>
      <c r="R730" s="128"/>
      <c r="S730" s="128"/>
      <c r="T730" s="128"/>
      <c r="U730" s="128"/>
      <c r="V730" s="128"/>
      <c r="W730" s="128"/>
      <c r="X730" s="128"/>
      <c r="Y730" s="128"/>
      <c r="Z730" s="128"/>
    </row>
    <row r="731" spans="1:26" ht="13.5" customHeight="1">
      <c r="A731" s="28"/>
      <c r="B731" s="28"/>
      <c r="C731" s="28"/>
      <c r="D731" s="28"/>
      <c r="E731" s="28"/>
      <c r="F731" s="244"/>
      <c r="G731" s="127"/>
      <c r="H731" s="127"/>
      <c r="I731" s="127"/>
      <c r="J731" s="127"/>
      <c r="K731" s="931"/>
      <c r="L731" s="931"/>
      <c r="M731" s="128"/>
      <c r="N731" s="128"/>
      <c r="O731" s="128"/>
      <c r="P731" s="128"/>
      <c r="Q731" s="128"/>
      <c r="R731" s="128"/>
      <c r="S731" s="128"/>
      <c r="T731" s="128"/>
      <c r="U731" s="128"/>
      <c r="V731" s="128"/>
      <c r="W731" s="128"/>
      <c r="X731" s="128"/>
      <c r="Y731" s="128"/>
      <c r="Z731" s="128"/>
    </row>
    <row r="732" spans="1:26" ht="13.5" customHeight="1">
      <c r="A732" s="28"/>
      <c r="B732" s="28"/>
      <c r="C732" s="28"/>
      <c r="D732" s="28"/>
      <c r="E732" s="28"/>
      <c r="F732" s="244"/>
      <c r="G732" s="127"/>
      <c r="H732" s="127"/>
      <c r="I732" s="127"/>
      <c r="J732" s="127"/>
      <c r="K732" s="931"/>
      <c r="L732" s="931"/>
      <c r="M732" s="128"/>
      <c r="N732" s="128"/>
      <c r="O732" s="128"/>
      <c r="P732" s="128"/>
      <c r="Q732" s="128"/>
      <c r="R732" s="128"/>
      <c r="S732" s="128"/>
      <c r="T732" s="128"/>
      <c r="U732" s="128"/>
      <c r="V732" s="128"/>
      <c r="W732" s="128"/>
      <c r="X732" s="128"/>
      <c r="Y732" s="128"/>
      <c r="Z732" s="128"/>
    </row>
    <row r="733" spans="1:26" ht="13.5" customHeight="1">
      <c r="A733" s="28"/>
      <c r="B733" s="28"/>
      <c r="C733" s="28"/>
      <c r="D733" s="28"/>
      <c r="E733" s="28"/>
      <c r="F733" s="244"/>
      <c r="G733" s="127"/>
      <c r="H733" s="127"/>
      <c r="I733" s="127"/>
      <c r="J733" s="127"/>
      <c r="K733" s="931"/>
      <c r="L733" s="931"/>
      <c r="M733" s="128"/>
      <c r="N733" s="128"/>
      <c r="O733" s="128"/>
      <c r="P733" s="128"/>
      <c r="Q733" s="128"/>
      <c r="R733" s="128"/>
      <c r="S733" s="128"/>
      <c r="T733" s="128"/>
      <c r="U733" s="128"/>
      <c r="V733" s="128"/>
      <c r="W733" s="128"/>
      <c r="X733" s="128"/>
      <c r="Y733" s="128"/>
      <c r="Z733" s="128"/>
    </row>
    <row r="734" spans="1:26" ht="13.5" customHeight="1">
      <c r="A734" s="28"/>
      <c r="B734" s="28"/>
      <c r="C734" s="28"/>
      <c r="D734" s="28"/>
      <c r="E734" s="28"/>
      <c r="F734" s="244"/>
      <c r="G734" s="127"/>
      <c r="H734" s="127"/>
      <c r="I734" s="127"/>
      <c r="J734" s="127"/>
      <c r="K734" s="931"/>
      <c r="L734" s="931"/>
      <c r="M734" s="128"/>
      <c r="N734" s="128"/>
      <c r="O734" s="128"/>
      <c r="P734" s="128"/>
      <c r="Q734" s="128"/>
      <c r="R734" s="128"/>
      <c r="S734" s="128"/>
      <c r="T734" s="128"/>
      <c r="U734" s="128"/>
      <c r="V734" s="128"/>
      <c r="W734" s="128"/>
      <c r="X734" s="128"/>
      <c r="Y734" s="128"/>
      <c r="Z734" s="128"/>
    </row>
    <row r="735" spans="1:26" ht="13.5" customHeight="1">
      <c r="A735" s="28"/>
      <c r="B735" s="28"/>
      <c r="C735" s="28"/>
      <c r="D735" s="28"/>
      <c r="E735" s="28"/>
      <c r="F735" s="244"/>
      <c r="G735" s="127"/>
      <c r="H735" s="127"/>
      <c r="I735" s="127"/>
      <c r="J735" s="127"/>
      <c r="K735" s="931"/>
      <c r="L735" s="931"/>
      <c r="M735" s="128"/>
      <c r="N735" s="128"/>
      <c r="O735" s="128"/>
      <c r="P735" s="128"/>
      <c r="Q735" s="128"/>
      <c r="R735" s="128"/>
      <c r="S735" s="128"/>
      <c r="T735" s="128"/>
      <c r="U735" s="128"/>
      <c r="V735" s="128"/>
      <c r="W735" s="128"/>
      <c r="X735" s="128"/>
      <c r="Y735" s="128"/>
      <c r="Z735" s="128"/>
    </row>
    <row r="736" spans="1:26" ht="13.5" customHeight="1">
      <c r="A736" s="28"/>
      <c r="B736" s="28"/>
      <c r="C736" s="28"/>
      <c r="D736" s="28"/>
      <c r="E736" s="28"/>
      <c r="F736" s="244"/>
      <c r="G736" s="127"/>
      <c r="H736" s="127"/>
      <c r="I736" s="127"/>
      <c r="J736" s="127"/>
      <c r="K736" s="931"/>
      <c r="L736" s="931"/>
      <c r="M736" s="128"/>
      <c r="N736" s="128"/>
      <c r="O736" s="128"/>
      <c r="P736" s="128"/>
      <c r="Q736" s="128"/>
      <c r="R736" s="128"/>
      <c r="S736" s="128"/>
      <c r="T736" s="128"/>
      <c r="U736" s="128"/>
      <c r="V736" s="128"/>
      <c r="W736" s="128"/>
      <c r="X736" s="128"/>
      <c r="Y736" s="128"/>
      <c r="Z736" s="128"/>
    </row>
    <row r="737" spans="1:26" ht="13.5" customHeight="1">
      <c r="A737" s="28"/>
      <c r="B737" s="28"/>
      <c r="C737" s="28"/>
      <c r="D737" s="28"/>
      <c r="E737" s="28"/>
      <c r="F737" s="244"/>
      <c r="G737" s="127"/>
      <c r="H737" s="127"/>
      <c r="I737" s="127"/>
      <c r="J737" s="127"/>
      <c r="K737" s="931"/>
      <c r="L737" s="931"/>
      <c r="M737" s="128"/>
      <c r="N737" s="128"/>
      <c r="O737" s="128"/>
      <c r="P737" s="128"/>
      <c r="Q737" s="128"/>
      <c r="R737" s="128"/>
      <c r="S737" s="128"/>
      <c r="T737" s="128"/>
      <c r="U737" s="128"/>
      <c r="V737" s="128"/>
      <c r="W737" s="128"/>
      <c r="X737" s="128"/>
      <c r="Y737" s="128"/>
      <c r="Z737" s="128"/>
    </row>
    <row r="738" spans="1:26" ht="13.5" customHeight="1">
      <c r="A738" s="28"/>
      <c r="B738" s="28"/>
      <c r="C738" s="28"/>
      <c r="D738" s="28"/>
      <c r="E738" s="28"/>
      <c r="F738" s="244"/>
      <c r="G738" s="127"/>
      <c r="H738" s="127"/>
      <c r="I738" s="127"/>
      <c r="J738" s="127"/>
      <c r="K738" s="931"/>
      <c r="L738" s="931"/>
      <c r="M738" s="128"/>
      <c r="N738" s="128"/>
      <c r="O738" s="128"/>
      <c r="P738" s="128"/>
      <c r="Q738" s="128"/>
      <c r="R738" s="128"/>
      <c r="S738" s="128"/>
      <c r="T738" s="128"/>
      <c r="U738" s="128"/>
      <c r="V738" s="128"/>
      <c r="W738" s="128"/>
      <c r="X738" s="128"/>
      <c r="Y738" s="128"/>
      <c r="Z738" s="128"/>
    </row>
    <row r="739" spans="1:26" ht="13.5" customHeight="1">
      <c r="A739" s="28"/>
      <c r="B739" s="28"/>
      <c r="C739" s="28"/>
      <c r="D739" s="28"/>
      <c r="E739" s="28"/>
      <c r="F739" s="244"/>
      <c r="G739" s="127"/>
      <c r="H739" s="127"/>
      <c r="I739" s="127"/>
      <c r="J739" s="127"/>
      <c r="K739" s="931"/>
      <c r="L739" s="931"/>
      <c r="M739" s="128"/>
      <c r="N739" s="128"/>
      <c r="O739" s="128"/>
      <c r="P739" s="128"/>
      <c r="Q739" s="128"/>
      <c r="R739" s="128"/>
      <c r="S739" s="128"/>
      <c r="T739" s="128"/>
      <c r="U739" s="128"/>
      <c r="V739" s="128"/>
      <c r="W739" s="128"/>
      <c r="X739" s="128"/>
      <c r="Y739" s="128"/>
      <c r="Z739" s="128"/>
    </row>
    <row r="740" spans="1:26" ht="13.5" customHeight="1">
      <c r="A740" s="28"/>
      <c r="B740" s="28"/>
      <c r="C740" s="28"/>
      <c r="D740" s="28"/>
      <c r="E740" s="28"/>
      <c r="F740" s="244"/>
      <c r="G740" s="127"/>
      <c r="H740" s="127"/>
      <c r="I740" s="127"/>
      <c r="J740" s="127"/>
      <c r="K740" s="931"/>
      <c r="L740" s="931"/>
      <c r="M740" s="128"/>
      <c r="N740" s="128"/>
      <c r="O740" s="128"/>
      <c r="P740" s="128"/>
      <c r="Q740" s="128"/>
      <c r="R740" s="128"/>
      <c r="S740" s="128"/>
      <c r="T740" s="128"/>
      <c r="U740" s="128"/>
      <c r="V740" s="128"/>
      <c r="W740" s="128"/>
      <c r="X740" s="128"/>
      <c r="Y740" s="128"/>
      <c r="Z740" s="128"/>
    </row>
    <row r="741" spans="1:26" ht="13.5" customHeight="1">
      <c r="A741" s="28"/>
      <c r="B741" s="28"/>
      <c r="C741" s="28"/>
      <c r="D741" s="28"/>
      <c r="E741" s="28"/>
      <c r="F741" s="244"/>
      <c r="G741" s="127"/>
      <c r="H741" s="127"/>
      <c r="I741" s="127"/>
      <c r="J741" s="127"/>
      <c r="K741" s="931"/>
      <c r="L741" s="931"/>
      <c r="M741" s="128"/>
      <c r="N741" s="128"/>
      <c r="O741" s="128"/>
      <c r="P741" s="128"/>
      <c r="Q741" s="128"/>
      <c r="R741" s="128"/>
      <c r="S741" s="128"/>
      <c r="T741" s="128"/>
      <c r="U741" s="128"/>
      <c r="V741" s="128"/>
      <c r="W741" s="128"/>
      <c r="X741" s="128"/>
      <c r="Y741" s="128"/>
      <c r="Z741" s="128"/>
    </row>
    <row r="742" spans="1:26" ht="13.5" customHeight="1">
      <c r="A742" s="28"/>
      <c r="B742" s="28"/>
      <c r="C742" s="28"/>
      <c r="D742" s="28"/>
      <c r="E742" s="28"/>
      <c r="F742" s="244"/>
      <c r="G742" s="127"/>
      <c r="H742" s="127"/>
      <c r="I742" s="127"/>
      <c r="J742" s="127"/>
      <c r="K742" s="931"/>
      <c r="L742" s="931"/>
      <c r="M742" s="128"/>
      <c r="N742" s="128"/>
      <c r="O742" s="128"/>
      <c r="P742" s="128"/>
      <c r="Q742" s="128"/>
      <c r="R742" s="128"/>
      <c r="S742" s="128"/>
      <c r="T742" s="128"/>
      <c r="U742" s="128"/>
      <c r="V742" s="128"/>
      <c r="W742" s="128"/>
      <c r="X742" s="128"/>
      <c r="Y742" s="128"/>
      <c r="Z742" s="128"/>
    </row>
    <row r="743" spans="1:26" ht="13.5" customHeight="1">
      <c r="A743" s="28"/>
      <c r="B743" s="28"/>
      <c r="C743" s="28"/>
      <c r="D743" s="28"/>
      <c r="E743" s="28"/>
      <c r="F743" s="244"/>
      <c r="G743" s="127"/>
      <c r="H743" s="127"/>
      <c r="I743" s="127"/>
      <c r="J743" s="127"/>
      <c r="K743" s="931"/>
      <c r="L743" s="931"/>
      <c r="M743" s="128"/>
      <c r="N743" s="128"/>
      <c r="O743" s="128"/>
      <c r="P743" s="128"/>
      <c r="Q743" s="128"/>
      <c r="R743" s="128"/>
      <c r="S743" s="128"/>
      <c r="T743" s="128"/>
      <c r="U743" s="128"/>
      <c r="V743" s="128"/>
      <c r="W743" s="128"/>
      <c r="X743" s="128"/>
      <c r="Y743" s="128"/>
      <c r="Z743" s="128"/>
    </row>
    <row r="744" spans="1:26" ht="13.5" customHeight="1">
      <c r="A744" s="28"/>
      <c r="B744" s="28"/>
      <c r="C744" s="28"/>
      <c r="D744" s="28"/>
      <c r="E744" s="28"/>
      <c r="F744" s="244"/>
      <c r="G744" s="127"/>
      <c r="H744" s="127"/>
      <c r="I744" s="127"/>
      <c r="J744" s="127"/>
      <c r="K744" s="931"/>
      <c r="L744" s="931"/>
      <c r="M744" s="128"/>
      <c r="N744" s="128"/>
      <c r="O744" s="128"/>
      <c r="P744" s="128"/>
      <c r="Q744" s="128"/>
      <c r="R744" s="128"/>
      <c r="S744" s="128"/>
      <c r="T744" s="128"/>
      <c r="U744" s="128"/>
      <c r="V744" s="128"/>
      <c r="W744" s="128"/>
      <c r="X744" s="128"/>
      <c r="Y744" s="128"/>
      <c r="Z744" s="128"/>
    </row>
    <row r="745" spans="1:26" ht="13.5" customHeight="1">
      <c r="A745" s="28"/>
      <c r="B745" s="28"/>
      <c r="C745" s="28"/>
      <c r="D745" s="28"/>
      <c r="E745" s="28"/>
      <c r="F745" s="244"/>
      <c r="G745" s="127"/>
      <c r="H745" s="127"/>
      <c r="I745" s="127"/>
      <c r="J745" s="127"/>
      <c r="K745" s="931"/>
      <c r="L745" s="931"/>
      <c r="M745" s="128"/>
      <c r="N745" s="128"/>
      <c r="O745" s="128"/>
      <c r="P745" s="128"/>
      <c r="Q745" s="128"/>
      <c r="R745" s="128"/>
      <c r="S745" s="128"/>
      <c r="T745" s="128"/>
      <c r="U745" s="128"/>
      <c r="V745" s="128"/>
      <c r="W745" s="128"/>
      <c r="X745" s="128"/>
      <c r="Y745" s="128"/>
      <c r="Z745" s="128"/>
    </row>
    <row r="746" spans="1:26" ht="13.5" customHeight="1">
      <c r="A746" s="28"/>
      <c r="B746" s="28"/>
      <c r="C746" s="28"/>
      <c r="D746" s="28"/>
      <c r="E746" s="28"/>
      <c r="F746" s="244"/>
      <c r="G746" s="127"/>
      <c r="H746" s="127"/>
      <c r="I746" s="127"/>
      <c r="J746" s="127"/>
      <c r="K746" s="931"/>
      <c r="L746" s="931"/>
      <c r="M746" s="128"/>
      <c r="N746" s="128"/>
      <c r="O746" s="128"/>
      <c r="P746" s="128"/>
      <c r="Q746" s="128"/>
      <c r="R746" s="128"/>
      <c r="S746" s="128"/>
      <c r="T746" s="128"/>
      <c r="U746" s="128"/>
      <c r="V746" s="128"/>
      <c r="W746" s="128"/>
      <c r="X746" s="128"/>
      <c r="Y746" s="128"/>
      <c r="Z746" s="128"/>
    </row>
    <row r="747" spans="1:26" ht="13.5" customHeight="1">
      <c r="A747" s="28"/>
      <c r="B747" s="28"/>
      <c r="C747" s="28"/>
      <c r="D747" s="28"/>
      <c r="E747" s="28"/>
      <c r="F747" s="244"/>
      <c r="G747" s="127"/>
      <c r="H747" s="127"/>
      <c r="I747" s="127"/>
      <c r="J747" s="127"/>
      <c r="K747" s="931"/>
      <c r="L747" s="931"/>
      <c r="M747" s="128"/>
      <c r="N747" s="128"/>
      <c r="O747" s="128"/>
      <c r="P747" s="128"/>
      <c r="Q747" s="128"/>
      <c r="R747" s="128"/>
      <c r="S747" s="128"/>
      <c r="T747" s="128"/>
      <c r="U747" s="128"/>
      <c r="V747" s="128"/>
      <c r="W747" s="128"/>
      <c r="X747" s="128"/>
      <c r="Y747" s="128"/>
      <c r="Z747" s="128"/>
    </row>
    <row r="748" spans="1:26" ht="13.5" customHeight="1">
      <c r="A748" s="28"/>
      <c r="B748" s="28"/>
      <c r="C748" s="28"/>
      <c r="D748" s="28"/>
      <c r="E748" s="28"/>
      <c r="F748" s="244"/>
      <c r="G748" s="127"/>
      <c r="H748" s="127"/>
      <c r="I748" s="127"/>
      <c r="J748" s="127"/>
      <c r="K748" s="931"/>
      <c r="L748" s="931"/>
      <c r="M748" s="128"/>
      <c r="N748" s="128"/>
      <c r="O748" s="128"/>
      <c r="P748" s="128"/>
      <c r="Q748" s="128"/>
      <c r="R748" s="128"/>
      <c r="S748" s="128"/>
      <c r="T748" s="128"/>
      <c r="U748" s="128"/>
      <c r="V748" s="128"/>
      <c r="W748" s="128"/>
      <c r="X748" s="128"/>
      <c r="Y748" s="128"/>
      <c r="Z748" s="128"/>
    </row>
    <row r="749" spans="1:26" ht="13.5" customHeight="1">
      <c r="A749" s="28"/>
      <c r="B749" s="28"/>
      <c r="C749" s="28"/>
      <c r="D749" s="28"/>
      <c r="E749" s="28"/>
      <c r="F749" s="244"/>
      <c r="G749" s="127"/>
      <c r="H749" s="127"/>
      <c r="I749" s="127"/>
      <c r="J749" s="127"/>
      <c r="K749" s="931"/>
      <c r="L749" s="931"/>
      <c r="M749" s="128"/>
      <c r="N749" s="128"/>
      <c r="O749" s="128"/>
      <c r="P749" s="128"/>
      <c r="Q749" s="128"/>
      <c r="R749" s="128"/>
      <c r="S749" s="128"/>
      <c r="T749" s="128"/>
      <c r="U749" s="128"/>
      <c r="V749" s="128"/>
      <c r="W749" s="128"/>
      <c r="X749" s="128"/>
      <c r="Y749" s="128"/>
      <c r="Z749" s="128"/>
    </row>
    <row r="750" spans="1:26" ht="13.5" customHeight="1">
      <c r="A750" s="28"/>
      <c r="B750" s="28"/>
      <c r="C750" s="28"/>
      <c r="D750" s="28"/>
      <c r="E750" s="28"/>
      <c r="F750" s="244"/>
      <c r="G750" s="127"/>
      <c r="H750" s="127"/>
      <c r="I750" s="127"/>
      <c r="J750" s="127"/>
      <c r="K750" s="931"/>
      <c r="L750" s="931"/>
      <c r="M750" s="128"/>
      <c r="N750" s="128"/>
      <c r="O750" s="128"/>
      <c r="P750" s="128"/>
      <c r="Q750" s="128"/>
      <c r="R750" s="128"/>
      <c r="S750" s="128"/>
      <c r="T750" s="128"/>
      <c r="U750" s="128"/>
      <c r="V750" s="128"/>
      <c r="W750" s="128"/>
      <c r="X750" s="128"/>
      <c r="Y750" s="128"/>
      <c r="Z750" s="128"/>
    </row>
    <row r="751" spans="1:26" ht="13.5" customHeight="1">
      <c r="A751" s="28"/>
      <c r="B751" s="28"/>
      <c r="C751" s="28"/>
      <c r="D751" s="28"/>
      <c r="E751" s="28"/>
      <c r="F751" s="244"/>
      <c r="G751" s="127"/>
      <c r="H751" s="127"/>
      <c r="I751" s="127"/>
      <c r="J751" s="127"/>
      <c r="K751" s="931"/>
      <c r="L751" s="931"/>
      <c r="M751" s="128"/>
      <c r="N751" s="128"/>
      <c r="O751" s="128"/>
      <c r="P751" s="128"/>
      <c r="Q751" s="128"/>
      <c r="R751" s="128"/>
      <c r="S751" s="128"/>
      <c r="T751" s="128"/>
      <c r="U751" s="128"/>
      <c r="V751" s="128"/>
      <c r="W751" s="128"/>
      <c r="X751" s="128"/>
      <c r="Y751" s="128"/>
      <c r="Z751" s="128"/>
    </row>
    <row r="752" spans="1:26" ht="13.5" customHeight="1">
      <c r="A752" s="28"/>
      <c r="B752" s="28"/>
      <c r="C752" s="28"/>
      <c r="D752" s="28"/>
      <c r="E752" s="28"/>
      <c r="F752" s="244"/>
      <c r="G752" s="127"/>
      <c r="H752" s="127"/>
      <c r="I752" s="127"/>
      <c r="J752" s="127"/>
      <c r="K752" s="931"/>
      <c r="L752" s="931"/>
      <c r="M752" s="128"/>
      <c r="N752" s="128"/>
      <c r="O752" s="128"/>
      <c r="P752" s="128"/>
      <c r="Q752" s="128"/>
      <c r="R752" s="128"/>
      <c r="S752" s="128"/>
      <c r="T752" s="128"/>
      <c r="U752" s="128"/>
      <c r="V752" s="128"/>
      <c r="W752" s="128"/>
      <c r="X752" s="128"/>
      <c r="Y752" s="128"/>
      <c r="Z752" s="128"/>
    </row>
    <row r="753" spans="1:26" ht="13.5" customHeight="1">
      <c r="A753" s="28"/>
      <c r="B753" s="28"/>
      <c r="C753" s="28"/>
      <c r="D753" s="28"/>
      <c r="E753" s="28"/>
      <c r="F753" s="244"/>
      <c r="G753" s="127"/>
      <c r="H753" s="127"/>
      <c r="I753" s="127"/>
      <c r="J753" s="127"/>
      <c r="K753" s="931"/>
      <c r="L753" s="931"/>
      <c r="M753" s="128"/>
      <c r="N753" s="128"/>
      <c r="O753" s="128"/>
      <c r="P753" s="128"/>
      <c r="Q753" s="128"/>
      <c r="R753" s="128"/>
      <c r="S753" s="128"/>
      <c r="T753" s="128"/>
      <c r="U753" s="128"/>
      <c r="V753" s="128"/>
      <c r="W753" s="128"/>
      <c r="X753" s="128"/>
      <c r="Y753" s="128"/>
      <c r="Z753" s="128"/>
    </row>
    <row r="754" spans="1:26" ht="13.5" customHeight="1">
      <c r="A754" s="28"/>
      <c r="B754" s="28"/>
      <c r="C754" s="28"/>
      <c r="D754" s="28"/>
      <c r="E754" s="28"/>
      <c r="F754" s="244"/>
      <c r="G754" s="127"/>
      <c r="H754" s="127"/>
      <c r="I754" s="127"/>
      <c r="J754" s="127"/>
      <c r="K754" s="931"/>
      <c r="L754" s="931"/>
      <c r="M754" s="128"/>
      <c r="N754" s="128"/>
      <c r="O754" s="128"/>
      <c r="P754" s="128"/>
      <c r="Q754" s="128"/>
      <c r="R754" s="128"/>
      <c r="S754" s="128"/>
      <c r="T754" s="128"/>
      <c r="U754" s="128"/>
      <c r="V754" s="128"/>
      <c r="W754" s="128"/>
      <c r="X754" s="128"/>
      <c r="Y754" s="128"/>
      <c r="Z754" s="128"/>
    </row>
    <row r="755" spans="1:26" ht="13.5" customHeight="1">
      <c r="A755" s="28"/>
      <c r="B755" s="28"/>
      <c r="C755" s="28"/>
      <c r="D755" s="28"/>
      <c r="E755" s="28"/>
      <c r="F755" s="244"/>
      <c r="G755" s="127"/>
      <c r="H755" s="127"/>
      <c r="I755" s="127"/>
      <c r="J755" s="127"/>
      <c r="K755" s="931"/>
      <c r="L755" s="931"/>
      <c r="M755" s="128"/>
      <c r="N755" s="128"/>
      <c r="O755" s="128"/>
      <c r="P755" s="128"/>
      <c r="Q755" s="128"/>
      <c r="R755" s="128"/>
      <c r="S755" s="128"/>
      <c r="T755" s="128"/>
      <c r="U755" s="128"/>
      <c r="V755" s="128"/>
      <c r="W755" s="128"/>
      <c r="X755" s="128"/>
      <c r="Y755" s="128"/>
      <c r="Z755" s="128"/>
    </row>
    <row r="756" spans="1:26" ht="13.5" customHeight="1">
      <c r="A756" s="28"/>
      <c r="B756" s="28"/>
      <c r="C756" s="28"/>
      <c r="D756" s="28"/>
      <c r="E756" s="28"/>
      <c r="F756" s="244"/>
      <c r="G756" s="127"/>
      <c r="H756" s="127"/>
      <c r="I756" s="127"/>
      <c r="J756" s="127"/>
      <c r="K756" s="931"/>
      <c r="L756" s="931"/>
      <c r="M756" s="128"/>
      <c r="N756" s="128"/>
      <c r="O756" s="128"/>
      <c r="P756" s="128"/>
      <c r="Q756" s="128"/>
      <c r="R756" s="128"/>
      <c r="S756" s="128"/>
      <c r="T756" s="128"/>
      <c r="U756" s="128"/>
      <c r="V756" s="128"/>
      <c r="W756" s="128"/>
      <c r="X756" s="128"/>
      <c r="Y756" s="128"/>
      <c r="Z756" s="128"/>
    </row>
    <row r="757" spans="1:26" ht="13.5" customHeight="1">
      <c r="A757" s="28"/>
      <c r="B757" s="28"/>
      <c r="C757" s="28"/>
      <c r="D757" s="28"/>
      <c r="E757" s="28"/>
      <c r="F757" s="244"/>
      <c r="G757" s="127"/>
      <c r="H757" s="127"/>
      <c r="I757" s="127"/>
      <c r="J757" s="127"/>
      <c r="K757" s="931"/>
      <c r="L757" s="931"/>
      <c r="M757" s="128"/>
      <c r="N757" s="128"/>
      <c r="O757" s="128"/>
      <c r="P757" s="128"/>
      <c r="Q757" s="128"/>
      <c r="R757" s="128"/>
      <c r="S757" s="128"/>
      <c r="T757" s="128"/>
      <c r="U757" s="128"/>
      <c r="V757" s="128"/>
      <c r="W757" s="128"/>
      <c r="X757" s="128"/>
      <c r="Y757" s="128"/>
      <c r="Z757" s="128"/>
    </row>
    <row r="758" spans="1:26" ht="13.5" customHeight="1">
      <c r="A758" s="28"/>
      <c r="B758" s="28"/>
      <c r="C758" s="28"/>
      <c r="D758" s="28"/>
      <c r="E758" s="28"/>
      <c r="F758" s="244"/>
      <c r="G758" s="127"/>
      <c r="H758" s="127"/>
      <c r="I758" s="127"/>
      <c r="J758" s="127"/>
      <c r="K758" s="931"/>
      <c r="L758" s="931"/>
      <c r="M758" s="128"/>
      <c r="N758" s="128"/>
      <c r="O758" s="128"/>
      <c r="P758" s="128"/>
      <c r="Q758" s="128"/>
      <c r="R758" s="128"/>
      <c r="S758" s="128"/>
      <c r="T758" s="128"/>
      <c r="U758" s="128"/>
      <c r="V758" s="128"/>
      <c r="W758" s="128"/>
      <c r="X758" s="128"/>
      <c r="Y758" s="128"/>
      <c r="Z758" s="128"/>
    </row>
    <row r="759" spans="1:26" ht="13.5" customHeight="1">
      <c r="A759" s="28"/>
      <c r="B759" s="28"/>
      <c r="C759" s="28"/>
      <c r="D759" s="28"/>
      <c r="E759" s="28"/>
      <c r="F759" s="244"/>
      <c r="G759" s="127"/>
      <c r="H759" s="127"/>
      <c r="I759" s="127"/>
      <c r="J759" s="127"/>
      <c r="K759" s="931"/>
      <c r="L759" s="931"/>
      <c r="M759" s="128"/>
      <c r="N759" s="128"/>
      <c r="O759" s="128"/>
      <c r="P759" s="128"/>
      <c r="Q759" s="128"/>
      <c r="R759" s="128"/>
      <c r="S759" s="128"/>
      <c r="T759" s="128"/>
      <c r="U759" s="128"/>
      <c r="V759" s="128"/>
      <c r="W759" s="128"/>
      <c r="X759" s="128"/>
      <c r="Y759" s="128"/>
      <c r="Z759" s="128"/>
    </row>
    <row r="760" spans="1:26" ht="13.5" customHeight="1">
      <c r="A760" s="28"/>
      <c r="B760" s="28"/>
      <c r="C760" s="28"/>
      <c r="D760" s="28"/>
      <c r="E760" s="28"/>
      <c r="F760" s="244"/>
      <c r="G760" s="127"/>
      <c r="H760" s="127"/>
      <c r="I760" s="127"/>
      <c r="J760" s="127"/>
      <c r="K760" s="931"/>
      <c r="L760" s="931"/>
      <c r="M760" s="128"/>
      <c r="N760" s="128"/>
      <c r="O760" s="128"/>
      <c r="P760" s="128"/>
      <c r="Q760" s="128"/>
      <c r="R760" s="128"/>
      <c r="S760" s="128"/>
      <c r="T760" s="128"/>
      <c r="U760" s="128"/>
      <c r="V760" s="128"/>
      <c r="W760" s="128"/>
      <c r="X760" s="128"/>
      <c r="Y760" s="128"/>
      <c r="Z760" s="128"/>
    </row>
    <row r="761" spans="1:26" ht="13.5" customHeight="1">
      <c r="A761" s="28"/>
      <c r="B761" s="28"/>
      <c r="C761" s="28"/>
      <c r="D761" s="28"/>
      <c r="E761" s="28"/>
      <c r="F761" s="244"/>
      <c r="G761" s="127"/>
      <c r="H761" s="127"/>
      <c r="I761" s="127"/>
      <c r="J761" s="127"/>
      <c r="K761" s="931"/>
      <c r="L761" s="931"/>
      <c r="M761" s="128"/>
      <c r="N761" s="128"/>
      <c r="O761" s="128"/>
      <c r="P761" s="128"/>
      <c r="Q761" s="128"/>
      <c r="R761" s="128"/>
      <c r="S761" s="128"/>
      <c r="T761" s="128"/>
      <c r="U761" s="128"/>
      <c r="V761" s="128"/>
      <c r="W761" s="128"/>
      <c r="X761" s="128"/>
      <c r="Y761" s="128"/>
      <c r="Z761" s="128"/>
    </row>
    <row r="762" spans="1:26" ht="13.5" customHeight="1">
      <c r="A762" s="28"/>
      <c r="B762" s="28"/>
      <c r="C762" s="28"/>
      <c r="D762" s="28"/>
      <c r="E762" s="28"/>
      <c r="F762" s="244"/>
      <c r="G762" s="127"/>
      <c r="H762" s="127"/>
      <c r="I762" s="127"/>
      <c r="J762" s="127"/>
      <c r="K762" s="931"/>
      <c r="L762" s="931"/>
      <c r="M762" s="128"/>
      <c r="N762" s="128"/>
      <c r="O762" s="128"/>
      <c r="P762" s="128"/>
      <c r="Q762" s="128"/>
      <c r="R762" s="128"/>
      <c r="S762" s="128"/>
      <c r="T762" s="128"/>
      <c r="U762" s="128"/>
      <c r="V762" s="128"/>
      <c r="W762" s="128"/>
      <c r="X762" s="128"/>
      <c r="Y762" s="128"/>
      <c r="Z762" s="128"/>
    </row>
    <row r="763" spans="1:26" ht="13.5" customHeight="1">
      <c r="A763" s="28"/>
      <c r="B763" s="28"/>
      <c r="C763" s="28"/>
      <c r="D763" s="28"/>
      <c r="E763" s="28"/>
      <c r="F763" s="244"/>
      <c r="G763" s="127"/>
      <c r="H763" s="127"/>
      <c r="I763" s="127"/>
      <c r="J763" s="127"/>
      <c r="K763" s="931"/>
      <c r="L763" s="931"/>
      <c r="M763" s="128"/>
      <c r="N763" s="128"/>
      <c r="O763" s="128"/>
      <c r="P763" s="128"/>
      <c r="Q763" s="128"/>
      <c r="R763" s="128"/>
      <c r="S763" s="128"/>
      <c r="T763" s="128"/>
      <c r="U763" s="128"/>
      <c r="V763" s="128"/>
      <c r="W763" s="128"/>
      <c r="X763" s="128"/>
      <c r="Y763" s="128"/>
      <c r="Z763" s="128"/>
    </row>
    <row r="764" spans="1:26" ht="13.5" customHeight="1">
      <c r="A764" s="28"/>
      <c r="B764" s="28"/>
      <c r="C764" s="28"/>
      <c r="D764" s="28"/>
      <c r="E764" s="28"/>
      <c r="F764" s="244"/>
      <c r="G764" s="127"/>
      <c r="H764" s="127"/>
      <c r="I764" s="127"/>
      <c r="J764" s="127"/>
      <c r="K764" s="931"/>
      <c r="L764" s="931"/>
      <c r="M764" s="128"/>
      <c r="N764" s="128"/>
      <c r="O764" s="128"/>
      <c r="P764" s="128"/>
      <c r="Q764" s="128"/>
      <c r="R764" s="128"/>
      <c r="S764" s="128"/>
      <c r="T764" s="128"/>
      <c r="U764" s="128"/>
      <c r="V764" s="128"/>
      <c r="W764" s="128"/>
      <c r="X764" s="128"/>
      <c r="Y764" s="128"/>
      <c r="Z764" s="128"/>
    </row>
    <row r="765" spans="1:26" ht="13.5" customHeight="1">
      <c r="A765" s="28"/>
      <c r="B765" s="28"/>
      <c r="C765" s="28"/>
      <c r="D765" s="28"/>
      <c r="E765" s="28"/>
      <c r="F765" s="244"/>
      <c r="G765" s="127"/>
      <c r="H765" s="127"/>
      <c r="I765" s="127"/>
      <c r="J765" s="127"/>
      <c r="K765" s="931"/>
      <c r="L765" s="931"/>
      <c r="M765" s="128"/>
      <c r="N765" s="128"/>
      <c r="O765" s="128"/>
      <c r="P765" s="128"/>
      <c r="Q765" s="128"/>
      <c r="R765" s="128"/>
      <c r="S765" s="128"/>
      <c r="T765" s="128"/>
      <c r="U765" s="128"/>
      <c r="V765" s="128"/>
      <c r="W765" s="128"/>
      <c r="X765" s="128"/>
      <c r="Y765" s="128"/>
      <c r="Z765" s="128"/>
    </row>
    <row r="766" spans="1:26" ht="13.5" customHeight="1">
      <c r="A766" s="28"/>
      <c r="B766" s="28"/>
      <c r="C766" s="28"/>
      <c r="D766" s="28"/>
      <c r="E766" s="28"/>
      <c r="F766" s="244"/>
      <c r="G766" s="127"/>
      <c r="H766" s="127"/>
      <c r="I766" s="127"/>
      <c r="J766" s="127"/>
      <c r="K766" s="931"/>
      <c r="L766" s="931"/>
      <c r="M766" s="128"/>
      <c r="N766" s="128"/>
      <c r="O766" s="128"/>
      <c r="P766" s="128"/>
      <c r="Q766" s="128"/>
      <c r="R766" s="128"/>
      <c r="S766" s="128"/>
      <c r="T766" s="128"/>
      <c r="U766" s="128"/>
      <c r="V766" s="128"/>
      <c r="W766" s="128"/>
      <c r="X766" s="128"/>
      <c r="Y766" s="128"/>
      <c r="Z766" s="128"/>
    </row>
    <row r="767" spans="1:26" ht="13.5" customHeight="1">
      <c r="A767" s="28"/>
      <c r="B767" s="28"/>
      <c r="C767" s="28"/>
      <c r="D767" s="28"/>
      <c r="E767" s="28"/>
      <c r="F767" s="244"/>
      <c r="G767" s="127"/>
      <c r="H767" s="127"/>
      <c r="I767" s="127"/>
      <c r="J767" s="127"/>
      <c r="K767" s="931"/>
      <c r="L767" s="931"/>
      <c r="M767" s="128"/>
      <c r="N767" s="128"/>
      <c r="O767" s="128"/>
      <c r="P767" s="128"/>
      <c r="Q767" s="128"/>
      <c r="R767" s="128"/>
      <c r="S767" s="128"/>
      <c r="T767" s="128"/>
      <c r="U767" s="128"/>
      <c r="V767" s="128"/>
      <c r="W767" s="128"/>
      <c r="X767" s="128"/>
      <c r="Y767" s="128"/>
      <c r="Z767" s="128"/>
    </row>
    <row r="768" spans="1:26" ht="13.5" customHeight="1">
      <c r="A768" s="28"/>
      <c r="B768" s="28"/>
      <c r="C768" s="28"/>
      <c r="D768" s="28"/>
      <c r="E768" s="28"/>
      <c r="F768" s="244"/>
      <c r="G768" s="127"/>
      <c r="H768" s="127"/>
      <c r="I768" s="127"/>
      <c r="J768" s="127"/>
      <c r="K768" s="931"/>
      <c r="L768" s="931"/>
      <c r="M768" s="128"/>
      <c r="N768" s="128"/>
      <c r="O768" s="128"/>
      <c r="P768" s="128"/>
      <c r="Q768" s="128"/>
      <c r="R768" s="128"/>
      <c r="S768" s="128"/>
      <c r="T768" s="128"/>
      <c r="U768" s="128"/>
      <c r="V768" s="128"/>
      <c r="W768" s="128"/>
      <c r="X768" s="128"/>
      <c r="Y768" s="128"/>
      <c r="Z768" s="128"/>
    </row>
    <row r="769" spans="1:26" ht="13.5" customHeight="1">
      <c r="A769" s="28"/>
      <c r="B769" s="28"/>
      <c r="C769" s="28"/>
      <c r="D769" s="28"/>
      <c r="E769" s="28"/>
      <c r="F769" s="244"/>
      <c r="G769" s="127"/>
      <c r="H769" s="127"/>
      <c r="I769" s="127"/>
      <c r="J769" s="127"/>
      <c r="K769" s="931"/>
      <c r="L769" s="931"/>
      <c r="M769" s="128"/>
      <c r="N769" s="128"/>
      <c r="O769" s="128"/>
      <c r="P769" s="128"/>
      <c r="Q769" s="128"/>
      <c r="R769" s="128"/>
      <c r="S769" s="128"/>
      <c r="T769" s="128"/>
      <c r="U769" s="128"/>
      <c r="V769" s="128"/>
      <c r="W769" s="128"/>
      <c r="X769" s="128"/>
      <c r="Y769" s="128"/>
      <c r="Z769" s="128"/>
    </row>
    <row r="770" spans="1:26" ht="13.5" customHeight="1">
      <c r="A770" s="28"/>
      <c r="B770" s="28"/>
      <c r="C770" s="28"/>
      <c r="D770" s="28"/>
      <c r="E770" s="28"/>
      <c r="F770" s="244"/>
      <c r="G770" s="127"/>
      <c r="H770" s="127"/>
      <c r="I770" s="127"/>
      <c r="J770" s="127"/>
      <c r="K770" s="931"/>
      <c r="L770" s="931"/>
      <c r="M770" s="128"/>
      <c r="N770" s="128"/>
      <c r="O770" s="128"/>
      <c r="P770" s="128"/>
      <c r="Q770" s="128"/>
      <c r="R770" s="128"/>
      <c r="S770" s="128"/>
      <c r="T770" s="128"/>
      <c r="U770" s="128"/>
      <c r="V770" s="128"/>
      <c r="W770" s="128"/>
      <c r="X770" s="128"/>
      <c r="Y770" s="128"/>
      <c r="Z770" s="128"/>
    </row>
    <row r="771" spans="1:26" ht="13.5" customHeight="1">
      <c r="A771" s="28"/>
      <c r="B771" s="28"/>
      <c r="C771" s="28"/>
      <c r="D771" s="28"/>
      <c r="E771" s="28"/>
      <c r="F771" s="244"/>
      <c r="G771" s="127"/>
      <c r="H771" s="127"/>
      <c r="I771" s="127"/>
      <c r="J771" s="127"/>
      <c r="K771" s="931"/>
      <c r="L771" s="931"/>
      <c r="M771" s="128"/>
      <c r="N771" s="128"/>
      <c r="O771" s="128"/>
      <c r="P771" s="128"/>
      <c r="Q771" s="128"/>
      <c r="R771" s="128"/>
      <c r="S771" s="128"/>
      <c r="T771" s="128"/>
      <c r="U771" s="128"/>
      <c r="V771" s="128"/>
      <c r="W771" s="128"/>
      <c r="X771" s="128"/>
      <c r="Y771" s="128"/>
      <c r="Z771" s="128"/>
    </row>
    <row r="772" spans="1:26" ht="13.5" customHeight="1">
      <c r="A772" s="28"/>
      <c r="B772" s="28"/>
      <c r="C772" s="28"/>
      <c r="D772" s="28"/>
      <c r="E772" s="28"/>
      <c r="F772" s="244"/>
      <c r="G772" s="127"/>
      <c r="H772" s="127"/>
      <c r="I772" s="127"/>
      <c r="J772" s="127"/>
      <c r="K772" s="931"/>
      <c r="L772" s="931"/>
      <c r="M772" s="128"/>
      <c r="N772" s="128"/>
      <c r="O772" s="128"/>
      <c r="P772" s="128"/>
      <c r="Q772" s="128"/>
      <c r="R772" s="128"/>
      <c r="S772" s="128"/>
      <c r="T772" s="128"/>
      <c r="U772" s="128"/>
      <c r="V772" s="128"/>
      <c r="W772" s="128"/>
      <c r="X772" s="128"/>
      <c r="Y772" s="128"/>
      <c r="Z772" s="128"/>
    </row>
    <row r="773" spans="1:26" ht="13.5" customHeight="1">
      <c r="A773" s="28"/>
      <c r="B773" s="28"/>
      <c r="C773" s="28"/>
      <c r="D773" s="28"/>
      <c r="E773" s="28"/>
      <c r="F773" s="244"/>
      <c r="G773" s="127"/>
      <c r="H773" s="127"/>
      <c r="I773" s="127"/>
      <c r="J773" s="127"/>
      <c r="K773" s="931"/>
      <c r="L773" s="931"/>
      <c r="M773" s="128"/>
      <c r="N773" s="128"/>
      <c r="O773" s="128"/>
      <c r="P773" s="128"/>
      <c r="Q773" s="128"/>
      <c r="R773" s="128"/>
      <c r="S773" s="128"/>
      <c r="T773" s="128"/>
      <c r="U773" s="128"/>
      <c r="V773" s="128"/>
      <c r="W773" s="128"/>
      <c r="X773" s="128"/>
      <c r="Y773" s="128"/>
      <c r="Z773" s="128"/>
    </row>
    <row r="774" spans="1:26" ht="13.5" customHeight="1">
      <c r="A774" s="28"/>
      <c r="B774" s="28"/>
      <c r="C774" s="28"/>
      <c r="D774" s="28"/>
      <c r="E774" s="28"/>
      <c r="F774" s="244"/>
      <c r="G774" s="127"/>
      <c r="H774" s="127"/>
      <c r="I774" s="127"/>
      <c r="J774" s="127"/>
      <c r="K774" s="931"/>
      <c r="L774" s="931"/>
      <c r="M774" s="128"/>
      <c r="N774" s="128"/>
      <c r="O774" s="128"/>
      <c r="P774" s="128"/>
      <c r="Q774" s="128"/>
      <c r="R774" s="128"/>
      <c r="S774" s="128"/>
      <c r="T774" s="128"/>
      <c r="U774" s="128"/>
      <c r="V774" s="128"/>
      <c r="W774" s="128"/>
      <c r="X774" s="128"/>
      <c r="Y774" s="128"/>
      <c r="Z774" s="128"/>
    </row>
    <row r="775" spans="1:26" ht="13.5" customHeight="1">
      <c r="A775" s="28"/>
      <c r="B775" s="28"/>
      <c r="C775" s="28"/>
      <c r="D775" s="28"/>
      <c r="E775" s="28"/>
      <c r="F775" s="244"/>
      <c r="G775" s="127"/>
      <c r="H775" s="127"/>
      <c r="I775" s="127"/>
      <c r="J775" s="127"/>
      <c r="K775" s="931"/>
      <c r="L775" s="931"/>
      <c r="M775" s="128"/>
      <c r="N775" s="128"/>
      <c r="O775" s="128"/>
      <c r="P775" s="128"/>
      <c r="Q775" s="128"/>
      <c r="R775" s="128"/>
      <c r="S775" s="128"/>
      <c r="T775" s="128"/>
      <c r="U775" s="128"/>
      <c r="V775" s="128"/>
      <c r="W775" s="128"/>
      <c r="X775" s="128"/>
      <c r="Y775" s="128"/>
      <c r="Z775" s="128"/>
    </row>
    <row r="776" spans="1:26" ht="13.5" customHeight="1">
      <c r="A776" s="28"/>
      <c r="B776" s="28"/>
      <c r="C776" s="28"/>
      <c r="D776" s="28"/>
      <c r="E776" s="28"/>
      <c r="F776" s="244"/>
      <c r="G776" s="127"/>
      <c r="H776" s="127"/>
      <c r="I776" s="127"/>
      <c r="J776" s="127"/>
      <c r="K776" s="931"/>
      <c r="L776" s="931"/>
      <c r="M776" s="128"/>
      <c r="N776" s="128"/>
      <c r="O776" s="128"/>
      <c r="P776" s="128"/>
      <c r="Q776" s="128"/>
      <c r="R776" s="128"/>
      <c r="S776" s="128"/>
      <c r="T776" s="128"/>
      <c r="U776" s="128"/>
      <c r="V776" s="128"/>
      <c r="W776" s="128"/>
      <c r="X776" s="128"/>
      <c r="Y776" s="128"/>
      <c r="Z776" s="128"/>
    </row>
    <row r="777" spans="1:26" ht="13.5" customHeight="1">
      <c r="A777" s="28"/>
      <c r="B777" s="28"/>
      <c r="C777" s="28"/>
      <c r="D777" s="28"/>
      <c r="E777" s="28"/>
      <c r="F777" s="244"/>
      <c r="G777" s="127"/>
      <c r="H777" s="127"/>
      <c r="I777" s="127"/>
      <c r="J777" s="127"/>
      <c r="K777" s="931"/>
      <c r="L777" s="931"/>
      <c r="M777" s="128"/>
      <c r="N777" s="128"/>
      <c r="O777" s="128"/>
      <c r="P777" s="128"/>
      <c r="Q777" s="128"/>
      <c r="R777" s="128"/>
      <c r="S777" s="128"/>
      <c r="T777" s="128"/>
      <c r="U777" s="128"/>
      <c r="V777" s="128"/>
      <c r="W777" s="128"/>
      <c r="X777" s="128"/>
      <c r="Y777" s="128"/>
      <c r="Z777" s="128"/>
    </row>
    <row r="778" spans="1:26" ht="13.5" customHeight="1">
      <c r="A778" s="28"/>
      <c r="B778" s="28"/>
      <c r="C778" s="28"/>
      <c r="D778" s="28"/>
      <c r="E778" s="28"/>
      <c r="F778" s="244"/>
      <c r="G778" s="127"/>
      <c r="H778" s="127"/>
      <c r="I778" s="127"/>
      <c r="J778" s="127"/>
      <c r="K778" s="931"/>
      <c r="L778" s="931"/>
      <c r="M778" s="128"/>
      <c r="N778" s="128"/>
      <c r="O778" s="128"/>
      <c r="P778" s="128"/>
      <c r="Q778" s="128"/>
      <c r="R778" s="128"/>
      <c r="S778" s="128"/>
      <c r="T778" s="128"/>
      <c r="U778" s="128"/>
      <c r="V778" s="128"/>
      <c r="W778" s="128"/>
      <c r="X778" s="128"/>
      <c r="Y778" s="128"/>
      <c r="Z778" s="128"/>
    </row>
    <row r="779" spans="1:26" ht="13.5" customHeight="1">
      <c r="A779" s="28"/>
      <c r="B779" s="28"/>
      <c r="C779" s="28"/>
      <c r="D779" s="28"/>
      <c r="E779" s="28"/>
      <c r="F779" s="244"/>
      <c r="G779" s="127"/>
      <c r="H779" s="127"/>
      <c r="I779" s="127"/>
      <c r="J779" s="127"/>
      <c r="K779" s="931"/>
      <c r="L779" s="931"/>
      <c r="M779" s="128"/>
      <c r="N779" s="128"/>
      <c r="O779" s="128"/>
      <c r="P779" s="128"/>
      <c r="Q779" s="128"/>
      <c r="R779" s="128"/>
      <c r="S779" s="128"/>
      <c r="T779" s="128"/>
      <c r="U779" s="128"/>
      <c r="V779" s="128"/>
      <c r="W779" s="128"/>
      <c r="X779" s="128"/>
      <c r="Y779" s="128"/>
      <c r="Z779" s="128"/>
    </row>
    <row r="780" spans="1:26" ht="13.5" customHeight="1">
      <c r="A780" s="28"/>
      <c r="B780" s="28"/>
      <c r="C780" s="28"/>
      <c r="D780" s="28"/>
      <c r="E780" s="28"/>
      <c r="F780" s="244"/>
      <c r="G780" s="127"/>
      <c r="H780" s="127"/>
      <c r="I780" s="127"/>
      <c r="J780" s="127"/>
      <c r="K780" s="931"/>
      <c r="L780" s="931"/>
      <c r="M780" s="128"/>
      <c r="N780" s="128"/>
      <c r="O780" s="128"/>
      <c r="P780" s="128"/>
      <c r="Q780" s="128"/>
      <c r="R780" s="128"/>
      <c r="S780" s="128"/>
      <c r="T780" s="128"/>
      <c r="U780" s="128"/>
      <c r="V780" s="128"/>
      <c r="W780" s="128"/>
      <c r="X780" s="128"/>
      <c r="Y780" s="128"/>
      <c r="Z780" s="128"/>
    </row>
    <row r="781" spans="1:26" ht="13.5" customHeight="1">
      <c r="A781" s="28"/>
      <c r="B781" s="28"/>
      <c r="C781" s="28"/>
      <c r="D781" s="28"/>
      <c r="E781" s="28"/>
      <c r="F781" s="244"/>
      <c r="G781" s="127"/>
      <c r="H781" s="127"/>
      <c r="I781" s="127"/>
      <c r="J781" s="127"/>
      <c r="K781" s="931"/>
      <c r="L781" s="931"/>
      <c r="M781" s="128"/>
      <c r="N781" s="128"/>
      <c r="O781" s="128"/>
      <c r="P781" s="128"/>
      <c r="Q781" s="128"/>
      <c r="R781" s="128"/>
      <c r="S781" s="128"/>
      <c r="T781" s="128"/>
      <c r="U781" s="128"/>
      <c r="V781" s="128"/>
      <c r="W781" s="128"/>
      <c r="X781" s="128"/>
      <c r="Y781" s="128"/>
      <c r="Z781" s="128"/>
    </row>
    <row r="782" spans="1:26" ht="13.5" customHeight="1">
      <c r="A782" s="28"/>
      <c r="B782" s="28"/>
      <c r="C782" s="28"/>
      <c r="D782" s="28"/>
      <c r="E782" s="28"/>
      <c r="F782" s="244"/>
      <c r="G782" s="127"/>
      <c r="H782" s="127"/>
      <c r="I782" s="127"/>
      <c r="J782" s="127"/>
      <c r="K782" s="931"/>
      <c r="L782" s="931"/>
      <c r="M782" s="128"/>
      <c r="N782" s="128"/>
      <c r="O782" s="128"/>
      <c r="P782" s="128"/>
      <c r="Q782" s="128"/>
      <c r="R782" s="128"/>
      <c r="S782" s="128"/>
      <c r="T782" s="128"/>
      <c r="U782" s="128"/>
      <c r="V782" s="128"/>
      <c r="W782" s="128"/>
      <c r="X782" s="128"/>
      <c r="Y782" s="128"/>
      <c r="Z782" s="128"/>
    </row>
    <row r="783" spans="1:26" ht="13.5" customHeight="1">
      <c r="A783" s="28"/>
      <c r="B783" s="28"/>
      <c r="C783" s="28"/>
      <c r="D783" s="28"/>
      <c r="E783" s="28"/>
      <c r="F783" s="244"/>
      <c r="G783" s="127"/>
      <c r="H783" s="127"/>
      <c r="I783" s="127"/>
      <c r="J783" s="127"/>
      <c r="K783" s="931"/>
      <c r="L783" s="931"/>
      <c r="M783" s="128"/>
      <c r="N783" s="128"/>
      <c r="O783" s="128"/>
      <c r="P783" s="128"/>
      <c r="Q783" s="128"/>
      <c r="R783" s="128"/>
      <c r="S783" s="128"/>
      <c r="T783" s="128"/>
      <c r="U783" s="128"/>
      <c r="V783" s="128"/>
      <c r="W783" s="128"/>
      <c r="X783" s="128"/>
      <c r="Y783" s="128"/>
      <c r="Z783" s="128"/>
    </row>
    <row r="784" spans="1:26" ht="13.5" customHeight="1">
      <c r="A784" s="28"/>
      <c r="B784" s="28"/>
      <c r="C784" s="28"/>
      <c r="D784" s="28"/>
      <c r="E784" s="28"/>
      <c r="F784" s="244"/>
      <c r="G784" s="127"/>
      <c r="H784" s="127"/>
      <c r="I784" s="127"/>
      <c r="J784" s="127"/>
      <c r="K784" s="931"/>
      <c r="L784" s="931"/>
      <c r="M784" s="128"/>
      <c r="N784" s="128"/>
      <c r="O784" s="128"/>
      <c r="P784" s="128"/>
      <c r="Q784" s="128"/>
      <c r="R784" s="128"/>
      <c r="S784" s="128"/>
      <c r="T784" s="128"/>
      <c r="U784" s="128"/>
      <c r="V784" s="128"/>
      <c r="W784" s="128"/>
      <c r="X784" s="128"/>
      <c r="Y784" s="128"/>
      <c r="Z784" s="128"/>
    </row>
    <row r="785" spans="1:26" ht="13.5" customHeight="1">
      <c r="A785" s="28"/>
      <c r="B785" s="28"/>
      <c r="C785" s="28"/>
      <c r="D785" s="28"/>
      <c r="E785" s="28"/>
      <c r="F785" s="244"/>
      <c r="G785" s="127"/>
      <c r="H785" s="127"/>
      <c r="I785" s="127"/>
      <c r="J785" s="127"/>
      <c r="K785" s="931"/>
      <c r="L785" s="931"/>
      <c r="M785" s="128"/>
      <c r="N785" s="128"/>
      <c r="O785" s="128"/>
      <c r="P785" s="128"/>
      <c r="Q785" s="128"/>
      <c r="R785" s="128"/>
      <c r="S785" s="128"/>
      <c r="T785" s="128"/>
      <c r="U785" s="128"/>
      <c r="V785" s="128"/>
      <c r="W785" s="128"/>
      <c r="X785" s="128"/>
      <c r="Y785" s="128"/>
      <c r="Z785" s="128"/>
    </row>
    <row r="786" spans="1:26" ht="13.5" customHeight="1">
      <c r="A786" s="28"/>
      <c r="B786" s="28"/>
      <c r="C786" s="28"/>
      <c r="D786" s="28"/>
      <c r="E786" s="28"/>
      <c r="F786" s="244"/>
      <c r="G786" s="127"/>
      <c r="H786" s="127"/>
      <c r="I786" s="127"/>
      <c r="J786" s="127"/>
      <c r="K786" s="931"/>
      <c r="L786" s="931"/>
      <c r="M786" s="128"/>
      <c r="N786" s="128"/>
      <c r="O786" s="128"/>
      <c r="P786" s="128"/>
      <c r="Q786" s="128"/>
      <c r="R786" s="128"/>
      <c r="S786" s="128"/>
      <c r="T786" s="128"/>
      <c r="U786" s="128"/>
      <c r="V786" s="128"/>
      <c r="W786" s="128"/>
      <c r="X786" s="128"/>
      <c r="Y786" s="128"/>
      <c r="Z786" s="128"/>
    </row>
    <row r="787" spans="1:26" ht="13.5" customHeight="1">
      <c r="A787" s="28"/>
      <c r="B787" s="28"/>
      <c r="C787" s="28"/>
      <c r="D787" s="28"/>
      <c r="E787" s="28"/>
      <c r="F787" s="244"/>
      <c r="G787" s="127"/>
      <c r="H787" s="127"/>
      <c r="I787" s="127"/>
      <c r="J787" s="127"/>
      <c r="K787" s="931"/>
      <c r="L787" s="931"/>
      <c r="M787" s="128"/>
      <c r="N787" s="128"/>
      <c r="O787" s="128"/>
      <c r="P787" s="128"/>
      <c r="Q787" s="128"/>
      <c r="R787" s="128"/>
      <c r="S787" s="128"/>
      <c r="T787" s="128"/>
      <c r="U787" s="128"/>
      <c r="V787" s="128"/>
      <c r="W787" s="128"/>
      <c r="X787" s="128"/>
      <c r="Y787" s="128"/>
      <c r="Z787" s="128"/>
    </row>
    <row r="788" spans="1:26" ht="13.5" customHeight="1">
      <c r="A788" s="28"/>
      <c r="B788" s="28"/>
      <c r="C788" s="28"/>
      <c r="D788" s="28"/>
      <c r="E788" s="28"/>
      <c r="F788" s="244"/>
      <c r="G788" s="127"/>
      <c r="H788" s="127"/>
      <c r="I788" s="127"/>
      <c r="J788" s="127"/>
      <c r="K788" s="931"/>
      <c r="L788" s="931"/>
      <c r="M788" s="128"/>
      <c r="N788" s="128"/>
      <c r="O788" s="128"/>
      <c r="P788" s="128"/>
      <c r="Q788" s="128"/>
      <c r="R788" s="128"/>
      <c r="S788" s="128"/>
      <c r="T788" s="128"/>
      <c r="U788" s="128"/>
      <c r="V788" s="128"/>
      <c r="W788" s="128"/>
      <c r="X788" s="128"/>
      <c r="Y788" s="128"/>
      <c r="Z788" s="128"/>
    </row>
    <row r="789" spans="1:26" ht="13.5" customHeight="1">
      <c r="A789" s="28"/>
      <c r="B789" s="28"/>
      <c r="C789" s="28"/>
      <c r="D789" s="28"/>
      <c r="E789" s="28"/>
      <c r="F789" s="244"/>
      <c r="G789" s="127"/>
      <c r="H789" s="127"/>
      <c r="I789" s="127"/>
      <c r="J789" s="127"/>
      <c r="K789" s="931"/>
      <c r="L789" s="931"/>
      <c r="M789" s="128"/>
      <c r="N789" s="128"/>
      <c r="O789" s="128"/>
      <c r="P789" s="128"/>
      <c r="Q789" s="128"/>
      <c r="R789" s="128"/>
      <c r="S789" s="128"/>
      <c r="T789" s="128"/>
      <c r="U789" s="128"/>
      <c r="V789" s="128"/>
      <c r="W789" s="128"/>
      <c r="X789" s="128"/>
      <c r="Y789" s="128"/>
      <c r="Z789" s="128"/>
    </row>
    <row r="790" spans="1:26" ht="13.5" customHeight="1">
      <c r="A790" s="28"/>
      <c r="B790" s="28"/>
      <c r="C790" s="28"/>
      <c r="D790" s="28"/>
      <c r="E790" s="28"/>
      <c r="F790" s="244"/>
      <c r="G790" s="127"/>
      <c r="H790" s="127"/>
      <c r="I790" s="127"/>
      <c r="J790" s="127"/>
      <c r="K790" s="931"/>
      <c r="L790" s="931"/>
      <c r="M790" s="128"/>
      <c r="N790" s="128"/>
      <c r="O790" s="128"/>
      <c r="P790" s="128"/>
      <c r="Q790" s="128"/>
      <c r="R790" s="128"/>
      <c r="S790" s="128"/>
      <c r="T790" s="128"/>
      <c r="U790" s="128"/>
      <c r="V790" s="128"/>
      <c r="W790" s="128"/>
      <c r="X790" s="128"/>
      <c r="Y790" s="128"/>
      <c r="Z790" s="128"/>
    </row>
    <row r="791" spans="1:26" ht="13.5" customHeight="1">
      <c r="A791" s="28"/>
      <c r="B791" s="28"/>
      <c r="C791" s="28"/>
      <c r="D791" s="28"/>
      <c r="E791" s="28"/>
      <c r="F791" s="244"/>
      <c r="G791" s="127"/>
      <c r="H791" s="127"/>
      <c r="I791" s="127"/>
      <c r="J791" s="127"/>
      <c r="K791" s="931"/>
      <c r="L791" s="931"/>
      <c r="M791" s="128"/>
      <c r="N791" s="128"/>
      <c r="O791" s="128"/>
      <c r="P791" s="128"/>
      <c r="Q791" s="128"/>
      <c r="R791" s="128"/>
      <c r="S791" s="128"/>
      <c r="T791" s="128"/>
      <c r="U791" s="128"/>
      <c r="V791" s="128"/>
      <c r="W791" s="128"/>
      <c r="X791" s="128"/>
      <c r="Y791" s="128"/>
      <c r="Z791" s="128"/>
    </row>
    <row r="792" spans="1:26" ht="13.5" customHeight="1">
      <c r="A792" s="28"/>
      <c r="B792" s="28"/>
      <c r="C792" s="28"/>
      <c r="D792" s="28"/>
      <c r="E792" s="28"/>
      <c r="F792" s="244"/>
      <c r="G792" s="127"/>
      <c r="H792" s="127"/>
      <c r="I792" s="127"/>
      <c r="J792" s="127"/>
      <c r="K792" s="931"/>
      <c r="L792" s="931"/>
      <c r="M792" s="128"/>
      <c r="N792" s="128"/>
      <c r="O792" s="128"/>
      <c r="P792" s="128"/>
      <c r="Q792" s="128"/>
      <c r="R792" s="128"/>
      <c r="S792" s="128"/>
      <c r="T792" s="128"/>
      <c r="U792" s="128"/>
      <c r="V792" s="128"/>
      <c r="W792" s="128"/>
      <c r="X792" s="128"/>
      <c r="Y792" s="128"/>
      <c r="Z792" s="128"/>
    </row>
    <row r="793" spans="1:26" ht="13.5" customHeight="1">
      <c r="A793" s="28"/>
      <c r="B793" s="28"/>
      <c r="C793" s="28"/>
      <c r="D793" s="28"/>
      <c r="E793" s="28"/>
      <c r="F793" s="244"/>
      <c r="G793" s="127"/>
      <c r="H793" s="127"/>
      <c r="I793" s="127"/>
      <c r="J793" s="127"/>
      <c r="K793" s="931"/>
      <c r="L793" s="931"/>
      <c r="M793" s="128"/>
      <c r="N793" s="128"/>
      <c r="O793" s="128"/>
      <c r="P793" s="128"/>
      <c r="Q793" s="128"/>
      <c r="R793" s="128"/>
      <c r="S793" s="128"/>
      <c r="T793" s="128"/>
      <c r="U793" s="128"/>
      <c r="V793" s="128"/>
      <c r="W793" s="128"/>
      <c r="X793" s="128"/>
      <c r="Y793" s="128"/>
      <c r="Z793" s="128"/>
    </row>
    <row r="794" spans="1:26" ht="13.5" customHeight="1">
      <c r="A794" s="28"/>
      <c r="B794" s="28"/>
      <c r="C794" s="28"/>
      <c r="D794" s="28"/>
      <c r="E794" s="28"/>
      <c r="F794" s="244"/>
      <c r="G794" s="127"/>
      <c r="H794" s="127"/>
      <c r="I794" s="127"/>
      <c r="J794" s="127"/>
      <c r="K794" s="931"/>
      <c r="L794" s="931"/>
      <c r="M794" s="128"/>
      <c r="N794" s="128"/>
      <c r="O794" s="128"/>
      <c r="P794" s="128"/>
      <c r="Q794" s="128"/>
      <c r="R794" s="128"/>
      <c r="S794" s="128"/>
      <c r="T794" s="128"/>
      <c r="U794" s="128"/>
      <c r="V794" s="128"/>
      <c r="W794" s="128"/>
      <c r="X794" s="128"/>
      <c r="Y794" s="128"/>
      <c r="Z794" s="128"/>
    </row>
    <row r="795" spans="1:26" ht="13.5" customHeight="1">
      <c r="A795" s="28"/>
      <c r="B795" s="28"/>
      <c r="C795" s="28"/>
      <c r="D795" s="28"/>
      <c r="E795" s="28"/>
      <c r="F795" s="244"/>
      <c r="G795" s="127"/>
      <c r="H795" s="127"/>
      <c r="I795" s="127"/>
      <c r="J795" s="127"/>
      <c r="K795" s="931"/>
      <c r="L795" s="931"/>
      <c r="M795" s="128"/>
      <c r="N795" s="128"/>
      <c r="O795" s="128"/>
      <c r="P795" s="128"/>
      <c r="Q795" s="128"/>
      <c r="R795" s="128"/>
      <c r="S795" s="128"/>
      <c r="T795" s="128"/>
      <c r="U795" s="128"/>
      <c r="V795" s="128"/>
      <c r="W795" s="128"/>
      <c r="X795" s="128"/>
      <c r="Y795" s="128"/>
      <c r="Z795" s="128"/>
    </row>
    <row r="796" spans="1:26" ht="13.5" customHeight="1">
      <c r="A796" s="28"/>
      <c r="B796" s="28"/>
      <c r="C796" s="28"/>
      <c r="D796" s="28"/>
      <c r="E796" s="28"/>
      <c r="F796" s="244"/>
      <c r="G796" s="127"/>
      <c r="H796" s="127"/>
      <c r="I796" s="127"/>
      <c r="J796" s="127"/>
      <c r="K796" s="931"/>
      <c r="L796" s="931"/>
      <c r="M796" s="128"/>
      <c r="N796" s="128"/>
      <c r="O796" s="128"/>
      <c r="P796" s="128"/>
      <c r="Q796" s="128"/>
      <c r="R796" s="128"/>
      <c r="S796" s="128"/>
      <c r="T796" s="128"/>
      <c r="U796" s="128"/>
      <c r="V796" s="128"/>
      <c r="W796" s="128"/>
      <c r="X796" s="128"/>
      <c r="Y796" s="128"/>
      <c r="Z796" s="128"/>
    </row>
    <row r="797" spans="1:26" ht="13.5" customHeight="1">
      <c r="A797" s="28"/>
      <c r="B797" s="28"/>
      <c r="C797" s="28"/>
      <c r="D797" s="28"/>
      <c r="E797" s="28"/>
      <c r="F797" s="244"/>
      <c r="G797" s="127"/>
      <c r="H797" s="127"/>
      <c r="I797" s="127"/>
      <c r="J797" s="127"/>
      <c r="K797" s="931"/>
      <c r="L797" s="931"/>
      <c r="M797" s="128"/>
      <c r="N797" s="128"/>
      <c r="O797" s="128"/>
      <c r="P797" s="128"/>
      <c r="Q797" s="128"/>
      <c r="R797" s="128"/>
      <c r="S797" s="128"/>
      <c r="T797" s="128"/>
      <c r="U797" s="128"/>
      <c r="V797" s="128"/>
      <c r="W797" s="128"/>
      <c r="X797" s="128"/>
      <c r="Y797" s="128"/>
      <c r="Z797" s="128"/>
    </row>
    <row r="798" spans="1:26" ht="13.5" customHeight="1">
      <c r="A798" s="28"/>
      <c r="B798" s="28"/>
      <c r="C798" s="28"/>
      <c r="D798" s="28"/>
      <c r="E798" s="28"/>
      <c r="F798" s="244"/>
      <c r="G798" s="127"/>
      <c r="H798" s="127"/>
      <c r="I798" s="127"/>
      <c r="J798" s="127"/>
      <c r="K798" s="931"/>
      <c r="L798" s="931"/>
      <c r="M798" s="128"/>
      <c r="N798" s="128"/>
      <c r="O798" s="128"/>
      <c r="P798" s="128"/>
      <c r="Q798" s="128"/>
      <c r="R798" s="128"/>
      <c r="S798" s="128"/>
      <c r="T798" s="128"/>
      <c r="U798" s="128"/>
      <c r="V798" s="128"/>
      <c r="W798" s="128"/>
      <c r="X798" s="128"/>
      <c r="Y798" s="128"/>
      <c r="Z798" s="128"/>
    </row>
    <row r="799" spans="1:26" ht="13.5" customHeight="1">
      <c r="A799" s="28"/>
      <c r="B799" s="28"/>
      <c r="C799" s="28"/>
      <c r="D799" s="28"/>
      <c r="E799" s="28"/>
      <c r="F799" s="244"/>
      <c r="G799" s="127"/>
      <c r="H799" s="127"/>
      <c r="I799" s="127"/>
      <c r="J799" s="127"/>
      <c r="K799" s="931"/>
      <c r="L799" s="931"/>
      <c r="M799" s="128"/>
      <c r="N799" s="128"/>
      <c r="O799" s="128"/>
      <c r="P799" s="128"/>
      <c r="Q799" s="128"/>
      <c r="R799" s="128"/>
      <c r="S799" s="128"/>
      <c r="T799" s="128"/>
      <c r="U799" s="128"/>
      <c r="V799" s="128"/>
      <c r="W799" s="128"/>
      <c r="X799" s="128"/>
      <c r="Y799" s="128"/>
      <c r="Z799" s="128"/>
    </row>
    <row r="800" spans="1:26" ht="13.5" customHeight="1">
      <c r="A800" s="28"/>
      <c r="B800" s="28"/>
      <c r="C800" s="28"/>
      <c r="D800" s="28"/>
      <c r="E800" s="28"/>
      <c r="F800" s="244"/>
      <c r="G800" s="127"/>
      <c r="H800" s="127"/>
      <c r="I800" s="127"/>
      <c r="J800" s="127"/>
      <c r="K800" s="931"/>
      <c r="L800" s="931"/>
      <c r="M800" s="128"/>
      <c r="N800" s="128"/>
      <c r="O800" s="128"/>
      <c r="P800" s="128"/>
      <c r="Q800" s="128"/>
      <c r="R800" s="128"/>
      <c r="S800" s="128"/>
      <c r="T800" s="128"/>
      <c r="U800" s="128"/>
      <c r="V800" s="128"/>
      <c r="W800" s="128"/>
      <c r="X800" s="128"/>
      <c r="Y800" s="128"/>
      <c r="Z800" s="128"/>
    </row>
    <row r="801" spans="1:26" ht="13.5" customHeight="1">
      <c r="A801" s="28"/>
      <c r="B801" s="28"/>
      <c r="C801" s="28"/>
      <c r="D801" s="28"/>
      <c r="E801" s="28"/>
      <c r="F801" s="244"/>
      <c r="G801" s="127"/>
      <c r="H801" s="127"/>
      <c r="I801" s="127"/>
      <c r="J801" s="127"/>
      <c r="K801" s="931"/>
      <c r="L801" s="931"/>
      <c r="M801" s="128"/>
      <c r="N801" s="128"/>
      <c r="O801" s="128"/>
      <c r="P801" s="128"/>
      <c r="Q801" s="128"/>
      <c r="R801" s="128"/>
      <c r="S801" s="128"/>
      <c r="T801" s="128"/>
      <c r="U801" s="128"/>
      <c r="V801" s="128"/>
      <c r="W801" s="128"/>
      <c r="X801" s="128"/>
      <c r="Y801" s="128"/>
      <c r="Z801" s="128"/>
    </row>
    <row r="802" spans="1:26" ht="13.5" customHeight="1">
      <c r="A802" s="28"/>
      <c r="B802" s="28"/>
      <c r="C802" s="28"/>
      <c r="D802" s="28"/>
      <c r="E802" s="28"/>
      <c r="F802" s="244"/>
      <c r="G802" s="127"/>
      <c r="H802" s="127"/>
      <c r="I802" s="127"/>
      <c r="J802" s="127"/>
      <c r="K802" s="931"/>
      <c r="L802" s="931"/>
      <c r="M802" s="128"/>
      <c r="N802" s="128"/>
      <c r="O802" s="128"/>
      <c r="P802" s="128"/>
      <c r="Q802" s="128"/>
      <c r="R802" s="128"/>
      <c r="S802" s="128"/>
      <c r="T802" s="128"/>
      <c r="U802" s="128"/>
      <c r="V802" s="128"/>
      <c r="W802" s="128"/>
      <c r="X802" s="128"/>
      <c r="Y802" s="128"/>
      <c r="Z802" s="128"/>
    </row>
    <row r="803" spans="1:26" ht="13.5" customHeight="1">
      <c r="A803" s="28"/>
      <c r="B803" s="28"/>
      <c r="C803" s="28"/>
      <c r="D803" s="28"/>
      <c r="E803" s="28"/>
      <c r="F803" s="244"/>
      <c r="G803" s="127"/>
      <c r="H803" s="127"/>
      <c r="I803" s="127"/>
      <c r="J803" s="127"/>
      <c r="K803" s="931"/>
      <c r="L803" s="931"/>
      <c r="M803" s="128"/>
      <c r="N803" s="128"/>
      <c r="O803" s="128"/>
      <c r="P803" s="128"/>
      <c r="Q803" s="128"/>
      <c r="R803" s="128"/>
      <c r="S803" s="128"/>
      <c r="T803" s="128"/>
      <c r="U803" s="128"/>
      <c r="V803" s="128"/>
      <c r="W803" s="128"/>
      <c r="X803" s="128"/>
      <c r="Y803" s="128"/>
      <c r="Z803" s="128"/>
    </row>
    <row r="804" spans="1:26" ht="13.5" customHeight="1">
      <c r="A804" s="28"/>
      <c r="B804" s="28"/>
      <c r="C804" s="28"/>
      <c r="D804" s="28"/>
      <c r="E804" s="28"/>
      <c r="F804" s="244"/>
      <c r="G804" s="127"/>
      <c r="H804" s="127"/>
      <c r="I804" s="127"/>
      <c r="J804" s="127"/>
      <c r="K804" s="931"/>
      <c r="L804" s="931"/>
      <c r="M804" s="128"/>
      <c r="N804" s="128"/>
      <c r="O804" s="128"/>
      <c r="P804" s="128"/>
      <c r="Q804" s="128"/>
      <c r="R804" s="128"/>
      <c r="S804" s="128"/>
      <c r="T804" s="128"/>
      <c r="U804" s="128"/>
      <c r="V804" s="128"/>
      <c r="W804" s="128"/>
      <c r="X804" s="128"/>
      <c r="Y804" s="128"/>
      <c r="Z804" s="128"/>
    </row>
    <row r="805" spans="1:26" ht="13.5" customHeight="1">
      <c r="A805" s="28"/>
      <c r="B805" s="28"/>
      <c r="C805" s="28"/>
      <c r="D805" s="28"/>
      <c r="E805" s="28"/>
      <c r="F805" s="244"/>
      <c r="G805" s="127"/>
      <c r="H805" s="127"/>
      <c r="I805" s="127"/>
      <c r="J805" s="127"/>
      <c r="K805" s="931"/>
      <c r="L805" s="931"/>
      <c r="M805" s="128"/>
      <c r="N805" s="128"/>
      <c r="O805" s="128"/>
      <c r="P805" s="128"/>
      <c r="Q805" s="128"/>
      <c r="R805" s="128"/>
      <c r="S805" s="128"/>
      <c r="T805" s="128"/>
      <c r="U805" s="128"/>
      <c r="V805" s="128"/>
      <c r="W805" s="128"/>
      <c r="X805" s="128"/>
      <c r="Y805" s="128"/>
      <c r="Z805" s="128"/>
    </row>
    <row r="806" spans="1:26" ht="13.5" customHeight="1">
      <c r="A806" s="28"/>
      <c r="B806" s="28"/>
      <c r="C806" s="28"/>
      <c r="D806" s="28"/>
      <c r="E806" s="28"/>
      <c r="F806" s="244"/>
      <c r="G806" s="127"/>
      <c r="H806" s="127"/>
      <c r="I806" s="127"/>
      <c r="J806" s="127"/>
      <c r="K806" s="931"/>
      <c r="L806" s="931"/>
      <c r="M806" s="128"/>
      <c r="N806" s="128"/>
      <c r="O806" s="128"/>
      <c r="P806" s="128"/>
      <c r="Q806" s="128"/>
      <c r="R806" s="128"/>
      <c r="S806" s="128"/>
      <c r="T806" s="128"/>
      <c r="U806" s="128"/>
      <c r="V806" s="128"/>
      <c r="W806" s="128"/>
      <c r="X806" s="128"/>
      <c r="Y806" s="128"/>
      <c r="Z806" s="128"/>
    </row>
    <row r="807" spans="1:26" ht="13.5" customHeight="1">
      <c r="A807" s="28"/>
      <c r="B807" s="28"/>
      <c r="C807" s="28"/>
      <c r="D807" s="28"/>
      <c r="E807" s="28"/>
      <c r="F807" s="244"/>
      <c r="G807" s="127"/>
      <c r="H807" s="127"/>
      <c r="I807" s="127"/>
      <c r="J807" s="127"/>
      <c r="K807" s="931"/>
      <c r="L807" s="931"/>
      <c r="M807" s="128"/>
      <c r="N807" s="128"/>
      <c r="O807" s="128"/>
      <c r="P807" s="128"/>
      <c r="Q807" s="128"/>
      <c r="R807" s="128"/>
      <c r="S807" s="128"/>
      <c r="T807" s="128"/>
      <c r="U807" s="128"/>
      <c r="V807" s="128"/>
      <c r="W807" s="128"/>
      <c r="X807" s="128"/>
      <c r="Y807" s="128"/>
      <c r="Z807" s="128"/>
    </row>
    <row r="808" spans="1:26" ht="13.5" customHeight="1">
      <c r="A808" s="28"/>
      <c r="B808" s="28"/>
      <c r="C808" s="28"/>
      <c r="D808" s="28"/>
      <c r="E808" s="28"/>
      <c r="F808" s="244"/>
      <c r="G808" s="127"/>
      <c r="H808" s="127"/>
      <c r="I808" s="127"/>
      <c r="J808" s="127"/>
      <c r="K808" s="931"/>
      <c r="L808" s="931"/>
      <c r="M808" s="128"/>
      <c r="N808" s="128"/>
      <c r="O808" s="128"/>
      <c r="P808" s="128"/>
      <c r="Q808" s="128"/>
      <c r="R808" s="128"/>
      <c r="S808" s="128"/>
      <c r="T808" s="128"/>
      <c r="U808" s="128"/>
      <c r="V808" s="128"/>
      <c r="W808" s="128"/>
      <c r="X808" s="128"/>
      <c r="Y808" s="128"/>
      <c r="Z808" s="128"/>
    </row>
    <row r="809" spans="1:26" ht="13.5" customHeight="1">
      <c r="A809" s="28"/>
      <c r="B809" s="28"/>
      <c r="C809" s="28"/>
      <c r="D809" s="28"/>
      <c r="E809" s="28"/>
      <c r="F809" s="244"/>
      <c r="G809" s="127"/>
      <c r="H809" s="127"/>
      <c r="I809" s="127"/>
      <c r="J809" s="127"/>
      <c r="K809" s="931"/>
      <c r="L809" s="931"/>
      <c r="M809" s="128"/>
      <c r="N809" s="128"/>
      <c r="O809" s="128"/>
      <c r="P809" s="128"/>
      <c r="Q809" s="128"/>
      <c r="R809" s="128"/>
      <c r="S809" s="128"/>
      <c r="T809" s="128"/>
      <c r="U809" s="128"/>
      <c r="V809" s="128"/>
      <c r="W809" s="128"/>
      <c r="X809" s="128"/>
      <c r="Y809" s="128"/>
      <c r="Z809" s="128"/>
    </row>
    <row r="810" spans="1:26" ht="13.5" customHeight="1">
      <c r="A810" s="28"/>
      <c r="B810" s="28"/>
      <c r="C810" s="28"/>
      <c r="D810" s="28"/>
      <c r="E810" s="28"/>
      <c r="F810" s="244"/>
      <c r="G810" s="127"/>
      <c r="H810" s="127"/>
      <c r="I810" s="127"/>
      <c r="J810" s="127"/>
      <c r="K810" s="931"/>
      <c r="L810" s="931"/>
      <c r="M810" s="128"/>
      <c r="N810" s="128"/>
      <c r="O810" s="128"/>
      <c r="P810" s="128"/>
      <c r="Q810" s="128"/>
      <c r="R810" s="128"/>
      <c r="S810" s="128"/>
      <c r="T810" s="128"/>
      <c r="U810" s="128"/>
      <c r="V810" s="128"/>
      <c r="W810" s="128"/>
      <c r="X810" s="128"/>
      <c r="Y810" s="128"/>
      <c r="Z810" s="128"/>
    </row>
    <row r="811" spans="1:26" ht="13.5" customHeight="1">
      <c r="A811" s="28"/>
      <c r="B811" s="28"/>
      <c r="C811" s="28"/>
      <c r="D811" s="28"/>
      <c r="E811" s="28"/>
      <c r="F811" s="244"/>
      <c r="G811" s="127"/>
      <c r="H811" s="127"/>
      <c r="I811" s="127"/>
      <c r="J811" s="127"/>
      <c r="K811" s="931"/>
      <c r="L811" s="931"/>
      <c r="M811" s="128"/>
      <c r="N811" s="128"/>
      <c r="O811" s="128"/>
      <c r="P811" s="128"/>
      <c r="Q811" s="128"/>
      <c r="R811" s="128"/>
      <c r="S811" s="128"/>
      <c r="T811" s="128"/>
      <c r="U811" s="128"/>
      <c r="V811" s="128"/>
      <c r="W811" s="128"/>
      <c r="X811" s="128"/>
      <c r="Y811" s="128"/>
      <c r="Z811" s="128"/>
    </row>
    <row r="812" spans="1:26" ht="13.5" customHeight="1">
      <c r="A812" s="28"/>
      <c r="B812" s="28"/>
      <c r="C812" s="28"/>
      <c r="D812" s="28"/>
      <c r="E812" s="28"/>
      <c r="F812" s="244"/>
      <c r="G812" s="127"/>
      <c r="H812" s="127"/>
      <c r="I812" s="127"/>
      <c r="J812" s="127"/>
      <c r="K812" s="931"/>
      <c r="L812" s="931"/>
      <c r="M812" s="128"/>
      <c r="N812" s="128"/>
      <c r="O812" s="128"/>
      <c r="P812" s="128"/>
      <c r="Q812" s="128"/>
      <c r="R812" s="128"/>
      <c r="S812" s="128"/>
      <c r="T812" s="128"/>
      <c r="U812" s="128"/>
      <c r="V812" s="128"/>
      <c r="W812" s="128"/>
      <c r="X812" s="128"/>
      <c r="Y812" s="128"/>
      <c r="Z812" s="128"/>
    </row>
    <row r="813" spans="1:26" ht="13.5" customHeight="1">
      <c r="A813" s="28"/>
      <c r="B813" s="28"/>
      <c r="C813" s="28"/>
      <c r="D813" s="28"/>
      <c r="E813" s="28"/>
      <c r="F813" s="244"/>
      <c r="G813" s="127"/>
      <c r="H813" s="127"/>
      <c r="I813" s="127"/>
      <c r="J813" s="127"/>
      <c r="K813" s="931"/>
      <c r="L813" s="931"/>
      <c r="M813" s="128"/>
      <c r="N813" s="128"/>
      <c r="O813" s="128"/>
      <c r="P813" s="128"/>
      <c r="Q813" s="128"/>
      <c r="R813" s="128"/>
      <c r="S813" s="128"/>
      <c r="T813" s="128"/>
      <c r="U813" s="128"/>
      <c r="V813" s="128"/>
      <c r="W813" s="128"/>
      <c r="X813" s="128"/>
      <c r="Y813" s="128"/>
      <c r="Z813" s="128"/>
    </row>
    <row r="814" spans="1:26" ht="13.5" customHeight="1">
      <c r="A814" s="28"/>
      <c r="B814" s="28"/>
      <c r="C814" s="28"/>
      <c r="D814" s="28"/>
      <c r="E814" s="28"/>
      <c r="F814" s="244"/>
      <c r="G814" s="127"/>
      <c r="H814" s="127"/>
      <c r="I814" s="127"/>
      <c r="J814" s="127"/>
      <c r="K814" s="931"/>
      <c r="L814" s="931"/>
      <c r="M814" s="128"/>
      <c r="N814" s="128"/>
      <c r="O814" s="128"/>
      <c r="P814" s="128"/>
      <c r="Q814" s="128"/>
      <c r="R814" s="128"/>
      <c r="S814" s="128"/>
      <c r="T814" s="128"/>
      <c r="U814" s="128"/>
      <c r="V814" s="128"/>
      <c r="W814" s="128"/>
      <c r="X814" s="128"/>
      <c r="Y814" s="128"/>
      <c r="Z814" s="128"/>
    </row>
    <row r="815" spans="1:26" ht="13.5" customHeight="1">
      <c r="A815" s="28"/>
      <c r="B815" s="28"/>
      <c r="C815" s="28"/>
      <c r="D815" s="28"/>
      <c r="E815" s="28"/>
      <c r="F815" s="244"/>
      <c r="G815" s="127"/>
      <c r="H815" s="127"/>
      <c r="I815" s="127"/>
      <c r="J815" s="127"/>
      <c r="K815" s="931"/>
      <c r="L815" s="931"/>
      <c r="M815" s="128"/>
      <c r="N815" s="128"/>
      <c r="O815" s="128"/>
      <c r="P815" s="128"/>
      <c r="Q815" s="128"/>
      <c r="R815" s="128"/>
      <c r="S815" s="128"/>
      <c r="T815" s="128"/>
      <c r="U815" s="128"/>
      <c r="V815" s="128"/>
      <c r="W815" s="128"/>
      <c r="X815" s="128"/>
      <c r="Y815" s="128"/>
      <c r="Z815" s="128"/>
    </row>
    <row r="816" spans="1:26" ht="13.5" customHeight="1">
      <c r="A816" s="28"/>
      <c r="B816" s="28"/>
      <c r="C816" s="28"/>
      <c r="D816" s="28"/>
      <c r="E816" s="28"/>
      <c r="F816" s="244"/>
      <c r="G816" s="127"/>
      <c r="H816" s="127"/>
      <c r="I816" s="127"/>
      <c r="J816" s="127"/>
      <c r="K816" s="931"/>
      <c r="L816" s="931"/>
      <c r="M816" s="128"/>
      <c r="N816" s="128"/>
      <c r="O816" s="128"/>
      <c r="P816" s="128"/>
      <c r="Q816" s="128"/>
      <c r="R816" s="128"/>
      <c r="S816" s="128"/>
      <c r="T816" s="128"/>
      <c r="U816" s="128"/>
      <c r="V816" s="128"/>
      <c r="W816" s="128"/>
      <c r="X816" s="128"/>
      <c r="Y816" s="128"/>
      <c r="Z816" s="128"/>
    </row>
    <row r="817" spans="1:26" ht="13.5" customHeight="1">
      <c r="A817" s="28"/>
      <c r="B817" s="28"/>
      <c r="C817" s="28"/>
      <c r="D817" s="28"/>
      <c r="E817" s="28"/>
      <c r="F817" s="244"/>
      <c r="G817" s="127"/>
      <c r="H817" s="127"/>
      <c r="I817" s="127"/>
      <c r="J817" s="127"/>
      <c r="K817" s="931"/>
      <c r="L817" s="931"/>
      <c r="M817" s="128"/>
      <c r="N817" s="128"/>
      <c r="O817" s="128"/>
      <c r="P817" s="128"/>
      <c r="Q817" s="128"/>
      <c r="R817" s="128"/>
      <c r="S817" s="128"/>
      <c r="T817" s="128"/>
      <c r="U817" s="128"/>
      <c r="V817" s="128"/>
      <c r="W817" s="128"/>
      <c r="X817" s="128"/>
      <c r="Y817" s="128"/>
      <c r="Z817" s="128"/>
    </row>
    <row r="818" spans="1:26" ht="13.5" customHeight="1">
      <c r="A818" s="28"/>
      <c r="B818" s="28"/>
      <c r="C818" s="28"/>
      <c r="D818" s="28"/>
      <c r="E818" s="28"/>
      <c r="F818" s="244"/>
      <c r="G818" s="127"/>
      <c r="H818" s="127"/>
      <c r="I818" s="127"/>
      <c r="J818" s="127"/>
      <c r="K818" s="931"/>
      <c r="L818" s="931"/>
      <c r="M818" s="128"/>
      <c r="N818" s="128"/>
      <c r="O818" s="128"/>
      <c r="P818" s="128"/>
      <c r="Q818" s="128"/>
      <c r="R818" s="128"/>
      <c r="S818" s="128"/>
      <c r="T818" s="128"/>
      <c r="U818" s="128"/>
      <c r="V818" s="128"/>
      <c r="W818" s="128"/>
      <c r="X818" s="128"/>
      <c r="Y818" s="128"/>
      <c r="Z818" s="128"/>
    </row>
    <row r="819" spans="1:26" ht="13.5" customHeight="1">
      <c r="A819" s="28"/>
      <c r="B819" s="28"/>
      <c r="C819" s="28"/>
      <c r="D819" s="28"/>
      <c r="E819" s="28"/>
      <c r="F819" s="244"/>
      <c r="G819" s="127"/>
      <c r="H819" s="127"/>
      <c r="I819" s="127"/>
      <c r="J819" s="127"/>
      <c r="K819" s="931"/>
      <c r="L819" s="931"/>
      <c r="M819" s="128"/>
      <c r="N819" s="128"/>
      <c r="O819" s="128"/>
      <c r="P819" s="128"/>
      <c r="Q819" s="128"/>
      <c r="R819" s="128"/>
      <c r="S819" s="128"/>
      <c r="T819" s="128"/>
      <c r="U819" s="128"/>
      <c r="V819" s="128"/>
      <c r="W819" s="128"/>
      <c r="X819" s="128"/>
      <c r="Y819" s="128"/>
      <c r="Z819" s="128"/>
    </row>
    <row r="820" spans="1:26" ht="13.5" customHeight="1">
      <c r="A820" s="28"/>
      <c r="B820" s="28"/>
      <c r="C820" s="28"/>
      <c r="D820" s="28"/>
      <c r="E820" s="28"/>
      <c r="F820" s="244"/>
      <c r="G820" s="127"/>
      <c r="H820" s="127"/>
      <c r="I820" s="127"/>
      <c r="J820" s="127"/>
      <c r="K820" s="931"/>
      <c r="L820" s="931"/>
      <c r="M820" s="128"/>
      <c r="N820" s="128"/>
      <c r="O820" s="128"/>
      <c r="P820" s="128"/>
      <c r="Q820" s="128"/>
      <c r="R820" s="128"/>
      <c r="S820" s="128"/>
      <c r="T820" s="128"/>
      <c r="U820" s="128"/>
      <c r="V820" s="128"/>
      <c r="W820" s="128"/>
      <c r="X820" s="128"/>
      <c r="Y820" s="128"/>
      <c r="Z820" s="128"/>
    </row>
    <row r="821" spans="1:26" ht="13.5" customHeight="1">
      <c r="A821" s="28"/>
      <c r="B821" s="28"/>
      <c r="C821" s="28"/>
      <c r="D821" s="28"/>
      <c r="E821" s="28"/>
      <c r="F821" s="244"/>
      <c r="G821" s="127"/>
      <c r="H821" s="127"/>
      <c r="I821" s="127"/>
      <c r="J821" s="127"/>
      <c r="K821" s="931"/>
      <c r="L821" s="931"/>
      <c r="M821" s="128"/>
      <c r="N821" s="128"/>
      <c r="O821" s="128"/>
      <c r="P821" s="128"/>
      <c r="Q821" s="128"/>
      <c r="R821" s="128"/>
      <c r="S821" s="128"/>
      <c r="T821" s="128"/>
      <c r="U821" s="128"/>
      <c r="V821" s="128"/>
      <c r="W821" s="128"/>
      <c r="X821" s="128"/>
      <c r="Y821" s="128"/>
      <c r="Z821" s="128"/>
    </row>
    <row r="822" spans="1:26" ht="13.5" customHeight="1">
      <c r="A822" s="28"/>
      <c r="B822" s="28"/>
      <c r="C822" s="28"/>
      <c r="D822" s="28"/>
      <c r="E822" s="28"/>
      <c r="F822" s="244"/>
      <c r="G822" s="127"/>
      <c r="H822" s="127"/>
      <c r="I822" s="127"/>
      <c r="J822" s="127"/>
      <c r="K822" s="931"/>
      <c r="L822" s="931"/>
      <c r="M822" s="128"/>
      <c r="N822" s="128"/>
      <c r="O822" s="128"/>
      <c r="P822" s="128"/>
      <c r="Q822" s="128"/>
      <c r="R822" s="128"/>
      <c r="S822" s="128"/>
      <c r="T822" s="128"/>
      <c r="U822" s="128"/>
      <c r="V822" s="128"/>
      <c r="W822" s="128"/>
      <c r="X822" s="128"/>
      <c r="Y822" s="128"/>
      <c r="Z822" s="128"/>
    </row>
    <row r="823" spans="1:26" ht="13.5" customHeight="1">
      <c r="A823" s="28"/>
      <c r="B823" s="28"/>
      <c r="C823" s="28"/>
      <c r="D823" s="28"/>
      <c r="E823" s="28"/>
      <c r="F823" s="244"/>
      <c r="G823" s="127"/>
      <c r="H823" s="127"/>
      <c r="I823" s="127"/>
      <c r="J823" s="127"/>
      <c r="K823" s="931"/>
      <c r="L823" s="931"/>
      <c r="M823" s="128"/>
      <c r="N823" s="128"/>
      <c r="O823" s="128"/>
      <c r="P823" s="128"/>
      <c r="Q823" s="128"/>
      <c r="R823" s="128"/>
      <c r="S823" s="128"/>
      <c r="T823" s="128"/>
      <c r="U823" s="128"/>
      <c r="V823" s="128"/>
      <c r="W823" s="128"/>
      <c r="X823" s="128"/>
      <c r="Y823" s="128"/>
      <c r="Z823" s="128"/>
    </row>
    <row r="824" spans="1:26" ht="13.5" customHeight="1">
      <c r="A824" s="28"/>
      <c r="B824" s="28"/>
      <c r="C824" s="28"/>
      <c r="D824" s="28"/>
      <c r="E824" s="28"/>
      <c r="F824" s="244"/>
      <c r="G824" s="127"/>
      <c r="H824" s="127"/>
      <c r="I824" s="127"/>
      <c r="J824" s="127"/>
      <c r="K824" s="931"/>
      <c r="L824" s="931"/>
      <c r="M824" s="128"/>
      <c r="N824" s="128"/>
      <c r="O824" s="128"/>
      <c r="P824" s="128"/>
      <c r="Q824" s="128"/>
      <c r="R824" s="128"/>
      <c r="S824" s="128"/>
      <c r="T824" s="128"/>
      <c r="U824" s="128"/>
      <c r="V824" s="128"/>
      <c r="W824" s="128"/>
      <c r="X824" s="128"/>
      <c r="Y824" s="128"/>
      <c r="Z824" s="128"/>
    </row>
    <row r="825" spans="1:26" ht="13.5" customHeight="1">
      <c r="A825" s="28"/>
      <c r="B825" s="28"/>
      <c r="C825" s="28"/>
      <c r="D825" s="28"/>
      <c r="E825" s="28"/>
      <c r="F825" s="244"/>
      <c r="G825" s="127"/>
      <c r="H825" s="127"/>
      <c r="I825" s="127"/>
      <c r="J825" s="127"/>
      <c r="K825" s="931"/>
      <c r="L825" s="931"/>
      <c r="M825" s="128"/>
      <c r="N825" s="128"/>
      <c r="O825" s="128"/>
      <c r="P825" s="128"/>
      <c r="Q825" s="128"/>
      <c r="R825" s="128"/>
      <c r="S825" s="128"/>
      <c r="T825" s="128"/>
      <c r="U825" s="128"/>
      <c r="V825" s="128"/>
      <c r="W825" s="128"/>
      <c r="X825" s="128"/>
      <c r="Y825" s="128"/>
      <c r="Z825" s="128"/>
    </row>
    <row r="826" spans="1:26" ht="13.5" customHeight="1">
      <c r="A826" s="28"/>
      <c r="B826" s="28"/>
      <c r="C826" s="28"/>
      <c r="D826" s="28"/>
      <c r="E826" s="28"/>
      <c r="F826" s="244"/>
      <c r="G826" s="127"/>
      <c r="H826" s="127"/>
      <c r="I826" s="127"/>
      <c r="J826" s="127"/>
      <c r="K826" s="931"/>
      <c r="L826" s="931"/>
      <c r="M826" s="128"/>
      <c r="N826" s="128"/>
      <c r="O826" s="128"/>
      <c r="P826" s="128"/>
      <c r="Q826" s="128"/>
      <c r="R826" s="128"/>
      <c r="S826" s="128"/>
      <c r="T826" s="128"/>
      <c r="U826" s="128"/>
      <c r="V826" s="128"/>
      <c r="W826" s="128"/>
      <c r="X826" s="128"/>
      <c r="Y826" s="128"/>
      <c r="Z826" s="128"/>
    </row>
    <row r="827" spans="1:26" ht="13.5" customHeight="1">
      <c r="A827" s="28"/>
      <c r="B827" s="28"/>
      <c r="C827" s="28"/>
      <c r="D827" s="28"/>
      <c r="E827" s="28"/>
      <c r="F827" s="244"/>
      <c r="G827" s="127"/>
      <c r="H827" s="127"/>
      <c r="I827" s="127"/>
      <c r="J827" s="127"/>
      <c r="K827" s="931"/>
      <c r="L827" s="931"/>
      <c r="M827" s="128"/>
      <c r="N827" s="128"/>
      <c r="O827" s="128"/>
      <c r="P827" s="128"/>
      <c r="Q827" s="128"/>
      <c r="R827" s="128"/>
      <c r="S827" s="128"/>
      <c r="T827" s="128"/>
      <c r="U827" s="128"/>
      <c r="V827" s="128"/>
      <c r="W827" s="128"/>
      <c r="X827" s="128"/>
      <c r="Y827" s="128"/>
      <c r="Z827" s="128"/>
    </row>
    <row r="828" spans="1:26" ht="13.5" customHeight="1">
      <c r="A828" s="28"/>
      <c r="B828" s="28"/>
      <c r="C828" s="28"/>
      <c r="D828" s="28"/>
      <c r="E828" s="28"/>
      <c r="F828" s="244"/>
      <c r="G828" s="127"/>
      <c r="H828" s="127"/>
      <c r="I828" s="127"/>
      <c r="J828" s="127"/>
      <c r="K828" s="931"/>
      <c r="L828" s="931"/>
      <c r="M828" s="128"/>
      <c r="N828" s="128"/>
      <c r="O828" s="128"/>
      <c r="P828" s="128"/>
      <c r="Q828" s="128"/>
      <c r="R828" s="128"/>
      <c r="S828" s="128"/>
      <c r="T828" s="128"/>
      <c r="U828" s="128"/>
      <c r="V828" s="128"/>
      <c r="W828" s="128"/>
      <c r="X828" s="128"/>
      <c r="Y828" s="128"/>
      <c r="Z828" s="128"/>
    </row>
    <row r="829" spans="1:26" ht="13.5" customHeight="1">
      <c r="A829" s="28"/>
      <c r="B829" s="28"/>
      <c r="C829" s="28"/>
      <c r="D829" s="28"/>
      <c r="E829" s="28"/>
      <c r="F829" s="244"/>
      <c r="G829" s="127"/>
      <c r="H829" s="127"/>
      <c r="I829" s="127"/>
      <c r="J829" s="127"/>
      <c r="K829" s="931"/>
      <c r="L829" s="931"/>
      <c r="M829" s="128"/>
      <c r="N829" s="128"/>
      <c r="O829" s="128"/>
      <c r="P829" s="128"/>
      <c r="Q829" s="128"/>
      <c r="R829" s="128"/>
      <c r="S829" s="128"/>
      <c r="T829" s="128"/>
      <c r="U829" s="128"/>
      <c r="V829" s="128"/>
      <c r="W829" s="128"/>
      <c r="X829" s="128"/>
      <c r="Y829" s="128"/>
      <c r="Z829" s="128"/>
    </row>
    <row r="830" spans="1:26" ht="13.5" customHeight="1">
      <c r="A830" s="28"/>
      <c r="B830" s="28"/>
      <c r="C830" s="28"/>
      <c r="D830" s="28"/>
      <c r="E830" s="28"/>
      <c r="F830" s="244"/>
      <c r="G830" s="127"/>
      <c r="H830" s="127"/>
      <c r="I830" s="127"/>
      <c r="J830" s="127"/>
      <c r="K830" s="931"/>
      <c r="L830" s="931"/>
      <c r="M830" s="128"/>
      <c r="N830" s="128"/>
      <c r="O830" s="128"/>
      <c r="P830" s="128"/>
      <c r="Q830" s="128"/>
      <c r="R830" s="128"/>
      <c r="S830" s="128"/>
      <c r="T830" s="128"/>
      <c r="U830" s="128"/>
      <c r="V830" s="128"/>
      <c r="W830" s="128"/>
      <c r="X830" s="128"/>
      <c r="Y830" s="128"/>
      <c r="Z830" s="128"/>
    </row>
    <row r="831" spans="1:26" ht="13.5" customHeight="1">
      <c r="A831" s="28"/>
      <c r="B831" s="28"/>
      <c r="C831" s="28"/>
      <c r="D831" s="28"/>
      <c r="E831" s="28"/>
      <c r="F831" s="244"/>
      <c r="G831" s="127"/>
      <c r="H831" s="127"/>
      <c r="I831" s="127"/>
      <c r="J831" s="127"/>
      <c r="K831" s="931"/>
      <c r="L831" s="931"/>
      <c r="M831" s="128"/>
      <c r="N831" s="128"/>
      <c r="O831" s="128"/>
      <c r="P831" s="128"/>
      <c r="Q831" s="128"/>
      <c r="R831" s="128"/>
      <c r="S831" s="128"/>
      <c r="T831" s="128"/>
      <c r="U831" s="128"/>
      <c r="V831" s="128"/>
      <c r="W831" s="128"/>
      <c r="X831" s="128"/>
      <c r="Y831" s="128"/>
      <c r="Z831" s="128"/>
    </row>
    <row r="832" spans="1:26" ht="13.5" customHeight="1">
      <c r="A832" s="28"/>
      <c r="B832" s="28"/>
      <c r="C832" s="28"/>
      <c r="D832" s="28"/>
      <c r="E832" s="28"/>
      <c r="F832" s="244"/>
      <c r="G832" s="127"/>
      <c r="H832" s="127"/>
      <c r="I832" s="127"/>
      <c r="J832" s="127"/>
      <c r="K832" s="931"/>
      <c r="L832" s="931"/>
      <c r="M832" s="128"/>
      <c r="N832" s="128"/>
      <c r="O832" s="128"/>
      <c r="P832" s="128"/>
      <c r="Q832" s="128"/>
      <c r="R832" s="128"/>
      <c r="S832" s="128"/>
      <c r="T832" s="128"/>
      <c r="U832" s="128"/>
      <c r="V832" s="128"/>
      <c r="W832" s="128"/>
      <c r="X832" s="128"/>
      <c r="Y832" s="128"/>
      <c r="Z832" s="128"/>
    </row>
    <row r="833" spans="1:26" ht="13.5" customHeight="1">
      <c r="A833" s="28"/>
      <c r="B833" s="28"/>
      <c r="C833" s="28"/>
      <c r="D833" s="28"/>
      <c r="E833" s="28"/>
      <c r="F833" s="244"/>
      <c r="G833" s="127"/>
      <c r="H833" s="127"/>
      <c r="I833" s="127"/>
      <c r="J833" s="127"/>
      <c r="K833" s="931"/>
      <c r="L833" s="931"/>
      <c r="M833" s="128"/>
      <c r="N833" s="128"/>
      <c r="O833" s="128"/>
      <c r="P833" s="128"/>
      <c r="Q833" s="128"/>
      <c r="R833" s="128"/>
      <c r="S833" s="128"/>
      <c r="T833" s="128"/>
      <c r="U833" s="128"/>
      <c r="V833" s="128"/>
      <c r="W833" s="128"/>
      <c r="X833" s="128"/>
      <c r="Y833" s="128"/>
      <c r="Z833" s="128"/>
    </row>
    <row r="834" spans="1:26" ht="13.5" customHeight="1">
      <c r="A834" s="28"/>
      <c r="B834" s="28"/>
      <c r="C834" s="28"/>
      <c r="D834" s="28"/>
      <c r="E834" s="28"/>
      <c r="F834" s="244"/>
      <c r="G834" s="127"/>
      <c r="H834" s="127"/>
      <c r="I834" s="127"/>
      <c r="J834" s="127"/>
      <c r="K834" s="931"/>
      <c r="L834" s="931"/>
      <c r="M834" s="128"/>
      <c r="N834" s="128"/>
      <c r="O834" s="128"/>
      <c r="P834" s="128"/>
      <c r="Q834" s="128"/>
      <c r="R834" s="128"/>
      <c r="S834" s="128"/>
      <c r="T834" s="128"/>
      <c r="U834" s="128"/>
      <c r="V834" s="128"/>
      <c r="W834" s="128"/>
      <c r="X834" s="128"/>
      <c r="Y834" s="128"/>
      <c r="Z834" s="128"/>
    </row>
    <row r="835" spans="1:26" ht="13.5" customHeight="1">
      <c r="A835" s="28"/>
      <c r="B835" s="28"/>
      <c r="C835" s="28"/>
      <c r="D835" s="28"/>
      <c r="E835" s="28"/>
      <c r="F835" s="244"/>
      <c r="G835" s="127"/>
      <c r="H835" s="127"/>
      <c r="I835" s="127"/>
      <c r="J835" s="127"/>
      <c r="K835" s="931"/>
      <c r="L835" s="931"/>
      <c r="M835" s="128"/>
      <c r="N835" s="128"/>
      <c r="O835" s="128"/>
      <c r="P835" s="128"/>
      <c r="Q835" s="128"/>
      <c r="R835" s="128"/>
      <c r="S835" s="128"/>
      <c r="T835" s="128"/>
      <c r="U835" s="128"/>
      <c r="V835" s="128"/>
      <c r="W835" s="128"/>
      <c r="X835" s="128"/>
      <c r="Y835" s="128"/>
      <c r="Z835" s="128"/>
    </row>
    <row r="836" spans="1:26" ht="13.5" customHeight="1">
      <c r="A836" s="28"/>
      <c r="B836" s="28"/>
      <c r="C836" s="28"/>
      <c r="D836" s="28"/>
      <c r="E836" s="28"/>
      <c r="F836" s="244"/>
      <c r="G836" s="127"/>
      <c r="H836" s="127"/>
      <c r="I836" s="127"/>
      <c r="J836" s="127"/>
      <c r="K836" s="931"/>
      <c r="L836" s="931"/>
      <c r="M836" s="128"/>
      <c r="N836" s="128"/>
      <c r="O836" s="128"/>
      <c r="P836" s="128"/>
      <c r="Q836" s="128"/>
      <c r="R836" s="128"/>
      <c r="S836" s="128"/>
      <c r="T836" s="128"/>
      <c r="U836" s="128"/>
      <c r="V836" s="128"/>
      <c r="W836" s="128"/>
      <c r="X836" s="128"/>
      <c r="Y836" s="128"/>
      <c r="Z836" s="128"/>
    </row>
    <row r="837" spans="1:26" ht="13.5" customHeight="1">
      <c r="A837" s="28"/>
      <c r="B837" s="28"/>
      <c r="C837" s="28"/>
      <c r="D837" s="28"/>
      <c r="E837" s="28"/>
      <c r="F837" s="244"/>
      <c r="G837" s="127"/>
      <c r="H837" s="127"/>
      <c r="I837" s="127"/>
      <c r="J837" s="127"/>
      <c r="K837" s="931"/>
      <c r="L837" s="931"/>
      <c r="M837" s="128"/>
      <c r="N837" s="128"/>
      <c r="O837" s="128"/>
      <c r="P837" s="128"/>
      <c r="Q837" s="128"/>
      <c r="R837" s="128"/>
      <c r="S837" s="128"/>
      <c r="T837" s="128"/>
      <c r="U837" s="128"/>
      <c r="V837" s="128"/>
      <c r="W837" s="128"/>
      <c r="X837" s="128"/>
      <c r="Y837" s="128"/>
      <c r="Z837" s="128"/>
    </row>
    <row r="838" spans="1:26" ht="13.5" customHeight="1">
      <c r="A838" s="28"/>
      <c r="B838" s="28"/>
      <c r="C838" s="28"/>
      <c r="D838" s="28"/>
      <c r="E838" s="28"/>
      <c r="F838" s="244"/>
      <c r="G838" s="127"/>
      <c r="H838" s="127"/>
      <c r="I838" s="127"/>
      <c r="J838" s="127"/>
      <c r="K838" s="931"/>
      <c r="L838" s="931"/>
      <c r="M838" s="128"/>
      <c r="N838" s="128"/>
      <c r="O838" s="128"/>
      <c r="P838" s="128"/>
      <c r="Q838" s="128"/>
      <c r="R838" s="128"/>
      <c r="S838" s="128"/>
      <c r="T838" s="128"/>
      <c r="U838" s="128"/>
      <c r="V838" s="128"/>
      <c r="W838" s="128"/>
      <c r="X838" s="128"/>
      <c r="Y838" s="128"/>
      <c r="Z838" s="128"/>
    </row>
    <row r="839" spans="1:26" ht="13.5" customHeight="1">
      <c r="A839" s="28"/>
      <c r="B839" s="28"/>
      <c r="C839" s="28"/>
      <c r="D839" s="28"/>
      <c r="E839" s="28"/>
      <c r="F839" s="244"/>
      <c r="G839" s="127"/>
      <c r="H839" s="127"/>
      <c r="I839" s="127"/>
      <c r="J839" s="127"/>
      <c r="K839" s="931"/>
      <c r="L839" s="931"/>
      <c r="M839" s="128"/>
      <c r="N839" s="128"/>
      <c r="O839" s="128"/>
      <c r="P839" s="128"/>
      <c r="Q839" s="128"/>
      <c r="R839" s="128"/>
      <c r="S839" s="128"/>
      <c r="T839" s="128"/>
      <c r="U839" s="128"/>
      <c r="V839" s="128"/>
      <c r="W839" s="128"/>
      <c r="X839" s="128"/>
      <c r="Y839" s="128"/>
      <c r="Z839" s="128"/>
    </row>
    <row r="840" spans="1:26" ht="13.5" customHeight="1">
      <c r="A840" s="28"/>
      <c r="B840" s="28"/>
      <c r="C840" s="28"/>
      <c r="D840" s="28"/>
      <c r="E840" s="28"/>
      <c r="F840" s="244"/>
      <c r="G840" s="127"/>
      <c r="H840" s="127"/>
      <c r="I840" s="127"/>
      <c r="J840" s="127"/>
      <c r="K840" s="931"/>
      <c r="L840" s="931"/>
      <c r="M840" s="128"/>
      <c r="N840" s="128"/>
      <c r="O840" s="128"/>
      <c r="P840" s="128"/>
      <c r="Q840" s="128"/>
      <c r="R840" s="128"/>
      <c r="S840" s="128"/>
      <c r="T840" s="128"/>
      <c r="U840" s="128"/>
      <c r="V840" s="128"/>
      <c r="W840" s="128"/>
      <c r="X840" s="128"/>
      <c r="Y840" s="128"/>
      <c r="Z840" s="128"/>
    </row>
    <row r="841" spans="1:26" ht="13.5" customHeight="1">
      <c r="A841" s="28"/>
      <c r="B841" s="28"/>
      <c r="C841" s="28"/>
      <c r="D841" s="28"/>
      <c r="E841" s="28"/>
      <c r="F841" s="244"/>
      <c r="G841" s="127"/>
      <c r="H841" s="127"/>
      <c r="I841" s="127"/>
      <c r="J841" s="127"/>
      <c r="K841" s="931"/>
      <c r="L841" s="931"/>
      <c r="M841" s="128"/>
      <c r="N841" s="128"/>
      <c r="O841" s="128"/>
      <c r="P841" s="128"/>
      <c r="Q841" s="128"/>
      <c r="R841" s="128"/>
      <c r="S841" s="128"/>
      <c r="T841" s="128"/>
      <c r="U841" s="128"/>
      <c r="V841" s="128"/>
      <c r="W841" s="128"/>
      <c r="X841" s="128"/>
      <c r="Y841" s="128"/>
      <c r="Z841" s="128"/>
    </row>
    <row r="842" spans="1:26" ht="13.5" customHeight="1">
      <c r="A842" s="28"/>
      <c r="B842" s="28"/>
      <c r="C842" s="28"/>
      <c r="D842" s="28"/>
      <c r="E842" s="28"/>
      <c r="F842" s="244"/>
      <c r="G842" s="127"/>
      <c r="H842" s="127"/>
      <c r="I842" s="127"/>
      <c r="J842" s="127"/>
      <c r="K842" s="931"/>
      <c r="L842" s="931"/>
      <c r="M842" s="128"/>
      <c r="N842" s="128"/>
      <c r="O842" s="128"/>
      <c r="P842" s="128"/>
      <c r="Q842" s="128"/>
      <c r="R842" s="128"/>
      <c r="S842" s="128"/>
      <c r="T842" s="128"/>
      <c r="U842" s="128"/>
      <c r="V842" s="128"/>
      <c r="W842" s="128"/>
      <c r="X842" s="128"/>
      <c r="Y842" s="128"/>
      <c r="Z842" s="128"/>
    </row>
    <row r="843" spans="1:26" ht="13.5" customHeight="1">
      <c r="A843" s="28"/>
      <c r="B843" s="28"/>
      <c r="C843" s="28"/>
      <c r="D843" s="28"/>
      <c r="E843" s="28"/>
      <c r="F843" s="244"/>
      <c r="G843" s="127"/>
      <c r="H843" s="127"/>
      <c r="I843" s="127"/>
      <c r="J843" s="127"/>
      <c r="K843" s="931"/>
      <c r="L843" s="931"/>
      <c r="M843" s="128"/>
      <c r="N843" s="128"/>
      <c r="O843" s="128"/>
      <c r="P843" s="128"/>
      <c r="Q843" s="128"/>
      <c r="R843" s="128"/>
      <c r="S843" s="128"/>
      <c r="T843" s="128"/>
      <c r="U843" s="128"/>
      <c r="V843" s="128"/>
      <c r="W843" s="128"/>
      <c r="X843" s="128"/>
      <c r="Y843" s="128"/>
      <c r="Z843" s="128"/>
    </row>
    <row r="844" spans="1:26" ht="13.5" customHeight="1">
      <c r="A844" s="28"/>
      <c r="B844" s="28"/>
      <c r="C844" s="28"/>
      <c r="D844" s="28"/>
      <c r="E844" s="28"/>
      <c r="F844" s="244"/>
      <c r="G844" s="127"/>
      <c r="H844" s="127"/>
      <c r="I844" s="127"/>
      <c r="J844" s="127"/>
      <c r="K844" s="931"/>
      <c r="L844" s="931"/>
      <c r="M844" s="128"/>
      <c r="N844" s="128"/>
      <c r="O844" s="128"/>
      <c r="P844" s="128"/>
      <c r="Q844" s="128"/>
      <c r="R844" s="128"/>
      <c r="S844" s="128"/>
      <c r="T844" s="128"/>
      <c r="U844" s="128"/>
      <c r="V844" s="128"/>
      <c r="W844" s="128"/>
      <c r="X844" s="128"/>
      <c r="Y844" s="128"/>
      <c r="Z844" s="128"/>
    </row>
    <row r="845" spans="1:26" ht="13.5" customHeight="1">
      <c r="A845" s="28"/>
      <c r="B845" s="28"/>
      <c r="C845" s="28"/>
      <c r="D845" s="28"/>
      <c r="E845" s="28"/>
      <c r="F845" s="244"/>
      <c r="G845" s="127"/>
      <c r="H845" s="127"/>
      <c r="I845" s="127"/>
      <c r="J845" s="127"/>
      <c r="K845" s="931"/>
      <c r="L845" s="931"/>
      <c r="M845" s="128"/>
      <c r="N845" s="128"/>
      <c r="O845" s="128"/>
      <c r="P845" s="128"/>
      <c r="Q845" s="128"/>
      <c r="R845" s="128"/>
      <c r="S845" s="128"/>
      <c r="T845" s="128"/>
      <c r="U845" s="128"/>
      <c r="V845" s="128"/>
      <c r="W845" s="128"/>
      <c r="X845" s="128"/>
      <c r="Y845" s="128"/>
      <c r="Z845" s="128"/>
    </row>
    <row r="846" spans="1:26" ht="13.5" customHeight="1">
      <c r="A846" s="28"/>
      <c r="B846" s="28"/>
      <c r="C846" s="28"/>
      <c r="D846" s="28"/>
      <c r="E846" s="28"/>
      <c r="F846" s="244"/>
      <c r="G846" s="127"/>
      <c r="H846" s="127"/>
      <c r="I846" s="127"/>
      <c r="J846" s="127"/>
      <c r="K846" s="931"/>
      <c r="L846" s="931"/>
      <c r="M846" s="128"/>
      <c r="N846" s="128"/>
      <c r="O846" s="128"/>
      <c r="P846" s="128"/>
      <c r="Q846" s="128"/>
      <c r="R846" s="128"/>
      <c r="S846" s="128"/>
      <c r="T846" s="128"/>
      <c r="U846" s="128"/>
      <c r="V846" s="128"/>
      <c r="W846" s="128"/>
      <c r="X846" s="128"/>
      <c r="Y846" s="128"/>
      <c r="Z846" s="128"/>
    </row>
    <row r="847" spans="1:26" ht="13.5" customHeight="1">
      <c r="A847" s="28"/>
      <c r="B847" s="28"/>
      <c r="C847" s="28"/>
      <c r="D847" s="28"/>
      <c r="E847" s="28"/>
      <c r="F847" s="244"/>
      <c r="G847" s="127"/>
      <c r="H847" s="127"/>
      <c r="I847" s="127"/>
      <c r="J847" s="127"/>
      <c r="K847" s="931"/>
      <c r="L847" s="931"/>
      <c r="M847" s="128"/>
      <c r="N847" s="128"/>
      <c r="O847" s="128"/>
      <c r="P847" s="128"/>
      <c r="Q847" s="128"/>
      <c r="R847" s="128"/>
      <c r="S847" s="128"/>
      <c r="T847" s="128"/>
      <c r="U847" s="128"/>
      <c r="V847" s="128"/>
      <c r="W847" s="128"/>
      <c r="X847" s="128"/>
      <c r="Y847" s="128"/>
      <c r="Z847" s="128"/>
    </row>
    <row r="848" spans="1:26" ht="13.5" customHeight="1">
      <c r="A848" s="28"/>
      <c r="B848" s="28"/>
      <c r="C848" s="28"/>
      <c r="D848" s="28"/>
      <c r="E848" s="28"/>
      <c r="F848" s="244"/>
      <c r="G848" s="127"/>
      <c r="H848" s="127"/>
      <c r="I848" s="127"/>
      <c r="J848" s="127"/>
      <c r="K848" s="931"/>
      <c r="L848" s="931"/>
      <c r="M848" s="128"/>
      <c r="N848" s="128"/>
      <c r="O848" s="128"/>
      <c r="P848" s="128"/>
      <c r="Q848" s="128"/>
      <c r="R848" s="128"/>
      <c r="S848" s="128"/>
      <c r="T848" s="128"/>
      <c r="U848" s="128"/>
      <c r="V848" s="128"/>
      <c r="W848" s="128"/>
      <c r="X848" s="128"/>
      <c r="Y848" s="128"/>
      <c r="Z848" s="128"/>
    </row>
    <row r="849" spans="1:26" ht="13.5" customHeight="1">
      <c r="A849" s="28"/>
      <c r="B849" s="28"/>
      <c r="C849" s="28"/>
      <c r="D849" s="28"/>
      <c r="E849" s="28"/>
      <c r="F849" s="244"/>
      <c r="G849" s="127"/>
      <c r="H849" s="127"/>
      <c r="I849" s="127"/>
      <c r="J849" s="127"/>
      <c r="K849" s="931"/>
      <c r="L849" s="931"/>
      <c r="M849" s="128"/>
      <c r="N849" s="128"/>
      <c r="O849" s="128"/>
      <c r="P849" s="128"/>
      <c r="Q849" s="128"/>
      <c r="R849" s="128"/>
      <c r="S849" s="128"/>
      <c r="T849" s="128"/>
      <c r="U849" s="128"/>
      <c r="V849" s="128"/>
      <c r="W849" s="128"/>
      <c r="X849" s="128"/>
      <c r="Y849" s="128"/>
      <c r="Z849" s="128"/>
    </row>
    <row r="850" spans="1:26" ht="13.5" customHeight="1">
      <c r="A850" s="28"/>
      <c r="B850" s="28"/>
      <c r="C850" s="28"/>
      <c r="D850" s="28"/>
      <c r="E850" s="28"/>
      <c r="F850" s="244"/>
      <c r="G850" s="127"/>
      <c r="H850" s="127"/>
      <c r="I850" s="127"/>
      <c r="J850" s="127"/>
      <c r="K850" s="931"/>
      <c r="L850" s="931"/>
      <c r="M850" s="128"/>
      <c r="N850" s="128"/>
      <c r="O850" s="128"/>
      <c r="P850" s="128"/>
      <c r="Q850" s="128"/>
      <c r="R850" s="128"/>
      <c r="S850" s="128"/>
      <c r="T850" s="128"/>
      <c r="U850" s="128"/>
      <c r="V850" s="128"/>
      <c r="W850" s="128"/>
      <c r="X850" s="128"/>
      <c r="Y850" s="128"/>
      <c r="Z850" s="128"/>
    </row>
    <row r="851" spans="1:26" ht="13.5" customHeight="1">
      <c r="A851" s="28"/>
      <c r="B851" s="28"/>
      <c r="C851" s="28"/>
      <c r="D851" s="28"/>
      <c r="E851" s="28"/>
      <c r="F851" s="244"/>
      <c r="G851" s="127"/>
      <c r="H851" s="127"/>
      <c r="I851" s="127"/>
      <c r="J851" s="127"/>
      <c r="K851" s="931"/>
      <c r="L851" s="931"/>
      <c r="M851" s="128"/>
      <c r="N851" s="128"/>
      <c r="O851" s="128"/>
      <c r="P851" s="128"/>
      <c r="Q851" s="128"/>
      <c r="R851" s="128"/>
      <c r="S851" s="128"/>
      <c r="T851" s="128"/>
      <c r="U851" s="128"/>
      <c r="V851" s="128"/>
      <c r="W851" s="128"/>
      <c r="X851" s="128"/>
      <c r="Y851" s="128"/>
      <c r="Z851" s="128"/>
    </row>
    <row r="852" spans="1:26" ht="13.5" customHeight="1">
      <c r="A852" s="28"/>
      <c r="B852" s="28"/>
      <c r="C852" s="28"/>
      <c r="D852" s="28"/>
      <c r="E852" s="28"/>
      <c r="F852" s="244"/>
      <c r="G852" s="127"/>
      <c r="H852" s="127"/>
      <c r="I852" s="127"/>
      <c r="J852" s="127"/>
      <c r="K852" s="931"/>
      <c r="L852" s="931"/>
      <c r="M852" s="128"/>
      <c r="N852" s="128"/>
      <c r="O852" s="128"/>
      <c r="P852" s="128"/>
      <c r="Q852" s="128"/>
      <c r="R852" s="128"/>
      <c r="S852" s="128"/>
      <c r="T852" s="128"/>
      <c r="U852" s="128"/>
      <c r="V852" s="128"/>
      <c r="W852" s="128"/>
      <c r="X852" s="128"/>
      <c r="Y852" s="128"/>
      <c r="Z852" s="128"/>
    </row>
    <row r="853" spans="1:26" ht="13.5" customHeight="1">
      <c r="A853" s="28"/>
      <c r="B853" s="28"/>
      <c r="C853" s="28"/>
      <c r="D853" s="28"/>
      <c r="E853" s="28"/>
      <c r="F853" s="244"/>
      <c r="G853" s="127"/>
      <c r="H853" s="127"/>
      <c r="I853" s="127"/>
      <c r="J853" s="127"/>
      <c r="K853" s="931"/>
      <c r="L853" s="931"/>
      <c r="M853" s="128"/>
      <c r="N853" s="128"/>
      <c r="O853" s="128"/>
      <c r="P853" s="128"/>
      <c r="Q853" s="128"/>
      <c r="R853" s="128"/>
      <c r="S853" s="128"/>
      <c r="T853" s="128"/>
      <c r="U853" s="128"/>
      <c r="V853" s="128"/>
      <c r="W853" s="128"/>
      <c r="X853" s="128"/>
      <c r="Y853" s="128"/>
      <c r="Z853" s="128"/>
    </row>
    <row r="854" spans="1:26" ht="13.5" customHeight="1">
      <c r="A854" s="28"/>
      <c r="B854" s="28"/>
      <c r="C854" s="28"/>
      <c r="D854" s="28"/>
      <c r="E854" s="28"/>
      <c r="F854" s="244"/>
      <c r="G854" s="127"/>
      <c r="H854" s="127"/>
      <c r="I854" s="127"/>
      <c r="J854" s="127"/>
      <c r="K854" s="931"/>
      <c r="L854" s="931"/>
      <c r="M854" s="128"/>
      <c r="N854" s="128"/>
      <c r="O854" s="128"/>
      <c r="P854" s="128"/>
      <c r="Q854" s="128"/>
      <c r="R854" s="128"/>
      <c r="S854" s="128"/>
      <c r="T854" s="128"/>
      <c r="U854" s="128"/>
      <c r="V854" s="128"/>
      <c r="W854" s="128"/>
      <c r="X854" s="128"/>
      <c r="Y854" s="128"/>
      <c r="Z854" s="128"/>
    </row>
    <row r="855" spans="1:26" ht="13.5" customHeight="1">
      <c r="A855" s="28"/>
      <c r="B855" s="28"/>
      <c r="C855" s="28"/>
      <c r="D855" s="28"/>
      <c r="E855" s="28"/>
      <c r="F855" s="244"/>
      <c r="G855" s="127"/>
      <c r="H855" s="127"/>
      <c r="I855" s="127"/>
      <c r="J855" s="127"/>
      <c r="K855" s="931"/>
      <c r="L855" s="931"/>
      <c r="M855" s="128"/>
      <c r="N855" s="128"/>
      <c r="O855" s="128"/>
      <c r="P855" s="128"/>
      <c r="Q855" s="128"/>
      <c r="R855" s="128"/>
      <c r="S855" s="128"/>
      <c r="T855" s="128"/>
      <c r="U855" s="128"/>
      <c r="V855" s="128"/>
      <c r="W855" s="128"/>
      <c r="X855" s="128"/>
      <c r="Y855" s="128"/>
      <c r="Z855" s="128"/>
    </row>
    <row r="856" spans="1:26" ht="13.5" customHeight="1">
      <c r="A856" s="28"/>
      <c r="B856" s="28"/>
      <c r="C856" s="28"/>
      <c r="D856" s="28"/>
      <c r="E856" s="28"/>
      <c r="F856" s="244"/>
      <c r="G856" s="127"/>
      <c r="H856" s="127"/>
      <c r="I856" s="127"/>
      <c r="J856" s="127"/>
      <c r="K856" s="931"/>
      <c r="L856" s="931"/>
      <c r="M856" s="128"/>
      <c r="N856" s="128"/>
      <c r="O856" s="128"/>
      <c r="P856" s="128"/>
      <c r="Q856" s="128"/>
      <c r="R856" s="128"/>
      <c r="S856" s="128"/>
      <c r="T856" s="128"/>
      <c r="U856" s="128"/>
      <c r="V856" s="128"/>
      <c r="W856" s="128"/>
      <c r="X856" s="128"/>
      <c r="Y856" s="128"/>
      <c r="Z856" s="128"/>
    </row>
    <row r="857" spans="1:26" ht="13.5" customHeight="1">
      <c r="A857" s="28"/>
      <c r="B857" s="28"/>
      <c r="C857" s="28"/>
      <c r="D857" s="28"/>
      <c r="E857" s="28"/>
      <c r="F857" s="244"/>
      <c r="G857" s="127"/>
      <c r="H857" s="127"/>
      <c r="I857" s="127"/>
      <c r="J857" s="127"/>
      <c r="K857" s="931"/>
      <c r="L857" s="931"/>
      <c r="M857" s="128"/>
      <c r="N857" s="128"/>
      <c r="O857" s="128"/>
      <c r="P857" s="128"/>
      <c r="Q857" s="128"/>
      <c r="R857" s="128"/>
      <c r="S857" s="128"/>
      <c r="T857" s="128"/>
      <c r="U857" s="128"/>
      <c r="V857" s="128"/>
      <c r="W857" s="128"/>
      <c r="X857" s="128"/>
      <c r="Y857" s="128"/>
      <c r="Z857" s="128"/>
    </row>
    <row r="858" spans="1:26" ht="13.5" customHeight="1">
      <c r="A858" s="28"/>
      <c r="B858" s="28"/>
      <c r="C858" s="28"/>
      <c r="D858" s="28"/>
      <c r="E858" s="28"/>
      <c r="F858" s="244"/>
      <c r="G858" s="127"/>
      <c r="H858" s="127"/>
      <c r="I858" s="127"/>
      <c r="J858" s="127"/>
      <c r="K858" s="931"/>
      <c r="L858" s="931"/>
      <c r="M858" s="128"/>
      <c r="N858" s="128"/>
      <c r="O858" s="128"/>
      <c r="P858" s="128"/>
      <c r="Q858" s="128"/>
      <c r="R858" s="128"/>
      <c r="S858" s="128"/>
      <c r="T858" s="128"/>
      <c r="U858" s="128"/>
      <c r="V858" s="128"/>
      <c r="W858" s="128"/>
      <c r="X858" s="128"/>
      <c r="Y858" s="128"/>
      <c r="Z858" s="128"/>
    </row>
    <row r="859" spans="1:26" ht="13.5" customHeight="1">
      <c r="A859" s="28"/>
      <c r="B859" s="28"/>
      <c r="C859" s="28"/>
      <c r="D859" s="28"/>
      <c r="E859" s="28"/>
      <c r="F859" s="244"/>
      <c r="G859" s="127"/>
      <c r="H859" s="127"/>
      <c r="I859" s="127"/>
      <c r="J859" s="127"/>
      <c r="K859" s="931"/>
      <c r="L859" s="931"/>
      <c r="M859" s="128"/>
      <c r="N859" s="128"/>
      <c r="O859" s="128"/>
      <c r="P859" s="128"/>
      <c r="Q859" s="128"/>
      <c r="R859" s="128"/>
      <c r="S859" s="128"/>
      <c r="T859" s="128"/>
      <c r="U859" s="128"/>
      <c r="V859" s="128"/>
      <c r="W859" s="128"/>
      <c r="X859" s="128"/>
      <c r="Y859" s="128"/>
      <c r="Z859" s="128"/>
    </row>
    <row r="860" spans="1:26" ht="13.5" customHeight="1">
      <c r="A860" s="28"/>
      <c r="B860" s="28"/>
      <c r="C860" s="28"/>
      <c r="D860" s="28"/>
      <c r="E860" s="28"/>
      <c r="F860" s="244"/>
      <c r="G860" s="127"/>
      <c r="H860" s="127"/>
      <c r="I860" s="127"/>
      <c r="J860" s="127"/>
      <c r="K860" s="931"/>
      <c r="L860" s="931"/>
      <c r="M860" s="128"/>
      <c r="N860" s="128"/>
      <c r="O860" s="128"/>
      <c r="P860" s="128"/>
      <c r="Q860" s="128"/>
      <c r="R860" s="128"/>
      <c r="S860" s="128"/>
      <c r="T860" s="128"/>
      <c r="U860" s="128"/>
      <c r="V860" s="128"/>
      <c r="W860" s="128"/>
      <c r="X860" s="128"/>
      <c r="Y860" s="128"/>
      <c r="Z860" s="128"/>
    </row>
    <row r="861" spans="1:26" ht="13.5" customHeight="1">
      <c r="A861" s="28"/>
      <c r="B861" s="28"/>
      <c r="C861" s="28"/>
      <c r="D861" s="28"/>
      <c r="E861" s="28"/>
      <c r="F861" s="244"/>
      <c r="G861" s="127"/>
      <c r="H861" s="127"/>
      <c r="I861" s="127"/>
      <c r="J861" s="127"/>
      <c r="K861" s="931"/>
      <c r="L861" s="931"/>
      <c r="M861" s="128"/>
      <c r="N861" s="128"/>
      <c r="O861" s="128"/>
      <c r="P861" s="128"/>
      <c r="Q861" s="128"/>
      <c r="R861" s="128"/>
      <c r="S861" s="128"/>
      <c r="T861" s="128"/>
      <c r="U861" s="128"/>
      <c r="V861" s="128"/>
      <c r="W861" s="128"/>
      <c r="X861" s="128"/>
      <c r="Y861" s="128"/>
      <c r="Z861" s="128"/>
    </row>
    <row r="862" spans="1:26" ht="13.5" customHeight="1">
      <c r="A862" s="28"/>
      <c r="B862" s="28"/>
      <c r="C862" s="28"/>
      <c r="D862" s="28"/>
      <c r="E862" s="28"/>
      <c r="F862" s="244"/>
      <c r="G862" s="127"/>
      <c r="H862" s="127"/>
      <c r="I862" s="127"/>
      <c r="J862" s="127"/>
      <c r="K862" s="931"/>
      <c r="L862" s="931"/>
      <c r="M862" s="128"/>
      <c r="N862" s="128"/>
      <c r="O862" s="128"/>
      <c r="P862" s="128"/>
      <c r="Q862" s="128"/>
      <c r="R862" s="128"/>
      <c r="S862" s="128"/>
      <c r="T862" s="128"/>
      <c r="U862" s="128"/>
      <c r="V862" s="128"/>
      <c r="W862" s="128"/>
      <c r="X862" s="128"/>
      <c r="Y862" s="128"/>
      <c r="Z862" s="128"/>
    </row>
    <row r="863" spans="1:26" ht="13.5" customHeight="1">
      <c r="A863" s="28"/>
      <c r="B863" s="28"/>
      <c r="C863" s="28"/>
      <c r="D863" s="28"/>
      <c r="E863" s="28"/>
      <c r="F863" s="244"/>
      <c r="G863" s="127"/>
      <c r="H863" s="127"/>
      <c r="I863" s="127"/>
      <c r="J863" s="127"/>
      <c r="K863" s="931"/>
      <c r="L863" s="931"/>
      <c r="M863" s="128"/>
      <c r="N863" s="128"/>
      <c r="O863" s="128"/>
      <c r="P863" s="128"/>
      <c r="Q863" s="128"/>
      <c r="R863" s="128"/>
      <c r="S863" s="128"/>
      <c r="T863" s="128"/>
      <c r="U863" s="128"/>
      <c r="V863" s="128"/>
      <c r="W863" s="128"/>
      <c r="X863" s="128"/>
      <c r="Y863" s="128"/>
      <c r="Z863" s="128"/>
    </row>
    <row r="864" spans="1:26" ht="13.5" customHeight="1">
      <c r="A864" s="28"/>
      <c r="B864" s="28"/>
      <c r="C864" s="28"/>
      <c r="D864" s="28"/>
      <c r="E864" s="28"/>
      <c r="F864" s="244"/>
      <c r="G864" s="127"/>
      <c r="H864" s="127"/>
      <c r="I864" s="127"/>
      <c r="J864" s="127"/>
      <c r="K864" s="931"/>
      <c r="L864" s="931"/>
      <c r="M864" s="128"/>
      <c r="N864" s="128"/>
      <c r="O864" s="128"/>
      <c r="P864" s="128"/>
      <c r="Q864" s="128"/>
      <c r="R864" s="128"/>
      <c r="S864" s="128"/>
      <c r="T864" s="128"/>
      <c r="U864" s="128"/>
      <c r="V864" s="128"/>
      <c r="W864" s="128"/>
      <c r="X864" s="128"/>
      <c r="Y864" s="128"/>
      <c r="Z864" s="128"/>
    </row>
    <row r="865" spans="1:26" ht="13.5" customHeight="1">
      <c r="A865" s="28"/>
      <c r="B865" s="28"/>
      <c r="C865" s="28"/>
      <c r="D865" s="28"/>
      <c r="E865" s="28"/>
      <c r="F865" s="244"/>
      <c r="G865" s="127"/>
      <c r="H865" s="127"/>
      <c r="I865" s="127"/>
      <c r="J865" s="127"/>
      <c r="K865" s="931"/>
      <c r="L865" s="931"/>
      <c r="M865" s="128"/>
      <c r="N865" s="128"/>
      <c r="O865" s="128"/>
      <c r="P865" s="128"/>
      <c r="Q865" s="128"/>
      <c r="R865" s="128"/>
      <c r="S865" s="128"/>
      <c r="T865" s="128"/>
      <c r="U865" s="128"/>
      <c r="V865" s="128"/>
      <c r="W865" s="128"/>
      <c r="X865" s="128"/>
      <c r="Y865" s="128"/>
      <c r="Z865" s="128"/>
    </row>
    <row r="866" spans="1:26" ht="13.5" customHeight="1">
      <c r="A866" s="28"/>
      <c r="B866" s="28"/>
      <c r="C866" s="28"/>
      <c r="D866" s="28"/>
      <c r="E866" s="28"/>
      <c r="F866" s="244"/>
      <c r="G866" s="127"/>
      <c r="H866" s="127"/>
      <c r="I866" s="127"/>
      <c r="J866" s="127"/>
      <c r="K866" s="931"/>
      <c r="L866" s="931"/>
      <c r="M866" s="128"/>
      <c r="N866" s="128"/>
      <c r="O866" s="128"/>
      <c r="P866" s="128"/>
      <c r="Q866" s="128"/>
      <c r="R866" s="128"/>
      <c r="S866" s="128"/>
      <c r="T866" s="128"/>
      <c r="U866" s="128"/>
      <c r="V866" s="128"/>
      <c r="W866" s="128"/>
      <c r="X866" s="128"/>
      <c r="Y866" s="128"/>
      <c r="Z866" s="128"/>
    </row>
    <row r="867" spans="1:26" ht="13.5" customHeight="1">
      <c r="A867" s="28"/>
      <c r="B867" s="28"/>
      <c r="C867" s="28"/>
      <c r="D867" s="28"/>
      <c r="E867" s="28"/>
      <c r="F867" s="244"/>
      <c r="G867" s="127"/>
      <c r="H867" s="127"/>
      <c r="I867" s="127"/>
      <c r="J867" s="127"/>
      <c r="K867" s="931"/>
      <c r="L867" s="931"/>
      <c r="M867" s="128"/>
      <c r="N867" s="128"/>
      <c r="O867" s="128"/>
      <c r="P867" s="128"/>
      <c r="Q867" s="128"/>
      <c r="R867" s="128"/>
      <c r="S867" s="128"/>
      <c r="T867" s="128"/>
      <c r="U867" s="128"/>
      <c r="V867" s="128"/>
      <c r="W867" s="128"/>
      <c r="X867" s="128"/>
      <c r="Y867" s="128"/>
      <c r="Z867" s="128"/>
    </row>
    <row r="868" spans="1:26" ht="13.5" customHeight="1">
      <c r="A868" s="28"/>
      <c r="B868" s="28"/>
      <c r="C868" s="28"/>
      <c r="D868" s="28"/>
      <c r="E868" s="28"/>
      <c r="F868" s="244"/>
      <c r="G868" s="127"/>
      <c r="H868" s="127"/>
      <c r="I868" s="127"/>
      <c r="J868" s="127"/>
      <c r="K868" s="931"/>
      <c r="L868" s="931"/>
      <c r="M868" s="128"/>
      <c r="N868" s="128"/>
      <c r="O868" s="128"/>
      <c r="P868" s="128"/>
      <c r="Q868" s="128"/>
      <c r="R868" s="128"/>
      <c r="S868" s="128"/>
      <c r="T868" s="128"/>
      <c r="U868" s="128"/>
      <c r="V868" s="128"/>
      <c r="W868" s="128"/>
      <c r="X868" s="128"/>
      <c r="Y868" s="128"/>
      <c r="Z868" s="128"/>
    </row>
    <row r="869" spans="1:26" ht="13.5" customHeight="1">
      <c r="A869" s="28"/>
      <c r="B869" s="28"/>
      <c r="C869" s="28"/>
      <c r="D869" s="28"/>
      <c r="E869" s="28"/>
      <c r="F869" s="244"/>
      <c r="G869" s="127"/>
      <c r="H869" s="127"/>
      <c r="I869" s="127"/>
      <c r="J869" s="127"/>
      <c r="K869" s="931"/>
      <c r="L869" s="931"/>
      <c r="M869" s="128"/>
      <c r="N869" s="128"/>
      <c r="O869" s="128"/>
      <c r="P869" s="128"/>
      <c r="Q869" s="128"/>
      <c r="R869" s="128"/>
      <c r="S869" s="128"/>
      <c r="T869" s="128"/>
      <c r="U869" s="128"/>
      <c r="V869" s="128"/>
      <c r="W869" s="128"/>
      <c r="X869" s="128"/>
      <c r="Y869" s="128"/>
      <c r="Z869" s="128"/>
    </row>
    <row r="870" spans="1:26" ht="13.5" customHeight="1">
      <c r="A870" s="28"/>
      <c r="B870" s="28"/>
      <c r="C870" s="28"/>
      <c r="D870" s="28"/>
      <c r="E870" s="28"/>
      <c r="F870" s="244"/>
      <c r="G870" s="127"/>
      <c r="H870" s="127"/>
      <c r="I870" s="127"/>
      <c r="J870" s="127"/>
      <c r="K870" s="931"/>
      <c r="L870" s="931"/>
      <c r="M870" s="128"/>
      <c r="N870" s="128"/>
      <c r="O870" s="128"/>
      <c r="P870" s="128"/>
      <c r="Q870" s="128"/>
      <c r="R870" s="128"/>
      <c r="S870" s="128"/>
      <c r="T870" s="128"/>
      <c r="U870" s="128"/>
      <c r="V870" s="128"/>
      <c r="W870" s="128"/>
      <c r="X870" s="128"/>
      <c r="Y870" s="128"/>
      <c r="Z870" s="128"/>
    </row>
    <row r="871" spans="1:26" ht="13.5" customHeight="1">
      <c r="A871" s="28"/>
      <c r="B871" s="28"/>
      <c r="C871" s="28"/>
      <c r="D871" s="28"/>
      <c r="E871" s="28"/>
      <c r="F871" s="244"/>
      <c r="G871" s="127"/>
      <c r="H871" s="127"/>
      <c r="I871" s="127"/>
      <c r="J871" s="127"/>
      <c r="K871" s="931"/>
      <c r="L871" s="931"/>
      <c r="M871" s="128"/>
      <c r="N871" s="128"/>
      <c r="O871" s="128"/>
      <c r="P871" s="128"/>
      <c r="Q871" s="128"/>
      <c r="R871" s="128"/>
      <c r="S871" s="128"/>
      <c r="T871" s="128"/>
      <c r="U871" s="128"/>
      <c r="V871" s="128"/>
      <c r="W871" s="128"/>
      <c r="X871" s="128"/>
      <c r="Y871" s="128"/>
      <c r="Z871" s="128"/>
    </row>
    <row r="872" spans="1:26" ht="13.5" customHeight="1">
      <c r="A872" s="28"/>
      <c r="B872" s="28"/>
      <c r="C872" s="28"/>
      <c r="D872" s="28"/>
      <c r="E872" s="28"/>
      <c r="F872" s="244"/>
      <c r="G872" s="127"/>
      <c r="H872" s="127"/>
      <c r="I872" s="127"/>
      <c r="J872" s="127"/>
      <c r="K872" s="931"/>
      <c r="L872" s="931"/>
      <c r="M872" s="128"/>
      <c r="N872" s="128"/>
      <c r="O872" s="128"/>
      <c r="P872" s="128"/>
      <c r="Q872" s="128"/>
      <c r="R872" s="128"/>
      <c r="S872" s="128"/>
      <c r="T872" s="128"/>
      <c r="U872" s="128"/>
      <c r="V872" s="128"/>
      <c r="W872" s="128"/>
      <c r="X872" s="128"/>
      <c r="Y872" s="128"/>
      <c r="Z872" s="128"/>
    </row>
    <row r="873" spans="1:26" ht="13.5" customHeight="1">
      <c r="A873" s="28"/>
      <c r="B873" s="28"/>
      <c r="C873" s="28"/>
      <c r="D873" s="28"/>
      <c r="E873" s="28"/>
      <c r="F873" s="244"/>
      <c r="G873" s="127"/>
      <c r="H873" s="127"/>
      <c r="I873" s="127"/>
      <c r="J873" s="127"/>
      <c r="K873" s="931"/>
      <c r="L873" s="931"/>
      <c r="M873" s="128"/>
      <c r="N873" s="128"/>
      <c r="O873" s="128"/>
      <c r="P873" s="128"/>
      <c r="Q873" s="128"/>
      <c r="R873" s="128"/>
      <c r="S873" s="128"/>
      <c r="T873" s="128"/>
      <c r="U873" s="128"/>
      <c r="V873" s="128"/>
      <c r="W873" s="128"/>
      <c r="X873" s="128"/>
      <c r="Y873" s="128"/>
      <c r="Z873" s="128"/>
    </row>
    <row r="874" spans="1:26" ht="13.5" customHeight="1">
      <c r="A874" s="28"/>
      <c r="B874" s="28"/>
      <c r="C874" s="28"/>
      <c r="D874" s="28"/>
      <c r="E874" s="28"/>
      <c r="F874" s="244"/>
      <c r="G874" s="127"/>
      <c r="H874" s="127"/>
      <c r="I874" s="127"/>
      <c r="J874" s="127"/>
      <c r="K874" s="931"/>
      <c r="L874" s="931"/>
      <c r="M874" s="128"/>
      <c r="N874" s="128"/>
      <c r="O874" s="128"/>
      <c r="P874" s="128"/>
      <c r="Q874" s="128"/>
      <c r="R874" s="128"/>
      <c r="S874" s="128"/>
      <c r="T874" s="128"/>
      <c r="U874" s="128"/>
      <c r="V874" s="128"/>
      <c r="W874" s="128"/>
      <c r="X874" s="128"/>
      <c r="Y874" s="128"/>
      <c r="Z874" s="128"/>
    </row>
    <row r="875" spans="1:26" ht="13.5" customHeight="1">
      <c r="A875" s="28"/>
      <c r="B875" s="28"/>
      <c r="C875" s="28"/>
      <c r="D875" s="28"/>
      <c r="E875" s="28"/>
      <c r="F875" s="244"/>
      <c r="G875" s="127"/>
      <c r="H875" s="127"/>
      <c r="I875" s="127"/>
      <c r="J875" s="127"/>
      <c r="K875" s="931"/>
      <c r="L875" s="931"/>
      <c r="M875" s="128"/>
      <c r="N875" s="128"/>
      <c r="O875" s="128"/>
      <c r="P875" s="128"/>
      <c r="Q875" s="128"/>
      <c r="R875" s="128"/>
      <c r="S875" s="128"/>
      <c r="T875" s="128"/>
      <c r="U875" s="128"/>
      <c r="V875" s="128"/>
      <c r="W875" s="128"/>
      <c r="X875" s="128"/>
      <c r="Y875" s="128"/>
      <c r="Z875" s="128"/>
    </row>
    <row r="876" spans="1:26" ht="13.5" customHeight="1">
      <c r="A876" s="28"/>
      <c r="B876" s="28"/>
      <c r="C876" s="28"/>
      <c r="D876" s="28"/>
      <c r="E876" s="28"/>
      <c r="F876" s="244"/>
      <c r="G876" s="127"/>
      <c r="H876" s="127"/>
      <c r="I876" s="127"/>
      <c r="J876" s="127"/>
      <c r="K876" s="931"/>
      <c r="L876" s="931"/>
      <c r="M876" s="128"/>
      <c r="N876" s="128"/>
      <c r="O876" s="128"/>
      <c r="P876" s="128"/>
      <c r="Q876" s="128"/>
      <c r="R876" s="128"/>
      <c r="S876" s="128"/>
      <c r="T876" s="128"/>
      <c r="U876" s="128"/>
      <c r="V876" s="128"/>
      <c r="W876" s="128"/>
      <c r="X876" s="128"/>
      <c r="Y876" s="128"/>
      <c r="Z876" s="128"/>
    </row>
    <row r="877" spans="1:26" ht="13.5" customHeight="1">
      <c r="A877" s="28"/>
      <c r="B877" s="28"/>
      <c r="C877" s="28"/>
      <c r="D877" s="28"/>
      <c r="E877" s="28"/>
      <c r="F877" s="244"/>
      <c r="G877" s="127"/>
      <c r="H877" s="127"/>
      <c r="I877" s="127"/>
      <c r="J877" s="127"/>
      <c r="K877" s="931"/>
      <c r="L877" s="931"/>
      <c r="M877" s="128"/>
      <c r="N877" s="128"/>
      <c r="O877" s="128"/>
      <c r="P877" s="128"/>
      <c r="Q877" s="128"/>
      <c r="R877" s="128"/>
      <c r="S877" s="128"/>
      <c r="T877" s="128"/>
      <c r="U877" s="128"/>
      <c r="V877" s="128"/>
      <c r="W877" s="128"/>
      <c r="X877" s="128"/>
      <c r="Y877" s="128"/>
      <c r="Z877" s="128"/>
    </row>
    <row r="878" spans="1:26" ht="13.5" customHeight="1">
      <c r="A878" s="28"/>
      <c r="B878" s="28"/>
      <c r="C878" s="28"/>
      <c r="D878" s="28"/>
      <c r="E878" s="28"/>
      <c r="F878" s="244"/>
      <c r="G878" s="127"/>
      <c r="H878" s="127"/>
      <c r="I878" s="127"/>
      <c r="J878" s="127"/>
      <c r="K878" s="931"/>
      <c r="L878" s="931"/>
      <c r="M878" s="128"/>
      <c r="N878" s="128"/>
      <c r="O878" s="128"/>
      <c r="P878" s="128"/>
      <c r="Q878" s="128"/>
      <c r="R878" s="128"/>
      <c r="S878" s="128"/>
      <c r="T878" s="128"/>
      <c r="U878" s="128"/>
      <c r="V878" s="128"/>
      <c r="W878" s="128"/>
      <c r="X878" s="128"/>
      <c r="Y878" s="128"/>
      <c r="Z878" s="128"/>
    </row>
    <row r="879" spans="1:26" ht="13.5" customHeight="1">
      <c r="A879" s="28"/>
      <c r="B879" s="28"/>
      <c r="C879" s="28"/>
      <c r="D879" s="28"/>
      <c r="E879" s="28"/>
      <c r="F879" s="244"/>
      <c r="G879" s="127"/>
      <c r="H879" s="127"/>
      <c r="I879" s="127"/>
      <c r="J879" s="127"/>
      <c r="K879" s="931"/>
      <c r="L879" s="931"/>
      <c r="M879" s="128"/>
      <c r="N879" s="128"/>
      <c r="O879" s="128"/>
      <c r="P879" s="128"/>
      <c r="Q879" s="128"/>
      <c r="R879" s="128"/>
      <c r="S879" s="128"/>
      <c r="T879" s="128"/>
      <c r="U879" s="128"/>
      <c r="V879" s="128"/>
      <c r="W879" s="128"/>
      <c r="X879" s="128"/>
      <c r="Y879" s="128"/>
      <c r="Z879" s="128"/>
    </row>
    <row r="880" spans="1:26" ht="13.5" customHeight="1">
      <c r="A880" s="28"/>
      <c r="B880" s="28"/>
      <c r="C880" s="28"/>
      <c r="D880" s="28"/>
      <c r="E880" s="28"/>
      <c r="F880" s="244"/>
      <c r="G880" s="127"/>
      <c r="H880" s="127"/>
      <c r="I880" s="127"/>
      <c r="J880" s="127"/>
      <c r="K880" s="931"/>
      <c r="L880" s="931"/>
      <c r="M880" s="128"/>
      <c r="N880" s="128"/>
      <c r="O880" s="128"/>
      <c r="P880" s="128"/>
      <c r="Q880" s="128"/>
      <c r="R880" s="128"/>
      <c r="S880" s="128"/>
      <c r="T880" s="128"/>
      <c r="U880" s="128"/>
      <c r="V880" s="128"/>
      <c r="W880" s="128"/>
      <c r="X880" s="128"/>
      <c r="Y880" s="128"/>
      <c r="Z880" s="128"/>
    </row>
    <row r="881" spans="1:26" ht="13.5" customHeight="1">
      <c r="A881" s="28"/>
      <c r="B881" s="28"/>
      <c r="C881" s="28"/>
      <c r="D881" s="28"/>
      <c r="E881" s="28"/>
      <c r="F881" s="244"/>
      <c r="G881" s="127"/>
      <c r="H881" s="127"/>
      <c r="I881" s="127"/>
      <c r="J881" s="127"/>
      <c r="K881" s="931"/>
      <c r="L881" s="931"/>
      <c r="M881" s="128"/>
      <c r="N881" s="128"/>
      <c r="O881" s="128"/>
      <c r="P881" s="128"/>
      <c r="Q881" s="128"/>
      <c r="R881" s="128"/>
      <c r="S881" s="128"/>
      <c r="T881" s="128"/>
      <c r="U881" s="128"/>
      <c r="V881" s="128"/>
      <c r="W881" s="128"/>
      <c r="X881" s="128"/>
      <c r="Y881" s="128"/>
      <c r="Z881" s="128"/>
    </row>
    <row r="882" spans="1:26" ht="13.5" customHeight="1">
      <c r="A882" s="28"/>
      <c r="B882" s="28"/>
      <c r="C882" s="28"/>
      <c r="D882" s="28"/>
      <c r="E882" s="28"/>
      <c r="F882" s="244"/>
      <c r="G882" s="127"/>
      <c r="H882" s="127"/>
      <c r="I882" s="127"/>
      <c r="J882" s="127"/>
      <c r="K882" s="931"/>
      <c r="L882" s="931"/>
      <c r="M882" s="128"/>
      <c r="N882" s="128"/>
      <c r="O882" s="128"/>
      <c r="P882" s="128"/>
      <c r="Q882" s="128"/>
      <c r="R882" s="128"/>
      <c r="S882" s="128"/>
      <c r="T882" s="128"/>
      <c r="U882" s="128"/>
      <c r="V882" s="128"/>
      <c r="W882" s="128"/>
      <c r="X882" s="128"/>
      <c r="Y882" s="128"/>
      <c r="Z882" s="128"/>
    </row>
    <row r="883" spans="1:26" ht="13.5" customHeight="1">
      <c r="A883" s="28"/>
      <c r="B883" s="28"/>
      <c r="C883" s="28"/>
      <c r="D883" s="28"/>
      <c r="E883" s="28"/>
      <c r="F883" s="244"/>
      <c r="G883" s="127"/>
      <c r="H883" s="127"/>
      <c r="I883" s="127"/>
      <c r="J883" s="127"/>
      <c r="K883" s="931"/>
      <c r="L883" s="931"/>
      <c r="M883" s="128"/>
      <c r="N883" s="128"/>
      <c r="O883" s="128"/>
      <c r="P883" s="128"/>
      <c r="Q883" s="128"/>
      <c r="R883" s="128"/>
      <c r="S883" s="128"/>
      <c r="T883" s="128"/>
      <c r="U883" s="128"/>
      <c r="V883" s="128"/>
      <c r="W883" s="128"/>
      <c r="X883" s="128"/>
      <c r="Y883" s="128"/>
      <c r="Z883" s="128"/>
    </row>
    <row r="884" spans="1:26" ht="13.5" customHeight="1">
      <c r="A884" s="28"/>
      <c r="B884" s="28"/>
      <c r="C884" s="28"/>
      <c r="D884" s="28"/>
      <c r="E884" s="28"/>
      <c r="F884" s="244"/>
      <c r="G884" s="127"/>
      <c r="H884" s="127"/>
      <c r="I884" s="127"/>
      <c r="J884" s="127"/>
      <c r="K884" s="931"/>
      <c r="L884" s="931"/>
      <c r="M884" s="128"/>
      <c r="N884" s="128"/>
      <c r="O884" s="128"/>
      <c r="P884" s="128"/>
      <c r="Q884" s="128"/>
      <c r="R884" s="128"/>
      <c r="S884" s="128"/>
      <c r="T884" s="128"/>
      <c r="U884" s="128"/>
      <c r="V884" s="128"/>
      <c r="W884" s="128"/>
      <c r="X884" s="128"/>
      <c r="Y884" s="128"/>
      <c r="Z884" s="128"/>
    </row>
    <row r="885" spans="1:26" ht="13.5" customHeight="1">
      <c r="A885" s="28"/>
      <c r="B885" s="28"/>
      <c r="C885" s="28"/>
      <c r="D885" s="28"/>
      <c r="E885" s="28"/>
      <c r="F885" s="244"/>
      <c r="G885" s="127"/>
      <c r="H885" s="127"/>
      <c r="I885" s="127"/>
      <c r="J885" s="127"/>
      <c r="K885" s="931"/>
      <c r="L885" s="931"/>
      <c r="M885" s="128"/>
      <c r="N885" s="128"/>
      <c r="O885" s="128"/>
      <c r="P885" s="128"/>
      <c r="Q885" s="128"/>
      <c r="R885" s="128"/>
      <c r="S885" s="128"/>
      <c r="T885" s="128"/>
      <c r="U885" s="128"/>
      <c r="V885" s="128"/>
      <c r="W885" s="128"/>
      <c r="X885" s="128"/>
      <c r="Y885" s="128"/>
      <c r="Z885" s="128"/>
    </row>
    <row r="886" spans="1:26" ht="13.5" customHeight="1">
      <c r="A886" s="28"/>
      <c r="B886" s="28"/>
      <c r="C886" s="28"/>
      <c r="D886" s="28"/>
      <c r="E886" s="28"/>
      <c r="F886" s="244"/>
      <c r="G886" s="127"/>
      <c r="H886" s="127"/>
      <c r="I886" s="127"/>
      <c r="J886" s="127"/>
      <c r="K886" s="931"/>
      <c r="L886" s="931"/>
      <c r="M886" s="128"/>
      <c r="N886" s="128"/>
      <c r="O886" s="128"/>
      <c r="P886" s="128"/>
      <c r="Q886" s="128"/>
      <c r="R886" s="128"/>
      <c r="S886" s="128"/>
      <c r="T886" s="128"/>
      <c r="U886" s="128"/>
      <c r="V886" s="128"/>
      <c r="W886" s="128"/>
      <c r="X886" s="128"/>
      <c r="Y886" s="128"/>
      <c r="Z886" s="128"/>
    </row>
    <row r="887" spans="1:26" ht="13.5" customHeight="1">
      <c r="A887" s="28"/>
      <c r="B887" s="28"/>
      <c r="C887" s="28"/>
      <c r="D887" s="28"/>
      <c r="E887" s="28"/>
      <c r="F887" s="244"/>
      <c r="G887" s="127"/>
      <c r="H887" s="127"/>
      <c r="I887" s="127"/>
      <c r="J887" s="127"/>
      <c r="K887" s="931"/>
      <c r="L887" s="931"/>
      <c r="M887" s="128"/>
      <c r="N887" s="128"/>
      <c r="O887" s="128"/>
      <c r="P887" s="128"/>
      <c r="Q887" s="128"/>
      <c r="R887" s="128"/>
      <c r="S887" s="128"/>
      <c r="T887" s="128"/>
      <c r="U887" s="128"/>
      <c r="V887" s="128"/>
      <c r="W887" s="128"/>
      <c r="X887" s="128"/>
      <c r="Y887" s="128"/>
      <c r="Z887" s="128"/>
    </row>
    <row r="888" spans="1:26" ht="13.5" customHeight="1">
      <c r="A888" s="28"/>
      <c r="B888" s="28"/>
      <c r="C888" s="28"/>
      <c r="D888" s="28"/>
      <c r="E888" s="28"/>
      <c r="F888" s="244"/>
      <c r="G888" s="127"/>
      <c r="H888" s="127"/>
      <c r="I888" s="127"/>
      <c r="J888" s="127"/>
      <c r="K888" s="931"/>
      <c r="L888" s="931"/>
      <c r="M888" s="128"/>
      <c r="N888" s="128"/>
      <c r="O888" s="128"/>
      <c r="P888" s="128"/>
      <c r="Q888" s="128"/>
      <c r="R888" s="128"/>
      <c r="S888" s="128"/>
      <c r="T888" s="128"/>
      <c r="U888" s="128"/>
      <c r="V888" s="128"/>
      <c r="W888" s="128"/>
      <c r="X888" s="128"/>
      <c r="Y888" s="128"/>
      <c r="Z888" s="128"/>
    </row>
    <row r="889" spans="1:26" ht="13.5" customHeight="1">
      <c r="A889" s="28"/>
      <c r="B889" s="28"/>
      <c r="C889" s="28"/>
      <c r="D889" s="28"/>
      <c r="E889" s="28"/>
      <c r="F889" s="244"/>
      <c r="G889" s="127"/>
      <c r="H889" s="127"/>
      <c r="I889" s="127"/>
      <c r="J889" s="127"/>
      <c r="K889" s="931"/>
      <c r="L889" s="931"/>
      <c r="M889" s="128"/>
      <c r="N889" s="128"/>
      <c r="O889" s="128"/>
      <c r="P889" s="128"/>
      <c r="Q889" s="128"/>
      <c r="R889" s="128"/>
      <c r="S889" s="128"/>
      <c r="T889" s="128"/>
      <c r="U889" s="128"/>
      <c r="V889" s="128"/>
      <c r="W889" s="128"/>
      <c r="X889" s="128"/>
      <c r="Y889" s="128"/>
      <c r="Z889" s="128"/>
    </row>
    <row r="890" spans="1:26" ht="13.5" customHeight="1">
      <c r="A890" s="28"/>
      <c r="B890" s="28"/>
      <c r="C890" s="28"/>
      <c r="D890" s="28"/>
      <c r="E890" s="28"/>
      <c r="F890" s="244"/>
      <c r="G890" s="127"/>
      <c r="H890" s="127"/>
      <c r="I890" s="127"/>
      <c r="J890" s="127"/>
      <c r="K890" s="931"/>
      <c r="L890" s="931"/>
      <c r="M890" s="128"/>
      <c r="N890" s="128"/>
      <c r="O890" s="128"/>
      <c r="P890" s="128"/>
      <c r="Q890" s="128"/>
      <c r="R890" s="128"/>
      <c r="S890" s="128"/>
      <c r="T890" s="128"/>
      <c r="U890" s="128"/>
      <c r="V890" s="128"/>
      <c r="W890" s="128"/>
      <c r="X890" s="128"/>
      <c r="Y890" s="128"/>
      <c r="Z890" s="128"/>
    </row>
    <row r="891" spans="1:26" ht="13.5" customHeight="1">
      <c r="A891" s="28"/>
      <c r="B891" s="28"/>
      <c r="C891" s="28"/>
      <c r="D891" s="28"/>
      <c r="E891" s="28"/>
      <c r="F891" s="244"/>
      <c r="G891" s="127"/>
      <c r="H891" s="127"/>
      <c r="I891" s="127"/>
      <c r="J891" s="127"/>
      <c r="K891" s="931"/>
      <c r="L891" s="931"/>
      <c r="M891" s="128"/>
      <c r="N891" s="128"/>
      <c r="O891" s="128"/>
      <c r="P891" s="128"/>
      <c r="Q891" s="128"/>
      <c r="R891" s="128"/>
      <c r="S891" s="128"/>
      <c r="T891" s="128"/>
      <c r="U891" s="128"/>
      <c r="V891" s="128"/>
      <c r="W891" s="128"/>
      <c r="X891" s="128"/>
      <c r="Y891" s="128"/>
      <c r="Z891" s="128"/>
    </row>
    <row r="892" spans="1:26" ht="13.5" customHeight="1">
      <c r="A892" s="28"/>
      <c r="B892" s="28"/>
      <c r="C892" s="28"/>
      <c r="D892" s="28"/>
      <c r="E892" s="28"/>
      <c r="F892" s="244"/>
      <c r="G892" s="127"/>
      <c r="H892" s="127"/>
      <c r="I892" s="127"/>
      <c r="J892" s="127"/>
      <c r="K892" s="931"/>
      <c r="L892" s="931"/>
      <c r="M892" s="128"/>
      <c r="N892" s="128"/>
      <c r="O892" s="128"/>
      <c r="P892" s="128"/>
      <c r="Q892" s="128"/>
      <c r="R892" s="128"/>
      <c r="S892" s="128"/>
      <c r="T892" s="128"/>
      <c r="U892" s="128"/>
      <c r="V892" s="128"/>
      <c r="W892" s="128"/>
      <c r="X892" s="128"/>
      <c r="Y892" s="128"/>
      <c r="Z892" s="128"/>
    </row>
    <row r="893" spans="1:26" ht="13.5" customHeight="1">
      <c r="A893" s="28"/>
      <c r="B893" s="28"/>
      <c r="C893" s="28"/>
      <c r="D893" s="28"/>
      <c r="E893" s="28"/>
      <c r="F893" s="244"/>
      <c r="G893" s="127"/>
      <c r="H893" s="127"/>
      <c r="I893" s="127"/>
      <c r="J893" s="127"/>
      <c r="K893" s="931"/>
      <c r="L893" s="931"/>
      <c r="M893" s="128"/>
      <c r="N893" s="128"/>
      <c r="O893" s="128"/>
      <c r="P893" s="128"/>
      <c r="Q893" s="128"/>
      <c r="R893" s="128"/>
      <c r="S893" s="128"/>
      <c r="T893" s="128"/>
      <c r="U893" s="128"/>
      <c r="V893" s="128"/>
      <c r="W893" s="128"/>
      <c r="X893" s="128"/>
      <c r="Y893" s="128"/>
      <c r="Z893" s="128"/>
    </row>
    <row r="894" spans="1:26" ht="13.5" customHeight="1">
      <c r="A894" s="28"/>
      <c r="B894" s="28"/>
      <c r="C894" s="28"/>
      <c r="D894" s="28"/>
      <c r="E894" s="28"/>
      <c r="F894" s="244"/>
      <c r="G894" s="127"/>
      <c r="H894" s="127"/>
      <c r="I894" s="127"/>
      <c r="J894" s="127"/>
      <c r="K894" s="931"/>
      <c r="L894" s="931"/>
      <c r="M894" s="128"/>
      <c r="N894" s="128"/>
      <c r="O894" s="128"/>
      <c r="P894" s="128"/>
      <c r="Q894" s="128"/>
      <c r="R894" s="128"/>
      <c r="S894" s="128"/>
      <c r="T894" s="128"/>
      <c r="U894" s="128"/>
      <c r="V894" s="128"/>
      <c r="W894" s="128"/>
      <c r="X894" s="128"/>
      <c r="Y894" s="128"/>
      <c r="Z894" s="128"/>
    </row>
    <row r="895" spans="1:26" ht="13.5" customHeight="1">
      <c r="A895" s="28"/>
      <c r="B895" s="28"/>
      <c r="C895" s="28"/>
      <c r="D895" s="28"/>
      <c r="E895" s="28"/>
      <c r="F895" s="244"/>
      <c r="G895" s="127"/>
      <c r="H895" s="127"/>
      <c r="I895" s="127"/>
      <c r="J895" s="127"/>
      <c r="K895" s="931"/>
      <c r="L895" s="931"/>
      <c r="M895" s="128"/>
      <c r="N895" s="128"/>
      <c r="O895" s="128"/>
      <c r="P895" s="128"/>
      <c r="Q895" s="128"/>
      <c r="R895" s="128"/>
      <c r="S895" s="128"/>
      <c r="T895" s="128"/>
      <c r="U895" s="128"/>
      <c r="V895" s="128"/>
      <c r="W895" s="128"/>
      <c r="X895" s="128"/>
      <c r="Y895" s="128"/>
      <c r="Z895" s="128"/>
    </row>
    <row r="896" spans="1:26" ht="13.5" customHeight="1">
      <c r="A896" s="28"/>
      <c r="B896" s="28"/>
      <c r="C896" s="28"/>
      <c r="D896" s="28"/>
      <c r="E896" s="28"/>
      <c r="F896" s="244"/>
      <c r="G896" s="127"/>
      <c r="H896" s="127"/>
      <c r="I896" s="127"/>
      <c r="J896" s="127"/>
      <c r="K896" s="931"/>
      <c r="L896" s="931"/>
      <c r="M896" s="128"/>
      <c r="N896" s="128"/>
      <c r="O896" s="128"/>
      <c r="P896" s="128"/>
      <c r="Q896" s="128"/>
      <c r="R896" s="128"/>
      <c r="S896" s="128"/>
      <c r="T896" s="128"/>
      <c r="U896" s="128"/>
      <c r="V896" s="128"/>
      <c r="W896" s="128"/>
      <c r="X896" s="128"/>
      <c r="Y896" s="128"/>
      <c r="Z896" s="128"/>
    </row>
    <row r="897" spans="1:26" ht="13.5" customHeight="1">
      <c r="A897" s="28"/>
      <c r="B897" s="28"/>
      <c r="C897" s="28"/>
      <c r="D897" s="28"/>
      <c r="E897" s="28"/>
      <c r="F897" s="244"/>
      <c r="G897" s="127"/>
      <c r="H897" s="127"/>
      <c r="I897" s="127"/>
      <c r="J897" s="127"/>
      <c r="K897" s="931"/>
      <c r="L897" s="931"/>
      <c r="M897" s="128"/>
      <c r="N897" s="128"/>
      <c r="O897" s="128"/>
      <c r="P897" s="128"/>
      <c r="Q897" s="128"/>
      <c r="R897" s="128"/>
      <c r="S897" s="128"/>
      <c r="T897" s="128"/>
      <c r="U897" s="128"/>
      <c r="V897" s="128"/>
      <c r="W897" s="128"/>
      <c r="X897" s="128"/>
      <c r="Y897" s="128"/>
      <c r="Z897" s="128"/>
    </row>
    <row r="898" spans="1:26" ht="13.5" customHeight="1">
      <c r="A898" s="28"/>
      <c r="B898" s="28"/>
      <c r="C898" s="28"/>
      <c r="D898" s="28"/>
      <c r="E898" s="28"/>
      <c r="F898" s="244"/>
      <c r="G898" s="127"/>
      <c r="H898" s="127"/>
      <c r="I898" s="127"/>
      <c r="J898" s="127"/>
      <c r="K898" s="931"/>
      <c r="L898" s="931"/>
      <c r="M898" s="128"/>
      <c r="N898" s="128"/>
      <c r="O898" s="128"/>
      <c r="P898" s="128"/>
      <c r="Q898" s="128"/>
      <c r="R898" s="128"/>
      <c r="S898" s="128"/>
      <c r="T898" s="128"/>
      <c r="U898" s="128"/>
      <c r="V898" s="128"/>
      <c r="W898" s="128"/>
      <c r="X898" s="128"/>
      <c r="Y898" s="128"/>
      <c r="Z898" s="128"/>
    </row>
    <row r="899" spans="1:26" ht="13.5" customHeight="1">
      <c r="A899" s="28"/>
      <c r="B899" s="28"/>
      <c r="C899" s="28"/>
      <c r="D899" s="28"/>
      <c r="E899" s="28"/>
      <c r="F899" s="244"/>
      <c r="G899" s="127"/>
      <c r="H899" s="127"/>
      <c r="I899" s="127"/>
      <c r="J899" s="127"/>
      <c r="K899" s="931"/>
      <c r="L899" s="931"/>
      <c r="M899" s="128"/>
      <c r="N899" s="128"/>
      <c r="O899" s="128"/>
      <c r="P899" s="128"/>
      <c r="Q899" s="128"/>
      <c r="R899" s="128"/>
      <c r="S899" s="128"/>
      <c r="T899" s="128"/>
      <c r="U899" s="128"/>
      <c r="V899" s="128"/>
      <c r="W899" s="128"/>
      <c r="X899" s="128"/>
      <c r="Y899" s="128"/>
      <c r="Z899" s="128"/>
    </row>
    <row r="900" spans="1:26" ht="13.5" customHeight="1">
      <c r="A900" s="28"/>
      <c r="B900" s="28"/>
      <c r="C900" s="28"/>
      <c r="D900" s="28"/>
      <c r="E900" s="28"/>
      <c r="F900" s="244"/>
      <c r="G900" s="127"/>
      <c r="H900" s="127"/>
      <c r="I900" s="127"/>
      <c r="J900" s="127"/>
      <c r="K900" s="931"/>
      <c r="L900" s="931"/>
      <c r="M900" s="128"/>
      <c r="N900" s="128"/>
      <c r="O900" s="128"/>
      <c r="P900" s="128"/>
      <c r="Q900" s="128"/>
      <c r="R900" s="128"/>
      <c r="S900" s="128"/>
      <c r="T900" s="128"/>
      <c r="U900" s="128"/>
      <c r="V900" s="128"/>
      <c r="W900" s="128"/>
      <c r="X900" s="128"/>
      <c r="Y900" s="128"/>
      <c r="Z900" s="128"/>
    </row>
    <row r="901" spans="1:26" ht="13.5" customHeight="1">
      <c r="A901" s="28"/>
      <c r="B901" s="28"/>
      <c r="C901" s="28"/>
      <c r="D901" s="28"/>
      <c r="E901" s="28"/>
      <c r="F901" s="244"/>
      <c r="G901" s="127"/>
      <c r="H901" s="127"/>
      <c r="I901" s="127"/>
      <c r="J901" s="127"/>
      <c r="K901" s="931"/>
      <c r="L901" s="931"/>
      <c r="M901" s="128"/>
      <c r="N901" s="128"/>
      <c r="O901" s="128"/>
      <c r="P901" s="128"/>
      <c r="Q901" s="128"/>
      <c r="R901" s="128"/>
      <c r="S901" s="128"/>
      <c r="T901" s="128"/>
      <c r="U901" s="128"/>
      <c r="V901" s="128"/>
      <c r="W901" s="128"/>
      <c r="X901" s="128"/>
      <c r="Y901" s="128"/>
      <c r="Z901" s="128"/>
    </row>
    <row r="902" spans="1:26" ht="13.5" customHeight="1">
      <c r="A902" s="28"/>
      <c r="B902" s="28"/>
      <c r="C902" s="28"/>
      <c r="D902" s="28"/>
      <c r="E902" s="28"/>
      <c r="F902" s="244"/>
      <c r="G902" s="127"/>
      <c r="H902" s="127"/>
      <c r="I902" s="127"/>
      <c r="J902" s="127"/>
      <c r="K902" s="931"/>
      <c r="L902" s="931"/>
      <c r="M902" s="128"/>
      <c r="N902" s="128"/>
      <c r="O902" s="128"/>
      <c r="P902" s="128"/>
      <c r="Q902" s="128"/>
      <c r="R902" s="128"/>
      <c r="S902" s="128"/>
      <c r="T902" s="128"/>
      <c r="U902" s="128"/>
      <c r="V902" s="128"/>
      <c r="W902" s="128"/>
      <c r="X902" s="128"/>
      <c r="Y902" s="128"/>
      <c r="Z902" s="128"/>
    </row>
    <row r="903" spans="1:26" ht="13.5" customHeight="1">
      <c r="A903" s="28"/>
      <c r="B903" s="28"/>
      <c r="C903" s="28"/>
      <c r="D903" s="28"/>
      <c r="E903" s="28"/>
      <c r="F903" s="244"/>
      <c r="G903" s="127"/>
      <c r="H903" s="127"/>
      <c r="I903" s="127"/>
      <c r="J903" s="127"/>
      <c r="K903" s="931"/>
      <c r="L903" s="931"/>
      <c r="M903" s="128"/>
      <c r="N903" s="128"/>
      <c r="O903" s="128"/>
      <c r="P903" s="128"/>
      <c r="Q903" s="128"/>
      <c r="R903" s="128"/>
      <c r="S903" s="128"/>
      <c r="T903" s="128"/>
      <c r="U903" s="128"/>
      <c r="V903" s="128"/>
      <c r="W903" s="128"/>
      <c r="X903" s="128"/>
      <c r="Y903" s="128"/>
      <c r="Z903" s="128"/>
    </row>
    <row r="904" spans="1:26" ht="13.5" customHeight="1">
      <c r="A904" s="28"/>
      <c r="B904" s="28"/>
      <c r="C904" s="28"/>
      <c r="D904" s="28"/>
      <c r="E904" s="28"/>
      <c r="F904" s="244"/>
      <c r="G904" s="127"/>
      <c r="H904" s="127"/>
      <c r="I904" s="127"/>
      <c r="J904" s="127"/>
      <c r="K904" s="931"/>
      <c r="L904" s="931"/>
      <c r="M904" s="128"/>
      <c r="N904" s="128"/>
      <c r="O904" s="128"/>
      <c r="P904" s="128"/>
      <c r="Q904" s="128"/>
      <c r="R904" s="128"/>
      <c r="S904" s="128"/>
      <c r="T904" s="128"/>
      <c r="U904" s="128"/>
      <c r="V904" s="128"/>
      <c r="W904" s="128"/>
      <c r="X904" s="128"/>
      <c r="Y904" s="128"/>
      <c r="Z904" s="128"/>
    </row>
    <row r="905" spans="1:26" ht="13.5" customHeight="1">
      <c r="A905" s="28"/>
      <c r="B905" s="28"/>
      <c r="C905" s="28"/>
      <c r="D905" s="28"/>
      <c r="E905" s="28"/>
      <c r="F905" s="244"/>
      <c r="G905" s="127"/>
      <c r="H905" s="127"/>
      <c r="I905" s="127"/>
      <c r="J905" s="127"/>
      <c r="K905" s="931"/>
      <c r="L905" s="931"/>
      <c r="M905" s="128"/>
      <c r="N905" s="128"/>
      <c r="O905" s="128"/>
      <c r="P905" s="128"/>
      <c r="Q905" s="128"/>
      <c r="R905" s="128"/>
      <c r="S905" s="128"/>
      <c r="T905" s="128"/>
      <c r="U905" s="128"/>
      <c r="V905" s="128"/>
      <c r="W905" s="128"/>
      <c r="X905" s="128"/>
      <c r="Y905" s="128"/>
      <c r="Z905" s="128"/>
    </row>
    <row r="906" spans="1:26" ht="13.5" customHeight="1">
      <c r="A906" s="28"/>
      <c r="B906" s="28"/>
      <c r="C906" s="28"/>
      <c r="D906" s="28"/>
      <c r="E906" s="28"/>
      <c r="F906" s="244"/>
      <c r="G906" s="127"/>
      <c r="H906" s="127"/>
      <c r="I906" s="127"/>
      <c r="J906" s="127"/>
      <c r="K906" s="931"/>
      <c r="L906" s="931"/>
      <c r="M906" s="128"/>
      <c r="N906" s="128"/>
      <c r="O906" s="128"/>
      <c r="P906" s="128"/>
      <c r="Q906" s="128"/>
      <c r="R906" s="128"/>
      <c r="S906" s="128"/>
      <c r="T906" s="128"/>
      <c r="U906" s="128"/>
      <c r="V906" s="128"/>
      <c r="W906" s="128"/>
      <c r="X906" s="128"/>
      <c r="Y906" s="128"/>
      <c r="Z906" s="128"/>
    </row>
    <row r="907" spans="1:26" ht="13.5" customHeight="1">
      <c r="A907" s="28"/>
      <c r="B907" s="28"/>
      <c r="C907" s="28"/>
      <c r="D907" s="28"/>
      <c r="E907" s="28"/>
      <c r="F907" s="244"/>
      <c r="G907" s="127"/>
      <c r="H907" s="127"/>
      <c r="I907" s="127"/>
      <c r="J907" s="127"/>
      <c r="K907" s="931"/>
      <c r="L907" s="931"/>
      <c r="M907" s="128"/>
      <c r="N907" s="128"/>
      <c r="O907" s="128"/>
      <c r="P907" s="128"/>
      <c r="Q907" s="128"/>
      <c r="R907" s="128"/>
      <c r="S907" s="128"/>
      <c r="T907" s="128"/>
      <c r="U907" s="128"/>
      <c r="V907" s="128"/>
      <c r="W907" s="128"/>
      <c r="X907" s="128"/>
      <c r="Y907" s="128"/>
      <c r="Z907" s="128"/>
    </row>
    <row r="908" spans="1:26" ht="13.5" customHeight="1">
      <c r="A908" s="28"/>
      <c r="B908" s="28"/>
      <c r="C908" s="28"/>
      <c r="D908" s="28"/>
      <c r="E908" s="28"/>
      <c r="F908" s="244"/>
      <c r="G908" s="127"/>
      <c r="H908" s="127"/>
      <c r="I908" s="127"/>
      <c r="J908" s="127"/>
      <c r="K908" s="931"/>
      <c r="L908" s="931"/>
      <c r="M908" s="128"/>
      <c r="N908" s="128"/>
      <c r="O908" s="128"/>
      <c r="P908" s="128"/>
      <c r="Q908" s="128"/>
      <c r="R908" s="128"/>
      <c r="S908" s="128"/>
      <c r="T908" s="128"/>
      <c r="U908" s="128"/>
      <c r="V908" s="128"/>
      <c r="W908" s="128"/>
      <c r="X908" s="128"/>
      <c r="Y908" s="128"/>
      <c r="Z908" s="128"/>
    </row>
    <row r="909" spans="1:26" ht="13.5" customHeight="1">
      <c r="A909" s="28"/>
      <c r="B909" s="28"/>
      <c r="C909" s="28"/>
      <c r="D909" s="28"/>
      <c r="E909" s="28"/>
      <c r="F909" s="244"/>
      <c r="G909" s="127"/>
      <c r="H909" s="127"/>
      <c r="I909" s="127"/>
      <c r="J909" s="127"/>
      <c r="K909" s="931"/>
      <c r="L909" s="931"/>
      <c r="M909" s="128"/>
      <c r="N909" s="128"/>
      <c r="O909" s="128"/>
      <c r="P909" s="128"/>
      <c r="Q909" s="128"/>
      <c r="R909" s="128"/>
      <c r="S909" s="128"/>
      <c r="T909" s="128"/>
      <c r="U909" s="128"/>
      <c r="V909" s="128"/>
      <c r="W909" s="128"/>
      <c r="X909" s="128"/>
      <c r="Y909" s="128"/>
      <c r="Z909" s="128"/>
    </row>
    <row r="910" spans="1:26" ht="13.5" customHeight="1">
      <c r="A910" s="28"/>
      <c r="B910" s="28"/>
      <c r="C910" s="28"/>
      <c r="D910" s="28"/>
      <c r="E910" s="28"/>
      <c r="F910" s="244"/>
      <c r="G910" s="127"/>
      <c r="H910" s="127"/>
      <c r="I910" s="127"/>
      <c r="J910" s="127"/>
      <c r="K910" s="931"/>
      <c r="L910" s="931"/>
      <c r="M910" s="128"/>
      <c r="N910" s="128"/>
      <c r="O910" s="128"/>
      <c r="P910" s="128"/>
      <c r="Q910" s="128"/>
      <c r="R910" s="128"/>
      <c r="S910" s="128"/>
      <c r="T910" s="128"/>
      <c r="U910" s="128"/>
      <c r="V910" s="128"/>
      <c r="W910" s="128"/>
      <c r="X910" s="128"/>
      <c r="Y910" s="128"/>
      <c r="Z910" s="128"/>
    </row>
    <row r="911" spans="1:26" ht="13.5" customHeight="1">
      <c r="A911" s="28"/>
      <c r="B911" s="28"/>
      <c r="C911" s="28"/>
      <c r="D911" s="28"/>
      <c r="E911" s="28"/>
      <c r="F911" s="244"/>
      <c r="G911" s="127"/>
      <c r="H911" s="127"/>
      <c r="I911" s="127"/>
      <c r="J911" s="127"/>
      <c r="K911" s="931"/>
      <c r="L911" s="931"/>
      <c r="M911" s="128"/>
      <c r="N911" s="128"/>
      <c r="O911" s="128"/>
      <c r="P911" s="128"/>
      <c r="Q911" s="128"/>
      <c r="R911" s="128"/>
      <c r="S911" s="128"/>
      <c r="T911" s="128"/>
      <c r="U911" s="128"/>
      <c r="V911" s="128"/>
      <c r="W911" s="128"/>
      <c r="X911" s="128"/>
      <c r="Y911" s="128"/>
      <c r="Z911" s="128"/>
    </row>
    <row r="912" spans="1:26" ht="13.5" customHeight="1">
      <c r="A912" s="28"/>
      <c r="B912" s="28"/>
      <c r="C912" s="28"/>
      <c r="D912" s="28"/>
      <c r="E912" s="28"/>
      <c r="F912" s="244"/>
      <c r="G912" s="127"/>
      <c r="H912" s="127"/>
      <c r="I912" s="127"/>
      <c r="J912" s="127"/>
      <c r="K912" s="931"/>
      <c r="L912" s="931"/>
      <c r="M912" s="128"/>
      <c r="N912" s="128"/>
      <c r="O912" s="128"/>
      <c r="P912" s="128"/>
      <c r="Q912" s="128"/>
      <c r="R912" s="128"/>
      <c r="S912" s="128"/>
      <c r="T912" s="128"/>
      <c r="U912" s="128"/>
      <c r="V912" s="128"/>
      <c r="W912" s="128"/>
      <c r="X912" s="128"/>
      <c r="Y912" s="128"/>
      <c r="Z912" s="128"/>
    </row>
    <row r="913" spans="1:26" ht="13.5" customHeight="1">
      <c r="A913" s="28"/>
      <c r="B913" s="28"/>
      <c r="C913" s="28"/>
      <c r="D913" s="28"/>
      <c r="E913" s="28"/>
      <c r="F913" s="244"/>
      <c r="G913" s="127"/>
      <c r="H913" s="127"/>
      <c r="I913" s="127"/>
      <c r="J913" s="127"/>
      <c r="K913" s="931"/>
      <c r="L913" s="931"/>
      <c r="M913" s="128"/>
      <c r="N913" s="128"/>
      <c r="O913" s="128"/>
      <c r="P913" s="128"/>
      <c r="Q913" s="128"/>
      <c r="R913" s="128"/>
      <c r="S913" s="128"/>
      <c r="T913" s="128"/>
      <c r="U913" s="128"/>
      <c r="V913" s="128"/>
      <c r="W913" s="128"/>
      <c r="X913" s="128"/>
      <c r="Y913" s="128"/>
      <c r="Z913" s="128"/>
    </row>
    <row r="914" spans="1:26" ht="13.5" customHeight="1">
      <c r="A914" s="28"/>
      <c r="B914" s="28"/>
      <c r="C914" s="28"/>
      <c r="D914" s="28"/>
      <c r="E914" s="28"/>
      <c r="F914" s="244"/>
      <c r="G914" s="127"/>
      <c r="H914" s="127"/>
      <c r="I914" s="127"/>
      <c r="J914" s="127"/>
      <c r="K914" s="931"/>
      <c r="L914" s="931"/>
      <c r="M914" s="128"/>
      <c r="N914" s="128"/>
      <c r="O914" s="128"/>
      <c r="P914" s="128"/>
      <c r="Q914" s="128"/>
      <c r="R914" s="128"/>
      <c r="S914" s="128"/>
      <c r="T914" s="128"/>
      <c r="U914" s="128"/>
      <c r="V914" s="128"/>
      <c r="W914" s="128"/>
      <c r="X914" s="128"/>
      <c r="Y914" s="128"/>
      <c r="Z914" s="128"/>
    </row>
    <row r="915" spans="1:26" ht="13.5" customHeight="1">
      <c r="A915" s="28"/>
      <c r="B915" s="28"/>
      <c r="C915" s="28"/>
      <c r="D915" s="28"/>
      <c r="E915" s="28"/>
      <c r="F915" s="244"/>
      <c r="G915" s="127"/>
      <c r="H915" s="127"/>
      <c r="I915" s="127"/>
      <c r="J915" s="127"/>
      <c r="K915" s="931"/>
      <c r="L915" s="931"/>
      <c r="M915" s="128"/>
      <c r="N915" s="128"/>
      <c r="O915" s="128"/>
      <c r="P915" s="128"/>
      <c r="Q915" s="128"/>
      <c r="R915" s="128"/>
      <c r="S915" s="128"/>
      <c r="T915" s="128"/>
      <c r="U915" s="128"/>
      <c r="V915" s="128"/>
      <c r="W915" s="128"/>
      <c r="X915" s="128"/>
      <c r="Y915" s="128"/>
      <c r="Z915" s="128"/>
    </row>
    <row r="916" spans="1:26" ht="13.5" customHeight="1">
      <c r="A916" s="28"/>
      <c r="B916" s="28"/>
      <c r="C916" s="28"/>
      <c r="D916" s="28"/>
      <c r="E916" s="28"/>
      <c r="F916" s="244"/>
      <c r="G916" s="127"/>
      <c r="H916" s="127"/>
      <c r="I916" s="127"/>
      <c r="J916" s="127"/>
      <c r="K916" s="931"/>
      <c r="L916" s="931"/>
      <c r="M916" s="128"/>
      <c r="N916" s="128"/>
      <c r="O916" s="128"/>
      <c r="P916" s="128"/>
      <c r="Q916" s="128"/>
      <c r="R916" s="128"/>
      <c r="S916" s="128"/>
      <c r="T916" s="128"/>
      <c r="U916" s="128"/>
      <c r="V916" s="128"/>
      <c r="W916" s="128"/>
      <c r="X916" s="128"/>
      <c r="Y916" s="128"/>
      <c r="Z916" s="128"/>
    </row>
    <row r="917" spans="1:26" ht="13.5" customHeight="1">
      <c r="A917" s="28"/>
      <c r="B917" s="28"/>
      <c r="C917" s="28"/>
      <c r="D917" s="28"/>
      <c r="E917" s="28"/>
      <c r="F917" s="244"/>
      <c r="G917" s="127"/>
      <c r="H917" s="127"/>
      <c r="I917" s="127"/>
      <c r="J917" s="127"/>
      <c r="K917" s="931"/>
      <c r="L917" s="931"/>
      <c r="M917" s="128"/>
      <c r="N917" s="128"/>
      <c r="O917" s="128"/>
      <c r="P917" s="128"/>
      <c r="Q917" s="128"/>
      <c r="R917" s="128"/>
      <c r="S917" s="128"/>
      <c r="T917" s="128"/>
      <c r="U917" s="128"/>
      <c r="V917" s="128"/>
      <c r="W917" s="128"/>
      <c r="X917" s="128"/>
      <c r="Y917" s="128"/>
      <c r="Z917" s="128"/>
    </row>
    <row r="918" spans="1:26" ht="13.5" customHeight="1">
      <c r="A918" s="28"/>
      <c r="B918" s="28"/>
      <c r="C918" s="28"/>
      <c r="D918" s="28"/>
      <c r="E918" s="28"/>
      <c r="F918" s="244"/>
      <c r="G918" s="127"/>
      <c r="H918" s="127"/>
      <c r="I918" s="127"/>
      <c r="J918" s="127"/>
      <c r="K918" s="931"/>
      <c r="L918" s="931"/>
      <c r="M918" s="128"/>
      <c r="N918" s="128"/>
      <c r="O918" s="128"/>
      <c r="P918" s="128"/>
      <c r="Q918" s="128"/>
      <c r="R918" s="128"/>
      <c r="S918" s="128"/>
      <c r="T918" s="128"/>
      <c r="U918" s="128"/>
      <c r="V918" s="128"/>
      <c r="W918" s="128"/>
      <c r="X918" s="128"/>
      <c r="Y918" s="128"/>
      <c r="Z918" s="128"/>
    </row>
    <row r="919" spans="1:26" ht="13.5" customHeight="1">
      <c r="A919" s="28"/>
      <c r="B919" s="28"/>
      <c r="C919" s="28"/>
      <c r="D919" s="28"/>
      <c r="E919" s="28"/>
      <c r="F919" s="244"/>
      <c r="G919" s="127"/>
      <c r="H919" s="127"/>
      <c r="I919" s="127"/>
      <c r="J919" s="127"/>
      <c r="K919" s="931"/>
      <c r="L919" s="931"/>
      <c r="M919" s="128"/>
      <c r="N919" s="128"/>
      <c r="O919" s="128"/>
      <c r="P919" s="128"/>
      <c r="Q919" s="128"/>
      <c r="R919" s="128"/>
      <c r="S919" s="128"/>
      <c r="T919" s="128"/>
      <c r="U919" s="128"/>
      <c r="V919" s="128"/>
      <c r="W919" s="128"/>
      <c r="X919" s="128"/>
      <c r="Y919" s="128"/>
      <c r="Z919" s="128"/>
    </row>
    <row r="920" spans="1:26" ht="13.5" customHeight="1">
      <c r="A920" s="28"/>
      <c r="B920" s="28"/>
      <c r="C920" s="28"/>
      <c r="D920" s="28"/>
      <c r="E920" s="28"/>
      <c r="F920" s="244"/>
      <c r="G920" s="127"/>
      <c r="H920" s="127"/>
      <c r="I920" s="127"/>
      <c r="J920" s="127"/>
      <c r="K920" s="931"/>
      <c r="L920" s="931"/>
      <c r="M920" s="128"/>
      <c r="N920" s="128"/>
      <c r="O920" s="128"/>
      <c r="P920" s="128"/>
      <c r="Q920" s="128"/>
      <c r="R920" s="128"/>
      <c r="S920" s="128"/>
      <c r="T920" s="128"/>
      <c r="U920" s="128"/>
      <c r="V920" s="128"/>
      <c r="W920" s="128"/>
      <c r="X920" s="128"/>
      <c r="Y920" s="128"/>
      <c r="Z920" s="128"/>
    </row>
    <row r="921" spans="1:26" ht="13.5" customHeight="1">
      <c r="A921" s="28"/>
      <c r="B921" s="28"/>
      <c r="C921" s="28"/>
      <c r="D921" s="28"/>
      <c r="E921" s="28"/>
      <c r="F921" s="244"/>
      <c r="G921" s="127"/>
      <c r="H921" s="127"/>
      <c r="I921" s="127"/>
      <c r="J921" s="127"/>
      <c r="K921" s="931"/>
      <c r="L921" s="931"/>
      <c r="M921" s="128"/>
      <c r="N921" s="128"/>
      <c r="O921" s="128"/>
      <c r="P921" s="128"/>
      <c r="Q921" s="128"/>
      <c r="R921" s="128"/>
      <c r="S921" s="128"/>
      <c r="T921" s="128"/>
      <c r="U921" s="128"/>
      <c r="V921" s="128"/>
      <c r="W921" s="128"/>
      <c r="X921" s="128"/>
      <c r="Y921" s="128"/>
      <c r="Z921" s="128"/>
    </row>
    <row r="922" spans="1:26" ht="13.5" customHeight="1">
      <c r="A922" s="28"/>
      <c r="B922" s="28"/>
      <c r="C922" s="28"/>
      <c r="D922" s="28"/>
      <c r="E922" s="28"/>
      <c r="F922" s="244"/>
      <c r="G922" s="127"/>
      <c r="H922" s="127"/>
      <c r="I922" s="127"/>
      <c r="J922" s="127"/>
      <c r="K922" s="931"/>
      <c r="L922" s="931"/>
      <c r="M922" s="128"/>
      <c r="N922" s="128"/>
      <c r="O922" s="128"/>
      <c r="P922" s="128"/>
      <c r="Q922" s="128"/>
      <c r="R922" s="128"/>
      <c r="S922" s="128"/>
      <c r="T922" s="128"/>
      <c r="U922" s="128"/>
      <c r="V922" s="128"/>
      <c r="W922" s="128"/>
      <c r="X922" s="128"/>
      <c r="Y922" s="128"/>
      <c r="Z922" s="128"/>
    </row>
    <row r="923" spans="1:26" ht="13.5" customHeight="1">
      <c r="A923" s="28"/>
      <c r="B923" s="28"/>
      <c r="C923" s="28"/>
      <c r="D923" s="28"/>
      <c r="E923" s="28"/>
      <c r="F923" s="244"/>
      <c r="G923" s="127"/>
      <c r="H923" s="127"/>
      <c r="I923" s="127"/>
      <c r="J923" s="127"/>
      <c r="K923" s="931"/>
      <c r="L923" s="931"/>
      <c r="M923" s="128"/>
      <c r="N923" s="128"/>
      <c r="O923" s="128"/>
      <c r="P923" s="128"/>
      <c r="Q923" s="128"/>
      <c r="R923" s="128"/>
      <c r="S923" s="128"/>
      <c r="T923" s="128"/>
      <c r="U923" s="128"/>
      <c r="V923" s="128"/>
      <c r="W923" s="128"/>
      <c r="X923" s="128"/>
      <c r="Y923" s="128"/>
      <c r="Z923" s="128"/>
    </row>
    <row r="924" spans="1:26" ht="13.5" customHeight="1">
      <c r="A924" s="28"/>
      <c r="B924" s="28"/>
      <c r="C924" s="28"/>
      <c r="D924" s="28"/>
      <c r="E924" s="28"/>
      <c r="F924" s="244"/>
      <c r="G924" s="127"/>
      <c r="H924" s="127"/>
      <c r="I924" s="127"/>
      <c r="J924" s="127"/>
      <c r="K924" s="931"/>
      <c r="L924" s="931"/>
      <c r="M924" s="128"/>
      <c r="N924" s="128"/>
      <c r="O924" s="128"/>
      <c r="P924" s="128"/>
      <c r="Q924" s="128"/>
      <c r="R924" s="128"/>
      <c r="S924" s="128"/>
      <c r="T924" s="128"/>
      <c r="U924" s="128"/>
      <c r="V924" s="128"/>
      <c r="W924" s="128"/>
      <c r="X924" s="128"/>
      <c r="Y924" s="128"/>
      <c r="Z924" s="128"/>
    </row>
    <row r="925" spans="1:26" ht="13.5" customHeight="1">
      <c r="A925" s="28"/>
      <c r="B925" s="28"/>
      <c r="C925" s="28"/>
      <c r="D925" s="28"/>
      <c r="E925" s="28"/>
      <c r="F925" s="244"/>
      <c r="G925" s="127"/>
      <c r="H925" s="127"/>
      <c r="I925" s="127"/>
      <c r="J925" s="127"/>
      <c r="K925" s="931"/>
      <c r="L925" s="931"/>
      <c r="M925" s="128"/>
      <c r="N925" s="128"/>
      <c r="O925" s="128"/>
      <c r="P925" s="128"/>
      <c r="Q925" s="128"/>
      <c r="R925" s="128"/>
      <c r="S925" s="128"/>
      <c r="T925" s="128"/>
      <c r="U925" s="128"/>
      <c r="V925" s="128"/>
      <c r="W925" s="128"/>
      <c r="X925" s="128"/>
      <c r="Y925" s="128"/>
      <c r="Z925" s="128"/>
    </row>
    <row r="926" spans="1:26" ht="13.5" customHeight="1">
      <c r="A926" s="28"/>
      <c r="B926" s="28"/>
      <c r="C926" s="28"/>
      <c r="D926" s="28"/>
      <c r="E926" s="28"/>
      <c r="F926" s="244"/>
      <c r="G926" s="127"/>
      <c r="H926" s="127"/>
      <c r="I926" s="127"/>
      <c r="J926" s="127"/>
      <c r="K926" s="931"/>
      <c r="L926" s="931"/>
      <c r="M926" s="128"/>
      <c r="N926" s="128"/>
      <c r="O926" s="128"/>
      <c r="P926" s="128"/>
      <c r="Q926" s="128"/>
      <c r="R926" s="128"/>
      <c r="S926" s="128"/>
      <c r="T926" s="128"/>
      <c r="U926" s="128"/>
      <c r="V926" s="128"/>
      <c r="W926" s="128"/>
      <c r="X926" s="128"/>
      <c r="Y926" s="128"/>
      <c r="Z926" s="128"/>
    </row>
    <row r="927" spans="1:26" ht="13.5" customHeight="1">
      <c r="A927" s="28"/>
      <c r="B927" s="28"/>
      <c r="C927" s="28"/>
      <c r="D927" s="28"/>
      <c r="E927" s="28"/>
      <c r="F927" s="244"/>
      <c r="G927" s="127"/>
      <c r="H927" s="127"/>
      <c r="I927" s="127"/>
      <c r="J927" s="127"/>
      <c r="K927" s="931"/>
      <c r="L927" s="931"/>
      <c r="M927" s="128"/>
      <c r="N927" s="128"/>
      <c r="O927" s="128"/>
      <c r="P927" s="128"/>
      <c r="Q927" s="128"/>
      <c r="R927" s="128"/>
      <c r="S927" s="128"/>
      <c r="T927" s="128"/>
      <c r="U927" s="128"/>
      <c r="V927" s="128"/>
      <c r="W927" s="128"/>
      <c r="X927" s="128"/>
      <c r="Y927" s="128"/>
      <c r="Z927" s="128"/>
    </row>
    <row r="928" spans="1:26" ht="13.5" customHeight="1">
      <c r="A928" s="28"/>
      <c r="B928" s="28"/>
      <c r="C928" s="28"/>
      <c r="D928" s="28"/>
      <c r="E928" s="28"/>
      <c r="F928" s="244"/>
      <c r="G928" s="127"/>
      <c r="H928" s="127"/>
      <c r="I928" s="127"/>
      <c r="J928" s="127"/>
      <c r="K928" s="931"/>
      <c r="L928" s="931"/>
      <c r="M928" s="128"/>
      <c r="N928" s="128"/>
      <c r="O928" s="128"/>
      <c r="P928" s="128"/>
      <c r="Q928" s="128"/>
      <c r="R928" s="128"/>
      <c r="S928" s="128"/>
      <c r="T928" s="128"/>
      <c r="U928" s="128"/>
      <c r="V928" s="128"/>
      <c r="W928" s="128"/>
      <c r="X928" s="128"/>
      <c r="Y928" s="128"/>
      <c r="Z928" s="128"/>
    </row>
    <row r="929" spans="1:26" ht="13.5" customHeight="1">
      <c r="A929" s="28"/>
      <c r="B929" s="28"/>
      <c r="C929" s="28"/>
      <c r="D929" s="28"/>
      <c r="E929" s="28"/>
      <c r="F929" s="244"/>
      <c r="G929" s="127"/>
      <c r="H929" s="127"/>
      <c r="I929" s="127"/>
      <c r="J929" s="127"/>
      <c r="K929" s="931"/>
      <c r="L929" s="931"/>
      <c r="M929" s="128"/>
      <c r="N929" s="128"/>
      <c r="O929" s="128"/>
      <c r="P929" s="128"/>
      <c r="Q929" s="128"/>
      <c r="R929" s="128"/>
      <c r="S929" s="128"/>
      <c r="T929" s="128"/>
      <c r="U929" s="128"/>
      <c r="V929" s="128"/>
      <c r="W929" s="128"/>
      <c r="X929" s="128"/>
      <c r="Y929" s="128"/>
      <c r="Z929" s="128"/>
    </row>
    <row r="930" spans="1:26" ht="13.5" customHeight="1">
      <c r="A930" s="28"/>
      <c r="B930" s="28"/>
      <c r="C930" s="28"/>
      <c r="D930" s="28"/>
      <c r="E930" s="28"/>
      <c r="F930" s="244"/>
      <c r="G930" s="127"/>
      <c r="H930" s="127"/>
      <c r="I930" s="127"/>
      <c r="J930" s="127"/>
      <c r="K930" s="931"/>
      <c r="L930" s="931"/>
      <c r="M930" s="128"/>
      <c r="N930" s="128"/>
      <c r="O930" s="128"/>
      <c r="P930" s="128"/>
      <c r="Q930" s="128"/>
      <c r="R930" s="128"/>
      <c r="S930" s="128"/>
      <c r="T930" s="128"/>
      <c r="U930" s="128"/>
      <c r="V930" s="128"/>
      <c r="W930" s="128"/>
      <c r="X930" s="128"/>
      <c r="Y930" s="128"/>
      <c r="Z930" s="128"/>
    </row>
    <row r="931" spans="1:26" ht="13.5" customHeight="1">
      <c r="A931" s="28"/>
      <c r="B931" s="28"/>
      <c r="C931" s="28"/>
      <c r="D931" s="28"/>
      <c r="E931" s="28"/>
      <c r="F931" s="244"/>
      <c r="G931" s="127"/>
      <c r="H931" s="127"/>
      <c r="I931" s="127"/>
      <c r="J931" s="127"/>
      <c r="K931" s="931"/>
      <c r="L931" s="931"/>
      <c r="M931" s="128"/>
      <c r="N931" s="128"/>
      <c r="O931" s="128"/>
      <c r="P931" s="128"/>
      <c r="Q931" s="128"/>
      <c r="R931" s="128"/>
      <c r="S931" s="128"/>
      <c r="T931" s="128"/>
      <c r="U931" s="128"/>
      <c r="V931" s="128"/>
      <c r="W931" s="128"/>
      <c r="X931" s="128"/>
      <c r="Y931" s="128"/>
      <c r="Z931" s="128"/>
    </row>
    <row r="932" spans="1:26" ht="13.5" customHeight="1">
      <c r="A932" s="28"/>
      <c r="B932" s="28"/>
      <c r="C932" s="28"/>
      <c r="D932" s="28"/>
      <c r="E932" s="28"/>
      <c r="F932" s="244"/>
      <c r="G932" s="127"/>
      <c r="H932" s="127"/>
      <c r="I932" s="127"/>
      <c r="J932" s="127"/>
      <c r="K932" s="931"/>
      <c r="L932" s="931"/>
      <c r="M932" s="128"/>
      <c r="N932" s="128"/>
      <c r="O932" s="128"/>
      <c r="P932" s="128"/>
      <c r="Q932" s="128"/>
      <c r="R932" s="128"/>
      <c r="S932" s="128"/>
      <c r="T932" s="128"/>
      <c r="U932" s="128"/>
      <c r="V932" s="128"/>
      <c r="W932" s="128"/>
      <c r="X932" s="128"/>
      <c r="Y932" s="128"/>
      <c r="Z932" s="128"/>
    </row>
    <row r="933" spans="1:26" ht="13.5" customHeight="1">
      <c r="A933" s="28"/>
      <c r="B933" s="28"/>
      <c r="C933" s="28"/>
      <c r="D933" s="28"/>
      <c r="E933" s="28"/>
      <c r="F933" s="244"/>
      <c r="G933" s="127"/>
      <c r="H933" s="127"/>
      <c r="I933" s="127"/>
      <c r="J933" s="127"/>
      <c r="K933" s="931"/>
      <c r="L933" s="931"/>
      <c r="M933" s="128"/>
      <c r="N933" s="128"/>
      <c r="O933" s="128"/>
      <c r="P933" s="128"/>
      <c r="Q933" s="128"/>
      <c r="R933" s="128"/>
      <c r="S933" s="128"/>
      <c r="T933" s="128"/>
      <c r="U933" s="128"/>
      <c r="V933" s="128"/>
      <c r="W933" s="128"/>
      <c r="X933" s="128"/>
      <c r="Y933" s="128"/>
      <c r="Z933" s="128"/>
    </row>
    <row r="934" spans="1:26" ht="13.5" customHeight="1">
      <c r="A934" s="28"/>
      <c r="B934" s="28"/>
      <c r="C934" s="28"/>
      <c r="D934" s="28"/>
      <c r="E934" s="28"/>
      <c r="F934" s="244"/>
      <c r="G934" s="127"/>
      <c r="H934" s="127"/>
      <c r="I934" s="127"/>
      <c r="J934" s="127"/>
      <c r="K934" s="931"/>
      <c r="L934" s="931"/>
      <c r="M934" s="128"/>
      <c r="N934" s="128"/>
      <c r="O934" s="128"/>
      <c r="P934" s="128"/>
      <c r="Q934" s="128"/>
      <c r="R934" s="128"/>
      <c r="S934" s="128"/>
      <c r="T934" s="128"/>
      <c r="U934" s="128"/>
      <c r="V934" s="128"/>
      <c r="W934" s="128"/>
      <c r="X934" s="128"/>
      <c r="Y934" s="128"/>
      <c r="Z934" s="128"/>
    </row>
    <row r="935" spans="1:26" ht="13.5" customHeight="1">
      <c r="A935" s="28"/>
      <c r="B935" s="28"/>
      <c r="C935" s="28"/>
      <c r="D935" s="28"/>
      <c r="E935" s="28"/>
      <c r="F935" s="244"/>
      <c r="G935" s="127"/>
      <c r="H935" s="127"/>
      <c r="I935" s="127"/>
      <c r="J935" s="127"/>
      <c r="K935" s="931"/>
      <c r="L935" s="931"/>
      <c r="M935" s="128"/>
      <c r="N935" s="128"/>
      <c r="O935" s="128"/>
      <c r="P935" s="128"/>
      <c r="Q935" s="128"/>
      <c r="R935" s="128"/>
      <c r="S935" s="128"/>
      <c r="T935" s="128"/>
      <c r="U935" s="128"/>
      <c r="V935" s="128"/>
      <c r="W935" s="128"/>
      <c r="X935" s="128"/>
      <c r="Y935" s="128"/>
      <c r="Z935" s="128"/>
    </row>
    <row r="936" spans="1:26" ht="13.5" customHeight="1">
      <c r="A936" s="28"/>
      <c r="B936" s="28"/>
      <c r="C936" s="28"/>
      <c r="D936" s="28"/>
      <c r="E936" s="28"/>
      <c r="F936" s="244"/>
      <c r="G936" s="127"/>
      <c r="H936" s="127"/>
      <c r="I936" s="127"/>
      <c r="J936" s="127"/>
      <c r="K936" s="931"/>
      <c r="L936" s="931"/>
      <c r="M936" s="128"/>
      <c r="N936" s="128"/>
      <c r="O936" s="128"/>
      <c r="P936" s="128"/>
      <c r="Q936" s="128"/>
      <c r="R936" s="128"/>
      <c r="S936" s="128"/>
      <c r="T936" s="128"/>
      <c r="U936" s="128"/>
      <c r="V936" s="128"/>
      <c r="W936" s="128"/>
      <c r="X936" s="128"/>
      <c r="Y936" s="128"/>
      <c r="Z936" s="128"/>
    </row>
    <row r="937" spans="1:26" ht="13.5" customHeight="1">
      <c r="A937" s="28"/>
      <c r="B937" s="28"/>
      <c r="C937" s="28"/>
      <c r="D937" s="28"/>
      <c r="E937" s="28"/>
      <c r="F937" s="244"/>
      <c r="G937" s="127"/>
      <c r="H937" s="127"/>
      <c r="I937" s="127"/>
      <c r="J937" s="127"/>
      <c r="K937" s="931"/>
      <c r="L937" s="931"/>
      <c r="M937" s="128"/>
      <c r="N937" s="128"/>
      <c r="O937" s="128"/>
      <c r="P937" s="128"/>
      <c r="Q937" s="128"/>
      <c r="R937" s="128"/>
      <c r="S937" s="128"/>
      <c r="T937" s="128"/>
      <c r="U937" s="128"/>
      <c r="V937" s="128"/>
      <c r="W937" s="128"/>
      <c r="X937" s="128"/>
      <c r="Y937" s="128"/>
      <c r="Z937" s="128"/>
    </row>
    <row r="938" spans="1:26" ht="13.5" customHeight="1">
      <c r="A938" s="28"/>
      <c r="B938" s="28"/>
      <c r="C938" s="28"/>
      <c r="D938" s="28"/>
      <c r="E938" s="28"/>
      <c r="F938" s="244"/>
      <c r="G938" s="127"/>
      <c r="H938" s="127"/>
      <c r="I938" s="127"/>
      <c r="J938" s="127"/>
      <c r="K938" s="931"/>
      <c r="L938" s="931"/>
      <c r="M938" s="128"/>
      <c r="N938" s="128"/>
      <c r="O938" s="128"/>
      <c r="P938" s="128"/>
      <c r="Q938" s="128"/>
      <c r="R938" s="128"/>
      <c r="S938" s="128"/>
      <c r="T938" s="128"/>
      <c r="U938" s="128"/>
      <c r="V938" s="128"/>
      <c r="W938" s="128"/>
      <c r="X938" s="128"/>
      <c r="Y938" s="128"/>
      <c r="Z938" s="128"/>
    </row>
    <row r="939" spans="1:26" ht="13.5" customHeight="1">
      <c r="A939" s="28"/>
      <c r="B939" s="28"/>
      <c r="C939" s="28"/>
      <c r="D939" s="28"/>
      <c r="E939" s="28"/>
      <c r="F939" s="244"/>
      <c r="G939" s="127"/>
      <c r="H939" s="127"/>
      <c r="I939" s="127"/>
      <c r="J939" s="127"/>
      <c r="K939" s="931"/>
      <c r="L939" s="931"/>
      <c r="M939" s="128"/>
      <c r="N939" s="128"/>
      <c r="O939" s="128"/>
      <c r="P939" s="128"/>
      <c r="Q939" s="128"/>
      <c r="R939" s="128"/>
      <c r="S939" s="128"/>
      <c r="T939" s="128"/>
      <c r="U939" s="128"/>
      <c r="V939" s="128"/>
      <c r="W939" s="128"/>
      <c r="X939" s="128"/>
      <c r="Y939" s="128"/>
      <c r="Z939" s="128"/>
    </row>
    <row r="940" spans="1:26" ht="13.5" customHeight="1">
      <c r="A940" s="28"/>
      <c r="B940" s="28"/>
      <c r="C940" s="28"/>
      <c r="D940" s="28"/>
      <c r="E940" s="28"/>
      <c r="F940" s="244"/>
      <c r="G940" s="127"/>
      <c r="H940" s="127"/>
      <c r="I940" s="127"/>
      <c r="J940" s="127"/>
      <c r="K940" s="931"/>
      <c r="L940" s="931"/>
      <c r="M940" s="128"/>
      <c r="N940" s="128"/>
      <c r="O940" s="128"/>
      <c r="P940" s="128"/>
      <c r="Q940" s="128"/>
      <c r="R940" s="128"/>
      <c r="S940" s="128"/>
      <c r="T940" s="128"/>
      <c r="U940" s="128"/>
      <c r="V940" s="128"/>
      <c r="W940" s="128"/>
      <c r="X940" s="128"/>
      <c r="Y940" s="128"/>
      <c r="Z940" s="128"/>
    </row>
    <row r="941" spans="1:26" ht="13.5" customHeight="1">
      <c r="A941" s="28"/>
      <c r="B941" s="28"/>
      <c r="C941" s="28"/>
      <c r="D941" s="28"/>
      <c r="E941" s="28"/>
      <c r="F941" s="244"/>
      <c r="G941" s="127"/>
      <c r="H941" s="127"/>
      <c r="I941" s="127"/>
      <c r="J941" s="127"/>
      <c r="K941" s="931"/>
      <c r="L941" s="931"/>
      <c r="M941" s="128"/>
      <c r="N941" s="128"/>
      <c r="O941" s="128"/>
      <c r="P941" s="128"/>
      <c r="Q941" s="128"/>
      <c r="R941" s="128"/>
      <c r="S941" s="128"/>
      <c r="T941" s="128"/>
      <c r="U941" s="128"/>
      <c r="V941" s="128"/>
      <c r="W941" s="128"/>
      <c r="X941" s="128"/>
      <c r="Y941" s="128"/>
      <c r="Z941" s="128"/>
    </row>
    <row r="942" spans="1:26" ht="13.5" customHeight="1">
      <c r="A942" s="28"/>
      <c r="B942" s="28"/>
      <c r="C942" s="28"/>
      <c r="D942" s="28"/>
      <c r="E942" s="28"/>
      <c r="F942" s="244"/>
      <c r="G942" s="127"/>
      <c r="H942" s="127"/>
      <c r="I942" s="127"/>
      <c r="J942" s="127"/>
      <c r="K942" s="931"/>
      <c r="L942" s="931"/>
      <c r="M942" s="128"/>
      <c r="N942" s="128"/>
      <c r="O942" s="128"/>
      <c r="P942" s="128"/>
      <c r="Q942" s="128"/>
      <c r="R942" s="128"/>
      <c r="S942" s="128"/>
      <c r="T942" s="128"/>
      <c r="U942" s="128"/>
      <c r="V942" s="128"/>
      <c r="W942" s="128"/>
      <c r="X942" s="128"/>
      <c r="Y942" s="128"/>
      <c r="Z942" s="128"/>
    </row>
    <row r="943" spans="1:26" ht="13.5" customHeight="1">
      <c r="A943" s="28"/>
      <c r="B943" s="28"/>
      <c r="C943" s="28"/>
      <c r="D943" s="28"/>
      <c r="E943" s="28"/>
      <c r="F943" s="244"/>
      <c r="G943" s="127"/>
      <c r="H943" s="127"/>
      <c r="I943" s="127"/>
      <c r="J943" s="127"/>
      <c r="K943" s="931"/>
      <c r="L943" s="931"/>
      <c r="M943" s="128"/>
      <c r="N943" s="128"/>
      <c r="O943" s="128"/>
      <c r="P943" s="128"/>
      <c r="Q943" s="128"/>
      <c r="R943" s="128"/>
      <c r="S943" s="128"/>
      <c r="T943" s="128"/>
      <c r="U943" s="128"/>
      <c r="V943" s="128"/>
      <c r="W943" s="128"/>
      <c r="X943" s="128"/>
      <c r="Y943" s="128"/>
      <c r="Z943" s="128"/>
    </row>
    <row r="944" spans="1:26" ht="13.5" customHeight="1">
      <c r="A944" s="28"/>
      <c r="B944" s="28"/>
      <c r="C944" s="28"/>
      <c r="D944" s="28"/>
      <c r="E944" s="28"/>
      <c r="F944" s="244"/>
      <c r="G944" s="127"/>
      <c r="H944" s="127"/>
      <c r="I944" s="127"/>
      <c r="J944" s="127"/>
      <c r="K944" s="931"/>
      <c r="L944" s="931"/>
      <c r="M944" s="128"/>
      <c r="N944" s="128"/>
      <c r="O944" s="128"/>
      <c r="P944" s="128"/>
      <c r="Q944" s="128"/>
      <c r="R944" s="128"/>
      <c r="S944" s="128"/>
      <c r="T944" s="128"/>
      <c r="U944" s="128"/>
      <c r="V944" s="128"/>
      <c r="W944" s="128"/>
      <c r="X944" s="128"/>
      <c r="Y944" s="128"/>
      <c r="Z944" s="128"/>
    </row>
    <row r="945" spans="1:26" ht="13.5" customHeight="1">
      <c r="A945" s="28"/>
      <c r="B945" s="28"/>
      <c r="C945" s="28"/>
      <c r="D945" s="28"/>
      <c r="E945" s="28"/>
      <c r="F945" s="244"/>
      <c r="G945" s="127"/>
      <c r="H945" s="127"/>
      <c r="I945" s="127"/>
      <c r="J945" s="127"/>
      <c r="K945" s="931"/>
      <c r="L945" s="931"/>
      <c r="M945" s="128"/>
      <c r="N945" s="128"/>
      <c r="O945" s="128"/>
      <c r="P945" s="128"/>
      <c r="Q945" s="128"/>
      <c r="R945" s="128"/>
      <c r="S945" s="128"/>
      <c r="T945" s="128"/>
      <c r="U945" s="128"/>
      <c r="V945" s="128"/>
      <c r="W945" s="128"/>
      <c r="X945" s="128"/>
      <c r="Y945" s="128"/>
      <c r="Z945" s="128"/>
    </row>
    <row r="946" spans="1:26" ht="13.5" customHeight="1">
      <c r="A946" s="28"/>
      <c r="B946" s="28"/>
      <c r="C946" s="28"/>
      <c r="D946" s="28"/>
      <c r="E946" s="28"/>
      <c r="F946" s="244"/>
      <c r="G946" s="127"/>
      <c r="H946" s="127"/>
      <c r="I946" s="127"/>
      <c r="J946" s="127"/>
      <c r="K946" s="931"/>
      <c r="L946" s="931"/>
      <c r="M946" s="128"/>
      <c r="N946" s="128"/>
      <c r="O946" s="128"/>
      <c r="P946" s="128"/>
      <c r="Q946" s="128"/>
      <c r="R946" s="128"/>
      <c r="S946" s="128"/>
      <c r="T946" s="128"/>
      <c r="U946" s="128"/>
      <c r="V946" s="128"/>
      <c r="W946" s="128"/>
      <c r="X946" s="128"/>
      <c r="Y946" s="128"/>
      <c r="Z946" s="128"/>
    </row>
    <row r="947" spans="1:26" ht="13.5" customHeight="1">
      <c r="A947" s="28"/>
      <c r="B947" s="28"/>
      <c r="C947" s="28"/>
      <c r="D947" s="28"/>
      <c r="E947" s="28"/>
      <c r="F947" s="244"/>
      <c r="G947" s="127"/>
      <c r="H947" s="127"/>
      <c r="I947" s="127"/>
      <c r="J947" s="127"/>
      <c r="K947" s="931"/>
      <c r="L947" s="931"/>
      <c r="M947" s="128"/>
      <c r="N947" s="128"/>
      <c r="O947" s="128"/>
      <c r="P947" s="128"/>
      <c r="Q947" s="128"/>
      <c r="R947" s="128"/>
      <c r="S947" s="128"/>
      <c r="T947" s="128"/>
      <c r="U947" s="128"/>
      <c r="V947" s="128"/>
      <c r="W947" s="128"/>
      <c r="X947" s="128"/>
      <c r="Y947" s="128"/>
      <c r="Z947" s="128"/>
    </row>
    <row r="948" spans="1:26" ht="13.5" customHeight="1">
      <c r="A948" s="28"/>
      <c r="B948" s="28"/>
      <c r="C948" s="28"/>
      <c r="D948" s="28"/>
      <c r="E948" s="28"/>
      <c r="F948" s="244"/>
      <c r="G948" s="127"/>
      <c r="H948" s="127"/>
      <c r="I948" s="127"/>
      <c r="J948" s="127"/>
      <c r="K948" s="931"/>
      <c r="L948" s="931"/>
      <c r="M948" s="128"/>
      <c r="N948" s="128"/>
      <c r="O948" s="128"/>
      <c r="P948" s="128"/>
      <c r="Q948" s="128"/>
      <c r="R948" s="128"/>
      <c r="S948" s="128"/>
      <c r="T948" s="128"/>
      <c r="U948" s="128"/>
      <c r="V948" s="128"/>
      <c r="W948" s="128"/>
      <c r="X948" s="128"/>
      <c r="Y948" s="128"/>
      <c r="Z948" s="128"/>
    </row>
    <row r="949" spans="1:26" ht="13.5" customHeight="1">
      <c r="A949" s="28"/>
      <c r="B949" s="28"/>
      <c r="C949" s="28"/>
      <c r="D949" s="28"/>
      <c r="E949" s="28"/>
      <c r="F949" s="244"/>
      <c r="G949" s="127"/>
      <c r="H949" s="127"/>
      <c r="I949" s="127"/>
      <c r="J949" s="127"/>
      <c r="K949" s="931"/>
      <c r="L949" s="931"/>
      <c r="M949" s="128"/>
      <c r="N949" s="128"/>
      <c r="O949" s="128"/>
      <c r="P949" s="128"/>
      <c r="Q949" s="128"/>
      <c r="R949" s="128"/>
      <c r="S949" s="128"/>
      <c r="T949" s="128"/>
      <c r="U949" s="128"/>
      <c r="V949" s="128"/>
      <c r="W949" s="128"/>
      <c r="X949" s="128"/>
      <c r="Y949" s="128"/>
      <c r="Z949" s="128"/>
    </row>
    <row r="950" spans="1:26" ht="13.5" customHeight="1">
      <c r="A950" s="28"/>
      <c r="B950" s="28"/>
      <c r="C950" s="28"/>
      <c r="D950" s="28"/>
      <c r="E950" s="28"/>
      <c r="F950" s="244"/>
      <c r="G950" s="127"/>
      <c r="H950" s="127"/>
      <c r="I950" s="127"/>
      <c r="J950" s="127"/>
      <c r="K950" s="931"/>
      <c r="L950" s="931"/>
      <c r="M950" s="128"/>
      <c r="N950" s="128"/>
      <c r="O950" s="128"/>
      <c r="P950" s="128"/>
      <c r="Q950" s="128"/>
      <c r="R950" s="128"/>
      <c r="S950" s="128"/>
      <c r="T950" s="128"/>
      <c r="U950" s="128"/>
      <c r="V950" s="128"/>
      <c r="W950" s="128"/>
      <c r="X950" s="128"/>
      <c r="Y950" s="128"/>
      <c r="Z950" s="128"/>
    </row>
    <row r="951" spans="1:26" ht="13.5" customHeight="1">
      <c r="A951" s="28"/>
      <c r="B951" s="28"/>
      <c r="C951" s="28"/>
      <c r="D951" s="28"/>
      <c r="E951" s="28"/>
      <c r="F951" s="244"/>
      <c r="G951" s="127"/>
      <c r="H951" s="127"/>
      <c r="I951" s="127"/>
      <c r="J951" s="127"/>
      <c r="K951" s="931"/>
      <c r="L951" s="931"/>
      <c r="M951" s="128"/>
      <c r="N951" s="128"/>
      <c r="O951" s="128"/>
      <c r="P951" s="128"/>
      <c r="Q951" s="128"/>
      <c r="R951" s="128"/>
      <c r="S951" s="128"/>
      <c r="T951" s="128"/>
      <c r="U951" s="128"/>
      <c r="V951" s="128"/>
      <c r="W951" s="128"/>
      <c r="X951" s="128"/>
      <c r="Y951" s="128"/>
      <c r="Z951" s="128"/>
    </row>
    <row r="952" spans="1:26" ht="13.5" customHeight="1">
      <c r="A952" s="28"/>
      <c r="B952" s="28"/>
      <c r="C952" s="28"/>
      <c r="D952" s="28"/>
      <c r="E952" s="28"/>
      <c r="F952" s="244"/>
      <c r="G952" s="127"/>
      <c r="H952" s="127"/>
      <c r="I952" s="127"/>
      <c r="J952" s="127"/>
      <c r="K952" s="931"/>
      <c r="L952" s="931"/>
      <c r="M952" s="128"/>
      <c r="N952" s="128"/>
      <c r="O952" s="128"/>
      <c r="P952" s="128"/>
      <c r="Q952" s="128"/>
      <c r="R952" s="128"/>
      <c r="S952" s="128"/>
      <c r="T952" s="128"/>
      <c r="U952" s="128"/>
      <c r="V952" s="128"/>
      <c r="W952" s="128"/>
      <c r="X952" s="128"/>
      <c r="Y952" s="128"/>
      <c r="Z952" s="128"/>
    </row>
    <row r="953" spans="1:26" ht="13.5" customHeight="1">
      <c r="A953" s="28"/>
      <c r="B953" s="28"/>
      <c r="C953" s="28"/>
      <c r="D953" s="28"/>
      <c r="E953" s="28"/>
      <c r="F953" s="244"/>
      <c r="G953" s="127"/>
      <c r="H953" s="127"/>
      <c r="I953" s="127"/>
      <c r="J953" s="127"/>
      <c r="K953" s="931"/>
      <c r="L953" s="931"/>
      <c r="M953" s="128"/>
      <c r="N953" s="128"/>
      <c r="O953" s="128"/>
      <c r="P953" s="128"/>
      <c r="Q953" s="128"/>
      <c r="R953" s="128"/>
      <c r="S953" s="128"/>
      <c r="T953" s="128"/>
      <c r="U953" s="128"/>
      <c r="V953" s="128"/>
      <c r="W953" s="128"/>
      <c r="X953" s="128"/>
      <c r="Y953" s="128"/>
      <c r="Z953" s="128"/>
    </row>
    <row r="954" spans="1:26" ht="13.5" customHeight="1">
      <c r="A954" s="28"/>
      <c r="B954" s="28"/>
      <c r="C954" s="28"/>
      <c r="D954" s="28"/>
      <c r="E954" s="28"/>
      <c r="F954" s="244"/>
      <c r="G954" s="127"/>
      <c r="H954" s="127"/>
      <c r="I954" s="127"/>
      <c r="J954" s="127"/>
      <c r="K954" s="931"/>
      <c r="L954" s="931"/>
      <c r="M954" s="128"/>
      <c r="N954" s="128"/>
      <c r="O954" s="128"/>
      <c r="P954" s="128"/>
      <c r="Q954" s="128"/>
      <c r="R954" s="128"/>
      <c r="S954" s="128"/>
      <c r="T954" s="128"/>
      <c r="U954" s="128"/>
      <c r="V954" s="128"/>
      <c r="W954" s="128"/>
      <c r="X954" s="128"/>
      <c r="Y954" s="128"/>
      <c r="Z954" s="128"/>
    </row>
    <row r="955" spans="1:26" ht="13.5" customHeight="1">
      <c r="A955" s="28"/>
      <c r="B955" s="28"/>
      <c r="C955" s="28"/>
      <c r="D955" s="28"/>
      <c r="E955" s="28"/>
      <c r="F955" s="244"/>
      <c r="G955" s="127"/>
      <c r="H955" s="127"/>
      <c r="I955" s="127"/>
      <c r="J955" s="127"/>
      <c r="K955" s="931"/>
      <c r="L955" s="931"/>
      <c r="M955" s="128"/>
      <c r="N955" s="128"/>
      <c r="O955" s="128"/>
      <c r="P955" s="128"/>
      <c r="Q955" s="128"/>
      <c r="R955" s="128"/>
      <c r="S955" s="128"/>
      <c r="T955" s="128"/>
      <c r="U955" s="128"/>
      <c r="V955" s="128"/>
      <c r="W955" s="128"/>
      <c r="X955" s="128"/>
      <c r="Y955" s="128"/>
      <c r="Z955" s="128"/>
    </row>
    <row r="956" spans="1:26" ht="13.5" customHeight="1">
      <c r="A956" s="28"/>
      <c r="B956" s="28"/>
      <c r="C956" s="28"/>
      <c r="D956" s="28"/>
      <c r="E956" s="28"/>
      <c r="F956" s="244"/>
      <c r="G956" s="127"/>
      <c r="H956" s="127"/>
      <c r="I956" s="127"/>
      <c r="J956" s="127"/>
      <c r="K956" s="931"/>
      <c r="L956" s="931"/>
      <c r="M956" s="128"/>
      <c r="N956" s="128"/>
      <c r="O956" s="128"/>
      <c r="P956" s="128"/>
      <c r="Q956" s="128"/>
      <c r="R956" s="128"/>
      <c r="S956" s="128"/>
      <c r="T956" s="128"/>
      <c r="U956" s="128"/>
      <c r="V956" s="128"/>
      <c r="W956" s="128"/>
      <c r="X956" s="128"/>
      <c r="Y956" s="128"/>
      <c r="Z956" s="128"/>
    </row>
    <row r="957" spans="1:26" ht="13.5" customHeight="1">
      <c r="A957" s="28"/>
      <c r="B957" s="28"/>
      <c r="C957" s="28"/>
      <c r="D957" s="28"/>
      <c r="E957" s="28"/>
      <c r="F957" s="244"/>
      <c r="G957" s="127"/>
      <c r="H957" s="127"/>
      <c r="I957" s="127"/>
      <c r="J957" s="127"/>
      <c r="K957" s="931"/>
      <c r="L957" s="931"/>
      <c r="M957" s="128"/>
      <c r="N957" s="128"/>
      <c r="O957" s="128"/>
      <c r="P957" s="128"/>
      <c r="Q957" s="128"/>
      <c r="R957" s="128"/>
      <c r="S957" s="128"/>
      <c r="T957" s="128"/>
      <c r="U957" s="128"/>
      <c r="V957" s="128"/>
      <c r="W957" s="128"/>
      <c r="X957" s="128"/>
      <c r="Y957" s="128"/>
      <c r="Z957" s="128"/>
    </row>
    <row r="958" spans="1:26" ht="13.5" customHeight="1">
      <c r="A958" s="28"/>
      <c r="B958" s="28"/>
      <c r="C958" s="28"/>
      <c r="D958" s="28"/>
      <c r="E958" s="28"/>
      <c r="F958" s="244"/>
      <c r="G958" s="127"/>
      <c r="H958" s="127"/>
      <c r="I958" s="127"/>
      <c r="J958" s="127"/>
      <c r="K958" s="931"/>
      <c r="L958" s="931"/>
      <c r="M958" s="128"/>
      <c r="N958" s="128"/>
      <c r="O958" s="128"/>
      <c r="P958" s="128"/>
      <c r="Q958" s="128"/>
      <c r="R958" s="128"/>
      <c r="S958" s="128"/>
      <c r="T958" s="128"/>
      <c r="U958" s="128"/>
      <c r="V958" s="128"/>
      <c r="W958" s="128"/>
      <c r="X958" s="128"/>
      <c r="Y958" s="128"/>
      <c r="Z958" s="128"/>
    </row>
    <row r="959" spans="1:26" ht="13.5" customHeight="1">
      <c r="A959" s="28"/>
      <c r="B959" s="28"/>
      <c r="C959" s="28"/>
      <c r="D959" s="28"/>
      <c r="E959" s="28"/>
      <c r="F959" s="244"/>
      <c r="G959" s="127"/>
      <c r="H959" s="127"/>
      <c r="I959" s="127"/>
      <c r="J959" s="127"/>
      <c r="K959" s="931"/>
      <c r="L959" s="931"/>
      <c r="M959" s="128"/>
      <c r="N959" s="128"/>
      <c r="O959" s="128"/>
      <c r="P959" s="128"/>
      <c r="Q959" s="128"/>
      <c r="R959" s="128"/>
      <c r="S959" s="128"/>
      <c r="T959" s="128"/>
      <c r="U959" s="128"/>
      <c r="V959" s="128"/>
      <c r="W959" s="128"/>
      <c r="X959" s="128"/>
      <c r="Y959" s="128"/>
      <c r="Z959" s="128"/>
    </row>
    <row r="960" spans="1:26" ht="13.5" customHeight="1">
      <c r="A960" s="28"/>
      <c r="B960" s="28"/>
      <c r="C960" s="28"/>
      <c r="D960" s="28"/>
      <c r="E960" s="28"/>
      <c r="F960" s="244"/>
      <c r="G960" s="127"/>
      <c r="H960" s="127"/>
      <c r="I960" s="127"/>
      <c r="J960" s="127"/>
      <c r="K960" s="931"/>
      <c r="L960" s="931"/>
      <c r="M960" s="128"/>
      <c r="N960" s="128"/>
      <c r="O960" s="128"/>
      <c r="P960" s="128"/>
      <c r="Q960" s="128"/>
      <c r="R960" s="128"/>
      <c r="S960" s="128"/>
      <c r="T960" s="128"/>
      <c r="U960" s="128"/>
      <c r="V960" s="128"/>
      <c r="W960" s="128"/>
      <c r="X960" s="128"/>
      <c r="Y960" s="128"/>
      <c r="Z960" s="128"/>
    </row>
    <row r="961" spans="1:26" ht="13.5" customHeight="1">
      <c r="A961" s="28"/>
      <c r="B961" s="28"/>
      <c r="C961" s="28"/>
      <c r="D961" s="28"/>
      <c r="E961" s="28"/>
      <c r="F961" s="244"/>
      <c r="G961" s="127"/>
      <c r="H961" s="127"/>
      <c r="I961" s="127"/>
      <c r="J961" s="127"/>
      <c r="K961" s="931"/>
      <c r="L961" s="931"/>
      <c r="M961" s="128"/>
      <c r="N961" s="128"/>
      <c r="O961" s="128"/>
      <c r="P961" s="128"/>
      <c r="Q961" s="128"/>
      <c r="R961" s="128"/>
      <c r="S961" s="128"/>
      <c r="T961" s="128"/>
      <c r="U961" s="128"/>
      <c r="V961" s="128"/>
      <c r="W961" s="128"/>
      <c r="X961" s="128"/>
      <c r="Y961" s="128"/>
      <c r="Z961" s="128"/>
    </row>
    <row r="962" spans="1:26" ht="13.5" customHeight="1">
      <c r="A962" s="28"/>
      <c r="B962" s="28"/>
      <c r="C962" s="28"/>
      <c r="D962" s="28"/>
      <c r="E962" s="28"/>
      <c r="F962" s="244"/>
      <c r="G962" s="127"/>
      <c r="H962" s="127"/>
      <c r="I962" s="127"/>
      <c r="J962" s="127"/>
      <c r="K962" s="931"/>
      <c r="L962" s="931"/>
      <c r="M962" s="128"/>
      <c r="N962" s="128"/>
      <c r="O962" s="128"/>
      <c r="P962" s="128"/>
      <c r="Q962" s="128"/>
      <c r="R962" s="128"/>
      <c r="S962" s="128"/>
      <c r="T962" s="128"/>
      <c r="U962" s="128"/>
      <c r="V962" s="128"/>
      <c r="W962" s="128"/>
      <c r="X962" s="128"/>
      <c r="Y962" s="128"/>
      <c r="Z962" s="128"/>
    </row>
    <row r="963" spans="1:26" ht="13.5" customHeight="1">
      <c r="A963" s="28"/>
      <c r="B963" s="28"/>
      <c r="C963" s="28"/>
      <c r="D963" s="28"/>
      <c r="E963" s="28"/>
      <c r="F963" s="244"/>
      <c r="G963" s="127"/>
      <c r="H963" s="127"/>
      <c r="I963" s="127"/>
      <c r="J963" s="127"/>
      <c r="K963" s="931"/>
      <c r="L963" s="931"/>
      <c r="M963" s="128"/>
      <c r="N963" s="128"/>
      <c r="O963" s="128"/>
      <c r="P963" s="128"/>
      <c r="Q963" s="128"/>
      <c r="R963" s="128"/>
      <c r="S963" s="128"/>
      <c r="T963" s="128"/>
      <c r="U963" s="128"/>
      <c r="V963" s="128"/>
      <c r="W963" s="128"/>
      <c r="X963" s="128"/>
      <c r="Y963" s="128"/>
      <c r="Z963" s="128"/>
    </row>
    <row r="964" spans="1:26" ht="13.5" customHeight="1">
      <c r="A964" s="28"/>
      <c r="B964" s="28"/>
      <c r="C964" s="28"/>
      <c r="D964" s="28"/>
      <c r="E964" s="28"/>
      <c r="F964" s="244"/>
      <c r="G964" s="127"/>
      <c r="H964" s="127"/>
      <c r="I964" s="127"/>
      <c r="J964" s="127"/>
      <c r="K964" s="931"/>
      <c r="L964" s="931"/>
      <c r="M964" s="128"/>
      <c r="N964" s="128"/>
      <c r="O964" s="128"/>
      <c r="P964" s="128"/>
      <c r="Q964" s="128"/>
      <c r="R964" s="128"/>
      <c r="S964" s="128"/>
      <c r="T964" s="128"/>
      <c r="U964" s="128"/>
      <c r="V964" s="128"/>
      <c r="W964" s="128"/>
      <c r="X964" s="128"/>
      <c r="Y964" s="128"/>
      <c r="Z964" s="128"/>
    </row>
    <row r="965" spans="1:26" ht="13.5" customHeight="1">
      <c r="A965" s="28"/>
      <c r="B965" s="28"/>
      <c r="C965" s="28"/>
      <c r="D965" s="28"/>
      <c r="E965" s="28"/>
      <c r="F965" s="244"/>
      <c r="G965" s="127"/>
      <c r="H965" s="127"/>
      <c r="I965" s="127"/>
      <c r="J965" s="127"/>
      <c r="K965" s="931"/>
      <c r="L965" s="931"/>
      <c r="M965" s="128"/>
      <c r="N965" s="128"/>
      <c r="O965" s="128"/>
      <c r="P965" s="128"/>
      <c r="Q965" s="128"/>
      <c r="R965" s="128"/>
      <c r="S965" s="128"/>
      <c r="T965" s="128"/>
      <c r="U965" s="128"/>
      <c r="V965" s="128"/>
      <c r="W965" s="128"/>
      <c r="X965" s="128"/>
      <c r="Y965" s="128"/>
      <c r="Z965" s="128"/>
    </row>
    <row r="966" spans="1:26" ht="13.5" customHeight="1">
      <c r="A966" s="28"/>
      <c r="B966" s="28"/>
      <c r="C966" s="28"/>
      <c r="D966" s="28"/>
      <c r="E966" s="28"/>
      <c r="F966" s="244"/>
      <c r="G966" s="127"/>
      <c r="H966" s="127"/>
      <c r="I966" s="127"/>
      <c r="J966" s="127"/>
      <c r="K966" s="931"/>
      <c r="L966" s="931"/>
      <c r="M966" s="128"/>
      <c r="N966" s="128"/>
      <c r="O966" s="128"/>
      <c r="P966" s="128"/>
      <c r="Q966" s="128"/>
      <c r="R966" s="128"/>
      <c r="S966" s="128"/>
      <c r="T966" s="128"/>
      <c r="U966" s="128"/>
      <c r="V966" s="128"/>
      <c r="W966" s="128"/>
      <c r="X966" s="128"/>
      <c r="Y966" s="128"/>
      <c r="Z966" s="128"/>
    </row>
    <row r="967" spans="1:26" ht="13.5" customHeight="1">
      <c r="A967" s="28"/>
      <c r="B967" s="28"/>
      <c r="C967" s="28"/>
      <c r="D967" s="28"/>
      <c r="E967" s="28"/>
      <c r="F967" s="244"/>
      <c r="G967" s="127"/>
      <c r="H967" s="127"/>
      <c r="I967" s="127"/>
      <c r="J967" s="127"/>
      <c r="K967" s="931"/>
      <c r="L967" s="931"/>
      <c r="M967" s="128"/>
      <c r="N967" s="128"/>
      <c r="O967" s="128"/>
      <c r="P967" s="128"/>
      <c r="Q967" s="128"/>
      <c r="R967" s="128"/>
      <c r="S967" s="128"/>
      <c r="T967" s="128"/>
      <c r="U967" s="128"/>
      <c r="V967" s="128"/>
      <c r="W967" s="128"/>
      <c r="X967" s="128"/>
      <c r="Y967" s="128"/>
      <c r="Z967" s="128"/>
    </row>
    <row r="968" spans="1:26" ht="13.5" customHeight="1">
      <c r="A968" s="28"/>
      <c r="B968" s="28"/>
      <c r="C968" s="28"/>
      <c r="D968" s="28"/>
      <c r="E968" s="28"/>
      <c r="F968" s="244"/>
      <c r="G968" s="127"/>
      <c r="H968" s="127"/>
      <c r="I968" s="127"/>
      <c r="J968" s="127"/>
      <c r="K968" s="931"/>
      <c r="L968" s="931"/>
      <c r="M968" s="128"/>
      <c r="N968" s="128"/>
      <c r="O968" s="128"/>
      <c r="P968" s="128"/>
      <c r="Q968" s="128"/>
      <c r="R968" s="128"/>
      <c r="S968" s="128"/>
      <c r="T968" s="128"/>
      <c r="U968" s="128"/>
      <c r="V968" s="128"/>
      <c r="W968" s="128"/>
      <c r="X968" s="128"/>
      <c r="Y968" s="128"/>
      <c r="Z968" s="128"/>
    </row>
    <row r="969" spans="1:26" ht="13.5" customHeight="1">
      <c r="A969" s="28"/>
      <c r="B969" s="28"/>
      <c r="C969" s="28"/>
      <c r="D969" s="28"/>
      <c r="E969" s="28"/>
      <c r="F969" s="244"/>
      <c r="G969" s="127"/>
      <c r="H969" s="127"/>
      <c r="I969" s="127"/>
      <c r="J969" s="127"/>
      <c r="K969" s="931"/>
      <c r="L969" s="931"/>
      <c r="M969" s="128"/>
      <c r="N969" s="128"/>
      <c r="O969" s="128"/>
      <c r="P969" s="128"/>
      <c r="Q969" s="128"/>
      <c r="R969" s="128"/>
      <c r="S969" s="128"/>
      <c r="T969" s="128"/>
      <c r="U969" s="128"/>
      <c r="V969" s="128"/>
      <c r="W969" s="128"/>
      <c r="X969" s="128"/>
      <c r="Y969" s="128"/>
      <c r="Z969" s="128"/>
    </row>
    <row r="970" spans="1:26" ht="13.5" customHeight="1">
      <c r="A970" s="28"/>
      <c r="B970" s="28"/>
      <c r="C970" s="28"/>
      <c r="D970" s="28"/>
      <c r="E970" s="28"/>
      <c r="F970" s="244"/>
      <c r="G970" s="127"/>
      <c r="H970" s="127"/>
      <c r="I970" s="127"/>
      <c r="J970" s="127"/>
      <c r="K970" s="931"/>
      <c r="L970" s="931"/>
      <c r="M970" s="128"/>
      <c r="N970" s="128"/>
      <c r="O970" s="128"/>
      <c r="P970" s="128"/>
      <c r="Q970" s="128"/>
      <c r="R970" s="128"/>
      <c r="S970" s="128"/>
      <c r="T970" s="128"/>
      <c r="U970" s="128"/>
      <c r="V970" s="128"/>
      <c r="W970" s="128"/>
      <c r="X970" s="128"/>
      <c r="Y970" s="128"/>
      <c r="Z970" s="128"/>
    </row>
    <row r="971" spans="1:26" ht="13.5" customHeight="1">
      <c r="A971" s="28"/>
      <c r="B971" s="28"/>
      <c r="C971" s="28"/>
      <c r="D971" s="28"/>
      <c r="E971" s="28"/>
      <c r="F971" s="244"/>
      <c r="G971" s="127"/>
      <c r="H971" s="127"/>
      <c r="I971" s="127"/>
      <c r="J971" s="127"/>
      <c r="K971" s="931"/>
      <c r="L971" s="931"/>
      <c r="M971" s="128"/>
      <c r="N971" s="128"/>
      <c r="O971" s="128"/>
      <c r="P971" s="128"/>
      <c r="Q971" s="128"/>
      <c r="R971" s="128"/>
      <c r="S971" s="128"/>
      <c r="T971" s="128"/>
      <c r="U971" s="128"/>
      <c r="V971" s="128"/>
      <c r="W971" s="128"/>
      <c r="X971" s="128"/>
      <c r="Y971" s="128"/>
      <c r="Z971" s="128"/>
    </row>
    <row r="972" spans="1:26" ht="13.5" customHeight="1">
      <c r="A972" s="28"/>
      <c r="B972" s="28"/>
      <c r="C972" s="28"/>
      <c r="D972" s="28"/>
      <c r="E972" s="28"/>
      <c r="F972" s="244"/>
      <c r="G972" s="127"/>
      <c r="H972" s="127"/>
      <c r="I972" s="127"/>
      <c r="J972" s="127"/>
      <c r="K972" s="931"/>
      <c r="L972" s="931"/>
      <c r="M972" s="128"/>
      <c r="N972" s="128"/>
      <c r="O972" s="128"/>
      <c r="P972" s="128"/>
      <c r="Q972" s="128"/>
      <c r="R972" s="128"/>
      <c r="S972" s="128"/>
      <c r="T972" s="128"/>
      <c r="U972" s="128"/>
      <c r="V972" s="128"/>
      <c r="W972" s="128"/>
      <c r="X972" s="128"/>
      <c r="Y972" s="128"/>
      <c r="Z972" s="128"/>
    </row>
    <row r="973" spans="1:26" ht="13.5" customHeight="1">
      <c r="A973" s="28"/>
      <c r="B973" s="28"/>
      <c r="C973" s="28"/>
      <c r="D973" s="28"/>
      <c r="E973" s="28"/>
      <c r="F973" s="244"/>
      <c r="G973" s="127"/>
      <c r="H973" s="127"/>
      <c r="I973" s="127"/>
      <c r="J973" s="127"/>
      <c r="K973" s="931"/>
      <c r="L973" s="931"/>
      <c r="M973" s="128"/>
      <c r="N973" s="128"/>
      <c r="O973" s="128"/>
      <c r="P973" s="128"/>
      <c r="Q973" s="128"/>
      <c r="R973" s="128"/>
      <c r="S973" s="128"/>
      <c r="T973" s="128"/>
      <c r="U973" s="128"/>
      <c r="V973" s="128"/>
      <c r="W973" s="128"/>
      <c r="X973" s="128"/>
      <c r="Y973" s="128"/>
      <c r="Z973" s="128"/>
    </row>
    <row r="974" spans="1:26" ht="13.5" customHeight="1">
      <c r="A974" s="28"/>
      <c r="B974" s="28"/>
      <c r="C974" s="28"/>
      <c r="D974" s="28"/>
      <c r="E974" s="28"/>
      <c r="F974" s="244"/>
      <c r="G974" s="127"/>
      <c r="H974" s="127"/>
      <c r="I974" s="127"/>
      <c r="J974" s="127"/>
      <c r="K974" s="931"/>
      <c r="L974" s="931"/>
      <c r="M974" s="128"/>
      <c r="N974" s="128"/>
      <c r="O974" s="128"/>
      <c r="P974" s="128"/>
      <c r="Q974" s="128"/>
      <c r="R974" s="128"/>
      <c r="S974" s="128"/>
      <c r="T974" s="128"/>
      <c r="U974" s="128"/>
      <c r="V974" s="128"/>
      <c r="W974" s="128"/>
      <c r="X974" s="128"/>
      <c r="Y974" s="128"/>
      <c r="Z974" s="128"/>
    </row>
    <row r="975" spans="1:26" ht="13.5" customHeight="1">
      <c r="A975" s="28"/>
      <c r="B975" s="28"/>
      <c r="C975" s="28"/>
      <c r="D975" s="28"/>
      <c r="E975" s="28"/>
      <c r="F975" s="244"/>
      <c r="G975" s="127"/>
      <c r="H975" s="127"/>
      <c r="I975" s="127"/>
      <c r="J975" s="127"/>
      <c r="K975" s="931"/>
      <c r="L975" s="931"/>
      <c r="M975" s="128"/>
      <c r="N975" s="128"/>
      <c r="O975" s="128"/>
      <c r="P975" s="128"/>
      <c r="Q975" s="128"/>
      <c r="R975" s="128"/>
      <c r="S975" s="128"/>
      <c r="T975" s="128"/>
      <c r="U975" s="128"/>
      <c r="V975" s="128"/>
      <c r="W975" s="128"/>
      <c r="X975" s="128"/>
      <c r="Y975" s="128"/>
      <c r="Z975" s="128"/>
    </row>
    <row r="976" spans="1:26" ht="13.5" customHeight="1">
      <c r="A976" s="28"/>
      <c r="B976" s="28"/>
      <c r="C976" s="28"/>
      <c r="D976" s="28"/>
      <c r="E976" s="28"/>
      <c r="F976" s="244"/>
      <c r="G976" s="127"/>
      <c r="H976" s="127"/>
      <c r="I976" s="127"/>
      <c r="J976" s="127"/>
      <c r="K976" s="931"/>
      <c r="L976" s="931"/>
      <c r="M976" s="128"/>
      <c r="N976" s="128"/>
      <c r="O976" s="128"/>
      <c r="P976" s="128"/>
      <c r="Q976" s="128"/>
      <c r="R976" s="128"/>
      <c r="S976" s="128"/>
      <c r="T976" s="128"/>
      <c r="U976" s="128"/>
      <c r="V976" s="128"/>
      <c r="W976" s="128"/>
      <c r="X976" s="128"/>
      <c r="Y976" s="128"/>
      <c r="Z976" s="128"/>
    </row>
    <row r="977" spans="1:26" ht="13.5" customHeight="1">
      <c r="A977" s="28"/>
      <c r="B977" s="28"/>
      <c r="C977" s="28"/>
      <c r="D977" s="28"/>
      <c r="E977" s="28"/>
      <c r="F977" s="244"/>
      <c r="G977" s="127"/>
      <c r="H977" s="127"/>
      <c r="I977" s="127"/>
      <c r="J977" s="127"/>
      <c r="K977" s="931"/>
      <c r="L977" s="931"/>
      <c r="M977" s="128"/>
      <c r="N977" s="128"/>
      <c r="O977" s="128"/>
      <c r="P977" s="128"/>
      <c r="Q977" s="128"/>
      <c r="R977" s="128"/>
      <c r="S977" s="128"/>
      <c r="T977" s="128"/>
      <c r="U977" s="128"/>
      <c r="V977" s="128"/>
      <c r="W977" s="128"/>
      <c r="X977" s="128"/>
      <c r="Y977" s="128"/>
      <c r="Z977" s="128"/>
    </row>
    <row r="978" spans="1:26" ht="13.5" customHeight="1">
      <c r="A978" s="28"/>
      <c r="B978" s="28"/>
      <c r="C978" s="28"/>
      <c r="D978" s="28"/>
      <c r="E978" s="28"/>
      <c r="F978" s="244"/>
      <c r="G978" s="127"/>
      <c r="H978" s="127"/>
      <c r="I978" s="127"/>
      <c r="J978" s="127"/>
      <c r="K978" s="931"/>
      <c r="L978" s="931"/>
      <c r="M978" s="128"/>
      <c r="N978" s="128"/>
      <c r="O978" s="128"/>
      <c r="P978" s="128"/>
      <c r="Q978" s="128"/>
      <c r="R978" s="128"/>
      <c r="S978" s="128"/>
      <c r="T978" s="128"/>
      <c r="U978" s="128"/>
      <c r="V978" s="128"/>
      <c r="W978" s="128"/>
      <c r="X978" s="128"/>
      <c r="Y978" s="128"/>
      <c r="Z978" s="128"/>
    </row>
    <row r="979" spans="1:26" ht="13.5" customHeight="1">
      <c r="A979" s="28"/>
      <c r="B979" s="28"/>
      <c r="C979" s="28"/>
      <c r="D979" s="28"/>
      <c r="E979" s="28"/>
      <c r="F979" s="244"/>
      <c r="G979" s="127"/>
      <c r="H979" s="127"/>
      <c r="I979" s="127"/>
      <c r="J979" s="127"/>
      <c r="K979" s="931"/>
      <c r="L979" s="931"/>
      <c r="M979" s="128"/>
      <c r="N979" s="128"/>
      <c r="O979" s="128"/>
      <c r="P979" s="128"/>
      <c r="Q979" s="128"/>
      <c r="R979" s="128"/>
      <c r="S979" s="128"/>
      <c r="T979" s="128"/>
      <c r="U979" s="128"/>
      <c r="V979" s="128"/>
      <c r="W979" s="128"/>
      <c r="X979" s="128"/>
      <c r="Y979" s="128"/>
      <c r="Z979" s="128"/>
    </row>
    <row r="980" spans="1:26" ht="13.5" customHeight="1">
      <c r="A980" s="28"/>
      <c r="B980" s="28"/>
      <c r="C980" s="28"/>
      <c r="D980" s="28"/>
      <c r="E980" s="28"/>
      <c r="F980" s="244"/>
      <c r="G980" s="127"/>
      <c r="H980" s="127"/>
      <c r="I980" s="127"/>
      <c r="J980" s="127"/>
      <c r="K980" s="931"/>
      <c r="L980" s="931"/>
      <c r="M980" s="128"/>
      <c r="N980" s="128"/>
      <c r="O980" s="128"/>
      <c r="P980" s="128"/>
      <c r="Q980" s="128"/>
      <c r="R980" s="128"/>
      <c r="S980" s="128"/>
      <c r="T980" s="128"/>
      <c r="U980" s="128"/>
      <c r="V980" s="128"/>
      <c r="W980" s="128"/>
      <c r="X980" s="128"/>
      <c r="Y980" s="128"/>
      <c r="Z980" s="128"/>
    </row>
    <row r="981" spans="1:26" ht="13.5" customHeight="1">
      <c r="A981" s="28"/>
      <c r="B981" s="28"/>
      <c r="C981" s="28"/>
      <c r="D981" s="28"/>
      <c r="E981" s="28"/>
      <c r="F981" s="244"/>
      <c r="G981" s="127"/>
      <c r="H981" s="127"/>
      <c r="I981" s="127"/>
      <c r="J981" s="127"/>
      <c r="K981" s="931"/>
      <c r="L981" s="931"/>
      <c r="M981" s="128"/>
      <c r="N981" s="128"/>
      <c r="O981" s="128"/>
      <c r="P981" s="128"/>
      <c r="Q981" s="128"/>
      <c r="R981" s="128"/>
      <c r="S981" s="128"/>
      <c r="T981" s="128"/>
      <c r="U981" s="128"/>
      <c r="V981" s="128"/>
      <c r="W981" s="128"/>
      <c r="X981" s="128"/>
      <c r="Y981" s="128"/>
      <c r="Z981" s="128"/>
    </row>
    <row r="982" spans="1:26" ht="13.5" customHeight="1">
      <c r="A982" s="28"/>
      <c r="B982" s="28"/>
      <c r="C982" s="28"/>
      <c r="D982" s="28"/>
      <c r="E982" s="28"/>
      <c r="F982" s="244"/>
      <c r="G982" s="127"/>
      <c r="H982" s="127"/>
      <c r="I982" s="127"/>
      <c r="J982" s="127"/>
      <c r="K982" s="931"/>
      <c r="L982" s="931"/>
      <c r="M982" s="128"/>
      <c r="N982" s="128"/>
      <c r="O982" s="128"/>
      <c r="P982" s="128"/>
      <c r="Q982" s="128"/>
      <c r="R982" s="128"/>
      <c r="S982" s="128"/>
      <c r="T982" s="128"/>
      <c r="U982" s="128"/>
      <c r="V982" s="128"/>
      <c r="W982" s="128"/>
      <c r="X982" s="128"/>
      <c r="Y982" s="128"/>
      <c r="Z982" s="128"/>
    </row>
    <row r="983" spans="1:26" ht="13.5" customHeight="1">
      <c r="A983" s="28"/>
      <c r="B983" s="28"/>
      <c r="C983" s="28"/>
      <c r="D983" s="28"/>
      <c r="E983" s="28"/>
      <c r="F983" s="244"/>
      <c r="G983" s="127"/>
      <c r="H983" s="127"/>
      <c r="I983" s="127"/>
      <c r="J983" s="127"/>
      <c r="K983" s="931"/>
      <c r="L983" s="931"/>
      <c r="M983" s="128"/>
      <c r="N983" s="128"/>
      <c r="O983" s="128"/>
      <c r="P983" s="128"/>
      <c r="Q983" s="128"/>
      <c r="R983" s="128"/>
      <c r="S983" s="128"/>
      <c r="T983" s="128"/>
      <c r="U983" s="128"/>
      <c r="V983" s="128"/>
      <c r="W983" s="128"/>
      <c r="X983" s="128"/>
      <c r="Y983" s="128"/>
      <c r="Z983" s="128"/>
    </row>
    <row r="984" spans="1:26" ht="13.5" customHeight="1">
      <c r="A984" s="28"/>
      <c r="B984" s="28"/>
      <c r="C984" s="28"/>
      <c r="D984" s="28"/>
      <c r="E984" s="28"/>
      <c r="F984" s="244"/>
      <c r="G984" s="127"/>
      <c r="H984" s="127"/>
      <c r="I984" s="127"/>
      <c r="J984" s="127"/>
      <c r="K984" s="931"/>
      <c r="L984" s="931"/>
      <c r="M984" s="128"/>
      <c r="N984" s="128"/>
      <c r="O984" s="128"/>
      <c r="P984" s="128"/>
      <c r="Q984" s="128"/>
      <c r="R984" s="128"/>
      <c r="S984" s="128"/>
      <c r="T984" s="128"/>
      <c r="U984" s="128"/>
      <c r="V984" s="128"/>
      <c r="W984" s="128"/>
      <c r="X984" s="128"/>
      <c r="Y984" s="128"/>
      <c r="Z984" s="128"/>
    </row>
    <row r="985" spans="1:26" ht="13.5" customHeight="1">
      <c r="A985" s="28"/>
      <c r="B985" s="28"/>
      <c r="C985" s="28"/>
      <c r="D985" s="28"/>
      <c r="E985" s="28"/>
      <c r="F985" s="244"/>
      <c r="G985" s="127"/>
      <c r="H985" s="127"/>
      <c r="I985" s="127"/>
      <c r="J985" s="127"/>
      <c r="K985" s="931"/>
      <c r="L985" s="931"/>
      <c r="M985" s="128"/>
      <c r="N985" s="128"/>
      <c r="O985" s="128"/>
      <c r="P985" s="128"/>
      <c r="Q985" s="128"/>
      <c r="R985" s="128"/>
      <c r="S985" s="128"/>
      <c r="T985" s="128"/>
      <c r="U985" s="128"/>
      <c r="V985" s="128"/>
      <c r="W985" s="128"/>
      <c r="X985" s="128"/>
      <c r="Y985" s="128"/>
      <c r="Z985" s="128"/>
    </row>
    <row r="986" spans="1:26" ht="13.5" customHeight="1">
      <c r="A986" s="28"/>
      <c r="B986" s="28"/>
      <c r="C986" s="28"/>
      <c r="D986" s="28"/>
      <c r="E986" s="28"/>
      <c r="F986" s="244"/>
      <c r="G986" s="127"/>
      <c r="H986" s="127"/>
      <c r="I986" s="127"/>
      <c r="J986" s="127"/>
      <c r="K986" s="931"/>
      <c r="L986" s="931"/>
      <c r="M986" s="128"/>
      <c r="N986" s="128"/>
      <c r="O986" s="128"/>
      <c r="P986" s="128"/>
      <c r="Q986" s="128"/>
      <c r="R986" s="128"/>
      <c r="S986" s="128"/>
      <c r="T986" s="128"/>
      <c r="U986" s="128"/>
      <c r="V986" s="128"/>
      <c r="W986" s="128"/>
      <c r="X986" s="128"/>
      <c r="Y986" s="128"/>
      <c r="Z986" s="128"/>
    </row>
    <row r="987" spans="1:26" ht="13.5" customHeight="1">
      <c r="A987" s="28"/>
      <c r="B987" s="28"/>
      <c r="C987" s="28"/>
      <c r="D987" s="28"/>
      <c r="E987" s="28"/>
      <c r="F987" s="244"/>
      <c r="G987" s="127"/>
      <c r="H987" s="127"/>
      <c r="I987" s="127"/>
      <c r="J987" s="127"/>
      <c r="K987" s="931"/>
      <c r="L987" s="931"/>
      <c r="M987" s="128"/>
      <c r="N987" s="128"/>
      <c r="O987" s="128"/>
      <c r="P987" s="128"/>
      <c r="Q987" s="128"/>
      <c r="R987" s="128"/>
      <c r="S987" s="128"/>
      <c r="T987" s="128"/>
      <c r="U987" s="128"/>
      <c r="V987" s="128"/>
      <c r="W987" s="128"/>
      <c r="X987" s="128"/>
      <c r="Y987" s="128"/>
      <c r="Z987" s="128"/>
    </row>
    <row r="988" spans="1:26" ht="13.5" customHeight="1">
      <c r="A988" s="28"/>
      <c r="B988" s="28"/>
      <c r="C988" s="28"/>
      <c r="D988" s="28"/>
      <c r="E988" s="28"/>
      <c r="F988" s="244"/>
      <c r="G988" s="127"/>
      <c r="H988" s="127"/>
      <c r="I988" s="127"/>
      <c r="J988" s="127"/>
      <c r="K988" s="931"/>
      <c r="L988" s="931"/>
      <c r="M988" s="128"/>
      <c r="N988" s="128"/>
      <c r="O988" s="128"/>
      <c r="P988" s="128"/>
      <c r="Q988" s="128"/>
      <c r="R988" s="128"/>
      <c r="S988" s="128"/>
      <c r="T988" s="128"/>
      <c r="U988" s="128"/>
      <c r="V988" s="128"/>
      <c r="W988" s="128"/>
      <c r="X988" s="128"/>
      <c r="Y988" s="128"/>
      <c r="Z988" s="128"/>
    </row>
    <row r="989" spans="1:26" ht="13.5" customHeight="1">
      <c r="A989" s="28"/>
      <c r="B989" s="28"/>
      <c r="C989" s="28"/>
      <c r="D989" s="28"/>
      <c r="E989" s="28"/>
      <c r="F989" s="244"/>
      <c r="G989" s="127"/>
      <c r="H989" s="127"/>
      <c r="I989" s="127"/>
      <c r="J989" s="127"/>
      <c r="K989" s="931"/>
      <c r="L989" s="931"/>
      <c r="M989" s="128"/>
      <c r="N989" s="128"/>
      <c r="O989" s="128"/>
      <c r="P989" s="128"/>
      <c r="Q989" s="128"/>
      <c r="R989" s="128"/>
      <c r="S989" s="128"/>
      <c r="T989" s="128"/>
      <c r="U989" s="128"/>
      <c r="V989" s="128"/>
      <c r="W989" s="128"/>
      <c r="X989" s="128"/>
      <c r="Y989" s="128"/>
      <c r="Z989" s="128"/>
    </row>
    <row r="990" spans="1:26" ht="13.5" customHeight="1">
      <c r="A990" s="28"/>
      <c r="B990" s="28"/>
      <c r="C990" s="28"/>
      <c r="D990" s="28"/>
      <c r="E990" s="28"/>
      <c r="F990" s="244"/>
      <c r="G990" s="127"/>
      <c r="H990" s="127"/>
      <c r="I990" s="127"/>
      <c r="J990" s="127"/>
      <c r="K990" s="931"/>
      <c r="L990" s="931"/>
      <c r="M990" s="128"/>
      <c r="N990" s="128"/>
      <c r="O990" s="128"/>
      <c r="P990" s="128"/>
      <c r="Q990" s="128"/>
      <c r="R990" s="128"/>
      <c r="S990" s="128"/>
      <c r="T990" s="128"/>
      <c r="U990" s="128"/>
      <c r="V990" s="128"/>
      <c r="W990" s="128"/>
      <c r="X990" s="128"/>
      <c r="Y990" s="128"/>
      <c r="Z990" s="128"/>
    </row>
    <row r="991" spans="1:26" ht="13.5" customHeight="1">
      <c r="A991" s="28"/>
      <c r="B991" s="28"/>
      <c r="C991" s="28"/>
      <c r="D991" s="28"/>
      <c r="E991" s="28"/>
      <c r="F991" s="244"/>
      <c r="G991" s="127"/>
      <c r="H991" s="127"/>
      <c r="I991" s="127"/>
      <c r="J991" s="127"/>
      <c r="K991" s="931"/>
      <c r="L991" s="931"/>
      <c r="M991" s="128"/>
      <c r="N991" s="128"/>
      <c r="O991" s="128"/>
      <c r="P991" s="128"/>
      <c r="Q991" s="128"/>
      <c r="R991" s="128"/>
      <c r="S991" s="128"/>
      <c r="T991" s="128"/>
      <c r="U991" s="128"/>
      <c r="V991" s="128"/>
      <c r="W991" s="128"/>
      <c r="X991" s="128"/>
      <c r="Y991" s="128"/>
      <c r="Z991" s="128"/>
    </row>
    <row r="992" spans="1:26" ht="13.5" customHeight="1">
      <c r="A992" s="28"/>
      <c r="B992" s="28"/>
      <c r="C992" s="28"/>
      <c r="D992" s="28"/>
      <c r="E992" s="28"/>
      <c r="F992" s="244"/>
      <c r="G992" s="127"/>
      <c r="H992" s="127"/>
      <c r="I992" s="127"/>
      <c r="J992" s="127"/>
      <c r="K992" s="931"/>
      <c r="L992" s="931"/>
      <c r="M992" s="128"/>
      <c r="N992" s="128"/>
      <c r="O992" s="128"/>
      <c r="P992" s="128"/>
      <c r="Q992" s="128"/>
      <c r="R992" s="128"/>
      <c r="S992" s="128"/>
      <c r="T992" s="128"/>
      <c r="U992" s="128"/>
      <c r="V992" s="128"/>
      <c r="W992" s="128"/>
      <c r="X992" s="128"/>
      <c r="Y992" s="128"/>
      <c r="Z992" s="128"/>
    </row>
    <row r="993" spans="1:26" ht="13.5" customHeight="1">
      <c r="A993" s="28"/>
      <c r="B993" s="28"/>
      <c r="C993" s="28"/>
      <c r="D993" s="28"/>
      <c r="E993" s="28"/>
      <c r="F993" s="244"/>
      <c r="G993" s="127"/>
      <c r="H993" s="127"/>
      <c r="I993" s="127"/>
      <c r="J993" s="127"/>
      <c r="K993" s="931"/>
      <c r="L993" s="931"/>
      <c r="M993" s="128"/>
      <c r="N993" s="128"/>
      <c r="O993" s="128"/>
      <c r="P993" s="128"/>
      <c r="Q993" s="128"/>
      <c r="R993" s="128"/>
      <c r="S993" s="128"/>
      <c r="T993" s="128"/>
      <c r="U993" s="128"/>
      <c r="V993" s="128"/>
      <c r="W993" s="128"/>
      <c r="X993" s="128"/>
      <c r="Y993" s="128"/>
      <c r="Z993" s="128"/>
    </row>
    <row r="994" spans="1:26" ht="13.5" customHeight="1">
      <c r="A994" s="28"/>
      <c r="B994" s="28"/>
      <c r="C994" s="28"/>
      <c r="D994" s="28"/>
      <c r="E994" s="28"/>
      <c r="F994" s="244"/>
      <c r="G994" s="127"/>
      <c r="H994" s="127"/>
      <c r="I994" s="127"/>
      <c r="J994" s="127"/>
      <c r="K994" s="931"/>
      <c r="L994" s="931"/>
      <c r="M994" s="128"/>
      <c r="N994" s="128"/>
      <c r="O994" s="128"/>
      <c r="P994" s="128"/>
      <c r="Q994" s="128"/>
      <c r="R994" s="128"/>
      <c r="S994" s="128"/>
      <c r="T994" s="128"/>
      <c r="U994" s="128"/>
      <c r="V994" s="128"/>
      <c r="W994" s="128"/>
      <c r="X994" s="128"/>
      <c r="Y994" s="128"/>
      <c r="Z994" s="128"/>
    </row>
    <row r="995" spans="1:26" ht="13.5" customHeight="1">
      <c r="A995" s="28"/>
      <c r="B995" s="28"/>
      <c r="C995" s="28"/>
      <c r="D995" s="28"/>
      <c r="E995" s="28"/>
      <c r="F995" s="244"/>
      <c r="G995" s="127"/>
      <c r="H995" s="127"/>
      <c r="I995" s="127"/>
      <c r="J995" s="127"/>
      <c r="K995" s="931"/>
      <c r="L995" s="931"/>
      <c r="M995" s="128"/>
      <c r="N995" s="128"/>
      <c r="O995" s="128"/>
      <c r="P995" s="128"/>
      <c r="Q995" s="128"/>
      <c r="R995" s="128"/>
      <c r="S995" s="128"/>
      <c r="T995" s="128"/>
      <c r="U995" s="128"/>
      <c r="V995" s="128"/>
      <c r="W995" s="128"/>
      <c r="X995" s="128"/>
      <c r="Y995" s="128"/>
      <c r="Z995" s="128"/>
    </row>
    <row r="996" spans="1:26" ht="13.5" customHeight="1">
      <c r="A996" s="28"/>
      <c r="B996" s="28"/>
      <c r="C996" s="28"/>
      <c r="D996" s="28"/>
      <c r="E996" s="28"/>
      <c r="F996" s="244"/>
      <c r="G996" s="127"/>
      <c r="H996" s="127"/>
      <c r="I996" s="127"/>
      <c r="J996" s="127"/>
      <c r="K996" s="931"/>
      <c r="L996" s="931"/>
      <c r="M996" s="128"/>
      <c r="N996" s="128"/>
      <c r="O996" s="128"/>
      <c r="P996" s="128"/>
      <c r="Q996" s="128"/>
      <c r="R996" s="128"/>
      <c r="S996" s="128"/>
      <c r="T996" s="128"/>
      <c r="U996" s="128"/>
      <c r="V996" s="128"/>
      <c r="W996" s="128"/>
      <c r="X996" s="128"/>
      <c r="Y996" s="128"/>
      <c r="Z996" s="128"/>
    </row>
    <row r="997" spans="1:26" ht="13.5" customHeight="1">
      <c r="A997" s="28"/>
      <c r="B997" s="28"/>
      <c r="C997" s="28"/>
      <c r="D997" s="28"/>
      <c r="E997" s="28"/>
      <c r="F997" s="244"/>
      <c r="G997" s="127"/>
      <c r="H997" s="127"/>
      <c r="I997" s="127"/>
      <c r="J997" s="127"/>
      <c r="K997" s="931"/>
      <c r="L997" s="931"/>
      <c r="M997" s="128"/>
      <c r="N997" s="128"/>
      <c r="O997" s="128"/>
      <c r="P997" s="128"/>
      <c r="Q997" s="128"/>
      <c r="R997" s="128"/>
      <c r="S997" s="128"/>
      <c r="T997" s="128"/>
      <c r="U997" s="128"/>
      <c r="V997" s="128"/>
      <c r="W997" s="128"/>
      <c r="X997" s="128"/>
      <c r="Y997" s="128"/>
      <c r="Z997" s="128"/>
    </row>
    <row r="998" spans="1:26" ht="13.5" customHeight="1">
      <c r="A998" s="28"/>
      <c r="B998" s="28"/>
      <c r="C998" s="28"/>
      <c r="D998" s="28"/>
      <c r="E998" s="28"/>
      <c r="F998" s="244"/>
      <c r="G998" s="127"/>
      <c r="H998" s="127"/>
      <c r="I998" s="127"/>
      <c r="J998" s="127"/>
      <c r="K998" s="931"/>
      <c r="L998" s="931"/>
      <c r="M998" s="128"/>
      <c r="N998" s="128"/>
      <c r="O998" s="128"/>
      <c r="P998" s="128"/>
      <c r="Q998" s="128"/>
      <c r="R998" s="128"/>
      <c r="S998" s="128"/>
      <c r="T998" s="128"/>
      <c r="U998" s="128"/>
      <c r="V998" s="128"/>
      <c r="W998" s="128"/>
      <c r="X998" s="128"/>
      <c r="Y998" s="128"/>
      <c r="Z998" s="128"/>
    </row>
    <row r="999" spans="1:26" ht="13.5" customHeight="1">
      <c r="A999" s="28"/>
      <c r="B999" s="28"/>
      <c r="C999" s="28"/>
      <c r="D999" s="28"/>
      <c r="E999" s="28"/>
      <c r="F999" s="244"/>
      <c r="G999" s="127"/>
      <c r="H999" s="127"/>
      <c r="I999" s="127"/>
      <c r="J999" s="127"/>
      <c r="K999" s="931"/>
      <c r="L999" s="931"/>
      <c r="M999" s="128"/>
      <c r="N999" s="128"/>
      <c r="O999" s="128"/>
      <c r="P999" s="128"/>
      <c r="Q999" s="128"/>
      <c r="R999" s="128"/>
      <c r="S999" s="128"/>
      <c r="T999" s="128"/>
      <c r="U999" s="128"/>
      <c r="V999" s="128"/>
      <c r="W999" s="128"/>
      <c r="X999" s="128"/>
      <c r="Y999" s="128"/>
      <c r="Z999" s="128"/>
    </row>
    <row r="1000" spans="1:26" ht="13.5" customHeight="1">
      <c r="A1000" s="28"/>
      <c r="B1000" s="28"/>
      <c r="C1000" s="28"/>
      <c r="D1000" s="28"/>
      <c r="E1000" s="28"/>
      <c r="F1000" s="244"/>
      <c r="G1000" s="127"/>
      <c r="H1000" s="127"/>
      <c r="I1000" s="127"/>
      <c r="J1000" s="127"/>
      <c r="K1000" s="931"/>
      <c r="L1000" s="931"/>
      <c r="M1000" s="128"/>
      <c r="N1000" s="128"/>
      <c r="O1000" s="128"/>
      <c r="P1000" s="128"/>
      <c r="Q1000" s="128"/>
      <c r="R1000" s="128"/>
      <c r="S1000" s="128"/>
      <c r="T1000" s="128"/>
      <c r="U1000" s="128"/>
      <c r="V1000" s="128"/>
      <c r="W1000" s="128"/>
      <c r="X1000" s="128"/>
      <c r="Y1000" s="128"/>
      <c r="Z1000" s="128"/>
    </row>
  </sheetData>
  <mergeCells count="20">
    <mergeCell ref="E7:E8"/>
    <mergeCell ref="F7:F8"/>
    <mergeCell ref="G7:G8"/>
    <mergeCell ref="J52:M52"/>
    <mergeCell ref="J53:M53"/>
    <mergeCell ref="A1:E1"/>
    <mergeCell ref="A2:E2"/>
    <mergeCell ref="A3:M3"/>
    <mergeCell ref="A4:M4"/>
    <mergeCell ref="A5:M5"/>
    <mergeCell ref="A7:A8"/>
    <mergeCell ref="B7:B8"/>
    <mergeCell ref="M7:M8"/>
    <mergeCell ref="H7:H8"/>
    <mergeCell ref="I7:I8"/>
    <mergeCell ref="J7:J8"/>
    <mergeCell ref="K7:K8"/>
    <mergeCell ref="L7:L8"/>
    <mergeCell ref="C7:C8"/>
    <mergeCell ref="D7:D8"/>
  </mergeCells>
  <pageMargins left="0.24" right="0.17" top="0.39" bottom="0.21" header="0" footer="0"/>
  <pageSetup paperSize="9" fitToHeight="0" orientation="landscape"/>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Z1001"/>
  <sheetViews>
    <sheetView topLeftCell="B11" zoomScale="160" zoomScaleNormal="160" workbookViewId="0">
      <selection activeCell="I20" sqref="I20"/>
    </sheetView>
  </sheetViews>
  <sheetFormatPr defaultColWidth="14.42578125" defaultRowHeight="15" customHeight="1"/>
  <cols>
    <col min="1" max="1" width="4.7109375" customWidth="1"/>
    <col min="2" max="2" width="28.140625" customWidth="1"/>
    <col min="3" max="3" width="16.28515625" customWidth="1"/>
    <col min="4" max="5" width="7.140625" customWidth="1"/>
    <col min="6" max="6" width="9.28515625" customWidth="1"/>
    <col min="7" max="7" width="8.140625" customWidth="1"/>
    <col min="8" max="8" width="6.7109375" customWidth="1"/>
    <col min="9" max="9" width="7.140625" customWidth="1"/>
    <col min="10" max="10" width="6.28515625" customWidth="1"/>
    <col min="11" max="11" width="8.7109375" customWidth="1"/>
    <col min="12" max="12" width="7.7109375" customWidth="1"/>
    <col min="13" max="14" width="7.28515625" customWidth="1"/>
    <col min="15" max="15" width="9.140625" customWidth="1"/>
    <col min="16" max="16" width="18.28515625" customWidth="1"/>
    <col min="17" max="26" width="8.7109375" customWidth="1"/>
  </cols>
  <sheetData>
    <row r="1" spans="1:16" ht="15.75">
      <c r="A1" s="1536" t="s">
        <v>53</v>
      </c>
      <c r="B1" s="1517"/>
      <c r="C1" s="1517"/>
      <c r="D1" s="1585"/>
      <c r="E1" s="1517"/>
      <c r="F1" s="1517"/>
      <c r="G1" s="1517"/>
      <c r="H1" s="1517"/>
      <c r="I1" s="1517"/>
      <c r="J1" s="1517"/>
      <c r="K1" s="1517"/>
      <c r="L1" s="1517"/>
      <c r="M1" s="1517"/>
      <c r="N1" s="1517"/>
      <c r="O1" s="1517"/>
      <c r="P1" s="985" t="s">
        <v>1208</v>
      </c>
    </row>
    <row r="2" spans="1:16" ht="16.5" customHeight="1">
      <c r="A2" s="1555" t="s">
        <v>1209</v>
      </c>
      <c r="B2" s="1517"/>
      <c r="C2" s="1517"/>
      <c r="D2" s="1603"/>
      <c r="E2" s="1517"/>
      <c r="F2" s="1517"/>
      <c r="G2" s="1517"/>
      <c r="H2" s="1517"/>
      <c r="I2" s="1517"/>
      <c r="J2" s="1517"/>
      <c r="K2" s="1517"/>
      <c r="L2" s="1517"/>
      <c r="M2" s="1517"/>
      <c r="N2" s="1517"/>
      <c r="O2" s="1517"/>
      <c r="P2" s="98"/>
    </row>
    <row r="3" spans="1:16" ht="19.5" customHeight="1">
      <c r="A3" s="1518" t="s">
        <v>1210</v>
      </c>
      <c r="B3" s="1517"/>
      <c r="C3" s="1517"/>
      <c r="D3" s="1517"/>
      <c r="E3" s="1517"/>
      <c r="F3" s="1517"/>
      <c r="G3" s="1517"/>
      <c r="H3" s="1517"/>
      <c r="I3" s="1517"/>
      <c r="J3" s="1517"/>
      <c r="K3" s="1517"/>
      <c r="L3" s="1517"/>
      <c r="M3" s="1517"/>
      <c r="N3" s="1517"/>
      <c r="O3" s="1517"/>
      <c r="P3" s="1517"/>
    </row>
    <row r="4" spans="1:16">
      <c r="A4" s="103"/>
      <c r="B4" s="103"/>
      <c r="C4" s="103"/>
      <c r="D4" s="103"/>
      <c r="E4" s="103"/>
      <c r="F4" s="103"/>
      <c r="G4" s="1544" t="s">
        <v>1211</v>
      </c>
      <c r="H4" s="1517"/>
      <c r="I4" s="1517"/>
      <c r="J4" s="1517"/>
      <c r="K4" s="1517"/>
      <c r="L4" s="1517"/>
      <c r="M4" s="1517"/>
      <c r="N4" s="1517"/>
      <c r="O4" s="1517"/>
      <c r="P4" s="1517"/>
    </row>
    <row r="5" spans="1:16" ht="29.25" customHeight="1">
      <c r="A5" s="1637" t="s">
        <v>6</v>
      </c>
      <c r="B5" s="1639" t="s">
        <v>1212</v>
      </c>
      <c r="C5" s="1639" t="s">
        <v>1177</v>
      </c>
      <c r="D5" s="1641" t="s">
        <v>1213</v>
      </c>
      <c r="E5" s="1642"/>
      <c r="F5" s="1642"/>
      <c r="G5" s="1643"/>
      <c r="H5" s="1641" t="s">
        <v>1214</v>
      </c>
      <c r="I5" s="1642"/>
      <c r="J5" s="1642"/>
      <c r="K5" s="1643"/>
      <c r="L5" s="1641" t="s">
        <v>1215</v>
      </c>
      <c r="M5" s="1642"/>
      <c r="N5" s="1642"/>
      <c r="O5" s="1643"/>
      <c r="P5" s="1634" t="s">
        <v>1216</v>
      </c>
    </row>
    <row r="6" spans="1:16" ht="38.25">
      <c r="A6" s="1638"/>
      <c r="B6" s="1640"/>
      <c r="C6" s="1640"/>
      <c r="D6" s="304" t="s">
        <v>1217</v>
      </c>
      <c r="E6" s="304" t="s">
        <v>1218</v>
      </c>
      <c r="F6" s="304" t="s">
        <v>1219</v>
      </c>
      <c r="G6" s="304" t="s">
        <v>1220</v>
      </c>
      <c r="H6" s="304" t="s">
        <v>1217</v>
      </c>
      <c r="I6" s="304" t="s">
        <v>1218</v>
      </c>
      <c r="J6" s="304" t="s">
        <v>1219</v>
      </c>
      <c r="K6" s="304" t="s">
        <v>1220</v>
      </c>
      <c r="L6" s="304" t="s">
        <v>1217</v>
      </c>
      <c r="M6" s="304" t="s">
        <v>1218</v>
      </c>
      <c r="N6" s="304" t="s">
        <v>1219</v>
      </c>
      <c r="O6" s="304" t="s">
        <v>1220</v>
      </c>
      <c r="P6" s="1635"/>
    </row>
    <row r="7" spans="1:16">
      <c r="A7" s="986" t="s">
        <v>368</v>
      </c>
      <c r="B7" s="987" t="s">
        <v>369</v>
      </c>
      <c r="C7" s="988" t="s">
        <v>370</v>
      </c>
      <c r="D7" s="988" t="s">
        <v>371</v>
      </c>
      <c r="E7" s="988" t="s">
        <v>372</v>
      </c>
      <c r="F7" s="988" t="s">
        <v>373</v>
      </c>
      <c r="G7" s="988" t="s">
        <v>374</v>
      </c>
      <c r="H7" s="988" t="s">
        <v>1181</v>
      </c>
      <c r="I7" s="988" t="s">
        <v>1221</v>
      </c>
      <c r="J7" s="988" t="s">
        <v>377</v>
      </c>
      <c r="K7" s="989" t="s">
        <v>378</v>
      </c>
      <c r="L7" s="988" t="s">
        <v>428</v>
      </c>
      <c r="M7" s="988" t="s">
        <v>429</v>
      </c>
      <c r="N7" s="988" t="s">
        <v>430</v>
      </c>
      <c r="O7" s="988" t="s">
        <v>431</v>
      </c>
      <c r="P7" s="990" t="s">
        <v>432</v>
      </c>
    </row>
    <row r="8" spans="1:16" s="1474" customFormat="1" ht="25.5">
      <c r="A8" s="1470"/>
      <c r="B8" s="1471" t="s">
        <v>3830</v>
      </c>
      <c r="C8" s="1472"/>
      <c r="D8" s="1472"/>
      <c r="E8" s="1472"/>
      <c r="F8" s="1472"/>
      <c r="G8" s="1472"/>
      <c r="H8" s="1472"/>
      <c r="I8" s="1472"/>
      <c r="J8" s="1472"/>
      <c r="K8" s="1472"/>
      <c r="L8" s="1472"/>
      <c r="M8" s="1472"/>
      <c r="N8" s="1472"/>
      <c r="O8" s="1472"/>
      <c r="P8" s="1473"/>
    </row>
    <row r="9" spans="1:16" s="1469" customFormat="1">
      <c r="A9" s="1475"/>
      <c r="B9" s="1476" t="s">
        <v>1443</v>
      </c>
      <c r="C9" s="1477"/>
      <c r="D9" s="1477"/>
      <c r="E9" s="1477"/>
      <c r="F9" s="1477"/>
      <c r="G9" s="1477"/>
      <c r="H9" s="1477"/>
      <c r="I9" s="1477"/>
      <c r="J9" s="1477"/>
      <c r="K9" s="1477"/>
      <c r="L9" s="1477"/>
      <c r="M9" s="1477"/>
      <c r="N9" s="1477"/>
      <c r="O9" s="1477"/>
      <c r="P9" s="1478"/>
    </row>
    <row r="10" spans="1:16" s="1469" customFormat="1">
      <c r="A10" s="1475"/>
      <c r="B10" s="1476" t="s">
        <v>3834</v>
      </c>
      <c r="C10" s="1477"/>
      <c r="D10" s="1477"/>
      <c r="E10" s="1477"/>
      <c r="F10" s="1477"/>
      <c r="G10" s="1477"/>
      <c r="H10" s="1477"/>
      <c r="I10" s="1477"/>
      <c r="J10" s="1477"/>
      <c r="K10" s="1477"/>
      <c r="L10" s="1477"/>
      <c r="M10" s="1477"/>
      <c r="N10" s="1477"/>
      <c r="O10" s="1477"/>
      <c r="P10" s="1478"/>
    </row>
    <row r="11" spans="1:16" s="1469" customFormat="1" ht="25.5">
      <c r="A11" s="1475"/>
      <c r="B11" s="1476" t="s">
        <v>1222</v>
      </c>
      <c r="C11" s="1477"/>
      <c r="D11" s="1477"/>
      <c r="E11" s="1477"/>
      <c r="F11" s="1477"/>
      <c r="G11" s="1477"/>
      <c r="H11" s="1477"/>
      <c r="I11" s="1477"/>
      <c r="J11" s="1477"/>
      <c r="K11" s="1477"/>
      <c r="L11" s="1477"/>
      <c r="M11" s="1477"/>
      <c r="N11" s="1477"/>
      <c r="O11" s="1477"/>
      <c r="P11" s="1478"/>
    </row>
    <row r="12" spans="1:16" s="1469" customFormat="1" ht="25.5">
      <c r="A12" s="1475"/>
      <c r="B12" s="1476" t="s">
        <v>3835</v>
      </c>
      <c r="C12" s="1477"/>
      <c r="D12" s="1477"/>
      <c r="E12" s="1477"/>
      <c r="F12" s="1477"/>
      <c r="G12" s="1477"/>
      <c r="H12" s="1477"/>
      <c r="I12" s="1477"/>
      <c r="J12" s="1477"/>
      <c r="K12" s="1477"/>
      <c r="L12" s="1477"/>
      <c r="M12" s="1477"/>
      <c r="N12" s="1477"/>
      <c r="O12" s="1477"/>
      <c r="P12" s="1478"/>
    </row>
    <row r="13" spans="1:16" s="1469" customFormat="1" ht="25.5">
      <c r="A13" s="1475"/>
      <c r="B13" s="1476" t="s">
        <v>1223</v>
      </c>
      <c r="C13" s="1477"/>
      <c r="D13" s="1477"/>
      <c r="E13" s="1477"/>
      <c r="F13" s="1477"/>
      <c r="G13" s="1477"/>
      <c r="H13" s="1477"/>
      <c r="I13" s="1477"/>
      <c r="J13" s="1477"/>
      <c r="K13" s="1477"/>
      <c r="L13" s="1477"/>
      <c r="M13" s="1477"/>
      <c r="N13" s="1477"/>
      <c r="O13" s="1477"/>
      <c r="P13" s="1478"/>
    </row>
    <row r="14" spans="1:16" s="1484" customFormat="1" ht="12.75">
      <c r="A14" s="1479" t="s">
        <v>71</v>
      </c>
      <c r="B14" s="1480" t="s">
        <v>443</v>
      </c>
      <c r="C14" s="1481"/>
      <c r="D14" s="1482">
        <f>SUM(E14:G14)</f>
        <v>0</v>
      </c>
      <c r="E14" s="1482"/>
      <c r="F14" s="1482"/>
      <c r="G14" s="1482"/>
      <c r="H14" s="1482">
        <f>SUM(I14:K14)</f>
        <v>0</v>
      </c>
      <c r="I14" s="1482"/>
      <c r="J14" s="1482"/>
      <c r="K14" s="1482"/>
      <c r="L14" s="1482">
        <f>SUM(M14:O14)</f>
        <v>0</v>
      </c>
      <c r="M14" s="1482"/>
      <c r="N14" s="1482"/>
      <c r="O14" s="1482"/>
      <c r="P14" s="1483"/>
    </row>
    <row r="15" spans="1:16" s="1484" customFormat="1" ht="12.75">
      <c r="A15" s="1485"/>
      <c r="B15" s="1486" t="s">
        <v>1435</v>
      </c>
      <c r="C15" s="1487" t="s">
        <v>1383</v>
      </c>
      <c r="D15" s="1488">
        <f>E15+F15+G15</f>
        <v>650</v>
      </c>
      <c r="E15" s="1488">
        <v>270</v>
      </c>
      <c r="F15" s="1488">
        <v>220</v>
      </c>
      <c r="G15" s="1488">
        <v>160</v>
      </c>
      <c r="H15" s="1488">
        <f>SUM(I15:K15)</f>
        <v>244</v>
      </c>
      <c r="I15" s="1488">
        <v>118</v>
      </c>
      <c r="J15" s="1488">
        <v>96</v>
      </c>
      <c r="K15" s="1488">
        <v>30</v>
      </c>
      <c r="L15" s="1488">
        <f>D15-H15</f>
        <v>406</v>
      </c>
      <c r="M15" s="1488">
        <f t="shared" ref="M15:O19" si="0">E15-I15</f>
        <v>152</v>
      </c>
      <c r="N15" s="1488">
        <f t="shared" si="0"/>
        <v>124</v>
      </c>
      <c r="O15" s="1488">
        <f t="shared" si="0"/>
        <v>130</v>
      </c>
      <c r="P15" s="1489" t="s">
        <v>1436</v>
      </c>
    </row>
    <row r="16" spans="1:16" s="1484" customFormat="1" ht="12.75">
      <c r="A16" s="1485"/>
      <c r="B16" s="1486" t="s">
        <v>1437</v>
      </c>
      <c r="C16" s="1487" t="s">
        <v>1388</v>
      </c>
      <c r="D16" s="1488">
        <f t="shared" ref="D16" si="1">E16+F16+G16</f>
        <v>650</v>
      </c>
      <c r="E16" s="1488">
        <v>270</v>
      </c>
      <c r="F16" s="1488">
        <v>175</v>
      </c>
      <c r="G16" s="1488">
        <v>205</v>
      </c>
      <c r="H16" s="1488">
        <f>SUM(I16:K16)</f>
        <v>62.5</v>
      </c>
      <c r="I16" s="1488">
        <v>40</v>
      </c>
      <c r="J16" s="1488">
        <v>22.5</v>
      </c>
      <c r="K16" s="1488">
        <v>0</v>
      </c>
      <c r="L16" s="1488">
        <f t="shared" ref="L16" si="2">D16-H16</f>
        <v>587.5</v>
      </c>
      <c r="M16" s="1488">
        <f t="shared" si="0"/>
        <v>230</v>
      </c>
      <c r="N16" s="1488">
        <f t="shared" si="0"/>
        <v>152.5</v>
      </c>
      <c r="O16" s="1488">
        <f t="shared" si="0"/>
        <v>205</v>
      </c>
      <c r="P16" s="1489" t="s">
        <v>1324</v>
      </c>
    </row>
    <row r="17" spans="1:26" s="1509" customFormat="1" ht="12.75">
      <c r="A17" s="1504"/>
      <c r="B17" s="1505" t="s">
        <v>1438</v>
      </c>
      <c r="C17" s="1506" t="s">
        <v>1383</v>
      </c>
      <c r="D17" s="1507">
        <f>E17+F17+G17</f>
        <v>650</v>
      </c>
      <c r="E17" s="1507">
        <v>270</v>
      </c>
      <c r="F17" s="1507">
        <v>260</v>
      </c>
      <c r="G17" s="1507">
        <v>120</v>
      </c>
      <c r="H17" s="1507">
        <f t="shared" ref="H17:H18" si="3">SUM(I17:K17)</f>
        <v>53</v>
      </c>
      <c r="I17" s="1507">
        <v>27</v>
      </c>
      <c r="J17" s="1507">
        <v>26</v>
      </c>
      <c r="K17" s="1507">
        <v>0</v>
      </c>
      <c r="L17" s="1507">
        <f>D17-H17</f>
        <v>597</v>
      </c>
      <c r="M17" s="1507">
        <f t="shared" si="0"/>
        <v>243</v>
      </c>
      <c r="N17" s="1507">
        <f t="shared" si="0"/>
        <v>234</v>
      </c>
      <c r="O17" s="1507">
        <f>G17-K17</f>
        <v>120</v>
      </c>
      <c r="P17" s="1508" t="s">
        <v>3840</v>
      </c>
    </row>
    <row r="18" spans="1:26" s="1509" customFormat="1" ht="12.75">
      <c r="A18" s="1504"/>
      <c r="B18" s="1505" t="s">
        <v>3831</v>
      </c>
      <c r="C18" s="1506" t="s">
        <v>1383</v>
      </c>
      <c r="D18" s="1507">
        <f>E18+F18+G18</f>
        <v>650</v>
      </c>
      <c r="E18" s="1507">
        <v>350</v>
      </c>
      <c r="F18" s="1507">
        <v>185</v>
      </c>
      <c r="G18" s="1507">
        <v>115</v>
      </c>
      <c r="H18" s="1507">
        <f t="shared" si="3"/>
        <v>53</v>
      </c>
      <c r="I18" s="1507">
        <v>27</v>
      </c>
      <c r="J18" s="1507">
        <v>26</v>
      </c>
      <c r="K18" s="1507">
        <v>0</v>
      </c>
      <c r="L18" s="1507">
        <f>D18-H18</f>
        <v>597</v>
      </c>
      <c r="M18" s="1507">
        <f t="shared" ref="M18" si="4">E18-I18</f>
        <v>323</v>
      </c>
      <c r="N18" s="1507">
        <f t="shared" ref="N18" si="5">F18-J18</f>
        <v>159</v>
      </c>
      <c r="O18" s="1507">
        <f>G18-K18</f>
        <v>115</v>
      </c>
      <c r="P18" s="1508" t="s">
        <v>3832</v>
      </c>
    </row>
    <row r="19" spans="1:26" s="1509" customFormat="1" ht="12.75">
      <c r="A19" s="1504"/>
      <c r="B19" s="1505" t="s">
        <v>1440</v>
      </c>
      <c r="C19" s="1506" t="s">
        <v>1388</v>
      </c>
      <c r="D19" s="1507">
        <f>E19+F19+G19</f>
        <v>650</v>
      </c>
      <c r="E19" s="1507">
        <v>270</v>
      </c>
      <c r="F19" s="1507">
        <v>220</v>
      </c>
      <c r="G19" s="1507">
        <v>160</v>
      </c>
      <c r="H19" s="1507">
        <f>SUM(I19:K19)</f>
        <v>53</v>
      </c>
      <c r="I19" s="1507">
        <v>27</v>
      </c>
      <c r="J19" s="1507">
        <v>26</v>
      </c>
      <c r="K19" s="1507">
        <v>0</v>
      </c>
      <c r="L19" s="1507">
        <f>D19-H19</f>
        <v>597</v>
      </c>
      <c r="M19" s="1507">
        <f t="shared" si="0"/>
        <v>243</v>
      </c>
      <c r="N19" s="1507">
        <f t="shared" si="0"/>
        <v>194</v>
      </c>
      <c r="O19" s="1507">
        <f t="shared" si="0"/>
        <v>160</v>
      </c>
      <c r="P19" s="1508" t="s">
        <v>3833</v>
      </c>
    </row>
    <row r="20" spans="1:26" ht="19.5" customHeight="1">
      <c r="A20" s="993">
        <v>5</v>
      </c>
      <c r="B20" s="996"/>
      <c r="C20" s="56"/>
      <c r="D20" s="270">
        <f t="shared" ref="D20:D33" si="6">E20+F20+G20</f>
        <v>0</v>
      </c>
      <c r="E20" s="270"/>
      <c r="F20" s="270"/>
      <c r="G20" s="270"/>
      <c r="H20" s="270">
        <v>0</v>
      </c>
      <c r="I20" s="270"/>
      <c r="J20" s="270"/>
      <c r="K20" s="270"/>
      <c r="L20" s="270">
        <f t="shared" ref="L20:O20" si="7">D20-H20</f>
        <v>0</v>
      </c>
      <c r="M20" s="270">
        <f t="shared" si="7"/>
        <v>0</v>
      </c>
      <c r="N20" s="270">
        <f t="shared" si="7"/>
        <v>0</v>
      </c>
      <c r="O20" s="270">
        <f t="shared" si="7"/>
        <v>0</v>
      </c>
      <c r="P20" s="995"/>
      <c r="R20" s="330"/>
      <c r="S20" s="330"/>
      <c r="T20" s="330"/>
      <c r="U20" s="330"/>
      <c r="V20" s="330"/>
      <c r="W20" s="330"/>
      <c r="X20" s="330"/>
      <c r="Y20" s="330"/>
      <c r="Z20" s="330"/>
    </row>
    <row r="21" spans="1:26" ht="19.5" customHeight="1">
      <c r="A21" s="993">
        <v>6</v>
      </c>
      <c r="B21" s="996"/>
      <c r="C21" s="56"/>
      <c r="D21" s="270">
        <f t="shared" si="6"/>
        <v>0</v>
      </c>
      <c r="E21" s="270"/>
      <c r="F21" s="270"/>
      <c r="G21" s="270"/>
      <c r="H21" s="270">
        <v>0</v>
      </c>
      <c r="I21" s="270"/>
      <c r="J21" s="270"/>
      <c r="K21" s="270"/>
      <c r="L21" s="270">
        <f t="shared" ref="L21:O21" si="8">D21-H21</f>
        <v>0</v>
      </c>
      <c r="M21" s="270">
        <f t="shared" si="8"/>
        <v>0</v>
      </c>
      <c r="N21" s="270">
        <f t="shared" si="8"/>
        <v>0</v>
      </c>
      <c r="O21" s="270">
        <f t="shared" si="8"/>
        <v>0</v>
      </c>
      <c r="P21" s="995"/>
      <c r="R21" s="330"/>
      <c r="S21" s="330"/>
      <c r="T21" s="330"/>
      <c r="U21" s="330"/>
      <c r="V21" s="330"/>
      <c r="W21" s="330"/>
      <c r="X21" s="330"/>
      <c r="Y21" s="330"/>
      <c r="Z21" s="330"/>
    </row>
    <row r="22" spans="1:26" ht="24.75" customHeight="1">
      <c r="A22" s="993">
        <v>7</v>
      </c>
      <c r="B22" s="996"/>
      <c r="C22" s="56"/>
      <c r="D22" s="270">
        <f t="shared" si="6"/>
        <v>0</v>
      </c>
      <c r="E22" s="270"/>
      <c r="F22" s="270"/>
      <c r="G22" s="270"/>
      <c r="H22" s="270">
        <f t="shared" ref="H22:H28" si="9">SUM(I22+J22+K22)</f>
        <v>0</v>
      </c>
      <c r="I22" s="270"/>
      <c r="J22" s="270"/>
      <c r="K22" s="270"/>
      <c r="L22" s="270">
        <f t="shared" ref="L22:O22" si="10">D22-H22</f>
        <v>0</v>
      </c>
      <c r="M22" s="270">
        <f t="shared" si="10"/>
        <v>0</v>
      </c>
      <c r="N22" s="270">
        <f t="shared" si="10"/>
        <v>0</v>
      </c>
      <c r="O22" s="270">
        <f t="shared" si="10"/>
        <v>0</v>
      </c>
      <c r="P22" s="995"/>
      <c r="R22" s="330"/>
      <c r="S22" s="330"/>
      <c r="T22" s="330"/>
      <c r="U22" s="330"/>
      <c r="V22" s="330"/>
      <c r="W22" s="330"/>
      <c r="X22" s="330"/>
      <c r="Y22" s="330"/>
      <c r="Z22" s="330"/>
    </row>
    <row r="23" spans="1:26" ht="27" customHeight="1">
      <c r="A23" s="993">
        <v>8</v>
      </c>
      <c r="B23" s="996"/>
      <c r="C23" s="56"/>
      <c r="D23" s="270">
        <f t="shared" si="6"/>
        <v>0</v>
      </c>
      <c r="E23" s="270"/>
      <c r="F23" s="270"/>
      <c r="G23" s="270"/>
      <c r="H23" s="270">
        <f t="shared" si="9"/>
        <v>0</v>
      </c>
      <c r="I23" s="270"/>
      <c r="J23" s="270"/>
      <c r="K23" s="270"/>
      <c r="L23" s="270">
        <f t="shared" ref="L23:O23" si="11">D23-H23</f>
        <v>0</v>
      </c>
      <c r="M23" s="270">
        <f t="shared" si="11"/>
        <v>0</v>
      </c>
      <c r="N23" s="270">
        <f t="shared" si="11"/>
        <v>0</v>
      </c>
      <c r="O23" s="270">
        <f t="shared" si="11"/>
        <v>0</v>
      </c>
      <c r="P23" s="995"/>
      <c r="Q23" s="997" t="s">
        <v>1227</v>
      </c>
      <c r="R23" s="330"/>
      <c r="S23" s="330"/>
      <c r="T23" s="330"/>
      <c r="U23" s="330"/>
      <c r="V23" s="330"/>
      <c r="W23" s="330"/>
      <c r="X23" s="330"/>
      <c r="Y23" s="330"/>
      <c r="Z23" s="330"/>
    </row>
    <row r="24" spans="1:26" ht="19.5" customHeight="1">
      <c r="A24" s="993">
        <v>9</v>
      </c>
      <c r="B24" s="996"/>
      <c r="C24" s="56"/>
      <c r="D24" s="270">
        <f t="shared" si="6"/>
        <v>0</v>
      </c>
      <c r="E24" s="270"/>
      <c r="F24" s="270"/>
      <c r="G24" s="270"/>
      <c r="H24" s="270">
        <f t="shared" si="9"/>
        <v>0</v>
      </c>
      <c r="I24" s="270"/>
      <c r="J24" s="270"/>
      <c r="K24" s="270"/>
      <c r="L24" s="270">
        <f t="shared" ref="L24:O24" si="12">D24-H24</f>
        <v>0</v>
      </c>
      <c r="M24" s="270">
        <f t="shared" si="12"/>
        <v>0</v>
      </c>
      <c r="N24" s="270">
        <f t="shared" si="12"/>
        <v>0</v>
      </c>
      <c r="O24" s="270">
        <f t="shared" si="12"/>
        <v>0</v>
      </c>
      <c r="P24" s="995"/>
      <c r="R24" s="330"/>
      <c r="S24" s="330"/>
      <c r="T24" s="330"/>
      <c r="U24" s="330"/>
      <c r="V24" s="330"/>
      <c r="W24" s="330"/>
      <c r="X24" s="330"/>
      <c r="Y24" s="330"/>
      <c r="Z24" s="330"/>
    </row>
    <row r="25" spans="1:26" ht="28.5" customHeight="1">
      <c r="A25" s="993">
        <v>10</v>
      </c>
      <c r="B25" s="996"/>
      <c r="C25" s="56"/>
      <c r="D25" s="270">
        <f t="shared" si="6"/>
        <v>0</v>
      </c>
      <c r="E25" s="270"/>
      <c r="F25" s="270"/>
      <c r="G25" s="270"/>
      <c r="H25" s="270">
        <f t="shared" si="9"/>
        <v>0</v>
      </c>
      <c r="I25" s="270"/>
      <c r="J25" s="270"/>
      <c r="K25" s="270"/>
      <c r="L25" s="270">
        <f t="shared" ref="L25:O25" si="13">D25-H25</f>
        <v>0</v>
      </c>
      <c r="M25" s="270">
        <f t="shared" si="13"/>
        <v>0</v>
      </c>
      <c r="N25" s="270">
        <f t="shared" si="13"/>
        <v>0</v>
      </c>
      <c r="O25" s="270">
        <f t="shared" si="13"/>
        <v>0</v>
      </c>
      <c r="P25" s="998"/>
      <c r="R25" s="330"/>
      <c r="S25" s="330"/>
      <c r="T25" s="330"/>
      <c r="U25" s="330"/>
      <c r="V25" s="330"/>
      <c r="W25" s="330"/>
      <c r="X25" s="330"/>
      <c r="Y25" s="330"/>
      <c r="Z25" s="330"/>
    </row>
    <row r="26" spans="1:26" ht="28.5" customHeight="1">
      <c r="A26" s="993">
        <v>11</v>
      </c>
      <c r="B26" s="996"/>
      <c r="C26" s="56"/>
      <c r="D26" s="270">
        <f t="shared" si="6"/>
        <v>0</v>
      </c>
      <c r="E26" s="270"/>
      <c r="F26" s="270"/>
      <c r="G26" s="270"/>
      <c r="H26" s="270">
        <f t="shared" si="9"/>
        <v>0</v>
      </c>
      <c r="I26" s="270"/>
      <c r="J26" s="270"/>
      <c r="K26" s="270"/>
      <c r="L26" s="270">
        <f>D26-H26</f>
        <v>0</v>
      </c>
      <c r="M26" s="270">
        <v>0</v>
      </c>
      <c r="N26" s="270">
        <f>F26-J26</f>
        <v>0</v>
      </c>
      <c r="O26" s="999">
        <v>0</v>
      </c>
      <c r="P26" s="995"/>
      <c r="R26" s="330"/>
      <c r="S26" s="330"/>
      <c r="T26" s="330"/>
      <c r="U26" s="330"/>
      <c r="V26" s="330"/>
      <c r="W26" s="330"/>
      <c r="X26" s="330"/>
      <c r="Y26" s="330"/>
      <c r="Z26" s="330"/>
    </row>
    <row r="27" spans="1:26" ht="19.5" customHeight="1">
      <c r="A27" s="993">
        <v>12</v>
      </c>
      <c r="B27" s="67"/>
      <c r="C27" s="56"/>
      <c r="D27" s="270">
        <f t="shared" si="6"/>
        <v>0</v>
      </c>
      <c r="E27" s="270"/>
      <c r="F27" s="270"/>
      <c r="G27" s="270"/>
      <c r="H27" s="270">
        <f t="shared" si="9"/>
        <v>0</v>
      </c>
      <c r="I27" s="270"/>
      <c r="J27" s="270"/>
      <c r="K27" s="270"/>
      <c r="L27" s="270">
        <f t="shared" ref="L27:L33" si="14">SUM(M27:O27)</f>
        <v>0</v>
      </c>
      <c r="M27" s="270">
        <f t="shared" ref="M27:O27" si="15">E27-I27</f>
        <v>0</v>
      </c>
      <c r="N27" s="270">
        <f t="shared" si="15"/>
        <v>0</v>
      </c>
      <c r="O27" s="270">
        <f t="shared" si="15"/>
        <v>0</v>
      </c>
      <c r="P27" s="995"/>
      <c r="Q27" s="330"/>
      <c r="R27" s="330"/>
      <c r="S27" s="330"/>
      <c r="T27" s="330"/>
      <c r="U27" s="330"/>
      <c r="V27" s="330"/>
      <c r="W27" s="330"/>
      <c r="X27" s="330"/>
      <c r="Y27" s="330"/>
      <c r="Z27" s="330"/>
    </row>
    <row r="28" spans="1:26" ht="19.5" customHeight="1">
      <c r="A28" s="993">
        <v>13</v>
      </c>
      <c r="B28" s="67"/>
      <c r="C28" s="56"/>
      <c r="D28" s="270">
        <f t="shared" si="6"/>
        <v>0</v>
      </c>
      <c r="E28" s="270"/>
      <c r="F28" s="270"/>
      <c r="G28" s="270"/>
      <c r="H28" s="270">
        <f t="shared" si="9"/>
        <v>0</v>
      </c>
      <c r="I28" s="270"/>
      <c r="J28" s="270"/>
      <c r="K28" s="270"/>
      <c r="L28" s="270">
        <f t="shared" si="14"/>
        <v>0</v>
      </c>
      <c r="M28" s="270">
        <f t="shared" ref="M28:O28" si="16">E28-I28</f>
        <v>0</v>
      </c>
      <c r="N28" s="270">
        <f t="shared" si="16"/>
        <v>0</v>
      </c>
      <c r="O28" s="270">
        <f t="shared" si="16"/>
        <v>0</v>
      </c>
      <c r="P28" s="995"/>
      <c r="Q28" s="330"/>
      <c r="R28" s="330"/>
      <c r="S28" s="330"/>
      <c r="T28" s="330"/>
      <c r="U28" s="330"/>
      <c r="V28" s="330"/>
      <c r="W28" s="330"/>
      <c r="X28" s="330"/>
      <c r="Y28" s="330"/>
      <c r="Z28" s="330"/>
    </row>
    <row r="29" spans="1:26" ht="19.5" customHeight="1">
      <c r="A29" s="993">
        <v>14</v>
      </c>
      <c r="B29" s="67"/>
      <c r="C29" s="56"/>
      <c r="D29" s="270">
        <f t="shared" si="6"/>
        <v>0</v>
      </c>
      <c r="E29" s="270"/>
      <c r="F29" s="270"/>
      <c r="G29" s="270"/>
      <c r="H29" s="270">
        <v>0</v>
      </c>
      <c r="I29" s="270"/>
      <c r="J29" s="270"/>
      <c r="K29" s="270"/>
      <c r="L29" s="270">
        <f t="shared" si="14"/>
        <v>0</v>
      </c>
      <c r="M29" s="270">
        <f t="shared" ref="M29:O29" si="17">E29-I29</f>
        <v>0</v>
      </c>
      <c r="N29" s="270">
        <f t="shared" si="17"/>
        <v>0</v>
      </c>
      <c r="O29" s="270">
        <f t="shared" si="17"/>
        <v>0</v>
      </c>
      <c r="P29" s="995"/>
      <c r="Q29" s="330"/>
      <c r="R29" s="330"/>
      <c r="S29" s="330"/>
      <c r="T29" s="330"/>
      <c r="U29" s="330"/>
      <c r="V29" s="330"/>
      <c r="W29" s="330"/>
      <c r="X29" s="330"/>
      <c r="Y29" s="330"/>
      <c r="Z29" s="330"/>
    </row>
    <row r="30" spans="1:26" ht="19.5" customHeight="1">
      <c r="A30" s="993">
        <v>15</v>
      </c>
      <c r="B30" s="996"/>
      <c r="C30" s="56"/>
      <c r="D30" s="270">
        <f t="shared" si="6"/>
        <v>0</v>
      </c>
      <c r="E30" s="270"/>
      <c r="F30" s="270"/>
      <c r="G30" s="270"/>
      <c r="H30" s="270">
        <f>SUM(I30+J30+K30)</f>
        <v>0</v>
      </c>
      <c r="I30" s="270"/>
      <c r="J30" s="999"/>
      <c r="K30" s="270"/>
      <c r="L30" s="270">
        <f t="shared" si="14"/>
        <v>0</v>
      </c>
      <c r="M30" s="270">
        <v>0</v>
      </c>
      <c r="N30" s="270">
        <f t="shared" ref="N30:O30" si="18">F30-J30</f>
        <v>0</v>
      </c>
      <c r="O30" s="270">
        <f t="shared" si="18"/>
        <v>0</v>
      </c>
      <c r="P30" s="995"/>
      <c r="Q30" s="330"/>
      <c r="R30" s="330"/>
      <c r="S30" s="330"/>
      <c r="T30" s="330"/>
      <c r="U30" s="330"/>
      <c r="V30" s="330"/>
      <c r="W30" s="330"/>
      <c r="X30" s="330"/>
      <c r="Y30" s="330"/>
      <c r="Z30" s="330"/>
    </row>
    <row r="31" spans="1:26" ht="19.5" customHeight="1">
      <c r="A31" s="993">
        <v>16</v>
      </c>
      <c r="B31" s="996"/>
      <c r="C31" s="56"/>
      <c r="D31" s="270">
        <f t="shared" si="6"/>
        <v>0</v>
      </c>
      <c r="E31" s="270"/>
      <c r="F31" s="270"/>
      <c r="G31" s="270"/>
      <c r="H31" s="270">
        <v>0</v>
      </c>
      <c r="I31" s="270"/>
      <c r="J31" s="270"/>
      <c r="K31" s="270"/>
      <c r="L31" s="270">
        <f t="shared" si="14"/>
        <v>0</v>
      </c>
      <c r="M31" s="270">
        <f t="shared" ref="M31:O31" si="19">E31-I31</f>
        <v>0</v>
      </c>
      <c r="N31" s="270">
        <f t="shared" si="19"/>
        <v>0</v>
      </c>
      <c r="O31" s="270">
        <f t="shared" si="19"/>
        <v>0</v>
      </c>
      <c r="P31" s="995"/>
      <c r="Q31" s="330"/>
      <c r="R31" s="330"/>
      <c r="S31" s="330"/>
      <c r="T31" s="330"/>
      <c r="U31" s="330"/>
      <c r="V31" s="330"/>
      <c r="W31" s="330"/>
      <c r="X31" s="330"/>
      <c r="Y31" s="330"/>
      <c r="Z31" s="330"/>
    </row>
    <row r="32" spans="1:26" ht="19.5" customHeight="1">
      <c r="A32" s="993">
        <v>17</v>
      </c>
      <c r="B32" s="996"/>
      <c r="C32" s="56"/>
      <c r="D32" s="270">
        <f t="shared" si="6"/>
        <v>0</v>
      </c>
      <c r="E32" s="270"/>
      <c r="F32" s="270"/>
      <c r="G32" s="270"/>
      <c r="H32" s="270">
        <v>0</v>
      </c>
      <c r="I32" s="270"/>
      <c r="J32" s="270"/>
      <c r="K32" s="270"/>
      <c r="L32" s="270">
        <f t="shared" si="14"/>
        <v>0</v>
      </c>
      <c r="M32" s="270">
        <f t="shared" ref="M32:O32" si="20">E32-I32</f>
        <v>0</v>
      </c>
      <c r="N32" s="270">
        <f t="shared" si="20"/>
        <v>0</v>
      </c>
      <c r="O32" s="270">
        <f t="shared" si="20"/>
        <v>0</v>
      </c>
      <c r="P32" s="995"/>
      <c r="Q32" s="330"/>
      <c r="R32" s="330"/>
      <c r="S32" s="330"/>
      <c r="T32" s="330"/>
      <c r="U32" s="330"/>
      <c r="V32" s="330"/>
      <c r="W32" s="330"/>
      <c r="X32" s="330"/>
      <c r="Y32" s="330"/>
      <c r="Z32" s="330"/>
    </row>
    <row r="33" spans="1:26" ht="19.5" customHeight="1">
      <c r="A33" s="993">
        <v>18</v>
      </c>
      <c r="B33" s="996"/>
      <c r="C33" s="56"/>
      <c r="D33" s="270">
        <f t="shared" si="6"/>
        <v>0</v>
      </c>
      <c r="E33" s="270"/>
      <c r="F33" s="270"/>
      <c r="G33" s="270"/>
      <c r="H33" s="270">
        <f>SUM(I33+J33+K33)</f>
        <v>0</v>
      </c>
      <c r="I33" s="270"/>
      <c r="J33" s="270"/>
      <c r="K33" s="270"/>
      <c r="L33" s="270">
        <f t="shared" si="14"/>
        <v>0</v>
      </c>
      <c r="M33" s="270">
        <f t="shared" ref="M33:O33" si="21">E33-I33</f>
        <v>0</v>
      </c>
      <c r="N33" s="270">
        <f t="shared" si="21"/>
        <v>0</v>
      </c>
      <c r="O33" s="270">
        <f t="shared" si="21"/>
        <v>0</v>
      </c>
      <c r="P33" s="995"/>
      <c r="Q33" s="330"/>
      <c r="R33" s="330"/>
      <c r="S33" s="330"/>
      <c r="T33" s="330"/>
      <c r="U33" s="330"/>
      <c r="V33" s="330"/>
      <c r="W33" s="330"/>
      <c r="X33" s="330"/>
      <c r="Y33" s="330"/>
      <c r="Z33" s="330"/>
    </row>
    <row r="34" spans="1:26" ht="19.5" customHeight="1">
      <c r="A34" s="48" t="s">
        <v>111</v>
      </c>
      <c r="B34" s="992" t="s">
        <v>1224</v>
      </c>
      <c r="C34" s="50"/>
      <c r="D34" s="277">
        <f t="shared" ref="D34:L34" si="22">SUM(D35:D50)</f>
        <v>0</v>
      </c>
      <c r="E34" s="277">
        <f t="shared" si="22"/>
        <v>0</v>
      </c>
      <c r="F34" s="277">
        <f t="shared" si="22"/>
        <v>0</v>
      </c>
      <c r="G34" s="277">
        <f t="shared" si="22"/>
        <v>0</v>
      </c>
      <c r="H34" s="277">
        <f t="shared" si="22"/>
        <v>0</v>
      </c>
      <c r="I34" s="277">
        <f t="shared" si="22"/>
        <v>0</v>
      </c>
      <c r="J34" s="277">
        <f t="shared" si="22"/>
        <v>0</v>
      </c>
      <c r="K34" s="277">
        <f t="shared" si="22"/>
        <v>0</v>
      </c>
      <c r="L34" s="277">
        <f t="shared" si="22"/>
        <v>0</v>
      </c>
      <c r="M34" s="277">
        <f t="shared" ref="M34:O34" si="23">E34-I34</f>
        <v>0</v>
      </c>
      <c r="N34" s="277">
        <f t="shared" si="23"/>
        <v>0</v>
      </c>
      <c r="O34" s="277">
        <f t="shared" si="23"/>
        <v>0</v>
      </c>
      <c r="P34" s="53"/>
      <c r="Q34" s="330"/>
      <c r="R34" s="330"/>
      <c r="S34" s="330"/>
      <c r="T34" s="330"/>
      <c r="U34" s="330"/>
      <c r="V34" s="330"/>
      <c r="W34" s="330"/>
      <c r="X34" s="330"/>
      <c r="Y34" s="330"/>
      <c r="Z34" s="330"/>
    </row>
    <row r="35" spans="1:26" ht="19.5" customHeight="1">
      <c r="A35" s="54">
        <v>1</v>
      </c>
      <c r="B35" s="994" t="s">
        <v>1225</v>
      </c>
      <c r="C35" s="56"/>
      <c r="D35" s="270">
        <f t="shared" ref="D35:D50" si="24">E35+F35+G35</f>
        <v>0</v>
      </c>
      <c r="E35" s="270"/>
      <c r="F35" s="270"/>
      <c r="G35" s="270"/>
      <c r="H35" s="270">
        <f>I35+J35+K35</f>
        <v>0</v>
      </c>
      <c r="I35" s="270"/>
      <c r="J35" s="270"/>
      <c r="K35" s="270"/>
      <c r="L35" s="270">
        <f t="shared" ref="L35:O35" si="25">D35-H35</f>
        <v>0</v>
      </c>
      <c r="M35" s="270">
        <f t="shared" si="25"/>
        <v>0</v>
      </c>
      <c r="N35" s="270">
        <f t="shared" si="25"/>
        <v>0</v>
      </c>
      <c r="O35" s="270">
        <f t="shared" si="25"/>
        <v>0</v>
      </c>
      <c r="P35" s="995"/>
      <c r="Q35" s="330"/>
      <c r="R35" s="330"/>
      <c r="S35" s="330"/>
      <c r="T35" s="330"/>
      <c r="U35" s="330"/>
      <c r="V35" s="330"/>
      <c r="W35" s="330"/>
      <c r="X35" s="330"/>
      <c r="Y35" s="330"/>
      <c r="Z35" s="330"/>
    </row>
    <row r="36" spans="1:26" ht="19.5" customHeight="1">
      <c r="A36" s="54">
        <v>2</v>
      </c>
      <c r="B36" s="994" t="s">
        <v>1226</v>
      </c>
      <c r="C36" s="56"/>
      <c r="D36" s="270">
        <f t="shared" si="24"/>
        <v>0</v>
      </c>
      <c r="E36" s="270"/>
      <c r="F36" s="270"/>
      <c r="G36" s="270"/>
      <c r="H36" s="270">
        <v>0</v>
      </c>
      <c r="I36" s="270"/>
      <c r="J36" s="270"/>
      <c r="K36" s="270"/>
      <c r="L36" s="270">
        <f t="shared" ref="L36:L46" si="26">M36+N36+O36</f>
        <v>0</v>
      </c>
      <c r="M36" s="270">
        <f t="shared" ref="M36:O36" si="27">E36-I36</f>
        <v>0</v>
      </c>
      <c r="N36" s="270">
        <f t="shared" si="27"/>
        <v>0</v>
      </c>
      <c r="O36" s="270">
        <f t="shared" si="27"/>
        <v>0</v>
      </c>
      <c r="P36" s="57"/>
      <c r="Q36" s="1000"/>
      <c r="R36" s="1000"/>
      <c r="S36" s="1000"/>
      <c r="T36" s="1000"/>
      <c r="U36" s="1000"/>
      <c r="V36" s="1000"/>
      <c r="W36" s="1000"/>
      <c r="X36" s="1000"/>
      <c r="Y36" s="1000"/>
      <c r="Z36" s="1000"/>
    </row>
    <row r="37" spans="1:26" ht="19.5" customHeight="1">
      <c r="A37" s="54">
        <v>3</v>
      </c>
      <c r="B37" s="67"/>
      <c r="C37" s="56"/>
      <c r="D37" s="270">
        <f t="shared" si="24"/>
        <v>0</v>
      </c>
      <c r="E37" s="270"/>
      <c r="F37" s="270"/>
      <c r="G37" s="270"/>
      <c r="H37" s="270">
        <f>I37+J37+K37</f>
        <v>0</v>
      </c>
      <c r="I37" s="270"/>
      <c r="J37" s="270"/>
      <c r="K37" s="270"/>
      <c r="L37" s="270">
        <f t="shared" si="26"/>
        <v>0</v>
      </c>
      <c r="M37" s="270">
        <f t="shared" ref="M37:O37" si="28">E37-I37</f>
        <v>0</v>
      </c>
      <c r="N37" s="270">
        <f t="shared" si="28"/>
        <v>0</v>
      </c>
      <c r="O37" s="270">
        <f t="shared" si="28"/>
        <v>0</v>
      </c>
      <c r="P37" s="57"/>
      <c r="Q37" s="330"/>
      <c r="R37" s="330"/>
      <c r="S37" s="330"/>
      <c r="T37" s="330"/>
      <c r="U37" s="330"/>
      <c r="V37" s="330"/>
      <c r="W37" s="330"/>
      <c r="X37" s="330"/>
      <c r="Y37" s="330"/>
      <c r="Z37" s="330"/>
    </row>
    <row r="38" spans="1:26" ht="19.5" customHeight="1">
      <c r="A38" s="54">
        <v>4</v>
      </c>
      <c r="B38" s="67"/>
      <c r="C38" s="56"/>
      <c r="D38" s="270">
        <f t="shared" si="24"/>
        <v>0</v>
      </c>
      <c r="E38" s="270"/>
      <c r="F38" s="270"/>
      <c r="G38" s="270"/>
      <c r="H38" s="270">
        <v>0</v>
      </c>
      <c r="I38" s="270"/>
      <c r="J38" s="270"/>
      <c r="K38" s="270"/>
      <c r="L38" s="270">
        <f t="shared" si="26"/>
        <v>0</v>
      </c>
      <c r="M38" s="270">
        <f t="shared" ref="M38:O38" si="29">E38-I38</f>
        <v>0</v>
      </c>
      <c r="N38" s="270">
        <f t="shared" si="29"/>
        <v>0</v>
      </c>
      <c r="O38" s="270">
        <f t="shared" si="29"/>
        <v>0</v>
      </c>
      <c r="P38" s="57"/>
      <c r="Q38" s="330"/>
      <c r="R38" s="330"/>
      <c r="S38" s="330"/>
      <c r="T38" s="330"/>
      <c r="U38" s="330"/>
      <c r="V38" s="330"/>
      <c r="W38" s="330"/>
      <c r="X38" s="330"/>
      <c r="Y38" s="330"/>
      <c r="Z38" s="330"/>
    </row>
    <row r="39" spans="1:26" ht="19.5" customHeight="1">
      <c r="A39" s="54">
        <v>5</v>
      </c>
      <c r="B39" s="67"/>
      <c r="C39" s="56"/>
      <c r="D39" s="270">
        <f t="shared" si="24"/>
        <v>0</v>
      </c>
      <c r="E39" s="270"/>
      <c r="F39" s="270"/>
      <c r="G39" s="270"/>
      <c r="H39" s="270">
        <v>0</v>
      </c>
      <c r="I39" s="270"/>
      <c r="J39" s="270"/>
      <c r="K39" s="270"/>
      <c r="L39" s="270">
        <f t="shared" si="26"/>
        <v>0</v>
      </c>
      <c r="M39" s="270">
        <f t="shared" ref="M39:O39" si="30">E39-I39</f>
        <v>0</v>
      </c>
      <c r="N39" s="270">
        <f t="shared" si="30"/>
        <v>0</v>
      </c>
      <c r="O39" s="270">
        <f t="shared" si="30"/>
        <v>0</v>
      </c>
      <c r="P39" s="1001"/>
      <c r="Q39" s="330"/>
      <c r="R39" s="330"/>
      <c r="S39" s="330"/>
      <c r="T39" s="330"/>
      <c r="U39" s="330"/>
      <c r="V39" s="330"/>
      <c r="W39" s="330"/>
      <c r="X39" s="330"/>
      <c r="Y39" s="330"/>
      <c r="Z39" s="330"/>
    </row>
    <row r="40" spans="1:26" ht="19.5" customHeight="1">
      <c r="A40" s="54">
        <v>6</v>
      </c>
      <c r="B40" s="67"/>
      <c r="C40" s="56"/>
      <c r="D40" s="270">
        <f t="shared" si="24"/>
        <v>0</v>
      </c>
      <c r="E40" s="270"/>
      <c r="F40" s="270"/>
      <c r="G40" s="270"/>
      <c r="H40" s="270">
        <v>0</v>
      </c>
      <c r="I40" s="270"/>
      <c r="J40" s="270"/>
      <c r="K40" s="270"/>
      <c r="L40" s="270">
        <f t="shared" si="26"/>
        <v>0</v>
      </c>
      <c r="M40" s="270">
        <f t="shared" ref="M40:O40" si="31">E40-I40</f>
        <v>0</v>
      </c>
      <c r="N40" s="270">
        <f t="shared" si="31"/>
        <v>0</v>
      </c>
      <c r="O40" s="270">
        <f t="shared" si="31"/>
        <v>0</v>
      </c>
      <c r="P40" s="57"/>
      <c r="Q40" s="330"/>
      <c r="R40" s="330"/>
      <c r="S40" s="330"/>
      <c r="T40" s="330"/>
      <c r="U40" s="330"/>
      <c r="V40" s="330"/>
      <c r="W40" s="330"/>
      <c r="X40" s="330"/>
      <c r="Y40" s="330"/>
      <c r="Z40" s="330"/>
    </row>
    <row r="41" spans="1:26" ht="19.5" customHeight="1">
      <c r="A41" s="54">
        <v>7</v>
      </c>
      <c r="B41" s="1002"/>
      <c r="C41" s="56"/>
      <c r="D41" s="270">
        <f t="shared" si="24"/>
        <v>0</v>
      </c>
      <c r="E41" s="270"/>
      <c r="F41" s="270"/>
      <c r="G41" s="270"/>
      <c r="H41" s="270">
        <f t="shared" ref="H41:H46" si="32">I41+J41+K41</f>
        <v>0</v>
      </c>
      <c r="I41" s="270"/>
      <c r="J41" s="270"/>
      <c r="K41" s="270"/>
      <c r="L41" s="270">
        <f t="shared" si="26"/>
        <v>0</v>
      </c>
      <c r="M41" s="270">
        <f t="shared" ref="M41:O41" si="33">E41-I41</f>
        <v>0</v>
      </c>
      <c r="N41" s="270">
        <f t="shared" si="33"/>
        <v>0</v>
      </c>
      <c r="O41" s="270">
        <f t="shared" si="33"/>
        <v>0</v>
      </c>
      <c r="P41" s="995"/>
      <c r="Q41" s="330"/>
      <c r="R41" s="330"/>
      <c r="S41" s="330"/>
      <c r="T41" s="330"/>
      <c r="U41" s="330"/>
      <c r="V41" s="330"/>
      <c r="W41" s="330"/>
      <c r="X41" s="330"/>
      <c r="Y41" s="330"/>
      <c r="Z41" s="330"/>
    </row>
    <row r="42" spans="1:26" ht="19.5" customHeight="1">
      <c r="A42" s="54">
        <v>8</v>
      </c>
      <c r="B42" s="1002"/>
      <c r="C42" s="56"/>
      <c r="D42" s="270">
        <f t="shared" si="24"/>
        <v>0</v>
      </c>
      <c r="E42" s="270"/>
      <c r="F42" s="270"/>
      <c r="G42" s="270"/>
      <c r="H42" s="270">
        <f t="shared" si="32"/>
        <v>0</v>
      </c>
      <c r="I42" s="270"/>
      <c r="J42" s="270"/>
      <c r="K42" s="270"/>
      <c r="L42" s="270">
        <f t="shared" si="26"/>
        <v>0</v>
      </c>
      <c r="M42" s="270">
        <f t="shared" ref="M42:O42" si="34">E42-I42</f>
        <v>0</v>
      </c>
      <c r="N42" s="270">
        <f t="shared" si="34"/>
        <v>0</v>
      </c>
      <c r="O42" s="270">
        <f t="shared" si="34"/>
        <v>0</v>
      </c>
      <c r="P42" s="57"/>
      <c r="Q42" s="330"/>
      <c r="R42" s="330"/>
      <c r="S42" s="330"/>
      <c r="T42" s="330"/>
      <c r="U42" s="330"/>
      <c r="V42" s="330"/>
      <c r="W42" s="330"/>
      <c r="X42" s="330"/>
      <c r="Y42" s="330"/>
      <c r="Z42" s="330"/>
    </row>
    <row r="43" spans="1:26" ht="19.5" customHeight="1">
      <c r="A43" s="54">
        <v>9</v>
      </c>
      <c r="B43" s="1002"/>
      <c r="C43" s="56"/>
      <c r="D43" s="270">
        <f t="shared" si="24"/>
        <v>0</v>
      </c>
      <c r="E43" s="270"/>
      <c r="F43" s="270"/>
      <c r="G43" s="270"/>
      <c r="H43" s="270">
        <f t="shared" si="32"/>
        <v>0</v>
      </c>
      <c r="I43" s="270"/>
      <c r="J43" s="270"/>
      <c r="K43" s="270"/>
      <c r="L43" s="270">
        <f t="shared" si="26"/>
        <v>0</v>
      </c>
      <c r="M43" s="270">
        <f t="shared" ref="M43:O43" si="35">E43-I43</f>
        <v>0</v>
      </c>
      <c r="N43" s="270">
        <f t="shared" si="35"/>
        <v>0</v>
      </c>
      <c r="O43" s="270">
        <f t="shared" si="35"/>
        <v>0</v>
      </c>
      <c r="P43" s="57"/>
      <c r="Q43" s="330"/>
      <c r="R43" s="330"/>
      <c r="S43" s="330"/>
      <c r="T43" s="330"/>
      <c r="U43" s="330"/>
      <c r="V43" s="330"/>
      <c r="W43" s="330"/>
      <c r="X43" s="330"/>
      <c r="Y43" s="330"/>
      <c r="Z43" s="330"/>
    </row>
    <row r="44" spans="1:26" ht="19.5" customHeight="1">
      <c r="A44" s="54">
        <v>10</v>
      </c>
      <c r="B44" s="1002"/>
      <c r="C44" s="56"/>
      <c r="D44" s="270">
        <f t="shared" si="24"/>
        <v>0</v>
      </c>
      <c r="E44" s="270"/>
      <c r="F44" s="270"/>
      <c r="G44" s="270"/>
      <c r="H44" s="270">
        <f t="shared" si="32"/>
        <v>0</v>
      </c>
      <c r="I44" s="270"/>
      <c r="J44" s="270"/>
      <c r="K44" s="270"/>
      <c r="L44" s="270">
        <f t="shared" si="26"/>
        <v>0</v>
      </c>
      <c r="M44" s="270">
        <f t="shared" ref="M44:O44" si="36">E44-I44</f>
        <v>0</v>
      </c>
      <c r="N44" s="270">
        <f t="shared" si="36"/>
        <v>0</v>
      </c>
      <c r="O44" s="270">
        <f t="shared" si="36"/>
        <v>0</v>
      </c>
      <c r="P44" s="1003"/>
      <c r="Q44" s="330"/>
      <c r="R44" s="330"/>
      <c r="S44" s="330"/>
      <c r="T44" s="330"/>
      <c r="U44" s="330"/>
      <c r="V44" s="330"/>
      <c r="W44" s="330"/>
      <c r="X44" s="330"/>
      <c r="Y44" s="330"/>
      <c r="Z44" s="330"/>
    </row>
    <row r="45" spans="1:26" ht="19.5" customHeight="1">
      <c r="A45" s="54">
        <v>11</v>
      </c>
      <c r="B45" s="67"/>
      <c r="C45" s="56"/>
      <c r="D45" s="270">
        <f t="shared" si="24"/>
        <v>0</v>
      </c>
      <c r="E45" s="270"/>
      <c r="F45" s="270"/>
      <c r="G45" s="270"/>
      <c r="H45" s="270">
        <f t="shared" si="32"/>
        <v>0</v>
      </c>
      <c r="I45" s="270"/>
      <c r="J45" s="270"/>
      <c r="K45" s="270"/>
      <c r="L45" s="270">
        <f t="shared" si="26"/>
        <v>0</v>
      </c>
      <c r="M45" s="270">
        <f t="shared" ref="M45:O45" si="37">E45-I45</f>
        <v>0</v>
      </c>
      <c r="N45" s="270">
        <f t="shared" si="37"/>
        <v>0</v>
      </c>
      <c r="O45" s="270">
        <f t="shared" si="37"/>
        <v>0</v>
      </c>
      <c r="P45" s="57"/>
      <c r="Q45" s="330"/>
      <c r="R45" s="330"/>
      <c r="S45" s="330"/>
      <c r="T45" s="330"/>
      <c r="U45" s="330"/>
      <c r="V45" s="330"/>
      <c r="W45" s="330"/>
      <c r="X45" s="330"/>
      <c r="Y45" s="330"/>
      <c r="Z45" s="330"/>
    </row>
    <row r="46" spans="1:26" ht="19.5" customHeight="1">
      <c r="A46" s="1004">
        <v>12</v>
      </c>
      <c r="B46" s="67"/>
      <c r="C46" s="56"/>
      <c r="D46" s="270">
        <f t="shared" si="24"/>
        <v>0</v>
      </c>
      <c r="E46" s="270"/>
      <c r="F46" s="270"/>
      <c r="G46" s="270"/>
      <c r="H46" s="270">
        <f t="shared" si="32"/>
        <v>0</v>
      </c>
      <c r="I46" s="270"/>
      <c r="J46" s="270"/>
      <c r="K46" s="270"/>
      <c r="L46" s="270">
        <f t="shared" si="26"/>
        <v>0</v>
      </c>
      <c r="M46" s="270">
        <f t="shared" ref="M46:O46" si="38">E46-I46</f>
        <v>0</v>
      </c>
      <c r="N46" s="270">
        <f t="shared" si="38"/>
        <v>0</v>
      </c>
      <c r="O46" s="270">
        <f t="shared" si="38"/>
        <v>0</v>
      </c>
      <c r="P46" s="57"/>
      <c r="Q46" s="330"/>
      <c r="R46" s="330"/>
      <c r="S46" s="330"/>
      <c r="T46" s="330"/>
      <c r="U46" s="330"/>
      <c r="V46" s="330"/>
      <c r="W46" s="330"/>
      <c r="X46" s="330"/>
      <c r="Y46" s="330"/>
      <c r="Z46" s="330"/>
    </row>
    <row r="47" spans="1:26" ht="19.5" customHeight="1">
      <c r="A47" s="1004">
        <v>13</v>
      </c>
      <c r="B47" s="67"/>
      <c r="C47" s="56"/>
      <c r="D47" s="270">
        <f t="shared" si="24"/>
        <v>0</v>
      </c>
      <c r="E47" s="270"/>
      <c r="F47" s="270"/>
      <c r="G47" s="270"/>
      <c r="H47" s="270">
        <f>D47*0.1</f>
        <v>0</v>
      </c>
      <c r="I47" s="270"/>
      <c r="J47" s="270"/>
      <c r="K47" s="270"/>
      <c r="L47" s="270">
        <f t="shared" ref="L47:O47" si="39">D47-H47</f>
        <v>0</v>
      </c>
      <c r="M47" s="270">
        <f t="shared" si="39"/>
        <v>0</v>
      </c>
      <c r="N47" s="270">
        <f t="shared" si="39"/>
        <v>0</v>
      </c>
      <c r="O47" s="270">
        <f t="shared" si="39"/>
        <v>0</v>
      </c>
      <c r="P47" s="1005"/>
      <c r="Q47" s="330"/>
      <c r="R47" s="330"/>
      <c r="S47" s="330"/>
      <c r="T47" s="330"/>
      <c r="U47" s="330"/>
      <c r="V47" s="330"/>
      <c r="W47" s="330"/>
      <c r="X47" s="330"/>
      <c r="Y47" s="330"/>
      <c r="Z47" s="330"/>
    </row>
    <row r="48" spans="1:26" ht="19.5" customHeight="1">
      <c r="A48" s="1004">
        <v>14</v>
      </c>
      <c r="B48" s="67"/>
      <c r="C48" s="56"/>
      <c r="D48" s="270">
        <f t="shared" si="24"/>
        <v>0</v>
      </c>
      <c r="E48" s="270"/>
      <c r="F48" s="270"/>
      <c r="G48" s="270"/>
      <c r="H48" s="270">
        <f t="shared" ref="H48:H50" si="40">I48+J48+K48</f>
        <v>0</v>
      </c>
      <c r="I48" s="270"/>
      <c r="J48" s="270"/>
      <c r="K48" s="270"/>
      <c r="L48" s="270">
        <f t="shared" ref="L48:O48" si="41">D48-H48</f>
        <v>0</v>
      </c>
      <c r="M48" s="270">
        <f t="shared" si="41"/>
        <v>0</v>
      </c>
      <c r="N48" s="270">
        <f t="shared" si="41"/>
        <v>0</v>
      </c>
      <c r="O48" s="270">
        <f t="shared" si="41"/>
        <v>0</v>
      </c>
      <c r="P48" s="57"/>
      <c r="Q48" s="330"/>
      <c r="R48" s="330"/>
      <c r="S48" s="330"/>
      <c r="T48" s="330"/>
      <c r="U48" s="330"/>
      <c r="V48" s="330"/>
      <c r="W48" s="330"/>
      <c r="X48" s="330"/>
      <c r="Y48" s="330"/>
      <c r="Z48" s="330"/>
    </row>
    <row r="49" spans="1:26" ht="19.5" customHeight="1">
      <c r="A49" s="1004">
        <v>15</v>
      </c>
      <c r="B49" s="67"/>
      <c r="C49" s="56"/>
      <c r="D49" s="270">
        <f t="shared" si="24"/>
        <v>0</v>
      </c>
      <c r="E49" s="270"/>
      <c r="F49" s="270"/>
      <c r="G49" s="270"/>
      <c r="H49" s="270">
        <f t="shared" si="40"/>
        <v>0</v>
      </c>
      <c r="I49" s="270"/>
      <c r="J49" s="270"/>
      <c r="K49" s="270"/>
      <c r="L49" s="270">
        <f t="shared" ref="L49:O49" si="42">D49-H49</f>
        <v>0</v>
      </c>
      <c r="M49" s="270">
        <f t="shared" si="42"/>
        <v>0</v>
      </c>
      <c r="N49" s="270">
        <f t="shared" si="42"/>
        <v>0</v>
      </c>
      <c r="O49" s="270">
        <f t="shared" si="42"/>
        <v>0</v>
      </c>
      <c r="P49" s="57"/>
      <c r="Q49" s="330"/>
      <c r="R49" s="330"/>
      <c r="S49" s="330"/>
      <c r="T49" s="330"/>
      <c r="U49" s="330"/>
      <c r="V49" s="330"/>
      <c r="W49" s="330"/>
      <c r="X49" s="330"/>
      <c r="Y49" s="330"/>
      <c r="Z49" s="330"/>
    </row>
    <row r="50" spans="1:26" ht="19.5" customHeight="1">
      <c r="A50" s="1004">
        <v>16</v>
      </c>
      <c r="B50" s="67"/>
      <c r="C50" s="56"/>
      <c r="D50" s="270">
        <f t="shared" si="24"/>
        <v>0</v>
      </c>
      <c r="E50" s="270"/>
      <c r="F50" s="270"/>
      <c r="G50" s="270"/>
      <c r="H50" s="270">
        <f t="shared" si="40"/>
        <v>0</v>
      </c>
      <c r="I50" s="270"/>
      <c r="J50" s="270"/>
      <c r="K50" s="270"/>
      <c r="L50" s="270">
        <f t="shared" ref="L50:O50" si="43">D50-H50</f>
        <v>0</v>
      </c>
      <c r="M50" s="270">
        <f t="shared" si="43"/>
        <v>0</v>
      </c>
      <c r="N50" s="270">
        <f t="shared" si="43"/>
        <v>0</v>
      </c>
      <c r="O50" s="270">
        <f t="shared" si="43"/>
        <v>0</v>
      </c>
      <c r="P50" s="57"/>
      <c r="Q50" s="330"/>
      <c r="R50" s="330"/>
      <c r="S50" s="330"/>
      <c r="T50" s="330"/>
      <c r="U50" s="330"/>
      <c r="V50" s="330"/>
      <c r="W50" s="330"/>
      <c r="X50" s="330"/>
      <c r="Y50" s="330"/>
      <c r="Z50" s="330"/>
    </row>
    <row r="51" spans="1:26" ht="19.5" customHeight="1">
      <c r="A51" s="48" t="s">
        <v>122</v>
      </c>
      <c r="B51" s="992" t="s">
        <v>1224</v>
      </c>
      <c r="C51" s="50"/>
      <c r="D51" s="277">
        <f t="shared" ref="D51:L51" si="44">SUM(D52:D65)</f>
        <v>6500</v>
      </c>
      <c r="E51" s="277">
        <f t="shared" si="44"/>
        <v>0</v>
      </c>
      <c r="F51" s="277">
        <f t="shared" si="44"/>
        <v>0</v>
      </c>
      <c r="G51" s="277">
        <f t="shared" si="44"/>
        <v>0</v>
      </c>
      <c r="H51" s="277">
        <f t="shared" si="44"/>
        <v>0</v>
      </c>
      <c r="I51" s="277">
        <f t="shared" si="44"/>
        <v>0</v>
      </c>
      <c r="J51" s="277">
        <f t="shared" si="44"/>
        <v>0</v>
      </c>
      <c r="K51" s="277">
        <f t="shared" si="44"/>
        <v>0</v>
      </c>
      <c r="L51" s="277">
        <f t="shared" si="44"/>
        <v>0</v>
      </c>
      <c r="M51" s="277">
        <f t="shared" ref="M51:O51" si="45">E51-I51</f>
        <v>0</v>
      </c>
      <c r="N51" s="277">
        <f t="shared" si="45"/>
        <v>0</v>
      </c>
      <c r="O51" s="277">
        <f t="shared" si="45"/>
        <v>0</v>
      </c>
      <c r="P51" s="53"/>
      <c r="Q51" s="330"/>
      <c r="R51" s="330"/>
      <c r="S51" s="330"/>
      <c r="T51" s="330"/>
      <c r="U51" s="330"/>
      <c r="V51" s="330"/>
      <c r="W51" s="330"/>
      <c r="X51" s="330"/>
      <c r="Y51" s="330"/>
      <c r="Z51" s="330"/>
    </row>
    <row r="52" spans="1:26" ht="19.5" customHeight="1">
      <c r="A52" s="54">
        <v>1</v>
      </c>
      <c r="B52" s="994" t="s">
        <v>1225</v>
      </c>
      <c r="C52" s="56"/>
      <c r="D52" s="1006">
        <f>SUM(E52:G52)</f>
        <v>0</v>
      </c>
      <c r="E52" s="1007"/>
      <c r="F52" s="1007"/>
      <c r="G52" s="1007"/>
      <c r="H52" s="1006"/>
      <c r="I52" s="272"/>
      <c r="J52" s="1008"/>
      <c r="K52" s="1008"/>
      <c r="L52" s="1006"/>
      <c r="M52" s="1006"/>
      <c r="N52" s="1007"/>
      <c r="O52" s="1007"/>
      <c r="P52" s="1009"/>
      <c r="Q52" s="330"/>
      <c r="R52" s="330"/>
      <c r="S52" s="330"/>
      <c r="T52" s="330"/>
      <c r="U52" s="330"/>
      <c r="V52" s="330"/>
      <c r="W52" s="330"/>
      <c r="X52" s="330"/>
      <c r="Y52" s="330"/>
      <c r="Z52" s="330"/>
    </row>
    <row r="53" spans="1:26" ht="19.5" customHeight="1">
      <c r="A53" s="1010">
        <v>2</v>
      </c>
      <c r="B53" s="994" t="s">
        <v>1226</v>
      </c>
      <c r="C53" s="56"/>
      <c r="D53" s="1011">
        <v>650</v>
      </c>
      <c r="E53" s="1007"/>
      <c r="F53" s="1007"/>
      <c r="G53" s="1007"/>
      <c r="H53" s="1006"/>
      <c r="I53" s="1006"/>
      <c r="J53" s="1007"/>
      <c r="K53" s="1007"/>
      <c r="L53" s="1006"/>
      <c r="M53" s="1006"/>
      <c r="N53" s="1007"/>
      <c r="O53" s="1007"/>
      <c r="P53" s="1012"/>
      <c r="Q53" s="330"/>
      <c r="R53" s="1000"/>
      <c r="S53" s="1000"/>
      <c r="T53" s="1000"/>
      <c r="U53" s="1000"/>
      <c r="V53" s="1000"/>
      <c r="W53" s="1000"/>
      <c r="X53" s="1000"/>
      <c r="Y53" s="1000"/>
      <c r="Z53" s="1000"/>
    </row>
    <row r="54" spans="1:26" ht="19.5" customHeight="1">
      <c r="A54" s="54">
        <v>3</v>
      </c>
      <c r="B54" s="67"/>
      <c r="C54" s="1013"/>
      <c r="D54" s="1006">
        <v>650</v>
      </c>
      <c r="E54" s="1007"/>
      <c r="F54" s="1007"/>
      <c r="G54" s="1007"/>
      <c r="H54" s="1006"/>
      <c r="I54" s="1006"/>
      <c r="J54" s="1007"/>
      <c r="K54" s="1007"/>
      <c r="L54" s="1006"/>
      <c r="M54" s="1006"/>
      <c r="N54" s="1007"/>
      <c r="O54" s="1007"/>
      <c r="P54" s="1009"/>
      <c r="Q54" s="330"/>
      <c r="R54" s="330"/>
      <c r="S54" s="330"/>
      <c r="T54" s="330"/>
      <c r="U54" s="330"/>
      <c r="V54" s="330"/>
      <c r="W54" s="330"/>
      <c r="X54" s="330"/>
      <c r="Y54" s="330"/>
      <c r="Z54" s="330"/>
    </row>
    <row r="55" spans="1:26" ht="19.5" customHeight="1">
      <c r="A55" s="1014">
        <v>4</v>
      </c>
      <c r="B55" s="67"/>
      <c r="C55" s="1015"/>
      <c r="D55" s="1016">
        <f>SUM(E55:G55)</f>
        <v>0</v>
      </c>
      <c r="E55" s="1017"/>
      <c r="F55" s="1017"/>
      <c r="G55" s="1017"/>
      <c r="H55" s="1016"/>
      <c r="I55" s="1016"/>
      <c r="J55" s="1017"/>
      <c r="K55" s="1017"/>
      <c r="L55" s="272"/>
      <c r="M55" s="272"/>
      <c r="N55" s="1017"/>
      <c r="O55" s="1017"/>
      <c r="P55" s="1012"/>
      <c r="Q55" s="330"/>
      <c r="R55" s="330"/>
      <c r="S55" s="330"/>
      <c r="T55" s="330"/>
      <c r="U55" s="330"/>
      <c r="V55" s="330"/>
      <c r="W55" s="330"/>
      <c r="X55" s="330"/>
      <c r="Y55" s="330"/>
      <c r="Z55" s="330"/>
    </row>
    <row r="56" spans="1:26" ht="19.5" customHeight="1">
      <c r="A56" s="54">
        <v>5</v>
      </c>
      <c r="B56" s="67"/>
      <c r="C56" s="1018"/>
      <c r="D56" s="1011">
        <v>650</v>
      </c>
      <c r="E56" s="1007"/>
      <c r="F56" s="1007"/>
      <c r="G56" s="1007"/>
      <c r="H56" s="1006"/>
      <c r="I56" s="1006"/>
      <c r="J56" s="1007"/>
      <c r="K56" s="1007"/>
      <c r="L56" s="1006"/>
      <c r="M56" s="1006"/>
      <c r="N56" s="1007"/>
      <c r="O56" s="1007"/>
      <c r="P56" s="1012"/>
      <c r="Q56" s="330"/>
      <c r="R56" s="330"/>
      <c r="S56" s="330"/>
      <c r="T56" s="330"/>
      <c r="U56" s="330"/>
      <c r="V56" s="330"/>
      <c r="W56" s="330"/>
      <c r="X56" s="330"/>
      <c r="Y56" s="330"/>
      <c r="Z56" s="330"/>
    </row>
    <row r="57" spans="1:26" ht="19.5" customHeight="1">
      <c r="A57" s="1014">
        <v>6</v>
      </c>
      <c r="B57" s="67"/>
      <c r="C57" s="1018"/>
      <c r="D57" s="1011">
        <v>650</v>
      </c>
      <c r="E57" s="1007"/>
      <c r="F57" s="1007"/>
      <c r="G57" s="1007"/>
      <c r="H57" s="1006"/>
      <c r="I57" s="1006"/>
      <c r="J57" s="1007"/>
      <c r="K57" s="1007"/>
      <c r="L57" s="1006"/>
      <c r="M57" s="1006"/>
      <c r="N57" s="1007"/>
      <c r="O57" s="1007"/>
      <c r="P57" s="1012"/>
      <c r="Q57" s="330"/>
      <c r="R57" s="330"/>
      <c r="S57" s="330"/>
      <c r="T57" s="330"/>
      <c r="U57" s="330"/>
      <c r="V57" s="330"/>
      <c r="W57" s="330"/>
      <c r="X57" s="330"/>
      <c r="Y57" s="330"/>
      <c r="Z57" s="330"/>
    </row>
    <row r="58" spans="1:26" ht="29.25" customHeight="1">
      <c r="A58" s="54">
        <v>7</v>
      </c>
      <c r="B58" s="67"/>
      <c r="C58" s="1018"/>
      <c r="D58" s="1011">
        <v>650</v>
      </c>
      <c r="E58" s="1007"/>
      <c r="F58" s="1007"/>
      <c r="G58" s="1007"/>
      <c r="H58" s="1006"/>
      <c r="I58" s="1006"/>
      <c r="J58" s="1007"/>
      <c r="K58" s="1007"/>
      <c r="L58" s="1006"/>
      <c r="M58" s="1006"/>
      <c r="N58" s="1007"/>
      <c r="O58" s="1007"/>
      <c r="P58" s="1019"/>
      <c r="Q58" s="330"/>
      <c r="R58" s="330"/>
      <c r="S58" s="330"/>
      <c r="T58" s="330"/>
      <c r="U58" s="330"/>
      <c r="V58" s="330"/>
      <c r="W58" s="330"/>
      <c r="X58" s="330"/>
      <c r="Y58" s="330"/>
      <c r="Z58" s="330"/>
    </row>
    <row r="59" spans="1:26" ht="19.5" customHeight="1">
      <c r="A59" s="1014">
        <v>8</v>
      </c>
      <c r="B59" s="67"/>
      <c r="C59" s="1018"/>
      <c r="D59" s="1011">
        <v>650</v>
      </c>
      <c r="E59" s="1007"/>
      <c r="F59" s="1007"/>
      <c r="G59" s="1007"/>
      <c r="H59" s="1006"/>
      <c r="I59" s="1006"/>
      <c r="J59" s="1007"/>
      <c r="K59" s="1007"/>
      <c r="L59" s="1006"/>
      <c r="M59" s="1006"/>
      <c r="N59" s="1007"/>
      <c r="O59" s="1007"/>
      <c r="P59" s="1012"/>
      <c r="Q59" s="330"/>
      <c r="R59" s="330"/>
      <c r="S59" s="330"/>
      <c r="T59" s="330"/>
      <c r="U59" s="330"/>
      <c r="V59" s="330"/>
      <c r="W59" s="330"/>
      <c r="X59" s="330"/>
      <c r="Y59" s="330"/>
      <c r="Z59" s="330"/>
    </row>
    <row r="60" spans="1:26" ht="19.5" customHeight="1">
      <c r="A60" s="54">
        <v>9</v>
      </c>
      <c r="B60" s="67"/>
      <c r="C60" s="1018"/>
      <c r="D60" s="1011">
        <v>650</v>
      </c>
      <c r="E60" s="1007"/>
      <c r="F60" s="1007"/>
      <c r="G60" s="1007"/>
      <c r="H60" s="1006"/>
      <c r="I60" s="1006"/>
      <c r="J60" s="1007"/>
      <c r="K60" s="1007"/>
      <c r="L60" s="1006"/>
      <c r="M60" s="1006"/>
      <c r="N60" s="1007"/>
      <c r="O60" s="1007"/>
      <c r="P60" s="1012"/>
      <c r="Q60" s="330"/>
      <c r="R60" s="330"/>
      <c r="S60" s="330"/>
      <c r="T60" s="330"/>
      <c r="U60" s="330"/>
      <c r="V60" s="330"/>
      <c r="W60" s="330"/>
      <c r="X60" s="330"/>
      <c r="Y60" s="330"/>
      <c r="Z60" s="330"/>
    </row>
    <row r="61" spans="1:26" ht="19.5" customHeight="1">
      <c r="A61" s="1014">
        <v>10</v>
      </c>
      <c r="B61" s="67"/>
      <c r="C61" s="56"/>
      <c r="D61" s="270">
        <f t="shared" ref="D61:D62" si="46">SUM(E61:G61)</f>
        <v>0</v>
      </c>
      <c r="E61" s="270"/>
      <c r="F61" s="270"/>
      <c r="G61" s="270"/>
      <c r="H61" s="270"/>
      <c r="I61" s="270"/>
      <c r="J61" s="270"/>
      <c r="K61" s="270"/>
      <c r="L61" s="270"/>
      <c r="M61" s="270"/>
      <c r="N61" s="270"/>
      <c r="O61" s="270"/>
      <c r="P61" s="57"/>
      <c r="Q61" s="330"/>
      <c r="R61" s="330"/>
      <c r="S61" s="330"/>
      <c r="T61" s="330"/>
      <c r="U61" s="330"/>
      <c r="V61" s="330"/>
      <c r="W61" s="330"/>
      <c r="X61" s="330"/>
      <c r="Y61" s="330"/>
      <c r="Z61" s="330"/>
    </row>
    <row r="62" spans="1:26" ht="19.5" customHeight="1">
      <c r="A62" s="54">
        <v>11</v>
      </c>
      <c r="B62" s="67"/>
      <c r="C62" s="56"/>
      <c r="D62" s="270">
        <f t="shared" si="46"/>
        <v>0</v>
      </c>
      <c r="E62" s="270"/>
      <c r="F62" s="270"/>
      <c r="G62" s="270"/>
      <c r="H62" s="270"/>
      <c r="I62" s="270"/>
      <c r="J62" s="270"/>
      <c r="K62" s="270"/>
      <c r="L62" s="270"/>
      <c r="M62" s="270">
        <f t="shared" ref="M62:O62" si="47">E62-I62</f>
        <v>0</v>
      </c>
      <c r="N62" s="270">
        <f t="shared" si="47"/>
        <v>0</v>
      </c>
      <c r="O62" s="270">
        <f t="shared" si="47"/>
        <v>0</v>
      </c>
      <c r="P62" s="57"/>
      <c r="Q62" s="330"/>
      <c r="R62" s="330"/>
      <c r="S62" s="330"/>
      <c r="T62" s="330"/>
      <c r="U62" s="330"/>
      <c r="V62" s="330"/>
      <c r="W62" s="330"/>
      <c r="X62" s="330"/>
      <c r="Y62" s="330"/>
      <c r="Z62" s="330"/>
    </row>
    <row r="63" spans="1:26" ht="19.5" customHeight="1">
      <c r="A63" s="1014">
        <v>12</v>
      </c>
      <c r="B63" s="67"/>
      <c r="C63" s="56"/>
      <c r="D63" s="270">
        <v>650</v>
      </c>
      <c r="E63" s="270"/>
      <c r="F63" s="270"/>
      <c r="G63" s="270"/>
      <c r="H63" s="270"/>
      <c r="I63" s="270"/>
      <c r="J63" s="270"/>
      <c r="K63" s="270"/>
      <c r="L63" s="270"/>
      <c r="M63" s="270"/>
      <c r="N63" s="270"/>
      <c r="O63" s="270"/>
      <c r="P63" s="57"/>
      <c r="Q63" s="330"/>
      <c r="R63" s="330"/>
      <c r="S63" s="330"/>
      <c r="T63" s="330"/>
      <c r="U63" s="330"/>
      <c r="V63" s="330"/>
      <c r="W63" s="330"/>
      <c r="X63" s="330"/>
      <c r="Y63" s="330"/>
      <c r="Z63" s="330"/>
    </row>
    <row r="64" spans="1:26" ht="19.5" customHeight="1">
      <c r="A64" s="54">
        <v>13</v>
      </c>
      <c r="B64" s="67"/>
      <c r="C64" s="56"/>
      <c r="D64" s="270">
        <v>650</v>
      </c>
      <c r="E64" s="270"/>
      <c r="F64" s="270"/>
      <c r="G64" s="270"/>
      <c r="H64" s="270">
        <v>0</v>
      </c>
      <c r="I64" s="270"/>
      <c r="J64" s="270"/>
      <c r="K64" s="270"/>
      <c r="L64" s="270"/>
      <c r="M64" s="270"/>
      <c r="N64" s="270"/>
      <c r="O64" s="270"/>
      <c r="P64" s="57"/>
      <c r="Q64" s="330"/>
      <c r="R64" s="330"/>
      <c r="S64" s="330"/>
      <c r="T64" s="330"/>
      <c r="U64" s="330"/>
      <c r="V64" s="330"/>
      <c r="W64" s="330"/>
      <c r="X64" s="330"/>
      <c r="Y64" s="330"/>
      <c r="Z64" s="330"/>
    </row>
    <row r="65" spans="1:26" ht="19.5" customHeight="1">
      <c r="A65" s="1010">
        <v>14</v>
      </c>
      <c r="B65" s="67"/>
      <c r="C65" s="56"/>
      <c r="D65" s="270">
        <v>650</v>
      </c>
      <c r="E65" s="270"/>
      <c r="F65" s="270"/>
      <c r="G65" s="270"/>
      <c r="H65" s="270">
        <v>0</v>
      </c>
      <c r="I65" s="270"/>
      <c r="J65" s="270"/>
      <c r="K65" s="270"/>
      <c r="L65" s="270"/>
      <c r="M65" s="270"/>
      <c r="N65" s="270"/>
      <c r="O65" s="270"/>
      <c r="P65" s="57"/>
      <c r="Q65" s="330"/>
      <c r="R65" s="330"/>
      <c r="S65" s="330"/>
      <c r="T65" s="330"/>
      <c r="U65" s="330"/>
      <c r="V65" s="330"/>
      <c r="W65" s="330"/>
      <c r="X65" s="330"/>
      <c r="Y65" s="330"/>
      <c r="Z65" s="330"/>
    </row>
    <row r="66" spans="1:26" ht="19.5" customHeight="1">
      <c r="A66" s="48" t="s">
        <v>134</v>
      </c>
      <c r="B66" s="992" t="s">
        <v>1224</v>
      </c>
      <c r="C66" s="50"/>
      <c r="D66" s="277">
        <f t="shared" ref="D66:N66" si="48">SUM(D67:D82)</f>
        <v>0</v>
      </c>
      <c r="E66" s="277">
        <f t="shared" si="48"/>
        <v>0</v>
      </c>
      <c r="F66" s="277">
        <f t="shared" si="48"/>
        <v>0</v>
      </c>
      <c r="G66" s="277">
        <f t="shared" si="48"/>
        <v>0</v>
      </c>
      <c r="H66" s="277">
        <f t="shared" si="48"/>
        <v>0</v>
      </c>
      <c r="I66" s="277">
        <f t="shared" si="48"/>
        <v>0</v>
      </c>
      <c r="J66" s="277">
        <f t="shared" si="48"/>
        <v>0</v>
      </c>
      <c r="K66" s="277">
        <f t="shared" si="48"/>
        <v>0</v>
      </c>
      <c r="L66" s="277">
        <f t="shared" si="48"/>
        <v>0</v>
      </c>
      <c r="M66" s="277">
        <f t="shared" si="48"/>
        <v>0</v>
      </c>
      <c r="N66" s="277">
        <f t="shared" si="48"/>
        <v>0</v>
      </c>
      <c r="O66" s="277">
        <f>G66-K66</f>
        <v>0</v>
      </c>
      <c r="P66" s="53"/>
      <c r="Q66" s="330"/>
      <c r="R66" s="330"/>
      <c r="S66" s="330"/>
      <c r="T66" s="330"/>
      <c r="U66" s="330"/>
      <c r="V66" s="330"/>
      <c r="W66" s="330"/>
      <c r="X66" s="330"/>
      <c r="Y66" s="330"/>
      <c r="Z66" s="330"/>
    </row>
    <row r="67" spans="1:26" ht="19.5" customHeight="1">
      <c r="A67" s="54">
        <v>1</v>
      </c>
      <c r="B67" s="994" t="s">
        <v>1225</v>
      </c>
      <c r="C67" s="56"/>
      <c r="D67" s="270">
        <f t="shared" ref="D67:D82" si="49">E67+F67+G67</f>
        <v>0</v>
      </c>
      <c r="E67" s="270"/>
      <c r="F67" s="270"/>
      <c r="G67" s="270"/>
      <c r="H67" s="270">
        <f t="shared" ref="H67:H82" si="50">I67+J67+K67</f>
        <v>0</v>
      </c>
      <c r="I67" s="270"/>
      <c r="J67" s="270"/>
      <c r="K67" s="270"/>
      <c r="L67" s="270">
        <f t="shared" ref="L67:N67" si="51">D67-H67</f>
        <v>0</v>
      </c>
      <c r="M67" s="270">
        <f t="shared" si="51"/>
        <v>0</v>
      </c>
      <c r="N67" s="270">
        <f t="shared" si="51"/>
        <v>0</v>
      </c>
      <c r="O67" s="270">
        <f t="shared" ref="O67:O82" si="52">F67-K67</f>
        <v>0</v>
      </c>
      <c r="P67" s="1020"/>
      <c r="Q67" s="330"/>
      <c r="R67" s="330"/>
      <c r="S67" s="330"/>
      <c r="T67" s="330"/>
      <c r="U67" s="330"/>
      <c r="V67" s="330"/>
      <c r="W67" s="330"/>
      <c r="X67" s="330"/>
      <c r="Y67" s="330"/>
      <c r="Z67" s="330"/>
    </row>
    <row r="68" spans="1:26" ht="19.5" customHeight="1">
      <c r="A68" s="54">
        <v>2</v>
      </c>
      <c r="B68" s="994" t="s">
        <v>1226</v>
      </c>
      <c r="C68" s="56"/>
      <c r="D68" s="270">
        <f t="shared" si="49"/>
        <v>0</v>
      </c>
      <c r="E68" s="270"/>
      <c r="F68" s="270"/>
      <c r="G68" s="270"/>
      <c r="H68" s="270">
        <f t="shared" si="50"/>
        <v>0</v>
      </c>
      <c r="I68" s="270"/>
      <c r="J68" s="270"/>
      <c r="K68" s="270"/>
      <c r="L68" s="270">
        <f t="shared" ref="L68:N68" si="53">D68-H68</f>
        <v>0</v>
      </c>
      <c r="M68" s="270">
        <f t="shared" si="53"/>
        <v>0</v>
      </c>
      <c r="N68" s="270">
        <f t="shared" si="53"/>
        <v>0</v>
      </c>
      <c r="O68" s="270">
        <f t="shared" si="52"/>
        <v>0</v>
      </c>
      <c r="P68" s="1020"/>
      <c r="Q68" s="1000"/>
      <c r="R68" s="1000"/>
      <c r="S68" s="1000"/>
      <c r="T68" s="1000"/>
      <c r="U68" s="1000"/>
      <c r="V68" s="1000"/>
      <c r="W68" s="1000"/>
      <c r="X68" s="1000"/>
      <c r="Y68" s="1000"/>
      <c r="Z68" s="1000"/>
    </row>
    <row r="69" spans="1:26" ht="19.5" customHeight="1">
      <c r="A69" s="54">
        <v>3</v>
      </c>
      <c r="B69" s="67"/>
      <c r="C69" s="1013"/>
      <c r="D69" s="270">
        <f t="shared" si="49"/>
        <v>0</v>
      </c>
      <c r="E69" s="270"/>
      <c r="F69" s="270"/>
      <c r="G69" s="270"/>
      <c r="H69" s="270">
        <f t="shared" si="50"/>
        <v>0</v>
      </c>
      <c r="I69" s="270"/>
      <c r="J69" s="270"/>
      <c r="K69" s="270"/>
      <c r="L69" s="270">
        <f t="shared" ref="L69:N69" si="54">D69-H69</f>
        <v>0</v>
      </c>
      <c r="M69" s="270">
        <f t="shared" si="54"/>
        <v>0</v>
      </c>
      <c r="N69" s="270">
        <f t="shared" si="54"/>
        <v>0</v>
      </c>
      <c r="O69" s="270">
        <f t="shared" si="52"/>
        <v>0</v>
      </c>
      <c r="P69" s="1020"/>
      <c r="Q69" s="330"/>
      <c r="R69" s="330"/>
      <c r="S69" s="330"/>
      <c r="T69" s="330"/>
      <c r="U69" s="330"/>
      <c r="V69" s="330"/>
      <c r="W69" s="330"/>
      <c r="X69" s="330"/>
      <c r="Y69" s="330"/>
      <c r="Z69" s="330"/>
    </row>
    <row r="70" spans="1:26" ht="19.5" customHeight="1">
      <c r="A70" s="54">
        <v>4</v>
      </c>
      <c r="B70" s="67"/>
      <c r="C70" s="1015"/>
      <c r="D70" s="270">
        <f t="shared" si="49"/>
        <v>0</v>
      </c>
      <c r="E70" s="270"/>
      <c r="F70" s="270"/>
      <c r="G70" s="270"/>
      <c r="H70" s="270">
        <f t="shared" si="50"/>
        <v>0</v>
      </c>
      <c r="I70" s="270"/>
      <c r="J70" s="270"/>
      <c r="K70" s="270"/>
      <c r="L70" s="270">
        <f t="shared" ref="L70:N70" si="55">D70-H70</f>
        <v>0</v>
      </c>
      <c r="M70" s="270">
        <f t="shared" si="55"/>
        <v>0</v>
      </c>
      <c r="N70" s="270">
        <f t="shared" si="55"/>
        <v>0</v>
      </c>
      <c r="O70" s="270">
        <f t="shared" si="52"/>
        <v>0</v>
      </c>
      <c r="P70" s="1020"/>
      <c r="Q70" s="330"/>
      <c r="R70" s="330"/>
      <c r="S70" s="330"/>
      <c r="T70" s="330"/>
      <c r="U70" s="330"/>
      <c r="V70" s="330"/>
      <c r="W70" s="330"/>
      <c r="X70" s="330"/>
      <c r="Y70" s="330"/>
      <c r="Z70" s="330"/>
    </row>
    <row r="71" spans="1:26" ht="19.5" customHeight="1">
      <c r="A71" s="54">
        <v>5</v>
      </c>
      <c r="B71" s="67"/>
      <c r="C71" s="1018"/>
      <c r="D71" s="270">
        <f t="shared" si="49"/>
        <v>0</v>
      </c>
      <c r="E71" s="270"/>
      <c r="F71" s="270"/>
      <c r="G71" s="270"/>
      <c r="H71" s="270">
        <f t="shared" si="50"/>
        <v>0</v>
      </c>
      <c r="I71" s="270"/>
      <c r="J71" s="270"/>
      <c r="K71" s="270"/>
      <c r="L71" s="270">
        <f t="shared" ref="L71:N71" si="56">D71-H71</f>
        <v>0</v>
      </c>
      <c r="M71" s="270">
        <f t="shared" si="56"/>
        <v>0</v>
      </c>
      <c r="N71" s="270">
        <f t="shared" si="56"/>
        <v>0</v>
      </c>
      <c r="O71" s="270">
        <f t="shared" si="52"/>
        <v>0</v>
      </c>
      <c r="P71" s="1020"/>
      <c r="Q71" s="330"/>
      <c r="R71" s="330"/>
      <c r="S71" s="330"/>
      <c r="T71" s="330"/>
      <c r="U71" s="330"/>
      <c r="V71" s="330"/>
      <c r="W71" s="330"/>
      <c r="X71" s="330"/>
      <c r="Y71" s="330"/>
      <c r="Z71" s="330"/>
    </row>
    <row r="72" spans="1:26" ht="19.5" customHeight="1">
      <c r="A72" s="54">
        <v>6</v>
      </c>
      <c r="B72" s="67"/>
      <c r="C72" s="1018"/>
      <c r="D72" s="270">
        <f t="shared" si="49"/>
        <v>0</v>
      </c>
      <c r="E72" s="270"/>
      <c r="F72" s="270"/>
      <c r="G72" s="270"/>
      <c r="H72" s="270">
        <f t="shared" si="50"/>
        <v>0</v>
      </c>
      <c r="I72" s="270"/>
      <c r="J72" s="270"/>
      <c r="K72" s="270"/>
      <c r="L72" s="270">
        <f t="shared" ref="L72:N72" si="57">D72-H72</f>
        <v>0</v>
      </c>
      <c r="M72" s="270">
        <f t="shared" si="57"/>
        <v>0</v>
      </c>
      <c r="N72" s="270">
        <f t="shared" si="57"/>
        <v>0</v>
      </c>
      <c r="O72" s="270">
        <f t="shared" si="52"/>
        <v>0</v>
      </c>
      <c r="P72" s="1020"/>
      <c r="Q72" s="330"/>
      <c r="R72" s="330"/>
      <c r="S72" s="330"/>
      <c r="T72" s="330"/>
      <c r="U72" s="330"/>
      <c r="V72" s="330"/>
      <c r="W72" s="330"/>
      <c r="X72" s="330"/>
      <c r="Y72" s="330"/>
      <c r="Z72" s="330"/>
    </row>
    <row r="73" spans="1:26" ht="19.5" customHeight="1">
      <c r="A73" s="54">
        <v>7</v>
      </c>
      <c r="B73" s="67"/>
      <c r="C73" s="1018"/>
      <c r="D73" s="270">
        <f t="shared" si="49"/>
        <v>0</v>
      </c>
      <c r="E73" s="270"/>
      <c r="F73" s="270"/>
      <c r="G73" s="270"/>
      <c r="H73" s="270">
        <f t="shared" si="50"/>
        <v>0</v>
      </c>
      <c r="I73" s="270"/>
      <c r="J73" s="270"/>
      <c r="K73" s="270"/>
      <c r="L73" s="270">
        <f t="shared" ref="L73:N73" si="58">D73-H73</f>
        <v>0</v>
      </c>
      <c r="M73" s="270">
        <f t="shared" si="58"/>
        <v>0</v>
      </c>
      <c r="N73" s="270">
        <f t="shared" si="58"/>
        <v>0</v>
      </c>
      <c r="O73" s="270">
        <f t="shared" si="52"/>
        <v>0</v>
      </c>
      <c r="P73" s="1021"/>
      <c r="Q73" s="330"/>
      <c r="R73" s="330"/>
      <c r="S73" s="330"/>
      <c r="T73" s="330"/>
      <c r="U73" s="330"/>
      <c r="V73" s="330"/>
      <c r="W73" s="330"/>
      <c r="X73" s="330"/>
      <c r="Y73" s="330"/>
      <c r="Z73" s="330"/>
    </row>
    <row r="74" spans="1:26" ht="19.5" customHeight="1">
      <c r="A74" s="54">
        <v>8</v>
      </c>
      <c r="B74" s="67"/>
      <c r="C74" s="1018"/>
      <c r="D74" s="270">
        <f t="shared" si="49"/>
        <v>0</v>
      </c>
      <c r="E74" s="270"/>
      <c r="F74" s="270"/>
      <c r="G74" s="270"/>
      <c r="H74" s="270">
        <f t="shared" si="50"/>
        <v>0</v>
      </c>
      <c r="I74" s="270"/>
      <c r="J74" s="270"/>
      <c r="K74" s="270"/>
      <c r="L74" s="270">
        <f t="shared" ref="L74:N74" si="59">D74-H74</f>
        <v>0</v>
      </c>
      <c r="M74" s="270">
        <f t="shared" si="59"/>
        <v>0</v>
      </c>
      <c r="N74" s="270">
        <f t="shared" si="59"/>
        <v>0</v>
      </c>
      <c r="O74" s="270">
        <f t="shared" si="52"/>
        <v>0</v>
      </c>
      <c r="P74" s="1021"/>
      <c r="Q74" s="330"/>
      <c r="R74" s="330"/>
      <c r="S74" s="330"/>
      <c r="T74" s="330"/>
      <c r="U74" s="330"/>
      <c r="V74" s="330"/>
      <c r="W74" s="330"/>
      <c r="X74" s="330"/>
      <c r="Y74" s="330"/>
      <c r="Z74" s="330"/>
    </row>
    <row r="75" spans="1:26" ht="19.5" customHeight="1">
      <c r="A75" s="54">
        <v>9</v>
      </c>
      <c r="B75" s="67"/>
      <c r="C75" s="1018"/>
      <c r="D75" s="270">
        <f t="shared" si="49"/>
        <v>0</v>
      </c>
      <c r="E75" s="270"/>
      <c r="F75" s="270"/>
      <c r="G75" s="270"/>
      <c r="H75" s="270">
        <f t="shared" si="50"/>
        <v>0</v>
      </c>
      <c r="I75" s="270"/>
      <c r="J75" s="270"/>
      <c r="K75" s="270"/>
      <c r="L75" s="270">
        <f t="shared" ref="L75:N75" si="60">D75-H75</f>
        <v>0</v>
      </c>
      <c r="M75" s="270">
        <f t="shared" si="60"/>
        <v>0</v>
      </c>
      <c r="N75" s="270">
        <f t="shared" si="60"/>
        <v>0</v>
      </c>
      <c r="O75" s="270">
        <f t="shared" si="52"/>
        <v>0</v>
      </c>
      <c r="P75" s="1020"/>
      <c r="Q75" s="330"/>
      <c r="R75" s="330"/>
      <c r="S75" s="330"/>
      <c r="T75" s="330"/>
      <c r="U75" s="330"/>
      <c r="V75" s="330"/>
      <c r="W75" s="330"/>
      <c r="X75" s="330"/>
      <c r="Y75" s="330"/>
      <c r="Z75" s="330"/>
    </row>
    <row r="76" spans="1:26" ht="19.5" customHeight="1">
      <c r="A76" s="54">
        <v>10</v>
      </c>
      <c r="B76" s="67"/>
      <c r="C76" s="56"/>
      <c r="D76" s="270">
        <f t="shared" si="49"/>
        <v>0</v>
      </c>
      <c r="E76" s="270"/>
      <c r="F76" s="270"/>
      <c r="G76" s="270"/>
      <c r="H76" s="270">
        <f t="shared" si="50"/>
        <v>0</v>
      </c>
      <c r="I76" s="270"/>
      <c r="J76" s="270"/>
      <c r="K76" s="270"/>
      <c r="L76" s="270">
        <f t="shared" ref="L76:N76" si="61">D76-H76</f>
        <v>0</v>
      </c>
      <c r="M76" s="270">
        <f t="shared" si="61"/>
        <v>0</v>
      </c>
      <c r="N76" s="270">
        <f t="shared" si="61"/>
        <v>0</v>
      </c>
      <c r="O76" s="270">
        <f t="shared" si="52"/>
        <v>0</v>
      </c>
      <c r="P76" s="1020"/>
      <c r="Q76" s="330"/>
      <c r="R76" s="330"/>
      <c r="S76" s="330"/>
      <c r="T76" s="330"/>
      <c r="U76" s="330"/>
      <c r="V76" s="330"/>
      <c r="W76" s="330"/>
      <c r="X76" s="330"/>
      <c r="Y76" s="330"/>
      <c r="Z76" s="330"/>
    </row>
    <row r="77" spans="1:26" ht="19.5" customHeight="1">
      <c r="A77" s="54">
        <v>11</v>
      </c>
      <c r="B77" s="67"/>
      <c r="C77" s="56"/>
      <c r="D77" s="270">
        <f t="shared" si="49"/>
        <v>0</v>
      </c>
      <c r="E77" s="270"/>
      <c r="F77" s="270"/>
      <c r="G77" s="270"/>
      <c r="H77" s="270">
        <f t="shared" si="50"/>
        <v>0</v>
      </c>
      <c r="I77" s="270"/>
      <c r="J77" s="270"/>
      <c r="K77" s="270"/>
      <c r="L77" s="270">
        <f t="shared" ref="L77:N77" si="62">D77-H77</f>
        <v>0</v>
      </c>
      <c r="M77" s="270">
        <f t="shared" si="62"/>
        <v>0</v>
      </c>
      <c r="N77" s="270">
        <f t="shared" si="62"/>
        <v>0</v>
      </c>
      <c r="O77" s="270">
        <f t="shared" si="52"/>
        <v>0</v>
      </c>
      <c r="P77" s="1021"/>
      <c r="Q77" s="330"/>
      <c r="R77" s="330"/>
      <c r="S77" s="330"/>
      <c r="T77" s="330"/>
      <c r="U77" s="330"/>
      <c r="V77" s="330"/>
      <c r="W77" s="330"/>
      <c r="X77" s="330"/>
      <c r="Y77" s="330"/>
      <c r="Z77" s="330"/>
    </row>
    <row r="78" spans="1:26" ht="19.5" customHeight="1">
      <c r="A78" s="54">
        <v>12</v>
      </c>
      <c r="B78" s="67"/>
      <c r="C78" s="56"/>
      <c r="D78" s="270">
        <f t="shared" si="49"/>
        <v>0</v>
      </c>
      <c r="E78" s="270"/>
      <c r="F78" s="270"/>
      <c r="G78" s="270"/>
      <c r="H78" s="270">
        <f t="shared" si="50"/>
        <v>0</v>
      </c>
      <c r="I78" s="270"/>
      <c r="J78" s="270"/>
      <c r="K78" s="270"/>
      <c r="L78" s="270">
        <f t="shared" ref="L78:N78" si="63">D78-H78</f>
        <v>0</v>
      </c>
      <c r="M78" s="270">
        <f t="shared" si="63"/>
        <v>0</v>
      </c>
      <c r="N78" s="270">
        <f t="shared" si="63"/>
        <v>0</v>
      </c>
      <c r="O78" s="270">
        <f t="shared" si="52"/>
        <v>0</v>
      </c>
      <c r="P78" s="1020"/>
      <c r="Q78" s="330"/>
      <c r="R78" s="330"/>
      <c r="S78" s="330"/>
      <c r="T78" s="330"/>
      <c r="U78" s="330"/>
      <c r="V78" s="330"/>
      <c r="W78" s="330"/>
      <c r="X78" s="330"/>
      <c r="Y78" s="330"/>
      <c r="Z78" s="330"/>
    </row>
    <row r="79" spans="1:26" ht="19.5" customHeight="1">
      <c r="A79" s="54">
        <v>13</v>
      </c>
      <c r="B79" s="67"/>
      <c r="C79" s="56"/>
      <c r="D79" s="270">
        <f t="shared" si="49"/>
        <v>0</v>
      </c>
      <c r="E79" s="270"/>
      <c r="F79" s="270"/>
      <c r="G79" s="270"/>
      <c r="H79" s="270">
        <f t="shared" si="50"/>
        <v>0</v>
      </c>
      <c r="I79" s="270"/>
      <c r="J79" s="270"/>
      <c r="K79" s="270"/>
      <c r="L79" s="270">
        <f t="shared" ref="L79:N79" si="64">D79-H79</f>
        <v>0</v>
      </c>
      <c r="M79" s="270">
        <f t="shared" si="64"/>
        <v>0</v>
      </c>
      <c r="N79" s="270">
        <f t="shared" si="64"/>
        <v>0</v>
      </c>
      <c r="O79" s="270">
        <f t="shared" si="52"/>
        <v>0</v>
      </c>
      <c r="P79" s="1020"/>
      <c r="Q79" s="330"/>
      <c r="R79" s="330"/>
      <c r="S79" s="330"/>
      <c r="T79" s="330"/>
      <c r="U79" s="330"/>
      <c r="V79" s="330"/>
      <c r="W79" s="330"/>
      <c r="X79" s="330"/>
      <c r="Y79" s="330"/>
      <c r="Z79" s="330"/>
    </row>
    <row r="80" spans="1:26" ht="19.5" customHeight="1">
      <c r="A80" s="54">
        <v>14</v>
      </c>
      <c r="B80" s="67"/>
      <c r="C80" s="56"/>
      <c r="D80" s="270">
        <f t="shared" si="49"/>
        <v>0</v>
      </c>
      <c r="E80" s="270"/>
      <c r="F80" s="270"/>
      <c r="G80" s="270"/>
      <c r="H80" s="270">
        <f t="shared" si="50"/>
        <v>0</v>
      </c>
      <c r="I80" s="270"/>
      <c r="J80" s="270"/>
      <c r="K80" s="270"/>
      <c r="L80" s="270">
        <f t="shared" ref="L80:N80" si="65">D80-H80</f>
        <v>0</v>
      </c>
      <c r="M80" s="270">
        <f t="shared" si="65"/>
        <v>0</v>
      </c>
      <c r="N80" s="270">
        <f t="shared" si="65"/>
        <v>0</v>
      </c>
      <c r="O80" s="270">
        <f t="shared" si="52"/>
        <v>0</v>
      </c>
      <c r="P80" s="1022"/>
      <c r="Q80" s="330"/>
      <c r="R80" s="330"/>
      <c r="S80" s="330"/>
      <c r="T80" s="330"/>
      <c r="U80" s="330"/>
      <c r="V80" s="330"/>
      <c r="W80" s="330"/>
      <c r="X80" s="330"/>
      <c r="Y80" s="330"/>
      <c r="Z80" s="330"/>
    </row>
    <row r="81" spans="1:26" ht="19.5" customHeight="1">
      <c r="A81" s="54">
        <v>15</v>
      </c>
      <c r="B81" s="67"/>
      <c r="C81" s="56"/>
      <c r="D81" s="270">
        <f t="shared" si="49"/>
        <v>0</v>
      </c>
      <c r="E81" s="270"/>
      <c r="F81" s="270"/>
      <c r="G81" s="270"/>
      <c r="H81" s="270">
        <f t="shared" si="50"/>
        <v>0</v>
      </c>
      <c r="I81" s="270"/>
      <c r="J81" s="270"/>
      <c r="K81" s="270"/>
      <c r="L81" s="270">
        <f t="shared" ref="L81:N81" si="66">D81-H81</f>
        <v>0</v>
      </c>
      <c r="M81" s="270">
        <f t="shared" si="66"/>
        <v>0</v>
      </c>
      <c r="N81" s="270">
        <f t="shared" si="66"/>
        <v>0</v>
      </c>
      <c r="O81" s="270">
        <f t="shared" si="52"/>
        <v>0</v>
      </c>
      <c r="P81" s="1020"/>
      <c r="Q81" s="330"/>
      <c r="R81" s="330"/>
      <c r="S81" s="330"/>
      <c r="T81" s="330"/>
      <c r="U81" s="330"/>
      <c r="V81" s="330"/>
      <c r="W81" s="330"/>
      <c r="X81" s="330"/>
      <c r="Y81" s="330"/>
      <c r="Z81" s="330"/>
    </row>
    <row r="82" spans="1:26" ht="19.5" customHeight="1">
      <c r="A82" s="54">
        <v>16</v>
      </c>
      <c r="B82" s="67"/>
      <c r="C82" s="56"/>
      <c r="D82" s="270">
        <f t="shared" si="49"/>
        <v>0</v>
      </c>
      <c r="E82" s="270"/>
      <c r="F82" s="270"/>
      <c r="G82" s="270"/>
      <c r="H82" s="270">
        <f t="shared" si="50"/>
        <v>0</v>
      </c>
      <c r="I82" s="270"/>
      <c r="J82" s="270"/>
      <c r="K82" s="270"/>
      <c r="L82" s="270">
        <f t="shared" ref="L82:N82" si="67">D82-H82</f>
        <v>0</v>
      </c>
      <c r="M82" s="270">
        <f t="shared" si="67"/>
        <v>0</v>
      </c>
      <c r="N82" s="270">
        <f t="shared" si="67"/>
        <v>0</v>
      </c>
      <c r="O82" s="270">
        <f t="shared" si="52"/>
        <v>0</v>
      </c>
      <c r="P82" s="1020"/>
      <c r="Q82" s="330"/>
      <c r="R82" s="330"/>
      <c r="S82" s="330"/>
      <c r="T82" s="330"/>
      <c r="U82" s="330"/>
      <c r="V82" s="330"/>
      <c r="W82" s="330"/>
      <c r="X82" s="330"/>
      <c r="Y82" s="330"/>
      <c r="Z82" s="330"/>
    </row>
    <row r="83" spans="1:26" ht="38.25" customHeight="1">
      <c r="A83" s="1023"/>
      <c r="B83" s="1024" t="s">
        <v>1228</v>
      </c>
      <c r="C83" s="1025"/>
      <c r="D83" s="1026">
        <f t="shared" ref="D83:O83" si="68">D66+D51+D34+D14</f>
        <v>6500</v>
      </c>
      <c r="E83" s="1026">
        <f t="shared" si="68"/>
        <v>0</v>
      </c>
      <c r="F83" s="1026">
        <f t="shared" si="68"/>
        <v>0</v>
      </c>
      <c r="G83" s="1026">
        <f t="shared" si="68"/>
        <v>0</v>
      </c>
      <c r="H83" s="1026">
        <f t="shared" si="68"/>
        <v>0</v>
      </c>
      <c r="I83" s="1026">
        <f t="shared" si="68"/>
        <v>0</v>
      </c>
      <c r="J83" s="1026">
        <f t="shared" si="68"/>
        <v>0</v>
      </c>
      <c r="K83" s="1026">
        <f t="shared" si="68"/>
        <v>0</v>
      </c>
      <c r="L83" s="1026">
        <f t="shared" si="68"/>
        <v>0</v>
      </c>
      <c r="M83" s="1027">
        <f t="shared" si="68"/>
        <v>0</v>
      </c>
      <c r="N83" s="1026">
        <f t="shared" si="68"/>
        <v>0</v>
      </c>
      <c r="O83" s="1026">
        <f t="shared" si="68"/>
        <v>0</v>
      </c>
      <c r="P83" s="1028"/>
      <c r="Q83" s="1000"/>
      <c r="R83" s="330"/>
      <c r="S83" s="330"/>
      <c r="T83" s="330"/>
      <c r="U83" s="330"/>
      <c r="V83" s="330"/>
      <c r="W83" s="330"/>
      <c r="X83" s="330"/>
      <c r="Y83" s="330"/>
      <c r="Z83" s="330"/>
    </row>
    <row r="84" spans="1:26" ht="15.75" customHeight="1">
      <c r="A84" s="125"/>
      <c r="B84" s="97"/>
      <c r="C84" s="97"/>
      <c r="D84" s="103"/>
      <c r="E84" s="103"/>
      <c r="F84" s="103"/>
      <c r="G84" s="103"/>
      <c r="H84" s="103"/>
      <c r="I84" s="103"/>
      <c r="J84" s="103"/>
      <c r="K84" s="103"/>
      <c r="L84" s="103"/>
      <c r="M84" s="103"/>
      <c r="N84" s="103"/>
      <c r="O84" s="103"/>
      <c r="P84" s="103"/>
    </row>
    <row r="85" spans="1:26" ht="15.75" customHeight="1">
      <c r="A85" s="125"/>
      <c r="B85" s="301"/>
      <c r="C85" s="97"/>
      <c r="E85" s="1029"/>
      <c r="F85" s="1029"/>
      <c r="G85" s="1029"/>
      <c r="H85" s="1029"/>
      <c r="I85" s="1029"/>
      <c r="J85" s="1029"/>
      <c r="K85" s="1029"/>
      <c r="L85" s="1029"/>
      <c r="M85" s="1555" t="s">
        <v>236</v>
      </c>
      <c r="N85" s="1517"/>
      <c r="O85" s="1517"/>
      <c r="P85" s="1517"/>
    </row>
    <row r="86" spans="1:26" ht="81.75" customHeight="1">
      <c r="A86" s="1636"/>
      <c r="B86" s="1517"/>
      <c r="C86" s="1517"/>
      <c r="D86" s="1517"/>
      <c r="E86" s="1517"/>
      <c r="F86" s="1517"/>
      <c r="G86" s="1517"/>
      <c r="H86" s="1517"/>
      <c r="I86" s="1517"/>
      <c r="J86" s="1517"/>
      <c r="K86" s="1517"/>
      <c r="L86" s="1517"/>
      <c r="M86" s="98"/>
      <c r="N86" s="98"/>
      <c r="O86" s="98"/>
      <c r="P86" s="98"/>
    </row>
    <row r="87" spans="1:26" ht="15.75" customHeight="1">
      <c r="A87" s="130"/>
      <c r="B87" s="131"/>
      <c r="C87" s="131"/>
      <c r="L87" s="99"/>
      <c r="M87" s="1576"/>
      <c r="N87" s="1517"/>
      <c r="O87" s="1517"/>
      <c r="P87" s="1517"/>
    </row>
    <row r="88" spans="1:26" ht="15.75" customHeight="1">
      <c r="A88" s="130"/>
      <c r="B88" s="131"/>
      <c r="C88" s="131"/>
      <c r="L88" s="99"/>
      <c r="M88" s="99"/>
    </row>
    <row r="89" spans="1:26" ht="15.75" customHeight="1">
      <c r="A89" s="130"/>
      <c r="B89" s="131"/>
      <c r="C89" s="131"/>
      <c r="L89" s="99"/>
      <c r="M89" s="99"/>
    </row>
    <row r="90" spans="1:26" ht="15.75" customHeight="1">
      <c r="A90" s="130"/>
      <c r="B90" s="131"/>
      <c r="C90" s="131"/>
      <c r="F90" s="1031"/>
      <c r="L90" s="99"/>
      <c r="M90" s="99"/>
    </row>
    <row r="91" spans="1:26" ht="15.75" customHeight="1">
      <c r="A91" s="130"/>
      <c r="B91" s="131"/>
      <c r="C91" s="131"/>
      <c r="L91" s="99"/>
      <c r="M91" s="99"/>
    </row>
    <row r="92" spans="1:26" ht="15.75" customHeight="1">
      <c r="A92" s="130"/>
      <c r="B92" s="131"/>
      <c r="C92" s="131"/>
      <c r="L92" s="99"/>
      <c r="M92" s="99"/>
    </row>
    <row r="93" spans="1:26" ht="15.75" customHeight="1">
      <c r="A93" s="130"/>
      <c r="B93" s="131"/>
      <c r="C93" s="131"/>
      <c r="L93" s="99"/>
      <c r="M93" s="99"/>
    </row>
    <row r="94" spans="1:26" ht="15.75" customHeight="1">
      <c r="A94" s="130"/>
      <c r="B94" s="131"/>
      <c r="C94" s="131"/>
      <c r="L94" s="99"/>
      <c r="M94" s="99"/>
    </row>
    <row r="95" spans="1:26" ht="15.75" customHeight="1">
      <c r="A95" s="130"/>
      <c r="B95" s="131"/>
      <c r="C95" s="131"/>
      <c r="L95" s="99"/>
      <c r="M95" s="99"/>
    </row>
    <row r="96" spans="1:26" ht="15.75" customHeight="1">
      <c r="A96" s="130"/>
      <c r="B96" s="131"/>
      <c r="C96" s="131"/>
      <c r="L96" s="99"/>
      <c r="M96" s="99"/>
    </row>
    <row r="97" spans="1:13" ht="15.75" customHeight="1">
      <c r="A97" s="130"/>
      <c r="B97" s="131"/>
      <c r="C97" s="131"/>
      <c r="L97" s="99"/>
      <c r="M97" s="99"/>
    </row>
    <row r="98" spans="1:13" ht="15.75" customHeight="1">
      <c r="A98" s="130"/>
      <c r="B98" s="131"/>
      <c r="C98" s="131"/>
      <c r="L98" s="99"/>
      <c r="M98" s="99"/>
    </row>
    <row r="99" spans="1:13" ht="15.75" customHeight="1">
      <c r="A99" s="130"/>
      <c r="B99" s="131"/>
      <c r="C99" s="131"/>
      <c r="L99" s="99"/>
      <c r="M99" s="99"/>
    </row>
    <row r="100" spans="1:13" ht="15.75" customHeight="1">
      <c r="A100" s="130"/>
      <c r="B100" s="131"/>
      <c r="C100" s="131"/>
      <c r="L100" s="99"/>
      <c r="M100" s="99"/>
    </row>
    <row r="101" spans="1:13" ht="15.75" customHeight="1">
      <c r="A101" s="130"/>
      <c r="B101" s="131"/>
      <c r="C101" s="131"/>
      <c r="L101" s="99"/>
      <c r="M101" s="99"/>
    </row>
    <row r="102" spans="1:13" ht="15.75" customHeight="1">
      <c r="A102" s="130"/>
      <c r="B102" s="131"/>
      <c r="C102" s="131"/>
      <c r="L102" s="99"/>
      <c r="M102" s="99"/>
    </row>
    <row r="103" spans="1:13" ht="15.75" customHeight="1">
      <c r="A103" s="130"/>
      <c r="B103" s="131"/>
      <c r="C103" s="131"/>
      <c r="L103" s="99"/>
      <c r="M103" s="99"/>
    </row>
    <row r="104" spans="1:13" ht="15.75" customHeight="1">
      <c r="A104" s="130"/>
      <c r="B104" s="131"/>
      <c r="C104" s="131"/>
      <c r="L104" s="99"/>
      <c r="M104" s="99"/>
    </row>
    <row r="105" spans="1:13" ht="15.75" customHeight="1">
      <c r="A105" s="130"/>
      <c r="B105" s="131"/>
      <c r="C105" s="131"/>
      <c r="L105" s="99"/>
      <c r="M105" s="99"/>
    </row>
    <row r="106" spans="1:13" ht="15.75" customHeight="1">
      <c r="A106" s="130"/>
      <c r="B106" s="131"/>
      <c r="C106" s="131"/>
      <c r="L106" s="99"/>
      <c r="M106" s="99"/>
    </row>
    <row r="107" spans="1:13" ht="15.75" customHeight="1">
      <c r="A107" s="130"/>
      <c r="B107" s="131"/>
      <c r="C107" s="131"/>
      <c r="L107" s="99"/>
      <c r="M107" s="99"/>
    </row>
    <row r="108" spans="1:13" ht="15.75" customHeight="1">
      <c r="A108" s="130"/>
      <c r="B108" s="131"/>
      <c r="C108" s="131"/>
      <c r="L108" s="99"/>
      <c r="M108" s="99"/>
    </row>
    <row r="109" spans="1:13" ht="15.75" customHeight="1">
      <c r="A109" s="130"/>
      <c r="B109" s="131"/>
      <c r="C109" s="131"/>
      <c r="L109" s="99"/>
      <c r="M109" s="99"/>
    </row>
    <row r="110" spans="1:13" ht="15.75" customHeight="1">
      <c r="A110" s="130"/>
      <c r="B110" s="131"/>
      <c r="C110" s="131"/>
      <c r="L110" s="99"/>
      <c r="M110" s="99"/>
    </row>
    <row r="111" spans="1:13" ht="15.75" customHeight="1">
      <c r="A111" s="130"/>
      <c r="B111" s="131"/>
      <c r="C111" s="131"/>
      <c r="L111" s="99"/>
      <c r="M111" s="99"/>
    </row>
    <row r="112" spans="1:13" ht="15.75" customHeight="1">
      <c r="A112" s="130"/>
      <c r="B112" s="131"/>
      <c r="C112" s="131"/>
      <c r="L112" s="99"/>
      <c r="M112" s="99"/>
    </row>
    <row r="113" spans="1:13" ht="15.75" customHeight="1">
      <c r="A113" s="130"/>
      <c r="B113" s="131"/>
      <c r="C113" s="131"/>
      <c r="L113" s="99"/>
      <c r="M113" s="99"/>
    </row>
    <row r="114" spans="1:13" ht="15.75" customHeight="1">
      <c r="A114" s="130"/>
      <c r="B114" s="131"/>
      <c r="C114" s="131"/>
      <c r="L114" s="99"/>
      <c r="M114" s="99"/>
    </row>
    <row r="115" spans="1:13" ht="15.75" customHeight="1">
      <c r="A115" s="130"/>
      <c r="B115" s="131"/>
      <c r="C115" s="131"/>
      <c r="L115" s="99"/>
      <c r="M115" s="99"/>
    </row>
    <row r="116" spans="1:13" ht="15.75" customHeight="1">
      <c r="A116" s="130"/>
      <c r="B116" s="131"/>
      <c r="C116" s="131"/>
      <c r="L116" s="99"/>
      <c r="M116" s="99"/>
    </row>
    <row r="117" spans="1:13" ht="15.75" customHeight="1">
      <c r="A117" s="130"/>
      <c r="B117" s="131"/>
      <c r="C117" s="131"/>
      <c r="L117" s="99"/>
      <c r="M117" s="99"/>
    </row>
    <row r="118" spans="1:13" ht="15.75" customHeight="1">
      <c r="A118" s="130"/>
      <c r="B118" s="131"/>
      <c r="C118" s="131"/>
      <c r="L118" s="99"/>
      <c r="M118" s="99"/>
    </row>
    <row r="119" spans="1:13" ht="15.75" customHeight="1">
      <c r="A119" s="130"/>
      <c r="B119" s="131"/>
      <c r="C119" s="131"/>
      <c r="L119" s="99"/>
      <c r="M119" s="99"/>
    </row>
    <row r="120" spans="1:13" ht="15.75" customHeight="1">
      <c r="A120" s="130"/>
      <c r="B120" s="131"/>
      <c r="C120" s="131"/>
      <c r="L120" s="99"/>
      <c r="M120" s="99"/>
    </row>
    <row r="121" spans="1:13" ht="15.75" customHeight="1">
      <c r="A121" s="130"/>
      <c r="B121" s="131"/>
      <c r="C121" s="131"/>
      <c r="L121" s="99"/>
      <c r="M121" s="99"/>
    </row>
    <row r="122" spans="1:13" ht="15.75" customHeight="1">
      <c r="A122" s="130"/>
      <c r="B122" s="131"/>
      <c r="C122" s="131"/>
      <c r="L122" s="99"/>
      <c r="M122" s="99"/>
    </row>
    <row r="123" spans="1:13" ht="15.75" customHeight="1">
      <c r="A123" s="130"/>
      <c r="B123" s="131"/>
      <c r="C123" s="131"/>
      <c r="L123" s="99"/>
      <c r="M123" s="99"/>
    </row>
    <row r="124" spans="1:13" ht="15.75" customHeight="1">
      <c r="A124" s="130"/>
      <c r="B124" s="131"/>
      <c r="C124" s="131"/>
      <c r="L124" s="99"/>
      <c r="M124" s="99"/>
    </row>
    <row r="125" spans="1:13" ht="15.75" customHeight="1">
      <c r="A125" s="130"/>
      <c r="B125" s="131"/>
      <c r="C125" s="131"/>
      <c r="L125" s="99"/>
      <c r="M125" s="99"/>
    </row>
    <row r="126" spans="1:13" ht="15.75" customHeight="1">
      <c r="A126" s="130"/>
      <c r="B126" s="131"/>
      <c r="C126" s="131"/>
      <c r="L126" s="99"/>
      <c r="M126" s="99"/>
    </row>
    <row r="127" spans="1:13" ht="15.75" customHeight="1">
      <c r="A127" s="130"/>
      <c r="B127" s="131"/>
      <c r="C127" s="131"/>
      <c r="L127" s="99"/>
      <c r="M127" s="99"/>
    </row>
    <row r="128" spans="1:13" ht="15.75" customHeight="1">
      <c r="A128" s="130"/>
      <c r="B128" s="131"/>
      <c r="C128" s="131"/>
      <c r="L128" s="99"/>
      <c r="M128" s="99"/>
    </row>
    <row r="129" spans="1:13" ht="15.75" customHeight="1">
      <c r="A129" s="130"/>
      <c r="B129" s="131"/>
      <c r="C129" s="131"/>
      <c r="L129" s="99"/>
      <c r="M129" s="99"/>
    </row>
    <row r="130" spans="1:13" ht="15.75" customHeight="1">
      <c r="A130" s="130"/>
      <c r="B130" s="131"/>
      <c r="C130" s="131"/>
      <c r="L130" s="99"/>
      <c r="M130" s="99"/>
    </row>
    <row r="131" spans="1:13" ht="15.75" customHeight="1">
      <c r="A131" s="130"/>
      <c r="B131" s="131"/>
      <c r="C131" s="131"/>
      <c r="L131" s="99"/>
      <c r="M131" s="99"/>
    </row>
    <row r="132" spans="1:13" ht="15.75" customHeight="1">
      <c r="A132" s="130"/>
      <c r="B132" s="131"/>
      <c r="C132" s="131"/>
      <c r="L132" s="99"/>
      <c r="M132" s="99"/>
    </row>
    <row r="133" spans="1:13" ht="15.75" customHeight="1">
      <c r="A133" s="130"/>
      <c r="B133" s="131"/>
      <c r="C133" s="131"/>
      <c r="L133" s="99"/>
      <c r="M133" s="99"/>
    </row>
    <row r="134" spans="1:13" ht="15.75" customHeight="1">
      <c r="A134" s="130"/>
      <c r="B134" s="131"/>
      <c r="C134" s="131"/>
      <c r="L134" s="99"/>
      <c r="M134" s="99"/>
    </row>
    <row r="135" spans="1:13" ht="15.75" customHeight="1">
      <c r="A135" s="130"/>
      <c r="B135" s="131"/>
      <c r="C135" s="131"/>
      <c r="L135" s="99"/>
      <c r="M135" s="99"/>
    </row>
    <row r="136" spans="1:13" ht="15.75" customHeight="1">
      <c r="A136" s="130"/>
      <c r="B136" s="131"/>
      <c r="C136" s="131"/>
      <c r="L136" s="99"/>
      <c r="M136" s="99"/>
    </row>
    <row r="137" spans="1:13" ht="15.75" customHeight="1">
      <c r="A137" s="130"/>
      <c r="B137" s="131"/>
      <c r="C137" s="131"/>
      <c r="L137" s="99"/>
      <c r="M137" s="99"/>
    </row>
    <row r="138" spans="1:13" ht="15.75" customHeight="1">
      <c r="A138" s="130"/>
      <c r="B138" s="131"/>
      <c r="C138" s="131"/>
      <c r="L138" s="99"/>
      <c r="M138" s="99"/>
    </row>
    <row r="139" spans="1:13" ht="15.75" customHeight="1">
      <c r="A139" s="130"/>
      <c r="B139" s="131"/>
      <c r="C139" s="131"/>
      <c r="L139" s="99"/>
      <c r="M139" s="99"/>
    </row>
    <row r="140" spans="1:13" ht="15.75" customHeight="1">
      <c r="A140" s="130"/>
      <c r="B140" s="131"/>
      <c r="C140" s="131"/>
      <c r="L140" s="99"/>
      <c r="M140" s="99"/>
    </row>
    <row r="141" spans="1:13" ht="15.75" customHeight="1">
      <c r="A141" s="130"/>
      <c r="B141" s="131"/>
      <c r="C141" s="131"/>
      <c r="L141" s="99"/>
      <c r="M141" s="99"/>
    </row>
    <row r="142" spans="1:13" ht="15.75" customHeight="1">
      <c r="A142" s="130"/>
      <c r="B142" s="131"/>
      <c r="C142" s="131"/>
      <c r="L142" s="99"/>
      <c r="M142" s="99"/>
    </row>
    <row r="143" spans="1:13" ht="15.75" customHeight="1">
      <c r="A143" s="130"/>
      <c r="B143" s="131"/>
      <c r="C143" s="131"/>
      <c r="L143" s="99"/>
      <c r="M143" s="99"/>
    </row>
    <row r="144" spans="1:13" ht="15.75" customHeight="1">
      <c r="A144" s="130"/>
      <c r="B144" s="131"/>
      <c r="C144" s="131"/>
      <c r="L144" s="99"/>
      <c r="M144" s="99"/>
    </row>
    <row r="145" spans="1:13" ht="15.75" customHeight="1">
      <c r="A145" s="130"/>
      <c r="B145" s="131"/>
      <c r="C145" s="131"/>
      <c r="L145" s="99"/>
      <c r="M145" s="99"/>
    </row>
    <row r="146" spans="1:13" ht="15.75" customHeight="1">
      <c r="A146" s="130"/>
      <c r="B146" s="131"/>
      <c r="C146" s="131"/>
      <c r="L146" s="99"/>
      <c r="M146" s="99"/>
    </row>
    <row r="147" spans="1:13" ht="15.75" customHeight="1">
      <c r="A147" s="130"/>
      <c r="B147" s="131"/>
      <c r="C147" s="131"/>
      <c r="L147" s="99"/>
      <c r="M147" s="99"/>
    </row>
    <row r="148" spans="1:13" ht="15.75" customHeight="1">
      <c r="A148" s="130"/>
      <c r="B148" s="131"/>
      <c r="C148" s="131"/>
      <c r="L148" s="99"/>
      <c r="M148" s="99"/>
    </row>
    <row r="149" spans="1:13" ht="15.75" customHeight="1">
      <c r="A149" s="130"/>
      <c r="B149" s="131"/>
      <c r="C149" s="131"/>
      <c r="L149" s="99"/>
      <c r="M149" s="99"/>
    </row>
    <row r="150" spans="1:13" ht="15.75" customHeight="1">
      <c r="A150" s="130"/>
      <c r="B150" s="131"/>
      <c r="C150" s="131"/>
      <c r="L150" s="99"/>
      <c r="M150" s="99"/>
    </row>
    <row r="151" spans="1:13" ht="15.75" customHeight="1">
      <c r="A151" s="130"/>
      <c r="B151" s="131"/>
      <c r="C151" s="131"/>
      <c r="L151" s="99"/>
      <c r="M151" s="99"/>
    </row>
    <row r="152" spans="1:13" ht="15.75" customHeight="1">
      <c r="A152" s="130"/>
      <c r="B152" s="131"/>
      <c r="C152" s="131"/>
      <c r="L152" s="99"/>
      <c r="M152" s="99"/>
    </row>
    <row r="153" spans="1:13" ht="15.75" customHeight="1">
      <c r="A153" s="130"/>
      <c r="B153" s="131"/>
      <c r="C153" s="131"/>
      <c r="L153" s="99"/>
      <c r="M153" s="99"/>
    </row>
    <row r="154" spans="1:13" ht="15.75" customHeight="1">
      <c r="A154" s="130"/>
      <c r="B154" s="131"/>
      <c r="C154" s="131"/>
      <c r="L154" s="99"/>
      <c r="M154" s="99"/>
    </row>
    <row r="155" spans="1:13" ht="15.75" customHeight="1">
      <c r="A155" s="130"/>
      <c r="B155" s="131"/>
      <c r="C155" s="131"/>
      <c r="L155" s="99"/>
      <c r="M155" s="99"/>
    </row>
    <row r="156" spans="1:13" ht="15.75" customHeight="1">
      <c r="A156" s="130"/>
      <c r="B156" s="131"/>
      <c r="C156" s="131"/>
      <c r="L156" s="99"/>
      <c r="M156" s="99"/>
    </row>
    <row r="157" spans="1:13" ht="15.75" customHeight="1">
      <c r="A157" s="130"/>
      <c r="B157" s="131"/>
      <c r="C157" s="131"/>
      <c r="L157" s="99"/>
      <c r="M157" s="99"/>
    </row>
    <row r="158" spans="1:13" ht="15.75" customHeight="1">
      <c r="A158" s="130"/>
      <c r="B158" s="131"/>
      <c r="C158" s="131"/>
      <c r="L158" s="99"/>
      <c r="M158" s="99"/>
    </row>
    <row r="159" spans="1:13" ht="15.75" customHeight="1">
      <c r="A159" s="130"/>
      <c r="B159" s="131"/>
      <c r="C159" s="131"/>
      <c r="L159" s="99"/>
      <c r="M159" s="99"/>
    </row>
    <row r="160" spans="1:13" ht="15.75" customHeight="1">
      <c r="A160" s="130"/>
      <c r="B160" s="131"/>
      <c r="C160" s="131"/>
      <c r="L160" s="99"/>
      <c r="M160" s="99"/>
    </row>
    <row r="161" spans="1:13" ht="15.75" customHeight="1">
      <c r="A161" s="130"/>
      <c r="B161" s="131"/>
      <c r="C161" s="131"/>
      <c r="L161" s="99"/>
      <c r="M161" s="99"/>
    </row>
    <row r="162" spans="1:13" ht="15.75" customHeight="1">
      <c r="A162" s="130"/>
      <c r="B162" s="131"/>
      <c r="C162" s="131"/>
      <c r="L162" s="99"/>
      <c r="M162" s="99"/>
    </row>
    <row r="163" spans="1:13" ht="15.75" customHeight="1">
      <c r="A163" s="130"/>
      <c r="B163" s="131"/>
      <c r="C163" s="131"/>
      <c r="L163" s="99"/>
      <c r="M163" s="99"/>
    </row>
    <row r="164" spans="1:13" ht="15.75" customHeight="1">
      <c r="A164" s="130"/>
      <c r="B164" s="131"/>
      <c r="C164" s="131"/>
      <c r="L164" s="99"/>
      <c r="M164" s="99"/>
    </row>
    <row r="165" spans="1:13" ht="15.75" customHeight="1">
      <c r="A165" s="130"/>
      <c r="B165" s="131"/>
      <c r="C165" s="131"/>
      <c r="L165" s="99"/>
      <c r="M165" s="99"/>
    </row>
    <row r="166" spans="1:13" ht="15.75" customHeight="1">
      <c r="A166" s="130"/>
      <c r="B166" s="131"/>
      <c r="C166" s="131"/>
      <c r="L166" s="99"/>
      <c r="M166" s="99"/>
    </row>
    <row r="167" spans="1:13" ht="15.75" customHeight="1">
      <c r="A167" s="130"/>
      <c r="B167" s="131"/>
      <c r="C167" s="131"/>
      <c r="L167" s="99"/>
      <c r="M167" s="99"/>
    </row>
    <row r="168" spans="1:13" ht="15.75" customHeight="1">
      <c r="A168" s="130"/>
      <c r="B168" s="131"/>
      <c r="C168" s="131"/>
      <c r="L168" s="99"/>
      <c r="M168" s="99"/>
    </row>
    <row r="169" spans="1:13" ht="15.75" customHeight="1">
      <c r="A169" s="130"/>
      <c r="B169" s="131"/>
      <c r="C169" s="131"/>
      <c r="L169" s="99"/>
      <c r="M169" s="99"/>
    </row>
    <row r="170" spans="1:13" ht="15.75" customHeight="1">
      <c r="A170" s="130"/>
      <c r="B170" s="131"/>
      <c r="C170" s="131"/>
      <c r="L170" s="99"/>
      <c r="M170" s="99"/>
    </row>
    <row r="171" spans="1:13" ht="15.75" customHeight="1">
      <c r="A171" s="130"/>
      <c r="B171" s="131"/>
      <c r="C171" s="131"/>
      <c r="L171" s="99"/>
      <c r="M171" s="99"/>
    </row>
    <row r="172" spans="1:13" ht="15.75" customHeight="1">
      <c r="A172" s="130"/>
      <c r="B172" s="131"/>
      <c r="C172" s="131"/>
      <c r="L172" s="99"/>
      <c r="M172" s="99"/>
    </row>
    <row r="173" spans="1:13" ht="15.75" customHeight="1">
      <c r="A173" s="130"/>
      <c r="B173" s="131"/>
      <c r="C173" s="131"/>
      <c r="L173" s="99"/>
      <c r="M173" s="99"/>
    </row>
    <row r="174" spans="1:13" ht="15.75" customHeight="1">
      <c r="A174" s="130"/>
      <c r="B174" s="131"/>
      <c r="C174" s="131"/>
      <c r="L174" s="99"/>
      <c r="M174" s="99"/>
    </row>
    <row r="175" spans="1:13" ht="15.75" customHeight="1">
      <c r="A175" s="130"/>
      <c r="B175" s="131"/>
      <c r="C175" s="131"/>
      <c r="L175" s="99"/>
      <c r="M175" s="99"/>
    </row>
    <row r="176" spans="1:13" ht="15.75" customHeight="1">
      <c r="A176" s="130"/>
      <c r="B176" s="131"/>
      <c r="C176" s="131"/>
      <c r="L176" s="99"/>
      <c r="M176" s="99"/>
    </row>
    <row r="177" spans="1:13" ht="15.75" customHeight="1">
      <c r="A177" s="130"/>
      <c r="B177" s="131"/>
      <c r="C177" s="131"/>
      <c r="L177" s="99"/>
      <c r="M177" s="99"/>
    </row>
    <row r="178" spans="1:13" ht="15.75" customHeight="1">
      <c r="A178" s="130"/>
      <c r="B178" s="131"/>
      <c r="C178" s="131"/>
      <c r="L178" s="99"/>
      <c r="M178" s="99"/>
    </row>
    <row r="179" spans="1:13" ht="15.75" customHeight="1">
      <c r="A179" s="130"/>
      <c r="B179" s="131"/>
      <c r="C179" s="131"/>
      <c r="L179" s="99"/>
      <c r="M179" s="99"/>
    </row>
    <row r="180" spans="1:13" ht="15.75" customHeight="1">
      <c r="A180" s="130"/>
      <c r="B180" s="131"/>
      <c r="C180" s="131"/>
      <c r="L180" s="99"/>
      <c r="M180" s="99"/>
    </row>
    <row r="181" spans="1:13" ht="15.75" customHeight="1">
      <c r="A181" s="130"/>
      <c r="B181" s="131"/>
      <c r="C181" s="131"/>
      <c r="L181" s="99"/>
      <c r="M181" s="99"/>
    </row>
    <row r="182" spans="1:13" ht="15.75" customHeight="1">
      <c r="A182" s="130"/>
      <c r="B182" s="131"/>
      <c r="C182" s="131"/>
      <c r="L182" s="99"/>
      <c r="M182" s="99"/>
    </row>
    <row r="183" spans="1:13" ht="15.75" customHeight="1">
      <c r="A183" s="130"/>
      <c r="B183" s="131"/>
      <c r="C183" s="131"/>
      <c r="L183" s="99"/>
      <c r="M183" s="99"/>
    </row>
    <row r="184" spans="1:13" ht="15.75" customHeight="1">
      <c r="A184" s="130"/>
      <c r="B184" s="131"/>
      <c r="C184" s="131"/>
      <c r="L184" s="99"/>
      <c r="M184" s="99"/>
    </row>
    <row r="185" spans="1:13" ht="15.75" customHeight="1">
      <c r="A185" s="130"/>
      <c r="B185" s="131"/>
      <c r="C185" s="131"/>
      <c r="L185" s="99"/>
      <c r="M185" s="99"/>
    </row>
    <row r="186" spans="1:13" ht="15.75" customHeight="1">
      <c r="A186" s="130"/>
      <c r="B186" s="131"/>
      <c r="C186" s="131"/>
      <c r="L186" s="99"/>
      <c r="M186" s="99"/>
    </row>
    <row r="187" spans="1:13" ht="15.75" customHeight="1">
      <c r="A187" s="130"/>
      <c r="B187" s="131"/>
      <c r="C187" s="131"/>
      <c r="L187" s="99"/>
      <c r="M187" s="99"/>
    </row>
    <row r="188" spans="1:13" ht="15.75" customHeight="1">
      <c r="A188" s="130"/>
      <c r="B188" s="131"/>
      <c r="C188" s="131"/>
      <c r="L188" s="99"/>
      <c r="M188" s="99"/>
    </row>
    <row r="189" spans="1:13" ht="15.75" customHeight="1">
      <c r="A189" s="130"/>
      <c r="B189" s="131"/>
      <c r="C189" s="131"/>
      <c r="L189" s="99"/>
      <c r="M189" s="99"/>
    </row>
    <row r="190" spans="1:13" ht="15.75" customHeight="1">
      <c r="A190" s="130"/>
      <c r="B190" s="131"/>
      <c r="C190" s="131"/>
      <c r="L190" s="99"/>
      <c r="M190" s="99"/>
    </row>
    <row r="191" spans="1:13" ht="15.75" customHeight="1">
      <c r="A191" s="130"/>
      <c r="B191" s="131"/>
      <c r="C191" s="131"/>
      <c r="L191" s="99"/>
      <c r="M191" s="99"/>
    </row>
    <row r="192" spans="1:13" ht="15.75" customHeight="1">
      <c r="A192" s="130"/>
      <c r="B192" s="131"/>
      <c r="C192" s="131"/>
      <c r="L192" s="99"/>
      <c r="M192" s="99"/>
    </row>
    <row r="193" spans="1:13" ht="15.75" customHeight="1">
      <c r="A193" s="130"/>
      <c r="B193" s="131"/>
      <c r="C193" s="131"/>
      <c r="L193" s="99"/>
      <c r="M193" s="99"/>
    </row>
    <row r="194" spans="1:13" ht="15.75" customHeight="1">
      <c r="A194" s="130"/>
      <c r="B194" s="131"/>
      <c r="C194" s="131"/>
      <c r="L194" s="99"/>
      <c r="M194" s="99"/>
    </row>
    <row r="195" spans="1:13" ht="15.75" customHeight="1">
      <c r="A195" s="130"/>
      <c r="B195" s="131"/>
      <c r="C195" s="131"/>
      <c r="L195" s="99"/>
      <c r="M195" s="99"/>
    </row>
    <row r="196" spans="1:13" ht="15.75" customHeight="1">
      <c r="A196" s="130"/>
      <c r="B196" s="131"/>
      <c r="C196" s="131"/>
      <c r="L196" s="99"/>
      <c r="M196" s="99"/>
    </row>
    <row r="197" spans="1:13" ht="15.75" customHeight="1">
      <c r="A197" s="130"/>
      <c r="B197" s="131"/>
      <c r="C197" s="131"/>
      <c r="L197" s="99"/>
      <c r="M197" s="99"/>
    </row>
    <row r="198" spans="1:13" ht="15.75" customHeight="1">
      <c r="A198" s="130"/>
      <c r="B198" s="131"/>
      <c r="C198" s="131"/>
      <c r="L198" s="99"/>
      <c r="M198" s="99"/>
    </row>
    <row r="199" spans="1:13" ht="15.75" customHeight="1">
      <c r="A199" s="130"/>
      <c r="B199" s="131"/>
      <c r="C199" s="131"/>
      <c r="L199" s="99"/>
      <c r="M199" s="99"/>
    </row>
    <row r="200" spans="1:13" ht="15.75" customHeight="1">
      <c r="A200" s="130"/>
      <c r="B200" s="131"/>
      <c r="C200" s="131"/>
      <c r="L200" s="99"/>
      <c r="M200" s="99"/>
    </row>
    <row r="201" spans="1:13" ht="15.75" customHeight="1">
      <c r="A201" s="130"/>
      <c r="B201" s="131"/>
      <c r="C201" s="131"/>
      <c r="L201" s="99"/>
      <c r="M201" s="99"/>
    </row>
    <row r="202" spans="1:13" ht="15.75" customHeight="1">
      <c r="A202" s="130"/>
      <c r="B202" s="131"/>
      <c r="C202" s="131"/>
      <c r="L202" s="99"/>
      <c r="M202" s="99"/>
    </row>
    <row r="203" spans="1:13" ht="15.75" customHeight="1">
      <c r="A203" s="130"/>
      <c r="B203" s="131"/>
      <c r="C203" s="131"/>
      <c r="L203" s="99"/>
      <c r="M203" s="99"/>
    </row>
    <row r="204" spans="1:13" ht="15.75" customHeight="1">
      <c r="A204" s="130"/>
      <c r="B204" s="131"/>
      <c r="C204" s="131"/>
      <c r="L204" s="99"/>
      <c r="M204" s="99"/>
    </row>
    <row r="205" spans="1:13" ht="15.75" customHeight="1">
      <c r="A205" s="130"/>
      <c r="B205" s="131"/>
      <c r="C205" s="131"/>
      <c r="L205" s="99"/>
      <c r="M205" s="99"/>
    </row>
    <row r="206" spans="1:13" ht="15.75" customHeight="1">
      <c r="A206" s="130"/>
      <c r="B206" s="131"/>
      <c r="C206" s="131"/>
      <c r="L206" s="99"/>
      <c r="M206" s="99"/>
    </row>
    <row r="207" spans="1:13" ht="15.75" customHeight="1">
      <c r="A207" s="130"/>
      <c r="B207" s="131"/>
      <c r="C207" s="131"/>
      <c r="L207" s="99"/>
      <c r="M207" s="99"/>
    </row>
    <row r="208" spans="1:13" ht="15.75" customHeight="1">
      <c r="A208" s="130"/>
      <c r="B208" s="131"/>
      <c r="C208" s="131"/>
      <c r="L208" s="99"/>
      <c r="M208" s="99"/>
    </row>
    <row r="209" spans="1:13" ht="15.75" customHeight="1">
      <c r="A209" s="130"/>
      <c r="B209" s="131"/>
      <c r="C209" s="131"/>
      <c r="L209" s="99"/>
      <c r="M209" s="99"/>
    </row>
    <row r="210" spans="1:13" ht="15.75" customHeight="1">
      <c r="A210" s="130"/>
      <c r="B210" s="131"/>
      <c r="C210" s="131"/>
      <c r="L210" s="99"/>
      <c r="M210" s="99"/>
    </row>
    <row r="211" spans="1:13" ht="15.75" customHeight="1">
      <c r="A211" s="130"/>
      <c r="B211" s="131"/>
      <c r="C211" s="131"/>
      <c r="L211" s="99"/>
      <c r="M211" s="99"/>
    </row>
    <row r="212" spans="1:13" ht="15.75" customHeight="1">
      <c r="A212" s="130"/>
      <c r="B212" s="131"/>
      <c r="C212" s="131"/>
      <c r="L212" s="99"/>
      <c r="M212" s="99"/>
    </row>
    <row r="213" spans="1:13" ht="15.75" customHeight="1">
      <c r="A213" s="130"/>
      <c r="B213" s="131"/>
      <c r="C213" s="131"/>
      <c r="L213" s="99"/>
      <c r="M213" s="99"/>
    </row>
    <row r="214" spans="1:13" ht="15.75" customHeight="1">
      <c r="A214" s="130"/>
      <c r="B214" s="131"/>
      <c r="C214" s="131"/>
      <c r="L214" s="99"/>
      <c r="M214" s="99"/>
    </row>
    <row r="215" spans="1:13" ht="15.75" customHeight="1">
      <c r="A215" s="130"/>
      <c r="B215" s="131"/>
      <c r="C215" s="131"/>
      <c r="L215" s="99"/>
      <c r="M215" s="99"/>
    </row>
    <row r="216" spans="1:13" ht="15.75" customHeight="1">
      <c r="A216" s="130"/>
      <c r="B216" s="131"/>
      <c r="C216" s="131"/>
      <c r="L216" s="99"/>
      <c r="M216" s="99"/>
    </row>
    <row r="217" spans="1:13" ht="15.75" customHeight="1">
      <c r="A217" s="130"/>
      <c r="B217" s="131"/>
      <c r="C217" s="131"/>
      <c r="L217" s="99"/>
      <c r="M217" s="99"/>
    </row>
    <row r="218" spans="1:13" ht="15.75" customHeight="1">
      <c r="A218" s="130"/>
      <c r="B218" s="131"/>
      <c r="C218" s="131"/>
      <c r="L218" s="99"/>
      <c r="M218" s="99"/>
    </row>
    <row r="219" spans="1:13" ht="15.75" customHeight="1">
      <c r="A219" s="130"/>
      <c r="B219" s="131"/>
      <c r="C219" s="131"/>
      <c r="L219" s="99"/>
      <c r="M219" s="99"/>
    </row>
    <row r="220" spans="1:13" ht="15.75" customHeight="1">
      <c r="A220" s="130"/>
      <c r="B220" s="131"/>
      <c r="C220" s="131"/>
      <c r="L220" s="99"/>
      <c r="M220" s="99"/>
    </row>
    <row r="221" spans="1:13" ht="15.75" customHeight="1">
      <c r="A221" s="130"/>
      <c r="B221" s="131"/>
      <c r="C221" s="131"/>
      <c r="L221" s="99"/>
      <c r="M221" s="99"/>
    </row>
    <row r="222" spans="1:13" ht="15.75" customHeight="1">
      <c r="A222" s="130"/>
      <c r="B222" s="131"/>
      <c r="C222" s="131"/>
      <c r="L222" s="99"/>
      <c r="M222" s="99"/>
    </row>
    <row r="223" spans="1:13" ht="15.75" customHeight="1">
      <c r="A223" s="130"/>
      <c r="B223" s="131"/>
      <c r="C223" s="131"/>
      <c r="L223" s="99"/>
      <c r="M223" s="99"/>
    </row>
    <row r="224" spans="1:13" ht="15.75" customHeight="1">
      <c r="A224" s="130"/>
      <c r="B224" s="131"/>
      <c r="C224" s="131"/>
      <c r="L224" s="99"/>
      <c r="M224" s="99"/>
    </row>
    <row r="225" spans="1:13" ht="15.75" customHeight="1">
      <c r="A225" s="130"/>
      <c r="B225" s="131"/>
      <c r="C225" s="131"/>
      <c r="L225" s="99"/>
      <c r="M225" s="99"/>
    </row>
    <row r="226" spans="1:13" ht="15.75" customHeight="1">
      <c r="A226" s="130"/>
      <c r="B226" s="131"/>
      <c r="C226" s="131"/>
      <c r="L226" s="99"/>
      <c r="M226" s="99"/>
    </row>
    <row r="227" spans="1:13" ht="15.75" customHeight="1">
      <c r="A227" s="130"/>
      <c r="B227" s="131"/>
      <c r="C227" s="131"/>
      <c r="L227" s="99"/>
      <c r="M227" s="99"/>
    </row>
    <row r="228" spans="1:13" ht="15.75" customHeight="1">
      <c r="A228" s="130"/>
      <c r="B228" s="131"/>
      <c r="C228" s="131"/>
      <c r="L228" s="99"/>
      <c r="M228" s="99"/>
    </row>
    <row r="229" spans="1:13" ht="15.75" customHeight="1">
      <c r="A229" s="130"/>
      <c r="B229" s="131"/>
      <c r="C229" s="131"/>
      <c r="L229" s="99"/>
      <c r="M229" s="99"/>
    </row>
    <row r="230" spans="1:13" ht="15.75" customHeight="1">
      <c r="A230" s="130"/>
      <c r="B230" s="131"/>
      <c r="C230" s="131"/>
      <c r="L230" s="99"/>
      <c r="M230" s="99"/>
    </row>
    <row r="231" spans="1:13" ht="15.75" customHeight="1">
      <c r="A231" s="130"/>
      <c r="B231" s="131"/>
      <c r="C231" s="131"/>
      <c r="L231" s="99"/>
      <c r="M231" s="99"/>
    </row>
    <row r="232" spans="1:13" ht="15.75" customHeight="1">
      <c r="A232" s="130"/>
      <c r="B232" s="131"/>
      <c r="C232" s="131"/>
      <c r="L232" s="99"/>
      <c r="M232" s="99"/>
    </row>
    <row r="233" spans="1:13" ht="15.75" customHeight="1">
      <c r="A233" s="130"/>
      <c r="B233" s="131"/>
      <c r="C233" s="131"/>
      <c r="L233" s="99"/>
      <c r="M233" s="99"/>
    </row>
    <row r="234" spans="1:13" ht="15.75" customHeight="1">
      <c r="A234" s="130"/>
      <c r="B234" s="131"/>
      <c r="C234" s="131"/>
      <c r="L234" s="99"/>
      <c r="M234" s="99"/>
    </row>
    <row r="235" spans="1:13" ht="15.75" customHeight="1">
      <c r="A235" s="130"/>
      <c r="B235" s="131"/>
      <c r="C235" s="131"/>
      <c r="L235" s="99"/>
      <c r="M235" s="99"/>
    </row>
    <row r="236" spans="1:13" ht="15.75" customHeight="1">
      <c r="A236" s="130"/>
      <c r="B236" s="131"/>
      <c r="C236" s="131"/>
      <c r="L236" s="99"/>
      <c r="M236" s="99"/>
    </row>
    <row r="237" spans="1:13" ht="15.75" customHeight="1">
      <c r="A237" s="130"/>
      <c r="B237" s="131"/>
      <c r="C237" s="131"/>
      <c r="L237" s="99"/>
      <c r="M237" s="99"/>
    </row>
    <row r="238" spans="1:13" ht="15.75" customHeight="1">
      <c r="A238" s="130"/>
      <c r="B238" s="131"/>
      <c r="C238" s="131"/>
      <c r="L238" s="99"/>
      <c r="M238" s="99"/>
    </row>
    <row r="239" spans="1:13" ht="15.75" customHeight="1">
      <c r="A239" s="130"/>
      <c r="B239" s="131"/>
      <c r="C239" s="131"/>
      <c r="L239" s="99"/>
      <c r="M239" s="99"/>
    </row>
    <row r="240" spans="1:13" ht="15.75" customHeight="1">
      <c r="A240" s="130"/>
      <c r="B240" s="131"/>
      <c r="C240" s="131"/>
      <c r="L240" s="99"/>
      <c r="M240" s="99"/>
    </row>
    <row r="241" spans="1:13" ht="15.75" customHeight="1">
      <c r="A241" s="130"/>
      <c r="B241" s="131"/>
      <c r="C241" s="131"/>
      <c r="L241" s="99"/>
      <c r="M241" s="99"/>
    </row>
    <row r="242" spans="1:13" ht="15.75" customHeight="1">
      <c r="A242" s="130"/>
      <c r="B242" s="131"/>
      <c r="C242" s="131"/>
      <c r="L242" s="99"/>
      <c r="M242" s="99"/>
    </row>
    <row r="243" spans="1:13" ht="15.75" customHeight="1">
      <c r="A243" s="130"/>
      <c r="B243" s="131"/>
      <c r="C243" s="131"/>
      <c r="L243" s="99"/>
      <c r="M243" s="99"/>
    </row>
    <row r="244" spans="1:13" ht="15.75" customHeight="1">
      <c r="A244" s="130"/>
      <c r="B244" s="131"/>
      <c r="C244" s="131"/>
      <c r="L244" s="99"/>
      <c r="M244" s="99"/>
    </row>
    <row r="245" spans="1:13" ht="15.75" customHeight="1">
      <c r="A245" s="130"/>
      <c r="B245" s="131"/>
      <c r="C245" s="131"/>
      <c r="L245" s="99"/>
      <c r="M245" s="99"/>
    </row>
    <row r="246" spans="1:13" ht="15.75" customHeight="1">
      <c r="A246" s="130"/>
      <c r="B246" s="131"/>
      <c r="C246" s="131"/>
      <c r="L246" s="99"/>
      <c r="M246" s="99"/>
    </row>
    <row r="247" spans="1:13" ht="15.75" customHeight="1">
      <c r="A247" s="130"/>
      <c r="B247" s="131"/>
      <c r="C247" s="131"/>
      <c r="L247" s="99"/>
      <c r="M247" s="99"/>
    </row>
    <row r="248" spans="1:13" ht="15.75" customHeight="1">
      <c r="A248" s="130"/>
      <c r="B248" s="131"/>
      <c r="C248" s="131"/>
      <c r="L248" s="99"/>
      <c r="M248" s="99"/>
    </row>
    <row r="249" spans="1:13" ht="15.75" customHeight="1">
      <c r="A249" s="130"/>
      <c r="B249" s="131"/>
      <c r="C249" s="131"/>
      <c r="L249" s="99"/>
      <c r="M249" s="99"/>
    </row>
    <row r="250" spans="1:13" ht="15.75" customHeight="1">
      <c r="A250" s="130"/>
      <c r="B250" s="131"/>
      <c r="C250" s="131"/>
      <c r="L250" s="99"/>
      <c r="M250" s="99"/>
    </row>
    <row r="251" spans="1:13" ht="15.75" customHeight="1">
      <c r="A251" s="130"/>
      <c r="B251" s="131"/>
      <c r="C251" s="131"/>
      <c r="L251" s="99"/>
      <c r="M251" s="99"/>
    </row>
    <row r="252" spans="1:13" ht="15.75" customHeight="1">
      <c r="A252" s="130"/>
      <c r="B252" s="131"/>
      <c r="C252" s="131"/>
      <c r="L252" s="99"/>
      <c r="M252" s="99"/>
    </row>
    <row r="253" spans="1:13" ht="15.75" customHeight="1">
      <c r="A253" s="130"/>
      <c r="B253" s="131"/>
      <c r="C253" s="131"/>
      <c r="L253" s="99"/>
      <c r="M253" s="99"/>
    </row>
    <row r="254" spans="1:13" ht="15.75" customHeight="1">
      <c r="A254" s="130"/>
      <c r="B254" s="131"/>
      <c r="C254" s="131"/>
      <c r="L254" s="99"/>
      <c r="M254" s="99"/>
    </row>
    <row r="255" spans="1:13" ht="15.75" customHeight="1">
      <c r="A255" s="130"/>
      <c r="B255" s="131"/>
      <c r="C255" s="131"/>
      <c r="L255" s="99"/>
      <c r="M255" s="99"/>
    </row>
    <row r="256" spans="1:13" ht="15.75" customHeight="1">
      <c r="A256" s="130"/>
      <c r="B256" s="131"/>
      <c r="C256" s="131"/>
      <c r="L256" s="99"/>
      <c r="M256" s="99"/>
    </row>
    <row r="257" spans="1:13" ht="15.75" customHeight="1">
      <c r="A257" s="130"/>
      <c r="B257" s="131"/>
      <c r="C257" s="131"/>
      <c r="L257" s="99"/>
      <c r="M257" s="99"/>
    </row>
    <row r="258" spans="1:13" ht="15.75" customHeight="1">
      <c r="A258" s="130"/>
      <c r="B258" s="131"/>
      <c r="C258" s="131"/>
      <c r="L258" s="99"/>
      <c r="M258" s="99"/>
    </row>
    <row r="259" spans="1:13" ht="15.75" customHeight="1">
      <c r="A259" s="130"/>
      <c r="B259" s="131"/>
      <c r="C259" s="131"/>
      <c r="L259" s="99"/>
      <c r="M259" s="99"/>
    </row>
    <row r="260" spans="1:13" ht="15.75" customHeight="1">
      <c r="A260" s="130"/>
      <c r="B260" s="131"/>
      <c r="C260" s="131"/>
      <c r="L260" s="99"/>
      <c r="M260" s="99"/>
    </row>
    <row r="261" spans="1:13" ht="15.75" customHeight="1">
      <c r="A261" s="130"/>
      <c r="B261" s="131"/>
      <c r="C261" s="131"/>
      <c r="L261" s="99"/>
      <c r="M261" s="99"/>
    </row>
    <row r="262" spans="1:13" ht="15.75" customHeight="1">
      <c r="A262" s="130"/>
      <c r="B262" s="131"/>
      <c r="C262" s="131"/>
      <c r="L262" s="99"/>
      <c r="M262" s="99"/>
    </row>
    <row r="263" spans="1:13" ht="15.75" customHeight="1">
      <c r="A263" s="130"/>
      <c r="B263" s="131"/>
      <c r="C263" s="131"/>
      <c r="L263" s="99"/>
      <c r="M263" s="99"/>
    </row>
    <row r="264" spans="1:13" ht="15.75" customHeight="1">
      <c r="A264" s="130"/>
      <c r="B264" s="131"/>
      <c r="C264" s="131"/>
      <c r="L264" s="99"/>
      <c r="M264" s="99"/>
    </row>
    <row r="265" spans="1:13" ht="15.75" customHeight="1">
      <c r="A265" s="130"/>
      <c r="B265" s="131"/>
      <c r="C265" s="131"/>
      <c r="L265" s="99"/>
      <c r="M265" s="99"/>
    </row>
    <row r="266" spans="1:13" ht="15.75" customHeight="1">
      <c r="A266" s="130"/>
      <c r="B266" s="131"/>
      <c r="C266" s="131"/>
      <c r="L266" s="99"/>
      <c r="M266" s="99"/>
    </row>
    <row r="267" spans="1:13" ht="15.75" customHeight="1">
      <c r="A267" s="130"/>
      <c r="B267" s="131"/>
      <c r="C267" s="131"/>
      <c r="L267" s="99"/>
      <c r="M267" s="99"/>
    </row>
    <row r="268" spans="1:13" ht="15.75" customHeight="1">
      <c r="A268" s="130"/>
      <c r="B268" s="131"/>
      <c r="C268" s="131"/>
      <c r="L268" s="99"/>
      <c r="M268" s="99"/>
    </row>
    <row r="269" spans="1:13" ht="15.75" customHeight="1">
      <c r="A269" s="130"/>
      <c r="B269" s="131"/>
      <c r="C269" s="131"/>
      <c r="L269" s="99"/>
      <c r="M269" s="99"/>
    </row>
    <row r="270" spans="1:13" ht="15.75" customHeight="1">
      <c r="A270" s="130"/>
      <c r="B270" s="131"/>
      <c r="C270" s="131"/>
      <c r="L270" s="99"/>
      <c r="M270" s="99"/>
    </row>
    <row r="271" spans="1:13" ht="15.75" customHeight="1">
      <c r="A271" s="130"/>
      <c r="B271" s="131"/>
      <c r="C271" s="131"/>
      <c r="L271" s="99"/>
      <c r="M271" s="99"/>
    </row>
    <row r="272" spans="1:13" ht="15.75" customHeight="1">
      <c r="A272" s="130"/>
      <c r="B272" s="131"/>
      <c r="C272" s="131"/>
      <c r="L272" s="99"/>
      <c r="M272" s="99"/>
    </row>
    <row r="273" spans="1:13" ht="15.75" customHeight="1">
      <c r="A273" s="130"/>
      <c r="B273" s="131"/>
      <c r="C273" s="131"/>
      <c r="L273" s="99"/>
      <c r="M273" s="99"/>
    </row>
    <row r="274" spans="1:13" ht="15.75" customHeight="1">
      <c r="A274" s="130"/>
      <c r="B274" s="131"/>
      <c r="C274" s="131"/>
      <c r="L274" s="99"/>
      <c r="M274" s="99"/>
    </row>
    <row r="275" spans="1:13" ht="15.75" customHeight="1">
      <c r="A275" s="130"/>
      <c r="B275" s="131"/>
      <c r="C275" s="131"/>
      <c r="L275" s="99"/>
      <c r="M275" s="99"/>
    </row>
    <row r="276" spans="1:13" ht="15.75" customHeight="1">
      <c r="A276" s="130"/>
      <c r="B276" s="131"/>
      <c r="C276" s="131"/>
      <c r="L276" s="99"/>
      <c r="M276" s="99"/>
    </row>
    <row r="277" spans="1:13" ht="15.75" customHeight="1">
      <c r="A277" s="130"/>
      <c r="B277" s="131"/>
      <c r="C277" s="131"/>
      <c r="L277" s="99"/>
      <c r="M277" s="99"/>
    </row>
    <row r="278" spans="1:13" ht="15.75" customHeight="1">
      <c r="A278" s="130"/>
      <c r="B278" s="131"/>
      <c r="C278" s="131"/>
      <c r="L278" s="99"/>
      <c r="M278" s="99"/>
    </row>
    <row r="279" spans="1:13" ht="15.75" customHeight="1">
      <c r="A279" s="130"/>
      <c r="B279" s="131"/>
      <c r="C279" s="131"/>
      <c r="L279" s="99"/>
      <c r="M279" s="99"/>
    </row>
    <row r="280" spans="1:13" ht="15.75" customHeight="1">
      <c r="A280" s="130"/>
      <c r="B280" s="131"/>
      <c r="C280" s="131"/>
      <c r="L280" s="99"/>
      <c r="M280" s="99"/>
    </row>
    <row r="281" spans="1:13" ht="15.75" customHeight="1">
      <c r="A281" s="130"/>
      <c r="B281" s="131"/>
      <c r="C281" s="131"/>
      <c r="L281" s="99"/>
      <c r="M281" s="99"/>
    </row>
    <row r="282" spans="1:13" ht="15.75" customHeight="1">
      <c r="A282" s="130"/>
      <c r="B282" s="131"/>
      <c r="C282" s="131"/>
      <c r="L282" s="99"/>
      <c r="M282" s="99"/>
    </row>
    <row r="283" spans="1:13" ht="15.75" customHeight="1">
      <c r="A283" s="130"/>
      <c r="B283" s="131"/>
      <c r="C283" s="131"/>
      <c r="L283" s="99"/>
      <c r="M283" s="99"/>
    </row>
    <row r="284" spans="1:13" ht="15.75" customHeight="1">
      <c r="A284" s="130"/>
      <c r="B284" s="131"/>
      <c r="C284" s="131"/>
      <c r="L284" s="99"/>
      <c r="M284" s="99"/>
    </row>
    <row r="285" spans="1:13" ht="15.75" customHeight="1">
      <c r="A285" s="130"/>
      <c r="B285" s="131"/>
      <c r="C285" s="131"/>
      <c r="L285" s="99"/>
      <c r="M285" s="99"/>
    </row>
    <row r="286" spans="1:13" ht="15.75" customHeight="1">
      <c r="A286" s="130"/>
      <c r="B286" s="131"/>
      <c r="C286" s="131"/>
      <c r="L286" s="99"/>
      <c r="M286" s="99"/>
    </row>
    <row r="287" spans="1:13" ht="15.75" customHeight="1">
      <c r="A287" s="130"/>
      <c r="B287" s="131"/>
      <c r="C287" s="131"/>
      <c r="L287" s="99"/>
      <c r="M287" s="99"/>
    </row>
    <row r="288" spans="1:13" ht="15.75" customHeight="1">
      <c r="A288" s="130"/>
      <c r="B288" s="131"/>
      <c r="C288" s="131"/>
      <c r="L288" s="99"/>
      <c r="M288" s="99"/>
    </row>
    <row r="289" spans="1:13" ht="15.75" customHeight="1">
      <c r="A289" s="130"/>
      <c r="B289" s="131"/>
      <c r="C289" s="131"/>
      <c r="L289" s="99"/>
      <c r="M289" s="99"/>
    </row>
    <row r="290" spans="1:13" ht="15.75" customHeight="1">
      <c r="A290" s="130"/>
      <c r="B290" s="131"/>
      <c r="C290" s="131"/>
      <c r="L290" s="99"/>
      <c r="M290" s="99"/>
    </row>
    <row r="291" spans="1:13" ht="15.75" customHeight="1">
      <c r="A291" s="130"/>
      <c r="B291" s="131"/>
      <c r="C291" s="131"/>
      <c r="L291" s="99"/>
      <c r="M291" s="99"/>
    </row>
    <row r="292" spans="1:13" ht="15.75" customHeight="1">
      <c r="A292" s="130"/>
      <c r="B292" s="131"/>
      <c r="C292" s="131"/>
      <c r="L292" s="99"/>
      <c r="M292" s="99"/>
    </row>
    <row r="293" spans="1:13" ht="15.75" customHeight="1">
      <c r="A293" s="130"/>
      <c r="B293" s="131"/>
      <c r="C293" s="131"/>
      <c r="L293" s="99"/>
      <c r="M293" s="99"/>
    </row>
    <row r="294" spans="1:13" ht="15.75" customHeight="1">
      <c r="A294" s="130"/>
      <c r="B294" s="131"/>
      <c r="C294" s="131"/>
      <c r="L294" s="99"/>
      <c r="M294" s="99"/>
    </row>
    <row r="295" spans="1:13" ht="15.75" customHeight="1">
      <c r="A295" s="130"/>
      <c r="B295" s="131"/>
      <c r="C295" s="131"/>
      <c r="L295" s="99"/>
      <c r="M295" s="99"/>
    </row>
    <row r="296" spans="1:13" ht="15.75" customHeight="1">
      <c r="A296" s="130"/>
      <c r="B296" s="131"/>
      <c r="C296" s="131"/>
      <c r="L296" s="99"/>
      <c r="M296" s="99"/>
    </row>
    <row r="297" spans="1:13" ht="15.75" customHeight="1">
      <c r="A297" s="130"/>
      <c r="B297" s="131"/>
      <c r="C297" s="131"/>
      <c r="L297" s="99"/>
      <c r="M297" s="99"/>
    </row>
    <row r="298" spans="1:13" ht="15.75" customHeight="1">
      <c r="A298" s="130"/>
      <c r="B298" s="131"/>
      <c r="C298" s="131"/>
      <c r="L298" s="99"/>
      <c r="M298" s="99"/>
    </row>
    <row r="299" spans="1:13" ht="15.75" customHeight="1">
      <c r="A299" s="130"/>
      <c r="B299" s="131"/>
      <c r="C299" s="131"/>
      <c r="L299" s="99"/>
      <c r="M299" s="99"/>
    </row>
    <row r="300" spans="1:13" ht="15.75" customHeight="1">
      <c r="A300" s="130"/>
      <c r="B300" s="131"/>
      <c r="C300" s="131"/>
      <c r="L300" s="99"/>
      <c r="M300" s="99"/>
    </row>
    <row r="301" spans="1:13" ht="15.75" customHeight="1">
      <c r="A301" s="130"/>
      <c r="B301" s="131"/>
      <c r="C301" s="131"/>
      <c r="L301" s="99"/>
      <c r="M301" s="99"/>
    </row>
    <row r="302" spans="1:13" ht="15.75" customHeight="1">
      <c r="A302" s="130"/>
      <c r="B302" s="131"/>
      <c r="C302" s="131"/>
      <c r="L302" s="99"/>
      <c r="M302" s="99"/>
    </row>
    <row r="303" spans="1:13" ht="15.75" customHeight="1">
      <c r="A303" s="130"/>
      <c r="B303" s="131"/>
      <c r="C303" s="131"/>
      <c r="L303" s="99"/>
      <c r="M303" s="99"/>
    </row>
    <row r="304" spans="1:13" ht="15.75" customHeight="1">
      <c r="A304" s="130"/>
      <c r="B304" s="131"/>
      <c r="C304" s="131"/>
      <c r="L304" s="99"/>
      <c r="M304" s="99"/>
    </row>
    <row r="305" spans="1:13" ht="15.75" customHeight="1">
      <c r="A305" s="130"/>
      <c r="B305" s="131"/>
      <c r="C305" s="131"/>
      <c r="L305" s="99"/>
      <c r="M305" s="99"/>
    </row>
    <row r="306" spans="1:13" ht="15.75" customHeight="1">
      <c r="A306" s="130"/>
      <c r="B306" s="131"/>
      <c r="C306" s="131"/>
      <c r="L306" s="99"/>
      <c r="M306" s="99"/>
    </row>
    <row r="307" spans="1:13" ht="15.75" customHeight="1">
      <c r="A307" s="130"/>
      <c r="B307" s="131"/>
      <c r="C307" s="131"/>
      <c r="L307" s="99"/>
      <c r="M307" s="99"/>
    </row>
    <row r="308" spans="1:13" ht="15.75" customHeight="1">
      <c r="A308" s="130"/>
      <c r="B308" s="131"/>
      <c r="C308" s="131"/>
      <c r="L308" s="99"/>
      <c r="M308" s="99"/>
    </row>
    <row r="309" spans="1:13" ht="15.75" customHeight="1">
      <c r="A309" s="130"/>
      <c r="B309" s="131"/>
      <c r="C309" s="131"/>
      <c r="L309" s="99"/>
      <c r="M309" s="99"/>
    </row>
    <row r="310" spans="1:13" ht="15.75" customHeight="1">
      <c r="A310" s="130"/>
      <c r="B310" s="131"/>
      <c r="C310" s="131"/>
      <c r="L310" s="99"/>
      <c r="M310" s="99"/>
    </row>
    <row r="311" spans="1:13" ht="15.75" customHeight="1">
      <c r="A311" s="130"/>
      <c r="B311" s="131"/>
      <c r="C311" s="131"/>
      <c r="L311" s="99"/>
      <c r="M311" s="99"/>
    </row>
    <row r="312" spans="1:13" ht="15.75" customHeight="1">
      <c r="A312" s="130"/>
      <c r="B312" s="131"/>
      <c r="C312" s="131"/>
      <c r="L312" s="99"/>
      <c r="M312" s="99"/>
    </row>
    <row r="313" spans="1:13" ht="15.75" customHeight="1">
      <c r="A313" s="130"/>
      <c r="B313" s="131"/>
      <c r="C313" s="131"/>
      <c r="L313" s="99"/>
      <c r="M313" s="99"/>
    </row>
    <row r="314" spans="1:13" ht="15.75" customHeight="1">
      <c r="A314" s="130"/>
      <c r="B314" s="131"/>
      <c r="C314" s="131"/>
      <c r="L314" s="99"/>
      <c r="M314" s="99"/>
    </row>
    <row r="315" spans="1:13" ht="15.75" customHeight="1">
      <c r="A315" s="130"/>
      <c r="B315" s="131"/>
      <c r="C315" s="131"/>
      <c r="L315" s="99"/>
      <c r="M315" s="99"/>
    </row>
    <row r="316" spans="1:13" ht="15.75" customHeight="1">
      <c r="A316" s="130"/>
      <c r="B316" s="131"/>
      <c r="C316" s="131"/>
      <c r="L316" s="99"/>
      <c r="M316" s="99"/>
    </row>
    <row r="317" spans="1:13" ht="15.75" customHeight="1">
      <c r="A317" s="130"/>
      <c r="B317" s="131"/>
      <c r="C317" s="131"/>
      <c r="L317" s="99"/>
      <c r="M317" s="99"/>
    </row>
    <row r="318" spans="1:13" ht="15.75" customHeight="1">
      <c r="A318" s="130"/>
      <c r="B318" s="131"/>
      <c r="C318" s="131"/>
      <c r="L318" s="99"/>
      <c r="M318" s="99"/>
    </row>
    <row r="319" spans="1:13" ht="15.75" customHeight="1">
      <c r="A319" s="130"/>
      <c r="B319" s="131"/>
      <c r="C319" s="131"/>
      <c r="L319" s="99"/>
      <c r="M319" s="99"/>
    </row>
    <row r="320" spans="1:13" ht="15.75" customHeight="1">
      <c r="A320" s="130"/>
      <c r="B320" s="131"/>
      <c r="C320" s="131"/>
      <c r="L320" s="99"/>
      <c r="M320" s="99"/>
    </row>
    <row r="321" spans="1:13" ht="15.75" customHeight="1">
      <c r="A321" s="130"/>
      <c r="B321" s="131"/>
      <c r="C321" s="131"/>
      <c r="L321" s="99"/>
      <c r="M321" s="99"/>
    </row>
    <row r="322" spans="1:13" ht="15.75" customHeight="1">
      <c r="A322" s="130"/>
      <c r="B322" s="131"/>
      <c r="C322" s="131"/>
      <c r="L322" s="99"/>
      <c r="M322" s="99"/>
    </row>
    <row r="323" spans="1:13" ht="15.75" customHeight="1">
      <c r="A323" s="130"/>
      <c r="B323" s="131"/>
      <c r="C323" s="131"/>
      <c r="L323" s="99"/>
      <c r="M323" s="99"/>
    </row>
    <row r="324" spans="1:13" ht="15.75" customHeight="1">
      <c r="A324" s="130"/>
      <c r="B324" s="131"/>
      <c r="C324" s="131"/>
      <c r="L324" s="99"/>
      <c r="M324" s="99"/>
    </row>
    <row r="325" spans="1:13" ht="15.75" customHeight="1">
      <c r="A325" s="130"/>
      <c r="B325" s="131"/>
      <c r="C325" s="131"/>
      <c r="L325" s="99"/>
      <c r="M325" s="99"/>
    </row>
    <row r="326" spans="1:13" ht="15.75" customHeight="1">
      <c r="A326" s="130"/>
      <c r="B326" s="131"/>
      <c r="C326" s="131"/>
      <c r="L326" s="99"/>
      <c r="M326" s="99"/>
    </row>
    <row r="327" spans="1:13" ht="15.75" customHeight="1">
      <c r="A327" s="130"/>
      <c r="B327" s="131"/>
      <c r="C327" s="131"/>
      <c r="L327" s="99"/>
      <c r="M327" s="99"/>
    </row>
    <row r="328" spans="1:13" ht="15.75" customHeight="1">
      <c r="A328" s="130"/>
      <c r="B328" s="131"/>
      <c r="C328" s="131"/>
      <c r="L328" s="99"/>
      <c r="M328" s="99"/>
    </row>
    <row r="329" spans="1:13" ht="15.75" customHeight="1">
      <c r="A329" s="130"/>
      <c r="B329" s="131"/>
      <c r="C329" s="131"/>
      <c r="L329" s="99"/>
      <c r="M329" s="99"/>
    </row>
    <row r="330" spans="1:13" ht="15.75" customHeight="1">
      <c r="A330" s="130"/>
      <c r="B330" s="131"/>
      <c r="C330" s="131"/>
      <c r="L330" s="99"/>
      <c r="M330" s="99"/>
    </row>
    <row r="331" spans="1:13" ht="15.75" customHeight="1">
      <c r="A331" s="130"/>
      <c r="B331" s="131"/>
      <c r="C331" s="131"/>
      <c r="L331" s="99"/>
      <c r="M331" s="99"/>
    </row>
    <row r="332" spans="1:13" ht="15.75" customHeight="1">
      <c r="A332" s="130"/>
      <c r="B332" s="131"/>
      <c r="C332" s="131"/>
      <c r="L332" s="99"/>
      <c r="M332" s="99"/>
    </row>
    <row r="333" spans="1:13" ht="15.75" customHeight="1">
      <c r="A333" s="130"/>
      <c r="B333" s="131"/>
      <c r="C333" s="131"/>
      <c r="L333" s="99"/>
      <c r="M333" s="99"/>
    </row>
    <row r="334" spans="1:13" ht="15.75" customHeight="1">
      <c r="A334" s="130"/>
      <c r="B334" s="131"/>
      <c r="C334" s="131"/>
      <c r="L334" s="99"/>
      <c r="M334" s="99"/>
    </row>
    <row r="335" spans="1:13" ht="15.75" customHeight="1">
      <c r="A335" s="130"/>
      <c r="B335" s="131"/>
      <c r="C335" s="131"/>
      <c r="L335" s="99"/>
      <c r="M335" s="99"/>
    </row>
    <row r="336" spans="1:13" ht="15.75" customHeight="1">
      <c r="A336" s="130"/>
      <c r="B336" s="131"/>
      <c r="C336" s="131"/>
      <c r="L336" s="99"/>
      <c r="M336" s="99"/>
    </row>
    <row r="337" spans="1:13" ht="15.75" customHeight="1">
      <c r="A337" s="130"/>
      <c r="B337" s="131"/>
      <c r="C337" s="131"/>
      <c r="L337" s="99"/>
      <c r="M337" s="99"/>
    </row>
    <row r="338" spans="1:13" ht="15.75" customHeight="1">
      <c r="A338" s="130"/>
      <c r="B338" s="131"/>
      <c r="C338" s="131"/>
      <c r="L338" s="99"/>
      <c r="M338" s="99"/>
    </row>
    <row r="339" spans="1:13" ht="15.75" customHeight="1">
      <c r="A339" s="130"/>
      <c r="B339" s="131"/>
      <c r="C339" s="131"/>
      <c r="L339" s="99"/>
      <c r="M339" s="99"/>
    </row>
    <row r="340" spans="1:13" ht="15.75" customHeight="1">
      <c r="A340" s="130"/>
      <c r="B340" s="131"/>
      <c r="C340" s="131"/>
      <c r="L340" s="99"/>
      <c r="M340" s="99"/>
    </row>
    <row r="341" spans="1:13" ht="15.75" customHeight="1">
      <c r="A341" s="130"/>
      <c r="B341" s="131"/>
      <c r="C341" s="131"/>
      <c r="L341" s="99"/>
      <c r="M341" s="99"/>
    </row>
    <row r="342" spans="1:13" ht="15.75" customHeight="1">
      <c r="A342" s="130"/>
      <c r="B342" s="131"/>
      <c r="C342" s="131"/>
      <c r="L342" s="99"/>
      <c r="M342" s="99"/>
    </row>
    <row r="343" spans="1:13" ht="15.75" customHeight="1">
      <c r="A343" s="130"/>
      <c r="B343" s="131"/>
      <c r="C343" s="131"/>
      <c r="L343" s="99"/>
      <c r="M343" s="99"/>
    </row>
    <row r="344" spans="1:13" ht="15.75" customHeight="1">
      <c r="A344" s="130"/>
      <c r="B344" s="131"/>
      <c r="C344" s="131"/>
      <c r="L344" s="99"/>
      <c r="M344" s="99"/>
    </row>
    <row r="345" spans="1:13" ht="15.75" customHeight="1">
      <c r="A345" s="130"/>
      <c r="B345" s="131"/>
      <c r="C345" s="131"/>
      <c r="L345" s="99"/>
      <c r="M345" s="99"/>
    </row>
    <row r="346" spans="1:13" ht="15.75" customHeight="1">
      <c r="A346" s="130"/>
      <c r="B346" s="131"/>
      <c r="C346" s="131"/>
      <c r="L346" s="99"/>
      <c r="M346" s="99"/>
    </row>
    <row r="347" spans="1:13" ht="15.75" customHeight="1">
      <c r="A347" s="130"/>
      <c r="B347" s="131"/>
      <c r="C347" s="131"/>
      <c r="L347" s="99"/>
      <c r="M347" s="99"/>
    </row>
    <row r="348" spans="1:13" ht="15.75" customHeight="1">
      <c r="A348" s="130"/>
      <c r="B348" s="131"/>
      <c r="C348" s="131"/>
      <c r="L348" s="99"/>
      <c r="M348" s="99"/>
    </row>
    <row r="349" spans="1:13" ht="15.75" customHeight="1">
      <c r="A349" s="130"/>
      <c r="B349" s="131"/>
      <c r="C349" s="131"/>
      <c r="L349" s="99"/>
      <c r="M349" s="99"/>
    </row>
    <row r="350" spans="1:13" ht="15.75" customHeight="1">
      <c r="A350" s="130"/>
      <c r="B350" s="131"/>
      <c r="C350" s="131"/>
      <c r="L350" s="99"/>
      <c r="M350" s="99"/>
    </row>
    <row r="351" spans="1:13" ht="15.75" customHeight="1">
      <c r="A351" s="130"/>
      <c r="B351" s="131"/>
      <c r="C351" s="131"/>
      <c r="L351" s="99"/>
      <c r="M351" s="99"/>
    </row>
    <row r="352" spans="1:13" ht="15.75" customHeight="1">
      <c r="A352" s="130"/>
      <c r="B352" s="131"/>
      <c r="C352" s="131"/>
      <c r="L352" s="99"/>
      <c r="M352" s="99"/>
    </row>
    <row r="353" spans="1:13" ht="15.75" customHeight="1">
      <c r="A353" s="130"/>
      <c r="B353" s="131"/>
      <c r="C353" s="131"/>
      <c r="L353" s="99"/>
      <c r="M353" s="99"/>
    </row>
    <row r="354" spans="1:13" ht="15.75" customHeight="1">
      <c r="A354" s="130"/>
      <c r="B354" s="131"/>
      <c r="C354" s="131"/>
      <c r="L354" s="99"/>
      <c r="M354" s="99"/>
    </row>
    <row r="355" spans="1:13" ht="15.75" customHeight="1">
      <c r="A355" s="130"/>
      <c r="B355" s="131"/>
      <c r="C355" s="131"/>
      <c r="L355" s="99"/>
      <c r="M355" s="99"/>
    </row>
    <row r="356" spans="1:13" ht="15.75" customHeight="1">
      <c r="A356" s="130"/>
      <c r="B356" s="131"/>
      <c r="C356" s="131"/>
      <c r="L356" s="99"/>
      <c r="M356" s="99"/>
    </row>
    <row r="357" spans="1:13" ht="15.75" customHeight="1">
      <c r="A357" s="130"/>
      <c r="B357" s="131"/>
      <c r="C357" s="131"/>
      <c r="L357" s="99"/>
      <c r="M357" s="99"/>
    </row>
    <row r="358" spans="1:13" ht="15.75" customHeight="1">
      <c r="A358" s="130"/>
      <c r="B358" s="131"/>
      <c r="C358" s="131"/>
      <c r="L358" s="99"/>
      <c r="M358" s="99"/>
    </row>
    <row r="359" spans="1:13" ht="15.75" customHeight="1">
      <c r="A359" s="130"/>
      <c r="B359" s="131"/>
      <c r="C359" s="131"/>
      <c r="L359" s="99"/>
      <c r="M359" s="99"/>
    </row>
    <row r="360" spans="1:13" ht="15.75" customHeight="1">
      <c r="A360" s="130"/>
      <c r="B360" s="131"/>
      <c r="C360" s="131"/>
      <c r="L360" s="99"/>
      <c r="M360" s="99"/>
    </row>
    <row r="361" spans="1:13" ht="15.75" customHeight="1">
      <c r="A361" s="130"/>
      <c r="B361" s="131"/>
      <c r="C361" s="131"/>
      <c r="L361" s="99"/>
      <c r="M361" s="99"/>
    </row>
    <row r="362" spans="1:13" ht="15.75" customHeight="1">
      <c r="A362" s="130"/>
      <c r="B362" s="131"/>
      <c r="C362" s="131"/>
      <c r="L362" s="99"/>
      <c r="M362" s="99"/>
    </row>
    <row r="363" spans="1:13" ht="15.75" customHeight="1">
      <c r="A363" s="130"/>
      <c r="B363" s="131"/>
      <c r="C363" s="131"/>
      <c r="L363" s="99"/>
      <c r="M363" s="99"/>
    </row>
    <row r="364" spans="1:13" ht="15.75" customHeight="1">
      <c r="A364" s="130"/>
      <c r="B364" s="131"/>
      <c r="C364" s="131"/>
      <c r="L364" s="99"/>
      <c r="M364" s="99"/>
    </row>
    <row r="365" spans="1:13" ht="15.75" customHeight="1">
      <c r="A365" s="130"/>
      <c r="B365" s="131"/>
      <c r="C365" s="131"/>
      <c r="L365" s="99"/>
      <c r="M365" s="99"/>
    </row>
    <row r="366" spans="1:13" ht="15.75" customHeight="1">
      <c r="A366" s="130"/>
      <c r="B366" s="131"/>
      <c r="C366" s="131"/>
      <c r="L366" s="99"/>
      <c r="M366" s="99"/>
    </row>
    <row r="367" spans="1:13" ht="15.75" customHeight="1">
      <c r="A367" s="130"/>
      <c r="B367" s="131"/>
      <c r="C367" s="131"/>
      <c r="L367" s="99"/>
      <c r="M367" s="99"/>
    </row>
    <row r="368" spans="1:13" ht="15.75" customHeight="1">
      <c r="A368" s="130"/>
      <c r="B368" s="131"/>
      <c r="C368" s="131"/>
      <c r="L368" s="99"/>
      <c r="M368" s="99"/>
    </row>
    <row r="369" spans="1:13" ht="15.75" customHeight="1">
      <c r="A369" s="130"/>
      <c r="B369" s="131"/>
      <c r="C369" s="131"/>
      <c r="L369" s="99"/>
      <c r="M369" s="99"/>
    </row>
    <row r="370" spans="1:13" ht="15.75" customHeight="1">
      <c r="A370" s="130"/>
      <c r="B370" s="131"/>
      <c r="C370" s="131"/>
      <c r="L370" s="99"/>
      <c r="M370" s="99"/>
    </row>
    <row r="371" spans="1:13" ht="15.75" customHeight="1">
      <c r="A371" s="130"/>
      <c r="B371" s="131"/>
      <c r="C371" s="131"/>
      <c r="L371" s="99"/>
      <c r="M371" s="99"/>
    </row>
    <row r="372" spans="1:13" ht="15.75" customHeight="1">
      <c r="A372" s="130"/>
      <c r="B372" s="131"/>
      <c r="C372" s="131"/>
      <c r="L372" s="99"/>
      <c r="M372" s="99"/>
    </row>
    <row r="373" spans="1:13" ht="15.75" customHeight="1">
      <c r="A373" s="130"/>
      <c r="B373" s="131"/>
      <c r="C373" s="131"/>
      <c r="L373" s="99"/>
      <c r="M373" s="99"/>
    </row>
    <row r="374" spans="1:13" ht="15.75" customHeight="1">
      <c r="A374" s="130"/>
      <c r="B374" s="131"/>
      <c r="C374" s="131"/>
      <c r="L374" s="99"/>
      <c r="M374" s="99"/>
    </row>
    <row r="375" spans="1:13" ht="15.75" customHeight="1">
      <c r="A375" s="130"/>
      <c r="B375" s="131"/>
      <c r="C375" s="131"/>
      <c r="L375" s="99"/>
      <c r="M375" s="99"/>
    </row>
    <row r="376" spans="1:13" ht="15.75" customHeight="1">
      <c r="A376" s="130"/>
      <c r="B376" s="131"/>
      <c r="C376" s="131"/>
      <c r="L376" s="99"/>
      <c r="M376" s="99"/>
    </row>
    <row r="377" spans="1:13" ht="15.75" customHeight="1">
      <c r="A377" s="130"/>
      <c r="B377" s="131"/>
      <c r="C377" s="131"/>
      <c r="L377" s="99"/>
      <c r="M377" s="99"/>
    </row>
    <row r="378" spans="1:13" ht="15.75" customHeight="1">
      <c r="A378" s="130"/>
      <c r="B378" s="131"/>
      <c r="C378" s="131"/>
      <c r="L378" s="99"/>
      <c r="M378" s="99"/>
    </row>
    <row r="379" spans="1:13" ht="15.75" customHeight="1">
      <c r="A379" s="130"/>
      <c r="B379" s="131"/>
      <c r="C379" s="131"/>
      <c r="L379" s="99"/>
      <c r="M379" s="99"/>
    </row>
    <row r="380" spans="1:13" ht="15.75" customHeight="1">
      <c r="A380" s="130"/>
      <c r="B380" s="131"/>
      <c r="C380" s="131"/>
      <c r="L380" s="99"/>
      <c r="M380" s="99"/>
    </row>
    <row r="381" spans="1:13" ht="15.75" customHeight="1">
      <c r="A381" s="130"/>
      <c r="B381" s="131"/>
      <c r="C381" s="131"/>
      <c r="L381" s="99"/>
      <c r="M381" s="99"/>
    </row>
    <row r="382" spans="1:13" ht="15.75" customHeight="1">
      <c r="A382" s="130"/>
      <c r="B382" s="131"/>
      <c r="C382" s="131"/>
      <c r="L382" s="99"/>
      <c r="M382" s="99"/>
    </row>
    <row r="383" spans="1:13" ht="15.75" customHeight="1">
      <c r="A383" s="130"/>
      <c r="B383" s="131"/>
      <c r="C383" s="131"/>
      <c r="L383" s="99"/>
      <c r="M383" s="99"/>
    </row>
    <row r="384" spans="1:13" ht="15.75" customHeight="1">
      <c r="A384" s="130"/>
      <c r="B384" s="131"/>
      <c r="C384" s="131"/>
      <c r="L384" s="99"/>
      <c r="M384" s="99"/>
    </row>
    <row r="385" spans="1:13" ht="15.75" customHeight="1">
      <c r="A385" s="130"/>
      <c r="B385" s="131"/>
      <c r="C385" s="131"/>
      <c r="L385" s="99"/>
      <c r="M385" s="99"/>
    </row>
    <row r="386" spans="1:13" ht="15.75" customHeight="1">
      <c r="A386" s="130"/>
      <c r="B386" s="131"/>
      <c r="C386" s="131"/>
      <c r="L386" s="99"/>
      <c r="M386" s="99"/>
    </row>
    <row r="387" spans="1:13" ht="15.75" customHeight="1">
      <c r="A387" s="130"/>
      <c r="B387" s="131"/>
      <c r="C387" s="131"/>
      <c r="L387" s="99"/>
      <c r="M387" s="99"/>
    </row>
    <row r="388" spans="1:13" ht="15.75" customHeight="1">
      <c r="A388" s="130"/>
      <c r="B388" s="131"/>
      <c r="C388" s="131"/>
      <c r="L388" s="99"/>
      <c r="M388" s="99"/>
    </row>
    <row r="389" spans="1:13" ht="15.75" customHeight="1">
      <c r="A389" s="130"/>
      <c r="B389" s="131"/>
      <c r="C389" s="131"/>
      <c r="L389" s="99"/>
      <c r="M389" s="99"/>
    </row>
    <row r="390" spans="1:13" ht="15.75" customHeight="1">
      <c r="A390" s="130"/>
      <c r="B390" s="131"/>
      <c r="C390" s="131"/>
      <c r="L390" s="99"/>
      <c r="M390" s="99"/>
    </row>
    <row r="391" spans="1:13" ht="15.75" customHeight="1">
      <c r="A391" s="130"/>
      <c r="B391" s="131"/>
      <c r="C391" s="131"/>
      <c r="L391" s="99"/>
      <c r="M391" s="99"/>
    </row>
    <row r="392" spans="1:13" ht="15.75" customHeight="1">
      <c r="A392" s="130"/>
      <c r="B392" s="131"/>
      <c r="C392" s="131"/>
      <c r="L392" s="99"/>
      <c r="M392" s="99"/>
    </row>
    <row r="393" spans="1:13" ht="15.75" customHeight="1">
      <c r="A393" s="130"/>
      <c r="B393" s="131"/>
      <c r="C393" s="131"/>
      <c r="L393" s="99"/>
      <c r="M393" s="99"/>
    </row>
    <row r="394" spans="1:13" ht="15.75" customHeight="1">
      <c r="A394" s="130"/>
      <c r="B394" s="131"/>
      <c r="C394" s="131"/>
      <c r="L394" s="99"/>
      <c r="M394" s="99"/>
    </row>
    <row r="395" spans="1:13" ht="15.75" customHeight="1">
      <c r="A395" s="130"/>
      <c r="B395" s="131"/>
      <c r="C395" s="131"/>
      <c r="L395" s="99"/>
      <c r="M395" s="99"/>
    </row>
    <row r="396" spans="1:13" ht="15.75" customHeight="1">
      <c r="A396" s="130"/>
      <c r="B396" s="131"/>
      <c r="C396" s="131"/>
      <c r="L396" s="99"/>
      <c r="M396" s="99"/>
    </row>
    <row r="397" spans="1:13" ht="15.75" customHeight="1">
      <c r="A397" s="130"/>
      <c r="B397" s="131"/>
      <c r="C397" s="131"/>
      <c r="L397" s="99"/>
      <c r="M397" s="99"/>
    </row>
    <row r="398" spans="1:13" ht="15.75" customHeight="1">
      <c r="A398" s="130"/>
      <c r="B398" s="131"/>
      <c r="C398" s="131"/>
      <c r="L398" s="99"/>
      <c r="M398" s="99"/>
    </row>
    <row r="399" spans="1:13" ht="15.75" customHeight="1">
      <c r="A399" s="130"/>
      <c r="B399" s="131"/>
      <c r="C399" s="131"/>
      <c r="L399" s="99"/>
      <c r="M399" s="99"/>
    </row>
    <row r="400" spans="1:13" ht="15.75" customHeight="1">
      <c r="A400" s="130"/>
      <c r="B400" s="131"/>
      <c r="C400" s="131"/>
      <c r="L400" s="99"/>
      <c r="M400" s="99"/>
    </row>
    <row r="401" spans="1:13" ht="15.75" customHeight="1">
      <c r="A401" s="130"/>
      <c r="B401" s="131"/>
      <c r="C401" s="131"/>
      <c r="L401" s="99"/>
      <c r="M401" s="99"/>
    </row>
    <row r="402" spans="1:13" ht="15.75" customHeight="1">
      <c r="A402" s="130"/>
      <c r="B402" s="131"/>
      <c r="C402" s="131"/>
      <c r="L402" s="99"/>
      <c r="M402" s="99"/>
    </row>
    <row r="403" spans="1:13" ht="15.75" customHeight="1">
      <c r="A403" s="130"/>
      <c r="B403" s="131"/>
      <c r="C403" s="131"/>
      <c r="L403" s="99"/>
      <c r="M403" s="99"/>
    </row>
    <row r="404" spans="1:13" ht="15.75" customHeight="1">
      <c r="A404" s="130"/>
      <c r="B404" s="131"/>
      <c r="C404" s="131"/>
      <c r="L404" s="99"/>
      <c r="M404" s="99"/>
    </row>
    <row r="405" spans="1:13" ht="15.75" customHeight="1">
      <c r="A405" s="130"/>
      <c r="B405" s="131"/>
      <c r="C405" s="131"/>
      <c r="L405" s="99"/>
      <c r="M405" s="99"/>
    </row>
    <row r="406" spans="1:13" ht="15.75" customHeight="1">
      <c r="A406" s="130"/>
      <c r="B406" s="131"/>
      <c r="C406" s="131"/>
      <c r="L406" s="99"/>
      <c r="M406" s="99"/>
    </row>
    <row r="407" spans="1:13" ht="15.75" customHeight="1">
      <c r="A407" s="130"/>
      <c r="B407" s="131"/>
      <c r="C407" s="131"/>
      <c r="L407" s="99"/>
      <c r="M407" s="99"/>
    </row>
    <row r="408" spans="1:13" ht="15.75" customHeight="1">
      <c r="A408" s="130"/>
      <c r="B408" s="131"/>
      <c r="C408" s="131"/>
      <c r="L408" s="99"/>
      <c r="M408" s="99"/>
    </row>
    <row r="409" spans="1:13" ht="15.75" customHeight="1">
      <c r="A409" s="130"/>
      <c r="B409" s="131"/>
      <c r="C409" s="131"/>
      <c r="L409" s="99"/>
      <c r="M409" s="99"/>
    </row>
    <row r="410" spans="1:13" ht="15.75" customHeight="1">
      <c r="A410" s="130"/>
      <c r="B410" s="131"/>
      <c r="C410" s="131"/>
      <c r="L410" s="99"/>
      <c r="M410" s="99"/>
    </row>
    <row r="411" spans="1:13" ht="15.75" customHeight="1">
      <c r="A411" s="130"/>
      <c r="B411" s="131"/>
      <c r="C411" s="131"/>
      <c r="L411" s="99"/>
      <c r="M411" s="99"/>
    </row>
    <row r="412" spans="1:13" ht="15.75" customHeight="1">
      <c r="A412" s="130"/>
      <c r="B412" s="131"/>
      <c r="C412" s="131"/>
      <c r="L412" s="99"/>
      <c r="M412" s="99"/>
    </row>
    <row r="413" spans="1:13" ht="15.75" customHeight="1">
      <c r="A413" s="130"/>
      <c r="B413" s="131"/>
      <c r="C413" s="131"/>
      <c r="L413" s="99"/>
      <c r="M413" s="99"/>
    </row>
    <row r="414" spans="1:13" ht="15.75" customHeight="1">
      <c r="A414" s="130"/>
      <c r="B414" s="131"/>
      <c r="C414" s="131"/>
      <c r="L414" s="99"/>
      <c r="M414" s="99"/>
    </row>
    <row r="415" spans="1:13" ht="15.75" customHeight="1">
      <c r="A415" s="130"/>
      <c r="B415" s="131"/>
      <c r="C415" s="131"/>
      <c r="L415" s="99"/>
      <c r="M415" s="99"/>
    </row>
    <row r="416" spans="1:13" ht="15.75" customHeight="1">
      <c r="A416" s="130"/>
      <c r="B416" s="131"/>
      <c r="C416" s="131"/>
      <c r="L416" s="99"/>
      <c r="M416" s="99"/>
    </row>
    <row r="417" spans="1:13" ht="15.75" customHeight="1">
      <c r="A417" s="130"/>
      <c r="B417" s="131"/>
      <c r="C417" s="131"/>
      <c r="L417" s="99"/>
      <c r="M417" s="99"/>
    </row>
    <row r="418" spans="1:13" ht="15.75" customHeight="1">
      <c r="A418" s="130"/>
      <c r="B418" s="131"/>
      <c r="C418" s="131"/>
      <c r="L418" s="99"/>
      <c r="M418" s="99"/>
    </row>
    <row r="419" spans="1:13" ht="15.75" customHeight="1">
      <c r="A419" s="130"/>
      <c r="B419" s="131"/>
      <c r="C419" s="131"/>
      <c r="L419" s="99"/>
      <c r="M419" s="99"/>
    </row>
    <row r="420" spans="1:13" ht="15.75" customHeight="1">
      <c r="A420" s="130"/>
      <c r="B420" s="131"/>
      <c r="C420" s="131"/>
      <c r="L420" s="99"/>
      <c r="M420" s="99"/>
    </row>
    <row r="421" spans="1:13" ht="15.75" customHeight="1">
      <c r="A421" s="130"/>
      <c r="B421" s="131"/>
      <c r="C421" s="131"/>
      <c r="L421" s="99"/>
      <c r="M421" s="99"/>
    </row>
    <row r="422" spans="1:13" ht="15.75" customHeight="1">
      <c r="A422" s="130"/>
      <c r="B422" s="131"/>
      <c r="C422" s="131"/>
      <c r="L422" s="99"/>
      <c r="M422" s="99"/>
    </row>
    <row r="423" spans="1:13" ht="15.75" customHeight="1">
      <c r="A423" s="130"/>
      <c r="B423" s="131"/>
      <c r="C423" s="131"/>
      <c r="L423" s="99"/>
      <c r="M423" s="99"/>
    </row>
    <row r="424" spans="1:13" ht="15.75" customHeight="1">
      <c r="A424" s="130"/>
      <c r="B424" s="131"/>
      <c r="C424" s="131"/>
      <c r="L424" s="99"/>
      <c r="M424" s="99"/>
    </row>
    <row r="425" spans="1:13" ht="15.75" customHeight="1">
      <c r="A425" s="130"/>
      <c r="B425" s="131"/>
      <c r="C425" s="131"/>
      <c r="L425" s="99"/>
      <c r="M425" s="99"/>
    </row>
    <row r="426" spans="1:13" ht="15.75" customHeight="1">
      <c r="A426" s="130"/>
      <c r="B426" s="131"/>
      <c r="C426" s="131"/>
      <c r="L426" s="99"/>
      <c r="M426" s="99"/>
    </row>
    <row r="427" spans="1:13" ht="15.75" customHeight="1">
      <c r="A427" s="130"/>
      <c r="B427" s="131"/>
      <c r="C427" s="131"/>
      <c r="L427" s="99"/>
      <c r="M427" s="99"/>
    </row>
    <row r="428" spans="1:13" ht="15.75" customHeight="1">
      <c r="A428" s="130"/>
      <c r="B428" s="131"/>
      <c r="C428" s="131"/>
      <c r="L428" s="99"/>
      <c r="M428" s="99"/>
    </row>
    <row r="429" spans="1:13" ht="15.75" customHeight="1">
      <c r="A429" s="130"/>
      <c r="B429" s="131"/>
      <c r="C429" s="131"/>
      <c r="L429" s="99"/>
      <c r="M429" s="99"/>
    </row>
    <row r="430" spans="1:13" ht="15.75" customHeight="1">
      <c r="A430" s="130"/>
      <c r="B430" s="131"/>
      <c r="C430" s="131"/>
      <c r="L430" s="99"/>
      <c r="M430" s="99"/>
    </row>
    <row r="431" spans="1:13" ht="15.75" customHeight="1">
      <c r="A431" s="130"/>
      <c r="B431" s="131"/>
      <c r="C431" s="131"/>
      <c r="L431" s="99"/>
      <c r="M431" s="99"/>
    </row>
    <row r="432" spans="1:13" ht="15.75" customHeight="1">
      <c r="A432" s="130"/>
      <c r="B432" s="131"/>
      <c r="C432" s="131"/>
      <c r="L432" s="99"/>
      <c r="M432" s="99"/>
    </row>
    <row r="433" spans="1:13" ht="15.75" customHeight="1">
      <c r="A433" s="130"/>
      <c r="B433" s="131"/>
      <c r="C433" s="131"/>
      <c r="L433" s="99"/>
      <c r="M433" s="99"/>
    </row>
    <row r="434" spans="1:13" ht="15.75" customHeight="1">
      <c r="A434" s="130"/>
      <c r="B434" s="131"/>
      <c r="C434" s="131"/>
      <c r="L434" s="99"/>
      <c r="M434" s="99"/>
    </row>
    <row r="435" spans="1:13" ht="15.75" customHeight="1">
      <c r="A435" s="130"/>
      <c r="B435" s="131"/>
      <c r="C435" s="131"/>
      <c r="L435" s="99"/>
      <c r="M435" s="99"/>
    </row>
    <row r="436" spans="1:13" ht="15.75" customHeight="1">
      <c r="A436" s="130"/>
      <c r="B436" s="131"/>
      <c r="C436" s="131"/>
      <c r="L436" s="99"/>
      <c r="M436" s="99"/>
    </row>
    <row r="437" spans="1:13" ht="15.75" customHeight="1">
      <c r="A437" s="130"/>
      <c r="B437" s="131"/>
      <c r="C437" s="131"/>
      <c r="L437" s="99"/>
      <c r="M437" s="99"/>
    </row>
    <row r="438" spans="1:13" ht="15.75" customHeight="1">
      <c r="A438" s="130"/>
      <c r="B438" s="131"/>
      <c r="C438" s="131"/>
      <c r="L438" s="99"/>
      <c r="M438" s="99"/>
    </row>
    <row r="439" spans="1:13" ht="15.75" customHeight="1">
      <c r="A439" s="130"/>
      <c r="B439" s="131"/>
      <c r="C439" s="131"/>
      <c r="L439" s="99"/>
      <c r="M439" s="99"/>
    </row>
    <row r="440" spans="1:13" ht="15.75" customHeight="1">
      <c r="A440" s="130"/>
      <c r="B440" s="131"/>
      <c r="C440" s="131"/>
      <c r="L440" s="99"/>
      <c r="M440" s="99"/>
    </row>
    <row r="441" spans="1:13" ht="15.75" customHeight="1">
      <c r="A441" s="130"/>
      <c r="B441" s="131"/>
      <c r="C441" s="131"/>
      <c r="L441" s="99"/>
      <c r="M441" s="99"/>
    </row>
    <row r="442" spans="1:13" ht="15.75" customHeight="1">
      <c r="A442" s="130"/>
      <c r="B442" s="131"/>
      <c r="C442" s="131"/>
      <c r="L442" s="99"/>
      <c r="M442" s="99"/>
    </row>
    <row r="443" spans="1:13" ht="15.75" customHeight="1">
      <c r="A443" s="130"/>
      <c r="B443" s="131"/>
      <c r="C443" s="131"/>
      <c r="L443" s="99"/>
      <c r="M443" s="99"/>
    </row>
    <row r="444" spans="1:13" ht="15.75" customHeight="1">
      <c r="A444" s="130"/>
      <c r="B444" s="131"/>
      <c r="C444" s="131"/>
      <c r="L444" s="99"/>
      <c r="M444" s="99"/>
    </row>
    <row r="445" spans="1:13" ht="15.75" customHeight="1">
      <c r="A445" s="130"/>
      <c r="B445" s="131"/>
      <c r="C445" s="131"/>
      <c r="L445" s="99"/>
      <c r="M445" s="99"/>
    </row>
    <row r="446" spans="1:13" ht="15.75" customHeight="1">
      <c r="A446" s="130"/>
      <c r="B446" s="131"/>
      <c r="C446" s="131"/>
      <c r="L446" s="99"/>
      <c r="M446" s="99"/>
    </row>
    <row r="447" spans="1:13" ht="15.75" customHeight="1">
      <c r="A447" s="130"/>
      <c r="B447" s="131"/>
      <c r="C447" s="131"/>
      <c r="L447" s="99"/>
      <c r="M447" s="99"/>
    </row>
    <row r="448" spans="1:13" ht="15.75" customHeight="1">
      <c r="A448" s="130"/>
      <c r="B448" s="131"/>
      <c r="C448" s="131"/>
      <c r="L448" s="99"/>
      <c r="M448" s="99"/>
    </row>
    <row r="449" spans="1:13" ht="15.75" customHeight="1">
      <c r="A449" s="130"/>
      <c r="B449" s="131"/>
      <c r="C449" s="131"/>
      <c r="L449" s="99"/>
      <c r="M449" s="99"/>
    </row>
    <row r="450" spans="1:13" ht="15.75" customHeight="1">
      <c r="A450" s="130"/>
      <c r="B450" s="131"/>
      <c r="C450" s="131"/>
      <c r="L450" s="99"/>
      <c r="M450" s="99"/>
    </row>
    <row r="451" spans="1:13" ht="15.75" customHeight="1">
      <c r="A451" s="130"/>
      <c r="B451" s="131"/>
      <c r="C451" s="131"/>
      <c r="L451" s="99"/>
      <c r="M451" s="99"/>
    </row>
    <row r="452" spans="1:13" ht="15.75" customHeight="1">
      <c r="A452" s="130"/>
      <c r="B452" s="131"/>
      <c r="C452" s="131"/>
      <c r="L452" s="99"/>
      <c r="M452" s="99"/>
    </row>
    <row r="453" spans="1:13" ht="15.75" customHeight="1">
      <c r="A453" s="130"/>
      <c r="B453" s="131"/>
      <c r="C453" s="131"/>
      <c r="L453" s="99"/>
      <c r="M453" s="99"/>
    </row>
    <row r="454" spans="1:13" ht="15.75" customHeight="1">
      <c r="A454" s="130"/>
      <c r="B454" s="131"/>
      <c r="C454" s="131"/>
      <c r="L454" s="99"/>
      <c r="M454" s="99"/>
    </row>
    <row r="455" spans="1:13" ht="15.75" customHeight="1">
      <c r="A455" s="130"/>
      <c r="B455" s="131"/>
      <c r="C455" s="131"/>
      <c r="L455" s="99"/>
      <c r="M455" s="99"/>
    </row>
    <row r="456" spans="1:13" ht="15.75" customHeight="1">
      <c r="A456" s="130"/>
      <c r="B456" s="131"/>
      <c r="C456" s="131"/>
      <c r="L456" s="99"/>
      <c r="M456" s="99"/>
    </row>
    <row r="457" spans="1:13" ht="15.75" customHeight="1">
      <c r="A457" s="130"/>
      <c r="B457" s="131"/>
      <c r="C457" s="131"/>
      <c r="L457" s="99"/>
      <c r="M457" s="99"/>
    </row>
    <row r="458" spans="1:13" ht="15.75" customHeight="1">
      <c r="A458" s="130"/>
      <c r="B458" s="131"/>
      <c r="C458" s="131"/>
      <c r="L458" s="99"/>
      <c r="M458" s="99"/>
    </row>
    <row r="459" spans="1:13" ht="15.75" customHeight="1">
      <c r="A459" s="130"/>
      <c r="B459" s="131"/>
      <c r="C459" s="131"/>
      <c r="L459" s="99"/>
      <c r="M459" s="99"/>
    </row>
    <row r="460" spans="1:13" ht="15.75" customHeight="1">
      <c r="A460" s="130"/>
      <c r="B460" s="131"/>
      <c r="C460" s="131"/>
      <c r="L460" s="99"/>
      <c r="M460" s="99"/>
    </row>
    <row r="461" spans="1:13" ht="15.75" customHeight="1">
      <c r="A461" s="130"/>
      <c r="B461" s="131"/>
      <c r="C461" s="131"/>
      <c r="L461" s="99"/>
      <c r="M461" s="99"/>
    </row>
    <row r="462" spans="1:13" ht="15.75" customHeight="1">
      <c r="A462" s="130"/>
      <c r="B462" s="131"/>
      <c r="C462" s="131"/>
      <c r="L462" s="99"/>
      <c r="M462" s="99"/>
    </row>
    <row r="463" spans="1:13" ht="15.75" customHeight="1">
      <c r="A463" s="130"/>
      <c r="B463" s="131"/>
      <c r="C463" s="131"/>
      <c r="L463" s="99"/>
      <c r="M463" s="99"/>
    </row>
    <row r="464" spans="1:13" ht="15.75" customHeight="1">
      <c r="A464" s="130"/>
      <c r="B464" s="131"/>
      <c r="C464" s="131"/>
      <c r="L464" s="99"/>
      <c r="M464" s="99"/>
    </row>
    <row r="465" spans="1:13" ht="15.75" customHeight="1">
      <c r="A465" s="130"/>
      <c r="B465" s="131"/>
      <c r="C465" s="131"/>
      <c r="L465" s="99"/>
      <c r="M465" s="99"/>
    </row>
    <row r="466" spans="1:13" ht="15.75" customHeight="1">
      <c r="A466" s="130"/>
      <c r="B466" s="131"/>
      <c r="C466" s="131"/>
      <c r="L466" s="99"/>
      <c r="M466" s="99"/>
    </row>
    <row r="467" spans="1:13" ht="15.75" customHeight="1">
      <c r="A467" s="130"/>
      <c r="B467" s="131"/>
      <c r="C467" s="131"/>
      <c r="L467" s="99"/>
      <c r="M467" s="99"/>
    </row>
    <row r="468" spans="1:13" ht="15.75" customHeight="1">
      <c r="A468" s="130"/>
      <c r="B468" s="131"/>
      <c r="C468" s="131"/>
      <c r="L468" s="99"/>
      <c r="M468" s="99"/>
    </row>
    <row r="469" spans="1:13" ht="15.75" customHeight="1">
      <c r="A469" s="130"/>
      <c r="B469" s="131"/>
      <c r="C469" s="131"/>
      <c r="L469" s="99"/>
      <c r="M469" s="99"/>
    </row>
    <row r="470" spans="1:13" ht="15.75" customHeight="1">
      <c r="A470" s="130"/>
      <c r="B470" s="131"/>
      <c r="C470" s="131"/>
      <c r="L470" s="99"/>
      <c r="M470" s="99"/>
    </row>
    <row r="471" spans="1:13" ht="15.75" customHeight="1">
      <c r="A471" s="130"/>
      <c r="B471" s="131"/>
      <c r="C471" s="131"/>
      <c r="L471" s="99"/>
      <c r="M471" s="99"/>
    </row>
    <row r="472" spans="1:13" ht="15.75" customHeight="1">
      <c r="A472" s="130"/>
      <c r="B472" s="131"/>
      <c r="C472" s="131"/>
      <c r="L472" s="99"/>
      <c r="M472" s="99"/>
    </row>
    <row r="473" spans="1:13" ht="15.75" customHeight="1">
      <c r="A473" s="130"/>
      <c r="B473" s="131"/>
      <c r="C473" s="131"/>
      <c r="L473" s="99"/>
      <c r="M473" s="99"/>
    </row>
    <row r="474" spans="1:13" ht="15.75" customHeight="1">
      <c r="A474" s="130"/>
      <c r="B474" s="131"/>
      <c r="C474" s="131"/>
      <c r="L474" s="99"/>
      <c r="M474" s="99"/>
    </row>
    <row r="475" spans="1:13" ht="15.75" customHeight="1">
      <c r="A475" s="130"/>
      <c r="B475" s="131"/>
      <c r="C475" s="131"/>
      <c r="L475" s="99"/>
      <c r="M475" s="99"/>
    </row>
    <row r="476" spans="1:13" ht="15.75" customHeight="1">
      <c r="A476" s="130"/>
      <c r="B476" s="131"/>
      <c r="C476" s="131"/>
      <c r="L476" s="99"/>
      <c r="M476" s="99"/>
    </row>
    <row r="477" spans="1:13" ht="15.75" customHeight="1">
      <c r="A477" s="130"/>
      <c r="B477" s="131"/>
      <c r="C477" s="131"/>
      <c r="L477" s="99"/>
      <c r="M477" s="99"/>
    </row>
    <row r="478" spans="1:13" ht="15.75" customHeight="1">
      <c r="A478" s="130"/>
      <c r="B478" s="131"/>
      <c r="C478" s="131"/>
      <c r="L478" s="99"/>
      <c r="M478" s="99"/>
    </row>
    <row r="479" spans="1:13" ht="15.75" customHeight="1">
      <c r="A479" s="130"/>
      <c r="B479" s="131"/>
      <c r="C479" s="131"/>
      <c r="L479" s="99"/>
      <c r="M479" s="99"/>
    </row>
    <row r="480" spans="1:13" ht="15.75" customHeight="1">
      <c r="A480" s="130"/>
      <c r="B480" s="131"/>
      <c r="C480" s="131"/>
      <c r="L480" s="99"/>
      <c r="M480" s="99"/>
    </row>
    <row r="481" spans="1:13" ht="15.75" customHeight="1">
      <c r="A481" s="130"/>
      <c r="B481" s="131"/>
      <c r="C481" s="131"/>
      <c r="L481" s="99"/>
      <c r="M481" s="99"/>
    </row>
    <row r="482" spans="1:13" ht="15.75" customHeight="1">
      <c r="A482" s="130"/>
      <c r="B482" s="131"/>
      <c r="C482" s="131"/>
      <c r="L482" s="99"/>
      <c r="M482" s="99"/>
    </row>
    <row r="483" spans="1:13" ht="15.75" customHeight="1">
      <c r="A483" s="130"/>
      <c r="B483" s="131"/>
      <c r="C483" s="131"/>
      <c r="L483" s="99"/>
      <c r="M483" s="99"/>
    </row>
    <row r="484" spans="1:13" ht="15.75" customHeight="1">
      <c r="A484" s="130"/>
      <c r="B484" s="131"/>
      <c r="C484" s="131"/>
      <c r="L484" s="99"/>
      <c r="M484" s="99"/>
    </row>
    <row r="485" spans="1:13" ht="15.75" customHeight="1">
      <c r="A485" s="130"/>
      <c r="B485" s="131"/>
      <c r="C485" s="131"/>
      <c r="L485" s="99"/>
      <c r="M485" s="99"/>
    </row>
    <row r="486" spans="1:13" ht="15.75" customHeight="1">
      <c r="A486" s="130"/>
      <c r="B486" s="131"/>
      <c r="C486" s="131"/>
      <c r="L486" s="99"/>
      <c r="M486" s="99"/>
    </row>
    <row r="487" spans="1:13" ht="15.75" customHeight="1">
      <c r="A487" s="130"/>
      <c r="B487" s="131"/>
      <c r="C487" s="131"/>
      <c r="L487" s="99"/>
      <c r="M487" s="99"/>
    </row>
    <row r="488" spans="1:13" ht="15.75" customHeight="1">
      <c r="A488" s="130"/>
      <c r="B488" s="131"/>
      <c r="C488" s="131"/>
      <c r="L488" s="99"/>
      <c r="M488" s="99"/>
    </row>
    <row r="489" spans="1:13" ht="15.75" customHeight="1">
      <c r="A489" s="130"/>
      <c r="B489" s="131"/>
      <c r="C489" s="131"/>
      <c r="L489" s="99"/>
      <c r="M489" s="99"/>
    </row>
    <row r="490" spans="1:13" ht="15.75" customHeight="1">
      <c r="A490" s="130"/>
      <c r="B490" s="131"/>
      <c r="C490" s="131"/>
      <c r="L490" s="99"/>
      <c r="M490" s="99"/>
    </row>
    <row r="491" spans="1:13" ht="15.75" customHeight="1">
      <c r="A491" s="130"/>
      <c r="B491" s="131"/>
      <c r="C491" s="131"/>
      <c r="L491" s="99"/>
      <c r="M491" s="99"/>
    </row>
    <row r="492" spans="1:13" ht="15.75" customHeight="1">
      <c r="A492" s="130"/>
      <c r="B492" s="131"/>
      <c r="C492" s="131"/>
      <c r="L492" s="99"/>
      <c r="M492" s="99"/>
    </row>
    <row r="493" spans="1:13" ht="15.75" customHeight="1">
      <c r="A493" s="130"/>
      <c r="B493" s="131"/>
      <c r="C493" s="131"/>
      <c r="L493" s="99"/>
      <c r="M493" s="99"/>
    </row>
    <row r="494" spans="1:13" ht="15.75" customHeight="1">
      <c r="A494" s="130"/>
      <c r="B494" s="131"/>
      <c r="C494" s="131"/>
      <c r="L494" s="99"/>
      <c r="M494" s="99"/>
    </row>
    <row r="495" spans="1:13" ht="15.75" customHeight="1">
      <c r="A495" s="130"/>
      <c r="B495" s="131"/>
      <c r="C495" s="131"/>
      <c r="L495" s="99"/>
      <c r="M495" s="99"/>
    </row>
    <row r="496" spans="1:13" ht="15.75" customHeight="1">
      <c r="A496" s="130"/>
      <c r="B496" s="131"/>
      <c r="C496" s="131"/>
      <c r="L496" s="99"/>
      <c r="M496" s="99"/>
    </row>
    <row r="497" spans="1:13" ht="15.75" customHeight="1">
      <c r="A497" s="130"/>
      <c r="B497" s="131"/>
      <c r="C497" s="131"/>
      <c r="L497" s="99"/>
      <c r="M497" s="99"/>
    </row>
    <row r="498" spans="1:13" ht="15.75" customHeight="1">
      <c r="A498" s="130"/>
      <c r="B498" s="131"/>
      <c r="C498" s="131"/>
      <c r="L498" s="99"/>
      <c r="M498" s="99"/>
    </row>
    <row r="499" spans="1:13" ht="15.75" customHeight="1">
      <c r="A499" s="130"/>
      <c r="B499" s="131"/>
      <c r="C499" s="131"/>
      <c r="L499" s="99"/>
      <c r="M499" s="99"/>
    </row>
    <row r="500" spans="1:13" ht="15.75" customHeight="1">
      <c r="A500" s="130"/>
      <c r="B500" s="131"/>
      <c r="C500" s="131"/>
      <c r="L500" s="99"/>
      <c r="M500" s="99"/>
    </row>
    <row r="501" spans="1:13" ht="15.75" customHeight="1">
      <c r="A501" s="130"/>
      <c r="B501" s="131"/>
      <c r="C501" s="131"/>
      <c r="L501" s="99"/>
      <c r="M501" s="99"/>
    </row>
    <row r="502" spans="1:13" ht="15.75" customHeight="1">
      <c r="A502" s="130"/>
      <c r="B502" s="131"/>
      <c r="C502" s="131"/>
      <c r="L502" s="99"/>
      <c r="M502" s="99"/>
    </row>
    <row r="503" spans="1:13" ht="15.75" customHeight="1">
      <c r="A503" s="130"/>
      <c r="B503" s="131"/>
      <c r="C503" s="131"/>
      <c r="L503" s="99"/>
      <c r="M503" s="99"/>
    </row>
    <row r="504" spans="1:13" ht="15.75" customHeight="1">
      <c r="A504" s="130"/>
      <c r="B504" s="131"/>
      <c r="C504" s="131"/>
      <c r="L504" s="99"/>
      <c r="M504" s="99"/>
    </row>
    <row r="505" spans="1:13" ht="15.75" customHeight="1">
      <c r="A505" s="130"/>
      <c r="B505" s="131"/>
      <c r="C505" s="131"/>
      <c r="L505" s="99"/>
      <c r="M505" s="99"/>
    </row>
    <row r="506" spans="1:13" ht="15.75" customHeight="1">
      <c r="A506" s="130"/>
      <c r="B506" s="131"/>
      <c r="C506" s="131"/>
      <c r="L506" s="99"/>
      <c r="M506" s="99"/>
    </row>
    <row r="507" spans="1:13" ht="15.75" customHeight="1">
      <c r="A507" s="130"/>
      <c r="B507" s="131"/>
      <c r="C507" s="131"/>
      <c r="L507" s="99"/>
      <c r="M507" s="99"/>
    </row>
    <row r="508" spans="1:13" ht="15.75" customHeight="1">
      <c r="A508" s="130"/>
      <c r="B508" s="131"/>
      <c r="C508" s="131"/>
      <c r="L508" s="99"/>
      <c r="M508" s="99"/>
    </row>
    <row r="509" spans="1:13" ht="15.75" customHeight="1">
      <c r="A509" s="130"/>
      <c r="B509" s="131"/>
      <c r="C509" s="131"/>
      <c r="L509" s="99"/>
      <c r="M509" s="99"/>
    </row>
    <row r="510" spans="1:13" ht="15.75" customHeight="1">
      <c r="A510" s="130"/>
      <c r="B510" s="131"/>
      <c r="C510" s="131"/>
      <c r="L510" s="99"/>
      <c r="M510" s="99"/>
    </row>
    <row r="511" spans="1:13" ht="15.75" customHeight="1">
      <c r="A511" s="130"/>
      <c r="B511" s="131"/>
      <c r="C511" s="131"/>
      <c r="L511" s="99"/>
      <c r="M511" s="99"/>
    </row>
    <row r="512" spans="1:13" ht="15.75" customHeight="1">
      <c r="A512" s="130"/>
      <c r="B512" s="131"/>
      <c r="C512" s="131"/>
      <c r="L512" s="99"/>
      <c r="M512" s="99"/>
    </row>
    <row r="513" spans="1:13" ht="15.75" customHeight="1">
      <c r="A513" s="130"/>
      <c r="B513" s="131"/>
      <c r="C513" s="131"/>
      <c r="L513" s="99"/>
      <c r="M513" s="99"/>
    </row>
    <row r="514" spans="1:13" ht="15.75" customHeight="1">
      <c r="A514" s="130"/>
      <c r="B514" s="131"/>
      <c r="C514" s="131"/>
      <c r="L514" s="99"/>
      <c r="M514" s="99"/>
    </row>
    <row r="515" spans="1:13" ht="15.75" customHeight="1">
      <c r="A515" s="130"/>
      <c r="B515" s="131"/>
      <c r="C515" s="131"/>
      <c r="L515" s="99"/>
      <c r="M515" s="99"/>
    </row>
    <row r="516" spans="1:13" ht="15.75" customHeight="1">
      <c r="A516" s="130"/>
      <c r="B516" s="131"/>
      <c r="C516" s="131"/>
      <c r="L516" s="99"/>
      <c r="M516" s="99"/>
    </row>
    <row r="517" spans="1:13" ht="15.75" customHeight="1">
      <c r="A517" s="130"/>
      <c r="B517" s="131"/>
      <c r="C517" s="131"/>
      <c r="L517" s="99"/>
      <c r="M517" s="99"/>
    </row>
    <row r="518" spans="1:13" ht="15.75" customHeight="1">
      <c r="A518" s="130"/>
      <c r="B518" s="131"/>
      <c r="C518" s="131"/>
      <c r="L518" s="99"/>
      <c r="M518" s="99"/>
    </row>
    <row r="519" spans="1:13" ht="15.75" customHeight="1">
      <c r="A519" s="130"/>
      <c r="B519" s="131"/>
      <c r="C519" s="131"/>
      <c r="L519" s="99"/>
      <c r="M519" s="99"/>
    </row>
    <row r="520" spans="1:13" ht="15.75" customHeight="1">
      <c r="A520" s="130"/>
      <c r="B520" s="131"/>
      <c r="C520" s="131"/>
      <c r="L520" s="99"/>
      <c r="M520" s="99"/>
    </row>
    <row r="521" spans="1:13" ht="15.75" customHeight="1">
      <c r="A521" s="130"/>
      <c r="B521" s="131"/>
      <c r="C521" s="131"/>
      <c r="L521" s="99"/>
      <c r="M521" s="99"/>
    </row>
    <row r="522" spans="1:13" ht="15.75" customHeight="1">
      <c r="A522" s="130"/>
      <c r="B522" s="131"/>
      <c r="C522" s="131"/>
      <c r="L522" s="99"/>
      <c r="M522" s="99"/>
    </row>
    <row r="523" spans="1:13" ht="15.75" customHeight="1">
      <c r="A523" s="130"/>
      <c r="B523" s="131"/>
      <c r="C523" s="131"/>
      <c r="L523" s="99"/>
      <c r="M523" s="99"/>
    </row>
    <row r="524" spans="1:13" ht="15.75" customHeight="1">
      <c r="A524" s="130"/>
      <c r="B524" s="131"/>
      <c r="C524" s="131"/>
      <c r="L524" s="99"/>
      <c r="M524" s="99"/>
    </row>
    <row r="525" spans="1:13" ht="15.75" customHeight="1">
      <c r="A525" s="130"/>
      <c r="B525" s="131"/>
      <c r="C525" s="131"/>
      <c r="L525" s="99"/>
      <c r="M525" s="99"/>
    </row>
    <row r="526" spans="1:13" ht="15.75" customHeight="1">
      <c r="A526" s="130"/>
      <c r="B526" s="131"/>
      <c r="C526" s="131"/>
      <c r="L526" s="99"/>
      <c r="M526" s="99"/>
    </row>
    <row r="527" spans="1:13" ht="15.75" customHeight="1">
      <c r="A527" s="130"/>
      <c r="B527" s="131"/>
      <c r="C527" s="131"/>
      <c r="L527" s="99"/>
      <c r="M527" s="99"/>
    </row>
    <row r="528" spans="1:13" ht="15.75" customHeight="1">
      <c r="A528" s="130"/>
      <c r="B528" s="131"/>
      <c r="C528" s="131"/>
      <c r="L528" s="99"/>
      <c r="M528" s="99"/>
    </row>
    <row r="529" spans="1:13" ht="15.75" customHeight="1">
      <c r="A529" s="130"/>
      <c r="B529" s="131"/>
      <c r="C529" s="131"/>
      <c r="L529" s="99"/>
      <c r="M529" s="99"/>
    </row>
    <row r="530" spans="1:13" ht="15.75" customHeight="1">
      <c r="A530" s="130"/>
      <c r="B530" s="131"/>
      <c r="C530" s="131"/>
      <c r="L530" s="99"/>
      <c r="M530" s="99"/>
    </row>
    <row r="531" spans="1:13" ht="15.75" customHeight="1">
      <c r="A531" s="130"/>
      <c r="B531" s="131"/>
      <c r="C531" s="131"/>
      <c r="L531" s="99"/>
      <c r="M531" s="99"/>
    </row>
    <row r="532" spans="1:13" ht="15.75" customHeight="1">
      <c r="A532" s="130"/>
      <c r="B532" s="131"/>
      <c r="C532" s="131"/>
      <c r="L532" s="99"/>
      <c r="M532" s="99"/>
    </row>
    <row r="533" spans="1:13" ht="15.75" customHeight="1">
      <c r="A533" s="130"/>
      <c r="B533" s="131"/>
      <c r="C533" s="131"/>
      <c r="L533" s="99"/>
      <c r="M533" s="99"/>
    </row>
    <row r="534" spans="1:13" ht="15.75" customHeight="1">
      <c r="A534" s="130"/>
      <c r="B534" s="131"/>
      <c r="C534" s="131"/>
      <c r="L534" s="99"/>
      <c r="M534" s="99"/>
    </row>
    <row r="535" spans="1:13" ht="15.75" customHeight="1">
      <c r="A535" s="130"/>
      <c r="B535" s="131"/>
      <c r="C535" s="131"/>
      <c r="L535" s="99"/>
      <c r="M535" s="99"/>
    </row>
    <row r="536" spans="1:13" ht="15.75" customHeight="1">
      <c r="A536" s="130"/>
      <c r="B536" s="131"/>
      <c r="C536" s="131"/>
      <c r="L536" s="99"/>
      <c r="M536" s="99"/>
    </row>
    <row r="537" spans="1:13" ht="15.75" customHeight="1">
      <c r="A537" s="130"/>
      <c r="B537" s="131"/>
      <c r="C537" s="131"/>
      <c r="L537" s="99"/>
      <c r="M537" s="99"/>
    </row>
    <row r="538" spans="1:13" ht="15.75" customHeight="1">
      <c r="A538" s="130"/>
      <c r="B538" s="131"/>
      <c r="C538" s="131"/>
      <c r="L538" s="99"/>
      <c r="M538" s="99"/>
    </row>
    <row r="539" spans="1:13" ht="15.75" customHeight="1">
      <c r="A539" s="130"/>
      <c r="B539" s="131"/>
      <c r="C539" s="131"/>
      <c r="L539" s="99"/>
      <c r="M539" s="99"/>
    </row>
    <row r="540" spans="1:13" ht="15.75" customHeight="1">
      <c r="A540" s="130"/>
      <c r="B540" s="131"/>
      <c r="C540" s="131"/>
      <c r="L540" s="99"/>
      <c r="M540" s="99"/>
    </row>
    <row r="541" spans="1:13" ht="15.75" customHeight="1">
      <c r="A541" s="130"/>
      <c r="B541" s="131"/>
      <c r="C541" s="131"/>
      <c r="L541" s="99"/>
      <c r="M541" s="99"/>
    </row>
    <row r="542" spans="1:13" ht="15.75" customHeight="1">
      <c r="A542" s="130"/>
      <c r="B542" s="131"/>
      <c r="C542" s="131"/>
      <c r="L542" s="99"/>
      <c r="M542" s="99"/>
    </row>
    <row r="543" spans="1:13" ht="15.75" customHeight="1">
      <c r="A543" s="130"/>
      <c r="B543" s="131"/>
      <c r="C543" s="131"/>
      <c r="L543" s="99"/>
      <c r="M543" s="99"/>
    </row>
    <row r="544" spans="1:13" ht="15.75" customHeight="1">
      <c r="A544" s="130"/>
      <c r="B544" s="131"/>
      <c r="C544" s="131"/>
      <c r="L544" s="99"/>
      <c r="M544" s="99"/>
    </row>
    <row r="545" spans="1:13" ht="15.75" customHeight="1">
      <c r="A545" s="130"/>
      <c r="B545" s="131"/>
      <c r="C545" s="131"/>
      <c r="L545" s="99"/>
      <c r="M545" s="99"/>
    </row>
    <row r="546" spans="1:13" ht="15.75" customHeight="1">
      <c r="A546" s="130"/>
      <c r="B546" s="131"/>
      <c r="C546" s="131"/>
      <c r="L546" s="99"/>
      <c r="M546" s="99"/>
    </row>
    <row r="547" spans="1:13" ht="15.75" customHeight="1">
      <c r="A547" s="130"/>
      <c r="B547" s="131"/>
      <c r="C547" s="131"/>
      <c r="L547" s="99"/>
      <c r="M547" s="99"/>
    </row>
    <row r="548" spans="1:13" ht="15.75" customHeight="1">
      <c r="A548" s="130"/>
      <c r="B548" s="131"/>
      <c r="C548" s="131"/>
      <c r="L548" s="99"/>
      <c r="M548" s="99"/>
    </row>
    <row r="549" spans="1:13" ht="15.75" customHeight="1">
      <c r="A549" s="130"/>
      <c r="B549" s="131"/>
      <c r="C549" s="131"/>
      <c r="L549" s="99"/>
      <c r="M549" s="99"/>
    </row>
    <row r="550" spans="1:13" ht="15.75" customHeight="1">
      <c r="A550" s="130"/>
      <c r="B550" s="131"/>
      <c r="C550" s="131"/>
      <c r="L550" s="99"/>
      <c r="M550" s="99"/>
    </row>
    <row r="551" spans="1:13" ht="15.75" customHeight="1">
      <c r="A551" s="130"/>
      <c r="B551" s="131"/>
      <c r="C551" s="131"/>
      <c r="L551" s="99"/>
      <c r="M551" s="99"/>
    </row>
    <row r="552" spans="1:13" ht="15.75" customHeight="1">
      <c r="A552" s="130"/>
      <c r="B552" s="131"/>
      <c r="C552" s="131"/>
      <c r="L552" s="99"/>
      <c r="M552" s="99"/>
    </row>
    <row r="553" spans="1:13" ht="15.75" customHeight="1">
      <c r="A553" s="130"/>
      <c r="B553" s="131"/>
      <c r="C553" s="131"/>
      <c r="L553" s="99"/>
      <c r="M553" s="99"/>
    </row>
    <row r="554" spans="1:13" ht="15.75" customHeight="1">
      <c r="A554" s="130"/>
      <c r="B554" s="131"/>
      <c r="C554" s="131"/>
      <c r="L554" s="99"/>
      <c r="M554" s="99"/>
    </row>
    <row r="555" spans="1:13" ht="15.75" customHeight="1">
      <c r="A555" s="130"/>
      <c r="B555" s="131"/>
      <c r="C555" s="131"/>
      <c r="L555" s="99"/>
      <c r="M555" s="99"/>
    </row>
    <row r="556" spans="1:13" ht="15.75" customHeight="1">
      <c r="A556" s="130"/>
      <c r="B556" s="131"/>
      <c r="C556" s="131"/>
      <c r="L556" s="99"/>
      <c r="M556" s="99"/>
    </row>
    <row r="557" spans="1:13" ht="15.75" customHeight="1">
      <c r="A557" s="130"/>
      <c r="B557" s="131"/>
      <c r="C557" s="131"/>
      <c r="L557" s="99"/>
      <c r="M557" s="99"/>
    </row>
    <row r="558" spans="1:13" ht="15.75" customHeight="1">
      <c r="A558" s="130"/>
      <c r="B558" s="131"/>
      <c r="C558" s="131"/>
      <c r="L558" s="99"/>
      <c r="M558" s="99"/>
    </row>
    <row r="559" spans="1:13" ht="15.75" customHeight="1">
      <c r="A559" s="130"/>
      <c r="B559" s="131"/>
      <c r="C559" s="131"/>
      <c r="L559" s="99"/>
      <c r="M559" s="99"/>
    </row>
    <row r="560" spans="1:13" ht="15.75" customHeight="1">
      <c r="A560" s="130"/>
      <c r="B560" s="131"/>
      <c r="C560" s="131"/>
      <c r="L560" s="99"/>
      <c r="M560" s="99"/>
    </row>
    <row r="561" spans="1:13" ht="15.75" customHeight="1">
      <c r="A561" s="130"/>
      <c r="B561" s="131"/>
      <c r="C561" s="131"/>
      <c r="L561" s="99"/>
      <c r="M561" s="99"/>
    </row>
    <row r="562" spans="1:13" ht="15.75" customHeight="1">
      <c r="A562" s="130"/>
      <c r="B562" s="131"/>
      <c r="C562" s="131"/>
      <c r="L562" s="99"/>
      <c r="M562" s="99"/>
    </row>
    <row r="563" spans="1:13" ht="15.75" customHeight="1">
      <c r="A563" s="130"/>
      <c r="B563" s="131"/>
      <c r="C563" s="131"/>
      <c r="L563" s="99"/>
      <c r="M563" s="99"/>
    </row>
    <row r="564" spans="1:13" ht="15.75" customHeight="1">
      <c r="A564" s="130"/>
      <c r="B564" s="131"/>
      <c r="C564" s="131"/>
      <c r="L564" s="99"/>
      <c r="M564" s="99"/>
    </row>
    <row r="565" spans="1:13" ht="15.75" customHeight="1">
      <c r="A565" s="130"/>
      <c r="B565" s="131"/>
      <c r="C565" s="131"/>
      <c r="L565" s="99"/>
      <c r="M565" s="99"/>
    </row>
    <row r="566" spans="1:13" ht="15.75" customHeight="1">
      <c r="A566" s="130"/>
      <c r="B566" s="131"/>
      <c r="C566" s="131"/>
      <c r="L566" s="99"/>
      <c r="M566" s="99"/>
    </row>
    <row r="567" spans="1:13" ht="15.75" customHeight="1">
      <c r="A567" s="130"/>
      <c r="B567" s="131"/>
      <c r="C567" s="131"/>
      <c r="L567" s="99"/>
      <c r="M567" s="99"/>
    </row>
    <row r="568" spans="1:13" ht="15.75" customHeight="1">
      <c r="A568" s="130"/>
      <c r="B568" s="131"/>
      <c r="C568" s="131"/>
      <c r="L568" s="99"/>
      <c r="M568" s="99"/>
    </row>
    <row r="569" spans="1:13" ht="15.75" customHeight="1">
      <c r="A569" s="130"/>
      <c r="B569" s="131"/>
      <c r="C569" s="131"/>
      <c r="L569" s="99"/>
      <c r="M569" s="99"/>
    </row>
    <row r="570" spans="1:13" ht="15.75" customHeight="1">
      <c r="A570" s="130"/>
      <c r="B570" s="131"/>
      <c r="C570" s="131"/>
      <c r="L570" s="99"/>
      <c r="M570" s="99"/>
    </row>
    <row r="571" spans="1:13" ht="15.75" customHeight="1">
      <c r="A571" s="130"/>
      <c r="B571" s="131"/>
      <c r="C571" s="131"/>
      <c r="L571" s="99"/>
      <c r="M571" s="99"/>
    </row>
    <row r="572" spans="1:13" ht="15.75" customHeight="1">
      <c r="A572" s="130"/>
      <c r="B572" s="131"/>
      <c r="C572" s="131"/>
      <c r="L572" s="99"/>
      <c r="M572" s="99"/>
    </row>
    <row r="573" spans="1:13" ht="15.75" customHeight="1">
      <c r="A573" s="130"/>
      <c r="B573" s="131"/>
      <c r="C573" s="131"/>
      <c r="L573" s="99"/>
      <c r="M573" s="99"/>
    </row>
    <row r="574" spans="1:13" ht="15.75" customHeight="1">
      <c r="A574" s="130"/>
      <c r="B574" s="131"/>
      <c r="C574" s="131"/>
      <c r="L574" s="99"/>
      <c r="M574" s="99"/>
    </row>
    <row r="575" spans="1:13" ht="15.75" customHeight="1">
      <c r="A575" s="130"/>
      <c r="B575" s="131"/>
      <c r="C575" s="131"/>
      <c r="L575" s="99"/>
      <c r="M575" s="99"/>
    </row>
    <row r="576" spans="1:13" ht="15.75" customHeight="1">
      <c r="A576" s="130"/>
      <c r="B576" s="131"/>
      <c r="C576" s="131"/>
      <c r="L576" s="99"/>
      <c r="M576" s="99"/>
    </row>
    <row r="577" spans="1:13" ht="15.75" customHeight="1">
      <c r="A577" s="130"/>
      <c r="B577" s="131"/>
      <c r="C577" s="131"/>
      <c r="L577" s="99"/>
      <c r="M577" s="99"/>
    </row>
    <row r="578" spans="1:13" ht="15.75" customHeight="1">
      <c r="A578" s="130"/>
      <c r="B578" s="131"/>
      <c r="C578" s="131"/>
      <c r="L578" s="99"/>
      <c r="M578" s="99"/>
    </row>
    <row r="579" spans="1:13" ht="15.75" customHeight="1">
      <c r="A579" s="130"/>
      <c r="B579" s="131"/>
      <c r="C579" s="131"/>
      <c r="L579" s="99"/>
      <c r="M579" s="99"/>
    </row>
    <row r="580" spans="1:13" ht="15.75" customHeight="1">
      <c r="A580" s="130"/>
      <c r="B580" s="131"/>
      <c r="C580" s="131"/>
      <c r="L580" s="99"/>
      <c r="M580" s="99"/>
    </row>
    <row r="581" spans="1:13" ht="15.75" customHeight="1">
      <c r="A581" s="130"/>
      <c r="B581" s="131"/>
      <c r="C581" s="131"/>
      <c r="L581" s="99"/>
      <c r="M581" s="99"/>
    </row>
    <row r="582" spans="1:13" ht="15.75" customHeight="1">
      <c r="A582" s="130"/>
      <c r="B582" s="131"/>
      <c r="C582" s="131"/>
      <c r="L582" s="99"/>
      <c r="M582" s="99"/>
    </row>
    <row r="583" spans="1:13" ht="15.75" customHeight="1">
      <c r="A583" s="130"/>
      <c r="B583" s="131"/>
      <c r="C583" s="131"/>
      <c r="L583" s="99"/>
      <c r="M583" s="99"/>
    </row>
    <row r="584" spans="1:13" ht="15.75" customHeight="1">
      <c r="A584" s="130"/>
      <c r="B584" s="131"/>
      <c r="C584" s="131"/>
      <c r="L584" s="99"/>
      <c r="M584" s="99"/>
    </row>
    <row r="585" spans="1:13" ht="15.75" customHeight="1">
      <c r="A585" s="130"/>
      <c r="B585" s="131"/>
      <c r="C585" s="131"/>
      <c r="L585" s="99"/>
      <c r="M585" s="99"/>
    </row>
    <row r="586" spans="1:13" ht="15.75" customHeight="1">
      <c r="A586" s="130"/>
      <c r="B586" s="131"/>
      <c r="C586" s="131"/>
      <c r="L586" s="99"/>
      <c r="M586" s="99"/>
    </row>
    <row r="587" spans="1:13" ht="15.75" customHeight="1">
      <c r="A587" s="130"/>
      <c r="B587" s="131"/>
      <c r="C587" s="131"/>
      <c r="L587" s="99"/>
      <c r="M587" s="99"/>
    </row>
    <row r="588" spans="1:13" ht="15.75" customHeight="1">
      <c r="A588" s="130"/>
      <c r="B588" s="131"/>
      <c r="C588" s="131"/>
      <c r="L588" s="99"/>
      <c r="M588" s="99"/>
    </row>
    <row r="589" spans="1:13" ht="15.75" customHeight="1">
      <c r="A589" s="130"/>
      <c r="B589" s="131"/>
      <c r="C589" s="131"/>
      <c r="L589" s="99"/>
      <c r="M589" s="99"/>
    </row>
    <row r="590" spans="1:13" ht="15.75" customHeight="1">
      <c r="A590" s="130"/>
      <c r="B590" s="131"/>
      <c r="C590" s="131"/>
      <c r="L590" s="99"/>
      <c r="M590" s="99"/>
    </row>
    <row r="591" spans="1:13" ht="15.75" customHeight="1">
      <c r="A591" s="130"/>
      <c r="B591" s="131"/>
      <c r="C591" s="131"/>
      <c r="L591" s="99"/>
      <c r="M591" s="99"/>
    </row>
    <row r="592" spans="1:13" ht="15.75" customHeight="1">
      <c r="A592" s="130"/>
      <c r="B592" s="131"/>
      <c r="C592" s="131"/>
      <c r="L592" s="99"/>
      <c r="M592" s="99"/>
    </row>
    <row r="593" spans="1:13" ht="15.75" customHeight="1">
      <c r="A593" s="130"/>
      <c r="B593" s="131"/>
      <c r="C593" s="131"/>
      <c r="L593" s="99"/>
      <c r="M593" s="99"/>
    </row>
    <row r="594" spans="1:13" ht="15.75" customHeight="1">
      <c r="A594" s="130"/>
      <c r="B594" s="131"/>
      <c r="C594" s="131"/>
      <c r="L594" s="99"/>
      <c r="M594" s="99"/>
    </row>
    <row r="595" spans="1:13" ht="15.75" customHeight="1">
      <c r="A595" s="130"/>
      <c r="B595" s="131"/>
      <c r="C595" s="131"/>
      <c r="L595" s="99"/>
      <c r="M595" s="99"/>
    </row>
    <row r="596" spans="1:13" ht="15.75" customHeight="1">
      <c r="A596" s="130"/>
      <c r="B596" s="131"/>
      <c r="C596" s="131"/>
      <c r="L596" s="99"/>
      <c r="M596" s="99"/>
    </row>
    <row r="597" spans="1:13" ht="15.75" customHeight="1">
      <c r="A597" s="130"/>
      <c r="B597" s="131"/>
      <c r="C597" s="131"/>
      <c r="L597" s="99"/>
      <c r="M597" s="99"/>
    </row>
    <row r="598" spans="1:13" ht="15.75" customHeight="1">
      <c r="A598" s="130"/>
      <c r="B598" s="131"/>
      <c r="C598" s="131"/>
      <c r="L598" s="99"/>
      <c r="M598" s="99"/>
    </row>
    <row r="599" spans="1:13" ht="15.75" customHeight="1">
      <c r="A599" s="130"/>
      <c r="B599" s="131"/>
      <c r="C599" s="131"/>
      <c r="L599" s="99"/>
      <c r="M599" s="99"/>
    </row>
    <row r="600" spans="1:13" ht="15.75" customHeight="1">
      <c r="A600" s="130"/>
      <c r="B600" s="131"/>
      <c r="C600" s="131"/>
      <c r="L600" s="99"/>
      <c r="M600" s="99"/>
    </row>
    <row r="601" spans="1:13" ht="15.75" customHeight="1">
      <c r="A601" s="130"/>
      <c r="B601" s="131"/>
      <c r="C601" s="131"/>
      <c r="L601" s="99"/>
      <c r="M601" s="99"/>
    </row>
    <row r="602" spans="1:13" ht="15.75" customHeight="1">
      <c r="A602" s="130"/>
      <c r="B602" s="131"/>
      <c r="C602" s="131"/>
      <c r="L602" s="99"/>
      <c r="M602" s="99"/>
    </row>
    <row r="603" spans="1:13" ht="15.75" customHeight="1">
      <c r="A603" s="130"/>
      <c r="B603" s="131"/>
      <c r="C603" s="131"/>
      <c r="L603" s="99"/>
      <c r="M603" s="99"/>
    </row>
    <row r="604" spans="1:13" ht="15.75" customHeight="1">
      <c r="A604" s="130"/>
      <c r="B604" s="131"/>
      <c r="C604" s="131"/>
      <c r="L604" s="99"/>
      <c r="M604" s="99"/>
    </row>
    <row r="605" spans="1:13" ht="15.75" customHeight="1">
      <c r="A605" s="130"/>
      <c r="B605" s="131"/>
      <c r="C605" s="131"/>
      <c r="L605" s="99"/>
      <c r="M605" s="99"/>
    </row>
    <row r="606" spans="1:13" ht="15.75" customHeight="1">
      <c r="A606" s="130"/>
      <c r="B606" s="131"/>
      <c r="C606" s="131"/>
      <c r="L606" s="99"/>
      <c r="M606" s="99"/>
    </row>
    <row r="607" spans="1:13" ht="15.75" customHeight="1">
      <c r="A607" s="130"/>
      <c r="B607" s="131"/>
      <c r="C607" s="131"/>
      <c r="L607" s="99"/>
      <c r="M607" s="99"/>
    </row>
    <row r="608" spans="1:13" ht="15.75" customHeight="1">
      <c r="A608" s="130"/>
      <c r="B608" s="131"/>
      <c r="C608" s="131"/>
      <c r="L608" s="99"/>
      <c r="M608" s="99"/>
    </row>
    <row r="609" spans="1:13" ht="15.75" customHeight="1">
      <c r="A609" s="130"/>
      <c r="B609" s="131"/>
      <c r="C609" s="131"/>
      <c r="L609" s="99"/>
      <c r="M609" s="99"/>
    </row>
    <row r="610" spans="1:13" ht="15.75" customHeight="1">
      <c r="A610" s="130"/>
      <c r="B610" s="131"/>
      <c r="C610" s="131"/>
      <c r="L610" s="99"/>
      <c r="M610" s="99"/>
    </row>
    <row r="611" spans="1:13" ht="15.75" customHeight="1">
      <c r="A611" s="130"/>
      <c r="B611" s="131"/>
      <c r="C611" s="131"/>
      <c r="L611" s="99"/>
      <c r="M611" s="99"/>
    </row>
    <row r="612" spans="1:13" ht="15.75" customHeight="1">
      <c r="A612" s="130"/>
      <c r="B612" s="131"/>
      <c r="C612" s="131"/>
      <c r="L612" s="99"/>
      <c r="M612" s="99"/>
    </row>
    <row r="613" spans="1:13" ht="15.75" customHeight="1">
      <c r="A613" s="130"/>
      <c r="B613" s="131"/>
      <c r="C613" s="131"/>
      <c r="L613" s="99"/>
      <c r="M613" s="99"/>
    </row>
    <row r="614" spans="1:13" ht="15.75" customHeight="1">
      <c r="A614" s="130"/>
      <c r="B614" s="131"/>
      <c r="C614" s="131"/>
      <c r="L614" s="99"/>
      <c r="M614" s="99"/>
    </row>
    <row r="615" spans="1:13" ht="15.75" customHeight="1">
      <c r="A615" s="130"/>
      <c r="B615" s="131"/>
      <c r="C615" s="131"/>
      <c r="L615" s="99"/>
      <c r="M615" s="99"/>
    </row>
    <row r="616" spans="1:13" ht="15.75" customHeight="1">
      <c r="A616" s="130"/>
      <c r="B616" s="131"/>
      <c r="C616" s="131"/>
      <c r="L616" s="99"/>
      <c r="M616" s="99"/>
    </row>
    <row r="617" spans="1:13" ht="15.75" customHeight="1">
      <c r="A617" s="130"/>
      <c r="B617" s="131"/>
      <c r="C617" s="131"/>
      <c r="L617" s="99"/>
      <c r="M617" s="99"/>
    </row>
    <row r="618" spans="1:13" ht="15.75" customHeight="1">
      <c r="A618" s="130"/>
      <c r="B618" s="131"/>
      <c r="C618" s="131"/>
      <c r="L618" s="99"/>
      <c r="M618" s="99"/>
    </row>
    <row r="619" spans="1:13" ht="15.75" customHeight="1">
      <c r="A619" s="130"/>
      <c r="B619" s="131"/>
      <c r="C619" s="131"/>
      <c r="L619" s="99"/>
      <c r="M619" s="99"/>
    </row>
    <row r="620" spans="1:13" ht="15.75" customHeight="1">
      <c r="A620" s="130"/>
      <c r="B620" s="131"/>
      <c r="C620" s="131"/>
      <c r="L620" s="99"/>
      <c r="M620" s="99"/>
    </row>
    <row r="621" spans="1:13" ht="15.75" customHeight="1">
      <c r="A621" s="130"/>
      <c r="B621" s="131"/>
      <c r="C621" s="131"/>
      <c r="L621" s="99"/>
      <c r="M621" s="99"/>
    </row>
    <row r="622" spans="1:13" ht="15.75" customHeight="1">
      <c r="A622" s="130"/>
      <c r="B622" s="131"/>
      <c r="C622" s="131"/>
      <c r="L622" s="99"/>
      <c r="M622" s="99"/>
    </row>
    <row r="623" spans="1:13" ht="15.75" customHeight="1">
      <c r="A623" s="130"/>
      <c r="B623" s="131"/>
      <c r="C623" s="131"/>
      <c r="L623" s="99"/>
      <c r="M623" s="99"/>
    </row>
    <row r="624" spans="1:13" ht="15.75" customHeight="1">
      <c r="A624" s="130"/>
      <c r="B624" s="131"/>
      <c r="C624" s="131"/>
      <c r="L624" s="99"/>
      <c r="M624" s="99"/>
    </row>
    <row r="625" spans="1:13" ht="15.75" customHeight="1">
      <c r="A625" s="130"/>
      <c r="B625" s="131"/>
      <c r="C625" s="131"/>
      <c r="L625" s="99"/>
      <c r="M625" s="99"/>
    </row>
    <row r="626" spans="1:13" ht="15.75" customHeight="1">
      <c r="A626" s="130"/>
      <c r="B626" s="131"/>
      <c r="C626" s="131"/>
      <c r="L626" s="99"/>
      <c r="M626" s="99"/>
    </row>
    <row r="627" spans="1:13" ht="15.75" customHeight="1">
      <c r="A627" s="130"/>
      <c r="B627" s="131"/>
      <c r="C627" s="131"/>
      <c r="L627" s="99"/>
      <c r="M627" s="99"/>
    </row>
    <row r="628" spans="1:13" ht="15.75" customHeight="1">
      <c r="A628" s="130"/>
      <c r="B628" s="131"/>
      <c r="C628" s="131"/>
      <c r="L628" s="99"/>
      <c r="M628" s="99"/>
    </row>
    <row r="629" spans="1:13" ht="15.75" customHeight="1">
      <c r="A629" s="130"/>
      <c r="B629" s="131"/>
      <c r="C629" s="131"/>
      <c r="L629" s="99"/>
      <c r="M629" s="99"/>
    </row>
    <row r="630" spans="1:13" ht="15.75" customHeight="1">
      <c r="A630" s="130"/>
      <c r="B630" s="131"/>
      <c r="C630" s="131"/>
      <c r="L630" s="99"/>
      <c r="M630" s="99"/>
    </row>
    <row r="631" spans="1:13" ht="15.75" customHeight="1">
      <c r="A631" s="130"/>
      <c r="B631" s="131"/>
      <c r="C631" s="131"/>
      <c r="L631" s="99"/>
      <c r="M631" s="99"/>
    </row>
    <row r="632" spans="1:13" ht="15.75" customHeight="1">
      <c r="A632" s="130"/>
      <c r="B632" s="131"/>
      <c r="C632" s="131"/>
      <c r="L632" s="99"/>
      <c r="M632" s="99"/>
    </row>
    <row r="633" spans="1:13" ht="15.75" customHeight="1">
      <c r="A633" s="130"/>
      <c r="B633" s="131"/>
      <c r="C633" s="131"/>
      <c r="L633" s="99"/>
      <c r="M633" s="99"/>
    </row>
    <row r="634" spans="1:13" ht="15.75" customHeight="1">
      <c r="A634" s="130"/>
      <c r="B634" s="131"/>
      <c r="C634" s="131"/>
      <c r="L634" s="99"/>
      <c r="M634" s="99"/>
    </row>
    <row r="635" spans="1:13" ht="15.75" customHeight="1">
      <c r="A635" s="130"/>
      <c r="B635" s="131"/>
      <c r="C635" s="131"/>
      <c r="L635" s="99"/>
      <c r="M635" s="99"/>
    </row>
    <row r="636" spans="1:13" ht="15.75" customHeight="1">
      <c r="A636" s="130"/>
      <c r="B636" s="131"/>
      <c r="C636" s="131"/>
      <c r="L636" s="99"/>
      <c r="M636" s="99"/>
    </row>
    <row r="637" spans="1:13" ht="15.75" customHeight="1">
      <c r="A637" s="130"/>
      <c r="B637" s="131"/>
      <c r="C637" s="131"/>
      <c r="L637" s="99"/>
      <c r="M637" s="99"/>
    </row>
    <row r="638" spans="1:13" ht="15.75" customHeight="1">
      <c r="A638" s="130"/>
      <c r="B638" s="131"/>
      <c r="C638" s="131"/>
      <c r="L638" s="99"/>
      <c r="M638" s="99"/>
    </row>
    <row r="639" spans="1:13" ht="15.75" customHeight="1">
      <c r="A639" s="130"/>
      <c r="B639" s="131"/>
      <c r="C639" s="131"/>
      <c r="L639" s="99"/>
      <c r="M639" s="99"/>
    </row>
    <row r="640" spans="1:13" ht="15.75" customHeight="1">
      <c r="A640" s="130"/>
      <c r="B640" s="131"/>
      <c r="C640" s="131"/>
      <c r="L640" s="99"/>
      <c r="M640" s="99"/>
    </row>
    <row r="641" spans="1:13" ht="15.75" customHeight="1">
      <c r="A641" s="130"/>
      <c r="B641" s="131"/>
      <c r="C641" s="131"/>
      <c r="L641" s="99"/>
      <c r="M641" s="99"/>
    </row>
    <row r="642" spans="1:13" ht="15.75" customHeight="1">
      <c r="A642" s="130"/>
      <c r="B642" s="131"/>
      <c r="C642" s="131"/>
      <c r="L642" s="99"/>
      <c r="M642" s="99"/>
    </row>
    <row r="643" spans="1:13" ht="15.75" customHeight="1">
      <c r="A643" s="130"/>
      <c r="B643" s="131"/>
      <c r="C643" s="131"/>
      <c r="L643" s="99"/>
      <c r="M643" s="99"/>
    </row>
    <row r="644" spans="1:13" ht="15.75" customHeight="1">
      <c r="A644" s="130"/>
      <c r="B644" s="131"/>
      <c r="C644" s="131"/>
      <c r="L644" s="99"/>
      <c r="M644" s="99"/>
    </row>
    <row r="645" spans="1:13" ht="15.75" customHeight="1">
      <c r="A645" s="130"/>
      <c r="B645" s="131"/>
      <c r="C645" s="131"/>
      <c r="L645" s="99"/>
      <c r="M645" s="99"/>
    </row>
    <row r="646" spans="1:13" ht="15.75" customHeight="1">
      <c r="A646" s="130"/>
      <c r="B646" s="131"/>
      <c r="C646" s="131"/>
      <c r="L646" s="99"/>
      <c r="M646" s="99"/>
    </row>
    <row r="647" spans="1:13" ht="15.75" customHeight="1">
      <c r="A647" s="130"/>
      <c r="B647" s="131"/>
      <c r="C647" s="131"/>
      <c r="L647" s="99"/>
      <c r="M647" s="99"/>
    </row>
    <row r="648" spans="1:13" ht="15.75" customHeight="1">
      <c r="A648" s="130"/>
      <c r="B648" s="131"/>
      <c r="C648" s="131"/>
      <c r="L648" s="99"/>
      <c r="M648" s="99"/>
    </row>
    <row r="649" spans="1:13" ht="15.75" customHeight="1">
      <c r="A649" s="130"/>
      <c r="B649" s="131"/>
      <c r="C649" s="131"/>
      <c r="L649" s="99"/>
      <c r="M649" s="99"/>
    </row>
    <row r="650" spans="1:13" ht="15.75" customHeight="1">
      <c r="A650" s="130"/>
      <c r="B650" s="131"/>
      <c r="C650" s="131"/>
      <c r="L650" s="99"/>
      <c r="M650" s="99"/>
    </row>
    <row r="651" spans="1:13" ht="15.75" customHeight="1">
      <c r="A651" s="130"/>
      <c r="B651" s="131"/>
      <c r="C651" s="131"/>
      <c r="L651" s="99"/>
      <c r="M651" s="99"/>
    </row>
    <row r="652" spans="1:13" ht="15.75" customHeight="1">
      <c r="A652" s="130"/>
      <c r="B652" s="131"/>
      <c r="C652" s="131"/>
      <c r="L652" s="99"/>
      <c r="M652" s="99"/>
    </row>
    <row r="653" spans="1:13" ht="15.75" customHeight="1">
      <c r="A653" s="130"/>
      <c r="B653" s="131"/>
      <c r="C653" s="131"/>
      <c r="L653" s="99"/>
      <c r="M653" s="99"/>
    </row>
    <row r="654" spans="1:13" ht="15.75" customHeight="1">
      <c r="A654" s="130"/>
      <c r="B654" s="131"/>
      <c r="C654" s="131"/>
      <c r="L654" s="99"/>
      <c r="M654" s="99"/>
    </row>
    <row r="655" spans="1:13" ht="15.75" customHeight="1">
      <c r="A655" s="130"/>
      <c r="B655" s="131"/>
      <c r="C655" s="131"/>
      <c r="L655" s="99"/>
      <c r="M655" s="99"/>
    </row>
    <row r="656" spans="1:13" ht="15.75" customHeight="1">
      <c r="A656" s="130"/>
      <c r="B656" s="131"/>
      <c r="C656" s="131"/>
      <c r="L656" s="99"/>
      <c r="M656" s="99"/>
    </row>
    <row r="657" spans="1:13" ht="15.75" customHeight="1">
      <c r="A657" s="130"/>
      <c r="B657" s="131"/>
      <c r="C657" s="131"/>
      <c r="L657" s="99"/>
      <c r="M657" s="99"/>
    </row>
    <row r="658" spans="1:13" ht="15.75" customHeight="1">
      <c r="A658" s="130"/>
      <c r="B658" s="131"/>
      <c r="C658" s="131"/>
      <c r="L658" s="99"/>
      <c r="M658" s="99"/>
    </row>
    <row r="659" spans="1:13" ht="15.75" customHeight="1">
      <c r="A659" s="130"/>
      <c r="B659" s="131"/>
      <c r="C659" s="131"/>
      <c r="L659" s="99"/>
      <c r="M659" s="99"/>
    </row>
    <row r="660" spans="1:13" ht="15.75" customHeight="1">
      <c r="A660" s="130"/>
      <c r="B660" s="131"/>
      <c r="C660" s="131"/>
      <c r="L660" s="99"/>
      <c r="M660" s="99"/>
    </row>
    <row r="661" spans="1:13" ht="15.75" customHeight="1">
      <c r="A661" s="130"/>
      <c r="B661" s="131"/>
      <c r="C661" s="131"/>
      <c r="L661" s="99"/>
      <c r="M661" s="99"/>
    </row>
    <row r="662" spans="1:13" ht="15.75" customHeight="1">
      <c r="A662" s="130"/>
      <c r="B662" s="131"/>
      <c r="C662" s="131"/>
      <c r="L662" s="99"/>
      <c r="M662" s="99"/>
    </row>
    <row r="663" spans="1:13" ht="15.75" customHeight="1">
      <c r="A663" s="130"/>
      <c r="B663" s="131"/>
      <c r="C663" s="131"/>
      <c r="L663" s="99"/>
      <c r="M663" s="99"/>
    </row>
    <row r="664" spans="1:13" ht="15.75" customHeight="1">
      <c r="A664" s="130"/>
      <c r="B664" s="131"/>
      <c r="C664" s="131"/>
      <c r="L664" s="99"/>
      <c r="M664" s="99"/>
    </row>
    <row r="665" spans="1:13" ht="15.75" customHeight="1">
      <c r="A665" s="130"/>
      <c r="B665" s="131"/>
      <c r="C665" s="131"/>
      <c r="L665" s="99"/>
      <c r="M665" s="99"/>
    </row>
    <row r="666" spans="1:13" ht="15.75" customHeight="1">
      <c r="A666" s="130"/>
      <c r="B666" s="131"/>
      <c r="C666" s="131"/>
      <c r="L666" s="99"/>
      <c r="M666" s="99"/>
    </row>
    <row r="667" spans="1:13" ht="15.75" customHeight="1">
      <c r="A667" s="130"/>
      <c r="B667" s="131"/>
      <c r="C667" s="131"/>
      <c r="L667" s="99"/>
      <c r="M667" s="99"/>
    </row>
    <row r="668" spans="1:13" ht="15.75" customHeight="1">
      <c r="A668" s="130"/>
      <c r="B668" s="131"/>
      <c r="C668" s="131"/>
      <c r="L668" s="99"/>
      <c r="M668" s="99"/>
    </row>
    <row r="669" spans="1:13" ht="15.75" customHeight="1">
      <c r="A669" s="130"/>
      <c r="B669" s="131"/>
      <c r="C669" s="131"/>
      <c r="L669" s="99"/>
      <c r="M669" s="99"/>
    </row>
    <row r="670" spans="1:13" ht="15.75" customHeight="1">
      <c r="A670" s="130"/>
      <c r="B670" s="131"/>
      <c r="C670" s="131"/>
      <c r="L670" s="99"/>
      <c r="M670" s="99"/>
    </row>
    <row r="671" spans="1:13" ht="15.75" customHeight="1">
      <c r="A671" s="130"/>
      <c r="B671" s="131"/>
      <c r="C671" s="131"/>
      <c r="L671" s="99"/>
      <c r="M671" s="99"/>
    </row>
    <row r="672" spans="1:13" ht="15.75" customHeight="1">
      <c r="A672" s="130"/>
      <c r="B672" s="131"/>
      <c r="C672" s="131"/>
      <c r="L672" s="99"/>
      <c r="M672" s="99"/>
    </row>
    <row r="673" spans="1:13" ht="15.75" customHeight="1">
      <c r="A673" s="130"/>
      <c r="B673" s="131"/>
      <c r="C673" s="131"/>
      <c r="L673" s="99"/>
      <c r="M673" s="99"/>
    </row>
    <row r="674" spans="1:13" ht="15.75" customHeight="1">
      <c r="A674" s="130"/>
      <c r="B674" s="131"/>
      <c r="C674" s="131"/>
      <c r="L674" s="99"/>
      <c r="M674" s="99"/>
    </row>
    <row r="675" spans="1:13" ht="15.75" customHeight="1">
      <c r="A675" s="130"/>
      <c r="B675" s="131"/>
      <c r="C675" s="131"/>
      <c r="L675" s="99"/>
      <c r="M675" s="99"/>
    </row>
    <row r="676" spans="1:13" ht="15.75" customHeight="1">
      <c r="A676" s="130"/>
      <c r="B676" s="131"/>
      <c r="C676" s="131"/>
      <c r="L676" s="99"/>
      <c r="M676" s="99"/>
    </row>
    <row r="677" spans="1:13" ht="15.75" customHeight="1">
      <c r="A677" s="130"/>
      <c r="B677" s="131"/>
      <c r="C677" s="131"/>
      <c r="L677" s="99"/>
      <c r="M677" s="99"/>
    </row>
    <row r="678" spans="1:13" ht="15.75" customHeight="1">
      <c r="A678" s="130"/>
      <c r="B678" s="131"/>
      <c r="C678" s="131"/>
      <c r="L678" s="99"/>
      <c r="M678" s="99"/>
    </row>
    <row r="679" spans="1:13" ht="15.75" customHeight="1">
      <c r="A679" s="130"/>
      <c r="B679" s="131"/>
      <c r="C679" s="131"/>
      <c r="L679" s="99"/>
      <c r="M679" s="99"/>
    </row>
    <row r="680" spans="1:13" ht="15.75" customHeight="1">
      <c r="A680" s="130"/>
      <c r="B680" s="131"/>
      <c r="C680" s="131"/>
      <c r="L680" s="99"/>
      <c r="M680" s="99"/>
    </row>
    <row r="681" spans="1:13" ht="15.75" customHeight="1">
      <c r="A681" s="130"/>
      <c r="B681" s="131"/>
      <c r="C681" s="131"/>
      <c r="L681" s="99"/>
      <c r="M681" s="99"/>
    </row>
    <row r="682" spans="1:13" ht="15.75" customHeight="1">
      <c r="A682" s="130"/>
      <c r="B682" s="131"/>
      <c r="C682" s="131"/>
      <c r="L682" s="99"/>
      <c r="M682" s="99"/>
    </row>
    <row r="683" spans="1:13" ht="15.75" customHeight="1">
      <c r="A683" s="130"/>
      <c r="B683" s="131"/>
      <c r="C683" s="131"/>
      <c r="L683" s="99"/>
      <c r="M683" s="99"/>
    </row>
    <row r="684" spans="1:13" ht="15.75" customHeight="1">
      <c r="A684" s="130"/>
      <c r="B684" s="131"/>
      <c r="C684" s="131"/>
      <c r="L684" s="99"/>
      <c r="M684" s="99"/>
    </row>
    <row r="685" spans="1:13" ht="15.75" customHeight="1">
      <c r="A685" s="130"/>
      <c r="B685" s="131"/>
      <c r="C685" s="131"/>
      <c r="L685" s="99"/>
      <c r="M685" s="99"/>
    </row>
    <row r="686" spans="1:13" ht="15.75" customHeight="1">
      <c r="A686" s="130"/>
      <c r="B686" s="131"/>
      <c r="C686" s="131"/>
      <c r="L686" s="99"/>
      <c r="M686" s="99"/>
    </row>
    <row r="687" spans="1:13" ht="15.75" customHeight="1">
      <c r="A687" s="130"/>
      <c r="B687" s="131"/>
      <c r="C687" s="131"/>
      <c r="L687" s="99"/>
      <c r="M687" s="99"/>
    </row>
    <row r="688" spans="1:13" ht="15.75" customHeight="1">
      <c r="A688" s="130"/>
      <c r="B688" s="131"/>
      <c r="C688" s="131"/>
      <c r="L688" s="99"/>
      <c r="M688" s="99"/>
    </row>
    <row r="689" spans="1:13" ht="15.75" customHeight="1">
      <c r="A689" s="130"/>
      <c r="B689" s="131"/>
      <c r="C689" s="131"/>
      <c r="L689" s="99"/>
      <c r="M689" s="99"/>
    </row>
    <row r="690" spans="1:13" ht="15.75" customHeight="1">
      <c r="A690" s="130"/>
      <c r="B690" s="131"/>
      <c r="C690" s="131"/>
      <c r="L690" s="99"/>
      <c r="M690" s="99"/>
    </row>
    <row r="691" spans="1:13" ht="15.75" customHeight="1">
      <c r="A691" s="130"/>
      <c r="B691" s="131"/>
      <c r="C691" s="131"/>
      <c r="L691" s="99"/>
      <c r="M691" s="99"/>
    </row>
    <row r="692" spans="1:13" ht="15.75" customHeight="1">
      <c r="A692" s="130"/>
      <c r="B692" s="131"/>
      <c r="C692" s="131"/>
      <c r="L692" s="99"/>
      <c r="M692" s="99"/>
    </row>
    <row r="693" spans="1:13" ht="15.75" customHeight="1">
      <c r="A693" s="130"/>
      <c r="B693" s="131"/>
      <c r="C693" s="131"/>
      <c r="L693" s="99"/>
      <c r="M693" s="99"/>
    </row>
    <row r="694" spans="1:13" ht="15.75" customHeight="1">
      <c r="A694" s="130"/>
      <c r="B694" s="131"/>
      <c r="C694" s="131"/>
      <c r="L694" s="99"/>
      <c r="M694" s="99"/>
    </row>
    <row r="695" spans="1:13" ht="15.75" customHeight="1">
      <c r="A695" s="130"/>
      <c r="B695" s="131"/>
      <c r="C695" s="131"/>
      <c r="L695" s="99"/>
      <c r="M695" s="99"/>
    </row>
    <row r="696" spans="1:13" ht="15.75" customHeight="1">
      <c r="A696" s="130"/>
      <c r="B696" s="131"/>
      <c r="C696" s="131"/>
      <c r="L696" s="99"/>
      <c r="M696" s="99"/>
    </row>
    <row r="697" spans="1:13" ht="15.75" customHeight="1">
      <c r="A697" s="130"/>
      <c r="B697" s="131"/>
      <c r="C697" s="131"/>
      <c r="L697" s="99"/>
      <c r="M697" s="99"/>
    </row>
    <row r="698" spans="1:13" ht="15.75" customHeight="1">
      <c r="A698" s="130"/>
      <c r="B698" s="131"/>
      <c r="C698" s="131"/>
      <c r="L698" s="99"/>
      <c r="M698" s="99"/>
    </row>
    <row r="699" spans="1:13" ht="15.75" customHeight="1">
      <c r="A699" s="130"/>
      <c r="B699" s="131"/>
      <c r="C699" s="131"/>
      <c r="L699" s="99"/>
      <c r="M699" s="99"/>
    </row>
    <row r="700" spans="1:13" ht="15.75" customHeight="1">
      <c r="A700" s="130"/>
      <c r="B700" s="131"/>
      <c r="C700" s="131"/>
      <c r="L700" s="99"/>
      <c r="M700" s="99"/>
    </row>
    <row r="701" spans="1:13" ht="15.75" customHeight="1">
      <c r="A701" s="130"/>
      <c r="B701" s="131"/>
      <c r="C701" s="131"/>
      <c r="L701" s="99"/>
      <c r="M701" s="99"/>
    </row>
    <row r="702" spans="1:13" ht="15.75" customHeight="1">
      <c r="A702" s="130"/>
      <c r="B702" s="131"/>
      <c r="C702" s="131"/>
      <c r="L702" s="99"/>
      <c r="M702" s="99"/>
    </row>
    <row r="703" spans="1:13" ht="15.75" customHeight="1">
      <c r="A703" s="130"/>
      <c r="B703" s="131"/>
      <c r="C703" s="131"/>
      <c r="L703" s="99"/>
      <c r="M703" s="99"/>
    </row>
    <row r="704" spans="1:13" ht="15.75" customHeight="1">
      <c r="A704" s="130"/>
      <c r="B704" s="131"/>
      <c r="C704" s="131"/>
      <c r="L704" s="99"/>
      <c r="M704" s="99"/>
    </row>
    <row r="705" spans="1:13" ht="15.75" customHeight="1">
      <c r="A705" s="130"/>
      <c r="B705" s="131"/>
      <c r="C705" s="131"/>
      <c r="L705" s="99"/>
      <c r="M705" s="99"/>
    </row>
    <row r="706" spans="1:13" ht="15.75" customHeight="1">
      <c r="A706" s="130"/>
      <c r="B706" s="131"/>
      <c r="C706" s="131"/>
      <c r="L706" s="99"/>
      <c r="M706" s="99"/>
    </row>
    <row r="707" spans="1:13" ht="15.75" customHeight="1">
      <c r="A707" s="130"/>
      <c r="B707" s="131"/>
      <c r="C707" s="131"/>
      <c r="L707" s="99"/>
      <c r="M707" s="99"/>
    </row>
    <row r="708" spans="1:13" ht="15.75" customHeight="1">
      <c r="A708" s="130"/>
      <c r="B708" s="131"/>
      <c r="C708" s="131"/>
      <c r="L708" s="99"/>
      <c r="M708" s="99"/>
    </row>
    <row r="709" spans="1:13" ht="15.75" customHeight="1">
      <c r="A709" s="130"/>
      <c r="B709" s="131"/>
      <c r="C709" s="131"/>
      <c r="L709" s="99"/>
      <c r="M709" s="99"/>
    </row>
    <row r="710" spans="1:13" ht="15.75" customHeight="1">
      <c r="A710" s="130"/>
      <c r="B710" s="131"/>
      <c r="C710" s="131"/>
      <c r="L710" s="99"/>
      <c r="M710" s="99"/>
    </row>
    <row r="711" spans="1:13" ht="15.75" customHeight="1">
      <c r="A711" s="130"/>
      <c r="B711" s="131"/>
      <c r="C711" s="131"/>
      <c r="L711" s="99"/>
      <c r="M711" s="99"/>
    </row>
    <row r="712" spans="1:13" ht="15.75" customHeight="1">
      <c r="A712" s="130"/>
      <c r="B712" s="131"/>
      <c r="C712" s="131"/>
      <c r="L712" s="99"/>
      <c r="M712" s="99"/>
    </row>
    <row r="713" spans="1:13" ht="15.75" customHeight="1">
      <c r="A713" s="130"/>
      <c r="B713" s="131"/>
      <c r="C713" s="131"/>
      <c r="L713" s="99"/>
      <c r="M713" s="99"/>
    </row>
    <row r="714" spans="1:13" ht="15.75" customHeight="1">
      <c r="A714" s="130"/>
      <c r="B714" s="131"/>
      <c r="C714" s="131"/>
      <c r="L714" s="99"/>
      <c r="M714" s="99"/>
    </row>
    <row r="715" spans="1:13" ht="15.75" customHeight="1">
      <c r="A715" s="130"/>
      <c r="B715" s="131"/>
      <c r="C715" s="131"/>
      <c r="L715" s="99"/>
      <c r="M715" s="99"/>
    </row>
    <row r="716" spans="1:13" ht="15.75" customHeight="1">
      <c r="A716" s="130"/>
      <c r="B716" s="131"/>
      <c r="C716" s="131"/>
      <c r="L716" s="99"/>
      <c r="M716" s="99"/>
    </row>
    <row r="717" spans="1:13" ht="15.75" customHeight="1">
      <c r="A717" s="130"/>
      <c r="B717" s="131"/>
      <c r="C717" s="131"/>
      <c r="L717" s="99"/>
      <c r="M717" s="99"/>
    </row>
    <row r="718" spans="1:13" ht="15.75" customHeight="1">
      <c r="A718" s="130"/>
      <c r="B718" s="131"/>
      <c r="C718" s="131"/>
      <c r="L718" s="99"/>
      <c r="M718" s="99"/>
    </row>
    <row r="719" spans="1:13" ht="15.75" customHeight="1">
      <c r="A719" s="130"/>
      <c r="B719" s="131"/>
      <c r="C719" s="131"/>
      <c r="L719" s="99"/>
      <c r="M719" s="99"/>
    </row>
    <row r="720" spans="1:13" ht="15.75" customHeight="1">
      <c r="A720" s="130"/>
      <c r="B720" s="131"/>
      <c r="C720" s="131"/>
      <c r="L720" s="99"/>
      <c r="M720" s="99"/>
    </row>
    <row r="721" spans="1:13" ht="15.75" customHeight="1">
      <c r="A721" s="130"/>
      <c r="B721" s="131"/>
      <c r="C721" s="131"/>
      <c r="L721" s="99"/>
      <c r="M721" s="99"/>
    </row>
    <row r="722" spans="1:13" ht="15.75" customHeight="1">
      <c r="A722" s="130"/>
      <c r="B722" s="131"/>
      <c r="C722" s="131"/>
      <c r="L722" s="99"/>
      <c r="M722" s="99"/>
    </row>
    <row r="723" spans="1:13" ht="15.75" customHeight="1">
      <c r="A723" s="130"/>
      <c r="B723" s="131"/>
      <c r="C723" s="131"/>
      <c r="L723" s="99"/>
      <c r="M723" s="99"/>
    </row>
    <row r="724" spans="1:13" ht="15.75" customHeight="1">
      <c r="A724" s="130"/>
      <c r="B724" s="131"/>
      <c r="C724" s="131"/>
      <c r="L724" s="99"/>
      <c r="M724" s="99"/>
    </row>
    <row r="725" spans="1:13" ht="15.75" customHeight="1">
      <c r="A725" s="130"/>
      <c r="B725" s="131"/>
      <c r="C725" s="131"/>
      <c r="L725" s="99"/>
      <c r="M725" s="99"/>
    </row>
    <row r="726" spans="1:13" ht="15.75" customHeight="1">
      <c r="A726" s="130"/>
      <c r="B726" s="131"/>
      <c r="C726" s="131"/>
      <c r="L726" s="99"/>
      <c r="M726" s="99"/>
    </row>
    <row r="727" spans="1:13" ht="15.75" customHeight="1">
      <c r="A727" s="130"/>
      <c r="B727" s="131"/>
      <c r="C727" s="131"/>
      <c r="L727" s="99"/>
      <c r="M727" s="99"/>
    </row>
    <row r="728" spans="1:13" ht="15.75" customHeight="1">
      <c r="A728" s="130"/>
      <c r="B728" s="131"/>
      <c r="C728" s="131"/>
      <c r="L728" s="99"/>
      <c r="M728" s="99"/>
    </row>
    <row r="729" spans="1:13" ht="15.75" customHeight="1">
      <c r="A729" s="130"/>
      <c r="B729" s="131"/>
      <c r="C729" s="131"/>
      <c r="L729" s="99"/>
      <c r="M729" s="99"/>
    </row>
    <row r="730" spans="1:13" ht="15.75" customHeight="1">
      <c r="A730" s="130"/>
      <c r="B730" s="131"/>
      <c r="C730" s="131"/>
      <c r="L730" s="99"/>
      <c r="M730" s="99"/>
    </row>
    <row r="731" spans="1:13" ht="15.75" customHeight="1">
      <c r="A731" s="130"/>
      <c r="B731" s="131"/>
      <c r="C731" s="131"/>
      <c r="L731" s="99"/>
      <c r="M731" s="99"/>
    </row>
    <row r="732" spans="1:13" ht="15.75" customHeight="1">
      <c r="A732" s="130"/>
      <c r="B732" s="131"/>
      <c r="C732" s="131"/>
      <c r="L732" s="99"/>
      <c r="M732" s="99"/>
    </row>
    <row r="733" spans="1:13" ht="15.75" customHeight="1">
      <c r="A733" s="130"/>
      <c r="B733" s="131"/>
      <c r="C733" s="131"/>
      <c r="L733" s="99"/>
      <c r="M733" s="99"/>
    </row>
    <row r="734" spans="1:13" ht="15.75" customHeight="1">
      <c r="A734" s="130"/>
      <c r="B734" s="131"/>
      <c r="C734" s="131"/>
      <c r="L734" s="99"/>
      <c r="M734" s="99"/>
    </row>
    <row r="735" spans="1:13" ht="15.75" customHeight="1">
      <c r="A735" s="130"/>
      <c r="B735" s="131"/>
      <c r="C735" s="131"/>
      <c r="L735" s="99"/>
      <c r="M735" s="99"/>
    </row>
    <row r="736" spans="1:13" ht="15.75" customHeight="1">
      <c r="A736" s="130"/>
      <c r="B736" s="131"/>
      <c r="C736" s="131"/>
      <c r="L736" s="99"/>
      <c r="M736" s="99"/>
    </row>
    <row r="737" spans="1:13" ht="15.75" customHeight="1">
      <c r="A737" s="130"/>
      <c r="B737" s="131"/>
      <c r="C737" s="131"/>
      <c r="L737" s="99"/>
      <c r="M737" s="99"/>
    </row>
    <row r="738" spans="1:13" ht="15.75" customHeight="1">
      <c r="A738" s="130"/>
      <c r="B738" s="131"/>
      <c r="C738" s="131"/>
      <c r="L738" s="99"/>
      <c r="M738" s="99"/>
    </row>
    <row r="739" spans="1:13" ht="15.75" customHeight="1">
      <c r="A739" s="130"/>
      <c r="B739" s="131"/>
      <c r="C739" s="131"/>
      <c r="L739" s="99"/>
      <c r="M739" s="99"/>
    </row>
    <row r="740" spans="1:13" ht="15.75" customHeight="1">
      <c r="A740" s="130"/>
      <c r="B740" s="131"/>
      <c r="C740" s="131"/>
      <c r="L740" s="99"/>
      <c r="M740" s="99"/>
    </row>
    <row r="741" spans="1:13" ht="15.75" customHeight="1">
      <c r="A741" s="130"/>
      <c r="B741" s="131"/>
      <c r="C741" s="131"/>
      <c r="L741" s="99"/>
      <c r="M741" s="99"/>
    </row>
    <row r="742" spans="1:13" ht="15.75" customHeight="1">
      <c r="A742" s="130"/>
      <c r="B742" s="131"/>
      <c r="C742" s="131"/>
      <c r="L742" s="99"/>
      <c r="M742" s="99"/>
    </row>
    <row r="743" spans="1:13" ht="15.75" customHeight="1">
      <c r="A743" s="130"/>
      <c r="B743" s="131"/>
      <c r="C743" s="131"/>
      <c r="L743" s="99"/>
      <c r="M743" s="99"/>
    </row>
    <row r="744" spans="1:13" ht="15.75" customHeight="1">
      <c r="A744" s="130"/>
      <c r="B744" s="131"/>
      <c r="C744" s="131"/>
      <c r="L744" s="99"/>
      <c r="M744" s="99"/>
    </row>
    <row r="745" spans="1:13" ht="15.75" customHeight="1">
      <c r="A745" s="130"/>
      <c r="B745" s="131"/>
      <c r="C745" s="131"/>
      <c r="L745" s="99"/>
      <c r="M745" s="99"/>
    </row>
    <row r="746" spans="1:13" ht="15.75" customHeight="1">
      <c r="A746" s="130"/>
      <c r="B746" s="131"/>
      <c r="C746" s="131"/>
      <c r="L746" s="99"/>
      <c r="M746" s="99"/>
    </row>
    <row r="747" spans="1:13" ht="15.75" customHeight="1">
      <c r="A747" s="130"/>
      <c r="B747" s="131"/>
      <c r="C747" s="131"/>
      <c r="L747" s="99"/>
      <c r="M747" s="99"/>
    </row>
    <row r="748" spans="1:13" ht="15.75" customHeight="1">
      <c r="A748" s="130"/>
      <c r="B748" s="131"/>
      <c r="C748" s="131"/>
      <c r="L748" s="99"/>
      <c r="M748" s="99"/>
    </row>
    <row r="749" spans="1:13" ht="15.75" customHeight="1">
      <c r="A749" s="130"/>
      <c r="B749" s="131"/>
      <c r="C749" s="131"/>
      <c r="L749" s="99"/>
      <c r="M749" s="99"/>
    </row>
    <row r="750" spans="1:13" ht="15.75" customHeight="1">
      <c r="A750" s="130"/>
      <c r="B750" s="131"/>
      <c r="C750" s="131"/>
      <c r="L750" s="99"/>
      <c r="M750" s="99"/>
    </row>
    <row r="751" spans="1:13" ht="15.75" customHeight="1">
      <c r="A751" s="130"/>
      <c r="B751" s="131"/>
      <c r="C751" s="131"/>
      <c r="L751" s="99"/>
      <c r="M751" s="99"/>
    </row>
    <row r="752" spans="1:13" ht="15.75" customHeight="1">
      <c r="A752" s="130"/>
      <c r="B752" s="131"/>
      <c r="C752" s="131"/>
      <c r="L752" s="99"/>
      <c r="M752" s="99"/>
    </row>
    <row r="753" spans="1:13" ht="15.75" customHeight="1">
      <c r="A753" s="130"/>
      <c r="B753" s="131"/>
      <c r="C753" s="131"/>
      <c r="L753" s="99"/>
      <c r="M753" s="99"/>
    </row>
    <row r="754" spans="1:13" ht="15.75" customHeight="1">
      <c r="A754" s="130"/>
      <c r="B754" s="131"/>
      <c r="C754" s="131"/>
      <c r="L754" s="99"/>
      <c r="M754" s="99"/>
    </row>
    <row r="755" spans="1:13" ht="15.75" customHeight="1">
      <c r="A755" s="130"/>
      <c r="B755" s="131"/>
      <c r="C755" s="131"/>
      <c r="L755" s="99"/>
      <c r="M755" s="99"/>
    </row>
    <row r="756" spans="1:13" ht="15.75" customHeight="1">
      <c r="A756" s="130"/>
      <c r="B756" s="131"/>
      <c r="C756" s="131"/>
      <c r="L756" s="99"/>
      <c r="M756" s="99"/>
    </row>
    <row r="757" spans="1:13" ht="15.75" customHeight="1">
      <c r="A757" s="130"/>
      <c r="B757" s="131"/>
      <c r="C757" s="131"/>
      <c r="L757" s="99"/>
      <c r="M757" s="99"/>
    </row>
    <row r="758" spans="1:13" ht="15.75" customHeight="1">
      <c r="A758" s="130"/>
      <c r="B758" s="131"/>
      <c r="C758" s="131"/>
      <c r="L758" s="99"/>
      <c r="M758" s="99"/>
    </row>
    <row r="759" spans="1:13" ht="15.75" customHeight="1">
      <c r="A759" s="130"/>
      <c r="B759" s="131"/>
      <c r="C759" s="131"/>
      <c r="L759" s="99"/>
      <c r="M759" s="99"/>
    </row>
    <row r="760" spans="1:13" ht="15.75" customHeight="1">
      <c r="A760" s="130"/>
      <c r="B760" s="131"/>
      <c r="C760" s="131"/>
      <c r="L760" s="99"/>
      <c r="M760" s="99"/>
    </row>
    <row r="761" spans="1:13" ht="15.75" customHeight="1">
      <c r="A761" s="130"/>
      <c r="B761" s="131"/>
      <c r="C761" s="131"/>
      <c r="L761" s="99"/>
      <c r="M761" s="99"/>
    </row>
    <row r="762" spans="1:13" ht="15.75" customHeight="1">
      <c r="A762" s="130"/>
      <c r="B762" s="131"/>
      <c r="C762" s="131"/>
      <c r="L762" s="99"/>
      <c r="M762" s="99"/>
    </row>
    <row r="763" spans="1:13" ht="15.75" customHeight="1">
      <c r="A763" s="130"/>
      <c r="B763" s="131"/>
      <c r="C763" s="131"/>
      <c r="L763" s="99"/>
      <c r="M763" s="99"/>
    </row>
    <row r="764" spans="1:13" ht="15.75" customHeight="1">
      <c r="A764" s="130"/>
      <c r="B764" s="131"/>
      <c r="C764" s="131"/>
      <c r="L764" s="99"/>
      <c r="M764" s="99"/>
    </row>
    <row r="765" spans="1:13" ht="15.75" customHeight="1">
      <c r="A765" s="130"/>
      <c r="B765" s="131"/>
      <c r="C765" s="131"/>
      <c r="L765" s="99"/>
      <c r="M765" s="99"/>
    </row>
    <row r="766" spans="1:13" ht="15.75" customHeight="1">
      <c r="A766" s="130"/>
      <c r="B766" s="131"/>
      <c r="C766" s="131"/>
      <c r="L766" s="99"/>
      <c r="M766" s="99"/>
    </row>
    <row r="767" spans="1:13" ht="15.75" customHeight="1">
      <c r="A767" s="130"/>
      <c r="B767" s="131"/>
      <c r="C767" s="131"/>
      <c r="L767" s="99"/>
      <c r="M767" s="99"/>
    </row>
    <row r="768" spans="1:13" ht="15.75" customHeight="1">
      <c r="A768" s="130"/>
      <c r="B768" s="131"/>
      <c r="C768" s="131"/>
      <c r="L768" s="99"/>
      <c r="M768" s="99"/>
    </row>
    <row r="769" spans="1:13" ht="15.75" customHeight="1">
      <c r="A769" s="130"/>
      <c r="B769" s="131"/>
      <c r="C769" s="131"/>
      <c r="L769" s="99"/>
      <c r="M769" s="99"/>
    </row>
    <row r="770" spans="1:13" ht="15.75" customHeight="1">
      <c r="A770" s="130"/>
      <c r="B770" s="131"/>
      <c r="C770" s="131"/>
      <c r="L770" s="99"/>
      <c r="M770" s="99"/>
    </row>
    <row r="771" spans="1:13" ht="15.75" customHeight="1">
      <c r="A771" s="130"/>
      <c r="B771" s="131"/>
      <c r="C771" s="131"/>
      <c r="L771" s="99"/>
      <c r="M771" s="99"/>
    </row>
    <row r="772" spans="1:13" ht="15.75" customHeight="1">
      <c r="A772" s="130"/>
      <c r="B772" s="131"/>
      <c r="C772" s="131"/>
      <c r="L772" s="99"/>
      <c r="M772" s="99"/>
    </row>
    <row r="773" spans="1:13" ht="15.75" customHeight="1">
      <c r="A773" s="130"/>
      <c r="B773" s="131"/>
      <c r="C773" s="131"/>
      <c r="L773" s="99"/>
      <c r="M773" s="99"/>
    </row>
    <row r="774" spans="1:13" ht="15.75" customHeight="1">
      <c r="A774" s="130"/>
      <c r="B774" s="131"/>
      <c r="C774" s="131"/>
      <c r="L774" s="99"/>
      <c r="M774" s="99"/>
    </row>
    <row r="775" spans="1:13" ht="15.75" customHeight="1">
      <c r="A775" s="130"/>
      <c r="B775" s="131"/>
      <c r="C775" s="131"/>
      <c r="L775" s="99"/>
      <c r="M775" s="99"/>
    </row>
    <row r="776" spans="1:13" ht="15.75" customHeight="1">
      <c r="A776" s="130"/>
      <c r="B776" s="131"/>
      <c r="C776" s="131"/>
      <c r="L776" s="99"/>
      <c r="M776" s="99"/>
    </row>
    <row r="777" spans="1:13" ht="15.75" customHeight="1">
      <c r="A777" s="130"/>
      <c r="B777" s="131"/>
      <c r="C777" s="131"/>
      <c r="L777" s="99"/>
      <c r="M777" s="99"/>
    </row>
    <row r="778" spans="1:13" ht="15.75" customHeight="1">
      <c r="A778" s="130"/>
      <c r="B778" s="131"/>
      <c r="C778" s="131"/>
      <c r="L778" s="99"/>
      <c r="M778" s="99"/>
    </row>
    <row r="779" spans="1:13" ht="15.75" customHeight="1">
      <c r="A779" s="130"/>
      <c r="B779" s="131"/>
      <c r="C779" s="131"/>
      <c r="L779" s="99"/>
      <c r="M779" s="99"/>
    </row>
    <row r="780" spans="1:13" ht="15.75" customHeight="1">
      <c r="A780" s="130"/>
      <c r="B780" s="131"/>
      <c r="C780" s="131"/>
      <c r="L780" s="99"/>
      <c r="M780" s="99"/>
    </row>
    <row r="781" spans="1:13" ht="15.75" customHeight="1">
      <c r="A781" s="130"/>
      <c r="B781" s="131"/>
      <c r="C781" s="131"/>
      <c r="L781" s="99"/>
      <c r="M781" s="99"/>
    </row>
    <row r="782" spans="1:13" ht="15.75" customHeight="1">
      <c r="A782" s="130"/>
      <c r="B782" s="131"/>
      <c r="C782" s="131"/>
      <c r="L782" s="99"/>
      <c r="M782" s="99"/>
    </row>
    <row r="783" spans="1:13" ht="15.75" customHeight="1">
      <c r="A783" s="130"/>
      <c r="B783" s="131"/>
      <c r="C783" s="131"/>
      <c r="L783" s="99"/>
      <c r="M783" s="99"/>
    </row>
    <row r="784" spans="1:13" ht="15.75" customHeight="1">
      <c r="A784" s="130"/>
      <c r="B784" s="131"/>
      <c r="C784" s="131"/>
      <c r="L784" s="99"/>
      <c r="M784" s="99"/>
    </row>
    <row r="785" spans="1:13" ht="15.75" customHeight="1">
      <c r="A785" s="130"/>
      <c r="B785" s="131"/>
      <c r="C785" s="131"/>
      <c r="L785" s="99"/>
      <c r="M785" s="99"/>
    </row>
    <row r="786" spans="1:13" ht="15.75" customHeight="1">
      <c r="A786" s="130"/>
      <c r="B786" s="131"/>
      <c r="C786" s="131"/>
      <c r="L786" s="99"/>
      <c r="M786" s="99"/>
    </row>
    <row r="787" spans="1:13" ht="15.75" customHeight="1">
      <c r="A787" s="130"/>
      <c r="B787" s="131"/>
      <c r="C787" s="131"/>
      <c r="L787" s="99"/>
      <c r="M787" s="99"/>
    </row>
    <row r="788" spans="1:13" ht="15.75" customHeight="1">
      <c r="A788" s="130"/>
      <c r="B788" s="131"/>
      <c r="C788" s="131"/>
      <c r="L788" s="99"/>
      <c r="M788" s="99"/>
    </row>
    <row r="789" spans="1:13" ht="15.75" customHeight="1">
      <c r="A789" s="130"/>
      <c r="B789" s="131"/>
      <c r="C789" s="131"/>
      <c r="L789" s="99"/>
      <c r="M789" s="99"/>
    </row>
    <row r="790" spans="1:13" ht="15.75" customHeight="1">
      <c r="A790" s="130"/>
      <c r="B790" s="131"/>
      <c r="C790" s="131"/>
      <c r="L790" s="99"/>
      <c r="M790" s="99"/>
    </row>
    <row r="791" spans="1:13" ht="15.75" customHeight="1">
      <c r="A791" s="130"/>
      <c r="B791" s="131"/>
      <c r="C791" s="131"/>
      <c r="L791" s="99"/>
      <c r="M791" s="99"/>
    </row>
    <row r="792" spans="1:13" ht="15.75" customHeight="1">
      <c r="A792" s="130"/>
      <c r="B792" s="131"/>
      <c r="C792" s="131"/>
      <c r="L792" s="99"/>
      <c r="M792" s="99"/>
    </row>
    <row r="793" spans="1:13" ht="15.75" customHeight="1">
      <c r="A793" s="130"/>
      <c r="B793" s="131"/>
      <c r="C793" s="131"/>
      <c r="L793" s="99"/>
      <c r="M793" s="99"/>
    </row>
    <row r="794" spans="1:13" ht="15.75" customHeight="1">
      <c r="A794" s="130"/>
      <c r="B794" s="131"/>
      <c r="C794" s="131"/>
      <c r="L794" s="99"/>
      <c r="M794" s="99"/>
    </row>
    <row r="795" spans="1:13" ht="15.75" customHeight="1">
      <c r="A795" s="130"/>
      <c r="B795" s="131"/>
      <c r="C795" s="131"/>
      <c r="L795" s="99"/>
      <c r="M795" s="99"/>
    </row>
    <row r="796" spans="1:13" ht="15.75" customHeight="1">
      <c r="A796" s="130"/>
      <c r="B796" s="131"/>
      <c r="C796" s="131"/>
      <c r="L796" s="99"/>
      <c r="M796" s="99"/>
    </row>
    <row r="797" spans="1:13" ht="15.75" customHeight="1">
      <c r="A797" s="130"/>
      <c r="B797" s="131"/>
      <c r="C797" s="131"/>
      <c r="L797" s="99"/>
      <c r="M797" s="99"/>
    </row>
    <row r="798" spans="1:13" ht="15.75" customHeight="1">
      <c r="A798" s="130"/>
      <c r="B798" s="131"/>
      <c r="C798" s="131"/>
      <c r="L798" s="99"/>
      <c r="M798" s="99"/>
    </row>
    <row r="799" spans="1:13" ht="15.75" customHeight="1">
      <c r="A799" s="130"/>
      <c r="B799" s="131"/>
      <c r="C799" s="131"/>
      <c r="L799" s="99"/>
      <c r="M799" s="99"/>
    </row>
    <row r="800" spans="1:13" ht="15.75" customHeight="1">
      <c r="A800" s="130"/>
      <c r="B800" s="131"/>
      <c r="C800" s="131"/>
      <c r="L800" s="99"/>
      <c r="M800" s="99"/>
    </row>
    <row r="801" spans="1:13" ht="15.75" customHeight="1">
      <c r="A801" s="130"/>
      <c r="B801" s="131"/>
      <c r="C801" s="131"/>
      <c r="L801" s="99"/>
      <c r="M801" s="99"/>
    </row>
    <row r="802" spans="1:13" ht="15.75" customHeight="1">
      <c r="A802" s="130"/>
      <c r="B802" s="131"/>
      <c r="C802" s="131"/>
      <c r="L802" s="99"/>
      <c r="M802" s="99"/>
    </row>
    <row r="803" spans="1:13" ht="15.75" customHeight="1">
      <c r="A803" s="130"/>
      <c r="B803" s="131"/>
      <c r="C803" s="131"/>
      <c r="L803" s="99"/>
      <c r="M803" s="99"/>
    </row>
    <row r="804" spans="1:13" ht="15.75" customHeight="1">
      <c r="A804" s="130"/>
      <c r="B804" s="131"/>
      <c r="C804" s="131"/>
      <c r="L804" s="99"/>
      <c r="M804" s="99"/>
    </row>
    <row r="805" spans="1:13" ht="15.75" customHeight="1">
      <c r="A805" s="130"/>
      <c r="B805" s="131"/>
      <c r="C805" s="131"/>
      <c r="L805" s="99"/>
      <c r="M805" s="99"/>
    </row>
    <row r="806" spans="1:13" ht="15.75" customHeight="1">
      <c r="A806" s="130"/>
      <c r="B806" s="131"/>
      <c r="C806" s="131"/>
      <c r="L806" s="99"/>
      <c r="M806" s="99"/>
    </row>
    <row r="807" spans="1:13" ht="15.75" customHeight="1">
      <c r="A807" s="130"/>
      <c r="B807" s="131"/>
      <c r="C807" s="131"/>
      <c r="L807" s="99"/>
      <c r="M807" s="99"/>
    </row>
    <row r="808" spans="1:13" ht="15.75" customHeight="1">
      <c r="A808" s="130"/>
      <c r="B808" s="131"/>
      <c r="C808" s="131"/>
      <c r="L808" s="99"/>
      <c r="M808" s="99"/>
    </row>
    <row r="809" spans="1:13" ht="15.75" customHeight="1">
      <c r="A809" s="130"/>
      <c r="B809" s="131"/>
      <c r="C809" s="131"/>
      <c r="L809" s="99"/>
      <c r="M809" s="99"/>
    </row>
    <row r="810" spans="1:13" ht="15.75" customHeight="1">
      <c r="A810" s="130"/>
      <c r="B810" s="131"/>
      <c r="C810" s="131"/>
      <c r="L810" s="99"/>
      <c r="M810" s="99"/>
    </row>
    <row r="811" spans="1:13" ht="15.75" customHeight="1">
      <c r="A811" s="130"/>
      <c r="B811" s="131"/>
      <c r="C811" s="131"/>
      <c r="L811" s="99"/>
      <c r="M811" s="99"/>
    </row>
    <row r="812" spans="1:13" ht="15.75" customHeight="1">
      <c r="A812" s="130"/>
      <c r="B812" s="131"/>
      <c r="C812" s="131"/>
      <c r="L812" s="99"/>
      <c r="M812" s="99"/>
    </row>
    <row r="813" spans="1:13" ht="15.75" customHeight="1">
      <c r="A813" s="130"/>
      <c r="B813" s="131"/>
      <c r="C813" s="131"/>
      <c r="L813" s="99"/>
      <c r="M813" s="99"/>
    </row>
    <row r="814" spans="1:13" ht="15.75" customHeight="1">
      <c r="A814" s="130"/>
      <c r="B814" s="131"/>
      <c r="C814" s="131"/>
      <c r="L814" s="99"/>
      <c r="M814" s="99"/>
    </row>
    <row r="815" spans="1:13" ht="15.75" customHeight="1">
      <c r="A815" s="130"/>
      <c r="B815" s="131"/>
      <c r="C815" s="131"/>
      <c r="L815" s="99"/>
      <c r="M815" s="99"/>
    </row>
    <row r="816" spans="1:13" ht="15.75" customHeight="1">
      <c r="A816" s="130"/>
      <c r="B816" s="131"/>
      <c r="C816" s="131"/>
      <c r="L816" s="99"/>
      <c r="M816" s="99"/>
    </row>
    <row r="817" spans="1:13" ht="15.75" customHeight="1">
      <c r="A817" s="130"/>
      <c r="B817" s="131"/>
      <c r="C817" s="131"/>
      <c r="L817" s="99"/>
      <c r="M817" s="99"/>
    </row>
    <row r="818" spans="1:13" ht="15.75" customHeight="1">
      <c r="A818" s="130"/>
      <c r="B818" s="131"/>
      <c r="C818" s="131"/>
      <c r="L818" s="99"/>
      <c r="M818" s="99"/>
    </row>
    <row r="819" spans="1:13" ht="15.75" customHeight="1">
      <c r="A819" s="130"/>
      <c r="B819" s="131"/>
      <c r="C819" s="131"/>
      <c r="L819" s="99"/>
      <c r="M819" s="99"/>
    </row>
    <row r="820" spans="1:13" ht="15.75" customHeight="1">
      <c r="A820" s="130"/>
      <c r="B820" s="131"/>
      <c r="C820" s="131"/>
      <c r="L820" s="99"/>
      <c r="M820" s="99"/>
    </row>
    <row r="821" spans="1:13" ht="15.75" customHeight="1">
      <c r="A821" s="130"/>
      <c r="B821" s="131"/>
      <c r="C821" s="131"/>
      <c r="L821" s="99"/>
      <c r="M821" s="99"/>
    </row>
    <row r="822" spans="1:13" ht="15.75" customHeight="1">
      <c r="A822" s="130"/>
      <c r="B822" s="131"/>
      <c r="C822" s="131"/>
      <c r="L822" s="99"/>
      <c r="M822" s="99"/>
    </row>
    <row r="823" spans="1:13" ht="15.75" customHeight="1">
      <c r="A823" s="130"/>
      <c r="B823" s="131"/>
      <c r="C823" s="131"/>
      <c r="L823" s="99"/>
      <c r="M823" s="99"/>
    </row>
    <row r="824" spans="1:13" ht="15.75" customHeight="1">
      <c r="A824" s="130"/>
      <c r="B824" s="131"/>
      <c r="C824" s="131"/>
      <c r="L824" s="99"/>
      <c r="M824" s="99"/>
    </row>
    <row r="825" spans="1:13" ht="15.75" customHeight="1">
      <c r="A825" s="130"/>
      <c r="B825" s="131"/>
      <c r="C825" s="131"/>
      <c r="L825" s="99"/>
      <c r="M825" s="99"/>
    </row>
    <row r="826" spans="1:13" ht="15.75" customHeight="1">
      <c r="A826" s="130"/>
      <c r="B826" s="131"/>
      <c r="C826" s="131"/>
      <c r="L826" s="99"/>
      <c r="M826" s="99"/>
    </row>
    <row r="827" spans="1:13" ht="15.75" customHeight="1">
      <c r="A827" s="130"/>
      <c r="B827" s="131"/>
      <c r="C827" s="131"/>
      <c r="L827" s="99"/>
      <c r="M827" s="99"/>
    </row>
    <row r="828" spans="1:13" ht="15.75" customHeight="1">
      <c r="A828" s="130"/>
      <c r="B828" s="131"/>
      <c r="C828" s="131"/>
      <c r="L828" s="99"/>
      <c r="M828" s="99"/>
    </row>
    <row r="829" spans="1:13" ht="15.75" customHeight="1">
      <c r="A829" s="130"/>
      <c r="B829" s="131"/>
      <c r="C829" s="131"/>
      <c r="L829" s="99"/>
      <c r="M829" s="99"/>
    </row>
    <row r="830" spans="1:13" ht="15.75" customHeight="1">
      <c r="A830" s="130"/>
      <c r="B830" s="131"/>
      <c r="C830" s="131"/>
      <c r="L830" s="99"/>
      <c r="M830" s="99"/>
    </row>
    <row r="831" spans="1:13" ht="15.75" customHeight="1">
      <c r="A831" s="130"/>
      <c r="B831" s="131"/>
      <c r="C831" s="131"/>
      <c r="L831" s="99"/>
      <c r="M831" s="99"/>
    </row>
    <row r="832" spans="1:13" ht="15.75" customHeight="1">
      <c r="A832" s="130"/>
      <c r="B832" s="131"/>
      <c r="C832" s="131"/>
      <c r="L832" s="99"/>
      <c r="M832" s="99"/>
    </row>
    <row r="833" spans="1:13" ht="15.75" customHeight="1">
      <c r="A833" s="130"/>
      <c r="B833" s="131"/>
      <c r="C833" s="131"/>
      <c r="L833" s="99"/>
      <c r="M833" s="99"/>
    </row>
    <row r="834" spans="1:13" ht="15.75" customHeight="1">
      <c r="A834" s="130"/>
      <c r="B834" s="131"/>
      <c r="C834" s="131"/>
      <c r="L834" s="99"/>
      <c r="M834" s="99"/>
    </row>
    <row r="835" spans="1:13" ht="15.75" customHeight="1">
      <c r="A835" s="130"/>
      <c r="B835" s="131"/>
      <c r="C835" s="131"/>
      <c r="L835" s="99"/>
      <c r="M835" s="99"/>
    </row>
    <row r="836" spans="1:13" ht="15.75" customHeight="1">
      <c r="A836" s="130"/>
      <c r="B836" s="131"/>
      <c r="C836" s="131"/>
      <c r="L836" s="99"/>
      <c r="M836" s="99"/>
    </row>
    <row r="837" spans="1:13" ht="15.75" customHeight="1">
      <c r="A837" s="130"/>
      <c r="B837" s="131"/>
      <c r="C837" s="131"/>
      <c r="L837" s="99"/>
      <c r="M837" s="99"/>
    </row>
    <row r="838" spans="1:13" ht="15.75" customHeight="1">
      <c r="A838" s="130"/>
      <c r="B838" s="131"/>
      <c r="C838" s="131"/>
      <c r="L838" s="99"/>
      <c r="M838" s="99"/>
    </row>
    <row r="839" spans="1:13" ht="15.75" customHeight="1">
      <c r="A839" s="130"/>
      <c r="B839" s="131"/>
      <c r="C839" s="131"/>
      <c r="L839" s="99"/>
      <c r="M839" s="99"/>
    </row>
    <row r="840" spans="1:13" ht="15.75" customHeight="1">
      <c r="A840" s="130"/>
      <c r="B840" s="131"/>
      <c r="C840" s="131"/>
      <c r="L840" s="99"/>
      <c r="M840" s="99"/>
    </row>
    <row r="841" spans="1:13" ht="15.75" customHeight="1">
      <c r="A841" s="130"/>
      <c r="B841" s="131"/>
      <c r="C841" s="131"/>
      <c r="L841" s="99"/>
      <c r="M841" s="99"/>
    </row>
    <row r="842" spans="1:13" ht="15.75" customHeight="1">
      <c r="A842" s="130"/>
      <c r="B842" s="131"/>
      <c r="C842" s="131"/>
      <c r="L842" s="99"/>
      <c r="M842" s="99"/>
    </row>
    <row r="843" spans="1:13" ht="15.75" customHeight="1">
      <c r="A843" s="130"/>
      <c r="B843" s="131"/>
      <c r="C843" s="131"/>
      <c r="L843" s="99"/>
      <c r="M843" s="99"/>
    </row>
    <row r="844" spans="1:13" ht="15.75" customHeight="1">
      <c r="A844" s="130"/>
      <c r="B844" s="131"/>
      <c r="C844" s="131"/>
      <c r="L844" s="99"/>
      <c r="M844" s="99"/>
    </row>
    <row r="845" spans="1:13" ht="15.75" customHeight="1">
      <c r="A845" s="130"/>
      <c r="B845" s="131"/>
      <c r="C845" s="131"/>
      <c r="L845" s="99"/>
      <c r="M845" s="99"/>
    </row>
    <row r="846" spans="1:13" ht="15.75" customHeight="1">
      <c r="A846" s="130"/>
      <c r="B846" s="131"/>
      <c r="C846" s="131"/>
      <c r="L846" s="99"/>
      <c r="M846" s="99"/>
    </row>
    <row r="847" spans="1:13" ht="15.75" customHeight="1">
      <c r="A847" s="130"/>
      <c r="B847" s="131"/>
      <c r="C847" s="131"/>
      <c r="L847" s="99"/>
      <c r="M847" s="99"/>
    </row>
    <row r="848" spans="1:13" ht="15.75" customHeight="1">
      <c r="A848" s="130"/>
      <c r="B848" s="131"/>
      <c r="C848" s="131"/>
      <c r="L848" s="99"/>
      <c r="M848" s="99"/>
    </row>
    <row r="849" spans="1:13" ht="15.75" customHeight="1">
      <c r="A849" s="130"/>
      <c r="B849" s="131"/>
      <c r="C849" s="131"/>
      <c r="L849" s="99"/>
      <c r="M849" s="99"/>
    </row>
    <row r="850" spans="1:13" ht="15.75" customHeight="1">
      <c r="A850" s="130"/>
      <c r="B850" s="131"/>
      <c r="C850" s="131"/>
      <c r="L850" s="99"/>
      <c r="M850" s="99"/>
    </row>
    <row r="851" spans="1:13" ht="15.75" customHeight="1">
      <c r="A851" s="130"/>
      <c r="B851" s="131"/>
      <c r="C851" s="131"/>
      <c r="L851" s="99"/>
      <c r="M851" s="99"/>
    </row>
    <row r="852" spans="1:13" ht="15.75" customHeight="1">
      <c r="A852" s="130"/>
      <c r="B852" s="131"/>
      <c r="C852" s="131"/>
      <c r="L852" s="99"/>
      <c r="M852" s="99"/>
    </row>
    <row r="853" spans="1:13" ht="15.75" customHeight="1">
      <c r="A853" s="130"/>
      <c r="B853" s="131"/>
      <c r="C853" s="131"/>
      <c r="L853" s="99"/>
      <c r="M853" s="99"/>
    </row>
    <row r="854" spans="1:13" ht="15.75" customHeight="1">
      <c r="A854" s="130"/>
      <c r="B854" s="131"/>
      <c r="C854" s="131"/>
      <c r="L854" s="99"/>
      <c r="M854" s="99"/>
    </row>
    <row r="855" spans="1:13" ht="15.75" customHeight="1">
      <c r="A855" s="130"/>
      <c r="B855" s="131"/>
      <c r="C855" s="131"/>
      <c r="L855" s="99"/>
      <c r="M855" s="99"/>
    </row>
    <row r="856" spans="1:13" ht="15.75" customHeight="1">
      <c r="A856" s="130"/>
      <c r="B856" s="131"/>
      <c r="C856" s="131"/>
      <c r="L856" s="99"/>
      <c r="M856" s="99"/>
    </row>
    <row r="857" spans="1:13" ht="15.75" customHeight="1">
      <c r="A857" s="130"/>
      <c r="B857" s="131"/>
      <c r="C857" s="131"/>
      <c r="L857" s="99"/>
      <c r="M857" s="99"/>
    </row>
    <row r="858" spans="1:13" ht="15.75" customHeight="1">
      <c r="A858" s="130"/>
      <c r="B858" s="131"/>
      <c r="C858" s="131"/>
      <c r="L858" s="99"/>
      <c r="M858" s="99"/>
    </row>
    <row r="859" spans="1:13" ht="15.75" customHeight="1">
      <c r="A859" s="130"/>
      <c r="B859" s="131"/>
      <c r="C859" s="131"/>
      <c r="L859" s="99"/>
      <c r="M859" s="99"/>
    </row>
    <row r="860" spans="1:13" ht="15.75" customHeight="1">
      <c r="A860" s="130"/>
      <c r="B860" s="131"/>
      <c r="C860" s="131"/>
      <c r="L860" s="99"/>
      <c r="M860" s="99"/>
    </row>
    <row r="861" spans="1:13" ht="15.75" customHeight="1">
      <c r="A861" s="130"/>
      <c r="B861" s="131"/>
      <c r="C861" s="131"/>
      <c r="L861" s="99"/>
      <c r="M861" s="99"/>
    </row>
    <row r="862" spans="1:13" ht="15.75" customHeight="1">
      <c r="A862" s="130"/>
      <c r="B862" s="131"/>
      <c r="C862" s="131"/>
      <c r="L862" s="99"/>
      <c r="M862" s="99"/>
    </row>
    <row r="863" spans="1:13" ht="15.75" customHeight="1">
      <c r="A863" s="130"/>
      <c r="B863" s="131"/>
      <c r="C863" s="131"/>
      <c r="L863" s="99"/>
      <c r="M863" s="99"/>
    </row>
    <row r="864" spans="1:13" ht="15.75" customHeight="1">
      <c r="A864" s="130"/>
      <c r="B864" s="131"/>
      <c r="C864" s="131"/>
      <c r="L864" s="99"/>
      <c r="M864" s="99"/>
    </row>
    <row r="865" spans="1:13" ht="15.75" customHeight="1">
      <c r="A865" s="130"/>
      <c r="B865" s="131"/>
      <c r="C865" s="131"/>
      <c r="L865" s="99"/>
      <c r="M865" s="99"/>
    </row>
    <row r="866" spans="1:13" ht="15.75" customHeight="1">
      <c r="A866" s="130"/>
      <c r="B866" s="131"/>
      <c r="C866" s="131"/>
      <c r="L866" s="99"/>
      <c r="M866" s="99"/>
    </row>
    <row r="867" spans="1:13" ht="15.75" customHeight="1">
      <c r="A867" s="130"/>
      <c r="B867" s="131"/>
      <c r="C867" s="131"/>
      <c r="L867" s="99"/>
      <c r="M867" s="99"/>
    </row>
    <row r="868" spans="1:13" ht="15.75" customHeight="1">
      <c r="A868" s="130"/>
      <c r="B868" s="131"/>
      <c r="C868" s="131"/>
      <c r="L868" s="99"/>
      <c r="M868" s="99"/>
    </row>
    <row r="869" spans="1:13" ht="15.75" customHeight="1">
      <c r="A869" s="130"/>
      <c r="B869" s="131"/>
      <c r="C869" s="131"/>
      <c r="L869" s="99"/>
      <c r="M869" s="99"/>
    </row>
    <row r="870" spans="1:13" ht="15.75" customHeight="1">
      <c r="A870" s="130"/>
      <c r="B870" s="131"/>
      <c r="C870" s="131"/>
      <c r="L870" s="99"/>
      <c r="M870" s="99"/>
    </row>
    <row r="871" spans="1:13" ht="15.75" customHeight="1">
      <c r="A871" s="130"/>
      <c r="B871" s="131"/>
      <c r="C871" s="131"/>
      <c r="L871" s="99"/>
      <c r="M871" s="99"/>
    </row>
    <row r="872" spans="1:13" ht="15.75" customHeight="1">
      <c r="A872" s="130"/>
      <c r="B872" s="131"/>
      <c r="C872" s="131"/>
      <c r="L872" s="99"/>
      <c r="M872" s="99"/>
    </row>
    <row r="873" spans="1:13" ht="15.75" customHeight="1">
      <c r="A873" s="130"/>
      <c r="B873" s="131"/>
      <c r="C873" s="131"/>
      <c r="L873" s="99"/>
      <c r="M873" s="99"/>
    </row>
    <row r="874" spans="1:13" ht="15.75" customHeight="1">
      <c r="A874" s="130"/>
      <c r="B874" s="131"/>
      <c r="C874" s="131"/>
      <c r="L874" s="99"/>
      <c r="M874" s="99"/>
    </row>
    <row r="875" spans="1:13" ht="15.75" customHeight="1">
      <c r="A875" s="130"/>
      <c r="B875" s="131"/>
      <c r="C875" s="131"/>
      <c r="L875" s="99"/>
      <c r="M875" s="99"/>
    </row>
    <row r="876" spans="1:13" ht="15.75" customHeight="1">
      <c r="A876" s="130"/>
      <c r="B876" s="131"/>
      <c r="C876" s="131"/>
      <c r="L876" s="99"/>
      <c r="M876" s="99"/>
    </row>
    <row r="877" spans="1:13" ht="15.75" customHeight="1">
      <c r="A877" s="130"/>
      <c r="B877" s="131"/>
      <c r="C877" s="131"/>
      <c r="L877" s="99"/>
      <c r="M877" s="99"/>
    </row>
    <row r="878" spans="1:13" ht="15.75" customHeight="1">
      <c r="A878" s="130"/>
      <c r="B878" s="131"/>
      <c r="C878" s="131"/>
      <c r="L878" s="99"/>
      <c r="M878" s="99"/>
    </row>
    <row r="879" spans="1:13" ht="15.75" customHeight="1">
      <c r="A879" s="130"/>
      <c r="B879" s="131"/>
      <c r="C879" s="131"/>
      <c r="L879" s="99"/>
      <c r="M879" s="99"/>
    </row>
    <row r="880" spans="1:13" ht="15.75" customHeight="1">
      <c r="A880" s="130"/>
      <c r="B880" s="131"/>
      <c r="C880" s="131"/>
      <c r="L880" s="99"/>
      <c r="M880" s="99"/>
    </row>
    <row r="881" spans="1:13" ht="15.75" customHeight="1">
      <c r="A881" s="130"/>
      <c r="B881" s="131"/>
      <c r="C881" s="131"/>
      <c r="L881" s="99"/>
      <c r="M881" s="99"/>
    </row>
    <row r="882" spans="1:13" ht="15.75" customHeight="1">
      <c r="A882" s="130"/>
      <c r="B882" s="131"/>
      <c r="C882" s="131"/>
      <c r="L882" s="99"/>
      <c r="M882" s="99"/>
    </row>
    <row r="883" spans="1:13" ht="15.75" customHeight="1">
      <c r="A883" s="130"/>
      <c r="B883" s="131"/>
      <c r="C883" s="131"/>
      <c r="L883" s="99"/>
      <c r="M883" s="99"/>
    </row>
    <row r="884" spans="1:13" ht="15.75" customHeight="1">
      <c r="A884" s="130"/>
      <c r="B884" s="131"/>
      <c r="C884" s="131"/>
      <c r="L884" s="99"/>
      <c r="M884" s="99"/>
    </row>
    <row r="885" spans="1:13" ht="15.75" customHeight="1">
      <c r="A885" s="130"/>
      <c r="B885" s="131"/>
      <c r="C885" s="131"/>
      <c r="L885" s="99"/>
      <c r="M885" s="99"/>
    </row>
    <row r="886" spans="1:13" ht="15.75" customHeight="1">
      <c r="A886" s="130"/>
      <c r="B886" s="131"/>
      <c r="C886" s="131"/>
      <c r="L886" s="99"/>
      <c r="M886" s="99"/>
    </row>
    <row r="887" spans="1:13" ht="15.75" customHeight="1">
      <c r="A887" s="130"/>
      <c r="B887" s="131"/>
      <c r="C887" s="131"/>
      <c r="L887" s="99"/>
      <c r="M887" s="99"/>
    </row>
    <row r="888" spans="1:13" ht="15.75" customHeight="1">
      <c r="A888" s="130"/>
      <c r="B888" s="131"/>
      <c r="C888" s="131"/>
      <c r="L888" s="99"/>
      <c r="M888" s="99"/>
    </row>
    <row r="889" spans="1:13" ht="15.75" customHeight="1">
      <c r="A889" s="130"/>
      <c r="B889" s="131"/>
      <c r="C889" s="131"/>
      <c r="L889" s="99"/>
      <c r="M889" s="99"/>
    </row>
    <row r="890" spans="1:13" ht="15.75" customHeight="1">
      <c r="A890" s="130"/>
      <c r="B890" s="131"/>
      <c r="C890" s="131"/>
      <c r="L890" s="99"/>
      <c r="M890" s="99"/>
    </row>
    <row r="891" spans="1:13" ht="15.75" customHeight="1">
      <c r="A891" s="130"/>
      <c r="B891" s="131"/>
      <c r="C891" s="131"/>
      <c r="L891" s="99"/>
      <c r="M891" s="99"/>
    </row>
    <row r="892" spans="1:13" ht="15.75" customHeight="1">
      <c r="A892" s="130"/>
      <c r="B892" s="131"/>
      <c r="C892" s="131"/>
      <c r="L892" s="99"/>
      <c r="M892" s="99"/>
    </row>
    <row r="893" spans="1:13" ht="15.75" customHeight="1">
      <c r="A893" s="130"/>
      <c r="B893" s="131"/>
      <c r="C893" s="131"/>
      <c r="L893" s="99"/>
      <c r="M893" s="99"/>
    </row>
    <row r="894" spans="1:13" ht="15.75" customHeight="1">
      <c r="A894" s="130"/>
      <c r="B894" s="131"/>
      <c r="C894" s="131"/>
      <c r="L894" s="99"/>
      <c r="M894" s="99"/>
    </row>
    <row r="895" spans="1:13" ht="15.75" customHeight="1">
      <c r="A895" s="130"/>
      <c r="B895" s="131"/>
      <c r="C895" s="131"/>
      <c r="L895" s="99"/>
      <c r="M895" s="99"/>
    </row>
    <row r="896" spans="1:13" ht="15.75" customHeight="1">
      <c r="A896" s="130"/>
      <c r="B896" s="131"/>
      <c r="C896" s="131"/>
      <c r="L896" s="99"/>
      <c r="M896" s="99"/>
    </row>
    <row r="897" spans="1:13" ht="15.75" customHeight="1">
      <c r="A897" s="130"/>
      <c r="B897" s="131"/>
      <c r="C897" s="131"/>
      <c r="L897" s="99"/>
      <c r="M897" s="99"/>
    </row>
    <row r="898" spans="1:13" ht="15.75" customHeight="1">
      <c r="A898" s="130"/>
      <c r="B898" s="131"/>
      <c r="C898" s="131"/>
      <c r="L898" s="99"/>
      <c r="M898" s="99"/>
    </row>
    <row r="899" spans="1:13" ht="15.75" customHeight="1">
      <c r="A899" s="130"/>
      <c r="B899" s="131"/>
      <c r="C899" s="131"/>
      <c r="L899" s="99"/>
      <c r="M899" s="99"/>
    </row>
    <row r="900" spans="1:13" ht="15.75" customHeight="1">
      <c r="A900" s="130"/>
      <c r="B900" s="131"/>
      <c r="C900" s="131"/>
      <c r="L900" s="99"/>
      <c r="M900" s="99"/>
    </row>
    <row r="901" spans="1:13" ht="15.75" customHeight="1">
      <c r="A901" s="130"/>
      <c r="B901" s="131"/>
      <c r="C901" s="131"/>
      <c r="L901" s="99"/>
      <c r="M901" s="99"/>
    </row>
    <row r="902" spans="1:13" ht="15.75" customHeight="1">
      <c r="A902" s="130"/>
      <c r="B902" s="131"/>
      <c r="C902" s="131"/>
      <c r="L902" s="99"/>
      <c r="M902" s="99"/>
    </row>
    <row r="903" spans="1:13" ht="15.75" customHeight="1">
      <c r="A903" s="130"/>
      <c r="B903" s="131"/>
      <c r="C903" s="131"/>
      <c r="L903" s="99"/>
      <c r="M903" s="99"/>
    </row>
    <row r="904" spans="1:13" ht="15.75" customHeight="1">
      <c r="A904" s="130"/>
      <c r="B904" s="131"/>
      <c r="C904" s="131"/>
      <c r="L904" s="99"/>
      <c r="M904" s="99"/>
    </row>
    <row r="905" spans="1:13" ht="15.75" customHeight="1">
      <c r="A905" s="130"/>
      <c r="B905" s="131"/>
      <c r="C905" s="131"/>
      <c r="L905" s="99"/>
      <c r="M905" s="99"/>
    </row>
    <row r="906" spans="1:13" ht="15.75" customHeight="1">
      <c r="A906" s="130"/>
      <c r="B906" s="131"/>
      <c r="C906" s="131"/>
      <c r="L906" s="99"/>
      <c r="M906" s="99"/>
    </row>
    <row r="907" spans="1:13" ht="15.75" customHeight="1">
      <c r="A907" s="130"/>
      <c r="B907" s="131"/>
      <c r="C907" s="131"/>
      <c r="L907" s="99"/>
      <c r="M907" s="99"/>
    </row>
    <row r="908" spans="1:13" ht="15.75" customHeight="1">
      <c r="A908" s="130"/>
      <c r="B908" s="131"/>
      <c r="C908" s="131"/>
      <c r="L908" s="99"/>
      <c r="M908" s="99"/>
    </row>
    <row r="909" spans="1:13" ht="15.75" customHeight="1">
      <c r="A909" s="130"/>
      <c r="B909" s="131"/>
      <c r="C909" s="131"/>
      <c r="L909" s="99"/>
      <c r="M909" s="99"/>
    </row>
    <row r="910" spans="1:13" ht="15.75" customHeight="1">
      <c r="A910" s="130"/>
      <c r="B910" s="131"/>
      <c r="C910" s="131"/>
      <c r="L910" s="99"/>
      <c r="M910" s="99"/>
    </row>
    <row r="911" spans="1:13" ht="15.75" customHeight="1">
      <c r="A911" s="130"/>
      <c r="B911" s="131"/>
      <c r="C911" s="131"/>
      <c r="L911" s="99"/>
      <c r="M911" s="99"/>
    </row>
    <row r="912" spans="1:13" ht="15.75" customHeight="1">
      <c r="A912" s="130"/>
      <c r="B912" s="131"/>
      <c r="C912" s="131"/>
      <c r="L912" s="99"/>
      <c r="M912" s="99"/>
    </row>
    <row r="913" spans="1:13" ht="15.75" customHeight="1">
      <c r="A913" s="130"/>
      <c r="B913" s="131"/>
      <c r="C913" s="131"/>
      <c r="L913" s="99"/>
      <c r="M913" s="99"/>
    </row>
    <row r="914" spans="1:13" ht="15.75" customHeight="1">
      <c r="A914" s="130"/>
      <c r="B914" s="131"/>
      <c r="C914" s="131"/>
      <c r="L914" s="99"/>
      <c r="M914" s="99"/>
    </row>
    <row r="915" spans="1:13" ht="15.75" customHeight="1">
      <c r="A915" s="130"/>
      <c r="B915" s="131"/>
      <c r="C915" s="131"/>
      <c r="L915" s="99"/>
      <c r="M915" s="99"/>
    </row>
    <row r="916" spans="1:13" ht="15.75" customHeight="1">
      <c r="A916" s="130"/>
      <c r="B916" s="131"/>
      <c r="C916" s="131"/>
      <c r="L916" s="99"/>
      <c r="M916" s="99"/>
    </row>
    <row r="917" spans="1:13" ht="15.75" customHeight="1">
      <c r="A917" s="130"/>
      <c r="B917" s="131"/>
      <c r="C917" s="131"/>
      <c r="L917" s="99"/>
      <c r="M917" s="99"/>
    </row>
    <row r="918" spans="1:13" ht="15.75" customHeight="1">
      <c r="A918" s="130"/>
      <c r="B918" s="131"/>
      <c r="C918" s="131"/>
      <c r="L918" s="99"/>
      <c r="M918" s="99"/>
    </row>
    <row r="919" spans="1:13" ht="15.75" customHeight="1">
      <c r="A919" s="130"/>
      <c r="B919" s="131"/>
      <c r="C919" s="131"/>
      <c r="L919" s="99"/>
      <c r="M919" s="99"/>
    </row>
    <row r="920" spans="1:13" ht="15.75" customHeight="1">
      <c r="A920" s="130"/>
      <c r="B920" s="131"/>
      <c r="C920" s="131"/>
      <c r="L920" s="99"/>
      <c r="M920" s="99"/>
    </row>
    <row r="921" spans="1:13" ht="15.75" customHeight="1">
      <c r="A921" s="130"/>
      <c r="B921" s="131"/>
      <c r="C921" s="131"/>
      <c r="L921" s="99"/>
      <c r="M921" s="99"/>
    </row>
    <row r="922" spans="1:13" ht="15.75" customHeight="1">
      <c r="A922" s="130"/>
      <c r="B922" s="131"/>
      <c r="C922" s="131"/>
      <c r="L922" s="99"/>
      <c r="M922" s="99"/>
    </row>
    <row r="923" spans="1:13" ht="15.75" customHeight="1">
      <c r="A923" s="130"/>
      <c r="B923" s="131"/>
      <c r="C923" s="131"/>
      <c r="L923" s="99"/>
      <c r="M923" s="99"/>
    </row>
    <row r="924" spans="1:13" ht="15.75" customHeight="1">
      <c r="A924" s="130"/>
      <c r="B924" s="131"/>
      <c r="C924" s="131"/>
      <c r="L924" s="99"/>
      <c r="M924" s="99"/>
    </row>
    <row r="925" spans="1:13" ht="15.75" customHeight="1">
      <c r="A925" s="130"/>
      <c r="B925" s="131"/>
      <c r="C925" s="131"/>
      <c r="L925" s="99"/>
      <c r="M925" s="99"/>
    </row>
    <row r="926" spans="1:13" ht="15.75" customHeight="1">
      <c r="A926" s="130"/>
      <c r="B926" s="131"/>
      <c r="C926" s="131"/>
      <c r="L926" s="99"/>
      <c r="M926" s="99"/>
    </row>
    <row r="927" spans="1:13" ht="15.75" customHeight="1">
      <c r="A927" s="130"/>
      <c r="B927" s="131"/>
      <c r="C927" s="131"/>
      <c r="L927" s="99"/>
      <c r="M927" s="99"/>
    </row>
    <row r="928" spans="1:13" ht="15.75" customHeight="1">
      <c r="A928" s="130"/>
      <c r="B928" s="131"/>
      <c r="C928" s="131"/>
      <c r="L928" s="99"/>
      <c r="M928" s="99"/>
    </row>
    <row r="929" spans="1:13" ht="15.75" customHeight="1">
      <c r="A929" s="130"/>
      <c r="B929" s="131"/>
      <c r="C929" s="131"/>
      <c r="L929" s="99"/>
      <c r="M929" s="99"/>
    </row>
    <row r="930" spans="1:13" ht="15.75" customHeight="1">
      <c r="A930" s="130"/>
      <c r="B930" s="131"/>
      <c r="C930" s="131"/>
      <c r="L930" s="99"/>
      <c r="M930" s="99"/>
    </row>
    <row r="931" spans="1:13" ht="15.75" customHeight="1">
      <c r="A931" s="130"/>
      <c r="B931" s="131"/>
      <c r="C931" s="131"/>
      <c r="L931" s="99"/>
      <c r="M931" s="99"/>
    </row>
    <row r="932" spans="1:13" ht="15.75" customHeight="1">
      <c r="A932" s="130"/>
      <c r="B932" s="131"/>
      <c r="C932" s="131"/>
      <c r="L932" s="99"/>
      <c r="M932" s="99"/>
    </row>
    <row r="933" spans="1:13" ht="15.75" customHeight="1">
      <c r="A933" s="130"/>
      <c r="B933" s="131"/>
      <c r="C933" s="131"/>
      <c r="L933" s="99"/>
      <c r="M933" s="99"/>
    </row>
    <row r="934" spans="1:13" ht="15.75" customHeight="1">
      <c r="A934" s="130"/>
      <c r="B934" s="131"/>
      <c r="C934" s="131"/>
      <c r="L934" s="99"/>
      <c r="M934" s="99"/>
    </row>
    <row r="935" spans="1:13" ht="15.75" customHeight="1">
      <c r="A935" s="130"/>
      <c r="B935" s="131"/>
      <c r="C935" s="131"/>
      <c r="L935" s="99"/>
      <c r="M935" s="99"/>
    </row>
    <row r="936" spans="1:13" ht="15.75" customHeight="1">
      <c r="A936" s="130"/>
      <c r="B936" s="131"/>
      <c r="C936" s="131"/>
      <c r="L936" s="99"/>
      <c r="M936" s="99"/>
    </row>
    <row r="937" spans="1:13" ht="15.75" customHeight="1">
      <c r="A937" s="130"/>
      <c r="B937" s="131"/>
      <c r="C937" s="131"/>
      <c r="L937" s="99"/>
      <c r="M937" s="99"/>
    </row>
    <row r="938" spans="1:13" ht="15.75" customHeight="1">
      <c r="A938" s="130"/>
      <c r="B938" s="131"/>
      <c r="C938" s="131"/>
      <c r="L938" s="99"/>
      <c r="M938" s="99"/>
    </row>
    <row r="939" spans="1:13" ht="15.75" customHeight="1">
      <c r="A939" s="130"/>
      <c r="B939" s="131"/>
      <c r="C939" s="131"/>
      <c r="L939" s="99"/>
      <c r="M939" s="99"/>
    </row>
    <row r="940" spans="1:13" ht="15.75" customHeight="1">
      <c r="A940" s="130"/>
      <c r="B940" s="131"/>
      <c r="C940" s="131"/>
      <c r="L940" s="99"/>
      <c r="M940" s="99"/>
    </row>
    <row r="941" spans="1:13" ht="15.75" customHeight="1">
      <c r="A941" s="130"/>
      <c r="B941" s="131"/>
      <c r="C941" s="131"/>
      <c r="L941" s="99"/>
      <c r="M941" s="99"/>
    </row>
    <row r="942" spans="1:13" ht="15.75" customHeight="1">
      <c r="A942" s="130"/>
      <c r="B942" s="131"/>
      <c r="C942" s="131"/>
      <c r="L942" s="99"/>
      <c r="M942" s="99"/>
    </row>
    <row r="943" spans="1:13" ht="15.75" customHeight="1">
      <c r="A943" s="130"/>
      <c r="B943" s="131"/>
      <c r="C943" s="131"/>
      <c r="L943" s="99"/>
      <c r="M943" s="99"/>
    </row>
    <row r="944" spans="1:13" ht="15.75" customHeight="1">
      <c r="A944" s="130"/>
      <c r="B944" s="131"/>
      <c r="C944" s="131"/>
      <c r="L944" s="99"/>
      <c r="M944" s="99"/>
    </row>
    <row r="945" spans="1:13" ht="15.75" customHeight="1">
      <c r="A945" s="130"/>
      <c r="B945" s="131"/>
      <c r="C945" s="131"/>
      <c r="L945" s="99"/>
      <c r="M945" s="99"/>
    </row>
    <row r="946" spans="1:13" ht="15.75" customHeight="1">
      <c r="A946" s="130"/>
      <c r="B946" s="131"/>
      <c r="C946" s="131"/>
      <c r="L946" s="99"/>
      <c r="M946" s="99"/>
    </row>
    <row r="947" spans="1:13" ht="15.75" customHeight="1">
      <c r="A947" s="130"/>
      <c r="B947" s="131"/>
      <c r="C947" s="131"/>
      <c r="L947" s="99"/>
      <c r="M947" s="99"/>
    </row>
    <row r="948" spans="1:13" ht="15.75" customHeight="1">
      <c r="A948" s="130"/>
      <c r="B948" s="131"/>
      <c r="C948" s="131"/>
      <c r="L948" s="99"/>
      <c r="M948" s="99"/>
    </row>
    <row r="949" spans="1:13" ht="15.75" customHeight="1">
      <c r="A949" s="130"/>
      <c r="B949" s="131"/>
      <c r="C949" s="131"/>
      <c r="L949" s="99"/>
      <c r="M949" s="99"/>
    </row>
    <row r="950" spans="1:13" ht="15.75" customHeight="1">
      <c r="A950" s="130"/>
      <c r="B950" s="131"/>
      <c r="C950" s="131"/>
      <c r="L950" s="99"/>
      <c r="M950" s="99"/>
    </row>
    <row r="951" spans="1:13" ht="15.75" customHeight="1">
      <c r="A951" s="130"/>
      <c r="B951" s="131"/>
      <c r="C951" s="131"/>
      <c r="L951" s="99"/>
      <c r="M951" s="99"/>
    </row>
    <row r="952" spans="1:13" ht="15.75" customHeight="1">
      <c r="A952" s="130"/>
      <c r="B952" s="131"/>
      <c r="C952" s="131"/>
      <c r="L952" s="99"/>
      <c r="M952" s="99"/>
    </row>
    <row r="953" spans="1:13" ht="15.75" customHeight="1">
      <c r="A953" s="130"/>
      <c r="B953" s="131"/>
      <c r="C953" s="131"/>
      <c r="L953" s="99"/>
      <c r="M953" s="99"/>
    </row>
    <row r="954" spans="1:13" ht="15.75" customHeight="1">
      <c r="A954" s="130"/>
      <c r="B954" s="131"/>
      <c r="C954" s="131"/>
      <c r="L954" s="99"/>
      <c r="M954" s="99"/>
    </row>
    <row r="955" spans="1:13" ht="15.75" customHeight="1">
      <c r="A955" s="130"/>
      <c r="B955" s="131"/>
      <c r="C955" s="131"/>
      <c r="L955" s="99"/>
      <c r="M955" s="99"/>
    </row>
    <row r="956" spans="1:13" ht="15.75" customHeight="1">
      <c r="A956" s="130"/>
      <c r="B956" s="131"/>
      <c r="C956" s="131"/>
      <c r="L956" s="99"/>
      <c r="M956" s="99"/>
    </row>
    <row r="957" spans="1:13" ht="15.75" customHeight="1">
      <c r="A957" s="130"/>
      <c r="B957" s="131"/>
      <c r="C957" s="131"/>
      <c r="L957" s="99"/>
      <c r="M957" s="99"/>
    </row>
    <row r="958" spans="1:13" ht="15.75" customHeight="1">
      <c r="A958" s="130"/>
      <c r="B958" s="131"/>
      <c r="C958" s="131"/>
      <c r="L958" s="99"/>
      <c r="M958" s="99"/>
    </row>
    <row r="959" spans="1:13" ht="15.75" customHeight="1">
      <c r="A959" s="130"/>
      <c r="B959" s="131"/>
      <c r="C959" s="131"/>
      <c r="L959" s="99"/>
      <c r="M959" s="99"/>
    </row>
    <row r="960" spans="1:13" ht="15.75" customHeight="1">
      <c r="A960" s="130"/>
      <c r="B960" s="131"/>
      <c r="C960" s="131"/>
      <c r="L960" s="99"/>
      <c r="M960" s="99"/>
    </row>
    <row r="961" spans="1:13" ht="15.75" customHeight="1">
      <c r="A961" s="130"/>
      <c r="B961" s="131"/>
      <c r="C961" s="131"/>
      <c r="L961" s="99"/>
      <c r="M961" s="99"/>
    </row>
    <row r="962" spans="1:13" ht="15.75" customHeight="1">
      <c r="A962" s="130"/>
      <c r="B962" s="131"/>
      <c r="C962" s="131"/>
      <c r="L962" s="99"/>
      <c r="M962" s="99"/>
    </row>
    <row r="963" spans="1:13" ht="15.75" customHeight="1">
      <c r="A963" s="130"/>
      <c r="B963" s="131"/>
      <c r="C963" s="131"/>
      <c r="L963" s="99"/>
      <c r="M963" s="99"/>
    </row>
    <row r="964" spans="1:13" ht="15.75" customHeight="1">
      <c r="A964" s="130"/>
      <c r="B964" s="131"/>
      <c r="C964" s="131"/>
      <c r="L964" s="99"/>
      <c r="M964" s="99"/>
    </row>
    <row r="965" spans="1:13" ht="15.75" customHeight="1">
      <c r="A965" s="130"/>
      <c r="B965" s="131"/>
      <c r="C965" s="131"/>
      <c r="L965" s="99"/>
      <c r="M965" s="99"/>
    </row>
    <row r="966" spans="1:13" ht="15.75" customHeight="1">
      <c r="A966" s="130"/>
      <c r="B966" s="131"/>
      <c r="C966" s="131"/>
      <c r="L966" s="99"/>
      <c r="M966" s="99"/>
    </row>
    <row r="967" spans="1:13" ht="15.75" customHeight="1">
      <c r="A967" s="130"/>
      <c r="B967" s="131"/>
      <c r="C967" s="131"/>
      <c r="L967" s="99"/>
      <c r="M967" s="99"/>
    </row>
    <row r="968" spans="1:13" ht="15.75" customHeight="1">
      <c r="A968" s="130"/>
      <c r="B968" s="131"/>
      <c r="C968" s="131"/>
      <c r="L968" s="99"/>
      <c r="M968" s="99"/>
    </row>
    <row r="969" spans="1:13" ht="15.75" customHeight="1">
      <c r="A969" s="130"/>
      <c r="B969" s="131"/>
      <c r="C969" s="131"/>
      <c r="L969" s="99"/>
      <c r="M969" s="99"/>
    </row>
    <row r="970" spans="1:13" ht="15.75" customHeight="1">
      <c r="A970" s="130"/>
      <c r="B970" s="131"/>
      <c r="C970" s="131"/>
      <c r="L970" s="99"/>
      <c r="M970" s="99"/>
    </row>
    <row r="971" spans="1:13" ht="15.75" customHeight="1">
      <c r="A971" s="130"/>
      <c r="B971" s="131"/>
      <c r="C971" s="131"/>
      <c r="L971" s="99"/>
      <c r="M971" s="99"/>
    </row>
    <row r="972" spans="1:13" ht="15.75" customHeight="1">
      <c r="A972" s="130"/>
      <c r="B972" s="131"/>
      <c r="C972" s="131"/>
      <c r="L972" s="99"/>
      <c r="M972" s="99"/>
    </row>
    <row r="973" spans="1:13" ht="15.75" customHeight="1">
      <c r="A973" s="130"/>
      <c r="B973" s="131"/>
      <c r="C973" s="131"/>
      <c r="L973" s="99"/>
      <c r="M973" s="99"/>
    </row>
    <row r="974" spans="1:13" ht="15.75" customHeight="1">
      <c r="A974" s="130"/>
      <c r="B974" s="131"/>
      <c r="C974" s="131"/>
      <c r="L974" s="99"/>
      <c r="M974" s="99"/>
    </row>
    <row r="975" spans="1:13" ht="15.75" customHeight="1">
      <c r="A975" s="130"/>
      <c r="B975" s="131"/>
      <c r="C975" s="131"/>
      <c r="L975" s="99"/>
      <c r="M975" s="99"/>
    </row>
    <row r="976" spans="1:13" ht="15.75" customHeight="1">
      <c r="A976" s="130"/>
      <c r="B976" s="131"/>
      <c r="C976" s="131"/>
      <c r="L976" s="99"/>
      <c r="M976" s="99"/>
    </row>
    <row r="977" spans="1:13" ht="15.75" customHeight="1">
      <c r="A977" s="130"/>
      <c r="B977" s="131"/>
      <c r="C977" s="131"/>
      <c r="L977" s="99"/>
      <c r="M977" s="99"/>
    </row>
    <row r="978" spans="1:13" ht="15.75" customHeight="1">
      <c r="A978" s="130"/>
      <c r="B978" s="131"/>
      <c r="C978" s="131"/>
      <c r="L978" s="99"/>
      <c r="M978" s="99"/>
    </row>
    <row r="979" spans="1:13" ht="15.75" customHeight="1">
      <c r="A979" s="130"/>
      <c r="B979" s="131"/>
      <c r="C979" s="131"/>
      <c r="L979" s="99"/>
      <c r="M979" s="99"/>
    </row>
    <row r="980" spans="1:13" ht="15.75" customHeight="1">
      <c r="A980" s="130"/>
      <c r="B980" s="131"/>
      <c r="C980" s="131"/>
      <c r="L980" s="99"/>
      <c r="M980" s="99"/>
    </row>
    <row r="981" spans="1:13" ht="15.75" customHeight="1">
      <c r="A981" s="130"/>
      <c r="B981" s="131"/>
      <c r="C981" s="131"/>
      <c r="L981" s="99"/>
      <c r="M981" s="99"/>
    </row>
    <row r="982" spans="1:13" ht="15.75" customHeight="1">
      <c r="A982" s="130"/>
      <c r="B982" s="131"/>
      <c r="C982" s="131"/>
      <c r="L982" s="99"/>
      <c r="M982" s="99"/>
    </row>
    <row r="983" spans="1:13" ht="15.75" customHeight="1">
      <c r="A983" s="130"/>
      <c r="B983" s="131"/>
      <c r="C983" s="131"/>
      <c r="L983" s="99"/>
      <c r="M983" s="99"/>
    </row>
    <row r="984" spans="1:13" ht="15.75" customHeight="1">
      <c r="A984" s="130"/>
      <c r="B984" s="131"/>
      <c r="C984" s="131"/>
      <c r="L984" s="99"/>
      <c r="M984" s="99"/>
    </row>
    <row r="985" spans="1:13" ht="15.75" customHeight="1">
      <c r="A985" s="130"/>
      <c r="B985" s="131"/>
      <c r="C985" s="131"/>
      <c r="L985" s="99"/>
      <c r="M985" s="99"/>
    </row>
    <row r="986" spans="1:13" ht="15.75" customHeight="1">
      <c r="A986" s="130"/>
      <c r="B986" s="131"/>
      <c r="C986" s="131"/>
      <c r="L986" s="99"/>
      <c r="M986" s="99"/>
    </row>
    <row r="987" spans="1:13" ht="15.75" customHeight="1">
      <c r="A987" s="130"/>
      <c r="B987" s="131"/>
      <c r="C987" s="131"/>
      <c r="L987" s="99"/>
      <c r="M987" s="99"/>
    </row>
    <row r="988" spans="1:13" ht="15.75" customHeight="1">
      <c r="A988" s="130"/>
      <c r="B988" s="131"/>
      <c r="C988" s="131"/>
      <c r="L988" s="99"/>
      <c r="M988" s="99"/>
    </row>
    <row r="989" spans="1:13" ht="15.75" customHeight="1">
      <c r="A989" s="130"/>
      <c r="B989" s="131"/>
      <c r="C989" s="131"/>
      <c r="L989" s="99"/>
      <c r="M989" s="99"/>
    </row>
    <row r="990" spans="1:13" ht="15.75" customHeight="1">
      <c r="A990" s="130"/>
      <c r="B990" s="131"/>
      <c r="C990" s="131"/>
      <c r="L990" s="99"/>
      <c r="M990" s="99"/>
    </row>
    <row r="991" spans="1:13" ht="15.75" customHeight="1">
      <c r="A991" s="130"/>
      <c r="B991" s="131"/>
      <c r="C991" s="131"/>
      <c r="L991" s="99"/>
      <c r="M991" s="99"/>
    </row>
    <row r="992" spans="1:13" ht="15.75" customHeight="1">
      <c r="A992" s="130"/>
      <c r="B992" s="131"/>
      <c r="C992" s="131"/>
      <c r="L992" s="99"/>
      <c r="M992" s="99"/>
    </row>
    <row r="993" spans="1:13" ht="15.75" customHeight="1">
      <c r="A993" s="130"/>
      <c r="B993" s="131"/>
      <c r="C993" s="131"/>
      <c r="L993" s="99"/>
      <c r="M993" s="99"/>
    </row>
    <row r="994" spans="1:13" ht="15.75" customHeight="1">
      <c r="A994" s="130"/>
      <c r="B994" s="131"/>
      <c r="C994" s="131"/>
      <c r="L994" s="99"/>
      <c r="M994" s="99"/>
    </row>
    <row r="995" spans="1:13" ht="15.75" customHeight="1">
      <c r="A995" s="130"/>
      <c r="B995" s="131"/>
      <c r="C995" s="131"/>
      <c r="L995" s="99"/>
      <c r="M995" s="99"/>
    </row>
    <row r="996" spans="1:13" ht="15.75" customHeight="1">
      <c r="A996" s="130"/>
      <c r="B996" s="131"/>
      <c r="C996" s="131"/>
      <c r="L996" s="99"/>
      <c r="M996" s="99"/>
    </row>
    <row r="997" spans="1:13" ht="15.75" customHeight="1">
      <c r="A997" s="130"/>
      <c r="B997" s="131"/>
      <c r="C997" s="131"/>
      <c r="L997" s="99"/>
      <c r="M997" s="99"/>
    </row>
    <row r="998" spans="1:13" ht="15.75" customHeight="1">
      <c r="A998" s="130"/>
      <c r="B998" s="131"/>
      <c r="C998" s="131"/>
      <c r="L998" s="99"/>
      <c r="M998" s="99"/>
    </row>
    <row r="999" spans="1:13" ht="15.75" customHeight="1">
      <c r="A999" s="130"/>
      <c r="B999" s="131"/>
      <c r="C999" s="131"/>
      <c r="L999" s="99"/>
      <c r="M999" s="99"/>
    </row>
    <row r="1000" spans="1:13" ht="15.75" customHeight="1">
      <c r="A1000" s="130"/>
      <c r="B1000" s="131"/>
      <c r="C1000" s="131"/>
      <c r="L1000" s="99"/>
      <c r="M1000" s="99"/>
    </row>
    <row r="1001" spans="1:13" ht="15.75" customHeight="1">
      <c r="A1001" s="130"/>
      <c r="B1001" s="131"/>
      <c r="C1001" s="131"/>
      <c r="L1001" s="99"/>
      <c r="M1001" s="99"/>
    </row>
  </sheetData>
  <mergeCells count="16">
    <mergeCell ref="P5:P6"/>
    <mergeCell ref="M85:P85"/>
    <mergeCell ref="A86:L86"/>
    <mergeCell ref="M87:P87"/>
    <mergeCell ref="A1:C1"/>
    <mergeCell ref="D1:O1"/>
    <mergeCell ref="A2:C2"/>
    <mergeCell ref="D2:O2"/>
    <mergeCell ref="A3:P3"/>
    <mergeCell ref="G4:P4"/>
    <mergeCell ref="A5:A6"/>
    <mergeCell ref="B5:B6"/>
    <mergeCell ref="C5:C6"/>
    <mergeCell ref="D5:G5"/>
    <mergeCell ref="H5:K5"/>
    <mergeCell ref="L5:O5"/>
  </mergeCells>
  <pageMargins left="0" right="0" top="0" bottom="0" header="0" footer="0"/>
  <pageSetup paperSize="9" fitToHeight="0" orientation="landscape"/>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21:A1000"/>
  <sheetViews>
    <sheetView topLeftCell="A24" zoomScale="55" zoomScaleNormal="55" workbookViewId="0">
      <selection activeCell="AM69" sqref="AM69"/>
    </sheetView>
  </sheetViews>
  <sheetFormatPr defaultColWidth="14.42578125" defaultRowHeight="15" customHeight="1"/>
  <cols>
    <col min="1" max="94" width="8.85546875" customWidth="1"/>
  </cols>
  <sheetData>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7" right="0.7" top="0.75" bottom="0.75" header="0" footer="0"/>
  <pageSetup orientation="landscape"/>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topLeftCell="B8" workbookViewId="0">
      <selection activeCell="G15" sqref="G15"/>
    </sheetView>
  </sheetViews>
  <sheetFormatPr defaultColWidth="14.42578125" defaultRowHeight="15" customHeight="1"/>
  <cols>
    <col min="1" max="1" width="7.140625" customWidth="1"/>
    <col min="2" max="2" width="52" customWidth="1"/>
    <col min="3" max="4" width="13.140625" customWidth="1"/>
    <col min="5" max="5" width="13.85546875" customWidth="1"/>
    <col min="6" max="6" width="15" customWidth="1"/>
    <col min="7" max="8" width="10.85546875" customWidth="1"/>
    <col min="9" max="9" width="31.7109375" customWidth="1"/>
    <col min="10" max="12" width="10.85546875" customWidth="1"/>
    <col min="13" max="26" width="10.7109375" customWidth="1"/>
  </cols>
  <sheetData>
    <row r="1" spans="1:26" ht="18.75" customHeight="1">
      <c r="A1" s="1032"/>
      <c r="B1" s="102"/>
      <c r="C1" s="1033"/>
      <c r="D1" s="1033"/>
      <c r="E1" s="102"/>
      <c r="F1" s="102"/>
      <c r="G1" s="102"/>
      <c r="H1" s="102"/>
      <c r="I1" s="102"/>
      <c r="J1" s="102"/>
      <c r="K1" s="102"/>
      <c r="L1" s="102"/>
      <c r="M1" s="102"/>
      <c r="N1" s="102"/>
      <c r="O1" s="102"/>
      <c r="P1" s="102"/>
      <c r="Q1" s="102"/>
      <c r="R1" s="102"/>
      <c r="S1" s="102"/>
      <c r="T1" s="102"/>
      <c r="U1" s="102"/>
      <c r="V1" s="102"/>
      <c r="W1" s="102"/>
      <c r="X1" s="102"/>
      <c r="Y1" s="102"/>
      <c r="Z1" s="102"/>
    </row>
    <row r="2" spans="1:26" ht="18.75" customHeight="1">
      <c r="A2" s="1032"/>
      <c r="B2" s="102"/>
      <c r="C2" s="1033"/>
      <c r="D2" s="1033"/>
      <c r="E2" s="102"/>
      <c r="F2" s="102"/>
      <c r="G2" s="102"/>
      <c r="H2" s="102"/>
      <c r="I2" s="102"/>
      <c r="J2" s="102"/>
      <c r="K2" s="102"/>
      <c r="L2" s="102"/>
      <c r="M2" s="102"/>
      <c r="N2" s="102"/>
      <c r="O2" s="102"/>
      <c r="P2" s="102"/>
      <c r="Q2" s="102"/>
      <c r="R2" s="102"/>
      <c r="S2" s="102"/>
      <c r="T2" s="102"/>
      <c r="U2" s="102"/>
      <c r="V2" s="102"/>
      <c r="W2" s="102"/>
      <c r="X2" s="102"/>
      <c r="Y2" s="102"/>
      <c r="Z2" s="102"/>
    </row>
    <row r="3" spans="1:26" ht="18.75" customHeight="1">
      <c r="A3" s="1032"/>
      <c r="B3" s="1644" t="s">
        <v>1229</v>
      </c>
      <c r="C3" s="1517"/>
      <c r="D3" s="1517"/>
      <c r="E3" s="1517"/>
      <c r="F3" s="1517"/>
      <c r="G3" s="102"/>
      <c r="H3" s="1644" t="s">
        <v>1230</v>
      </c>
      <c r="I3" s="1517"/>
      <c r="J3" s="1517"/>
      <c r="K3" s="1517"/>
      <c r="L3" s="1517"/>
      <c r="M3" s="102"/>
      <c r="N3" s="102"/>
      <c r="O3" s="102"/>
      <c r="P3" s="102"/>
      <c r="Q3" s="102"/>
      <c r="R3" s="102"/>
      <c r="S3" s="102"/>
      <c r="T3" s="102"/>
      <c r="U3" s="102"/>
      <c r="V3" s="102"/>
      <c r="W3" s="102"/>
      <c r="X3" s="102"/>
      <c r="Y3" s="102"/>
      <c r="Z3" s="102"/>
    </row>
    <row r="4" spans="1:26" ht="18.75" customHeight="1">
      <c r="A4" s="1032"/>
      <c r="B4" s="102"/>
      <c r="C4" s="1033"/>
      <c r="D4" s="1033"/>
      <c r="E4" s="102"/>
      <c r="F4" s="102"/>
      <c r="G4" s="102"/>
      <c r="H4" s="102"/>
      <c r="I4" s="102"/>
      <c r="J4" s="102"/>
      <c r="K4" s="102"/>
      <c r="L4" s="102"/>
      <c r="M4" s="102"/>
      <c r="N4" s="102"/>
      <c r="O4" s="102"/>
      <c r="P4" s="102"/>
      <c r="Q4" s="102"/>
      <c r="R4" s="102"/>
      <c r="S4" s="102"/>
      <c r="T4" s="102"/>
      <c r="U4" s="102"/>
      <c r="V4" s="102"/>
      <c r="W4" s="102"/>
      <c r="X4" s="102"/>
      <c r="Y4" s="102"/>
      <c r="Z4" s="102"/>
    </row>
    <row r="5" spans="1:26" ht="18.75" customHeight="1">
      <c r="A5" s="1034" t="s">
        <v>1231</v>
      </c>
      <c r="B5" s="1035" t="s">
        <v>1232</v>
      </c>
      <c r="C5" s="1035" t="s">
        <v>1233</v>
      </c>
      <c r="D5" s="1036" t="s">
        <v>1234</v>
      </c>
      <c r="E5" s="1645" t="s">
        <v>1235</v>
      </c>
      <c r="F5" s="1526"/>
      <c r="G5" s="102"/>
      <c r="H5" s="1037" t="s">
        <v>1236</v>
      </c>
      <c r="I5" s="1038" t="s">
        <v>1237</v>
      </c>
      <c r="J5" s="1038" t="s">
        <v>1238</v>
      </c>
      <c r="K5" s="1038" t="s">
        <v>1239</v>
      </c>
      <c r="L5" s="1038" t="s">
        <v>1240</v>
      </c>
      <c r="M5" s="102"/>
      <c r="N5" s="102"/>
      <c r="O5" s="102"/>
      <c r="P5" s="102"/>
      <c r="Q5" s="102"/>
      <c r="R5" s="102"/>
      <c r="S5" s="102"/>
      <c r="T5" s="102"/>
      <c r="U5" s="102"/>
      <c r="V5" s="102"/>
      <c r="W5" s="102"/>
      <c r="X5" s="102"/>
      <c r="Y5" s="102"/>
      <c r="Z5" s="102"/>
    </row>
    <row r="6" spans="1:26" ht="18.75" customHeight="1">
      <c r="A6" s="1034"/>
      <c r="B6" s="1035"/>
      <c r="C6" s="1035"/>
      <c r="D6" s="1035"/>
      <c r="E6" s="1039"/>
      <c r="F6" s="1039"/>
      <c r="G6" s="102"/>
      <c r="H6" s="1040"/>
      <c r="I6" s="1041"/>
      <c r="J6" s="1041"/>
      <c r="K6" s="1041"/>
      <c r="L6" s="1041"/>
      <c r="M6" s="102"/>
      <c r="N6" s="102"/>
      <c r="O6" s="102"/>
      <c r="P6" s="102"/>
      <c r="Q6" s="102"/>
      <c r="R6" s="102"/>
      <c r="S6" s="102"/>
      <c r="T6" s="102"/>
      <c r="U6" s="102"/>
      <c r="V6" s="102"/>
      <c r="W6" s="102"/>
      <c r="X6" s="102"/>
      <c r="Y6" s="102"/>
      <c r="Z6" s="102"/>
    </row>
    <row r="7" spans="1:26" ht="18.75" customHeight="1">
      <c r="A7" s="1042"/>
      <c r="B7" s="1043" t="s">
        <v>1241</v>
      </c>
      <c r="C7" s="1044"/>
      <c r="D7" s="1044"/>
      <c r="E7" s="1045" t="s">
        <v>1242</v>
      </c>
      <c r="F7" s="1045" t="s">
        <v>1243</v>
      </c>
      <c r="G7" s="102"/>
      <c r="H7" s="1046" t="s">
        <v>19</v>
      </c>
      <c r="I7" s="1047" t="s">
        <v>1244</v>
      </c>
      <c r="J7" s="1048">
        <v>1</v>
      </c>
      <c r="K7" s="1048">
        <v>1</v>
      </c>
      <c r="L7" s="1048">
        <v>1</v>
      </c>
      <c r="M7" s="102"/>
      <c r="N7" s="102"/>
      <c r="O7" s="102"/>
      <c r="P7" s="102"/>
      <c r="Q7" s="102"/>
      <c r="R7" s="102"/>
      <c r="S7" s="102"/>
      <c r="T7" s="102"/>
      <c r="U7" s="102"/>
      <c r="V7" s="102"/>
      <c r="W7" s="102"/>
      <c r="X7" s="102"/>
      <c r="Y7" s="102"/>
      <c r="Z7" s="102"/>
    </row>
    <row r="8" spans="1:26" ht="18.75" customHeight="1">
      <c r="A8" s="1034">
        <v>1</v>
      </c>
      <c r="B8" s="1049" t="s">
        <v>1245</v>
      </c>
      <c r="C8" s="1050">
        <v>0.4</v>
      </c>
      <c r="D8" s="1050">
        <v>0.4</v>
      </c>
      <c r="E8" s="1051"/>
      <c r="F8" s="1051"/>
      <c r="G8" s="102"/>
      <c r="H8" s="1046" t="s">
        <v>25</v>
      </c>
      <c r="I8" s="1047" t="s">
        <v>1246</v>
      </c>
      <c r="J8" s="1048">
        <v>0.7</v>
      </c>
      <c r="K8" s="1048">
        <v>0</v>
      </c>
      <c r="L8" s="1048">
        <v>0.7</v>
      </c>
      <c r="M8" s="102"/>
      <c r="N8" s="102"/>
      <c r="O8" s="102"/>
      <c r="P8" s="102"/>
      <c r="Q8" s="102"/>
      <c r="R8" s="102"/>
      <c r="S8" s="102"/>
      <c r="T8" s="102"/>
      <c r="U8" s="102"/>
      <c r="V8" s="102"/>
      <c r="W8" s="102"/>
      <c r="X8" s="102"/>
      <c r="Y8" s="102"/>
      <c r="Z8" s="102"/>
    </row>
    <row r="9" spans="1:26" ht="18.75" customHeight="1">
      <c r="A9" s="1034">
        <v>2</v>
      </c>
      <c r="B9" s="1052" t="s">
        <v>1247</v>
      </c>
      <c r="C9" s="1050">
        <v>0.3</v>
      </c>
      <c r="D9" s="1050">
        <v>0.3</v>
      </c>
      <c r="E9" s="1051"/>
      <c r="F9" s="1051"/>
      <c r="G9" s="102"/>
      <c r="H9" s="1046" t="s">
        <v>30</v>
      </c>
      <c r="I9" s="1047" t="s">
        <v>1248</v>
      </c>
      <c r="J9" s="1048">
        <v>0.6</v>
      </c>
      <c r="K9" s="1048">
        <v>0.6</v>
      </c>
      <c r="L9" s="1048">
        <v>0.6</v>
      </c>
      <c r="M9" s="102"/>
      <c r="N9" s="102"/>
      <c r="O9" s="102"/>
      <c r="P9" s="102"/>
      <c r="Q9" s="102"/>
      <c r="R9" s="102"/>
      <c r="S9" s="102"/>
      <c r="T9" s="102"/>
      <c r="U9" s="102"/>
      <c r="V9" s="102"/>
      <c r="W9" s="102"/>
      <c r="X9" s="102"/>
      <c r="Y9" s="102"/>
      <c r="Z9" s="102"/>
    </row>
    <row r="10" spans="1:26" ht="18.75" customHeight="1">
      <c r="A10" s="1034"/>
      <c r="B10" s="1053" t="s">
        <v>1249</v>
      </c>
      <c r="C10" s="1044"/>
      <c r="D10" s="1044"/>
      <c r="E10" s="1051"/>
      <c r="F10" s="1051"/>
      <c r="G10" s="102"/>
      <c r="H10" s="1046" t="s">
        <v>34</v>
      </c>
      <c r="I10" s="1047" t="s">
        <v>1250</v>
      </c>
      <c r="J10" s="1048">
        <v>1</v>
      </c>
      <c r="K10" s="1048">
        <v>1</v>
      </c>
      <c r="L10" s="1048">
        <v>1</v>
      </c>
      <c r="M10" s="102"/>
      <c r="N10" s="102"/>
      <c r="O10" s="102"/>
      <c r="P10" s="102"/>
      <c r="Q10" s="102"/>
      <c r="R10" s="102"/>
      <c r="S10" s="102"/>
      <c r="T10" s="102"/>
      <c r="U10" s="102"/>
      <c r="V10" s="102"/>
      <c r="W10" s="102"/>
      <c r="X10" s="102"/>
      <c r="Y10" s="102"/>
      <c r="Z10" s="102"/>
    </row>
    <row r="11" spans="1:26" ht="18.75" customHeight="1">
      <c r="A11" s="1034">
        <v>4</v>
      </c>
      <c r="B11" s="1052" t="s">
        <v>1245</v>
      </c>
      <c r="C11" s="1050">
        <v>0.3</v>
      </c>
      <c r="D11" s="1050">
        <v>0.3</v>
      </c>
      <c r="E11" s="1051"/>
      <c r="F11" s="1051"/>
      <c r="G11" s="102"/>
      <c r="H11" s="1046" t="s">
        <v>38</v>
      </c>
      <c r="I11" s="1047" t="s">
        <v>1251</v>
      </c>
      <c r="J11" s="1048">
        <v>0.1</v>
      </c>
      <c r="K11" s="1048">
        <v>0.1</v>
      </c>
      <c r="L11" s="1048">
        <v>0.1</v>
      </c>
      <c r="M11" s="102"/>
      <c r="N11" s="102"/>
      <c r="O11" s="102"/>
      <c r="P11" s="102"/>
      <c r="Q11" s="102"/>
      <c r="R11" s="102"/>
      <c r="S11" s="102"/>
      <c r="T11" s="102"/>
      <c r="U11" s="102"/>
      <c r="V11" s="102"/>
      <c r="W11" s="102"/>
      <c r="X11" s="102"/>
      <c r="Y11" s="102"/>
      <c r="Z11" s="102"/>
    </row>
    <row r="12" spans="1:26" ht="84" customHeight="1">
      <c r="A12" s="1034">
        <v>5</v>
      </c>
      <c r="B12" s="1052" t="s">
        <v>1247</v>
      </c>
      <c r="C12" s="1050">
        <v>0.2</v>
      </c>
      <c r="D12" s="1050">
        <v>0.2</v>
      </c>
      <c r="E12" s="1051"/>
      <c r="F12" s="1051"/>
      <c r="G12" s="102"/>
      <c r="H12" s="1046" t="s">
        <v>43</v>
      </c>
      <c r="I12" s="1047" t="s">
        <v>1252</v>
      </c>
      <c r="J12" s="1048">
        <v>0.1</v>
      </c>
      <c r="K12" s="1048">
        <v>0.1</v>
      </c>
      <c r="L12" s="1048">
        <v>0</v>
      </c>
      <c r="M12" s="102"/>
      <c r="N12" s="102"/>
      <c r="O12" s="102"/>
      <c r="P12" s="102"/>
      <c r="Q12" s="102"/>
      <c r="R12" s="102"/>
      <c r="S12" s="102"/>
      <c r="T12" s="102"/>
      <c r="U12" s="102"/>
      <c r="V12" s="102"/>
      <c r="W12" s="102"/>
      <c r="X12" s="102"/>
      <c r="Y12" s="102"/>
      <c r="Z12" s="102"/>
    </row>
    <row r="13" spans="1:26" ht="18.75" customHeight="1">
      <c r="A13" s="1034"/>
      <c r="B13" s="1053" t="s">
        <v>1253</v>
      </c>
      <c r="C13" s="1050">
        <v>0.2</v>
      </c>
      <c r="D13" s="1050">
        <v>0.2</v>
      </c>
      <c r="E13" s="1051"/>
      <c r="F13" s="1051"/>
      <c r="G13" s="102"/>
      <c r="H13" s="102"/>
      <c r="I13" s="102"/>
      <c r="J13" s="102"/>
      <c r="K13" s="102"/>
      <c r="L13" s="102"/>
      <c r="M13" s="102"/>
      <c r="N13" s="102"/>
      <c r="O13" s="102"/>
      <c r="P13" s="102"/>
      <c r="Q13" s="102"/>
      <c r="R13" s="102"/>
      <c r="S13" s="102"/>
      <c r="T13" s="102"/>
      <c r="U13" s="102"/>
      <c r="V13" s="102"/>
      <c r="W13" s="102"/>
      <c r="X13" s="102"/>
      <c r="Y13" s="102"/>
      <c r="Z13" s="102"/>
    </row>
    <row r="14" spans="1:26" ht="18.75" customHeight="1">
      <c r="A14" s="1034">
        <v>6</v>
      </c>
      <c r="B14" s="1052" t="s">
        <v>1254</v>
      </c>
      <c r="C14" s="1050">
        <v>0.15</v>
      </c>
      <c r="D14" s="1050">
        <v>0.15</v>
      </c>
      <c r="E14" s="1051"/>
      <c r="F14" s="1051"/>
      <c r="G14" s="102"/>
      <c r="H14" s="102"/>
      <c r="I14" s="102"/>
      <c r="J14" s="102"/>
      <c r="K14" s="102"/>
      <c r="L14" s="102"/>
      <c r="M14" s="102"/>
      <c r="N14" s="102"/>
      <c r="O14" s="102"/>
      <c r="P14" s="102"/>
      <c r="Q14" s="102"/>
      <c r="R14" s="102"/>
      <c r="S14" s="102"/>
      <c r="T14" s="102"/>
      <c r="U14" s="102"/>
      <c r="V14" s="102"/>
      <c r="W14" s="102"/>
      <c r="X14" s="102"/>
      <c r="Y14" s="102"/>
      <c r="Z14" s="102"/>
    </row>
    <row r="15" spans="1:26" ht="18.75" customHeight="1">
      <c r="A15" s="1034">
        <v>7</v>
      </c>
      <c r="B15" s="1049" t="s">
        <v>1255</v>
      </c>
      <c r="C15" s="1050">
        <v>0.1</v>
      </c>
      <c r="D15" s="1050">
        <v>0.1</v>
      </c>
      <c r="E15" s="1051"/>
      <c r="F15" s="1051"/>
      <c r="G15" s="102"/>
      <c r="H15" s="102"/>
      <c r="I15" s="102"/>
      <c r="J15" s="102"/>
      <c r="K15" s="102"/>
      <c r="L15" s="102"/>
      <c r="M15" s="102"/>
      <c r="N15" s="102"/>
      <c r="O15" s="102"/>
      <c r="P15" s="102"/>
      <c r="Q15" s="102"/>
      <c r="R15" s="102"/>
      <c r="S15" s="102"/>
      <c r="T15" s="102"/>
      <c r="U15" s="102"/>
      <c r="V15" s="102"/>
      <c r="W15" s="102"/>
      <c r="X15" s="102"/>
      <c r="Y15" s="102"/>
      <c r="Z15" s="102"/>
    </row>
    <row r="16" spans="1:26" ht="18.75" customHeight="1">
      <c r="A16" s="1054">
        <v>8</v>
      </c>
      <c r="B16" s="1052" t="s">
        <v>1256</v>
      </c>
      <c r="C16" s="1050">
        <v>0.85</v>
      </c>
      <c r="D16" s="1050">
        <v>0.85</v>
      </c>
      <c r="E16" s="1051"/>
      <c r="F16" s="1051"/>
      <c r="G16" s="102"/>
      <c r="H16" s="102"/>
      <c r="I16" s="102"/>
      <c r="J16" s="102"/>
      <c r="K16" s="102"/>
      <c r="L16" s="102"/>
      <c r="M16" s="102"/>
      <c r="N16" s="102"/>
      <c r="O16" s="102"/>
      <c r="P16" s="102"/>
      <c r="Q16" s="102"/>
      <c r="R16" s="102"/>
      <c r="S16" s="102"/>
      <c r="T16" s="102"/>
      <c r="U16" s="102"/>
      <c r="V16" s="102"/>
      <c r="W16" s="102"/>
      <c r="X16" s="102"/>
      <c r="Y16" s="102"/>
      <c r="Z16" s="102"/>
    </row>
    <row r="17" spans="1:26" ht="18.75" customHeight="1">
      <c r="A17" s="1054">
        <v>9</v>
      </c>
      <c r="B17" s="1052" t="s">
        <v>1257</v>
      </c>
      <c r="C17" s="1050">
        <v>0.7</v>
      </c>
      <c r="D17" s="1050">
        <v>0.7</v>
      </c>
      <c r="E17" s="1051"/>
      <c r="F17" s="1051"/>
      <c r="G17" s="102"/>
      <c r="H17" s="102"/>
      <c r="I17" s="102"/>
      <c r="J17" s="102"/>
      <c r="K17" s="102"/>
      <c r="L17" s="102"/>
      <c r="M17" s="102"/>
      <c r="N17" s="102"/>
      <c r="O17" s="102"/>
      <c r="P17" s="102"/>
      <c r="Q17" s="102"/>
      <c r="R17" s="102"/>
      <c r="S17" s="102"/>
      <c r="T17" s="102"/>
      <c r="U17" s="102"/>
      <c r="V17" s="102"/>
      <c r="W17" s="102"/>
      <c r="X17" s="102"/>
      <c r="Y17" s="102"/>
      <c r="Z17" s="102"/>
    </row>
    <row r="18" spans="1:26" ht="18.75" customHeight="1">
      <c r="A18" s="1054">
        <v>10</v>
      </c>
      <c r="B18" s="1052" t="s">
        <v>1258</v>
      </c>
      <c r="C18" s="1055">
        <v>0.15</v>
      </c>
      <c r="D18" s="1055">
        <v>0.15</v>
      </c>
      <c r="E18" s="1051"/>
      <c r="F18" s="1051"/>
      <c r="G18" s="102"/>
      <c r="H18" s="102"/>
      <c r="I18" s="102"/>
      <c r="J18" s="102"/>
      <c r="K18" s="102"/>
      <c r="L18" s="102"/>
      <c r="M18" s="102"/>
      <c r="N18" s="102"/>
      <c r="O18" s="102"/>
      <c r="P18" s="102"/>
      <c r="Q18" s="102"/>
      <c r="R18" s="102"/>
      <c r="S18" s="102"/>
      <c r="T18" s="102"/>
      <c r="U18" s="102"/>
      <c r="V18" s="102"/>
      <c r="W18" s="102"/>
      <c r="X18" s="102"/>
      <c r="Y18" s="102"/>
      <c r="Z18" s="102"/>
    </row>
    <row r="19" spans="1:26" ht="18.75" customHeight="1">
      <c r="A19" s="1034">
        <v>11</v>
      </c>
      <c r="B19" s="1052" t="s">
        <v>1259</v>
      </c>
      <c r="C19" s="1050">
        <v>0.1</v>
      </c>
      <c r="D19" s="1050">
        <v>0.1</v>
      </c>
      <c r="E19" s="1051"/>
      <c r="F19" s="1051"/>
      <c r="G19" s="102"/>
      <c r="H19" s="102"/>
      <c r="I19" s="102"/>
      <c r="J19" s="102"/>
      <c r="K19" s="102"/>
      <c r="L19" s="102"/>
      <c r="M19" s="102"/>
      <c r="N19" s="102"/>
      <c r="O19" s="102"/>
      <c r="P19" s="102"/>
      <c r="Q19" s="102"/>
      <c r="R19" s="102"/>
      <c r="S19" s="102"/>
      <c r="T19" s="102"/>
      <c r="U19" s="102"/>
      <c r="V19" s="102"/>
      <c r="W19" s="102"/>
      <c r="X19" s="102"/>
      <c r="Y19" s="102"/>
      <c r="Z19" s="102"/>
    </row>
    <row r="20" spans="1:26" ht="18.75" customHeight="1">
      <c r="A20" s="1034">
        <v>12</v>
      </c>
      <c r="B20" s="1049" t="s">
        <v>1260</v>
      </c>
      <c r="C20" s="1050">
        <v>0.65</v>
      </c>
      <c r="D20" s="1050">
        <v>0.65</v>
      </c>
      <c r="E20" s="1051"/>
      <c r="F20" s="1051"/>
      <c r="G20" s="102"/>
      <c r="H20" s="102"/>
      <c r="I20" s="102"/>
      <c r="J20" s="102"/>
      <c r="K20" s="102"/>
      <c r="L20" s="102"/>
      <c r="M20" s="102"/>
      <c r="N20" s="102"/>
      <c r="O20" s="102"/>
      <c r="P20" s="102"/>
      <c r="Q20" s="102"/>
      <c r="R20" s="102"/>
      <c r="S20" s="102"/>
      <c r="T20" s="102"/>
      <c r="U20" s="102"/>
      <c r="V20" s="102"/>
      <c r="W20" s="102"/>
      <c r="X20" s="102"/>
      <c r="Y20" s="102"/>
      <c r="Z20" s="102"/>
    </row>
    <row r="21" spans="1:26" ht="18.75" customHeight="1">
      <c r="A21" s="1034"/>
      <c r="B21" s="1056" t="s">
        <v>1261</v>
      </c>
      <c r="C21" s="1044"/>
      <c r="D21" s="1044"/>
      <c r="E21" s="1051"/>
      <c r="F21" s="1051"/>
      <c r="G21" s="102"/>
      <c r="H21" s="102"/>
      <c r="I21" s="102"/>
      <c r="J21" s="102"/>
      <c r="K21" s="102"/>
      <c r="L21" s="102"/>
      <c r="M21" s="102"/>
      <c r="N21" s="102"/>
      <c r="O21" s="102"/>
      <c r="P21" s="102"/>
      <c r="Q21" s="102"/>
      <c r="R21" s="102"/>
      <c r="S21" s="102"/>
      <c r="T21" s="102"/>
      <c r="U21" s="102"/>
      <c r="V21" s="102"/>
      <c r="W21" s="102"/>
      <c r="X21" s="102"/>
      <c r="Y21" s="102"/>
      <c r="Z21" s="102"/>
    </row>
    <row r="22" spans="1:26" ht="18.75" customHeight="1">
      <c r="A22" s="1034">
        <v>13</v>
      </c>
      <c r="B22" s="1049" t="s">
        <v>1262</v>
      </c>
      <c r="C22" s="1050">
        <v>0.5</v>
      </c>
      <c r="D22" s="1050">
        <v>0.5</v>
      </c>
      <c r="E22" s="1051"/>
      <c r="F22" s="1051"/>
      <c r="G22" s="102"/>
      <c r="H22" s="102"/>
      <c r="I22" s="102"/>
      <c r="J22" s="102"/>
      <c r="K22" s="102"/>
      <c r="L22" s="102"/>
      <c r="M22" s="102"/>
      <c r="N22" s="102"/>
      <c r="O22" s="102"/>
      <c r="P22" s="102"/>
      <c r="Q22" s="102"/>
      <c r="R22" s="102"/>
      <c r="S22" s="102"/>
      <c r="T22" s="102"/>
      <c r="U22" s="102"/>
      <c r="V22" s="102"/>
      <c r="W22" s="102"/>
      <c r="X22" s="102"/>
      <c r="Y22" s="102"/>
      <c r="Z22" s="102"/>
    </row>
    <row r="23" spans="1:26" ht="18.75" customHeight="1">
      <c r="A23" s="1034">
        <v>14</v>
      </c>
      <c r="B23" s="1052" t="s">
        <v>1263</v>
      </c>
      <c r="C23" s="1050">
        <v>0.3</v>
      </c>
      <c r="D23" s="1050">
        <v>0.3</v>
      </c>
      <c r="E23" s="1051"/>
      <c r="F23" s="1051"/>
      <c r="G23" s="102"/>
      <c r="H23" s="102"/>
      <c r="I23" s="102"/>
      <c r="J23" s="102"/>
      <c r="K23" s="102"/>
      <c r="L23" s="102"/>
      <c r="M23" s="102"/>
      <c r="N23" s="102"/>
      <c r="O23" s="102"/>
      <c r="P23" s="102"/>
      <c r="Q23" s="102"/>
      <c r="R23" s="102"/>
      <c r="S23" s="102"/>
      <c r="T23" s="102"/>
      <c r="U23" s="102"/>
      <c r="V23" s="102"/>
      <c r="W23" s="102"/>
      <c r="X23" s="102"/>
      <c r="Y23" s="102"/>
      <c r="Z23" s="102"/>
    </row>
    <row r="24" spans="1:26" ht="18.75" customHeight="1">
      <c r="A24" s="1034">
        <v>15</v>
      </c>
      <c r="B24" s="1052" t="s">
        <v>1264</v>
      </c>
      <c r="C24" s="1050">
        <v>0.2</v>
      </c>
      <c r="D24" s="1050">
        <v>0.2</v>
      </c>
      <c r="E24" s="1051"/>
      <c r="F24" s="1051"/>
      <c r="G24" s="102"/>
      <c r="H24" s="102"/>
      <c r="I24" s="102"/>
      <c r="J24" s="102"/>
      <c r="K24" s="102"/>
      <c r="L24" s="102"/>
      <c r="M24" s="102"/>
      <c r="N24" s="102"/>
      <c r="O24" s="102"/>
      <c r="P24" s="102"/>
      <c r="Q24" s="102"/>
      <c r="R24" s="102"/>
      <c r="S24" s="102"/>
      <c r="T24" s="102"/>
      <c r="U24" s="102"/>
      <c r="V24" s="102"/>
      <c r="W24" s="102"/>
      <c r="X24" s="102"/>
      <c r="Y24" s="102"/>
      <c r="Z24" s="102"/>
    </row>
    <row r="25" spans="1:26" ht="18.75" customHeight="1">
      <c r="A25" s="1054">
        <v>16</v>
      </c>
      <c r="B25" s="1049" t="s">
        <v>1265</v>
      </c>
      <c r="C25" s="1057">
        <v>0.15</v>
      </c>
      <c r="D25" s="1057">
        <v>0.15</v>
      </c>
      <c r="E25" s="1051"/>
      <c r="F25" s="1051"/>
      <c r="G25" s="102"/>
      <c r="H25" s="102"/>
      <c r="I25" s="102"/>
      <c r="J25" s="102"/>
      <c r="K25" s="102"/>
      <c r="L25" s="102"/>
      <c r="M25" s="102"/>
      <c r="N25" s="102"/>
      <c r="O25" s="102"/>
      <c r="P25" s="102"/>
      <c r="Q25" s="102"/>
      <c r="R25" s="102"/>
      <c r="S25" s="102"/>
      <c r="T25" s="102"/>
      <c r="U25" s="102"/>
      <c r="V25" s="102"/>
      <c r="W25" s="102"/>
      <c r="X25" s="102"/>
      <c r="Y25" s="102"/>
      <c r="Z25" s="102"/>
    </row>
    <row r="26" spans="1:26" ht="18.75" customHeight="1">
      <c r="A26" s="1034">
        <v>17</v>
      </c>
      <c r="B26" s="1052" t="s">
        <v>1266</v>
      </c>
      <c r="C26" s="1050">
        <v>0.1</v>
      </c>
      <c r="D26" s="1050">
        <v>0.1</v>
      </c>
      <c r="E26" s="1051"/>
      <c r="F26" s="1051"/>
      <c r="G26" s="102"/>
      <c r="H26" s="102"/>
      <c r="I26" s="102"/>
      <c r="J26" s="102"/>
      <c r="K26" s="102"/>
      <c r="L26" s="102"/>
      <c r="M26" s="102"/>
      <c r="N26" s="102"/>
      <c r="O26" s="102"/>
      <c r="P26" s="102"/>
      <c r="Q26" s="102"/>
      <c r="R26" s="102"/>
      <c r="S26" s="102"/>
      <c r="T26" s="102"/>
      <c r="U26" s="102"/>
      <c r="V26" s="102"/>
      <c r="W26" s="102"/>
      <c r="X26" s="102"/>
      <c r="Y26" s="102"/>
      <c r="Z26" s="102"/>
    </row>
    <row r="27" spans="1:26" ht="18.75" customHeight="1">
      <c r="A27" s="1058"/>
      <c r="B27" s="1056" t="s">
        <v>1267</v>
      </c>
      <c r="C27" s="1044"/>
      <c r="D27" s="1044"/>
      <c r="E27" s="1051"/>
      <c r="F27" s="1051"/>
      <c r="G27" s="102"/>
      <c r="H27" s="102"/>
      <c r="I27" s="102"/>
      <c r="J27" s="102"/>
      <c r="K27" s="102"/>
      <c r="L27" s="102"/>
      <c r="M27" s="102"/>
      <c r="N27" s="102"/>
      <c r="O27" s="102"/>
      <c r="P27" s="102"/>
      <c r="Q27" s="102"/>
      <c r="R27" s="102"/>
      <c r="S27" s="102"/>
      <c r="T27" s="102"/>
      <c r="U27" s="102"/>
      <c r="V27" s="102"/>
      <c r="W27" s="102"/>
      <c r="X27" s="102"/>
      <c r="Y27" s="102"/>
      <c r="Z27" s="102"/>
    </row>
    <row r="28" spans="1:26" ht="18.75" customHeight="1">
      <c r="A28" s="1059">
        <v>18</v>
      </c>
      <c r="B28" s="1052" t="s">
        <v>1268</v>
      </c>
      <c r="C28" s="1050">
        <v>0.7</v>
      </c>
      <c r="D28" s="1050">
        <v>0.7</v>
      </c>
      <c r="E28" s="1051"/>
      <c r="F28" s="1051"/>
      <c r="G28" s="102"/>
      <c r="H28" s="102"/>
      <c r="I28" s="102"/>
      <c r="J28" s="102"/>
      <c r="K28" s="102"/>
      <c r="L28" s="102"/>
      <c r="M28" s="102"/>
      <c r="N28" s="102"/>
      <c r="O28" s="102"/>
      <c r="P28" s="102"/>
      <c r="Q28" s="102"/>
      <c r="R28" s="102"/>
      <c r="S28" s="102"/>
      <c r="T28" s="102"/>
      <c r="U28" s="102"/>
      <c r="V28" s="102"/>
      <c r="W28" s="102"/>
      <c r="X28" s="102"/>
      <c r="Y28" s="102"/>
      <c r="Z28" s="102"/>
    </row>
    <row r="29" spans="1:26" ht="18.75" customHeight="1">
      <c r="A29" s="1059">
        <v>19</v>
      </c>
      <c r="B29" s="1052" t="s">
        <v>1269</v>
      </c>
      <c r="C29" s="1050">
        <v>0.6</v>
      </c>
      <c r="D29" s="1050">
        <v>0.6</v>
      </c>
      <c r="E29" s="1051"/>
      <c r="F29" s="1051"/>
      <c r="G29" s="102"/>
      <c r="H29" s="102"/>
      <c r="I29" s="102"/>
      <c r="J29" s="102"/>
      <c r="K29" s="102"/>
      <c r="L29" s="102"/>
      <c r="M29" s="102"/>
      <c r="N29" s="102"/>
      <c r="O29" s="102"/>
      <c r="P29" s="102"/>
      <c r="Q29" s="102"/>
      <c r="R29" s="102"/>
      <c r="S29" s="102"/>
      <c r="T29" s="102"/>
      <c r="U29" s="102"/>
      <c r="V29" s="102"/>
      <c r="W29" s="102"/>
      <c r="X29" s="102"/>
      <c r="Y29" s="102"/>
      <c r="Z29" s="102"/>
    </row>
    <row r="30" spans="1:26" ht="18.75" customHeight="1">
      <c r="A30" s="1059">
        <v>20</v>
      </c>
      <c r="B30" s="1052" t="s">
        <v>1270</v>
      </c>
      <c r="C30" s="1050">
        <v>0.6</v>
      </c>
      <c r="D30" s="1050">
        <v>0.6</v>
      </c>
      <c r="E30" s="1051"/>
      <c r="F30" s="1051"/>
      <c r="G30" s="102"/>
      <c r="H30" s="102"/>
      <c r="I30" s="102"/>
      <c r="J30" s="102"/>
      <c r="K30" s="102"/>
      <c r="L30" s="102"/>
      <c r="M30" s="102"/>
      <c r="N30" s="102"/>
      <c r="O30" s="102"/>
      <c r="P30" s="102"/>
      <c r="Q30" s="102"/>
      <c r="R30" s="102"/>
      <c r="S30" s="102"/>
      <c r="T30" s="102"/>
      <c r="U30" s="102"/>
      <c r="V30" s="102"/>
      <c r="W30" s="102"/>
      <c r="X30" s="102"/>
      <c r="Y30" s="102"/>
      <c r="Z30" s="102"/>
    </row>
    <row r="31" spans="1:26" ht="18.75" customHeight="1">
      <c r="A31" s="1059">
        <v>21</v>
      </c>
      <c r="B31" s="1049" t="s">
        <v>1271</v>
      </c>
      <c r="C31" s="1050">
        <v>0.4</v>
      </c>
      <c r="D31" s="1050">
        <v>0.4</v>
      </c>
      <c r="E31" s="1051"/>
      <c r="F31" s="1051"/>
      <c r="G31" s="102"/>
      <c r="H31" s="102"/>
      <c r="I31" s="102"/>
      <c r="J31" s="102"/>
      <c r="K31" s="102"/>
      <c r="L31" s="102"/>
      <c r="M31" s="102"/>
      <c r="N31" s="102"/>
      <c r="O31" s="102"/>
      <c r="P31" s="102"/>
      <c r="Q31" s="102"/>
      <c r="R31" s="102"/>
      <c r="S31" s="102"/>
      <c r="T31" s="102"/>
      <c r="U31" s="102"/>
      <c r="V31" s="102"/>
      <c r="W31" s="102"/>
      <c r="X31" s="102"/>
      <c r="Y31" s="102"/>
      <c r="Z31" s="102"/>
    </row>
    <row r="32" spans="1:26" ht="18.75" customHeight="1">
      <c r="A32" s="1059">
        <v>22</v>
      </c>
      <c r="B32" s="1052" t="s">
        <v>1272</v>
      </c>
      <c r="C32" s="1050">
        <v>0.3</v>
      </c>
      <c r="D32" s="1050">
        <v>0.3</v>
      </c>
      <c r="E32" s="1051"/>
      <c r="F32" s="1051"/>
      <c r="G32" s="102"/>
      <c r="H32" s="102"/>
      <c r="I32" s="102"/>
      <c r="J32" s="102"/>
      <c r="K32" s="102"/>
      <c r="L32" s="102"/>
      <c r="M32" s="102"/>
      <c r="N32" s="102"/>
      <c r="O32" s="102"/>
      <c r="P32" s="102"/>
      <c r="Q32" s="102"/>
      <c r="R32" s="102"/>
      <c r="S32" s="102"/>
      <c r="T32" s="102"/>
      <c r="U32" s="102"/>
      <c r="V32" s="102"/>
      <c r="W32" s="102"/>
      <c r="X32" s="102"/>
      <c r="Y32" s="102"/>
      <c r="Z32" s="102"/>
    </row>
    <row r="33" spans="1:26" ht="18.75" customHeight="1">
      <c r="A33" s="1054">
        <v>23</v>
      </c>
      <c r="B33" s="1052" t="s">
        <v>1273</v>
      </c>
      <c r="C33" s="1050">
        <v>0.5</v>
      </c>
      <c r="D33" s="1050">
        <v>0.5</v>
      </c>
      <c r="E33" s="1051"/>
      <c r="F33" s="1051"/>
      <c r="G33" s="102"/>
      <c r="H33" s="102"/>
      <c r="I33" s="102"/>
      <c r="J33" s="102"/>
      <c r="K33" s="102"/>
      <c r="L33" s="102"/>
      <c r="M33" s="102"/>
      <c r="N33" s="102"/>
      <c r="O33" s="102"/>
      <c r="P33" s="102"/>
      <c r="Q33" s="102"/>
      <c r="R33" s="102"/>
      <c r="S33" s="102"/>
      <c r="T33" s="102"/>
      <c r="U33" s="102"/>
      <c r="V33" s="102"/>
      <c r="W33" s="102"/>
      <c r="X33" s="102"/>
      <c r="Y33" s="102"/>
      <c r="Z33" s="102"/>
    </row>
    <row r="34" spans="1:26" ht="18.75" customHeight="1">
      <c r="A34" s="1059">
        <v>24</v>
      </c>
      <c r="B34" s="1052" t="s">
        <v>1274</v>
      </c>
      <c r="C34" s="1055">
        <v>0.35</v>
      </c>
      <c r="D34" s="1055">
        <v>0.35</v>
      </c>
      <c r="E34" s="1051"/>
      <c r="F34" s="1051"/>
      <c r="G34" s="102"/>
      <c r="H34" s="102"/>
      <c r="I34" s="102"/>
      <c r="J34" s="102"/>
      <c r="K34" s="102"/>
      <c r="L34" s="102"/>
      <c r="M34" s="102"/>
      <c r="N34" s="102"/>
      <c r="O34" s="102"/>
      <c r="P34" s="102"/>
      <c r="Q34" s="102"/>
      <c r="R34" s="102"/>
      <c r="S34" s="102"/>
      <c r="T34" s="102"/>
      <c r="U34" s="102"/>
      <c r="V34" s="102"/>
      <c r="W34" s="102"/>
      <c r="X34" s="102"/>
      <c r="Y34" s="102"/>
      <c r="Z34" s="102"/>
    </row>
    <row r="35" spans="1:26" ht="49.5" customHeight="1">
      <c r="A35" s="1060">
        <v>25</v>
      </c>
      <c r="B35" s="102" t="s">
        <v>1275</v>
      </c>
      <c r="C35" s="1033"/>
      <c r="D35" s="1033"/>
      <c r="E35" s="102"/>
      <c r="F35" s="102"/>
      <c r="G35" s="102"/>
      <c r="H35" s="102"/>
      <c r="I35" s="102"/>
      <c r="J35" s="102"/>
      <c r="K35" s="102"/>
      <c r="L35" s="102"/>
      <c r="M35" s="102"/>
      <c r="N35" s="102"/>
      <c r="O35" s="102"/>
      <c r="P35" s="102"/>
      <c r="Q35" s="102"/>
      <c r="R35" s="102"/>
      <c r="S35" s="102"/>
      <c r="T35" s="102"/>
      <c r="U35" s="102"/>
      <c r="V35" s="102"/>
      <c r="W35" s="102"/>
      <c r="X35" s="102"/>
      <c r="Y35" s="102"/>
      <c r="Z35" s="102"/>
    </row>
    <row r="36" spans="1:26" ht="120.75" customHeight="1">
      <c r="A36" s="1032"/>
      <c r="B36" s="102"/>
      <c r="C36" s="1033"/>
      <c r="D36" s="1033"/>
      <c r="E36" s="102"/>
      <c r="F36" s="102"/>
      <c r="G36" s="102"/>
      <c r="H36" s="102"/>
      <c r="I36" s="102"/>
      <c r="J36" s="102"/>
      <c r="K36" s="102"/>
      <c r="L36" s="102"/>
      <c r="M36" s="102"/>
      <c r="N36" s="102"/>
      <c r="O36" s="102"/>
      <c r="P36" s="102"/>
      <c r="Q36" s="102"/>
      <c r="R36" s="102"/>
      <c r="S36" s="102"/>
      <c r="T36" s="102"/>
      <c r="U36" s="102"/>
      <c r="V36" s="102"/>
      <c r="W36" s="102"/>
      <c r="X36" s="102"/>
      <c r="Y36" s="102"/>
      <c r="Z36" s="102"/>
    </row>
    <row r="37" spans="1:26" ht="18.75" customHeight="1">
      <c r="A37" s="1032"/>
      <c r="B37" s="102"/>
      <c r="C37" s="1033"/>
      <c r="D37" s="1033"/>
      <c r="E37" s="102"/>
      <c r="F37" s="102"/>
      <c r="G37" s="102"/>
      <c r="H37" s="102"/>
      <c r="I37" s="102"/>
      <c r="J37" s="102"/>
      <c r="K37" s="102"/>
      <c r="L37" s="102"/>
      <c r="M37" s="102"/>
      <c r="N37" s="102"/>
      <c r="O37" s="102"/>
      <c r="P37" s="102"/>
      <c r="Q37" s="102"/>
      <c r="R37" s="102"/>
      <c r="S37" s="102"/>
      <c r="T37" s="102"/>
      <c r="U37" s="102"/>
      <c r="V37" s="102"/>
      <c r="W37" s="102"/>
      <c r="X37" s="102"/>
      <c r="Y37" s="102"/>
      <c r="Z37" s="102"/>
    </row>
    <row r="38" spans="1:26" ht="18.75" customHeight="1">
      <c r="A38" s="1032"/>
      <c r="B38" s="102"/>
      <c r="C38" s="1033"/>
      <c r="D38" s="1033"/>
      <c r="E38" s="102"/>
      <c r="F38" s="102"/>
      <c r="G38" s="102"/>
      <c r="H38" s="102"/>
      <c r="I38" s="102"/>
      <c r="J38" s="102"/>
      <c r="K38" s="102"/>
      <c r="L38" s="102"/>
      <c r="M38" s="102"/>
      <c r="N38" s="102"/>
      <c r="O38" s="102"/>
      <c r="P38" s="102"/>
      <c r="Q38" s="102"/>
      <c r="R38" s="102"/>
      <c r="S38" s="102"/>
      <c r="T38" s="102"/>
      <c r="U38" s="102"/>
      <c r="V38" s="102"/>
      <c r="W38" s="102"/>
      <c r="X38" s="102"/>
      <c r="Y38" s="102"/>
      <c r="Z38" s="102"/>
    </row>
    <row r="39" spans="1:26" ht="18.75" customHeight="1">
      <c r="A39" s="1032"/>
      <c r="B39" s="102"/>
      <c r="C39" s="1033"/>
      <c r="D39" s="1033"/>
      <c r="E39" s="102"/>
      <c r="F39" s="102"/>
      <c r="G39" s="102"/>
      <c r="H39" s="102"/>
      <c r="I39" s="102"/>
      <c r="J39" s="102"/>
      <c r="K39" s="102"/>
      <c r="L39" s="102"/>
      <c r="M39" s="102"/>
      <c r="N39" s="102"/>
      <c r="O39" s="102"/>
      <c r="P39" s="102"/>
      <c r="Q39" s="102"/>
      <c r="R39" s="102"/>
      <c r="S39" s="102"/>
      <c r="T39" s="102"/>
      <c r="U39" s="102"/>
      <c r="V39" s="102"/>
      <c r="W39" s="102"/>
      <c r="X39" s="102"/>
      <c r="Y39" s="102"/>
      <c r="Z39" s="102"/>
    </row>
    <row r="40" spans="1:26" ht="18.75" customHeight="1">
      <c r="A40" s="1032"/>
      <c r="B40" s="102"/>
      <c r="C40" s="1033"/>
      <c r="D40" s="1033"/>
      <c r="E40" s="102"/>
      <c r="F40" s="102"/>
      <c r="G40" s="102"/>
      <c r="H40" s="102"/>
      <c r="I40" s="102"/>
      <c r="J40" s="102"/>
      <c r="K40" s="102"/>
      <c r="L40" s="102"/>
      <c r="M40" s="102"/>
      <c r="N40" s="102"/>
      <c r="O40" s="102"/>
      <c r="P40" s="102"/>
      <c r="Q40" s="102"/>
      <c r="R40" s="102"/>
      <c r="S40" s="102"/>
      <c r="T40" s="102"/>
      <c r="U40" s="102"/>
      <c r="V40" s="102"/>
      <c r="W40" s="102"/>
      <c r="X40" s="102"/>
      <c r="Y40" s="102"/>
      <c r="Z40" s="102"/>
    </row>
    <row r="41" spans="1:26" ht="18.75" customHeight="1">
      <c r="A41" s="1032"/>
      <c r="B41" s="102"/>
      <c r="C41" s="1033"/>
      <c r="D41" s="1033"/>
      <c r="E41" s="102"/>
      <c r="F41" s="102"/>
      <c r="G41" s="102"/>
      <c r="H41" s="102"/>
      <c r="I41" s="102"/>
      <c r="J41" s="102"/>
      <c r="K41" s="102"/>
      <c r="L41" s="102"/>
      <c r="M41" s="102"/>
      <c r="N41" s="102"/>
      <c r="O41" s="102"/>
      <c r="P41" s="102"/>
      <c r="Q41" s="102"/>
      <c r="R41" s="102"/>
      <c r="S41" s="102"/>
      <c r="T41" s="102"/>
      <c r="U41" s="102"/>
      <c r="V41" s="102"/>
      <c r="W41" s="102"/>
      <c r="X41" s="102"/>
      <c r="Y41" s="102"/>
      <c r="Z41" s="102"/>
    </row>
    <row r="42" spans="1:26" ht="18.75" customHeight="1">
      <c r="A42" s="1032"/>
      <c r="B42" s="102"/>
      <c r="C42" s="1033"/>
      <c r="D42" s="1033"/>
      <c r="E42" s="102"/>
      <c r="F42" s="102"/>
      <c r="G42" s="102"/>
      <c r="H42" s="102"/>
      <c r="I42" s="102"/>
      <c r="J42" s="102"/>
      <c r="K42" s="102"/>
      <c r="L42" s="102"/>
      <c r="M42" s="102"/>
      <c r="N42" s="102"/>
      <c r="O42" s="102"/>
      <c r="P42" s="102"/>
      <c r="Q42" s="102"/>
      <c r="R42" s="102"/>
      <c r="S42" s="102"/>
      <c r="T42" s="102"/>
      <c r="U42" s="102"/>
      <c r="V42" s="102"/>
      <c r="W42" s="102"/>
      <c r="X42" s="102"/>
      <c r="Y42" s="102"/>
      <c r="Z42" s="102"/>
    </row>
    <row r="43" spans="1:26" ht="18.75" customHeight="1">
      <c r="A43" s="1032"/>
      <c r="B43" s="102"/>
      <c r="C43" s="1033"/>
      <c r="D43" s="1033"/>
      <c r="E43" s="102"/>
      <c r="F43" s="102"/>
      <c r="G43" s="102"/>
      <c r="H43" s="102"/>
      <c r="I43" s="102"/>
      <c r="J43" s="102"/>
      <c r="K43" s="102"/>
      <c r="L43" s="102"/>
      <c r="M43" s="102"/>
      <c r="N43" s="102"/>
      <c r="O43" s="102"/>
      <c r="P43" s="102"/>
      <c r="Q43" s="102"/>
      <c r="R43" s="102"/>
      <c r="S43" s="102"/>
      <c r="T43" s="102"/>
      <c r="U43" s="102"/>
      <c r="V43" s="102"/>
      <c r="W43" s="102"/>
      <c r="X43" s="102"/>
      <c r="Y43" s="102"/>
      <c r="Z43" s="102"/>
    </row>
    <row r="44" spans="1:26" ht="18.75" customHeight="1">
      <c r="A44" s="1032"/>
      <c r="B44" s="102"/>
      <c r="C44" s="1033"/>
      <c r="D44" s="1033"/>
      <c r="E44" s="102"/>
      <c r="F44" s="102"/>
      <c r="G44" s="102"/>
      <c r="H44" s="102"/>
      <c r="I44" s="102"/>
      <c r="J44" s="102"/>
      <c r="K44" s="102"/>
      <c r="L44" s="102"/>
      <c r="M44" s="102"/>
      <c r="N44" s="102"/>
      <c r="O44" s="102"/>
      <c r="P44" s="102"/>
      <c r="Q44" s="102"/>
      <c r="R44" s="102"/>
      <c r="S44" s="102"/>
      <c r="T44" s="102"/>
      <c r="U44" s="102"/>
      <c r="V44" s="102"/>
      <c r="W44" s="102"/>
      <c r="X44" s="102"/>
      <c r="Y44" s="102"/>
      <c r="Z44" s="102"/>
    </row>
    <row r="45" spans="1:26" ht="18.75" customHeight="1">
      <c r="A45" s="1032"/>
      <c r="B45" s="102"/>
      <c r="C45" s="1033"/>
      <c r="D45" s="1033"/>
      <c r="E45" s="102"/>
      <c r="F45" s="102"/>
      <c r="G45" s="102"/>
      <c r="H45" s="102"/>
      <c r="I45" s="102"/>
      <c r="J45" s="102"/>
      <c r="K45" s="102"/>
      <c r="L45" s="102"/>
      <c r="M45" s="102"/>
      <c r="N45" s="102"/>
      <c r="O45" s="102"/>
      <c r="P45" s="102"/>
      <c r="Q45" s="102"/>
      <c r="R45" s="102"/>
      <c r="S45" s="102"/>
      <c r="T45" s="102"/>
      <c r="U45" s="102"/>
      <c r="V45" s="102"/>
      <c r="W45" s="102"/>
      <c r="X45" s="102"/>
      <c r="Y45" s="102"/>
      <c r="Z45" s="102"/>
    </row>
    <row r="46" spans="1:26" ht="18.75" customHeight="1">
      <c r="A46" s="1032"/>
      <c r="B46" s="102"/>
      <c r="C46" s="1033"/>
      <c r="D46" s="1033"/>
      <c r="E46" s="102"/>
      <c r="F46" s="102"/>
      <c r="G46" s="102"/>
      <c r="H46" s="102"/>
      <c r="I46" s="102"/>
      <c r="J46" s="102"/>
      <c r="K46" s="102"/>
      <c r="L46" s="102"/>
      <c r="M46" s="102"/>
      <c r="N46" s="102"/>
      <c r="O46" s="102"/>
      <c r="P46" s="102"/>
      <c r="Q46" s="102"/>
      <c r="R46" s="102"/>
      <c r="S46" s="102"/>
      <c r="T46" s="102"/>
      <c r="U46" s="102"/>
      <c r="V46" s="102"/>
      <c r="W46" s="102"/>
      <c r="X46" s="102"/>
      <c r="Y46" s="102"/>
      <c r="Z46" s="102"/>
    </row>
    <row r="47" spans="1:26" ht="18.75" customHeight="1">
      <c r="A47" s="1032"/>
      <c r="B47" s="102"/>
      <c r="C47" s="1033"/>
      <c r="D47" s="1033"/>
      <c r="E47" s="102"/>
      <c r="F47" s="102"/>
      <c r="G47" s="102"/>
      <c r="H47" s="102"/>
      <c r="I47" s="102"/>
      <c r="J47" s="102"/>
      <c r="K47" s="102"/>
      <c r="L47" s="102"/>
      <c r="M47" s="102"/>
      <c r="N47" s="102"/>
      <c r="O47" s="102"/>
      <c r="P47" s="102"/>
      <c r="Q47" s="102"/>
      <c r="R47" s="102"/>
      <c r="S47" s="102"/>
      <c r="T47" s="102"/>
      <c r="U47" s="102"/>
      <c r="V47" s="102"/>
      <c r="W47" s="102"/>
      <c r="X47" s="102"/>
      <c r="Y47" s="102"/>
      <c r="Z47" s="102"/>
    </row>
    <row r="48" spans="1:26" ht="18.75" customHeight="1">
      <c r="A48" s="1032"/>
      <c r="B48" s="102"/>
      <c r="C48" s="1033"/>
      <c r="D48" s="1033"/>
      <c r="E48" s="102"/>
      <c r="F48" s="102"/>
      <c r="G48" s="102"/>
      <c r="H48" s="102"/>
      <c r="I48" s="102"/>
      <c r="J48" s="102"/>
      <c r="K48" s="102"/>
      <c r="L48" s="102"/>
      <c r="M48" s="102"/>
      <c r="N48" s="102"/>
      <c r="O48" s="102"/>
      <c r="P48" s="102"/>
      <c r="Q48" s="102"/>
      <c r="R48" s="102"/>
      <c r="S48" s="102"/>
      <c r="T48" s="102"/>
      <c r="U48" s="102"/>
      <c r="V48" s="102"/>
      <c r="W48" s="102"/>
      <c r="X48" s="102"/>
      <c r="Y48" s="102"/>
      <c r="Z48" s="102"/>
    </row>
    <row r="49" spans="1:26" ht="18.75" customHeight="1">
      <c r="A49" s="1032"/>
      <c r="B49" s="102"/>
      <c r="C49" s="1033"/>
      <c r="D49" s="1033"/>
      <c r="E49" s="102"/>
      <c r="F49" s="102"/>
      <c r="G49" s="102"/>
      <c r="H49" s="102"/>
      <c r="I49" s="102"/>
      <c r="J49" s="102"/>
      <c r="K49" s="102"/>
      <c r="L49" s="102"/>
      <c r="M49" s="102"/>
      <c r="N49" s="102"/>
      <c r="O49" s="102"/>
      <c r="P49" s="102"/>
      <c r="Q49" s="102"/>
      <c r="R49" s="102"/>
      <c r="S49" s="102"/>
      <c r="T49" s="102"/>
      <c r="U49" s="102"/>
      <c r="V49" s="102"/>
      <c r="W49" s="102"/>
      <c r="X49" s="102"/>
      <c r="Y49" s="102"/>
      <c r="Z49" s="102"/>
    </row>
    <row r="50" spans="1:26" ht="18.75" customHeight="1">
      <c r="A50" s="1032"/>
      <c r="B50" s="102"/>
      <c r="C50" s="1033"/>
      <c r="D50" s="1033"/>
      <c r="E50" s="102"/>
      <c r="F50" s="102"/>
      <c r="G50" s="102"/>
      <c r="H50" s="102"/>
      <c r="I50" s="102"/>
      <c r="J50" s="102"/>
      <c r="K50" s="102"/>
      <c r="L50" s="102"/>
      <c r="M50" s="102"/>
      <c r="N50" s="102"/>
      <c r="O50" s="102"/>
      <c r="P50" s="102"/>
      <c r="Q50" s="102"/>
      <c r="R50" s="102"/>
      <c r="S50" s="102"/>
      <c r="T50" s="102"/>
      <c r="U50" s="102"/>
      <c r="V50" s="102"/>
      <c r="W50" s="102"/>
      <c r="X50" s="102"/>
      <c r="Y50" s="102"/>
      <c r="Z50" s="102"/>
    </row>
    <row r="51" spans="1:26" ht="18.75" customHeight="1">
      <c r="A51" s="1032"/>
      <c r="B51" s="102"/>
      <c r="C51" s="1033"/>
      <c r="D51" s="1033"/>
      <c r="E51" s="102"/>
      <c r="F51" s="102"/>
      <c r="G51" s="102"/>
      <c r="H51" s="102"/>
      <c r="I51" s="102"/>
      <c r="J51" s="102"/>
      <c r="K51" s="102"/>
      <c r="L51" s="102"/>
      <c r="M51" s="102"/>
      <c r="N51" s="102"/>
      <c r="O51" s="102"/>
      <c r="P51" s="102"/>
      <c r="Q51" s="102"/>
      <c r="R51" s="102"/>
      <c r="S51" s="102"/>
      <c r="T51" s="102"/>
      <c r="U51" s="102"/>
      <c r="V51" s="102"/>
      <c r="W51" s="102"/>
      <c r="X51" s="102"/>
      <c r="Y51" s="102"/>
      <c r="Z51" s="102"/>
    </row>
    <row r="52" spans="1:26" ht="18.75" customHeight="1">
      <c r="A52" s="1032"/>
      <c r="B52" s="102"/>
      <c r="C52" s="1033"/>
      <c r="D52" s="1033"/>
      <c r="E52" s="102"/>
      <c r="F52" s="102"/>
      <c r="G52" s="102"/>
      <c r="H52" s="102"/>
      <c r="I52" s="102"/>
      <c r="J52" s="102"/>
      <c r="K52" s="102"/>
      <c r="L52" s="102"/>
      <c r="M52" s="102"/>
      <c r="N52" s="102"/>
      <c r="O52" s="102"/>
      <c r="P52" s="102"/>
      <c r="Q52" s="102"/>
      <c r="R52" s="102"/>
      <c r="S52" s="102"/>
      <c r="T52" s="102"/>
      <c r="U52" s="102"/>
      <c r="V52" s="102"/>
      <c r="W52" s="102"/>
      <c r="X52" s="102"/>
      <c r="Y52" s="102"/>
      <c r="Z52" s="102"/>
    </row>
    <row r="53" spans="1:26" ht="18.75" customHeight="1">
      <c r="A53" s="1032"/>
      <c r="B53" s="102"/>
      <c r="C53" s="1033"/>
      <c r="D53" s="1033"/>
      <c r="E53" s="102"/>
      <c r="F53" s="102"/>
      <c r="G53" s="102"/>
      <c r="H53" s="102"/>
      <c r="I53" s="102"/>
      <c r="J53" s="102"/>
      <c r="K53" s="102"/>
      <c r="L53" s="102"/>
      <c r="M53" s="102"/>
      <c r="N53" s="102"/>
      <c r="O53" s="102"/>
      <c r="P53" s="102"/>
      <c r="Q53" s="102"/>
      <c r="R53" s="102"/>
      <c r="S53" s="102"/>
      <c r="T53" s="102"/>
      <c r="U53" s="102"/>
      <c r="V53" s="102"/>
      <c r="W53" s="102"/>
      <c r="X53" s="102"/>
      <c r="Y53" s="102"/>
      <c r="Z53" s="102"/>
    </row>
    <row r="54" spans="1:26" ht="18.75" customHeight="1">
      <c r="A54" s="1032"/>
      <c r="B54" s="102"/>
      <c r="C54" s="1033"/>
      <c r="D54" s="1033"/>
      <c r="E54" s="102"/>
      <c r="F54" s="102"/>
      <c r="G54" s="102"/>
      <c r="H54" s="102"/>
      <c r="I54" s="102"/>
      <c r="J54" s="102"/>
      <c r="K54" s="102"/>
      <c r="L54" s="102"/>
      <c r="M54" s="102"/>
      <c r="N54" s="102"/>
      <c r="O54" s="102"/>
      <c r="P54" s="102"/>
      <c r="Q54" s="102"/>
      <c r="R54" s="102"/>
      <c r="S54" s="102"/>
      <c r="T54" s="102"/>
      <c r="U54" s="102"/>
      <c r="V54" s="102"/>
      <c r="W54" s="102"/>
      <c r="X54" s="102"/>
      <c r="Y54" s="102"/>
      <c r="Z54" s="102"/>
    </row>
    <row r="55" spans="1:26" ht="18.75" customHeight="1">
      <c r="A55" s="1032"/>
      <c r="B55" s="102"/>
      <c r="C55" s="1033"/>
      <c r="D55" s="1033"/>
      <c r="E55" s="102"/>
      <c r="F55" s="102"/>
      <c r="G55" s="102"/>
      <c r="H55" s="102"/>
      <c r="I55" s="102"/>
      <c r="J55" s="102"/>
      <c r="K55" s="102"/>
      <c r="L55" s="102"/>
      <c r="M55" s="102"/>
      <c r="N55" s="102"/>
      <c r="O55" s="102"/>
      <c r="P55" s="102"/>
      <c r="Q55" s="102"/>
      <c r="R55" s="102"/>
      <c r="S55" s="102"/>
      <c r="T55" s="102"/>
      <c r="U55" s="102"/>
      <c r="V55" s="102"/>
      <c r="W55" s="102"/>
      <c r="X55" s="102"/>
      <c r="Y55" s="102"/>
      <c r="Z55" s="102"/>
    </row>
    <row r="56" spans="1:26" ht="18.75" customHeight="1">
      <c r="A56" s="1032"/>
      <c r="B56" s="102"/>
      <c r="C56" s="1033"/>
      <c r="D56" s="1033"/>
      <c r="E56" s="102"/>
      <c r="F56" s="102"/>
      <c r="G56" s="102"/>
      <c r="H56" s="102"/>
      <c r="I56" s="102"/>
      <c r="J56" s="102"/>
      <c r="K56" s="102"/>
      <c r="L56" s="102"/>
      <c r="M56" s="102"/>
      <c r="N56" s="102"/>
      <c r="O56" s="102"/>
      <c r="P56" s="102"/>
      <c r="Q56" s="102"/>
      <c r="R56" s="102"/>
      <c r="S56" s="102"/>
      <c r="T56" s="102"/>
      <c r="U56" s="102"/>
      <c r="V56" s="102"/>
      <c r="W56" s="102"/>
      <c r="X56" s="102"/>
      <c r="Y56" s="102"/>
      <c r="Z56" s="102"/>
    </row>
    <row r="57" spans="1:26" ht="18.75" customHeight="1">
      <c r="A57" s="1032"/>
      <c r="B57" s="102"/>
      <c r="C57" s="1033"/>
      <c r="D57" s="1033"/>
      <c r="E57" s="102"/>
      <c r="F57" s="102"/>
      <c r="G57" s="102"/>
      <c r="H57" s="102"/>
      <c r="I57" s="102"/>
      <c r="J57" s="102"/>
      <c r="K57" s="102"/>
      <c r="L57" s="102"/>
      <c r="M57" s="102"/>
      <c r="N57" s="102"/>
      <c r="O57" s="102"/>
      <c r="P57" s="102"/>
      <c r="Q57" s="102"/>
      <c r="R57" s="102"/>
      <c r="S57" s="102"/>
      <c r="T57" s="102"/>
      <c r="U57" s="102"/>
      <c r="V57" s="102"/>
      <c r="W57" s="102"/>
      <c r="X57" s="102"/>
      <c r="Y57" s="102"/>
      <c r="Z57" s="102"/>
    </row>
    <row r="58" spans="1:26" ht="18.75" customHeight="1">
      <c r="A58" s="1032"/>
      <c r="B58" s="102"/>
      <c r="C58" s="1033"/>
      <c r="D58" s="1033"/>
      <c r="E58" s="102"/>
      <c r="F58" s="102"/>
      <c r="G58" s="102"/>
      <c r="H58" s="102"/>
      <c r="I58" s="102"/>
      <c r="J58" s="102"/>
      <c r="K58" s="102"/>
      <c r="L58" s="102"/>
      <c r="M58" s="102"/>
      <c r="N58" s="102"/>
      <c r="O58" s="102"/>
      <c r="P58" s="102"/>
      <c r="Q58" s="102"/>
      <c r="R58" s="102"/>
      <c r="S58" s="102"/>
      <c r="T58" s="102"/>
      <c r="U58" s="102"/>
      <c r="V58" s="102"/>
      <c r="W58" s="102"/>
      <c r="X58" s="102"/>
      <c r="Y58" s="102"/>
      <c r="Z58" s="102"/>
    </row>
    <row r="59" spans="1:26" ht="18.75" customHeight="1">
      <c r="A59" s="1032"/>
      <c r="B59" s="102"/>
      <c r="C59" s="1033"/>
      <c r="D59" s="1033"/>
      <c r="E59" s="102"/>
      <c r="F59" s="102"/>
      <c r="G59" s="102"/>
      <c r="H59" s="102"/>
      <c r="I59" s="102"/>
      <c r="J59" s="102"/>
      <c r="K59" s="102"/>
      <c r="L59" s="102"/>
      <c r="M59" s="102"/>
      <c r="N59" s="102"/>
      <c r="O59" s="102"/>
      <c r="P59" s="102"/>
      <c r="Q59" s="102"/>
      <c r="R59" s="102"/>
      <c r="S59" s="102"/>
      <c r="T59" s="102"/>
      <c r="U59" s="102"/>
      <c r="V59" s="102"/>
      <c r="W59" s="102"/>
      <c r="X59" s="102"/>
      <c r="Y59" s="102"/>
      <c r="Z59" s="102"/>
    </row>
    <row r="60" spans="1:26" ht="18.75" customHeight="1">
      <c r="A60" s="1032"/>
      <c r="B60" s="102"/>
      <c r="C60" s="1033"/>
      <c r="D60" s="1033"/>
      <c r="E60" s="102"/>
      <c r="F60" s="102"/>
      <c r="G60" s="102"/>
      <c r="H60" s="102"/>
      <c r="I60" s="102"/>
      <c r="J60" s="102"/>
      <c r="K60" s="102"/>
      <c r="L60" s="102"/>
      <c r="M60" s="102"/>
      <c r="N60" s="102"/>
      <c r="O60" s="102"/>
      <c r="P60" s="102"/>
      <c r="Q60" s="102"/>
      <c r="R60" s="102"/>
      <c r="S60" s="102"/>
      <c r="T60" s="102"/>
      <c r="U60" s="102"/>
      <c r="V60" s="102"/>
      <c r="W60" s="102"/>
      <c r="X60" s="102"/>
      <c r="Y60" s="102"/>
      <c r="Z60" s="102"/>
    </row>
    <row r="61" spans="1:26" ht="18.75" customHeight="1">
      <c r="A61" s="1032"/>
      <c r="B61" s="102"/>
      <c r="C61" s="1033"/>
      <c r="D61" s="1033"/>
      <c r="E61" s="102"/>
      <c r="F61" s="102"/>
      <c r="G61" s="102"/>
      <c r="H61" s="102"/>
      <c r="I61" s="102"/>
      <c r="J61" s="102"/>
      <c r="K61" s="102"/>
      <c r="L61" s="102"/>
      <c r="M61" s="102"/>
      <c r="N61" s="102"/>
      <c r="O61" s="102"/>
      <c r="P61" s="102"/>
      <c r="Q61" s="102"/>
      <c r="R61" s="102"/>
      <c r="S61" s="102"/>
      <c r="T61" s="102"/>
      <c r="U61" s="102"/>
      <c r="V61" s="102"/>
      <c r="W61" s="102"/>
      <c r="X61" s="102"/>
      <c r="Y61" s="102"/>
      <c r="Z61" s="102"/>
    </row>
    <row r="62" spans="1:26" ht="18.75" customHeight="1">
      <c r="A62" s="1032"/>
      <c r="B62" s="102"/>
      <c r="C62" s="1033"/>
      <c r="D62" s="1033"/>
      <c r="E62" s="102"/>
      <c r="F62" s="102"/>
      <c r="G62" s="102"/>
      <c r="H62" s="102"/>
      <c r="I62" s="102"/>
      <c r="J62" s="102"/>
      <c r="K62" s="102"/>
      <c r="L62" s="102"/>
      <c r="M62" s="102"/>
      <c r="N62" s="102"/>
      <c r="O62" s="102"/>
      <c r="P62" s="102"/>
      <c r="Q62" s="102"/>
      <c r="R62" s="102"/>
      <c r="S62" s="102"/>
      <c r="T62" s="102"/>
      <c r="U62" s="102"/>
      <c r="V62" s="102"/>
      <c r="W62" s="102"/>
      <c r="X62" s="102"/>
      <c r="Y62" s="102"/>
      <c r="Z62" s="102"/>
    </row>
    <row r="63" spans="1:26" ht="18.75" customHeight="1">
      <c r="A63" s="1032"/>
      <c r="B63" s="102"/>
      <c r="C63" s="1033"/>
      <c r="D63" s="1033"/>
      <c r="E63" s="102"/>
      <c r="F63" s="102"/>
      <c r="G63" s="102"/>
      <c r="H63" s="102"/>
      <c r="I63" s="102"/>
      <c r="J63" s="102"/>
      <c r="K63" s="102"/>
      <c r="L63" s="102"/>
      <c r="M63" s="102"/>
      <c r="N63" s="102"/>
      <c r="O63" s="102"/>
      <c r="P63" s="102"/>
      <c r="Q63" s="102"/>
      <c r="R63" s="102"/>
      <c r="S63" s="102"/>
      <c r="T63" s="102"/>
      <c r="U63" s="102"/>
      <c r="V63" s="102"/>
      <c r="W63" s="102"/>
      <c r="X63" s="102"/>
      <c r="Y63" s="102"/>
      <c r="Z63" s="102"/>
    </row>
    <row r="64" spans="1:26" ht="18.75" customHeight="1">
      <c r="A64" s="1032"/>
      <c r="B64" s="102"/>
      <c r="C64" s="1033"/>
      <c r="D64" s="1033"/>
      <c r="E64" s="102"/>
      <c r="F64" s="102"/>
      <c r="G64" s="102"/>
      <c r="H64" s="102"/>
      <c r="I64" s="102"/>
      <c r="J64" s="102"/>
      <c r="K64" s="102"/>
      <c r="L64" s="102"/>
      <c r="M64" s="102"/>
      <c r="N64" s="102"/>
      <c r="O64" s="102"/>
      <c r="P64" s="102"/>
      <c r="Q64" s="102"/>
      <c r="R64" s="102"/>
      <c r="S64" s="102"/>
      <c r="T64" s="102"/>
      <c r="U64" s="102"/>
      <c r="V64" s="102"/>
      <c r="W64" s="102"/>
      <c r="X64" s="102"/>
      <c r="Y64" s="102"/>
      <c r="Z64" s="102"/>
    </row>
    <row r="65" spans="1:26" ht="18.75" customHeight="1">
      <c r="A65" s="1032"/>
      <c r="B65" s="102"/>
      <c r="C65" s="1033"/>
      <c r="D65" s="1033"/>
      <c r="E65" s="102"/>
      <c r="F65" s="102"/>
      <c r="G65" s="102"/>
      <c r="H65" s="102"/>
      <c r="I65" s="102"/>
      <c r="J65" s="102"/>
      <c r="K65" s="102"/>
      <c r="L65" s="102"/>
      <c r="M65" s="102"/>
      <c r="N65" s="102"/>
      <c r="O65" s="102"/>
      <c r="P65" s="102"/>
      <c r="Q65" s="102"/>
      <c r="R65" s="102"/>
      <c r="S65" s="102"/>
      <c r="T65" s="102"/>
      <c r="U65" s="102"/>
      <c r="V65" s="102"/>
      <c r="W65" s="102"/>
      <c r="X65" s="102"/>
      <c r="Y65" s="102"/>
      <c r="Z65" s="102"/>
    </row>
    <row r="66" spans="1:26" ht="18.75" customHeight="1">
      <c r="A66" s="1032"/>
      <c r="B66" s="102"/>
      <c r="C66" s="1033"/>
      <c r="D66" s="1033"/>
      <c r="E66" s="102"/>
      <c r="F66" s="102"/>
      <c r="G66" s="102"/>
      <c r="H66" s="102"/>
      <c r="I66" s="102"/>
      <c r="J66" s="102"/>
      <c r="K66" s="102"/>
      <c r="L66" s="102"/>
      <c r="M66" s="102"/>
      <c r="N66" s="102"/>
      <c r="O66" s="102"/>
      <c r="P66" s="102"/>
      <c r="Q66" s="102"/>
      <c r="R66" s="102"/>
      <c r="S66" s="102"/>
      <c r="T66" s="102"/>
      <c r="U66" s="102"/>
      <c r="V66" s="102"/>
      <c r="W66" s="102"/>
      <c r="X66" s="102"/>
      <c r="Y66" s="102"/>
      <c r="Z66" s="102"/>
    </row>
    <row r="67" spans="1:26" ht="18.75" customHeight="1">
      <c r="A67" s="1032"/>
      <c r="B67" s="102"/>
      <c r="C67" s="1033"/>
      <c r="D67" s="1033"/>
      <c r="E67" s="102"/>
      <c r="F67" s="102"/>
      <c r="G67" s="102"/>
      <c r="H67" s="102"/>
      <c r="I67" s="102"/>
      <c r="J67" s="102"/>
      <c r="K67" s="102"/>
      <c r="L67" s="102"/>
      <c r="M67" s="102"/>
      <c r="N67" s="102"/>
      <c r="O67" s="102"/>
      <c r="P67" s="102"/>
      <c r="Q67" s="102"/>
      <c r="R67" s="102"/>
      <c r="S67" s="102"/>
      <c r="T67" s="102"/>
      <c r="U67" s="102"/>
      <c r="V67" s="102"/>
      <c r="W67" s="102"/>
      <c r="X67" s="102"/>
      <c r="Y67" s="102"/>
      <c r="Z67" s="102"/>
    </row>
    <row r="68" spans="1:26" ht="18.75" customHeight="1">
      <c r="A68" s="1032"/>
      <c r="B68" s="102"/>
      <c r="C68" s="1033"/>
      <c r="D68" s="1033"/>
      <c r="E68" s="102"/>
      <c r="F68" s="102"/>
      <c r="G68" s="102"/>
      <c r="H68" s="102"/>
      <c r="I68" s="102"/>
      <c r="J68" s="102"/>
      <c r="K68" s="102"/>
      <c r="L68" s="102"/>
      <c r="M68" s="102"/>
      <c r="N68" s="102"/>
      <c r="O68" s="102"/>
      <c r="P68" s="102"/>
      <c r="Q68" s="102"/>
      <c r="R68" s="102"/>
      <c r="S68" s="102"/>
      <c r="T68" s="102"/>
      <c r="U68" s="102"/>
      <c r="V68" s="102"/>
      <c r="W68" s="102"/>
      <c r="X68" s="102"/>
      <c r="Y68" s="102"/>
      <c r="Z68" s="102"/>
    </row>
    <row r="69" spans="1:26" ht="18.75" customHeight="1">
      <c r="A69" s="1032"/>
      <c r="B69" s="102"/>
      <c r="C69" s="1033"/>
      <c r="D69" s="1033"/>
      <c r="E69" s="102"/>
      <c r="F69" s="102"/>
      <c r="G69" s="102"/>
      <c r="H69" s="102"/>
      <c r="I69" s="102"/>
      <c r="J69" s="102"/>
      <c r="K69" s="102"/>
      <c r="L69" s="102"/>
      <c r="M69" s="102"/>
      <c r="N69" s="102"/>
      <c r="O69" s="102"/>
      <c r="P69" s="102"/>
      <c r="Q69" s="102"/>
      <c r="R69" s="102"/>
      <c r="S69" s="102"/>
      <c r="T69" s="102"/>
      <c r="U69" s="102"/>
      <c r="V69" s="102"/>
      <c r="W69" s="102"/>
      <c r="X69" s="102"/>
      <c r="Y69" s="102"/>
      <c r="Z69" s="102"/>
    </row>
    <row r="70" spans="1:26" ht="18.75" customHeight="1">
      <c r="A70" s="1032"/>
      <c r="B70" s="102"/>
      <c r="C70" s="1033"/>
      <c r="D70" s="1033"/>
      <c r="E70" s="102"/>
      <c r="F70" s="102"/>
      <c r="G70" s="102"/>
      <c r="H70" s="102"/>
      <c r="I70" s="102"/>
      <c r="J70" s="102"/>
      <c r="K70" s="102"/>
      <c r="L70" s="102"/>
      <c r="M70" s="102"/>
      <c r="N70" s="102"/>
      <c r="O70" s="102"/>
      <c r="P70" s="102"/>
      <c r="Q70" s="102"/>
      <c r="R70" s="102"/>
      <c r="S70" s="102"/>
      <c r="T70" s="102"/>
      <c r="U70" s="102"/>
      <c r="V70" s="102"/>
      <c r="W70" s="102"/>
      <c r="X70" s="102"/>
      <c r="Y70" s="102"/>
      <c r="Z70" s="102"/>
    </row>
    <row r="71" spans="1:26" ht="18.75" customHeight="1">
      <c r="A71" s="1032"/>
      <c r="B71" s="102"/>
      <c r="C71" s="1033"/>
      <c r="D71" s="1033"/>
      <c r="E71" s="102"/>
      <c r="F71" s="102"/>
      <c r="G71" s="102"/>
      <c r="H71" s="102"/>
      <c r="I71" s="102"/>
      <c r="J71" s="102"/>
      <c r="K71" s="102"/>
      <c r="L71" s="102"/>
      <c r="M71" s="102"/>
      <c r="N71" s="102"/>
      <c r="O71" s="102"/>
      <c r="P71" s="102"/>
      <c r="Q71" s="102"/>
      <c r="R71" s="102"/>
      <c r="S71" s="102"/>
      <c r="T71" s="102"/>
      <c r="U71" s="102"/>
      <c r="V71" s="102"/>
      <c r="W71" s="102"/>
      <c r="X71" s="102"/>
      <c r="Y71" s="102"/>
      <c r="Z71" s="102"/>
    </row>
    <row r="72" spans="1:26" ht="18.75" customHeight="1">
      <c r="A72" s="1032"/>
      <c r="B72" s="102"/>
      <c r="C72" s="1033"/>
      <c r="D72" s="1033"/>
      <c r="E72" s="102"/>
      <c r="F72" s="102"/>
      <c r="G72" s="102"/>
      <c r="H72" s="102"/>
      <c r="I72" s="102"/>
      <c r="J72" s="102"/>
      <c r="K72" s="102"/>
      <c r="L72" s="102"/>
      <c r="M72" s="102"/>
      <c r="N72" s="102"/>
      <c r="O72" s="102"/>
      <c r="P72" s="102"/>
      <c r="Q72" s="102"/>
      <c r="R72" s="102"/>
      <c r="S72" s="102"/>
      <c r="T72" s="102"/>
      <c r="U72" s="102"/>
      <c r="V72" s="102"/>
      <c r="W72" s="102"/>
      <c r="X72" s="102"/>
      <c r="Y72" s="102"/>
      <c r="Z72" s="102"/>
    </row>
    <row r="73" spans="1:26" ht="18.75" customHeight="1">
      <c r="A73" s="1032"/>
      <c r="B73" s="102"/>
      <c r="C73" s="1033"/>
      <c r="D73" s="1033"/>
      <c r="E73" s="102"/>
      <c r="F73" s="102"/>
      <c r="G73" s="102"/>
      <c r="H73" s="102"/>
      <c r="I73" s="102"/>
      <c r="J73" s="102"/>
      <c r="K73" s="102"/>
      <c r="L73" s="102"/>
      <c r="M73" s="102"/>
      <c r="N73" s="102"/>
      <c r="O73" s="102"/>
      <c r="P73" s="102"/>
      <c r="Q73" s="102"/>
      <c r="R73" s="102"/>
      <c r="S73" s="102"/>
      <c r="T73" s="102"/>
      <c r="U73" s="102"/>
      <c r="V73" s="102"/>
      <c r="W73" s="102"/>
      <c r="X73" s="102"/>
      <c r="Y73" s="102"/>
      <c r="Z73" s="102"/>
    </row>
    <row r="74" spans="1:26" ht="18.75" customHeight="1">
      <c r="A74" s="1032"/>
      <c r="B74" s="102"/>
      <c r="C74" s="1033"/>
      <c r="D74" s="1033"/>
      <c r="E74" s="102"/>
      <c r="F74" s="102"/>
      <c r="G74" s="102"/>
      <c r="H74" s="102"/>
      <c r="I74" s="102"/>
      <c r="J74" s="102"/>
      <c r="K74" s="102"/>
      <c r="L74" s="102"/>
      <c r="M74" s="102"/>
      <c r="N74" s="102"/>
      <c r="O74" s="102"/>
      <c r="P74" s="102"/>
      <c r="Q74" s="102"/>
      <c r="R74" s="102"/>
      <c r="S74" s="102"/>
      <c r="T74" s="102"/>
      <c r="U74" s="102"/>
      <c r="V74" s="102"/>
      <c r="W74" s="102"/>
      <c r="X74" s="102"/>
      <c r="Y74" s="102"/>
      <c r="Z74" s="102"/>
    </row>
    <row r="75" spans="1:26" ht="18.75" customHeight="1">
      <c r="A75" s="1032"/>
      <c r="B75" s="102"/>
      <c r="C75" s="1033"/>
      <c r="D75" s="1033"/>
      <c r="E75" s="102"/>
      <c r="F75" s="102"/>
      <c r="G75" s="102"/>
      <c r="H75" s="102"/>
      <c r="I75" s="102"/>
      <c r="J75" s="102"/>
      <c r="K75" s="102"/>
      <c r="L75" s="102"/>
      <c r="M75" s="102"/>
      <c r="N75" s="102"/>
      <c r="O75" s="102"/>
      <c r="P75" s="102"/>
      <c r="Q75" s="102"/>
      <c r="R75" s="102"/>
      <c r="S75" s="102"/>
      <c r="T75" s="102"/>
      <c r="U75" s="102"/>
      <c r="V75" s="102"/>
      <c r="W75" s="102"/>
      <c r="X75" s="102"/>
      <c r="Y75" s="102"/>
      <c r="Z75" s="102"/>
    </row>
    <row r="76" spans="1:26" ht="18.75" customHeight="1">
      <c r="A76" s="1032"/>
      <c r="B76" s="102"/>
      <c r="C76" s="1033"/>
      <c r="D76" s="1033"/>
      <c r="E76" s="102"/>
      <c r="F76" s="102"/>
      <c r="G76" s="102"/>
      <c r="H76" s="102"/>
      <c r="I76" s="102"/>
      <c r="J76" s="102"/>
      <c r="K76" s="102"/>
      <c r="L76" s="102"/>
      <c r="M76" s="102"/>
      <c r="N76" s="102"/>
      <c r="O76" s="102"/>
      <c r="P76" s="102"/>
      <c r="Q76" s="102"/>
      <c r="R76" s="102"/>
      <c r="S76" s="102"/>
      <c r="T76" s="102"/>
      <c r="U76" s="102"/>
      <c r="V76" s="102"/>
      <c r="W76" s="102"/>
      <c r="X76" s="102"/>
      <c r="Y76" s="102"/>
      <c r="Z76" s="102"/>
    </row>
    <row r="77" spans="1:26" ht="18.75" customHeight="1">
      <c r="A77" s="1032"/>
      <c r="B77" s="102"/>
      <c r="C77" s="1033"/>
      <c r="D77" s="1033"/>
      <c r="E77" s="102"/>
      <c r="F77" s="102"/>
      <c r="G77" s="102"/>
      <c r="H77" s="102"/>
      <c r="I77" s="102"/>
      <c r="J77" s="102"/>
      <c r="K77" s="102"/>
      <c r="L77" s="102"/>
      <c r="M77" s="102"/>
      <c r="N77" s="102"/>
      <c r="O77" s="102"/>
      <c r="P77" s="102"/>
      <c r="Q77" s="102"/>
      <c r="R77" s="102"/>
      <c r="S77" s="102"/>
      <c r="T77" s="102"/>
      <c r="U77" s="102"/>
      <c r="V77" s="102"/>
      <c r="W77" s="102"/>
      <c r="X77" s="102"/>
      <c r="Y77" s="102"/>
      <c r="Z77" s="102"/>
    </row>
    <row r="78" spans="1:26" ht="18.75" customHeight="1">
      <c r="A78" s="1032"/>
      <c r="B78" s="102"/>
      <c r="C78" s="1033"/>
      <c r="D78" s="1033"/>
      <c r="E78" s="102"/>
      <c r="F78" s="102"/>
      <c r="G78" s="102"/>
      <c r="H78" s="102"/>
      <c r="I78" s="102"/>
      <c r="J78" s="102"/>
      <c r="K78" s="102"/>
      <c r="L78" s="102"/>
      <c r="M78" s="102"/>
      <c r="N78" s="102"/>
      <c r="O78" s="102"/>
      <c r="P78" s="102"/>
      <c r="Q78" s="102"/>
      <c r="R78" s="102"/>
      <c r="S78" s="102"/>
      <c r="T78" s="102"/>
      <c r="U78" s="102"/>
      <c r="V78" s="102"/>
      <c r="W78" s="102"/>
      <c r="X78" s="102"/>
      <c r="Y78" s="102"/>
      <c r="Z78" s="102"/>
    </row>
    <row r="79" spans="1:26" ht="18.75" customHeight="1">
      <c r="A79" s="1032"/>
      <c r="B79" s="102"/>
      <c r="C79" s="1033"/>
      <c r="D79" s="1033"/>
      <c r="E79" s="102"/>
      <c r="F79" s="102"/>
      <c r="G79" s="102"/>
      <c r="H79" s="102"/>
      <c r="I79" s="102"/>
      <c r="J79" s="102"/>
      <c r="K79" s="102"/>
      <c r="L79" s="102"/>
      <c r="M79" s="102"/>
      <c r="N79" s="102"/>
      <c r="O79" s="102"/>
      <c r="P79" s="102"/>
      <c r="Q79" s="102"/>
      <c r="R79" s="102"/>
      <c r="S79" s="102"/>
      <c r="T79" s="102"/>
      <c r="U79" s="102"/>
      <c r="V79" s="102"/>
      <c r="W79" s="102"/>
      <c r="X79" s="102"/>
      <c r="Y79" s="102"/>
      <c r="Z79" s="102"/>
    </row>
    <row r="80" spans="1:26" ht="18.75" customHeight="1">
      <c r="A80" s="1032"/>
      <c r="B80" s="102"/>
      <c r="C80" s="1033"/>
      <c r="D80" s="1033"/>
      <c r="E80" s="102"/>
      <c r="F80" s="102"/>
      <c r="G80" s="102"/>
      <c r="H80" s="102"/>
      <c r="I80" s="102"/>
      <c r="J80" s="102"/>
      <c r="K80" s="102"/>
      <c r="L80" s="102"/>
      <c r="M80" s="102"/>
      <c r="N80" s="102"/>
      <c r="O80" s="102"/>
      <c r="P80" s="102"/>
      <c r="Q80" s="102"/>
      <c r="R80" s="102"/>
      <c r="S80" s="102"/>
      <c r="T80" s="102"/>
      <c r="U80" s="102"/>
      <c r="V80" s="102"/>
      <c r="W80" s="102"/>
      <c r="X80" s="102"/>
      <c r="Y80" s="102"/>
      <c r="Z80" s="102"/>
    </row>
    <row r="81" spans="1:26" ht="18.75" customHeight="1">
      <c r="A81" s="1032"/>
      <c r="B81" s="102"/>
      <c r="C81" s="1033"/>
      <c r="D81" s="1033"/>
      <c r="E81" s="102"/>
      <c r="F81" s="102"/>
      <c r="G81" s="102"/>
      <c r="H81" s="102"/>
      <c r="I81" s="102"/>
      <c r="J81" s="102"/>
      <c r="K81" s="102"/>
      <c r="L81" s="102"/>
      <c r="M81" s="102"/>
      <c r="N81" s="102"/>
      <c r="O81" s="102"/>
      <c r="P81" s="102"/>
      <c r="Q81" s="102"/>
      <c r="R81" s="102"/>
      <c r="S81" s="102"/>
      <c r="T81" s="102"/>
      <c r="U81" s="102"/>
      <c r="V81" s="102"/>
      <c r="W81" s="102"/>
      <c r="X81" s="102"/>
      <c r="Y81" s="102"/>
      <c r="Z81" s="102"/>
    </row>
    <row r="82" spans="1:26" ht="18.75" customHeight="1">
      <c r="A82" s="1032"/>
      <c r="B82" s="102"/>
      <c r="C82" s="1033"/>
      <c r="D82" s="1033"/>
      <c r="E82" s="102"/>
      <c r="F82" s="102"/>
      <c r="G82" s="102"/>
      <c r="H82" s="102"/>
      <c r="I82" s="102"/>
      <c r="J82" s="102"/>
      <c r="K82" s="102"/>
      <c r="L82" s="102"/>
      <c r="M82" s="102"/>
      <c r="N82" s="102"/>
      <c r="O82" s="102"/>
      <c r="P82" s="102"/>
      <c r="Q82" s="102"/>
      <c r="R82" s="102"/>
      <c r="S82" s="102"/>
      <c r="T82" s="102"/>
      <c r="U82" s="102"/>
      <c r="V82" s="102"/>
      <c r="W82" s="102"/>
      <c r="X82" s="102"/>
      <c r="Y82" s="102"/>
      <c r="Z82" s="102"/>
    </row>
    <row r="83" spans="1:26" ht="18.75" customHeight="1">
      <c r="A83" s="1032"/>
      <c r="B83" s="102"/>
      <c r="C83" s="1033"/>
      <c r="D83" s="1033"/>
      <c r="E83" s="102"/>
      <c r="F83" s="102"/>
      <c r="G83" s="102"/>
      <c r="H83" s="102"/>
      <c r="I83" s="102"/>
      <c r="J83" s="102"/>
      <c r="K83" s="102"/>
      <c r="L83" s="102"/>
      <c r="M83" s="102"/>
      <c r="N83" s="102"/>
      <c r="O83" s="102"/>
      <c r="P83" s="102"/>
      <c r="Q83" s="102"/>
      <c r="R83" s="102"/>
      <c r="S83" s="102"/>
      <c r="T83" s="102"/>
      <c r="U83" s="102"/>
      <c r="V83" s="102"/>
      <c r="W83" s="102"/>
      <c r="X83" s="102"/>
      <c r="Y83" s="102"/>
      <c r="Z83" s="102"/>
    </row>
    <row r="84" spans="1:26" ht="18.75" customHeight="1">
      <c r="A84" s="1032"/>
      <c r="B84" s="102"/>
      <c r="C84" s="1033"/>
      <c r="D84" s="1033"/>
      <c r="E84" s="102"/>
      <c r="F84" s="102"/>
      <c r="G84" s="102"/>
      <c r="H84" s="102"/>
      <c r="I84" s="102"/>
      <c r="J84" s="102"/>
      <c r="K84" s="102"/>
      <c r="L84" s="102"/>
      <c r="M84" s="102"/>
      <c r="N84" s="102"/>
      <c r="O84" s="102"/>
      <c r="P84" s="102"/>
      <c r="Q84" s="102"/>
      <c r="R84" s="102"/>
      <c r="S84" s="102"/>
      <c r="T84" s="102"/>
      <c r="U84" s="102"/>
      <c r="V84" s="102"/>
      <c r="W84" s="102"/>
      <c r="X84" s="102"/>
      <c r="Y84" s="102"/>
      <c r="Z84" s="102"/>
    </row>
    <row r="85" spans="1:26" ht="18.75" customHeight="1">
      <c r="A85" s="1032"/>
      <c r="B85" s="102"/>
      <c r="C85" s="1033"/>
      <c r="D85" s="1033"/>
      <c r="E85" s="102"/>
      <c r="F85" s="102"/>
      <c r="G85" s="102"/>
      <c r="H85" s="102"/>
      <c r="I85" s="102"/>
      <c r="J85" s="102"/>
      <c r="K85" s="102"/>
      <c r="L85" s="102"/>
      <c r="M85" s="102"/>
      <c r="N85" s="102"/>
      <c r="O85" s="102"/>
      <c r="P85" s="102"/>
      <c r="Q85" s="102"/>
      <c r="R85" s="102"/>
      <c r="S85" s="102"/>
      <c r="T85" s="102"/>
      <c r="U85" s="102"/>
      <c r="V85" s="102"/>
      <c r="W85" s="102"/>
      <c r="X85" s="102"/>
      <c r="Y85" s="102"/>
      <c r="Z85" s="102"/>
    </row>
    <row r="86" spans="1:26" ht="18.75" customHeight="1">
      <c r="A86" s="1032"/>
      <c r="B86" s="102"/>
      <c r="C86" s="1033"/>
      <c r="D86" s="1033"/>
      <c r="E86" s="102"/>
      <c r="F86" s="102"/>
      <c r="G86" s="102"/>
      <c r="H86" s="102"/>
      <c r="I86" s="102"/>
      <c r="J86" s="102"/>
      <c r="K86" s="102"/>
      <c r="L86" s="102"/>
      <c r="M86" s="102"/>
      <c r="N86" s="102"/>
      <c r="O86" s="102"/>
      <c r="P86" s="102"/>
      <c r="Q86" s="102"/>
      <c r="R86" s="102"/>
      <c r="S86" s="102"/>
      <c r="T86" s="102"/>
      <c r="U86" s="102"/>
      <c r="V86" s="102"/>
      <c r="W86" s="102"/>
      <c r="X86" s="102"/>
      <c r="Y86" s="102"/>
      <c r="Z86" s="102"/>
    </row>
    <row r="87" spans="1:26" ht="18.75" customHeight="1">
      <c r="A87" s="1032"/>
      <c r="B87" s="102"/>
      <c r="C87" s="1033"/>
      <c r="D87" s="1033"/>
      <c r="E87" s="102"/>
      <c r="F87" s="102"/>
      <c r="G87" s="102"/>
      <c r="H87" s="102"/>
      <c r="I87" s="102"/>
      <c r="J87" s="102"/>
      <c r="K87" s="102"/>
      <c r="L87" s="102"/>
      <c r="M87" s="102"/>
      <c r="N87" s="102"/>
      <c r="O87" s="102"/>
      <c r="P87" s="102"/>
      <c r="Q87" s="102"/>
      <c r="R87" s="102"/>
      <c r="S87" s="102"/>
      <c r="T87" s="102"/>
      <c r="U87" s="102"/>
      <c r="V87" s="102"/>
      <c r="W87" s="102"/>
      <c r="X87" s="102"/>
      <c r="Y87" s="102"/>
      <c r="Z87" s="102"/>
    </row>
    <row r="88" spans="1:26" ht="18.75" customHeight="1">
      <c r="A88" s="1032"/>
      <c r="B88" s="102"/>
      <c r="C88" s="1033"/>
      <c r="D88" s="1033"/>
      <c r="E88" s="102"/>
      <c r="F88" s="102"/>
      <c r="G88" s="102"/>
      <c r="H88" s="102"/>
      <c r="I88" s="102"/>
      <c r="J88" s="102"/>
      <c r="K88" s="102"/>
      <c r="L88" s="102"/>
      <c r="M88" s="102"/>
      <c r="N88" s="102"/>
      <c r="O88" s="102"/>
      <c r="P88" s="102"/>
      <c r="Q88" s="102"/>
      <c r="R88" s="102"/>
      <c r="S88" s="102"/>
      <c r="T88" s="102"/>
      <c r="U88" s="102"/>
      <c r="V88" s="102"/>
      <c r="W88" s="102"/>
      <c r="X88" s="102"/>
      <c r="Y88" s="102"/>
      <c r="Z88" s="102"/>
    </row>
    <row r="89" spans="1:26" ht="18.75" customHeight="1">
      <c r="A89" s="1032"/>
      <c r="B89" s="102"/>
      <c r="C89" s="1033"/>
      <c r="D89" s="1033"/>
      <c r="E89" s="102"/>
      <c r="F89" s="102"/>
      <c r="G89" s="102"/>
      <c r="H89" s="102"/>
      <c r="I89" s="102"/>
      <c r="J89" s="102"/>
      <c r="K89" s="102"/>
      <c r="L89" s="102"/>
      <c r="M89" s="102"/>
      <c r="N89" s="102"/>
      <c r="O89" s="102"/>
      <c r="P89" s="102"/>
      <c r="Q89" s="102"/>
      <c r="R89" s="102"/>
      <c r="S89" s="102"/>
      <c r="T89" s="102"/>
      <c r="U89" s="102"/>
      <c r="V89" s="102"/>
      <c r="W89" s="102"/>
      <c r="X89" s="102"/>
      <c r="Y89" s="102"/>
      <c r="Z89" s="102"/>
    </row>
    <row r="90" spans="1:26" ht="18.75" customHeight="1">
      <c r="A90" s="1032"/>
      <c r="B90" s="102"/>
      <c r="C90" s="1033"/>
      <c r="D90" s="1033"/>
      <c r="E90" s="102"/>
      <c r="F90" s="102"/>
      <c r="G90" s="102"/>
      <c r="H90" s="102"/>
      <c r="I90" s="102"/>
      <c r="J90" s="102"/>
      <c r="K90" s="102"/>
      <c r="L90" s="102"/>
      <c r="M90" s="102"/>
      <c r="N90" s="102"/>
      <c r="O90" s="102"/>
      <c r="P90" s="102"/>
      <c r="Q90" s="102"/>
      <c r="R90" s="102"/>
      <c r="S90" s="102"/>
      <c r="T90" s="102"/>
      <c r="U90" s="102"/>
      <c r="V90" s="102"/>
      <c r="W90" s="102"/>
      <c r="X90" s="102"/>
      <c r="Y90" s="102"/>
      <c r="Z90" s="102"/>
    </row>
    <row r="91" spans="1:26" ht="18.75" customHeight="1">
      <c r="A91" s="1032"/>
      <c r="B91" s="102"/>
      <c r="C91" s="1033"/>
      <c r="D91" s="1033"/>
      <c r="E91" s="102"/>
      <c r="F91" s="102"/>
      <c r="G91" s="102"/>
      <c r="H91" s="102"/>
      <c r="I91" s="102"/>
      <c r="J91" s="102"/>
      <c r="K91" s="102"/>
      <c r="L91" s="102"/>
      <c r="M91" s="102"/>
      <c r="N91" s="102"/>
      <c r="O91" s="102"/>
      <c r="P91" s="102"/>
      <c r="Q91" s="102"/>
      <c r="R91" s="102"/>
      <c r="S91" s="102"/>
      <c r="T91" s="102"/>
      <c r="U91" s="102"/>
      <c r="V91" s="102"/>
      <c r="W91" s="102"/>
      <c r="X91" s="102"/>
      <c r="Y91" s="102"/>
      <c r="Z91" s="102"/>
    </row>
    <row r="92" spans="1:26" ht="18.75" customHeight="1">
      <c r="A92" s="1032"/>
      <c r="B92" s="102"/>
      <c r="C92" s="1033"/>
      <c r="D92" s="1033"/>
      <c r="E92" s="102"/>
      <c r="F92" s="102"/>
      <c r="G92" s="102"/>
      <c r="H92" s="102"/>
      <c r="I92" s="102"/>
      <c r="J92" s="102"/>
      <c r="K92" s="102"/>
      <c r="L92" s="102"/>
      <c r="M92" s="102"/>
      <c r="N92" s="102"/>
      <c r="O92" s="102"/>
      <c r="P92" s="102"/>
      <c r="Q92" s="102"/>
      <c r="R92" s="102"/>
      <c r="S92" s="102"/>
      <c r="T92" s="102"/>
      <c r="U92" s="102"/>
      <c r="V92" s="102"/>
      <c r="W92" s="102"/>
      <c r="X92" s="102"/>
      <c r="Y92" s="102"/>
      <c r="Z92" s="102"/>
    </row>
    <row r="93" spans="1:26" ht="18.75" customHeight="1">
      <c r="A93" s="1032"/>
      <c r="B93" s="102"/>
      <c r="C93" s="1033"/>
      <c r="D93" s="1033"/>
      <c r="E93" s="102"/>
      <c r="F93" s="102"/>
      <c r="G93" s="102"/>
      <c r="H93" s="102"/>
      <c r="I93" s="102"/>
      <c r="J93" s="102"/>
      <c r="K93" s="102"/>
      <c r="L93" s="102"/>
      <c r="M93" s="102"/>
      <c r="N93" s="102"/>
      <c r="O93" s="102"/>
      <c r="P93" s="102"/>
      <c r="Q93" s="102"/>
      <c r="R93" s="102"/>
      <c r="S93" s="102"/>
      <c r="T93" s="102"/>
      <c r="U93" s="102"/>
      <c r="V93" s="102"/>
      <c r="W93" s="102"/>
      <c r="X93" s="102"/>
      <c r="Y93" s="102"/>
      <c r="Z93" s="102"/>
    </row>
    <row r="94" spans="1:26" ht="18.75" customHeight="1">
      <c r="A94" s="1032"/>
      <c r="B94" s="102"/>
      <c r="C94" s="1033"/>
      <c r="D94" s="1033"/>
      <c r="E94" s="102"/>
      <c r="F94" s="102"/>
      <c r="G94" s="102"/>
      <c r="H94" s="102"/>
      <c r="I94" s="102"/>
      <c r="J94" s="102"/>
      <c r="K94" s="102"/>
      <c r="L94" s="102"/>
      <c r="M94" s="102"/>
      <c r="N94" s="102"/>
      <c r="O94" s="102"/>
      <c r="P94" s="102"/>
      <c r="Q94" s="102"/>
      <c r="R94" s="102"/>
      <c r="S94" s="102"/>
      <c r="T94" s="102"/>
      <c r="U94" s="102"/>
      <c r="V94" s="102"/>
      <c r="W94" s="102"/>
      <c r="X94" s="102"/>
      <c r="Y94" s="102"/>
      <c r="Z94" s="102"/>
    </row>
    <row r="95" spans="1:26" ht="18.75" customHeight="1">
      <c r="A95" s="1032"/>
      <c r="B95" s="102"/>
      <c r="C95" s="1033"/>
      <c r="D95" s="1033"/>
      <c r="E95" s="102"/>
      <c r="F95" s="102"/>
      <c r="G95" s="102"/>
      <c r="H95" s="102"/>
      <c r="I95" s="102"/>
      <c r="J95" s="102"/>
      <c r="K95" s="102"/>
      <c r="L95" s="102"/>
      <c r="M95" s="102"/>
      <c r="N95" s="102"/>
      <c r="O95" s="102"/>
      <c r="P95" s="102"/>
      <c r="Q95" s="102"/>
      <c r="R95" s="102"/>
      <c r="S95" s="102"/>
      <c r="T95" s="102"/>
      <c r="U95" s="102"/>
      <c r="V95" s="102"/>
      <c r="W95" s="102"/>
      <c r="X95" s="102"/>
      <c r="Y95" s="102"/>
      <c r="Z95" s="102"/>
    </row>
    <row r="96" spans="1:26" ht="18.75" customHeight="1">
      <c r="A96" s="1032"/>
      <c r="B96" s="102"/>
      <c r="C96" s="1033"/>
      <c r="D96" s="1033"/>
      <c r="E96" s="102"/>
      <c r="F96" s="102"/>
      <c r="G96" s="102"/>
      <c r="H96" s="102"/>
      <c r="I96" s="102"/>
      <c r="J96" s="102"/>
      <c r="K96" s="102"/>
      <c r="L96" s="102"/>
      <c r="M96" s="102"/>
      <c r="N96" s="102"/>
      <c r="O96" s="102"/>
      <c r="P96" s="102"/>
      <c r="Q96" s="102"/>
      <c r="R96" s="102"/>
      <c r="S96" s="102"/>
      <c r="T96" s="102"/>
      <c r="U96" s="102"/>
      <c r="V96" s="102"/>
      <c r="W96" s="102"/>
      <c r="X96" s="102"/>
      <c r="Y96" s="102"/>
      <c r="Z96" s="102"/>
    </row>
    <row r="97" spans="1:26" ht="18.75" customHeight="1">
      <c r="A97" s="1032"/>
      <c r="B97" s="102"/>
      <c r="C97" s="1033"/>
      <c r="D97" s="1033"/>
      <c r="E97" s="102"/>
      <c r="F97" s="102"/>
      <c r="G97" s="102"/>
      <c r="H97" s="102"/>
      <c r="I97" s="102"/>
      <c r="J97" s="102"/>
      <c r="K97" s="102"/>
      <c r="L97" s="102"/>
      <c r="M97" s="102"/>
      <c r="N97" s="102"/>
      <c r="O97" s="102"/>
      <c r="P97" s="102"/>
      <c r="Q97" s="102"/>
      <c r="R97" s="102"/>
      <c r="S97" s="102"/>
      <c r="T97" s="102"/>
      <c r="U97" s="102"/>
      <c r="V97" s="102"/>
      <c r="W97" s="102"/>
      <c r="X97" s="102"/>
      <c r="Y97" s="102"/>
      <c r="Z97" s="102"/>
    </row>
    <row r="98" spans="1:26" ht="18.75" customHeight="1">
      <c r="A98" s="1032"/>
      <c r="B98" s="102"/>
      <c r="C98" s="1033"/>
      <c r="D98" s="1033"/>
      <c r="E98" s="102"/>
      <c r="F98" s="102"/>
      <c r="G98" s="102"/>
      <c r="H98" s="102"/>
      <c r="I98" s="102"/>
      <c r="J98" s="102"/>
      <c r="K98" s="102"/>
      <c r="L98" s="102"/>
      <c r="M98" s="102"/>
      <c r="N98" s="102"/>
      <c r="O98" s="102"/>
      <c r="P98" s="102"/>
      <c r="Q98" s="102"/>
      <c r="R98" s="102"/>
      <c r="S98" s="102"/>
      <c r="T98" s="102"/>
      <c r="U98" s="102"/>
      <c r="V98" s="102"/>
      <c r="W98" s="102"/>
      <c r="X98" s="102"/>
      <c r="Y98" s="102"/>
      <c r="Z98" s="102"/>
    </row>
    <row r="99" spans="1:26" ht="18.75" customHeight="1">
      <c r="A99" s="1032"/>
      <c r="B99" s="102"/>
      <c r="C99" s="1033"/>
      <c r="D99" s="1033"/>
      <c r="E99" s="102"/>
      <c r="F99" s="102"/>
      <c r="G99" s="102"/>
      <c r="H99" s="102"/>
      <c r="I99" s="102"/>
      <c r="J99" s="102"/>
      <c r="K99" s="102"/>
      <c r="L99" s="102"/>
      <c r="M99" s="102"/>
      <c r="N99" s="102"/>
      <c r="O99" s="102"/>
      <c r="P99" s="102"/>
      <c r="Q99" s="102"/>
      <c r="R99" s="102"/>
      <c r="S99" s="102"/>
      <c r="T99" s="102"/>
      <c r="U99" s="102"/>
      <c r="V99" s="102"/>
      <c r="W99" s="102"/>
      <c r="X99" s="102"/>
      <c r="Y99" s="102"/>
      <c r="Z99" s="102"/>
    </row>
    <row r="100" spans="1:26" ht="18.75" customHeight="1">
      <c r="A100" s="1032"/>
      <c r="B100" s="102"/>
      <c r="C100" s="1033"/>
      <c r="D100" s="1033"/>
      <c r="E100" s="102"/>
      <c r="F100" s="102"/>
      <c r="G100" s="102"/>
      <c r="H100" s="102"/>
      <c r="I100" s="102"/>
      <c r="J100" s="102"/>
      <c r="K100" s="102"/>
      <c r="L100" s="102"/>
      <c r="M100" s="102"/>
      <c r="N100" s="102"/>
      <c r="O100" s="102"/>
      <c r="P100" s="102"/>
      <c r="Q100" s="102"/>
      <c r="R100" s="102"/>
      <c r="S100" s="102"/>
      <c r="T100" s="102"/>
      <c r="U100" s="102"/>
      <c r="V100" s="102"/>
      <c r="W100" s="102"/>
      <c r="X100" s="102"/>
      <c r="Y100" s="102"/>
      <c r="Z100" s="102"/>
    </row>
    <row r="101" spans="1:26" ht="18.75" customHeight="1">
      <c r="A101" s="1032"/>
      <c r="B101" s="102"/>
      <c r="C101" s="1033"/>
      <c r="D101" s="1033"/>
      <c r="E101" s="102"/>
      <c r="F101" s="102"/>
      <c r="G101" s="102"/>
      <c r="H101" s="102"/>
      <c r="I101" s="102"/>
      <c r="J101" s="102"/>
      <c r="K101" s="102"/>
      <c r="L101" s="102"/>
      <c r="M101" s="102"/>
      <c r="N101" s="102"/>
      <c r="O101" s="102"/>
      <c r="P101" s="102"/>
      <c r="Q101" s="102"/>
      <c r="R101" s="102"/>
      <c r="S101" s="102"/>
      <c r="T101" s="102"/>
      <c r="U101" s="102"/>
      <c r="V101" s="102"/>
      <c r="W101" s="102"/>
      <c r="X101" s="102"/>
      <c r="Y101" s="102"/>
      <c r="Z101" s="102"/>
    </row>
    <row r="102" spans="1:26" ht="18.75" customHeight="1">
      <c r="A102" s="1032"/>
      <c r="B102" s="102"/>
      <c r="C102" s="1033"/>
      <c r="D102" s="1033"/>
      <c r="E102" s="102"/>
      <c r="F102" s="102"/>
      <c r="G102" s="102"/>
      <c r="H102" s="102"/>
      <c r="I102" s="102"/>
      <c r="J102" s="102"/>
      <c r="K102" s="102"/>
      <c r="L102" s="102"/>
      <c r="M102" s="102"/>
      <c r="N102" s="102"/>
      <c r="O102" s="102"/>
      <c r="P102" s="102"/>
      <c r="Q102" s="102"/>
      <c r="R102" s="102"/>
      <c r="S102" s="102"/>
      <c r="T102" s="102"/>
      <c r="U102" s="102"/>
      <c r="V102" s="102"/>
      <c r="W102" s="102"/>
      <c r="X102" s="102"/>
      <c r="Y102" s="102"/>
      <c r="Z102" s="102"/>
    </row>
    <row r="103" spans="1:26" ht="18.75" customHeight="1">
      <c r="A103" s="1032"/>
      <c r="B103" s="102"/>
      <c r="C103" s="1033"/>
      <c r="D103" s="1033"/>
      <c r="E103" s="102"/>
      <c r="F103" s="102"/>
      <c r="G103" s="102"/>
      <c r="H103" s="102"/>
      <c r="I103" s="102"/>
      <c r="J103" s="102"/>
      <c r="K103" s="102"/>
      <c r="L103" s="102"/>
      <c r="M103" s="102"/>
      <c r="N103" s="102"/>
      <c r="O103" s="102"/>
      <c r="P103" s="102"/>
      <c r="Q103" s="102"/>
      <c r="R103" s="102"/>
      <c r="S103" s="102"/>
      <c r="T103" s="102"/>
      <c r="U103" s="102"/>
      <c r="V103" s="102"/>
      <c r="W103" s="102"/>
      <c r="X103" s="102"/>
      <c r="Y103" s="102"/>
      <c r="Z103" s="102"/>
    </row>
    <row r="104" spans="1:26" ht="18.75" customHeight="1">
      <c r="A104" s="1032"/>
      <c r="B104" s="102"/>
      <c r="C104" s="1033"/>
      <c r="D104" s="1033"/>
      <c r="E104" s="102"/>
      <c r="F104" s="102"/>
      <c r="G104" s="102"/>
      <c r="H104" s="102"/>
      <c r="I104" s="102"/>
      <c r="J104" s="102"/>
      <c r="K104" s="102"/>
      <c r="L104" s="102"/>
      <c r="M104" s="102"/>
      <c r="N104" s="102"/>
      <c r="O104" s="102"/>
      <c r="P104" s="102"/>
      <c r="Q104" s="102"/>
      <c r="R104" s="102"/>
      <c r="S104" s="102"/>
      <c r="T104" s="102"/>
      <c r="U104" s="102"/>
      <c r="V104" s="102"/>
      <c r="W104" s="102"/>
      <c r="X104" s="102"/>
      <c r="Y104" s="102"/>
      <c r="Z104" s="102"/>
    </row>
    <row r="105" spans="1:26" ht="18.75" customHeight="1">
      <c r="A105" s="1032"/>
      <c r="B105" s="102"/>
      <c r="C105" s="1033"/>
      <c r="D105" s="1033"/>
      <c r="E105" s="102"/>
      <c r="F105" s="102"/>
      <c r="G105" s="102"/>
      <c r="H105" s="102"/>
      <c r="I105" s="102"/>
      <c r="J105" s="102"/>
      <c r="K105" s="102"/>
      <c r="L105" s="102"/>
      <c r="M105" s="102"/>
      <c r="N105" s="102"/>
      <c r="O105" s="102"/>
      <c r="P105" s="102"/>
      <c r="Q105" s="102"/>
      <c r="R105" s="102"/>
      <c r="S105" s="102"/>
      <c r="T105" s="102"/>
      <c r="U105" s="102"/>
      <c r="V105" s="102"/>
      <c r="W105" s="102"/>
      <c r="X105" s="102"/>
      <c r="Y105" s="102"/>
      <c r="Z105" s="102"/>
    </row>
    <row r="106" spans="1:26" ht="18.75" customHeight="1">
      <c r="A106" s="1032"/>
      <c r="B106" s="102"/>
      <c r="C106" s="1033"/>
      <c r="D106" s="1033"/>
      <c r="E106" s="102"/>
      <c r="F106" s="102"/>
      <c r="G106" s="102"/>
      <c r="H106" s="102"/>
      <c r="I106" s="102"/>
      <c r="J106" s="102"/>
      <c r="K106" s="102"/>
      <c r="L106" s="102"/>
      <c r="M106" s="102"/>
      <c r="N106" s="102"/>
      <c r="O106" s="102"/>
      <c r="P106" s="102"/>
      <c r="Q106" s="102"/>
      <c r="R106" s="102"/>
      <c r="S106" s="102"/>
      <c r="T106" s="102"/>
      <c r="U106" s="102"/>
      <c r="V106" s="102"/>
      <c r="W106" s="102"/>
      <c r="X106" s="102"/>
      <c r="Y106" s="102"/>
      <c r="Z106" s="102"/>
    </row>
    <row r="107" spans="1:26" ht="18.75" customHeight="1">
      <c r="A107" s="1032"/>
      <c r="B107" s="102"/>
      <c r="C107" s="1033"/>
      <c r="D107" s="1033"/>
      <c r="E107" s="102"/>
      <c r="F107" s="102"/>
      <c r="G107" s="102"/>
      <c r="H107" s="102"/>
      <c r="I107" s="102"/>
      <c r="J107" s="102"/>
      <c r="K107" s="102"/>
      <c r="L107" s="102"/>
      <c r="M107" s="102"/>
      <c r="N107" s="102"/>
      <c r="O107" s="102"/>
      <c r="P107" s="102"/>
      <c r="Q107" s="102"/>
      <c r="R107" s="102"/>
      <c r="S107" s="102"/>
      <c r="T107" s="102"/>
      <c r="U107" s="102"/>
      <c r="V107" s="102"/>
      <c r="W107" s="102"/>
      <c r="X107" s="102"/>
      <c r="Y107" s="102"/>
      <c r="Z107" s="102"/>
    </row>
    <row r="108" spans="1:26" ht="18.75" customHeight="1">
      <c r="A108" s="1032"/>
      <c r="B108" s="102"/>
      <c r="C108" s="1033"/>
      <c r="D108" s="1033"/>
      <c r="E108" s="102"/>
      <c r="F108" s="102"/>
      <c r="G108" s="102"/>
      <c r="H108" s="102"/>
      <c r="I108" s="102"/>
      <c r="J108" s="102"/>
      <c r="K108" s="102"/>
      <c r="L108" s="102"/>
      <c r="M108" s="102"/>
      <c r="N108" s="102"/>
      <c r="O108" s="102"/>
      <c r="P108" s="102"/>
      <c r="Q108" s="102"/>
      <c r="R108" s="102"/>
      <c r="S108" s="102"/>
      <c r="T108" s="102"/>
      <c r="U108" s="102"/>
      <c r="V108" s="102"/>
      <c r="W108" s="102"/>
      <c r="X108" s="102"/>
      <c r="Y108" s="102"/>
      <c r="Z108" s="102"/>
    </row>
    <row r="109" spans="1:26" ht="18.75" customHeight="1">
      <c r="A109" s="1032"/>
      <c r="B109" s="102"/>
      <c r="C109" s="1033"/>
      <c r="D109" s="1033"/>
      <c r="E109" s="102"/>
      <c r="F109" s="102"/>
      <c r="G109" s="102"/>
      <c r="H109" s="102"/>
      <c r="I109" s="102"/>
      <c r="J109" s="102"/>
      <c r="K109" s="102"/>
      <c r="L109" s="102"/>
      <c r="M109" s="102"/>
      <c r="N109" s="102"/>
      <c r="O109" s="102"/>
      <c r="P109" s="102"/>
      <c r="Q109" s="102"/>
      <c r="R109" s="102"/>
      <c r="S109" s="102"/>
      <c r="T109" s="102"/>
      <c r="U109" s="102"/>
      <c r="V109" s="102"/>
      <c r="W109" s="102"/>
      <c r="X109" s="102"/>
      <c r="Y109" s="102"/>
      <c r="Z109" s="102"/>
    </row>
    <row r="110" spans="1:26" ht="18.75" customHeight="1">
      <c r="A110" s="1032"/>
      <c r="B110" s="102"/>
      <c r="C110" s="1033"/>
      <c r="D110" s="1033"/>
      <c r="E110" s="102"/>
      <c r="F110" s="102"/>
      <c r="G110" s="102"/>
      <c r="H110" s="102"/>
      <c r="I110" s="102"/>
      <c r="J110" s="102"/>
      <c r="K110" s="102"/>
      <c r="L110" s="102"/>
      <c r="M110" s="102"/>
      <c r="N110" s="102"/>
      <c r="O110" s="102"/>
      <c r="P110" s="102"/>
      <c r="Q110" s="102"/>
      <c r="R110" s="102"/>
      <c r="S110" s="102"/>
      <c r="T110" s="102"/>
      <c r="U110" s="102"/>
      <c r="V110" s="102"/>
      <c r="W110" s="102"/>
      <c r="X110" s="102"/>
      <c r="Y110" s="102"/>
      <c r="Z110" s="102"/>
    </row>
    <row r="111" spans="1:26" ht="18.75" customHeight="1">
      <c r="A111" s="1032"/>
      <c r="B111" s="102"/>
      <c r="C111" s="1033"/>
      <c r="D111" s="1033"/>
      <c r="E111" s="102"/>
      <c r="F111" s="102"/>
      <c r="G111" s="102"/>
      <c r="H111" s="102"/>
      <c r="I111" s="102"/>
      <c r="J111" s="102"/>
      <c r="K111" s="102"/>
      <c r="L111" s="102"/>
      <c r="M111" s="102"/>
      <c r="N111" s="102"/>
      <c r="O111" s="102"/>
      <c r="P111" s="102"/>
      <c r="Q111" s="102"/>
      <c r="R111" s="102"/>
      <c r="S111" s="102"/>
      <c r="T111" s="102"/>
      <c r="U111" s="102"/>
      <c r="V111" s="102"/>
      <c r="W111" s="102"/>
      <c r="X111" s="102"/>
      <c r="Y111" s="102"/>
      <c r="Z111" s="102"/>
    </row>
    <row r="112" spans="1:26" ht="18.75" customHeight="1">
      <c r="A112" s="1032"/>
      <c r="B112" s="102"/>
      <c r="C112" s="1033"/>
      <c r="D112" s="1033"/>
      <c r="E112" s="102"/>
      <c r="F112" s="102"/>
      <c r="G112" s="102"/>
      <c r="H112" s="102"/>
      <c r="I112" s="102"/>
      <c r="J112" s="102"/>
      <c r="K112" s="102"/>
      <c r="L112" s="102"/>
      <c r="M112" s="102"/>
      <c r="N112" s="102"/>
      <c r="O112" s="102"/>
      <c r="P112" s="102"/>
      <c r="Q112" s="102"/>
      <c r="R112" s="102"/>
      <c r="S112" s="102"/>
      <c r="T112" s="102"/>
      <c r="U112" s="102"/>
      <c r="V112" s="102"/>
      <c r="W112" s="102"/>
      <c r="X112" s="102"/>
      <c r="Y112" s="102"/>
      <c r="Z112" s="102"/>
    </row>
    <row r="113" spans="1:26" ht="18.75" customHeight="1">
      <c r="A113" s="1032"/>
      <c r="B113" s="102"/>
      <c r="C113" s="1033"/>
      <c r="D113" s="1033"/>
      <c r="E113" s="102"/>
      <c r="F113" s="102"/>
      <c r="G113" s="102"/>
      <c r="H113" s="102"/>
      <c r="I113" s="102"/>
      <c r="J113" s="102"/>
      <c r="K113" s="102"/>
      <c r="L113" s="102"/>
      <c r="M113" s="102"/>
      <c r="N113" s="102"/>
      <c r="O113" s="102"/>
      <c r="P113" s="102"/>
      <c r="Q113" s="102"/>
      <c r="R113" s="102"/>
      <c r="S113" s="102"/>
      <c r="T113" s="102"/>
      <c r="U113" s="102"/>
      <c r="V113" s="102"/>
      <c r="W113" s="102"/>
      <c r="X113" s="102"/>
      <c r="Y113" s="102"/>
      <c r="Z113" s="102"/>
    </row>
    <row r="114" spans="1:26" ht="18.75" customHeight="1">
      <c r="A114" s="1032"/>
      <c r="B114" s="102"/>
      <c r="C114" s="1033"/>
      <c r="D114" s="1033"/>
      <c r="E114" s="102"/>
      <c r="F114" s="102"/>
      <c r="G114" s="102"/>
      <c r="H114" s="102"/>
      <c r="I114" s="102"/>
      <c r="J114" s="102"/>
      <c r="K114" s="102"/>
      <c r="L114" s="102"/>
      <c r="M114" s="102"/>
      <c r="N114" s="102"/>
      <c r="O114" s="102"/>
      <c r="P114" s="102"/>
      <c r="Q114" s="102"/>
      <c r="R114" s="102"/>
      <c r="S114" s="102"/>
      <c r="T114" s="102"/>
      <c r="U114" s="102"/>
      <c r="V114" s="102"/>
      <c r="W114" s="102"/>
      <c r="X114" s="102"/>
      <c r="Y114" s="102"/>
      <c r="Z114" s="102"/>
    </row>
    <row r="115" spans="1:26" ht="18.75" customHeight="1">
      <c r="A115" s="1032"/>
      <c r="B115" s="102"/>
      <c r="C115" s="1033"/>
      <c r="D115" s="1033"/>
      <c r="E115" s="102"/>
      <c r="F115" s="102"/>
      <c r="G115" s="102"/>
      <c r="H115" s="102"/>
      <c r="I115" s="102"/>
      <c r="J115" s="102"/>
      <c r="K115" s="102"/>
      <c r="L115" s="102"/>
      <c r="M115" s="102"/>
      <c r="N115" s="102"/>
      <c r="O115" s="102"/>
      <c r="P115" s="102"/>
      <c r="Q115" s="102"/>
      <c r="R115" s="102"/>
      <c r="S115" s="102"/>
      <c r="T115" s="102"/>
      <c r="U115" s="102"/>
      <c r="V115" s="102"/>
      <c r="W115" s="102"/>
      <c r="X115" s="102"/>
      <c r="Y115" s="102"/>
      <c r="Z115" s="102"/>
    </row>
    <row r="116" spans="1:26" ht="18.75" customHeight="1">
      <c r="A116" s="1032"/>
      <c r="B116" s="102"/>
      <c r="C116" s="1033"/>
      <c r="D116" s="1033"/>
      <c r="E116" s="102"/>
      <c r="F116" s="102"/>
      <c r="G116" s="102"/>
      <c r="H116" s="102"/>
      <c r="I116" s="102"/>
      <c r="J116" s="102"/>
      <c r="K116" s="102"/>
      <c r="L116" s="102"/>
      <c r="M116" s="102"/>
      <c r="N116" s="102"/>
      <c r="O116" s="102"/>
      <c r="P116" s="102"/>
      <c r="Q116" s="102"/>
      <c r="R116" s="102"/>
      <c r="S116" s="102"/>
      <c r="T116" s="102"/>
      <c r="U116" s="102"/>
      <c r="V116" s="102"/>
      <c r="W116" s="102"/>
      <c r="X116" s="102"/>
      <c r="Y116" s="102"/>
      <c r="Z116" s="102"/>
    </row>
    <row r="117" spans="1:26" ht="18.75" customHeight="1">
      <c r="A117" s="1032"/>
      <c r="B117" s="102"/>
      <c r="C117" s="1033"/>
      <c r="D117" s="1033"/>
      <c r="E117" s="102"/>
      <c r="F117" s="102"/>
      <c r="G117" s="102"/>
      <c r="H117" s="102"/>
      <c r="I117" s="102"/>
      <c r="J117" s="102"/>
      <c r="K117" s="102"/>
      <c r="L117" s="102"/>
      <c r="M117" s="102"/>
      <c r="N117" s="102"/>
      <c r="O117" s="102"/>
      <c r="P117" s="102"/>
      <c r="Q117" s="102"/>
      <c r="R117" s="102"/>
      <c r="S117" s="102"/>
      <c r="T117" s="102"/>
      <c r="U117" s="102"/>
      <c r="V117" s="102"/>
      <c r="W117" s="102"/>
      <c r="X117" s="102"/>
      <c r="Y117" s="102"/>
      <c r="Z117" s="102"/>
    </row>
    <row r="118" spans="1:26" ht="18.75" customHeight="1">
      <c r="A118" s="1032"/>
      <c r="B118" s="102"/>
      <c r="C118" s="1033"/>
      <c r="D118" s="1033"/>
      <c r="E118" s="102"/>
      <c r="F118" s="102"/>
      <c r="G118" s="102"/>
      <c r="H118" s="102"/>
      <c r="I118" s="102"/>
      <c r="J118" s="102"/>
      <c r="K118" s="102"/>
      <c r="L118" s="102"/>
      <c r="M118" s="102"/>
      <c r="N118" s="102"/>
      <c r="O118" s="102"/>
      <c r="P118" s="102"/>
      <c r="Q118" s="102"/>
      <c r="R118" s="102"/>
      <c r="S118" s="102"/>
      <c r="T118" s="102"/>
      <c r="U118" s="102"/>
      <c r="V118" s="102"/>
      <c r="W118" s="102"/>
      <c r="X118" s="102"/>
      <c r="Y118" s="102"/>
      <c r="Z118" s="102"/>
    </row>
    <row r="119" spans="1:26" ht="18.75" customHeight="1">
      <c r="A119" s="1032"/>
      <c r="B119" s="102"/>
      <c r="C119" s="1033"/>
      <c r="D119" s="1033"/>
      <c r="E119" s="102"/>
      <c r="F119" s="102"/>
      <c r="G119" s="102"/>
      <c r="H119" s="102"/>
      <c r="I119" s="102"/>
      <c r="J119" s="102"/>
      <c r="K119" s="102"/>
      <c r="L119" s="102"/>
      <c r="M119" s="102"/>
      <c r="N119" s="102"/>
      <c r="O119" s="102"/>
      <c r="P119" s="102"/>
      <c r="Q119" s="102"/>
      <c r="R119" s="102"/>
      <c r="S119" s="102"/>
      <c r="T119" s="102"/>
      <c r="U119" s="102"/>
      <c r="V119" s="102"/>
      <c r="W119" s="102"/>
      <c r="X119" s="102"/>
      <c r="Y119" s="102"/>
      <c r="Z119" s="102"/>
    </row>
    <row r="120" spans="1:26" ht="18.75" customHeight="1">
      <c r="A120" s="1032"/>
      <c r="B120" s="102"/>
      <c r="C120" s="1033"/>
      <c r="D120" s="1033"/>
      <c r="E120" s="102"/>
      <c r="F120" s="102"/>
      <c r="G120" s="102"/>
      <c r="H120" s="102"/>
      <c r="I120" s="102"/>
      <c r="J120" s="102"/>
      <c r="K120" s="102"/>
      <c r="L120" s="102"/>
      <c r="M120" s="102"/>
      <c r="N120" s="102"/>
      <c r="O120" s="102"/>
      <c r="P120" s="102"/>
      <c r="Q120" s="102"/>
      <c r="R120" s="102"/>
      <c r="S120" s="102"/>
      <c r="T120" s="102"/>
      <c r="U120" s="102"/>
      <c r="V120" s="102"/>
      <c r="W120" s="102"/>
      <c r="X120" s="102"/>
      <c r="Y120" s="102"/>
      <c r="Z120" s="102"/>
    </row>
    <row r="121" spans="1:26" ht="18.75" customHeight="1">
      <c r="A121" s="1032"/>
      <c r="B121" s="102"/>
      <c r="C121" s="1033"/>
      <c r="D121" s="1033"/>
      <c r="E121" s="102"/>
      <c r="F121" s="102"/>
      <c r="G121" s="102"/>
      <c r="H121" s="102"/>
      <c r="I121" s="102"/>
      <c r="J121" s="102"/>
      <c r="K121" s="102"/>
      <c r="L121" s="102"/>
      <c r="M121" s="102"/>
      <c r="N121" s="102"/>
      <c r="O121" s="102"/>
      <c r="P121" s="102"/>
      <c r="Q121" s="102"/>
      <c r="R121" s="102"/>
      <c r="S121" s="102"/>
      <c r="T121" s="102"/>
      <c r="U121" s="102"/>
      <c r="V121" s="102"/>
      <c r="W121" s="102"/>
      <c r="X121" s="102"/>
      <c r="Y121" s="102"/>
      <c r="Z121" s="102"/>
    </row>
    <row r="122" spans="1:26" ht="18.75" customHeight="1">
      <c r="A122" s="1032"/>
      <c r="B122" s="102"/>
      <c r="C122" s="1033"/>
      <c r="D122" s="1033"/>
      <c r="E122" s="102"/>
      <c r="F122" s="102"/>
      <c r="G122" s="102"/>
      <c r="H122" s="102"/>
      <c r="I122" s="102"/>
      <c r="J122" s="102"/>
      <c r="K122" s="102"/>
      <c r="L122" s="102"/>
      <c r="M122" s="102"/>
      <c r="N122" s="102"/>
      <c r="O122" s="102"/>
      <c r="P122" s="102"/>
      <c r="Q122" s="102"/>
      <c r="R122" s="102"/>
      <c r="S122" s="102"/>
      <c r="T122" s="102"/>
      <c r="U122" s="102"/>
      <c r="V122" s="102"/>
      <c r="W122" s="102"/>
      <c r="X122" s="102"/>
      <c r="Y122" s="102"/>
      <c r="Z122" s="102"/>
    </row>
    <row r="123" spans="1:26" ht="18.75" customHeight="1">
      <c r="A123" s="1032"/>
      <c r="B123" s="102"/>
      <c r="C123" s="1033"/>
      <c r="D123" s="1033"/>
      <c r="E123" s="102"/>
      <c r="F123" s="102"/>
      <c r="G123" s="102"/>
      <c r="H123" s="102"/>
      <c r="I123" s="102"/>
      <c r="J123" s="102"/>
      <c r="K123" s="102"/>
      <c r="L123" s="102"/>
      <c r="M123" s="102"/>
      <c r="N123" s="102"/>
      <c r="O123" s="102"/>
      <c r="P123" s="102"/>
      <c r="Q123" s="102"/>
      <c r="R123" s="102"/>
      <c r="S123" s="102"/>
      <c r="T123" s="102"/>
      <c r="U123" s="102"/>
      <c r="V123" s="102"/>
      <c r="W123" s="102"/>
      <c r="X123" s="102"/>
      <c r="Y123" s="102"/>
      <c r="Z123" s="102"/>
    </row>
    <row r="124" spans="1:26" ht="18.75" customHeight="1">
      <c r="A124" s="1032"/>
      <c r="B124" s="102"/>
      <c r="C124" s="1033"/>
      <c r="D124" s="1033"/>
      <c r="E124" s="102"/>
      <c r="F124" s="102"/>
      <c r="G124" s="102"/>
      <c r="H124" s="102"/>
      <c r="I124" s="102"/>
      <c r="J124" s="102"/>
      <c r="K124" s="102"/>
      <c r="L124" s="102"/>
      <c r="M124" s="102"/>
      <c r="N124" s="102"/>
      <c r="O124" s="102"/>
      <c r="P124" s="102"/>
      <c r="Q124" s="102"/>
      <c r="R124" s="102"/>
      <c r="S124" s="102"/>
      <c r="T124" s="102"/>
      <c r="U124" s="102"/>
      <c r="V124" s="102"/>
      <c r="W124" s="102"/>
      <c r="X124" s="102"/>
      <c r="Y124" s="102"/>
      <c r="Z124" s="102"/>
    </row>
    <row r="125" spans="1:26" ht="18.75" customHeight="1">
      <c r="A125" s="1032"/>
      <c r="B125" s="102"/>
      <c r="C125" s="1033"/>
      <c r="D125" s="1033"/>
      <c r="E125" s="102"/>
      <c r="F125" s="102"/>
      <c r="G125" s="102"/>
      <c r="H125" s="102"/>
      <c r="I125" s="102"/>
      <c r="J125" s="102"/>
      <c r="K125" s="102"/>
      <c r="L125" s="102"/>
      <c r="M125" s="102"/>
      <c r="N125" s="102"/>
      <c r="O125" s="102"/>
      <c r="P125" s="102"/>
      <c r="Q125" s="102"/>
      <c r="R125" s="102"/>
      <c r="S125" s="102"/>
      <c r="T125" s="102"/>
      <c r="U125" s="102"/>
      <c r="V125" s="102"/>
      <c r="W125" s="102"/>
      <c r="X125" s="102"/>
      <c r="Y125" s="102"/>
      <c r="Z125" s="102"/>
    </row>
    <row r="126" spans="1:26" ht="18.75" customHeight="1">
      <c r="A126" s="1032"/>
      <c r="B126" s="102"/>
      <c r="C126" s="1033"/>
      <c r="D126" s="1033"/>
      <c r="E126" s="102"/>
      <c r="F126" s="102"/>
      <c r="G126" s="102"/>
      <c r="H126" s="102"/>
      <c r="I126" s="102"/>
      <c r="J126" s="102"/>
      <c r="K126" s="102"/>
      <c r="L126" s="102"/>
      <c r="M126" s="102"/>
      <c r="N126" s="102"/>
      <c r="O126" s="102"/>
      <c r="P126" s="102"/>
      <c r="Q126" s="102"/>
      <c r="R126" s="102"/>
      <c r="S126" s="102"/>
      <c r="T126" s="102"/>
      <c r="U126" s="102"/>
      <c r="V126" s="102"/>
      <c r="W126" s="102"/>
      <c r="X126" s="102"/>
      <c r="Y126" s="102"/>
      <c r="Z126" s="102"/>
    </row>
    <row r="127" spans="1:26" ht="18.75" customHeight="1">
      <c r="A127" s="1032"/>
      <c r="B127" s="102"/>
      <c r="C127" s="1033"/>
      <c r="D127" s="1033"/>
      <c r="E127" s="102"/>
      <c r="F127" s="102"/>
      <c r="G127" s="102"/>
      <c r="H127" s="102"/>
      <c r="I127" s="102"/>
      <c r="J127" s="102"/>
      <c r="K127" s="102"/>
      <c r="L127" s="102"/>
      <c r="M127" s="102"/>
      <c r="N127" s="102"/>
      <c r="O127" s="102"/>
      <c r="P127" s="102"/>
      <c r="Q127" s="102"/>
      <c r="R127" s="102"/>
      <c r="S127" s="102"/>
      <c r="T127" s="102"/>
      <c r="U127" s="102"/>
      <c r="V127" s="102"/>
      <c r="W127" s="102"/>
      <c r="X127" s="102"/>
      <c r="Y127" s="102"/>
      <c r="Z127" s="102"/>
    </row>
    <row r="128" spans="1:26" ht="18.75" customHeight="1">
      <c r="A128" s="1032"/>
      <c r="B128" s="102"/>
      <c r="C128" s="1033"/>
      <c r="D128" s="1033"/>
      <c r="E128" s="102"/>
      <c r="F128" s="102"/>
      <c r="G128" s="102"/>
      <c r="H128" s="102"/>
      <c r="I128" s="102"/>
      <c r="J128" s="102"/>
      <c r="K128" s="102"/>
      <c r="L128" s="102"/>
      <c r="M128" s="102"/>
      <c r="N128" s="102"/>
      <c r="O128" s="102"/>
      <c r="P128" s="102"/>
      <c r="Q128" s="102"/>
      <c r="R128" s="102"/>
      <c r="S128" s="102"/>
      <c r="T128" s="102"/>
      <c r="U128" s="102"/>
      <c r="V128" s="102"/>
      <c r="W128" s="102"/>
      <c r="X128" s="102"/>
      <c r="Y128" s="102"/>
      <c r="Z128" s="102"/>
    </row>
    <row r="129" spans="1:26" ht="18.75" customHeight="1">
      <c r="A129" s="1032"/>
      <c r="B129" s="102"/>
      <c r="C129" s="1033"/>
      <c r="D129" s="1033"/>
      <c r="E129" s="102"/>
      <c r="F129" s="102"/>
      <c r="G129" s="102"/>
      <c r="H129" s="102"/>
      <c r="I129" s="102"/>
      <c r="J129" s="102"/>
      <c r="K129" s="102"/>
      <c r="L129" s="102"/>
      <c r="M129" s="102"/>
      <c r="N129" s="102"/>
      <c r="O129" s="102"/>
      <c r="P129" s="102"/>
      <c r="Q129" s="102"/>
      <c r="R129" s="102"/>
      <c r="S129" s="102"/>
      <c r="T129" s="102"/>
      <c r="U129" s="102"/>
      <c r="V129" s="102"/>
      <c r="W129" s="102"/>
      <c r="X129" s="102"/>
      <c r="Y129" s="102"/>
      <c r="Z129" s="102"/>
    </row>
    <row r="130" spans="1:26" ht="18.75" customHeight="1">
      <c r="A130" s="1032"/>
      <c r="B130" s="102"/>
      <c r="C130" s="1033"/>
      <c r="D130" s="1033"/>
      <c r="E130" s="102"/>
      <c r="F130" s="102"/>
      <c r="G130" s="102"/>
      <c r="H130" s="102"/>
      <c r="I130" s="102"/>
      <c r="J130" s="102"/>
      <c r="K130" s="102"/>
      <c r="L130" s="102"/>
      <c r="M130" s="102"/>
      <c r="N130" s="102"/>
      <c r="O130" s="102"/>
      <c r="P130" s="102"/>
      <c r="Q130" s="102"/>
      <c r="R130" s="102"/>
      <c r="S130" s="102"/>
      <c r="T130" s="102"/>
      <c r="U130" s="102"/>
      <c r="V130" s="102"/>
      <c r="W130" s="102"/>
      <c r="X130" s="102"/>
      <c r="Y130" s="102"/>
      <c r="Z130" s="102"/>
    </row>
    <row r="131" spans="1:26" ht="18.75" customHeight="1">
      <c r="A131" s="1032"/>
      <c r="B131" s="102"/>
      <c r="C131" s="1033"/>
      <c r="D131" s="1033"/>
      <c r="E131" s="102"/>
      <c r="F131" s="102"/>
      <c r="G131" s="102"/>
      <c r="H131" s="102"/>
      <c r="I131" s="102"/>
      <c r="J131" s="102"/>
      <c r="K131" s="102"/>
      <c r="L131" s="102"/>
      <c r="M131" s="102"/>
      <c r="N131" s="102"/>
      <c r="O131" s="102"/>
      <c r="P131" s="102"/>
      <c r="Q131" s="102"/>
      <c r="R131" s="102"/>
      <c r="S131" s="102"/>
      <c r="T131" s="102"/>
      <c r="U131" s="102"/>
      <c r="V131" s="102"/>
      <c r="W131" s="102"/>
      <c r="X131" s="102"/>
      <c r="Y131" s="102"/>
      <c r="Z131" s="102"/>
    </row>
    <row r="132" spans="1:26" ht="18.75" customHeight="1">
      <c r="A132" s="1032"/>
      <c r="B132" s="102"/>
      <c r="C132" s="1033"/>
      <c r="D132" s="1033"/>
      <c r="E132" s="102"/>
      <c r="F132" s="102"/>
      <c r="G132" s="102"/>
      <c r="H132" s="102"/>
      <c r="I132" s="102"/>
      <c r="J132" s="102"/>
      <c r="K132" s="102"/>
      <c r="L132" s="102"/>
      <c r="M132" s="102"/>
      <c r="N132" s="102"/>
      <c r="O132" s="102"/>
      <c r="P132" s="102"/>
      <c r="Q132" s="102"/>
      <c r="R132" s="102"/>
      <c r="S132" s="102"/>
      <c r="T132" s="102"/>
      <c r="U132" s="102"/>
      <c r="V132" s="102"/>
      <c r="W132" s="102"/>
      <c r="X132" s="102"/>
      <c r="Y132" s="102"/>
      <c r="Z132" s="102"/>
    </row>
    <row r="133" spans="1:26" ht="18.75" customHeight="1">
      <c r="A133" s="1032"/>
      <c r="B133" s="102"/>
      <c r="C133" s="1033"/>
      <c r="D133" s="1033"/>
      <c r="E133" s="102"/>
      <c r="F133" s="102"/>
      <c r="G133" s="102"/>
      <c r="H133" s="102"/>
      <c r="I133" s="102"/>
      <c r="J133" s="102"/>
      <c r="K133" s="102"/>
      <c r="L133" s="102"/>
      <c r="M133" s="102"/>
      <c r="N133" s="102"/>
      <c r="O133" s="102"/>
      <c r="P133" s="102"/>
      <c r="Q133" s="102"/>
      <c r="R133" s="102"/>
      <c r="S133" s="102"/>
      <c r="T133" s="102"/>
      <c r="U133" s="102"/>
      <c r="V133" s="102"/>
      <c r="W133" s="102"/>
      <c r="X133" s="102"/>
      <c r="Y133" s="102"/>
      <c r="Z133" s="102"/>
    </row>
    <row r="134" spans="1:26" ht="18.75" customHeight="1">
      <c r="A134" s="1032"/>
      <c r="B134" s="102"/>
      <c r="C134" s="1033"/>
      <c r="D134" s="1033"/>
      <c r="E134" s="102"/>
      <c r="F134" s="102"/>
      <c r="G134" s="102"/>
      <c r="H134" s="102"/>
      <c r="I134" s="102"/>
      <c r="J134" s="102"/>
      <c r="K134" s="102"/>
      <c r="L134" s="102"/>
      <c r="M134" s="102"/>
      <c r="N134" s="102"/>
      <c r="O134" s="102"/>
      <c r="P134" s="102"/>
      <c r="Q134" s="102"/>
      <c r="R134" s="102"/>
      <c r="S134" s="102"/>
      <c r="T134" s="102"/>
      <c r="U134" s="102"/>
      <c r="V134" s="102"/>
      <c r="W134" s="102"/>
      <c r="X134" s="102"/>
      <c r="Y134" s="102"/>
      <c r="Z134" s="102"/>
    </row>
    <row r="135" spans="1:26" ht="18.75" customHeight="1">
      <c r="A135" s="1032"/>
      <c r="B135" s="102"/>
      <c r="C135" s="1033"/>
      <c r="D135" s="1033"/>
      <c r="E135" s="102"/>
      <c r="F135" s="102"/>
      <c r="G135" s="102"/>
      <c r="H135" s="102"/>
      <c r="I135" s="102"/>
      <c r="J135" s="102"/>
      <c r="K135" s="102"/>
      <c r="L135" s="102"/>
      <c r="M135" s="102"/>
      <c r="N135" s="102"/>
      <c r="O135" s="102"/>
      <c r="P135" s="102"/>
      <c r="Q135" s="102"/>
      <c r="R135" s="102"/>
      <c r="S135" s="102"/>
      <c r="T135" s="102"/>
      <c r="U135" s="102"/>
      <c r="V135" s="102"/>
      <c r="W135" s="102"/>
      <c r="X135" s="102"/>
      <c r="Y135" s="102"/>
      <c r="Z135" s="102"/>
    </row>
    <row r="136" spans="1:26" ht="18.75" customHeight="1">
      <c r="A136" s="1032"/>
      <c r="B136" s="102"/>
      <c r="C136" s="1033"/>
      <c r="D136" s="1033"/>
      <c r="E136" s="102"/>
      <c r="F136" s="102"/>
      <c r="G136" s="102"/>
      <c r="H136" s="102"/>
      <c r="I136" s="102"/>
      <c r="J136" s="102"/>
      <c r="K136" s="102"/>
      <c r="L136" s="102"/>
      <c r="M136" s="102"/>
      <c r="N136" s="102"/>
      <c r="O136" s="102"/>
      <c r="P136" s="102"/>
      <c r="Q136" s="102"/>
      <c r="R136" s="102"/>
      <c r="S136" s="102"/>
      <c r="T136" s="102"/>
      <c r="U136" s="102"/>
      <c r="V136" s="102"/>
      <c r="W136" s="102"/>
      <c r="X136" s="102"/>
      <c r="Y136" s="102"/>
      <c r="Z136" s="102"/>
    </row>
    <row r="137" spans="1:26" ht="18.75" customHeight="1">
      <c r="A137" s="1032"/>
      <c r="B137" s="102"/>
      <c r="C137" s="1033"/>
      <c r="D137" s="1033"/>
      <c r="E137" s="102"/>
      <c r="F137" s="102"/>
      <c r="G137" s="102"/>
      <c r="H137" s="102"/>
      <c r="I137" s="102"/>
      <c r="J137" s="102"/>
      <c r="K137" s="102"/>
      <c r="L137" s="102"/>
      <c r="M137" s="102"/>
      <c r="N137" s="102"/>
      <c r="O137" s="102"/>
      <c r="P137" s="102"/>
      <c r="Q137" s="102"/>
      <c r="R137" s="102"/>
      <c r="S137" s="102"/>
      <c r="T137" s="102"/>
      <c r="U137" s="102"/>
      <c r="V137" s="102"/>
      <c r="W137" s="102"/>
      <c r="X137" s="102"/>
      <c r="Y137" s="102"/>
      <c r="Z137" s="102"/>
    </row>
    <row r="138" spans="1:26" ht="18.75" customHeight="1">
      <c r="A138" s="1032"/>
      <c r="B138" s="102"/>
      <c r="C138" s="1033"/>
      <c r="D138" s="1033"/>
      <c r="E138" s="102"/>
      <c r="F138" s="102"/>
      <c r="G138" s="102"/>
      <c r="H138" s="102"/>
      <c r="I138" s="102"/>
      <c r="J138" s="102"/>
      <c r="K138" s="102"/>
      <c r="L138" s="102"/>
      <c r="M138" s="102"/>
      <c r="N138" s="102"/>
      <c r="O138" s="102"/>
      <c r="P138" s="102"/>
      <c r="Q138" s="102"/>
      <c r="R138" s="102"/>
      <c r="S138" s="102"/>
      <c r="T138" s="102"/>
      <c r="U138" s="102"/>
      <c r="V138" s="102"/>
      <c r="W138" s="102"/>
      <c r="X138" s="102"/>
      <c r="Y138" s="102"/>
      <c r="Z138" s="102"/>
    </row>
    <row r="139" spans="1:26" ht="18.75" customHeight="1">
      <c r="A139" s="1032"/>
      <c r="B139" s="102"/>
      <c r="C139" s="1033"/>
      <c r="D139" s="1033"/>
      <c r="E139" s="102"/>
      <c r="F139" s="102"/>
      <c r="G139" s="102"/>
      <c r="H139" s="102"/>
      <c r="I139" s="102"/>
      <c r="J139" s="102"/>
      <c r="K139" s="102"/>
      <c r="L139" s="102"/>
      <c r="M139" s="102"/>
      <c r="N139" s="102"/>
      <c r="O139" s="102"/>
      <c r="P139" s="102"/>
      <c r="Q139" s="102"/>
      <c r="R139" s="102"/>
      <c r="S139" s="102"/>
      <c r="T139" s="102"/>
      <c r="U139" s="102"/>
      <c r="V139" s="102"/>
      <c r="W139" s="102"/>
      <c r="X139" s="102"/>
      <c r="Y139" s="102"/>
      <c r="Z139" s="102"/>
    </row>
    <row r="140" spans="1:26" ht="18.75" customHeight="1">
      <c r="A140" s="1032"/>
      <c r="B140" s="102"/>
      <c r="C140" s="1033"/>
      <c r="D140" s="1033"/>
      <c r="E140" s="102"/>
      <c r="F140" s="102"/>
      <c r="G140" s="102"/>
      <c r="H140" s="102"/>
      <c r="I140" s="102"/>
      <c r="J140" s="102"/>
      <c r="K140" s="102"/>
      <c r="L140" s="102"/>
      <c r="M140" s="102"/>
      <c r="N140" s="102"/>
      <c r="O140" s="102"/>
      <c r="P140" s="102"/>
      <c r="Q140" s="102"/>
      <c r="R140" s="102"/>
      <c r="S140" s="102"/>
      <c r="T140" s="102"/>
      <c r="U140" s="102"/>
      <c r="V140" s="102"/>
      <c r="W140" s="102"/>
      <c r="X140" s="102"/>
      <c r="Y140" s="102"/>
      <c r="Z140" s="102"/>
    </row>
    <row r="141" spans="1:26" ht="18.75" customHeight="1">
      <c r="A141" s="1032"/>
      <c r="B141" s="102"/>
      <c r="C141" s="1033"/>
      <c r="D141" s="1033"/>
      <c r="E141" s="102"/>
      <c r="F141" s="102"/>
      <c r="G141" s="102"/>
      <c r="H141" s="102"/>
      <c r="I141" s="102"/>
      <c r="J141" s="102"/>
      <c r="K141" s="102"/>
      <c r="L141" s="102"/>
      <c r="M141" s="102"/>
      <c r="N141" s="102"/>
      <c r="O141" s="102"/>
      <c r="P141" s="102"/>
      <c r="Q141" s="102"/>
      <c r="R141" s="102"/>
      <c r="S141" s="102"/>
      <c r="T141" s="102"/>
      <c r="U141" s="102"/>
      <c r="V141" s="102"/>
      <c r="W141" s="102"/>
      <c r="X141" s="102"/>
      <c r="Y141" s="102"/>
      <c r="Z141" s="102"/>
    </row>
    <row r="142" spans="1:26" ht="18.75" customHeight="1">
      <c r="A142" s="1032"/>
      <c r="B142" s="102"/>
      <c r="C142" s="1033"/>
      <c r="D142" s="1033"/>
      <c r="E142" s="102"/>
      <c r="F142" s="102"/>
      <c r="G142" s="102"/>
      <c r="H142" s="102"/>
      <c r="I142" s="102"/>
      <c r="J142" s="102"/>
      <c r="K142" s="102"/>
      <c r="L142" s="102"/>
      <c r="M142" s="102"/>
      <c r="N142" s="102"/>
      <c r="O142" s="102"/>
      <c r="P142" s="102"/>
      <c r="Q142" s="102"/>
      <c r="R142" s="102"/>
      <c r="S142" s="102"/>
      <c r="T142" s="102"/>
      <c r="U142" s="102"/>
      <c r="V142" s="102"/>
      <c r="W142" s="102"/>
      <c r="X142" s="102"/>
      <c r="Y142" s="102"/>
      <c r="Z142" s="102"/>
    </row>
    <row r="143" spans="1:26" ht="18.75" customHeight="1">
      <c r="A143" s="1032"/>
      <c r="B143" s="102"/>
      <c r="C143" s="1033"/>
      <c r="D143" s="1033"/>
      <c r="E143" s="102"/>
      <c r="F143" s="102"/>
      <c r="G143" s="102"/>
      <c r="H143" s="102"/>
      <c r="I143" s="102"/>
      <c r="J143" s="102"/>
      <c r="K143" s="102"/>
      <c r="L143" s="102"/>
      <c r="M143" s="102"/>
      <c r="N143" s="102"/>
      <c r="O143" s="102"/>
      <c r="P143" s="102"/>
      <c r="Q143" s="102"/>
      <c r="R143" s="102"/>
      <c r="S143" s="102"/>
      <c r="T143" s="102"/>
      <c r="U143" s="102"/>
      <c r="V143" s="102"/>
      <c r="W143" s="102"/>
      <c r="X143" s="102"/>
      <c r="Y143" s="102"/>
      <c r="Z143" s="102"/>
    </row>
    <row r="144" spans="1:26" ht="18.75" customHeight="1">
      <c r="A144" s="1032"/>
      <c r="B144" s="102"/>
      <c r="C144" s="1033"/>
      <c r="D144" s="1033"/>
      <c r="E144" s="102"/>
      <c r="F144" s="102"/>
      <c r="G144" s="102"/>
      <c r="H144" s="102"/>
      <c r="I144" s="102"/>
      <c r="J144" s="102"/>
      <c r="K144" s="102"/>
      <c r="L144" s="102"/>
      <c r="M144" s="102"/>
      <c r="N144" s="102"/>
      <c r="O144" s="102"/>
      <c r="P144" s="102"/>
      <c r="Q144" s="102"/>
      <c r="R144" s="102"/>
      <c r="S144" s="102"/>
      <c r="T144" s="102"/>
      <c r="U144" s="102"/>
      <c r="V144" s="102"/>
      <c r="W144" s="102"/>
      <c r="X144" s="102"/>
      <c r="Y144" s="102"/>
      <c r="Z144" s="102"/>
    </row>
    <row r="145" spans="1:26" ht="18.75" customHeight="1">
      <c r="A145" s="1032"/>
      <c r="B145" s="102"/>
      <c r="C145" s="1033"/>
      <c r="D145" s="1033"/>
      <c r="E145" s="102"/>
      <c r="F145" s="102"/>
      <c r="G145" s="102"/>
      <c r="H145" s="102"/>
      <c r="I145" s="102"/>
      <c r="J145" s="102"/>
      <c r="K145" s="102"/>
      <c r="L145" s="102"/>
      <c r="M145" s="102"/>
      <c r="N145" s="102"/>
      <c r="O145" s="102"/>
      <c r="P145" s="102"/>
      <c r="Q145" s="102"/>
      <c r="R145" s="102"/>
      <c r="S145" s="102"/>
      <c r="T145" s="102"/>
      <c r="U145" s="102"/>
      <c r="V145" s="102"/>
      <c r="W145" s="102"/>
      <c r="X145" s="102"/>
      <c r="Y145" s="102"/>
      <c r="Z145" s="102"/>
    </row>
    <row r="146" spans="1:26" ht="18.75" customHeight="1">
      <c r="A146" s="1032"/>
      <c r="B146" s="102"/>
      <c r="C146" s="1033"/>
      <c r="D146" s="1033"/>
      <c r="E146" s="102"/>
      <c r="F146" s="102"/>
      <c r="G146" s="102"/>
      <c r="H146" s="102"/>
      <c r="I146" s="102"/>
      <c r="J146" s="102"/>
      <c r="K146" s="102"/>
      <c r="L146" s="102"/>
      <c r="M146" s="102"/>
      <c r="N146" s="102"/>
      <c r="O146" s="102"/>
      <c r="P146" s="102"/>
      <c r="Q146" s="102"/>
      <c r="R146" s="102"/>
      <c r="S146" s="102"/>
      <c r="T146" s="102"/>
      <c r="U146" s="102"/>
      <c r="V146" s="102"/>
      <c r="W146" s="102"/>
      <c r="X146" s="102"/>
      <c r="Y146" s="102"/>
      <c r="Z146" s="102"/>
    </row>
    <row r="147" spans="1:26" ht="18.75" customHeight="1">
      <c r="A147" s="1032"/>
      <c r="B147" s="102"/>
      <c r="C147" s="1033"/>
      <c r="D147" s="1033"/>
      <c r="E147" s="102"/>
      <c r="F147" s="102"/>
      <c r="G147" s="102"/>
      <c r="H147" s="102"/>
      <c r="I147" s="102"/>
      <c r="J147" s="102"/>
      <c r="K147" s="102"/>
      <c r="L147" s="102"/>
      <c r="M147" s="102"/>
      <c r="N147" s="102"/>
      <c r="O147" s="102"/>
      <c r="P147" s="102"/>
      <c r="Q147" s="102"/>
      <c r="R147" s="102"/>
      <c r="S147" s="102"/>
      <c r="T147" s="102"/>
      <c r="U147" s="102"/>
      <c r="V147" s="102"/>
      <c r="W147" s="102"/>
      <c r="X147" s="102"/>
      <c r="Y147" s="102"/>
      <c r="Z147" s="102"/>
    </row>
    <row r="148" spans="1:26" ht="18.75" customHeight="1">
      <c r="A148" s="1032"/>
      <c r="B148" s="102"/>
      <c r="C148" s="1033"/>
      <c r="D148" s="1033"/>
      <c r="E148" s="102"/>
      <c r="F148" s="102"/>
      <c r="G148" s="102"/>
      <c r="H148" s="102"/>
      <c r="I148" s="102"/>
      <c r="J148" s="102"/>
      <c r="K148" s="102"/>
      <c r="L148" s="102"/>
      <c r="M148" s="102"/>
      <c r="N148" s="102"/>
      <c r="O148" s="102"/>
      <c r="P148" s="102"/>
      <c r="Q148" s="102"/>
      <c r="R148" s="102"/>
      <c r="S148" s="102"/>
      <c r="T148" s="102"/>
      <c r="U148" s="102"/>
      <c r="V148" s="102"/>
      <c r="W148" s="102"/>
      <c r="X148" s="102"/>
      <c r="Y148" s="102"/>
      <c r="Z148" s="102"/>
    </row>
    <row r="149" spans="1:26" ht="18.75" customHeight="1">
      <c r="A149" s="1032"/>
      <c r="B149" s="102"/>
      <c r="C149" s="1033"/>
      <c r="D149" s="1033"/>
      <c r="E149" s="102"/>
      <c r="F149" s="102"/>
      <c r="G149" s="102"/>
      <c r="H149" s="102"/>
      <c r="I149" s="102"/>
      <c r="J149" s="102"/>
      <c r="K149" s="102"/>
      <c r="L149" s="102"/>
      <c r="M149" s="102"/>
      <c r="N149" s="102"/>
      <c r="O149" s="102"/>
      <c r="P149" s="102"/>
      <c r="Q149" s="102"/>
      <c r="R149" s="102"/>
      <c r="S149" s="102"/>
      <c r="T149" s="102"/>
      <c r="U149" s="102"/>
      <c r="V149" s="102"/>
      <c r="W149" s="102"/>
      <c r="X149" s="102"/>
      <c r="Y149" s="102"/>
      <c r="Z149" s="102"/>
    </row>
    <row r="150" spans="1:26" ht="18.75" customHeight="1">
      <c r="A150" s="1032"/>
      <c r="B150" s="102"/>
      <c r="C150" s="1033"/>
      <c r="D150" s="1033"/>
      <c r="E150" s="102"/>
      <c r="F150" s="102"/>
      <c r="G150" s="102"/>
      <c r="H150" s="102"/>
      <c r="I150" s="102"/>
      <c r="J150" s="102"/>
      <c r="K150" s="102"/>
      <c r="L150" s="102"/>
      <c r="M150" s="102"/>
      <c r="N150" s="102"/>
      <c r="O150" s="102"/>
      <c r="P150" s="102"/>
      <c r="Q150" s="102"/>
      <c r="R150" s="102"/>
      <c r="S150" s="102"/>
      <c r="T150" s="102"/>
      <c r="U150" s="102"/>
      <c r="V150" s="102"/>
      <c r="W150" s="102"/>
      <c r="X150" s="102"/>
      <c r="Y150" s="102"/>
      <c r="Z150" s="102"/>
    </row>
    <row r="151" spans="1:26" ht="18.75" customHeight="1">
      <c r="A151" s="1032"/>
      <c r="B151" s="102"/>
      <c r="C151" s="1033"/>
      <c r="D151" s="1033"/>
      <c r="E151" s="102"/>
      <c r="F151" s="102"/>
      <c r="G151" s="102"/>
      <c r="H151" s="102"/>
      <c r="I151" s="102"/>
      <c r="J151" s="102"/>
      <c r="K151" s="102"/>
      <c r="L151" s="102"/>
      <c r="M151" s="102"/>
      <c r="N151" s="102"/>
      <c r="O151" s="102"/>
      <c r="P151" s="102"/>
      <c r="Q151" s="102"/>
      <c r="R151" s="102"/>
      <c r="S151" s="102"/>
      <c r="T151" s="102"/>
      <c r="U151" s="102"/>
      <c r="V151" s="102"/>
      <c r="W151" s="102"/>
      <c r="X151" s="102"/>
      <c r="Y151" s="102"/>
      <c r="Z151" s="102"/>
    </row>
    <row r="152" spans="1:26" ht="18.75" customHeight="1">
      <c r="A152" s="1032"/>
      <c r="B152" s="102"/>
      <c r="C152" s="1033"/>
      <c r="D152" s="1033"/>
      <c r="E152" s="102"/>
      <c r="F152" s="102"/>
      <c r="G152" s="102"/>
      <c r="H152" s="102"/>
      <c r="I152" s="102"/>
      <c r="J152" s="102"/>
      <c r="K152" s="102"/>
      <c r="L152" s="102"/>
      <c r="M152" s="102"/>
      <c r="N152" s="102"/>
      <c r="O152" s="102"/>
      <c r="P152" s="102"/>
      <c r="Q152" s="102"/>
      <c r="R152" s="102"/>
      <c r="S152" s="102"/>
      <c r="T152" s="102"/>
      <c r="U152" s="102"/>
      <c r="V152" s="102"/>
      <c r="W152" s="102"/>
      <c r="X152" s="102"/>
      <c r="Y152" s="102"/>
      <c r="Z152" s="102"/>
    </row>
    <row r="153" spans="1:26" ht="18.75" customHeight="1">
      <c r="A153" s="1032"/>
      <c r="B153" s="102"/>
      <c r="C153" s="1033"/>
      <c r="D153" s="1033"/>
      <c r="E153" s="102"/>
      <c r="F153" s="102"/>
      <c r="G153" s="102"/>
      <c r="H153" s="102"/>
      <c r="I153" s="102"/>
      <c r="J153" s="102"/>
      <c r="K153" s="102"/>
      <c r="L153" s="102"/>
      <c r="M153" s="102"/>
      <c r="N153" s="102"/>
      <c r="O153" s="102"/>
      <c r="P153" s="102"/>
      <c r="Q153" s="102"/>
      <c r="R153" s="102"/>
      <c r="S153" s="102"/>
      <c r="T153" s="102"/>
      <c r="U153" s="102"/>
      <c r="V153" s="102"/>
      <c r="W153" s="102"/>
      <c r="X153" s="102"/>
      <c r="Y153" s="102"/>
      <c r="Z153" s="102"/>
    </row>
    <row r="154" spans="1:26" ht="18.75" customHeight="1">
      <c r="A154" s="1032"/>
      <c r="B154" s="102"/>
      <c r="C154" s="1033"/>
      <c r="D154" s="1033"/>
      <c r="E154" s="102"/>
      <c r="F154" s="102"/>
      <c r="G154" s="102"/>
      <c r="H154" s="102"/>
      <c r="I154" s="102"/>
      <c r="J154" s="102"/>
      <c r="K154" s="102"/>
      <c r="L154" s="102"/>
      <c r="M154" s="102"/>
      <c r="N154" s="102"/>
      <c r="O154" s="102"/>
      <c r="P154" s="102"/>
      <c r="Q154" s="102"/>
      <c r="R154" s="102"/>
      <c r="S154" s="102"/>
      <c r="T154" s="102"/>
      <c r="U154" s="102"/>
      <c r="V154" s="102"/>
      <c r="W154" s="102"/>
      <c r="X154" s="102"/>
      <c r="Y154" s="102"/>
      <c r="Z154" s="102"/>
    </row>
    <row r="155" spans="1:26" ht="18.75" customHeight="1">
      <c r="A155" s="1032"/>
      <c r="B155" s="102"/>
      <c r="C155" s="1033"/>
      <c r="D155" s="1033"/>
      <c r="E155" s="102"/>
      <c r="F155" s="102"/>
      <c r="G155" s="102"/>
      <c r="H155" s="102"/>
      <c r="I155" s="102"/>
      <c r="J155" s="102"/>
      <c r="K155" s="102"/>
      <c r="L155" s="102"/>
      <c r="M155" s="102"/>
      <c r="N155" s="102"/>
      <c r="O155" s="102"/>
      <c r="P155" s="102"/>
      <c r="Q155" s="102"/>
      <c r="R155" s="102"/>
      <c r="S155" s="102"/>
      <c r="T155" s="102"/>
      <c r="U155" s="102"/>
      <c r="V155" s="102"/>
      <c r="W155" s="102"/>
      <c r="X155" s="102"/>
      <c r="Y155" s="102"/>
      <c r="Z155" s="102"/>
    </row>
    <row r="156" spans="1:26" ht="18.75" customHeight="1">
      <c r="A156" s="1032"/>
      <c r="B156" s="102"/>
      <c r="C156" s="1033"/>
      <c r="D156" s="1033"/>
      <c r="E156" s="102"/>
      <c r="F156" s="102"/>
      <c r="G156" s="102"/>
      <c r="H156" s="102"/>
      <c r="I156" s="102"/>
      <c r="J156" s="102"/>
      <c r="K156" s="102"/>
      <c r="L156" s="102"/>
      <c r="M156" s="102"/>
      <c r="N156" s="102"/>
      <c r="O156" s="102"/>
      <c r="P156" s="102"/>
      <c r="Q156" s="102"/>
      <c r="R156" s="102"/>
      <c r="S156" s="102"/>
      <c r="T156" s="102"/>
      <c r="U156" s="102"/>
      <c r="V156" s="102"/>
      <c r="W156" s="102"/>
      <c r="X156" s="102"/>
      <c r="Y156" s="102"/>
      <c r="Z156" s="102"/>
    </row>
    <row r="157" spans="1:26" ht="18.75" customHeight="1">
      <c r="A157" s="1032"/>
      <c r="B157" s="102"/>
      <c r="C157" s="1033"/>
      <c r="D157" s="1033"/>
      <c r="E157" s="102"/>
      <c r="F157" s="102"/>
      <c r="G157" s="102"/>
      <c r="H157" s="102"/>
      <c r="I157" s="102"/>
      <c r="J157" s="102"/>
      <c r="K157" s="102"/>
      <c r="L157" s="102"/>
      <c r="M157" s="102"/>
      <c r="N157" s="102"/>
      <c r="O157" s="102"/>
      <c r="P157" s="102"/>
      <c r="Q157" s="102"/>
      <c r="R157" s="102"/>
      <c r="S157" s="102"/>
      <c r="T157" s="102"/>
      <c r="U157" s="102"/>
      <c r="V157" s="102"/>
      <c r="W157" s="102"/>
      <c r="X157" s="102"/>
      <c r="Y157" s="102"/>
      <c r="Z157" s="102"/>
    </row>
    <row r="158" spans="1:26" ht="18.75" customHeight="1">
      <c r="A158" s="1032"/>
      <c r="B158" s="102"/>
      <c r="C158" s="1033"/>
      <c r="D158" s="1033"/>
      <c r="E158" s="102"/>
      <c r="F158" s="102"/>
      <c r="G158" s="102"/>
      <c r="H158" s="102"/>
      <c r="I158" s="102"/>
      <c r="J158" s="102"/>
      <c r="K158" s="102"/>
      <c r="L158" s="102"/>
      <c r="M158" s="102"/>
      <c r="N158" s="102"/>
      <c r="O158" s="102"/>
      <c r="P158" s="102"/>
      <c r="Q158" s="102"/>
      <c r="R158" s="102"/>
      <c r="S158" s="102"/>
      <c r="T158" s="102"/>
      <c r="U158" s="102"/>
      <c r="V158" s="102"/>
      <c r="W158" s="102"/>
      <c r="X158" s="102"/>
      <c r="Y158" s="102"/>
      <c r="Z158" s="102"/>
    </row>
    <row r="159" spans="1:26" ht="18.75" customHeight="1">
      <c r="A159" s="1032"/>
      <c r="B159" s="102"/>
      <c r="C159" s="1033"/>
      <c r="D159" s="1033"/>
      <c r="E159" s="102"/>
      <c r="F159" s="102"/>
      <c r="G159" s="102"/>
      <c r="H159" s="102"/>
      <c r="I159" s="102"/>
      <c r="J159" s="102"/>
      <c r="K159" s="102"/>
      <c r="L159" s="102"/>
      <c r="M159" s="102"/>
      <c r="N159" s="102"/>
      <c r="O159" s="102"/>
      <c r="P159" s="102"/>
      <c r="Q159" s="102"/>
      <c r="R159" s="102"/>
      <c r="S159" s="102"/>
      <c r="T159" s="102"/>
      <c r="U159" s="102"/>
      <c r="V159" s="102"/>
      <c r="W159" s="102"/>
      <c r="X159" s="102"/>
      <c r="Y159" s="102"/>
      <c r="Z159" s="102"/>
    </row>
    <row r="160" spans="1:26" ht="18.75" customHeight="1">
      <c r="A160" s="1032"/>
      <c r="B160" s="102"/>
      <c r="C160" s="1033"/>
      <c r="D160" s="1033"/>
      <c r="E160" s="102"/>
      <c r="F160" s="102"/>
      <c r="G160" s="102"/>
      <c r="H160" s="102"/>
      <c r="I160" s="102"/>
      <c r="J160" s="102"/>
      <c r="K160" s="102"/>
      <c r="L160" s="102"/>
      <c r="M160" s="102"/>
      <c r="N160" s="102"/>
      <c r="O160" s="102"/>
      <c r="P160" s="102"/>
      <c r="Q160" s="102"/>
      <c r="R160" s="102"/>
      <c r="S160" s="102"/>
      <c r="T160" s="102"/>
      <c r="U160" s="102"/>
      <c r="V160" s="102"/>
      <c r="W160" s="102"/>
      <c r="X160" s="102"/>
      <c r="Y160" s="102"/>
      <c r="Z160" s="102"/>
    </row>
    <row r="161" spans="1:26" ht="18.75" customHeight="1">
      <c r="A161" s="1032"/>
      <c r="B161" s="102"/>
      <c r="C161" s="1033"/>
      <c r="D161" s="1033"/>
      <c r="E161" s="102"/>
      <c r="F161" s="102"/>
      <c r="G161" s="102"/>
      <c r="H161" s="102"/>
      <c r="I161" s="102"/>
      <c r="J161" s="102"/>
      <c r="K161" s="102"/>
      <c r="L161" s="102"/>
      <c r="M161" s="102"/>
      <c r="N161" s="102"/>
      <c r="O161" s="102"/>
      <c r="P161" s="102"/>
      <c r="Q161" s="102"/>
      <c r="R161" s="102"/>
      <c r="S161" s="102"/>
      <c r="T161" s="102"/>
      <c r="U161" s="102"/>
      <c r="V161" s="102"/>
      <c r="W161" s="102"/>
      <c r="X161" s="102"/>
      <c r="Y161" s="102"/>
      <c r="Z161" s="102"/>
    </row>
    <row r="162" spans="1:26" ht="18.75" customHeight="1">
      <c r="A162" s="1032"/>
      <c r="B162" s="102"/>
      <c r="C162" s="1033"/>
      <c r="D162" s="1033"/>
      <c r="E162" s="102"/>
      <c r="F162" s="102"/>
      <c r="G162" s="102"/>
      <c r="H162" s="102"/>
      <c r="I162" s="102"/>
      <c r="J162" s="102"/>
      <c r="K162" s="102"/>
      <c r="L162" s="102"/>
      <c r="M162" s="102"/>
      <c r="N162" s="102"/>
      <c r="O162" s="102"/>
      <c r="P162" s="102"/>
      <c r="Q162" s="102"/>
      <c r="R162" s="102"/>
      <c r="S162" s="102"/>
      <c r="T162" s="102"/>
      <c r="U162" s="102"/>
      <c r="V162" s="102"/>
      <c r="W162" s="102"/>
      <c r="X162" s="102"/>
      <c r="Y162" s="102"/>
      <c r="Z162" s="102"/>
    </row>
    <row r="163" spans="1:26" ht="18.75" customHeight="1">
      <c r="A163" s="1032"/>
      <c r="B163" s="102"/>
      <c r="C163" s="1033"/>
      <c r="D163" s="1033"/>
      <c r="E163" s="102"/>
      <c r="F163" s="102"/>
      <c r="G163" s="102"/>
      <c r="H163" s="102"/>
      <c r="I163" s="102"/>
      <c r="J163" s="102"/>
      <c r="K163" s="102"/>
      <c r="L163" s="102"/>
      <c r="M163" s="102"/>
      <c r="N163" s="102"/>
      <c r="O163" s="102"/>
      <c r="P163" s="102"/>
      <c r="Q163" s="102"/>
      <c r="R163" s="102"/>
      <c r="S163" s="102"/>
      <c r="T163" s="102"/>
      <c r="U163" s="102"/>
      <c r="V163" s="102"/>
      <c r="W163" s="102"/>
      <c r="X163" s="102"/>
      <c r="Y163" s="102"/>
      <c r="Z163" s="102"/>
    </row>
    <row r="164" spans="1:26" ht="18.75" customHeight="1">
      <c r="A164" s="1032"/>
      <c r="B164" s="102"/>
      <c r="C164" s="1033"/>
      <c r="D164" s="1033"/>
      <c r="E164" s="102"/>
      <c r="F164" s="102"/>
      <c r="G164" s="102"/>
      <c r="H164" s="102"/>
      <c r="I164" s="102"/>
      <c r="J164" s="102"/>
      <c r="K164" s="102"/>
      <c r="L164" s="102"/>
      <c r="M164" s="102"/>
      <c r="N164" s="102"/>
      <c r="O164" s="102"/>
      <c r="P164" s="102"/>
      <c r="Q164" s="102"/>
      <c r="R164" s="102"/>
      <c r="S164" s="102"/>
      <c r="T164" s="102"/>
      <c r="U164" s="102"/>
      <c r="V164" s="102"/>
      <c r="W164" s="102"/>
      <c r="X164" s="102"/>
      <c r="Y164" s="102"/>
      <c r="Z164" s="102"/>
    </row>
    <row r="165" spans="1:26" ht="18.75" customHeight="1">
      <c r="A165" s="1032"/>
      <c r="B165" s="102"/>
      <c r="C165" s="1033"/>
      <c r="D165" s="1033"/>
      <c r="E165" s="102"/>
      <c r="F165" s="102"/>
      <c r="G165" s="102"/>
      <c r="H165" s="102"/>
      <c r="I165" s="102"/>
      <c r="J165" s="102"/>
      <c r="K165" s="102"/>
      <c r="L165" s="102"/>
      <c r="M165" s="102"/>
      <c r="N165" s="102"/>
      <c r="O165" s="102"/>
      <c r="P165" s="102"/>
      <c r="Q165" s="102"/>
      <c r="R165" s="102"/>
      <c r="S165" s="102"/>
      <c r="T165" s="102"/>
      <c r="U165" s="102"/>
      <c r="V165" s="102"/>
      <c r="W165" s="102"/>
      <c r="X165" s="102"/>
      <c r="Y165" s="102"/>
      <c r="Z165" s="102"/>
    </row>
    <row r="166" spans="1:26" ht="18.75" customHeight="1">
      <c r="A166" s="1032"/>
      <c r="B166" s="102"/>
      <c r="C166" s="1033"/>
      <c r="D166" s="1033"/>
      <c r="E166" s="102"/>
      <c r="F166" s="102"/>
      <c r="G166" s="102"/>
      <c r="H166" s="102"/>
      <c r="I166" s="102"/>
      <c r="J166" s="102"/>
      <c r="K166" s="102"/>
      <c r="L166" s="102"/>
      <c r="M166" s="102"/>
      <c r="N166" s="102"/>
      <c r="O166" s="102"/>
      <c r="P166" s="102"/>
      <c r="Q166" s="102"/>
      <c r="R166" s="102"/>
      <c r="S166" s="102"/>
      <c r="T166" s="102"/>
      <c r="U166" s="102"/>
      <c r="V166" s="102"/>
      <c r="W166" s="102"/>
      <c r="X166" s="102"/>
      <c r="Y166" s="102"/>
      <c r="Z166" s="102"/>
    </row>
    <row r="167" spans="1:26" ht="18.75" customHeight="1">
      <c r="A167" s="1032"/>
      <c r="B167" s="102"/>
      <c r="C167" s="1033"/>
      <c r="D167" s="1033"/>
      <c r="E167" s="102"/>
      <c r="F167" s="102"/>
      <c r="G167" s="102"/>
      <c r="H167" s="102"/>
      <c r="I167" s="102"/>
      <c r="J167" s="102"/>
      <c r="K167" s="102"/>
      <c r="L167" s="102"/>
      <c r="M167" s="102"/>
      <c r="N167" s="102"/>
      <c r="O167" s="102"/>
      <c r="P167" s="102"/>
      <c r="Q167" s="102"/>
      <c r="R167" s="102"/>
      <c r="S167" s="102"/>
      <c r="T167" s="102"/>
      <c r="U167" s="102"/>
      <c r="V167" s="102"/>
      <c r="W167" s="102"/>
      <c r="X167" s="102"/>
      <c r="Y167" s="102"/>
      <c r="Z167" s="102"/>
    </row>
    <row r="168" spans="1:26" ht="18.75" customHeight="1">
      <c r="A168" s="1032"/>
      <c r="B168" s="102"/>
      <c r="C168" s="1033"/>
      <c r="D168" s="1033"/>
      <c r="E168" s="102"/>
      <c r="F168" s="102"/>
      <c r="G168" s="102"/>
      <c r="H168" s="102"/>
      <c r="I168" s="102"/>
      <c r="J168" s="102"/>
      <c r="K168" s="102"/>
      <c r="L168" s="102"/>
      <c r="M168" s="102"/>
      <c r="N168" s="102"/>
      <c r="O168" s="102"/>
      <c r="P168" s="102"/>
      <c r="Q168" s="102"/>
      <c r="R168" s="102"/>
      <c r="S168" s="102"/>
      <c r="T168" s="102"/>
      <c r="U168" s="102"/>
      <c r="V168" s="102"/>
      <c r="W168" s="102"/>
      <c r="X168" s="102"/>
      <c r="Y168" s="102"/>
      <c r="Z168" s="102"/>
    </row>
    <row r="169" spans="1:26" ht="18.75" customHeight="1">
      <c r="A169" s="1032"/>
      <c r="B169" s="102"/>
      <c r="C169" s="1033"/>
      <c r="D169" s="1033"/>
      <c r="E169" s="102"/>
      <c r="F169" s="102"/>
      <c r="G169" s="102"/>
      <c r="H169" s="102"/>
      <c r="I169" s="102"/>
      <c r="J169" s="102"/>
      <c r="K169" s="102"/>
      <c r="L169" s="102"/>
      <c r="M169" s="102"/>
      <c r="N169" s="102"/>
      <c r="O169" s="102"/>
      <c r="P169" s="102"/>
      <c r="Q169" s="102"/>
      <c r="R169" s="102"/>
      <c r="S169" s="102"/>
      <c r="T169" s="102"/>
      <c r="U169" s="102"/>
      <c r="V169" s="102"/>
      <c r="W169" s="102"/>
      <c r="X169" s="102"/>
      <c r="Y169" s="102"/>
      <c r="Z169" s="102"/>
    </row>
    <row r="170" spans="1:26" ht="18.75" customHeight="1">
      <c r="A170" s="1032"/>
      <c r="B170" s="102"/>
      <c r="C170" s="1033"/>
      <c r="D170" s="1033"/>
      <c r="E170" s="102"/>
      <c r="F170" s="102"/>
      <c r="G170" s="102"/>
      <c r="H170" s="102"/>
      <c r="I170" s="102"/>
      <c r="J170" s="102"/>
      <c r="K170" s="102"/>
      <c r="L170" s="102"/>
      <c r="M170" s="102"/>
      <c r="N170" s="102"/>
      <c r="O170" s="102"/>
      <c r="P170" s="102"/>
      <c r="Q170" s="102"/>
      <c r="R170" s="102"/>
      <c r="S170" s="102"/>
      <c r="T170" s="102"/>
      <c r="U170" s="102"/>
      <c r="V170" s="102"/>
      <c r="W170" s="102"/>
      <c r="X170" s="102"/>
      <c r="Y170" s="102"/>
      <c r="Z170" s="102"/>
    </row>
    <row r="171" spans="1:26" ht="18.75" customHeight="1">
      <c r="A171" s="1032"/>
      <c r="B171" s="102"/>
      <c r="C171" s="1033"/>
      <c r="D171" s="1033"/>
      <c r="E171" s="102"/>
      <c r="F171" s="102"/>
      <c r="G171" s="102"/>
      <c r="H171" s="102"/>
      <c r="I171" s="102"/>
      <c r="J171" s="102"/>
      <c r="K171" s="102"/>
      <c r="L171" s="102"/>
      <c r="M171" s="102"/>
      <c r="N171" s="102"/>
      <c r="O171" s="102"/>
      <c r="P171" s="102"/>
      <c r="Q171" s="102"/>
      <c r="R171" s="102"/>
      <c r="S171" s="102"/>
      <c r="T171" s="102"/>
      <c r="U171" s="102"/>
      <c r="V171" s="102"/>
      <c r="W171" s="102"/>
      <c r="X171" s="102"/>
      <c r="Y171" s="102"/>
      <c r="Z171" s="102"/>
    </row>
    <row r="172" spans="1:26" ht="18.75" customHeight="1">
      <c r="A172" s="1032"/>
      <c r="B172" s="102"/>
      <c r="C172" s="1033"/>
      <c r="D172" s="1033"/>
      <c r="E172" s="102"/>
      <c r="F172" s="102"/>
      <c r="G172" s="102"/>
      <c r="H172" s="102"/>
      <c r="I172" s="102"/>
      <c r="J172" s="102"/>
      <c r="K172" s="102"/>
      <c r="L172" s="102"/>
      <c r="M172" s="102"/>
      <c r="N172" s="102"/>
      <c r="O172" s="102"/>
      <c r="P172" s="102"/>
      <c r="Q172" s="102"/>
      <c r="R172" s="102"/>
      <c r="S172" s="102"/>
      <c r="T172" s="102"/>
      <c r="U172" s="102"/>
      <c r="V172" s="102"/>
      <c r="W172" s="102"/>
      <c r="X172" s="102"/>
      <c r="Y172" s="102"/>
      <c r="Z172" s="102"/>
    </row>
    <row r="173" spans="1:26" ht="18.75" customHeight="1">
      <c r="A173" s="1032"/>
      <c r="B173" s="102"/>
      <c r="C173" s="1033"/>
      <c r="D173" s="1033"/>
      <c r="E173" s="102"/>
      <c r="F173" s="102"/>
      <c r="G173" s="102"/>
      <c r="H173" s="102"/>
      <c r="I173" s="102"/>
      <c r="J173" s="102"/>
      <c r="K173" s="102"/>
      <c r="L173" s="102"/>
      <c r="M173" s="102"/>
      <c r="N173" s="102"/>
      <c r="O173" s="102"/>
      <c r="P173" s="102"/>
      <c r="Q173" s="102"/>
      <c r="R173" s="102"/>
      <c r="S173" s="102"/>
      <c r="T173" s="102"/>
      <c r="U173" s="102"/>
      <c r="V173" s="102"/>
      <c r="W173" s="102"/>
      <c r="X173" s="102"/>
      <c r="Y173" s="102"/>
      <c r="Z173" s="102"/>
    </row>
    <row r="174" spans="1:26" ht="18.75" customHeight="1">
      <c r="A174" s="1032"/>
      <c r="B174" s="102"/>
      <c r="C174" s="1033"/>
      <c r="D174" s="1033"/>
      <c r="E174" s="102"/>
      <c r="F174" s="102"/>
      <c r="G174" s="102"/>
      <c r="H174" s="102"/>
      <c r="I174" s="102"/>
      <c r="J174" s="102"/>
      <c r="K174" s="102"/>
      <c r="L174" s="102"/>
      <c r="M174" s="102"/>
      <c r="N174" s="102"/>
      <c r="O174" s="102"/>
      <c r="P174" s="102"/>
      <c r="Q174" s="102"/>
      <c r="R174" s="102"/>
      <c r="S174" s="102"/>
      <c r="T174" s="102"/>
      <c r="U174" s="102"/>
      <c r="V174" s="102"/>
      <c r="W174" s="102"/>
      <c r="X174" s="102"/>
      <c r="Y174" s="102"/>
      <c r="Z174" s="102"/>
    </row>
    <row r="175" spans="1:26" ht="18.75" customHeight="1">
      <c r="A175" s="1032"/>
      <c r="B175" s="102"/>
      <c r="C175" s="1033"/>
      <c r="D175" s="1033"/>
      <c r="E175" s="102"/>
      <c r="F175" s="102"/>
      <c r="G175" s="102"/>
      <c r="H175" s="102"/>
      <c r="I175" s="102"/>
      <c r="J175" s="102"/>
      <c r="K175" s="102"/>
      <c r="L175" s="102"/>
      <c r="M175" s="102"/>
      <c r="N175" s="102"/>
      <c r="O175" s="102"/>
      <c r="P175" s="102"/>
      <c r="Q175" s="102"/>
      <c r="R175" s="102"/>
      <c r="S175" s="102"/>
      <c r="T175" s="102"/>
      <c r="U175" s="102"/>
      <c r="V175" s="102"/>
      <c r="W175" s="102"/>
      <c r="X175" s="102"/>
      <c r="Y175" s="102"/>
      <c r="Z175" s="102"/>
    </row>
    <row r="176" spans="1:26" ht="18.75" customHeight="1">
      <c r="A176" s="1032"/>
      <c r="B176" s="102"/>
      <c r="C176" s="1033"/>
      <c r="D176" s="1033"/>
      <c r="E176" s="102"/>
      <c r="F176" s="102"/>
      <c r="G176" s="102"/>
      <c r="H176" s="102"/>
      <c r="I176" s="102"/>
      <c r="J176" s="102"/>
      <c r="K176" s="102"/>
      <c r="L176" s="102"/>
      <c r="M176" s="102"/>
      <c r="N176" s="102"/>
      <c r="O176" s="102"/>
      <c r="P176" s="102"/>
      <c r="Q176" s="102"/>
      <c r="R176" s="102"/>
      <c r="S176" s="102"/>
      <c r="T176" s="102"/>
      <c r="U176" s="102"/>
      <c r="V176" s="102"/>
      <c r="W176" s="102"/>
      <c r="X176" s="102"/>
      <c r="Y176" s="102"/>
      <c r="Z176" s="102"/>
    </row>
    <row r="177" spans="1:26" ht="18.75" customHeight="1">
      <c r="A177" s="1032"/>
      <c r="B177" s="102"/>
      <c r="C177" s="1033"/>
      <c r="D177" s="1033"/>
      <c r="E177" s="102"/>
      <c r="F177" s="102"/>
      <c r="G177" s="102"/>
      <c r="H177" s="102"/>
      <c r="I177" s="102"/>
      <c r="J177" s="102"/>
      <c r="K177" s="102"/>
      <c r="L177" s="102"/>
      <c r="M177" s="102"/>
      <c r="N177" s="102"/>
      <c r="O177" s="102"/>
      <c r="P177" s="102"/>
      <c r="Q177" s="102"/>
      <c r="R177" s="102"/>
      <c r="S177" s="102"/>
      <c r="T177" s="102"/>
      <c r="U177" s="102"/>
      <c r="V177" s="102"/>
      <c r="W177" s="102"/>
      <c r="X177" s="102"/>
      <c r="Y177" s="102"/>
      <c r="Z177" s="102"/>
    </row>
    <row r="178" spans="1:26" ht="18.75" customHeight="1">
      <c r="A178" s="1032"/>
      <c r="B178" s="102"/>
      <c r="C178" s="1033"/>
      <c r="D178" s="1033"/>
      <c r="E178" s="102"/>
      <c r="F178" s="102"/>
      <c r="G178" s="102"/>
      <c r="H178" s="102"/>
      <c r="I178" s="102"/>
      <c r="J178" s="102"/>
      <c r="K178" s="102"/>
      <c r="L178" s="102"/>
      <c r="M178" s="102"/>
      <c r="N178" s="102"/>
      <c r="O178" s="102"/>
      <c r="P178" s="102"/>
      <c r="Q178" s="102"/>
      <c r="R178" s="102"/>
      <c r="S178" s="102"/>
      <c r="T178" s="102"/>
      <c r="U178" s="102"/>
      <c r="V178" s="102"/>
      <c r="W178" s="102"/>
      <c r="X178" s="102"/>
      <c r="Y178" s="102"/>
      <c r="Z178" s="102"/>
    </row>
    <row r="179" spans="1:26" ht="18.75" customHeight="1">
      <c r="A179" s="1032"/>
      <c r="B179" s="102"/>
      <c r="C179" s="1033"/>
      <c r="D179" s="1033"/>
      <c r="E179" s="102"/>
      <c r="F179" s="102"/>
      <c r="G179" s="102"/>
      <c r="H179" s="102"/>
      <c r="I179" s="102"/>
      <c r="J179" s="102"/>
      <c r="K179" s="102"/>
      <c r="L179" s="102"/>
      <c r="M179" s="102"/>
      <c r="N179" s="102"/>
      <c r="O179" s="102"/>
      <c r="P179" s="102"/>
      <c r="Q179" s="102"/>
      <c r="R179" s="102"/>
      <c r="S179" s="102"/>
      <c r="T179" s="102"/>
      <c r="U179" s="102"/>
      <c r="V179" s="102"/>
      <c r="W179" s="102"/>
      <c r="X179" s="102"/>
      <c r="Y179" s="102"/>
      <c r="Z179" s="102"/>
    </row>
    <row r="180" spans="1:26" ht="18.75" customHeight="1">
      <c r="A180" s="1032"/>
      <c r="B180" s="102"/>
      <c r="C180" s="1033"/>
      <c r="D180" s="1033"/>
      <c r="E180" s="102"/>
      <c r="F180" s="102"/>
      <c r="G180" s="102"/>
      <c r="H180" s="102"/>
      <c r="I180" s="102"/>
      <c r="J180" s="102"/>
      <c r="K180" s="102"/>
      <c r="L180" s="102"/>
      <c r="M180" s="102"/>
      <c r="N180" s="102"/>
      <c r="O180" s="102"/>
      <c r="P180" s="102"/>
      <c r="Q180" s="102"/>
      <c r="R180" s="102"/>
      <c r="S180" s="102"/>
      <c r="T180" s="102"/>
      <c r="U180" s="102"/>
      <c r="V180" s="102"/>
      <c r="W180" s="102"/>
      <c r="X180" s="102"/>
      <c r="Y180" s="102"/>
      <c r="Z180" s="102"/>
    </row>
    <row r="181" spans="1:26" ht="18.75" customHeight="1">
      <c r="A181" s="1032"/>
      <c r="B181" s="102"/>
      <c r="C181" s="1033"/>
      <c r="D181" s="1033"/>
      <c r="E181" s="102"/>
      <c r="F181" s="102"/>
      <c r="G181" s="102"/>
      <c r="H181" s="102"/>
      <c r="I181" s="102"/>
      <c r="J181" s="102"/>
      <c r="K181" s="102"/>
      <c r="L181" s="102"/>
      <c r="M181" s="102"/>
      <c r="N181" s="102"/>
      <c r="O181" s="102"/>
      <c r="P181" s="102"/>
      <c r="Q181" s="102"/>
      <c r="R181" s="102"/>
      <c r="S181" s="102"/>
      <c r="T181" s="102"/>
      <c r="U181" s="102"/>
      <c r="V181" s="102"/>
      <c r="W181" s="102"/>
      <c r="X181" s="102"/>
      <c r="Y181" s="102"/>
      <c r="Z181" s="102"/>
    </row>
    <row r="182" spans="1:26" ht="18.75" customHeight="1">
      <c r="A182" s="1032"/>
      <c r="B182" s="102"/>
      <c r="C182" s="1033"/>
      <c r="D182" s="1033"/>
      <c r="E182" s="102"/>
      <c r="F182" s="102"/>
      <c r="G182" s="102"/>
      <c r="H182" s="102"/>
      <c r="I182" s="102"/>
      <c r="J182" s="102"/>
      <c r="K182" s="102"/>
      <c r="L182" s="102"/>
      <c r="M182" s="102"/>
      <c r="N182" s="102"/>
      <c r="O182" s="102"/>
      <c r="P182" s="102"/>
      <c r="Q182" s="102"/>
      <c r="R182" s="102"/>
      <c r="S182" s="102"/>
      <c r="T182" s="102"/>
      <c r="U182" s="102"/>
      <c r="V182" s="102"/>
      <c r="W182" s="102"/>
      <c r="X182" s="102"/>
      <c r="Y182" s="102"/>
      <c r="Z182" s="102"/>
    </row>
    <row r="183" spans="1:26" ht="18.75" customHeight="1">
      <c r="A183" s="1032"/>
      <c r="B183" s="102"/>
      <c r="C183" s="1033"/>
      <c r="D183" s="1033"/>
      <c r="E183" s="102"/>
      <c r="F183" s="102"/>
      <c r="G183" s="102"/>
      <c r="H183" s="102"/>
      <c r="I183" s="102"/>
      <c r="J183" s="102"/>
      <c r="K183" s="102"/>
      <c r="L183" s="102"/>
      <c r="M183" s="102"/>
      <c r="N183" s="102"/>
      <c r="O183" s="102"/>
      <c r="P183" s="102"/>
      <c r="Q183" s="102"/>
      <c r="R183" s="102"/>
      <c r="S183" s="102"/>
      <c r="T183" s="102"/>
      <c r="U183" s="102"/>
      <c r="V183" s="102"/>
      <c r="W183" s="102"/>
      <c r="X183" s="102"/>
      <c r="Y183" s="102"/>
      <c r="Z183" s="102"/>
    </row>
    <row r="184" spans="1:26" ht="18.75" customHeight="1">
      <c r="A184" s="1032"/>
      <c r="B184" s="102"/>
      <c r="C184" s="1033"/>
      <c r="D184" s="1033"/>
      <c r="E184" s="102"/>
      <c r="F184" s="102"/>
      <c r="G184" s="102"/>
      <c r="H184" s="102"/>
      <c r="I184" s="102"/>
      <c r="J184" s="102"/>
      <c r="K184" s="102"/>
      <c r="L184" s="102"/>
      <c r="M184" s="102"/>
      <c r="N184" s="102"/>
      <c r="O184" s="102"/>
      <c r="P184" s="102"/>
      <c r="Q184" s="102"/>
      <c r="R184" s="102"/>
      <c r="S184" s="102"/>
      <c r="T184" s="102"/>
      <c r="U184" s="102"/>
      <c r="V184" s="102"/>
      <c r="W184" s="102"/>
      <c r="X184" s="102"/>
      <c r="Y184" s="102"/>
      <c r="Z184" s="102"/>
    </row>
    <row r="185" spans="1:26" ht="18.75" customHeight="1">
      <c r="A185" s="1032"/>
      <c r="B185" s="102"/>
      <c r="C185" s="1033"/>
      <c r="D185" s="1033"/>
      <c r="E185" s="102"/>
      <c r="F185" s="102"/>
      <c r="G185" s="102"/>
      <c r="H185" s="102"/>
      <c r="I185" s="102"/>
      <c r="J185" s="102"/>
      <c r="K185" s="102"/>
      <c r="L185" s="102"/>
      <c r="M185" s="102"/>
      <c r="N185" s="102"/>
      <c r="O185" s="102"/>
      <c r="P185" s="102"/>
      <c r="Q185" s="102"/>
      <c r="R185" s="102"/>
      <c r="S185" s="102"/>
      <c r="T185" s="102"/>
      <c r="U185" s="102"/>
      <c r="V185" s="102"/>
      <c r="W185" s="102"/>
      <c r="X185" s="102"/>
      <c r="Y185" s="102"/>
      <c r="Z185" s="102"/>
    </row>
    <row r="186" spans="1:26" ht="18.75" customHeight="1">
      <c r="A186" s="1032"/>
      <c r="B186" s="102"/>
      <c r="C186" s="1033"/>
      <c r="D186" s="1033"/>
      <c r="E186" s="102"/>
      <c r="F186" s="102"/>
      <c r="G186" s="102"/>
      <c r="H186" s="102"/>
      <c r="I186" s="102"/>
      <c r="J186" s="102"/>
      <c r="K186" s="102"/>
      <c r="L186" s="102"/>
      <c r="M186" s="102"/>
      <c r="N186" s="102"/>
      <c r="O186" s="102"/>
      <c r="P186" s="102"/>
      <c r="Q186" s="102"/>
      <c r="R186" s="102"/>
      <c r="S186" s="102"/>
      <c r="T186" s="102"/>
      <c r="U186" s="102"/>
      <c r="V186" s="102"/>
      <c r="W186" s="102"/>
      <c r="X186" s="102"/>
      <c r="Y186" s="102"/>
      <c r="Z186" s="102"/>
    </row>
    <row r="187" spans="1:26" ht="18.75" customHeight="1">
      <c r="A187" s="1032"/>
      <c r="B187" s="102"/>
      <c r="C187" s="1033"/>
      <c r="D187" s="1033"/>
      <c r="E187" s="102"/>
      <c r="F187" s="102"/>
      <c r="G187" s="102"/>
      <c r="H187" s="102"/>
      <c r="I187" s="102"/>
      <c r="J187" s="102"/>
      <c r="K187" s="102"/>
      <c r="L187" s="102"/>
      <c r="M187" s="102"/>
      <c r="N187" s="102"/>
      <c r="O187" s="102"/>
      <c r="P187" s="102"/>
      <c r="Q187" s="102"/>
      <c r="R187" s="102"/>
      <c r="S187" s="102"/>
      <c r="T187" s="102"/>
      <c r="U187" s="102"/>
      <c r="V187" s="102"/>
      <c r="W187" s="102"/>
      <c r="X187" s="102"/>
      <c r="Y187" s="102"/>
      <c r="Z187" s="102"/>
    </row>
    <row r="188" spans="1:26" ht="18.75" customHeight="1">
      <c r="A188" s="1032"/>
      <c r="B188" s="102"/>
      <c r="C188" s="1033"/>
      <c r="D188" s="1033"/>
      <c r="E188" s="102"/>
      <c r="F188" s="102"/>
      <c r="G188" s="102"/>
      <c r="H188" s="102"/>
      <c r="I188" s="102"/>
      <c r="J188" s="102"/>
      <c r="K188" s="102"/>
      <c r="L188" s="102"/>
      <c r="M188" s="102"/>
      <c r="N188" s="102"/>
      <c r="O188" s="102"/>
      <c r="P188" s="102"/>
      <c r="Q188" s="102"/>
      <c r="R188" s="102"/>
      <c r="S188" s="102"/>
      <c r="T188" s="102"/>
      <c r="U188" s="102"/>
      <c r="V188" s="102"/>
      <c r="W188" s="102"/>
      <c r="X188" s="102"/>
      <c r="Y188" s="102"/>
      <c r="Z188" s="102"/>
    </row>
    <row r="189" spans="1:26" ht="18.75" customHeight="1">
      <c r="A189" s="1032"/>
      <c r="B189" s="102"/>
      <c r="C189" s="1033"/>
      <c r="D189" s="1033"/>
      <c r="E189" s="102"/>
      <c r="F189" s="102"/>
      <c r="G189" s="102"/>
      <c r="H189" s="102"/>
      <c r="I189" s="102"/>
      <c r="J189" s="102"/>
      <c r="K189" s="102"/>
      <c r="L189" s="102"/>
      <c r="M189" s="102"/>
      <c r="N189" s="102"/>
      <c r="O189" s="102"/>
      <c r="P189" s="102"/>
      <c r="Q189" s="102"/>
      <c r="R189" s="102"/>
      <c r="S189" s="102"/>
      <c r="T189" s="102"/>
      <c r="U189" s="102"/>
      <c r="V189" s="102"/>
      <c r="W189" s="102"/>
      <c r="X189" s="102"/>
      <c r="Y189" s="102"/>
      <c r="Z189" s="102"/>
    </row>
    <row r="190" spans="1:26" ht="18.75" customHeight="1">
      <c r="A190" s="1032"/>
      <c r="B190" s="102"/>
      <c r="C190" s="1033"/>
      <c r="D190" s="1033"/>
      <c r="E190" s="102"/>
      <c r="F190" s="102"/>
      <c r="G190" s="102"/>
      <c r="H190" s="102"/>
      <c r="I190" s="102"/>
      <c r="J190" s="102"/>
      <c r="K190" s="102"/>
      <c r="L190" s="102"/>
      <c r="M190" s="102"/>
      <c r="N190" s="102"/>
      <c r="O190" s="102"/>
      <c r="P190" s="102"/>
      <c r="Q190" s="102"/>
      <c r="R190" s="102"/>
      <c r="S190" s="102"/>
      <c r="T190" s="102"/>
      <c r="U190" s="102"/>
      <c r="V190" s="102"/>
      <c r="W190" s="102"/>
      <c r="X190" s="102"/>
      <c r="Y190" s="102"/>
      <c r="Z190" s="102"/>
    </row>
    <row r="191" spans="1:26" ht="18.75" customHeight="1">
      <c r="A191" s="1032"/>
      <c r="B191" s="102"/>
      <c r="C191" s="1033"/>
      <c r="D191" s="1033"/>
      <c r="E191" s="102"/>
      <c r="F191" s="102"/>
      <c r="G191" s="102"/>
      <c r="H191" s="102"/>
      <c r="I191" s="102"/>
      <c r="J191" s="102"/>
      <c r="K191" s="102"/>
      <c r="L191" s="102"/>
      <c r="M191" s="102"/>
      <c r="N191" s="102"/>
      <c r="O191" s="102"/>
      <c r="P191" s="102"/>
      <c r="Q191" s="102"/>
      <c r="R191" s="102"/>
      <c r="S191" s="102"/>
      <c r="T191" s="102"/>
      <c r="U191" s="102"/>
      <c r="V191" s="102"/>
      <c r="W191" s="102"/>
      <c r="X191" s="102"/>
      <c r="Y191" s="102"/>
      <c r="Z191" s="102"/>
    </row>
    <row r="192" spans="1:26" ht="18.75" customHeight="1">
      <c r="A192" s="1032"/>
      <c r="B192" s="102"/>
      <c r="C192" s="1033"/>
      <c r="D192" s="1033"/>
      <c r="E192" s="102"/>
      <c r="F192" s="102"/>
      <c r="G192" s="102"/>
      <c r="H192" s="102"/>
      <c r="I192" s="102"/>
      <c r="J192" s="102"/>
      <c r="K192" s="102"/>
      <c r="L192" s="102"/>
      <c r="M192" s="102"/>
      <c r="N192" s="102"/>
      <c r="O192" s="102"/>
      <c r="P192" s="102"/>
      <c r="Q192" s="102"/>
      <c r="R192" s="102"/>
      <c r="S192" s="102"/>
      <c r="T192" s="102"/>
      <c r="U192" s="102"/>
      <c r="V192" s="102"/>
      <c r="W192" s="102"/>
      <c r="X192" s="102"/>
      <c r="Y192" s="102"/>
      <c r="Z192" s="102"/>
    </row>
    <row r="193" spans="1:26" ht="18.75" customHeight="1">
      <c r="A193" s="1032"/>
      <c r="B193" s="102"/>
      <c r="C193" s="1033"/>
      <c r="D193" s="1033"/>
      <c r="E193" s="102"/>
      <c r="F193" s="102"/>
      <c r="G193" s="102"/>
      <c r="H193" s="102"/>
      <c r="I193" s="102"/>
      <c r="J193" s="102"/>
      <c r="K193" s="102"/>
      <c r="L193" s="102"/>
      <c r="M193" s="102"/>
      <c r="N193" s="102"/>
      <c r="O193" s="102"/>
      <c r="P193" s="102"/>
      <c r="Q193" s="102"/>
      <c r="R193" s="102"/>
      <c r="S193" s="102"/>
      <c r="T193" s="102"/>
      <c r="U193" s="102"/>
      <c r="V193" s="102"/>
      <c r="W193" s="102"/>
      <c r="X193" s="102"/>
      <c r="Y193" s="102"/>
      <c r="Z193" s="102"/>
    </row>
    <row r="194" spans="1:26" ht="18.75" customHeight="1">
      <c r="A194" s="1032"/>
      <c r="B194" s="102"/>
      <c r="C194" s="1033"/>
      <c r="D194" s="1033"/>
      <c r="E194" s="102"/>
      <c r="F194" s="102"/>
      <c r="G194" s="102"/>
      <c r="H194" s="102"/>
      <c r="I194" s="102"/>
      <c r="J194" s="102"/>
      <c r="K194" s="102"/>
      <c r="L194" s="102"/>
      <c r="M194" s="102"/>
      <c r="N194" s="102"/>
      <c r="O194" s="102"/>
      <c r="P194" s="102"/>
      <c r="Q194" s="102"/>
      <c r="R194" s="102"/>
      <c r="S194" s="102"/>
      <c r="T194" s="102"/>
      <c r="U194" s="102"/>
      <c r="V194" s="102"/>
      <c r="W194" s="102"/>
      <c r="X194" s="102"/>
      <c r="Y194" s="102"/>
      <c r="Z194" s="102"/>
    </row>
    <row r="195" spans="1:26" ht="18.75" customHeight="1">
      <c r="A195" s="1032"/>
      <c r="B195" s="102"/>
      <c r="C195" s="1033"/>
      <c r="D195" s="1033"/>
      <c r="E195" s="102"/>
      <c r="F195" s="102"/>
      <c r="G195" s="102"/>
      <c r="H195" s="102"/>
      <c r="I195" s="102"/>
      <c r="J195" s="102"/>
      <c r="K195" s="102"/>
      <c r="L195" s="102"/>
      <c r="M195" s="102"/>
      <c r="N195" s="102"/>
      <c r="O195" s="102"/>
      <c r="P195" s="102"/>
      <c r="Q195" s="102"/>
      <c r="R195" s="102"/>
      <c r="S195" s="102"/>
      <c r="T195" s="102"/>
      <c r="U195" s="102"/>
      <c r="V195" s="102"/>
      <c r="W195" s="102"/>
      <c r="X195" s="102"/>
      <c r="Y195" s="102"/>
      <c r="Z195" s="102"/>
    </row>
    <row r="196" spans="1:26" ht="18.75" customHeight="1">
      <c r="A196" s="1032"/>
      <c r="B196" s="102"/>
      <c r="C196" s="1033"/>
      <c r="D196" s="1033"/>
      <c r="E196" s="102"/>
      <c r="F196" s="102"/>
      <c r="G196" s="102"/>
      <c r="H196" s="102"/>
      <c r="I196" s="102"/>
      <c r="J196" s="102"/>
      <c r="K196" s="102"/>
      <c r="L196" s="102"/>
      <c r="M196" s="102"/>
      <c r="N196" s="102"/>
      <c r="O196" s="102"/>
      <c r="P196" s="102"/>
      <c r="Q196" s="102"/>
      <c r="R196" s="102"/>
      <c r="S196" s="102"/>
      <c r="T196" s="102"/>
      <c r="U196" s="102"/>
      <c r="V196" s="102"/>
      <c r="W196" s="102"/>
      <c r="X196" s="102"/>
      <c r="Y196" s="102"/>
      <c r="Z196" s="102"/>
    </row>
    <row r="197" spans="1:26" ht="18.75" customHeight="1">
      <c r="A197" s="1032"/>
      <c r="B197" s="102"/>
      <c r="C197" s="1033"/>
      <c r="D197" s="1033"/>
      <c r="E197" s="102"/>
      <c r="F197" s="102"/>
      <c r="G197" s="102"/>
      <c r="H197" s="102"/>
      <c r="I197" s="102"/>
      <c r="J197" s="102"/>
      <c r="K197" s="102"/>
      <c r="L197" s="102"/>
      <c r="M197" s="102"/>
      <c r="N197" s="102"/>
      <c r="O197" s="102"/>
      <c r="P197" s="102"/>
      <c r="Q197" s="102"/>
      <c r="R197" s="102"/>
      <c r="S197" s="102"/>
      <c r="T197" s="102"/>
      <c r="U197" s="102"/>
      <c r="V197" s="102"/>
      <c r="W197" s="102"/>
      <c r="X197" s="102"/>
      <c r="Y197" s="102"/>
      <c r="Z197" s="102"/>
    </row>
    <row r="198" spans="1:26" ht="18.75" customHeight="1">
      <c r="A198" s="1032"/>
      <c r="B198" s="102"/>
      <c r="C198" s="1033"/>
      <c r="D198" s="1033"/>
      <c r="E198" s="102"/>
      <c r="F198" s="102"/>
      <c r="G198" s="102"/>
      <c r="H198" s="102"/>
      <c r="I198" s="102"/>
      <c r="J198" s="102"/>
      <c r="K198" s="102"/>
      <c r="L198" s="102"/>
      <c r="M198" s="102"/>
      <c r="N198" s="102"/>
      <c r="O198" s="102"/>
      <c r="P198" s="102"/>
      <c r="Q198" s="102"/>
      <c r="R198" s="102"/>
      <c r="S198" s="102"/>
      <c r="T198" s="102"/>
      <c r="U198" s="102"/>
      <c r="V198" s="102"/>
      <c r="W198" s="102"/>
      <c r="X198" s="102"/>
      <c r="Y198" s="102"/>
      <c r="Z198" s="102"/>
    </row>
    <row r="199" spans="1:26" ht="18.75" customHeight="1">
      <c r="A199" s="1032"/>
      <c r="B199" s="102"/>
      <c r="C199" s="1033"/>
      <c r="D199" s="1033"/>
      <c r="E199" s="102"/>
      <c r="F199" s="102"/>
      <c r="G199" s="102"/>
      <c r="H199" s="102"/>
      <c r="I199" s="102"/>
      <c r="J199" s="102"/>
      <c r="K199" s="102"/>
      <c r="L199" s="102"/>
      <c r="M199" s="102"/>
      <c r="N199" s="102"/>
      <c r="O199" s="102"/>
      <c r="P199" s="102"/>
      <c r="Q199" s="102"/>
      <c r="R199" s="102"/>
      <c r="S199" s="102"/>
      <c r="T199" s="102"/>
      <c r="U199" s="102"/>
      <c r="V199" s="102"/>
      <c r="W199" s="102"/>
      <c r="X199" s="102"/>
      <c r="Y199" s="102"/>
      <c r="Z199" s="102"/>
    </row>
    <row r="200" spans="1:26" ht="18.75" customHeight="1">
      <c r="A200" s="1032"/>
      <c r="B200" s="102"/>
      <c r="C200" s="1033"/>
      <c r="D200" s="1033"/>
      <c r="E200" s="102"/>
      <c r="F200" s="102"/>
      <c r="G200" s="102"/>
      <c r="H200" s="102"/>
      <c r="I200" s="102"/>
      <c r="J200" s="102"/>
      <c r="K200" s="102"/>
      <c r="L200" s="102"/>
      <c r="M200" s="102"/>
      <c r="N200" s="102"/>
      <c r="O200" s="102"/>
      <c r="P200" s="102"/>
      <c r="Q200" s="102"/>
      <c r="R200" s="102"/>
      <c r="S200" s="102"/>
      <c r="T200" s="102"/>
      <c r="U200" s="102"/>
      <c r="V200" s="102"/>
      <c r="W200" s="102"/>
      <c r="X200" s="102"/>
      <c r="Y200" s="102"/>
      <c r="Z200" s="102"/>
    </row>
    <row r="201" spans="1:26" ht="18.75" customHeight="1">
      <c r="A201" s="1032"/>
      <c r="B201" s="102"/>
      <c r="C201" s="1033"/>
      <c r="D201" s="1033"/>
      <c r="E201" s="102"/>
      <c r="F201" s="102"/>
      <c r="G201" s="102"/>
      <c r="H201" s="102"/>
      <c r="I201" s="102"/>
      <c r="J201" s="102"/>
      <c r="K201" s="102"/>
      <c r="L201" s="102"/>
      <c r="M201" s="102"/>
      <c r="N201" s="102"/>
      <c r="O201" s="102"/>
      <c r="P201" s="102"/>
      <c r="Q201" s="102"/>
      <c r="R201" s="102"/>
      <c r="S201" s="102"/>
      <c r="T201" s="102"/>
      <c r="U201" s="102"/>
      <c r="V201" s="102"/>
      <c r="W201" s="102"/>
      <c r="X201" s="102"/>
      <c r="Y201" s="102"/>
      <c r="Z201" s="102"/>
    </row>
    <row r="202" spans="1:26" ht="18.75" customHeight="1">
      <c r="A202" s="1032"/>
      <c r="B202" s="102"/>
      <c r="C202" s="1033"/>
      <c r="D202" s="1033"/>
      <c r="E202" s="102"/>
      <c r="F202" s="102"/>
      <c r="G202" s="102"/>
      <c r="H202" s="102"/>
      <c r="I202" s="102"/>
      <c r="J202" s="102"/>
      <c r="K202" s="102"/>
      <c r="L202" s="102"/>
      <c r="M202" s="102"/>
      <c r="N202" s="102"/>
      <c r="O202" s="102"/>
      <c r="P202" s="102"/>
      <c r="Q202" s="102"/>
      <c r="R202" s="102"/>
      <c r="S202" s="102"/>
      <c r="T202" s="102"/>
      <c r="U202" s="102"/>
      <c r="V202" s="102"/>
      <c r="W202" s="102"/>
      <c r="X202" s="102"/>
      <c r="Y202" s="102"/>
      <c r="Z202" s="102"/>
    </row>
    <row r="203" spans="1:26" ht="18.75" customHeight="1">
      <c r="A203" s="1032"/>
      <c r="B203" s="102"/>
      <c r="C203" s="1033"/>
      <c r="D203" s="1033"/>
      <c r="E203" s="102"/>
      <c r="F203" s="102"/>
      <c r="G203" s="102"/>
      <c r="H203" s="102"/>
      <c r="I203" s="102"/>
      <c r="J203" s="102"/>
      <c r="K203" s="102"/>
      <c r="L203" s="102"/>
      <c r="M203" s="102"/>
      <c r="N203" s="102"/>
      <c r="O203" s="102"/>
      <c r="P203" s="102"/>
      <c r="Q203" s="102"/>
      <c r="R203" s="102"/>
      <c r="S203" s="102"/>
      <c r="T203" s="102"/>
      <c r="U203" s="102"/>
      <c r="V203" s="102"/>
      <c r="W203" s="102"/>
      <c r="X203" s="102"/>
      <c r="Y203" s="102"/>
      <c r="Z203" s="102"/>
    </row>
    <row r="204" spans="1:26" ht="18.75" customHeight="1">
      <c r="A204" s="1032"/>
      <c r="B204" s="102"/>
      <c r="C204" s="1033"/>
      <c r="D204" s="1033"/>
      <c r="E204" s="102"/>
      <c r="F204" s="102"/>
      <c r="G204" s="102"/>
      <c r="H204" s="102"/>
      <c r="I204" s="102"/>
      <c r="J204" s="102"/>
      <c r="K204" s="102"/>
      <c r="L204" s="102"/>
      <c r="M204" s="102"/>
      <c r="N204" s="102"/>
      <c r="O204" s="102"/>
      <c r="P204" s="102"/>
      <c r="Q204" s="102"/>
      <c r="R204" s="102"/>
      <c r="S204" s="102"/>
      <c r="T204" s="102"/>
      <c r="U204" s="102"/>
      <c r="V204" s="102"/>
      <c r="W204" s="102"/>
      <c r="X204" s="102"/>
      <c r="Y204" s="102"/>
      <c r="Z204" s="102"/>
    </row>
    <row r="205" spans="1:26" ht="18.75" customHeight="1">
      <c r="A205" s="1032"/>
      <c r="B205" s="102"/>
      <c r="C205" s="1033"/>
      <c r="D205" s="1033"/>
      <c r="E205" s="102"/>
      <c r="F205" s="102"/>
      <c r="G205" s="102"/>
      <c r="H205" s="102"/>
      <c r="I205" s="102"/>
      <c r="J205" s="102"/>
      <c r="K205" s="102"/>
      <c r="L205" s="102"/>
      <c r="M205" s="102"/>
      <c r="N205" s="102"/>
      <c r="O205" s="102"/>
      <c r="P205" s="102"/>
      <c r="Q205" s="102"/>
      <c r="R205" s="102"/>
      <c r="S205" s="102"/>
      <c r="T205" s="102"/>
      <c r="U205" s="102"/>
      <c r="V205" s="102"/>
      <c r="W205" s="102"/>
      <c r="X205" s="102"/>
      <c r="Y205" s="102"/>
      <c r="Z205" s="102"/>
    </row>
    <row r="206" spans="1:26" ht="18.75" customHeight="1">
      <c r="A206" s="1032"/>
      <c r="B206" s="102"/>
      <c r="C206" s="1033"/>
      <c r="D206" s="1033"/>
      <c r="E206" s="102"/>
      <c r="F206" s="102"/>
      <c r="G206" s="102"/>
      <c r="H206" s="102"/>
      <c r="I206" s="102"/>
      <c r="J206" s="102"/>
      <c r="K206" s="102"/>
      <c r="L206" s="102"/>
      <c r="M206" s="102"/>
      <c r="N206" s="102"/>
      <c r="O206" s="102"/>
      <c r="P206" s="102"/>
      <c r="Q206" s="102"/>
      <c r="R206" s="102"/>
      <c r="S206" s="102"/>
      <c r="T206" s="102"/>
      <c r="U206" s="102"/>
      <c r="V206" s="102"/>
      <c r="W206" s="102"/>
      <c r="X206" s="102"/>
      <c r="Y206" s="102"/>
      <c r="Z206" s="102"/>
    </row>
    <row r="207" spans="1:26" ht="18.75" customHeight="1">
      <c r="A207" s="1032"/>
      <c r="B207" s="102"/>
      <c r="C207" s="1033"/>
      <c r="D207" s="1033"/>
      <c r="E207" s="102"/>
      <c r="F207" s="102"/>
      <c r="G207" s="102"/>
      <c r="H207" s="102"/>
      <c r="I207" s="102"/>
      <c r="J207" s="102"/>
      <c r="K207" s="102"/>
      <c r="L207" s="102"/>
      <c r="M207" s="102"/>
      <c r="N207" s="102"/>
      <c r="O207" s="102"/>
      <c r="P207" s="102"/>
      <c r="Q207" s="102"/>
      <c r="R207" s="102"/>
      <c r="S207" s="102"/>
      <c r="T207" s="102"/>
      <c r="U207" s="102"/>
      <c r="V207" s="102"/>
      <c r="W207" s="102"/>
      <c r="X207" s="102"/>
      <c r="Y207" s="102"/>
      <c r="Z207" s="102"/>
    </row>
    <row r="208" spans="1:26" ht="18.75" customHeight="1">
      <c r="A208" s="1032"/>
      <c r="B208" s="102"/>
      <c r="C208" s="1033"/>
      <c r="D208" s="1033"/>
      <c r="E208" s="102"/>
      <c r="F208" s="102"/>
      <c r="G208" s="102"/>
      <c r="H208" s="102"/>
      <c r="I208" s="102"/>
      <c r="J208" s="102"/>
      <c r="K208" s="102"/>
      <c r="L208" s="102"/>
      <c r="M208" s="102"/>
      <c r="N208" s="102"/>
      <c r="O208" s="102"/>
      <c r="P208" s="102"/>
      <c r="Q208" s="102"/>
      <c r="R208" s="102"/>
      <c r="S208" s="102"/>
      <c r="T208" s="102"/>
      <c r="U208" s="102"/>
      <c r="V208" s="102"/>
      <c r="W208" s="102"/>
      <c r="X208" s="102"/>
      <c r="Y208" s="102"/>
      <c r="Z208" s="102"/>
    </row>
    <row r="209" spans="1:26" ht="18.75" customHeight="1">
      <c r="A209" s="1032"/>
      <c r="B209" s="102"/>
      <c r="C209" s="1033"/>
      <c r="D209" s="1033"/>
      <c r="E209" s="102"/>
      <c r="F209" s="102"/>
      <c r="G209" s="102"/>
      <c r="H209" s="102"/>
      <c r="I209" s="102"/>
      <c r="J209" s="102"/>
      <c r="K209" s="102"/>
      <c r="L209" s="102"/>
      <c r="M209" s="102"/>
      <c r="N209" s="102"/>
      <c r="O209" s="102"/>
      <c r="P209" s="102"/>
      <c r="Q209" s="102"/>
      <c r="R209" s="102"/>
      <c r="S209" s="102"/>
      <c r="T209" s="102"/>
      <c r="U209" s="102"/>
      <c r="V209" s="102"/>
      <c r="W209" s="102"/>
      <c r="X209" s="102"/>
      <c r="Y209" s="102"/>
      <c r="Z209" s="102"/>
    </row>
    <row r="210" spans="1:26" ht="18.75" customHeight="1">
      <c r="A210" s="1032"/>
      <c r="B210" s="102"/>
      <c r="C210" s="1033"/>
      <c r="D210" s="1033"/>
      <c r="E210" s="102"/>
      <c r="F210" s="102"/>
      <c r="G210" s="102"/>
      <c r="H210" s="102"/>
      <c r="I210" s="102"/>
      <c r="J210" s="102"/>
      <c r="K210" s="102"/>
      <c r="L210" s="102"/>
      <c r="M210" s="102"/>
      <c r="N210" s="102"/>
      <c r="O210" s="102"/>
      <c r="P210" s="102"/>
      <c r="Q210" s="102"/>
      <c r="R210" s="102"/>
      <c r="S210" s="102"/>
      <c r="T210" s="102"/>
      <c r="U210" s="102"/>
      <c r="V210" s="102"/>
      <c r="W210" s="102"/>
      <c r="X210" s="102"/>
      <c r="Y210" s="102"/>
      <c r="Z210" s="102"/>
    </row>
    <row r="211" spans="1:26" ht="18.75" customHeight="1">
      <c r="A211" s="1032"/>
      <c r="B211" s="102"/>
      <c r="C211" s="1033"/>
      <c r="D211" s="1033"/>
      <c r="E211" s="102"/>
      <c r="F211" s="102"/>
      <c r="G211" s="102"/>
      <c r="H211" s="102"/>
      <c r="I211" s="102"/>
      <c r="J211" s="102"/>
      <c r="K211" s="102"/>
      <c r="L211" s="102"/>
      <c r="M211" s="102"/>
      <c r="N211" s="102"/>
      <c r="O211" s="102"/>
      <c r="P211" s="102"/>
      <c r="Q211" s="102"/>
      <c r="R211" s="102"/>
      <c r="S211" s="102"/>
      <c r="T211" s="102"/>
      <c r="U211" s="102"/>
      <c r="V211" s="102"/>
      <c r="W211" s="102"/>
      <c r="X211" s="102"/>
      <c r="Y211" s="102"/>
      <c r="Z211" s="102"/>
    </row>
    <row r="212" spans="1:26" ht="18.75" customHeight="1">
      <c r="A212" s="1032"/>
      <c r="B212" s="102"/>
      <c r="C212" s="1033"/>
      <c r="D212" s="1033"/>
      <c r="E212" s="102"/>
      <c r="F212" s="102"/>
      <c r="G212" s="102"/>
      <c r="H212" s="102"/>
      <c r="I212" s="102"/>
      <c r="J212" s="102"/>
      <c r="K212" s="102"/>
      <c r="L212" s="102"/>
      <c r="M212" s="102"/>
      <c r="N212" s="102"/>
      <c r="O212" s="102"/>
      <c r="P212" s="102"/>
      <c r="Q212" s="102"/>
      <c r="R212" s="102"/>
      <c r="S212" s="102"/>
      <c r="T212" s="102"/>
      <c r="U212" s="102"/>
      <c r="V212" s="102"/>
      <c r="W212" s="102"/>
      <c r="X212" s="102"/>
      <c r="Y212" s="102"/>
      <c r="Z212" s="102"/>
    </row>
    <row r="213" spans="1:26" ht="18.75" customHeight="1">
      <c r="A213" s="1032"/>
      <c r="B213" s="102"/>
      <c r="C213" s="1033"/>
      <c r="D213" s="1033"/>
      <c r="E213" s="102"/>
      <c r="F213" s="102"/>
      <c r="G213" s="102"/>
      <c r="H213" s="102"/>
      <c r="I213" s="102"/>
      <c r="J213" s="102"/>
      <c r="K213" s="102"/>
      <c r="L213" s="102"/>
      <c r="M213" s="102"/>
      <c r="N213" s="102"/>
      <c r="O213" s="102"/>
      <c r="P213" s="102"/>
      <c r="Q213" s="102"/>
      <c r="R213" s="102"/>
      <c r="S213" s="102"/>
      <c r="T213" s="102"/>
      <c r="U213" s="102"/>
      <c r="V213" s="102"/>
      <c r="W213" s="102"/>
      <c r="X213" s="102"/>
      <c r="Y213" s="102"/>
      <c r="Z213" s="102"/>
    </row>
    <row r="214" spans="1:26" ht="18.75" customHeight="1">
      <c r="A214" s="1032"/>
      <c r="B214" s="102"/>
      <c r="C214" s="1033"/>
      <c r="D214" s="1033"/>
      <c r="E214" s="102"/>
      <c r="F214" s="102"/>
      <c r="G214" s="102"/>
      <c r="H214" s="102"/>
      <c r="I214" s="102"/>
      <c r="J214" s="102"/>
      <c r="K214" s="102"/>
      <c r="L214" s="102"/>
      <c r="M214" s="102"/>
      <c r="N214" s="102"/>
      <c r="O214" s="102"/>
      <c r="P214" s="102"/>
      <c r="Q214" s="102"/>
      <c r="R214" s="102"/>
      <c r="S214" s="102"/>
      <c r="T214" s="102"/>
      <c r="U214" s="102"/>
      <c r="V214" s="102"/>
      <c r="W214" s="102"/>
      <c r="X214" s="102"/>
      <c r="Y214" s="102"/>
      <c r="Z214" s="102"/>
    </row>
    <row r="215" spans="1:26" ht="18.75" customHeight="1">
      <c r="A215" s="1032"/>
      <c r="B215" s="102"/>
      <c r="C215" s="1033"/>
      <c r="D215" s="1033"/>
      <c r="E215" s="102"/>
      <c r="F215" s="102"/>
      <c r="G215" s="102"/>
      <c r="H215" s="102"/>
      <c r="I215" s="102"/>
      <c r="J215" s="102"/>
      <c r="K215" s="102"/>
      <c r="L215" s="102"/>
      <c r="M215" s="102"/>
      <c r="N215" s="102"/>
      <c r="O215" s="102"/>
      <c r="P215" s="102"/>
      <c r="Q215" s="102"/>
      <c r="R215" s="102"/>
      <c r="S215" s="102"/>
      <c r="T215" s="102"/>
      <c r="U215" s="102"/>
      <c r="V215" s="102"/>
      <c r="W215" s="102"/>
      <c r="X215" s="102"/>
      <c r="Y215" s="102"/>
      <c r="Z215" s="102"/>
    </row>
    <row r="216" spans="1:26" ht="18.75" customHeight="1">
      <c r="A216" s="1032"/>
      <c r="B216" s="102"/>
      <c r="C216" s="1033"/>
      <c r="D216" s="1033"/>
      <c r="E216" s="102"/>
      <c r="F216" s="102"/>
      <c r="G216" s="102"/>
      <c r="H216" s="102"/>
      <c r="I216" s="102"/>
      <c r="J216" s="102"/>
      <c r="K216" s="102"/>
      <c r="L216" s="102"/>
      <c r="M216" s="102"/>
      <c r="N216" s="102"/>
      <c r="O216" s="102"/>
      <c r="P216" s="102"/>
      <c r="Q216" s="102"/>
      <c r="R216" s="102"/>
      <c r="S216" s="102"/>
      <c r="T216" s="102"/>
      <c r="U216" s="102"/>
      <c r="V216" s="102"/>
      <c r="W216" s="102"/>
      <c r="X216" s="102"/>
      <c r="Y216" s="102"/>
      <c r="Z216" s="102"/>
    </row>
    <row r="217" spans="1:26" ht="18.75" customHeight="1">
      <c r="A217" s="1032"/>
      <c r="B217" s="102"/>
      <c r="C217" s="1033"/>
      <c r="D217" s="1033"/>
      <c r="E217" s="102"/>
      <c r="F217" s="102"/>
      <c r="G217" s="102"/>
      <c r="H217" s="102"/>
      <c r="I217" s="102"/>
      <c r="J217" s="102"/>
      <c r="K217" s="102"/>
      <c r="L217" s="102"/>
      <c r="M217" s="102"/>
      <c r="N217" s="102"/>
      <c r="O217" s="102"/>
      <c r="P217" s="102"/>
      <c r="Q217" s="102"/>
      <c r="R217" s="102"/>
      <c r="S217" s="102"/>
      <c r="T217" s="102"/>
      <c r="U217" s="102"/>
      <c r="V217" s="102"/>
      <c r="W217" s="102"/>
      <c r="X217" s="102"/>
      <c r="Y217" s="102"/>
      <c r="Z217" s="102"/>
    </row>
    <row r="218" spans="1:26" ht="18.75" customHeight="1">
      <c r="A218" s="1032"/>
      <c r="B218" s="102"/>
      <c r="C218" s="1033"/>
      <c r="D218" s="1033"/>
      <c r="E218" s="102"/>
      <c r="F218" s="102"/>
      <c r="G218" s="102"/>
      <c r="H218" s="102"/>
      <c r="I218" s="102"/>
      <c r="J218" s="102"/>
      <c r="K218" s="102"/>
      <c r="L218" s="102"/>
      <c r="M218" s="102"/>
      <c r="N218" s="102"/>
      <c r="O218" s="102"/>
      <c r="P218" s="102"/>
      <c r="Q218" s="102"/>
      <c r="R218" s="102"/>
      <c r="S218" s="102"/>
      <c r="T218" s="102"/>
      <c r="U218" s="102"/>
      <c r="V218" s="102"/>
      <c r="W218" s="102"/>
      <c r="X218" s="102"/>
      <c r="Y218" s="102"/>
      <c r="Z218" s="102"/>
    </row>
    <row r="219" spans="1:26" ht="18.75" customHeight="1">
      <c r="A219" s="1032"/>
      <c r="B219" s="102"/>
      <c r="C219" s="1033"/>
      <c r="D219" s="1033"/>
      <c r="E219" s="102"/>
      <c r="F219" s="102"/>
      <c r="G219" s="102"/>
      <c r="H219" s="102"/>
      <c r="I219" s="102"/>
      <c r="J219" s="102"/>
      <c r="K219" s="102"/>
      <c r="L219" s="102"/>
      <c r="M219" s="102"/>
      <c r="N219" s="102"/>
      <c r="O219" s="102"/>
      <c r="P219" s="102"/>
      <c r="Q219" s="102"/>
      <c r="R219" s="102"/>
      <c r="S219" s="102"/>
      <c r="T219" s="102"/>
      <c r="U219" s="102"/>
      <c r="V219" s="102"/>
      <c r="W219" s="102"/>
      <c r="X219" s="102"/>
      <c r="Y219" s="102"/>
      <c r="Z219" s="102"/>
    </row>
    <row r="220" spans="1:26" ht="18.75" customHeight="1">
      <c r="A220" s="1032"/>
      <c r="B220" s="102"/>
      <c r="C220" s="1033"/>
      <c r="D220" s="1033"/>
      <c r="E220" s="102"/>
      <c r="F220" s="102"/>
      <c r="G220" s="102"/>
      <c r="H220" s="102"/>
      <c r="I220" s="102"/>
      <c r="J220" s="102"/>
      <c r="K220" s="102"/>
      <c r="L220" s="102"/>
      <c r="M220" s="102"/>
      <c r="N220" s="102"/>
      <c r="O220" s="102"/>
      <c r="P220" s="102"/>
      <c r="Q220" s="102"/>
      <c r="R220" s="102"/>
      <c r="S220" s="102"/>
      <c r="T220" s="102"/>
      <c r="U220" s="102"/>
      <c r="V220" s="102"/>
      <c r="W220" s="102"/>
      <c r="X220" s="102"/>
      <c r="Y220" s="102"/>
      <c r="Z220" s="102"/>
    </row>
    <row r="221" spans="1:26" ht="18.75" customHeight="1">
      <c r="A221" s="1032"/>
      <c r="B221" s="102"/>
      <c r="C221" s="1033"/>
      <c r="D221" s="1033"/>
      <c r="E221" s="102"/>
      <c r="F221" s="102"/>
      <c r="G221" s="102"/>
      <c r="H221" s="102"/>
      <c r="I221" s="102"/>
      <c r="J221" s="102"/>
      <c r="K221" s="102"/>
      <c r="L221" s="102"/>
      <c r="M221" s="102"/>
      <c r="N221" s="102"/>
      <c r="O221" s="102"/>
      <c r="P221" s="102"/>
      <c r="Q221" s="102"/>
      <c r="R221" s="102"/>
      <c r="S221" s="102"/>
      <c r="T221" s="102"/>
      <c r="U221" s="102"/>
      <c r="V221" s="102"/>
      <c r="W221" s="102"/>
      <c r="X221" s="102"/>
      <c r="Y221" s="102"/>
      <c r="Z221" s="102"/>
    </row>
    <row r="222" spans="1:26" ht="18.75" customHeight="1">
      <c r="A222" s="1032"/>
      <c r="B222" s="102"/>
      <c r="C222" s="1033"/>
      <c r="D222" s="1033"/>
      <c r="E222" s="102"/>
      <c r="F222" s="102"/>
      <c r="G222" s="102"/>
      <c r="H222" s="102"/>
      <c r="I222" s="102"/>
      <c r="J222" s="102"/>
      <c r="K222" s="102"/>
      <c r="L222" s="102"/>
      <c r="M222" s="102"/>
      <c r="N222" s="102"/>
      <c r="O222" s="102"/>
      <c r="P222" s="102"/>
      <c r="Q222" s="102"/>
      <c r="R222" s="102"/>
      <c r="S222" s="102"/>
      <c r="T222" s="102"/>
      <c r="U222" s="102"/>
      <c r="V222" s="102"/>
      <c r="W222" s="102"/>
      <c r="X222" s="102"/>
      <c r="Y222" s="102"/>
      <c r="Z222" s="102"/>
    </row>
    <row r="223" spans="1:26" ht="18.75" customHeight="1">
      <c r="A223" s="1032"/>
      <c r="B223" s="102"/>
      <c r="C223" s="1033"/>
      <c r="D223" s="1033"/>
      <c r="E223" s="102"/>
      <c r="F223" s="102"/>
      <c r="G223" s="102"/>
      <c r="H223" s="102"/>
      <c r="I223" s="102"/>
      <c r="J223" s="102"/>
      <c r="K223" s="102"/>
      <c r="L223" s="102"/>
      <c r="M223" s="102"/>
      <c r="N223" s="102"/>
      <c r="O223" s="102"/>
      <c r="P223" s="102"/>
      <c r="Q223" s="102"/>
      <c r="R223" s="102"/>
      <c r="S223" s="102"/>
      <c r="T223" s="102"/>
      <c r="U223" s="102"/>
      <c r="V223" s="102"/>
      <c r="W223" s="102"/>
      <c r="X223" s="102"/>
      <c r="Y223" s="102"/>
      <c r="Z223" s="102"/>
    </row>
    <row r="224" spans="1:26" ht="18.75" customHeight="1">
      <c r="A224" s="1032"/>
      <c r="B224" s="102"/>
      <c r="C224" s="1033"/>
      <c r="D224" s="1033"/>
      <c r="E224" s="102"/>
      <c r="F224" s="102"/>
      <c r="G224" s="102"/>
      <c r="H224" s="102"/>
      <c r="I224" s="102"/>
      <c r="J224" s="102"/>
      <c r="K224" s="102"/>
      <c r="L224" s="102"/>
      <c r="M224" s="102"/>
      <c r="N224" s="102"/>
      <c r="O224" s="102"/>
      <c r="P224" s="102"/>
      <c r="Q224" s="102"/>
      <c r="R224" s="102"/>
      <c r="S224" s="102"/>
      <c r="T224" s="102"/>
      <c r="U224" s="102"/>
      <c r="V224" s="102"/>
      <c r="W224" s="102"/>
      <c r="X224" s="102"/>
      <c r="Y224" s="102"/>
      <c r="Z224" s="102"/>
    </row>
    <row r="225" spans="1:26" ht="18.75" customHeight="1">
      <c r="A225" s="1032"/>
      <c r="B225" s="102"/>
      <c r="C225" s="1033"/>
      <c r="D225" s="1033"/>
      <c r="E225" s="102"/>
      <c r="F225" s="102"/>
      <c r="G225" s="102"/>
      <c r="H225" s="102"/>
      <c r="I225" s="102"/>
      <c r="J225" s="102"/>
      <c r="K225" s="102"/>
      <c r="L225" s="102"/>
      <c r="M225" s="102"/>
      <c r="N225" s="102"/>
      <c r="O225" s="102"/>
      <c r="P225" s="102"/>
      <c r="Q225" s="102"/>
      <c r="R225" s="102"/>
      <c r="S225" s="102"/>
      <c r="T225" s="102"/>
      <c r="U225" s="102"/>
      <c r="V225" s="102"/>
      <c r="W225" s="102"/>
      <c r="X225" s="102"/>
      <c r="Y225" s="102"/>
      <c r="Z225" s="102"/>
    </row>
    <row r="226" spans="1:26" ht="18.75" customHeight="1">
      <c r="A226" s="1032"/>
      <c r="B226" s="102"/>
      <c r="C226" s="1033"/>
      <c r="D226" s="1033"/>
      <c r="E226" s="102"/>
      <c r="F226" s="102"/>
      <c r="G226" s="102"/>
      <c r="H226" s="102"/>
      <c r="I226" s="102"/>
      <c r="J226" s="102"/>
      <c r="K226" s="102"/>
      <c r="L226" s="102"/>
      <c r="M226" s="102"/>
      <c r="N226" s="102"/>
      <c r="O226" s="102"/>
      <c r="P226" s="102"/>
      <c r="Q226" s="102"/>
      <c r="R226" s="102"/>
      <c r="S226" s="102"/>
      <c r="T226" s="102"/>
      <c r="U226" s="102"/>
      <c r="V226" s="102"/>
      <c r="W226" s="102"/>
      <c r="X226" s="102"/>
      <c r="Y226" s="102"/>
      <c r="Z226" s="102"/>
    </row>
    <row r="227" spans="1:26" ht="18.75" customHeight="1">
      <c r="A227" s="1032"/>
      <c r="B227" s="102"/>
      <c r="C227" s="1033"/>
      <c r="D227" s="1033"/>
      <c r="E227" s="102"/>
      <c r="F227" s="102"/>
      <c r="G227" s="102"/>
      <c r="H227" s="102"/>
      <c r="I227" s="102"/>
      <c r="J227" s="102"/>
      <c r="K227" s="102"/>
      <c r="L227" s="102"/>
      <c r="M227" s="102"/>
      <c r="N227" s="102"/>
      <c r="O227" s="102"/>
      <c r="P227" s="102"/>
      <c r="Q227" s="102"/>
      <c r="R227" s="102"/>
      <c r="S227" s="102"/>
      <c r="T227" s="102"/>
      <c r="U227" s="102"/>
      <c r="V227" s="102"/>
      <c r="W227" s="102"/>
      <c r="X227" s="102"/>
      <c r="Y227" s="102"/>
      <c r="Z227" s="102"/>
    </row>
    <row r="228" spans="1:26" ht="18.75" customHeight="1">
      <c r="A228" s="1032"/>
      <c r="B228" s="102"/>
      <c r="C228" s="1033"/>
      <c r="D228" s="1033"/>
      <c r="E228" s="102"/>
      <c r="F228" s="102"/>
      <c r="G228" s="102"/>
      <c r="H228" s="102"/>
      <c r="I228" s="102"/>
      <c r="J228" s="102"/>
      <c r="K228" s="102"/>
      <c r="L228" s="102"/>
      <c r="M228" s="102"/>
      <c r="N228" s="102"/>
      <c r="O228" s="102"/>
      <c r="P228" s="102"/>
      <c r="Q228" s="102"/>
      <c r="R228" s="102"/>
      <c r="S228" s="102"/>
      <c r="T228" s="102"/>
      <c r="U228" s="102"/>
      <c r="V228" s="102"/>
      <c r="W228" s="102"/>
      <c r="X228" s="102"/>
      <c r="Y228" s="102"/>
      <c r="Z228" s="102"/>
    </row>
    <row r="229" spans="1:26" ht="18.75" customHeight="1">
      <c r="A229" s="1032"/>
      <c r="B229" s="102"/>
      <c r="C229" s="1033"/>
      <c r="D229" s="1033"/>
      <c r="E229" s="102"/>
      <c r="F229" s="102"/>
      <c r="G229" s="102"/>
      <c r="H229" s="102"/>
      <c r="I229" s="102"/>
      <c r="J229" s="102"/>
      <c r="K229" s="102"/>
      <c r="L229" s="102"/>
      <c r="M229" s="102"/>
      <c r="N229" s="102"/>
      <c r="O229" s="102"/>
      <c r="P229" s="102"/>
      <c r="Q229" s="102"/>
      <c r="R229" s="102"/>
      <c r="S229" s="102"/>
      <c r="T229" s="102"/>
      <c r="U229" s="102"/>
      <c r="V229" s="102"/>
      <c r="W229" s="102"/>
      <c r="X229" s="102"/>
      <c r="Y229" s="102"/>
      <c r="Z229" s="102"/>
    </row>
    <row r="230" spans="1:26" ht="18.75" customHeight="1">
      <c r="A230" s="1032"/>
      <c r="B230" s="102"/>
      <c r="C230" s="1033"/>
      <c r="D230" s="1033"/>
      <c r="E230" s="102"/>
      <c r="F230" s="102"/>
      <c r="G230" s="102"/>
      <c r="H230" s="102"/>
      <c r="I230" s="102"/>
      <c r="J230" s="102"/>
      <c r="K230" s="102"/>
      <c r="L230" s="102"/>
      <c r="M230" s="102"/>
      <c r="N230" s="102"/>
      <c r="O230" s="102"/>
      <c r="P230" s="102"/>
      <c r="Q230" s="102"/>
      <c r="R230" s="102"/>
      <c r="S230" s="102"/>
      <c r="T230" s="102"/>
      <c r="U230" s="102"/>
      <c r="V230" s="102"/>
      <c r="W230" s="102"/>
      <c r="X230" s="102"/>
      <c r="Y230" s="102"/>
      <c r="Z230" s="102"/>
    </row>
    <row r="231" spans="1:26" ht="18.75" customHeight="1">
      <c r="A231" s="1032"/>
      <c r="B231" s="102"/>
      <c r="C231" s="1033"/>
      <c r="D231" s="1033"/>
      <c r="E231" s="102"/>
      <c r="F231" s="102"/>
      <c r="G231" s="102"/>
      <c r="H231" s="102"/>
      <c r="I231" s="102"/>
      <c r="J231" s="102"/>
      <c r="K231" s="102"/>
      <c r="L231" s="102"/>
      <c r="M231" s="102"/>
      <c r="N231" s="102"/>
      <c r="O231" s="102"/>
      <c r="P231" s="102"/>
      <c r="Q231" s="102"/>
      <c r="R231" s="102"/>
      <c r="S231" s="102"/>
      <c r="T231" s="102"/>
      <c r="U231" s="102"/>
      <c r="V231" s="102"/>
      <c r="W231" s="102"/>
      <c r="X231" s="102"/>
      <c r="Y231" s="102"/>
      <c r="Z231" s="102"/>
    </row>
    <row r="232" spans="1:26" ht="18.75" customHeight="1">
      <c r="A232" s="1032"/>
      <c r="B232" s="102"/>
      <c r="C232" s="1033"/>
      <c r="D232" s="1033"/>
      <c r="E232" s="102"/>
      <c r="F232" s="102"/>
      <c r="G232" s="102"/>
      <c r="H232" s="102"/>
      <c r="I232" s="102"/>
      <c r="J232" s="102"/>
      <c r="K232" s="102"/>
      <c r="L232" s="102"/>
      <c r="M232" s="102"/>
      <c r="N232" s="102"/>
      <c r="O232" s="102"/>
      <c r="P232" s="102"/>
      <c r="Q232" s="102"/>
      <c r="R232" s="102"/>
      <c r="S232" s="102"/>
      <c r="T232" s="102"/>
      <c r="U232" s="102"/>
      <c r="V232" s="102"/>
      <c r="W232" s="102"/>
      <c r="X232" s="102"/>
      <c r="Y232" s="102"/>
      <c r="Z232" s="102"/>
    </row>
    <row r="233" spans="1:26" ht="18.75" customHeight="1">
      <c r="A233" s="1032"/>
      <c r="B233" s="102"/>
      <c r="C233" s="1033"/>
      <c r="D233" s="1033"/>
      <c r="E233" s="102"/>
      <c r="F233" s="102"/>
      <c r="G233" s="102"/>
      <c r="H233" s="102"/>
      <c r="I233" s="102"/>
      <c r="J233" s="102"/>
      <c r="K233" s="102"/>
      <c r="L233" s="102"/>
      <c r="M233" s="102"/>
      <c r="N233" s="102"/>
      <c r="O233" s="102"/>
      <c r="P233" s="102"/>
      <c r="Q233" s="102"/>
      <c r="R233" s="102"/>
      <c r="S233" s="102"/>
      <c r="T233" s="102"/>
      <c r="U233" s="102"/>
      <c r="V233" s="102"/>
      <c r="W233" s="102"/>
      <c r="X233" s="102"/>
      <c r="Y233" s="102"/>
      <c r="Z233" s="102"/>
    </row>
    <row r="234" spans="1:26" ht="18.75" customHeight="1">
      <c r="A234" s="1032"/>
      <c r="B234" s="102"/>
      <c r="C234" s="1033"/>
      <c r="D234" s="1033"/>
      <c r="E234" s="102"/>
      <c r="F234" s="102"/>
      <c r="G234" s="102"/>
      <c r="H234" s="102"/>
      <c r="I234" s="102"/>
      <c r="J234" s="102"/>
      <c r="K234" s="102"/>
      <c r="L234" s="102"/>
      <c r="M234" s="102"/>
      <c r="N234" s="102"/>
      <c r="O234" s="102"/>
      <c r="P234" s="102"/>
      <c r="Q234" s="102"/>
      <c r="R234" s="102"/>
      <c r="S234" s="102"/>
      <c r="T234" s="102"/>
      <c r="U234" s="102"/>
      <c r="V234" s="102"/>
      <c r="W234" s="102"/>
      <c r="X234" s="102"/>
      <c r="Y234" s="102"/>
      <c r="Z234" s="102"/>
    </row>
    <row r="235" spans="1:26" ht="18.75" customHeight="1">
      <c r="A235" s="1032"/>
      <c r="B235" s="102"/>
      <c r="C235" s="1033"/>
      <c r="D235" s="1033"/>
      <c r="E235" s="102"/>
      <c r="F235" s="102"/>
      <c r="G235" s="102"/>
      <c r="H235" s="102"/>
      <c r="I235" s="102"/>
      <c r="J235" s="102"/>
      <c r="K235" s="102"/>
      <c r="L235" s="102"/>
      <c r="M235" s="102"/>
      <c r="N235" s="102"/>
      <c r="O235" s="102"/>
      <c r="P235" s="102"/>
      <c r="Q235" s="102"/>
      <c r="R235" s="102"/>
      <c r="S235" s="102"/>
      <c r="T235" s="102"/>
      <c r="U235" s="102"/>
      <c r="V235" s="102"/>
      <c r="W235" s="102"/>
      <c r="X235" s="102"/>
      <c r="Y235" s="102"/>
      <c r="Z235" s="102"/>
    </row>
    <row r="236" spans="1:26" ht="18.75" customHeight="1">
      <c r="A236" s="1032"/>
      <c r="B236" s="102"/>
      <c r="C236" s="1033"/>
      <c r="D236" s="1033"/>
      <c r="E236" s="102"/>
      <c r="F236" s="102"/>
      <c r="G236" s="102"/>
      <c r="H236" s="102"/>
      <c r="I236" s="102"/>
      <c r="J236" s="102"/>
      <c r="K236" s="102"/>
      <c r="L236" s="102"/>
      <c r="M236" s="102"/>
      <c r="N236" s="102"/>
      <c r="O236" s="102"/>
      <c r="P236" s="102"/>
      <c r="Q236" s="102"/>
      <c r="R236" s="102"/>
      <c r="S236" s="102"/>
      <c r="T236" s="102"/>
      <c r="U236" s="102"/>
      <c r="V236" s="102"/>
      <c r="W236" s="102"/>
      <c r="X236" s="102"/>
      <c r="Y236" s="102"/>
      <c r="Z236" s="102"/>
    </row>
    <row r="237" spans="1:26" ht="18.75" customHeight="1">
      <c r="A237" s="1032"/>
      <c r="B237" s="102"/>
      <c r="C237" s="1033"/>
      <c r="D237" s="1033"/>
      <c r="E237" s="102"/>
      <c r="F237" s="102"/>
      <c r="G237" s="102"/>
      <c r="H237" s="102"/>
      <c r="I237" s="102"/>
      <c r="J237" s="102"/>
      <c r="K237" s="102"/>
      <c r="L237" s="102"/>
      <c r="M237" s="102"/>
      <c r="N237" s="102"/>
      <c r="O237" s="102"/>
      <c r="P237" s="102"/>
      <c r="Q237" s="102"/>
      <c r="R237" s="102"/>
      <c r="S237" s="102"/>
      <c r="T237" s="102"/>
      <c r="U237" s="102"/>
      <c r="V237" s="102"/>
      <c r="W237" s="102"/>
      <c r="X237" s="102"/>
      <c r="Y237" s="102"/>
      <c r="Z237" s="102"/>
    </row>
    <row r="238" spans="1:26" ht="18.75" customHeight="1">
      <c r="A238" s="1032"/>
      <c r="B238" s="102"/>
      <c r="C238" s="1033"/>
      <c r="D238" s="1033"/>
      <c r="E238" s="102"/>
      <c r="F238" s="102"/>
      <c r="G238" s="102"/>
      <c r="H238" s="102"/>
      <c r="I238" s="102"/>
      <c r="J238" s="102"/>
      <c r="K238" s="102"/>
      <c r="L238" s="102"/>
      <c r="M238" s="102"/>
      <c r="N238" s="102"/>
      <c r="O238" s="102"/>
      <c r="P238" s="102"/>
      <c r="Q238" s="102"/>
      <c r="R238" s="102"/>
      <c r="S238" s="102"/>
      <c r="T238" s="102"/>
      <c r="U238" s="102"/>
      <c r="V238" s="102"/>
      <c r="W238" s="102"/>
      <c r="X238" s="102"/>
      <c r="Y238" s="102"/>
      <c r="Z238" s="102"/>
    </row>
    <row r="239" spans="1:26" ht="18.75" customHeight="1">
      <c r="A239" s="1032"/>
      <c r="B239" s="102"/>
      <c r="C239" s="1033"/>
      <c r="D239" s="1033"/>
      <c r="E239" s="102"/>
      <c r="F239" s="102"/>
      <c r="G239" s="102"/>
      <c r="H239" s="102"/>
      <c r="I239" s="102"/>
      <c r="J239" s="102"/>
      <c r="K239" s="102"/>
      <c r="L239" s="102"/>
      <c r="M239" s="102"/>
      <c r="N239" s="102"/>
      <c r="O239" s="102"/>
      <c r="P239" s="102"/>
      <c r="Q239" s="102"/>
      <c r="R239" s="102"/>
      <c r="S239" s="102"/>
      <c r="T239" s="102"/>
      <c r="U239" s="102"/>
      <c r="V239" s="102"/>
      <c r="W239" s="102"/>
      <c r="X239" s="102"/>
      <c r="Y239" s="102"/>
      <c r="Z239" s="102"/>
    </row>
    <row r="240" spans="1:26" ht="18.75" customHeight="1">
      <c r="A240" s="1032"/>
      <c r="B240" s="102"/>
      <c r="C240" s="1033"/>
      <c r="D240" s="1033"/>
      <c r="E240" s="102"/>
      <c r="F240" s="102"/>
      <c r="G240" s="102"/>
      <c r="H240" s="102"/>
      <c r="I240" s="102"/>
      <c r="J240" s="102"/>
      <c r="K240" s="102"/>
      <c r="L240" s="102"/>
      <c r="M240" s="102"/>
      <c r="N240" s="102"/>
      <c r="O240" s="102"/>
      <c r="P240" s="102"/>
      <c r="Q240" s="102"/>
      <c r="R240" s="102"/>
      <c r="S240" s="102"/>
      <c r="T240" s="102"/>
      <c r="U240" s="102"/>
      <c r="V240" s="102"/>
      <c r="W240" s="102"/>
      <c r="X240" s="102"/>
      <c r="Y240" s="102"/>
      <c r="Z240" s="102"/>
    </row>
    <row r="241" spans="1:26" ht="18.75" customHeight="1">
      <c r="A241" s="1032"/>
      <c r="B241" s="102"/>
      <c r="C241" s="1033"/>
      <c r="D241" s="1033"/>
      <c r="E241" s="102"/>
      <c r="F241" s="102"/>
      <c r="G241" s="102"/>
      <c r="H241" s="102"/>
      <c r="I241" s="102"/>
      <c r="J241" s="102"/>
      <c r="K241" s="102"/>
      <c r="L241" s="102"/>
      <c r="M241" s="102"/>
      <c r="N241" s="102"/>
      <c r="O241" s="102"/>
      <c r="P241" s="102"/>
      <c r="Q241" s="102"/>
      <c r="R241" s="102"/>
      <c r="S241" s="102"/>
      <c r="T241" s="102"/>
      <c r="U241" s="102"/>
      <c r="V241" s="102"/>
      <c r="W241" s="102"/>
      <c r="X241" s="102"/>
      <c r="Y241" s="102"/>
      <c r="Z241" s="102"/>
    </row>
    <row r="242" spans="1:26" ht="18.75" customHeight="1">
      <c r="A242" s="1032"/>
      <c r="B242" s="102"/>
      <c r="C242" s="1033"/>
      <c r="D242" s="1033"/>
      <c r="E242" s="102"/>
      <c r="F242" s="102"/>
      <c r="G242" s="102"/>
      <c r="H242" s="102"/>
      <c r="I242" s="102"/>
      <c r="J242" s="102"/>
      <c r="K242" s="102"/>
      <c r="L242" s="102"/>
      <c r="M242" s="102"/>
      <c r="N242" s="102"/>
      <c r="O242" s="102"/>
      <c r="P242" s="102"/>
      <c r="Q242" s="102"/>
      <c r="R242" s="102"/>
      <c r="S242" s="102"/>
      <c r="T242" s="102"/>
      <c r="U242" s="102"/>
      <c r="V242" s="102"/>
      <c r="W242" s="102"/>
      <c r="X242" s="102"/>
      <c r="Y242" s="102"/>
      <c r="Z242" s="102"/>
    </row>
    <row r="243" spans="1:26" ht="18.75" customHeight="1">
      <c r="A243" s="1032"/>
      <c r="B243" s="102"/>
      <c r="C243" s="1033"/>
      <c r="D243" s="1033"/>
      <c r="E243" s="102"/>
      <c r="F243" s="102"/>
      <c r="G243" s="102"/>
      <c r="H243" s="102"/>
      <c r="I243" s="102"/>
      <c r="J243" s="102"/>
      <c r="K243" s="102"/>
      <c r="L243" s="102"/>
      <c r="M243" s="102"/>
      <c r="N243" s="102"/>
      <c r="O243" s="102"/>
      <c r="P243" s="102"/>
      <c r="Q243" s="102"/>
      <c r="R243" s="102"/>
      <c r="S243" s="102"/>
      <c r="T243" s="102"/>
      <c r="U243" s="102"/>
      <c r="V243" s="102"/>
      <c r="W243" s="102"/>
      <c r="X243" s="102"/>
      <c r="Y243" s="102"/>
      <c r="Z243" s="102"/>
    </row>
    <row r="244" spans="1:26" ht="18.75" customHeight="1">
      <c r="A244" s="1032"/>
      <c r="B244" s="102"/>
      <c r="C244" s="1033"/>
      <c r="D244" s="1033"/>
      <c r="E244" s="102"/>
      <c r="F244" s="102"/>
      <c r="G244" s="102"/>
      <c r="H244" s="102"/>
      <c r="I244" s="102"/>
      <c r="J244" s="102"/>
      <c r="K244" s="102"/>
      <c r="L244" s="102"/>
      <c r="M244" s="102"/>
      <c r="N244" s="102"/>
      <c r="O244" s="102"/>
      <c r="P244" s="102"/>
      <c r="Q244" s="102"/>
      <c r="R244" s="102"/>
      <c r="S244" s="102"/>
      <c r="T244" s="102"/>
      <c r="U244" s="102"/>
      <c r="V244" s="102"/>
      <c r="W244" s="102"/>
      <c r="X244" s="102"/>
      <c r="Y244" s="102"/>
      <c r="Z244" s="102"/>
    </row>
    <row r="245" spans="1:26" ht="18.75" customHeight="1">
      <c r="A245" s="1032"/>
      <c r="B245" s="102"/>
      <c r="C245" s="1033"/>
      <c r="D245" s="1033"/>
      <c r="E245" s="102"/>
      <c r="F245" s="102"/>
      <c r="G245" s="102"/>
      <c r="H245" s="102"/>
      <c r="I245" s="102"/>
      <c r="J245" s="102"/>
      <c r="K245" s="102"/>
      <c r="L245" s="102"/>
      <c r="M245" s="102"/>
      <c r="N245" s="102"/>
      <c r="O245" s="102"/>
      <c r="P245" s="102"/>
      <c r="Q245" s="102"/>
      <c r="R245" s="102"/>
      <c r="S245" s="102"/>
      <c r="T245" s="102"/>
      <c r="U245" s="102"/>
      <c r="V245" s="102"/>
      <c r="W245" s="102"/>
      <c r="X245" s="102"/>
      <c r="Y245" s="102"/>
      <c r="Z245" s="102"/>
    </row>
    <row r="246" spans="1:26" ht="18.75" customHeight="1">
      <c r="A246" s="1032"/>
      <c r="B246" s="102"/>
      <c r="C246" s="1033"/>
      <c r="D246" s="1033"/>
      <c r="E246" s="102"/>
      <c r="F246" s="102"/>
      <c r="G246" s="102"/>
      <c r="H246" s="102"/>
      <c r="I246" s="102"/>
      <c r="J246" s="102"/>
      <c r="K246" s="102"/>
      <c r="L246" s="102"/>
      <c r="M246" s="102"/>
      <c r="N246" s="102"/>
      <c r="O246" s="102"/>
      <c r="P246" s="102"/>
      <c r="Q246" s="102"/>
      <c r="R246" s="102"/>
      <c r="S246" s="102"/>
      <c r="T246" s="102"/>
      <c r="U246" s="102"/>
      <c r="V246" s="102"/>
      <c r="W246" s="102"/>
      <c r="X246" s="102"/>
      <c r="Y246" s="102"/>
      <c r="Z246" s="102"/>
    </row>
    <row r="247" spans="1:26" ht="18.75" customHeight="1">
      <c r="A247" s="1032"/>
      <c r="B247" s="102"/>
      <c r="C247" s="1033"/>
      <c r="D247" s="1033"/>
      <c r="E247" s="102"/>
      <c r="F247" s="102"/>
      <c r="G247" s="102"/>
      <c r="H247" s="102"/>
      <c r="I247" s="102"/>
      <c r="J247" s="102"/>
      <c r="K247" s="102"/>
      <c r="L247" s="102"/>
      <c r="M247" s="102"/>
      <c r="N247" s="102"/>
      <c r="O247" s="102"/>
      <c r="P247" s="102"/>
      <c r="Q247" s="102"/>
      <c r="R247" s="102"/>
      <c r="S247" s="102"/>
      <c r="T247" s="102"/>
      <c r="U247" s="102"/>
      <c r="V247" s="102"/>
      <c r="W247" s="102"/>
      <c r="X247" s="102"/>
      <c r="Y247" s="102"/>
      <c r="Z247" s="102"/>
    </row>
    <row r="248" spans="1:26" ht="18.75" customHeight="1">
      <c r="A248" s="1032"/>
      <c r="B248" s="102"/>
      <c r="C248" s="1033"/>
      <c r="D248" s="1033"/>
      <c r="E248" s="102"/>
      <c r="F248" s="102"/>
      <c r="G248" s="102"/>
      <c r="H248" s="102"/>
      <c r="I248" s="102"/>
      <c r="J248" s="102"/>
      <c r="K248" s="102"/>
      <c r="L248" s="102"/>
      <c r="M248" s="102"/>
      <c r="N248" s="102"/>
      <c r="O248" s="102"/>
      <c r="P248" s="102"/>
      <c r="Q248" s="102"/>
      <c r="R248" s="102"/>
      <c r="S248" s="102"/>
      <c r="T248" s="102"/>
      <c r="U248" s="102"/>
      <c r="V248" s="102"/>
      <c r="W248" s="102"/>
      <c r="X248" s="102"/>
      <c r="Y248" s="102"/>
      <c r="Z248" s="102"/>
    </row>
    <row r="249" spans="1:26" ht="18.75" customHeight="1">
      <c r="A249" s="1032"/>
      <c r="B249" s="102"/>
      <c r="C249" s="1033"/>
      <c r="D249" s="1033"/>
      <c r="E249" s="102"/>
      <c r="F249" s="102"/>
      <c r="G249" s="102"/>
      <c r="H249" s="102"/>
      <c r="I249" s="102"/>
      <c r="J249" s="102"/>
      <c r="K249" s="102"/>
      <c r="L249" s="102"/>
      <c r="M249" s="102"/>
      <c r="N249" s="102"/>
      <c r="O249" s="102"/>
      <c r="P249" s="102"/>
      <c r="Q249" s="102"/>
      <c r="R249" s="102"/>
      <c r="S249" s="102"/>
      <c r="T249" s="102"/>
      <c r="U249" s="102"/>
      <c r="V249" s="102"/>
      <c r="W249" s="102"/>
      <c r="X249" s="102"/>
      <c r="Y249" s="102"/>
      <c r="Z249" s="102"/>
    </row>
    <row r="250" spans="1:26" ht="18.75" customHeight="1">
      <c r="A250" s="1032"/>
      <c r="B250" s="102"/>
      <c r="C250" s="1033"/>
      <c r="D250" s="1033"/>
      <c r="E250" s="102"/>
      <c r="F250" s="102"/>
      <c r="G250" s="102"/>
      <c r="H250" s="102"/>
      <c r="I250" s="102"/>
      <c r="J250" s="102"/>
      <c r="K250" s="102"/>
      <c r="L250" s="102"/>
      <c r="M250" s="102"/>
      <c r="N250" s="102"/>
      <c r="O250" s="102"/>
      <c r="P250" s="102"/>
      <c r="Q250" s="102"/>
      <c r="R250" s="102"/>
      <c r="S250" s="102"/>
      <c r="T250" s="102"/>
      <c r="U250" s="102"/>
      <c r="V250" s="102"/>
      <c r="W250" s="102"/>
      <c r="X250" s="102"/>
      <c r="Y250" s="102"/>
      <c r="Z250" s="102"/>
    </row>
    <row r="251" spans="1:26" ht="18.75" customHeight="1">
      <c r="A251" s="1032"/>
      <c r="B251" s="102"/>
      <c r="C251" s="1033"/>
      <c r="D251" s="1033"/>
      <c r="E251" s="102"/>
      <c r="F251" s="102"/>
      <c r="G251" s="102"/>
      <c r="H251" s="102"/>
      <c r="I251" s="102"/>
      <c r="J251" s="102"/>
      <c r="K251" s="102"/>
      <c r="L251" s="102"/>
      <c r="M251" s="102"/>
      <c r="N251" s="102"/>
      <c r="O251" s="102"/>
      <c r="P251" s="102"/>
      <c r="Q251" s="102"/>
      <c r="R251" s="102"/>
      <c r="S251" s="102"/>
      <c r="T251" s="102"/>
      <c r="U251" s="102"/>
      <c r="V251" s="102"/>
      <c r="W251" s="102"/>
      <c r="X251" s="102"/>
      <c r="Y251" s="102"/>
      <c r="Z251" s="102"/>
    </row>
    <row r="252" spans="1:26" ht="18.75" customHeight="1">
      <c r="A252" s="1032"/>
      <c r="B252" s="102"/>
      <c r="C252" s="1033"/>
      <c r="D252" s="1033"/>
      <c r="E252" s="102"/>
      <c r="F252" s="102"/>
      <c r="G252" s="102"/>
      <c r="H252" s="102"/>
      <c r="I252" s="102"/>
      <c r="J252" s="102"/>
      <c r="K252" s="102"/>
      <c r="L252" s="102"/>
      <c r="M252" s="102"/>
      <c r="N252" s="102"/>
      <c r="O252" s="102"/>
      <c r="P252" s="102"/>
      <c r="Q252" s="102"/>
      <c r="R252" s="102"/>
      <c r="S252" s="102"/>
      <c r="T252" s="102"/>
      <c r="U252" s="102"/>
      <c r="V252" s="102"/>
      <c r="W252" s="102"/>
      <c r="X252" s="102"/>
      <c r="Y252" s="102"/>
      <c r="Z252" s="102"/>
    </row>
    <row r="253" spans="1:26" ht="18.75" customHeight="1">
      <c r="A253" s="1032"/>
      <c r="B253" s="102"/>
      <c r="C253" s="1033"/>
      <c r="D253" s="1033"/>
      <c r="E253" s="102"/>
      <c r="F253" s="102"/>
      <c r="G253" s="102"/>
      <c r="H253" s="102"/>
      <c r="I253" s="102"/>
      <c r="J253" s="102"/>
      <c r="K253" s="102"/>
      <c r="L253" s="102"/>
      <c r="M253" s="102"/>
      <c r="N253" s="102"/>
      <c r="O253" s="102"/>
      <c r="P253" s="102"/>
      <c r="Q253" s="102"/>
      <c r="R253" s="102"/>
      <c r="S253" s="102"/>
      <c r="T253" s="102"/>
      <c r="U253" s="102"/>
      <c r="V253" s="102"/>
      <c r="W253" s="102"/>
      <c r="X253" s="102"/>
      <c r="Y253" s="102"/>
      <c r="Z253" s="102"/>
    </row>
    <row r="254" spans="1:26" ht="18.75" customHeight="1">
      <c r="A254" s="1032"/>
      <c r="B254" s="102"/>
      <c r="C254" s="1033"/>
      <c r="D254" s="1033"/>
      <c r="E254" s="102"/>
      <c r="F254" s="102"/>
      <c r="G254" s="102"/>
      <c r="H254" s="102"/>
      <c r="I254" s="102"/>
      <c r="J254" s="102"/>
      <c r="K254" s="102"/>
      <c r="L254" s="102"/>
      <c r="M254" s="102"/>
      <c r="N254" s="102"/>
      <c r="O254" s="102"/>
      <c r="P254" s="102"/>
      <c r="Q254" s="102"/>
      <c r="R254" s="102"/>
      <c r="S254" s="102"/>
      <c r="T254" s="102"/>
      <c r="U254" s="102"/>
      <c r="V254" s="102"/>
      <c r="W254" s="102"/>
      <c r="X254" s="102"/>
      <c r="Y254" s="102"/>
      <c r="Z254" s="102"/>
    </row>
    <row r="255" spans="1:26" ht="18.75" customHeight="1">
      <c r="A255" s="1032"/>
      <c r="B255" s="102"/>
      <c r="C255" s="1033"/>
      <c r="D255" s="1033"/>
      <c r="E255" s="102"/>
      <c r="F255" s="102"/>
      <c r="G255" s="102"/>
      <c r="H255" s="102"/>
      <c r="I255" s="102"/>
      <c r="J255" s="102"/>
      <c r="K255" s="102"/>
      <c r="L255" s="102"/>
      <c r="M255" s="102"/>
      <c r="N255" s="102"/>
      <c r="O255" s="102"/>
      <c r="P255" s="102"/>
      <c r="Q255" s="102"/>
      <c r="R255" s="102"/>
      <c r="S255" s="102"/>
      <c r="T255" s="102"/>
      <c r="U255" s="102"/>
      <c r="V255" s="102"/>
      <c r="W255" s="102"/>
      <c r="X255" s="102"/>
      <c r="Y255" s="102"/>
      <c r="Z255" s="102"/>
    </row>
    <row r="256" spans="1:26" ht="18.75" customHeight="1">
      <c r="A256" s="1032"/>
      <c r="B256" s="102"/>
      <c r="C256" s="1033"/>
      <c r="D256" s="1033"/>
      <c r="E256" s="102"/>
      <c r="F256" s="102"/>
      <c r="G256" s="102"/>
      <c r="H256" s="102"/>
      <c r="I256" s="102"/>
      <c r="J256" s="102"/>
      <c r="K256" s="102"/>
      <c r="L256" s="102"/>
      <c r="M256" s="102"/>
      <c r="N256" s="102"/>
      <c r="O256" s="102"/>
      <c r="P256" s="102"/>
      <c r="Q256" s="102"/>
      <c r="R256" s="102"/>
      <c r="S256" s="102"/>
      <c r="T256" s="102"/>
      <c r="U256" s="102"/>
      <c r="V256" s="102"/>
      <c r="W256" s="102"/>
      <c r="X256" s="102"/>
      <c r="Y256" s="102"/>
      <c r="Z256" s="102"/>
    </row>
    <row r="257" spans="1:26" ht="18.75" customHeight="1">
      <c r="A257" s="1032"/>
      <c r="B257" s="102"/>
      <c r="C257" s="1033"/>
      <c r="D257" s="1033"/>
      <c r="E257" s="102"/>
      <c r="F257" s="102"/>
      <c r="G257" s="102"/>
      <c r="H257" s="102"/>
      <c r="I257" s="102"/>
      <c r="J257" s="102"/>
      <c r="K257" s="102"/>
      <c r="L257" s="102"/>
      <c r="M257" s="102"/>
      <c r="N257" s="102"/>
      <c r="O257" s="102"/>
      <c r="P257" s="102"/>
      <c r="Q257" s="102"/>
      <c r="R257" s="102"/>
      <c r="S257" s="102"/>
      <c r="T257" s="102"/>
      <c r="U257" s="102"/>
      <c r="V257" s="102"/>
      <c r="W257" s="102"/>
      <c r="X257" s="102"/>
      <c r="Y257" s="102"/>
      <c r="Z257" s="102"/>
    </row>
    <row r="258" spans="1:26" ht="18.75" customHeight="1">
      <c r="A258" s="1032"/>
      <c r="B258" s="102"/>
      <c r="C258" s="1033"/>
      <c r="D258" s="1033"/>
      <c r="E258" s="102"/>
      <c r="F258" s="102"/>
      <c r="G258" s="102"/>
      <c r="H258" s="102"/>
      <c r="I258" s="102"/>
      <c r="J258" s="102"/>
      <c r="K258" s="102"/>
      <c r="L258" s="102"/>
      <c r="M258" s="102"/>
      <c r="N258" s="102"/>
      <c r="O258" s="102"/>
      <c r="P258" s="102"/>
      <c r="Q258" s="102"/>
      <c r="R258" s="102"/>
      <c r="S258" s="102"/>
      <c r="T258" s="102"/>
      <c r="U258" s="102"/>
      <c r="V258" s="102"/>
      <c r="W258" s="102"/>
      <c r="X258" s="102"/>
      <c r="Y258" s="102"/>
      <c r="Z258" s="102"/>
    </row>
    <row r="259" spans="1:26" ht="18.75" customHeight="1">
      <c r="A259" s="1032"/>
      <c r="B259" s="102"/>
      <c r="C259" s="1033"/>
      <c r="D259" s="1033"/>
      <c r="E259" s="102"/>
      <c r="F259" s="102"/>
      <c r="G259" s="102"/>
      <c r="H259" s="102"/>
      <c r="I259" s="102"/>
      <c r="J259" s="102"/>
      <c r="K259" s="102"/>
      <c r="L259" s="102"/>
      <c r="M259" s="102"/>
      <c r="N259" s="102"/>
      <c r="O259" s="102"/>
      <c r="P259" s="102"/>
      <c r="Q259" s="102"/>
      <c r="R259" s="102"/>
      <c r="S259" s="102"/>
      <c r="T259" s="102"/>
      <c r="U259" s="102"/>
      <c r="V259" s="102"/>
      <c r="W259" s="102"/>
      <c r="X259" s="102"/>
      <c r="Y259" s="102"/>
      <c r="Z259" s="102"/>
    </row>
    <row r="260" spans="1:26" ht="18.75" customHeight="1">
      <c r="A260" s="1032"/>
      <c r="B260" s="102"/>
      <c r="C260" s="1033"/>
      <c r="D260" s="1033"/>
      <c r="E260" s="102"/>
      <c r="F260" s="102"/>
      <c r="G260" s="102"/>
      <c r="H260" s="102"/>
      <c r="I260" s="102"/>
      <c r="J260" s="102"/>
      <c r="K260" s="102"/>
      <c r="L260" s="102"/>
      <c r="M260" s="102"/>
      <c r="N260" s="102"/>
      <c r="O260" s="102"/>
      <c r="P260" s="102"/>
      <c r="Q260" s="102"/>
      <c r="R260" s="102"/>
      <c r="S260" s="102"/>
      <c r="T260" s="102"/>
      <c r="U260" s="102"/>
      <c r="V260" s="102"/>
      <c r="W260" s="102"/>
      <c r="X260" s="102"/>
      <c r="Y260" s="102"/>
      <c r="Z260" s="102"/>
    </row>
    <row r="261" spans="1:26" ht="18.75" customHeight="1">
      <c r="A261" s="1032"/>
      <c r="B261" s="102"/>
      <c r="C261" s="1033"/>
      <c r="D261" s="1033"/>
      <c r="E261" s="102"/>
      <c r="F261" s="102"/>
      <c r="G261" s="102"/>
      <c r="H261" s="102"/>
      <c r="I261" s="102"/>
      <c r="J261" s="102"/>
      <c r="K261" s="102"/>
      <c r="L261" s="102"/>
      <c r="M261" s="102"/>
      <c r="N261" s="102"/>
      <c r="O261" s="102"/>
      <c r="P261" s="102"/>
      <c r="Q261" s="102"/>
      <c r="R261" s="102"/>
      <c r="S261" s="102"/>
      <c r="T261" s="102"/>
      <c r="U261" s="102"/>
      <c r="V261" s="102"/>
      <c r="W261" s="102"/>
      <c r="X261" s="102"/>
      <c r="Y261" s="102"/>
      <c r="Z261" s="102"/>
    </row>
    <row r="262" spans="1:26" ht="18.75" customHeight="1">
      <c r="A262" s="1032"/>
      <c r="B262" s="102"/>
      <c r="C262" s="1033"/>
      <c r="D262" s="1033"/>
      <c r="E262" s="102"/>
      <c r="F262" s="102"/>
      <c r="G262" s="102"/>
      <c r="H262" s="102"/>
      <c r="I262" s="102"/>
      <c r="J262" s="102"/>
      <c r="K262" s="102"/>
      <c r="L262" s="102"/>
      <c r="M262" s="102"/>
      <c r="N262" s="102"/>
      <c r="O262" s="102"/>
      <c r="P262" s="102"/>
      <c r="Q262" s="102"/>
      <c r="R262" s="102"/>
      <c r="S262" s="102"/>
      <c r="T262" s="102"/>
      <c r="U262" s="102"/>
      <c r="V262" s="102"/>
      <c r="W262" s="102"/>
      <c r="X262" s="102"/>
      <c r="Y262" s="102"/>
      <c r="Z262" s="102"/>
    </row>
    <row r="263" spans="1:26" ht="18.75" customHeight="1">
      <c r="A263" s="1032"/>
      <c r="B263" s="102"/>
      <c r="C263" s="1033"/>
      <c r="D263" s="1033"/>
      <c r="E263" s="102"/>
      <c r="F263" s="102"/>
      <c r="G263" s="102"/>
      <c r="H263" s="102"/>
      <c r="I263" s="102"/>
      <c r="J263" s="102"/>
      <c r="K263" s="102"/>
      <c r="L263" s="102"/>
      <c r="M263" s="102"/>
      <c r="N263" s="102"/>
      <c r="O263" s="102"/>
      <c r="P263" s="102"/>
      <c r="Q263" s="102"/>
      <c r="R263" s="102"/>
      <c r="S263" s="102"/>
      <c r="T263" s="102"/>
      <c r="U263" s="102"/>
      <c r="V263" s="102"/>
      <c r="W263" s="102"/>
      <c r="X263" s="102"/>
      <c r="Y263" s="102"/>
      <c r="Z263" s="102"/>
    </row>
    <row r="264" spans="1:26" ht="18.75" customHeight="1">
      <c r="A264" s="1032"/>
      <c r="B264" s="102"/>
      <c r="C264" s="1033"/>
      <c r="D264" s="1033"/>
      <c r="E264" s="102"/>
      <c r="F264" s="102"/>
      <c r="G264" s="102"/>
      <c r="H264" s="102"/>
      <c r="I264" s="102"/>
      <c r="J264" s="102"/>
      <c r="K264" s="102"/>
      <c r="L264" s="102"/>
      <c r="M264" s="102"/>
      <c r="N264" s="102"/>
      <c r="O264" s="102"/>
      <c r="P264" s="102"/>
      <c r="Q264" s="102"/>
      <c r="R264" s="102"/>
      <c r="S264" s="102"/>
      <c r="T264" s="102"/>
      <c r="U264" s="102"/>
      <c r="V264" s="102"/>
      <c r="W264" s="102"/>
      <c r="X264" s="102"/>
      <c r="Y264" s="102"/>
      <c r="Z264" s="102"/>
    </row>
    <row r="265" spans="1:26" ht="18.75" customHeight="1">
      <c r="A265" s="1032"/>
      <c r="B265" s="102"/>
      <c r="C265" s="1033"/>
      <c r="D265" s="1033"/>
      <c r="E265" s="102"/>
      <c r="F265" s="102"/>
      <c r="G265" s="102"/>
      <c r="H265" s="102"/>
      <c r="I265" s="102"/>
      <c r="J265" s="102"/>
      <c r="K265" s="102"/>
      <c r="L265" s="102"/>
      <c r="M265" s="102"/>
      <c r="N265" s="102"/>
      <c r="O265" s="102"/>
      <c r="P265" s="102"/>
      <c r="Q265" s="102"/>
      <c r="R265" s="102"/>
      <c r="S265" s="102"/>
      <c r="T265" s="102"/>
      <c r="U265" s="102"/>
      <c r="V265" s="102"/>
      <c r="W265" s="102"/>
      <c r="X265" s="102"/>
      <c r="Y265" s="102"/>
      <c r="Z265" s="102"/>
    </row>
    <row r="266" spans="1:26" ht="18.75" customHeight="1">
      <c r="A266" s="1032"/>
      <c r="B266" s="102"/>
      <c r="C266" s="1033"/>
      <c r="D266" s="1033"/>
      <c r="E266" s="102"/>
      <c r="F266" s="102"/>
      <c r="G266" s="102"/>
      <c r="H266" s="102"/>
      <c r="I266" s="102"/>
      <c r="J266" s="102"/>
      <c r="K266" s="102"/>
      <c r="L266" s="102"/>
      <c r="M266" s="102"/>
      <c r="N266" s="102"/>
      <c r="O266" s="102"/>
      <c r="P266" s="102"/>
      <c r="Q266" s="102"/>
      <c r="R266" s="102"/>
      <c r="S266" s="102"/>
      <c r="T266" s="102"/>
      <c r="U266" s="102"/>
      <c r="V266" s="102"/>
      <c r="W266" s="102"/>
      <c r="X266" s="102"/>
      <c r="Y266" s="102"/>
      <c r="Z266" s="102"/>
    </row>
    <row r="267" spans="1:26" ht="18.75" customHeight="1">
      <c r="A267" s="1032"/>
      <c r="B267" s="102"/>
      <c r="C267" s="1033"/>
      <c r="D267" s="1033"/>
      <c r="E267" s="102"/>
      <c r="F267" s="102"/>
      <c r="G267" s="102"/>
      <c r="H267" s="102"/>
      <c r="I267" s="102"/>
      <c r="J267" s="102"/>
      <c r="K267" s="102"/>
      <c r="L267" s="102"/>
      <c r="M267" s="102"/>
      <c r="N267" s="102"/>
      <c r="O267" s="102"/>
      <c r="P267" s="102"/>
      <c r="Q267" s="102"/>
      <c r="R267" s="102"/>
      <c r="S267" s="102"/>
      <c r="T267" s="102"/>
      <c r="U267" s="102"/>
      <c r="V267" s="102"/>
      <c r="W267" s="102"/>
      <c r="X267" s="102"/>
      <c r="Y267" s="102"/>
      <c r="Z267" s="102"/>
    </row>
    <row r="268" spans="1:26" ht="18.75" customHeight="1">
      <c r="A268" s="1032"/>
      <c r="B268" s="102"/>
      <c r="C268" s="1033"/>
      <c r="D268" s="1033"/>
      <c r="E268" s="102"/>
      <c r="F268" s="102"/>
      <c r="G268" s="102"/>
      <c r="H268" s="102"/>
      <c r="I268" s="102"/>
      <c r="J268" s="102"/>
      <c r="K268" s="102"/>
      <c r="L268" s="102"/>
      <c r="M268" s="102"/>
      <c r="N268" s="102"/>
      <c r="O268" s="102"/>
      <c r="P268" s="102"/>
      <c r="Q268" s="102"/>
      <c r="R268" s="102"/>
      <c r="S268" s="102"/>
      <c r="T268" s="102"/>
      <c r="U268" s="102"/>
      <c r="V268" s="102"/>
      <c r="W268" s="102"/>
      <c r="X268" s="102"/>
      <c r="Y268" s="102"/>
      <c r="Z268" s="102"/>
    </row>
    <row r="269" spans="1:26" ht="18.75" customHeight="1">
      <c r="A269" s="1032"/>
      <c r="B269" s="102"/>
      <c r="C269" s="1033"/>
      <c r="D269" s="1033"/>
      <c r="E269" s="102"/>
      <c r="F269" s="102"/>
      <c r="G269" s="102"/>
      <c r="H269" s="102"/>
      <c r="I269" s="102"/>
      <c r="J269" s="102"/>
      <c r="K269" s="102"/>
      <c r="L269" s="102"/>
      <c r="M269" s="102"/>
      <c r="N269" s="102"/>
      <c r="O269" s="102"/>
      <c r="P269" s="102"/>
      <c r="Q269" s="102"/>
      <c r="R269" s="102"/>
      <c r="S269" s="102"/>
      <c r="T269" s="102"/>
      <c r="U269" s="102"/>
      <c r="V269" s="102"/>
      <c r="W269" s="102"/>
      <c r="X269" s="102"/>
      <c r="Y269" s="102"/>
      <c r="Z269" s="102"/>
    </row>
    <row r="270" spans="1:26" ht="18.75" customHeight="1">
      <c r="A270" s="1032"/>
      <c r="B270" s="102"/>
      <c r="C270" s="1033"/>
      <c r="D270" s="1033"/>
      <c r="E270" s="102"/>
      <c r="F270" s="102"/>
      <c r="G270" s="102"/>
      <c r="H270" s="102"/>
      <c r="I270" s="102"/>
      <c r="J270" s="102"/>
      <c r="K270" s="102"/>
      <c r="L270" s="102"/>
      <c r="M270" s="102"/>
      <c r="N270" s="102"/>
      <c r="O270" s="102"/>
      <c r="P270" s="102"/>
      <c r="Q270" s="102"/>
      <c r="R270" s="102"/>
      <c r="S270" s="102"/>
      <c r="T270" s="102"/>
      <c r="U270" s="102"/>
      <c r="V270" s="102"/>
      <c r="W270" s="102"/>
      <c r="X270" s="102"/>
      <c r="Y270" s="102"/>
      <c r="Z270" s="102"/>
    </row>
    <row r="271" spans="1:26" ht="18.75" customHeight="1">
      <c r="A271" s="1032"/>
      <c r="B271" s="102"/>
      <c r="C271" s="1033"/>
      <c r="D271" s="1033"/>
      <c r="E271" s="102"/>
      <c r="F271" s="102"/>
      <c r="G271" s="102"/>
      <c r="H271" s="102"/>
      <c r="I271" s="102"/>
      <c r="J271" s="102"/>
      <c r="K271" s="102"/>
      <c r="L271" s="102"/>
      <c r="M271" s="102"/>
      <c r="N271" s="102"/>
      <c r="O271" s="102"/>
      <c r="P271" s="102"/>
      <c r="Q271" s="102"/>
      <c r="R271" s="102"/>
      <c r="S271" s="102"/>
      <c r="T271" s="102"/>
      <c r="U271" s="102"/>
      <c r="V271" s="102"/>
      <c r="W271" s="102"/>
      <c r="X271" s="102"/>
      <c r="Y271" s="102"/>
      <c r="Z271" s="102"/>
    </row>
    <row r="272" spans="1:26" ht="18.75" customHeight="1">
      <c r="A272" s="1032"/>
      <c r="B272" s="102"/>
      <c r="C272" s="1033"/>
      <c r="D272" s="1033"/>
      <c r="E272" s="102"/>
      <c r="F272" s="102"/>
      <c r="G272" s="102"/>
      <c r="H272" s="102"/>
      <c r="I272" s="102"/>
      <c r="J272" s="102"/>
      <c r="K272" s="102"/>
      <c r="L272" s="102"/>
      <c r="M272" s="102"/>
      <c r="N272" s="102"/>
      <c r="O272" s="102"/>
      <c r="P272" s="102"/>
      <c r="Q272" s="102"/>
      <c r="R272" s="102"/>
      <c r="S272" s="102"/>
      <c r="T272" s="102"/>
      <c r="U272" s="102"/>
      <c r="V272" s="102"/>
      <c r="W272" s="102"/>
      <c r="X272" s="102"/>
      <c r="Y272" s="102"/>
      <c r="Z272" s="102"/>
    </row>
    <row r="273" spans="1:26" ht="18.75" customHeight="1">
      <c r="A273" s="1032"/>
      <c r="B273" s="102"/>
      <c r="C273" s="1033"/>
      <c r="D273" s="1033"/>
      <c r="E273" s="102"/>
      <c r="F273" s="102"/>
      <c r="G273" s="102"/>
      <c r="H273" s="102"/>
      <c r="I273" s="102"/>
      <c r="J273" s="102"/>
      <c r="K273" s="102"/>
      <c r="L273" s="102"/>
      <c r="M273" s="102"/>
      <c r="N273" s="102"/>
      <c r="O273" s="102"/>
      <c r="P273" s="102"/>
      <c r="Q273" s="102"/>
      <c r="R273" s="102"/>
      <c r="S273" s="102"/>
      <c r="T273" s="102"/>
      <c r="U273" s="102"/>
      <c r="V273" s="102"/>
      <c r="W273" s="102"/>
      <c r="X273" s="102"/>
      <c r="Y273" s="102"/>
      <c r="Z273" s="102"/>
    </row>
    <row r="274" spans="1:26" ht="18.75" customHeight="1">
      <c r="A274" s="1032"/>
      <c r="B274" s="102"/>
      <c r="C274" s="1033"/>
      <c r="D274" s="1033"/>
      <c r="E274" s="102"/>
      <c r="F274" s="102"/>
      <c r="G274" s="102"/>
      <c r="H274" s="102"/>
      <c r="I274" s="102"/>
      <c r="J274" s="102"/>
      <c r="K274" s="102"/>
      <c r="L274" s="102"/>
      <c r="M274" s="102"/>
      <c r="N274" s="102"/>
      <c r="O274" s="102"/>
      <c r="P274" s="102"/>
      <c r="Q274" s="102"/>
      <c r="R274" s="102"/>
      <c r="S274" s="102"/>
      <c r="T274" s="102"/>
      <c r="U274" s="102"/>
      <c r="V274" s="102"/>
      <c r="W274" s="102"/>
      <c r="X274" s="102"/>
      <c r="Y274" s="102"/>
      <c r="Z274" s="102"/>
    </row>
    <row r="275" spans="1:26" ht="18.75" customHeight="1">
      <c r="A275" s="1032"/>
      <c r="B275" s="102"/>
      <c r="C275" s="1033"/>
      <c r="D275" s="1033"/>
      <c r="E275" s="102"/>
      <c r="F275" s="102"/>
      <c r="G275" s="102"/>
      <c r="H275" s="102"/>
      <c r="I275" s="102"/>
      <c r="J275" s="102"/>
      <c r="K275" s="102"/>
      <c r="L275" s="102"/>
      <c r="M275" s="102"/>
      <c r="N275" s="102"/>
      <c r="O275" s="102"/>
      <c r="P275" s="102"/>
      <c r="Q275" s="102"/>
      <c r="R275" s="102"/>
      <c r="S275" s="102"/>
      <c r="T275" s="102"/>
      <c r="U275" s="102"/>
      <c r="V275" s="102"/>
      <c r="W275" s="102"/>
      <c r="X275" s="102"/>
      <c r="Y275" s="102"/>
      <c r="Z275" s="102"/>
    </row>
    <row r="276" spans="1:26" ht="18.75" customHeight="1">
      <c r="A276" s="1032"/>
      <c r="B276" s="102"/>
      <c r="C276" s="1033"/>
      <c r="D276" s="1033"/>
      <c r="E276" s="102"/>
      <c r="F276" s="102"/>
      <c r="G276" s="102"/>
      <c r="H276" s="102"/>
      <c r="I276" s="102"/>
      <c r="J276" s="102"/>
      <c r="K276" s="102"/>
      <c r="L276" s="102"/>
      <c r="M276" s="102"/>
      <c r="N276" s="102"/>
      <c r="O276" s="102"/>
      <c r="P276" s="102"/>
      <c r="Q276" s="102"/>
      <c r="R276" s="102"/>
      <c r="S276" s="102"/>
      <c r="T276" s="102"/>
      <c r="U276" s="102"/>
      <c r="V276" s="102"/>
      <c r="W276" s="102"/>
      <c r="X276" s="102"/>
      <c r="Y276" s="102"/>
      <c r="Z276" s="102"/>
    </row>
    <row r="277" spans="1:26" ht="18.75" customHeight="1">
      <c r="A277" s="1032"/>
      <c r="B277" s="102"/>
      <c r="C277" s="1033"/>
      <c r="D277" s="1033"/>
      <c r="E277" s="102"/>
      <c r="F277" s="102"/>
      <c r="G277" s="102"/>
      <c r="H277" s="102"/>
      <c r="I277" s="102"/>
      <c r="J277" s="102"/>
      <c r="K277" s="102"/>
      <c r="L277" s="102"/>
      <c r="M277" s="102"/>
      <c r="N277" s="102"/>
      <c r="O277" s="102"/>
      <c r="P277" s="102"/>
      <c r="Q277" s="102"/>
      <c r="R277" s="102"/>
      <c r="S277" s="102"/>
      <c r="T277" s="102"/>
      <c r="U277" s="102"/>
      <c r="V277" s="102"/>
      <c r="W277" s="102"/>
      <c r="X277" s="102"/>
      <c r="Y277" s="102"/>
      <c r="Z277" s="102"/>
    </row>
    <row r="278" spans="1:26" ht="18.75" customHeight="1">
      <c r="A278" s="1032"/>
      <c r="B278" s="102"/>
      <c r="C278" s="1033"/>
      <c r="D278" s="1033"/>
      <c r="E278" s="102"/>
      <c r="F278" s="102"/>
      <c r="G278" s="102"/>
      <c r="H278" s="102"/>
      <c r="I278" s="102"/>
      <c r="J278" s="102"/>
      <c r="K278" s="102"/>
      <c r="L278" s="102"/>
      <c r="M278" s="102"/>
      <c r="N278" s="102"/>
      <c r="O278" s="102"/>
      <c r="P278" s="102"/>
      <c r="Q278" s="102"/>
      <c r="R278" s="102"/>
      <c r="S278" s="102"/>
      <c r="T278" s="102"/>
      <c r="U278" s="102"/>
      <c r="V278" s="102"/>
      <c r="W278" s="102"/>
      <c r="X278" s="102"/>
      <c r="Y278" s="102"/>
      <c r="Z278" s="102"/>
    </row>
    <row r="279" spans="1:26" ht="18.75" customHeight="1">
      <c r="A279" s="1032"/>
      <c r="B279" s="102"/>
      <c r="C279" s="1033"/>
      <c r="D279" s="1033"/>
      <c r="E279" s="102"/>
      <c r="F279" s="102"/>
      <c r="G279" s="102"/>
      <c r="H279" s="102"/>
      <c r="I279" s="102"/>
      <c r="J279" s="102"/>
      <c r="K279" s="102"/>
      <c r="L279" s="102"/>
      <c r="M279" s="102"/>
      <c r="N279" s="102"/>
      <c r="O279" s="102"/>
      <c r="P279" s="102"/>
      <c r="Q279" s="102"/>
      <c r="R279" s="102"/>
      <c r="S279" s="102"/>
      <c r="T279" s="102"/>
      <c r="U279" s="102"/>
      <c r="V279" s="102"/>
      <c r="W279" s="102"/>
      <c r="X279" s="102"/>
      <c r="Y279" s="102"/>
      <c r="Z279" s="102"/>
    </row>
    <row r="280" spans="1:26" ht="18.75" customHeight="1">
      <c r="A280" s="1032"/>
      <c r="B280" s="102"/>
      <c r="C280" s="1033"/>
      <c r="D280" s="1033"/>
      <c r="E280" s="102"/>
      <c r="F280" s="102"/>
      <c r="G280" s="102"/>
      <c r="H280" s="102"/>
      <c r="I280" s="102"/>
      <c r="J280" s="102"/>
      <c r="K280" s="102"/>
      <c r="L280" s="102"/>
      <c r="M280" s="102"/>
      <c r="N280" s="102"/>
      <c r="O280" s="102"/>
      <c r="P280" s="102"/>
      <c r="Q280" s="102"/>
      <c r="R280" s="102"/>
      <c r="S280" s="102"/>
      <c r="T280" s="102"/>
      <c r="U280" s="102"/>
      <c r="V280" s="102"/>
      <c r="W280" s="102"/>
      <c r="X280" s="102"/>
      <c r="Y280" s="102"/>
      <c r="Z280" s="102"/>
    </row>
    <row r="281" spans="1:26" ht="18.75" customHeight="1">
      <c r="A281" s="1032"/>
      <c r="B281" s="102"/>
      <c r="C281" s="1033"/>
      <c r="D281" s="1033"/>
      <c r="E281" s="102"/>
      <c r="F281" s="102"/>
      <c r="G281" s="102"/>
      <c r="H281" s="102"/>
      <c r="I281" s="102"/>
      <c r="J281" s="102"/>
      <c r="K281" s="102"/>
      <c r="L281" s="102"/>
      <c r="M281" s="102"/>
      <c r="N281" s="102"/>
      <c r="O281" s="102"/>
      <c r="P281" s="102"/>
      <c r="Q281" s="102"/>
      <c r="R281" s="102"/>
      <c r="S281" s="102"/>
      <c r="T281" s="102"/>
      <c r="U281" s="102"/>
      <c r="V281" s="102"/>
      <c r="W281" s="102"/>
      <c r="X281" s="102"/>
      <c r="Y281" s="102"/>
      <c r="Z281" s="102"/>
    </row>
    <row r="282" spans="1:26" ht="18.75" customHeight="1">
      <c r="A282" s="1032"/>
      <c r="B282" s="102"/>
      <c r="C282" s="1033"/>
      <c r="D282" s="1033"/>
      <c r="E282" s="102"/>
      <c r="F282" s="102"/>
      <c r="G282" s="102"/>
      <c r="H282" s="102"/>
      <c r="I282" s="102"/>
      <c r="J282" s="102"/>
      <c r="K282" s="102"/>
      <c r="L282" s="102"/>
      <c r="M282" s="102"/>
      <c r="N282" s="102"/>
      <c r="O282" s="102"/>
      <c r="P282" s="102"/>
      <c r="Q282" s="102"/>
      <c r="R282" s="102"/>
      <c r="S282" s="102"/>
      <c r="T282" s="102"/>
      <c r="U282" s="102"/>
      <c r="V282" s="102"/>
      <c r="W282" s="102"/>
      <c r="X282" s="102"/>
      <c r="Y282" s="102"/>
      <c r="Z282" s="102"/>
    </row>
    <row r="283" spans="1:26" ht="18.75" customHeight="1">
      <c r="A283" s="1032"/>
      <c r="B283" s="102"/>
      <c r="C283" s="1033"/>
      <c r="D283" s="1033"/>
      <c r="E283" s="102"/>
      <c r="F283" s="102"/>
      <c r="G283" s="102"/>
      <c r="H283" s="102"/>
      <c r="I283" s="102"/>
      <c r="J283" s="102"/>
      <c r="K283" s="102"/>
      <c r="L283" s="102"/>
      <c r="M283" s="102"/>
      <c r="N283" s="102"/>
      <c r="O283" s="102"/>
      <c r="P283" s="102"/>
      <c r="Q283" s="102"/>
      <c r="R283" s="102"/>
      <c r="S283" s="102"/>
      <c r="T283" s="102"/>
      <c r="U283" s="102"/>
      <c r="V283" s="102"/>
      <c r="W283" s="102"/>
      <c r="X283" s="102"/>
      <c r="Y283" s="102"/>
      <c r="Z283" s="102"/>
    </row>
    <row r="284" spans="1:26" ht="18.75" customHeight="1">
      <c r="A284" s="1032"/>
      <c r="B284" s="102"/>
      <c r="C284" s="1033"/>
      <c r="D284" s="1033"/>
      <c r="E284" s="102"/>
      <c r="F284" s="102"/>
      <c r="G284" s="102"/>
      <c r="H284" s="102"/>
      <c r="I284" s="102"/>
      <c r="J284" s="102"/>
      <c r="K284" s="102"/>
      <c r="L284" s="102"/>
      <c r="M284" s="102"/>
      <c r="N284" s="102"/>
      <c r="O284" s="102"/>
      <c r="P284" s="102"/>
      <c r="Q284" s="102"/>
      <c r="R284" s="102"/>
      <c r="S284" s="102"/>
      <c r="T284" s="102"/>
      <c r="U284" s="102"/>
      <c r="V284" s="102"/>
      <c r="W284" s="102"/>
      <c r="X284" s="102"/>
      <c r="Y284" s="102"/>
      <c r="Z284" s="102"/>
    </row>
    <row r="285" spans="1:26" ht="18.75" customHeight="1">
      <c r="A285" s="1032"/>
      <c r="B285" s="102"/>
      <c r="C285" s="1033"/>
      <c r="D285" s="1033"/>
      <c r="E285" s="102"/>
      <c r="F285" s="102"/>
      <c r="G285" s="102"/>
      <c r="H285" s="102"/>
      <c r="I285" s="102"/>
      <c r="J285" s="102"/>
      <c r="K285" s="102"/>
      <c r="L285" s="102"/>
      <c r="M285" s="102"/>
      <c r="N285" s="102"/>
      <c r="O285" s="102"/>
      <c r="P285" s="102"/>
      <c r="Q285" s="102"/>
      <c r="R285" s="102"/>
      <c r="S285" s="102"/>
      <c r="T285" s="102"/>
      <c r="U285" s="102"/>
      <c r="V285" s="102"/>
      <c r="W285" s="102"/>
      <c r="X285" s="102"/>
      <c r="Y285" s="102"/>
      <c r="Z285" s="102"/>
    </row>
    <row r="286" spans="1:26" ht="18.75" customHeight="1">
      <c r="A286" s="1032"/>
      <c r="B286" s="102"/>
      <c r="C286" s="1033"/>
      <c r="D286" s="1033"/>
      <c r="E286" s="102"/>
      <c r="F286" s="102"/>
      <c r="G286" s="102"/>
      <c r="H286" s="102"/>
      <c r="I286" s="102"/>
      <c r="J286" s="102"/>
      <c r="K286" s="102"/>
      <c r="L286" s="102"/>
      <c r="M286" s="102"/>
      <c r="N286" s="102"/>
      <c r="O286" s="102"/>
      <c r="P286" s="102"/>
      <c r="Q286" s="102"/>
      <c r="R286" s="102"/>
      <c r="S286" s="102"/>
      <c r="T286" s="102"/>
      <c r="U286" s="102"/>
      <c r="V286" s="102"/>
      <c r="W286" s="102"/>
      <c r="X286" s="102"/>
      <c r="Y286" s="102"/>
      <c r="Z286" s="102"/>
    </row>
    <row r="287" spans="1:26" ht="18.75" customHeight="1">
      <c r="A287" s="1032"/>
      <c r="B287" s="102"/>
      <c r="C287" s="1033"/>
      <c r="D287" s="1033"/>
      <c r="E287" s="102"/>
      <c r="F287" s="102"/>
      <c r="G287" s="102"/>
      <c r="H287" s="102"/>
      <c r="I287" s="102"/>
      <c r="J287" s="102"/>
      <c r="K287" s="102"/>
      <c r="L287" s="102"/>
      <c r="M287" s="102"/>
      <c r="N287" s="102"/>
      <c r="O287" s="102"/>
      <c r="P287" s="102"/>
      <c r="Q287" s="102"/>
      <c r="R287" s="102"/>
      <c r="S287" s="102"/>
      <c r="T287" s="102"/>
      <c r="U287" s="102"/>
      <c r="V287" s="102"/>
      <c r="W287" s="102"/>
      <c r="X287" s="102"/>
      <c r="Y287" s="102"/>
      <c r="Z287" s="102"/>
    </row>
    <row r="288" spans="1:26" ht="18.75" customHeight="1">
      <c r="A288" s="1032"/>
      <c r="B288" s="102"/>
      <c r="C288" s="1033"/>
      <c r="D288" s="1033"/>
      <c r="E288" s="102"/>
      <c r="F288" s="102"/>
      <c r="G288" s="102"/>
      <c r="H288" s="102"/>
      <c r="I288" s="102"/>
      <c r="J288" s="102"/>
      <c r="K288" s="102"/>
      <c r="L288" s="102"/>
      <c r="M288" s="102"/>
      <c r="N288" s="102"/>
      <c r="O288" s="102"/>
      <c r="P288" s="102"/>
      <c r="Q288" s="102"/>
      <c r="R288" s="102"/>
      <c r="S288" s="102"/>
      <c r="T288" s="102"/>
      <c r="U288" s="102"/>
      <c r="V288" s="102"/>
      <c r="W288" s="102"/>
      <c r="X288" s="102"/>
      <c r="Y288" s="102"/>
      <c r="Z288" s="102"/>
    </row>
    <row r="289" spans="1:26" ht="18.75" customHeight="1">
      <c r="A289" s="1032"/>
      <c r="B289" s="102"/>
      <c r="C289" s="1033"/>
      <c r="D289" s="1033"/>
      <c r="E289" s="102"/>
      <c r="F289" s="102"/>
      <c r="G289" s="102"/>
      <c r="H289" s="102"/>
      <c r="I289" s="102"/>
      <c r="J289" s="102"/>
      <c r="K289" s="102"/>
      <c r="L289" s="102"/>
      <c r="M289" s="102"/>
      <c r="N289" s="102"/>
      <c r="O289" s="102"/>
      <c r="P289" s="102"/>
      <c r="Q289" s="102"/>
      <c r="R289" s="102"/>
      <c r="S289" s="102"/>
      <c r="T289" s="102"/>
      <c r="U289" s="102"/>
      <c r="V289" s="102"/>
      <c r="W289" s="102"/>
      <c r="X289" s="102"/>
      <c r="Y289" s="102"/>
      <c r="Z289" s="102"/>
    </row>
    <row r="290" spans="1:26" ht="18.75" customHeight="1">
      <c r="A290" s="1032"/>
      <c r="B290" s="102"/>
      <c r="C290" s="1033"/>
      <c r="D290" s="1033"/>
      <c r="E290" s="102"/>
      <c r="F290" s="102"/>
      <c r="G290" s="102"/>
      <c r="H290" s="102"/>
      <c r="I290" s="102"/>
      <c r="J290" s="102"/>
      <c r="K290" s="102"/>
      <c r="L290" s="102"/>
      <c r="M290" s="102"/>
      <c r="N290" s="102"/>
      <c r="O290" s="102"/>
      <c r="P290" s="102"/>
      <c r="Q290" s="102"/>
      <c r="R290" s="102"/>
      <c r="S290" s="102"/>
      <c r="T290" s="102"/>
      <c r="U290" s="102"/>
      <c r="V290" s="102"/>
      <c r="W290" s="102"/>
      <c r="X290" s="102"/>
      <c r="Y290" s="102"/>
      <c r="Z290" s="102"/>
    </row>
    <row r="291" spans="1:26" ht="18.75" customHeight="1">
      <c r="A291" s="1032"/>
      <c r="B291" s="102"/>
      <c r="C291" s="1033"/>
      <c r="D291" s="1033"/>
      <c r="E291" s="102"/>
      <c r="F291" s="102"/>
      <c r="G291" s="102"/>
      <c r="H291" s="102"/>
      <c r="I291" s="102"/>
      <c r="J291" s="102"/>
      <c r="K291" s="102"/>
      <c r="L291" s="102"/>
      <c r="M291" s="102"/>
      <c r="N291" s="102"/>
      <c r="O291" s="102"/>
      <c r="P291" s="102"/>
      <c r="Q291" s="102"/>
      <c r="R291" s="102"/>
      <c r="S291" s="102"/>
      <c r="T291" s="102"/>
      <c r="U291" s="102"/>
      <c r="V291" s="102"/>
      <c r="W291" s="102"/>
      <c r="X291" s="102"/>
      <c r="Y291" s="102"/>
      <c r="Z291" s="102"/>
    </row>
    <row r="292" spans="1:26" ht="18.75" customHeight="1">
      <c r="A292" s="1032"/>
      <c r="B292" s="102"/>
      <c r="C292" s="1033"/>
      <c r="D292" s="1033"/>
      <c r="E292" s="102"/>
      <c r="F292" s="102"/>
      <c r="G292" s="102"/>
      <c r="H292" s="102"/>
      <c r="I292" s="102"/>
      <c r="J292" s="102"/>
      <c r="K292" s="102"/>
      <c r="L292" s="102"/>
      <c r="M292" s="102"/>
      <c r="N292" s="102"/>
      <c r="O292" s="102"/>
      <c r="P292" s="102"/>
      <c r="Q292" s="102"/>
      <c r="R292" s="102"/>
      <c r="S292" s="102"/>
      <c r="T292" s="102"/>
      <c r="U292" s="102"/>
      <c r="V292" s="102"/>
      <c r="W292" s="102"/>
      <c r="X292" s="102"/>
      <c r="Y292" s="102"/>
      <c r="Z292" s="102"/>
    </row>
    <row r="293" spans="1:26" ht="18.75" customHeight="1">
      <c r="A293" s="1032"/>
      <c r="B293" s="102"/>
      <c r="C293" s="1033"/>
      <c r="D293" s="1033"/>
      <c r="E293" s="102"/>
      <c r="F293" s="102"/>
      <c r="G293" s="102"/>
      <c r="H293" s="102"/>
      <c r="I293" s="102"/>
      <c r="J293" s="102"/>
      <c r="K293" s="102"/>
      <c r="L293" s="102"/>
      <c r="M293" s="102"/>
      <c r="N293" s="102"/>
      <c r="O293" s="102"/>
      <c r="P293" s="102"/>
      <c r="Q293" s="102"/>
      <c r="R293" s="102"/>
      <c r="S293" s="102"/>
      <c r="T293" s="102"/>
      <c r="U293" s="102"/>
      <c r="V293" s="102"/>
      <c r="W293" s="102"/>
      <c r="X293" s="102"/>
      <c r="Y293" s="102"/>
      <c r="Z293" s="102"/>
    </row>
    <row r="294" spans="1:26" ht="18.75" customHeight="1">
      <c r="A294" s="1032"/>
      <c r="B294" s="102"/>
      <c r="C294" s="1033"/>
      <c r="D294" s="1033"/>
      <c r="E294" s="102"/>
      <c r="F294" s="102"/>
      <c r="G294" s="102"/>
      <c r="H294" s="102"/>
      <c r="I294" s="102"/>
      <c r="J294" s="102"/>
      <c r="K294" s="102"/>
      <c r="L294" s="102"/>
      <c r="M294" s="102"/>
      <c r="N294" s="102"/>
      <c r="O294" s="102"/>
      <c r="P294" s="102"/>
      <c r="Q294" s="102"/>
      <c r="R294" s="102"/>
      <c r="S294" s="102"/>
      <c r="T294" s="102"/>
      <c r="U294" s="102"/>
      <c r="V294" s="102"/>
      <c r="W294" s="102"/>
      <c r="X294" s="102"/>
      <c r="Y294" s="102"/>
      <c r="Z294" s="102"/>
    </row>
    <row r="295" spans="1:26" ht="18.75" customHeight="1">
      <c r="A295" s="1032"/>
      <c r="B295" s="102"/>
      <c r="C295" s="1033"/>
      <c r="D295" s="1033"/>
      <c r="E295" s="102"/>
      <c r="F295" s="102"/>
      <c r="G295" s="102"/>
      <c r="H295" s="102"/>
      <c r="I295" s="102"/>
      <c r="J295" s="102"/>
      <c r="K295" s="102"/>
      <c r="L295" s="102"/>
      <c r="M295" s="102"/>
      <c r="N295" s="102"/>
      <c r="O295" s="102"/>
      <c r="P295" s="102"/>
      <c r="Q295" s="102"/>
      <c r="R295" s="102"/>
      <c r="S295" s="102"/>
      <c r="T295" s="102"/>
      <c r="U295" s="102"/>
      <c r="V295" s="102"/>
      <c r="W295" s="102"/>
      <c r="X295" s="102"/>
      <c r="Y295" s="102"/>
      <c r="Z295" s="102"/>
    </row>
    <row r="296" spans="1:26" ht="18.75" customHeight="1">
      <c r="A296" s="1032"/>
      <c r="B296" s="102"/>
      <c r="C296" s="1033"/>
      <c r="D296" s="1033"/>
      <c r="E296" s="102"/>
      <c r="F296" s="102"/>
      <c r="G296" s="102"/>
      <c r="H296" s="102"/>
      <c r="I296" s="102"/>
      <c r="J296" s="102"/>
      <c r="K296" s="102"/>
      <c r="L296" s="102"/>
      <c r="M296" s="102"/>
      <c r="N296" s="102"/>
      <c r="O296" s="102"/>
      <c r="P296" s="102"/>
      <c r="Q296" s="102"/>
      <c r="R296" s="102"/>
      <c r="S296" s="102"/>
      <c r="T296" s="102"/>
      <c r="U296" s="102"/>
      <c r="V296" s="102"/>
      <c r="W296" s="102"/>
      <c r="X296" s="102"/>
      <c r="Y296" s="102"/>
      <c r="Z296" s="102"/>
    </row>
    <row r="297" spans="1:26" ht="18.75" customHeight="1">
      <c r="A297" s="1032"/>
      <c r="B297" s="102"/>
      <c r="C297" s="1033"/>
      <c r="D297" s="1033"/>
      <c r="E297" s="102"/>
      <c r="F297" s="102"/>
      <c r="G297" s="102"/>
      <c r="H297" s="102"/>
      <c r="I297" s="102"/>
      <c r="J297" s="102"/>
      <c r="K297" s="102"/>
      <c r="L297" s="102"/>
      <c r="M297" s="102"/>
      <c r="N297" s="102"/>
      <c r="O297" s="102"/>
      <c r="P297" s="102"/>
      <c r="Q297" s="102"/>
      <c r="R297" s="102"/>
      <c r="S297" s="102"/>
      <c r="T297" s="102"/>
      <c r="U297" s="102"/>
      <c r="V297" s="102"/>
      <c r="W297" s="102"/>
      <c r="X297" s="102"/>
      <c r="Y297" s="102"/>
      <c r="Z297" s="102"/>
    </row>
    <row r="298" spans="1:26" ht="18.75" customHeight="1">
      <c r="A298" s="1032"/>
      <c r="B298" s="102"/>
      <c r="C298" s="1033"/>
      <c r="D298" s="1033"/>
      <c r="E298" s="102"/>
      <c r="F298" s="102"/>
      <c r="G298" s="102"/>
      <c r="H298" s="102"/>
      <c r="I298" s="102"/>
      <c r="J298" s="102"/>
      <c r="K298" s="102"/>
      <c r="L298" s="102"/>
      <c r="M298" s="102"/>
      <c r="N298" s="102"/>
      <c r="O298" s="102"/>
      <c r="P298" s="102"/>
      <c r="Q298" s="102"/>
      <c r="R298" s="102"/>
      <c r="S298" s="102"/>
      <c r="T298" s="102"/>
      <c r="U298" s="102"/>
      <c r="V298" s="102"/>
      <c r="W298" s="102"/>
      <c r="X298" s="102"/>
      <c r="Y298" s="102"/>
      <c r="Z298" s="102"/>
    </row>
    <row r="299" spans="1:26" ht="18.75" customHeight="1">
      <c r="A299" s="1032"/>
      <c r="B299" s="102"/>
      <c r="C299" s="1033"/>
      <c r="D299" s="1033"/>
      <c r="E299" s="102"/>
      <c r="F299" s="102"/>
      <c r="G299" s="102"/>
      <c r="H299" s="102"/>
      <c r="I299" s="102"/>
      <c r="J299" s="102"/>
      <c r="K299" s="102"/>
      <c r="L299" s="102"/>
      <c r="M299" s="102"/>
      <c r="N299" s="102"/>
      <c r="O299" s="102"/>
      <c r="P299" s="102"/>
      <c r="Q299" s="102"/>
      <c r="R299" s="102"/>
      <c r="S299" s="102"/>
      <c r="T299" s="102"/>
      <c r="U299" s="102"/>
      <c r="V299" s="102"/>
      <c r="W299" s="102"/>
      <c r="X299" s="102"/>
      <c r="Y299" s="102"/>
      <c r="Z299" s="102"/>
    </row>
    <row r="300" spans="1:26" ht="18.75" customHeight="1">
      <c r="A300" s="1032"/>
      <c r="B300" s="102"/>
      <c r="C300" s="1033"/>
      <c r="D300" s="1033"/>
      <c r="E300" s="102"/>
      <c r="F300" s="102"/>
      <c r="G300" s="102"/>
      <c r="H300" s="102"/>
      <c r="I300" s="102"/>
      <c r="J300" s="102"/>
      <c r="K300" s="102"/>
      <c r="L300" s="102"/>
      <c r="M300" s="102"/>
      <c r="N300" s="102"/>
      <c r="O300" s="102"/>
      <c r="P300" s="102"/>
      <c r="Q300" s="102"/>
      <c r="R300" s="102"/>
      <c r="S300" s="102"/>
      <c r="T300" s="102"/>
      <c r="U300" s="102"/>
      <c r="V300" s="102"/>
      <c r="W300" s="102"/>
      <c r="X300" s="102"/>
      <c r="Y300" s="102"/>
      <c r="Z300" s="102"/>
    </row>
    <row r="301" spans="1:26" ht="18.75" customHeight="1">
      <c r="A301" s="1032"/>
      <c r="B301" s="102"/>
      <c r="C301" s="1033"/>
      <c r="D301" s="1033"/>
      <c r="E301" s="102"/>
      <c r="F301" s="102"/>
      <c r="G301" s="102"/>
      <c r="H301" s="102"/>
      <c r="I301" s="102"/>
      <c r="J301" s="102"/>
      <c r="K301" s="102"/>
      <c r="L301" s="102"/>
      <c r="M301" s="102"/>
      <c r="N301" s="102"/>
      <c r="O301" s="102"/>
      <c r="P301" s="102"/>
      <c r="Q301" s="102"/>
      <c r="R301" s="102"/>
      <c r="S301" s="102"/>
      <c r="T301" s="102"/>
      <c r="U301" s="102"/>
      <c r="V301" s="102"/>
      <c r="W301" s="102"/>
      <c r="X301" s="102"/>
      <c r="Y301" s="102"/>
      <c r="Z301" s="102"/>
    </row>
    <row r="302" spans="1:26" ht="18.75" customHeight="1">
      <c r="A302" s="1032"/>
      <c r="B302" s="102"/>
      <c r="C302" s="1033"/>
      <c r="D302" s="1033"/>
      <c r="E302" s="102"/>
      <c r="F302" s="102"/>
      <c r="G302" s="102"/>
      <c r="H302" s="102"/>
      <c r="I302" s="102"/>
      <c r="J302" s="102"/>
      <c r="K302" s="102"/>
      <c r="L302" s="102"/>
      <c r="M302" s="102"/>
      <c r="N302" s="102"/>
      <c r="O302" s="102"/>
      <c r="P302" s="102"/>
      <c r="Q302" s="102"/>
      <c r="R302" s="102"/>
      <c r="S302" s="102"/>
      <c r="T302" s="102"/>
      <c r="U302" s="102"/>
      <c r="V302" s="102"/>
      <c r="W302" s="102"/>
      <c r="X302" s="102"/>
      <c r="Y302" s="102"/>
      <c r="Z302" s="102"/>
    </row>
    <row r="303" spans="1:26" ht="18.75" customHeight="1">
      <c r="A303" s="1032"/>
      <c r="B303" s="102"/>
      <c r="C303" s="1033"/>
      <c r="D303" s="1033"/>
      <c r="E303" s="102"/>
      <c r="F303" s="102"/>
      <c r="G303" s="102"/>
      <c r="H303" s="102"/>
      <c r="I303" s="102"/>
      <c r="J303" s="102"/>
      <c r="K303" s="102"/>
      <c r="L303" s="102"/>
      <c r="M303" s="102"/>
      <c r="N303" s="102"/>
      <c r="O303" s="102"/>
      <c r="P303" s="102"/>
      <c r="Q303" s="102"/>
      <c r="R303" s="102"/>
      <c r="S303" s="102"/>
      <c r="T303" s="102"/>
      <c r="U303" s="102"/>
      <c r="V303" s="102"/>
      <c r="W303" s="102"/>
      <c r="X303" s="102"/>
      <c r="Y303" s="102"/>
      <c r="Z303" s="102"/>
    </row>
    <row r="304" spans="1:26" ht="18.75" customHeight="1">
      <c r="A304" s="1032"/>
      <c r="B304" s="102"/>
      <c r="C304" s="1033"/>
      <c r="D304" s="1033"/>
      <c r="E304" s="102"/>
      <c r="F304" s="102"/>
      <c r="G304" s="102"/>
      <c r="H304" s="102"/>
      <c r="I304" s="102"/>
      <c r="J304" s="102"/>
      <c r="K304" s="102"/>
      <c r="L304" s="102"/>
      <c r="M304" s="102"/>
      <c r="N304" s="102"/>
      <c r="O304" s="102"/>
      <c r="P304" s="102"/>
      <c r="Q304" s="102"/>
      <c r="R304" s="102"/>
      <c r="S304" s="102"/>
      <c r="T304" s="102"/>
      <c r="U304" s="102"/>
      <c r="V304" s="102"/>
      <c r="W304" s="102"/>
      <c r="X304" s="102"/>
      <c r="Y304" s="102"/>
      <c r="Z304" s="102"/>
    </row>
    <row r="305" spans="1:26" ht="18.75" customHeight="1">
      <c r="A305" s="1032"/>
      <c r="B305" s="102"/>
      <c r="C305" s="1033"/>
      <c r="D305" s="1033"/>
      <c r="E305" s="102"/>
      <c r="F305" s="102"/>
      <c r="G305" s="102"/>
      <c r="H305" s="102"/>
      <c r="I305" s="102"/>
      <c r="J305" s="102"/>
      <c r="K305" s="102"/>
      <c r="L305" s="102"/>
      <c r="M305" s="102"/>
      <c r="N305" s="102"/>
      <c r="O305" s="102"/>
      <c r="P305" s="102"/>
      <c r="Q305" s="102"/>
      <c r="R305" s="102"/>
      <c r="S305" s="102"/>
      <c r="T305" s="102"/>
      <c r="U305" s="102"/>
      <c r="V305" s="102"/>
      <c r="W305" s="102"/>
      <c r="X305" s="102"/>
      <c r="Y305" s="102"/>
      <c r="Z305" s="102"/>
    </row>
    <row r="306" spans="1:26" ht="18.75" customHeight="1">
      <c r="A306" s="1032"/>
      <c r="B306" s="102"/>
      <c r="C306" s="1033"/>
      <c r="D306" s="1033"/>
      <c r="E306" s="102"/>
      <c r="F306" s="102"/>
      <c r="G306" s="102"/>
      <c r="H306" s="102"/>
      <c r="I306" s="102"/>
      <c r="J306" s="102"/>
      <c r="K306" s="102"/>
      <c r="L306" s="102"/>
      <c r="M306" s="102"/>
      <c r="N306" s="102"/>
      <c r="O306" s="102"/>
      <c r="P306" s="102"/>
      <c r="Q306" s="102"/>
      <c r="R306" s="102"/>
      <c r="S306" s="102"/>
      <c r="T306" s="102"/>
      <c r="U306" s="102"/>
      <c r="V306" s="102"/>
      <c r="W306" s="102"/>
      <c r="X306" s="102"/>
      <c r="Y306" s="102"/>
      <c r="Z306" s="102"/>
    </row>
    <row r="307" spans="1:26" ht="18.75" customHeight="1">
      <c r="A307" s="1032"/>
      <c r="B307" s="102"/>
      <c r="C307" s="1033"/>
      <c r="D307" s="1033"/>
      <c r="E307" s="102"/>
      <c r="F307" s="102"/>
      <c r="G307" s="102"/>
      <c r="H307" s="102"/>
      <c r="I307" s="102"/>
      <c r="J307" s="102"/>
      <c r="K307" s="102"/>
      <c r="L307" s="102"/>
      <c r="M307" s="102"/>
      <c r="N307" s="102"/>
      <c r="O307" s="102"/>
      <c r="P307" s="102"/>
      <c r="Q307" s="102"/>
      <c r="R307" s="102"/>
      <c r="S307" s="102"/>
      <c r="T307" s="102"/>
      <c r="U307" s="102"/>
      <c r="V307" s="102"/>
      <c r="W307" s="102"/>
      <c r="X307" s="102"/>
      <c r="Y307" s="102"/>
      <c r="Z307" s="102"/>
    </row>
    <row r="308" spans="1:26" ht="18.75" customHeight="1">
      <c r="A308" s="1032"/>
      <c r="B308" s="102"/>
      <c r="C308" s="1033"/>
      <c r="D308" s="1033"/>
      <c r="E308" s="102"/>
      <c r="F308" s="102"/>
      <c r="G308" s="102"/>
      <c r="H308" s="102"/>
      <c r="I308" s="102"/>
      <c r="J308" s="102"/>
      <c r="K308" s="102"/>
      <c r="L308" s="102"/>
      <c r="M308" s="102"/>
      <c r="N308" s="102"/>
      <c r="O308" s="102"/>
      <c r="P308" s="102"/>
      <c r="Q308" s="102"/>
      <c r="R308" s="102"/>
      <c r="S308" s="102"/>
      <c r="T308" s="102"/>
      <c r="U308" s="102"/>
      <c r="V308" s="102"/>
      <c r="W308" s="102"/>
      <c r="X308" s="102"/>
      <c r="Y308" s="102"/>
      <c r="Z308" s="102"/>
    </row>
    <row r="309" spans="1:26" ht="18.75" customHeight="1">
      <c r="A309" s="1032"/>
      <c r="B309" s="102"/>
      <c r="C309" s="1033"/>
      <c r="D309" s="1033"/>
      <c r="E309" s="102"/>
      <c r="F309" s="102"/>
      <c r="G309" s="102"/>
      <c r="H309" s="102"/>
      <c r="I309" s="102"/>
      <c r="J309" s="102"/>
      <c r="K309" s="102"/>
      <c r="L309" s="102"/>
      <c r="M309" s="102"/>
      <c r="N309" s="102"/>
      <c r="O309" s="102"/>
      <c r="P309" s="102"/>
      <c r="Q309" s="102"/>
      <c r="R309" s="102"/>
      <c r="S309" s="102"/>
      <c r="T309" s="102"/>
      <c r="U309" s="102"/>
      <c r="V309" s="102"/>
      <c r="W309" s="102"/>
      <c r="X309" s="102"/>
      <c r="Y309" s="102"/>
      <c r="Z309" s="102"/>
    </row>
    <row r="310" spans="1:26" ht="18.75" customHeight="1">
      <c r="A310" s="1032"/>
      <c r="B310" s="102"/>
      <c r="C310" s="1033"/>
      <c r="D310" s="1033"/>
      <c r="E310" s="102"/>
      <c r="F310" s="102"/>
      <c r="G310" s="102"/>
      <c r="H310" s="102"/>
      <c r="I310" s="102"/>
      <c r="J310" s="102"/>
      <c r="K310" s="102"/>
      <c r="L310" s="102"/>
      <c r="M310" s="102"/>
      <c r="N310" s="102"/>
      <c r="O310" s="102"/>
      <c r="P310" s="102"/>
      <c r="Q310" s="102"/>
      <c r="R310" s="102"/>
      <c r="S310" s="102"/>
      <c r="T310" s="102"/>
      <c r="U310" s="102"/>
      <c r="V310" s="102"/>
      <c r="W310" s="102"/>
      <c r="X310" s="102"/>
      <c r="Y310" s="102"/>
      <c r="Z310" s="102"/>
    </row>
    <row r="311" spans="1:26" ht="18.75" customHeight="1">
      <c r="A311" s="1032"/>
      <c r="B311" s="102"/>
      <c r="C311" s="1033"/>
      <c r="D311" s="1033"/>
      <c r="E311" s="102"/>
      <c r="F311" s="102"/>
      <c r="G311" s="102"/>
      <c r="H311" s="102"/>
      <c r="I311" s="102"/>
      <c r="J311" s="102"/>
      <c r="K311" s="102"/>
      <c r="L311" s="102"/>
      <c r="M311" s="102"/>
      <c r="N311" s="102"/>
      <c r="O311" s="102"/>
      <c r="P311" s="102"/>
      <c r="Q311" s="102"/>
      <c r="R311" s="102"/>
      <c r="S311" s="102"/>
      <c r="T311" s="102"/>
      <c r="U311" s="102"/>
      <c r="V311" s="102"/>
      <c r="W311" s="102"/>
      <c r="X311" s="102"/>
      <c r="Y311" s="102"/>
      <c r="Z311" s="102"/>
    </row>
    <row r="312" spans="1:26" ht="18.75" customHeight="1">
      <c r="A312" s="1032"/>
      <c r="B312" s="102"/>
      <c r="C312" s="1033"/>
      <c r="D312" s="1033"/>
      <c r="E312" s="102"/>
      <c r="F312" s="102"/>
      <c r="G312" s="102"/>
      <c r="H312" s="102"/>
      <c r="I312" s="102"/>
      <c r="J312" s="102"/>
      <c r="K312" s="102"/>
      <c r="L312" s="102"/>
      <c r="M312" s="102"/>
      <c r="N312" s="102"/>
      <c r="O312" s="102"/>
      <c r="P312" s="102"/>
      <c r="Q312" s="102"/>
      <c r="R312" s="102"/>
      <c r="S312" s="102"/>
      <c r="T312" s="102"/>
      <c r="U312" s="102"/>
      <c r="V312" s="102"/>
      <c r="W312" s="102"/>
      <c r="X312" s="102"/>
      <c r="Y312" s="102"/>
      <c r="Z312" s="102"/>
    </row>
    <row r="313" spans="1:26" ht="18.75" customHeight="1">
      <c r="A313" s="1032"/>
      <c r="B313" s="102"/>
      <c r="C313" s="1033"/>
      <c r="D313" s="1033"/>
      <c r="E313" s="102"/>
      <c r="F313" s="102"/>
      <c r="G313" s="102"/>
      <c r="H313" s="102"/>
      <c r="I313" s="102"/>
      <c r="J313" s="102"/>
      <c r="K313" s="102"/>
      <c r="L313" s="102"/>
      <c r="M313" s="102"/>
      <c r="N313" s="102"/>
      <c r="O313" s="102"/>
      <c r="P313" s="102"/>
      <c r="Q313" s="102"/>
      <c r="R313" s="102"/>
      <c r="S313" s="102"/>
      <c r="T313" s="102"/>
      <c r="U313" s="102"/>
      <c r="V313" s="102"/>
      <c r="W313" s="102"/>
      <c r="X313" s="102"/>
      <c r="Y313" s="102"/>
      <c r="Z313" s="102"/>
    </row>
    <row r="314" spans="1:26" ht="18.75" customHeight="1">
      <c r="A314" s="1032"/>
      <c r="B314" s="102"/>
      <c r="C314" s="1033"/>
      <c r="D314" s="1033"/>
      <c r="E314" s="102"/>
      <c r="F314" s="102"/>
      <c r="G314" s="102"/>
      <c r="H314" s="102"/>
      <c r="I314" s="102"/>
      <c r="J314" s="102"/>
      <c r="K314" s="102"/>
      <c r="L314" s="102"/>
      <c r="M314" s="102"/>
      <c r="N314" s="102"/>
      <c r="O314" s="102"/>
      <c r="P314" s="102"/>
      <c r="Q314" s="102"/>
      <c r="R314" s="102"/>
      <c r="S314" s="102"/>
      <c r="T314" s="102"/>
      <c r="U314" s="102"/>
      <c r="V314" s="102"/>
      <c r="W314" s="102"/>
      <c r="X314" s="102"/>
      <c r="Y314" s="102"/>
      <c r="Z314" s="102"/>
    </row>
    <row r="315" spans="1:26" ht="18.75" customHeight="1">
      <c r="A315" s="1032"/>
      <c r="B315" s="102"/>
      <c r="C315" s="1033"/>
      <c r="D315" s="1033"/>
      <c r="E315" s="102"/>
      <c r="F315" s="102"/>
      <c r="G315" s="102"/>
      <c r="H315" s="102"/>
      <c r="I315" s="102"/>
      <c r="J315" s="102"/>
      <c r="K315" s="102"/>
      <c r="L315" s="102"/>
      <c r="M315" s="102"/>
      <c r="N315" s="102"/>
      <c r="O315" s="102"/>
      <c r="P315" s="102"/>
      <c r="Q315" s="102"/>
      <c r="R315" s="102"/>
      <c r="S315" s="102"/>
      <c r="T315" s="102"/>
      <c r="U315" s="102"/>
      <c r="V315" s="102"/>
      <c r="W315" s="102"/>
      <c r="X315" s="102"/>
      <c r="Y315" s="102"/>
      <c r="Z315" s="102"/>
    </row>
    <row r="316" spans="1:26" ht="18.75" customHeight="1">
      <c r="A316" s="1032"/>
      <c r="B316" s="102"/>
      <c r="C316" s="1033"/>
      <c r="D316" s="1033"/>
      <c r="E316" s="102"/>
      <c r="F316" s="102"/>
      <c r="G316" s="102"/>
      <c r="H316" s="102"/>
      <c r="I316" s="102"/>
      <c r="J316" s="102"/>
      <c r="K316" s="102"/>
      <c r="L316" s="102"/>
      <c r="M316" s="102"/>
      <c r="N316" s="102"/>
      <c r="O316" s="102"/>
      <c r="P316" s="102"/>
      <c r="Q316" s="102"/>
      <c r="R316" s="102"/>
      <c r="S316" s="102"/>
      <c r="T316" s="102"/>
      <c r="U316" s="102"/>
      <c r="V316" s="102"/>
      <c r="W316" s="102"/>
      <c r="X316" s="102"/>
      <c r="Y316" s="102"/>
      <c r="Z316" s="102"/>
    </row>
    <row r="317" spans="1:26" ht="18.75" customHeight="1">
      <c r="A317" s="1032"/>
      <c r="B317" s="102"/>
      <c r="C317" s="1033"/>
      <c r="D317" s="1033"/>
      <c r="E317" s="102"/>
      <c r="F317" s="102"/>
      <c r="G317" s="102"/>
      <c r="H317" s="102"/>
      <c r="I317" s="102"/>
      <c r="J317" s="102"/>
      <c r="K317" s="102"/>
      <c r="L317" s="102"/>
      <c r="M317" s="102"/>
      <c r="N317" s="102"/>
      <c r="O317" s="102"/>
      <c r="P317" s="102"/>
      <c r="Q317" s="102"/>
      <c r="R317" s="102"/>
      <c r="S317" s="102"/>
      <c r="T317" s="102"/>
      <c r="U317" s="102"/>
      <c r="V317" s="102"/>
      <c r="W317" s="102"/>
      <c r="X317" s="102"/>
      <c r="Y317" s="102"/>
      <c r="Z317" s="102"/>
    </row>
    <row r="318" spans="1:26" ht="18.75" customHeight="1">
      <c r="A318" s="1032"/>
      <c r="B318" s="102"/>
      <c r="C318" s="1033"/>
      <c r="D318" s="1033"/>
      <c r="E318" s="102"/>
      <c r="F318" s="102"/>
      <c r="G318" s="102"/>
      <c r="H318" s="102"/>
      <c r="I318" s="102"/>
      <c r="J318" s="102"/>
      <c r="K318" s="102"/>
      <c r="L318" s="102"/>
      <c r="M318" s="102"/>
      <c r="N318" s="102"/>
      <c r="O318" s="102"/>
      <c r="P318" s="102"/>
      <c r="Q318" s="102"/>
      <c r="R318" s="102"/>
      <c r="S318" s="102"/>
      <c r="T318" s="102"/>
      <c r="U318" s="102"/>
      <c r="V318" s="102"/>
      <c r="W318" s="102"/>
      <c r="X318" s="102"/>
      <c r="Y318" s="102"/>
      <c r="Z318" s="102"/>
    </row>
    <row r="319" spans="1:26" ht="18.75" customHeight="1">
      <c r="A319" s="1032"/>
      <c r="B319" s="102"/>
      <c r="C319" s="1033"/>
      <c r="D319" s="1033"/>
      <c r="E319" s="102"/>
      <c r="F319" s="102"/>
      <c r="G319" s="102"/>
      <c r="H319" s="102"/>
      <c r="I319" s="102"/>
      <c r="J319" s="102"/>
      <c r="K319" s="102"/>
      <c r="L319" s="102"/>
      <c r="M319" s="102"/>
      <c r="N319" s="102"/>
      <c r="O319" s="102"/>
      <c r="P319" s="102"/>
      <c r="Q319" s="102"/>
      <c r="R319" s="102"/>
      <c r="S319" s="102"/>
      <c r="T319" s="102"/>
      <c r="U319" s="102"/>
      <c r="V319" s="102"/>
      <c r="W319" s="102"/>
      <c r="X319" s="102"/>
      <c r="Y319" s="102"/>
      <c r="Z319" s="102"/>
    </row>
    <row r="320" spans="1:26" ht="18.75" customHeight="1">
      <c r="A320" s="1032"/>
      <c r="B320" s="102"/>
      <c r="C320" s="1033"/>
      <c r="D320" s="1033"/>
      <c r="E320" s="102"/>
      <c r="F320" s="102"/>
      <c r="G320" s="102"/>
      <c r="H320" s="102"/>
      <c r="I320" s="102"/>
      <c r="J320" s="102"/>
      <c r="K320" s="102"/>
      <c r="L320" s="102"/>
      <c r="M320" s="102"/>
      <c r="N320" s="102"/>
      <c r="O320" s="102"/>
      <c r="P320" s="102"/>
      <c r="Q320" s="102"/>
      <c r="R320" s="102"/>
      <c r="S320" s="102"/>
      <c r="T320" s="102"/>
      <c r="U320" s="102"/>
      <c r="V320" s="102"/>
      <c r="W320" s="102"/>
      <c r="X320" s="102"/>
      <c r="Y320" s="102"/>
      <c r="Z320" s="102"/>
    </row>
    <row r="321" spans="1:26" ht="18.75" customHeight="1">
      <c r="A321" s="1032"/>
      <c r="B321" s="102"/>
      <c r="C321" s="1033"/>
      <c r="D321" s="1033"/>
      <c r="E321" s="102"/>
      <c r="F321" s="102"/>
      <c r="G321" s="102"/>
      <c r="H321" s="102"/>
      <c r="I321" s="102"/>
      <c r="J321" s="102"/>
      <c r="K321" s="102"/>
      <c r="L321" s="102"/>
      <c r="M321" s="102"/>
      <c r="N321" s="102"/>
      <c r="O321" s="102"/>
      <c r="P321" s="102"/>
      <c r="Q321" s="102"/>
      <c r="R321" s="102"/>
      <c r="S321" s="102"/>
      <c r="T321" s="102"/>
      <c r="U321" s="102"/>
      <c r="V321" s="102"/>
      <c r="W321" s="102"/>
      <c r="X321" s="102"/>
      <c r="Y321" s="102"/>
      <c r="Z321" s="102"/>
    </row>
    <row r="322" spans="1:26" ht="18.75" customHeight="1">
      <c r="A322" s="1032"/>
      <c r="B322" s="102"/>
      <c r="C322" s="1033"/>
      <c r="D322" s="1033"/>
      <c r="E322" s="102"/>
      <c r="F322" s="102"/>
      <c r="G322" s="102"/>
      <c r="H322" s="102"/>
      <c r="I322" s="102"/>
      <c r="J322" s="102"/>
      <c r="K322" s="102"/>
      <c r="L322" s="102"/>
      <c r="M322" s="102"/>
      <c r="N322" s="102"/>
      <c r="O322" s="102"/>
      <c r="P322" s="102"/>
      <c r="Q322" s="102"/>
      <c r="R322" s="102"/>
      <c r="S322" s="102"/>
      <c r="T322" s="102"/>
      <c r="U322" s="102"/>
      <c r="V322" s="102"/>
      <c r="W322" s="102"/>
      <c r="X322" s="102"/>
      <c r="Y322" s="102"/>
      <c r="Z322" s="102"/>
    </row>
    <row r="323" spans="1:26" ht="18.75" customHeight="1">
      <c r="A323" s="1032"/>
      <c r="B323" s="102"/>
      <c r="C323" s="1033"/>
      <c r="D323" s="1033"/>
      <c r="E323" s="102"/>
      <c r="F323" s="102"/>
      <c r="G323" s="102"/>
      <c r="H323" s="102"/>
      <c r="I323" s="102"/>
      <c r="J323" s="102"/>
      <c r="K323" s="102"/>
      <c r="L323" s="102"/>
      <c r="M323" s="102"/>
      <c r="N323" s="102"/>
      <c r="O323" s="102"/>
      <c r="P323" s="102"/>
      <c r="Q323" s="102"/>
      <c r="R323" s="102"/>
      <c r="S323" s="102"/>
      <c r="T323" s="102"/>
      <c r="U323" s="102"/>
      <c r="V323" s="102"/>
      <c r="W323" s="102"/>
      <c r="X323" s="102"/>
      <c r="Y323" s="102"/>
      <c r="Z323" s="102"/>
    </row>
    <row r="324" spans="1:26" ht="18.75" customHeight="1">
      <c r="A324" s="1032"/>
      <c r="B324" s="102"/>
      <c r="C324" s="1033"/>
      <c r="D324" s="1033"/>
      <c r="E324" s="102"/>
      <c r="F324" s="102"/>
      <c r="G324" s="102"/>
      <c r="H324" s="102"/>
      <c r="I324" s="102"/>
      <c r="J324" s="102"/>
      <c r="K324" s="102"/>
      <c r="L324" s="102"/>
      <c r="M324" s="102"/>
      <c r="N324" s="102"/>
      <c r="O324" s="102"/>
      <c r="P324" s="102"/>
      <c r="Q324" s="102"/>
      <c r="R324" s="102"/>
      <c r="S324" s="102"/>
      <c r="T324" s="102"/>
      <c r="U324" s="102"/>
      <c r="V324" s="102"/>
      <c r="W324" s="102"/>
      <c r="X324" s="102"/>
      <c r="Y324" s="102"/>
      <c r="Z324" s="102"/>
    </row>
    <row r="325" spans="1:26" ht="18.75" customHeight="1">
      <c r="A325" s="1032"/>
      <c r="B325" s="102"/>
      <c r="C325" s="1033"/>
      <c r="D325" s="1033"/>
      <c r="E325" s="102"/>
      <c r="F325" s="102"/>
      <c r="G325" s="102"/>
      <c r="H325" s="102"/>
      <c r="I325" s="102"/>
      <c r="J325" s="102"/>
      <c r="K325" s="102"/>
      <c r="L325" s="102"/>
      <c r="M325" s="102"/>
      <c r="N325" s="102"/>
      <c r="O325" s="102"/>
      <c r="P325" s="102"/>
      <c r="Q325" s="102"/>
      <c r="R325" s="102"/>
      <c r="S325" s="102"/>
      <c r="T325" s="102"/>
      <c r="U325" s="102"/>
      <c r="V325" s="102"/>
      <c r="W325" s="102"/>
      <c r="X325" s="102"/>
      <c r="Y325" s="102"/>
      <c r="Z325" s="102"/>
    </row>
    <row r="326" spans="1:26" ht="18.75" customHeight="1">
      <c r="A326" s="1032"/>
      <c r="B326" s="102"/>
      <c r="C326" s="1033"/>
      <c r="D326" s="1033"/>
      <c r="E326" s="102"/>
      <c r="F326" s="102"/>
      <c r="G326" s="102"/>
      <c r="H326" s="102"/>
      <c r="I326" s="102"/>
      <c r="J326" s="102"/>
      <c r="K326" s="102"/>
      <c r="L326" s="102"/>
      <c r="M326" s="102"/>
      <c r="N326" s="102"/>
      <c r="O326" s="102"/>
      <c r="P326" s="102"/>
      <c r="Q326" s="102"/>
      <c r="R326" s="102"/>
      <c r="S326" s="102"/>
      <c r="T326" s="102"/>
      <c r="U326" s="102"/>
      <c r="V326" s="102"/>
      <c r="W326" s="102"/>
      <c r="X326" s="102"/>
      <c r="Y326" s="102"/>
      <c r="Z326" s="102"/>
    </row>
    <row r="327" spans="1:26" ht="18.75" customHeight="1">
      <c r="A327" s="1032"/>
      <c r="B327" s="102"/>
      <c r="C327" s="1033"/>
      <c r="D327" s="1033"/>
      <c r="E327" s="102"/>
      <c r="F327" s="102"/>
      <c r="G327" s="102"/>
      <c r="H327" s="102"/>
      <c r="I327" s="102"/>
      <c r="J327" s="102"/>
      <c r="K327" s="102"/>
      <c r="L327" s="102"/>
      <c r="M327" s="102"/>
      <c r="N327" s="102"/>
      <c r="O327" s="102"/>
      <c r="P327" s="102"/>
      <c r="Q327" s="102"/>
      <c r="R327" s="102"/>
      <c r="S327" s="102"/>
      <c r="T327" s="102"/>
      <c r="U327" s="102"/>
      <c r="V327" s="102"/>
      <c r="W327" s="102"/>
      <c r="X327" s="102"/>
      <c r="Y327" s="102"/>
      <c r="Z327" s="102"/>
    </row>
    <row r="328" spans="1:26" ht="18.75" customHeight="1">
      <c r="A328" s="1032"/>
      <c r="B328" s="102"/>
      <c r="C328" s="1033"/>
      <c r="D328" s="1033"/>
      <c r="E328" s="102"/>
      <c r="F328" s="102"/>
      <c r="G328" s="102"/>
      <c r="H328" s="102"/>
      <c r="I328" s="102"/>
      <c r="J328" s="102"/>
      <c r="K328" s="102"/>
      <c r="L328" s="102"/>
      <c r="M328" s="102"/>
      <c r="N328" s="102"/>
      <c r="O328" s="102"/>
      <c r="P328" s="102"/>
      <c r="Q328" s="102"/>
      <c r="R328" s="102"/>
      <c r="S328" s="102"/>
      <c r="T328" s="102"/>
      <c r="U328" s="102"/>
      <c r="V328" s="102"/>
      <c r="W328" s="102"/>
      <c r="X328" s="102"/>
      <c r="Y328" s="102"/>
      <c r="Z328" s="102"/>
    </row>
    <row r="329" spans="1:26" ht="18.75" customHeight="1">
      <c r="A329" s="1032"/>
      <c r="B329" s="102"/>
      <c r="C329" s="1033"/>
      <c r="D329" s="1033"/>
      <c r="E329" s="102"/>
      <c r="F329" s="102"/>
      <c r="G329" s="102"/>
      <c r="H329" s="102"/>
      <c r="I329" s="102"/>
      <c r="J329" s="102"/>
      <c r="K329" s="102"/>
      <c r="L329" s="102"/>
      <c r="M329" s="102"/>
      <c r="N329" s="102"/>
      <c r="O329" s="102"/>
      <c r="P329" s="102"/>
      <c r="Q329" s="102"/>
      <c r="R329" s="102"/>
      <c r="S329" s="102"/>
      <c r="T329" s="102"/>
      <c r="U329" s="102"/>
      <c r="V329" s="102"/>
      <c r="W329" s="102"/>
      <c r="X329" s="102"/>
      <c r="Y329" s="102"/>
      <c r="Z329" s="102"/>
    </row>
    <row r="330" spans="1:26" ht="18.75" customHeight="1">
      <c r="A330" s="1032"/>
      <c r="B330" s="102"/>
      <c r="C330" s="1033"/>
      <c r="D330" s="1033"/>
      <c r="E330" s="102"/>
      <c r="F330" s="102"/>
      <c r="G330" s="102"/>
      <c r="H330" s="102"/>
      <c r="I330" s="102"/>
      <c r="J330" s="102"/>
      <c r="K330" s="102"/>
      <c r="L330" s="102"/>
      <c r="M330" s="102"/>
      <c r="N330" s="102"/>
      <c r="O330" s="102"/>
      <c r="P330" s="102"/>
      <c r="Q330" s="102"/>
      <c r="R330" s="102"/>
      <c r="S330" s="102"/>
      <c r="T330" s="102"/>
      <c r="U330" s="102"/>
      <c r="V330" s="102"/>
      <c r="W330" s="102"/>
      <c r="X330" s="102"/>
      <c r="Y330" s="102"/>
      <c r="Z330" s="102"/>
    </row>
    <row r="331" spans="1:26" ht="18.75" customHeight="1">
      <c r="A331" s="1032"/>
      <c r="B331" s="102"/>
      <c r="C331" s="1033"/>
      <c r="D331" s="1033"/>
      <c r="E331" s="102"/>
      <c r="F331" s="102"/>
      <c r="G331" s="102"/>
      <c r="H331" s="102"/>
      <c r="I331" s="102"/>
      <c r="J331" s="102"/>
      <c r="K331" s="102"/>
      <c r="L331" s="102"/>
      <c r="M331" s="102"/>
      <c r="N331" s="102"/>
      <c r="O331" s="102"/>
      <c r="P331" s="102"/>
      <c r="Q331" s="102"/>
      <c r="R331" s="102"/>
      <c r="S331" s="102"/>
      <c r="T331" s="102"/>
      <c r="U331" s="102"/>
      <c r="V331" s="102"/>
      <c r="W331" s="102"/>
      <c r="X331" s="102"/>
      <c r="Y331" s="102"/>
      <c r="Z331" s="102"/>
    </row>
    <row r="332" spans="1:26" ht="18.75" customHeight="1">
      <c r="A332" s="1032"/>
      <c r="B332" s="102"/>
      <c r="C332" s="1033"/>
      <c r="D332" s="1033"/>
      <c r="E332" s="102"/>
      <c r="F332" s="102"/>
      <c r="G332" s="102"/>
      <c r="H332" s="102"/>
      <c r="I332" s="102"/>
      <c r="J332" s="102"/>
      <c r="K332" s="102"/>
      <c r="L332" s="102"/>
      <c r="M332" s="102"/>
      <c r="N332" s="102"/>
      <c r="O332" s="102"/>
      <c r="P332" s="102"/>
      <c r="Q332" s="102"/>
      <c r="R332" s="102"/>
      <c r="S332" s="102"/>
      <c r="T332" s="102"/>
      <c r="U332" s="102"/>
      <c r="V332" s="102"/>
      <c r="W332" s="102"/>
      <c r="X332" s="102"/>
      <c r="Y332" s="102"/>
      <c r="Z332" s="102"/>
    </row>
    <row r="333" spans="1:26" ht="18.75" customHeight="1">
      <c r="A333" s="1032"/>
      <c r="B333" s="102"/>
      <c r="C333" s="1033"/>
      <c r="D333" s="1033"/>
      <c r="E333" s="102"/>
      <c r="F333" s="102"/>
      <c r="G333" s="102"/>
      <c r="H333" s="102"/>
      <c r="I333" s="102"/>
      <c r="J333" s="102"/>
      <c r="K333" s="102"/>
      <c r="L333" s="102"/>
      <c r="M333" s="102"/>
      <c r="N333" s="102"/>
      <c r="O333" s="102"/>
      <c r="P333" s="102"/>
      <c r="Q333" s="102"/>
      <c r="R333" s="102"/>
      <c r="S333" s="102"/>
      <c r="T333" s="102"/>
      <c r="U333" s="102"/>
      <c r="V333" s="102"/>
      <c r="W333" s="102"/>
      <c r="X333" s="102"/>
      <c r="Y333" s="102"/>
      <c r="Z333" s="102"/>
    </row>
    <row r="334" spans="1:26" ht="18.75" customHeight="1">
      <c r="A334" s="1032"/>
      <c r="B334" s="102"/>
      <c r="C334" s="1033"/>
      <c r="D334" s="1033"/>
      <c r="E334" s="102"/>
      <c r="F334" s="102"/>
      <c r="G334" s="102"/>
      <c r="H334" s="102"/>
      <c r="I334" s="102"/>
      <c r="J334" s="102"/>
      <c r="K334" s="102"/>
      <c r="L334" s="102"/>
      <c r="M334" s="102"/>
      <c r="N334" s="102"/>
      <c r="O334" s="102"/>
      <c r="P334" s="102"/>
      <c r="Q334" s="102"/>
      <c r="R334" s="102"/>
      <c r="S334" s="102"/>
      <c r="T334" s="102"/>
      <c r="U334" s="102"/>
      <c r="V334" s="102"/>
      <c r="W334" s="102"/>
      <c r="X334" s="102"/>
      <c r="Y334" s="102"/>
      <c r="Z334" s="102"/>
    </row>
    <row r="335" spans="1:26" ht="18.75" customHeight="1">
      <c r="A335" s="1032"/>
      <c r="B335" s="102"/>
      <c r="C335" s="1033"/>
      <c r="D335" s="1033"/>
      <c r="E335" s="102"/>
      <c r="F335" s="102"/>
      <c r="G335" s="102"/>
      <c r="H335" s="102"/>
      <c r="I335" s="102"/>
      <c r="J335" s="102"/>
      <c r="K335" s="102"/>
      <c r="L335" s="102"/>
      <c r="M335" s="102"/>
      <c r="N335" s="102"/>
      <c r="O335" s="102"/>
      <c r="P335" s="102"/>
      <c r="Q335" s="102"/>
      <c r="R335" s="102"/>
      <c r="S335" s="102"/>
      <c r="T335" s="102"/>
      <c r="U335" s="102"/>
      <c r="V335" s="102"/>
      <c r="W335" s="102"/>
      <c r="X335" s="102"/>
      <c r="Y335" s="102"/>
      <c r="Z335" s="102"/>
    </row>
    <row r="336" spans="1:26" ht="18.75" customHeight="1">
      <c r="A336" s="1032"/>
      <c r="B336" s="102"/>
      <c r="C336" s="1033"/>
      <c r="D336" s="1033"/>
      <c r="E336" s="102"/>
      <c r="F336" s="102"/>
      <c r="G336" s="102"/>
      <c r="H336" s="102"/>
      <c r="I336" s="102"/>
      <c r="J336" s="102"/>
      <c r="K336" s="102"/>
      <c r="L336" s="102"/>
      <c r="M336" s="102"/>
      <c r="N336" s="102"/>
      <c r="O336" s="102"/>
      <c r="P336" s="102"/>
      <c r="Q336" s="102"/>
      <c r="R336" s="102"/>
      <c r="S336" s="102"/>
      <c r="T336" s="102"/>
      <c r="U336" s="102"/>
      <c r="V336" s="102"/>
      <c r="W336" s="102"/>
      <c r="X336" s="102"/>
      <c r="Y336" s="102"/>
      <c r="Z336" s="102"/>
    </row>
    <row r="337" spans="1:26" ht="18.75" customHeight="1">
      <c r="A337" s="1032"/>
      <c r="B337" s="102"/>
      <c r="C337" s="1033"/>
      <c r="D337" s="1033"/>
      <c r="E337" s="102"/>
      <c r="F337" s="102"/>
      <c r="G337" s="102"/>
      <c r="H337" s="102"/>
      <c r="I337" s="102"/>
      <c r="J337" s="102"/>
      <c r="K337" s="102"/>
      <c r="L337" s="102"/>
      <c r="M337" s="102"/>
      <c r="N337" s="102"/>
      <c r="O337" s="102"/>
      <c r="P337" s="102"/>
      <c r="Q337" s="102"/>
      <c r="R337" s="102"/>
      <c r="S337" s="102"/>
      <c r="T337" s="102"/>
      <c r="U337" s="102"/>
      <c r="V337" s="102"/>
      <c r="W337" s="102"/>
      <c r="X337" s="102"/>
      <c r="Y337" s="102"/>
      <c r="Z337" s="102"/>
    </row>
    <row r="338" spans="1:26" ht="18.75" customHeight="1">
      <c r="A338" s="1032"/>
      <c r="B338" s="102"/>
      <c r="C338" s="1033"/>
      <c r="D338" s="1033"/>
      <c r="E338" s="102"/>
      <c r="F338" s="102"/>
      <c r="G338" s="102"/>
      <c r="H338" s="102"/>
      <c r="I338" s="102"/>
      <c r="J338" s="102"/>
      <c r="K338" s="102"/>
      <c r="L338" s="102"/>
      <c r="M338" s="102"/>
      <c r="N338" s="102"/>
      <c r="O338" s="102"/>
      <c r="P338" s="102"/>
      <c r="Q338" s="102"/>
      <c r="R338" s="102"/>
      <c r="S338" s="102"/>
      <c r="T338" s="102"/>
      <c r="U338" s="102"/>
      <c r="V338" s="102"/>
      <c r="W338" s="102"/>
      <c r="X338" s="102"/>
      <c r="Y338" s="102"/>
      <c r="Z338" s="102"/>
    </row>
    <row r="339" spans="1:26" ht="18.75" customHeight="1">
      <c r="A339" s="1032"/>
      <c r="B339" s="102"/>
      <c r="C339" s="1033"/>
      <c r="D339" s="1033"/>
      <c r="E339" s="102"/>
      <c r="F339" s="102"/>
      <c r="G339" s="102"/>
      <c r="H339" s="102"/>
      <c r="I339" s="102"/>
      <c r="J339" s="102"/>
      <c r="K339" s="102"/>
      <c r="L339" s="102"/>
      <c r="M339" s="102"/>
      <c r="N339" s="102"/>
      <c r="O339" s="102"/>
      <c r="P339" s="102"/>
      <c r="Q339" s="102"/>
      <c r="R339" s="102"/>
      <c r="S339" s="102"/>
      <c r="T339" s="102"/>
      <c r="U339" s="102"/>
      <c r="V339" s="102"/>
      <c r="W339" s="102"/>
      <c r="X339" s="102"/>
      <c r="Y339" s="102"/>
      <c r="Z339" s="102"/>
    </row>
    <row r="340" spans="1:26" ht="18.75" customHeight="1">
      <c r="A340" s="1032"/>
      <c r="B340" s="102"/>
      <c r="C340" s="1033"/>
      <c r="D340" s="1033"/>
      <c r="E340" s="102"/>
      <c r="F340" s="102"/>
      <c r="G340" s="102"/>
      <c r="H340" s="102"/>
      <c r="I340" s="102"/>
      <c r="J340" s="102"/>
      <c r="K340" s="102"/>
      <c r="L340" s="102"/>
      <c r="M340" s="102"/>
      <c r="N340" s="102"/>
      <c r="O340" s="102"/>
      <c r="P340" s="102"/>
      <c r="Q340" s="102"/>
      <c r="R340" s="102"/>
      <c r="S340" s="102"/>
      <c r="T340" s="102"/>
      <c r="U340" s="102"/>
      <c r="V340" s="102"/>
      <c r="W340" s="102"/>
      <c r="X340" s="102"/>
      <c r="Y340" s="102"/>
      <c r="Z340" s="102"/>
    </row>
    <row r="341" spans="1:26" ht="18.75" customHeight="1">
      <c r="A341" s="1032"/>
      <c r="B341" s="102"/>
      <c r="C341" s="1033"/>
      <c r="D341" s="1033"/>
      <c r="E341" s="102"/>
      <c r="F341" s="102"/>
      <c r="G341" s="102"/>
      <c r="H341" s="102"/>
      <c r="I341" s="102"/>
      <c r="J341" s="102"/>
      <c r="K341" s="102"/>
      <c r="L341" s="102"/>
      <c r="M341" s="102"/>
      <c r="N341" s="102"/>
      <c r="O341" s="102"/>
      <c r="P341" s="102"/>
      <c r="Q341" s="102"/>
      <c r="R341" s="102"/>
      <c r="S341" s="102"/>
      <c r="T341" s="102"/>
      <c r="U341" s="102"/>
      <c r="V341" s="102"/>
      <c r="W341" s="102"/>
      <c r="X341" s="102"/>
      <c r="Y341" s="102"/>
      <c r="Z341" s="102"/>
    </row>
    <row r="342" spans="1:26" ht="18.75" customHeight="1">
      <c r="A342" s="1032"/>
      <c r="B342" s="102"/>
      <c r="C342" s="1033"/>
      <c r="D342" s="1033"/>
      <c r="E342" s="102"/>
      <c r="F342" s="102"/>
      <c r="G342" s="102"/>
      <c r="H342" s="102"/>
      <c r="I342" s="102"/>
      <c r="J342" s="102"/>
      <c r="K342" s="102"/>
      <c r="L342" s="102"/>
      <c r="M342" s="102"/>
      <c r="N342" s="102"/>
      <c r="O342" s="102"/>
      <c r="P342" s="102"/>
      <c r="Q342" s="102"/>
      <c r="R342" s="102"/>
      <c r="S342" s="102"/>
      <c r="T342" s="102"/>
      <c r="U342" s="102"/>
      <c r="V342" s="102"/>
      <c r="W342" s="102"/>
      <c r="X342" s="102"/>
      <c r="Y342" s="102"/>
      <c r="Z342" s="102"/>
    </row>
    <row r="343" spans="1:26" ht="18.75" customHeight="1">
      <c r="A343" s="1032"/>
      <c r="B343" s="102"/>
      <c r="C343" s="1033"/>
      <c r="D343" s="1033"/>
      <c r="E343" s="102"/>
      <c r="F343" s="102"/>
      <c r="G343" s="102"/>
      <c r="H343" s="102"/>
      <c r="I343" s="102"/>
      <c r="J343" s="102"/>
      <c r="K343" s="102"/>
      <c r="L343" s="102"/>
      <c r="M343" s="102"/>
      <c r="N343" s="102"/>
      <c r="O343" s="102"/>
      <c r="P343" s="102"/>
      <c r="Q343" s="102"/>
      <c r="R343" s="102"/>
      <c r="S343" s="102"/>
      <c r="T343" s="102"/>
      <c r="U343" s="102"/>
      <c r="V343" s="102"/>
      <c r="W343" s="102"/>
      <c r="X343" s="102"/>
      <c r="Y343" s="102"/>
      <c r="Z343" s="102"/>
    </row>
    <row r="344" spans="1:26" ht="18.75" customHeight="1">
      <c r="A344" s="1032"/>
      <c r="B344" s="102"/>
      <c r="C344" s="1033"/>
      <c r="D344" s="1033"/>
      <c r="E344" s="102"/>
      <c r="F344" s="102"/>
      <c r="G344" s="102"/>
      <c r="H344" s="102"/>
      <c r="I344" s="102"/>
      <c r="J344" s="102"/>
      <c r="K344" s="102"/>
      <c r="L344" s="102"/>
      <c r="M344" s="102"/>
      <c r="N344" s="102"/>
      <c r="O344" s="102"/>
      <c r="P344" s="102"/>
      <c r="Q344" s="102"/>
      <c r="R344" s="102"/>
      <c r="S344" s="102"/>
      <c r="T344" s="102"/>
      <c r="U344" s="102"/>
      <c r="V344" s="102"/>
      <c r="W344" s="102"/>
      <c r="X344" s="102"/>
      <c r="Y344" s="102"/>
      <c r="Z344" s="102"/>
    </row>
    <row r="345" spans="1:26" ht="18.75" customHeight="1">
      <c r="A345" s="1032"/>
      <c r="B345" s="102"/>
      <c r="C345" s="1033"/>
      <c r="D345" s="1033"/>
      <c r="E345" s="102"/>
      <c r="F345" s="102"/>
      <c r="G345" s="102"/>
      <c r="H345" s="102"/>
      <c r="I345" s="102"/>
      <c r="J345" s="102"/>
      <c r="K345" s="102"/>
      <c r="L345" s="102"/>
      <c r="M345" s="102"/>
      <c r="N345" s="102"/>
      <c r="O345" s="102"/>
      <c r="P345" s="102"/>
      <c r="Q345" s="102"/>
      <c r="R345" s="102"/>
      <c r="S345" s="102"/>
      <c r="T345" s="102"/>
      <c r="U345" s="102"/>
      <c r="V345" s="102"/>
      <c r="W345" s="102"/>
      <c r="X345" s="102"/>
      <c r="Y345" s="102"/>
      <c r="Z345" s="102"/>
    </row>
    <row r="346" spans="1:26" ht="18.75" customHeight="1">
      <c r="A346" s="1032"/>
      <c r="B346" s="102"/>
      <c r="C346" s="1033"/>
      <c r="D346" s="1033"/>
      <c r="E346" s="102"/>
      <c r="F346" s="102"/>
      <c r="G346" s="102"/>
      <c r="H346" s="102"/>
      <c r="I346" s="102"/>
      <c r="J346" s="102"/>
      <c r="K346" s="102"/>
      <c r="L346" s="102"/>
      <c r="M346" s="102"/>
      <c r="N346" s="102"/>
      <c r="O346" s="102"/>
      <c r="P346" s="102"/>
      <c r="Q346" s="102"/>
      <c r="R346" s="102"/>
      <c r="S346" s="102"/>
      <c r="T346" s="102"/>
      <c r="U346" s="102"/>
      <c r="V346" s="102"/>
      <c r="W346" s="102"/>
      <c r="X346" s="102"/>
      <c r="Y346" s="102"/>
      <c r="Z346" s="102"/>
    </row>
    <row r="347" spans="1:26" ht="18.75" customHeight="1">
      <c r="A347" s="1032"/>
      <c r="B347" s="102"/>
      <c r="C347" s="1033"/>
      <c r="D347" s="1033"/>
      <c r="E347" s="102"/>
      <c r="F347" s="102"/>
      <c r="G347" s="102"/>
      <c r="H347" s="102"/>
      <c r="I347" s="102"/>
      <c r="J347" s="102"/>
      <c r="K347" s="102"/>
      <c r="L347" s="102"/>
      <c r="M347" s="102"/>
      <c r="N347" s="102"/>
      <c r="O347" s="102"/>
      <c r="P347" s="102"/>
      <c r="Q347" s="102"/>
      <c r="R347" s="102"/>
      <c r="S347" s="102"/>
      <c r="T347" s="102"/>
      <c r="U347" s="102"/>
      <c r="V347" s="102"/>
      <c r="W347" s="102"/>
      <c r="X347" s="102"/>
      <c r="Y347" s="102"/>
      <c r="Z347" s="102"/>
    </row>
    <row r="348" spans="1:26" ht="18.75" customHeight="1">
      <c r="A348" s="1032"/>
      <c r="B348" s="102"/>
      <c r="C348" s="1033"/>
      <c r="D348" s="1033"/>
      <c r="E348" s="102"/>
      <c r="F348" s="102"/>
      <c r="G348" s="102"/>
      <c r="H348" s="102"/>
      <c r="I348" s="102"/>
      <c r="J348" s="102"/>
      <c r="K348" s="102"/>
      <c r="L348" s="102"/>
      <c r="M348" s="102"/>
      <c r="N348" s="102"/>
      <c r="O348" s="102"/>
      <c r="P348" s="102"/>
      <c r="Q348" s="102"/>
      <c r="R348" s="102"/>
      <c r="S348" s="102"/>
      <c r="T348" s="102"/>
      <c r="U348" s="102"/>
      <c r="V348" s="102"/>
      <c r="W348" s="102"/>
      <c r="X348" s="102"/>
      <c r="Y348" s="102"/>
      <c r="Z348" s="102"/>
    </row>
    <row r="349" spans="1:26" ht="18.75" customHeight="1">
      <c r="A349" s="1032"/>
      <c r="B349" s="102"/>
      <c r="C349" s="1033"/>
      <c r="D349" s="1033"/>
      <c r="E349" s="102"/>
      <c r="F349" s="102"/>
      <c r="G349" s="102"/>
      <c r="H349" s="102"/>
      <c r="I349" s="102"/>
      <c r="J349" s="102"/>
      <c r="K349" s="102"/>
      <c r="L349" s="102"/>
      <c r="M349" s="102"/>
      <c r="N349" s="102"/>
      <c r="O349" s="102"/>
      <c r="P349" s="102"/>
      <c r="Q349" s="102"/>
      <c r="R349" s="102"/>
      <c r="S349" s="102"/>
      <c r="T349" s="102"/>
      <c r="U349" s="102"/>
      <c r="V349" s="102"/>
      <c r="W349" s="102"/>
      <c r="X349" s="102"/>
      <c r="Y349" s="102"/>
      <c r="Z349" s="102"/>
    </row>
    <row r="350" spans="1:26" ht="18.75" customHeight="1">
      <c r="A350" s="1032"/>
      <c r="B350" s="102"/>
      <c r="C350" s="1033"/>
      <c r="D350" s="1033"/>
      <c r="E350" s="102"/>
      <c r="F350" s="102"/>
      <c r="G350" s="102"/>
      <c r="H350" s="102"/>
      <c r="I350" s="102"/>
      <c r="J350" s="102"/>
      <c r="K350" s="102"/>
      <c r="L350" s="102"/>
      <c r="M350" s="102"/>
      <c r="N350" s="102"/>
      <c r="O350" s="102"/>
      <c r="P350" s="102"/>
      <c r="Q350" s="102"/>
      <c r="R350" s="102"/>
      <c r="S350" s="102"/>
      <c r="T350" s="102"/>
      <c r="U350" s="102"/>
      <c r="V350" s="102"/>
      <c r="W350" s="102"/>
      <c r="X350" s="102"/>
      <c r="Y350" s="102"/>
      <c r="Z350" s="102"/>
    </row>
    <row r="351" spans="1:26" ht="18.75" customHeight="1">
      <c r="A351" s="1032"/>
      <c r="B351" s="102"/>
      <c r="C351" s="1033"/>
      <c r="D351" s="1033"/>
      <c r="E351" s="102"/>
      <c r="F351" s="102"/>
      <c r="G351" s="102"/>
      <c r="H351" s="102"/>
      <c r="I351" s="102"/>
      <c r="J351" s="102"/>
      <c r="K351" s="102"/>
      <c r="L351" s="102"/>
      <c r="M351" s="102"/>
      <c r="N351" s="102"/>
      <c r="O351" s="102"/>
      <c r="P351" s="102"/>
      <c r="Q351" s="102"/>
      <c r="R351" s="102"/>
      <c r="S351" s="102"/>
      <c r="T351" s="102"/>
      <c r="U351" s="102"/>
      <c r="V351" s="102"/>
      <c r="W351" s="102"/>
      <c r="X351" s="102"/>
      <c r="Y351" s="102"/>
      <c r="Z351" s="102"/>
    </row>
    <row r="352" spans="1:26" ht="18.75" customHeight="1">
      <c r="A352" s="1032"/>
      <c r="B352" s="102"/>
      <c r="C352" s="1033"/>
      <c r="D352" s="1033"/>
      <c r="E352" s="102"/>
      <c r="F352" s="102"/>
      <c r="G352" s="102"/>
      <c r="H352" s="102"/>
      <c r="I352" s="102"/>
      <c r="J352" s="102"/>
      <c r="K352" s="102"/>
      <c r="L352" s="102"/>
      <c r="M352" s="102"/>
      <c r="N352" s="102"/>
      <c r="O352" s="102"/>
      <c r="P352" s="102"/>
      <c r="Q352" s="102"/>
      <c r="R352" s="102"/>
      <c r="S352" s="102"/>
      <c r="T352" s="102"/>
      <c r="U352" s="102"/>
      <c r="V352" s="102"/>
      <c r="W352" s="102"/>
      <c r="X352" s="102"/>
      <c r="Y352" s="102"/>
      <c r="Z352" s="102"/>
    </row>
    <row r="353" spans="1:26" ht="18.75" customHeight="1">
      <c r="A353" s="1032"/>
      <c r="B353" s="102"/>
      <c r="C353" s="1033"/>
      <c r="D353" s="1033"/>
      <c r="E353" s="102"/>
      <c r="F353" s="102"/>
      <c r="G353" s="102"/>
      <c r="H353" s="102"/>
      <c r="I353" s="102"/>
      <c r="J353" s="102"/>
      <c r="K353" s="102"/>
      <c r="L353" s="102"/>
      <c r="M353" s="102"/>
      <c r="N353" s="102"/>
      <c r="O353" s="102"/>
      <c r="P353" s="102"/>
      <c r="Q353" s="102"/>
      <c r="R353" s="102"/>
      <c r="S353" s="102"/>
      <c r="T353" s="102"/>
      <c r="U353" s="102"/>
      <c r="V353" s="102"/>
      <c r="W353" s="102"/>
      <c r="X353" s="102"/>
      <c r="Y353" s="102"/>
      <c r="Z353" s="102"/>
    </row>
    <row r="354" spans="1:26" ht="18.75" customHeight="1">
      <c r="A354" s="1032"/>
      <c r="B354" s="102"/>
      <c r="C354" s="1033"/>
      <c r="D354" s="1033"/>
      <c r="E354" s="102"/>
      <c r="F354" s="102"/>
      <c r="G354" s="102"/>
      <c r="H354" s="102"/>
      <c r="I354" s="102"/>
      <c r="J354" s="102"/>
      <c r="K354" s="102"/>
      <c r="L354" s="102"/>
      <c r="M354" s="102"/>
      <c r="N354" s="102"/>
      <c r="O354" s="102"/>
      <c r="P354" s="102"/>
      <c r="Q354" s="102"/>
      <c r="R354" s="102"/>
      <c r="S354" s="102"/>
      <c r="T354" s="102"/>
      <c r="U354" s="102"/>
      <c r="V354" s="102"/>
      <c r="W354" s="102"/>
      <c r="X354" s="102"/>
      <c r="Y354" s="102"/>
      <c r="Z354" s="102"/>
    </row>
    <row r="355" spans="1:26" ht="18.75" customHeight="1">
      <c r="A355" s="1032"/>
      <c r="B355" s="102"/>
      <c r="C355" s="1033"/>
      <c r="D355" s="1033"/>
      <c r="E355" s="102"/>
      <c r="F355" s="102"/>
      <c r="G355" s="102"/>
      <c r="H355" s="102"/>
      <c r="I355" s="102"/>
      <c r="J355" s="102"/>
      <c r="K355" s="102"/>
      <c r="L355" s="102"/>
      <c r="M355" s="102"/>
      <c r="N355" s="102"/>
      <c r="O355" s="102"/>
      <c r="P355" s="102"/>
      <c r="Q355" s="102"/>
      <c r="R355" s="102"/>
      <c r="S355" s="102"/>
      <c r="T355" s="102"/>
      <c r="U355" s="102"/>
      <c r="V355" s="102"/>
      <c r="W355" s="102"/>
      <c r="X355" s="102"/>
      <c r="Y355" s="102"/>
      <c r="Z355" s="102"/>
    </row>
    <row r="356" spans="1:26" ht="18.75" customHeight="1">
      <c r="A356" s="1032"/>
      <c r="B356" s="102"/>
      <c r="C356" s="1033"/>
      <c r="D356" s="1033"/>
      <c r="E356" s="102"/>
      <c r="F356" s="102"/>
      <c r="G356" s="102"/>
      <c r="H356" s="102"/>
      <c r="I356" s="102"/>
      <c r="J356" s="102"/>
      <c r="K356" s="102"/>
      <c r="L356" s="102"/>
      <c r="M356" s="102"/>
      <c r="N356" s="102"/>
      <c r="O356" s="102"/>
      <c r="P356" s="102"/>
      <c r="Q356" s="102"/>
      <c r="R356" s="102"/>
      <c r="S356" s="102"/>
      <c r="T356" s="102"/>
      <c r="U356" s="102"/>
      <c r="V356" s="102"/>
      <c r="W356" s="102"/>
      <c r="X356" s="102"/>
      <c r="Y356" s="102"/>
      <c r="Z356" s="102"/>
    </row>
    <row r="357" spans="1:26" ht="18.75" customHeight="1">
      <c r="A357" s="1032"/>
      <c r="B357" s="102"/>
      <c r="C357" s="1033"/>
      <c r="D357" s="1033"/>
      <c r="E357" s="102"/>
      <c r="F357" s="102"/>
      <c r="G357" s="102"/>
      <c r="H357" s="102"/>
      <c r="I357" s="102"/>
      <c r="J357" s="102"/>
      <c r="K357" s="102"/>
      <c r="L357" s="102"/>
      <c r="M357" s="102"/>
      <c r="N357" s="102"/>
      <c r="O357" s="102"/>
      <c r="P357" s="102"/>
      <c r="Q357" s="102"/>
      <c r="R357" s="102"/>
      <c r="S357" s="102"/>
      <c r="T357" s="102"/>
      <c r="U357" s="102"/>
      <c r="V357" s="102"/>
      <c r="W357" s="102"/>
      <c r="X357" s="102"/>
      <c r="Y357" s="102"/>
      <c r="Z357" s="102"/>
    </row>
    <row r="358" spans="1:26" ht="18.75" customHeight="1">
      <c r="A358" s="1032"/>
      <c r="B358" s="102"/>
      <c r="C358" s="1033"/>
      <c r="D358" s="1033"/>
      <c r="E358" s="102"/>
      <c r="F358" s="102"/>
      <c r="G358" s="102"/>
      <c r="H358" s="102"/>
      <c r="I358" s="102"/>
      <c r="J358" s="102"/>
      <c r="K358" s="102"/>
      <c r="L358" s="102"/>
      <c r="M358" s="102"/>
      <c r="N358" s="102"/>
      <c r="O358" s="102"/>
      <c r="P358" s="102"/>
      <c r="Q358" s="102"/>
      <c r="R358" s="102"/>
      <c r="S358" s="102"/>
      <c r="T358" s="102"/>
      <c r="U358" s="102"/>
      <c r="V358" s="102"/>
      <c r="W358" s="102"/>
      <c r="X358" s="102"/>
      <c r="Y358" s="102"/>
      <c r="Z358" s="102"/>
    </row>
    <row r="359" spans="1:26" ht="18.75" customHeight="1">
      <c r="A359" s="1032"/>
      <c r="B359" s="102"/>
      <c r="C359" s="1033"/>
      <c r="D359" s="1033"/>
      <c r="E359" s="102"/>
      <c r="F359" s="102"/>
      <c r="G359" s="102"/>
      <c r="H359" s="102"/>
      <c r="I359" s="102"/>
      <c r="J359" s="102"/>
      <c r="K359" s="102"/>
      <c r="L359" s="102"/>
      <c r="M359" s="102"/>
      <c r="N359" s="102"/>
      <c r="O359" s="102"/>
      <c r="P359" s="102"/>
      <c r="Q359" s="102"/>
      <c r="R359" s="102"/>
      <c r="S359" s="102"/>
      <c r="T359" s="102"/>
      <c r="U359" s="102"/>
      <c r="V359" s="102"/>
      <c r="W359" s="102"/>
      <c r="X359" s="102"/>
      <c r="Y359" s="102"/>
      <c r="Z359" s="102"/>
    </row>
    <row r="360" spans="1:26" ht="18.75" customHeight="1">
      <c r="A360" s="1032"/>
      <c r="B360" s="102"/>
      <c r="C360" s="1033"/>
      <c r="D360" s="1033"/>
      <c r="E360" s="102"/>
      <c r="F360" s="102"/>
      <c r="G360" s="102"/>
      <c r="H360" s="102"/>
      <c r="I360" s="102"/>
      <c r="J360" s="102"/>
      <c r="K360" s="102"/>
      <c r="L360" s="102"/>
      <c r="M360" s="102"/>
      <c r="N360" s="102"/>
      <c r="O360" s="102"/>
      <c r="P360" s="102"/>
      <c r="Q360" s="102"/>
      <c r="R360" s="102"/>
      <c r="S360" s="102"/>
      <c r="T360" s="102"/>
      <c r="U360" s="102"/>
      <c r="V360" s="102"/>
      <c r="W360" s="102"/>
      <c r="X360" s="102"/>
      <c r="Y360" s="102"/>
      <c r="Z360" s="102"/>
    </row>
    <row r="361" spans="1:26" ht="18.75" customHeight="1">
      <c r="A361" s="1032"/>
      <c r="B361" s="102"/>
      <c r="C361" s="1033"/>
      <c r="D361" s="1033"/>
      <c r="E361" s="102"/>
      <c r="F361" s="102"/>
      <c r="G361" s="102"/>
      <c r="H361" s="102"/>
      <c r="I361" s="102"/>
      <c r="J361" s="102"/>
      <c r="K361" s="102"/>
      <c r="L361" s="102"/>
      <c r="M361" s="102"/>
      <c r="N361" s="102"/>
      <c r="O361" s="102"/>
      <c r="P361" s="102"/>
      <c r="Q361" s="102"/>
      <c r="R361" s="102"/>
      <c r="S361" s="102"/>
      <c r="T361" s="102"/>
      <c r="U361" s="102"/>
      <c r="V361" s="102"/>
      <c r="W361" s="102"/>
      <c r="X361" s="102"/>
      <c r="Y361" s="102"/>
      <c r="Z361" s="102"/>
    </row>
    <row r="362" spans="1:26" ht="18.75" customHeight="1">
      <c r="A362" s="1032"/>
      <c r="B362" s="102"/>
      <c r="C362" s="1033"/>
      <c r="D362" s="1033"/>
      <c r="E362" s="102"/>
      <c r="F362" s="102"/>
      <c r="G362" s="102"/>
      <c r="H362" s="102"/>
      <c r="I362" s="102"/>
      <c r="J362" s="102"/>
      <c r="K362" s="102"/>
      <c r="L362" s="102"/>
      <c r="M362" s="102"/>
      <c r="N362" s="102"/>
      <c r="O362" s="102"/>
      <c r="P362" s="102"/>
      <c r="Q362" s="102"/>
      <c r="R362" s="102"/>
      <c r="S362" s="102"/>
      <c r="T362" s="102"/>
      <c r="U362" s="102"/>
      <c r="V362" s="102"/>
      <c r="W362" s="102"/>
      <c r="X362" s="102"/>
      <c r="Y362" s="102"/>
      <c r="Z362" s="102"/>
    </row>
    <row r="363" spans="1:26" ht="18.75" customHeight="1">
      <c r="A363" s="1032"/>
      <c r="B363" s="102"/>
      <c r="C363" s="1033"/>
      <c r="D363" s="1033"/>
      <c r="E363" s="102"/>
      <c r="F363" s="102"/>
      <c r="G363" s="102"/>
      <c r="H363" s="102"/>
      <c r="I363" s="102"/>
      <c r="J363" s="102"/>
      <c r="K363" s="102"/>
      <c r="L363" s="102"/>
      <c r="M363" s="102"/>
      <c r="N363" s="102"/>
      <c r="O363" s="102"/>
      <c r="P363" s="102"/>
      <c r="Q363" s="102"/>
      <c r="R363" s="102"/>
      <c r="S363" s="102"/>
      <c r="T363" s="102"/>
      <c r="U363" s="102"/>
      <c r="V363" s="102"/>
      <c r="W363" s="102"/>
      <c r="X363" s="102"/>
      <c r="Y363" s="102"/>
      <c r="Z363" s="102"/>
    </row>
    <row r="364" spans="1:26" ht="18.75" customHeight="1">
      <c r="A364" s="1032"/>
      <c r="B364" s="102"/>
      <c r="C364" s="1033"/>
      <c r="D364" s="1033"/>
      <c r="E364" s="102"/>
      <c r="F364" s="102"/>
      <c r="G364" s="102"/>
      <c r="H364" s="102"/>
      <c r="I364" s="102"/>
      <c r="J364" s="102"/>
      <c r="K364" s="102"/>
      <c r="L364" s="102"/>
      <c r="M364" s="102"/>
      <c r="N364" s="102"/>
      <c r="O364" s="102"/>
      <c r="P364" s="102"/>
      <c r="Q364" s="102"/>
      <c r="R364" s="102"/>
      <c r="S364" s="102"/>
      <c r="T364" s="102"/>
      <c r="U364" s="102"/>
      <c r="V364" s="102"/>
      <c r="W364" s="102"/>
      <c r="X364" s="102"/>
      <c r="Y364" s="102"/>
      <c r="Z364" s="102"/>
    </row>
    <row r="365" spans="1:26" ht="18.75" customHeight="1">
      <c r="A365" s="1032"/>
      <c r="B365" s="102"/>
      <c r="C365" s="1033"/>
      <c r="D365" s="1033"/>
      <c r="E365" s="102"/>
      <c r="F365" s="102"/>
      <c r="G365" s="102"/>
      <c r="H365" s="102"/>
      <c r="I365" s="102"/>
      <c r="J365" s="102"/>
      <c r="K365" s="102"/>
      <c r="L365" s="102"/>
      <c r="M365" s="102"/>
      <c r="N365" s="102"/>
      <c r="O365" s="102"/>
      <c r="P365" s="102"/>
      <c r="Q365" s="102"/>
      <c r="R365" s="102"/>
      <c r="S365" s="102"/>
      <c r="T365" s="102"/>
      <c r="U365" s="102"/>
      <c r="V365" s="102"/>
      <c r="W365" s="102"/>
      <c r="X365" s="102"/>
      <c r="Y365" s="102"/>
      <c r="Z365" s="102"/>
    </row>
    <row r="366" spans="1:26" ht="18.75" customHeight="1">
      <c r="A366" s="1032"/>
      <c r="B366" s="102"/>
      <c r="C366" s="1033"/>
      <c r="D366" s="1033"/>
      <c r="E366" s="102"/>
      <c r="F366" s="102"/>
      <c r="G366" s="102"/>
      <c r="H366" s="102"/>
      <c r="I366" s="102"/>
      <c r="J366" s="102"/>
      <c r="K366" s="102"/>
      <c r="L366" s="102"/>
      <c r="M366" s="102"/>
      <c r="N366" s="102"/>
      <c r="O366" s="102"/>
      <c r="P366" s="102"/>
      <c r="Q366" s="102"/>
      <c r="R366" s="102"/>
      <c r="S366" s="102"/>
      <c r="T366" s="102"/>
      <c r="U366" s="102"/>
      <c r="V366" s="102"/>
      <c r="W366" s="102"/>
      <c r="X366" s="102"/>
      <c r="Y366" s="102"/>
      <c r="Z366" s="102"/>
    </row>
    <row r="367" spans="1:26" ht="18.75" customHeight="1">
      <c r="A367" s="1032"/>
      <c r="B367" s="102"/>
      <c r="C367" s="1033"/>
      <c r="D367" s="1033"/>
      <c r="E367" s="102"/>
      <c r="F367" s="102"/>
      <c r="G367" s="102"/>
      <c r="H367" s="102"/>
      <c r="I367" s="102"/>
      <c r="J367" s="102"/>
      <c r="K367" s="102"/>
      <c r="L367" s="102"/>
      <c r="M367" s="102"/>
      <c r="N367" s="102"/>
      <c r="O367" s="102"/>
      <c r="P367" s="102"/>
      <c r="Q367" s="102"/>
      <c r="R367" s="102"/>
      <c r="S367" s="102"/>
      <c r="T367" s="102"/>
      <c r="U367" s="102"/>
      <c r="V367" s="102"/>
      <c r="W367" s="102"/>
      <c r="X367" s="102"/>
      <c r="Y367" s="102"/>
      <c r="Z367" s="102"/>
    </row>
    <row r="368" spans="1:26" ht="18.75" customHeight="1">
      <c r="A368" s="1032"/>
      <c r="B368" s="102"/>
      <c r="C368" s="1033"/>
      <c r="D368" s="1033"/>
      <c r="E368" s="102"/>
      <c r="F368" s="102"/>
      <c r="G368" s="102"/>
      <c r="H368" s="102"/>
      <c r="I368" s="102"/>
      <c r="J368" s="102"/>
      <c r="K368" s="102"/>
      <c r="L368" s="102"/>
      <c r="M368" s="102"/>
      <c r="N368" s="102"/>
      <c r="O368" s="102"/>
      <c r="P368" s="102"/>
      <c r="Q368" s="102"/>
      <c r="R368" s="102"/>
      <c r="S368" s="102"/>
      <c r="T368" s="102"/>
      <c r="U368" s="102"/>
      <c r="V368" s="102"/>
      <c r="W368" s="102"/>
      <c r="X368" s="102"/>
      <c r="Y368" s="102"/>
      <c r="Z368" s="102"/>
    </row>
    <row r="369" spans="1:26" ht="18.75" customHeight="1">
      <c r="A369" s="1032"/>
      <c r="B369" s="102"/>
      <c r="C369" s="1033"/>
      <c r="D369" s="1033"/>
      <c r="E369" s="102"/>
      <c r="F369" s="102"/>
      <c r="G369" s="102"/>
      <c r="H369" s="102"/>
      <c r="I369" s="102"/>
      <c r="J369" s="102"/>
      <c r="K369" s="102"/>
      <c r="L369" s="102"/>
      <c r="M369" s="102"/>
      <c r="N369" s="102"/>
      <c r="O369" s="102"/>
      <c r="P369" s="102"/>
      <c r="Q369" s="102"/>
      <c r="R369" s="102"/>
      <c r="S369" s="102"/>
      <c r="T369" s="102"/>
      <c r="U369" s="102"/>
      <c r="V369" s="102"/>
      <c r="W369" s="102"/>
      <c r="X369" s="102"/>
      <c r="Y369" s="102"/>
      <c r="Z369" s="102"/>
    </row>
    <row r="370" spans="1:26" ht="18.75" customHeight="1">
      <c r="A370" s="1032"/>
      <c r="B370" s="102"/>
      <c r="C370" s="1033"/>
      <c r="D370" s="1033"/>
      <c r="E370" s="102"/>
      <c r="F370" s="102"/>
      <c r="G370" s="102"/>
      <c r="H370" s="102"/>
      <c r="I370" s="102"/>
      <c r="J370" s="102"/>
      <c r="K370" s="102"/>
      <c r="L370" s="102"/>
      <c r="M370" s="102"/>
      <c r="N370" s="102"/>
      <c r="O370" s="102"/>
      <c r="P370" s="102"/>
      <c r="Q370" s="102"/>
      <c r="R370" s="102"/>
      <c r="S370" s="102"/>
      <c r="T370" s="102"/>
      <c r="U370" s="102"/>
      <c r="V370" s="102"/>
      <c r="W370" s="102"/>
      <c r="X370" s="102"/>
      <c r="Y370" s="102"/>
      <c r="Z370" s="102"/>
    </row>
    <row r="371" spans="1:26" ht="18.75" customHeight="1">
      <c r="A371" s="1032"/>
      <c r="B371" s="102"/>
      <c r="C371" s="1033"/>
      <c r="D371" s="1033"/>
      <c r="E371" s="102"/>
      <c r="F371" s="102"/>
      <c r="G371" s="102"/>
      <c r="H371" s="102"/>
      <c r="I371" s="102"/>
      <c r="J371" s="102"/>
      <c r="K371" s="102"/>
      <c r="L371" s="102"/>
      <c r="M371" s="102"/>
      <c r="N371" s="102"/>
      <c r="O371" s="102"/>
      <c r="P371" s="102"/>
      <c r="Q371" s="102"/>
      <c r="R371" s="102"/>
      <c r="S371" s="102"/>
      <c r="T371" s="102"/>
      <c r="U371" s="102"/>
      <c r="V371" s="102"/>
      <c r="W371" s="102"/>
      <c r="X371" s="102"/>
      <c r="Y371" s="102"/>
      <c r="Z371" s="102"/>
    </row>
    <row r="372" spans="1:26" ht="18.75" customHeight="1">
      <c r="A372" s="1032"/>
      <c r="B372" s="102"/>
      <c r="C372" s="1033"/>
      <c r="D372" s="1033"/>
      <c r="E372" s="102"/>
      <c r="F372" s="102"/>
      <c r="G372" s="102"/>
      <c r="H372" s="102"/>
      <c r="I372" s="102"/>
      <c r="J372" s="102"/>
      <c r="K372" s="102"/>
      <c r="L372" s="102"/>
      <c r="M372" s="102"/>
      <c r="N372" s="102"/>
      <c r="O372" s="102"/>
      <c r="P372" s="102"/>
      <c r="Q372" s="102"/>
      <c r="R372" s="102"/>
      <c r="S372" s="102"/>
      <c r="T372" s="102"/>
      <c r="U372" s="102"/>
      <c r="V372" s="102"/>
      <c r="W372" s="102"/>
      <c r="X372" s="102"/>
      <c r="Y372" s="102"/>
      <c r="Z372" s="102"/>
    </row>
    <row r="373" spans="1:26" ht="18.75" customHeight="1">
      <c r="A373" s="1032"/>
      <c r="B373" s="102"/>
      <c r="C373" s="1033"/>
      <c r="D373" s="1033"/>
      <c r="E373" s="102"/>
      <c r="F373" s="102"/>
      <c r="G373" s="102"/>
      <c r="H373" s="102"/>
      <c r="I373" s="102"/>
      <c r="J373" s="102"/>
      <c r="K373" s="102"/>
      <c r="L373" s="102"/>
      <c r="M373" s="102"/>
      <c r="N373" s="102"/>
      <c r="O373" s="102"/>
      <c r="P373" s="102"/>
      <c r="Q373" s="102"/>
      <c r="R373" s="102"/>
      <c r="S373" s="102"/>
      <c r="T373" s="102"/>
      <c r="U373" s="102"/>
      <c r="V373" s="102"/>
      <c r="W373" s="102"/>
      <c r="X373" s="102"/>
      <c r="Y373" s="102"/>
      <c r="Z373" s="102"/>
    </row>
    <row r="374" spans="1:26" ht="18.75" customHeight="1">
      <c r="A374" s="1032"/>
      <c r="B374" s="102"/>
      <c r="C374" s="1033"/>
      <c r="D374" s="1033"/>
      <c r="E374" s="102"/>
      <c r="F374" s="102"/>
      <c r="G374" s="102"/>
      <c r="H374" s="102"/>
      <c r="I374" s="102"/>
      <c r="J374" s="102"/>
      <c r="K374" s="102"/>
      <c r="L374" s="102"/>
      <c r="M374" s="102"/>
      <c r="N374" s="102"/>
      <c r="O374" s="102"/>
      <c r="P374" s="102"/>
      <c r="Q374" s="102"/>
      <c r="R374" s="102"/>
      <c r="S374" s="102"/>
      <c r="T374" s="102"/>
      <c r="U374" s="102"/>
      <c r="V374" s="102"/>
      <c r="W374" s="102"/>
      <c r="X374" s="102"/>
      <c r="Y374" s="102"/>
      <c r="Z374" s="102"/>
    </row>
    <row r="375" spans="1:26" ht="18.75" customHeight="1">
      <c r="A375" s="1032"/>
      <c r="B375" s="102"/>
      <c r="C375" s="1033"/>
      <c r="D375" s="1033"/>
      <c r="E375" s="102"/>
      <c r="F375" s="102"/>
      <c r="G375" s="102"/>
      <c r="H375" s="102"/>
      <c r="I375" s="102"/>
      <c r="J375" s="102"/>
      <c r="K375" s="102"/>
      <c r="L375" s="102"/>
      <c r="M375" s="102"/>
      <c r="N375" s="102"/>
      <c r="O375" s="102"/>
      <c r="P375" s="102"/>
      <c r="Q375" s="102"/>
      <c r="R375" s="102"/>
      <c r="S375" s="102"/>
      <c r="T375" s="102"/>
      <c r="U375" s="102"/>
      <c r="V375" s="102"/>
      <c r="W375" s="102"/>
      <c r="X375" s="102"/>
      <c r="Y375" s="102"/>
      <c r="Z375" s="102"/>
    </row>
    <row r="376" spans="1:26" ht="18.75" customHeight="1">
      <c r="A376" s="1032"/>
      <c r="B376" s="102"/>
      <c r="C376" s="1033"/>
      <c r="D376" s="1033"/>
      <c r="E376" s="102"/>
      <c r="F376" s="102"/>
      <c r="G376" s="102"/>
      <c r="H376" s="102"/>
      <c r="I376" s="102"/>
      <c r="J376" s="102"/>
      <c r="K376" s="102"/>
      <c r="L376" s="102"/>
      <c r="M376" s="102"/>
      <c r="N376" s="102"/>
      <c r="O376" s="102"/>
      <c r="P376" s="102"/>
      <c r="Q376" s="102"/>
      <c r="R376" s="102"/>
      <c r="S376" s="102"/>
      <c r="T376" s="102"/>
      <c r="U376" s="102"/>
      <c r="V376" s="102"/>
      <c r="W376" s="102"/>
      <c r="X376" s="102"/>
      <c r="Y376" s="102"/>
      <c r="Z376" s="102"/>
    </row>
    <row r="377" spans="1:26" ht="18.75" customHeight="1">
      <c r="A377" s="1032"/>
      <c r="B377" s="102"/>
      <c r="C377" s="1033"/>
      <c r="D377" s="1033"/>
      <c r="E377" s="102"/>
      <c r="F377" s="102"/>
      <c r="G377" s="102"/>
      <c r="H377" s="102"/>
      <c r="I377" s="102"/>
      <c r="J377" s="102"/>
      <c r="K377" s="102"/>
      <c r="L377" s="102"/>
      <c r="M377" s="102"/>
      <c r="N377" s="102"/>
      <c r="O377" s="102"/>
      <c r="P377" s="102"/>
      <c r="Q377" s="102"/>
      <c r="R377" s="102"/>
      <c r="S377" s="102"/>
      <c r="T377" s="102"/>
      <c r="U377" s="102"/>
      <c r="V377" s="102"/>
      <c r="W377" s="102"/>
      <c r="X377" s="102"/>
      <c r="Y377" s="102"/>
      <c r="Z377" s="102"/>
    </row>
    <row r="378" spans="1:26" ht="18.75" customHeight="1">
      <c r="A378" s="1032"/>
      <c r="B378" s="102"/>
      <c r="C378" s="1033"/>
      <c r="D378" s="1033"/>
      <c r="E378" s="102"/>
      <c r="F378" s="102"/>
      <c r="G378" s="102"/>
      <c r="H378" s="102"/>
      <c r="I378" s="102"/>
      <c r="J378" s="102"/>
      <c r="K378" s="102"/>
      <c r="L378" s="102"/>
      <c r="M378" s="102"/>
      <c r="N378" s="102"/>
      <c r="O378" s="102"/>
      <c r="P378" s="102"/>
      <c r="Q378" s="102"/>
      <c r="R378" s="102"/>
      <c r="S378" s="102"/>
      <c r="T378" s="102"/>
      <c r="U378" s="102"/>
      <c r="V378" s="102"/>
      <c r="W378" s="102"/>
      <c r="X378" s="102"/>
      <c r="Y378" s="102"/>
      <c r="Z378" s="102"/>
    </row>
    <row r="379" spans="1:26" ht="18.75" customHeight="1">
      <c r="A379" s="1032"/>
      <c r="B379" s="102"/>
      <c r="C379" s="1033"/>
      <c r="D379" s="1033"/>
      <c r="E379" s="102"/>
      <c r="F379" s="102"/>
      <c r="G379" s="102"/>
      <c r="H379" s="102"/>
      <c r="I379" s="102"/>
      <c r="J379" s="102"/>
      <c r="K379" s="102"/>
      <c r="L379" s="102"/>
      <c r="M379" s="102"/>
      <c r="N379" s="102"/>
      <c r="O379" s="102"/>
      <c r="P379" s="102"/>
      <c r="Q379" s="102"/>
      <c r="R379" s="102"/>
      <c r="S379" s="102"/>
      <c r="T379" s="102"/>
      <c r="U379" s="102"/>
      <c r="V379" s="102"/>
      <c r="W379" s="102"/>
      <c r="X379" s="102"/>
      <c r="Y379" s="102"/>
      <c r="Z379" s="102"/>
    </row>
    <row r="380" spans="1:26" ht="18.75" customHeight="1">
      <c r="A380" s="1032"/>
      <c r="B380" s="102"/>
      <c r="C380" s="1033"/>
      <c r="D380" s="1033"/>
      <c r="E380" s="102"/>
      <c r="F380" s="102"/>
      <c r="G380" s="102"/>
      <c r="H380" s="102"/>
      <c r="I380" s="102"/>
      <c r="J380" s="102"/>
      <c r="K380" s="102"/>
      <c r="L380" s="102"/>
      <c r="M380" s="102"/>
      <c r="N380" s="102"/>
      <c r="O380" s="102"/>
      <c r="P380" s="102"/>
      <c r="Q380" s="102"/>
      <c r="R380" s="102"/>
      <c r="S380" s="102"/>
      <c r="T380" s="102"/>
      <c r="U380" s="102"/>
      <c r="V380" s="102"/>
      <c r="W380" s="102"/>
      <c r="X380" s="102"/>
      <c r="Y380" s="102"/>
      <c r="Z380" s="102"/>
    </row>
    <row r="381" spans="1:26" ht="18.75" customHeight="1">
      <c r="A381" s="1032"/>
      <c r="B381" s="102"/>
      <c r="C381" s="1033"/>
      <c r="D381" s="1033"/>
      <c r="E381" s="102"/>
      <c r="F381" s="102"/>
      <c r="G381" s="102"/>
      <c r="H381" s="102"/>
      <c r="I381" s="102"/>
      <c r="J381" s="102"/>
      <c r="K381" s="102"/>
      <c r="L381" s="102"/>
      <c r="M381" s="102"/>
      <c r="N381" s="102"/>
      <c r="O381" s="102"/>
      <c r="P381" s="102"/>
      <c r="Q381" s="102"/>
      <c r="R381" s="102"/>
      <c r="S381" s="102"/>
      <c r="T381" s="102"/>
      <c r="U381" s="102"/>
      <c r="V381" s="102"/>
      <c r="W381" s="102"/>
      <c r="X381" s="102"/>
      <c r="Y381" s="102"/>
      <c r="Z381" s="102"/>
    </row>
    <row r="382" spans="1:26" ht="18.75" customHeight="1">
      <c r="A382" s="1032"/>
      <c r="B382" s="102"/>
      <c r="C382" s="1033"/>
      <c r="D382" s="1033"/>
      <c r="E382" s="102"/>
      <c r="F382" s="102"/>
      <c r="G382" s="102"/>
      <c r="H382" s="102"/>
      <c r="I382" s="102"/>
      <c r="J382" s="102"/>
      <c r="K382" s="102"/>
      <c r="L382" s="102"/>
      <c r="M382" s="102"/>
      <c r="N382" s="102"/>
      <c r="O382" s="102"/>
      <c r="P382" s="102"/>
      <c r="Q382" s="102"/>
      <c r="R382" s="102"/>
      <c r="S382" s="102"/>
      <c r="T382" s="102"/>
      <c r="U382" s="102"/>
      <c r="V382" s="102"/>
      <c r="W382" s="102"/>
      <c r="X382" s="102"/>
      <c r="Y382" s="102"/>
      <c r="Z382" s="102"/>
    </row>
    <row r="383" spans="1:26" ht="18.75" customHeight="1">
      <c r="A383" s="1032"/>
      <c r="B383" s="102"/>
      <c r="C383" s="1033"/>
      <c r="D383" s="1033"/>
      <c r="E383" s="102"/>
      <c r="F383" s="102"/>
      <c r="G383" s="102"/>
      <c r="H383" s="102"/>
      <c r="I383" s="102"/>
      <c r="J383" s="102"/>
      <c r="K383" s="102"/>
      <c r="L383" s="102"/>
      <c r="M383" s="102"/>
      <c r="N383" s="102"/>
      <c r="O383" s="102"/>
      <c r="P383" s="102"/>
      <c r="Q383" s="102"/>
      <c r="R383" s="102"/>
      <c r="S383" s="102"/>
      <c r="T383" s="102"/>
      <c r="U383" s="102"/>
      <c r="V383" s="102"/>
      <c r="W383" s="102"/>
      <c r="X383" s="102"/>
      <c r="Y383" s="102"/>
      <c r="Z383" s="102"/>
    </row>
    <row r="384" spans="1:26" ht="18.75" customHeight="1">
      <c r="A384" s="1032"/>
      <c r="B384" s="102"/>
      <c r="C384" s="1033"/>
      <c r="D384" s="1033"/>
      <c r="E384" s="102"/>
      <c r="F384" s="102"/>
      <c r="G384" s="102"/>
      <c r="H384" s="102"/>
      <c r="I384" s="102"/>
      <c r="J384" s="102"/>
      <c r="K384" s="102"/>
      <c r="L384" s="102"/>
      <c r="M384" s="102"/>
      <c r="N384" s="102"/>
      <c r="O384" s="102"/>
      <c r="P384" s="102"/>
      <c r="Q384" s="102"/>
      <c r="R384" s="102"/>
      <c r="S384" s="102"/>
      <c r="T384" s="102"/>
      <c r="U384" s="102"/>
      <c r="V384" s="102"/>
      <c r="W384" s="102"/>
      <c r="X384" s="102"/>
      <c r="Y384" s="102"/>
      <c r="Z384" s="102"/>
    </row>
    <row r="385" spans="1:26" ht="18.75" customHeight="1">
      <c r="A385" s="1032"/>
      <c r="B385" s="102"/>
      <c r="C385" s="1033"/>
      <c r="D385" s="1033"/>
      <c r="E385" s="102"/>
      <c r="F385" s="102"/>
      <c r="G385" s="102"/>
      <c r="H385" s="102"/>
      <c r="I385" s="102"/>
      <c r="J385" s="102"/>
      <c r="K385" s="102"/>
      <c r="L385" s="102"/>
      <c r="M385" s="102"/>
      <c r="N385" s="102"/>
      <c r="O385" s="102"/>
      <c r="P385" s="102"/>
      <c r="Q385" s="102"/>
      <c r="R385" s="102"/>
      <c r="S385" s="102"/>
      <c r="T385" s="102"/>
      <c r="U385" s="102"/>
      <c r="V385" s="102"/>
      <c r="W385" s="102"/>
      <c r="X385" s="102"/>
      <c r="Y385" s="102"/>
      <c r="Z385" s="102"/>
    </row>
    <row r="386" spans="1:26" ht="18.75" customHeight="1">
      <c r="A386" s="1032"/>
      <c r="B386" s="102"/>
      <c r="C386" s="1033"/>
      <c r="D386" s="1033"/>
      <c r="E386" s="102"/>
      <c r="F386" s="102"/>
      <c r="G386" s="102"/>
      <c r="H386" s="102"/>
      <c r="I386" s="102"/>
      <c r="J386" s="102"/>
      <c r="K386" s="102"/>
      <c r="L386" s="102"/>
      <c r="M386" s="102"/>
      <c r="N386" s="102"/>
      <c r="O386" s="102"/>
      <c r="P386" s="102"/>
      <c r="Q386" s="102"/>
      <c r="R386" s="102"/>
      <c r="S386" s="102"/>
      <c r="T386" s="102"/>
      <c r="U386" s="102"/>
      <c r="V386" s="102"/>
      <c r="W386" s="102"/>
      <c r="X386" s="102"/>
      <c r="Y386" s="102"/>
      <c r="Z386" s="102"/>
    </row>
    <row r="387" spans="1:26" ht="18.75" customHeight="1">
      <c r="A387" s="1032"/>
      <c r="B387" s="102"/>
      <c r="C387" s="1033"/>
      <c r="D387" s="1033"/>
      <c r="E387" s="102"/>
      <c r="F387" s="102"/>
      <c r="G387" s="102"/>
      <c r="H387" s="102"/>
      <c r="I387" s="102"/>
      <c r="J387" s="102"/>
      <c r="K387" s="102"/>
      <c r="L387" s="102"/>
      <c r="M387" s="102"/>
      <c r="N387" s="102"/>
      <c r="O387" s="102"/>
      <c r="P387" s="102"/>
      <c r="Q387" s="102"/>
      <c r="R387" s="102"/>
      <c r="S387" s="102"/>
      <c r="T387" s="102"/>
      <c r="U387" s="102"/>
      <c r="V387" s="102"/>
      <c r="W387" s="102"/>
      <c r="X387" s="102"/>
      <c r="Y387" s="102"/>
      <c r="Z387" s="102"/>
    </row>
    <row r="388" spans="1:26" ht="18.75" customHeight="1">
      <c r="A388" s="1032"/>
      <c r="B388" s="102"/>
      <c r="C388" s="1033"/>
      <c r="D388" s="1033"/>
      <c r="E388" s="102"/>
      <c r="F388" s="102"/>
      <c r="G388" s="102"/>
      <c r="H388" s="102"/>
      <c r="I388" s="102"/>
      <c r="J388" s="102"/>
      <c r="K388" s="102"/>
      <c r="L388" s="102"/>
      <c r="M388" s="102"/>
      <c r="N388" s="102"/>
      <c r="O388" s="102"/>
      <c r="P388" s="102"/>
      <c r="Q388" s="102"/>
      <c r="R388" s="102"/>
      <c r="S388" s="102"/>
      <c r="T388" s="102"/>
      <c r="U388" s="102"/>
      <c r="V388" s="102"/>
      <c r="W388" s="102"/>
      <c r="X388" s="102"/>
      <c r="Y388" s="102"/>
      <c r="Z388" s="102"/>
    </row>
    <row r="389" spans="1:26" ht="18.75" customHeight="1">
      <c r="A389" s="1032"/>
      <c r="B389" s="102"/>
      <c r="C389" s="1033"/>
      <c r="D389" s="1033"/>
      <c r="E389" s="102"/>
      <c r="F389" s="102"/>
      <c r="G389" s="102"/>
      <c r="H389" s="102"/>
      <c r="I389" s="102"/>
      <c r="J389" s="102"/>
      <c r="K389" s="102"/>
      <c r="L389" s="102"/>
      <c r="M389" s="102"/>
      <c r="N389" s="102"/>
      <c r="O389" s="102"/>
      <c r="P389" s="102"/>
      <c r="Q389" s="102"/>
      <c r="R389" s="102"/>
      <c r="S389" s="102"/>
      <c r="T389" s="102"/>
      <c r="U389" s="102"/>
      <c r="V389" s="102"/>
      <c r="W389" s="102"/>
      <c r="X389" s="102"/>
      <c r="Y389" s="102"/>
      <c r="Z389" s="102"/>
    </row>
    <row r="390" spans="1:26" ht="18.75" customHeight="1">
      <c r="A390" s="1032"/>
      <c r="B390" s="102"/>
      <c r="C390" s="1033"/>
      <c r="D390" s="1033"/>
      <c r="E390" s="102"/>
      <c r="F390" s="102"/>
      <c r="G390" s="102"/>
      <c r="H390" s="102"/>
      <c r="I390" s="102"/>
      <c r="J390" s="102"/>
      <c r="K390" s="102"/>
      <c r="L390" s="102"/>
      <c r="M390" s="102"/>
      <c r="N390" s="102"/>
      <c r="O390" s="102"/>
      <c r="P390" s="102"/>
      <c r="Q390" s="102"/>
      <c r="R390" s="102"/>
      <c r="S390" s="102"/>
      <c r="T390" s="102"/>
      <c r="U390" s="102"/>
      <c r="V390" s="102"/>
      <c r="W390" s="102"/>
      <c r="X390" s="102"/>
      <c r="Y390" s="102"/>
      <c r="Z390" s="102"/>
    </row>
    <row r="391" spans="1:26" ht="18.75" customHeight="1">
      <c r="A391" s="1032"/>
      <c r="B391" s="102"/>
      <c r="C391" s="1033"/>
      <c r="D391" s="1033"/>
      <c r="E391" s="102"/>
      <c r="F391" s="102"/>
      <c r="G391" s="102"/>
      <c r="H391" s="102"/>
      <c r="I391" s="102"/>
      <c r="J391" s="102"/>
      <c r="K391" s="102"/>
      <c r="L391" s="102"/>
      <c r="M391" s="102"/>
      <c r="N391" s="102"/>
      <c r="O391" s="102"/>
      <c r="P391" s="102"/>
      <c r="Q391" s="102"/>
      <c r="R391" s="102"/>
      <c r="S391" s="102"/>
      <c r="T391" s="102"/>
      <c r="U391" s="102"/>
      <c r="V391" s="102"/>
      <c r="W391" s="102"/>
      <c r="X391" s="102"/>
      <c r="Y391" s="102"/>
      <c r="Z391" s="102"/>
    </row>
    <row r="392" spans="1:26" ht="18.75" customHeight="1">
      <c r="A392" s="1032"/>
      <c r="B392" s="102"/>
      <c r="C392" s="1033"/>
      <c r="D392" s="1033"/>
      <c r="E392" s="102"/>
      <c r="F392" s="102"/>
      <c r="G392" s="102"/>
      <c r="H392" s="102"/>
      <c r="I392" s="102"/>
      <c r="J392" s="102"/>
      <c r="K392" s="102"/>
      <c r="L392" s="102"/>
      <c r="M392" s="102"/>
      <c r="N392" s="102"/>
      <c r="O392" s="102"/>
      <c r="P392" s="102"/>
      <c r="Q392" s="102"/>
      <c r="R392" s="102"/>
      <c r="S392" s="102"/>
      <c r="T392" s="102"/>
      <c r="U392" s="102"/>
      <c r="V392" s="102"/>
      <c r="W392" s="102"/>
      <c r="X392" s="102"/>
      <c r="Y392" s="102"/>
      <c r="Z392" s="102"/>
    </row>
    <row r="393" spans="1:26" ht="18.75" customHeight="1">
      <c r="A393" s="1032"/>
      <c r="B393" s="102"/>
      <c r="C393" s="1033"/>
      <c r="D393" s="1033"/>
      <c r="E393" s="102"/>
      <c r="F393" s="102"/>
      <c r="G393" s="102"/>
      <c r="H393" s="102"/>
      <c r="I393" s="102"/>
      <c r="J393" s="102"/>
      <c r="K393" s="102"/>
      <c r="L393" s="102"/>
      <c r="M393" s="102"/>
      <c r="N393" s="102"/>
      <c r="O393" s="102"/>
      <c r="P393" s="102"/>
      <c r="Q393" s="102"/>
      <c r="R393" s="102"/>
      <c r="S393" s="102"/>
      <c r="T393" s="102"/>
      <c r="U393" s="102"/>
      <c r="V393" s="102"/>
      <c r="W393" s="102"/>
      <c r="X393" s="102"/>
      <c r="Y393" s="102"/>
      <c r="Z393" s="102"/>
    </row>
    <row r="394" spans="1:26" ht="18.75" customHeight="1">
      <c r="A394" s="1032"/>
      <c r="B394" s="102"/>
      <c r="C394" s="1033"/>
      <c r="D394" s="1033"/>
      <c r="E394" s="102"/>
      <c r="F394" s="102"/>
      <c r="G394" s="102"/>
      <c r="H394" s="102"/>
      <c r="I394" s="102"/>
      <c r="J394" s="102"/>
      <c r="K394" s="102"/>
      <c r="L394" s="102"/>
      <c r="M394" s="102"/>
      <c r="N394" s="102"/>
      <c r="O394" s="102"/>
      <c r="P394" s="102"/>
      <c r="Q394" s="102"/>
      <c r="R394" s="102"/>
      <c r="S394" s="102"/>
      <c r="T394" s="102"/>
      <c r="U394" s="102"/>
      <c r="V394" s="102"/>
      <c r="W394" s="102"/>
      <c r="X394" s="102"/>
      <c r="Y394" s="102"/>
      <c r="Z394" s="102"/>
    </row>
    <row r="395" spans="1:26" ht="18.75" customHeight="1">
      <c r="A395" s="1032"/>
      <c r="B395" s="102"/>
      <c r="C395" s="1033"/>
      <c r="D395" s="1033"/>
      <c r="E395" s="102"/>
      <c r="F395" s="102"/>
      <c r="G395" s="102"/>
      <c r="H395" s="102"/>
      <c r="I395" s="102"/>
      <c r="J395" s="102"/>
      <c r="K395" s="102"/>
      <c r="L395" s="102"/>
      <c r="M395" s="102"/>
      <c r="N395" s="102"/>
      <c r="O395" s="102"/>
      <c r="P395" s="102"/>
      <c r="Q395" s="102"/>
      <c r="R395" s="102"/>
      <c r="S395" s="102"/>
      <c r="T395" s="102"/>
      <c r="U395" s="102"/>
      <c r="V395" s="102"/>
      <c r="W395" s="102"/>
      <c r="X395" s="102"/>
      <c r="Y395" s="102"/>
      <c r="Z395" s="102"/>
    </row>
    <row r="396" spans="1:26" ht="18.75" customHeight="1">
      <c r="A396" s="1032"/>
      <c r="B396" s="102"/>
      <c r="C396" s="1033"/>
      <c r="D396" s="1033"/>
      <c r="E396" s="102"/>
      <c r="F396" s="102"/>
      <c r="G396" s="102"/>
      <c r="H396" s="102"/>
      <c r="I396" s="102"/>
      <c r="J396" s="102"/>
      <c r="K396" s="102"/>
      <c r="L396" s="102"/>
      <c r="M396" s="102"/>
      <c r="N396" s="102"/>
      <c r="O396" s="102"/>
      <c r="P396" s="102"/>
      <c r="Q396" s="102"/>
      <c r="R396" s="102"/>
      <c r="S396" s="102"/>
      <c r="T396" s="102"/>
      <c r="U396" s="102"/>
      <c r="V396" s="102"/>
      <c r="W396" s="102"/>
      <c r="X396" s="102"/>
      <c r="Y396" s="102"/>
      <c r="Z396" s="102"/>
    </row>
    <row r="397" spans="1:26" ht="18.75" customHeight="1">
      <c r="A397" s="1032"/>
      <c r="B397" s="102"/>
      <c r="C397" s="1033"/>
      <c r="D397" s="1033"/>
      <c r="E397" s="102"/>
      <c r="F397" s="102"/>
      <c r="G397" s="102"/>
      <c r="H397" s="102"/>
      <c r="I397" s="102"/>
      <c r="J397" s="102"/>
      <c r="K397" s="102"/>
      <c r="L397" s="102"/>
      <c r="M397" s="102"/>
      <c r="N397" s="102"/>
      <c r="O397" s="102"/>
      <c r="P397" s="102"/>
      <c r="Q397" s="102"/>
      <c r="R397" s="102"/>
      <c r="S397" s="102"/>
      <c r="T397" s="102"/>
      <c r="U397" s="102"/>
      <c r="V397" s="102"/>
      <c r="W397" s="102"/>
      <c r="X397" s="102"/>
      <c r="Y397" s="102"/>
      <c r="Z397" s="102"/>
    </row>
    <row r="398" spans="1:26" ht="18.75" customHeight="1">
      <c r="A398" s="1032"/>
      <c r="B398" s="102"/>
      <c r="C398" s="1033"/>
      <c r="D398" s="1033"/>
      <c r="E398" s="102"/>
      <c r="F398" s="102"/>
      <c r="G398" s="102"/>
      <c r="H398" s="102"/>
      <c r="I398" s="102"/>
      <c r="J398" s="102"/>
      <c r="K398" s="102"/>
      <c r="L398" s="102"/>
      <c r="M398" s="102"/>
      <c r="N398" s="102"/>
      <c r="O398" s="102"/>
      <c r="P398" s="102"/>
      <c r="Q398" s="102"/>
      <c r="R398" s="102"/>
      <c r="S398" s="102"/>
      <c r="T398" s="102"/>
      <c r="U398" s="102"/>
      <c r="V398" s="102"/>
      <c r="W398" s="102"/>
      <c r="X398" s="102"/>
      <c r="Y398" s="102"/>
      <c r="Z398" s="102"/>
    </row>
    <row r="399" spans="1:26" ht="18.75" customHeight="1">
      <c r="A399" s="1032"/>
      <c r="B399" s="102"/>
      <c r="C399" s="1033"/>
      <c r="D399" s="1033"/>
      <c r="E399" s="102"/>
      <c r="F399" s="102"/>
      <c r="G399" s="102"/>
      <c r="H399" s="102"/>
      <c r="I399" s="102"/>
      <c r="J399" s="102"/>
      <c r="K399" s="102"/>
      <c r="L399" s="102"/>
      <c r="M399" s="102"/>
      <c r="N399" s="102"/>
      <c r="O399" s="102"/>
      <c r="P399" s="102"/>
      <c r="Q399" s="102"/>
      <c r="R399" s="102"/>
      <c r="S399" s="102"/>
      <c r="T399" s="102"/>
      <c r="U399" s="102"/>
      <c r="V399" s="102"/>
      <c r="W399" s="102"/>
      <c r="X399" s="102"/>
      <c r="Y399" s="102"/>
      <c r="Z399" s="102"/>
    </row>
    <row r="400" spans="1:26" ht="18.75" customHeight="1">
      <c r="A400" s="1032"/>
      <c r="B400" s="102"/>
      <c r="C400" s="1033"/>
      <c r="D400" s="1033"/>
      <c r="E400" s="102"/>
      <c r="F400" s="102"/>
      <c r="G400" s="102"/>
      <c r="H400" s="102"/>
      <c r="I400" s="102"/>
      <c r="J400" s="102"/>
      <c r="K400" s="102"/>
      <c r="L400" s="102"/>
      <c r="M400" s="102"/>
      <c r="N400" s="102"/>
      <c r="O400" s="102"/>
      <c r="P400" s="102"/>
      <c r="Q400" s="102"/>
      <c r="R400" s="102"/>
      <c r="S400" s="102"/>
      <c r="T400" s="102"/>
      <c r="U400" s="102"/>
      <c r="V400" s="102"/>
      <c r="W400" s="102"/>
      <c r="X400" s="102"/>
      <c r="Y400" s="102"/>
      <c r="Z400" s="102"/>
    </row>
    <row r="401" spans="1:26" ht="18.75" customHeight="1">
      <c r="A401" s="1032"/>
      <c r="B401" s="102"/>
      <c r="C401" s="1033"/>
      <c r="D401" s="1033"/>
      <c r="E401" s="102"/>
      <c r="F401" s="102"/>
      <c r="G401" s="102"/>
      <c r="H401" s="102"/>
      <c r="I401" s="102"/>
      <c r="J401" s="102"/>
      <c r="K401" s="102"/>
      <c r="L401" s="102"/>
      <c r="M401" s="102"/>
      <c r="N401" s="102"/>
      <c r="O401" s="102"/>
      <c r="P401" s="102"/>
      <c r="Q401" s="102"/>
      <c r="R401" s="102"/>
      <c r="S401" s="102"/>
      <c r="T401" s="102"/>
      <c r="U401" s="102"/>
      <c r="V401" s="102"/>
      <c r="W401" s="102"/>
      <c r="X401" s="102"/>
      <c r="Y401" s="102"/>
      <c r="Z401" s="102"/>
    </row>
    <row r="402" spans="1:26" ht="18.75" customHeight="1">
      <c r="A402" s="1032"/>
      <c r="B402" s="102"/>
      <c r="C402" s="1033"/>
      <c r="D402" s="1033"/>
      <c r="E402" s="102"/>
      <c r="F402" s="102"/>
      <c r="G402" s="102"/>
      <c r="H402" s="102"/>
      <c r="I402" s="102"/>
      <c r="J402" s="102"/>
      <c r="K402" s="102"/>
      <c r="L402" s="102"/>
      <c r="M402" s="102"/>
      <c r="N402" s="102"/>
      <c r="O402" s="102"/>
      <c r="P402" s="102"/>
      <c r="Q402" s="102"/>
      <c r="R402" s="102"/>
      <c r="S402" s="102"/>
      <c r="T402" s="102"/>
      <c r="U402" s="102"/>
      <c r="V402" s="102"/>
      <c r="W402" s="102"/>
      <c r="X402" s="102"/>
      <c r="Y402" s="102"/>
      <c r="Z402" s="102"/>
    </row>
    <row r="403" spans="1:26" ht="18.75" customHeight="1">
      <c r="A403" s="1032"/>
      <c r="B403" s="102"/>
      <c r="C403" s="1033"/>
      <c r="D403" s="1033"/>
      <c r="E403" s="102"/>
      <c r="F403" s="102"/>
      <c r="G403" s="102"/>
      <c r="H403" s="102"/>
      <c r="I403" s="102"/>
      <c r="J403" s="102"/>
      <c r="K403" s="102"/>
      <c r="L403" s="102"/>
      <c r="M403" s="102"/>
      <c r="N403" s="102"/>
      <c r="O403" s="102"/>
      <c r="P403" s="102"/>
      <c r="Q403" s="102"/>
      <c r="R403" s="102"/>
      <c r="S403" s="102"/>
      <c r="T403" s="102"/>
      <c r="U403" s="102"/>
      <c r="V403" s="102"/>
      <c r="W403" s="102"/>
      <c r="X403" s="102"/>
      <c r="Y403" s="102"/>
      <c r="Z403" s="102"/>
    </row>
    <row r="404" spans="1:26" ht="18.75" customHeight="1">
      <c r="A404" s="1032"/>
      <c r="B404" s="102"/>
      <c r="C404" s="1033"/>
      <c r="D404" s="1033"/>
      <c r="E404" s="102"/>
      <c r="F404" s="102"/>
      <c r="G404" s="102"/>
      <c r="H404" s="102"/>
      <c r="I404" s="102"/>
      <c r="J404" s="102"/>
      <c r="K404" s="102"/>
      <c r="L404" s="102"/>
      <c r="M404" s="102"/>
      <c r="N404" s="102"/>
      <c r="O404" s="102"/>
      <c r="P404" s="102"/>
      <c r="Q404" s="102"/>
      <c r="R404" s="102"/>
      <c r="S404" s="102"/>
      <c r="T404" s="102"/>
      <c r="U404" s="102"/>
      <c r="V404" s="102"/>
      <c r="W404" s="102"/>
      <c r="X404" s="102"/>
      <c r="Y404" s="102"/>
      <c r="Z404" s="102"/>
    </row>
    <row r="405" spans="1:26" ht="18.75" customHeight="1">
      <c r="A405" s="1032"/>
      <c r="B405" s="102"/>
      <c r="C405" s="1033"/>
      <c r="D405" s="1033"/>
      <c r="E405" s="102"/>
      <c r="F405" s="102"/>
      <c r="G405" s="102"/>
      <c r="H405" s="102"/>
      <c r="I405" s="102"/>
      <c r="J405" s="102"/>
      <c r="K405" s="102"/>
      <c r="L405" s="102"/>
      <c r="M405" s="102"/>
      <c r="N405" s="102"/>
      <c r="O405" s="102"/>
      <c r="P405" s="102"/>
      <c r="Q405" s="102"/>
      <c r="R405" s="102"/>
      <c r="S405" s="102"/>
      <c r="T405" s="102"/>
      <c r="U405" s="102"/>
      <c r="V405" s="102"/>
      <c r="W405" s="102"/>
      <c r="X405" s="102"/>
      <c r="Y405" s="102"/>
      <c r="Z405" s="102"/>
    </row>
    <row r="406" spans="1:26" ht="18.75" customHeight="1">
      <c r="A406" s="1032"/>
      <c r="B406" s="102"/>
      <c r="C406" s="1033"/>
      <c r="D406" s="1033"/>
      <c r="E406" s="102"/>
      <c r="F406" s="102"/>
      <c r="G406" s="102"/>
      <c r="H406" s="102"/>
      <c r="I406" s="102"/>
      <c r="J406" s="102"/>
      <c r="K406" s="102"/>
      <c r="L406" s="102"/>
      <c r="M406" s="102"/>
      <c r="N406" s="102"/>
      <c r="O406" s="102"/>
      <c r="P406" s="102"/>
      <c r="Q406" s="102"/>
      <c r="R406" s="102"/>
      <c r="S406" s="102"/>
      <c r="T406" s="102"/>
      <c r="U406" s="102"/>
      <c r="V406" s="102"/>
      <c r="W406" s="102"/>
      <c r="X406" s="102"/>
      <c r="Y406" s="102"/>
      <c r="Z406" s="102"/>
    </row>
    <row r="407" spans="1:26" ht="18.75" customHeight="1">
      <c r="A407" s="1032"/>
      <c r="B407" s="102"/>
      <c r="C407" s="1033"/>
      <c r="D407" s="1033"/>
      <c r="E407" s="102"/>
      <c r="F407" s="102"/>
      <c r="G407" s="102"/>
      <c r="H407" s="102"/>
      <c r="I407" s="102"/>
      <c r="J407" s="102"/>
      <c r="K407" s="102"/>
      <c r="L407" s="102"/>
      <c r="M407" s="102"/>
      <c r="N407" s="102"/>
      <c r="O407" s="102"/>
      <c r="P407" s="102"/>
      <c r="Q407" s="102"/>
      <c r="R407" s="102"/>
      <c r="S407" s="102"/>
      <c r="T407" s="102"/>
      <c r="U407" s="102"/>
      <c r="V407" s="102"/>
      <c r="W407" s="102"/>
      <c r="X407" s="102"/>
      <c r="Y407" s="102"/>
      <c r="Z407" s="102"/>
    </row>
    <row r="408" spans="1:26" ht="18.75" customHeight="1">
      <c r="A408" s="1032"/>
      <c r="B408" s="102"/>
      <c r="C408" s="1033"/>
      <c r="D408" s="1033"/>
      <c r="E408" s="102"/>
      <c r="F408" s="102"/>
      <c r="G408" s="102"/>
      <c r="H408" s="102"/>
      <c r="I408" s="102"/>
      <c r="J408" s="102"/>
      <c r="K408" s="102"/>
      <c r="L408" s="102"/>
      <c r="M408" s="102"/>
      <c r="N408" s="102"/>
      <c r="O408" s="102"/>
      <c r="P408" s="102"/>
      <c r="Q408" s="102"/>
      <c r="R408" s="102"/>
      <c r="S408" s="102"/>
      <c r="T408" s="102"/>
      <c r="U408" s="102"/>
      <c r="V408" s="102"/>
      <c r="W408" s="102"/>
      <c r="X408" s="102"/>
      <c r="Y408" s="102"/>
      <c r="Z408" s="102"/>
    </row>
    <row r="409" spans="1:26" ht="18.75" customHeight="1">
      <c r="A409" s="1032"/>
      <c r="B409" s="102"/>
      <c r="C409" s="1033"/>
      <c r="D409" s="1033"/>
      <c r="E409" s="102"/>
      <c r="F409" s="102"/>
      <c r="G409" s="102"/>
      <c r="H409" s="102"/>
      <c r="I409" s="102"/>
      <c r="J409" s="102"/>
      <c r="K409" s="102"/>
      <c r="L409" s="102"/>
      <c r="M409" s="102"/>
      <c r="N409" s="102"/>
      <c r="O409" s="102"/>
      <c r="P409" s="102"/>
      <c r="Q409" s="102"/>
      <c r="R409" s="102"/>
      <c r="S409" s="102"/>
      <c r="T409" s="102"/>
      <c r="U409" s="102"/>
      <c r="V409" s="102"/>
      <c r="W409" s="102"/>
      <c r="X409" s="102"/>
      <c r="Y409" s="102"/>
      <c r="Z409" s="102"/>
    </row>
    <row r="410" spans="1:26" ht="18.75" customHeight="1">
      <c r="A410" s="1032"/>
      <c r="B410" s="102"/>
      <c r="C410" s="1033"/>
      <c r="D410" s="1033"/>
      <c r="E410" s="102"/>
      <c r="F410" s="102"/>
      <c r="G410" s="102"/>
      <c r="H410" s="102"/>
      <c r="I410" s="102"/>
      <c r="J410" s="102"/>
      <c r="K410" s="102"/>
      <c r="L410" s="102"/>
      <c r="M410" s="102"/>
      <c r="N410" s="102"/>
      <c r="O410" s="102"/>
      <c r="P410" s="102"/>
      <c r="Q410" s="102"/>
      <c r="R410" s="102"/>
      <c r="S410" s="102"/>
      <c r="T410" s="102"/>
      <c r="U410" s="102"/>
      <c r="V410" s="102"/>
      <c r="W410" s="102"/>
      <c r="X410" s="102"/>
      <c r="Y410" s="102"/>
      <c r="Z410" s="102"/>
    </row>
    <row r="411" spans="1:26" ht="18.75" customHeight="1">
      <c r="A411" s="1032"/>
      <c r="B411" s="102"/>
      <c r="C411" s="1033"/>
      <c r="D411" s="1033"/>
      <c r="E411" s="102"/>
      <c r="F411" s="102"/>
      <c r="G411" s="102"/>
      <c r="H411" s="102"/>
      <c r="I411" s="102"/>
      <c r="J411" s="102"/>
      <c r="K411" s="102"/>
      <c r="L411" s="102"/>
      <c r="M411" s="102"/>
      <c r="N411" s="102"/>
      <c r="O411" s="102"/>
      <c r="P411" s="102"/>
      <c r="Q411" s="102"/>
      <c r="R411" s="102"/>
      <c r="S411" s="102"/>
      <c r="T411" s="102"/>
      <c r="U411" s="102"/>
      <c r="V411" s="102"/>
      <c r="W411" s="102"/>
      <c r="X411" s="102"/>
      <c r="Y411" s="102"/>
      <c r="Z411" s="102"/>
    </row>
    <row r="412" spans="1:26" ht="18.75" customHeight="1">
      <c r="A412" s="1032"/>
      <c r="B412" s="102"/>
      <c r="C412" s="1033"/>
      <c r="D412" s="1033"/>
      <c r="E412" s="102"/>
      <c r="F412" s="102"/>
      <c r="G412" s="102"/>
      <c r="H412" s="102"/>
      <c r="I412" s="102"/>
      <c r="J412" s="102"/>
      <c r="K412" s="102"/>
      <c r="L412" s="102"/>
      <c r="M412" s="102"/>
      <c r="N412" s="102"/>
      <c r="O412" s="102"/>
      <c r="P412" s="102"/>
      <c r="Q412" s="102"/>
      <c r="R412" s="102"/>
      <c r="S412" s="102"/>
      <c r="T412" s="102"/>
      <c r="U412" s="102"/>
      <c r="V412" s="102"/>
      <c r="W412" s="102"/>
      <c r="X412" s="102"/>
      <c r="Y412" s="102"/>
      <c r="Z412" s="102"/>
    </row>
    <row r="413" spans="1:26" ht="18.75" customHeight="1">
      <c r="A413" s="1032"/>
      <c r="B413" s="102"/>
      <c r="C413" s="1033"/>
      <c r="D413" s="1033"/>
      <c r="E413" s="102"/>
      <c r="F413" s="102"/>
      <c r="G413" s="102"/>
      <c r="H413" s="102"/>
      <c r="I413" s="102"/>
      <c r="J413" s="102"/>
      <c r="K413" s="102"/>
      <c r="L413" s="102"/>
      <c r="M413" s="102"/>
      <c r="N413" s="102"/>
      <c r="O413" s="102"/>
      <c r="P413" s="102"/>
      <c r="Q413" s="102"/>
      <c r="R413" s="102"/>
      <c r="S413" s="102"/>
      <c r="T413" s="102"/>
      <c r="U413" s="102"/>
      <c r="V413" s="102"/>
      <c r="W413" s="102"/>
      <c r="X413" s="102"/>
      <c r="Y413" s="102"/>
      <c r="Z413" s="102"/>
    </row>
    <row r="414" spans="1:26" ht="18.75" customHeight="1">
      <c r="A414" s="1032"/>
      <c r="B414" s="102"/>
      <c r="C414" s="1033"/>
      <c r="D414" s="1033"/>
      <c r="E414" s="102"/>
      <c r="F414" s="102"/>
      <c r="G414" s="102"/>
      <c r="H414" s="102"/>
      <c r="I414" s="102"/>
      <c r="J414" s="102"/>
      <c r="K414" s="102"/>
      <c r="L414" s="102"/>
      <c r="M414" s="102"/>
      <c r="N414" s="102"/>
      <c r="O414" s="102"/>
      <c r="P414" s="102"/>
      <c r="Q414" s="102"/>
      <c r="R414" s="102"/>
      <c r="S414" s="102"/>
      <c r="T414" s="102"/>
      <c r="U414" s="102"/>
      <c r="V414" s="102"/>
      <c r="W414" s="102"/>
      <c r="X414" s="102"/>
      <c r="Y414" s="102"/>
      <c r="Z414" s="102"/>
    </row>
    <row r="415" spans="1:26" ht="18.75" customHeight="1">
      <c r="A415" s="1032"/>
      <c r="B415" s="102"/>
      <c r="C415" s="1033"/>
      <c r="D415" s="1033"/>
      <c r="E415" s="102"/>
      <c r="F415" s="102"/>
      <c r="G415" s="102"/>
      <c r="H415" s="102"/>
      <c r="I415" s="102"/>
      <c r="J415" s="102"/>
      <c r="K415" s="102"/>
      <c r="L415" s="102"/>
      <c r="M415" s="102"/>
      <c r="N415" s="102"/>
      <c r="O415" s="102"/>
      <c r="P415" s="102"/>
      <c r="Q415" s="102"/>
      <c r="R415" s="102"/>
      <c r="S415" s="102"/>
      <c r="T415" s="102"/>
      <c r="U415" s="102"/>
      <c r="V415" s="102"/>
      <c r="W415" s="102"/>
      <c r="X415" s="102"/>
      <c r="Y415" s="102"/>
      <c r="Z415" s="102"/>
    </row>
    <row r="416" spans="1:26" ht="18.75" customHeight="1">
      <c r="A416" s="1032"/>
      <c r="B416" s="102"/>
      <c r="C416" s="1033"/>
      <c r="D416" s="1033"/>
      <c r="E416" s="102"/>
      <c r="F416" s="102"/>
      <c r="G416" s="102"/>
      <c r="H416" s="102"/>
      <c r="I416" s="102"/>
      <c r="J416" s="102"/>
      <c r="K416" s="102"/>
      <c r="L416" s="102"/>
      <c r="M416" s="102"/>
      <c r="N416" s="102"/>
      <c r="O416" s="102"/>
      <c r="P416" s="102"/>
      <c r="Q416" s="102"/>
      <c r="R416" s="102"/>
      <c r="S416" s="102"/>
      <c r="T416" s="102"/>
      <c r="U416" s="102"/>
      <c r="V416" s="102"/>
      <c r="W416" s="102"/>
      <c r="X416" s="102"/>
      <c r="Y416" s="102"/>
      <c r="Z416" s="102"/>
    </row>
    <row r="417" spans="1:26" ht="18.75" customHeight="1">
      <c r="A417" s="1032"/>
      <c r="B417" s="102"/>
      <c r="C417" s="1033"/>
      <c r="D417" s="1033"/>
      <c r="E417" s="102"/>
      <c r="F417" s="102"/>
      <c r="G417" s="102"/>
      <c r="H417" s="102"/>
      <c r="I417" s="102"/>
      <c r="J417" s="102"/>
      <c r="K417" s="102"/>
      <c r="L417" s="102"/>
      <c r="M417" s="102"/>
      <c r="N417" s="102"/>
      <c r="O417" s="102"/>
      <c r="P417" s="102"/>
      <c r="Q417" s="102"/>
      <c r="R417" s="102"/>
      <c r="S417" s="102"/>
      <c r="T417" s="102"/>
      <c r="U417" s="102"/>
      <c r="V417" s="102"/>
      <c r="W417" s="102"/>
      <c r="X417" s="102"/>
      <c r="Y417" s="102"/>
      <c r="Z417" s="102"/>
    </row>
    <row r="418" spans="1:26" ht="18.75" customHeight="1">
      <c r="A418" s="1032"/>
      <c r="B418" s="102"/>
      <c r="C418" s="1033"/>
      <c r="D418" s="1033"/>
      <c r="E418" s="102"/>
      <c r="F418" s="102"/>
      <c r="G418" s="102"/>
      <c r="H418" s="102"/>
      <c r="I418" s="102"/>
      <c r="J418" s="102"/>
      <c r="K418" s="102"/>
      <c r="L418" s="102"/>
      <c r="M418" s="102"/>
      <c r="N418" s="102"/>
      <c r="O418" s="102"/>
      <c r="P418" s="102"/>
      <c r="Q418" s="102"/>
      <c r="R418" s="102"/>
      <c r="S418" s="102"/>
      <c r="T418" s="102"/>
      <c r="U418" s="102"/>
      <c r="V418" s="102"/>
      <c r="W418" s="102"/>
      <c r="X418" s="102"/>
      <c r="Y418" s="102"/>
      <c r="Z418" s="102"/>
    </row>
    <row r="419" spans="1:26" ht="18.75" customHeight="1">
      <c r="A419" s="1032"/>
      <c r="B419" s="102"/>
      <c r="C419" s="1033"/>
      <c r="D419" s="1033"/>
      <c r="E419" s="102"/>
      <c r="F419" s="102"/>
      <c r="G419" s="102"/>
      <c r="H419" s="102"/>
      <c r="I419" s="102"/>
      <c r="J419" s="102"/>
      <c r="K419" s="102"/>
      <c r="L419" s="102"/>
      <c r="M419" s="102"/>
      <c r="N419" s="102"/>
      <c r="O419" s="102"/>
      <c r="P419" s="102"/>
      <c r="Q419" s="102"/>
      <c r="R419" s="102"/>
      <c r="S419" s="102"/>
      <c r="T419" s="102"/>
      <c r="U419" s="102"/>
      <c r="V419" s="102"/>
      <c r="W419" s="102"/>
      <c r="X419" s="102"/>
      <c r="Y419" s="102"/>
      <c r="Z419" s="102"/>
    </row>
    <row r="420" spans="1:26" ht="18.75" customHeight="1">
      <c r="A420" s="1032"/>
      <c r="B420" s="102"/>
      <c r="C420" s="1033"/>
      <c r="D420" s="1033"/>
      <c r="E420" s="102"/>
      <c r="F420" s="102"/>
      <c r="G420" s="102"/>
      <c r="H420" s="102"/>
      <c r="I420" s="102"/>
      <c r="J420" s="102"/>
      <c r="K420" s="102"/>
      <c r="L420" s="102"/>
      <c r="M420" s="102"/>
      <c r="N420" s="102"/>
      <c r="O420" s="102"/>
      <c r="P420" s="102"/>
      <c r="Q420" s="102"/>
      <c r="R420" s="102"/>
      <c r="S420" s="102"/>
      <c r="T420" s="102"/>
      <c r="U420" s="102"/>
      <c r="V420" s="102"/>
      <c r="W420" s="102"/>
      <c r="X420" s="102"/>
      <c r="Y420" s="102"/>
      <c r="Z420" s="102"/>
    </row>
    <row r="421" spans="1:26" ht="18.75" customHeight="1">
      <c r="A421" s="1032"/>
      <c r="B421" s="102"/>
      <c r="C421" s="1033"/>
      <c r="D421" s="1033"/>
      <c r="E421" s="102"/>
      <c r="F421" s="102"/>
      <c r="G421" s="102"/>
      <c r="H421" s="102"/>
      <c r="I421" s="102"/>
      <c r="J421" s="102"/>
      <c r="K421" s="102"/>
      <c r="L421" s="102"/>
      <c r="M421" s="102"/>
      <c r="N421" s="102"/>
      <c r="O421" s="102"/>
      <c r="P421" s="102"/>
      <c r="Q421" s="102"/>
      <c r="R421" s="102"/>
      <c r="S421" s="102"/>
      <c r="T421" s="102"/>
      <c r="U421" s="102"/>
      <c r="V421" s="102"/>
      <c r="W421" s="102"/>
      <c r="X421" s="102"/>
      <c r="Y421" s="102"/>
      <c r="Z421" s="102"/>
    </row>
    <row r="422" spans="1:26" ht="18.75" customHeight="1">
      <c r="A422" s="1032"/>
      <c r="B422" s="102"/>
      <c r="C422" s="1033"/>
      <c r="D422" s="1033"/>
      <c r="E422" s="102"/>
      <c r="F422" s="102"/>
      <c r="G422" s="102"/>
      <c r="H422" s="102"/>
      <c r="I422" s="102"/>
      <c r="J422" s="102"/>
      <c r="K422" s="102"/>
      <c r="L422" s="102"/>
      <c r="M422" s="102"/>
      <c r="N422" s="102"/>
      <c r="O422" s="102"/>
      <c r="P422" s="102"/>
      <c r="Q422" s="102"/>
      <c r="R422" s="102"/>
      <c r="S422" s="102"/>
      <c r="T422" s="102"/>
      <c r="U422" s="102"/>
      <c r="V422" s="102"/>
      <c r="W422" s="102"/>
      <c r="X422" s="102"/>
      <c r="Y422" s="102"/>
      <c r="Z422" s="102"/>
    </row>
    <row r="423" spans="1:26" ht="18.75" customHeight="1">
      <c r="A423" s="1032"/>
      <c r="B423" s="102"/>
      <c r="C423" s="1033"/>
      <c r="D423" s="1033"/>
      <c r="E423" s="102"/>
      <c r="F423" s="102"/>
      <c r="G423" s="102"/>
      <c r="H423" s="102"/>
      <c r="I423" s="102"/>
      <c r="J423" s="102"/>
      <c r="K423" s="102"/>
      <c r="L423" s="102"/>
      <c r="M423" s="102"/>
      <c r="N423" s="102"/>
      <c r="O423" s="102"/>
      <c r="P423" s="102"/>
      <c r="Q423" s="102"/>
      <c r="R423" s="102"/>
      <c r="S423" s="102"/>
      <c r="T423" s="102"/>
      <c r="U423" s="102"/>
      <c r="V423" s="102"/>
      <c r="W423" s="102"/>
      <c r="X423" s="102"/>
      <c r="Y423" s="102"/>
      <c r="Z423" s="102"/>
    </row>
    <row r="424" spans="1:26" ht="18.75" customHeight="1">
      <c r="A424" s="1032"/>
      <c r="B424" s="102"/>
      <c r="C424" s="1033"/>
      <c r="D424" s="1033"/>
      <c r="E424" s="102"/>
      <c r="F424" s="102"/>
      <c r="G424" s="102"/>
      <c r="H424" s="102"/>
      <c r="I424" s="102"/>
      <c r="J424" s="102"/>
      <c r="K424" s="102"/>
      <c r="L424" s="102"/>
      <c r="M424" s="102"/>
      <c r="N424" s="102"/>
      <c r="O424" s="102"/>
      <c r="P424" s="102"/>
      <c r="Q424" s="102"/>
      <c r="R424" s="102"/>
      <c r="S424" s="102"/>
      <c r="T424" s="102"/>
      <c r="U424" s="102"/>
      <c r="V424" s="102"/>
      <c r="W424" s="102"/>
      <c r="X424" s="102"/>
      <c r="Y424" s="102"/>
      <c r="Z424" s="102"/>
    </row>
    <row r="425" spans="1:26" ht="18.75" customHeight="1">
      <c r="A425" s="1032"/>
      <c r="B425" s="102"/>
      <c r="C425" s="1033"/>
      <c r="D425" s="1033"/>
      <c r="E425" s="102"/>
      <c r="F425" s="102"/>
      <c r="G425" s="102"/>
      <c r="H425" s="102"/>
      <c r="I425" s="102"/>
      <c r="J425" s="102"/>
      <c r="K425" s="102"/>
      <c r="L425" s="102"/>
      <c r="M425" s="102"/>
      <c r="N425" s="102"/>
      <c r="O425" s="102"/>
      <c r="P425" s="102"/>
      <c r="Q425" s="102"/>
      <c r="R425" s="102"/>
      <c r="S425" s="102"/>
      <c r="T425" s="102"/>
      <c r="U425" s="102"/>
      <c r="V425" s="102"/>
      <c r="W425" s="102"/>
      <c r="X425" s="102"/>
      <c r="Y425" s="102"/>
      <c r="Z425" s="102"/>
    </row>
    <row r="426" spans="1:26" ht="18.75" customHeight="1">
      <c r="A426" s="1032"/>
      <c r="B426" s="102"/>
      <c r="C426" s="1033"/>
      <c r="D426" s="1033"/>
      <c r="E426" s="102"/>
      <c r="F426" s="102"/>
      <c r="G426" s="102"/>
      <c r="H426" s="102"/>
      <c r="I426" s="102"/>
      <c r="J426" s="102"/>
      <c r="K426" s="102"/>
      <c r="L426" s="102"/>
      <c r="M426" s="102"/>
      <c r="N426" s="102"/>
      <c r="O426" s="102"/>
      <c r="P426" s="102"/>
      <c r="Q426" s="102"/>
      <c r="R426" s="102"/>
      <c r="S426" s="102"/>
      <c r="T426" s="102"/>
      <c r="U426" s="102"/>
      <c r="V426" s="102"/>
      <c r="W426" s="102"/>
      <c r="X426" s="102"/>
      <c r="Y426" s="102"/>
      <c r="Z426" s="102"/>
    </row>
    <row r="427" spans="1:26" ht="18.75" customHeight="1">
      <c r="A427" s="1032"/>
      <c r="B427" s="102"/>
      <c r="C427" s="1033"/>
      <c r="D427" s="1033"/>
      <c r="E427" s="102"/>
      <c r="F427" s="102"/>
      <c r="G427" s="102"/>
      <c r="H427" s="102"/>
      <c r="I427" s="102"/>
      <c r="J427" s="102"/>
      <c r="K427" s="102"/>
      <c r="L427" s="102"/>
      <c r="M427" s="102"/>
      <c r="N427" s="102"/>
      <c r="O427" s="102"/>
      <c r="P427" s="102"/>
      <c r="Q427" s="102"/>
      <c r="R427" s="102"/>
      <c r="S427" s="102"/>
      <c r="T427" s="102"/>
      <c r="U427" s="102"/>
      <c r="V427" s="102"/>
      <c r="W427" s="102"/>
      <c r="X427" s="102"/>
      <c r="Y427" s="102"/>
      <c r="Z427" s="102"/>
    </row>
    <row r="428" spans="1:26" ht="18.75" customHeight="1">
      <c r="A428" s="1032"/>
      <c r="B428" s="102"/>
      <c r="C428" s="1033"/>
      <c r="D428" s="1033"/>
      <c r="E428" s="102"/>
      <c r="F428" s="102"/>
      <c r="G428" s="102"/>
      <c r="H428" s="102"/>
      <c r="I428" s="102"/>
      <c r="J428" s="102"/>
      <c r="K428" s="102"/>
      <c r="L428" s="102"/>
      <c r="M428" s="102"/>
      <c r="N428" s="102"/>
      <c r="O428" s="102"/>
      <c r="P428" s="102"/>
      <c r="Q428" s="102"/>
      <c r="R428" s="102"/>
      <c r="S428" s="102"/>
      <c r="T428" s="102"/>
      <c r="U428" s="102"/>
      <c r="V428" s="102"/>
      <c r="W428" s="102"/>
      <c r="X428" s="102"/>
      <c r="Y428" s="102"/>
      <c r="Z428" s="102"/>
    </row>
    <row r="429" spans="1:26" ht="18.75" customHeight="1">
      <c r="A429" s="1032"/>
      <c r="B429" s="102"/>
      <c r="C429" s="1033"/>
      <c r="D429" s="1033"/>
      <c r="E429" s="102"/>
      <c r="F429" s="102"/>
      <c r="G429" s="102"/>
      <c r="H429" s="102"/>
      <c r="I429" s="102"/>
      <c r="J429" s="102"/>
      <c r="K429" s="102"/>
      <c r="L429" s="102"/>
      <c r="M429" s="102"/>
      <c r="N429" s="102"/>
      <c r="O429" s="102"/>
      <c r="P429" s="102"/>
      <c r="Q429" s="102"/>
      <c r="R429" s="102"/>
      <c r="S429" s="102"/>
      <c r="T429" s="102"/>
      <c r="U429" s="102"/>
      <c r="V429" s="102"/>
      <c r="W429" s="102"/>
      <c r="X429" s="102"/>
      <c r="Y429" s="102"/>
      <c r="Z429" s="102"/>
    </row>
    <row r="430" spans="1:26" ht="18.75" customHeight="1">
      <c r="A430" s="1032"/>
      <c r="B430" s="102"/>
      <c r="C430" s="1033"/>
      <c r="D430" s="1033"/>
      <c r="E430" s="102"/>
      <c r="F430" s="102"/>
      <c r="G430" s="102"/>
      <c r="H430" s="102"/>
      <c r="I430" s="102"/>
      <c r="J430" s="102"/>
      <c r="K430" s="102"/>
      <c r="L430" s="102"/>
      <c r="M430" s="102"/>
      <c r="N430" s="102"/>
      <c r="O430" s="102"/>
      <c r="P430" s="102"/>
      <c r="Q430" s="102"/>
      <c r="R430" s="102"/>
      <c r="S430" s="102"/>
      <c r="T430" s="102"/>
      <c r="U430" s="102"/>
      <c r="V430" s="102"/>
      <c r="W430" s="102"/>
      <c r="X430" s="102"/>
      <c r="Y430" s="102"/>
      <c r="Z430" s="102"/>
    </row>
    <row r="431" spans="1:26" ht="18.75" customHeight="1">
      <c r="A431" s="1032"/>
      <c r="B431" s="102"/>
      <c r="C431" s="1033"/>
      <c r="D431" s="1033"/>
      <c r="E431" s="102"/>
      <c r="F431" s="102"/>
      <c r="G431" s="102"/>
      <c r="H431" s="102"/>
      <c r="I431" s="102"/>
      <c r="J431" s="102"/>
      <c r="K431" s="102"/>
      <c r="L431" s="102"/>
      <c r="M431" s="102"/>
      <c r="N431" s="102"/>
      <c r="O431" s="102"/>
      <c r="P431" s="102"/>
      <c r="Q431" s="102"/>
      <c r="R431" s="102"/>
      <c r="S431" s="102"/>
      <c r="T431" s="102"/>
      <c r="U431" s="102"/>
      <c r="V431" s="102"/>
      <c r="W431" s="102"/>
      <c r="X431" s="102"/>
      <c r="Y431" s="102"/>
      <c r="Z431" s="102"/>
    </row>
    <row r="432" spans="1:26" ht="18.75" customHeight="1">
      <c r="A432" s="1032"/>
      <c r="B432" s="102"/>
      <c r="C432" s="1033"/>
      <c r="D432" s="1033"/>
      <c r="E432" s="102"/>
      <c r="F432" s="102"/>
      <c r="G432" s="102"/>
      <c r="H432" s="102"/>
      <c r="I432" s="102"/>
      <c r="J432" s="102"/>
      <c r="K432" s="102"/>
      <c r="L432" s="102"/>
      <c r="M432" s="102"/>
      <c r="N432" s="102"/>
      <c r="O432" s="102"/>
      <c r="P432" s="102"/>
      <c r="Q432" s="102"/>
      <c r="R432" s="102"/>
      <c r="S432" s="102"/>
      <c r="T432" s="102"/>
      <c r="U432" s="102"/>
      <c r="V432" s="102"/>
      <c r="W432" s="102"/>
      <c r="X432" s="102"/>
      <c r="Y432" s="102"/>
      <c r="Z432" s="102"/>
    </row>
    <row r="433" spans="1:26" ht="18.75" customHeight="1">
      <c r="A433" s="1032"/>
      <c r="B433" s="102"/>
      <c r="C433" s="1033"/>
      <c r="D433" s="1033"/>
      <c r="E433" s="102"/>
      <c r="F433" s="102"/>
      <c r="G433" s="102"/>
      <c r="H433" s="102"/>
      <c r="I433" s="102"/>
      <c r="J433" s="102"/>
      <c r="K433" s="102"/>
      <c r="L433" s="102"/>
      <c r="M433" s="102"/>
      <c r="N433" s="102"/>
      <c r="O433" s="102"/>
      <c r="P433" s="102"/>
      <c r="Q433" s="102"/>
      <c r="R433" s="102"/>
      <c r="S433" s="102"/>
      <c r="T433" s="102"/>
      <c r="U433" s="102"/>
      <c r="V433" s="102"/>
      <c r="W433" s="102"/>
      <c r="X433" s="102"/>
      <c r="Y433" s="102"/>
      <c r="Z433" s="102"/>
    </row>
    <row r="434" spans="1:26" ht="18.75" customHeight="1">
      <c r="A434" s="1032"/>
      <c r="B434" s="102"/>
      <c r="C434" s="1033"/>
      <c r="D434" s="1033"/>
      <c r="E434" s="102"/>
      <c r="F434" s="102"/>
      <c r="G434" s="102"/>
      <c r="H434" s="102"/>
      <c r="I434" s="102"/>
      <c r="J434" s="102"/>
      <c r="K434" s="102"/>
      <c r="L434" s="102"/>
      <c r="M434" s="102"/>
      <c r="N434" s="102"/>
      <c r="O434" s="102"/>
      <c r="P434" s="102"/>
      <c r="Q434" s="102"/>
      <c r="R434" s="102"/>
      <c r="S434" s="102"/>
      <c r="T434" s="102"/>
      <c r="U434" s="102"/>
      <c r="V434" s="102"/>
      <c r="W434" s="102"/>
      <c r="X434" s="102"/>
      <c r="Y434" s="102"/>
      <c r="Z434" s="102"/>
    </row>
    <row r="435" spans="1:26" ht="18.75" customHeight="1">
      <c r="A435" s="1032"/>
      <c r="B435" s="102"/>
      <c r="C435" s="1033"/>
      <c r="D435" s="1033"/>
      <c r="E435" s="102"/>
      <c r="F435" s="102"/>
      <c r="G435" s="102"/>
      <c r="H435" s="102"/>
      <c r="I435" s="102"/>
      <c r="J435" s="102"/>
      <c r="K435" s="102"/>
      <c r="L435" s="102"/>
      <c r="M435" s="102"/>
      <c r="N435" s="102"/>
      <c r="O435" s="102"/>
      <c r="P435" s="102"/>
      <c r="Q435" s="102"/>
      <c r="R435" s="102"/>
      <c r="S435" s="102"/>
      <c r="T435" s="102"/>
      <c r="U435" s="102"/>
      <c r="V435" s="102"/>
      <c r="W435" s="102"/>
      <c r="X435" s="102"/>
      <c r="Y435" s="102"/>
      <c r="Z435" s="102"/>
    </row>
    <row r="436" spans="1:26" ht="18.75" customHeight="1">
      <c r="A436" s="1032"/>
      <c r="B436" s="102"/>
      <c r="C436" s="1033"/>
      <c r="D436" s="1033"/>
      <c r="E436" s="102"/>
      <c r="F436" s="102"/>
      <c r="G436" s="102"/>
      <c r="H436" s="102"/>
      <c r="I436" s="102"/>
      <c r="J436" s="102"/>
      <c r="K436" s="102"/>
      <c r="L436" s="102"/>
      <c r="M436" s="102"/>
      <c r="N436" s="102"/>
      <c r="O436" s="102"/>
      <c r="P436" s="102"/>
      <c r="Q436" s="102"/>
      <c r="R436" s="102"/>
      <c r="S436" s="102"/>
      <c r="T436" s="102"/>
      <c r="U436" s="102"/>
      <c r="V436" s="102"/>
      <c r="W436" s="102"/>
      <c r="X436" s="102"/>
      <c r="Y436" s="102"/>
      <c r="Z436" s="102"/>
    </row>
    <row r="437" spans="1:26" ht="18.75" customHeight="1">
      <c r="A437" s="1032"/>
      <c r="B437" s="102"/>
      <c r="C437" s="1033"/>
      <c r="D437" s="1033"/>
      <c r="E437" s="102"/>
      <c r="F437" s="102"/>
      <c r="G437" s="102"/>
      <c r="H437" s="102"/>
      <c r="I437" s="102"/>
      <c r="J437" s="102"/>
      <c r="K437" s="102"/>
      <c r="L437" s="102"/>
      <c r="M437" s="102"/>
      <c r="N437" s="102"/>
      <c r="O437" s="102"/>
      <c r="P437" s="102"/>
      <c r="Q437" s="102"/>
      <c r="R437" s="102"/>
      <c r="S437" s="102"/>
      <c r="T437" s="102"/>
      <c r="U437" s="102"/>
      <c r="V437" s="102"/>
      <c r="W437" s="102"/>
      <c r="X437" s="102"/>
      <c r="Y437" s="102"/>
      <c r="Z437" s="102"/>
    </row>
    <row r="438" spans="1:26" ht="18.75" customHeight="1">
      <c r="A438" s="1032"/>
      <c r="B438" s="102"/>
      <c r="C438" s="1033"/>
      <c r="D438" s="1033"/>
      <c r="E438" s="102"/>
      <c r="F438" s="102"/>
      <c r="G438" s="102"/>
      <c r="H438" s="102"/>
      <c r="I438" s="102"/>
      <c r="J438" s="102"/>
      <c r="K438" s="102"/>
      <c r="L438" s="102"/>
      <c r="M438" s="102"/>
      <c r="N438" s="102"/>
      <c r="O438" s="102"/>
      <c r="P438" s="102"/>
      <c r="Q438" s="102"/>
      <c r="R438" s="102"/>
      <c r="S438" s="102"/>
      <c r="T438" s="102"/>
      <c r="U438" s="102"/>
      <c r="V438" s="102"/>
      <c r="W438" s="102"/>
      <c r="X438" s="102"/>
      <c r="Y438" s="102"/>
      <c r="Z438" s="102"/>
    </row>
    <row r="439" spans="1:26" ht="18.75" customHeight="1">
      <c r="A439" s="1032"/>
      <c r="B439" s="102"/>
      <c r="C439" s="1033"/>
      <c r="D439" s="1033"/>
      <c r="E439" s="102"/>
      <c r="F439" s="102"/>
      <c r="G439" s="102"/>
      <c r="H439" s="102"/>
      <c r="I439" s="102"/>
      <c r="J439" s="102"/>
      <c r="K439" s="102"/>
      <c r="L439" s="102"/>
      <c r="M439" s="102"/>
      <c r="N439" s="102"/>
      <c r="O439" s="102"/>
      <c r="P439" s="102"/>
      <c r="Q439" s="102"/>
      <c r="R439" s="102"/>
      <c r="S439" s="102"/>
      <c r="T439" s="102"/>
      <c r="U439" s="102"/>
      <c r="V439" s="102"/>
      <c r="W439" s="102"/>
      <c r="X439" s="102"/>
      <c r="Y439" s="102"/>
      <c r="Z439" s="102"/>
    </row>
    <row r="440" spans="1:26" ht="18.75" customHeight="1">
      <c r="A440" s="1032"/>
      <c r="B440" s="102"/>
      <c r="C440" s="1033"/>
      <c r="D440" s="1033"/>
      <c r="E440" s="102"/>
      <c r="F440" s="102"/>
      <c r="G440" s="102"/>
      <c r="H440" s="102"/>
      <c r="I440" s="102"/>
      <c r="J440" s="102"/>
      <c r="K440" s="102"/>
      <c r="L440" s="102"/>
      <c r="M440" s="102"/>
      <c r="N440" s="102"/>
      <c r="O440" s="102"/>
      <c r="P440" s="102"/>
      <c r="Q440" s="102"/>
      <c r="R440" s="102"/>
      <c r="S440" s="102"/>
      <c r="T440" s="102"/>
      <c r="U440" s="102"/>
      <c r="V440" s="102"/>
      <c r="W440" s="102"/>
      <c r="X440" s="102"/>
      <c r="Y440" s="102"/>
      <c r="Z440" s="102"/>
    </row>
    <row r="441" spans="1:26" ht="18.75" customHeight="1">
      <c r="A441" s="1032"/>
      <c r="B441" s="102"/>
      <c r="C441" s="1033"/>
      <c r="D441" s="1033"/>
      <c r="E441" s="102"/>
      <c r="F441" s="102"/>
      <c r="G441" s="102"/>
      <c r="H441" s="102"/>
      <c r="I441" s="102"/>
      <c r="J441" s="102"/>
      <c r="K441" s="102"/>
      <c r="L441" s="102"/>
      <c r="M441" s="102"/>
      <c r="N441" s="102"/>
      <c r="O441" s="102"/>
      <c r="P441" s="102"/>
      <c r="Q441" s="102"/>
      <c r="R441" s="102"/>
      <c r="S441" s="102"/>
      <c r="T441" s="102"/>
      <c r="U441" s="102"/>
      <c r="V441" s="102"/>
      <c r="W441" s="102"/>
      <c r="X441" s="102"/>
      <c r="Y441" s="102"/>
      <c r="Z441" s="102"/>
    </row>
    <row r="442" spans="1:26" ht="18.75" customHeight="1">
      <c r="A442" s="1032"/>
      <c r="B442" s="102"/>
      <c r="C442" s="1033"/>
      <c r="D442" s="1033"/>
      <c r="E442" s="102"/>
      <c r="F442" s="102"/>
      <c r="G442" s="102"/>
      <c r="H442" s="102"/>
      <c r="I442" s="102"/>
      <c r="J442" s="102"/>
      <c r="K442" s="102"/>
      <c r="L442" s="102"/>
      <c r="M442" s="102"/>
      <c r="N442" s="102"/>
      <c r="O442" s="102"/>
      <c r="P442" s="102"/>
      <c r="Q442" s="102"/>
      <c r="R442" s="102"/>
      <c r="S442" s="102"/>
      <c r="T442" s="102"/>
      <c r="U442" s="102"/>
      <c r="V442" s="102"/>
      <c r="W442" s="102"/>
      <c r="X442" s="102"/>
      <c r="Y442" s="102"/>
      <c r="Z442" s="102"/>
    </row>
    <row r="443" spans="1:26" ht="18.75" customHeight="1">
      <c r="A443" s="1032"/>
      <c r="B443" s="102"/>
      <c r="C443" s="1033"/>
      <c r="D443" s="1033"/>
      <c r="E443" s="102"/>
      <c r="F443" s="102"/>
      <c r="G443" s="102"/>
      <c r="H443" s="102"/>
      <c r="I443" s="102"/>
      <c r="J443" s="102"/>
      <c r="K443" s="102"/>
      <c r="L443" s="102"/>
      <c r="M443" s="102"/>
      <c r="N443" s="102"/>
      <c r="O443" s="102"/>
      <c r="P443" s="102"/>
      <c r="Q443" s="102"/>
      <c r="R443" s="102"/>
      <c r="S443" s="102"/>
      <c r="T443" s="102"/>
      <c r="U443" s="102"/>
      <c r="V443" s="102"/>
      <c r="W443" s="102"/>
      <c r="X443" s="102"/>
      <c r="Y443" s="102"/>
      <c r="Z443" s="102"/>
    </row>
    <row r="444" spans="1:26" ht="18.75" customHeight="1">
      <c r="A444" s="1032"/>
      <c r="B444" s="102"/>
      <c r="C444" s="1033"/>
      <c r="D444" s="1033"/>
      <c r="E444" s="102"/>
      <c r="F444" s="102"/>
      <c r="G444" s="102"/>
      <c r="H444" s="102"/>
      <c r="I444" s="102"/>
      <c r="J444" s="102"/>
      <c r="K444" s="102"/>
      <c r="L444" s="102"/>
      <c r="M444" s="102"/>
      <c r="N444" s="102"/>
      <c r="O444" s="102"/>
      <c r="P444" s="102"/>
      <c r="Q444" s="102"/>
      <c r="R444" s="102"/>
      <c r="S444" s="102"/>
      <c r="T444" s="102"/>
      <c r="U444" s="102"/>
      <c r="V444" s="102"/>
      <c r="W444" s="102"/>
      <c r="X444" s="102"/>
      <c r="Y444" s="102"/>
      <c r="Z444" s="102"/>
    </row>
    <row r="445" spans="1:26" ht="18.75" customHeight="1">
      <c r="A445" s="1032"/>
      <c r="B445" s="102"/>
      <c r="C445" s="1033"/>
      <c r="D445" s="1033"/>
      <c r="E445" s="102"/>
      <c r="F445" s="102"/>
      <c r="G445" s="102"/>
      <c r="H445" s="102"/>
      <c r="I445" s="102"/>
      <c r="J445" s="102"/>
      <c r="K445" s="102"/>
      <c r="L445" s="102"/>
      <c r="M445" s="102"/>
      <c r="N445" s="102"/>
      <c r="O445" s="102"/>
      <c r="P445" s="102"/>
      <c r="Q445" s="102"/>
      <c r="R445" s="102"/>
      <c r="S445" s="102"/>
      <c r="T445" s="102"/>
      <c r="U445" s="102"/>
      <c r="V445" s="102"/>
      <c r="W445" s="102"/>
      <c r="X445" s="102"/>
      <c r="Y445" s="102"/>
      <c r="Z445" s="102"/>
    </row>
    <row r="446" spans="1:26" ht="18.75" customHeight="1">
      <c r="A446" s="1032"/>
      <c r="B446" s="102"/>
      <c r="C446" s="1033"/>
      <c r="D446" s="1033"/>
      <c r="E446" s="102"/>
      <c r="F446" s="102"/>
      <c r="G446" s="102"/>
      <c r="H446" s="102"/>
      <c r="I446" s="102"/>
      <c r="J446" s="102"/>
      <c r="K446" s="102"/>
      <c r="L446" s="102"/>
      <c r="M446" s="102"/>
      <c r="N446" s="102"/>
      <c r="O446" s="102"/>
      <c r="P446" s="102"/>
      <c r="Q446" s="102"/>
      <c r="R446" s="102"/>
      <c r="S446" s="102"/>
      <c r="T446" s="102"/>
      <c r="U446" s="102"/>
      <c r="V446" s="102"/>
      <c r="W446" s="102"/>
      <c r="X446" s="102"/>
      <c r="Y446" s="102"/>
      <c r="Z446" s="102"/>
    </row>
    <row r="447" spans="1:26" ht="18.75" customHeight="1">
      <c r="A447" s="1032"/>
      <c r="B447" s="102"/>
      <c r="C447" s="1033"/>
      <c r="D447" s="1033"/>
      <c r="E447" s="102"/>
      <c r="F447" s="102"/>
      <c r="G447" s="102"/>
      <c r="H447" s="102"/>
      <c r="I447" s="102"/>
      <c r="J447" s="102"/>
      <c r="K447" s="102"/>
      <c r="L447" s="102"/>
      <c r="M447" s="102"/>
      <c r="N447" s="102"/>
      <c r="O447" s="102"/>
      <c r="P447" s="102"/>
      <c r="Q447" s="102"/>
      <c r="R447" s="102"/>
      <c r="S447" s="102"/>
      <c r="T447" s="102"/>
      <c r="U447" s="102"/>
      <c r="V447" s="102"/>
      <c r="W447" s="102"/>
      <c r="X447" s="102"/>
      <c r="Y447" s="102"/>
      <c r="Z447" s="102"/>
    </row>
    <row r="448" spans="1:26" ht="18.75" customHeight="1">
      <c r="A448" s="1032"/>
      <c r="B448" s="102"/>
      <c r="C448" s="1033"/>
      <c r="D448" s="1033"/>
      <c r="E448" s="102"/>
      <c r="F448" s="102"/>
      <c r="G448" s="102"/>
      <c r="H448" s="102"/>
      <c r="I448" s="102"/>
      <c r="J448" s="102"/>
      <c r="K448" s="102"/>
      <c r="L448" s="102"/>
      <c r="M448" s="102"/>
      <c r="N448" s="102"/>
      <c r="O448" s="102"/>
      <c r="P448" s="102"/>
      <c r="Q448" s="102"/>
      <c r="R448" s="102"/>
      <c r="S448" s="102"/>
      <c r="T448" s="102"/>
      <c r="U448" s="102"/>
      <c r="V448" s="102"/>
      <c r="W448" s="102"/>
      <c r="X448" s="102"/>
      <c r="Y448" s="102"/>
      <c r="Z448" s="102"/>
    </row>
    <row r="449" spans="1:26" ht="18.75" customHeight="1">
      <c r="A449" s="1032"/>
      <c r="B449" s="102"/>
      <c r="C449" s="1033"/>
      <c r="D449" s="1033"/>
      <c r="E449" s="102"/>
      <c r="F449" s="102"/>
      <c r="G449" s="102"/>
      <c r="H449" s="102"/>
      <c r="I449" s="102"/>
      <c r="J449" s="102"/>
      <c r="K449" s="102"/>
      <c r="L449" s="102"/>
      <c r="M449" s="102"/>
      <c r="N449" s="102"/>
      <c r="O449" s="102"/>
      <c r="P449" s="102"/>
      <c r="Q449" s="102"/>
      <c r="R449" s="102"/>
      <c r="S449" s="102"/>
      <c r="T449" s="102"/>
      <c r="U449" s="102"/>
      <c r="V449" s="102"/>
      <c r="W449" s="102"/>
      <c r="X449" s="102"/>
      <c r="Y449" s="102"/>
      <c r="Z449" s="102"/>
    </row>
    <row r="450" spans="1:26" ht="18.75" customHeight="1">
      <c r="A450" s="1032"/>
      <c r="B450" s="102"/>
      <c r="C450" s="1033"/>
      <c r="D450" s="1033"/>
      <c r="E450" s="102"/>
      <c r="F450" s="102"/>
      <c r="G450" s="102"/>
      <c r="H450" s="102"/>
      <c r="I450" s="102"/>
      <c r="J450" s="102"/>
      <c r="K450" s="102"/>
      <c r="L450" s="102"/>
      <c r="M450" s="102"/>
      <c r="N450" s="102"/>
      <c r="O450" s="102"/>
      <c r="P450" s="102"/>
      <c r="Q450" s="102"/>
      <c r="R450" s="102"/>
      <c r="S450" s="102"/>
      <c r="T450" s="102"/>
      <c r="U450" s="102"/>
      <c r="V450" s="102"/>
      <c r="W450" s="102"/>
      <c r="X450" s="102"/>
      <c r="Y450" s="102"/>
      <c r="Z450" s="102"/>
    </row>
    <row r="451" spans="1:26" ht="18.75" customHeight="1">
      <c r="A451" s="1032"/>
      <c r="B451" s="102"/>
      <c r="C451" s="1033"/>
      <c r="D451" s="1033"/>
      <c r="E451" s="102"/>
      <c r="F451" s="102"/>
      <c r="G451" s="102"/>
      <c r="H451" s="102"/>
      <c r="I451" s="102"/>
      <c r="J451" s="102"/>
      <c r="K451" s="102"/>
      <c r="L451" s="102"/>
      <c r="M451" s="102"/>
      <c r="N451" s="102"/>
      <c r="O451" s="102"/>
      <c r="P451" s="102"/>
      <c r="Q451" s="102"/>
      <c r="R451" s="102"/>
      <c r="S451" s="102"/>
      <c r="T451" s="102"/>
      <c r="U451" s="102"/>
      <c r="V451" s="102"/>
      <c r="W451" s="102"/>
      <c r="X451" s="102"/>
      <c r="Y451" s="102"/>
      <c r="Z451" s="102"/>
    </row>
    <row r="452" spans="1:26" ht="18.75" customHeight="1">
      <c r="A452" s="1032"/>
      <c r="B452" s="102"/>
      <c r="C452" s="1033"/>
      <c r="D452" s="1033"/>
      <c r="E452" s="102"/>
      <c r="F452" s="102"/>
      <c r="G452" s="102"/>
      <c r="H452" s="102"/>
      <c r="I452" s="102"/>
      <c r="J452" s="102"/>
      <c r="K452" s="102"/>
      <c r="L452" s="102"/>
      <c r="M452" s="102"/>
      <c r="N452" s="102"/>
      <c r="O452" s="102"/>
      <c r="P452" s="102"/>
      <c r="Q452" s="102"/>
      <c r="R452" s="102"/>
      <c r="S452" s="102"/>
      <c r="T452" s="102"/>
      <c r="U452" s="102"/>
      <c r="V452" s="102"/>
      <c r="W452" s="102"/>
      <c r="X452" s="102"/>
      <c r="Y452" s="102"/>
      <c r="Z452" s="102"/>
    </row>
    <row r="453" spans="1:26" ht="18.75" customHeight="1">
      <c r="A453" s="1032"/>
      <c r="B453" s="102"/>
      <c r="C453" s="1033"/>
      <c r="D453" s="1033"/>
      <c r="E453" s="102"/>
      <c r="F453" s="102"/>
      <c r="G453" s="102"/>
      <c r="H453" s="102"/>
      <c r="I453" s="102"/>
      <c r="J453" s="102"/>
      <c r="K453" s="102"/>
      <c r="L453" s="102"/>
      <c r="M453" s="102"/>
      <c r="N453" s="102"/>
      <c r="O453" s="102"/>
      <c r="P453" s="102"/>
      <c r="Q453" s="102"/>
      <c r="R453" s="102"/>
      <c r="S453" s="102"/>
      <c r="T453" s="102"/>
      <c r="U453" s="102"/>
      <c r="V453" s="102"/>
      <c r="W453" s="102"/>
      <c r="X453" s="102"/>
      <c r="Y453" s="102"/>
      <c r="Z453" s="102"/>
    </row>
    <row r="454" spans="1:26" ht="18.75" customHeight="1">
      <c r="A454" s="1032"/>
      <c r="B454" s="102"/>
      <c r="C454" s="1033"/>
      <c r="D454" s="1033"/>
      <c r="E454" s="102"/>
      <c r="F454" s="102"/>
      <c r="G454" s="102"/>
      <c r="H454" s="102"/>
      <c r="I454" s="102"/>
      <c r="J454" s="102"/>
      <c r="K454" s="102"/>
      <c r="L454" s="102"/>
      <c r="M454" s="102"/>
      <c r="N454" s="102"/>
      <c r="O454" s="102"/>
      <c r="P454" s="102"/>
      <c r="Q454" s="102"/>
      <c r="R454" s="102"/>
      <c r="S454" s="102"/>
      <c r="T454" s="102"/>
      <c r="U454" s="102"/>
      <c r="V454" s="102"/>
      <c r="W454" s="102"/>
      <c r="X454" s="102"/>
      <c r="Y454" s="102"/>
      <c r="Z454" s="102"/>
    </row>
    <row r="455" spans="1:26" ht="18.75" customHeight="1">
      <c r="A455" s="1032"/>
      <c r="B455" s="102"/>
      <c r="C455" s="1033"/>
      <c r="D455" s="1033"/>
      <c r="E455" s="102"/>
      <c r="F455" s="102"/>
      <c r="G455" s="102"/>
      <c r="H455" s="102"/>
      <c r="I455" s="102"/>
      <c r="J455" s="102"/>
      <c r="K455" s="102"/>
      <c r="L455" s="102"/>
      <c r="M455" s="102"/>
      <c r="N455" s="102"/>
      <c r="O455" s="102"/>
      <c r="P455" s="102"/>
      <c r="Q455" s="102"/>
      <c r="R455" s="102"/>
      <c r="S455" s="102"/>
      <c r="T455" s="102"/>
      <c r="U455" s="102"/>
      <c r="V455" s="102"/>
      <c r="W455" s="102"/>
      <c r="X455" s="102"/>
      <c r="Y455" s="102"/>
      <c r="Z455" s="102"/>
    </row>
    <row r="456" spans="1:26" ht="18.75" customHeight="1">
      <c r="A456" s="1032"/>
      <c r="B456" s="102"/>
      <c r="C456" s="1033"/>
      <c r="D456" s="1033"/>
      <c r="E456" s="102"/>
      <c r="F456" s="102"/>
      <c r="G456" s="102"/>
      <c r="H456" s="102"/>
      <c r="I456" s="102"/>
      <c r="J456" s="102"/>
      <c r="K456" s="102"/>
      <c r="L456" s="102"/>
      <c r="M456" s="102"/>
      <c r="N456" s="102"/>
      <c r="O456" s="102"/>
      <c r="P456" s="102"/>
      <c r="Q456" s="102"/>
      <c r="R456" s="102"/>
      <c r="S456" s="102"/>
      <c r="T456" s="102"/>
      <c r="U456" s="102"/>
      <c r="V456" s="102"/>
      <c r="W456" s="102"/>
      <c r="X456" s="102"/>
      <c r="Y456" s="102"/>
      <c r="Z456" s="102"/>
    </row>
    <row r="457" spans="1:26" ht="18.75" customHeight="1">
      <c r="A457" s="1032"/>
      <c r="B457" s="102"/>
      <c r="C457" s="1033"/>
      <c r="D457" s="1033"/>
      <c r="E457" s="102"/>
      <c r="F457" s="102"/>
      <c r="G457" s="102"/>
      <c r="H457" s="102"/>
      <c r="I457" s="102"/>
      <c r="J457" s="102"/>
      <c r="K457" s="102"/>
      <c r="L457" s="102"/>
      <c r="M457" s="102"/>
      <c r="N457" s="102"/>
      <c r="O457" s="102"/>
      <c r="P457" s="102"/>
      <c r="Q457" s="102"/>
      <c r="R457" s="102"/>
      <c r="S457" s="102"/>
      <c r="T457" s="102"/>
      <c r="U457" s="102"/>
      <c r="V457" s="102"/>
      <c r="W457" s="102"/>
      <c r="X457" s="102"/>
      <c r="Y457" s="102"/>
      <c r="Z457" s="102"/>
    </row>
    <row r="458" spans="1:26" ht="18.75" customHeight="1">
      <c r="A458" s="1032"/>
      <c r="B458" s="102"/>
      <c r="C458" s="1033"/>
      <c r="D458" s="1033"/>
      <c r="E458" s="102"/>
      <c r="F458" s="102"/>
      <c r="G458" s="102"/>
      <c r="H458" s="102"/>
      <c r="I458" s="102"/>
      <c r="J458" s="102"/>
      <c r="K458" s="102"/>
      <c r="L458" s="102"/>
      <c r="M458" s="102"/>
      <c r="N458" s="102"/>
      <c r="O458" s="102"/>
      <c r="P458" s="102"/>
      <c r="Q458" s="102"/>
      <c r="R458" s="102"/>
      <c r="S458" s="102"/>
      <c r="T458" s="102"/>
      <c r="U458" s="102"/>
      <c r="V458" s="102"/>
      <c r="W458" s="102"/>
      <c r="X458" s="102"/>
      <c r="Y458" s="102"/>
      <c r="Z458" s="102"/>
    </row>
    <row r="459" spans="1:26" ht="18.75" customHeight="1">
      <c r="A459" s="1032"/>
      <c r="B459" s="102"/>
      <c r="C459" s="1033"/>
      <c r="D459" s="1033"/>
      <c r="E459" s="102"/>
      <c r="F459" s="102"/>
      <c r="G459" s="102"/>
      <c r="H459" s="102"/>
      <c r="I459" s="102"/>
      <c r="J459" s="102"/>
      <c r="K459" s="102"/>
      <c r="L459" s="102"/>
      <c r="M459" s="102"/>
      <c r="N459" s="102"/>
      <c r="O459" s="102"/>
      <c r="P459" s="102"/>
      <c r="Q459" s="102"/>
      <c r="R459" s="102"/>
      <c r="S459" s="102"/>
      <c r="T459" s="102"/>
      <c r="U459" s="102"/>
      <c r="V459" s="102"/>
      <c r="W459" s="102"/>
      <c r="X459" s="102"/>
      <c r="Y459" s="102"/>
      <c r="Z459" s="102"/>
    </row>
    <row r="460" spans="1:26" ht="18.75" customHeight="1">
      <c r="A460" s="1032"/>
      <c r="B460" s="102"/>
      <c r="C460" s="1033"/>
      <c r="D460" s="1033"/>
      <c r="E460" s="102"/>
      <c r="F460" s="102"/>
      <c r="G460" s="102"/>
      <c r="H460" s="102"/>
      <c r="I460" s="102"/>
      <c r="J460" s="102"/>
      <c r="K460" s="102"/>
      <c r="L460" s="102"/>
      <c r="M460" s="102"/>
      <c r="N460" s="102"/>
      <c r="O460" s="102"/>
      <c r="P460" s="102"/>
      <c r="Q460" s="102"/>
      <c r="R460" s="102"/>
      <c r="S460" s="102"/>
      <c r="T460" s="102"/>
      <c r="U460" s="102"/>
      <c r="V460" s="102"/>
      <c r="W460" s="102"/>
      <c r="X460" s="102"/>
      <c r="Y460" s="102"/>
      <c r="Z460" s="102"/>
    </row>
    <row r="461" spans="1:26" ht="18.75" customHeight="1">
      <c r="A461" s="1032"/>
      <c r="B461" s="102"/>
      <c r="C461" s="1033"/>
      <c r="D461" s="1033"/>
      <c r="E461" s="102"/>
      <c r="F461" s="102"/>
      <c r="G461" s="102"/>
      <c r="H461" s="102"/>
      <c r="I461" s="102"/>
      <c r="J461" s="102"/>
      <c r="K461" s="102"/>
      <c r="L461" s="102"/>
      <c r="M461" s="102"/>
      <c r="N461" s="102"/>
      <c r="O461" s="102"/>
      <c r="P461" s="102"/>
      <c r="Q461" s="102"/>
      <c r="R461" s="102"/>
      <c r="S461" s="102"/>
      <c r="T461" s="102"/>
      <c r="U461" s="102"/>
      <c r="V461" s="102"/>
      <c r="W461" s="102"/>
      <c r="X461" s="102"/>
      <c r="Y461" s="102"/>
      <c r="Z461" s="102"/>
    </row>
    <row r="462" spans="1:26" ht="18.75" customHeight="1">
      <c r="A462" s="1032"/>
      <c r="B462" s="102"/>
      <c r="C462" s="1033"/>
      <c r="D462" s="1033"/>
      <c r="E462" s="102"/>
      <c r="F462" s="102"/>
      <c r="G462" s="102"/>
      <c r="H462" s="102"/>
      <c r="I462" s="102"/>
      <c r="J462" s="102"/>
      <c r="K462" s="102"/>
      <c r="L462" s="102"/>
      <c r="M462" s="102"/>
      <c r="N462" s="102"/>
      <c r="O462" s="102"/>
      <c r="P462" s="102"/>
      <c r="Q462" s="102"/>
      <c r="R462" s="102"/>
      <c r="S462" s="102"/>
      <c r="T462" s="102"/>
      <c r="U462" s="102"/>
      <c r="V462" s="102"/>
      <c r="W462" s="102"/>
      <c r="X462" s="102"/>
      <c r="Y462" s="102"/>
      <c r="Z462" s="102"/>
    </row>
    <row r="463" spans="1:26" ht="18.75" customHeight="1">
      <c r="A463" s="1032"/>
      <c r="B463" s="102"/>
      <c r="C463" s="1033"/>
      <c r="D463" s="1033"/>
      <c r="E463" s="102"/>
      <c r="F463" s="102"/>
      <c r="G463" s="102"/>
      <c r="H463" s="102"/>
      <c r="I463" s="102"/>
      <c r="J463" s="102"/>
      <c r="K463" s="102"/>
      <c r="L463" s="102"/>
      <c r="M463" s="102"/>
      <c r="N463" s="102"/>
      <c r="O463" s="102"/>
      <c r="P463" s="102"/>
      <c r="Q463" s="102"/>
      <c r="R463" s="102"/>
      <c r="S463" s="102"/>
      <c r="T463" s="102"/>
      <c r="U463" s="102"/>
      <c r="V463" s="102"/>
      <c r="W463" s="102"/>
      <c r="X463" s="102"/>
      <c r="Y463" s="102"/>
      <c r="Z463" s="102"/>
    </row>
    <row r="464" spans="1:26" ht="18.75" customHeight="1">
      <c r="A464" s="1032"/>
      <c r="B464" s="102"/>
      <c r="C464" s="1033"/>
      <c r="D464" s="1033"/>
      <c r="E464" s="102"/>
      <c r="F464" s="102"/>
      <c r="G464" s="102"/>
      <c r="H464" s="102"/>
      <c r="I464" s="102"/>
      <c r="J464" s="102"/>
      <c r="K464" s="102"/>
      <c r="L464" s="102"/>
      <c r="M464" s="102"/>
      <c r="N464" s="102"/>
      <c r="O464" s="102"/>
      <c r="P464" s="102"/>
      <c r="Q464" s="102"/>
      <c r="R464" s="102"/>
      <c r="S464" s="102"/>
      <c r="T464" s="102"/>
      <c r="U464" s="102"/>
      <c r="V464" s="102"/>
      <c r="W464" s="102"/>
      <c r="X464" s="102"/>
      <c r="Y464" s="102"/>
      <c r="Z464" s="102"/>
    </row>
    <row r="465" spans="1:26" ht="18.75" customHeight="1">
      <c r="A465" s="1032"/>
      <c r="B465" s="102"/>
      <c r="C465" s="1033"/>
      <c r="D465" s="1033"/>
      <c r="E465" s="102"/>
      <c r="F465" s="102"/>
      <c r="G465" s="102"/>
      <c r="H465" s="102"/>
      <c r="I465" s="102"/>
      <c r="J465" s="102"/>
      <c r="K465" s="102"/>
      <c r="L465" s="102"/>
      <c r="M465" s="102"/>
      <c r="N465" s="102"/>
      <c r="O465" s="102"/>
      <c r="P465" s="102"/>
      <c r="Q465" s="102"/>
      <c r="R465" s="102"/>
      <c r="S465" s="102"/>
      <c r="T465" s="102"/>
      <c r="U465" s="102"/>
      <c r="V465" s="102"/>
      <c r="W465" s="102"/>
      <c r="X465" s="102"/>
      <c r="Y465" s="102"/>
      <c r="Z465" s="102"/>
    </row>
    <row r="466" spans="1:26" ht="18.75" customHeight="1">
      <c r="A466" s="1032"/>
      <c r="B466" s="102"/>
      <c r="C466" s="1033"/>
      <c r="D466" s="1033"/>
      <c r="E466" s="102"/>
      <c r="F466" s="102"/>
      <c r="G466" s="102"/>
      <c r="H466" s="102"/>
      <c r="I466" s="102"/>
      <c r="J466" s="102"/>
      <c r="K466" s="102"/>
      <c r="L466" s="102"/>
      <c r="M466" s="102"/>
      <c r="N466" s="102"/>
      <c r="O466" s="102"/>
      <c r="P466" s="102"/>
      <c r="Q466" s="102"/>
      <c r="R466" s="102"/>
      <c r="S466" s="102"/>
      <c r="T466" s="102"/>
      <c r="U466" s="102"/>
      <c r="V466" s="102"/>
      <c r="W466" s="102"/>
      <c r="X466" s="102"/>
      <c r="Y466" s="102"/>
      <c r="Z466" s="102"/>
    </row>
    <row r="467" spans="1:26" ht="18.75" customHeight="1">
      <c r="A467" s="1032"/>
      <c r="B467" s="102"/>
      <c r="C467" s="1033"/>
      <c r="D467" s="1033"/>
      <c r="E467" s="102"/>
      <c r="F467" s="102"/>
      <c r="G467" s="102"/>
      <c r="H467" s="102"/>
      <c r="I467" s="102"/>
      <c r="J467" s="102"/>
      <c r="K467" s="102"/>
      <c r="L467" s="102"/>
      <c r="M467" s="102"/>
      <c r="N467" s="102"/>
      <c r="O467" s="102"/>
      <c r="P467" s="102"/>
      <c r="Q467" s="102"/>
      <c r="R467" s="102"/>
      <c r="S467" s="102"/>
      <c r="T467" s="102"/>
      <c r="U467" s="102"/>
      <c r="V467" s="102"/>
      <c r="W467" s="102"/>
      <c r="X467" s="102"/>
      <c r="Y467" s="102"/>
      <c r="Z467" s="102"/>
    </row>
    <row r="468" spans="1:26" ht="18.75" customHeight="1">
      <c r="A468" s="1032"/>
      <c r="B468" s="102"/>
      <c r="C468" s="1033"/>
      <c r="D468" s="1033"/>
      <c r="E468" s="102"/>
      <c r="F468" s="102"/>
      <c r="G468" s="102"/>
      <c r="H468" s="102"/>
      <c r="I468" s="102"/>
      <c r="J468" s="102"/>
      <c r="K468" s="102"/>
      <c r="L468" s="102"/>
      <c r="M468" s="102"/>
      <c r="N468" s="102"/>
      <c r="O468" s="102"/>
      <c r="P468" s="102"/>
      <c r="Q468" s="102"/>
      <c r="R468" s="102"/>
      <c r="S468" s="102"/>
      <c r="T468" s="102"/>
      <c r="U468" s="102"/>
      <c r="V468" s="102"/>
      <c r="W468" s="102"/>
      <c r="X468" s="102"/>
      <c r="Y468" s="102"/>
      <c r="Z468" s="102"/>
    </row>
    <row r="469" spans="1:26" ht="18.75" customHeight="1">
      <c r="A469" s="1032"/>
      <c r="B469" s="102"/>
      <c r="C469" s="1033"/>
      <c r="D469" s="1033"/>
      <c r="E469" s="102"/>
      <c r="F469" s="102"/>
      <c r="G469" s="102"/>
      <c r="H469" s="102"/>
      <c r="I469" s="102"/>
      <c r="J469" s="102"/>
      <c r="K469" s="102"/>
      <c r="L469" s="102"/>
      <c r="M469" s="102"/>
      <c r="N469" s="102"/>
      <c r="O469" s="102"/>
      <c r="P469" s="102"/>
      <c r="Q469" s="102"/>
      <c r="R469" s="102"/>
      <c r="S469" s="102"/>
      <c r="T469" s="102"/>
      <c r="U469" s="102"/>
      <c r="V469" s="102"/>
      <c r="W469" s="102"/>
      <c r="X469" s="102"/>
      <c r="Y469" s="102"/>
      <c r="Z469" s="102"/>
    </row>
    <row r="470" spans="1:26" ht="18.75" customHeight="1">
      <c r="A470" s="1032"/>
      <c r="B470" s="102"/>
      <c r="C470" s="1033"/>
      <c r="D470" s="1033"/>
      <c r="E470" s="102"/>
      <c r="F470" s="102"/>
      <c r="G470" s="102"/>
      <c r="H470" s="102"/>
      <c r="I470" s="102"/>
      <c r="J470" s="102"/>
      <c r="K470" s="102"/>
      <c r="L470" s="102"/>
      <c r="M470" s="102"/>
      <c r="N470" s="102"/>
      <c r="O470" s="102"/>
      <c r="P470" s="102"/>
      <c r="Q470" s="102"/>
      <c r="R470" s="102"/>
      <c r="S470" s="102"/>
      <c r="T470" s="102"/>
      <c r="U470" s="102"/>
      <c r="V470" s="102"/>
      <c r="W470" s="102"/>
      <c r="X470" s="102"/>
      <c r="Y470" s="102"/>
      <c r="Z470" s="102"/>
    </row>
    <row r="471" spans="1:26" ht="18.75" customHeight="1">
      <c r="A471" s="1032"/>
      <c r="B471" s="102"/>
      <c r="C471" s="1033"/>
      <c r="D471" s="1033"/>
      <c r="E471" s="102"/>
      <c r="F471" s="102"/>
      <c r="G471" s="102"/>
      <c r="H471" s="102"/>
      <c r="I471" s="102"/>
      <c r="J471" s="102"/>
      <c r="K471" s="102"/>
      <c r="L471" s="102"/>
      <c r="M471" s="102"/>
      <c r="N471" s="102"/>
      <c r="O471" s="102"/>
      <c r="P471" s="102"/>
      <c r="Q471" s="102"/>
      <c r="R471" s="102"/>
      <c r="S471" s="102"/>
      <c r="T471" s="102"/>
      <c r="U471" s="102"/>
      <c r="V471" s="102"/>
      <c r="W471" s="102"/>
      <c r="X471" s="102"/>
      <c r="Y471" s="102"/>
      <c r="Z471" s="102"/>
    </row>
    <row r="472" spans="1:26" ht="18.75" customHeight="1">
      <c r="A472" s="1032"/>
      <c r="B472" s="102"/>
      <c r="C472" s="1033"/>
      <c r="D472" s="1033"/>
      <c r="E472" s="102"/>
      <c r="F472" s="102"/>
      <c r="G472" s="102"/>
      <c r="H472" s="102"/>
      <c r="I472" s="102"/>
      <c r="J472" s="102"/>
      <c r="K472" s="102"/>
      <c r="L472" s="102"/>
      <c r="M472" s="102"/>
      <c r="N472" s="102"/>
      <c r="O472" s="102"/>
      <c r="P472" s="102"/>
      <c r="Q472" s="102"/>
      <c r="R472" s="102"/>
      <c r="S472" s="102"/>
      <c r="T472" s="102"/>
      <c r="U472" s="102"/>
      <c r="V472" s="102"/>
      <c r="W472" s="102"/>
      <c r="X472" s="102"/>
      <c r="Y472" s="102"/>
      <c r="Z472" s="102"/>
    </row>
    <row r="473" spans="1:26" ht="18.75" customHeight="1">
      <c r="A473" s="1032"/>
      <c r="B473" s="102"/>
      <c r="C473" s="1033"/>
      <c r="D473" s="1033"/>
      <c r="E473" s="102"/>
      <c r="F473" s="102"/>
      <c r="G473" s="102"/>
      <c r="H473" s="102"/>
      <c r="I473" s="102"/>
      <c r="J473" s="102"/>
      <c r="K473" s="102"/>
      <c r="L473" s="102"/>
      <c r="M473" s="102"/>
      <c r="N473" s="102"/>
      <c r="O473" s="102"/>
      <c r="P473" s="102"/>
      <c r="Q473" s="102"/>
      <c r="R473" s="102"/>
      <c r="S473" s="102"/>
      <c r="T473" s="102"/>
      <c r="U473" s="102"/>
      <c r="V473" s="102"/>
      <c r="W473" s="102"/>
      <c r="X473" s="102"/>
      <c r="Y473" s="102"/>
      <c r="Z473" s="102"/>
    </row>
    <row r="474" spans="1:26" ht="18.75" customHeight="1">
      <c r="A474" s="1032"/>
      <c r="B474" s="102"/>
      <c r="C474" s="1033"/>
      <c r="D474" s="1033"/>
      <c r="E474" s="102"/>
      <c r="F474" s="102"/>
      <c r="G474" s="102"/>
      <c r="H474" s="102"/>
      <c r="I474" s="102"/>
      <c r="J474" s="102"/>
      <c r="K474" s="102"/>
      <c r="L474" s="102"/>
      <c r="M474" s="102"/>
      <c r="N474" s="102"/>
      <c r="O474" s="102"/>
      <c r="P474" s="102"/>
      <c r="Q474" s="102"/>
      <c r="R474" s="102"/>
      <c r="S474" s="102"/>
      <c r="T474" s="102"/>
      <c r="U474" s="102"/>
      <c r="V474" s="102"/>
      <c r="W474" s="102"/>
      <c r="X474" s="102"/>
      <c r="Y474" s="102"/>
      <c r="Z474" s="102"/>
    </row>
    <row r="475" spans="1:26" ht="18.75" customHeight="1">
      <c r="A475" s="1032"/>
      <c r="B475" s="102"/>
      <c r="C475" s="1033"/>
      <c r="D475" s="1033"/>
      <c r="E475" s="102"/>
      <c r="F475" s="102"/>
      <c r="G475" s="102"/>
      <c r="H475" s="102"/>
      <c r="I475" s="102"/>
      <c r="J475" s="102"/>
      <c r="K475" s="102"/>
      <c r="L475" s="102"/>
      <c r="M475" s="102"/>
      <c r="N475" s="102"/>
      <c r="O475" s="102"/>
      <c r="P475" s="102"/>
      <c r="Q475" s="102"/>
      <c r="R475" s="102"/>
      <c r="S475" s="102"/>
      <c r="T475" s="102"/>
      <c r="U475" s="102"/>
      <c r="V475" s="102"/>
      <c r="W475" s="102"/>
      <c r="X475" s="102"/>
      <c r="Y475" s="102"/>
      <c r="Z475" s="102"/>
    </row>
    <row r="476" spans="1:26" ht="18.75" customHeight="1">
      <c r="A476" s="1032"/>
      <c r="B476" s="102"/>
      <c r="C476" s="1033"/>
      <c r="D476" s="1033"/>
      <c r="E476" s="102"/>
      <c r="F476" s="102"/>
      <c r="G476" s="102"/>
      <c r="H476" s="102"/>
      <c r="I476" s="102"/>
      <c r="J476" s="102"/>
      <c r="K476" s="102"/>
      <c r="L476" s="102"/>
      <c r="M476" s="102"/>
      <c r="N476" s="102"/>
      <c r="O476" s="102"/>
      <c r="P476" s="102"/>
      <c r="Q476" s="102"/>
      <c r="R476" s="102"/>
      <c r="S476" s="102"/>
      <c r="T476" s="102"/>
      <c r="U476" s="102"/>
      <c r="V476" s="102"/>
      <c r="W476" s="102"/>
      <c r="X476" s="102"/>
      <c r="Y476" s="102"/>
      <c r="Z476" s="102"/>
    </row>
    <row r="477" spans="1:26" ht="18.75" customHeight="1">
      <c r="A477" s="1032"/>
      <c r="B477" s="102"/>
      <c r="C477" s="1033"/>
      <c r="D477" s="1033"/>
      <c r="E477" s="102"/>
      <c r="F477" s="102"/>
      <c r="G477" s="102"/>
      <c r="H477" s="102"/>
      <c r="I477" s="102"/>
      <c r="J477" s="102"/>
      <c r="K477" s="102"/>
      <c r="L477" s="102"/>
      <c r="M477" s="102"/>
      <c r="N477" s="102"/>
      <c r="O477" s="102"/>
      <c r="P477" s="102"/>
      <c r="Q477" s="102"/>
      <c r="R477" s="102"/>
      <c r="S477" s="102"/>
      <c r="T477" s="102"/>
      <c r="U477" s="102"/>
      <c r="V477" s="102"/>
      <c r="W477" s="102"/>
      <c r="X477" s="102"/>
      <c r="Y477" s="102"/>
      <c r="Z477" s="102"/>
    </row>
    <row r="478" spans="1:26" ht="18.75" customHeight="1">
      <c r="A478" s="1032"/>
      <c r="B478" s="102"/>
      <c r="C478" s="1033"/>
      <c r="D478" s="1033"/>
      <c r="E478" s="102"/>
      <c r="F478" s="102"/>
      <c r="G478" s="102"/>
      <c r="H478" s="102"/>
      <c r="I478" s="102"/>
      <c r="J478" s="102"/>
      <c r="K478" s="102"/>
      <c r="L478" s="102"/>
      <c r="M478" s="102"/>
      <c r="N478" s="102"/>
      <c r="O478" s="102"/>
      <c r="P478" s="102"/>
      <c r="Q478" s="102"/>
      <c r="R478" s="102"/>
      <c r="S478" s="102"/>
      <c r="T478" s="102"/>
      <c r="U478" s="102"/>
      <c r="V478" s="102"/>
      <c r="W478" s="102"/>
      <c r="X478" s="102"/>
      <c r="Y478" s="102"/>
      <c r="Z478" s="102"/>
    </row>
    <row r="479" spans="1:26" ht="18.75" customHeight="1">
      <c r="A479" s="1032"/>
      <c r="B479" s="102"/>
      <c r="C479" s="1033"/>
      <c r="D479" s="1033"/>
      <c r="E479" s="102"/>
      <c r="F479" s="102"/>
      <c r="G479" s="102"/>
      <c r="H479" s="102"/>
      <c r="I479" s="102"/>
      <c r="J479" s="102"/>
      <c r="K479" s="102"/>
      <c r="L479" s="102"/>
      <c r="M479" s="102"/>
      <c r="N479" s="102"/>
      <c r="O479" s="102"/>
      <c r="P479" s="102"/>
      <c r="Q479" s="102"/>
      <c r="R479" s="102"/>
      <c r="S479" s="102"/>
      <c r="T479" s="102"/>
      <c r="U479" s="102"/>
      <c r="V479" s="102"/>
      <c r="W479" s="102"/>
      <c r="X479" s="102"/>
      <c r="Y479" s="102"/>
      <c r="Z479" s="102"/>
    </row>
    <row r="480" spans="1:26" ht="18.75" customHeight="1">
      <c r="A480" s="1032"/>
      <c r="B480" s="102"/>
      <c r="C480" s="1033"/>
      <c r="D480" s="1033"/>
      <c r="E480" s="102"/>
      <c r="F480" s="102"/>
      <c r="G480" s="102"/>
      <c r="H480" s="102"/>
      <c r="I480" s="102"/>
      <c r="J480" s="102"/>
      <c r="K480" s="102"/>
      <c r="L480" s="102"/>
      <c r="M480" s="102"/>
      <c r="N480" s="102"/>
      <c r="O480" s="102"/>
      <c r="P480" s="102"/>
      <c r="Q480" s="102"/>
      <c r="R480" s="102"/>
      <c r="S480" s="102"/>
      <c r="T480" s="102"/>
      <c r="U480" s="102"/>
      <c r="V480" s="102"/>
      <c r="W480" s="102"/>
      <c r="X480" s="102"/>
      <c r="Y480" s="102"/>
      <c r="Z480" s="102"/>
    </row>
    <row r="481" spans="1:26" ht="18.75" customHeight="1">
      <c r="A481" s="1032"/>
      <c r="B481" s="102"/>
      <c r="C481" s="1033"/>
      <c r="D481" s="1033"/>
      <c r="E481" s="102"/>
      <c r="F481" s="102"/>
      <c r="G481" s="102"/>
      <c r="H481" s="102"/>
      <c r="I481" s="102"/>
      <c r="J481" s="102"/>
      <c r="K481" s="102"/>
      <c r="L481" s="102"/>
      <c r="M481" s="102"/>
      <c r="N481" s="102"/>
      <c r="O481" s="102"/>
      <c r="P481" s="102"/>
      <c r="Q481" s="102"/>
      <c r="R481" s="102"/>
      <c r="S481" s="102"/>
      <c r="T481" s="102"/>
      <c r="U481" s="102"/>
      <c r="V481" s="102"/>
      <c r="W481" s="102"/>
      <c r="X481" s="102"/>
      <c r="Y481" s="102"/>
      <c r="Z481" s="102"/>
    </row>
    <row r="482" spans="1:26" ht="18.75" customHeight="1">
      <c r="A482" s="1032"/>
      <c r="B482" s="102"/>
      <c r="C482" s="1033"/>
      <c r="D482" s="1033"/>
      <c r="E482" s="102"/>
      <c r="F482" s="102"/>
      <c r="G482" s="102"/>
      <c r="H482" s="102"/>
      <c r="I482" s="102"/>
      <c r="J482" s="102"/>
      <c r="K482" s="102"/>
      <c r="L482" s="102"/>
      <c r="M482" s="102"/>
      <c r="N482" s="102"/>
      <c r="O482" s="102"/>
      <c r="P482" s="102"/>
      <c r="Q482" s="102"/>
      <c r="R482" s="102"/>
      <c r="S482" s="102"/>
      <c r="T482" s="102"/>
      <c r="U482" s="102"/>
      <c r="V482" s="102"/>
      <c r="W482" s="102"/>
      <c r="X482" s="102"/>
      <c r="Y482" s="102"/>
      <c r="Z482" s="102"/>
    </row>
    <row r="483" spans="1:26" ht="18.75" customHeight="1">
      <c r="A483" s="1032"/>
      <c r="B483" s="102"/>
      <c r="C483" s="1033"/>
      <c r="D483" s="1033"/>
      <c r="E483" s="102"/>
      <c r="F483" s="102"/>
      <c r="G483" s="102"/>
      <c r="H483" s="102"/>
      <c r="I483" s="102"/>
      <c r="J483" s="102"/>
      <c r="K483" s="102"/>
      <c r="L483" s="102"/>
      <c r="M483" s="102"/>
      <c r="N483" s="102"/>
      <c r="O483" s="102"/>
      <c r="P483" s="102"/>
      <c r="Q483" s="102"/>
      <c r="R483" s="102"/>
      <c r="S483" s="102"/>
      <c r="T483" s="102"/>
      <c r="U483" s="102"/>
      <c r="V483" s="102"/>
      <c r="W483" s="102"/>
      <c r="X483" s="102"/>
      <c r="Y483" s="102"/>
      <c r="Z483" s="102"/>
    </row>
    <row r="484" spans="1:26" ht="18.75" customHeight="1">
      <c r="A484" s="1032"/>
      <c r="B484" s="102"/>
      <c r="C484" s="1033"/>
      <c r="D484" s="1033"/>
      <c r="E484" s="102"/>
      <c r="F484" s="102"/>
      <c r="G484" s="102"/>
      <c r="H484" s="102"/>
      <c r="I484" s="102"/>
      <c r="J484" s="102"/>
      <c r="K484" s="102"/>
      <c r="L484" s="102"/>
      <c r="M484" s="102"/>
      <c r="N484" s="102"/>
      <c r="O484" s="102"/>
      <c r="P484" s="102"/>
      <c r="Q484" s="102"/>
      <c r="R484" s="102"/>
      <c r="S484" s="102"/>
      <c r="T484" s="102"/>
      <c r="U484" s="102"/>
      <c r="V484" s="102"/>
      <c r="W484" s="102"/>
      <c r="X484" s="102"/>
      <c r="Y484" s="102"/>
      <c r="Z484" s="102"/>
    </row>
    <row r="485" spans="1:26" ht="18.75" customHeight="1">
      <c r="A485" s="1032"/>
      <c r="B485" s="102"/>
      <c r="C485" s="1033"/>
      <c r="D485" s="1033"/>
      <c r="E485" s="102"/>
      <c r="F485" s="102"/>
      <c r="G485" s="102"/>
      <c r="H485" s="102"/>
      <c r="I485" s="102"/>
      <c r="J485" s="102"/>
      <c r="K485" s="102"/>
      <c r="L485" s="102"/>
      <c r="M485" s="102"/>
      <c r="N485" s="102"/>
      <c r="O485" s="102"/>
      <c r="P485" s="102"/>
      <c r="Q485" s="102"/>
      <c r="R485" s="102"/>
      <c r="S485" s="102"/>
      <c r="T485" s="102"/>
      <c r="U485" s="102"/>
      <c r="V485" s="102"/>
      <c r="W485" s="102"/>
      <c r="X485" s="102"/>
      <c r="Y485" s="102"/>
      <c r="Z485" s="102"/>
    </row>
    <row r="486" spans="1:26" ht="18.75" customHeight="1">
      <c r="A486" s="1032"/>
      <c r="B486" s="102"/>
      <c r="C486" s="1033"/>
      <c r="D486" s="1033"/>
      <c r="E486" s="102"/>
      <c r="F486" s="102"/>
      <c r="G486" s="102"/>
      <c r="H486" s="102"/>
      <c r="I486" s="102"/>
      <c r="J486" s="102"/>
      <c r="K486" s="102"/>
      <c r="L486" s="102"/>
      <c r="M486" s="102"/>
      <c r="N486" s="102"/>
      <c r="O486" s="102"/>
      <c r="P486" s="102"/>
      <c r="Q486" s="102"/>
      <c r="R486" s="102"/>
      <c r="S486" s="102"/>
      <c r="T486" s="102"/>
      <c r="U486" s="102"/>
      <c r="V486" s="102"/>
      <c r="W486" s="102"/>
      <c r="X486" s="102"/>
      <c r="Y486" s="102"/>
      <c r="Z486" s="102"/>
    </row>
    <row r="487" spans="1:26" ht="18.75" customHeight="1">
      <c r="A487" s="1032"/>
      <c r="B487" s="102"/>
      <c r="C487" s="1033"/>
      <c r="D487" s="1033"/>
      <c r="E487" s="102"/>
      <c r="F487" s="102"/>
      <c r="G487" s="102"/>
      <c r="H487" s="102"/>
      <c r="I487" s="102"/>
      <c r="J487" s="102"/>
      <c r="K487" s="102"/>
      <c r="L487" s="102"/>
      <c r="M487" s="102"/>
      <c r="N487" s="102"/>
      <c r="O487" s="102"/>
      <c r="P487" s="102"/>
      <c r="Q487" s="102"/>
      <c r="R487" s="102"/>
      <c r="S487" s="102"/>
      <c r="T487" s="102"/>
      <c r="U487" s="102"/>
      <c r="V487" s="102"/>
      <c r="W487" s="102"/>
      <c r="X487" s="102"/>
      <c r="Y487" s="102"/>
      <c r="Z487" s="102"/>
    </row>
    <row r="488" spans="1:26" ht="18.75" customHeight="1">
      <c r="A488" s="1032"/>
      <c r="B488" s="102"/>
      <c r="C488" s="1033"/>
      <c r="D488" s="1033"/>
      <c r="E488" s="102"/>
      <c r="F488" s="102"/>
      <c r="G488" s="102"/>
      <c r="H488" s="102"/>
      <c r="I488" s="102"/>
      <c r="J488" s="102"/>
      <c r="K488" s="102"/>
      <c r="L488" s="102"/>
      <c r="M488" s="102"/>
      <c r="N488" s="102"/>
      <c r="O488" s="102"/>
      <c r="P488" s="102"/>
      <c r="Q488" s="102"/>
      <c r="R488" s="102"/>
      <c r="S488" s="102"/>
      <c r="T488" s="102"/>
      <c r="U488" s="102"/>
      <c r="V488" s="102"/>
      <c r="W488" s="102"/>
      <c r="X488" s="102"/>
      <c r="Y488" s="102"/>
      <c r="Z488" s="102"/>
    </row>
    <row r="489" spans="1:26" ht="18.75" customHeight="1">
      <c r="A489" s="1032"/>
      <c r="B489" s="102"/>
      <c r="C489" s="1033"/>
      <c r="D489" s="1033"/>
      <c r="E489" s="102"/>
      <c r="F489" s="102"/>
      <c r="G489" s="102"/>
      <c r="H489" s="102"/>
      <c r="I489" s="102"/>
      <c r="J489" s="102"/>
      <c r="K489" s="102"/>
      <c r="L489" s="102"/>
      <c r="M489" s="102"/>
      <c r="N489" s="102"/>
      <c r="O489" s="102"/>
      <c r="P489" s="102"/>
      <c r="Q489" s="102"/>
      <c r="R489" s="102"/>
      <c r="S489" s="102"/>
      <c r="T489" s="102"/>
      <c r="U489" s="102"/>
      <c r="V489" s="102"/>
      <c r="W489" s="102"/>
      <c r="X489" s="102"/>
      <c r="Y489" s="102"/>
      <c r="Z489" s="102"/>
    </row>
    <row r="490" spans="1:26" ht="18.75" customHeight="1">
      <c r="A490" s="1032"/>
      <c r="B490" s="102"/>
      <c r="C490" s="1033"/>
      <c r="D490" s="1033"/>
      <c r="E490" s="102"/>
      <c r="F490" s="102"/>
      <c r="G490" s="102"/>
      <c r="H490" s="102"/>
      <c r="I490" s="102"/>
      <c r="J490" s="102"/>
      <c r="K490" s="102"/>
      <c r="L490" s="102"/>
      <c r="M490" s="102"/>
      <c r="N490" s="102"/>
      <c r="O490" s="102"/>
      <c r="P490" s="102"/>
      <c r="Q490" s="102"/>
      <c r="R490" s="102"/>
      <c r="S490" s="102"/>
      <c r="T490" s="102"/>
      <c r="U490" s="102"/>
      <c r="V490" s="102"/>
      <c r="W490" s="102"/>
      <c r="X490" s="102"/>
      <c r="Y490" s="102"/>
      <c r="Z490" s="102"/>
    </row>
    <row r="491" spans="1:26" ht="18.75" customHeight="1">
      <c r="A491" s="1032"/>
      <c r="B491" s="102"/>
      <c r="C491" s="1033"/>
      <c r="D491" s="1033"/>
      <c r="E491" s="102"/>
      <c r="F491" s="102"/>
      <c r="G491" s="102"/>
      <c r="H491" s="102"/>
      <c r="I491" s="102"/>
      <c r="J491" s="102"/>
      <c r="K491" s="102"/>
      <c r="L491" s="102"/>
      <c r="M491" s="102"/>
      <c r="N491" s="102"/>
      <c r="O491" s="102"/>
      <c r="P491" s="102"/>
      <c r="Q491" s="102"/>
      <c r="R491" s="102"/>
      <c r="S491" s="102"/>
      <c r="T491" s="102"/>
      <c r="U491" s="102"/>
      <c r="V491" s="102"/>
      <c r="W491" s="102"/>
      <c r="X491" s="102"/>
      <c r="Y491" s="102"/>
      <c r="Z491" s="102"/>
    </row>
    <row r="492" spans="1:26" ht="18.75" customHeight="1">
      <c r="A492" s="1032"/>
      <c r="B492" s="102"/>
      <c r="C492" s="1033"/>
      <c r="D492" s="1033"/>
      <c r="E492" s="102"/>
      <c r="F492" s="102"/>
      <c r="G492" s="102"/>
      <c r="H492" s="102"/>
      <c r="I492" s="102"/>
      <c r="J492" s="102"/>
      <c r="K492" s="102"/>
      <c r="L492" s="102"/>
      <c r="M492" s="102"/>
      <c r="N492" s="102"/>
      <c r="O492" s="102"/>
      <c r="P492" s="102"/>
      <c r="Q492" s="102"/>
      <c r="R492" s="102"/>
      <c r="S492" s="102"/>
      <c r="T492" s="102"/>
      <c r="U492" s="102"/>
      <c r="V492" s="102"/>
      <c r="W492" s="102"/>
      <c r="X492" s="102"/>
      <c r="Y492" s="102"/>
      <c r="Z492" s="102"/>
    </row>
    <row r="493" spans="1:26" ht="18.75" customHeight="1">
      <c r="A493" s="1032"/>
      <c r="B493" s="102"/>
      <c r="C493" s="1033"/>
      <c r="D493" s="1033"/>
      <c r="E493" s="102"/>
      <c r="F493" s="102"/>
      <c r="G493" s="102"/>
      <c r="H493" s="102"/>
      <c r="I493" s="102"/>
      <c r="J493" s="102"/>
      <c r="K493" s="102"/>
      <c r="L493" s="102"/>
      <c r="M493" s="102"/>
      <c r="N493" s="102"/>
      <c r="O493" s="102"/>
      <c r="P493" s="102"/>
      <c r="Q493" s="102"/>
      <c r="R493" s="102"/>
      <c r="S493" s="102"/>
      <c r="T493" s="102"/>
      <c r="U493" s="102"/>
      <c r="V493" s="102"/>
      <c r="W493" s="102"/>
      <c r="X493" s="102"/>
      <c r="Y493" s="102"/>
      <c r="Z493" s="102"/>
    </row>
    <row r="494" spans="1:26" ht="18.75" customHeight="1">
      <c r="A494" s="1032"/>
      <c r="B494" s="102"/>
      <c r="C494" s="1033"/>
      <c r="D494" s="1033"/>
      <c r="E494" s="102"/>
      <c r="F494" s="102"/>
      <c r="G494" s="102"/>
      <c r="H494" s="102"/>
      <c r="I494" s="102"/>
      <c r="J494" s="102"/>
      <c r="K494" s="102"/>
      <c r="L494" s="102"/>
      <c r="M494" s="102"/>
      <c r="N494" s="102"/>
      <c r="O494" s="102"/>
      <c r="P494" s="102"/>
      <c r="Q494" s="102"/>
      <c r="R494" s="102"/>
      <c r="S494" s="102"/>
      <c r="T494" s="102"/>
      <c r="U494" s="102"/>
      <c r="V494" s="102"/>
      <c r="W494" s="102"/>
      <c r="X494" s="102"/>
      <c r="Y494" s="102"/>
      <c r="Z494" s="102"/>
    </row>
    <row r="495" spans="1:26" ht="18.75" customHeight="1">
      <c r="A495" s="1032"/>
      <c r="B495" s="102"/>
      <c r="C495" s="1033"/>
      <c r="D495" s="1033"/>
      <c r="E495" s="102"/>
      <c r="F495" s="102"/>
      <c r="G495" s="102"/>
      <c r="H495" s="102"/>
      <c r="I495" s="102"/>
      <c r="J495" s="102"/>
      <c r="K495" s="102"/>
      <c r="L495" s="102"/>
      <c r="M495" s="102"/>
      <c r="N495" s="102"/>
      <c r="O495" s="102"/>
      <c r="P495" s="102"/>
      <c r="Q495" s="102"/>
      <c r="R495" s="102"/>
      <c r="S495" s="102"/>
      <c r="T495" s="102"/>
      <c r="U495" s="102"/>
      <c r="V495" s="102"/>
      <c r="W495" s="102"/>
      <c r="X495" s="102"/>
      <c r="Y495" s="102"/>
      <c r="Z495" s="102"/>
    </row>
    <row r="496" spans="1:26" ht="18.75" customHeight="1">
      <c r="A496" s="1032"/>
      <c r="B496" s="102"/>
      <c r="C496" s="1033"/>
      <c r="D496" s="1033"/>
      <c r="E496" s="102"/>
      <c r="F496" s="102"/>
      <c r="G496" s="102"/>
      <c r="H496" s="102"/>
      <c r="I496" s="102"/>
      <c r="J496" s="102"/>
      <c r="K496" s="102"/>
      <c r="L496" s="102"/>
      <c r="M496" s="102"/>
      <c r="N496" s="102"/>
      <c r="O496" s="102"/>
      <c r="P496" s="102"/>
      <c r="Q496" s="102"/>
      <c r="R496" s="102"/>
      <c r="S496" s="102"/>
      <c r="T496" s="102"/>
      <c r="U496" s="102"/>
      <c r="V496" s="102"/>
      <c r="W496" s="102"/>
      <c r="X496" s="102"/>
      <c r="Y496" s="102"/>
      <c r="Z496" s="102"/>
    </row>
    <row r="497" spans="1:26" ht="18.75" customHeight="1">
      <c r="A497" s="1032"/>
      <c r="B497" s="102"/>
      <c r="C497" s="1033"/>
      <c r="D497" s="1033"/>
      <c r="E497" s="102"/>
      <c r="F497" s="102"/>
      <c r="G497" s="102"/>
      <c r="H497" s="102"/>
      <c r="I497" s="102"/>
      <c r="J497" s="102"/>
      <c r="K497" s="102"/>
      <c r="L497" s="102"/>
      <c r="M497" s="102"/>
      <c r="N497" s="102"/>
      <c r="O497" s="102"/>
      <c r="P497" s="102"/>
      <c r="Q497" s="102"/>
      <c r="R497" s="102"/>
      <c r="S497" s="102"/>
      <c r="T497" s="102"/>
      <c r="U497" s="102"/>
      <c r="V497" s="102"/>
      <c r="W497" s="102"/>
      <c r="X497" s="102"/>
      <c r="Y497" s="102"/>
      <c r="Z497" s="102"/>
    </row>
    <row r="498" spans="1:26" ht="18.75" customHeight="1">
      <c r="A498" s="1032"/>
      <c r="B498" s="102"/>
      <c r="C498" s="1033"/>
      <c r="D498" s="1033"/>
      <c r="E498" s="102"/>
      <c r="F498" s="102"/>
      <c r="G498" s="102"/>
      <c r="H498" s="102"/>
      <c r="I498" s="102"/>
      <c r="J498" s="102"/>
      <c r="K498" s="102"/>
      <c r="L498" s="102"/>
      <c r="M498" s="102"/>
      <c r="N498" s="102"/>
      <c r="O498" s="102"/>
      <c r="P498" s="102"/>
      <c r="Q498" s="102"/>
      <c r="R498" s="102"/>
      <c r="S498" s="102"/>
      <c r="T498" s="102"/>
      <c r="U498" s="102"/>
      <c r="V498" s="102"/>
      <c r="W498" s="102"/>
      <c r="X498" s="102"/>
      <c r="Y498" s="102"/>
      <c r="Z498" s="102"/>
    </row>
    <row r="499" spans="1:26" ht="18.75" customHeight="1">
      <c r="A499" s="1032"/>
      <c r="B499" s="102"/>
      <c r="C499" s="1033"/>
      <c r="D499" s="1033"/>
      <c r="E499" s="102"/>
      <c r="F499" s="102"/>
      <c r="G499" s="102"/>
      <c r="H499" s="102"/>
      <c r="I499" s="102"/>
      <c r="J499" s="102"/>
      <c r="K499" s="102"/>
      <c r="L499" s="102"/>
      <c r="M499" s="102"/>
      <c r="N499" s="102"/>
      <c r="O499" s="102"/>
      <c r="P499" s="102"/>
      <c r="Q499" s="102"/>
      <c r="R499" s="102"/>
      <c r="S499" s="102"/>
      <c r="T499" s="102"/>
      <c r="U499" s="102"/>
      <c r="V499" s="102"/>
      <c r="W499" s="102"/>
      <c r="X499" s="102"/>
      <c r="Y499" s="102"/>
      <c r="Z499" s="102"/>
    </row>
    <row r="500" spans="1:26" ht="18.75" customHeight="1">
      <c r="A500" s="1032"/>
      <c r="B500" s="102"/>
      <c r="C500" s="1033"/>
      <c r="D500" s="1033"/>
      <c r="E500" s="102"/>
      <c r="F500" s="102"/>
      <c r="G500" s="102"/>
      <c r="H500" s="102"/>
      <c r="I500" s="102"/>
      <c r="J500" s="102"/>
      <c r="K500" s="102"/>
      <c r="L500" s="102"/>
      <c r="M500" s="102"/>
      <c r="N500" s="102"/>
      <c r="O500" s="102"/>
      <c r="P500" s="102"/>
      <c r="Q500" s="102"/>
      <c r="R500" s="102"/>
      <c r="S500" s="102"/>
      <c r="T500" s="102"/>
      <c r="U500" s="102"/>
      <c r="V500" s="102"/>
      <c r="W500" s="102"/>
      <c r="X500" s="102"/>
      <c r="Y500" s="102"/>
      <c r="Z500" s="102"/>
    </row>
    <row r="501" spans="1:26" ht="18.75" customHeight="1">
      <c r="A501" s="1032"/>
      <c r="B501" s="102"/>
      <c r="C501" s="1033"/>
      <c r="D501" s="1033"/>
      <c r="E501" s="102"/>
      <c r="F501" s="102"/>
      <c r="G501" s="102"/>
      <c r="H501" s="102"/>
      <c r="I501" s="102"/>
      <c r="J501" s="102"/>
      <c r="K501" s="102"/>
      <c r="L501" s="102"/>
      <c r="M501" s="102"/>
      <c r="N501" s="102"/>
      <c r="O501" s="102"/>
      <c r="P501" s="102"/>
      <c r="Q501" s="102"/>
      <c r="R501" s="102"/>
      <c r="S501" s="102"/>
      <c r="T501" s="102"/>
      <c r="U501" s="102"/>
      <c r="V501" s="102"/>
      <c r="W501" s="102"/>
      <c r="X501" s="102"/>
      <c r="Y501" s="102"/>
      <c r="Z501" s="102"/>
    </row>
    <row r="502" spans="1:26" ht="18.75" customHeight="1">
      <c r="A502" s="1032"/>
      <c r="B502" s="102"/>
      <c r="C502" s="1033"/>
      <c r="D502" s="1033"/>
      <c r="E502" s="102"/>
      <c r="F502" s="102"/>
      <c r="G502" s="102"/>
      <c r="H502" s="102"/>
      <c r="I502" s="102"/>
      <c r="J502" s="102"/>
      <c r="K502" s="102"/>
      <c r="L502" s="102"/>
      <c r="M502" s="102"/>
      <c r="N502" s="102"/>
      <c r="O502" s="102"/>
      <c r="P502" s="102"/>
      <c r="Q502" s="102"/>
      <c r="R502" s="102"/>
      <c r="S502" s="102"/>
      <c r="T502" s="102"/>
      <c r="U502" s="102"/>
      <c r="V502" s="102"/>
      <c r="W502" s="102"/>
      <c r="X502" s="102"/>
      <c r="Y502" s="102"/>
      <c r="Z502" s="102"/>
    </row>
    <row r="503" spans="1:26" ht="18.75" customHeight="1">
      <c r="A503" s="1032"/>
      <c r="B503" s="102"/>
      <c r="C503" s="1033"/>
      <c r="D503" s="1033"/>
      <c r="E503" s="102"/>
      <c r="F503" s="102"/>
      <c r="G503" s="102"/>
      <c r="H503" s="102"/>
      <c r="I503" s="102"/>
      <c r="J503" s="102"/>
      <c r="K503" s="102"/>
      <c r="L503" s="102"/>
      <c r="M503" s="102"/>
      <c r="N503" s="102"/>
      <c r="O503" s="102"/>
      <c r="P503" s="102"/>
      <c r="Q503" s="102"/>
      <c r="R503" s="102"/>
      <c r="S503" s="102"/>
      <c r="T503" s="102"/>
      <c r="U503" s="102"/>
      <c r="V503" s="102"/>
      <c r="W503" s="102"/>
      <c r="X503" s="102"/>
      <c r="Y503" s="102"/>
      <c r="Z503" s="102"/>
    </row>
    <row r="504" spans="1:26" ht="18.75" customHeight="1">
      <c r="A504" s="1032"/>
      <c r="B504" s="102"/>
      <c r="C504" s="1033"/>
      <c r="D504" s="1033"/>
      <c r="E504" s="102"/>
      <c r="F504" s="102"/>
      <c r="G504" s="102"/>
      <c r="H504" s="102"/>
      <c r="I504" s="102"/>
      <c r="J504" s="102"/>
      <c r="K504" s="102"/>
      <c r="L504" s="102"/>
      <c r="M504" s="102"/>
      <c r="N504" s="102"/>
      <c r="O504" s="102"/>
      <c r="P504" s="102"/>
      <c r="Q504" s="102"/>
      <c r="R504" s="102"/>
      <c r="S504" s="102"/>
      <c r="T504" s="102"/>
      <c r="U504" s="102"/>
      <c r="V504" s="102"/>
      <c r="W504" s="102"/>
      <c r="X504" s="102"/>
      <c r="Y504" s="102"/>
      <c r="Z504" s="102"/>
    </row>
    <row r="505" spans="1:26" ht="18.75" customHeight="1">
      <c r="A505" s="1032"/>
      <c r="B505" s="102"/>
      <c r="C505" s="1033"/>
      <c r="D505" s="1033"/>
      <c r="E505" s="102"/>
      <c r="F505" s="102"/>
      <c r="G505" s="102"/>
      <c r="H505" s="102"/>
      <c r="I505" s="102"/>
      <c r="J505" s="102"/>
      <c r="K505" s="102"/>
      <c r="L505" s="102"/>
      <c r="M505" s="102"/>
      <c r="N505" s="102"/>
      <c r="O505" s="102"/>
      <c r="P505" s="102"/>
      <c r="Q505" s="102"/>
      <c r="R505" s="102"/>
      <c r="S505" s="102"/>
      <c r="T505" s="102"/>
      <c r="U505" s="102"/>
      <c r="V505" s="102"/>
      <c r="W505" s="102"/>
      <c r="X505" s="102"/>
      <c r="Y505" s="102"/>
      <c r="Z505" s="102"/>
    </row>
    <row r="506" spans="1:26" ht="18.75" customHeight="1">
      <c r="A506" s="1032"/>
      <c r="B506" s="102"/>
      <c r="C506" s="1033"/>
      <c r="D506" s="1033"/>
      <c r="E506" s="102"/>
      <c r="F506" s="102"/>
      <c r="G506" s="102"/>
      <c r="H506" s="102"/>
      <c r="I506" s="102"/>
      <c r="J506" s="102"/>
      <c r="K506" s="102"/>
      <c r="L506" s="102"/>
      <c r="M506" s="102"/>
      <c r="N506" s="102"/>
      <c r="O506" s="102"/>
      <c r="P506" s="102"/>
      <c r="Q506" s="102"/>
      <c r="R506" s="102"/>
      <c r="S506" s="102"/>
      <c r="T506" s="102"/>
      <c r="U506" s="102"/>
      <c r="V506" s="102"/>
      <c r="W506" s="102"/>
      <c r="X506" s="102"/>
      <c r="Y506" s="102"/>
      <c r="Z506" s="102"/>
    </row>
    <row r="507" spans="1:26" ht="18.75" customHeight="1">
      <c r="A507" s="1032"/>
      <c r="B507" s="102"/>
      <c r="C507" s="1033"/>
      <c r="D507" s="1033"/>
      <c r="E507" s="102"/>
      <c r="F507" s="102"/>
      <c r="G507" s="102"/>
      <c r="H507" s="102"/>
      <c r="I507" s="102"/>
      <c r="J507" s="102"/>
      <c r="K507" s="102"/>
      <c r="L507" s="102"/>
      <c r="M507" s="102"/>
      <c r="N507" s="102"/>
      <c r="O507" s="102"/>
      <c r="P507" s="102"/>
      <c r="Q507" s="102"/>
      <c r="R507" s="102"/>
      <c r="S507" s="102"/>
      <c r="T507" s="102"/>
      <c r="U507" s="102"/>
      <c r="V507" s="102"/>
      <c r="W507" s="102"/>
      <c r="X507" s="102"/>
      <c r="Y507" s="102"/>
      <c r="Z507" s="102"/>
    </row>
    <row r="508" spans="1:26" ht="18.75" customHeight="1">
      <c r="A508" s="1032"/>
      <c r="B508" s="102"/>
      <c r="C508" s="1033"/>
      <c r="D508" s="1033"/>
      <c r="E508" s="102"/>
      <c r="F508" s="102"/>
      <c r="G508" s="102"/>
      <c r="H508" s="102"/>
      <c r="I508" s="102"/>
      <c r="J508" s="102"/>
      <c r="K508" s="102"/>
      <c r="L508" s="102"/>
      <c r="M508" s="102"/>
      <c r="N508" s="102"/>
      <c r="O508" s="102"/>
      <c r="P508" s="102"/>
      <c r="Q508" s="102"/>
      <c r="R508" s="102"/>
      <c r="S508" s="102"/>
      <c r="T508" s="102"/>
      <c r="U508" s="102"/>
      <c r="V508" s="102"/>
      <c r="W508" s="102"/>
      <c r="X508" s="102"/>
      <c r="Y508" s="102"/>
      <c r="Z508" s="102"/>
    </row>
    <row r="509" spans="1:26" ht="18.75" customHeight="1">
      <c r="A509" s="1032"/>
      <c r="B509" s="102"/>
      <c r="C509" s="1033"/>
      <c r="D509" s="1033"/>
      <c r="E509" s="102"/>
      <c r="F509" s="102"/>
      <c r="G509" s="102"/>
      <c r="H509" s="102"/>
      <c r="I509" s="102"/>
      <c r="J509" s="102"/>
      <c r="K509" s="102"/>
      <c r="L509" s="102"/>
      <c r="M509" s="102"/>
      <c r="N509" s="102"/>
      <c r="O509" s="102"/>
      <c r="P509" s="102"/>
      <c r="Q509" s="102"/>
      <c r="R509" s="102"/>
      <c r="S509" s="102"/>
      <c r="T509" s="102"/>
      <c r="U509" s="102"/>
      <c r="V509" s="102"/>
      <c r="W509" s="102"/>
      <c r="X509" s="102"/>
      <c r="Y509" s="102"/>
      <c r="Z509" s="102"/>
    </row>
    <row r="510" spans="1:26" ht="18.75" customHeight="1">
      <c r="A510" s="1032"/>
      <c r="B510" s="102"/>
      <c r="C510" s="1033"/>
      <c r="D510" s="1033"/>
      <c r="E510" s="102"/>
      <c r="F510" s="102"/>
      <c r="G510" s="102"/>
      <c r="H510" s="102"/>
      <c r="I510" s="102"/>
      <c r="J510" s="102"/>
      <c r="K510" s="102"/>
      <c r="L510" s="102"/>
      <c r="M510" s="102"/>
      <c r="N510" s="102"/>
      <c r="O510" s="102"/>
      <c r="P510" s="102"/>
      <c r="Q510" s="102"/>
      <c r="R510" s="102"/>
      <c r="S510" s="102"/>
      <c r="T510" s="102"/>
      <c r="U510" s="102"/>
      <c r="V510" s="102"/>
      <c r="W510" s="102"/>
      <c r="X510" s="102"/>
      <c r="Y510" s="102"/>
      <c r="Z510" s="102"/>
    </row>
    <row r="511" spans="1:26" ht="18.75" customHeight="1">
      <c r="A511" s="1032"/>
      <c r="B511" s="102"/>
      <c r="C511" s="1033"/>
      <c r="D511" s="1033"/>
      <c r="E511" s="102"/>
      <c r="F511" s="102"/>
      <c r="G511" s="102"/>
      <c r="H511" s="102"/>
      <c r="I511" s="102"/>
      <c r="J511" s="102"/>
      <c r="K511" s="102"/>
      <c r="L511" s="102"/>
      <c r="M511" s="102"/>
      <c r="N511" s="102"/>
      <c r="O511" s="102"/>
      <c r="P511" s="102"/>
      <c r="Q511" s="102"/>
      <c r="R511" s="102"/>
      <c r="S511" s="102"/>
      <c r="T511" s="102"/>
      <c r="U511" s="102"/>
      <c r="V511" s="102"/>
      <c r="W511" s="102"/>
      <c r="X511" s="102"/>
      <c r="Y511" s="102"/>
      <c r="Z511" s="102"/>
    </row>
    <row r="512" spans="1:26" ht="18.75" customHeight="1">
      <c r="A512" s="1032"/>
      <c r="B512" s="102"/>
      <c r="C512" s="1033"/>
      <c r="D512" s="1033"/>
      <c r="E512" s="102"/>
      <c r="F512" s="102"/>
      <c r="G512" s="102"/>
      <c r="H512" s="102"/>
      <c r="I512" s="102"/>
      <c r="J512" s="102"/>
      <c r="K512" s="102"/>
      <c r="L512" s="102"/>
      <c r="M512" s="102"/>
      <c r="N512" s="102"/>
      <c r="O512" s="102"/>
      <c r="P512" s="102"/>
      <c r="Q512" s="102"/>
      <c r="R512" s="102"/>
      <c r="S512" s="102"/>
      <c r="T512" s="102"/>
      <c r="U512" s="102"/>
      <c r="V512" s="102"/>
      <c r="W512" s="102"/>
      <c r="X512" s="102"/>
      <c r="Y512" s="102"/>
      <c r="Z512" s="102"/>
    </row>
    <row r="513" spans="1:26" ht="18.75" customHeight="1">
      <c r="A513" s="1032"/>
      <c r="B513" s="102"/>
      <c r="C513" s="1033"/>
      <c r="D513" s="1033"/>
      <c r="E513" s="102"/>
      <c r="F513" s="102"/>
      <c r="G513" s="102"/>
      <c r="H513" s="102"/>
      <c r="I513" s="102"/>
      <c r="J513" s="102"/>
      <c r="K513" s="102"/>
      <c r="L513" s="102"/>
      <c r="M513" s="102"/>
      <c r="N513" s="102"/>
      <c r="O513" s="102"/>
      <c r="P513" s="102"/>
      <c r="Q513" s="102"/>
      <c r="R513" s="102"/>
      <c r="S513" s="102"/>
      <c r="T513" s="102"/>
      <c r="U513" s="102"/>
      <c r="V513" s="102"/>
      <c r="W513" s="102"/>
      <c r="X513" s="102"/>
      <c r="Y513" s="102"/>
      <c r="Z513" s="102"/>
    </row>
    <row r="514" spans="1:26" ht="18.75" customHeight="1">
      <c r="A514" s="1032"/>
      <c r="B514" s="102"/>
      <c r="C514" s="1033"/>
      <c r="D514" s="1033"/>
      <c r="E514" s="102"/>
      <c r="F514" s="102"/>
      <c r="G514" s="102"/>
      <c r="H514" s="102"/>
      <c r="I514" s="102"/>
      <c r="J514" s="102"/>
      <c r="K514" s="102"/>
      <c r="L514" s="102"/>
      <c r="M514" s="102"/>
      <c r="N514" s="102"/>
      <c r="O514" s="102"/>
      <c r="P514" s="102"/>
      <c r="Q514" s="102"/>
      <c r="R514" s="102"/>
      <c r="S514" s="102"/>
      <c r="T514" s="102"/>
      <c r="U514" s="102"/>
      <c r="V514" s="102"/>
      <c r="W514" s="102"/>
      <c r="X514" s="102"/>
      <c r="Y514" s="102"/>
      <c r="Z514" s="102"/>
    </row>
    <row r="515" spans="1:26" ht="18.75" customHeight="1">
      <c r="A515" s="1032"/>
      <c r="B515" s="102"/>
      <c r="C515" s="1033"/>
      <c r="D515" s="1033"/>
      <c r="E515" s="102"/>
      <c r="F515" s="102"/>
      <c r="G515" s="102"/>
      <c r="H515" s="102"/>
      <c r="I515" s="102"/>
      <c r="J515" s="102"/>
      <c r="K515" s="102"/>
      <c r="L515" s="102"/>
      <c r="M515" s="102"/>
      <c r="N515" s="102"/>
      <c r="O515" s="102"/>
      <c r="P515" s="102"/>
      <c r="Q515" s="102"/>
      <c r="R515" s="102"/>
      <c r="S515" s="102"/>
      <c r="T515" s="102"/>
      <c r="U515" s="102"/>
      <c r="V515" s="102"/>
      <c r="W515" s="102"/>
      <c r="X515" s="102"/>
      <c r="Y515" s="102"/>
      <c r="Z515" s="102"/>
    </row>
    <row r="516" spans="1:26" ht="18.75" customHeight="1">
      <c r="A516" s="1032"/>
      <c r="B516" s="102"/>
      <c r="C516" s="1033"/>
      <c r="D516" s="1033"/>
      <c r="E516" s="102"/>
      <c r="F516" s="102"/>
      <c r="G516" s="102"/>
      <c r="H516" s="102"/>
      <c r="I516" s="102"/>
      <c r="J516" s="102"/>
      <c r="K516" s="102"/>
      <c r="L516" s="102"/>
      <c r="M516" s="102"/>
      <c r="N516" s="102"/>
      <c r="O516" s="102"/>
      <c r="P516" s="102"/>
      <c r="Q516" s="102"/>
      <c r="R516" s="102"/>
      <c r="S516" s="102"/>
      <c r="T516" s="102"/>
      <c r="U516" s="102"/>
      <c r="V516" s="102"/>
      <c r="W516" s="102"/>
      <c r="X516" s="102"/>
      <c r="Y516" s="102"/>
      <c r="Z516" s="102"/>
    </row>
    <row r="517" spans="1:26" ht="18.75" customHeight="1">
      <c r="A517" s="1032"/>
      <c r="B517" s="102"/>
      <c r="C517" s="1033"/>
      <c r="D517" s="1033"/>
      <c r="E517" s="102"/>
      <c r="F517" s="102"/>
      <c r="G517" s="102"/>
      <c r="H517" s="102"/>
      <c r="I517" s="102"/>
      <c r="J517" s="102"/>
      <c r="K517" s="102"/>
      <c r="L517" s="102"/>
      <c r="M517" s="102"/>
      <c r="N517" s="102"/>
      <c r="O517" s="102"/>
      <c r="P517" s="102"/>
      <c r="Q517" s="102"/>
      <c r="R517" s="102"/>
      <c r="S517" s="102"/>
      <c r="T517" s="102"/>
      <c r="U517" s="102"/>
      <c r="V517" s="102"/>
      <c r="W517" s="102"/>
      <c r="X517" s="102"/>
      <c r="Y517" s="102"/>
      <c r="Z517" s="102"/>
    </row>
    <row r="518" spans="1:26" ht="18.75" customHeight="1">
      <c r="A518" s="1032"/>
      <c r="B518" s="102"/>
      <c r="C518" s="1033"/>
      <c r="D518" s="1033"/>
      <c r="E518" s="102"/>
      <c r="F518" s="102"/>
      <c r="G518" s="102"/>
      <c r="H518" s="102"/>
      <c r="I518" s="102"/>
      <c r="J518" s="102"/>
      <c r="K518" s="102"/>
      <c r="L518" s="102"/>
      <c r="M518" s="102"/>
      <c r="N518" s="102"/>
      <c r="O518" s="102"/>
      <c r="P518" s="102"/>
      <c r="Q518" s="102"/>
      <c r="R518" s="102"/>
      <c r="S518" s="102"/>
      <c r="T518" s="102"/>
      <c r="U518" s="102"/>
      <c r="V518" s="102"/>
      <c r="W518" s="102"/>
      <c r="X518" s="102"/>
      <c r="Y518" s="102"/>
      <c r="Z518" s="102"/>
    </row>
    <row r="519" spans="1:26" ht="18.75" customHeight="1">
      <c r="A519" s="1032"/>
      <c r="B519" s="102"/>
      <c r="C519" s="1033"/>
      <c r="D519" s="1033"/>
      <c r="E519" s="102"/>
      <c r="F519" s="102"/>
      <c r="G519" s="102"/>
      <c r="H519" s="102"/>
      <c r="I519" s="102"/>
      <c r="J519" s="102"/>
      <c r="K519" s="102"/>
      <c r="L519" s="102"/>
      <c r="M519" s="102"/>
      <c r="N519" s="102"/>
      <c r="O519" s="102"/>
      <c r="P519" s="102"/>
      <c r="Q519" s="102"/>
      <c r="R519" s="102"/>
      <c r="S519" s="102"/>
      <c r="T519" s="102"/>
      <c r="U519" s="102"/>
      <c r="V519" s="102"/>
      <c r="W519" s="102"/>
      <c r="X519" s="102"/>
      <c r="Y519" s="102"/>
      <c r="Z519" s="102"/>
    </row>
    <row r="520" spans="1:26" ht="18.75" customHeight="1">
      <c r="A520" s="1032"/>
      <c r="B520" s="102"/>
      <c r="C520" s="1033"/>
      <c r="D520" s="1033"/>
      <c r="E520" s="102"/>
      <c r="F520" s="102"/>
      <c r="G520" s="102"/>
      <c r="H520" s="102"/>
      <c r="I520" s="102"/>
      <c r="J520" s="102"/>
      <c r="K520" s="102"/>
      <c r="L520" s="102"/>
      <c r="M520" s="102"/>
      <c r="N520" s="102"/>
      <c r="O520" s="102"/>
      <c r="P520" s="102"/>
      <c r="Q520" s="102"/>
      <c r="R520" s="102"/>
      <c r="S520" s="102"/>
      <c r="T520" s="102"/>
      <c r="U520" s="102"/>
      <c r="V520" s="102"/>
      <c r="W520" s="102"/>
      <c r="X520" s="102"/>
      <c r="Y520" s="102"/>
      <c r="Z520" s="102"/>
    </row>
    <row r="521" spans="1:26" ht="18.75" customHeight="1">
      <c r="A521" s="1032"/>
      <c r="B521" s="102"/>
      <c r="C521" s="1033"/>
      <c r="D521" s="1033"/>
      <c r="E521" s="102"/>
      <c r="F521" s="102"/>
      <c r="G521" s="102"/>
      <c r="H521" s="102"/>
      <c r="I521" s="102"/>
      <c r="J521" s="102"/>
      <c r="K521" s="102"/>
      <c r="L521" s="102"/>
      <c r="M521" s="102"/>
      <c r="N521" s="102"/>
      <c r="O521" s="102"/>
      <c r="P521" s="102"/>
      <c r="Q521" s="102"/>
      <c r="R521" s="102"/>
      <c r="S521" s="102"/>
      <c r="T521" s="102"/>
      <c r="U521" s="102"/>
      <c r="V521" s="102"/>
      <c r="W521" s="102"/>
      <c r="X521" s="102"/>
      <c r="Y521" s="102"/>
      <c r="Z521" s="102"/>
    </row>
    <row r="522" spans="1:26" ht="18.75" customHeight="1">
      <c r="A522" s="1032"/>
      <c r="B522" s="102"/>
      <c r="C522" s="1033"/>
      <c r="D522" s="1033"/>
      <c r="E522" s="102"/>
      <c r="F522" s="102"/>
      <c r="G522" s="102"/>
      <c r="H522" s="102"/>
      <c r="I522" s="102"/>
      <c r="J522" s="102"/>
      <c r="K522" s="102"/>
      <c r="L522" s="102"/>
      <c r="M522" s="102"/>
      <c r="N522" s="102"/>
      <c r="O522" s="102"/>
      <c r="P522" s="102"/>
      <c r="Q522" s="102"/>
      <c r="R522" s="102"/>
      <c r="S522" s="102"/>
      <c r="T522" s="102"/>
      <c r="U522" s="102"/>
      <c r="V522" s="102"/>
      <c r="W522" s="102"/>
      <c r="X522" s="102"/>
      <c r="Y522" s="102"/>
      <c r="Z522" s="102"/>
    </row>
    <row r="523" spans="1:26" ht="18.75" customHeight="1">
      <c r="A523" s="1032"/>
      <c r="B523" s="102"/>
      <c r="C523" s="1033"/>
      <c r="D523" s="1033"/>
      <c r="E523" s="102"/>
      <c r="F523" s="102"/>
      <c r="G523" s="102"/>
      <c r="H523" s="102"/>
      <c r="I523" s="102"/>
      <c r="J523" s="102"/>
      <c r="K523" s="102"/>
      <c r="L523" s="102"/>
      <c r="M523" s="102"/>
      <c r="N523" s="102"/>
      <c r="O523" s="102"/>
      <c r="P523" s="102"/>
      <c r="Q523" s="102"/>
      <c r="R523" s="102"/>
      <c r="S523" s="102"/>
      <c r="T523" s="102"/>
      <c r="U523" s="102"/>
      <c r="V523" s="102"/>
      <c r="W523" s="102"/>
      <c r="X523" s="102"/>
      <c r="Y523" s="102"/>
      <c r="Z523" s="102"/>
    </row>
    <row r="524" spans="1:26" ht="18.75" customHeight="1">
      <c r="A524" s="1032"/>
      <c r="B524" s="102"/>
      <c r="C524" s="1033"/>
      <c r="D524" s="1033"/>
      <c r="E524" s="102"/>
      <c r="F524" s="102"/>
      <c r="G524" s="102"/>
      <c r="H524" s="102"/>
      <c r="I524" s="102"/>
      <c r="J524" s="102"/>
      <c r="K524" s="102"/>
      <c r="L524" s="102"/>
      <c r="M524" s="102"/>
      <c r="N524" s="102"/>
      <c r="O524" s="102"/>
      <c r="P524" s="102"/>
      <c r="Q524" s="102"/>
      <c r="R524" s="102"/>
      <c r="S524" s="102"/>
      <c r="T524" s="102"/>
      <c r="U524" s="102"/>
      <c r="V524" s="102"/>
      <c r="W524" s="102"/>
      <c r="X524" s="102"/>
      <c r="Y524" s="102"/>
      <c r="Z524" s="102"/>
    </row>
    <row r="525" spans="1:26" ht="18.75" customHeight="1">
      <c r="A525" s="1032"/>
      <c r="B525" s="102"/>
      <c r="C525" s="1033"/>
      <c r="D525" s="1033"/>
      <c r="E525" s="102"/>
      <c r="F525" s="102"/>
      <c r="G525" s="102"/>
      <c r="H525" s="102"/>
      <c r="I525" s="102"/>
      <c r="J525" s="102"/>
      <c r="K525" s="102"/>
      <c r="L525" s="102"/>
      <c r="M525" s="102"/>
      <c r="N525" s="102"/>
      <c r="O525" s="102"/>
      <c r="P525" s="102"/>
      <c r="Q525" s="102"/>
      <c r="R525" s="102"/>
      <c r="S525" s="102"/>
      <c r="T525" s="102"/>
      <c r="U525" s="102"/>
      <c r="V525" s="102"/>
      <c r="W525" s="102"/>
      <c r="X525" s="102"/>
      <c r="Y525" s="102"/>
      <c r="Z525" s="102"/>
    </row>
    <row r="526" spans="1:26" ht="18.75" customHeight="1">
      <c r="A526" s="1032"/>
      <c r="B526" s="102"/>
      <c r="C526" s="1033"/>
      <c r="D526" s="1033"/>
      <c r="E526" s="102"/>
      <c r="F526" s="102"/>
      <c r="G526" s="102"/>
      <c r="H526" s="102"/>
      <c r="I526" s="102"/>
      <c r="J526" s="102"/>
      <c r="K526" s="102"/>
      <c r="L526" s="102"/>
      <c r="M526" s="102"/>
      <c r="N526" s="102"/>
      <c r="O526" s="102"/>
      <c r="P526" s="102"/>
      <c r="Q526" s="102"/>
      <c r="R526" s="102"/>
      <c r="S526" s="102"/>
      <c r="T526" s="102"/>
      <c r="U526" s="102"/>
      <c r="V526" s="102"/>
      <c r="W526" s="102"/>
      <c r="X526" s="102"/>
      <c r="Y526" s="102"/>
      <c r="Z526" s="102"/>
    </row>
    <row r="527" spans="1:26" ht="18.75" customHeight="1">
      <c r="A527" s="1032"/>
      <c r="B527" s="102"/>
      <c r="C527" s="1033"/>
      <c r="D527" s="1033"/>
      <c r="E527" s="102"/>
      <c r="F527" s="102"/>
      <c r="G527" s="102"/>
      <c r="H527" s="102"/>
      <c r="I527" s="102"/>
      <c r="J527" s="102"/>
      <c r="K527" s="102"/>
      <c r="L527" s="102"/>
      <c r="M527" s="102"/>
      <c r="N527" s="102"/>
      <c r="O527" s="102"/>
      <c r="P527" s="102"/>
      <c r="Q527" s="102"/>
      <c r="R527" s="102"/>
      <c r="S527" s="102"/>
      <c r="T527" s="102"/>
      <c r="U527" s="102"/>
      <c r="V527" s="102"/>
      <c r="W527" s="102"/>
      <c r="X527" s="102"/>
      <c r="Y527" s="102"/>
      <c r="Z527" s="102"/>
    </row>
    <row r="528" spans="1:26" ht="18.75" customHeight="1">
      <c r="A528" s="1032"/>
      <c r="B528" s="102"/>
      <c r="C528" s="1033"/>
      <c r="D528" s="1033"/>
      <c r="E528" s="102"/>
      <c r="F528" s="102"/>
      <c r="G528" s="102"/>
      <c r="H528" s="102"/>
      <c r="I528" s="102"/>
      <c r="J528" s="102"/>
      <c r="K528" s="102"/>
      <c r="L528" s="102"/>
      <c r="M528" s="102"/>
      <c r="N528" s="102"/>
      <c r="O528" s="102"/>
      <c r="P528" s="102"/>
      <c r="Q528" s="102"/>
      <c r="R528" s="102"/>
      <c r="S528" s="102"/>
      <c r="T528" s="102"/>
      <c r="U528" s="102"/>
      <c r="V528" s="102"/>
      <c r="W528" s="102"/>
      <c r="X528" s="102"/>
      <c r="Y528" s="102"/>
      <c r="Z528" s="102"/>
    </row>
    <row r="529" spans="1:26" ht="18.75" customHeight="1">
      <c r="A529" s="1032"/>
      <c r="B529" s="102"/>
      <c r="C529" s="1033"/>
      <c r="D529" s="1033"/>
      <c r="E529" s="102"/>
      <c r="F529" s="102"/>
      <c r="G529" s="102"/>
      <c r="H529" s="102"/>
      <c r="I529" s="102"/>
      <c r="J529" s="102"/>
      <c r="K529" s="102"/>
      <c r="L529" s="102"/>
      <c r="M529" s="102"/>
      <c r="N529" s="102"/>
      <c r="O529" s="102"/>
      <c r="P529" s="102"/>
      <c r="Q529" s="102"/>
      <c r="R529" s="102"/>
      <c r="S529" s="102"/>
      <c r="T529" s="102"/>
      <c r="U529" s="102"/>
      <c r="V529" s="102"/>
      <c r="W529" s="102"/>
      <c r="X529" s="102"/>
      <c r="Y529" s="102"/>
      <c r="Z529" s="102"/>
    </row>
    <row r="530" spans="1:26" ht="18.75" customHeight="1">
      <c r="A530" s="1032"/>
      <c r="B530" s="102"/>
      <c r="C530" s="1033"/>
      <c r="D530" s="1033"/>
      <c r="E530" s="102"/>
      <c r="F530" s="102"/>
      <c r="G530" s="102"/>
      <c r="H530" s="102"/>
      <c r="I530" s="102"/>
      <c r="J530" s="102"/>
      <c r="K530" s="102"/>
      <c r="L530" s="102"/>
      <c r="M530" s="102"/>
      <c r="N530" s="102"/>
      <c r="O530" s="102"/>
      <c r="P530" s="102"/>
      <c r="Q530" s="102"/>
      <c r="R530" s="102"/>
      <c r="S530" s="102"/>
      <c r="T530" s="102"/>
      <c r="U530" s="102"/>
      <c r="V530" s="102"/>
      <c r="W530" s="102"/>
      <c r="X530" s="102"/>
      <c r="Y530" s="102"/>
      <c r="Z530" s="102"/>
    </row>
    <row r="531" spans="1:26" ht="18.75" customHeight="1">
      <c r="A531" s="1032"/>
      <c r="B531" s="102"/>
      <c r="C531" s="1033"/>
      <c r="D531" s="1033"/>
      <c r="E531" s="102"/>
      <c r="F531" s="102"/>
      <c r="G531" s="102"/>
      <c r="H531" s="102"/>
      <c r="I531" s="102"/>
      <c r="J531" s="102"/>
      <c r="K531" s="102"/>
      <c r="L531" s="102"/>
      <c r="M531" s="102"/>
      <c r="N531" s="102"/>
      <c r="O531" s="102"/>
      <c r="P531" s="102"/>
      <c r="Q531" s="102"/>
      <c r="R531" s="102"/>
      <c r="S531" s="102"/>
      <c r="T531" s="102"/>
      <c r="U531" s="102"/>
      <c r="V531" s="102"/>
      <c r="W531" s="102"/>
      <c r="X531" s="102"/>
      <c r="Y531" s="102"/>
      <c r="Z531" s="102"/>
    </row>
    <row r="532" spans="1:26" ht="18.75" customHeight="1">
      <c r="A532" s="1032"/>
      <c r="B532" s="102"/>
      <c r="C532" s="1033"/>
      <c r="D532" s="1033"/>
      <c r="E532" s="102"/>
      <c r="F532" s="102"/>
      <c r="G532" s="102"/>
      <c r="H532" s="102"/>
      <c r="I532" s="102"/>
      <c r="J532" s="102"/>
      <c r="K532" s="102"/>
      <c r="L532" s="102"/>
      <c r="M532" s="102"/>
      <c r="N532" s="102"/>
      <c r="O532" s="102"/>
      <c r="P532" s="102"/>
      <c r="Q532" s="102"/>
      <c r="R532" s="102"/>
      <c r="S532" s="102"/>
      <c r="T532" s="102"/>
      <c r="U532" s="102"/>
      <c r="V532" s="102"/>
      <c r="W532" s="102"/>
      <c r="X532" s="102"/>
      <c r="Y532" s="102"/>
      <c r="Z532" s="102"/>
    </row>
    <row r="533" spans="1:26" ht="18.75" customHeight="1">
      <c r="A533" s="1032"/>
      <c r="B533" s="102"/>
      <c r="C533" s="1033"/>
      <c r="D533" s="1033"/>
      <c r="E533" s="102"/>
      <c r="F533" s="102"/>
      <c r="G533" s="102"/>
      <c r="H533" s="102"/>
      <c r="I533" s="102"/>
      <c r="J533" s="102"/>
      <c r="K533" s="102"/>
      <c r="L533" s="102"/>
      <c r="M533" s="102"/>
      <c r="N533" s="102"/>
      <c r="O533" s="102"/>
      <c r="P533" s="102"/>
      <c r="Q533" s="102"/>
      <c r="R533" s="102"/>
      <c r="S533" s="102"/>
      <c r="T533" s="102"/>
      <c r="U533" s="102"/>
      <c r="V533" s="102"/>
      <c r="W533" s="102"/>
      <c r="X533" s="102"/>
      <c r="Y533" s="102"/>
      <c r="Z533" s="102"/>
    </row>
    <row r="534" spans="1:26" ht="18.75" customHeight="1">
      <c r="A534" s="1032"/>
      <c r="B534" s="102"/>
      <c r="C534" s="1033"/>
      <c r="D534" s="1033"/>
      <c r="E534" s="102"/>
      <c r="F534" s="102"/>
      <c r="G534" s="102"/>
      <c r="H534" s="102"/>
      <c r="I534" s="102"/>
      <c r="J534" s="102"/>
      <c r="K534" s="102"/>
      <c r="L534" s="102"/>
      <c r="M534" s="102"/>
      <c r="N534" s="102"/>
      <c r="O534" s="102"/>
      <c r="P534" s="102"/>
      <c r="Q534" s="102"/>
      <c r="R534" s="102"/>
      <c r="S534" s="102"/>
      <c r="T534" s="102"/>
      <c r="U534" s="102"/>
      <c r="V534" s="102"/>
      <c r="W534" s="102"/>
      <c r="X534" s="102"/>
      <c r="Y534" s="102"/>
      <c r="Z534" s="102"/>
    </row>
    <row r="535" spans="1:26" ht="18.75" customHeight="1">
      <c r="A535" s="1032"/>
      <c r="B535" s="102"/>
      <c r="C535" s="1033"/>
      <c r="D535" s="1033"/>
      <c r="E535" s="102"/>
      <c r="F535" s="102"/>
      <c r="G535" s="102"/>
      <c r="H535" s="102"/>
      <c r="I535" s="102"/>
      <c r="J535" s="102"/>
      <c r="K535" s="102"/>
      <c r="L535" s="102"/>
      <c r="M535" s="102"/>
      <c r="N535" s="102"/>
      <c r="O535" s="102"/>
      <c r="P535" s="102"/>
      <c r="Q535" s="102"/>
      <c r="R535" s="102"/>
      <c r="S535" s="102"/>
      <c r="T535" s="102"/>
      <c r="U535" s="102"/>
      <c r="V535" s="102"/>
      <c r="W535" s="102"/>
      <c r="X535" s="102"/>
      <c r="Y535" s="102"/>
      <c r="Z535" s="102"/>
    </row>
    <row r="536" spans="1:26" ht="18.75" customHeight="1">
      <c r="A536" s="1032"/>
      <c r="B536" s="102"/>
      <c r="C536" s="1033"/>
      <c r="D536" s="1033"/>
      <c r="E536" s="102"/>
      <c r="F536" s="102"/>
      <c r="G536" s="102"/>
      <c r="H536" s="102"/>
      <c r="I536" s="102"/>
      <c r="J536" s="102"/>
      <c r="K536" s="102"/>
      <c r="L536" s="102"/>
      <c r="M536" s="102"/>
      <c r="N536" s="102"/>
      <c r="O536" s="102"/>
      <c r="P536" s="102"/>
      <c r="Q536" s="102"/>
      <c r="R536" s="102"/>
      <c r="S536" s="102"/>
      <c r="T536" s="102"/>
      <c r="U536" s="102"/>
      <c r="V536" s="102"/>
      <c r="W536" s="102"/>
      <c r="X536" s="102"/>
      <c r="Y536" s="102"/>
      <c r="Z536" s="102"/>
    </row>
    <row r="537" spans="1:26" ht="18.75" customHeight="1">
      <c r="A537" s="1032"/>
      <c r="B537" s="102"/>
      <c r="C537" s="1033"/>
      <c r="D537" s="1033"/>
      <c r="E537" s="102"/>
      <c r="F537" s="102"/>
      <c r="G537" s="102"/>
      <c r="H537" s="102"/>
      <c r="I537" s="102"/>
      <c r="J537" s="102"/>
      <c r="K537" s="102"/>
      <c r="L537" s="102"/>
      <c r="M537" s="102"/>
      <c r="N537" s="102"/>
      <c r="O537" s="102"/>
      <c r="P537" s="102"/>
      <c r="Q537" s="102"/>
      <c r="R537" s="102"/>
      <c r="S537" s="102"/>
      <c r="T537" s="102"/>
      <c r="U537" s="102"/>
      <c r="V537" s="102"/>
      <c r="W537" s="102"/>
      <c r="X537" s="102"/>
      <c r="Y537" s="102"/>
      <c r="Z537" s="102"/>
    </row>
    <row r="538" spans="1:26" ht="18.75" customHeight="1">
      <c r="A538" s="1032"/>
      <c r="B538" s="102"/>
      <c r="C538" s="1033"/>
      <c r="D538" s="1033"/>
      <c r="E538" s="102"/>
      <c r="F538" s="102"/>
      <c r="G538" s="102"/>
      <c r="H538" s="102"/>
      <c r="I538" s="102"/>
      <c r="J538" s="102"/>
      <c r="K538" s="102"/>
      <c r="L538" s="102"/>
      <c r="M538" s="102"/>
      <c r="N538" s="102"/>
      <c r="O538" s="102"/>
      <c r="P538" s="102"/>
      <c r="Q538" s="102"/>
      <c r="R538" s="102"/>
      <c r="S538" s="102"/>
      <c r="T538" s="102"/>
      <c r="U538" s="102"/>
      <c r="V538" s="102"/>
      <c r="W538" s="102"/>
      <c r="X538" s="102"/>
      <c r="Y538" s="102"/>
      <c r="Z538" s="102"/>
    </row>
    <row r="539" spans="1:26" ht="18.75" customHeight="1">
      <c r="A539" s="1032"/>
      <c r="B539" s="102"/>
      <c r="C539" s="1033"/>
      <c r="D539" s="1033"/>
      <c r="E539" s="102"/>
      <c r="F539" s="102"/>
      <c r="G539" s="102"/>
      <c r="H539" s="102"/>
      <c r="I539" s="102"/>
      <c r="J539" s="102"/>
      <c r="K539" s="102"/>
      <c r="L539" s="102"/>
      <c r="M539" s="102"/>
      <c r="N539" s="102"/>
      <c r="O539" s="102"/>
      <c r="P539" s="102"/>
      <c r="Q539" s="102"/>
      <c r="R539" s="102"/>
      <c r="S539" s="102"/>
      <c r="T539" s="102"/>
      <c r="U539" s="102"/>
      <c r="V539" s="102"/>
      <c r="W539" s="102"/>
      <c r="X539" s="102"/>
      <c r="Y539" s="102"/>
      <c r="Z539" s="102"/>
    </row>
    <row r="540" spans="1:26" ht="18.75" customHeight="1">
      <c r="A540" s="1032"/>
      <c r="B540" s="102"/>
      <c r="C540" s="1033"/>
      <c r="D540" s="1033"/>
      <c r="E540" s="102"/>
      <c r="F540" s="102"/>
      <c r="G540" s="102"/>
      <c r="H540" s="102"/>
      <c r="I540" s="102"/>
      <c r="J540" s="102"/>
      <c r="K540" s="102"/>
      <c r="L540" s="102"/>
      <c r="M540" s="102"/>
      <c r="N540" s="102"/>
      <c r="O540" s="102"/>
      <c r="P540" s="102"/>
      <c r="Q540" s="102"/>
      <c r="R540" s="102"/>
      <c r="S540" s="102"/>
      <c r="T540" s="102"/>
      <c r="U540" s="102"/>
      <c r="V540" s="102"/>
      <c r="W540" s="102"/>
      <c r="X540" s="102"/>
      <c r="Y540" s="102"/>
      <c r="Z540" s="102"/>
    </row>
    <row r="541" spans="1:26" ht="18.75" customHeight="1">
      <c r="A541" s="1032"/>
      <c r="B541" s="102"/>
      <c r="C541" s="1033"/>
      <c r="D541" s="1033"/>
      <c r="E541" s="102"/>
      <c r="F541" s="102"/>
      <c r="G541" s="102"/>
      <c r="H541" s="102"/>
      <c r="I541" s="102"/>
      <c r="J541" s="102"/>
      <c r="K541" s="102"/>
      <c r="L541" s="102"/>
      <c r="M541" s="102"/>
      <c r="N541" s="102"/>
      <c r="O541" s="102"/>
      <c r="P541" s="102"/>
      <c r="Q541" s="102"/>
      <c r="R541" s="102"/>
      <c r="S541" s="102"/>
      <c r="T541" s="102"/>
      <c r="U541" s="102"/>
      <c r="V541" s="102"/>
      <c r="W541" s="102"/>
      <c r="X541" s="102"/>
      <c r="Y541" s="102"/>
      <c r="Z541" s="102"/>
    </row>
    <row r="542" spans="1:26" ht="18.75" customHeight="1">
      <c r="A542" s="1032"/>
      <c r="B542" s="102"/>
      <c r="C542" s="1033"/>
      <c r="D542" s="1033"/>
      <c r="E542" s="102"/>
      <c r="F542" s="102"/>
      <c r="G542" s="102"/>
      <c r="H542" s="102"/>
      <c r="I542" s="102"/>
      <c r="J542" s="102"/>
      <c r="K542" s="102"/>
      <c r="L542" s="102"/>
      <c r="M542" s="102"/>
      <c r="N542" s="102"/>
      <c r="O542" s="102"/>
      <c r="P542" s="102"/>
      <c r="Q542" s="102"/>
      <c r="R542" s="102"/>
      <c r="S542" s="102"/>
      <c r="T542" s="102"/>
      <c r="U542" s="102"/>
      <c r="V542" s="102"/>
      <c r="W542" s="102"/>
      <c r="X542" s="102"/>
      <c r="Y542" s="102"/>
      <c r="Z542" s="102"/>
    </row>
    <row r="543" spans="1:26" ht="18.75" customHeight="1">
      <c r="A543" s="1032"/>
      <c r="B543" s="102"/>
      <c r="C543" s="1033"/>
      <c r="D543" s="1033"/>
      <c r="E543" s="102"/>
      <c r="F543" s="102"/>
      <c r="G543" s="102"/>
      <c r="H543" s="102"/>
      <c r="I543" s="102"/>
      <c r="J543" s="102"/>
      <c r="K543" s="102"/>
      <c r="L543" s="102"/>
      <c r="M543" s="102"/>
      <c r="N543" s="102"/>
      <c r="O543" s="102"/>
      <c r="P543" s="102"/>
      <c r="Q543" s="102"/>
      <c r="R543" s="102"/>
      <c r="S543" s="102"/>
      <c r="T543" s="102"/>
      <c r="U543" s="102"/>
      <c r="V543" s="102"/>
      <c r="W543" s="102"/>
      <c r="X543" s="102"/>
      <c r="Y543" s="102"/>
      <c r="Z543" s="102"/>
    </row>
    <row r="544" spans="1:26" ht="18.75" customHeight="1">
      <c r="A544" s="1032"/>
      <c r="B544" s="102"/>
      <c r="C544" s="1033"/>
      <c r="D544" s="1033"/>
      <c r="E544" s="102"/>
      <c r="F544" s="102"/>
      <c r="G544" s="102"/>
      <c r="H544" s="102"/>
      <c r="I544" s="102"/>
      <c r="J544" s="102"/>
      <c r="K544" s="102"/>
      <c r="L544" s="102"/>
      <c r="M544" s="102"/>
      <c r="N544" s="102"/>
      <c r="O544" s="102"/>
      <c r="P544" s="102"/>
      <c r="Q544" s="102"/>
      <c r="R544" s="102"/>
      <c r="S544" s="102"/>
      <c r="T544" s="102"/>
      <c r="U544" s="102"/>
      <c r="V544" s="102"/>
      <c r="W544" s="102"/>
      <c r="X544" s="102"/>
      <c r="Y544" s="102"/>
      <c r="Z544" s="102"/>
    </row>
    <row r="545" spans="1:26" ht="18.75" customHeight="1">
      <c r="A545" s="1032"/>
      <c r="B545" s="102"/>
      <c r="C545" s="1033"/>
      <c r="D545" s="1033"/>
      <c r="E545" s="102"/>
      <c r="F545" s="102"/>
      <c r="G545" s="102"/>
      <c r="H545" s="102"/>
      <c r="I545" s="102"/>
      <c r="J545" s="102"/>
      <c r="K545" s="102"/>
      <c r="L545" s="102"/>
      <c r="M545" s="102"/>
      <c r="N545" s="102"/>
      <c r="O545" s="102"/>
      <c r="P545" s="102"/>
      <c r="Q545" s="102"/>
      <c r="R545" s="102"/>
      <c r="S545" s="102"/>
      <c r="T545" s="102"/>
      <c r="U545" s="102"/>
      <c r="V545" s="102"/>
      <c r="W545" s="102"/>
      <c r="X545" s="102"/>
      <c r="Y545" s="102"/>
      <c r="Z545" s="102"/>
    </row>
    <row r="546" spans="1:26" ht="18.75" customHeight="1">
      <c r="A546" s="1032"/>
      <c r="B546" s="102"/>
      <c r="C546" s="1033"/>
      <c r="D546" s="1033"/>
      <c r="E546" s="102"/>
      <c r="F546" s="102"/>
      <c r="G546" s="102"/>
      <c r="H546" s="102"/>
      <c r="I546" s="102"/>
      <c r="J546" s="102"/>
      <c r="K546" s="102"/>
      <c r="L546" s="102"/>
      <c r="M546" s="102"/>
      <c r="N546" s="102"/>
      <c r="O546" s="102"/>
      <c r="P546" s="102"/>
      <c r="Q546" s="102"/>
      <c r="R546" s="102"/>
      <c r="S546" s="102"/>
      <c r="T546" s="102"/>
      <c r="U546" s="102"/>
      <c r="V546" s="102"/>
      <c r="W546" s="102"/>
      <c r="X546" s="102"/>
      <c r="Y546" s="102"/>
      <c r="Z546" s="102"/>
    </row>
    <row r="547" spans="1:26" ht="18.75" customHeight="1">
      <c r="A547" s="1032"/>
      <c r="B547" s="102"/>
      <c r="C547" s="1033"/>
      <c r="D547" s="1033"/>
      <c r="E547" s="102"/>
      <c r="F547" s="102"/>
      <c r="G547" s="102"/>
      <c r="H547" s="102"/>
      <c r="I547" s="102"/>
      <c r="J547" s="102"/>
      <c r="K547" s="102"/>
      <c r="L547" s="102"/>
      <c r="M547" s="102"/>
      <c r="N547" s="102"/>
      <c r="O547" s="102"/>
      <c r="P547" s="102"/>
      <c r="Q547" s="102"/>
      <c r="R547" s="102"/>
      <c r="S547" s="102"/>
      <c r="T547" s="102"/>
      <c r="U547" s="102"/>
      <c r="V547" s="102"/>
      <c r="W547" s="102"/>
      <c r="X547" s="102"/>
      <c r="Y547" s="102"/>
      <c r="Z547" s="102"/>
    </row>
    <row r="548" spans="1:26" ht="18.75" customHeight="1">
      <c r="A548" s="1032"/>
      <c r="B548" s="102"/>
      <c r="C548" s="1033"/>
      <c r="D548" s="1033"/>
      <c r="E548" s="102"/>
      <c r="F548" s="102"/>
      <c r="G548" s="102"/>
      <c r="H548" s="102"/>
      <c r="I548" s="102"/>
      <c r="J548" s="102"/>
      <c r="K548" s="102"/>
      <c r="L548" s="102"/>
      <c r="M548" s="102"/>
      <c r="N548" s="102"/>
      <c r="O548" s="102"/>
      <c r="P548" s="102"/>
      <c r="Q548" s="102"/>
      <c r="R548" s="102"/>
      <c r="S548" s="102"/>
      <c r="T548" s="102"/>
      <c r="U548" s="102"/>
      <c r="V548" s="102"/>
      <c r="W548" s="102"/>
      <c r="X548" s="102"/>
      <c r="Y548" s="102"/>
      <c r="Z548" s="102"/>
    </row>
    <row r="549" spans="1:26" ht="18.75" customHeight="1">
      <c r="A549" s="1032"/>
      <c r="B549" s="102"/>
      <c r="C549" s="1033"/>
      <c r="D549" s="1033"/>
      <c r="E549" s="102"/>
      <c r="F549" s="102"/>
      <c r="G549" s="102"/>
      <c r="H549" s="102"/>
      <c r="I549" s="102"/>
      <c r="J549" s="102"/>
      <c r="K549" s="102"/>
      <c r="L549" s="102"/>
      <c r="M549" s="102"/>
      <c r="N549" s="102"/>
      <c r="O549" s="102"/>
      <c r="P549" s="102"/>
      <c r="Q549" s="102"/>
      <c r="R549" s="102"/>
      <c r="S549" s="102"/>
      <c r="T549" s="102"/>
      <c r="U549" s="102"/>
      <c r="V549" s="102"/>
      <c r="W549" s="102"/>
      <c r="X549" s="102"/>
      <c r="Y549" s="102"/>
      <c r="Z549" s="102"/>
    </row>
    <row r="550" spans="1:26" ht="18.75" customHeight="1">
      <c r="A550" s="1032"/>
      <c r="B550" s="102"/>
      <c r="C550" s="1033"/>
      <c r="D550" s="1033"/>
      <c r="E550" s="102"/>
      <c r="F550" s="102"/>
      <c r="G550" s="102"/>
      <c r="H550" s="102"/>
      <c r="I550" s="102"/>
      <c r="J550" s="102"/>
      <c r="K550" s="102"/>
      <c r="L550" s="102"/>
      <c r="M550" s="102"/>
      <c r="N550" s="102"/>
      <c r="O550" s="102"/>
      <c r="P550" s="102"/>
      <c r="Q550" s="102"/>
      <c r="R550" s="102"/>
      <c r="S550" s="102"/>
      <c r="T550" s="102"/>
      <c r="U550" s="102"/>
      <c r="V550" s="102"/>
      <c r="W550" s="102"/>
      <c r="X550" s="102"/>
      <c r="Y550" s="102"/>
      <c r="Z550" s="102"/>
    </row>
    <row r="551" spans="1:26" ht="18.75" customHeight="1">
      <c r="A551" s="1032"/>
      <c r="B551" s="102"/>
      <c r="C551" s="1033"/>
      <c r="D551" s="1033"/>
      <c r="E551" s="102"/>
      <c r="F551" s="102"/>
      <c r="G551" s="102"/>
      <c r="H551" s="102"/>
      <c r="I551" s="102"/>
      <c r="J551" s="102"/>
      <c r="K551" s="102"/>
      <c r="L551" s="102"/>
      <c r="M551" s="102"/>
      <c r="N551" s="102"/>
      <c r="O551" s="102"/>
      <c r="P551" s="102"/>
      <c r="Q551" s="102"/>
      <c r="R551" s="102"/>
      <c r="S551" s="102"/>
      <c r="T551" s="102"/>
      <c r="U551" s="102"/>
      <c r="V551" s="102"/>
      <c r="W551" s="102"/>
      <c r="X551" s="102"/>
      <c r="Y551" s="102"/>
      <c r="Z551" s="102"/>
    </row>
    <row r="552" spans="1:26" ht="18.75" customHeight="1">
      <c r="A552" s="1032"/>
      <c r="B552" s="102"/>
      <c r="C552" s="1033"/>
      <c r="D552" s="1033"/>
      <c r="E552" s="102"/>
      <c r="F552" s="102"/>
      <c r="G552" s="102"/>
      <c r="H552" s="102"/>
      <c r="I552" s="102"/>
      <c r="J552" s="102"/>
      <c r="K552" s="102"/>
      <c r="L552" s="102"/>
      <c r="M552" s="102"/>
      <c r="N552" s="102"/>
      <c r="O552" s="102"/>
      <c r="P552" s="102"/>
      <c r="Q552" s="102"/>
      <c r="R552" s="102"/>
      <c r="S552" s="102"/>
      <c r="T552" s="102"/>
      <c r="U552" s="102"/>
      <c r="V552" s="102"/>
      <c r="W552" s="102"/>
      <c r="X552" s="102"/>
      <c r="Y552" s="102"/>
      <c r="Z552" s="102"/>
    </row>
    <row r="553" spans="1:26" ht="18.75" customHeight="1">
      <c r="A553" s="1032"/>
      <c r="B553" s="102"/>
      <c r="C553" s="1033"/>
      <c r="D553" s="1033"/>
      <c r="E553" s="102"/>
      <c r="F553" s="102"/>
      <c r="G553" s="102"/>
      <c r="H553" s="102"/>
      <c r="I553" s="102"/>
      <c r="J553" s="102"/>
      <c r="K553" s="102"/>
      <c r="L553" s="102"/>
      <c r="M553" s="102"/>
      <c r="N553" s="102"/>
      <c r="O553" s="102"/>
      <c r="P553" s="102"/>
      <c r="Q553" s="102"/>
      <c r="R553" s="102"/>
      <c r="S553" s="102"/>
      <c r="T553" s="102"/>
      <c r="U553" s="102"/>
      <c r="V553" s="102"/>
      <c r="W553" s="102"/>
      <c r="X553" s="102"/>
      <c r="Y553" s="102"/>
      <c r="Z553" s="102"/>
    </row>
    <row r="554" spans="1:26" ht="18.75" customHeight="1">
      <c r="A554" s="1032"/>
      <c r="B554" s="102"/>
      <c r="C554" s="1033"/>
      <c r="D554" s="1033"/>
      <c r="E554" s="102"/>
      <c r="F554" s="102"/>
      <c r="G554" s="102"/>
      <c r="H554" s="102"/>
      <c r="I554" s="102"/>
      <c r="J554" s="102"/>
      <c r="K554" s="102"/>
      <c r="L554" s="102"/>
      <c r="M554" s="102"/>
      <c r="N554" s="102"/>
      <c r="O554" s="102"/>
      <c r="P554" s="102"/>
      <c r="Q554" s="102"/>
      <c r="R554" s="102"/>
      <c r="S554" s="102"/>
      <c r="T554" s="102"/>
      <c r="U554" s="102"/>
      <c r="V554" s="102"/>
      <c r="W554" s="102"/>
      <c r="X554" s="102"/>
      <c r="Y554" s="102"/>
      <c r="Z554" s="102"/>
    </row>
    <row r="555" spans="1:26" ht="18.75" customHeight="1">
      <c r="A555" s="1032"/>
      <c r="B555" s="102"/>
      <c r="C555" s="1033"/>
      <c r="D555" s="1033"/>
      <c r="E555" s="102"/>
      <c r="F555" s="102"/>
      <c r="G555" s="102"/>
      <c r="H555" s="102"/>
      <c r="I555" s="102"/>
      <c r="J555" s="102"/>
      <c r="K555" s="102"/>
      <c r="L555" s="102"/>
      <c r="M555" s="102"/>
      <c r="N555" s="102"/>
      <c r="O555" s="102"/>
      <c r="P555" s="102"/>
      <c r="Q555" s="102"/>
      <c r="R555" s="102"/>
      <c r="S555" s="102"/>
      <c r="T555" s="102"/>
      <c r="U555" s="102"/>
      <c r="V555" s="102"/>
      <c r="W555" s="102"/>
      <c r="X555" s="102"/>
      <c r="Y555" s="102"/>
      <c r="Z555" s="102"/>
    </row>
    <row r="556" spans="1:26" ht="18.75" customHeight="1">
      <c r="A556" s="1032"/>
      <c r="B556" s="102"/>
      <c r="C556" s="1033"/>
      <c r="D556" s="1033"/>
      <c r="E556" s="102"/>
      <c r="F556" s="102"/>
      <c r="G556" s="102"/>
      <c r="H556" s="102"/>
      <c r="I556" s="102"/>
      <c r="J556" s="102"/>
      <c r="K556" s="102"/>
      <c r="L556" s="102"/>
      <c r="M556" s="102"/>
      <c r="N556" s="102"/>
      <c r="O556" s="102"/>
      <c r="P556" s="102"/>
      <c r="Q556" s="102"/>
      <c r="R556" s="102"/>
      <c r="S556" s="102"/>
      <c r="T556" s="102"/>
      <c r="U556" s="102"/>
      <c r="V556" s="102"/>
      <c r="W556" s="102"/>
      <c r="X556" s="102"/>
      <c r="Y556" s="102"/>
      <c r="Z556" s="102"/>
    </row>
    <row r="557" spans="1:26" ht="18.75" customHeight="1">
      <c r="A557" s="1032"/>
      <c r="B557" s="102"/>
      <c r="C557" s="1033"/>
      <c r="D557" s="1033"/>
      <c r="E557" s="102"/>
      <c r="F557" s="102"/>
      <c r="G557" s="102"/>
      <c r="H557" s="102"/>
      <c r="I557" s="102"/>
      <c r="J557" s="102"/>
      <c r="K557" s="102"/>
      <c r="L557" s="102"/>
      <c r="M557" s="102"/>
      <c r="N557" s="102"/>
      <c r="O557" s="102"/>
      <c r="P557" s="102"/>
      <c r="Q557" s="102"/>
      <c r="R557" s="102"/>
      <c r="S557" s="102"/>
      <c r="T557" s="102"/>
      <c r="U557" s="102"/>
      <c r="V557" s="102"/>
      <c r="W557" s="102"/>
      <c r="X557" s="102"/>
      <c r="Y557" s="102"/>
      <c r="Z557" s="102"/>
    </row>
    <row r="558" spans="1:26" ht="18.75" customHeight="1">
      <c r="A558" s="1032"/>
      <c r="B558" s="102"/>
      <c r="C558" s="1033"/>
      <c r="D558" s="1033"/>
      <c r="E558" s="102"/>
      <c r="F558" s="102"/>
      <c r="G558" s="102"/>
      <c r="H558" s="102"/>
      <c r="I558" s="102"/>
      <c r="J558" s="102"/>
      <c r="K558" s="102"/>
      <c r="L558" s="102"/>
      <c r="M558" s="102"/>
      <c r="N558" s="102"/>
      <c r="O558" s="102"/>
      <c r="P558" s="102"/>
      <c r="Q558" s="102"/>
      <c r="R558" s="102"/>
      <c r="S558" s="102"/>
      <c r="T558" s="102"/>
      <c r="U558" s="102"/>
      <c r="V558" s="102"/>
      <c r="W558" s="102"/>
      <c r="X558" s="102"/>
      <c r="Y558" s="102"/>
      <c r="Z558" s="102"/>
    </row>
    <row r="559" spans="1:26" ht="18.75" customHeight="1">
      <c r="A559" s="1032"/>
      <c r="B559" s="102"/>
      <c r="C559" s="1033"/>
      <c r="D559" s="1033"/>
      <c r="E559" s="102"/>
      <c r="F559" s="102"/>
      <c r="G559" s="102"/>
      <c r="H559" s="102"/>
      <c r="I559" s="102"/>
      <c r="J559" s="102"/>
      <c r="K559" s="102"/>
      <c r="L559" s="102"/>
      <c r="M559" s="102"/>
      <c r="N559" s="102"/>
      <c r="O559" s="102"/>
      <c r="P559" s="102"/>
      <c r="Q559" s="102"/>
      <c r="R559" s="102"/>
      <c r="S559" s="102"/>
      <c r="T559" s="102"/>
      <c r="U559" s="102"/>
      <c r="V559" s="102"/>
      <c r="W559" s="102"/>
      <c r="X559" s="102"/>
      <c r="Y559" s="102"/>
      <c r="Z559" s="102"/>
    </row>
    <row r="560" spans="1:26" ht="18.75" customHeight="1">
      <c r="A560" s="1032"/>
      <c r="B560" s="102"/>
      <c r="C560" s="1033"/>
      <c r="D560" s="1033"/>
      <c r="E560" s="102"/>
      <c r="F560" s="102"/>
      <c r="G560" s="102"/>
      <c r="H560" s="102"/>
      <c r="I560" s="102"/>
      <c r="J560" s="102"/>
      <c r="K560" s="102"/>
      <c r="L560" s="102"/>
      <c r="M560" s="102"/>
      <c r="N560" s="102"/>
      <c r="O560" s="102"/>
      <c r="P560" s="102"/>
      <c r="Q560" s="102"/>
      <c r="R560" s="102"/>
      <c r="S560" s="102"/>
      <c r="T560" s="102"/>
      <c r="U560" s="102"/>
      <c r="V560" s="102"/>
      <c r="W560" s="102"/>
      <c r="X560" s="102"/>
      <c r="Y560" s="102"/>
      <c r="Z560" s="102"/>
    </row>
    <row r="561" spans="1:26" ht="18.75" customHeight="1">
      <c r="A561" s="1032"/>
      <c r="B561" s="102"/>
      <c r="C561" s="1033"/>
      <c r="D561" s="1033"/>
      <c r="E561" s="102"/>
      <c r="F561" s="102"/>
      <c r="G561" s="102"/>
      <c r="H561" s="102"/>
      <c r="I561" s="102"/>
      <c r="J561" s="102"/>
      <c r="K561" s="102"/>
      <c r="L561" s="102"/>
      <c r="M561" s="102"/>
      <c r="N561" s="102"/>
      <c r="O561" s="102"/>
      <c r="P561" s="102"/>
      <c r="Q561" s="102"/>
      <c r="R561" s="102"/>
      <c r="S561" s="102"/>
      <c r="T561" s="102"/>
      <c r="U561" s="102"/>
      <c r="V561" s="102"/>
      <c r="W561" s="102"/>
      <c r="X561" s="102"/>
      <c r="Y561" s="102"/>
      <c r="Z561" s="102"/>
    </row>
    <row r="562" spans="1:26" ht="18.75" customHeight="1">
      <c r="A562" s="1032"/>
      <c r="B562" s="102"/>
      <c r="C562" s="1033"/>
      <c r="D562" s="1033"/>
      <c r="E562" s="102"/>
      <c r="F562" s="102"/>
      <c r="G562" s="102"/>
      <c r="H562" s="102"/>
      <c r="I562" s="102"/>
      <c r="J562" s="102"/>
      <c r="K562" s="102"/>
      <c r="L562" s="102"/>
      <c r="M562" s="102"/>
      <c r="N562" s="102"/>
      <c r="O562" s="102"/>
      <c r="P562" s="102"/>
      <c r="Q562" s="102"/>
      <c r="R562" s="102"/>
      <c r="S562" s="102"/>
      <c r="T562" s="102"/>
      <c r="U562" s="102"/>
      <c r="V562" s="102"/>
      <c r="W562" s="102"/>
      <c r="X562" s="102"/>
      <c r="Y562" s="102"/>
      <c r="Z562" s="102"/>
    </row>
    <row r="563" spans="1:26" ht="18.75" customHeight="1">
      <c r="A563" s="1032"/>
      <c r="B563" s="102"/>
      <c r="C563" s="1033"/>
      <c r="D563" s="1033"/>
      <c r="E563" s="102"/>
      <c r="F563" s="102"/>
      <c r="G563" s="102"/>
      <c r="H563" s="102"/>
      <c r="I563" s="102"/>
      <c r="J563" s="102"/>
      <c r="K563" s="102"/>
      <c r="L563" s="102"/>
      <c r="M563" s="102"/>
      <c r="N563" s="102"/>
      <c r="O563" s="102"/>
      <c r="P563" s="102"/>
      <c r="Q563" s="102"/>
      <c r="R563" s="102"/>
      <c r="S563" s="102"/>
      <c r="T563" s="102"/>
      <c r="U563" s="102"/>
      <c r="V563" s="102"/>
      <c r="W563" s="102"/>
      <c r="X563" s="102"/>
      <c r="Y563" s="102"/>
      <c r="Z563" s="102"/>
    </row>
    <row r="564" spans="1:26" ht="18.75" customHeight="1">
      <c r="A564" s="1032"/>
      <c r="B564" s="102"/>
      <c r="C564" s="1033"/>
      <c r="D564" s="1033"/>
      <c r="E564" s="102"/>
      <c r="F564" s="102"/>
      <c r="G564" s="102"/>
      <c r="H564" s="102"/>
      <c r="I564" s="102"/>
      <c r="J564" s="102"/>
      <c r="K564" s="102"/>
      <c r="L564" s="102"/>
      <c r="M564" s="102"/>
      <c r="N564" s="102"/>
      <c r="O564" s="102"/>
      <c r="P564" s="102"/>
      <c r="Q564" s="102"/>
      <c r="R564" s="102"/>
      <c r="S564" s="102"/>
      <c r="T564" s="102"/>
      <c r="U564" s="102"/>
      <c r="V564" s="102"/>
      <c r="W564" s="102"/>
      <c r="X564" s="102"/>
      <c r="Y564" s="102"/>
      <c r="Z564" s="102"/>
    </row>
    <row r="565" spans="1:26" ht="18.75" customHeight="1">
      <c r="A565" s="1032"/>
      <c r="B565" s="102"/>
      <c r="C565" s="1033"/>
      <c r="D565" s="1033"/>
      <c r="E565" s="102"/>
      <c r="F565" s="102"/>
      <c r="G565" s="102"/>
      <c r="H565" s="102"/>
      <c r="I565" s="102"/>
      <c r="J565" s="102"/>
      <c r="K565" s="102"/>
      <c r="L565" s="102"/>
      <c r="M565" s="102"/>
      <c r="N565" s="102"/>
      <c r="O565" s="102"/>
      <c r="P565" s="102"/>
      <c r="Q565" s="102"/>
      <c r="R565" s="102"/>
      <c r="S565" s="102"/>
      <c r="T565" s="102"/>
      <c r="U565" s="102"/>
      <c r="V565" s="102"/>
      <c r="W565" s="102"/>
      <c r="X565" s="102"/>
      <c r="Y565" s="102"/>
      <c r="Z565" s="102"/>
    </row>
    <row r="566" spans="1:26" ht="18.75" customHeight="1">
      <c r="A566" s="1032"/>
      <c r="B566" s="102"/>
      <c r="C566" s="1033"/>
      <c r="D566" s="1033"/>
      <c r="E566" s="102"/>
      <c r="F566" s="102"/>
      <c r="G566" s="102"/>
      <c r="H566" s="102"/>
      <c r="I566" s="102"/>
      <c r="J566" s="102"/>
      <c r="K566" s="102"/>
      <c r="L566" s="102"/>
      <c r="M566" s="102"/>
      <c r="N566" s="102"/>
      <c r="O566" s="102"/>
      <c r="P566" s="102"/>
      <c r="Q566" s="102"/>
      <c r="R566" s="102"/>
      <c r="S566" s="102"/>
      <c r="T566" s="102"/>
      <c r="U566" s="102"/>
      <c r="V566" s="102"/>
      <c r="W566" s="102"/>
      <c r="X566" s="102"/>
      <c r="Y566" s="102"/>
      <c r="Z566" s="102"/>
    </row>
    <row r="567" spans="1:26" ht="18.75" customHeight="1">
      <c r="A567" s="1032"/>
      <c r="B567" s="102"/>
      <c r="C567" s="1033"/>
      <c r="D567" s="1033"/>
      <c r="E567" s="102"/>
      <c r="F567" s="102"/>
      <c r="G567" s="102"/>
      <c r="H567" s="102"/>
      <c r="I567" s="102"/>
      <c r="J567" s="102"/>
      <c r="K567" s="102"/>
      <c r="L567" s="102"/>
      <c r="M567" s="102"/>
      <c r="N567" s="102"/>
      <c r="O567" s="102"/>
      <c r="P567" s="102"/>
      <c r="Q567" s="102"/>
      <c r="R567" s="102"/>
      <c r="S567" s="102"/>
      <c r="T567" s="102"/>
      <c r="U567" s="102"/>
      <c r="V567" s="102"/>
      <c r="W567" s="102"/>
      <c r="X567" s="102"/>
      <c r="Y567" s="102"/>
      <c r="Z567" s="102"/>
    </row>
    <row r="568" spans="1:26" ht="18.75" customHeight="1">
      <c r="A568" s="1032"/>
      <c r="B568" s="102"/>
      <c r="C568" s="1033"/>
      <c r="D568" s="1033"/>
      <c r="E568" s="102"/>
      <c r="F568" s="102"/>
      <c r="G568" s="102"/>
      <c r="H568" s="102"/>
      <c r="I568" s="102"/>
      <c r="J568" s="102"/>
      <c r="K568" s="102"/>
      <c r="L568" s="102"/>
      <c r="M568" s="102"/>
      <c r="N568" s="102"/>
      <c r="O568" s="102"/>
      <c r="P568" s="102"/>
      <c r="Q568" s="102"/>
      <c r="R568" s="102"/>
      <c r="S568" s="102"/>
      <c r="T568" s="102"/>
      <c r="U568" s="102"/>
      <c r="V568" s="102"/>
      <c r="W568" s="102"/>
      <c r="X568" s="102"/>
      <c r="Y568" s="102"/>
      <c r="Z568" s="102"/>
    </row>
    <row r="569" spans="1:26" ht="18.75" customHeight="1">
      <c r="A569" s="1032"/>
      <c r="B569" s="102"/>
      <c r="C569" s="1033"/>
      <c r="D569" s="1033"/>
      <c r="E569" s="102"/>
      <c r="F569" s="102"/>
      <c r="G569" s="102"/>
      <c r="H569" s="102"/>
      <c r="I569" s="102"/>
      <c r="J569" s="102"/>
      <c r="K569" s="102"/>
      <c r="L569" s="102"/>
      <c r="M569" s="102"/>
      <c r="N569" s="102"/>
      <c r="O569" s="102"/>
      <c r="P569" s="102"/>
      <c r="Q569" s="102"/>
      <c r="R569" s="102"/>
      <c r="S569" s="102"/>
      <c r="T569" s="102"/>
      <c r="U569" s="102"/>
      <c r="V569" s="102"/>
      <c r="W569" s="102"/>
      <c r="X569" s="102"/>
      <c r="Y569" s="102"/>
      <c r="Z569" s="102"/>
    </row>
    <row r="570" spans="1:26" ht="18.75" customHeight="1">
      <c r="A570" s="1032"/>
      <c r="B570" s="102"/>
      <c r="C570" s="1033"/>
      <c r="D570" s="1033"/>
      <c r="E570" s="102"/>
      <c r="F570" s="102"/>
      <c r="G570" s="102"/>
      <c r="H570" s="102"/>
      <c r="I570" s="102"/>
      <c r="J570" s="102"/>
      <c r="K570" s="102"/>
      <c r="L570" s="102"/>
      <c r="M570" s="102"/>
      <c r="N570" s="102"/>
      <c r="O570" s="102"/>
      <c r="P570" s="102"/>
      <c r="Q570" s="102"/>
      <c r="R570" s="102"/>
      <c r="S570" s="102"/>
      <c r="T570" s="102"/>
      <c r="U570" s="102"/>
      <c r="V570" s="102"/>
      <c r="W570" s="102"/>
      <c r="X570" s="102"/>
      <c r="Y570" s="102"/>
      <c r="Z570" s="102"/>
    </row>
    <row r="571" spans="1:26" ht="18.75" customHeight="1">
      <c r="A571" s="1032"/>
      <c r="B571" s="102"/>
      <c r="C571" s="1033"/>
      <c r="D571" s="1033"/>
      <c r="E571" s="102"/>
      <c r="F571" s="102"/>
      <c r="G571" s="102"/>
      <c r="H571" s="102"/>
      <c r="I571" s="102"/>
      <c r="J571" s="102"/>
      <c r="K571" s="102"/>
      <c r="L571" s="102"/>
      <c r="M571" s="102"/>
      <c r="N571" s="102"/>
      <c r="O571" s="102"/>
      <c r="P571" s="102"/>
      <c r="Q571" s="102"/>
      <c r="R571" s="102"/>
      <c r="S571" s="102"/>
      <c r="T571" s="102"/>
      <c r="U571" s="102"/>
      <c r="V571" s="102"/>
      <c r="W571" s="102"/>
      <c r="X571" s="102"/>
      <c r="Y571" s="102"/>
      <c r="Z571" s="102"/>
    </row>
    <row r="572" spans="1:26" ht="18.75" customHeight="1">
      <c r="A572" s="1032"/>
      <c r="B572" s="102"/>
      <c r="C572" s="1033"/>
      <c r="D572" s="1033"/>
      <c r="E572" s="102"/>
      <c r="F572" s="102"/>
      <c r="G572" s="102"/>
      <c r="H572" s="102"/>
      <c r="I572" s="102"/>
      <c r="J572" s="102"/>
      <c r="K572" s="102"/>
      <c r="L572" s="102"/>
      <c r="M572" s="102"/>
      <c r="N572" s="102"/>
      <c r="O572" s="102"/>
      <c r="P572" s="102"/>
      <c r="Q572" s="102"/>
      <c r="R572" s="102"/>
      <c r="S572" s="102"/>
      <c r="T572" s="102"/>
      <c r="U572" s="102"/>
      <c r="V572" s="102"/>
      <c r="W572" s="102"/>
      <c r="X572" s="102"/>
      <c r="Y572" s="102"/>
      <c r="Z572" s="102"/>
    </row>
    <row r="573" spans="1:26" ht="18.75" customHeight="1">
      <c r="A573" s="1032"/>
      <c r="B573" s="102"/>
      <c r="C573" s="1033"/>
      <c r="D573" s="1033"/>
      <c r="E573" s="102"/>
      <c r="F573" s="102"/>
      <c r="G573" s="102"/>
      <c r="H573" s="102"/>
      <c r="I573" s="102"/>
      <c r="J573" s="102"/>
      <c r="K573" s="102"/>
      <c r="L573" s="102"/>
      <c r="M573" s="102"/>
      <c r="N573" s="102"/>
      <c r="O573" s="102"/>
      <c r="P573" s="102"/>
      <c r="Q573" s="102"/>
      <c r="R573" s="102"/>
      <c r="S573" s="102"/>
      <c r="T573" s="102"/>
      <c r="U573" s="102"/>
      <c r="V573" s="102"/>
      <c r="W573" s="102"/>
      <c r="X573" s="102"/>
      <c r="Y573" s="102"/>
      <c r="Z573" s="102"/>
    </row>
    <row r="574" spans="1:26" ht="18.75" customHeight="1">
      <c r="A574" s="1032"/>
      <c r="B574" s="102"/>
      <c r="C574" s="1033"/>
      <c r="D574" s="1033"/>
      <c r="E574" s="102"/>
      <c r="F574" s="102"/>
      <c r="G574" s="102"/>
      <c r="H574" s="102"/>
      <c r="I574" s="102"/>
      <c r="J574" s="102"/>
      <c r="K574" s="102"/>
      <c r="L574" s="102"/>
      <c r="M574" s="102"/>
      <c r="N574" s="102"/>
      <c r="O574" s="102"/>
      <c r="P574" s="102"/>
      <c r="Q574" s="102"/>
      <c r="R574" s="102"/>
      <c r="S574" s="102"/>
      <c r="T574" s="102"/>
      <c r="U574" s="102"/>
      <c r="V574" s="102"/>
      <c r="W574" s="102"/>
      <c r="X574" s="102"/>
      <c r="Y574" s="102"/>
      <c r="Z574" s="102"/>
    </row>
    <row r="575" spans="1:26" ht="18.75" customHeight="1">
      <c r="A575" s="1032"/>
      <c r="B575" s="102"/>
      <c r="C575" s="1033"/>
      <c r="D575" s="1033"/>
      <c r="E575" s="102"/>
      <c r="F575" s="102"/>
      <c r="G575" s="102"/>
      <c r="H575" s="102"/>
      <c r="I575" s="102"/>
      <c r="J575" s="102"/>
      <c r="K575" s="102"/>
      <c r="L575" s="102"/>
      <c r="M575" s="102"/>
      <c r="N575" s="102"/>
      <c r="O575" s="102"/>
      <c r="P575" s="102"/>
      <c r="Q575" s="102"/>
      <c r="R575" s="102"/>
      <c r="S575" s="102"/>
      <c r="T575" s="102"/>
      <c r="U575" s="102"/>
      <c r="V575" s="102"/>
      <c r="W575" s="102"/>
      <c r="X575" s="102"/>
      <c r="Y575" s="102"/>
      <c r="Z575" s="102"/>
    </row>
    <row r="576" spans="1:26" ht="18.75" customHeight="1">
      <c r="A576" s="1032"/>
      <c r="B576" s="102"/>
      <c r="C576" s="1033"/>
      <c r="D576" s="1033"/>
      <c r="E576" s="102"/>
      <c r="F576" s="102"/>
      <c r="G576" s="102"/>
      <c r="H576" s="102"/>
      <c r="I576" s="102"/>
      <c r="J576" s="102"/>
      <c r="K576" s="102"/>
      <c r="L576" s="102"/>
      <c r="M576" s="102"/>
      <c r="N576" s="102"/>
      <c r="O576" s="102"/>
      <c r="P576" s="102"/>
      <c r="Q576" s="102"/>
      <c r="R576" s="102"/>
      <c r="S576" s="102"/>
      <c r="T576" s="102"/>
      <c r="U576" s="102"/>
      <c r="V576" s="102"/>
      <c r="W576" s="102"/>
      <c r="X576" s="102"/>
      <c r="Y576" s="102"/>
      <c r="Z576" s="102"/>
    </row>
    <row r="577" spans="1:26" ht="18.75" customHeight="1">
      <c r="A577" s="1032"/>
      <c r="B577" s="102"/>
      <c r="C577" s="1033"/>
      <c r="D577" s="1033"/>
      <c r="E577" s="102"/>
      <c r="F577" s="102"/>
      <c r="G577" s="102"/>
      <c r="H577" s="102"/>
      <c r="I577" s="102"/>
      <c r="J577" s="102"/>
      <c r="K577" s="102"/>
      <c r="L577" s="102"/>
      <c r="M577" s="102"/>
      <c r="N577" s="102"/>
      <c r="O577" s="102"/>
      <c r="P577" s="102"/>
      <c r="Q577" s="102"/>
      <c r="R577" s="102"/>
      <c r="S577" s="102"/>
      <c r="T577" s="102"/>
      <c r="U577" s="102"/>
      <c r="V577" s="102"/>
      <c r="W577" s="102"/>
      <c r="X577" s="102"/>
      <c r="Y577" s="102"/>
      <c r="Z577" s="102"/>
    </row>
    <row r="578" spans="1:26" ht="18.75" customHeight="1">
      <c r="A578" s="1032"/>
      <c r="B578" s="102"/>
      <c r="C578" s="1033"/>
      <c r="D578" s="1033"/>
      <c r="E578" s="102"/>
      <c r="F578" s="102"/>
      <c r="G578" s="102"/>
      <c r="H578" s="102"/>
      <c r="I578" s="102"/>
      <c r="J578" s="102"/>
      <c r="K578" s="102"/>
      <c r="L578" s="102"/>
      <c r="M578" s="102"/>
      <c r="N578" s="102"/>
      <c r="O578" s="102"/>
      <c r="P578" s="102"/>
      <c r="Q578" s="102"/>
      <c r="R578" s="102"/>
      <c r="S578" s="102"/>
      <c r="T578" s="102"/>
      <c r="U578" s="102"/>
      <c r="V578" s="102"/>
      <c r="W578" s="102"/>
      <c r="X578" s="102"/>
      <c r="Y578" s="102"/>
      <c r="Z578" s="102"/>
    </row>
    <row r="579" spans="1:26" ht="18.75" customHeight="1">
      <c r="A579" s="1032"/>
      <c r="B579" s="102"/>
      <c r="C579" s="1033"/>
      <c r="D579" s="1033"/>
      <c r="E579" s="102"/>
      <c r="F579" s="102"/>
      <c r="G579" s="102"/>
      <c r="H579" s="102"/>
      <c r="I579" s="102"/>
      <c r="J579" s="102"/>
      <c r="K579" s="102"/>
      <c r="L579" s="102"/>
      <c r="M579" s="102"/>
      <c r="N579" s="102"/>
      <c r="O579" s="102"/>
      <c r="P579" s="102"/>
      <c r="Q579" s="102"/>
      <c r="R579" s="102"/>
      <c r="S579" s="102"/>
      <c r="T579" s="102"/>
      <c r="U579" s="102"/>
      <c r="V579" s="102"/>
      <c r="W579" s="102"/>
      <c r="X579" s="102"/>
      <c r="Y579" s="102"/>
      <c r="Z579" s="102"/>
    </row>
    <row r="580" spans="1:26" ht="18.75" customHeight="1">
      <c r="A580" s="1032"/>
      <c r="B580" s="102"/>
      <c r="C580" s="1033"/>
      <c r="D580" s="1033"/>
      <c r="E580" s="102"/>
      <c r="F580" s="102"/>
      <c r="G580" s="102"/>
      <c r="H580" s="102"/>
      <c r="I580" s="102"/>
      <c r="J580" s="102"/>
      <c r="K580" s="102"/>
      <c r="L580" s="102"/>
      <c r="M580" s="102"/>
      <c r="N580" s="102"/>
      <c r="O580" s="102"/>
      <c r="P580" s="102"/>
      <c r="Q580" s="102"/>
      <c r="R580" s="102"/>
      <c r="S580" s="102"/>
      <c r="T580" s="102"/>
      <c r="U580" s="102"/>
      <c r="V580" s="102"/>
      <c r="W580" s="102"/>
      <c r="X580" s="102"/>
      <c r="Y580" s="102"/>
      <c r="Z580" s="102"/>
    </row>
    <row r="581" spans="1:26" ht="18.75" customHeight="1">
      <c r="A581" s="1032"/>
      <c r="B581" s="102"/>
      <c r="C581" s="1033"/>
      <c r="D581" s="1033"/>
      <c r="E581" s="102"/>
      <c r="F581" s="102"/>
      <c r="G581" s="102"/>
      <c r="H581" s="102"/>
      <c r="I581" s="102"/>
      <c r="J581" s="102"/>
      <c r="K581" s="102"/>
      <c r="L581" s="102"/>
      <c r="M581" s="102"/>
      <c r="N581" s="102"/>
      <c r="O581" s="102"/>
      <c r="P581" s="102"/>
      <c r="Q581" s="102"/>
      <c r="R581" s="102"/>
      <c r="S581" s="102"/>
      <c r="T581" s="102"/>
      <c r="U581" s="102"/>
      <c r="V581" s="102"/>
      <c r="W581" s="102"/>
      <c r="X581" s="102"/>
      <c r="Y581" s="102"/>
      <c r="Z581" s="102"/>
    </row>
    <row r="582" spans="1:26" ht="18.75" customHeight="1">
      <c r="A582" s="1032"/>
      <c r="B582" s="102"/>
      <c r="C582" s="1033"/>
      <c r="D582" s="1033"/>
      <c r="E582" s="102"/>
      <c r="F582" s="102"/>
      <c r="G582" s="102"/>
      <c r="H582" s="102"/>
      <c r="I582" s="102"/>
      <c r="J582" s="102"/>
      <c r="K582" s="102"/>
      <c r="L582" s="102"/>
      <c r="M582" s="102"/>
      <c r="N582" s="102"/>
      <c r="O582" s="102"/>
      <c r="P582" s="102"/>
      <c r="Q582" s="102"/>
      <c r="R582" s="102"/>
      <c r="S582" s="102"/>
      <c r="T582" s="102"/>
      <c r="U582" s="102"/>
      <c r="V582" s="102"/>
      <c r="W582" s="102"/>
      <c r="X582" s="102"/>
      <c r="Y582" s="102"/>
      <c r="Z582" s="102"/>
    </row>
    <row r="583" spans="1:26" ht="18.75" customHeight="1">
      <c r="A583" s="1032"/>
      <c r="B583" s="102"/>
      <c r="C583" s="1033"/>
      <c r="D583" s="1033"/>
      <c r="E583" s="102"/>
      <c r="F583" s="102"/>
      <c r="G583" s="102"/>
      <c r="H583" s="102"/>
      <c r="I583" s="102"/>
      <c r="J583" s="102"/>
      <c r="K583" s="102"/>
      <c r="L583" s="102"/>
      <c r="M583" s="102"/>
      <c r="N583" s="102"/>
      <c r="O583" s="102"/>
      <c r="P583" s="102"/>
      <c r="Q583" s="102"/>
      <c r="R583" s="102"/>
      <c r="S583" s="102"/>
      <c r="T583" s="102"/>
      <c r="U583" s="102"/>
      <c r="V583" s="102"/>
      <c r="W583" s="102"/>
      <c r="X583" s="102"/>
      <c r="Y583" s="102"/>
      <c r="Z583" s="102"/>
    </row>
    <row r="584" spans="1:26" ht="18.75" customHeight="1">
      <c r="A584" s="1032"/>
      <c r="B584" s="102"/>
      <c r="C584" s="1033"/>
      <c r="D584" s="1033"/>
      <c r="E584" s="102"/>
      <c r="F584" s="102"/>
      <c r="G584" s="102"/>
      <c r="H584" s="102"/>
      <c r="I584" s="102"/>
      <c r="J584" s="102"/>
      <c r="K584" s="102"/>
      <c r="L584" s="102"/>
      <c r="M584" s="102"/>
      <c r="N584" s="102"/>
      <c r="O584" s="102"/>
      <c r="P584" s="102"/>
      <c r="Q584" s="102"/>
      <c r="R584" s="102"/>
      <c r="S584" s="102"/>
      <c r="T584" s="102"/>
      <c r="U584" s="102"/>
      <c r="V584" s="102"/>
      <c r="W584" s="102"/>
      <c r="X584" s="102"/>
      <c r="Y584" s="102"/>
      <c r="Z584" s="102"/>
    </row>
    <row r="585" spans="1:26" ht="18.75" customHeight="1">
      <c r="A585" s="1032"/>
      <c r="B585" s="102"/>
      <c r="C585" s="1033"/>
      <c r="D585" s="1033"/>
      <c r="E585" s="102"/>
      <c r="F585" s="102"/>
      <c r="G585" s="102"/>
      <c r="H585" s="102"/>
      <c r="I585" s="102"/>
      <c r="J585" s="102"/>
      <c r="K585" s="102"/>
      <c r="L585" s="102"/>
      <c r="M585" s="102"/>
      <c r="N585" s="102"/>
      <c r="O585" s="102"/>
      <c r="P585" s="102"/>
      <c r="Q585" s="102"/>
      <c r="R585" s="102"/>
      <c r="S585" s="102"/>
      <c r="T585" s="102"/>
      <c r="U585" s="102"/>
      <c r="V585" s="102"/>
      <c r="W585" s="102"/>
      <c r="X585" s="102"/>
      <c r="Y585" s="102"/>
      <c r="Z585" s="102"/>
    </row>
    <row r="586" spans="1:26" ht="18.75" customHeight="1">
      <c r="A586" s="1032"/>
      <c r="B586" s="102"/>
      <c r="C586" s="1033"/>
      <c r="D586" s="1033"/>
      <c r="E586" s="102"/>
      <c r="F586" s="102"/>
      <c r="G586" s="102"/>
      <c r="H586" s="102"/>
      <c r="I586" s="102"/>
      <c r="J586" s="102"/>
      <c r="K586" s="102"/>
      <c r="L586" s="102"/>
      <c r="M586" s="102"/>
      <c r="N586" s="102"/>
      <c r="O586" s="102"/>
      <c r="P586" s="102"/>
      <c r="Q586" s="102"/>
      <c r="R586" s="102"/>
      <c r="S586" s="102"/>
      <c r="T586" s="102"/>
      <c r="U586" s="102"/>
      <c r="V586" s="102"/>
      <c r="W586" s="102"/>
      <c r="X586" s="102"/>
      <c r="Y586" s="102"/>
      <c r="Z586" s="102"/>
    </row>
    <row r="587" spans="1:26" ht="18.75" customHeight="1">
      <c r="A587" s="1032"/>
      <c r="B587" s="102"/>
      <c r="C587" s="1033"/>
      <c r="D587" s="1033"/>
      <c r="E587" s="102"/>
      <c r="F587" s="102"/>
      <c r="G587" s="102"/>
      <c r="H587" s="102"/>
      <c r="I587" s="102"/>
      <c r="J587" s="102"/>
      <c r="K587" s="102"/>
      <c r="L587" s="102"/>
      <c r="M587" s="102"/>
      <c r="N587" s="102"/>
      <c r="O587" s="102"/>
      <c r="P587" s="102"/>
      <c r="Q587" s="102"/>
      <c r="R587" s="102"/>
      <c r="S587" s="102"/>
      <c r="T587" s="102"/>
      <c r="U587" s="102"/>
      <c r="V587" s="102"/>
      <c r="W587" s="102"/>
      <c r="X587" s="102"/>
      <c r="Y587" s="102"/>
      <c r="Z587" s="102"/>
    </row>
    <row r="588" spans="1:26" ht="18.75" customHeight="1">
      <c r="A588" s="1032"/>
      <c r="B588" s="102"/>
      <c r="C588" s="1033"/>
      <c r="D588" s="1033"/>
      <c r="E588" s="102"/>
      <c r="F588" s="102"/>
      <c r="G588" s="102"/>
      <c r="H588" s="102"/>
      <c r="I588" s="102"/>
      <c r="J588" s="102"/>
      <c r="K588" s="102"/>
      <c r="L588" s="102"/>
      <c r="M588" s="102"/>
      <c r="N588" s="102"/>
      <c r="O588" s="102"/>
      <c r="P588" s="102"/>
      <c r="Q588" s="102"/>
      <c r="R588" s="102"/>
      <c r="S588" s="102"/>
      <c r="T588" s="102"/>
      <c r="U588" s="102"/>
      <c r="V588" s="102"/>
      <c r="W588" s="102"/>
      <c r="X588" s="102"/>
      <c r="Y588" s="102"/>
      <c r="Z588" s="102"/>
    </row>
    <row r="589" spans="1:26" ht="18.75" customHeight="1">
      <c r="A589" s="1032"/>
      <c r="B589" s="102"/>
      <c r="C589" s="1033"/>
      <c r="D589" s="1033"/>
      <c r="E589" s="102"/>
      <c r="F589" s="102"/>
      <c r="G589" s="102"/>
      <c r="H589" s="102"/>
      <c r="I589" s="102"/>
      <c r="J589" s="102"/>
      <c r="K589" s="102"/>
      <c r="L589" s="102"/>
      <c r="M589" s="102"/>
      <c r="N589" s="102"/>
      <c r="O589" s="102"/>
      <c r="P589" s="102"/>
      <c r="Q589" s="102"/>
      <c r="R589" s="102"/>
      <c r="S589" s="102"/>
      <c r="T589" s="102"/>
      <c r="U589" s="102"/>
      <c r="V589" s="102"/>
      <c r="W589" s="102"/>
      <c r="X589" s="102"/>
      <c r="Y589" s="102"/>
      <c r="Z589" s="102"/>
    </row>
    <row r="590" spans="1:26" ht="18.75" customHeight="1">
      <c r="A590" s="1032"/>
      <c r="B590" s="102"/>
      <c r="C590" s="1033"/>
      <c r="D590" s="1033"/>
      <c r="E590" s="102"/>
      <c r="F590" s="102"/>
      <c r="G590" s="102"/>
      <c r="H590" s="102"/>
      <c r="I590" s="102"/>
      <c r="J590" s="102"/>
      <c r="K590" s="102"/>
      <c r="L590" s="102"/>
      <c r="M590" s="102"/>
      <c r="N590" s="102"/>
      <c r="O590" s="102"/>
      <c r="P590" s="102"/>
      <c r="Q590" s="102"/>
      <c r="R590" s="102"/>
      <c r="S590" s="102"/>
      <c r="T590" s="102"/>
      <c r="U590" s="102"/>
      <c r="V590" s="102"/>
      <c r="W590" s="102"/>
      <c r="X590" s="102"/>
      <c r="Y590" s="102"/>
      <c r="Z590" s="102"/>
    </row>
    <row r="591" spans="1:26" ht="18.75" customHeight="1">
      <c r="A591" s="1032"/>
      <c r="B591" s="102"/>
      <c r="C591" s="1033"/>
      <c r="D591" s="1033"/>
      <c r="E591" s="102"/>
      <c r="F591" s="102"/>
      <c r="G591" s="102"/>
      <c r="H591" s="102"/>
      <c r="I591" s="102"/>
      <c r="J591" s="102"/>
      <c r="K591" s="102"/>
      <c r="L591" s="102"/>
      <c r="M591" s="102"/>
      <c r="N591" s="102"/>
      <c r="O591" s="102"/>
      <c r="P591" s="102"/>
      <c r="Q591" s="102"/>
      <c r="R591" s="102"/>
      <c r="S591" s="102"/>
      <c r="T591" s="102"/>
      <c r="U591" s="102"/>
      <c r="V591" s="102"/>
      <c r="W591" s="102"/>
      <c r="X591" s="102"/>
      <c r="Y591" s="102"/>
      <c r="Z591" s="102"/>
    </row>
    <row r="592" spans="1:26" ht="18.75" customHeight="1">
      <c r="A592" s="1032"/>
      <c r="B592" s="102"/>
      <c r="C592" s="1033"/>
      <c r="D592" s="1033"/>
      <c r="E592" s="102"/>
      <c r="F592" s="102"/>
      <c r="G592" s="102"/>
      <c r="H592" s="102"/>
      <c r="I592" s="102"/>
      <c r="J592" s="102"/>
      <c r="K592" s="102"/>
      <c r="L592" s="102"/>
      <c r="M592" s="102"/>
      <c r="N592" s="102"/>
      <c r="O592" s="102"/>
      <c r="P592" s="102"/>
      <c r="Q592" s="102"/>
      <c r="R592" s="102"/>
      <c r="S592" s="102"/>
      <c r="T592" s="102"/>
      <c r="U592" s="102"/>
      <c r="V592" s="102"/>
      <c r="W592" s="102"/>
      <c r="X592" s="102"/>
      <c r="Y592" s="102"/>
      <c r="Z592" s="102"/>
    </row>
    <row r="593" spans="1:26" ht="18.75" customHeight="1">
      <c r="A593" s="1032"/>
      <c r="B593" s="102"/>
      <c r="C593" s="1033"/>
      <c r="D593" s="1033"/>
      <c r="E593" s="102"/>
      <c r="F593" s="102"/>
      <c r="G593" s="102"/>
      <c r="H593" s="102"/>
      <c r="I593" s="102"/>
      <c r="J593" s="102"/>
      <c r="K593" s="102"/>
      <c r="L593" s="102"/>
      <c r="M593" s="102"/>
      <c r="N593" s="102"/>
      <c r="O593" s="102"/>
      <c r="P593" s="102"/>
      <c r="Q593" s="102"/>
      <c r="R593" s="102"/>
      <c r="S593" s="102"/>
      <c r="T593" s="102"/>
      <c r="U593" s="102"/>
      <c r="V593" s="102"/>
      <c r="W593" s="102"/>
      <c r="X593" s="102"/>
      <c r="Y593" s="102"/>
      <c r="Z593" s="102"/>
    </row>
    <row r="594" spans="1:26" ht="18.75" customHeight="1">
      <c r="A594" s="1032"/>
      <c r="B594" s="102"/>
      <c r="C594" s="1033"/>
      <c r="D594" s="1033"/>
      <c r="E594" s="102"/>
      <c r="F594" s="102"/>
      <c r="G594" s="102"/>
      <c r="H594" s="102"/>
      <c r="I594" s="102"/>
      <c r="J594" s="102"/>
      <c r="K594" s="102"/>
      <c r="L594" s="102"/>
      <c r="M594" s="102"/>
      <c r="N594" s="102"/>
      <c r="O594" s="102"/>
      <c r="P594" s="102"/>
      <c r="Q594" s="102"/>
      <c r="R594" s="102"/>
      <c r="S594" s="102"/>
      <c r="T594" s="102"/>
      <c r="U594" s="102"/>
      <c r="V594" s="102"/>
      <c r="W594" s="102"/>
      <c r="X594" s="102"/>
      <c r="Y594" s="102"/>
      <c r="Z594" s="102"/>
    </row>
    <row r="595" spans="1:26" ht="18.75" customHeight="1">
      <c r="A595" s="1032"/>
      <c r="B595" s="102"/>
      <c r="C595" s="1033"/>
      <c r="D595" s="1033"/>
      <c r="E595" s="102"/>
      <c r="F595" s="102"/>
      <c r="G595" s="102"/>
      <c r="H595" s="102"/>
      <c r="I595" s="102"/>
      <c r="J595" s="102"/>
      <c r="K595" s="102"/>
      <c r="L595" s="102"/>
      <c r="M595" s="102"/>
      <c r="N595" s="102"/>
      <c r="O595" s="102"/>
      <c r="P595" s="102"/>
      <c r="Q595" s="102"/>
      <c r="R595" s="102"/>
      <c r="S595" s="102"/>
      <c r="T595" s="102"/>
      <c r="U595" s="102"/>
      <c r="V595" s="102"/>
      <c r="W595" s="102"/>
      <c r="X595" s="102"/>
      <c r="Y595" s="102"/>
      <c r="Z595" s="102"/>
    </row>
    <row r="596" spans="1:26" ht="18.75" customHeight="1">
      <c r="A596" s="1032"/>
      <c r="B596" s="102"/>
      <c r="C596" s="1033"/>
      <c r="D596" s="1033"/>
      <c r="E596" s="102"/>
      <c r="F596" s="102"/>
      <c r="G596" s="102"/>
      <c r="H596" s="102"/>
      <c r="I596" s="102"/>
      <c r="J596" s="102"/>
      <c r="K596" s="102"/>
      <c r="L596" s="102"/>
      <c r="M596" s="102"/>
      <c r="N596" s="102"/>
      <c r="O596" s="102"/>
      <c r="P596" s="102"/>
      <c r="Q596" s="102"/>
      <c r="R596" s="102"/>
      <c r="S596" s="102"/>
      <c r="T596" s="102"/>
      <c r="U596" s="102"/>
      <c r="V596" s="102"/>
      <c r="W596" s="102"/>
      <c r="X596" s="102"/>
      <c r="Y596" s="102"/>
      <c r="Z596" s="102"/>
    </row>
    <row r="597" spans="1:26" ht="18.75" customHeight="1">
      <c r="A597" s="1032"/>
      <c r="B597" s="102"/>
      <c r="C597" s="1033"/>
      <c r="D597" s="1033"/>
      <c r="E597" s="102"/>
      <c r="F597" s="102"/>
      <c r="G597" s="102"/>
      <c r="H597" s="102"/>
      <c r="I597" s="102"/>
      <c r="J597" s="102"/>
      <c r="K597" s="102"/>
      <c r="L597" s="102"/>
      <c r="M597" s="102"/>
      <c r="N597" s="102"/>
      <c r="O597" s="102"/>
      <c r="P597" s="102"/>
      <c r="Q597" s="102"/>
      <c r="R597" s="102"/>
      <c r="S597" s="102"/>
      <c r="T597" s="102"/>
      <c r="U597" s="102"/>
      <c r="V597" s="102"/>
      <c r="W597" s="102"/>
      <c r="X597" s="102"/>
      <c r="Y597" s="102"/>
      <c r="Z597" s="102"/>
    </row>
    <row r="598" spans="1:26" ht="18.75" customHeight="1">
      <c r="A598" s="1032"/>
      <c r="B598" s="102"/>
      <c r="C598" s="1033"/>
      <c r="D598" s="1033"/>
      <c r="E598" s="102"/>
      <c r="F598" s="102"/>
      <c r="G598" s="102"/>
      <c r="H598" s="102"/>
      <c r="I598" s="102"/>
      <c r="J598" s="102"/>
      <c r="K598" s="102"/>
      <c r="L598" s="102"/>
      <c r="M598" s="102"/>
      <c r="N598" s="102"/>
      <c r="O598" s="102"/>
      <c r="P598" s="102"/>
      <c r="Q598" s="102"/>
      <c r="R598" s="102"/>
      <c r="S598" s="102"/>
      <c r="T598" s="102"/>
      <c r="U598" s="102"/>
      <c r="V598" s="102"/>
      <c r="W598" s="102"/>
      <c r="X598" s="102"/>
      <c r="Y598" s="102"/>
      <c r="Z598" s="102"/>
    </row>
    <row r="599" spans="1:26" ht="18.75" customHeight="1">
      <c r="A599" s="1032"/>
      <c r="B599" s="102"/>
      <c r="C599" s="1033"/>
      <c r="D599" s="1033"/>
      <c r="E599" s="102"/>
      <c r="F599" s="102"/>
      <c r="G599" s="102"/>
      <c r="H599" s="102"/>
      <c r="I599" s="102"/>
      <c r="J599" s="102"/>
      <c r="K599" s="102"/>
      <c r="L599" s="102"/>
      <c r="M599" s="102"/>
      <c r="N599" s="102"/>
      <c r="O599" s="102"/>
      <c r="P599" s="102"/>
      <c r="Q599" s="102"/>
      <c r="R599" s="102"/>
      <c r="S599" s="102"/>
      <c r="T599" s="102"/>
      <c r="U599" s="102"/>
      <c r="V599" s="102"/>
      <c r="W599" s="102"/>
      <c r="X599" s="102"/>
      <c r="Y599" s="102"/>
      <c r="Z599" s="102"/>
    </row>
    <row r="600" spans="1:26" ht="18.75" customHeight="1">
      <c r="A600" s="1032"/>
      <c r="B600" s="102"/>
      <c r="C600" s="1033"/>
      <c r="D600" s="1033"/>
      <c r="E600" s="102"/>
      <c r="F600" s="102"/>
      <c r="G600" s="102"/>
      <c r="H600" s="102"/>
      <c r="I600" s="102"/>
      <c r="J600" s="102"/>
      <c r="K600" s="102"/>
      <c r="L600" s="102"/>
      <c r="M600" s="102"/>
      <c r="N600" s="102"/>
      <c r="O600" s="102"/>
      <c r="P600" s="102"/>
      <c r="Q600" s="102"/>
      <c r="R600" s="102"/>
      <c r="S600" s="102"/>
      <c r="T600" s="102"/>
      <c r="U600" s="102"/>
      <c r="V600" s="102"/>
      <c r="W600" s="102"/>
      <c r="X600" s="102"/>
      <c r="Y600" s="102"/>
      <c r="Z600" s="102"/>
    </row>
    <row r="601" spans="1:26" ht="18.75" customHeight="1">
      <c r="A601" s="1032"/>
      <c r="B601" s="102"/>
      <c r="C601" s="1033"/>
      <c r="D601" s="1033"/>
      <c r="E601" s="102"/>
      <c r="F601" s="102"/>
      <c r="G601" s="102"/>
      <c r="H601" s="102"/>
      <c r="I601" s="102"/>
      <c r="J601" s="102"/>
      <c r="K601" s="102"/>
      <c r="L601" s="102"/>
      <c r="M601" s="102"/>
      <c r="N601" s="102"/>
      <c r="O601" s="102"/>
      <c r="P601" s="102"/>
      <c r="Q601" s="102"/>
      <c r="R601" s="102"/>
      <c r="S601" s="102"/>
      <c r="T601" s="102"/>
      <c r="U601" s="102"/>
      <c r="V601" s="102"/>
      <c r="W601" s="102"/>
      <c r="X601" s="102"/>
      <c r="Y601" s="102"/>
      <c r="Z601" s="102"/>
    </row>
    <row r="602" spans="1:26" ht="18.75" customHeight="1">
      <c r="A602" s="1032"/>
      <c r="B602" s="102"/>
      <c r="C602" s="1033"/>
      <c r="D602" s="1033"/>
      <c r="E602" s="102"/>
      <c r="F602" s="102"/>
      <c r="G602" s="102"/>
      <c r="H602" s="102"/>
      <c r="I602" s="102"/>
      <c r="J602" s="102"/>
      <c r="K602" s="102"/>
      <c r="L602" s="102"/>
      <c r="M602" s="102"/>
      <c r="N602" s="102"/>
      <c r="O602" s="102"/>
      <c r="P602" s="102"/>
      <c r="Q602" s="102"/>
      <c r="R602" s="102"/>
      <c r="S602" s="102"/>
      <c r="T602" s="102"/>
      <c r="U602" s="102"/>
      <c r="V602" s="102"/>
      <c r="W602" s="102"/>
      <c r="X602" s="102"/>
      <c r="Y602" s="102"/>
      <c r="Z602" s="102"/>
    </row>
    <row r="603" spans="1:26" ht="18.75" customHeight="1">
      <c r="A603" s="1032"/>
      <c r="B603" s="102"/>
      <c r="C603" s="1033"/>
      <c r="D603" s="1033"/>
      <c r="E603" s="102"/>
      <c r="F603" s="102"/>
      <c r="G603" s="102"/>
      <c r="H603" s="102"/>
      <c r="I603" s="102"/>
      <c r="J603" s="102"/>
      <c r="K603" s="102"/>
      <c r="L603" s="102"/>
      <c r="M603" s="102"/>
      <c r="N603" s="102"/>
      <c r="O603" s="102"/>
      <c r="P603" s="102"/>
      <c r="Q603" s="102"/>
      <c r="R603" s="102"/>
      <c r="S603" s="102"/>
      <c r="T603" s="102"/>
      <c r="U603" s="102"/>
      <c r="V603" s="102"/>
      <c r="W603" s="102"/>
      <c r="X603" s="102"/>
      <c r="Y603" s="102"/>
      <c r="Z603" s="102"/>
    </row>
    <row r="604" spans="1:26" ht="18.75" customHeight="1">
      <c r="A604" s="1032"/>
      <c r="B604" s="102"/>
      <c r="C604" s="1033"/>
      <c r="D604" s="1033"/>
      <c r="E604" s="102"/>
      <c r="F604" s="102"/>
      <c r="G604" s="102"/>
      <c r="H604" s="102"/>
      <c r="I604" s="102"/>
      <c r="J604" s="102"/>
      <c r="K604" s="102"/>
      <c r="L604" s="102"/>
      <c r="M604" s="102"/>
      <c r="N604" s="102"/>
      <c r="O604" s="102"/>
      <c r="P604" s="102"/>
      <c r="Q604" s="102"/>
      <c r="R604" s="102"/>
      <c r="S604" s="102"/>
      <c r="T604" s="102"/>
      <c r="U604" s="102"/>
      <c r="V604" s="102"/>
      <c r="W604" s="102"/>
      <c r="X604" s="102"/>
      <c r="Y604" s="102"/>
      <c r="Z604" s="102"/>
    </row>
    <row r="605" spans="1:26" ht="18.75" customHeight="1">
      <c r="A605" s="1032"/>
      <c r="B605" s="102"/>
      <c r="C605" s="1033"/>
      <c r="D605" s="1033"/>
      <c r="E605" s="102"/>
      <c r="F605" s="102"/>
      <c r="G605" s="102"/>
      <c r="H605" s="102"/>
      <c r="I605" s="102"/>
      <c r="J605" s="102"/>
      <c r="K605" s="102"/>
      <c r="L605" s="102"/>
      <c r="M605" s="102"/>
      <c r="N605" s="102"/>
      <c r="O605" s="102"/>
      <c r="P605" s="102"/>
      <c r="Q605" s="102"/>
      <c r="R605" s="102"/>
      <c r="S605" s="102"/>
      <c r="T605" s="102"/>
      <c r="U605" s="102"/>
      <c r="V605" s="102"/>
      <c r="W605" s="102"/>
      <c r="X605" s="102"/>
      <c r="Y605" s="102"/>
      <c r="Z605" s="102"/>
    </row>
    <row r="606" spans="1:26" ht="18.75" customHeight="1">
      <c r="A606" s="1032"/>
      <c r="B606" s="102"/>
      <c r="C606" s="1033"/>
      <c r="D606" s="1033"/>
      <c r="E606" s="102"/>
      <c r="F606" s="102"/>
      <c r="G606" s="102"/>
      <c r="H606" s="102"/>
      <c r="I606" s="102"/>
      <c r="J606" s="102"/>
      <c r="K606" s="102"/>
      <c r="L606" s="102"/>
      <c r="M606" s="102"/>
      <c r="N606" s="102"/>
      <c r="O606" s="102"/>
      <c r="P606" s="102"/>
      <c r="Q606" s="102"/>
      <c r="R606" s="102"/>
      <c r="S606" s="102"/>
      <c r="T606" s="102"/>
      <c r="U606" s="102"/>
      <c r="V606" s="102"/>
      <c r="W606" s="102"/>
      <c r="X606" s="102"/>
      <c r="Y606" s="102"/>
      <c r="Z606" s="102"/>
    </row>
    <row r="607" spans="1:26" ht="18.75" customHeight="1">
      <c r="A607" s="1032"/>
      <c r="B607" s="102"/>
      <c r="C607" s="1033"/>
      <c r="D607" s="1033"/>
      <c r="E607" s="102"/>
      <c r="F607" s="102"/>
      <c r="G607" s="102"/>
      <c r="H607" s="102"/>
      <c r="I607" s="102"/>
      <c r="J607" s="102"/>
      <c r="K607" s="102"/>
      <c r="L607" s="102"/>
      <c r="M607" s="102"/>
      <c r="N607" s="102"/>
      <c r="O607" s="102"/>
      <c r="P607" s="102"/>
      <c r="Q607" s="102"/>
      <c r="R607" s="102"/>
      <c r="S607" s="102"/>
      <c r="T607" s="102"/>
      <c r="U607" s="102"/>
      <c r="V607" s="102"/>
      <c r="W607" s="102"/>
      <c r="X607" s="102"/>
      <c r="Y607" s="102"/>
      <c r="Z607" s="102"/>
    </row>
    <row r="608" spans="1:26" ht="18.75" customHeight="1">
      <c r="A608" s="1032"/>
      <c r="B608" s="102"/>
      <c r="C608" s="1033"/>
      <c r="D608" s="1033"/>
      <c r="E608" s="102"/>
      <c r="F608" s="102"/>
      <c r="G608" s="102"/>
      <c r="H608" s="102"/>
      <c r="I608" s="102"/>
      <c r="J608" s="102"/>
      <c r="K608" s="102"/>
      <c r="L608" s="102"/>
      <c r="M608" s="102"/>
      <c r="N608" s="102"/>
      <c r="O608" s="102"/>
      <c r="P608" s="102"/>
      <c r="Q608" s="102"/>
      <c r="R608" s="102"/>
      <c r="S608" s="102"/>
      <c r="T608" s="102"/>
      <c r="U608" s="102"/>
      <c r="V608" s="102"/>
      <c r="W608" s="102"/>
      <c r="X608" s="102"/>
      <c r="Y608" s="102"/>
      <c r="Z608" s="102"/>
    </row>
    <row r="609" spans="1:26" ht="18.75" customHeight="1">
      <c r="A609" s="1032"/>
      <c r="B609" s="102"/>
      <c r="C609" s="1033"/>
      <c r="D609" s="1033"/>
      <c r="E609" s="102"/>
      <c r="F609" s="102"/>
      <c r="G609" s="102"/>
      <c r="H609" s="102"/>
      <c r="I609" s="102"/>
      <c r="J609" s="102"/>
      <c r="K609" s="102"/>
      <c r="L609" s="102"/>
      <c r="M609" s="102"/>
      <c r="N609" s="102"/>
      <c r="O609" s="102"/>
      <c r="P609" s="102"/>
      <c r="Q609" s="102"/>
      <c r="R609" s="102"/>
      <c r="S609" s="102"/>
      <c r="T609" s="102"/>
      <c r="U609" s="102"/>
      <c r="V609" s="102"/>
      <c r="W609" s="102"/>
      <c r="X609" s="102"/>
      <c r="Y609" s="102"/>
      <c r="Z609" s="102"/>
    </row>
    <row r="610" spans="1:26" ht="18.75" customHeight="1">
      <c r="A610" s="1032"/>
      <c r="B610" s="102"/>
      <c r="C610" s="1033"/>
      <c r="D610" s="1033"/>
      <c r="E610" s="102"/>
      <c r="F610" s="102"/>
      <c r="G610" s="102"/>
      <c r="H610" s="102"/>
      <c r="I610" s="102"/>
      <c r="J610" s="102"/>
      <c r="K610" s="102"/>
      <c r="L610" s="102"/>
      <c r="M610" s="102"/>
      <c r="N610" s="102"/>
      <c r="O610" s="102"/>
      <c r="P610" s="102"/>
      <c r="Q610" s="102"/>
      <c r="R610" s="102"/>
      <c r="S610" s="102"/>
      <c r="T610" s="102"/>
      <c r="U610" s="102"/>
      <c r="V610" s="102"/>
      <c r="W610" s="102"/>
      <c r="X610" s="102"/>
      <c r="Y610" s="102"/>
      <c r="Z610" s="102"/>
    </row>
    <row r="611" spans="1:26" ht="18.75" customHeight="1">
      <c r="A611" s="1032"/>
      <c r="B611" s="102"/>
      <c r="C611" s="1033"/>
      <c r="D611" s="1033"/>
      <c r="E611" s="102"/>
      <c r="F611" s="102"/>
      <c r="G611" s="102"/>
      <c r="H611" s="102"/>
      <c r="I611" s="102"/>
      <c r="J611" s="102"/>
      <c r="K611" s="102"/>
      <c r="L611" s="102"/>
      <c r="M611" s="102"/>
      <c r="N611" s="102"/>
      <c r="O611" s="102"/>
      <c r="P611" s="102"/>
      <c r="Q611" s="102"/>
      <c r="R611" s="102"/>
      <c r="S611" s="102"/>
      <c r="T611" s="102"/>
      <c r="U611" s="102"/>
      <c r="V611" s="102"/>
      <c r="W611" s="102"/>
      <c r="X611" s="102"/>
      <c r="Y611" s="102"/>
      <c r="Z611" s="102"/>
    </row>
    <row r="612" spans="1:26" ht="18.75" customHeight="1">
      <c r="A612" s="1032"/>
      <c r="B612" s="102"/>
      <c r="C612" s="1033"/>
      <c r="D612" s="1033"/>
      <c r="E612" s="102"/>
      <c r="F612" s="102"/>
      <c r="G612" s="102"/>
      <c r="H612" s="102"/>
      <c r="I612" s="102"/>
      <c r="J612" s="102"/>
      <c r="K612" s="102"/>
      <c r="L612" s="102"/>
      <c r="M612" s="102"/>
      <c r="N612" s="102"/>
      <c r="O612" s="102"/>
      <c r="P612" s="102"/>
      <c r="Q612" s="102"/>
      <c r="R612" s="102"/>
      <c r="S612" s="102"/>
      <c r="T612" s="102"/>
      <c r="U612" s="102"/>
      <c r="V612" s="102"/>
      <c r="W612" s="102"/>
      <c r="X612" s="102"/>
      <c r="Y612" s="102"/>
      <c r="Z612" s="102"/>
    </row>
    <row r="613" spans="1:26" ht="18.75" customHeight="1">
      <c r="A613" s="1032"/>
      <c r="B613" s="102"/>
      <c r="C613" s="1033"/>
      <c r="D613" s="1033"/>
      <c r="E613" s="102"/>
      <c r="F613" s="102"/>
      <c r="G613" s="102"/>
      <c r="H613" s="102"/>
      <c r="I613" s="102"/>
      <c r="J613" s="102"/>
      <c r="K613" s="102"/>
      <c r="L613" s="102"/>
      <c r="M613" s="102"/>
      <c r="N613" s="102"/>
      <c r="O613" s="102"/>
      <c r="P613" s="102"/>
      <c r="Q613" s="102"/>
      <c r="R613" s="102"/>
      <c r="S613" s="102"/>
      <c r="T613" s="102"/>
      <c r="U613" s="102"/>
      <c r="V613" s="102"/>
      <c r="W613" s="102"/>
      <c r="X613" s="102"/>
      <c r="Y613" s="102"/>
      <c r="Z613" s="102"/>
    </row>
    <row r="614" spans="1:26" ht="18.75" customHeight="1">
      <c r="A614" s="1032"/>
      <c r="B614" s="102"/>
      <c r="C614" s="1033"/>
      <c r="D614" s="1033"/>
      <c r="E614" s="102"/>
      <c r="F614" s="102"/>
      <c r="G614" s="102"/>
      <c r="H614" s="102"/>
      <c r="I614" s="102"/>
      <c r="J614" s="102"/>
      <c r="K614" s="102"/>
      <c r="L614" s="102"/>
      <c r="M614" s="102"/>
      <c r="N614" s="102"/>
      <c r="O614" s="102"/>
      <c r="P614" s="102"/>
      <c r="Q614" s="102"/>
      <c r="R614" s="102"/>
      <c r="S614" s="102"/>
      <c r="T614" s="102"/>
      <c r="U614" s="102"/>
      <c r="V614" s="102"/>
      <c r="W614" s="102"/>
      <c r="X614" s="102"/>
      <c r="Y614" s="102"/>
      <c r="Z614" s="102"/>
    </row>
    <row r="615" spans="1:26" ht="18.75" customHeight="1">
      <c r="A615" s="1032"/>
      <c r="B615" s="102"/>
      <c r="C615" s="1033"/>
      <c r="D615" s="1033"/>
      <c r="E615" s="102"/>
      <c r="F615" s="102"/>
      <c r="G615" s="102"/>
      <c r="H615" s="102"/>
      <c r="I615" s="102"/>
      <c r="J615" s="102"/>
      <c r="K615" s="102"/>
      <c r="L615" s="102"/>
      <c r="M615" s="102"/>
      <c r="N615" s="102"/>
      <c r="O615" s="102"/>
      <c r="P615" s="102"/>
      <c r="Q615" s="102"/>
      <c r="R615" s="102"/>
      <c r="S615" s="102"/>
      <c r="T615" s="102"/>
      <c r="U615" s="102"/>
      <c r="V615" s="102"/>
      <c r="W615" s="102"/>
      <c r="X615" s="102"/>
      <c r="Y615" s="102"/>
      <c r="Z615" s="102"/>
    </row>
    <row r="616" spans="1:26" ht="18.75" customHeight="1">
      <c r="A616" s="1032"/>
      <c r="B616" s="102"/>
      <c r="C616" s="1033"/>
      <c r="D616" s="1033"/>
      <c r="E616" s="102"/>
      <c r="F616" s="102"/>
      <c r="G616" s="102"/>
      <c r="H616" s="102"/>
      <c r="I616" s="102"/>
      <c r="J616" s="102"/>
      <c r="K616" s="102"/>
      <c r="L616" s="102"/>
      <c r="M616" s="102"/>
      <c r="N616" s="102"/>
      <c r="O616" s="102"/>
      <c r="P616" s="102"/>
      <c r="Q616" s="102"/>
      <c r="R616" s="102"/>
      <c r="S616" s="102"/>
      <c r="T616" s="102"/>
      <c r="U616" s="102"/>
      <c r="V616" s="102"/>
      <c r="W616" s="102"/>
      <c r="X616" s="102"/>
      <c r="Y616" s="102"/>
      <c r="Z616" s="102"/>
    </row>
    <row r="617" spans="1:26" ht="18.75" customHeight="1">
      <c r="A617" s="1032"/>
      <c r="B617" s="102"/>
      <c r="C617" s="1033"/>
      <c r="D617" s="1033"/>
      <c r="E617" s="102"/>
      <c r="F617" s="102"/>
      <c r="G617" s="102"/>
      <c r="H617" s="102"/>
      <c r="I617" s="102"/>
      <c r="J617" s="102"/>
      <c r="K617" s="102"/>
      <c r="L617" s="102"/>
      <c r="M617" s="102"/>
      <c r="N617" s="102"/>
      <c r="O617" s="102"/>
      <c r="P617" s="102"/>
      <c r="Q617" s="102"/>
      <c r="R617" s="102"/>
      <c r="S617" s="102"/>
      <c r="T617" s="102"/>
      <c r="U617" s="102"/>
      <c r="V617" s="102"/>
      <c r="W617" s="102"/>
      <c r="X617" s="102"/>
      <c r="Y617" s="102"/>
      <c r="Z617" s="102"/>
    </row>
    <row r="618" spans="1:26" ht="18.75" customHeight="1">
      <c r="A618" s="1032"/>
      <c r="B618" s="102"/>
      <c r="C618" s="1033"/>
      <c r="D618" s="1033"/>
      <c r="E618" s="102"/>
      <c r="F618" s="102"/>
      <c r="G618" s="102"/>
      <c r="H618" s="102"/>
      <c r="I618" s="102"/>
      <c r="J618" s="102"/>
      <c r="K618" s="102"/>
      <c r="L618" s="102"/>
      <c r="M618" s="102"/>
      <c r="N618" s="102"/>
      <c r="O618" s="102"/>
      <c r="P618" s="102"/>
      <c r="Q618" s="102"/>
      <c r="R618" s="102"/>
      <c r="S618" s="102"/>
      <c r="T618" s="102"/>
      <c r="U618" s="102"/>
      <c r="V618" s="102"/>
      <c r="W618" s="102"/>
      <c r="X618" s="102"/>
      <c r="Y618" s="102"/>
      <c r="Z618" s="102"/>
    </row>
    <row r="619" spans="1:26" ht="18.75" customHeight="1">
      <c r="A619" s="1032"/>
      <c r="B619" s="102"/>
      <c r="C619" s="1033"/>
      <c r="D619" s="1033"/>
      <c r="E619" s="102"/>
      <c r="F619" s="102"/>
      <c r="G619" s="102"/>
      <c r="H619" s="102"/>
      <c r="I619" s="102"/>
      <c r="J619" s="102"/>
      <c r="K619" s="102"/>
      <c r="L619" s="102"/>
      <c r="M619" s="102"/>
      <c r="N619" s="102"/>
      <c r="O619" s="102"/>
      <c r="P619" s="102"/>
      <c r="Q619" s="102"/>
      <c r="R619" s="102"/>
      <c r="S619" s="102"/>
      <c r="T619" s="102"/>
      <c r="U619" s="102"/>
      <c r="V619" s="102"/>
      <c r="W619" s="102"/>
      <c r="X619" s="102"/>
      <c r="Y619" s="102"/>
      <c r="Z619" s="102"/>
    </row>
    <row r="620" spans="1:26" ht="18.75" customHeight="1">
      <c r="A620" s="1032"/>
      <c r="B620" s="102"/>
      <c r="C620" s="1033"/>
      <c r="D620" s="1033"/>
      <c r="E620" s="102"/>
      <c r="F620" s="102"/>
      <c r="G620" s="102"/>
      <c r="H620" s="102"/>
      <c r="I620" s="102"/>
      <c r="J620" s="102"/>
      <c r="K620" s="102"/>
      <c r="L620" s="102"/>
      <c r="M620" s="102"/>
      <c r="N620" s="102"/>
      <c r="O620" s="102"/>
      <c r="P620" s="102"/>
      <c r="Q620" s="102"/>
      <c r="R620" s="102"/>
      <c r="S620" s="102"/>
      <c r="T620" s="102"/>
      <c r="U620" s="102"/>
      <c r="V620" s="102"/>
      <c r="W620" s="102"/>
      <c r="X620" s="102"/>
      <c r="Y620" s="102"/>
      <c r="Z620" s="102"/>
    </row>
    <row r="621" spans="1:26" ht="18.75" customHeight="1">
      <c r="A621" s="1032"/>
      <c r="B621" s="102"/>
      <c r="C621" s="1033"/>
      <c r="D621" s="1033"/>
      <c r="E621" s="102"/>
      <c r="F621" s="102"/>
      <c r="G621" s="102"/>
      <c r="H621" s="102"/>
      <c r="I621" s="102"/>
      <c r="J621" s="102"/>
      <c r="K621" s="102"/>
      <c r="L621" s="102"/>
      <c r="M621" s="102"/>
      <c r="N621" s="102"/>
      <c r="O621" s="102"/>
      <c r="P621" s="102"/>
      <c r="Q621" s="102"/>
      <c r="R621" s="102"/>
      <c r="S621" s="102"/>
      <c r="T621" s="102"/>
      <c r="U621" s="102"/>
      <c r="V621" s="102"/>
      <c r="W621" s="102"/>
      <c r="X621" s="102"/>
      <c r="Y621" s="102"/>
      <c r="Z621" s="102"/>
    </row>
    <row r="622" spans="1:26" ht="18.75" customHeight="1">
      <c r="A622" s="1032"/>
      <c r="B622" s="102"/>
      <c r="C622" s="1033"/>
      <c r="D622" s="1033"/>
      <c r="E622" s="102"/>
      <c r="F622" s="102"/>
      <c r="G622" s="102"/>
      <c r="H622" s="102"/>
      <c r="I622" s="102"/>
      <c r="J622" s="102"/>
      <c r="K622" s="102"/>
      <c r="L622" s="102"/>
      <c r="M622" s="102"/>
      <c r="N622" s="102"/>
      <c r="O622" s="102"/>
      <c r="P622" s="102"/>
      <c r="Q622" s="102"/>
      <c r="R622" s="102"/>
      <c r="S622" s="102"/>
      <c r="T622" s="102"/>
      <c r="U622" s="102"/>
      <c r="V622" s="102"/>
      <c r="W622" s="102"/>
      <c r="X622" s="102"/>
      <c r="Y622" s="102"/>
      <c r="Z622" s="102"/>
    </row>
    <row r="623" spans="1:26" ht="18.75" customHeight="1">
      <c r="A623" s="1032"/>
      <c r="B623" s="102"/>
      <c r="C623" s="1033"/>
      <c r="D623" s="1033"/>
      <c r="E623" s="102"/>
      <c r="F623" s="102"/>
      <c r="G623" s="102"/>
      <c r="H623" s="102"/>
      <c r="I623" s="102"/>
      <c r="J623" s="102"/>
      <c r="K623" s="102"/>
      <c r="L623" s="102"/>
      <c r="M623" s="102"/>
      <c r="N623" s="102"/>
      <c r="O623" s="102"/>
      <c r="P623" s="102"/>
      <c r="Q623" s="102"/>
      <c r="R623" s="102"/>
      <c r="S623" s="102"/>
      <c r="T623" s="102"/>
      <c r="U623" s="102"/>
      <c r="V623" s="102"/>
      <c r="W623" s="102"/>
      <c r="X623" s="102"/>
      <c r="Y623" s="102"/>
      <c r="Z623" s="102"/>
    </row>
    <row r="624" spans="1:26" ht="18.75" customHeight="1">
      <c r="A624" s="1032"/>
      <c r="B624" s="102"/>
      <c r="C624" s="1033"/>
      <c r="D624" s="1033"/>
      <c r="E624" s="102"/>
      <c r="F624" s="102"/>
      <c r="G624" s="102"/>
      <c r="H624" s="102"/>
      <c r="I624" s="102"/>
      <c r="J624" s="102"/>
      <c r="K624" s="102"/>
      <c r="L624" s="102"/>
      <c r="M624" s="102"/>
      <c r="N624" s="102"/>
      <c r="O624" s="102"/>
      <c r="P624" s="102"/>
      <c r="Q624" s="102"/>
      <c r="R624" s="102"/>
      <c r="S624" s="102"/>
      <c r="T624" s="102"/>
      <c r="U624" s="102"/>
      <c r="V624" s="102"/>
      <c r="W624" s="102"/>
      <c r="X624" s="102"/>
      <c r="Y624" s="102"/>
      <c r="Z624" s="102"/>
    </row>
    <row r="625" spans="1:26" ht="18.75" customHeight="1">
      <c r="A625" s="1032"/>
      <c r="B625" s="102"/>
      <c r="C625" s="1033"/>
      <c r="D625" s="1033"/>
      <c r="E625" s="102"/>
      <c r="F625" s="102"/>
      <c r="G625" s="102"/>
      <c r="H625" s="102"/>
      <c r="I625" s="102"/>
      <c r="J625" s="102"/>
      <c r="K625" s="102"/>
      <c r="L625" s="102"/>
      <c r="M625" s="102"/>
      <c r="N625" s="102"/>
      <c r="O625" s="102"/>
      <c r="P625" s="102"/>
      <c r="Q625" s="102"/>
      <c r="R625" s="102"/>
      <c r="S625" s="102"/>
      <c r="T625" s="102"/>
      <c r="U625" s="102"/>
      <c r="V625" s="102"/>
      <c r="W625" s="102"/>
      <c r="X625" s="102"/>
      <c r="Y625" s="102"/>
      <c r="Z625" s="102"/>
    </row>
    <row r="626" spans="1:26" ht="18.75" customHeight="1">
      <c r="A626" s="1032"/>
      <c r="B626" s="102"/>
      <c r="C626" s="1033"/>
      <c r="D626" s="1033"/>
      <c r="E626" s="102"/>
      <c r="F626" s="102"/>
      <c r="G626" s="102"/>
      <c r="H626" s="102"/>
      <c r="I626" s="102"/>
      <c r="J626" s="102"/>
      <c r="K626" s="102"/>
      <c r="L626" s="102"/>
      <c r="M626" s="102"/>
      <c r="N626" s="102"/>
      <c r="O626" s="102"/>
      <c r="P626" s="102"/>
      <c r="Q626" s="102"/>
      <c r="R626" s="102"/>
      <c r="S626" s="102"/>
      <c r="T626" s="102"/>
      <c r="U626" s="102"/>
      <c r="V626" s="102"/>
      <c r="W626" s="102"/>
      <c r="X626" s="102"/>
      <c r="Y626" s="102"/>
      <c r="Z626" s="102"/>
    </row>
    <row r="627" spans="1:26" ht="18.75" customHeight="1">
      <c r="A627" s="1032"/>
      <c r="B627" s="102"/>
      <c r="C627" s="1033"/>
      <c r="D627" s="1033"/>
      <c r="E627" s="102"/>
      <c r="F627" s="102"/>
      <c r="G627" s="102"/>
      <c r="H627" s="102"/>
      <c r="I627" s="102"/>
      <c r="J627" s="102"/>
      <c r="K627" s="102"/>
      <c r="L627" s="102"/>
      <c r="M627" s="102"/>
      <c r="N627" s="102"/>
      <c r="O627" s="102"/>
      <c r="P627" s="102"/>
      <c r="Q627" s="102"/>
      <c r="R627" s="102"/>
      <c r="S627" s="102"/>
      <c r="T627" s="102"/>
      <c r="U627" s="102"/>
      <c r="V627" s="102"/>
      <c r="W627" s="102"/>
      <c r="X627" s="102"/>
      <c r="Y627" s="102"/>
      <c r="Z627" s="102"/>
    </row>
    <row r="628" spans="1:26" ht="18.75" customHeight="1">
      <c r="A628" s="1032"/>
      <c r="B628" s="102"/>
      <c r="C628" s="1033"/>
      <c r="D628" s="1033"/>
      <c r="E628" s="102"/>
      <c r="F628" s="102"/>
      <c r="G628" s="102"/>
      <c r="H628" s="102"/>
      <c r="I628" s="102"/>
      <c r="J628" s="102"/>
      <c r="K628" s="102"/>
      <c r="L628" s="102"/>
      <c r="M628" s="102"/>
      <c r="N628" s="102"/>
      <c r="O628" s="102"/>
      <c r="P628" s="102"/>
      <c r="Q628" s="102"/>
      <c r="R628" s="102"/>
      <c r="S628" s="102"/>
      <c r="T628" s="102"/>
      <c r="U628" s="102"/>
      <c r="V628" s="102"/>
      <c r="W628" s="102"/>
      <c r="X628" s="102"/>
      <c r="Y628" s="102"/>
      <c r="Z628" s="102"/>
    </row>
    <row r="629" spans="1:26" ht="18.75" customHeight="1">
      <c r="A629" s="1032"/>
      <c r="B629" s="102"/>
      <c r="C629" s="1033"/>
      <c r="D629" s="1033"/>
      <c r="E629" s="102"/>
      <c r="F629" s="102"/>
      <c r="G629" s="102"/>
      <c r="H629" s="102"/>
      <c r="I629" s="102"/>
      <c r="J629" s="102"/>
      <c r="K629" s="102"/>
      <c r="L629" s="102"/>
      <c r="M629" s="102"/>
      <c r="N629" s="102"/>
      <c r="O629" s="102"/>
      <c r="P629" s="102"/>
      <c r="Q629" s="102"/>
      <c r="R629" s="102"/>
      <c r="S629" s="102"/>
      <c r="T629" s="102"/>
      <c r="U629" s="102"/>
      <c r="V629" s="102"/>
      <c r="W629" s="102"/>
      <c r="X629" s="102"/>
      <c r="Y629" s="102"/>
      <c r="Z629" s="102"/>
    </row>
    <row r="630" spans="1:26" ht="18.75" customHeight="1">
      <c r="A630" s="1032"/>
      <c r="B630" s="102"/>
      <c r="C630" s="1033"/>
      <c r="D630" s="1033"/>
      <c r="E630" s="102"/>
      <c r="F630" s="102"/>
      <c r="G630" s="102"/>
      <c r="H630" s="102"/>
      <c r="I630" s="102"/>
      <c r="J630" s="102"/>
      <c r="K630" s="102"/>
      <c r="L630" s="102"/>
      <c r="M630" s="102"/>
      <c r="N630" s="102"/>
      <c r="O630" s="102"/>
      <c r="P630" s="102"/>
      <c r="Q630" s="102"/>
      <c r="R630" s="102"/>
      <c r="S630" s="102"/>
      <c r="T630" s="102"/>
      <c r="U630" s="102"/>
      <c r="V630" s="102"/>
      <c r="W630" s="102"/>
      <c r="X630" s="102"/>
      <c r="Y630" s="102"/>
      <c r="Z630" s="102"/>
    </row>
    <row r="631" spans="1:26" ht="18.75" customHeight="1">
      <c r="A631" s="1032"/>
      <c r="B631" s="102"/>
      <c r="C631" s="1033"/>
      <c r="D631" s="1033"/>
      <c r="E631" s="102"/>
      <c r="F631" s="102"/>
      <c r="G631" s="102"/>
      <c r="H631" s="102"/>
      <c r="I631" s="102"/>
      <c r="J631" s="102"/>
      <c r="K631" s="102"/>
      <c r="L631" s="102"/>
      <c r="M631" s="102"/>
      <c r="N631" s="102"/>
      <c r="O631" s="102"/>
      <c r="P631" s="102"/>
      <c r="Q631" s="102"/>
      <c r="R631" s="102"/>
      <c r="S631" s="102"/>
      <c r="T631" s="102"/>
      <c r="U631" s="102"/>
      <c r="V631" s="102"/>
      <c r="W631" s="102"/>
      <c r="X631" s="102"/>
      <c r="Y631" s="102"/>
      <c r="Z631" s="102"/>
    </row>
    <row r="632" spans="1:26" ht="18.75" customHeight="1">
      <c r="A632" s="1032"/>
      <c r="B632" s="102"/>
      <c r="C632" s="1033"/>
      <c r="D632" s="1033"/>
      <c r="E632" s="102"/>
      <c r="F632" s="102"/>
      <c r="G632" s="102"/>
      <c r="H632" s="102"/>
      <c r="I632" s="102"/>
      <c r="J632" s="102"/>
      <c r="K632" s="102"/>
      <c r="L632" s="102"/>
      <c r="M632" s="102"/>
      <c r="N632" s="102"/>
      <c r="O632" s="102"/>
      <c r="P632" s="102"/>
      <c r="Q632" s="102"/>
      <c r="R632" s="102"/>
      <c r="S632" s="102"/>
      <c r="T632" s="102"/>
      <c r="U632" s="102"/>
      <c r="V632" s="102"/>
      <c r="W632" s="102"/>
      <c r="X632" s="102"/>
      <c r="Y632" s="102"/>
      <c r="Z632" s="102"/>
    </row>
    <row r="633" spans="1:26" ht="18.75" customHeight="1">
      <c r="A633" s="1032"/>
      <c r="B633" s="102"/>
      <c r="C633" s="1033"/>
      <c r="D633" s="1033"/>
      <c r="E633" s="102"/>
      <c r="F633" s="102"/>
      <c r="G633" s="102"/>
      <c r="H633" s="102"/>
      <c r="I633" s="102"/>
      <c r="J633" s="102"/>
      <c r="K633" s="102"/>
      <c r="L633" s="102"/>
      <c r="M633" s="102"/>
      <c r="N633" s="102"/>
      <c r="O633" s="102"/>
      <c r="P633" s="102"/>
      <c r="Q633" s="102"/>
      <c r="R633" s="102"/>
      <c r="S633" s="102"/>
      <c r="T633" s="102"/>
      <c r="U633" s="102"/>
      <c r="V633" s="102"/>
      <c r="W633" s="102"/>
      <c r="X633" s="102"/>
      <c r="Y633" s="102"/>
      <c r="Z633" s="102"/>
    </row>
    <row r="634" spans="1:26" ht="18.75" customHeight="1">
      <c r="A634" s="1032"/>
      <c r="B634" s="102"/>
      <c r="C634" s="1033"/>
      <c r="D634" s="1033"/>
      <c r="E634" s="102"/>
      <c r="F634" s="102"/>
      <c r="G634" s="102"/>
      <c r="H634" s="102"/>
      <c r="I634" s="102"/>
      <c r="J634" s="102"/>
      <c r="K634" s="102"/>
      <c r="L634" s="102"/>
      <c r="M634" s="102"/>
      <c r="N634" s="102"/>
      <c r="O634" s="102"/>
      <c r="P634" s="102"/>
      <c r="Q634" s="102"/>
      <c r="R634" s="102"/>
      <c r="S634" s="102"/>
      <c r="T634" s="102"/>
      <c r="U634" s="102"/>
      <c r="V634" s="102"/>
      <c r="W634" s="102"/>
      <c r="X634" s="102"/>
      <c r="Y634" s="102"/>
      <c r="Z634" s="102"/>
    </row>
    <row r="635" spans="1:26" ht="18.75" customHeight="1">
      <c r="A635" s="1032"/>
      <c r="B635" s="102"/>
      <c r="C635" s="1033"/>
      <c r="D635" s="1033"/>
      <c r="E635" s="102"/>
      <c r="F635" s="102"/>
      <c r="G635" s="102"/>
      <c r="H635" s="102"/>
      <c r="I635" s="102"/>
      <c r="J635" s="102"/>
      <c r="K635" s="102"/>
      <c r="L635" s="102"/>
      <c r="M635" s="102"/>
      <c r="N635" s="102"/>
      <c r="O635" s="102"/>
      <c r="P635" s="102"/>
      <c r="Q635" s="102"/>
      <c r="R635" s="102"/>
      <c r="S635" s="102"/>
      <c r="T635" s="102"/>
      <c r="U635" s="102"/>
      <c r="V635" s="102"/>
      <c r="W635" s="102"/>
      <c r="X635" s="102"/>
      <c r="Y635" s="102"/>
      <c r="Z635" s="102"/>
    </row>
    <row r="636" spans="1:26" ht="18.75" customHeight="1">
      <c r="A636" s="1032"/>
      <c r="B636" s="102"/>
      <c r="C636" s="1033"/>
      <c r="D636" s="1033"/>
      <c r="E636" s="102"/>
      <c r="F636" s="102"/>
      <c r="G636" s="102"/>
      <c r="H636" s="102"/>
      <c r="I636" s="102"/>
      <c r="J636" s="102"/>
      <c r="K636" s="102"/>
      <c r="L636" s="102"/>
      <c r="M636" s="102"/>
      <c r="N636" s="102"/>
      <c r="O636" s="102"/>
      <c r="P636" s="102"/>
      <c r="Q636" s="102"/>
      <c r="R636" s="102"/>
      <c r="S636" s="102"/>
      <c r="T636" s="102"/>
      <c r="U636" s="102"/>
      <c r="V636" s="102"/>
      <c r="W636" s="102"/>
      <c r="X636" s="102"/>
      <c r="Y636" s="102"/>
      <c r="Z636" s="102"/>
    </row>
    <row r="637" spans="1:26" ht="18.75" customHeight="1">
      <c r="A637" s="1032"/>
      <c r="B637" s="102"/>
      <c r="C637" s="1033"/>
      <c r="D637" s="1033"/>
      <c r="E637" s="102"/>
      <c r="F637" s="102"/>
      <c r="G637" s="102"/>
      <c r="H637" s="102"/>
      <c r="I637" s="102"/>
      <c r="J637" s="102"/>
      <c r="K637" s="102"/>
      <c r="L637" s="102"/>
      <c r="M637" s="102"/>
      <c r="N637" s="102"/>
      <c r="O637" s="102"/>
      <c r="P637" s="102"/>
      <c r="Q637" s="102"/>
      <c r="R637" s="102"/>
      <c r="S637" s="102"/>
      <c r="T637" s="102"/>
      <c r="U637" s="102"/>
      <c r="V637" s="102"/>
      <c r="W637" s="102"/>
      <c r="X637" s="102"/>
      <c r="Y637" s="102"/>
      <c r="Z637" s="102"/>
    </row>
    <row r="638" spans="1:26" ht="18.75" customHeight="1">
      <c r="A638" s="1032"/>
      <c r="B638" s="102"/>
      <c r="C638" s="1033"/>
      <c r="D638" s="1033"/>
      <c r="E638" s="102"/>
      <c r="F638" s="102"/>
      <c r="G638" s="102"/>
      <c r="H638" s="102"/>
      <c r="I638" s="102"/>
      <c r="J638" s="102"/>
      <c r="K638" s="102"/>
      <c r="L638" s="102"/>
      <c r="M638" s="102"/>
      <c r="N638" s="102"/>
      <c r="O638" s="102"/>
      <c r="P638" s="102"/>
      <c r="Q638" s="102"/>
      <c r="R638" s="102"/>
      <c r="S638" s="102"/>
      <c r="T638" s="102"/>
      <c r="U638" s="102"/>
      <c r="V638" s="102"/>
      <c r="W638" s="102"/>
      <c r="X638" s="102"/>
      <c r="Y638" s="102"/>
      <c r="Z638" s="102"/>
    </row>
    <row r="639" spans="1:26" ht="18.75" customHeight="1">
      <c r="A639" s="1032"/>
      <c r="B639" s="102"/>
      <c r="C639" s="1033"/>
      <c r="D639" s="1033"/>
      <c r="E639" s="102"/>
      <c r="F639" s="102"/>
      <c r="G639" s="102"/>
      <c r="H639" s="102"/>
      <c r="I639" s="102"/>
      <c r="J639" s="102"/>
      <c r="K639" s="102"/>
      <c r="L639" s="102"/>
      <c r="M639" s="102"/>
      <c r="N639" s="102"/>
      <c r="O639" s="102"/>
      <c r="P639" s="102"/>
      <c r="Q639" s="102"/>
      <c r="R639" s="102"/>
      <c r="S639" s="102"/>
      <c r="T639" s="102"/>
      <c r="U639" s="102"/>
      <c r="V639" s="102"/>
      <c r="W639" s="102"/>
      <c r="X639" s="102"/>
      <c r="Y639" s="102"/>
      <c r="Z639" s="102"/>
    </row>
    <row r="640" spans="1:26" ht="18.75" customHeight="1">
      <c r="A640" s="1032"/>
      <c r="B640" s="102"/>
      <c r="C640" s="1033"/>
      <c r="D640" s="1033"/>
      <c r="E640" s="102"/>
      <c r="F640" s="102"/>
      <c r="G640" s="102"/>
      <c r="H640" s="102"/>
      <c r="I640" s="102"/>
      <c r="J640" s="102"/>
      <c r="K640" s="102"/>
      <c r="L640" s="102"/>
      <c r="M640" s="102"/>
      <c r="N640" s="102"/>
      <c r="O640" s="102"/>
      <c r="P640" s="102"/>
      <c r="Q640" s="102"/>
      <c r="R640" s="102"/>
      <c r="S640" s="102"/>
      <c r="T640" s="102"/>
      <c r="U640" s="102"/>
      <c r="V640" s="102"/>
      <c r="W640" s="102"/>
      <c r="X640" s="102"/>
      <c r="Y640" s="102"/>
      <c r="Z640" s="102"/>
    </row>
    <row r="641" spans="1:26" ht="18.75" customHeight="1">
      <c r="A641" s="1032"/>
      <c r="B641" s="102"/>
      <c r="C641" s="1033"/>
      <c r="D641" s="1033"/>
      <c r="E641" s="102"/>
      <c r="F641" s="102"/>
      <c r="G641" s="102"/>
      <c r="H641" s="102"/>
      <c r="I641" s="102"/>
      <c r="J641" s="102"/>
      <c r="K641" s="102"/>
      <c r="L641" s="102"/>
      <c r="M641" s="102"/>
      <c r="N641" s="102"/>
      <c r="O641" s="102"/>
      <c r="P641" s="102"/>
      <c r="Q641" s="102"/>
      <c r="R641" s="102"/>
      <c r="S641" s="102"/>
      <c r="T641" s="102"/>
      <c r="U641" s="102"/>
      <c r="V641" s="102"/>
      <c r="W641" s="102"/>
      <c r="X641" s="102"/>
      <c r="Y641" s="102"/>
      <c r="Z641" s="102"/>
    </row>
    <row r="642" spans="1:26" ht="18.75" customHeight="1">
      <c r="A642" s="1032"/>
      <c r="B642" s="102"/>
      <c r="C642" s="1033"/>
      <c r="D642" s="1033"/>
      <c r="E642" s="102"/>
      <c r="F642" s="102"/>
      <c r="G642" s="102"/>
      <c r="H642" s="102"/>
      <c r="I642" s="102"/>
      <c r="J642" s="102"/>
      <c r="K642" s="102"/>
      <c r="L642" s="102"/>
      <c r="M642" s="102"/>
      <c r="N642" s="102"/>
      <c r="O642" s="102"/>
      <c r="P642" s="102"/>
      <c r="Q642" s="102"/>
      <c r="R642" s="102"/>
      <c r="S642" s="102"/>
      <c r="T642" s="102"/>
      <c r="U642" s="102"/>
      <c r="V642" s="102"/>
      <c r="W642" s="102"/>
      <c r="X642" s="102"/>
      <c r="Y642" s="102"/>
      <c r="Z642" s="102"/>
    </row>
    <row r="643" spans="1:26" ht="18.75" customHeight="1">
      <c r="A643" s="1032"/>
      <c r="B643" s="102"/>
      <c r="C643" s="1033"/>
      <c r="D643" s="1033"/>
      <c r="E643" s="102"/>
      <c r="F643" s="102"/>
      <c r="G643" s="102"/>
      <c r="H643" s="102"/>
      <c r="I643" s="102"/>
      <c r="J643" s="102"/>
      <c r="K643" s="102"/>
      <c r="L643" s="102"/>
      <c r="M643" s="102"/>
      <c r="N643" s="102"/>
      <c r="O643" s="102"/>
      <c r="P643" s="102"/>
      <c r="Q643" s="102"/>
      <c r="R643" s="102"/>
      <c r="S643" s="102"/>
      <c r="T643" s="102"/>
      <c r="U643" s="102"/>
      <c r="V643" s="102"/>
      <c r="W643" s="102"/>
      <c r="X643" s="102"/>
      <c r="Y643" s="102"/>
      <c r="Z643" s="102"/>
    </row>
    <row r="644" spans="1:26" ht="18.75" customHeight="1">
      <c r="A644" s="1032"/>
      <c r="B644" s="102"/>
      <c r="C644" s="1033"/>
      <c r="D644" s="1033"/>
      <c r="E644" s="102"/>
      <c r="F644" s="102"/>
      <c r="G644" s="102"/>
      <c r="H644" s="102"/>
      <c r="I644" s="102"/>
      <c r="J644" s="102"/>
      <c r="K644" s="102"/>
      <c r="L644" s="102"/>
      <c r="M644" s="102"/>
      <c r="N644" s="102"/>
      <c r="O644" s="102"/>
      <c r="P644" s="102"/>
      <c r="Q644" s="102"/>
      <c r="R644" s="102"/>
      <c r="S644" s="102"/>
      <c r="T644" s="102"/>
      <c r="U644" s="102"/>
      <c r="V644" s="102"/>
      <c r="W644" s="102"/>
      <c r="X644" s="102"/>
      <c r="Y644" s="102"/>
      <c r="Z644" s="102"/>
    </row>
    <row r="645" spans="1:26" ht="18.75" customHeight="1">
      <c r="A645" s="1032"/>
      <c r="B645" s="102"/>
      <c r="C645" s="1033"/>
      <c r="D645" s="1033"/>
      <c r="E645" s="102"/>
      <c r="F645" s="102"/>
      <c r="G645" s="102"/>
      <c r="H645" s="102"/>
      <c r="I645" s="102"/>
      <c r="J645" s="102"/>
      <c r="K645" s="102"/>
      <c r="L645" s="102"/>
      <c r="M645" s="102"/>
      <c r="N645" s="102"/>
      <c r="O645" s="102"/>
      <c r="P645" s="102"/>
      <c r="Q645" s="102"/>
      <c r="R645" s="102"/>
      <c r="S645" s="102"/>
      <c r="T645" s="102"/>
      <c r="U645" s="102"/>
      <c r="V645" s="102"/>
      <c r="W645" s="102"/>
      <c r="X645" s="102"/>
      <c r="Y645" s="102"/>
      <c r="Z645" s="102"/>
    </row>
    <row r="646" spans="1:26" ht="18.75" customHeight="1">
      <c r="A646" s="1032"/>
      <c r="B646" s="102"/>
      <c r="C646" s="1033"/>
      <c r="D646" s="1033"/>
      <c r="E646" s="102"/>
      <c r="F646" s="102"/>
      <c r="G646" s="102"/>
      <c r="H646" s="102"/>
      <c r="I646" s="102"/>
      <c r="J646" s="102"/>
      <c r="K646" s="102"/>
      <c r="L646" s="102"/>
      <c r="M646" s="102"/>
      <c r="N646" s="102"/>
      <c r="O646" s="102"/>
      <c r="P646" s="102"/>
      <c r="Q646" s="102"/>
      <c r="R646" s="102"/>
      <c r="S646" s="102"/>
      <c r="T646" s="102"/>
      <c r="U646" s="102"/>
      <c r="V646" s="102"/>
      <c r="W646" s="102"/>
      <c r="X646" s="102"/>
      <c r="Y646" s="102"/>
      <c r="Z646" s="102"/>
    </row>
    <row r="647" spans="1:26" ht="18.75" customHeight="1">
      <c r="A647" s="1032"/>
      <c r="B647" s="102"/>
      <c r="C647" s="1033"/>
      <c r="D647" s="1033"/>
      <c r="E647" s="102"/>
      <c r="F647" s="102"/>
      <c r="G647" s="102"/>
      <c r="H647" s="102"/>
      <c r="I647" s="102"/>
      <c r="J647" s="102"/>
      <c r="K647" s="102"/>
      <c r="L647" s="102"/>
      <c r="M647" s="102"/>
      <c r="N647" s="102"/>
      <c r="O647" s="102"/>
      <c r="P647" s="102"/>
      <c r="Q647" s="102"/>
      <c r="R647" s="102"/>
      <c r="S647" s="102"/>
      <c r="T647" s="102"/>
      <c r="U647" s="102"/>
      <c r="V647" s="102"/>
      <c r="W647" s="102"/>
      <c r="X647" s="102"/>
      <c r="Y647" s="102"/>
      <c r="Z647" s="102"/>
    </row>
    <row r="648" spans="1:26" ht="18.75" customHeight="1">
      <c r="A648" s="1032"/>
      <c r="B648" s="102"/>
      <c r="C648" s="1033"/>
      <c r="D648" s="1033"/>
      <c r="E648" s="102"/>
      <c r="F648" s="102"/>
      <c r="G648" s="102"/>
      <c r="H648" s="102"/>
      <c r="I648" s="102"/>
      <c r="J648" s="102"/>
      <c r="K648" s="102"/>
      <c r="L648" s="102"/>
      <c r="M648" s="102"/>
      <c r="N648" s="102"/>
      <c r="O648" s="102"/>
      <c r="P648" s="102"/>
      <c r="Q648" s="102"/>
      <c r="R648" s="102"/>
      <c r="S648" s="102"/>
      <c r="T648" s="102"/>
      <c r="U648" s="102"/>
      <c r="V648" s="102"/>
      <c r="W648" s="102"/>
      <c r="X648" s="102"/>
      <c r="Y648" s="102"/>
      <c r="Z648" s="102"/>
    </row>
    <row r="649" spans="1:26" ht="18.75" customHeight="1">
      <c r="A649" s="1032"/>
      <c r="B649" s="102"/>
      <c r="C649" s="1033"/>
      <c r="D649" s="1033"/>
      <c r="E649" s="102"/>
      <c r="F649" s="102"/>
      <c r="G649" s="102"/>
      <c r="H649" s="102"/>
      <c r="I649" s="102"/>
      <c r="J649" s="102"/>
      <c r="K649" s="102"/>
      <c r="L649" s="102"/>
      <c r="M649" s="102"/>
      <c r="N649" s="102"/>
      <c r="O649" s="102"/>
      <c r="P649" s="102"/>
      <c r="Q649" s="102"/>
      <c r="R649" s="102"/>
      <c r="S649" s="102"/>
      <c r="T649" s="102"/>
      <c r="U649" s="102"/>
      <c r="V649" s="102"/>
      <c r="W649" s="102"/>
      <c r="X649" s="102"/>
      <c r="Y649" s="102"/>
      <c r="Z649" s="102"/>
    </row>
    <row r="650" spans="1:26" ht="18.75" customHeight="1">
      <c r="A650" s="1032"/>
      <c r="B650" s="102"/>
      <c r="C650" s="1033"/>
      <c r="D650" s="1033"/>
      <c r="E650" s="102"/>
      <c r="F650" s="102"/>
      <c r="G650" s="102"/>
      <c r="H650" s="102"/>
      <c r="I650" s="102"/>
      <c r="J650" s="102"/>
      <c r="K650" s="102"/>
      <c r="L650" s="102"/>
      <c r="M650" s="102"/>
      <c r="N650" s="102"/>
      <c r="O650" s="102"/>
      <c r="P650" s="102"/>
      <c r="Q650" s="102"/>
      <c r="R650" s="102"/>
      <c r="S650" s="102"/>
      <c r="T650" s="102"/>
      <c r="U650" s="102"/>
      <c r="V650" s="102"/>
      <c r="W650" s="102"/>
      <c r="X650" s="102"/>
      <c r="Y650" s="102"/>
      <c r="Z650" s="102"/>
    </row>
    <row r="651" spans="1:26" ht="18.75" customHeight="1">
      <c r="A651" s="1032"/>
      <c r="B651" s="102"/>
      <c r="C651" s="1033"/>
      <c r="D651" s="1033"/>
      <c r="E651" s="102"/>
      <c r="F651" s="102"/>
      <c r="G651" s="102"/>
      <c r="H651" s="102"/>
      <c r="I651" s="102"/>
      <c r="J651" s="102"/>
      <c r="K651" s="102"/>
      <c r="L651" s="102"/>
      <c r="M651" s="102"/>
      <c r="N651" s="102"/>
      <c r="O651" s="102"/>
      <c r="P651" s="102"/>
      <c r="Q651" s="102"/>
      <c r="R651" s="102"/>
      <c r="S651" s="102"/>
      <c r="T651" s="102"/>
      <c r="U651" s="102"/>
      <c r="V651" s="102"/>
      <c r="W651" s="102"/>
      <c r="X651" s="102"/>
      <c r="Y651" s="102"/>
      <c r="Z651" s="102"/>
    </row>
    <row r="652" spans="1:26" ht="18.75" customHeight="1">
      <c r="A652" s="1032"/>
      <c r="B652" s="102"/>
      <c r="C652" s="1033"/>
      <c r="D652" s="1033"/>
      <c r="E652" s="102"/>
      <c r="F652" s="102"/>
      <c r="G652" s="102"/>
      <c r="H652" s="102"/>
      <c r="I652" s="102"/>
      <c r="J652" s="102"/>
      <c r="K652" s="102"/>
      <c r="L652" s="102"/>
      <c r="M652" s="102"/>
      <c r="N652" s="102"/>
      <c r="O652" s="102"/>
      <c r="P652" s="102"/>
      <c r="Q652" s="102"/>
      <c r="R652" s="102"/>
      <c r="S652" s="102"/>
      <c r="T652" s="102"/>
      <c r="U652" s="102"/>
      <c r="V652" s="102"/>
      <c r="W652" s="102"/>
      <c r="X652" s="102"/>
      <c r="Y652" s="102"/>
      <c r="Z652" s="102"/>
    </row>
    <row r="653" spans="1:26" ht="18.75" customHeight="1">
      <c r="A653" s="1032"/>
      <c r="B653" s="102"/>
      <c r="C653" s="1033"/>
      <c r="D653" s="1033"/>
      <c r="E653" s="102"/>
      <c r="F653" s="102"/>
      <c r="G653" s="102"/>
      <c r="H653" s="102"/>
      <c r="I653" s="102"/>
      <c r="J653" s="102"/>
      <c r="K653" s="102"/>
      <c r="L653" s="102"/>
      <c r="M653" s="102"/>
      <c r="N653" s="102"/>
      <c r="O653" s="102"/>
      <c r="P653" s="102"/>
      <c r="Q653" s="102"/>
      <c r="R653" s="102"/>
      <c r="S653" s="102"/>
      <c r="T653" s="102"/>
      <c r="U653" s="102"/>
      <c r="V653" s="102"/>
      <c r="W653" s="102"/>
      <c r="X653" s="102"/>
      <c r="Y653" s="102"/>
      <c r="Z653" s="102"/>
    </row>
    <row r="654" spans="1:26" ht="18.75" customHeight="1">
      <c r="A654" s="1032"/>
      <c r="B654" s="102"/>
      <c r="C654" s="1033"/>
      <c r="D654" s="1033"/>
      <c r="E654" s="102"/>
      <c r="F654" s="102"/>
      <c r="G654" s="102"/>
      <c r="H654" s="102"/>
      <c r="I654" s="102"/>
      <c r="J654" s="102"/>
      <c r="K654" s="102"/>
      <c r="L654" s="102"/>
      <c r="M654" s="102"/>
      <c r="N654" s="102"/>
      <c r="O654" s="102"/>
      <c r="P654" s="102"/>
      <c r="Q654" s="102"/>
      <c r="R654" s="102"/>
      <c r="S654" s="102"/>
      <c r="T654" s="102"/>
      <c r="U654" s="102"/>
      <c r="V654" s="102"/>
      <c r="W654" s="102"/>
      <c r="X654" s="102"/>
      <c r="Y654" s="102"/>
      <c r="Z654" s="102"/>
    </row>
    <row r="655" spans="1:26" ht="18.75" customHeight="1">
      <c r="A655" s="1032"/>
      <c r="B655" s="102"/>
      <c r="C655" s="1033"/>
      <c r="D655" s="1033"/>
      <c r="E655" s="102"/>
      <c r="F655" s="102"/>
      <c r="G655" s="102"/>
      <c r="H655" s="102"/>
      <c r="I655" s="102"/>
      <c r="J655" s="102"/>
      <c r="K655" s="102"/>
      <c r="L655" s="102"/>
      <c r="M655" s="102"/>
      <c r="N655" s="102"/>
      <c r="O655" s="102"/>
      <c r="P655" s="102"/>
      <c r="Q655" s="102"/>
      <c r="R655" s="102"/>
      <c r="S655" s="102"/>
      <c r="T655" s="102"/>
      <c r="U655" s="102"/>
      <c r="V655" s="102"/>
      <c r="W655" s="102"/>
      <c r="X655" s="102"/>
      <c r="Y655" s="102"/>
      <c r="Z655" s="102"/>
    </row>
    <row r="656" spans="1:26" ht="18.75" customHeight="1">
      <c r="A656" s="1032"/>
      <c r="B656" s="102"/>
      <c r="C656" s="1033"/>
      <c r="D656" s="1033"/>
      <c r="E656" s="102"/>
      <c r="F656" s="102"/>
      <c r="G656" s="102"/>
      <c r="H656" s="102"/>
      <c r="I656" s="102"/>
      <c r="J656" s="102"/>
      <c r="K656" s="102"/>
      <c r="L656" s="102"/>
      <c r="M656" s="102"/>
      <c r="N656" s="102"/>
      <c r="O656" s="102"/>
      <c r="P656" s="102"/>
      <c r="Q656" s="102"/>
      <c r="R656" s="102"/>
      <c r="S656" s="102"/>
      <c r="T656" s="102"/>
      <c r="U656" s="102"/>
      <c r="V656" s="102"/>
      <c r="W656" s="102"/>
      <c r="X656" s="102"/>
      <c r="Y656" s="102"/>
      <c r="Z656" s="102"/>
    </row>
    <row r="657" spans="1:26" ht="18.75" customHeight="1">
      <c r="A657" s="1032"/>
      <c r="B657" s="102"/>
      <c r="C657" s="1033"/>
      <c r="D657" s="1033"/>
      <c r="E657" s="102"/>
      <c r="F657" s="102"/>
      <c r="G657" s="102"/>
      <c r="H657" s="102"/>
      <c r="I657" s="102"/>
      <c r="J657" s="102"/>
      <c r="K657" s="102"/>
      <c r="L657" s="102"/>
      <c r="M657" s="102"/>
      <c r="N657" s="102"/>
      <c r="O657" s="102"/>
      <c r="P657" s="102"/>
      <c r="Q657" s="102"/>
      <c r="R657" s="102"/>
      <c r="S657" s="102"/>
      <c r="T657" s="102"/>
      <c r="U657" s="102"/>
      <c r="V657" s="102"/>
      <c r="W657" s="102"/>
      <c r="X657" s="102"/>
      <c r="Y657" s="102"/>
      <c r="Z657" s="102"/>
    </row>
    <row r="658" spans="1:26" ht="18.75" customHeight="1">
      <c r="A658" s="1032"/>
      <c r="B658" s="102"/>
      <c r="C658" s="1033"/>
      <c r="D658" s="1033"/>
      <c r="E658" s="102"/>
      <c r="F658" s="102"/>
      <c r="G658" s="102"/>
      <c r="H658" s="102"/>
      <c r="I658" s="102"/>
      <c r="J658" s="102"/>
      <c r="K658" s="102"/>
      <c r="L658" s="102"/>
      <c r="M658" s="102"/>
      <c r="N658" s="102"/>
      <c r="O658" s="102"/>
      <c r="P658" s="102"/>
      <c r="Q658" s="102"/>
      <c r="R658" s="102"/>
      <c r="S658" s="102"/>
      <c r="T658" s="102"/>
      <c r="U658" s="102"/>
      <c r="V658" s="102"/>
      <c r="W658" s="102"/>
      <c r="X658" s="102"/>
      <c r="Y658" s="102"/>
      <c r="Z658" s="102"/>
    </row>
    <row r="659" spans="1:26" ht="18.75" customHeight="1">
      <c r="A659" s="1032"/>
      <c r="B659" s="102"/>
      <c r="C659" s="1033"/>
      <c r="D659" s="1033"/>
      <c r="E659" s="102"/>
      <c r="F659" s="102"/>
      <c r="G659" s="102"/>
      <c r="H659" s="102"/>
      <c r="I659" s="102"/>
      <c r="J659" s="102"/>
      <c r="K659" s="102"/>
      <c r="L659" s="102"/>
      <c r="M659" s="102"/>
      <c r="N659" s="102"/>
      <c r="O659" s="102"/>
      <c r="P659" s="102"/>
      <c r="Q659" s="102"/>
      <c r="R659" s="102"/>
      <c r="S659" s="102"/>
      <c r="T659" s="102"/>
      <c r="U659" s="102"/>
      <c r="V659" s="102"/>
      <c r="W659" s="102"/>
      <c r="X659" s="102"/>
      <c r="Y659" s="102"/>
      <c r="Z659" s="102"/>
    </row>
    <row r="660" spans="1:26" ht="18.75" customHeight="1">
      <c r="A660" s="1032"/>
      <c r="B660" s="102"/>
      <c r="C660" s="1033"/>
      <c r="D660" s="1033"/>
      <c r="E660" s="102"/>
      <c r="F660" s="102"/>
      <c r="G660" s="102"/>
      <c r="H660" s="102"/>
      <c r="I660" s="102"/>
      <c r="J660" s="102"/>
      <c r="K660" s="102"/>
      <c r="L660" s="102"/>
      <c r="M660" s="102"/>
      <c r="N660" s="102"/>
      <c r="O660" s="102"/>
      <c r="P660" s="102"/>
      <c r="Q660" s="102"/>
      <c r="R660" s="102"/>
      <c r="S660" s="102"/>
      <c r="T660" s="102"/>
      <c r="U660" s="102"/>
      <c r="V660" s="102"/>
      <c r="W660" s="102"/>
      <c r="X660" s="102"/>
      <c r="Y660" s="102"/>
      <c r="Z660" s="102"/>
    </row>
    <row r="661" spans="1:26" ht="18.75" customHeight="1">
      <c r="A661" s="1032"/>
      <c r="B661" s="102"/>
      <c r="C661" s="1033"/>
      <c r="D661" s="1033"/>
      <c r="E661" s="102"/>
      <c r="F661" s="102"/>
      <c r="G661" s="102"/>
      <c r="H661" s="102"/>
      <c r="I661" s="102"/>
      <c r="J661" s="102"/>
      <c r="K661" s="102"/>
      <c r="L661" s="102"/>
      <c r="M661" s="102"/>
      <c r="N661" s="102"/>
      <c r="O661" s="102"/>
      <c r="P661" s="102"/>
      <c r="Q661" s="102"/>
      <c r="R661" s="102"/>
      <c r="S661" s="102"/>
      <c r="T661" s="102"/>
      <c r="U661" s="102"/>
      <c r="V661" s="102"/>
      <c r="W661" s="102"/>
      <c r="X661" s="102"/>
      <c r="Y661" s="102"/>
      <c r="Z661" s="102"/>
    </row>
    <row r="662" spans="1:26" ht="18.75" customHeight="1">
      <c r="A662" s="1032"/>
      <c r="B662" s="102"/>
      <c r="C662" s="1033"/>
      <c r="D662" s="1033"/>
      <c r="E662" s="102"/>
      <c r="F662" s="102"/>
      <c r="G662" s="102"/>
      <c r="H662" s="102"/>
      <c r="I662" s="102"/>
      <c r="J662" s="102"/>
      <c r="K662" s="102"/>
      <c r="L662" s="102"/>
      <c r="M662" s="102"/>
      <c r="N662" s="102"/>
      <c r="O662" s="102"/>
      <c r="P662" s="102"/>
      <c r="Q662" s="102"/>
      <c r="R662" s="102"/>
      <c r="S662" s="102"/>
      <c r="T662" s="102"/>
      <c r="U662" s="102"/>
      <c r="V662" s="102"/>
      <c r="W662" s="102"/>
      <c r="X662" s="102"/>
      <c r="Y662" s="102"/>
      <c r="Z662" s="102"/>
    </row>
    <row r="663" spans="1:26" ht="18.75" customHeight="1">
      <c r="A663" s="1032"/>
      <c r="B663" s="102"/>
      <c r="C663" s="1033"/>
      <c r="D663" s="1033"/>
      <c r="E663" s="102"/>
      <c r="F663" s="102"/>
      <c r="G663" s="102"/>
      <c r="H663" s="102"/>
      <c r="I663" s="102"/>
      <c r="J663" s="102"/>
      <c r="K663" s="102"/>
      <c r="L663" s="102"/>
      <c r="M663" s="102"/>
      <c r="N663" s="102"/>
      <c r="O663" s="102"/>
      <c r="P663" s="102"/>
      <c r="Q663" s="102"/>
      <c r="R663" s="102"/>
      <c r="S663" s="102"/>
      <c r="T663" s="102"/>
      <c r="U663" s="102"/>
      <c r="V663" s="102"/>
      <c r="W663" s="102"/>
      <c r="X663" s="102"/>
      <c r="Y663" s="102"/>
      <c r="Z663" s="102"/>
    </row>
    <row r="664" spans="1:26" ht="18.75" customHeight="1">
      <c r="A664" s="1032"/>
      <c r="B664" s="102"/>
      <c r="C664" s="1033"/>
      <c r="D664" s="1033"/>
      <c r="E664" s="102"/>
      <c r="F664" s="102"/>
      <c r="G664" s="102"/>
      <c r="H664" s="102"/>
      <c r="I664" s="102"/>
      <c r="J664" s="102"/>
      <c r="K664" s="102"/>
      <c r="L664" s="102"/>
      <c r="M664" s="102"/>
      <c r="N664" s="102"/>
      <c r="O664" s="102"/>
      <c r="P664" s="102"/>
      <c r="Q664" s="102"/>
      <c r="R664" s="102"/>
      <c r="S664" s="102"/>
      <c r="T664" s="102"/>
      <c r="U664" s="102"/>
      <c r="V664" s="102"/>
      <c r="W664" s="102"/>
      <c r="X664" s="102"/>
      <c r="Y664" s="102"/>
      <c r="Z664" s="102"/>
    </row>
    <row r="665" spans="1:26" ht="18.75" customHeight="1">
      <c r="A665" s="1032"/>
      <c r="B665" s="102"/>
      <c r="C665" s="1033"/>
      <c r="D665" s="1033"/>
      <c r="E665" s="102"/>
      <c r="F665" s="102"/>
      <c r="G665" s="102"/>
      <c r="H665" s="102"/>
      <c r="I665" s="102"/>
      <c r="J665" s="102"/>
      <c r="K665" s="102"/>
      <c r="L665" s="102"/>
      <c r="M665" s="102"/>
      <c r="N665" s="102"/>
      <c r="O665" s="102"/>
      <c r="P665" s="102"/>
      <c r="Q665" s="102"/>
      <c r="R665" s="102"/>
      <c r="S665" s="102"/>
      <c r="T665" s="102"/>
      <c r="U665" s="102"/>
      <c r="V665" s="102"/>
      <c r="W665" s="102"/>
      <c r="X665" s="102"/>
      <c r="Y665" s="102"/>
      <c r="Z665" s="102"/>
    </row>
    <row r="666" spans="1:26" ht="18.75" customHeight="1">
      <c r="A666" s="1032"/>
      <c r="B666" s="102"/>
      <c r="C666" s="1033"/>
      <c r="D666" s="1033"/>
      <c r="E666" s="102"/>
      <c r="F666" s="102"/>
      <c r="G666" s="102"/>
      <c r="H666" s="102"/>
      <c r="I666" s="102"/>
      <c r="J666" s="102"/>
      <c r="K666" s="102"/>
      <c r="L666" s="102"/>
      <c r="M666" s="102"/>
      <c r="N666" s="102"/>
      <c r="O666" s="102"/>
      <c r="P666" s="102"/>
      <c r="Q666" s="102"/>
      <c r="R666" s="102"/>
      <c r="S666" s="102"/>
      <c r="T666" s="102"/>
      <c r="U666" s="102"/>
      <c r="V666" s="102"/>
      <c r="W666" s="102"/>
      <c r="X666" s="102"/>
      <c r="Y666" s="102"/>
      <c r="Z666" s="102"/>
    </row>
    <row r="667" spans="1:26" ht="18.75" customHeight="1">
      <c r="A667" s="1032"/>
      <c r="B667" s="102"/>
      <c r="C667" s="1033"/>
      <c r="D667" s="1033"/>
      <c r="E667" s="102"/>
      <c r="F667" s="102"/>
      <c r="G667" s="102"/>
      <c r="H667" s="102"/>
      <c r="I667" s="102"/>
      <c r="J667" s="102"/>
      <c r="K667" s="102"/>
      <c r="L667" s="102"/>
      <c r="M667" s="102"/>
      <c r="N667" s="102"/>
      <c r="O667" s="102"/>
      <c r="P667" s="102"/>
      <c r="Q667" s="102"/>
      <c r="R667" s="102"/>
      <c r="S667" s="102"/>
      <c r="T667" s="102"/>
      <c r="U667" s="102"/>
      <c r="V667" s="102"/>
      <c r="W667" s="102"/>
      <c r="X667" s="102"/>
      <c r="Y667" s="102"/>
      <c r="Z667" s="102"/>
    </row>
    <row r="668" spans="1:26" ht="18.75" customHeight="1">
      <c r="A668" s="1032"/>
      <c r="B668" s="102"/>
      <c r="C668" s="1033"/>
      <c r="D668" s="1033"/>
      <c r="E668" s="102"/>
      <c r="F668" s="102"/>
      <c r="G668" s="102"/>
      <c r="H668" s="102"/>
      <c r="I668" s="102"/>
      <c r="J668" s="102"/>
      <c r="K668" s="102"/>
      <c r="L668" s="102"/>
      <c r="M668" s="102"/>
      <c r="N668" s="102"/>
      <c r="O668" s="102"/>
      <c r="P668" s="102"/>
      <c r="Q668" s="102"/>
      <c r="R668" s="102"/>
      <c r="S668" s="102"/>
      <c r="T668" s="102"/>
      <c r="U668" s="102"/>
      <c r="V668" s="102"/>
      <c r="W668" s="102"/>
      <c r="X668" s="102"/>
      <c r="Y668" s="102"/>
      <c r="Z668" s="102"/>
    </row>
    <row r="669" spans="1:26" ht="18.75" customHeight="1">
      <c r="A669" s="1032"/>
      <c r="B669" s="102"/>
      <c r="C669" s="1033"/>
      <c r="D669" s="1033"/>
      <c r="E669" s="102"/>
      <c r="F669" s="102"/>
      <c r="G669" s="102"/>
      <c r="H669" s="102"/>
      <c r="I669" s="102"/>
      <c r="J669" s="102"/>
      <c r="K669" s="102"/>
      <c r="L669" s="102"/>
      <c r="M669" s="102"/>
      <c r="N669" s="102"/>
      <c r="O669" s="102"/>
      <c r="P669" s="102"/>
      <c r="Q669" s="102"/>
      <c r="R669" s="102"/>
      <c r="S669" s="102"/>
      <c r="T669" s="102"/>
      <c r="U669" s="102"/>
      <c r="V669" s="102"/>
      <c r="W669" s="102"/>
      <c r="X669" s="102"/>
      <c r="Y669" s="102"/>
      <c r="Z669" s="102"/>
    </row>
    <row r="670" spans="1:26" ht="18.75" customHeight="1">
      <c r="A670" s="1032"/>
      <c r="B670" s="102"/>
      <c r="C670" s="1033"/>
      <c r="D670" s="1033"/>
      <c r="E670" s="102"/>
      <c r="F670" s="102"/>
      <c r="G670" s="102"/>
      <c r="H670" s="102"/>
      <c r="I670" s="102"/>
      <c r="J670" s="102"/>
      <c r="K670" s="102"/>
      <c r="L670" s="102"/>
      <c r="M670" s="102"/>
      <c r="N670" s="102"/>
      <c r="O670" s="102"/>
      <c r="P670" s="102"/>
      <c r="Q670" s="102"/>
      <c r="R670" s="102"/>
      <c r="S670" s="102"/>
      <c r="T670" s="102"/>
      <c r="U670" s="102"/>
      <c r="V670" s="102"/>
      <c r="W670" s="102"/>
      <c r="X670" s="102"/>
      <c r="Y670" s="102"/>
      <c r="Z670" s="102"/>
    </row>
    <row r="671" spans="1:26" ht="18.75" customHeight="1">
      <c r="A671" s="1032"/>
      <c r="B671" s="102"/>
      <c r="C671" s="1033"/>
      <c r="D671" s="1033"/>
      <c r="E671" s="102"/>
      <c r="F671" s="102"/>
      <c r="G671" s="102"/>
      <c r="H671" s="102"/>
      <c r="I671" s="102"/>
      <c r="J671" s="102"/>
      <c r="K671" s="102"/>
      <c r="L671" s="102"/>
      <c r="M671" s="102"/>
      <c r="N671" s="102"/>
      <c r="O671" s="102"/>
      <c r="P671" s="102"/>
      <c r="Q671" s="102"/>
      <c r="R671" s="102"/>
      <c r="S671" s="102"/>
      <c r="T671" s="102"/>
      <c r="U671" s="102"/>
      <c r="V671" s="102"/>
      <c r="W671" s="102"/>
      <c r="X671" s="102"/>
      <c r="Y671" s="102"/>
      <c r="Z671" s="102"/>
    </row>
    <row r="672" spans="1:26" ht="18.75" customHeight="1">
      <c r="A672" s="1032"/>
      <c r="B672" s="102"/>
      <c r="C672" s="1033"/>
      <c r="D672" s="1033"/>
      <c r="E672" s="102"/>
      <c r="F672" s="102"/>
      <c r="G672" s="102"/>
      <c r="H672" s="102"/>
      <c r="I672" s="102"/>
      <c r="J672" s="102"/>
      <c r="K672" s="102"/>
      <c r="L672" s="102"/>
      <c r="M672" s="102"/>
      <c r="N672" s="102"/>
      <c r="O672" s="102"/>
      <c r="P672" s="102"/>
      <c r="Q672" s="102"/>
      <c r="R672" s="102"/>
      <c r="S672" s="102"/>
      <c r="T672" s="102"/>
      <c r="U672" s="102"/>
      <c r="V672" s="102"/>
      <c r="W672" s="102"/>
      <c r="X672" s="102"/>
      <c r="Y672" s="102"/>
      <c r="Z672" s="102"/>
    </row>
    <row r="673" spans="1:26" ht="18.75" customHeight="1">
      <c r="A673" s="1032"/>
      <c r="B673" s="102"/>
      <c r="C673" s="1033"/>
      <c r="D673" s="1033"/>
      <c r="E673" s="102"/>
      <c r="F673" s="102"/>
      <c r="G673" s="102"/>
      <c r="H673" s="102"/>
      <c r="I673" s="102"/>
      <c r="J673" s="102"/>
      <c r="K673" s="102"/>
      <c r="L673" s="102"/>
      <c r="M673" s="102"/>
      <c r="N673" s="102"/>
      <c r="O673" s="102"/>
      <c r="P673" s="102"/>
      <c r="Q673" s="102"/>
      <c r="R673" s="102"/>
      <c r="S673" s="102"/>
      <c r="T673" s="102"/>
      <c r="U673" s="102"/>
      <c r="V673" s="102"/>
      <c r="W673" s="102"/>
      <c r="X673" s="102"/>
      <c r="Y673" s="102"/>
      <c r="Z673" s="102"/>
    </row>
    <row r="674" spans="1:26" ht="18.75" customHeight="1">
      <c r="A674" s="1032"/>
      <c r="B674" s="102"/>
      <c r="C674" s="1033"/>
      <c r="D674" s="1033"/>
      <c r="E674" s="102"/>
      <c r="F674" s="102"/>
      <c r="G674" s="102"/>
      <c r="H674" s="102"/>
      <c r="I674" s="102"/>
      <c r="J674" s="102"/>
      <c r="K674" s="102"/>
      <c r="L674" s="102"/>
      <c r="M674" s="102"/>
      <c r="N674" s="102"/>
      <c r="O674" s="102"/>
      <c r="P674" s="102"/>
      <c r="Q674" s="102"/>
      <c r="R674" s="102"/>
      <c r="S674" s="102"/>
      <c r="T674" s="102"/>
      <c r="U674" s="102"/>
      <c r="V674" s="102"/>
      <c r="W674" s="102"/>
      <c r="X674" s="102"/>
      <c r="Y674" s="102"/>
      <c r="Z674" s="102"/>
    </row>
    <row r="675" spans="1:26" ht="18.75" customHeight="1">
      <c r="A675" s="1032"/>
      <c r="B675" s="102"/>
      <c r="C675" s="1033"/>
      <c r="D675" s="1033"/>
      <c r="E675" s="102"/>
      <c r="F675" s="102"/>
      <c r="G675" s="102"/>
      <c r="H675" s="102"/>
      <c r="I675" s="102"/>
      <c r="J675" s="102"/>
      <c r="K675" s="102"/>
      <c r="L675" s="102"/>
      <c r="M675" s="102"/>
      <c r="N675" s="102"/>
      <c r="O675" s="102"/>
      <c r="P675" s="102"/>
      <c r="Q675" s="102"/>
      <c r="R675" s="102"/>
      <c r="S675" s="102"/>
      <c r="T675" s="102"/>
      <c r="U675" s="102"/>
      <c r="V675" s="102"/>
      <c r="W675" s="102"/>
      <c r="X675" s="102"/>
      <c r="Y675" s="102"/>
      <c r="Z675" s="102"/>
    </row>
    <row r="676" spans="1:26" ht="18.75" customHeight="1">
      <c r="A676" s="1032"/>
      <c r="B676" s="102"/>
      <c r="C676" s="1033"/>
      <c r="D676" s="1033"/>
      <c r="E676" s="102"/>
      <c r="F676" s="102"/>
      <c r="G676" s="102"/>
      <c r="H676" s="102"/>
      <c r="I676" s="102"/>
      <c r="J676" s="102"/>
      <c r="K676" s="102"/>
      <c r="L676" s="102"/>
      <c r="M676" s="102"/>
      <c r="N676" s="102"/>
      <c r="O676" s="102"/>
      <c r="P676" s="102"/>
      <c r="Q676" s="102"/>
      <c r="R676" s="102"/>
      <c r="S676" s="102"/>
      <c r="T676" s="102"/>
      <c r="U676" s="102"/>
      <c r="V676" s="102"/>
      <c r="W676" s="102"/>
      <c r="X676" s="102"/>
      <c r="Y676" s="102"/>
      <c r="Z676" s="102"/>
    </row>
    <row r="677" spans="1:26" ht="18.75" customHeight="1">
      <c r="A677" s="1032"/>
      <c r="B677" s="102"/>
      <c r="C677" s="1033"/>
      <c r="D677" s="1033"/>
      <c r="E677" s="102"/>
      <c r="F677" s="102"/>
      <c r="G677" s="102"/>
      <c r="H677" s="102"/>
      <c r="I677" s="102"/>
      <c r="J677" s="102"/>
      <c r="K677" s="102"/>
      <c r="L677" s="102"/>
      <c r="M677" s="102"/>
      <c r="N677" s="102"/>
      <c r="O677" s="102"/>
      <c r="P677" s="102"/>
      <c r="Q677" s="102"/>
      <c r="R677" s="102"/>
      <c r="S677" s="102"/>
      <c r="T677" s="102"/>
      <c r="U677" s="102"/>
      <c r="V677" s="102"/>
      <c r="W677" s="102"/>
      <c r="X677" s="102"/>
      <c r="Y677" s="102"/>
      <c r="Z677" s="102"/>
    </row>
    <row r="678" spans="1:26" ht="18.75" customHeight="1">
      <c r="A678" s="1032"/>
      <c r="B678" s="102"/>
      <c r="C678" s="1033"/>
      <c r="D678" s="1033"/>
      <c r="E678" s="102"/>
      <c r="F678" s="102"/>
      <c r="G678" s="102"/>
      <c r="H678" s="102"/>
      <c r="I678" s="102"/>
      <c r="J678" s="102"/>
      <c r="K678" s="102"/>
      <c r="L678" s="102"/>
      <c r="M678" s="102"/>
      <c r="N678" s="102"/>
      <c r="O678" s="102"/>
      <c r="P678" s="102"/>
      <c r="Q678" s="102"/>
      <c r="R678" s="102"/>
      <c r="S678" s="102"/>
      <c r="T678" s="102"/>
      <c r="U678" s="102"/>
      <c r="V678" s="102"/>
      <c r="W678" s="102"/>
      <c r="X678" s="102"/>
      <c r="Y678" s="102"/>
      <c r="Z678" s="102"/>
    </row>
    <row r="679" spans="1:26" ht="18.75" customHeight="1">
      <c r="A679" s="1032"/>
      <c r="B679" s="102"/>
      <c r="C679" s="1033"/>
      <c r="D679" s="1033"/>
      <c r="E679" s="102"/>
      <c r="F679" s="102"/>
      <c r="G679" s="102"/>
      <c r="H679" s="102"/>
      <c r="I679" s="102"/>
      <c r="J679" s="102"/>
      <c r="K679" s="102"/>
      <c r="L679" s="102"/>
      <c r="M679" s="102"/>
      <c r="N679" s="102"/>
      <c r="O679" s="102"/>
      <c r="P679" s="102"/>
      <c r="Q679" s="102"/>
      <c r="R679" s="102"/>
      <c r="S679" s="102"/>
      <c r="T679" s="102"/>
      <c r="U679" s="102"/>
      <c r="V679" s="102"/>
      <c r="W679" s="102"/>
      <c r="X679" s="102"/>
      <c r="Y679" s="102"/>
      <c r="Z679" s="102"/>
    </row>
    <row r="680" spans="1:26" ht="18.75" customHeight="1">
      <c r="A680" s="1032"/>
      <c r="B680" s="102"/>
      <c r="C680" s="1033"/>
      <c r="D680" s="1033"/>
      <c r="E680" s="102"/>
      <c r="F680" s="102"/>
      <c r="G680" s="102"/>
      <c r="H680" s="102"/>
      <c r="I680" s="102"/>
      <c r="J680" s="102"/>
      <c r="K680" s="102"/>
      <c r="L680" s="102"/>
      <c r="M680" s="102"/>
      <c r="N680" s="102"/>
      <c r="O680" s="102"/>
      <c r="P680" s="102"/>
      <c r="Q680" s="102"/>
      <c r="R680" s="102"/>
      <c r="S680" s="102"/>
      <c r="T680" s="102"/>
      <c r="U680" s="102"/>
      <c r="V680" s="102"/>
      <c r="W680" s="102"/>
      <c r="X680" s="102"/>
      <c r="Y680" s="102"/>
      <c r="Z680" s="102"/>
    </row>
    <row r="681" spans="1:26" ht="18.75" customHeight="1">
      <c r="A681" s="1032"/>
      <c r="B681" s="102"/>
      <c r="C681" s="1033"/>
      <c r="D681" s="1033"/>
      <c r="E681" s="102"/>
      <c r="F681" s="102"/>
      <c r="G681" s="102"/>
      <c r="H681" s="102"/>
      <c r="I681" s="102"/>
      <c r="J681" s="102"/>
      <c r="K681" s="102"/>
      <c r="L681" s="102"/>
      <c r="M681" s="102"/>
      <c r="N681" s="102"/>
      <c r="O681" s="102"/>
      <c r="P681" s="102"/>
      <c r="Q681" s="102"/>
      <c r="R681" s="102"/>
      <c r="S681" s="102"/>
      <c r="T681" s="102"/>
      <c r="U681" s="102"/>
      <c r="V681" s="102"/>
      <c r="W681" s="102"/>
      <c r="X681" s="102"/>
      <c r="Y681" s="102"/>
      <c r="Z681" s="102"/>
    </row>
    <row r="682" spans="1:26" ht="18.75" customHeight="1">
      <c r="A682" s="1032"/>
      <c r="B682" s="102"/>
      <c r="C682" s="1033"/>
      <c r="D682" s="1033"/>
      <c r="E682" s="102"/>
      <c r="F682" s="102"/>
      <c r="G682" s="102"/>
      <c r="H682" s="102"/>
      <c r="I682" s="102"/>
      <c r="J682" s="102"/>
      <c r="K682" s="102"/>
      <c r="L682" s="102"/>
      <c r="M682" s="102"/>
      <c r="N682" s="102"/>
      <c r="O682" s="102"/>
      <c r="P682" s="102"/>
      <c r="Q682" s="102"/>
      <c r="R682" s="102"/>
      <c r="S682" s="102"/>
      <c r="T682" s="102"/>
      <c r="U682" s="102"/>
      <c r="V682" s="102"/>
      <c r="W682" s="102"/>
      <c r="X682" s="102"/>
      <c r="Y682" s="102"/>
      <c r="Z682" s="102"/>
    </row>
    <row r="683" spans="1:26" ht="18.75" customHeight="1">
      <c r="A683" s="1032"/>
      <c r="B683" s="102"/>
      <c r="C683" s="1033"/>
      <c r="D683" s="1033"/>
      <c r="E683" s="102"/>
      <c r="F683" s="102"/>
      <c r="G683" s="102"/>
      <c r="H683" s="102"/>
      <c r="I683" s="102"/>
      <c r="J683" s="102"/>
      <c r="K683" s="102"/>
      <c r="L683" s="102"/>
      <c r="M683" s="102"/>
      <c r="N683" s="102"/>
      <c r="O683" s="102"/>
      <c r="P683" s="102"/>
      <c r="Q683" s="102"/>
      <c r="R683" s="102"/>
      <c r="S683" s="102"/>
      <c r="T683" s="102"/>
      <c r="U683" s="102"/>
      <c r="V683" s="102"/>
      <c r="W683" s="102"/>
      <c r="X683" s="102"/>
      <c r="Y683" s="102"/>
      <c r="Z683" s="102"/>
    </row>
    <row r="684" spans="1:26" ht="18.75" customHeight="1">
      <c r="A684" s="1032"/>
      <c r="B684" s="102"/>
      <c r="C684" s="1033"/>
      <c r="D684" s="1033"/>
      <c r="E684" s="102"/>
      <c r="F684" s="102"/>
      <c r="G684" s="102"/>
      <c r="H684" s="102"/>
      <c r="I684" s="102"/>
      <c r="J684" s="102"/>
      <c r="K684" s="102"/>
      <c r="L684" s="102"/>
      <c r="M684" s="102"/>
      <c r="N684" s="102"/>
      <c r="O684" s="102"/>
      <c r="P684" s="102"/>
      <c r="Q684" s="102"/>
      <c r="R684" s="102"/>
      <c r="S684" s="102"/>
      <c r="T684" s="102"/>
      <c r="U684" s="102"/>
      <c r="V684" s="102"/>
      <c r="W684" s="102"/>
      <c r="X684" s="102"/>
      <c r="Y684" s="102"/>
      <c r="Z684" s="102"/>
    </row>
    <row r="685" spans="1:26" ht="18.75" customHeight="1">
      <c r="A685" s="1032"/>
      <c r="B685" s="102"/>
      <c r="C685" s="1033"/>
      <c r="D685" s="1033"/>
      <c r="E685" s="102"/>
      <c r="F685" s="102"/>
      <c r="G685" s="102"/>
      <c r="H685" s="102"/>
      <c r="I685" s="102"/>
      <c r="J685" s="102"/>
      <c r="K685" s="102"/>
      <c r="L685" s="102"/>
      <c r="M685" s="102"/>
      <c r="N685" s="102"/>
      <c r="O685" s="102"/>
      <c r="P685" s="102"/>
      <c r="Q685" s="102"/>
      <c r="R685" s="102"/>
      <c r="S685" s="102"/>
      <c r="T685" s="102"/>
      <c r="U685" s="102"/>
      <c r="V685" s="102"/>
      <c r="W685" s="102"/>
      <c r="X685" s="102"/>
      <c r="Y685" s="102"/>
      <c r="Z685" s="102"/>
    </row>
    <row r="686" spans="1:26" ht="18.75" customHeight="1">
      <c r="A686" s="1032"/>
      <c r="B686" s="102"/>
      <c r="C686" s="1033"/>
      <c r="D686" s="1033"/>
      <c r="E686" s="102"/>
      <c r="F686" s="102"/>
      <c r="G686" s="102"/>
      <c r="H686" s="102"/>
      <c r="I686" s="102"/>
      <c r="J686" s="102"/>
      <c r="K686" s="102"/>
      <c r="L686" s="102"/>
      <c r="M686" s="102"/>
      <c r="N686" s="102"/>
      <c r="O686" s="102"/>
      <c r="P686" s="102"/>
      <c r="Q686" s="102"/>
      <c r="R686" s="102"/>
      <c r="S686" s="102"/>
      <c r="T686" s="102"/>
      <c r="U686" s="102"/>
      <c r="V686" s="102"/>
      <c r="W686" s="102"/>
      <c r="X686" s="102"/>
      <c r="Y686" s="102"/>
      <c r="Z686" s="102"/>
    </row>
    <row r="687" spans="1:26" ht="18.75" customHeight="1">
      <c r="A687" s="1032"/>
      <c r="B687" s="102"/>
      <c r="C687" s="1033"/>
      <c r="D687" s="1033"/>
      <c r="E687" s="102"/>
      <c r="F687" s="102"/>
      <c r="G687" s="102"/>
      <c r="H687" s="102"/>
      <c r="I687" s="102"/>
      <c r="J687" s="102"/>
      <c r="K687" s="102"/>
      <c r="L687" s="102"/>
      <c r="M687" s="102"/>
      <c r="N687" s="102"/>
      <c r="O687" s="102"/>
      <c r="P687" s="102"/>
      <c r="Q687" s="102"/>
      <c r="R687" s="102"/>
      <c r="S687" s="102"/>
      <c r="T687" s="102"/>
      <c r="U687" s="102"/>
      <c r="V687" s="102"/>
      <c r="W687" s="102"/>
      <c r="X687" s="102"/>
      <c r="Y687" s="102"/>
      <c r="Z687" s="102"/>
    </row>
    <row r="688" spans="1:26" ht="18.75" customHeight="1">
      <c r="A688" s="1032"/>
      <c r="B688" s="102"/>
      <c r="C688" s="1033"/>
      <c r="D688" s="1033"/>
      <c r="E688" s="102"/>
      <c r="F688" s="102"/>
      <c r="G688" s="102"/>
      <c r="H688" s="102"/>
      <c r="I688" s="102"/>
      <c r="J688" s="102"/>
      <c r="K688" s="102"/>
      <c r="L688" s="102"/>
      <c r="M688" s="102"/>
      <c r="N688" s="102"/>
      <c r="O688" s="102"/>
      <c r="P688" s="102"/>
      <c r="Q688" s="102"/>
      <c r="R688" s="102"/>
      <c r="S688" s="102"/>
      <c r="T688" s="102"/>
      <c r="U688" s="102"/>
      <c r="V688" s="102"/>
      <c r="W688" s="102"/>
      <c r="X688" s="102"/>
      <c r="Y688" s="102"/>
      <c r="Z688" s="102"/>
    </row>
    <row r="689" spans="1:26" ht="18.75" customHeight="1">
      <c r="A689" s="1032"/>
      <c r="B689" s="102"/>
      <c r="C689" s="1033"/>
      <c r="D689" s="1033"/>
      <c r="E689" s="102"/>
      <c r="F689" s="102"/>
      <c r="G689" s="102"/>
      <c r="H689" s="102"/>
      <c r="I689" s="102"/>
      <c r="J689" s="102"/>
      <c r="K689" s="102"/>
      <c r="L689" s="102"/>
      <c r="M689" s="102"/>
      <c r="N689" s="102"/>
      <c r="O689" s="102"/>
      <c r="P689" s="102"/>
      <c r="Q689" s="102"/>
      <c r="R689" s="102"/>
      <c r="S689" s="102"/>
      <c r="T689" s="102"/>
      <c r="U689" s="102"/>
      <c r="V689" s="102"/>
      <c r="W689" s="102"/>
      <c r="X689" s="102"/>
      <c r="Y689" s="102"/>
      <c r="Z689" s="102"/>
    </row>
    <row r="690" spans="1:26" ht="18.75" customHeight="1">
      <c r="A690" s="1032"/>
      <c r="B690" s="102"/>
      <c r="C690" s="1033"/>
      <c r="D690" s="1033"/>
      <c r="E690" s="102"/>
      <c r="F690" s="102"/>
      <c r="G690" s="102"/>
      <c r="H690" s="102"/>
      <c r="I690" s="102"/>
      <c r="J690" s="102"/>
      <c r="K690" s="102"/>
      <c r="L690" s="102"/>
      <c r="M690" s="102"/>
      <c r="N690" s="102"/>
      <c r="O690" s="102"/>
      <c r="P690" s="102"/>
      <c r="Q690" s="102"/>
      <c r="R690" s="102"/>
      <c r="S690" s="102"/>
      <c r="T690" s="102"/>
      <c r="U690" s="102"/>
      <c r="V690" s="102"/>
      <c r="W690" s="102"/>
      <c r="X690" s="102"/>
      <c r="Y690" s="102"/>
      <c r="Z690" s="102"/>
    </row>
    <row r="691" spans="1:26" ht="18.75" customHeight="1">
      <c r="A691" s="1032"/>
      <c r="B691" s="102"/>
      <c r="C691" s="1033"/>
      <c r="D691" s="1033"/>
      <c r="E691" s="102"/>
      <c r="F691" s="102"/>
      <c r="G691" s="102"/>
      <c r="H691" s="102"/>
      <c r="I691" s="102"/>
      <c r="J691" s="102"/>
      <c r="K691" s="102"/>
      <c r="L691" s="102"/>
      <c r="M691" s="102"/>
      <c r="N691" s="102"/>
      <c r="O691" s="102"/>
      <c r="P691" s="102"/>
      <c r="Q691" s="102"/>
      <c r="R691" s="102"/>
      <c r="S691" s="102"/>
      <c r="T691" s="102"/>
      <c r="U691" s="102"/>
      <c r="V691" s="102"/>
      <c r="W691" s="102"/>
      <c r="X691" s="102"/>
      <c r="Y691" s="102"/>
      <c r="Z691" s="102"/>
    </row>
    <row r="692" spans="1:26" ht="18.75" customHeight="1">
      <c r="A692" s="1032"/>
      <c r="B692" s="102"/>
      <c r="C692" s="1033"/>
      <c r="D692" s="1033"/>
      <c r="E692" s="102"/>
      <c r="F692" s="102"/>
      <c r="G692" s="102"/>
      <c r="H692" s="102"/>
      <c r="I692" s="102"/>
      <c r="J692" s="102"/>
      <c r="K692" s="102"/>
      <c r="L692" s="102"/>
      <c r="M692" s="102"/>
      <c r="N692" s="102"/>
      <c r="O692" s="102"/>
      <c r="P692" s="102"/>
      <c r="Q692" s="102"/>
      <c r="R692" s="102"/>
      <c r="S692" s="102"/>
      <c r="T692" s="102"/>
      <c r="U692" s="102"/>
      <c r="V692" s="102"/>
      <c r="W692" s="102"/>
      <c r="X692" s="102"/>
      <c r="Y692" s="102"/>
      <c r="Z692" s="102"/>
    </row>
    <row r="693" spans="1:26" ht="18.75" customHeight="1">
      <c r="A693" s="1032"/>
      <c r="B693" s="102"/>
      <c r="C693" s="1033"/>
      <c r="D693" s="1033"/>
      <c r="E693" s="102"/>
      <c r="F693" s="102"/>
      <c r="G693" s="102"/>
      <c r="H693" s="102"/>
      <c r="I693" s="102"/>
      <c r="J693" s="102"/>
      <c r="K693" s="102"/>
      <c r="L693" s="102"/>
      <c r="M693" s="102"/>
      <c r="N693" s="102"/>
      <c r="O693" s="102"/>
      <c r="P693" s="102"/>
      <c r="Q693" s="102"/>
      <c r="R693" s="102"/>
      <c r="S693" s="102"/>
      <c r="T693" s="102"/>
      <c r="U693" s="102"/>
      <c r="V693" s="102"/>
      <c r="W693" s="102"/>
      <c r="X693" s="102"/>
      <c r="Y693" s="102"/>
      <c r="Z693" s="102"/>
    </row>
    <row r="694" spans="1:26" ht="18.75" customHeight="1">
      <c r="A694" s="1032"/>
      <c r="B694" s="102"/>
      <c r="C694" s="1033"/>
      <c r="D694" s="1033"/>
      <c r="E694" s="102"/>
      <c r="F694" s="102"/>
      <c r="G694" s="102"/>
      <c r="H694" s="102"/>
      <c r="I694" s="102"/>
      <c r="J694" s="102"/>
      <c r="K694" s="102"/>
      <c r="L694" s="102"/>
      <c r="M694" s="102"/>
      <c r="N694" s="102"/>
      <c r="O694" s="102"/>
      <c r="P694" s="102"/>
      <c r="Q694" s="102"/>
      <c r="R694" s="102"/>
      <c r="S694" s="102"/>
      <c r="T694" s="102"/>
      <c r="U694" s="102"/>
      <c r="V694" s="102"/>
      <c r="W694" s="102"/>
      <c r="X694" s="102"/>
      <c r="Y694" s="102"/>
      <c r="Z694" s="102"/>
    </row>
    <row r="695" spans="1:26" ht="18.75" customHeight="1">
      <c r="A695" s="1032"/>
      <c r="B695" s="102"/>
      <c r="C695" s="1033"/>
      <c r="D695" s="1033"/>
      <c r="E695" s="102"/>
      <c r="F695" s="102"/>
      <c r="G695" s="102"/>
      <c r="H695" s="102"/>
      <c r="I695" s="102"/>
      <c r="J695" s="102"/>
      <c r="K695" s="102"/>
      <c r="L695" s="102"/>
      <c r="M695" s="102"/>
      <c r="N695" s="102"/>
      <c r="O695" s="102"/>
      <c r="P695" s="102"/>
      <c r="Q695" s="102"/>
      <c r="R695" s="102"/>
      <c r="S695" s="102"/>
      <c r="T695" s="102"/>
      <c r="U695" s="102"/>
      <c r="V695" s="102"/>
      <c r="W695" s="102"/>
      <c r="X695" s="102"/>
      <c r="Y695" s="102"/>
      <c r="Z695" s="102"/>
    </row>
    <row r="696" spans="1:26" ht="18.75" customHeight="1">
      <c r="A696" s="1032"/>
      <c r="B696" s="102"/>
      <c r="C696" s="1033"/>
      <c r="D696" s="1033"/>
      <c r="E696" s="102"/>
      <c r="F696" s="102"/>
      <c r="G696" s="102"/>
      <c r="H696" s="102"/>
      <c r="I696" s="102"/>
      <c r="J696" s="102"/>
      <c r="K696" s="102"/>
      <c r="L696" s="102"/>
      <c r="M696" s="102"/>
      <c r="N696" s="102"/>
      <c r="O696" s="102"/>
      <c r="P696" s="102"/>
      <c r="Q696" s="102"/>
      <c r="R696" s="102"/>
      <c r="S696" s="102"/>
      <c r="T696" s="102"/>
      <c r="U696" s="102"/>
      <c r="V696" s="102"/>
      <c r="W696" s="102"/>
      <c r="X696" s="102"/>
      <c r="Y696" s="102"/>
      <c r="Z696" s="102"/>
    </row>
    <row r="697" spans="1:26" ht="18.75" customHeight="1">
      <c r="A697" s="1032"/>
      <c r="B697" s="102"/>
      <c r="C697" s="1033"/>
      <c r="D697" s="1033"/>
      <c r="E697" s="102"/>
      <c r="F697" s="102"/>
      <c r="G697" s="102"/>
      <c r="H697" s="102"/>
      <c r="I697" s="102"/>
      <c r="J697" s="102"/>
      <c r="K697" s="102"/>
      <c r="L697" s="102"/>
      <c r="M697" s="102"/>
      <c r="N697" s="102"/>
      <c r="O697" s="102"/>
      <c r="P697" s="102"/>
      <c r="Q697" s="102"/>
      <c r="R697" s="102"/>
      <c r="S697" s="102"/>
      <c r="T697" s="102"/>
      <c r="U697" s="102"/>
      <c r="V697" s="102"/>
      <c r="W697" s="102"/>
      <c r="X697" s="102"/>
      <c r="Y697" s="102"/>
      <c r="Z697" s="102"/>
    </row>
    <row r="698" spans="1:26" ht="18.75" customHeight="1">
      <c r="A698" s="1032"/>
      <c r="B698" s="102"/>
      <c r="C698" s="1033"/>
      <c r="D698" s="1033"/>
      <c r="E698" s="102"/>
      <c r="F698" s="102"/>
      <c r="G698" s="102"/>
      <c r="H698" s="102"/>
      <c r="I698" s="102"/>
      <c r="J698" s="102"/>
      <c r="K698" s="102"/>
      <c r="L698" s="102"/>
      <c r="M698" s="102"/>
      <c r="N698" s="102"/>
      <c r="O698" s="102"/>
      <c r="P698" s="102"/>
      <c r="Q698" s="102"/>
      <c r="R698" s="102"/>
      <c r="S698" s="102"/>
      <c r="T698" s="102"/>
      <c r="U698" s="102"/>
      <c r="V698" s="102"/>
      <c r="W698" s="102"/>
      <c r="X698" s="102"/>
      <c r="Y698" s="102"/>
      <c r="Z698" s="102"/>
    </row>
    <row r="699" spans="1:26" ht="18.75" customHeight="1">
      <c r="A699" s="1032"/>
      <c r="B699" s="102"/>
      <c r="C699" s="1033"/>
      <c r="D699" s="1033"/>
      <c r="E699" s="102"/>
      <c r="F699" s="102"/>
      <c r="G699" s="102"/>
      <c r="H699" s="102"/>
      <c r="I699" s="102"/>
      <c r="J699" s="102"/>
      <c r="K699" s="102"/>
      <c r="L699" s="102"/>
      <c r="M699" s="102"/>
      <c r="N699" s="102"/>
      <c r="O699" s="102"/>
      <c r="P699" s="102"/>
      <c r="Q699" s="102"/>
      <c r="R699" s="102"/>
      <c r="S699" s="102"/>
      <c r="T699" s="102"/>
      <c r="U699" s="102"/>
      <c r="V699" s="102"/>
      <c r="W699" s="102"/>
      <c r="X699" s="102"/>
      <c r="Y699" s="102"/>
      <c r="Z699" s="102"/>
    </row>
    <row r="700" spans="1:26" ht="18.75" customHeight="1">
      <c r="A700" s="1032"/>
      <c r="B700" s="102"/>
      <c r="C700" s="1033"/>
      <c r="D700" s="1033"/>
      <c r="E700" s="102"/>
      <c r="F700" s="102"/>
      <c r="G700" s="102"/>
      <c r="H700" s="102"/>
      <c r="I700" s="102"/>
      <c r="J700" s="102"/>
      <c r="K700" s="102"/>
      <c r="L700" s="102"/>
      <c r="M700" s="102"/>
      <c r="N700" s="102"/>
      <c r="O700" s="102"/>
      <c r="P700" s="102"/>
      <c r="Q700" s="102"/>
      <c r="R700" s="102"/>
      <c r="S700" s="102"/>
      <c r="T700" s="102"/>
      <c r="U700" s="102"/>
      <c r="V700" s="102"/>
      <c r="W700" s="102"/>
      <c r="X700" s="102"/>
      <c r="Y700" s="102"/>
      <c r="Z700" s="102"/>
    </row>
    <row r="701" spans="1:26" ht="18.75" customHeight="1">
      <c r="A701" s="1032"/>
      <c r="B701" s="102"/>
      <c r="C701" s="1033"/>
      <c r="D701" s="1033"/>
      <c r="E701" s="102"/>
      <c r="F701" s="102"/>
      <c r="G701" s="102"/>
      <c r="H701" s="102"/>
      <c r="I701" s="102"/>
      <c r="J701" s="102"/>
      <c r="K701" s="102"/>
      <c r="L701" s="102"/>
      <c r="M701" s="102"/>
      <c r="N701" s="102"/>
      <c r="O701" s="102"/>
      <c r="P701" s="102"/>
      <c r="Q701" s="102"/>
      <c r="R701" s="102"/>
      <c r="S701" s="102"/>
      <c r="T701" s="102"/>
      <c r="U701" s="102"/>
      <c r="V701" s="102"/>
      <c r="W701" s="102"/>
      <c r="X701" s="102"/>
      <c r="Y701" s="102"/>
      <c r="Z701" s="102"/>
    </row>
    <row r="702" spans="1:26" ht="18.75" customHeight="1">
      <c r="A702" s="1032"/>
      <c r="B702" s="102"/>
      <c r="C702" s="1033"/>
      <c r="D702" s="1033"/>
      <c r="E702" s="102"/>
      <c r="F702" s="102"/>
      <c r="G702" s="102"/>
      <c r="H702" s="102"/>
      <c r="I702" s="102"/>
      <c r="J702" s="102"/>
      <c r="K702" s="102"/>
      <c r="L702" s="102"/>
      <c r="M702" s="102"/>
      <c r="N702" s="102"/>
      <c r="O702" s="102"/>
      <c r="P702" s="102"/>
      <c r="Q702" s="102"/>
      <c r="R702" s="102"/>
      <c r="S702" s="102"/>
      <c r="T702" s="102"/>
      <c r="U702" s="102"/>
      <c r="V702" s="102"/>
      <c r="W702" s="102"/>
      <c r="X702" s="102"/>
      <c r="Y702" s="102"/>
      <c r="Z702" s="102"/>
    </row>
    <row r="703" spans="1:26" ht="18.75" customHeight="1">
      <c r="A703" s="1032"/>
      <c r="B703" s="102"/>
      <c r="C703" s="1033"/>
      <c r="D703" s="1033"/>
      <c r="E703" s="102"/>
      <c r="F703" s="102"/>
      <c r="G703" s="102"/>
      <c r="H703" s="102"/>
      <c r="I703" s="102"/>
      <c r="J703" s="102"/>
      <c r="K703" s="102"/>
      <c r="L703" s="102"/>
      <c r="M703" s="102"/>
      <c r="N703" s="102"/>
      <c r="O703" s="102"/>
      <c r="P703" s="102"/>
      <c r="Q703" s="102"/>
      <c r="R703" s="102"/>
      <c r="S703" s="102"/>
      <c r="T703" s="102"/>
      <c r="U703" s="102"/>
      <c r="V703" s="102"/>
      <c r="W703" s="102"/>
      <c r="X703" s="102"/>
      <c r="Y703" s="102"/>
      <c r="Z703" s="102"/>
    </row>
    <row r="704" spans="1:26" ht="18.75" customHeight="1">
      <c r="A704" s="1032"/>
      <c r="B704" s="102"/>
      <c r="C704" s="1033"/>
      <c r="D704" s="1033"/>
      <c r="E704" s="102"/>
      <c r="F704" s="102"/>
      <c r="G704" s="102"/>
      <c r="H704" s="102"/>
      <c r="I704" s="102"/>
      <c r="J704" s="102"/>
      <c r="K704" s="102"/>
      <c r="L704" s="102"/>
      <c r="M704" s="102"/>
      <c r="N704" s="102"/>
      <c r="O704" s="102"/>
      <c r="P704" s="102"/>
      <c r="Q704" s="102"/>
      <c r="R704" s="102"/>
      <c r="S704" s="102"/>
      <c r="T704" s="102"/>
      <c r="U704" s="102"/>
      <c r="V704" s="102"/>
      <c r="W704" s="102"/>
      <c r="X704" s="102"/>
      <c r="Y704" s="102"/>
      <c r="Z704" s="102"/>
    </row>
    <row r="705" spans="1:26" ht="18.75" customHeight="1">
      <c r="A705" s="1032"/>
      <c r="B705" s="102"/>
      <c r="C705" s="1033"/>
      <c r="D705" s="1033"/>
      <c r="E705" s="102"/>
      <c r="F705" s="102"/>
      <c r="G705" s="102"/>
      <c r="H705" s="102"/>
      <c r="I705" s="102"/>
      <c r="J705" s="102"/>
      <c r="K705" s="102"/>
      <c r="L705" s="102"/>
      <c r="M705" s="102"/>
      <c r="N705" s="102"/>
      <c r="O705" s="102"/>
      <c r="P705" s="102"/>
      <c r="Q705" s="102"/>
      <c r="R705" s="102"/>
      <c r="S705" s="102"/>
      <c r="T705" s="102"/>
      <c r="U705" s="102"/>
      <c r="V705" s="102"/>
      <c r="W705" s="102"/>
      <c r="X705" s="102"/>
      <c r="Y705" s="102"/>
      <c r="Z705" s="102"/>
    </row>
    <row r="706" spans="1:26" ht="18.75" customHeight="1">
      <c r="A706" s="1032"/>
      <c r="B706" s="102"/>
      <c r="C706" s="1033"/>
      <c r="D706" s="1033"/>
      <c r="E706" s="102"/>
      <c r="F706" s="102"/>
      <c r="G706" s="102"/>
      <c r="H706" s="102"/>
      <c r="I706" s="102"/>
      <c r="J706" s="102"/>
      <c r="K706" s="102"/>
      <c r="L706" s="102"/>
      <c r="M706" s="102"/>
      <c r="N706" s="102"/>
      <c r="O706" s="102"/>
      <c r="P706" s="102"/>
      <c r="Q706" s="102"/>
      <c r="R706" s="102"/>
      <c r="S706" s="102"/>
      <c r="T706" s="102"/>
      <c r="U706" s="102"/>
      <c r="V706" s="102"/>
      <c r="W706" s="102"/>
      <c r="X706" s="102"/>
      <c r="Y706" s="102"/>
      <c r="Z706" s="102"/>
    </row>
    <row r="707" spans="1:26" ht="18.75" customHeight="1">
      <c r="A707" s="1032"/>
      <c r="B707" s="102"/>
      <c r="C707" s="1033"/>
      <c r="D707" s="1033"/>
      <c r="E707" s="102"/>
      <c r="F707" s="102"/>
      <c r="G707" s="102"/>
      <c r="H707" s="102"/>
      <c r="I707" s="102"/>
      <c r="J707" s="102"/>
      <c r="K707" s="102"/>
      <c r="L707" s="102"/>
      <c r="M707" s="102"/>
      <c r="N707" s="102"/>
      <c r="O707" s="102"/>
      <c r="P707" s="102"/>
      <c r="Q707" s="102"/>
      <c r="R707" s="102"/>
      <c r="S707" s="102"/>
      <c r="T707" s="102"/>
      <c r="U707" s="102"/>
      <c r="V707" s="102"/>
      <c r="W707" s="102"/>
      <c r="X707" s="102"/>
      <c r="Y707" s="102"/>
      <c r="Z707" s="102"/>
    </row>
    <row r="708" spans="1:26" ht="18.75" customHeight="1">
      <c r="A708" s="1032"/>
      <c r="B708" s="102"/>
      <c r="C708" s="1033"/>
      <c r="D708" s="1033"/>
      <c r="E708" s="102"/>
      <c r="F708" s="102"/>
      <c r="G708" s="102"/>
      <c r="H708" s="102"/>
      <c r="I708" s="102"/>
      <c r="J708" s="102"/>
      <c r="K708" s="102"/>
      <c r="L708" s="102"/>
      <c r="M708" s="102"/>
      <c r="N708" s="102"/>
      <c r="O708" s="102"/>
      <c r="P708" s="102"/>
      <c r="Q708" s="102"/>
      <c r="R708" s="102"/>
      <c r="S708" s="102"/>
      <c r="T708" s="102"/>
      <c r="U708" s="102"/>
      <c r="V708" s="102"/>
      <c r="W708" s="102"/>
      <c r="X708" s="102"/>
      <c r="Y708" s="102"/>
      <c r="Z708" s="102"/>
    </row>
    <row r="709" spans="1:26" ht="18.75" customHeight="1">
      <c r="A709" s="1032"/>
      <c r="B709" s="102"/>
      <c r="C709" s="1033"/>
      <c r="D709" s="1033"/>
      <c r="E709" s="102"/>
      <c r="F709" s="102"/>
      <c r="G709" s="102"/>
      <c r="H709" s="102"/>
      <c r="I709" s="102"/>
      <c r="J709" s="102"/>
      <c r="K709" s="102"/>
      <c r="L709" s="102"/>
      <c r="M709" s="102"/>
      <c r="N709" s="102"/>
      <c r="O709" s="102"/>
      <c r="P709" s="102"/>
      <c r="Q709" s="102"/>
      <c r="R709" s="102"/>
      <c r="S709" s="102"/>
      <c r="T709" s="102"/>
      <c r="U709" s="102"/>
      <c r="V709" s="102"/>
      <c r="W709" s="102"/>
      <c r="X709" s="102"/>
      <c r="Y709" s="102"/>
      <c r="Z709" s="102"/>
    </row>
    <row r="710" spans="1:26" ht="18.75" customHeight="1">
      <c r="A710" s="1032"/>
      <c r="B710" s="102"/>
      <c r="C710" s="1033"/>
      <c r="D710" s="1033"/>
      <c r="E710" s="102"/>
      <c r="F710" s="102"/>
      <c r="G710" s="102"/>
      <c r="H710" s="102"/>
      <c r="I710" s="102"/>
      <c r="J710" s="102"/>
      <c r="K710" s="102"/>
      <c r="L710" s="102"/>
      <c r="M710" s="102"/>
      <c r="N710" s="102"/>
      <c r="O710" s="102"/>
      <c r="P710" s="102"/>
      <c r="Q710" s="102"/>
      <c r="R710" s="102"/>
      <c r="S710" s="102"/>
      <c r="T710" s="102"/>
      <c r="U710" s="102"/>
      <c r="V710" s="102"/>
      <c r="W710" s="102"/>
      <c r="X710" s="102"/>
      <c r="Y710" s="102"/>
      <c r="Z710" s="102"/>
    </row>
    <row r="711" spans="1:26" ht="18.75" customHeight="1">
      <c r="A711" s="1032"/>
      <c r="B711" s="102"/>
      <c r="C711" s="1033"/>
      <c r="D711" s="1033"/>
      <c r="E711" s="102"/>
      <c r="F711" s="102"/>
      <c r="G711" s="102"/>
      <c r="H711" s="102"/>
      <c r="I711" s="102"/>
      <c r="J711" s="102"/>
      <c r="K711" s="102"/>
      <c r="L711" s="102"/>
      <c r="M711" s="102"/>
      <c r="N711" s="102"/>
      <c r="O711" s="102"/>
      <c r="P711" s="102"/>
      <c r="Q711" s="102"/>
      <c r="R711" s="102"/>
      <c r="S711" s="102"/>
      <c r="T711" s="102"/>
      <c r="U711" s="102"/>
      <c r="V711" s="102"/>
      <c r="W711" s="102"/>
      <c r="X711" s="102"/>
      <c r="Y711" s="102"/>
      <c r="Z711" s="102"/>
    </row>
    <row r="712" spans="1:26" ht="18.75" customHeight="1">
      <c r="A712" s="1032"/>
      <c r="B712" s="102"/>
      <c r="C712" s="1033"/>
      <c r="D712" s="1033"/>
      <c r="E712" s="102"/>
      <c r="F712" s="102"/>
      <c r="G712" s="102"/>
      <c r="H712" s="102"/>
      <c r="I712" s="102"/>
      <c r="J712" s="102"/>
      <c r="K712" s="102"/>
      <c r="L712" s="102"/>
      <c r="M712" s="102"/>
      <c r="N712" s="102"/>
      <c r="O712" s="102"/>
      <c r="P712" s="102"/>
      <c r="Q712" s="102"/>
      <c r="R712" s="102"/>
      <c r="S712" s="102"/>
      <c r="T712" s="102"/>
      <c r="U712" s="102"/>
      <c r="V712" s="102"/>
      <c r="W712" s="102"/>
      <c r="X712" s="102"/>
      <c r="Y712" s="102"/>
      <c r="Z712" s="102"/>
    </row>
    <row r="713" spans="1:26" ht="18.75" customHeight="1">
      <c r="A713" s="1032"/>
      <c r="B713" s="102"/>
      <c r="C713" s="1033"/>
      <c r="D713" s="1033"/>
      <c r="E713" s="102"/>
      <c r="F713" s="102"/>
      <c r="G713" s="102"/>
      <c r="H713" s="102"/>
      <c r="I713" s="102"/>
      <c r="J713" s="102"/>
      <c r="K713" s="102"/>
      <c r="L713" s="102"/>
      <c r="M713" s="102"/>
      <c r="N713" s="102"/>
      <c r="O713" s="102"/>
      <c r="P713" s="102"/>
      <c r="Q713" s="102"/>
      <c r="R713" s="102"/>
      <c r="S713" s="102"/>
      <c r="T713" s="102"/>
      <c r="U713" s="102"/>
      <c r="V713" s="102"/>
      <c r="W713" s="102"/>
      <c r="X713" s="102"/>
      <c r="Y713" s="102"/>
      <c r="Z713" s="102"/>
    </row>
    <row r="714" spans="1:26" ht="18.75" customHeight="1">
      <c r="A714" s="1032"/>
      <c r="B714" s="102"/>
      <c r="C714" s="1033"/>
      <c r="D714" s="1033"/>
      <c r="E714" s="102"/>
      <c r="F714" s="102"/>
      <c r="G714" s="102"/>
      <c r="H714" s="102"/>
      <c r="I714" s="102"/>
      <c r="J714" s="102"/>
      <c r="K714" s="102"/>
      <c r="L714" s="102"/>
      <c r="M714" s="102"/>
      <c r="N714" s="102"/>
      <c r="O714" s="102"/>
      <c r="P714" s="102"/>
      <c r="Q714" s="102"/>
      <c r="R714" s="102"/>
      <c r="S714" s="102"/>
      <c r="T714" s="102"/>
      <c r="U714" s="102"/>
      <c r="V714" s="102"/>
      <c r="W714" s="102"/>
      <c r="X714" s="102"/>
      <c r="Y714" s="102"/>
      <c r="Z714" s="102"/>
    </row>
    <row r="715" spans="1:26" ht="18.75" customHeight="1">
      <c r="A715" s="1032"/>
      <c r="B715" s="102"/>
      <c r="C715" s="1033"/>
      <c r="D715" s="1033"/>
      <c r="E715" s="102"/>
      <c r="F715" s="102"/>
      <c r="G715" s="102"/>
      <c r="H715" s="102"/>
      <c r="I715" s="102"/>
      <c r="J715" s="102"/>
      <c r="K715" s="102"/>
      <c r="L715" s="102"/>
      <c r="M715" s="102"/>
      <c r="N715" s="102"/>
      <c r="O715" s="102"/>
      <c r="P715" s="102"/>
      <c r="Q715" s="102"/>
      <c r="R715" s="102"/>
      <c r="S715" s="102"/>
      <c r="T715" s="102"/>
      <c r="U715" s="102"/>
      <c r="V715" s="102"/>
      <c r="W715" s="102"/>
      <c r="X715" s="102"/>
      <c r="Y715" s="102"/>
      <c r="Z715" s="102"/>
    </row>
    <row r="716" spans="1:26" ht="18.75" customHeight="1">
      <c r="A716" s="1032"/>
      <c r="B716" s="102"/>
      <c r="C716" s="1033"/>
      <c r="D716" s="1033"/>
      <c r="E716" s="102"/>
      <c r="F716" s="102"/>
      <c r="G716" s="102"/>
      <c r="H716" s="102"/>
      <c r="I716" s="102"/>
      <c r="J716" s="102"/>
      <c r="K716" s="102"/>
      <c r="L716" s="102"/>
      <c r="M716" s="102"/>
      <c r="N716" s="102"/>
      <c r="O716" s="102"/>
      <c r="P716" s="102"/>
      <c r="Q716" s="102"/>
      <c r="R716" s="102"/>
      <c r="S716" s="102"/>
      <c r="T716" s="102"/>
      <c r="U716" s="102"/>
      <c r="V716" s="102"/>
      <c r="W716" s="102"/>
      <c r="X716" s="102"/>
      <c r="Y716" s="102"/>
      <c r="Z716" s="102"/>
    </row>
    <row r="717" spans="1:26" ht="18.75" customHeight="1">
      <c r="A717" s="1032"/>
      <c r="B717" s="102"/>
      <c r="C717" s="1033"/>
      <c r="D717" s="1033"/>
      <c r="E717" s="102"/>
      <c r="F717" s="102"/>
      <c r="G717" s="102"/>
      <c r="H717" s="102"/>
      <c r="I717" s="102"/>
      <c r="J717" s="102"/>
      <c r="K717" s="102"/>
      <c r="L717" s="102"/>
      <c r="M717" s="102"/>
      <c r="N717" s="102"/>
      <c r="O717" s="102"/>
      <c r="P717" s="102"/>
      <c r="Q717" s="102"/>
      <c r="R717" s="102"/>
      <c r="S717" s="102"/>
      <c r="T717" s="102"/>
      <c r="U717" s="102"/>
      <c r="V717" s="102"/>
      <c r="W717" s="102"/>
      <c r="X717" s="102"/>
      <c r="Y717" s="102"/>
      <c r="Z717" s="102"/>
    </row>
    <row r="718" spans="1:26" ht="18.75" customHeight="1">
      <c r="A718" s="1032"/>
      <c r="B718" s="102"/>
      <c r="C718" s="1033"/>
      <c r="D718" s="1033"/>
      <c r="E718" s="102"/>
      <c r="F718" s="102"/>
      <c r="G718" s="102"/>
      <c r="H718" s="102"/>
      <c r="I718" s="102"/>
      <c r="J718" s="102"/>
      <c r="K718" s="102"/>
      <c r="L718" s="102"/>
      <c r="M718" s="102"/>
      <c r="N718" s="102"/>
      <c r="O718" s="102"/>
      <c r="P718" s="102"/>
      <c r="Q718" s="102"/>
      <c r="R718" s="102"/>
      <c r="S718" s="102"/>
      <c r="T718" s="102"/>
      <c r="U718" s="102"/>
      <c r="V718" s="102"/>
      <c r="W718" s="102"/>
      <c r="X718" s="102"/>
      <c r="Y718" s="102"/>
      <c r="Z718" s="102"/>
    </row>
    <row r="719" spans="1:26" ht="18.75" customHeight="1">
      <c r="A719" s="1032"/>
      <c r="B719" s="102"/>
      <c r="C719" s="1033"/>
      <c r="D719" s="1033"/>
      <c r="E719" s="102"/>
      <c r="F719" s="102"/>
      <c r="G719" s="102"/>
      <c r="H719" s="102"/>
      <c r="I719" s="102"/>
      <c r="J719" s="102"/>
      <c r="K719" s="102"/>
      <c r="L719" s="102"/>
      <c r="M719" s="102"/>
      <c r="N719" s="102"/>
      <c r="O719" s="102"/>
      <c r="P719" s="102"/>
      <c r="Q719" s="102"/>
      <c r="R719" s="102"/>
      <c r="S719" s="102"/>
      <c r="T719" s="102"/>
      <c r="U719" s="102"/>
      <c r="V719" s="102"/>
      <c r="W719" s="102"/>
      <c r="X719" s="102"/>
      <c r="Y719" s="102"/>
      <c r="Z719" s="102"/>
    </row>
    <row r="720" spans="1:26" ht="18.75" customHeight="1">
      <c r="A720" s="1032"/>
      <c r="B720" s="102"/>
      <c r="C720" s="1033"/>
      <c r="D720" s="1033"/>
      <c r="E720" s="102"/>
      <c r="F720" s="102"/>
      <c r="G720" s="102"/>
      <c r="H720" s="102"/>
      <c r="I720" s="102"/>
      <c r="J720" s="102"/>
      <c r="K720" s="102"/>
      <c r="L720" s="102"/>
      <c r="M720" s="102"/>
      <c r="N720" s="102"/>
      <c r="O720" s="102"/>
      <c r="P720" s="102"/>
      <c r="Q720" s="102"/>
      <c r="R720" s="102"/>
      <c r="S720" s="102"/>
      <c r="T720" s="102"/>
      <c r="U720" s="102"/>
      <c r="V720" s="102"/>
      <c r="W720" s="102"/>
      <c r="X720" s="102"/>
      <c r="Y720" s="102"/>
      <c r="Z720" s="102"/>
    </row>
    <row r="721" spans="1:26" ht="18.75" customHeight="1">
      <c r="A721" s="1032"/>
      <c r="B721" s="102"/>
      <c r="C721" s="1033"/>
      <c r="D721" s="1033"/>
      <c r="E721" s="102"/>
      <c r="F721" s="102"/>
      <c r="G721" s="102"/>
      <c r="H721" s="102"/>
      <c r="I721" s="102"/>
      <c r="J721" s="102"/>
      <c r="K721" s="102"/>
      <c r="L721" s="102"/>
      <c r="M721" s="102"/>
      <c r="N721" s="102"/>
      <c r="O721" s="102"/>
      <c r="P721" s="102"/>
      <c r="Q721" s="102"/>
      <c r="R721" s="102"/>
      <c r="S721" s="102"/>
      <c r="T721" s="102"/>
      <c r="U721" s="102"/>
      <c r="V721" s="102"/>
      <c r="W721" s="102"/>
      <c r="X721" s="102"/>
      <c r="Y721" s="102"/>
      <c r="Z721" s="102"/>
    </row>
    <row r="722" spans="1:26" ht="18.75" customHeight="1">
      <c r="A722" s="1032"/>
      <c r="B722" s="102"/>
      <c r="C722" s="1033"/>
      <c r="D722" s="1033"/>
      <c r="E722" s="102"/>
      <c r="F722" s="102"/>
      <c r="G722" s="102"/>
      <c r="H722" s="102"/>
      <c r="I722" s="102"/>
      <c r="J722" s="102"/>
      <c r="K722" s="102"/>
      <c r="L722" s="102"/>
      <c r="M722" s="102"/>
      <c r="N722" s="102"/>
      <c r="O722" s="102"/>
      <c r="P722" s="102"/>
      <c r="Q722" s="102"/>
      <c r="R722" s="102"/>
      <c r="S722" s="102"/>
      <c r="T722" s="102"/>
      <c r="U722" s="102"/>
      <c r="V722" s="102"/>
      <c r="W722" s="102"/>
      <c r="X722" s="102"/>
      <c r="Y722" s="102"/>
      <c r="Z722" s="102"/>
    </row>
    <row r="723" spans="1:26" ht="18.75" customHeight="1">
      <c r="A723" s="1032"/>
      <c r="B723" s="102"/>
      <c r="C723" s="1033"/>
      <c r="D723" s="1033"/>
      <c r="E723" s="102"/>
      <c r="F723" s="102"/>
      <c r="G723" s="102"/>
      <c r="H723" s="102"/>
      <c r="I723" s="102"/>
      <c r="J723" s="102"/>
      <c r="K723" s="102"/>
      <c r="L723" s="102"/>
      <c r="M723" s="102"/>
      <c r="N723" s="102"/>
      <c r="O723" s="102"/>
      <c r="P723" s="102"/>
      <c r="Q723" s="102"/>
      <c r="R723" s="102"/>
      <c r="S723" s="102"/>
      <c r="T723" s="102"/>
      <c r="U723" s="102"/>
      <c r="V723" s="102"/>
      <c r="W723" s="102"/>
      <c r="X723" s="102"/>
      <c r="Y723" s="102"/>
      <c r="Z723" s="102"/>
    </row>
    <row r="724" spans="1:26" ht="18.75" customHeight="1">
      <c r="A724" s="1032"/>
      <c r="B724" s="102"/>
      <c r="C724" s="1033"/>
      <c r="D724" s="1033"/>
      <c r="E724" s="102"/>
      <c r="F724" s="102"/>
      <c r="G724" s="102"/>
      <c r="H724" s="102"/>
      <c r="I724" s="102"/>
      <c r="J724" s="102"/>
      <c r="K724" s="102"/>
      <c r="L724" s="102"/>
      <c r="M724" s="102"/>
      <c r="N724" s="102"/>
      <c r="O724" s="102"/>
      <c r="P724" s="102"/>
      <c r="Q724" s="102"/>
      <c r="R724" s="102"/>
      <c r="S724" s="102"/>
      <c r="T724" s="102"/>
      <c r="U724" s="102"/>
      <c r="V724" s="102"/>
      <c r="W724" s="102"/>
      <c r="X724" s="102"/>
      <c r="Y724" s="102"/>
      <c r="Z724" s="102"/>
    </row>
    <row r="725" spans="1:26" ht="18.75" customHeight="1">
      <c r="A725" s="1032"/>
      <c r="B725" s="102"/>
      <c r="C725" s="1033"/>
      <c r="D725" s="1033"/>
      <c r="E725" s="102"/>
      <c r="F725" s="102"/>
      <c r="G725" s="102"/>
      <c r="H725" s="102"/>
      <c r="I725" s="102"/>
      <c r="J725" s="102"/>
      <c r="K725" s="102"/>
      <c r="L725" s="102"/>
      <c r="M725" s="102"/>
      <c r="N725" s="102"/>
      <c r="O725" s="102"/>
      <c r="P725" s="102"/>
      <c r="Q725" s="102"/>
      <c r="R725" s="102"/>
      <c r="S725" s="102"/>
      <c r="T725" s="102"/>
      <c r="U725" s="102"/>
      <c r="V725" s="102"/>
      <c r="W725" s="102"/>
      <c r="X725" s="102"/>
      <c r="Y725" s="102"/>
      <c r="Z725" s="102"/>
    </row>
    <row r="726" spans="1:26" ht="18.75" customHeight="1">
      <c r="A726" s="1032"/>
      <c r="B726" s="102"/>
      <c r="C726" s="1033"/>
      <c r="D726" s="1033"/>
      <c r="E726" s="102"/>
      <c r="F726" s="102"/>
      <c r="G726" s="102"/>
      <c r="H726" s="102"/>
      <c r="I726" s="102"/>
      <c r="J726" s="102"/>
      <c r="K726" s="102"/>
      <c r="L726" s="102"/>
      <c r="M726" s="102"/>
      <c r="N726" s="102"/>
      <c r="O726" s="102"/>
      <c r="P726" s="102"/>
      <c r="Q726" s="102"/>
      <c r="R726" s="102"/>
      <c r="S726" s="102"/>
      <c r="T726" s="102"/>
      <c r="U726" s="102"/>
      <c r="V726" s="102"/>
      <c r="W726" s="102"/>
      <c r="X726" s="102"/>
      <c r="Y726" s="102"/>
      <c r="Z726" s="102"/>
    </row>
    <row r="727" spans="1:26" ht="18.75" customHeight="1">
      <c r="A727" s="1032"/>
      <c r="B727" s="102"/>
      <c r="C727" s="1033"/>
      <c r="D727" s="1033"/>
      <c r="E727" s="102"/>
      <c r="F727" s="102"/>
      <c r="G727" s="102"/>
      <c r="H727" s="102"/>
      <c r="I727" s="102"/>
      <c r="J727" s="102"/>
      <c r="K727" s="102"/>
      <c r="L727" s="102"/>
      <c r="M727" s="102"/>
      <c r="N727" s="102"/>
      <c r="O727" s="102"/>
      <c r="P727" s="102"/>
      <c r="Q727" s="102"/>
      <c r="R727" s="102"/>
      <c r="S727" s="102"/>
      <c r="T727" s="102"/>
      <c r="U727" s="102"/>
      <c r="V727" s="102"/>
      <c r="W727" s="102"/>
      <c r="X727" s="102"/>
      <c r="Y727" s="102"/>
      <c r="Z727" s="102"/>
    </row>
    <row r="728" spans="1:26" ht="18.75" customHeight="1">
      <c r="A728" s="1032"/>
      <c r="B728" s="102"/>
      <c r="C728" s="1033"/>
      <c r="D728" s="1033"/>
      <c r="E728" s="102"/>
      <c r="F728" s="102"/>
      <c r="G728" s="102"/>
      <c r="H728" s="102"/>
      <c r="I728" s="102"/>
      <c r="J728" s="102"/>
      <c r="K728" s="102"/>
      <c r="L728" s="102"/>
      <c r="M728" s="102"/>
      <c r="N728" s="102"/>
      <c r="O728" s="102"/>
      <c r="P728" s="102"/>
      <c r="Q728" s="102"/>
      <c r="R728" s="102"/>
      <c r="S728" s="102"/>
      <c r="T728" s="102"/>
      <c r="U728" s="102"/>
      <c r="V728" s="102"/>
      <c r="W728" s="102"/>
      <c r="X728" s="102"/>
      <c r="Y728" s="102"/>
      <c r="Z728" s="102"/>
    </row>
    <row r="729" spans="1:26" ht="18.75" customHeight="1">
      <c r="A729" s="1032"/>
      <c r="B729" s="102"/>
      <c r="C729" s="1033"/>
      <c r="D729" s="1033"/>
      <c r="E729" s="102"/>
      <c r="F729" s="102"/>
      <c r="G729" s="102"/>
      <c r="H729" s="102"/>
      <c r="I729" s="102"/>
      <c r="J729" s="102"/>
      <c r="K729" s="102"/>
      <c r="L729" s="102"/>
      <c r="M729" s="102"/>
      <c r="N729" s="102"/>
      <c r="O729" s="102"/>
      <c r="P729" s="102"/>
      <c r="Q729" s="102"/>
      <c r="R729" s="102"/>
      <c r="S729" s="102"/>
      <c r="T729" s="102"/>
      <c r="U729" s="102"/>
      <c r="V729" s="102"/>
      <c r="W729" s="102"/>
      <c r="X729" s="102"/>
      <c r="Y729" s="102"/>
      <c r="Z729" s="102"/>
    </row>
    <row r="730" spans="1:26" ht="18.75" customHeight="1">
      <c r="A730" s="1032"/>
      <c r="B730" s="102"/>
      <c r="C730" s="1033"/>
      <c r="D730" s="1033"/>
      <c r="E730" s="102"/>
      <c r="F730" s="102"/>
      <c r="G730" s="102"/>
      <c r="H730" s="102"/>
      <c r="I730" s="102"/>
      <c r="J730" s="102"/>
      <c r="K730" s="102"/>
      <c r="L730" s="102"/>
      <c r="M730" s="102"/>
      <c r="N730" s="102"/>
      <c r="O730" s="102"/>
      <c r="P730" s="102"/>
      <c r="Q730" s="102"/>
      <c r="R730" s="102"/>
      <c r="S730" s="102"/>
      <c r="T730" s="102"/>
      <c r="U730" s="102"/>
      <c r="V730" s="102"/>
      <c r="W730" s="102"/>
      <c r="X730" s="102"/>
      <c r="Y730" s="102"/>
      <c r="Z730" s="102"/>
    </row>
    <row r="731" spans="1:26" ht="18.75" customHeight="1">
      <c r="A731" s="1032"/>
      <c r="B731" s="102"/>
      <c r="C731" s="1033"/>
      <c r="D731" s="1033"/>
      <c r="E731" s="102"/>
      <c r="F731" s="102"/>
      <c r="G731" s="102"/>
      <c r="H731" s="102"/>
      <c r="I731" s="102"/>
      <c r="J731" s="102"/>
      <c r="K731" s="102"/>
      <c r="L731" s="102"/>
      <c r="M731" s="102"/>
      <c r="N731" s="102"/>
      <c r="O731" s="102"/>
      <c r="P731" s="102"/>
      <c r="Q731" s="102"/>
      <c r="R731" s="102"/>
      <c r="S731" s="102"/>
      <c r="T731" s="102"/>
      <c r="U731" s="102"/>
      <c r="V731" s="102"/>
      <c r="W731" s="102"/>
      <c r="X731" s="102"/>
      <c r="Y731" s="102"/>
      <c r="Z731" s="102"/>
    </row>
    <row r="732" spans="1:26" ht="18.75" customHeight="1">
      <c r="A732" s="1032"/>
      <c r="B732" s="102"/>
      <c r="C732" s="1033"/>
      <c r="D732" s="1033"/>
      <c r="E732" s="102"/>
      <c r="F732" s="102"/>
      <c r="G732" s="102"/>
      <c r="H732" s="102"/>
      <c r="I732" s="102"/>
      <c r="J732" s="102"/>
      <c r="K732" s="102"/>
      <c r="L732" s="102"/>
      <c r="M732" s="102"/>
      <c r="N732" s="102"/>
      <c r="O732" s="102"/>
      <c r="P732" s="102"/>
      <c r="Q732" s="102"/>
      <c r="R732" s="102"/>
      <c r="S732" s="102"/>
      <c r="T732" s="102"/>
      <c r="U732" s="102"/>
      <c r="V732" s="102"/>
      <c r="W732" s="102"/>
      <c r="X732" s="102"/>
      <c r="Y732" s="102"/>
      <c r="Z732" s="102"/>
    </row>
    <row r="733" spans="1:26" ht="18.75" customHeight="1">
      <c r="A733" s="1032"/>
      <c r="B733" s="102"/>
      <c r="C733" s="1033"/>
      <c r="D733" s="1033"/>
      <c r="E733" s="102"/>
      <c r="F733" s="102"/>
      <c r="G733" s="102"/>
      <c r="H733" s="102"/>
      <c r="I733" s="102"/>
      <c r="J733" s="102"/>
      <c r="K733" s="102"/>
      <c r="L733" s="102"/>
      <c r="M733" s="102"/>
      <c r="N733" s="102"/>
      <c r="O733" s="102"/>
      <c r="P733" s="102"/>
      <c r="Q733" s="102"/>
      <c r="R733" s="102"/>
      <c r="S733" s="102"/>
      <c r="T733" s="102"/>
      <c r="U733" s="102"/>
      <c r="V733" s="102"/>
      <c r="W733" s="102"/>
      <c r="X733" s="102"/>
      <c r="Y733" s="102"/>
      <c r="Z733" s="102"/>
    </row>
    <row r="734" spans="1:26" ht="18.75" customHeight="1">
      <c r="A734" s="1032"/>
      <c r="B734" s="102"/>
      <c r="C734" s="1033"/>
      <c r="D734" s="1033"/>
      <c r="E734" s="102"/>
      <c r="F734" s="102"/>
      <c r="G734" s="102"/>
      <c r="H734" s="102"/>
      <c r="I734" s="102"/>
      <c r="J734" s="102"/>
      <c r="K734" s="102"/>
      <c r="L734" s="102"/>
      <c r="M734" s="102"/>
      <c r="N734" s="102"/>
      <c r="O734" s="102"/>
      <c r="P734" s="102"/>
      <c r="Q734" s="102"/>
      <c r="R734" s="102"/>
      <c r="S734" s="102"/>
      <c r="T734" s="102"/>
      <c r="U734" s="102"/>
      <c r="V734" s="102"/>
      <c r="W734" s="102"/>
      <c r="X734" s="102"/>
      <c r="Y734" s="102"/>
      <c r="Z734" s="102"/>
    </row>
    <row r="735" spans="1:26" ht="18.75" customHeight="1">
      <c r="A735" s="1032"/>
      <c r="B735" s="102"/>
      <c r="C735" s="1033"/>
      <c r="D735" s="1033"/>
      <c r="E735" s="102"/>
      <c r="F735" s="102"/>
      <c r="G735" s="102"/>
      <c r="H735" s="102"/>
      <c r="I735" s="102"/>
      <c r="J735" s="102"/>
      <c r="K735" s="102"/>
      <c r="L735" s="102"/>
      <c r="M735" s="102"/>
      <c r="N735" s="102"/>
      <c r="O735" s="102"/>
      <c r="P735" s="102"/>
      <c r="Q735" s="102"/>
      <c r="R735" s="102"/>
      <c r="S735" s="102"/>
      <c r="T735" s="102"/>
      <c r="U735" s="102"/>
      <c r="V735" s="102"/>
      <c r="W735" s="102"/>
      <c r="X735" s="102"/>
      <c r="Y735" s="102"/>
      <c r="Z735" s="102"/>
    </row>
    <row r="736" spans="1:26" ht="18.75" customHeight="1">
      <c r="A736" s="1032"/>
      <c r="B736" s="102"/>
      <c r="C736" s="1033"/>
      <c r="D736" s="1033"/>
      <c r="E736" s="102"/>
      <c r="F736" s="102"/>
      <c r="G736" s="102"/>
      <c r="H736" s="102"/>
      <c r="I736" s="102"/>
      <c r="J736" s="102"/>
      <c r="K736" s="102"/>
      <c r="L736" s="102"/>
      <c r="M736" s="102"/>
      <c r="N736" s="102"/>
      <c r="O736" s="102"/>
      <c r="P736" s="102"/>
      <c r="Q736" s="102"/>
      <c r="R736" s="102"/>
      <c r="S736" s="102"/>
      <c r="T736" s="102"/>
      <c r="U736" s="102"/>
      <c r="V736" s="102"/>
      <c r="W736" s="102"/>
      <c r="X736" s="102"/>
      <c r="Y736" s="102"/>
      <c r="Z736" s="102"/>
    </row>
    <row r="737" spans="1:26" ht="18.75" customHeight="1">
      <c r="A737" s="1032"/>
      <c r="B737" s="102"/>
      <c r="C737" s="1033"/>
      <c r="D737" s="1033"/>
      <c r="E737" s="102"/>
      <c r="F737" s="102"/>
      <c r="G737" s="102"/>
      <c r="H737" s="102"/>
      <c r="I737" s="102"/>
      <c r="J737" s="102"/>
      <c r="K737" s="102"/>
      <c r="L737" s="102"/>
      <c r="M737" s="102"/>
      <c r="N737" s="102"/>
      <c r="O737" s="102"/>
      <c r="P737" s="102"/>
      <c r="Q737" s="102"/>
      <c r="R737" s="102"/>
      <c r="S737" s="102"/>
      <c r="T737" s="102"/>
      <c r="U737" s="102"/>
      <c r="V737" s="102"/>
      <c r="W737" s="102"/>
      <c r="X737" s="102"/>
      <c r="Y737" s="102"/>
      <c r="Z737" s="102"/>
    </row>
    <row r="738" spans="1:26" ht="18.75" customHeight="1">
      <c r="A738" s="1032"/>
      <c r="B738" s="102"/>
      <c r="C738" s="1033"/>
      <c r="D738" s="1033"/>
      <c r="E738" s="102"/>
      <c r="F738" s="102"/>
      <c r="G738" s="102"/>
      <c r="H738" s="102"/>
      <c r="I738" s="102"/>
      <c r="J738" s="102"/>
      <c r="K738" s="102"/>
      <c r="L738" s="102"/>
      <c r="M738" s="102"/>
      <c r="N738" s="102"/>
      <c r="O738" s="102"/>
      <c r="P738" s="102"/>
      <c r="Q738" s="102"/>
      <c r="R738" s="102"/>
      <c r="S738" s="102"/>
      <c r="T738" s="102"/>
      <c r="U738" s="102"/>
      <c r="V738" s="102"/>
      <c r="W738" s="102"/>
      <c r="X738" s="102"/>
      <c r="Y738" s="102"/>
      <c r="Z738" s="102"/>
    </row>
    <row r="739" spans="1:26" ht="18.75" customHeight="1">
      <c r="A739" s="1032"/>
      <c r="B739" s="102"/>
      <c r="C739" s="1033"/>
      <c r="D739" s="1033"/>
      <c r="E739" s="102"/>
      <c r="F739" s="102"/>
      <c r="G739" s="102"/>
      <c r="H739" s="102"/>
      <c r="I739" s="102"/>
      <c r="J739" s="102"/>
      <c r="K739" s="102"/>
      <c r="L739" s="102"/>
      <c r="M739" s="102"/>
      <c r="N739" s="102"/>
      <c r="O739" s="102"/>
      <c r="P739" s="102"/>
      <c r="Q739" s="102"/>
      <c r="R739" s="102"/>
      <c r="S739" s="102"/>
      <c r="T739" s="102"/>
      <c r="U739" s="102"/>
      <c r="V739" s="102"/>
      <c r="W739" s="102"/>
      <c r="X739" s="102"/>
      <c r="Y739" s="102"/>
      <c r="Z739" s="102"/>
    </row>
    <row r="740" spans="1:26" ht="18.75" customHeight="1">
      <c r="A740" s="1032"/>
      <c r="B740" s="102"/>
      <c r="C740" s="1033"/>
      <c r="D740" s="1033"/>
      <c r="E740" s="102"/>
      <c r="F740" s="102"/>
      <c r="G740" s="102"/>
      <c r="H740" s="102"/>
      <c r="I740" s="102"/>
      <c r="J740" s="102"/>
      <c r="K740" s="102"/>
      <c r="L740" s="102"/>
      <c r="M740" s="102"/>
      <c r="N740" s="102"/>
      <c r="O740" s="102"/>
      <c r="P740" s="102"/>
      <c r="Q740" s="102"/>
      <c r="R740" s="102"/>
      <c r="S740" s="102"/>
      <c r="T740" s="102"/>
      <c r="U740" s="102"/>
      <c r="V740" s="102"/>
      <c r="W740" s="102"/>
      <c r="X740" s="102"/>
      <c r="Y740" s="102"/>
      <c r="Z740" s="102"/>
    </row>
    <row r="741" spans="1:26" ht="18.75" customHeight="1">
      <c r="A741" s="1032"/>
      <c r="B741" s="102"/>
      <c r="C741" s="1033"/>
      <c r="D741" s="1033"/>
      <c r="E741" s="102"/>
      <c r="F741" s="102"/>
      <c r="G741" s="102"/>
      <c r="H741" s="102"/>
      <c r="I741" s="102"/>
      <c r="J741" s="102"/>
      <c r="K741" s="102"/>
      <c r="L741" s="102"/>
      <c r="M741" s="102"/>
      <c r="N741" s="102"/>
      <c r="O741" s="102"/>
      <c r="P741" s="102"/>
      <c r="Q741" s="102"/>
      <c r="R741" s="102"/>
      <c r="S741" s="102"/>
      <c r="T741" s="102"/>
      <c r="U741" s="102"/>
      <c r="V741" s="102"/>
      <c r="W741" s="102"/>
      <c r="X741" s="102"/>
      <c r="Y741" s="102"/>
      <c r="Z741" s="102"/>
    </row>
    <row r="742" spans="1:26" ht="18.75" customHeight="1">
      <c r="A742" s="1032"/>
      <c r="B742" s="102"/>
      <c r="C742" s="1033"/>
      <c r="D742" s="1033"/>
      <c r="E742" s="102"/>
      <c r="F742" s="102"/>
      <c r="G742" s="102"/>
      <c r="H742" s="102"/>
      <c r="I742" s="102"/>
      <c r="J742" s="102"/>
      <c r="K742" s="102"/>
      <c r="L742" s="102"/>
      <c r="M742" s="102"/>
      <c r="N742" s="102"/>
      <c r="O742" s="102"/>
      <c r="P742" s="102"/>
      <c r="Q742" s="102"/>
      <c r="R742" s="102"/>
      <c r="S742" s="102"/>
      <c r="T742" s="102"/>
      <c r="U742" s="102"/>
      <c r="V742" s="102"/>
      <c r="W742" s="102"/>
      <c r="X742" s="102"/>
      <c r="Y742" s="102"/>
      <c r="Z742" s="102"/>
    </row>
    <row r="743" spans="1:26" ht="18.75" customHeight="1">
      <c r="A743" s="1032"/>
      <c r="B743" s="102"/>
      <c r="C743" s="1033"/>
      <c r="D743" s="1033"/>
      <c r="E743" s="102"/>
      <c r="F743" s="102"/>
      <c r="G743" s="102"/>
      <c r="H743" s="102"/>
      <c r="I743" s="102"/>
      <c r="J743" s="102"/>
      <c r="K743" s="102"/>
      <c r="L743" s="102"/>
      <c r="M743" s="102"/>
      <c r="N743" s="102"/>
      <c r="O743" s="102"/>
      <c r="P743" s="102"/>
      <c r="Q743" s="102"/>
      <c r="R743" s="102"/>
      <c r="S743" s="102"/>
      <c r="T743" s="102"/>
      <c r="U743" s="102"/>
      <c r="V743" s="102"/>
      <c r="W743" s="102"/>
      <c r="X743" s="102"/>
      <c r="Y743" s="102"/>
      <c r="Z743" s="102"/>
    </row>
    <row r="744" spans="1:26" ht="18.75" customHeight="1">
      <c r="A744" s="1032"/>
      <c r="B744" s="102"/>
      <c r="C744" s="1033"/>
      <c r="D744" s="1033"/>
      <c r="E744" s="102"/>
      <c r="F744" s="102"/>
      <c r="G744" s="102"/>
      <c r="H744" s="102"/>
      <c r="I744" s="102"/>
      <c r="J744" s="102"/>
      <c r="K744" s="102"/>
      <c r="L744" s="102"/>
      <c r="M744" s="102"/>
      <c r="N744" s="102"/>
      <c r="O744" s="102"/>
      <c r="P744" s="102"/>
      <c r="Q744" s="102"/>
      <c r="R744" s="102"/>
      <c r="S744" s="102"/>
      <c r="T744" s="102"/>
      <c r="U744" s="102"/>
      <c r="V744" s="102"/>
      <c r="W744" s="102"/>
      <c r="X744" s="102"/>
      <c r="Y744" s="102"/>
      <c r="Z744" s="102"/>
    </row>
    <row r="745" spans="1:26" ht="18.75" customHeight="1">
      <c r="A745" s="1032"/>
      <c r="B745" s="102"/>
      <c r="C745" s="1033"/>
      <c r="D745" s="1033"/>
      <c r="E745" s="102"/>
      <c r="F745" s="102"/>
      <c r="G745" s="102"/>
      <c r="H745" s="102"/>
      <c r="I745" s="102"/>
      <c r="J745" s="102"/>
      <c r="K745" s="102"/>
      <c r="L745" s="102"/>
      <c r="M745" s="102"/>
      <c r="N745" s="102"/>
      <c r="O745" s="102"/>
      <c r="P745" s="102"/>
      <c r="Q745" s="102"/>
      <c r="R745" s="102"/>
      <c r="S745" s="102"/>
      <c r="T745" s="102"/>
      <c r="U745" s="102"/>
      <c r="V745" s="102"/>
      <c r="W745" s="102"/>
      <c r="X745" s="102"/>
      <c r="Y745" s="102"/>
      <c r="Z745" s="102"/>
    </row>
    <row r="746" spans="1:26" ht="18.75" customHeight="1">
      <c r="A746" s="1032"/>
      <c r="B746" s="102"/>
      <c r="C746" s="1033"/>
      <c r="D746" s="1033"/>
      <c r="E746" s="102"/>
      <c r="F746" s="102"/>
      <c r="G746" s="102"/>
      <c r="H746" s="102"/>
      <c r="I746" s="102"/>
      <c r="J746" s="102"/>
      <c r="K746" s="102"/>
      <c r="L746" s="102"/>
      <c r="M746" s="102"/>
      <c r="N746" s="102"/>
      <c r="O746" s="102"/>
      <c r="P746" s="102"/>
      <c r="Q746" s="102"/>
      <c r="R746" s="102"/>
      <c r="S746" s="102"/>
      <c r="T746" s="102"/>
      <c r="U746" s="102"/>
      <c r="V746" s="102"/>
      <c r="W746" s="102"/>
      <c r="X746" s="102"/>
      <c r="Y746" s="102"/>
      <c r="Z746" s="102"/>
    </row>
    <row r="747" spans="1:26" ht="18.75" customHeight="1">
      <c r="A747" s="1032"/>
      <c r="B747" s="102"/>
      <c r="C747" s="1033"/>
      <c r="D747" s="1033"/>
      <c r="E747" s="102"/>
      <c r="F747" s="102"/>
      <c r="G747" s="102"/>
      <c r="H747" s="102"/>
      <c r="I747" s="102"/>
      <c r="J747" s="102"/>
      <c r="K747" s="102"/>
      <c r="L747" s="102"/>
      <c r="M747" s="102"/>
      <c r="N747" s="102"/>
      <c r="O747" s="102"/>
      <c r="P747" s="102"/>
      <c r="Q747" s="102"/>
      <c r="R747" s="102"/>
      <c r="S747" s="102"/>
      <c r="T747" s="102"/>
      <c r="U747" s="102"/>
      <c r="V747" s="102"/>
      <c r="W747" s="102"/>
      <c r="X747" s="102"/>
      <c r="Y747" s="102"/>
      <c r="Z747" s="102"/>
    </row>
    <row r="748" spans="1:26" ht="18.75" customHeight="1">
      <c r="A748" s="1032"/>
      <c r="B748" s="102"/>
      <c r="C748" s="1033"/>
      <c r="D748" s="1033"/>
      <c r="E748" s="102"/>
      <c r="F748" s="102"/>
      <c r="G748" s="102"/>
      <c r="H748" s="102"/>
      <c r="I748" s="102"/>
      <c r="J748" s="102"/>
      <c r="K748" s="102"/>
      <c r="L748" s="102"/>
      <c r="M748" s="102"/>
      <c r="N748" s="102"/>
      <c r="O748" s="102"/>
      <c r="P748" s="102"/>
      <c r="Q748" s="102"/>
      <c r="R748" s="102"/>
      <c r="S748" s="102"/>
      <c r="T748" s="102"/>
      <c r="U748" s="102"/>
      <c r="V748" s="102"/>
      <c r="W748" s="102"/>
      <c r="X748" s="102"/>
      <c r="Y748" s="102"/>
      <c r="Z748" s="102"/>
    </row>
    <row r="749" spans="1:26" ht="18.75" customHeight="1">
      <c r="A749" s="1032"/>
      <c r="B749" s="102"/>
      <c r="C749" s="1033"/>
      <c r="D749" s="1033"/>
      <c r="E749" s="102"/>
      <c r="F749" s="102"/>
      <c r="G749" s="102"/>
      <c r="H749" s="102"/>
      <c r="I749" s="102"/>
      <c r="J749" s="102"/>
      <c r="K749" s="102"/>
      <c r="L749" s="102"/>
      <c r="M749" s="102"/>
      <c r="N749" s="102"/>
      <c r="O749" s="102"/>
      <c r="P749" s="102"/>
      <c r="Q749" s="102"/>
      <c r="R749" s="102"/>
      <c r="S749" s="102"/>
      <c r="T749" s="102"/>
      <c r="U749" s="102"/>
      <c r="V749" s="102"/>
      <c r="W749" s="102"/>
      <c r="X749" s="102"/>
      <c r="Y749" s="102"/>
      <c r="Z749" s="102"/>
    </row>
    <row r="750" spans="1:26" ht="18.75" customHeight="1">
      <c r="A750" s="1032"/>
      <c r="B750" s="102"/>
      <c r="C750" s="1033"/>
      <c r="D750" s="1033"/>
      <c r="E750" s="102"/>
      <c r="F750" s="102"/>
      <c r="G750" s="102"/>
      <c r="H750" s="102"/>
      <c r="I750" s="102"/>
      <c r="J750" s="102"/>
      <c r="K750" s="102"/>
      <c r="L750" s="102"/>
      <c r="M750" s="102"/>
      <c r="N750" s="102"/>
      <c r="O750" s="102"/>
      <c r="P750" s="102"/>
      <c r="Q750" s="102"/>
      <c r="R750" s="102"/>
      <c r="S750" s="102"/>
      <c r="T750" s="102"/>
      <c r="U750" s="102"/>
      <c r="V750" s="102"/>
      <c r="W750" s="102"/>
      <c r="X750" s="102"/>
      <c r="Y750" s="102"/>
      <c r="Z750" s="102"/>
    </row>
    <row r="751" spans="1:26" ht="18.75" customHeight="1">
      <c r="A751" s="1032"/>
      <c r="B751" s="102"/>
      <c r="C751" s="1033"/>
      <c r="D751" s="1033"/>
      <c r="E751" s="102"/>
      <c r="F751" s="102"/>
      <c r="G751" s="102"/>
      <c r="H751" s="102"/>
      <c r="I751" s="102"/>
      <c r="J751" s="102"/>
      <c r="K751" s="102"/>
      <c r="L751" s="102"/>
      <c r="M751" s="102"/>
      <c r="N751" s="102"/>
      <c r="O751" s="102"/>
      <c r="P751" s="102"/>
      <c r="Q751" s="102"/>
      <c r="R751" s="102"/>
      <c r="S751" s="102"/>
      <c r="T751" s="102"/>
      <c r="U751" s="102"/>
      <c r="V751" s="102"/>
      <c r="W751" s="102"/>
      <c r="X751" s="102"/>
      <c r="Y751" s="102"/>
      <c r="Z751" s="102"/>
    </row>
    <row r="752" spans="1:26" ht="18.75" customHeight="1">
      <c r="A752" s="1032"/>
      <c r="B752" s="102"/>
      <c r="C752" s="1033"/>
      <c r="D752" s="1033"/>
      <c r="E752" s="102"/>
      <c r="F752" s="102"/>
      <c r="G752" s="102"/>
      <c r="H752" s="102"/>
      <c r="I752" s="102"/>
      <c r="J752" s="102"/>
      <c r="K752" s="102"/>
      <c r="L752" s="102"/>
      <c r="M752" s="102"/>
      <c r="N752" s="102"/>
      <c r="O752" s="102"/>
      <c r="P752" s="102"/>
      <c r="Q752" s="102"/>
      <c r="R752" s="102"/>
      <c r="S752" s="102"/>
      <c r="T752" s="102"/>
      <c r="U752" s="102"/>
      <c r="V752" s="102"/>
      <c r="W752" s="102"/>
      <c r="X752" s="102"/>
      <c r="Y752" s="102"/>
      <c r="Z752" s="102"/>
    </row>
    <row r="753" spans="1:26" ht="18.75" customHeight="1">
      <c r="A753" s="1032"/>
      <c r="B753" s="102"/>
      <c r="C753" s="1033"/>
      <c r="D753" s="1033"/>
      <c r="E753" s="102"/>
      <c r="F753" s="102"/>
      <c r="G753" s="102"/>
      <c r="H753" s="102"/>
      <c r="I753" s="102"/>
      <c r="J753" s="102"/>
      <c r="K753" s="102"/>
      <c r="L753" s="102"/>
      <c r="M753" s="102"/>
      <c r="N753" s="102"/>
      <c r="O753" s="102"/>
      <c r="P753" s="102"/>
      <c r="Q753" s="102"/>
      <c r="R753" s="102"/>
      <c r="S753" s="102"/>
      <c r="T753" s="102"/>
      <c r="U753" s="102"/>
      <c r="V753" s="102"/>
      <c r="W753" s="102"/>
      <c r="X753" s="102"/>
      <c r="Y753" s="102"/>
      <c r="Z753" s="102"/>
    </row>
    <row r="754" spans="1:26" ht="18.75" customHeight="1">
      <c r="A754" s="1032"/>
      <c r="B754" s="102"/>
      <c r="C754" s="1033"/>
      <c r="D754" s="1033"/>
      <c r="E754" s="102"/>
      <c r="F754" s="102"/>
      <c r="G754" s="102"/>
      <c r="H754" s="102"/>
      <c r="I754" s="102"/>
      <c r="J754" s="102"/>
      <c r="K754" s="102"/>
      <c r="L754" s="102"/>
      <c r="M754" s="102"/>
      <c r="N754" s="102"/>
      <c r="O754" s="102"/>
      <c r="P754" s="102"/>
      <c r="Q754" s="102"/>
      <c r="R754" s="102"/>
      <c r="S754" s="102"/>
      <c r="T754" s="102"/>
      <c r="U754" s="102"/>
      <c r="V754" s="102"/>
      <c r="W754" s="102"/>
      <c r="X754" s="102"/>
      <c r="Y754" s="102"/>
      <c r="Z754" s="102"/>
    </row>
    <row r="755" spans="1:26" ht="18.75" customHeight="1">
      <c r="A755" s="1032"/>
      <c r="B755" s="102"/>
      <c r="C755" s="1033"/>
      <c r="D755" s="1033"/>
      <c r="E755" s="102"/>
      <c r="F755" s="102"/>
      <c r="G755" s="102"/>
      <c r="H755" s="102"/>
      <c r="I755" s="102"/>
      <c r="J755" s="102"/>
      <c r="K755" s="102"/>
      <c r="L755" s="102"/>
      <c r="M755" s="102"/>
      <c r="N755" s="102"/>
      <c r="O755" s="102"/>
      <c r="P755" s="102"/>
      <c r="Q755" s="102"/>
      <c r="R755" s="102"/>
      <c r="S755" s="102"/>
      <c r="T755" s="102"/>
      <c r="U755" s="102"/>
      <c r="V755" s="102"/>
      <c r="W755" s="102"/>
      <c r="X755" s="102"/>
      <c r="Y755" s="102"/>
      <c r="Z755" s="102"/>
    </row>
    <row r="756" spans="1:26" ht="18.75" customHeight="1">
      <c r="A756" s="1032"/>
      <c r="B756" s="102"/>
      <c r="C756" s="1033"/>
      <c r="D756" s="1033"/>
      <c r="E756" s="102"/>
      <c r="F756" s="102"/>
      <c r="G756" s="102"/>
      <c r="H756" s="102"/>
      <c r="I756" s="102"/>
      <c r="J756" s="102"/>
      <c r="K756" s="102"/>
      <c r="L756" s="102"/>
      <c r="M756" s="102"/>
      <c r="N756" s="102"/>
      <c r="O756" s="102"/>
      <c r="P756" s="102"/>
      <c r="Q756" s="102"/>
      <c r="R756" s="102"/>
      <c r="S756" s="102"/>
      <c r="T756" s="102"/>
      <c r="U756" s="102"/>
      <c r="V756" s="102"/>
      <c r="W756" s="102"/>
      <c r="X756" s="102"/>
      <c r="Y756" s="102"/>
      <c r="Z756" s="102"/>
    </row>
    <row r="757" spans="1:26" ht="18.75" customHeight="1">
      <c r="A757" s="1032"/>
      <c r="B757" s="102"/>
      <c r="C757" s="1033"/>
      <c r="D757" s="1033"/>
      <c r="E757" s="102"/>
      <c r="F757" s="102"/>
      <c r="G757" s="102"/>
      <c r="H757" s="102"/>
      <c r="I757" s="102"/>
      <c r="J757" s="102"/>
      <c r="K757" s="102"/>
      <c r="L757" s="102"/>
      <c r="M757" s="102"/>
      <c r="N757" s="102"/>
      <c r="O757" s="102"/>
      <c r="P757" s="102"/>
      <c r="Q757" s="102"/>
      <c r="R757" s="102"/>
      <c r="S757" s="102"/>
      <c r="T757" s="102"/>
      <c r="U757" s="102"/>
      <c r="V757" s="102"/>
      <c r="W757" s="102"/>
      <c r="X757" s="102"/>
      <c r="Y757" s="102"/>
      <c r="Z757" s="102"/>
    </row>
    <row r="758" spans="1:26" ht="18.75" customHeight="1">
      <c r="A758" s="1032"/>
      <c r="B758" s="102"/>
      <c r="C758" s="1033"/>
      <c r="D758" s="1033"/>
      <c r="E758" s="102"/>
      <c r="F758" s="102"/>
      <c r="G758" s="102"/>
      <c r="H758" s="102"/>
      <c r="I758" s="102"/>
      <c r="J758" s="102"/>
      <c r="K758" s="102"/>
      <c r="L758" s="102"/>
      <c r="M758" s="102"/>
      <c r="N758" s="102"/>
      <c r="O758" s="102"/>
      <c r="P758" s="102"/>
      <c r="Q758" s="102"/>
      <c r="R758" s="102"/>
      <c r="S758" s="102"/>
      <c r="T758" s="102"/>
      <c r="U758" s="102"/>
      <c r="V758" s="102"/>
      <c r="W758" s="102"/>
      <c r="X758" s="102"/>
      <c r="Y758" s="102"/>
      <c r="Z758" s="102"/>
    </row>
    <row r="759" spans="1:26" ht="18.75" customHeight="1">
      <c r="A759" s="1032"/>
      <c r="B759" s="102"/>
      <c r="C759" s="1033"/>
      <c r="D759" s="1033"/>
      <c r="E759" s="102"/>
      <c r="F759" s="102"/>
      <c r="G759" s="102"/>
      <c r="H759" s="102"/>
      <c r="I759" s="102"/>
      <c r="J759" s="102"/>
      <c r="K759" s="102"/>
      <c r="L759" s="102"/>
      <c r="M759" s="102"/>
      <c r="N759" s="102"/>
      <c r="O759" s="102"/>
      <c r="P759" s="102"/>
      <c r="Q759" s="102"/>
      <c r="R759" s="102"/>
      <c r="S759" s="102"/>
      <c r="T759" s="102"/>
      <c r="U759" s="102"/>
      <c r="V759" s="102"/>
      <c r="W759" s="102"/>
      <c r="X759" s="102"/>
      <c r="Y759" s="102"/>
      <c r="Z759" s="102"/>
    </row>
    <row r="760" spans="1:26" ht="18.75" customHeight="1">
      <c r="A760" s="1032"/>
      <c r="B760" s="102"/>
      <c r="C760" s="1033"/>
      <c r="D760" s="1033"/>
      <c r="E760" s="102"/>
      <c r="F760" s="102"/>
      <c r="G760" s="102"/>
      <c r="H760" s="102"/>
      <c r="I760" s="102"/>
      <c r="J760" s="102"/>
      <c r="K760" s="102"/>
      <c r="L760" s="102"/>
      <c r="M760" s="102"/>
      <c r="N760" s="102"/>
      <c r="O760" s="102"/>
      <c r="P760" s="102"/>
      <c r="Q760" s="102"/>
      <c r="R760" s="102"/>
      <c r="S760" s="102"/>
      <c r="T760" s="102"/>
      <c r="U760" s="102"/>
      <c r="V760" s="102"/>
      <c r="W760" s="102"/>
      <c r="X760" s="102"/>
      <c r="Y760" s="102"/>
      <c r="Z760" s="102"/>
    </row>
    <row r="761" spans="1:26" ht="18.75" customHeight="1">
      <c r="A761" s="1032"/>
      <c r="B761" s="102"/>
      <c r="C761" s="1033"/>
      <c r="D761" s="1033"/>
      <c r="E761" s="102"/>
      <c r="F761" s="102"/>
      <c r="G761" s="102"/>
      <c r="H761" s="102"/>
      <c r="I761" s="102"/>
      <c r="J761" s="102"/>
      <c r="K761" s="102"/>
      <c r="L761" s="102"/>
      <c r="M761" s="102"/>
      <c r="N761" s="102"/>
      <c r="O761" s="102"/>
      <c r="P761" s="102"/>
      <c r="Q761" s="102"/>
      <c r="R761" s="102"/>
      <c r="S761" s="102"/>
      <c r="T761" s="102"/>
      <c r="U761" s="102"/>
      <c r="V761" s="102"/>
      <c r="W761" s="102"/>
      <c r="X761" s="102"/>
      <c r="Y761" s="102"/>
      <c r="Z761" s="102"/>
    </row>
    <row r="762" spans="1:26" ht="18.75" customHeight="1">
      <c r="A762" s="1032"/>
      <c r="B762" s="102"/>
      <c r="C762" s="1033"/>
      <c r="D762" s="1033"/>
      <c r="E762" s="102"/>
      <c r="F762" s="102"/>
      <c r="G762" s="102"/>
      <c r="H762" s="102"/>
      <c r="I762" s="102"/>
      <c r="J762" s="102"/>
      <c r="K762" s="102"/>
      <c r="L762" s="102"/>
      <c r="M762" s="102"/>
      <c r="N762" s="102"/>
      <c r="O762" s="102"/>
      <c r="P762" s="102"/>
      <c r="Q762" s="102"/>
      <c r="R762" s="102"/>
      <c r="S762" s="102"/>
      <c r="T762" s="102"/>
      <c r="U762" s="102"/>
      <c r="V762" s="102"/>
      <c r="W762" s="102"/>
      <c r="X762" s="102"/>
      <c r="Y762" s="102"/>
      <c r="Z762" s="102"/>
    </row>
    <row r="763" spans="1:26" ht="18.75" customHeight="1">
      <c r="A763" s="1032"/>
      <c r="B763" s="102"/>
      <c r="C763" s="1033"/>
      <c r="D763" s="1033"/>
      <c r="E763" s="102"/>
      <c r="F763" s="102"/>
      <c r="G763" s="102"/>
      <c r="H763" s="102"/>
      <c r="I763" s="102"/>
      <c r="J763" s="102"/>
      <c r="K763" s="102"/>
      <c r="L763" s="102"/>
      <c r="M763" s="102"/>
      <c r="N763" s="102"/>
      <c r="O763" s="102"/>
      <c r="P763" s="102"/>
      <c r="Q763" s="102"/>
      <c r="R763" s="102"/>
      <c r="S763" s="102"/>
      <c r="T763" s="102"/>
      <c r="U763" s="102"/>
      <c r="V763" s="102"/>
      <c r="W763" s="102"/>
      <c r="X763" s="102"/>
      <c r="Y763" s="102"/>
      <c r="Z763" s="102"/>
    </row>
    <row r="764" spans="1:26" ht="18.75" customHeight="1">
      <c r="A764" s="1032"/>
      <c r="B764" s="102"/>
      <c r="C764" s="1033"/>
      <c r="D764" s="1033"/>
      <c r="E764" s="102"/>
      <c r="F764" s="102"/>
      <c r="G764" s="102"/>
      <c r="H764" s="102"/>
      <c r="I764" s="102"/>
      <c r="J764" s="102"/>
      <c r="K764" s="102"/>
      <c r="L764" s="102"/>
      <c r="M764" s="102"/>
      <c r="N764" s="102"/>
      <c r="O764" s="102"/>
      <c r="P764" s="102"/>
      <c r="Q764" s="102"/>
      <c r="R764" s="102"/>
      <c r="S764" s="102"/>
      <c r="T764" s="102"/>
      <c r="U764" s="102"/>
      <c r="V764" s="102"/>
      <c r="W764" s="102"/>
      <c r="X764" s="102"/>
      <c r="Y764" s="102"/>
      <c r="Z764" s="102"/>
    </row>
    <row r="765" spans="1:26" ht="18.75" customHeight="1">
      <c r="A765" s="1032"/>
      <c r="B765" s="102"/>
      <c r="C765" s="1033"/>
      <c r="D765" s="1033"/>
      <c r="E765" s="102"/>
      <c r="F765" s="102"/>
      <c r="G765" s="102"/>
      <c r="H765" s="102"/>
      <c r="I765" s="102"/>
      <c r="J765" s="102"/>
      <c r="K765" s="102"/>
      <c r="L765" s="102"/>
      <c r="M765" s="102"/>
      <c r="N765" s="102"/>
      <c r="O765" s="102"/>
      <c r="P765" s="102"/>
      <c r="Q765" s="102"/>
      <c r="R765" s="102"/>
      <c r="S765" s="102"/>
      <c r="T765" s="102"/>
      <c r="U765" s="102"/>
      <c r="V765" s="102"/>
      <c r="W765" s="102"/>
      <c r="X765" s="102"/>
      <c r="Y765" s="102"/>
      <c r="Z765" s="102"/>
    </row>
    <row r="766" spans="1:26" ht="18.75" customHeight="1">
      <c r="A766" s="1032"/>
      <c r="B766" s="102"/>
      <c r="C766" s="1033"/>
      <c r="D766" s="1033"/>
      <c r="E766" s="102"/>
      <c r="F766" s="102"/>
      <c r="G766" s="102"/>
      <c r="H766" s="102"/>
      <c r="I766" s="102"/>
      <c r="J766" s="102"/>
      <c r="K766" s="102"/>
      <c r="L766" s="102"/>
      <c r="M766" s="102"/>
      <c r="N766" s="102"/>
      <c r="O766" s="102"/>
      <c r="P766" s="102"/>
      <c r="Q766" s="102"/>
      <c r="R766" s="102"/>
      <c r="S766" s="102"/>
      <c r="T766" s="102"/>
      <c r="U766" s="102"/>
      <c r="V766" s="102"/>
      <c r="W766" s="102"/>
      <c r="X766" s="102"/>
      <c r="Y766" s="102"/>
      <c r="Z766" s="102"/>
    </row>
    <row r="767" spans="1:26" ht="18.75" customHeight="1">
      <c r="A767" s="1032"/>
      <c r="B767" s="102"/>
      <c r="C767" s="1033"/>
      <c r="D767" s="1033"/>
      <c r="E767" s="102"/>
      <c r="F767" s="102"/>
      <c r="G767" s="102"/>
      <c r="H767" s="102"/>
      <c r="I767" s="102"/>
      <c r="J767" s="102"/>
      <c r="K767" s="102"/>
      <c r="L767" s="102"/>
      <c r="M767" s="102"/>
      <c r="N767" s="102"/>
      <c r="O767" s="102"/>
      <c r="P767" s="102"/>
      <c r="Q767" s="102"/>
      <c r="R767" s="102"/>
      <c r="S767" s="102"/>
      <c r="T767" s="102"/>
      <c r="U767" s="102"/>
      <c r="V767" s="102"/>
      <c r="W767" s="102"/>
      <c r="X767" s="102"/>
      <c r="Y767" s="102"/>
      <c r="Z767" s="102"/>
    </row>
    <row r="768" spans="1:26" ht="18.75" customHeight="1">
      <c r="A768" s="1032"/>
      <c r="B768" s="102"/>
      <c r="C768" s="1033"/>
      <c r="D768" s="1033"/>
      <c r="E768" s="102"/>
      <c r="F768" s="102"/>
      <c r="G768" s="102"/>
      <c r="H768" s="102"/>
      <c r="I768" s="102"/>
      <c r="J768" s="102"/>
      <c r="K768" s="102"/>
      <c r="L768" s="102"/>
      <c r="M768" s="102"/>
      <c r="N768" s="102"/>
      <c r="O768" s="102"/>
      <c r="P768" s="102"/>
      <c r="Q768" s="102"/>
      <c r="R768" s="102"/>
      <c r="S768" s="102"/>
      <c r="T768" s="102"/>
      <c r="U768" s="102"/>
      <c r="V768" s="102"/>
      <c r="W768" s="102"/>
      <c r="X768" s="102"/>
      <c r="Y768" s="102"/>
      <c r="Z768" s="102"/>
    </row>
    <row r="769" spans="1:26" ht="18.75" customHeight="1">
      <c r="A769" s="1032"/>
      <c r="B769" s="102"/>
      <c r="C769" s="1033"/>
      <c r="D769" s="1033"/>
      <c r="E769" s="102"/>
      <c r="F769" s="102"/>
      <c r="G769" s="102"/>
      <c r="H769" s="102"/>
      <c r="I769" s="102"/>
      <c r="J769" s="102"/>
      <c r="K769" s="102"/>
      <c r="L769" s="102"/>
      <c r="M769" s="102"/>
      <c r="N769" s="102"/>
      <c r="O769" s="102"/>
      <c r="P769" s="102"/>
      <c r="Q769" s="102"/>
      <c r="R769" s="102"/>
      <c r="S769" s="102"/>
      <c r="T769" s="102"/>
      <c r="U769" s="102"/>
      <c r="V769" s="102"/>
      <c r="W769" s="102"/>
      <c r="X769" s="102"/>
      <c r="Y769" s="102"/>
      <c r="Z769" s="102"/>
    </row>
    <row r="770" spans="1:26" ht="18.75" customHeight="1">
      <c r="A770" s="1032"/>
      <c r="B770" s="102"/>
      <c r="C770" s="1033"/>
      <c r="D770" s="1033"/>
      <c r="E770" s="102"/>
      <c r="F770" s="102"/>
      <c r="G770" s="102"/>
      <c r="H770" s="102"/>
      <c r="I770" s="102"/>
      <c r="J770" s="102"/>
      <c r="K770" s="102"/>
      <c r="L770" s="102"/>
      <c r="M770" s="102"/>
      <c r="N770" s="102"/>
      <c r="O770" s="102"/>
      <c r="P770" s="102"/>
      <c r="Q770" s="102"/>
      <c r="R770" s="102"/>
      <c r="S770" s="102"/>
      <c r="T770" s="102"/>
      <c r="U770" s="102"/>
      <c r="V770" s="102"/>
      <c r="W770" s="102"/>
      <c r="X770" s="102"/>
      <c r="Y770" s="102"/>
      <c r="Z770" s="102"/>
    </row>
    <row r="771" spans="1:26" ht="18.75" customHeight="1">
      <c r="A771" s="1032"/>
      <c r="B771" s="102"/>
      <c r="C771" s="1033"/>
      <c r="D771" s="1033"/>
      <c r="E771" s="102"/>
      <c r="F771" s="102"/>
      <c r="G771" s="102"/>
      <c r="H771" s="102"/>
      <c r="I771" s="102"/>
      <c r="J771" s="102"/>
      <c r="K771" s="102"/>
      <c r="L771" s="102"/>
      <c r="M771" s="102"/>
      <c r="N771" s="102"/>
      <c r="O771" s="102"/>
      <c r="P771" s="102"/>
      <c r="Q771" s="102"/>
      <c r="R771" s="102"/>
      <c r="S771" s="102"/>
      <c r="T771" s="102"/>
      <c r="U771" s="102"/>
      <c r="V771" s="102"/>
      <c r="W771" s="102"/>
      <c r="X771" s="102"/>
      <c r="Y771" s="102"/>
      <c r="Z771" s="102"/>
    </row>
    <row r="772" spans="1:26" ht="18.75" customHeight="1">
      <c r="A772" s="1032"/>
      <c r="B772" s="102"/>
      <c r="C772" s="1033"/>
      <c r="D772" s="1033"/>
      <c r="E772" s="102"/>
      <c r="F772" s="102"/>
      <c r="G772" s="102"/>
      <c r="H772" s="102"/>
      <c r="I772" s="102"/>
      <c r="J772" s="102"/>
      <c r="K772" s="102"/>
      <c r="L772" s="102"/>
      <c r="M772" s="102"/>
      <c r="N772" s="102"/>
      <c r="O772" s="102"/>
      <c r="P772" s="102"/>
      <c r="Q772" s="102"/>
      <c r="R772" s="102"/>
      <c r="S772" s="102"/>
      <c r="T772" s="102"/>
      <c r="U772" s="102"/>
      <c r="V772" s="102"/>
      <c r="W772" s="102"/>
      <c r="X772" s="102"/>
      <c r="Y772" s="102"/>
      <c r="Z772" s="102"/>
    </row>
    <row r="773" spans="1:26" ht="18.75" customHeight="1">
      <c r="A773" s="1032"/>
      <c r="B773" s="102"/>
      <c r="C773" s="1033"/>
      <c r="D773" s="1033"/>
      <c r="E773" s="102"/>
      <c r="F773" s="102"/>
      <c r="G773" s="102"/>
      <c r="H773" s="102"/>
      <c r="I773" s="102"/>
      <c r="J773" s="102"/>
      <c r="K773" s="102"/>
      <c r="L773" s="102"/>
      <c r="M773" s="102"/>
      <c r="N773" s="102"/>
      <c r="O773" s="102"/>
      <c r="P773" s="102"/>
      <c r="Q773" s="102"/>
      <c r="R773" s="102"/>
      <c r="S773" s="102"/>
      <c r="T773" s="102"/>
      <c r="U773" s="102"/>
      <c r="V773" s="102"/>
      <c r="W773" s="102"/>
      <c r="X773" s="102"/>
      <c r="Y773" s="102"/>
      <c r="Z773" s="102"/>
    </row>
    <row r="774" spans="1:26" ht="18.75" customHeight="1">
      <c r="A774" s="1032"/>
      <c r="B774" s="102"/>
      <c r="C774" s="1033"/>
      <c r="D774" s="1033"/>
      <c r="E774" s="102"/>
      <c r="F774" s="102"/>
      <c r="G774" s="102"/>
      <c r="H774" s="102"/>
      <c r="I774" s="102"/>
      <c r="J774" s="102"/>
      <c r="K774" s="102"/>
      <c r="L774" s="102"/>
      <c r="M774" s="102"/>
      <c r="N774" s="102"/>
      <c r="O774" s="102"/>
      <c r="P774" s="102"/>
      <c r="Q774" s="102"/>
      <c r="R774" s="102"/>
      <c r="S774" s="102"/>
      <c r="T774" s="102"/>
      <c r="U774" s="102"/>
      <c r="V774" s="102"/>
      <c r="W774" s="102"/>
      <c r="X774" s="102"/>
      <c r="Y774" s="102"/>
      <c r="Z774" s="102"/>
    </row>
    <row r="775" spans="1:26" ht="18.75" customHeight="1">
      <c r="A775" s="1032"/>
      <c r="B775" s="102"/>
      <c r="C775" s="1033"/>
      <c r="D775" s="1033"/>
      <c r="E775" s="102"/>
      <c r="F775" s="102"/>
      <c r="G775" s="102"/>
      <c r="H775" s="102"/>
      <c r="I775" s="102"/>
      <c r="J775" s="102"/>
      <c r="K775" s="102"/>
      <c r="L775" s="102"/>
      <c r="M775" s="102"/>
      <c r="N775" s="102"/>
      <c r="O775" s="102"/>
      <c r="P775" s="102"/>
      <c r="Q775" s="102"/>
      <c r="R775" s="102"/>
      <c r="S775" s="102"/>
      <c r="T775" s="102"/>
      <c r="U775" s="102"/>
      <c r="V775" s="102"/>
      <c r="W775" s="102"/>
      <c r="X775" s="102"/>
      <c r="Y775" s="102"/>
      <c r="Z775" s="102"/>
    </row>
    <row r="776" spans="1:26" ht="18.75" customHeight="1">
      <c r="A776" s="1032"/>
      <c r="B776" s="102"/>
      <c r="C776" s="1033"/>
      <c r="D776" s="1033"/>
      <c r="E776" s="102"/>
      <c r="F776" s="102"/>
      <c r="G776" s="102"/>
      <c r="H776" s="102"/>
      <c r="I776" s="102"/>
      <c r="J776" s="102"/>
      <c r="K776" s="102"/>
      <c r="L776" s="102"/>
      <c r="M776" s="102"/>
      <c r="N776" s="102"/>
      <c r="O776" s="102"/>
      <c r="P776" s="102"/>
      <c r="Q776" s="102"/>
      <c r="R776" s="102"/>
      <c r="S776" s="102"/>
      <c r="T776" s="102"/>
      <c r="U776" s="102"/>
      <c r="V776" s="102"/>
      <c r="W776" s="102"/>
      <c r="X776" s="102"/>
      <c r="Y776" s="102"/>
      <c r="Z776" s="102"/>
    </row>
    <row r="777" spans="1:26" ht="18.75" customHeight="1">
      <c r="A777" s="1032"/>
      <c r="B777" s="102"/>
      <c r="C777" s="1033"/>
      <c r="D777" s="1033"/>
      <c r="E777" s="102"/>
      <c r="F777" s="102"/>
      <c r="G777" s="102"/>
      <c r="H777" s="102"/>
      <c r="I777" s="102"/>
      <c r="J777" s="102"/>
      <c r="K777" s="102"/>
      <c r="L777" s="102"/>
      <c r="M777" s="102"/>
      <c r="N777" s="102"/>
      <c r="O777" s="102"/>
      <c r="P777" s="102"/>
      <c r="Q777" s="102"/>
      <c r="R777" s="102"/>
      <c r="S777" s="102"/>
      <c r="T777" s="102"/>
      <c r="U777" s="102"/>
      <c r="V777" s="102"/>
      <c r="W777" s="102"/>
      <c r="X777" s="102"/>
      <c r="Y777" s="102"/>
      <c r="Z777" s="102"/>
    </row>
    <row r="778" spans="1:26" ht="18.75" customHeight="1">
      <c r="A778" s="1032"/>
      <c r="B778" s="102"/>
      <c r="C778" s="1033"/>
      <c r="D778" s="1033"/>
      <c r="E778" s="102"/>
      <c r="F778" s="102"/>
      <c r="G778" s="102"/>
      <c r="H778" s="102"/>
      <c r="I778" s="102"/>
      <c r="J778" s="102"/>
      <c r="K778" s="102"/>
      <c r="L778" s="102"/>
      <c r="M778" s="102"/>
      <c r="N778" s="102"/>
      <c r="O778" s="102"/>
      <c r="P778" s="102"/>
      <c r="Q778" s="102"/>
      <c r="R778" s="102"/>
      <c r="S778" s="102"/>
      <c r="T778" s="102"/>
      <c r="U778" s="102"/>
      <c r="V778" s="102"/>
      <c r="W778" s="102"/>
      <c r="X778" s="102"/>
      <c r="Y778" s="102"/>
      <c r="Z778" s="102"/>
    </row>
    <row r="779" spans="1:26" ht="18.75" customHeight="1">
      <c r="A779" s="1032"/>
      <c r="B779" s="102"/>
      <c r="C779" s="1033"/>
      <c r="D779" s="1033"/>
      <c r="E779" s="102"/>
      <c r="F779" s="102"/>
      <c r="G779" s="102"/>
      <c r="H779" s="102"/>
      <c r="I779" s="102"/>
      <c r="J779" s="102"/>
      <c r="K779" s="102"/>
      <c r="L779" s="102"/>
      <c r="M779" s="102"/>
      <c r="N779" s="102"/>
      <c r="O779" s="102"/>
      <c r="P779" s="102"/>
      <c r="Q779" s="102"/>
      <c r="R779" s="102"/>
      <c r="S779" s="102"/>
      <c r="T779" s="102"/>
      <c r="U779" s="102"/>
      <c r="V779" s="102"/>
      <c r="W779" s="102"/>
      <c r="X779" s="102"/>
      <c r="Y779" s="102"/>
      <c r="Z779" s="102"/>
    </row>
    <row r="780" spans="1:26" ht="18.75" customHeight="1">
      <c r="A780" s="1032"/>
      <c r="B780" s="102"/>
      <c r="C780" s="1033"/>
      <c r="D780" s="1033"/>
      <c r="E780" s="102"/>
      <c r="F780" s="102"/>
      <c r="G780" s="102"/>
      <c r="H780" s="102"/>
      <c r="I780" s="102"/>
      <c r="J780" s="102"/>
      <c r="K780" s="102"/>
      <c r="L780" s="102"/>
      <c r="M780" s="102"/>
      <c r="N780" s="102"/>
      <c r="O780" s="102"/>
      <c r="P780" s="102"/>
      <c r="Q780" s="102"/>
      <c r="R780" s="102"/>
      <c r="S780" s="102"/>
      <c r="T780" s="102"/>
      <c r="U780" s="102"/>
      <c r="V780" s="102"/>
      <c r="W780" s="102"/>
      <c r="X780" s="102"/>
      <c r="Y780" s="102"/>
      <c r="Z780" s="102"/>
    </row>
    <row r="781" spans="1:26" ht="18.75" customHeight="1">
      <c r="A781" s="1032"/>
      <c r="B781" s="102"/>
      <c r="C781" s="1033"/>
      <c r="D781" s="1033"/>
      <c r="E781" s="102"/>
      <c r="F781" s="102"/>
      <c r="G781" s="102"/>
      <c r="H781" s="102"/>
      <c r="I781" s="102"/>
      <c r="J781" s="102"/>
      <c r="K781" s="102"/>
      <c r="L781" s="102"/>
      <c r="M781" s="102"/>
      <c r="N781" s="102"/>
      <c r="O781" s="102"/>
      <c r="P781" s="102"/>
      <c r="Q781" s="102"/>
      <c r="R781" s="102"/>
      <c r="S781" s="102"/>
      <c r="T781" s="102"/>
      <c r="U781" s="102"/>
      <c r="V781" s="102"/>
      <c r="W781" s="102"/>
      <c r="X781" s="102"/>
      <c r="Y781" s="102"/>
      <c r="Z781" s="102"/>
    </row>
    <row r="782" spans="1:26" ht="18.75" customHeight="1">
      <c r="A782" s="1032"/>
      <c r="B782" s="102"/>
      <c r="C782" s="1033"/>
      <c r="D782" s="1033"/>
      <c r="E782" s="102"/>
      <c r="F782" s="102"/>
      <c r="G782" s="102"/>
      <c r="H782" s="102"/>
      <c r="I782" s="102"/>
      <c r="J782" s="102"/>
      <c r="K782" s="102"/>
      <c r="L782" s="102"/>
      <c r="M782" s="102"/>
      <c r="N782" s="102"/>
      <c r="O782" s="102"/>
      <c r="P782" s="102"/>
      <c r="Q782" s="102"/>
      <c r="R782" s="102"/>
      <c r="S782" s="102"/>
      <c r="T782" s="102"/>
      <c r="U782" s="102"/>
      <c r="V782" s="102"/>
      <c r="W782" s="102"/>
      <c r="X782" s="102"/>
      <c r="Y782" s="102"/>
      <c r="Z782" s="102"/>
    </row>
    <row r="783" spans="1:26" ht="18.75" customHeight="1">
      <c r="A783" s="1032"/>
      <c r="B783" s="102"/>
      <c r="C783" s="1033"/>
      <c r="D783" s="1033"/>
      <c r="E783" s="102"/>
      <c r="F783" s="102"/>
      <c r="G783" s="102"/>
      <c r="H783" s="102"/>
      <c r="I783" s="102"/>
      <c r="J783" s="102"/>
      <c r="K783" s="102"/>
      <c r="L783" s="102"/>
      <c r="M783" s="102"/>
      <c r="N783" s="102"/>
      <c r="O783" s="102"/>
      <c r="P783" s="102"/>
      <c r="Q783" s="102"/>
      <c r="R783" s="102"/>
      <c r="S783" s="102"/>
      <c r="T783" s="102"/>
      <c r="U783" s="102"/>
      <c r="V783" s="102"/>
      <c r="W783" s="102"/>
      <c r="X783" s="102"/>
      <c r="Y783" s="102"/>
      <c r="Z783" s="102"/>
    </row>
    <row r="784" spans="1:26" ht="18.75" customHeight="1">
      <c r="A784" s="1032"/>
      <c r="B784" s="102"/>
      <c r="C784" s="1033"/>
      <c r="D784" s="1033"/>
      <c r="E784" s="102"/>
      <c r="F784" s="102"/>
      <c r="G784" s="102"/>
      <c r="H784" s="102"/>
      <c r="I784" s="102"/>
      <c r="J784" s="102"/>
      <c r="K784" s="102"/>
      <c r="L784" s="102"/>
      <c r="M784" s="102"/>
      <c r="N784" s="102"/>
      <c r="O784" s="102"/>
      <c r="P784" s="102"/>
      <c r="Q784" s="102"/>
      <c r="R784" s="102"/>
      <c r="S784" s="102"/>
      <c r="T784" s="102"/>
      <c r="U784" s="102"/>
      <c r="V784" s="102"/>
      <c r="W784" s="102"/>
      <c r="X784" s="102"/>
      <c r="Y784" s="102"/>
      <c r="Z784" s="102"/>
    </row>
    <row r="785" spans="1:26" ht="18.75" customHeight="1">
      <c r="A785" s="1032"/>
      <c r="B785" s="102"/>
      <c r="C785" s="1033"/>
      <c r="D785" s="1033"/>
      <c r="E785" s="102"/>
      <c r="F785" s="102"/>
      <c r="G785" s="102"/>
      <c r="H785" s="102"/>
      <c r="I785" s="102"/>
      <c r="J785" s="102"/>
      <c r="K785" s="102"/>
      <c r="L785" s="102"/>
      <c r="M785" s="102"/>
      <c r="N785" s="102"/>
      <c r="O785" s="102"/>
      <c r="P785" s="102"/>
      <c r="Q785" s="102"/>
      <c r="R785" s="102"/>
      <c r="S785" s="102"/>
      <c r="T785" s="102"/>
      <c r="U785" s="102"/>
      <c r="V785" s="102"/>
      <c r="W785" s="102"/>
      <c r="X785" s="102"/>
      <c r="Y785" s="102"/>
      <c r="Z785" s="102"/>
    </row>
    <row r="786" spans="1:26" ht="18.75" customHeight="1">
      <c r="A786" s="1032"/>
      <c r="B786" s="102"/>
      <c r="C786" s="1033"/>
      <c r="D786" s="1033"/>
      <c r="E786" s="102"/>
      <c r="F786" s="102"/>
      <c r="G786" s="102"/>
      <c r="H786" s="102"/>
      <c r="I786" s="102"/>
      <c r="J786" s="102"/>
      <c r="K786" s="102"/>
      <c r="L786" s="102"/>
      <c r="M786" s="102"/>
      <c r="N786" s="102"/>
      <c r="O786" s="102"/>
      <c r="P786" s="102"/>
      <c r="Q786" s="102"/>
      <c r="R786" s="102"/>
      <c r="S786" s="102"/>
      <c r="T786" s="102"/>
      <c r="U786" s="102"/>
      <c r="V786" s="102"/>
      <c r="W786" s="102"/>
      <c r="X786" s="102"/>
      <c r="Y786" s="102"/>
      <c r="Z786" s="102"/>
    </row>
    <row r="787" spans="1:26" ht="18.75" customHeight="1">
      <c r="A787" s="1032"/>
      <c r="B787" s="102"/>
      <c r="C787" s="1033"/>
      <c r="D787" s="1033"/>
      <c r="E787" s="102"/>
      <c r="F787" s="102"/>
      <c r="G787" s="102"/>
      <c r="H787" s="102"/>
      <c r="I787" s="102"/>
      <c r="J787" s="102"/>
      <c r="K787" s="102"/>
      <c r="L787" s="102"/>
      <c r="M787" s="102"/>
      <c r="N787" s="102"/>
      <c r="O787" s="102"/>
      <c r="P787" s="102"/>
      <c r="Q787" s="102"/>
      <c r="R787" s="102"/>
      <c r="S787" s="102"/>
      <c r="T787" s="102"/>
      <c r="U787" s="102"/>
      <c r="V787" s="102"/>
      <c r="W787" s="102"/>
      <c r="X787" s="102"/>
      <c r="Y787" s="102"/>
      <c r="Z787" s="102"/>
    </row>
    <row r="788" spans="1:26" ht="18.75" customHeight="1">
      <c r="A788" s="1032"/>
      <c r="B788" s="102"/>
      <c r="C788" s="1033"/>
      <c r="D788" s="1033"/>
      <c r="E788" s="102"/>
      <c r="F788" s="102"/>
      <c r="G788" s="102"/>
      <c r="H788" s="102"/>
      <c r="I788" s="102"/>
      <c r="J788" s="102"/>
      <c r="K788" s="102"/>
      <c r="L788" s="102"/>
      <c r="M788" s="102"/>
      <c r="N788" s="102"/>
      <c r="O788" s="102"/>
      <c r="P788" s="102"/>
      <c r="Q788" s="102"/>
      <c r="R788" s="102"/>
      <c r="S788" s="102"/>
      <c r="T788" s="102"/>
      <c r="U788" s="102"/>
      <c r="V788" s="102"/>
      <c r="W788" s="102"/>
      <c r="X788" s="102"/>
      <c r="Y788" s="102"/>
      <c r="Z788" s="102"/>
    </row>
    <row r="789" spans="1:26" ht="18.75" customHeight="1">
      <c r="A789" s="1032"/>
      <c r="B789" s="102"/>
      <c r="C789" s="1033"/>
      <c r="D789" s="1033"/>
      <c r="E789" s="102"/>
      <c r="F789" s="102"/>
      <c r="G789" s="102"/>
      <c r="H789" s="102"/>
      <c r="I789" s="102"/>
      <c r="J789" s="102"/>
      <c r="K789" s="102"/>
      <c r="L789" s="102"/>
      <c r="M789" s="102"/>
      <c r="N789" s="102"/>
      <c r="O789" s="102"/>
      <c r="P789" s="102"/>
      <c r="Q789" s="102"/>
      <c r="R789" s="102"/>
      <c r="S789" s="102"/>
      <c r="T789" s="102"/>
      <c r="U789" s="102"/>
      <c r="V789" s="102"/>
      <c r="W789" s="102"/>
      <c r="X789" s="102"/>
      <c r="Y789" s="102"/>
      <c r="Z789" s="102"/>
    </row>
    <row r="790" spans="1:26" ht="18.75" customHeight="1">
      <c r="A790" s="1032"/>
      <c r="B790" s="102"/>
      <c r="C790" s="1033"/>
      <c r="D790" s="1033"/>
      <c r="E790" s="102"/>
      <c r="F790" s="102"/>
      <c r="G790" s="102"/>
      <c r="H790" s="102"/>
      <c r="I790" s="102"/>
      <c r="J790" s="102"/>
      <c r="K790" s="102"/>
      <c r="L790" s="102"/>
      <c r="M790" s="102"/>
      <c r="N790" s="102"/>
      <c r="O790" s="102"/>
      <c r="P790" s="102"/>
      <c r="Q790" s="102"/>
      <c r="R790" s="102"/>
      <c r="S790" s="102"/>
      <c r="T790" s="102"/>
      <c r="U790" s="102"/>
      <c r="V790" s="102"/>
      <c r="W790" s="102"/>
      <c r="X790" s="102"/>
      <c r="Y790" s="102"/>
      <c r="Z790" s="102"/>
    </row>
    <row r="791" spans="1:26" ht="18.75" customHeight="1">
      <c r="A791" s="1032"/>
      <c r="B791" s="102"/>
      <c r="C791" s="1033"/>
      <c r="D791" s="1033"/>
      <c r="E791" s="102"/>
      <c r="F791" s="102"/>
      <c r="G791" s="102"/>
      <c r="H791" s="102"/>
      <c r="I791" s="102"/>
      <c r="J791" s="102"/>
      <c r="K791" s="102"/>
      <c r="L791" s="102"/>
      <c r="M791" s="102"/>
      <c r="N791" s="102"/>
      <c r="O791" s="102"/>
      <c r="P791" s="102"/>
      <c r="Q791" s="102"/>
      <c r="R791" s="102"/>
      <c r="S791" s="102"/>
      <c r="T791" s="102"/>
      <c r="U791" s="102"/>
      <c r="V791" s="102"/>
      <c r="W791" s="102"/>
      <c r="X791" s="102"/>
      <c r="Y791" s="102"/>
      <c r="Z791" s="102"/>
    </row>
    <row r="792" spans="1:26" ht="18.75" customHeight="1">
      <c r="A792" s="1032"/>
      <c r="B792" s="102"/>
      <c r="C792" s="1033"/>
      <c r="D792" s="1033"/>
      <c r="E792" s="102"/>
      <c r="F792" s="102"/>
      <c r="G792" s="102"/>
      <c r="H792" s="102"/>
      <c r="I792" s="102"/>
      <c r="J792" s="102"/>
      <c r="K792" s="102"/>
      <c r="L792" s="102"/>
      <c r="M792" s="102"/>
      <c r="N792" s="102"/>
      <c r="O792" s="102"/>
      <c r="P792" s="102"/>
      <c r="Q792" s="102"/>
      <c r="R792" s="102"/>
      <c r="S792" s="102"/>
      <c r="T792" s="102"/>
      <c r="U792" s="102"/>
      <c r="V792" s="102"/>
      <c r="W792" s="102"/>
      <c r="X792" s="102"/>
      <c r="Y792" s="102"/>
      <c r="Z792" s="102"/>
    </row>
    <row r="793" spans="1:26" ht="18.75" customHeight="1">
      <c r="A793" s="1032"/>
      <c r="B793" s="102"/>
      <c r="C793" s="1033"/>
      <c r="D793" s="1033"/>
      <c r="E793" s="102"/>
      <c r="F793" s="102"/>
      <c r="G793" s="102"/>
      <c r="H793" s="102"/>
      <c r="I793" s="102"/>
      <c r="J793" s="102"/>
      <c r="K793" s="102"/>
      <c r="L793" s="102"/>
      <c r="M793" s="102"/>
      <c r="N793" s="102"/>
      <c r="O793" s="102"/>
      <c r="P793" s="102"/>
      <c r="Q793" s="102"/>
      <c r="R793" s="102"/>
      <c r="S793" s="102"/>
      <c r="T793" s="102"/>
      <c r="U793" s="102"/>
      <c r="V793" s="102"/>
      <c r="W793" s="102"/>
      <c r="X793" s="102"/>
      <c r="Y793" s="102"/>
      <c r="Z793" s="102"/>
    </row>
    <row r="794" spans="1:26" ht="18.75" customHeight="1">
      <c r="A794" s="1032"/>
      <c r="B794" s="102"/>
      <c r="C794" s="1033"/>
      <c r="D794" s="1033"/>
      <c r="E794" s="102"/>
      <c r="F794" s="102"/>
      <c r="G794" s="102"/>
      <c r="H794" s="102"/>
      <c r="I794" s="102"/>
      <c r="J794" s="102"/>
      <c r="K794" s="102"/>
      <c r="L794" s="102"/>
      <c r="M794" s="102"/>
      <c r="N794" s="102"/>
      <c r="O794" s="102"/>
      <c r="P794" s="102"/>
      <c r="Q794" s="102"/>
      <c r="R794" s="102"/>
      <c r="S794" s="102"/>
      <c r="T794" s="102"/>
      <c r="U794" s="102"/>
      <c r="V794" s="102"/>
      <c r="W794" s="102"/>
      <c r="X794" s="102"/>
      <c r="Y794" s="102"/>
      <c r="Z794" s="102"/>
    </row>
    <row r="795" spans="1:26" ht="18.75" customHeight="1">
      <c r="A795" s="1032"/>
      <c r="B795" s="102"/>
      <c r="C795" s="1033"/>
      <c r="D795" s="1033"/>
      <c r="E795" s="102"/>
      <c r="F795" s="102"/>
      <c r="G795" s="102"/>
      <c r="H795" s="102"/>
      <c r="I795" s="102"/>
      <c r="J795" s="102"/>
      <c r="K795" s="102"/>
      <c r="L795" s="102"/>
      <c r="M795" s="102"/>
      <c r="N795" s="102"/>
      <c r="O795" s="102"/>
      <c r="P795" s="102"/>
      <c r="Q795" s="102"/>
      <c r="R795" s="102"/>
      <c r="S795" s="102"/>
      <c r="T795" s="102"/>
      <c r="U795" s="102"/>
      <c r="V795" s="102"/>
      <c r="W795" s="102"/>
      <c r="X795" s="102"/>
      <c r="Y795" s="102"/>
      <c r="Z795" s="102"/>
    </row>
    <row r="796" spans="1:26" ht="18.75" customHeight="1">
      <c r="A796" s="1032"/>
      <c r="B796" s="102"/>
      <c r="C796" s="1033"/>
      <c r="D796" s="1033"/>
      <c r="E796" s="102"/>
      <c r="F796" s="102"/>
      <c r="G796" s="102"/>
      <c r="H796" s="102"/>
      <c r="I796" s="102"/>
      <c r="J796" s="102"/>
      <c r="K796" s="102"/>
      <c r="L796" s="102"/>
      <c r="M796" s="102"/>
      <c r="N796" s="102"/>
      <c r="O796" s="102"/>
      <c r="P796" s="102"/>
      <c r="Q796" s="102"/>
      <c r="R796" s="102"/>
      <c r="S796" s="102"/>
      <c r="T796" s="102"/>
      <c r="U796" s="102"/>
      <c r="V796" s="102"/>
      <c r="W796" s="102"/>
      <c r="X796" s="102"/>
      <c r="Y796" s="102"/>
      <c r="Z796" s="102"/>
    </row>
    <row r="797" spans="1:26" ht="18.75" customHeight="1">
      <c r="A797" s="1032"/>
      <c r="B797" s="102"/>
      <c r="C797" s="1033"/>
      <c r="D797" s="1033"/>
      <c r="E797" s="102"/>
      <c r="F797" s="102"/>
      <c r="G797" s="102"/>
      <c r="H797" s="102"/>
      <c r="I797" s="102"/>
      <c r="J797" s="102"/>
      <c r="K797" s="102"/>
      <c r="L797" s="102"/>
      <c r="M797" s="102"/>
      <c r="N797" s="102"/>
      <c r="O797" s="102"/>
      <c r="P797" s="102"/>
      <c r="Q797" s="102"/>
      <c r="R797" s="102"/>
      <c r="S797" s="102"/>
      <c r="T797" s="102"/>
      <c r="U797" s="102"/>
      <c r="V797" s="102"/>
      <c r="W797" s="102"/>
      <c r="X797" s="102"/>
      <c r="Y797" s="102"/>
      <c r="Z797" s="102"/>
    </row>
    <row r="798" spans="1:26" ht="18.75" customHeight="1">
      <c r="A798" s="1032"/>
      <c r="B798" s="102"/>
      <c r="C798" s="1033"/>
      <c r="D798" s="1033"/>
      <c r="E798" s="102"/>
      <c r="F798" s="102"/>
      <c r="G798" s="102"/>
      <c r="H798" s="102"/>
      <c r="I798" s="102"/>
      <c r="J798" s="102"/>
      <c r="K798" s="102"/>
      <c r="L798" s="102"/>
      <c r="M798" s="102"/>
      <c r="N798" s="102"/>
      <c r="O798" s="102"/>
      <c r="P798" s="102"/>
      <c r="Q798" s="102"/>
      <c r="R798" s="102"/>
      <c r="S798" s="102"/>
      <c r="T798" s="102"/>
      <c r="U798" s="102"/>
      <c r="V798" s="102"/>
      <c r="W798" s="102"/>
      <c r="X798" s="102"/>
      <c r="Y798" s="102"/>
      <c r="Z798" s="102"/>
    </row>
    <row r="799" spans="1:26" ht="18.75" customHeight="1">
      <c r="A799" s="1032"/>
      <c r="B799" s="102"/>
      <c r="C799" s="1033"/>
      <c r="D799" s="1033"/>
      <c r="E799" s="102"/>
      <c r="F799" s="102"/>
      <c r="G799" s="102"/>
      <c r="H799" s="102"/>
      <c r="I799" s="102"/>
      <c r="J799" s="102"/>
      <c r="K799" s="102"/>
      <c r="L799" s="102"/>
      <c r="M799" s="102"/>
      <c r="N799" s="102"/>
      <c r="O799" s="102"/>
      <c r="P799" s="102"/>
      <c r="Q799" s="102"/>
      <c r="R799" s="102"/>
      <c r="S799" s="102"/>
      <c r="T799" s="102"/>
      <c r="U799" s="102"/>
      <c r="V799" s="102"/>
      <c r="W799" s="102"/>
      <c r="X799" s="102"/>
      <c r="Y799" s="102"/>
      <c r="Z799" s="102"/>
    </row>
    <row r="800" spans="1:26" ht="18.75" customHeight="1">
      <c r="A800" s="1032"/>
      <c r="B800" s="102"/>
      <c r="C800" s="1033"/>
      <c r="D800" s="1033"/>
      <c r="E800" s="102"/>
      <c r="F800" s="102"/>
      <c r="G800" s="102"/>
      <c r="H800" s="102"/>
      <c r="I800" s="102"/>
      <c r="J800" s="102"/>
      <c r="K800" s="102"/>
      <c r="L800" s="102"/>
      <c r="M800" s="102"/>
      <c r="N800" s="102"/>
      <c r="O800" s="102"/>
      <c r="P800" s="102"/>
      <c r="Q800" s="102"/>
      <c r="R800" s="102"/>
      <c r="S800" s="102"/>
      <c r="T800" s="102"/>
      <c r="U800" s="102"/>
      <c r="V800" s="102"/>
      <c r="W800" s="102"/>
      <c r="X800" s="102"/>
      <c r="Y800" s="102"/>
      <c r="Z800" s="102"/>
    </row>
    <row r="801" spans="1:26" ht="18.75" customHeight="1">
      <c r="A801" s="1032"/>
      <c r="B801" s="102"/>
      <c r="C801" s="1033"/>
      <c r="D801" s="1033"/>
      <c r="E801" s="102"/>
      <c r="F801" s="102"/>
      <c r="G801" s="102"/>
      <c r="H801" s="102"/>
      <c r="I801" s="102"/>
      <c r="J801" s="102"/>
      <c r="K801" s="102"/>
      <c r="L801" s="102"/>
      <c r="M801" s="102"/>
      <c r="N801" s="102"/>
      <c r="O801" s="102"/>
      <c r="P801" s="102"/>
      <c r="Q801" s="102"/>
      <c r="R801" s="102"/>
      <c r="S801" s="102"/>
      <c r="T801" s="102"/>
      <c r="U801" s="102"/>
      <c r="V801" s="102"/>
      <c r="W801" s="102"/>
      <c r="X801" s="102"/>
      <c r="Y801" s="102"/>
      <c r="Z801" s="102"/>
    </row>
    <row r="802" spans="1:26" ht="18.75" customHeight="1">
      <c r="A802" s="1032"/>
      <c r="B802" s="102"/>
      <c r="C802" s="1033"/>
      <c r="D802" s="1033"/>
      <c r="E802" s="102"/>
      <c r="F802" s="102"/>
      <c r="G802" s="102"/>
      <c r="H802" s="102"/>
      <c r="I802" s="102"/>
      <c r="J802" s="102"/>
      <c r="K802" s="102"/>
      <c r="L802" s="102"/>
      <c r="M802" s="102"/>
      <c r="N802" s="102"/>
      <c r="O802" s="102"/>
      <c r="P802" s="102"/>
      <c r="Q802" s="102"/>
      <c r="R802" s="102"/>
      <c r="S802" s="102"/>
      <c r="T802" s="102"/>
      <c r="U802" s="102"/>
      <c r="V802" s="102"/>
      <c r="W802" s="102"/>
      <c r="X802" s="102"/>
      <c r="Y802" s="102"/>
      <c r="Z802" s="102"/>
    </row>
    <row r="803" spans="1:26" ht="18.75" customHeight="1">
      <c r="A803" s="1032"/>
      <c r="B803" s="102"/>
      <c r="C803" s="1033"/>
      <c r="D803" s="1033"/>
      <c r="E803" s="102"/>
      <c r="F803" s="102"/>
      <c r="G803" s="102"/>
      <c r="H803" s="102"/>
      <c r="I803" s="102"/>
      <c r="J803" s="102"/>
      <c r="K803" s="102"/>
      <c r="L803" s="102"/>
      <c r="M803" s="102"/>
      <c r="N803" s="102"/>
      <c r="O803" s="102"/>
      <c r="P803" s="102"/>
      <c r="Q803" s="102"/>
      <c r="R803" s="102"/>
      <c r="S803" s="102"/>
      <c r="T803" s="102"/>
      <c r="U803" s="102"/>
      <c r="V803" s="102"/>
      <c r="W803" s="102"/>
      <c r="X803" s="102"/>
      <c r="Y803" s="102"/>
      <c r="Z803" s="102"/>
    </row>
    <row r="804" spans="1:26" ht="18.75" customHeight="1">
      <c r="A804" s="1032"/>
      <c r="B804" s="102"/>
      <c r="C804" s="1033"/>
      <c r="D804" s="1033"/>
      <c r="E804" s="102"/>
      <c r="F804" s="102"/>
      <c r="G804" s="102"/>
      <c r="H804" s="102"/>
      <c r="I804" s="102"/>
      <c r="J804" s="102"/>
      <c r="K804" s="102"/>
      <c r="L804" s="102"/>
      <c r="M804" s="102"/>
      <c r="N804" s="102"/>
      <c r="O804" s="102"/>
      <c r="P804" s="102"/>
      <c r="Q804" s="102"/>
      <c r="R804" s="102"/>
      <c r="S804" s="102"/>
      <c r="T804" s="102"/>
      <c r="U804" s="102"/>
      <c r="V804" s="102"/>
      <c r="W804" s="102"/>
      <c r="X804" s="102"/>
      <c r="Y804" s="102"/>
      <c r="Z804" s="102"/>
    </row>
    <row r="805" spans="1:26" ht="18.75" customHeight="1">
      <c r="A805" s="1032"/>
      <c r="B805" s="102"/>
      <c r="C805" s="1033"/>
      <c r="D805" s="1033"/>
      <c r="E805" s="102"/>
      <c r="F805" s="102"/>
      <c r="G805" s="102"/>
      <c r="H805" s="102"/>
      <c r="I805" s="102"/>
      <c r="J805" s="102"/>
      <c r="K805" s="102"/>
      <c r="L805" s="102"/>
      <c r="M805" s="102"/>
      <c r="N805" s="102"/>
      <c r="O805" s="102"/>
      <c r="P805" s="102"/>
      <c r="Q805" s="102"/>
      <c r="R805" s="102"/>
      <c r="S805" s="102"/>
      <c r="T805" s="102"/>
      <c r="U805" s="102"/>
      <c r="V805" s="102"/>
      <c r="W805" s="102"/>
      <c r="X805" s="102"/>
      <c r="Y805" s="102"/>
      <c r="Z805" s="102"/>
    </row>
    <row r="806" spans="1:26" ht="18.75" customHeight="1">
      <c r="A806" s="1032"/>
      <c r="B806" s="102"/>
      <c r="C806" s="1033"/>
      <c r="D806" s="1033"/>
      <c r="E806" s="102"/>
      <c r="F806" s="102"/>
      <c r="G806" s="102"/>
      <c r="H806" s="102"/>
      <c r="I806" s="102"/>
      <c r="J806" s="102"/>
      <c r="K806" s="102"/>
      <c r="L806" s="102"/>
      <c r="M806" s="102"/>
      <c r="N806" s="102"/>
      <c r="O806" s="102"/>
      <c r="P806" s="102"/>
      <c r="Q806" s="102"/>
      <c r="R806" s="102"/>
      <c r="S806" s="102"/>
      <c r="T806" s="102"/>
      <c r="U806" s="102"/>
      <c r="V806" s="102"/>
      <c r="W806" s="102"/>
      <c r="X806" s="102"/>
      <c r="Y806" s="102"/>
      <c r="Z806" s="102"/>
    </row>
    <row r="807" spans="1:26" ht="18.75" customHeight="1">
      <c r="A807" s="1032"/>
      <c r="B807" s="102"/>
      <c r="C807" s="1033"/>
      <c r="D807" s="1033"/>
      <c r="E807" s="102"/>
      <c r="F807" s="102"/>
      <c r="G807" s="102"/>
      <c r="H807" s="102"/>
      <c r="I807" s="102"/>
      <c r="J807" s="102"/>
      <c r="K807" s="102"/>
      <c r="L807" s="102"/>
      <c r="M807" s="102"/>
      <c r="N807" s="102"/>
      <c r="O807" s="102"/>
      <c r="P807" s="102"/>
      <c r="Q807" s="102"/>
      <c r="R807" s="102"/>
      <c r="S807" s="102"/>
      <c r="T807" s="102"/>
      <c r="U807" s="102"/>
      <c r="V807" s="102"/>
      <c r="W807" s="102"/>
      <c r="X807" s="102"/>
      <c r="Y807" s="102"/>
      <c r="Z807" s="102"/>
    </row>
    <row r="808" spans="1:26" ht="18.75" customHeight="1">
      <c r="A808" s="1032"/>
      <c r="B808" s="102"/>
      <c r="C808" s="1033"/>
      <c r="D808" s="1033"/>
      <c r="E808" s="102"/>
      <c r="F808" s="102"/>
      <c r="G808" s="102"/>
      <c r="H808" s="102"/>
      <c r="I808" s="102"/>
      <c r="J808" s="102"/>
      <c r="K808" s="102"/>
      <c r="L808" s="102"/>
      <c r="M808" s="102"/>
      <c r="N808" s="102"/>
      <c r="O808" s="102"/>
      <c r="P808" s="102"/>
      <c r="Q808" s="102"/>
      <c r="R808" s="102"/>
      <c r="S808" s="102"/>
      <c r="T808" s="102"/>
      <c r="U808" s="102"/>
      <c r="V808" s="102"/>
      <c r="W808" s="102"/>
      <c r="X808" s="102"/>
      <c r="Y808" s="102"/>
      <c r="Z808" s="102"/>
    </row>
    <row r="809" spans="1:26" ht="18.75" customHeight="1">
      <c r="A809" s="1032"/>
      <c r="B809" s="102"/>
      <c r="C809" s="1033"/>
      <c r="D809" s="1033"/>
      <c r="E809" s="102"/>
      <c r="F809" s="102"/>
      <c r="G809" s="102"/>
      <c r="H809" s="102"/>
      <c r="I809" s="102"/>
      <c r="J809" s="102"/>
      <c r="K809" s="102"/>
      <c r="L809" s="102"/>
      <c r="M809" s="102"/>
      <c r="N809" s="102"/>
      <c r="O809" s="102"/>
      <c r="P809" s="102"/>
      <c r="Q809" s="102"/>
      <c r="R809" s="102"/>
      <c r="S809" s="102"/>
      <c r="T809" s="102"/>
      <c r="U809" s="102"/>
      <c r="V809" s="102"/>
      <c r="W809" s="102"/>
      <c r="X809" s="102"/>
      <c r="Y809" s="102"/>
      <c r="Z809" s="102"/>
    </row>
    <row r="810" spans="1:26" ht="18.75" customHeight="1">
      <c r="A810" s="1032"/>
      <c r="B810" s="102"/>
      <c r="C810" s="1033"/>
      <c r="D810" s="1033"/>
      <c r="E810" s="102"/>
      <c r="F810" s="102"/>
      <c r="G810" s="102"/>
      <c r="H810" s="102"/>
      <c r="I810" s="102"/>
      <c r="J810" s="102"/>
      <c r="K810" s="102"/>
      <c r="L810" s="102"/>
      <c r="M810" s="102"/>
      <c r="N810" s="102"/>
      <c r="O810" s="102"/>
      <c r="P810" s="102"/>
      <c r="Q810" s="102"/>
      <c r="R810" s="102"/>
      <c r="S810" s="102"/>
      <c r="T810" s="102"/>
      <c r="U810" s="102"/>
      <c r="V810" s="102"/>
      <c r="W810" s="102"/>
      <c r="X810" s="102"/>
      <c r="Y810" s="102"/>
      <c r="Z810" s="102"/>
    </row>
    <row r="811" spans="1:26" ht="18.75" customHeight="1">
      <c r="A811" s="1032"/>
      <c r="B811" s="102"/>
      <c r="C811" s="1033"/>
      <c r="D811" s="1033"/>
      <c r="E811" s="102"/>
      <c r="F811" s="102"/>
      <c r="G811" s="102"/>
      <c r="H811" s="102"/>
      <c r="I811" s="102"/>
      <c r="J811" s="102"/>
      <c r="K811" s="102"/>
      <c r="L811" s="102"/>
      <c r="M811" s="102"/>
      <c r="N811" s="102"/>
      <c r="O811" s="102"/>
      <c r="P811" s="102"/>
      <c r="Q811" s="102"/>
      <c r="R811" s="102"/>
      <c r="S811" s="102"/>
      <c r="T811" s="102"/>
      <c r="U811" s="102"/>
      <c r="V811" s="102"/>
      <c r="W811" s="102"/>
      <c r="X811" s="102"/>
      <c r="Y811" s="102"/>
      <c r="Z811" s="102"/>
    </row>
    <row r="812" spans="1:26" ht="18.75" customHeight="1">
      <c r="A812" s="1032"/>
      <c r="B812" s="102"/>
      <c r="C812" s="1033"/>
      <c r="D812" s="1033"/>
      <c r="E812" s="102"/>
      <c r="F812" s="102"/>
      <c r="G812" s="102"/>
      <c r="H812" s="102"/>
      <c r="I812" s="102"/>
      <c r="J812" s="102"/>
      <c r="K812" s="102"/>
      <c r="L812" s="102"/>
      <c r="M812" s="102"/>
      <c r="N812" s="102"/>
      <c r="O812" s="102"/>
      <c r="P812" s="102"/>
      <c r="Q812" s="102"/>
      <c r="R812" s="102"/>
      <c r="S812" s="102"/>
      <c r="T812" s="102"/>
      <c r="U812" s="102"/>
      <c r="V812" s="102"/>
      <c r="W812" s="102"/>
      <c r="X812" s="102"/>
      <c r="Y812" s="102"/>
      <c r="Z812" s="102"/>
    </row>
    <row r="813" spans="1:26" ht="18.75" customHeight="1">
      <c r="A813" s="1032"/>
      <c r="B813" s="102"/>
      <c r="C813" s="1033"/>
      <c r="D813" s="1033"/>
      <c r="E813" s="102"/>
      <c r="F813" s="102"/>
      <c r="G813" s="102"/>
      <c r="H813" s="102"/>
      <c r="I813" s="102"/>
      <c r="J813" s="102"/>
      <c r="K813" s="102"/>
      <c r="L813" s="102"/>
      <c r="M813" s="102"/>
      <c r="N813" s="102"/>
      <c r="O813" s="102"/>
      <c r="P813" s="102"/>
      <c r="Q813" s="102"/>
      <c r="R813" s="102"/>
      <c r="S813" s="102"/>
      <c r="T813" s="102"/>
      <c r="U813" s="102"/>
      <c r="V813" s="102"/>
      <c r="W813" s="102"/>
      <c r="X813" s="102"/>
      <c r="Y813" s="102"/>
      <c r="Z813" s="102"/>
    </row>
    <row r="814" spans="1:26" ht="18.75" customHeight="1">
      <c r="A814" s="1032"/>
      <c r="B814" s="102"/>
      <c r="C814" s="1033"/>
      <c r="D814" s="1033"/>
      <c r="E814" s="102"/>
      <c r="F814" s="102"/>
      <c r="G814" s="102"/>
      <c r="H814" s="102"/>
      <c r="I814" s="102"/>
      <c r="J814" s="102"/>
      <c r="K814" s="102"/>
      <c r="L814" s="102"/>
      <c r="M814" s="102"/>
      <c r="N814" s="102"/>
      <c r="O814" s="102"/>
      <c r="P814" s="102"/>
      <c r="Q814" s="102"/>
      <c r="R814" s="102"/>
      <c r="S814" s="102"/>
      <c r="T814" s="102"/>
      <c r="U814" s="102"/>
      <c r="V814" s="102"/>
      <c r="W814" s="102"/>
      <c r="X814" s="102"/>
      <c r="Y814" s="102"/>
      <c r="Z814" s="102"/>
    </row>
    <row r="815" spans="1:26" ht="18.75" customHeight="1">
      <c r="A815" s="1032"/>
      <c r="B815" s="102"/>
      <c r="C815" s="1033"/>
      <c r="D815" s="1033"/>
      <c r="E815" s="102"/>
      <c r="F815" s="102"/>
      <c r="G815" s="102"/>
      <c r="H815" s="102"/>
      <c r="I815" s="102"/>
      <c r="J815" s="102"/>
      <c r="K815" s="102"/>
      <c r="L815" s="102"/>
      <c r="M815" s="102"/>
      <c r="N815" s="102"/>
      <c r="O815" s="102"/>
      <c r="P815" s="102"/>
      <c r="Q815" s="102"/>
      <c r="R815" s="102"/>
      <c r="S815" s="102"/>
      <c r="T815" s="102"/>
      <c r="U815" s="102"/>
      <c r="V815" s="102"/>
      <c r="W815" s="102"/>
      <c r="X815" s="102"/>
      <c r="Y815" s="102"/>
      <c r="Z815" s="102"/>
    </row>
    <row r="816" spans="1:26" ht="18.75" customHeight="1">
      <c r="A816" s="1032"/>
      <c r="B816" s="102"/>
      <c r="C816" s="1033"/>
      <c r="D816" s="1033"/>
      <c r="E816" s="102"/>
      <c r="F816" s="102"/>
      <c r="G816" s="102"/>
      <c r="H816" s="102"/>
      <c r="I816" s="102"/>
      <c r="J816" s="102"/>
      <c r="K816" s="102"/>
      <c r="L816" s="102"/>
      <c r="M816" s="102"/>
      <c r="N816" s="102"/>
      <c r="O816" s="102"/>
      <c r="P816" s="102"/>
      <c r="Q816" s="102"/>
      <c r="R816" s="102"/>
      <c r="S816" s="102"/>
      <c r="T816" s="102"/>
      <c r="U816" s="102"/>
      <c r="V816" s="102"/>
      <c r="W816" s="102"/>
      <c r="X816" s="102"/>
      <c r="Y816" s="102"/>
      <c r="Z816" s="102"/>
    </row>
    <row r="817" spans="1:26" ht="18.75" customHeight="1">
      <c r="A817" s="1032"/>
      <c r="B817" s="102"/>
      <c r="C817" s="1033"/>
      <c r="D817" s="1033"/>
      <c r="E817" s="102"/>
      <c r="F817" s="102"/>
      <c r="G817" s="102"/>
      <c r="H817" s="102"/>
      <c r="I817" s="102"/>
      <c r="J817" s="102"/>
      <c r="K817" s="102"/>
      <c r="L817" s="102"/>
      <c r="M817" s="102"/>
      <c r="N817" s="102"/>
      <c r="O817" s="102"/>
      <c r="P817" s="102"/>
      <c r="Q817" s="102"/>
      <c r="R817" s="102"/>
      <c r="S817" s="102"/>
      <c r="T817" s="102"/>
      <c r="U817" s="102"/>
      <c r="V817" s="102"/>
      <c r="W817" s="102"/>
      <c r="X817" s="102"/>
      <c r="Y817" s="102"/>
      <c r="Z817" s="102"/>
    </row>
    <row r="818" spans="1:26" ht="18.75" customHeight="1">
      <c r="A818" s="1032"/>
      <c r="B818" s="102"/>
      <c r="C818" s="1033"/>
      <c r="D818" s="1033"/>
      <c r="E818" s="102"/>
      <c r="F818" s="102"/>
      <c r="G818" s="102"/>
      <c r="H818" s="102"/>
      <c r="I818" s="102"/>
      <c r="J818" s="102"/>
      <c r="K818" s="102"/>
      <c r="L818" s="102"/>
      <c r="M818" s="102"/>
      <c r="N818" s="102"/>
      <c r="O818" s="102"/>
      <c r="P818" s="102"/>
      <c r="Q818" s="102"/>
      <c r="R818" s="102"/>
      <c r="S818" s="102"/>
      <c r="T818" s="102"/>
      <c r="U818" s="102"/>
      <c r="V818" s="102"/>
      <c r="W818" s="102"/>
      <c r="X818" s="102"/>
      <c r="Y818" s="102"/>
      <c r="Z818" s="102"/>
    </row>
    <row r="819" spans="1:26" ht="18.75" customHeight="1">
      <c r="A819" s="1032"/>
      <c r="B819" s="102"/>
      <c r="C819" s="1033"/>
      <c r="D819" s="1033"/>
      <c r="E819" s="102"/>
      <c r="F819" s="102"/>
      <c r="G819" s="102"/>
      <c r="H819" s="102"/>
      <c r="I819" s="102"/>
      <c r="J819" s="102"/>
      <c r="K819" s="102"/>
      <c r="L819" s="102"/>
      <c r="M819" s="102"/>
      <c r="N819" s="102"/>
      <c r="O819" s="102"/>
      <c r="P819" s="102"/>
      <c r="Q819" s="102"/>
      <c r="R819" s="102"/>
      <c r="S819" s="102"/>
      <c r="T819" s="102"/>
      <c r="U819" s="102"/>
      <c r="V819" s="102"/>
      <c r="W819" s="102"/>
      <c r="X819" s="102"/>
      <c r="Y819" s="102"/>
      <c r="Z819" s="102"/>
    </row>
    <row r="820" spans="1:26" ht="18.75" customHeight="1">
      <c r="A820" s="1032"/>
      <c r="B820" s="102"/>
      <c r="C820" s="1033"/>
      <c r="D820" s="1033"/>
      <c r="E820" s="102"/>
      <c r="F820" s="102"/>
      <c r="G820" s="102"/>
      <c r="H820" s="102"/>
      <c r="I820" s="102"/>
      <c r="J820" s="102"/>
      <c r="K820" s="102"/>
      <c r="L820" s="102"/>
      <c r="M820" s="102"/>
      <c r="N820" s="102"/>
      <c r="O820" s="102"/>
      <c r="P820" s="102"/>
      <c r="Q820" s="102"/>
      <c r="R820" s="102"/>
      <c r="S820" s="102"/>
      <c r="T820" s="102"/>
      <c r="U820" s="102"/>
      <c r="V820" s="102"/>
      <c r="W820" s="102"/>
      <c r="X820" s="102"/>
      <c r="Y820" s="102"/>
      <c r="Z820" s="102"/>
    </row>
    <row r="821" spans="1:26" ht="18.75" customHeight="1">
      <c r="A821" s="1032"/>
      <c r="B821" s="102"/>
      <c r="C821" s="1033"/>
      <c r="D821" s="1033"/>
      <c r="E821" s="102"/>
      <c r="F821" s="102"/>
      <c r="G821" s="102"/>
      <c r="H821" s="102"/>
      <c r="I821" s="102"/>
      <c r="J821" s="102"/>
      <c r="K821" s="102"/>
      <c r="L821" s="102"/>
      <c r="M821" s="102"/>
      <c r="N821" s="102"/>
      <c r="O821" s="102"/>
      <c r="P821" s="102"/>
      <c r="Q821" s="102"/>
      <c r="R821" s="102"/>
      <c r="S821" s="102"/>
      <c r="T821" s="102"/>
      <c r="U821" s="102"/>
      <c r="V821" s="102"/>
      <c r="W821" s="102"/>
      <c r="X821" s="102"/>
      <c r="Y821" s="102"/>
      <c r="Z821" s="102"/>
    </row>
    <row r="822" spans="1:26" ht="18.75" customHeight="1">
      <c r="A822" s="1032"/>
      <c r="B822" s="102"/>
      <c r="C822" s="1033"/>
      <c r="D822" s="1033"/>
      <c r="E822" s="102"/>
      <c r="F822" s="102"/>
      <c r="G822" s="102"/>
      <c r="H822" s="102"/>
      <c r="I822" s="102"/>
      <c r="J822" s="102"/>
      <c r="K822" s="102"/>
      <c r="L822" s="102"/>
      <c r="M822" s="102"/>
      <c r="N822" s="102"/>
      <c r="O822" s="102"/>
      <c r="P822" s="102"/>
      <c r="Q822" s="102"/>
      <c r="R822" s="102"/>
      <c r="S822" s="102"/>
      <c r="T822" s="102"/>
      <c r="U822" s="102"/>
      <c r="V822" s="102"/>
      <c r="W822" s="102"/>
      <c r="X822" s="102"/>
      <c r="Y822" s="102"/>
      <c r="Z822" s="102"/>
    </row>
    <row r="823" spans="1:26" ht="18.75" customHeight="1">
      <c r="A823" s="1032"/>
      <c r="B823" s="102"/>
      <c r="C823" s="1033"/>
      <c r="D823" s="1033"/>
      <c r="E823" s="102"/>
      <c r="F823" s="102"/>
      <c r="G823" s="102"/>
      <c r="H823" s="102"/>
      <c r="I823" s="102"/>
      <c r="J823" s="102"/>
      <c r="K823" s="102"/>
      <c r="L823" s="102"/>
      <c r="M823" s="102"/>
      <c r="N823" s="102"/>
      <c r="O823" s="102"/>
      <c r="P823" s="102"/>
      <c r="Q823" s="102"/>
      <c r="R823" s="102"/>
      <c r="S823" s="102"/>
      <c r="T823" s="102"/>
      <c r="U823" s="102"/>
      <c r="V823" s="102"/>
      <c r="W823" s="102"/>
      <c r="X823" s="102"/>
      <c r="Y823" s="102"/>
      <c r="Z823" s="102"/>
    </row>
    <row r="824" spans="1:26" ht="18.75" customHeight="1">
      <c r="A824" s="1032"/>
      <c r="B824" s="102"/>
      <c r="C824" s="1033"/>
      <c r="D824" s="1033"/>
      <c r="E824" s="102"/>
      <c r="F824" s="102"/>
      <c r="G824" s="102"/>
      <c r="H824" s="102"/>
      <c r="I824" s="102"/>
      <c r="J824" s="102"/>
      <c r="K824" s="102"/>
      <c r="L824" s="102"/>
      <c r="M824" s="102"/>
      <c r="N824" s="102"/>
      <c r="O824" s="102"/>
      <c r="P824" s="102"/>
      <c r="Q824" s="102"/>
      <c r="R824" s="102"/>
      <c r="S824" s="102"/>
      <c r="T824" s="102"/>
      <c r="U824" s="102"/>
      <c r="V824" s="102"/>
      <c r="W824" s="102"/>
      <c r="X824" s="102"/>
      <c r="Y824" s="102"/>
      <c r="Z824" s="102"/>
    </row>
    <row r="825" spans="1:26" ht="18.75" customHeight="1">
      <c r="A825" s="1032"/>
      <c r="B825" s="102"/>
      <c r="C825" s="1033"/>
      <c r="D825" s="1033"/>
      <c r="E825" s="102"/>
      <c r="F825" s="102"/>
      <c r="G825" s="102"/>
      <c r="H825" s="102"/>
      <c r="I825" s="102"/>
      <c r="J825" s="102"/>
      <c r="K825" s="102"/>
      <c r="L825" s="102"/>
      <c r="M825" s="102"/>
      <c r="N825" s="102"/>
      <c r="O825" s="102"/>
      <c r="P825" s="102"/>
      <c r="Q825" s="102"/>
      <c r="R825" s="102"/>
      <c r="S825" s="102"/>
      <c r="T825" s="102"/>
      <c r="U825" s="102"/>
      <c r="V825" s="102"/>
      <c r="W825" s="102"/>
      <c r="X825" s="102"/>
      <c r="Y825" s="102"/>
      <c r="Z825" s="102"/>
    </row>
    <row r="826" spans="1:26" ht="18.75" customHeight="1">
      <c r="A826" s="1032"/>
      <c r="B826" s="102"/>
      <c r="C826" s="1033"/>
      <c r="D826" s="1033"/>
      <c r="E826" s="102"/>
      <c r="F826" s="102"/>
      <c r="G826" s="102"/>
      <c r="H826" s="102"/>
      <c r="I826" s="102"/>
      <c r="J826" s="102"/>
      <c r="K826" s="102"/>
      <c r="L826" s="102"/>
      <c r="M826" s="102"/>
      <c r="N826" s="102"/>
      <c r="O826" s="102"/>
      <c r="P826" s="102"/>
      <c r="Q826" s="102"/>
      <c r="R826" s="102"/>
      <c r="S826" s="102"/>
      <c r="T826" s="102"/>
      <c r="U826" s="102"/>
      <c r="V826" s="102"/>
      <c r="W826" s="102"/>
      <c r="X826" s="102"/>
      <c r="Y826" s="102"/>
      <c r="Z826" s="102"/>
    </row>
    <row r="827" spans="1:26" ht="18.75" customHeight="1">
      <c r="A827" s="1032"/>
      <c r="B827" s="102"/>
      <c r="C827" s="1033"/>
      <c r="D827" s="1033"/>
      <c r="E827" s="102"/>
      <c r="F827" s="102"/>
      <c r="G827" s="102"/>
      <c r="H827" s="102"/>
      <c r="I827" s="102"/>
      <c r="J827" s="102"/>
      <c r="K827" s="102"/>
      <c r="L827" s="102"/>
      <c r="M827" s="102"/>
      <c r="N827" s="102"/>
      <c r="O827" s="102"/>
      <c r="P827" s="102"/>
      <c r="Q827" s="102"/>
      <c r="R827" s="102"/>
      <c r="S827" s="102"/>
      <c r="T827" s="102"/>
      <c r="U827" s="102"/>
      <c r="V827" s="102"/>
      <c r="W827" s="102"/>
      <c r="X827" s="102"/>
      <c r="Y827" s="102"/>
      <c r="Z827" s="102"/>
    </row>
    <row r="828" spans="1:26" ht="18.75" customHeight="1">
      <c r="A828" s="1032"/>
      <c r="B828" s="102"/>
      <c r="C828" s="1033"/>
      <c r="D828" s="1033"/>
      <c r="E828" s="102"/>
      <c r="F828" s="102"/>
      <c r="G828" s="102"/>
      <c r="H828" s="102"/>
      <c r="I828" s="102"/>
      <c r="J828" s="102"/>
      <c r="K828" s="102"/>
      <c r="L828" s="102"/>
      <c r="M828" s="102"/>
      <c r="N828" s="102"/>
      <c r="O828" s="102"/>
      <c r="P828" s="102"/>
      <c r="Q828" s="102"/>
      <c r="R828" s="102"/>
      <c r="S828" s="102"/>
      <c r="T828" s="102"/>
      <c r="U828" s="102"/>
      <c r="V828" s="102"/>
      <c r="W828" s="102"/>
      <c r="X828" s="102"/>
      <c r="Y828" s="102"/>
      <c r="Z828" s="102"/>
    </row>
    <row r="829" spans="1:26" ht="18.75" customHeight="1">
      <c r="A829" s="1032"/>
      <c r="B829" s="102"/>
      <c r="C829" s="1033"/>
      <c r="D829" s="1033"/>
      <c r="E829" s="102"/>
      <c r="F829" s="102"/>
      <c r="G829" s="102"/>
      <c r="H829" s="102"/>
      <c r="I829" s="102"/>
      <c r="J829" s="102"/>
      <c r="K829" s="102"/>
      <c r="L829" s="102"/>
      <c r="M829" s="102"/>
      <c r="N829" s="102"/>
      <c r="O829" s="102"/>
      <c r="P829" s="102"/>
      <c r="Q829" s="102"/>
      <c r="R829" s="102"/>
      <c r="S829" s="102"/>
      <c r="T829" s="102"/>
      <c r="U829" s="102"/>
      <c r="V829" s="102"/>
      <c r="W829" s="102"/>
      <c r="X829" s="102"/>
      <c r="Y829" s="102"/>
      <c r="Z829" s="102"/>
    </row>
    <row r="830" spans="1:26" ht="18.75" customHeight="1">
      <c r="A830" s="1032"/>
      <c r="B830" s="102"/>
      <c r="C830" s="1033"/>
      <c r="D830" s="1033"/>
      <c r="E830" s="102"/>
      <c r="F830" s="102"/>
      <c r="G830" s="102"/>
      <c r="H830" s="102"/>
      <c r="I830" s="102"/>
      <c r="J830" s="102"/>
      <c r="K830" s="102"/>
      <c r="L830" s="102"/>
      <c r="M830" s="102"/>
      <c r="N830" s="102"/>
      <c r="O830" s="102"/>
      <c r="P830" s="102"/>
      <c r="Q830" s="102"/>
      <c r="R830" s="102"/>
      <c r="S830" s="102"/>
      <c r="T830" s="102"/>
      <c r="U830" s="102"/>
      <c r="V830" s="102"/>
      <c r="W830" s="102"/>
      <c r="X830" s="102"/>
      <c r="Y830" s="102"/>
      <c r="Z830" s="102"/>
    </row>
    <row r="831" spans="1:26" ht="18.75" customHeight="1">
      <c r="A831" s="1032"/>
      <c r="B831" s="102"/>
      <c r="C831" s="1033"/>
      <c r="D831" s="1033"/>
      <c r="E831" s="102"/>
      <c r="F831" s="102"/>
      <c r="G831" s="102"/>
      <c r="H831" s="102"/>
      <c r="I831" s="102"/>
      <c r="J831" s="102"/>
      <c r="K831" s="102"/>
      <c r="L831" s="102"/>
      <c r="M831" s="102"/>
      <c r="N831" s="102"/>
      <c r="O831" s="102"/>
      <c r="P831" s="102"/>
      <c r="Q831" s="102"/>
      <c r="R831" s="102"/>
      <c r="S831" s="102"/>
      <c r="T831" s="102"/>
      <c r="U831" s="102"/>
      <c r="V831" s="102"/>
      <c r="W831" s="102"/>
      <c r="X831" s="102"/>
      <c r="Y831" s="102"/>
      <c r="Z831" s="102"/>
    </row>
    <row r="832" spans="1:26" ht="18.75" customHeight="1">
      <c r="A832" s="1032"/>
      <c r="B832" s="102"/>
      <c r="C832" s="1033"/>
      <c r="D832" s="1033"/>
      <c r="E832" s="102"/>
      <c r="F832" s="102"/>
      <c r="G832" s="102"/>
      <c r="H832" s="102"/>
      <c r="I832" s="102"/>
      <c r="J832" s="102"/>
      <c r="K832" s="102"/>
      <c r="L832" s="102"/>
      <c r="M832" s="102"/>
      <c r="N832" s="102"/>
      <c r="O832" s="102"/>
      <c r="P832" s="102"/>
      <c r="Q832" s="102"/>
      <c r="R832" s="102"/>
      <c r="S832" s="102"/>
      <c r="T832" s="102"/>
      <c r="U832" s="102"/>
      <c r="V832" s="102"/>
      <c r="W832" s="102"/>
      <c r="X832" s="102"/>
      <c r="Y832" s="102"/>
      <c r="Z832" s="102"/>
    </row>
    <row r="833" spans="1:26" ht="18.75" customHeight="1">
      <c r="A833" s="1032"/>
      <c r="B833" s="102"/>
      <c r="C833" s="1033"/>
      <c r="D833" s="1033"/>
      <c r="E833" s="102"/>
      <c r="F833" s="102"/>
      <c r="G833" s="102"/>
      <c r="H833" s="102"/>
      <c r="I833" s="102"/>
      <c r="J833" s="102"/>
      <c r="K833" s="102"/>
      <c r="L833" s="102"/>
      <c r="M833" s="102"/>
      <c r="N833" s="102"/>
      <c r="O833" s="102"/>
      <c r="P833" s="102"/>
      <c r="Q833" s="102"/>
      <c r="R833" s="102"/>
      <c r="S833" s="102"/>
      <c r="T833" s="102"/>
      <c r="U833" s="102"/>
      <c r="V833" s="102"/>
      <c r="W833" s="102"/>
      <c r="X833" s="102"/>
      <c r="Y833" s="102"/>
      <c r="Z833" s="102"/>
    </row>
    <row r="834" spans="1:26" ht="18.75" customHeight="1">
      <c r="A834" s="1032"/>
      <c r="B834" s="102"/>
      <c r="C834" s="1033"/>
      <c r="D834" s="1033"/>
      <c r="E834" s="102"/>
      <c r="F834" s="102"/>
      <c r="G834" s="102"/>
      <c r="H834" s="102"/>
      <c r="I834" s="102"/>
      <c r="J834" s="102"/>
      <c r="K834" s="102"/>
      <c r="L834" s="102"/>
      <c r="M834" s="102"/>
      <c r="N834" s="102"/>
      <c r="O834" s="102"/>
      <c r="P834" s="102"/>
      <c r="Q834" s="102"/>
      <c r="R834" s="102"/>
      <c r="S834" s="102"/>
      <c r="T834" s="102"/>
      <c r="U834" s="102"/>
      <c r="V834" s="102"/>
      <c r="W834" s="102"/>
      <c r="X834" s="102"/>
      <c r="Y834" s="102"/>
      <c r="Z834" s="102"/>
    </row>
    <row r="835" spans="1:26" ht="18.75" customHeight="1">
      <c r="A835" s="1032"/>
      <c r="B835" s="102"/>
      <c r="C835" s="1033"/>
      <c r="D835" s="1033"/>
      <c r="E835" s="102"/>
      <c r="F835" s="102"/>
      <c r="G835" s="102"/>
      <c r="H835" s="102"/>
      <c r="I835" s="102"/>
      <c r="J835" s="102"/>
      <c r="K835" s="102"/>
      <c r="L835" s="102"/>
      <c r="M835" s="102"/>
      <c r="N835" s="102"/>
      <c r="O835" s="102"/>
      <c r="P835" s="102"/>
      <c r="Q835" s="102"/>
      <c r="R835" s="102"/>
      <c r="S835" s="102"/>
      <c r="T835" s="102"/>
      <c r="U835" s="102"/>
      <c r="V835" s="102"/>
      <c r="W835" s="102"/>
      <c r="X835" s="102"/>
      <c r="Y835" s="102"/>
      <c r="Z835" s="102"/>
    </row>
    <row r="836" spans="1:26" ht="18.75" customHeight="1">
      <c r="A836" s="1032"/>
      <c r="B836" s="102"/>
      <c r="C836" s="1033"/>
      <c r="D836" s="1033"/>
      <c r="E836" s="102"/>
      <c r="F836" s="102"/>
      <c r="G836" s="102"/>
      <c r="H836" s="102"/>
      <c r="I836" s="102"/>
      <c r="J836" s="102"/>
      <c r="K836" s="102"/>
      <c r="L836" s="102"/>
      <c r="M836" s="102"/>
      <c r="N836" s="102"/>
      <c r="O836" s="102"/>
      <c r="P836" s="102"/>
      <c r="Q836" s="102"/>
      <c r="R836" s="102"/>
      <c r="S836" s="102"/>
      <c r="T836" s="102"/>
      <c r="U836" s="102"/>
      <c r="V836" s="102"/>
      <c r="W836" s="102"/>
      <c r="X836" s="102"/>
      <c r="Y836" s="102"/>
      <c r="Z836" s="102"/>
    </row>
    <row r="837" spans="1:26" ht="18.75" customHeight="1">
      <c r="A837" s="1032"/>
      <c r="B837" s="102"/>
      <c r="C837" s="1033"/>
      <c r="D837" s="1033"/>
      <c r="E837" s="102"/>
      <c r="F837" s="102"/>
      <c r="G837" s="102"/>
      <c r="H837" s="102"/>
      <c r="I837" s="102"/>
      <c r="J837" s="102"/>
      <c r="K837" s="102"/>
      <c r="L837" s="102"/>
      <c r="M837" s="102"/>
      <c r="N837" s="102"/>
      <c r="O837" s="102"/>
      <c r="P837" s="102"/>
      <c r="Q837" s="102"/>
      <c r="R837" s="102"/>
      <c r="S837" s="102"/>
      <c r="T837" s="102"/>
      <c r="U837" s="102"/>
      <c r="V837" s="102"/>
      <c r="W837" s="102"/>
      <c r="X837" s="102"/>
      <c r="Y837" s="102"/>
      <c r="Z837" s="102"/>
    </row>
    <row r="838" spans="1:26" ht="18.75" customHeight="1">
      <c r="A838" s="1032"/>
      <c r="B838" s="102"/>
      <c r="C838" s="1033"/>
      <c r="D838" s="1033"/>
      <c r="E838" s="102"/>
      <c r="F838" s="102"/>
      <c r="G838" s="102"/>
      <c r="H838" s="102"/>
      <c r="I838" s="102"/>
      <c r="J838" s="102"/>
      <c r="K838" s="102"/>
      <c r="L838" s="102"/>
      <c r="M838" s="102"/>
      <c r="N838" s="102"/>
      <c r="O838" s="102"/>
      <c r="P838" s="102"/>
      <c r="Q838" s="102"/>
      <c r="R838" s="102"/>
      <c r="S838" s="102"/>
      <c r="T838" s="102"/>
      <c r="U838" s="102"/>
      <c r="V838" s="102"/>
      <c r="W838" s="102"/>
      <c r="X838" s="102"/>
      <c r="Y838" s="102"/>
      <c r="Z838" s="102"/>
    </row>
    <row r="839" spans="1:26" ht="18.75" customHeight="1">
      <c r="A839" s="1032"/>
      <c r="B839" s="102"/>
      <c r="C839" s="1033"/>
      <c r="D839" s="1033"/>
      <c r="E839" s="102"/>
      <c r="F839" s="102"/>
      <c r="G839" s="102"/>
      <c r="H839" s="102"/>
      <c r="I839" s="102"/>
      <c r="J839" s="102"/>
      <c r="K839" s="102"/>
      <c r="L839" s="102"/>
      <c r="M839" s="102"/>
      <c r="N839" s="102"/>
      <c r="O839" s="102"/>
      <c r="P839" s="102"/>
      <c r="Q839" s="102"/>
      <c r="R839" s="102"/>
      <c r="S839" s="102"/>
      <c r="T839" s="102"/>
      <c r="U839" s="102"/>
      <c r="V839" s="102"/>
      <c r="W839" s="102"/>
      <c r="X839" s="102"/>
      <c r="Y839" s="102"/>
      <c r="Z839" s="102"/>
    </row>
    <row r="840" spans="1:26" ht="18.75" customHeight="1">
      <c r="A840" s="1032"/>
      <c r="B840" s="102"/>
      <c r="C840" s="1033"/>
      <c r="D840" s="1033"/>
      <c r="E840" s="102"/>
      <c r="F840" s="102"/>
      <c r="G840" s="102"/>
      <c r="H840" s="102"/>
      <c r="I840" s="102"/>
      <c r="J840" s="102"/>
      <c r="K840" s="102"/>
      <c r="L840" s="102"/>
      <c r="M840" s="102"/>
      <c r="N840" s="102"/>
      <c r="O840" s="102"/>
      <c r="P840" s="102"/>
      <c r="Q840" s="102"/>
      <c r="R840" s="102"/>
      <c r="S840" s="102"/>
      <c r="T840" s="102"/>
      <c r="U840" s="102"/>
      <c r="V840" s="102"/>
      <c r="W840" s="102"/>
      <c r="X840" s="102"/>
      <c r="Y840" s="102"/>
      <c r="Z840" s="102"/>
    </row>
    <row r="841" spans="1:26" ht="18.75" customHeight="1">
      <c r="A841" s="1032"/>
      <c r="B841" s="102"/>
      <c r="C841" s="1033"/>
      <c r="D841" s="1033"/>
      <c r="E841" s="102"/>
      <c r="F841" s="102"/>
      <c r="G841" s="102"/>
      <c r="H841" s="102"/>
      <c r="I841" s="102"/>
      <c r="J841" s="102"/>
      <c r="K841" s="102"/>
      <c r="L841" s="102"/>
      <c r="M841" s="102"/>
      <c r="N841" s="102"/>
      <c r="O841" s="102"/>
      <c r="P841" s="102"/>
      <c r="Q841" s="102"/>
      <c r="R841" s="102"/>
      <c r="S841" s="102"/>
      <c r="T841" s="102"/>
      <c r="U841" s="102"/>
      <c r="V841" s="102"/>
      <c r="W841" s="102"/>
      <c r="X841" s="102"/>
      <c r="Y841" s="102"/>
      <c r="Z841" s="102"/>
    </row>
    <row r="842" spans="1:26" ht="18.75" customHeight="1">
      <c r="A842" s="1032"/>
      <c r="B842" s="102"/>
      <c r="C842" s="1033"/>
      <c r="D842" s="1033"/>
      <c r="E842" s="102"/>
      <c r="F842" s="102"/>
      <c r="G842" s="102"/>
      <c r="H842" s="102"/>
      <c r="I842" s="102"/>
      <c r="J842" s="102"/>
      <c r="K842" s="102"/>
      <c r="L842" s="102"/>
      <c r="M842" s="102"/>
      <c r="N842" s="102"/>
      <c r="O842" s="102"/>
      <c r="P842" s="102"/>
      <c r="Q842" s="102"/>
      <c r="R842" s="102"/>
      <c r="S842" s="102"/>
      <c r="T842" s="102"/>
      <c r="U842" s="102"/>
      <c r="V842" s="102"/>
      <c r="W842" s="102"/>
      <c r="X842" s="102"/>
      <c r="Y842" s="102"/>
      <c r="Z842" s="102"/>
    </row>
    <row r="843" spans="1:26" ht="18.75" customHeight="1">
      <c r="A843" s="1032"/>
      <c r="B843" s="102"/>
      <c r="C843" s="1033"/>
      <c r="D843" s="1033"/>
      <c r="E843" s="102"/>
      <c r="F843" s="102"/>
      <c r="G843" s="102"/>
      <c r="H843" s="102"/>
      <c r="I843" s="102"/>
      <c r="J843" s="102"/>
      <c r="K843" s="102"/>
      <c r="L843" s="102"/>
      <c r="M843" s="102"/>
      <c r="N843" s="102"/>
      <c r="O843" s="102"/>
      <c r="P843" s="102"/>
      <c r="Q843" s="102"/>
      <c r="R843" s="102"/>
      <c r="S843" s="102"/>
      <c r="T843" s="102"/>
      <c r="U843" s="102"/>
      <c r="V843" s="102"/>
      <c r="W843" s="102"/>
      <c r="X843" s="102"/>
      <c r="Y843" s="102"/>
      <c r="Z843" s="102"/>
    </row>
    <row r="844" spans="1:26" ht="18.75" customHeight="1">
      <c r="A844" s="1032"/>
      <c r="B844" s="102"/>
      <c r="C844" s="1033"/>
      <c r="D844" s="1033"/>
      <c r="E844" s="102"/>
      <c r="F844" s="102"/>
      <c r="G844" s="102"/>
      <c r="H844" s="102"/>
      <c r="I844" s="102"/>
      <c r="J844" s="102"/>
      <c r="K844" s="102"/>
      <c r="L844" s="102"/>
      <c r="M844" s="102"/>
      <c r="N844" s="102"/>
      <c r="O844" s="102"/>
      <c r="P844" s="102"/>
      <c r="Q844" s="102"/>
      <c r="R844" s="102"/>
      <c r="S844" s="102"/>
      <c r="T844" s="102"/>
      <c r="U844" s="102"/>
      <c r="V844" s="102"/>
      <c r="W844" s="102"/>
      <c r="X844" s="102"/>
      <c r="Y844" s="102"/>
      <c r="Z844" s="102"/>
    </row>
    <row r="845" spans="1:26" ht="18.75" customHeight="1">
      <c r="A845" s="1032"/>
      <c r="B845" s="102"/>
      <c r="C845" s="1033"/>
      <c r="D845" s="1033"/>
      <c r="E845" s="102"/>
      <c r="F845" s="102"/>
      <c r="G845" s="102"/>
      <c r="H845" s="102"/>
      <c r="I845" s="102"/>
      <c r="J845" s="102"/>
      <c r="K845" s="102"/>
      <c r="L845" s="102"/>
      <c r="M845" s="102"/>
      <c r="N845" s="102"/>
      <c r="O845" s="102"/>
      <c r="P845" s="102"/>
      <c r="Q845" s="102"/>
      <c r="R845" s="102"/>
      <c r="S845" s="102"/>
      <c r="T845" s="102"/>
      <c r="U845" s="102"/>
      <c r="V845" s="102"/>
      <c r="W845" s="102"/>
      <c r="X845" s="102"/>
      <c r="Y845" s="102"/>
      <c r="Z845" s="102"/>
    </row>
    <row r="846" spans="1:26" ht="18.75" customHeight="1">
      <c r="A846" s="1032"/>
      <c r="B846" s="102"/>
      <c r="C846" s="1033"/>
      <c r="D846" s="1033"/>
      <c r="E846" s="102"/>
      <c r="F846" s="102"/>
      <c r="G846" s="102"/>
      <c r="H846" s="102"/>
      <c r="I846" s="102"/>
      <c r="J846" s="102"/>
      <c r="K846" s="102"/>
      <c r="L846" s="102"/>
      <c r="M846" s="102"/>
      <c r="N846" s="102"/>
      <c r="O846" s="102"/>
      <c r="P846" s="102"/>
      <c r="Q846" s="102"/>
      <c r="R846" s="102"/>
      <c r="S846" s="102"/>
      <c r="T846" s="102"/>
      <c r="U846" s="102"/>
      <c r="V846" s="102"/>
      <c r="W846" s="102"/>
      <c r="X846" s="102"/>
      <c r="Y846" s="102"/>
      <c r="Z846" s="102"/>
    </row>
    <row r="847" spans="1:26" ht="18.75" customHeight="1">
      <c r="A847" s="1032"/>
      <c r="B847" s="102"/>
      <c r="C847" s="1033"/>
      <c r="D847" s="1033"/>
      <c r="E847" s="102"/>
      <c r="F847" s="102"/>
      <c r="G847" s="102"/>
      <c r="H847" s="102"/>
      <c r="I847" s="102"/>
      <c r="J847" s="102"/>
      <c r="K847" s="102"/>
      <c r="L847" s="102"/>
      <c r="M847" s="102"/>
      <c r="N847" s="102"/>
      <c r="O847" s="102"/>
      <c r="P847" s="102"/>
      <c r="Q847" s="102"/>
      <c r="R847" s="102"/>
      <c r="S847" s="102"/>
      <c r="T847" s="102"/>
      <c r="U847" s="102"/>
      <c r="V847" s="102"/>
      <c r="W847" s="102"/>
      <c r="X847" s="102"/>
      <c r="Y847" s="102"/>
      <c r="Z847" s="102"/>
    </row>
    <row r="848" spans="1:26" ht="18.75" customHeight="1">
      <c r="A848" s="1032"/>
      <c r="B848" s="102"/>
      <c r="C848" s="1033"/>
      <c r="D848" s="1033"/>
      <c r="E848" s="102"/>
      <c r="F848" s="102"/>
      <c r="G848" s="102"/>
      <c r="H848" s="102"/>
      <c r="I848" s="102"/>
      <c r="J848" s="102"/>
      <c r="K848" s="102"/>
      <c r="L848" s="102"/>
      <c r="M848" s="102"/>
      <c r="N848" s="102"/>
      <c r="O848" s="102"/>
      <c r="P848" s="102"/>
      <c r="Q848" s="102"/>
      <c r="R848" s="102"/>
      <c r="S848" s="102"/>
      <c r="T848" s="102"/>
      <c r="U848" s="102"/>
      <c r="V848" s="102"/>
      <c r="W848" s="102"/>
      <c r="X848" s="102"/>
      <c r="Y848" s="102"/>
      <c r="Z848" s="102"/>
    </row>
    <row r="849" spans="1:26" ht="18.75" customHeight="1">
      <c r="A849" s="1032"/>
      <c r="B849" s="102"/>
      <c r="C849" s="1033"/>
      <c r="D849" s="1033"/>
      <c r="E849" s="102"/>
      <c r="F849" s="102"/>
      <c r="G849" s="102"/>
      <c r="H849" s="102"/>
      <c r="I849" s="102"/>
      <c r="J849" s="102"/>
      <c r="K849" s="102"/>
      <c r="L849" s="102"/>
      <c r="M849" s="102"/>
      <c r="N849" s="102"/>
      <c r="O849" s="102"/>
      <c r="P849" s="102"/>
      <c r="Q849" s="102"/>
      <c r="R849" s="102"/>
      <c r="S849" s="102"/>
      <c r="T849" s="102"/>
      <c r="U849" s="102"/>
      <c r="V849" s="102"/>
      <c r="W849" s="102"/>
      <c r="X849" s="102"/>
      <c r="Y849" s="102"/>
      <c r="Z849" s="102"/>
    </row>
    <row r="850" spans="1:26" ht="18.75" customHeight="1">
      <c r="A850" s="1032"/>
      <c r="B850" s="102"/>
      <c r="C850" s="1033"/>
      <c r="D850" s="1033"/>
      <c r="E850" s="102"/>
      <c r="F850" s="102"/>
      <c r="G850" s="102"/>
      <c r="H850" s="102"/>
      <c r="I850" s="102"/>
      <c r="J850" s="102"/>
      <c r="K850" s="102"/>
      <c r="L850" s="102"/>
      <c r="M850" s="102"/>
      <c r="N850" s="102"/>
      <c r="O850" s="102"/>
      <c r="P850" s="102"/>
      <c r="Q850" s="102"/>
      <c r="R850" s="102"/>
      <c r="S850" s="102"/>
      <c r="T850" s="102"/>
      <c r="U850" s="102"/>
      <c r="V850" s="102"/>
      <c r="W850" s="102"/>
      <c r="X850" s="102"/>
      <c r="Y850" s="102"/>
      <c r="Z850" s="102"/>
    </row>
    <row r="851" spans="1:26" ht="18.75" customHeight="1">
      <c r="A851" s="1032"/>
      <c r="B851" s="102"/>
      <c r="C851" s="1033"/>
      <c r="D851" s="1033"/>
      <c r="E851" s="102"/>
      <c r="F851" s="102"/>
      <c r="G851" s="102"/>
      <c r="H851" s="102"/>
      <c r="I851" s="102"/>
      <c r="J851" s="102"/>
      <c r="K851" s="102"/>
      <c r="L851" s="102"/>
      <c r="M851" s="102"/>
      <c r="N851" s="102"/>
      <c r="O851" s="102"/>
      <c r="P851" s="102"/>
      <c r="Q851" s="102"/>
      <c r="R851" s="102"/>
      <c r="S851" s="102"/>
      <c r="T851" s="102"/>
      <c r="U851" s="102"/>
      <c r="V851" s="102"/>
      <c r="W851" s="102"/>
      <c r="X851" s="102"/>
      <c r="Y851" s="102"/>
      <c r="Z851" s="102"/>
    </row>
    <row r="852" spans="1:26" ht="18.75" customHeight="1">
      <c r="A852" s="1032"/>
      <c r="B852" s="102"/>
      <c r="C852" s="1033"/>
      <c r="D852" s="1033"/>
      <c r="E852" s="102"/>
      <c r="F852" s="102"/>
      <c r="G852" s="102"/>
      <c r="H852" s="102"/>
      <c r="I852" s="102"/>
      <c r="J852" s="102"/>
      <c r="K852" s="102"/>
      <c r="L852" s="102"/>
      <c r="M852" s="102"/>
      <c r="N852" s="102"/>
      <c r="O852" s="102"/>
      <c r="P852" s="102"/>
      <c r="Q852" s="102"/>
      <c r="R852" s="102"/>
      <c r="S852" s="102"/>
      <c r="T852" s="102"/>
      <c r="U852" s="102"/>
      <c r="V852" s="102"/>
      <c r="W852" s="102"/>
      <c r="X852" s="102"/>
      <c r="Y852" s="102"/>
      <c r="Z852" s="102"/>
    </row>
    <row r="853" spans="1:26" ht="18.75" customHeight="1">
      <c r="A853" s="1032"/>
      <c r="B853" s="102"/>
      <c r="C853" s="1033"/>
      <c r="D853" s="1033"/>
      <c r="E853" s="102"/>
      <c r="F853" s="102"/>
      <c r="G853" s="102"/>
      <c r="H853" s="102"/>
      <c r="I853" s="102"/>
      <c r="J853" s="102"/>
      <c r="K853" s="102"/>
      <c r="L853" s="102"/>
      <c r="M853" s="102"/>
      <c r="N853" s="102"/>
      <c r="O853" s="102"/>
      <c r="P853" s="102"/>
      <c r="Q853" s="102"/>
      <c r="R853" s="102"/>
      <c r="S853" s="102"/>
      <c r="T853" s="102"/>
      <c r="U853" s="102"/>
      <c r="V853" s="102"/>
      <c r="W853" s="102"/>
      <c r="X853" s="102"/>
      <c r="Y853" s="102"/>
      <c r="Z853" s="102"/>
    </row>
    <row r="854" spans="1:26" ht="18.75" customHeight="1">
      <c r="A854" s="1032"/>
      <c r="B854" s="102"/>
      <c r="C854" s="1033"/>
      <c r="D854" s="1033"/>
      <c r="E854" s="102"/>
      <c r="F854" s="102"/>
      <c r="G854" s="102"/>
      <c r="H854" s="102"/>
      <c r="I854" s="102"/>
      <c r="J854" s="102"/>
      <c r="K854" s="102"/>
      <c r="L854" s="102"/>
      <c r="M854" s="102"/>
      <c r="N854" s="102"/>
      <c r="O854" s="102"/>
      <c r="P854" s="102"/>
      <c r="Q854" s="102"/>
      <c r="R854" s="102"/>
      <c r="S854" s="102"/>
      <c r="T854" s="102"/>
      <c r="U854" s="102"/>
      <c r="V854" s="102"/>
      <c r="W854" s="102"/>
      <c r="X854" s="102"/>
      <c r="Y854" s="102"/>
      <c r="Z854" s="102"/>
    </row>
    <row r="855" spans="1:26" ht="18.75" customHeight="1">
      <c r="A855" s="1032"/>
      <c r="B855" s="102"/>
      <c r="C855" s="1033"/>
      <c r="D855" s="1033"/>
      <c r="E855" s="102"/>
      <c r="F855" s="102"/>
      <c r="G855" s="102"/>
      <c r="H855" s="102"/>
      <c r="I855" s="102"/>
      <c r="J855" s="102"/>
      <c r="K855" s="102"/>
      <c r="L855" s="102"/>
      <c r="M855" s="102"/>
      <c r="N855" s="102"/>
      <c r="O855" s="102"/>
      <c r="P855" s="102"/>
      <c r="Q855" s="102"/>
      <c r="R855" s="102"/>
      <c r="S855" s="102"/>
      <c r="T855" s="102"/>
      <c r="U855" s="102"/>
      <c r="V855" s="102"/>
      <c r="W855" s="102"/>
      <c r="X855" s="102"/>
      <c r="Y855" s="102"/>
      <c r="Z855" s="102"/>
    </row>
    <row r="856" spans="1:26" ht="18.75" customHeight="1">
      <c r="A856" s="1032"/>
      <c r="B856" s="102"/>
      <c r="C856" s="1033"/>
      <c r="D856" s="1033"/>
      <c r="E856" s="102"/>
      <c r="F856" s="102"/>
      <c r="G856" s="102"/>
      <c r="H856" s="102"/>
      <c r="I856" s="102"/>
      <c r="J856" s="102"/>
      <c r="K856" s="102"/>
      <c r="L856" s="102"/>
      <c r="M856" s="102"/>
      <c r="N856" s="102"/>
      <c r="O856" s="102"/>
      <c r="P856" s="102"/>
      <c r="Q856" s="102"/>
      <c r="R856" s="102"/>
      <c r="S856" s="102"/>
      <c r="T856" s="102"/>
      <c r="U856" s="102"/>
      <c r="V856" s="102"/>
      <c r="W856" s="102"/>
      <c r="X856" s="102"/>
      <c r="Y856" s="102"/>
      <c r="Z856" s="102"/>
    </row>
    <row r="857" spans="1:26" ht="18.75" customHeight="1">
      <c r="A857" s="1032"/>
      <c r="B857" s="102"/>
      <c r="C857" s="1033"/>
      <c r="D857" s="1033"/>
      <c r="E857" s="102"/>
      <c r="F857" s="102"/>
      <c r="G857" s="102"/>
      <c r="H857" s="102"/>
      <c r="I857" s="102"/>
      <c r="J857" s="102"/>
      <c r="K857" s="102"/>
      <c r="L857" s="102"/>
      <c r="M857" s="102"/>
      <c r="N857" s="102"/>
      <c r="O857" s="102"/>
      <c r="P857" s="102"/>
      <c r="Q857" s="102"/>
      <c r="R857" s="102"/>
      <c r="S857" s="102"/>
      <c r="T857" s="102"/>
      <c r="U857" s="102"/>
      <c r="V857" s="102"/>
      <c r="W857" s="102"/>
      <c r="X857" s="102"/>
      <c r="Y857" s="102"/>
      <c r="Z857" s="102"/>
    </row>
    <row r="858" spans="1:26" ht="18.75" customHeight="1">
      <c r="A858" s="1032"/>
      <c r="B858" s="102"/>
      <c r="C858" s="1033"/>
      <c r="D858" s="1033"/>
      <c r="E858" s="102"/>
      <c r="F858" s="102"/>
      <c r="G858" s="102"/>
      <c r="H858" s="102"/>
      <c r="I858" s="102"/>
      <c r="J858" s="102"/>
      <c r="K858" s="102"/>
      <c r="L858" s="102"/>
      <c r="M858" s="102"/>
      <c r="N858" s="102"/>
      <c r="O858" s="102"/>
      <c r="P858" s="102"/>
      <c r="Q858" s="102"/>
      <c r="R858" s="102"/>
      <c r="S858" s="102"/>
      <c r="T858" s="102"/>
      <c r="U858" s="102"/>
      <c r="V858" s="102"/>
      <c r="W858" s="102"/>
      <c r="X858" s="102"/>
      <c r="Y858" s="102"/>
      <c r="Z858" s="102"/>
    </row>
    <row r="859" spans="1:26" ht="18.75" customHeight="1">
      <c r="A859" s="1032"/>
      <c r="B859" s="102"/>
      <c r="C859" s="1033"/>
      <c r="D859" s="1033"/>
      <c r="E859" s="102"/>
      <c r="F859" s="102"/>
      <c r="G859" s="102"/>
      <c r="H859" s="102"/>
      <c r="I859" s="102"/>
      <c r="J859" s="102"/>
      <c r="K859" s="102"/>
      <c r="L859" s="102"/>
      <c r="M859" s="102"/>
      <c r="N859" s="102"/>
      <c r="O859" s="102"/>
      <c r="P859" s="102"/>
      <c r="Q859" s="102"/>
      <c r="R859" s="102"/>
      <c r="S859" s="102"/>
      <c r="T859" s="102"/>
      <c r="U859" s="102"/>
      <c r="V859" s="102"/>
      <c r="W859" s="102"/>
      <c r="X859" s="102"/>
      <c r="Y859" s="102"/>
      <c r="Z859" s="102"/>
    </row>
    <row r="860" spans="1:26" ht="18.75" customHeight="1">
      <c r="A860" s="1032"/>
      <c r="B860" s="102"/>
      <c r="C860" s="1033"/>
      <c r="D860" s="1033"/>
      <c r="E860" s="102"/>
      <c r="F860" s="102"/>
      <c r="G860" s="102"/>
      <c r="H860" s="102"/>
      <c r="I860" s="102"/>
      <c r="J860" s="102"/>
      <c r="K860" s="102"/>
      <c r="L860" s="102"/>
      <c r="M860" s="102"/>
      <c r="N860" s="102"/>
      <c r="O860" s="102"/>
      <c r="P860" s="102"/>
      <c r="Q860" s="102"/>
      <c r="R860" s="102"/>
      <c r="S860" s="102"/>
      <c r="T860" s="102"/>
      <c r="U860" s="102"/>
      <c r="V860" s="102"/>
      <c r="W860" s="102"/>
      <c r="X860" s="102"/>
      <c r="Y860" s="102"/>
      <c r="Z860" s="102"/>
    </row>
    <row r="861" spans="1:26" ht="18.75" customHeight="1">
      <c r="A861" s="1032"/>
      <c r="B861" s="102"/>
      <c r="C861" s="1033"/>
      <c r="D861" s="1033"/>
      <c r="E861" s="102"/>
      <c r="F861" s="102"/>
      <c r="G861" s="102"/>
      <c r="H861" s="102"/>
      <c r="I861" s="102"/>
      <c r="J861" s="102"/>
      <c r="K861" s="102"/>
      <c r="L861" s="102"/>
      <c r="M861" s="102"/>
      <c r="N861" s="102"/>
      <c r="O861" s="102"/>
      <c r="P861" s="102"/>
      <c r="Q861" s="102"/>
      <c r="R861" s="102"/>
      <c r="S861" s="102"/>
      <c r="T861" s="102"/>
      <c r="U861" s="102"/>
      <c r="V861" s="102"/>
      <c r="W861" s="102"/>
      <c r="X861" s="102"/>
      <c r="Y861" s="102"/>
      <c r="Z861" s="102"/>
    </row>
    <row r="862" spans="1:26" ht="18.75" customHeight="1">
      <c r="A862" s="1032"/>
      <c r="B862" s="102"/>
      <c r="C862" s="1033"/>
      <c r="D862" s="1033"/>
      <c r="E862" s="102"/>
      <c r="F862" s="102"/>
      <c r="G862" s="102"/>
      <c r="H862" s="102"/>
      <c r="I862" s="102"/>
      <c r="J862" s="102"/>
      <c r="K862" s="102"/>
      <c r="L862" s="102"/>
      <c r="M862" s="102"/>
      <c r="N862" s="102"/>
      <c r="O862" s="102"/>
      <c r="P862" s="102"/>
      <c r="Q862" s="102"/>
      <c r="R862" s="102"/>
      <c r="S862" s="102"/>
      <c r="T862" s="102"/>
      <c r="U862" s="102"/>
      <c r="V862" s="102"/>
      <c r="W862" s="102"/>
      <c r="X862" s="102"/>
      <c r="Y862" s="102"/>
      <c r="Z862" s="102"/>
    </row>
    <row r="863" spans="1:26" ht="18.75" customHeight="1">
      <c r="A863" s="1032"/>
      <c r="B863" s="102"/>
      <c r="C863" s="1033"/>
      <c r="D863" s="1033"/>
      <c r="E863" s="102"/>
      <c r="F863" s="102"/>
      <c r="G863" s="102"/>
      <c r="H863" s="102"/>
      <c r="I863" s="102"/>
      <c r="J863" s="102"/>
      <c r="K863" s="102"/>
      <c r="L863" s="102"/>
      <c r="M863" s="102"/>
      <c r="N863" s="102"/>
      <c r="O863" s="102"/>
      <c r="P863" s="102"/>
      <c r="Q863" s="102"/>
      <c r="R863" s="102"/>
      <c r="S863" s="102"/>
      <c r="T863" s="102"/>
      <c r="U863" s="102"/>
      <c r="V863" s="102"/>
      <c r="W863" s="102"/>
      <c r="X863" s="102"/>
      <c r="Y863" s="102"/>
      <c r="Z863" s="102"/>
    </row>
    <row r="864" spans="1:26" ht="18.75" customHeight="1">
      <c r="A864" s="1032"/>
      <c r="B864" s="102"/>
      <c r="C864" s="1033"/>
      <c r="D864" s="1033"/>
      <c r="E864" s="102"/>
      <c r="F864" s="102"/>
      <c r="G864" s="102"/>
      <c r="H864" s="102"/>
      <c r="I864" s="102"/>
      <c r="J864" s="102"/>
      <c r="K864" s="102"/>
      <c r="L864" s="102"/>
      <c r="M864" s="102"/>
      <c r="N864" s="102"/>
      <c r="O864" s="102"/>
      <c r="P864" s="102"/>
      <c r="Q864" s="102"/>
      <c r="R864" s="102"/>
      <c r="S864" s="102"/>
      <c r="T864" s="102"/>
      <c r="U864" s="102"/>
      <c r="V864" s="102"/>
      <c r="W864" s="102"/>
      <c r="X864" s="102"/>
      <c r="Y864" s="102"/>
      <c r="Z864" s="102"/>
    </row>
    <row r="865" spans="1:26" ht="18.75" customHeight="1">
      <c r="A865" s="1032"/>
      <c r="B865" s="102"/>
      <c r="C865" s="1033"/>
      <c r="D865" s="1033"/>
      <c r="E865" s="102"/>
      <c r="F865" s="102"/>
      <c r="G865" s="102"/>
      <c r="H865" s="102"/>
      <c r="I865" s="102"/>
      <c r="J865" s="102"/>
      <c r="K865" s="102"/>
      <c r="L865" s="102"/>
      <c r="M865" s="102"/>
      <c r="N865" s="102"/>
      <c r="O865" s="102"/>
      <c r="P865" s="102"/>
      <c r="Q865" s="102"/>
      <c r="R865" s="102"/>
      <c r="S865" s="102"/>
      <c r="T865" s="102"/>
      <c r="U865" s="102"/>
      <c r="V865" s="102"/>
      <c r="W865" s="102"/>
      <c r="X865" s="102"/>
      <c r="Y865" s="102"/>
      <c r="Z865" s="102"/>
    </row>
    <row r="866" spans="1:26" ht="18.75" customHeight="1">
      <c r="A866" s="1032"/>
      <c r="B866" s="102"/>
      <c r="C866" s="1033"/>
      <c r="D866" s="1033"/>
      <c r="E866" s="102"/>
      <c r="F866" s="102"/>
      <c r="G866" s="102"/>
      <c r="H866" s="102"/>
      <c r="I866" s="102"/>
      <c r="J866" s="102"/>
      <c r="K866" s="102"/>
      <c r="L866" s="102"/>
      <c r="M866" s="102"/>
      <c r="N866" s="102"/>
      <c r="O866" s="102"/>
      <c r="P866" s="102"/>
      <c r="Q866" s="102"/>
      <c r="R866" s="102"/>
      <c r="S866" s="102"/>
      <c r="T866" s="102"/>
      <c r="U866" s="102"/>
      <c r="V866" s="102"/>
      <c r="W866" s="102"/>
      <c r="X866" s="102"/>
      <c r="Y866" s="102"/>
      <c r="Z866" s="102"/>
    </row>
    <row r="867" spans="1:26" ht="18.75" customHeight="1">
      <c r="A867" s="1032"/>
      <c r="B867" s="102"/>
      <c r="C867" s="1033"/>
      <c r="D867" s="1033"/>
      <c r="E867" s="102"/>
      <c r="F867" s="102"/>
      <c r="G867" s="102"/>
      <c r="H867" s="102"/>
      <c r="I867" s="102"/>
      <c r="J867" s="102"/>
      <c r="K867" s="102"/>
      <c r="L867" s="102"/>
      <c r="M867" s="102"/>
      <c r="N867" s="102"/>
      <c r="O867" s="102"/>
      <c r="P867" s="102"/>
      <c r="Q867" s="102"/>
      <c r="R867" s="102"/>
      <c r="S867" s="102"/>
      <c r="T867" s="102"/>
      <c r="U867" s="102"/>
      <c r="V867" s="102"/>
      <c r="W867" s="102"/>
      <c r="X867" s="102"/>
      <c r="Y867" s="102"/>
      <c r="Z867" s="102"/>
    </row>
    <row r="868" spans="1:26" ht="18.75" customHeight="1">
      <c r="A868" s="1032"/>
      <c r="B868" s="102"/>
      <c r="C868" s="1033"/>
      <c r="D868" s="1033"/>
      <c r="E868" s="102"/>
      <c r="F868" s="102"/>
      <c r="G868" s="102"/>
      <c r="H868" s="102"/>
      <c r="I868" s="102"/>
      <c r="J868" s="102"/>
      <c r="K868" s="102"/>
      <c r="L868" s="102"/>
      <c r="M868" s="102"/>
      <c r="N868" s="102"/>
      <c r="O868" s="102"/>
      <c r="P868" s="102"/>
      <c r="Q868" s="102"/>
      <c r="R868" s="102"/>
      <c r="S868" s="102"/>
      <c r="T868" s="102"/>
      <c r="U868" s="102"/>
      <c r="V868" s="102"/>
      <c r="W868" s="102"/>
      <c r="X868" s="102"/>
      <c r="Y868" s="102"/>
      <c r="Z868" s="102"/>
    </row>
    <row r="869" spans="1:26" ht="18.75" customHeight="1">
      <c r="A869" s="1032"/>
      <c r="B869" s="102"/>
      <c r="C869" s="1033"/>
      <c r="D869" s="1033"/>
      <c r="E869" s="102"/>
      <c r="F869" s="102"/>
      <c r="G869" s="102"/>
      <c r="H869" s="102"/>
      <c r="I869" s="102"/>
      <c r="J869" s="102"/>
      <c r="K869" s="102"/>
      <c r="L869" s="102"/>
      <c r="M869" s="102"/>
      <c r="N869" s="102"/>
      <c r="O869" s="102"/>
      <c r="P869" s="102"/>
      <c r="Q869" s="102"/>
      <c r="R869" s="102"/>
      <c r="S869" s="102"/>
      <c r="T869" s="102"/>
      <c r="U869" s="102"/>
      <c r="V869" s="102"/>
      <c r="W869" s="102"/>
      <c r="X869" s="102"/>
      <c r="Y869" s="102"/>
      <c r="Z869" s="102"/>
    </row>
    <row r="870" spans="1:26" ht="18.75" customHeight="1">
      <c r="A870" s="1032"/>
      <c r="B870" s="102"/>
      <c r="C870" s="1033"/>
      <c r="D870" s="1033"/>
      <c r="E870" s="102"/>
      <c r="F870" s="102"/>
      <c r="G870" s="102"/>
      <c r="H870" s="102"/>
      <c r="I870" s="102"/>
      <c r="J870" s="102"/>
      <c r="K870" s="102"/>
      <c r="L870" s="102"/>
      <c r="M870" s="102"/>
      <c r="N870" s="102"/>
      <c r="O870" s="102"/>
      <c r="P870" s="102"/>
      <c r="Q870" s="102"/>
      <c r="R870" s="102"/>
      <c r="S870" s="102"/>
      <c r="T870" s="102"/>
      <c r="U870" s="102"/>
      <c r="V870" s="102"/>
      <c r="W870" s="102"/>
      <c r="X870" s="102"/>
      <c r="Y870" s="102"/>
      <c r="Z870" s="102"/>
    </row>
    <row r="871" spans="1:26" ht="18.75" customHeight="1">
      <c r="A871" s="1032"/>
      <c r="B871" s="102"/>
      <c r="C871" s="1033"/>
      <c r="D871" s="1033"/>
      <c r="E871" s="102"/>
      <c r="F871" s="102"/>
      <c r="G871" s="102"/>
      <c r="H871" s="102"/>
      <c r="I871" s="102"/>
      <c r="J871" s="102"/>
      <c r="K871" s="102"/>
      <c r="L871" s="102"/>
      <c r="M871" s="102"/>
      <c r="N871" s="102"/>
      <c r="O871" s="102"/>
      <c r="P871" s="102"/>
      <c r="Q871" s="102"/>
      <c r="R871" s="102"/>
      <c r="S871" s="102"/>
      <c r="T871" s="102"/>
      <c r="U871" s="102"/>
      <c r="V871" s="102"/>
      <c r="W871" s="102"/>
      <c r="X871" s="102"/>
      <c r="Y871" s="102"/>
      <c r="Z871" s="102"/>
    </row>
    <row r="872" spans="1:26" ht="18.75" customHeight="1">
      <c r="A872" s="1032"/>
      <c r="B872" s="102"/>
      <c r="C872" s="1033"/>
      <c r="D872" s="1033"/>
      <c r="E872" s="102"/>
      <c r="F872" s="102"/>
      <c r="G872" s="102"/>
      <c r="H872" s="102"/>
      <c r="I872" s="102"/>
      <c r="J872" s="102"/>
      <c r="K872" s="102"/>
      <c r="L872" s="102"/>
      <c r="M872" s="102"/>
      <c r="N872" s="102"/>
      <c r="O872" s="102"/>
      <c r="P872" s="102"/>
      <c r="Q872" s="102"/>
      <c r="R872" s="102"/>
      <c r="S872" s="102"/>
      <c r="T872" s="102"/>
      <c r="U872" s="102"/>
      <c r="V872" s="102"/>
      <c r="W872" s="102"/>
      <c r="X872" s="102"/>
      <c r="Y872" s="102"/>
      <c r="Z872" s="102"/>
    </row>
    <row r="873" spans="1:26" ht="18.75" customHeight="1">
      <c r="A873" s="1032"/>
      <c r="B873" s="102"/>
      <c r="C873" s="1033"/>
      <c r="D873" s="1033"/>
      <c r="E873" s="102"/>
      <c r="F873" s="102"/>
      <c r="G873" s="102"/>
      <c r="H873" s="102"/>
      <c r="I873" s="102"/>
      <c r="J873" s="102"/>
      <c r="K873" s="102"/>
      <c r="L873" s="102"/>
      <c r="M873" s="102"/>
      <c r="N873" s="102"/>
      <c r="O873" s="102"/>
      <c r="P873" s="102"/>
      <c r="Q873" s="102"/>
      <c r="R873" s="102"/>
      <c r="S873" s="102"/>
      <c r="T873" s="102"/>
      <c r="U873" s="102"/>
      <c r="V873" s="102"/>
      <c r="W873" s="102"/>
      <c r="X873" s="102"/>
      <c r="Y873" s="102"/>
      <c r="Z873" s="102"/>
    </row>
    <row r="874" spans="1:26" ht="18.75" customHeight="1">
      <c r="A874" s="1032"/>
      <c r="B874" s="102"/>
      <c r="C874" s="1033"/>
      <c r="D874" s="1033"/>
      <c r="E874" s="102"/>
      <c r="F874" s="102"/>
      <c r="G874" s="102"/>
      <c r="H874" s="102"/>
      <c r="I874" s="102"/>
      <c r="J874" s="102"/>
      <c r="K874" s="102"/>
      <c r="L874" s="102"/>
      <c r="M874" s="102"/>
      <c r="N874" s="102"/>
      <c r="O874" s="102"/>
      <c r="P874" s="102"/>
      <c r="Q874" s="102"/>
      <c r="R874" s="102"/>
      <c r="S874" s="102"/>
      <c r="T874" s="102"/>
      <c r="U874" s="102"/>
      <c r="V874" s="102"/>
      <c r="W874" s="102"/>
      <c r="X874" s="102"/>
      <c r="Y874" s="102"/>
      <c r="Z874" s="102"/>
    </row>
    <row r="875" spans="1:26" ht="18.75" customHeight="1">
      <c r="A875" s="1032"/>
      <c r="B875" s="102"/>
      <c r="C875" s="1033"/>
      <c r="D875" s="1033"/>
      <c r="E875" s="102"/>
      <c r="F875" s="102"/>
      <c r="G875" s="102"/>
      <c r="H875" s="102"/>
      <c r="I875" s="102"/>
      <c r="J875" s="102"/>
      <c r="K875" s="102"/>
      <c r="L875" s="102"/>
      <c r="M875" s="102"/>
      <c r="N875" s="102"/>
      <c r="O875" s="102"/>
      <c r="P875" s="102"/>
      <c r="Q875" s="102"/>
      <c r="R875" s="102"/>
      <c r="S875" s="102"/>
      <c r="T875" s="102"/>
      <c r="U875" s="102"/>
      <c r="V875" s="102"/>
      <c r="W875" s="102"/>
      <c r="X875" s="102"/>
      <c r="Y875" s="102"/>
      <c r="Z875" s="102"/>
    </row>
    <row r="876" spans="1:26" ht="18.75" customHeight="1">
      <c r="A876" s="1032"/>
      <c r="B876" s="102"/>
      <c r="C876" s="1033"/>
      <c r="D876" s="1033"/>
      <c r="E876" s="102"/>
      <c r="F876" s="102"/>
      <c r="G876" s="102"/>
      <c r="H876" s="102"/>
      <c r="I876" s="102"/>
      <c r="J876" s="102"/>
      <c r="K876" s="102"/>
      <c r="L876" s="102"/>
      <c r="M876" s="102"/>
      <c r="N876" s="102"/>
      <c r="O876" s="102"/>
      <c r="P876" s="102"/>
      <c r="Q876" s="102"/>
      <c r="R876" s="102"/>
      <c r="S876" s="102"/>
      <c r="T876" s="102"/>
      <c r="U876" s="102"/>
      <c r="V876" s="102"/>
      <c r="W876" s="102"/>
      <c r="X876" s="102"/>
      <c r="Y876" s="102"/>
      <c r="Z876" s="102"/>
    </row>
    <row r="877" spans="1:26" ht="18.75" customHeight="1">
      <c r="A877" s="1032"/>
      <c r="B877" s="102"/>
      <c r="C877" s="1033"/>
      <c r="D877" s="1033"/>
      <c r="E877" s="102"/>
      <c r="F877" s="102"/>
      <c r="G877" s="102"/>
      <c r="H877" s="102"/>
      <c r="I877" s="102"/>
      <c r="J877" s="102"/>
      <c r="K877" s="102"/>
      <c r="L877" s="102"/>
      <c r="M877" s="102"/>
      <c r="N877" s="102"/>
      <c r="O877" s="102"/>
      <c r="P877" s="102"/>
      <c r="Q877" s="102"/>
      <c r="R877" s="102"/>
      <c r="S877" s="102"/>
      <c r="T877" s="102"/>
      <c r="U877" s="102"/>
      <c r="V877" s="102"/>
      <c r="W877" s="102"/>
      <c r="X877" s="102"/>
      <c r="Y877" s="102"/>
      <c r="Z877" s="102"/>
    </row>
    <row r="878" spans="1:26" ht="18.75" customHeight="1">
      <c r="A878" s="1032"/>
      <c r="B878" s="102"/>
      <c r="C878" s="1033"/>
      <c r="D878" s="1033"/>
      <c r="E878" s="102"/>
      <c r="F878" s="102"/>
      <c r="G878" s="102"/>
      <c r="H878" s="102"/>
      <c r="I878" s="102"/>
      <c r="J878" s="102"/>
      <c r="K878" s="102"/>
      <c r="L878" s="102"/>
      <c r="M878" s="102"/>
      <c r="N878" s="102"/>
      <c r="O878" s="102"/>
      <c r="P878" s="102"/>
      <c r="Q878" s="102"/>
      <c r="R878" s="102"/>
      <c r="S878" s="102"/>
      <c r="T878" s="102"/>
      <c r="U878" s="102"/>
      <c r="V878" s="102"/>
      <c r="W878" s="102"/>
      <c r="X878" s="102"/>
      <c r="Y878" s="102"/>
      <c r="Z878" s="102"/>
    </row>
    <row r="879" spans="1:26" ht="18.75" customHeight="1">
      <c r="A879" s="1032"/>
      <c r="B879" s="102"/>
      <c r="C879" s="1033"/>
      <c r="D879" s="1033"/>
      <c r="E879" s="102"/>
      <c r="F879" s="102"/>
      <c r="G879" s="102"/>
      <c r="H879" s="102"/>
      <c r="I879" s="102"/>
      <c r="J879" s="102"/>
      <c r="K879" s="102"/>
      <c r="L879" s="102"/>
      <c r="M879" s="102"/>
      <c r="N879" s="102"/>
      <c r="O879" s="102"/>
      <c r="P879" s="102"/>
      <c r="Q879" s="102"/>
      <c r="R879" s="102"/>
      <c r="S879" s="102"/>
      <c r="T879" s="102"/>
      <c r="U879" s="102"/>
      <c r="V879" s="102"/>
      <c r="W879" s="102"/>
      <c r="X879" s="102"/>
      <c r="Y879" s="102"/>
      <c r="Z879" s="102"/>
    </row>
    <row r="880" spans="1:26" ht="18.75" customHeight="1">
      <c r="A880" s="1032"/>
      <c r="B880" s="102"/>
      <c r="C880" s="1033"/>
      <c r="D880" s="1033"/>
      <c r="E880" s="102"/>
      <c r="F880" s="102"/>
      <c r="G880" s="102"/>
      <c r="H880" s="102"/>
      <c r="I880" s="102"/>
      <c r="J880" s="102"/>
      <c r="K880" s="102"/>
      <c r="L880" s="102"/>
      <c r="M880" s="102"/>
      <c r="N880" s="102"/>
      <c r="O880" s="102"/>
      <c r="P880" s="102"/>
      <c r="Q880" s="102"/>
      <c r="R880" s="102"/>
      <c r="S880" s="102"/>
      <c r="T880" s="102"/>
      <c r="U880" s="102"/>
      <c r="V880" s="102"/>
      <c r="W880" s="102"/>
      <c r="X880" s="102"/>
      <c r="Y880" s="102"/>
      <c r="Z880" s="102"/>
    </row>
    <row r="881" spans="1:26" ht="18.75" customHeight="1">
      <c r="A881" s="1032"/>
      <c r="B881" s="102"/>
      <c r="C881" s="1033"/>
      <c r="D881" s="1033"/>
      <c r="E881" s="102"/>
      <c r="F881" s="102"/>
      <c r="G881" s="102"/>
      <c r="H881" s="102"/>
      <c r="I881" s="102"/>
      <c r="J881" s="102"/>
      <c r="K881" s="102"/>
      <c r="L881" s="102"/>
      <c r="M881" s="102"/>
      <c r="N881" s="102"/>
      <c r="O881" s="102"/>
      <c r="P881" s="102"/>
      <c r="Q881" s="102"/>
      <c r="R881" s="102"/>
      <c r="S881" s="102"/>
      <c r="T881" s="102"/>
      <c r="U881" s="102"/>
      <c r="V881" s="102"/>
      <c r="W881" s="102"/>
      <c r="X881" s="102"/>
      <c r="Y881" s="102"/>
      <c r="Z881" s="102"/>
    </row>
    <row r="882" spans="1:26" ht="18.75" customHeight="1">
      <c r="A882" s="1032"/>
      <c r="B882" s="102"/>
      <c r="C882" s="1033"/>
      <c r="D882" s="1033"/>
      <c r="E882" s="102"/>
      <c r="F882" s="102"/>
      <c r="G882" s="102"/>
      <c r="H882" s="102"/>
      <c r="I882" s="102"/>
      <c r="J882" s="102"/>
      <c r="K882" s="102"/>
      <c r="L882" s="102"/>
      <c r="M882" s="102"/>
      <c r="N882" s="102"/>
      <c r="O882" s="102"/>
      <c r="P882" s="102"/>
      <c r="Q882" s="102"/>
      <c r="R882" s="102"/>
      <c r="S882" s="102"/>
      <c r="T882" s="102"/>
      <c r="U882" s="102"/>
      <c r="V882" s="102"/>
      <c r="W882" s="102"/>
      <c r="X882" s="102"/>
      <c r="Y882" s="102"/>
      <c r="Z882" s="102"/>
    </row>
    <row r="883" spans="1:26" ht="18.75" customHeight="1">
      <c r="A883" s="1032"/>
      <c r="B883" s="102"/>
      <c r="C883" s="1033"/>
      <c r="D883" s="1033"/>
      <c r="E883" s="102"/>
      <c r="F883" s="102"/>
      <c r="G883" s="102"/>
      <c r="H883" s="102"/>
      <c r="I883" s="102"/>
      <c r="J883" s="102"/>
      <c r="K883" s="102"/>
      <c r="L883" s="102"/>
      <c r="M883" s="102"/>
      <c r="N883" s="102"/>
      <c r="O883" s="102"/>
      <c r="P883" s="102"/>
      <c r="Q883" s="102"/>
      <c r="R883" s="102"/>
      <c r="S883" s="102"/>
      <c r="T883" s="102"/>
      <c r="U883" s="102"/>
      <c r="V883" s="102"/>
      <c r="W883" s="102"/>
      <c r="X883" s="102"/>
      <c r="Y883" s="102"/>
      <c r="Z883" s="102"/>
    </row>
    <row r="884" spans="1:26" ht="18.75" customHeight="1">
      <c r="A884" s="1032"/>
      <c r="B884" s="102"/>
      <c r="C884" s="1033"/>
      <c r="D884" s="1033"/>
      <c r="E884" s="102"/>
      <c r="F884" s="102"/>
      <c r="G884" s="102"/>
      <c r="H884" s="102"/>
      <c r="I884" s="102"/>
      <c r="J884" s="102"/>
      <c r="K884" s="102"/>
      <c r="L884" s="102"/>
      <c r="M884" s="102"/>
      <c r="N884" s="102"/>
      <c r="O884" s="102"/>
      <c r="P884" s="102"/>
      <c r="Q884" s="102"/>
      <c r="R884" s="102"/>
      <c r="S884" s="102"/>
      <c r="T884" s="102"/>
      <c r="U884" s="102"/>
      <c r="V884" s="102"/>
      <c r="W884" s="102"/>
      <c r="X884" s="102"/>
      <c r="Y884" s="102"/>
      <c r="Z884" s="102"/>
    </row>
    <row r="885" spans="1:26" ht="18.75" customHeight="1">
      <c r="A885" s="1032"/>
      <c r="B885" s="102"/>
      <c r="C885" s="1033"/>
      <c r="D885" s="1033"/>
      <c r="E885" s="102"/>
      <c r="F885" s="102"/>
      <c r="G885" s="102"/>
      <c r="H885" s="102"/>
      <c r="I885" s="102"/>
      <c r="J885" s="102"/>
      <c r="K885" s="102"/>
      <c r="L885" s="102"/>
      <c r="M885" s="102"/>
      <c r="N885" s="102"/>
      <c r="O885" s="102"/>
      <c r="P885" s="102"/>
      <c r="Q885" s="102"/>
      <c r="R885" s="102"/>
      <c r="S885" s="102"/>
      <c r="T885" s="102"/>
      <c r="U885" s="102"/>
      <c r="V885" s="102"/>
      <c r="W885" s="102"/>
      <c r="X885" s="102"/>
      <c r="Y885" s="102"/>
      <c r="Z885" s="102"/>
    </row>
    <row r="886" spans="1:26" ht="18.75" customHeight="1">
      <c r="A886" s="1032"/>
      <c r="B886" s="102"/>
      <c r="C886" s="1033"/>
      <c r="D886" s="1033"/>
      <c r="E886" s="102"/>
      <c r="F886" s="102"/>
      <c r="G886" s="102"/>
      <c r="H886" s="102"/>
      <c r="I886" s="102"/>
      <c r="J886" s="102"/>
      <c r="K886" s="102"/>
      <c r="L886" s="102"/>
      <c r="M886" s="102"/>
      <c r="N886" s="102"/>
      <c r="O886" s="102"/>
      <c r="P886" s="102"/>
      <c r="Q886" s="102"/>
      <c r="R886" s="102"/>
      <c r="S886" s="102"/>
      <c r="T886" s="102"/>
      <c r="U886" s="102"/>
      <c r="V886" s="102"/>
      <c r="W886" s="102"/>
      <c r="X886" s="102"/>
      <c r="Y886" s="102"/>
      <c r="Z886" s="102"/>
    </row>
    <row r="887" spans="1:26" ht="18.75" customHeight="1">
      <c r="A887" s="1032"/>
      <c r="B887" s="102"/>
      <c r="C887" s="1033"/>
      <c r="D887" s="1033"/>
      <c r="E887" s="102"/>
      <c r="F887" s="102"/>
      <c r="G887" s="102"/>
      <c r="H887" s="102"/>
      <c r="I887" s="102"/>
      <c r="J887" s="102"/>
      <c r="K887" s="102"/>
      <c r="L887" s="102"/>
      <c r="M887" s="102"/>
      <c r="N887" s="102"/>
      <c r="O887" s="102"/>
      <c r="P887" s="102"/>
      <c r="Q887" s="102"/>
      <c r="R887" s="102"/>
      <c r="S887" s="102"/>
      <c r="T887" s="102"/>
      <c r="U887" s="102"/>
      <c r="V887" s="102"/>
      <c r="W887" s="102"/>
      <c r="X887" s="102"/>
      <c r="Y887" s="102"/>
      <c r="Z887" s="102"/>
    </row>
    <row r="888" spans="1:26" ht="18.75" customHeight="1">
      <c r="A888" s="1032"/>
      <c r="B888" s="102"/>
      <c r="C888" s="1033"/>
      <c r="D888" s="1033"/>
      <c r="E888" s="102"/>
      <c r="F888" s="102"/>
      <c r="G888" s="102"/>
      <c r="H888" s="102"/>
      <c r="I888" s="102"/>
      <c r="J888" s="102"/>
      <c r="K888" s="102"/>
      <c r="L888" s="102"/>
      <c r="M888" s="102"/>
      <c r="N888" s="102"/>
      <c r="O888" s="102"/>
      <c r="P888" s="102"/>
      <c r="Q888" s="102"/>
      <c r="R888" s="102"/>
      <c r="S888" s="102"/>
      <c r="T888" s="102"/>
      <c r="U888" s="102"/>
      <c r="V888" s="102"/>
      <c r="W888" s="102"/>
      <c r="X888" s="102"/>
      <c r="Y888" s="102"/>
      <c r="Z888" s="102"/>
    </row>
    <row r="889" spans="1:26" ht="18.75" customHeight="1">
      <c r="A889" s="1032"/>
      <c r="B889" s="102"/>
      <c r="C889" s="1033"/>
      <c r="D889" s="1033"/>
      <c r="E889" s="102"/>
      <c r="F889" s="102"/>
      <c r="G889" s="102"/>
      <c r="H889" s="102"/>
      <c r="I889" s="102"/>
      <c r="J889" s="102"/>
      <c r="K889" s="102"/>
      <c r="L889" s="102"/>
      <c r="M889" s="102"/>
      <c r="N889" s="102"/>
      <c r="O889" s="102"/>
      <c r="P889" s="102"/>
      <c r="Q889" s="102"/>
      <c r="R889" s="102"/>
      <c r="S889" s="102"/>
      <c r="T889" s="102"/>
      <c r="U889" s="102"/>
      <c r="V889" s="102"/>
      <c r="W889" s="102"/>
      <c r="X889" s="102"/>
      <c r="Y889" s="102"/>
      <c r="Z889" s="102"/>
    </row>
    <row r="890" spans="1:26" ht="18.75" customHeight="1">
      <c r="A890" s="1032"/>
      <c r="B890" s="102"/>
      <c r="C890" s="1033"/>
      <c r="D890" s="1033"/>
      <c r="E890" s="102"/>
      <c r="F890" s="102"/>
      <c r="G890" s="102"/>
      <c r="H890" s="102"/>
      <c r="I890" s="102"/>
      <c r="J890" s="102"/>
      <c r="K890" s="102"/>
      <c r="L890" s="102"/>
      <c r="M890" s="102"/>
      <c r="N890" s="102"/>
      <c r="O890" s="102"/>
      <c r="P890" s="102"/>
      <c r="Q890" s="102"/>
      <c r="R890" s="102"/>
      <c r="S890" s="102"/>
      <c r="T890" s="102"/>
      <c r="U890" s="102"/>
      <c r="V890" s="102"/>
      <c r="W890" s="102"/>
      <c r="X890" s="102"/>
      <c r="Y890" s="102"/>
      <c r="Z890" s="102"/>
    </row>
    <row r="891" spans="1:26" ht="18.75" customHeight="1">
      <c r="A891" s="1032"/>
      <c r="B891" s="102"/>
      <c r="C891" s="1033"/>
      <c r="D891" s="1033"/>
      <c r="E891" s="102"/>
      <c r="F891" s="102"/>
      <c r="G891" s="102"/>
      <c r="H891" s="102"/>
      <c r="I891" s="102"/>
      <c r="J891" s="102"/>
      <c r="K891" s="102"/>
      <c r="L891" s="102"/>
      <c r="M891" s="102"/>
      <c r="N891" s="102"/>
      <c r="O891" s="102"/>
      <c r="P891" s="102"/>
      <c r="Q891" s="102"/>
      <c r="R891" s="102"/>
      <c r="S891" s="102"/>
      <c r="T891" s="102"/>
      <c r="U891" s="102"/>
      <c r="V891" s="102"/>
      <c r="W891" s="102"/>
      <c r="X891" s="102"/>
      <c r="Y891" s="102"/>
      <c r="Z891" s="102"/>
    </row>
    <row r="892" spans="1:26" ht="18.75" customHeight="1">
      <c r="A892" s="1032"/>
      <c r="B892" s="102"/>
      <c r="C892" s="1033"/>
      <c r="D892" s="1033"/>
      <c r="E892" s="102"/>
      <c r="F892" s="102"/>
      <c r="G892" s="102"/>
      <c r="H892" s="102"/>
      <c r="I892" s="102"/>
      <c r="J892" s="102"/>
      <c r="K892" s="102"/>
      <c r="L892" s="102"/>
      <c r="M892" s="102"/>
      <c r="N892" s="102"/>
      <c r="O892" s="102"/>
      <c r="P892" s="102"/>
      <c r="Q892" s="102"/>
      <c r="R892" s="102"/>
      <c r="S892" s="102"/>
      <c r="T892" s="102"/>
      <c r="U892" s="102"/>
      <c r="V892" s="102"/>
      <c r="W892" s="102"/>
      <c r="X892" s="102"/>
      <c r="Y892" s="102"/>
      <c r="Z892" s="102"/>
    </row>
    <row r="893" spans="1:26" ht="18.75" customHeight="1">
      <c r="A893" s="1032"/>
      <c r="B893" s="102"/>
      <c r="C893" s="1033"/>
      <c r="D893" s="1033"/>
      <c r="E893" s="102"/>
      <c r="F893" s="102"/>
      <c r="G893" s="102"/>
      <c r="H893" s="102"/>
      <c r="I893" s="102"/>
      <c r="J893" s="102"/>
      <c r="K893" s="102"/>
      <c r="L893" s="102"/>
      <c r="M893" s="102"/>
      <c r="N893" s="102"/>
      <c r="O893" s="102"/>
      <c r="P893" s="102"/>
      <c r="Q893" s="102"/>
      <c r="R893" s="102"/>
      <c r="S893" s="102"/>
      <c r="T893" s="102"/>
      <c r="U893" s="102"/>
      <c r="V893" s="102"/>
      <c r="W893" s="102"/>
      <c r="X893" s="102"/>
      <c r="Y893" s="102"/>
      <c r="Z893" s="102"/>
    </row>
    <row r="894" spans="1:26" ht="18.75" customHeight="1">
      <c r="A894" s="1032"/>
      <c r="B894" s="102"/>
      <c r="C894" s="1033"/>
      <c r="D894" s="1033"/>
      <c r="E894" s="102"/>
      <c r="F894" s="102"/>
      <c r="G894" s="102"/>
      <c r="H894" s="102"/>
      <c r="I894" s="102"/>
      <c r="J894" s="102"/>
      <c r="K894" s="102"/>
      <c r="L894" s="102"/>
      <c r="M894" s="102"/>
      <c r="N894" s="102"/>
      <c r="O894" s="102"/>
      <c r="P894" s="102"/>
      <c r="Q894" s="102"/>
      <c r="R894" s="102"/>
      <c r="S894" s="102"/>
      <c r="T894" s="102"/>
      <c r="U894" s="102"/>
      <c r="V894" s="102"/>
      <c r="W894" s="102"/>
      <c r="X894" s="102"/>
      <c r="Y894" s="102"/>
      <c r="Z894" s="102"/>
    </row>
    <row r="895" spans="1:26" ht="18.75" customHeight="1">
      <c r="A895" s="1032"/>
      <c r="B895" s="102"/>
      <c r="C895" s="1033"/>
      <c r="D895" s="1033"/>
      <c r="E895" s="102"/>
      <c r="F895" s="102"/>
      <c r="G895" s="102"/>
      <c r="H895" s="102"/>
      <c r="I895" s="102"/>
      <c r="J895" s="102"/>
      <c r="K895" s="102"/>
      <c r="L895" s="102"/>
      <c r="M895" s="102"/>
      <c r="N895" s="102"/>
      <c r="O895" s="102"/>
      <c r="P895" s="102"/>
      <c r="Q895" s="102"/>
      <c r="R895" s="102"/>
      <c r="S895" s="102"/>
      <c r="T895" s="102"/>
      <c r="U895" s="102"/>
      <c r="V895" s="102"/>
      <c r="W895" s="102"/>
      <c r="X895" s="102"/>
      <c r="Y895" s="102"/>
      <c r="Z895" s="102"/>
    </row>
    <row r="896" spans="1:26" ht="18.75" customHeight="1">
      <c r="A896" s="1032"/>
      <c r="B896" s="102"/>
      <c r="C896" s="1033"/>
      <c r="D896" s="1033"/>
      <c r="E896" s="102"/>
      <c r="F896" s="102"/>
      <c r="G896" s="102"/>
      <c r="H896" s="102"/>
      <c r="I896" s="102"/>
      <c r="J896" s="102"/>
      <c r="K896" s="102"/>
      <c r="L896" s="102"/>
      <c r="M896" s="102"/>
      <c r="N896" s="102"/>
      <c r="O896" s="102"/>
      <c r="P896" s="102"/>
      <c r="Q896" s="102"/>
      <c r="R896" s="102"/>
      <c r="S896" s="102"/>
      <c r="T896" s="102"/>
      <c r="U896" s="102"/>
      <c r="V896" s="102"/>
      <c r="W896" s="102"/>
      <c r="X896" s="102"/>
      <c r="Y896" s="102"/>
      <c r="Z896" s="102"/>
    </row>
    <row r="897" spans="1:26" ht="18.75" customHeight="1">
      <c r="A897" s="1032"/>
      <c r="B897" s="102"/>
      <c r="C897" s="1033"/>
      <c r="D897" s="1033"/>
      <c r="E897" s="102"/>
      <c r="F897" s="102"/>
      <c r="G897" s="102"/>
      <c r="H897" s="102"/>
      <c r="I897" s="102"/>
      <c r="J897" s="102"/>
      <c r="K897" s="102"/>
      <c r="L897" s="102"/>
      <c r="M897" s="102"/>
      <c r="N897" s="102"/>
      <c r="O897" s="102"/>
      <c r="P897" s="102"/>
      <c r="Q897" s="102"/>
      <c r="R897" s="102"/>
      <c r="S897" s="102"/>
      <c r="T897" s="102"/>
      <c r="U897" s="102"/>
      <c r="V897" s="102"/>
      <c r="W897" s="102"/>
      <c r="X897" s="102"/>
      <c r="Y897" s="102"/>
      <c r="Z897" s="102"/>
    </row>
    <row r="898" spans="1:26" ht="18.75" customHeight="1">
      <c r="A898" s="1032"/>
      <c r="B898" s="102"/>
      <c r="C898" s="1033"/>
      <c r="D898" s="1033"/>
      <c r="E898" s="102"/>
      <c r="F898" s="102"/>
      <c r="G898" s="102"/>
      <c r="H898" s="102"/>
      <c r="I898" s="102"/>
      <c r="J898" s="102"/>
      <c r="K898" s="102"/>
      <c r="L898" s="102"/>
      <c r="M898" s="102"/>
      <c r="N898" s="102"/>
      <c r="O898" s="102"/>
      <c r="P898" s="102"/>
      <c r="Q898" s="102"/>
      <c r="R898" s="102"/>
      <c r="S898" s="102"/>
      <c r="T898" s="102"/>
      <c r="U898" s="102"/>
      <c r="V898" s="102"/>
      <c r="W898" s="102"/>
      <c r="X898" s="102"/>
      <c r="Y898" s="102"/>
      <c r="Z898" s="102"/>
    </row>
    <row r="899" spans="1:26" ht="18.75" customHeight="1">
      <c r="A899" s="1032"/>
      <c r="B899" s="102"/>
      <c r="C899" s="1033"/>
      <c r="D899" s="1033"/>
      <c r="E899" s="102"/>
      <c r="F899" s="102"/>
      <c r="G899" s="102"/>
      <c r="H899" s="102"/>
      <c r="I899" s="102"/>
      <c r="J899" s="102"/>
      <c r="K899" s="102"/>
      <c r="L899" s="102"/>
      <c r="M899" s="102"/>
      <c r="N899" s="102"/>
      <c r="O899" s="102"/>
      <c r="P899" s="102"/>
      <c r="Q899" s="102"/>
      <c r="R899" s="102"/>
      <c r="S899" s="102"/>
      <c r="T899" s="102"/>
      <c r="U899" s="102"/>
      <c r="V899" s="102"/>
      <c r="W899" s="102"/>
      <c r="X899" s="102"/>
      <c r="Y899" s="102"/>
      <c r="Z899" s="102"/>
    </row>
    <row r="900" spans="1:26" ht="18.75" customHeight="1">
      <c r="A900" s="1032"/>
      <c r="B900" s="102"/>
      <c r="C900" s="1033"/>
      <c r="D900" s="1033"/>
      <c r="E900" s="102"/>
      <c r="F900" s="102"/>
      <c r="G900" s="102"/>
      <c r="H900" s="102"/>
      <c r="I900" s="102"/>
      <c r="J900" s="102"/>
      <c r="K900" s="102"/>
      <c r="L900" s="102"/>
      <c r="M900" s="102"/>
      <c r="N900" s="102"/>
      <c r="O900" s="102"/>
      <c r="P900" s="102"/>
      <c r="Q900" s="102"/>
      <c r="R900" s="102"/>
      <c r="S900" s="102"/>
      <c r="T900" s="102"/>
      <c r="U900" s="102"/>
      <c r="V900" s="102"/>
      <c r="W900" s="102"/>
      <c r="X900" s="102"/>
      <c r="Y900" s="102"/>
      <c r="Z900" s="102"/>
    </row>
    <row r="901" spans="1:26" ht="18.75" customHeight="1">
      <c r="A901" s="1032"/>
      <c r="B901" s="102"/>
      <c r="C901" s="1033"/>
      <c r="D901" s="1033"/>
      <c r="E901" s="102"/>
      <c r="F901" s="102"/>
      <c r="G901" s="102"/>
      <c r="H901" s="102"/>
      <c r="I901" s="102"/>
      <c r="J901" s="102"/>
      <c r="K901" s="102"/>
      <c r="L901" s="102"/>
      <c r="M901" s="102"/>
      <c r="N901" s="102"/>
      <c r="O901" s="102"/>
      <c r="P901" s="102"/>
      <c r="Q901" s="102"/>
      <c r="R901" s="102"/>
      <c r="S901" s="102"/>
      <c r="T901" s="102"/>
      <c r="U901" s="102"/>
      <c r="V901" s="102"/>
      <c r="W901" s="102"/>
      <c r="X901" s="102"/>
      <c r="Y901" s="102"/>
      <c r="Z901" s="102"/>
    </row>
    <row r="902" spans="1:26" ht="18.75" customHeight="1">
      <c r="A902" s="1032"/>
      <c r="B902" s="102"/>
      <c r="C902" s="1033"/>
      <c r="D902" s="1033"/>
      <c r="E902" s="102"/>
      <c r="F902" s="102"/>
      <c r="G902" s="102"/>
      <c r="H902" s="102"/>
      <c r="I902" s="102"/>
      <c r="J902" s="102"/>
      <c r="K902" s="102"/>
      <c r="L902" s="102"/>
      <c r="M902" s="102"/>
      <c r="N902" s="102"/>
      <c r="O902" s="102"/>
      <c r="P902" s="102"/>
      <c r="Q902" s="102"/>
      <c r="R902" s="102"/>
      <c r="S902" s="102"/>
      <c r="T902" s="102"/>
      <c r="U902" s="102"/>
      <c r="V902" s="102"/>
      <c r="W902" s="102"/>
      <c r="X902" s="102"/>
      <c r="Y902" s="102"/>
      <c r="Z902" s="102"/>
    </row>
    <row r="903" spans="1:26" ht="18.75" customHeight="1">
      <c r="A903" s="1032"/>
      <c r="B903" s="102"/>
      <c r="C903" s="1033"/>
      <c r="D903" s="1033"/>
      <c r="E903" s="102"/>
      <c r="F903" s="102"/>
      <c r="G903" s="102"/>
      <c r="H903" s="102"/>
      <c r="I903" s="102"/>
      <c r="J903" s="102"/>
      <c r="K903" s="102"/>
      <c r="L903" s="102"/>
      <c r="M903" s="102"/>
      <c r="N903" s="102"/>
      <c r="O903" s="102"/>
      <c r="P903" s="102"/>
      <c r="Q903" s="102"/>
      <c r="R903" s="102"/>
      <c r="S903" s="102"/>
      <c r="T903" s="102"/>
      <c r="U903" s="102"/>
      <c r="V903" s="102"/>
      <c r="W903" s="102"/>
      <c r="X903" s="102"/>
      <c r="Y903" s="102"/>
      <c r="Z903" s="102"/>
    </row>
    <row r="904" spans="1:26" ht="18.75" customHeight="1">
      <c r="A904" s="1032"/>
      <c r="B904" s="102"/>
      <c r="C904" s="1033"/>
      <c r="D904" s="1033"/>
      <c r="E904" s="102"/>
      <c r="F904" s="102"/>
      <c r="G904" s="102"/>
      <c r="H904" s="102"/>
      <c r="I904" s="102"/>
      <c r="J904" s="102"/>
      <c r="K904" s="102"/>
      <c r="L904" s="102"/>
      <c r="M904" s="102"/>
      <c r="N904" s="102"/>
      <c r="O904" s="102"/>
      <c r="P904" s="102"/>
      <c r="Q904" s="102"/>
      <c r="R904" s="102"/>
      <c r="S904" s="102"/>
      <c r="T904" s="102"/>
      <c r="U904" s="102"/>
      <c r="V904" s="102"/>
      <c r="W904" s="102"/>
      <c r="X904" s="102"/>
      <c r="Y904" s="102"/>
      <c r="Z904" s="102"/>
    </row>
    <row r="905" spans="1:26" ht="18.75" customHeight="1">
      <c r="A905" s="1032"/>
      <c r="B905" s="102"/>
      <c r="C905" s="1033"/>
      <c r="D905" s="1033"/>
      <c r="E905" s="102"/>
      <c r="F905" s="102"/>
      <c r="G905" s="102"/>
      <c r="H905" s="102"/>
      <c r="I905" s="102"/>
      <c r="J905" s="102"/>
      <c r="K905" s="102"/>
      <c r="L905" s="102"/>
      <c r="M905" s="102"/>
      <c r="N905" s="102"/>
      <c r="O905" s="102"/>
      <c r="P905" s="102"/>
      <c r="Q905" s="102"/>
      <c r="R905" s="102"/>
      <c r="S905" s="102"/>
      <c r="T905" s="102"/>
      <c r="U905" s="102"/>
      <c r="V905" s="102"/>
      <c r="W905" s="102"/>
      <c r="X905" s="102"/>
      <c r="Y905" s="102"/>
      <c r="Z905" s="102"/>
    </row>
    <row r="906" spans="1:26" ht="18.75" customHeight="1">
      <c r="A906" s="1032"/>
      <c r="B906" s="102"/>
      <c r="C906" s="1033"/>
      <c r="D906" s="1033"/>
      <c r="E906" s="102"/>
      <c r="F906" s="102"/>
      <c r="G906" s="102"/>
      <c r="H906" s="102"/>
      <c r="I906" s="102"/>
      <c r="J906" s="102"/>
      <c r="K906" s="102"/>
      <c r="L906" s="102"/>
      <c r="M906" s="102"/>
      <c r="N906" s="102"/>
      <c r="O906" s="102"/>
      <c r="P906" s="102"/>
      <c r="Q906" s="102"/>
      <c r="R906" s="102"/>
      <c r="S906" s="102"/>
      <c r="T906" s="102"/>
      <c r="U906" s="102"/>
      <c r="V906" s="102"/>
      <c r="W906" s="102"/>
      <c r="X906" s="102"/>
      <c r="Y906" s="102"/>
      <c r="Z906" s="102"/>
    </row>
    <row r="907" spans="1:26" ht="18.75" customHeight="1">
      <c r="A907" s="1032"/>
      <c r="B907" s="102"/>
      <c r="C907" s="1033"/>
      <c r="D907" s="1033"/>
      <c r="E907" s="102"/>
      <c r="F907" s="102"/>
      <c r="G907" s="102"/>
      <c r="H907" s="102"/>
      <c r="I907" s="102"/>
      <c r="J907" s="102"/>
      <c r="K907" s="102"/>
      <c r="L907" s="102"/>
      <c r="M907" s="102"/>
      <c r="N907" s="102"/>
      <c r="O907" s="102"/>
      <c r="P907" s="102"/>
      <c r="Q907" s="102"/>
      <c r="R907" s="102"/>
      <c r="S907" s="102"/>
      <c r="T907" s="102"/>
      <c r="U907" s="102"/>
      <c r="V907" s="102"/>
      <c r="W907" s="102"/>
      <c r="X907" s="102"/>
      <c r="Y907" s="102"/>
      <c r="Z907" s="102"/>
    </row>
    <row r="908" spans="1:26" ht="18.75" customHeight="1">
      <c r="A908" s="1032"/>
      <c r="B908" s="102"/>
      <c r="C908" s="1033"/>
      <c r="D908" s="1033"/>
      <c r="E908" s="102"/>
      <c r="F908" s="102"/>
      <c r="G908" s="102"/>
      <c r="H908" s="102"/>
      <c r="I908" s="102"/>
      <c r="J908" s="102"/>
      <c r="K908" s="102"/>
      <c r="L908" s="102"/>
      <c r="M908" s="102"/>
      <c r="N908" s="102"/>
      <c r="O908" s="102"/>
      <c r="P908" s="102"/>
      <c r="Q908" s="102"/>
      <c r="R908" s="102"/>
      <c r="S908" s="102"/>
      <c r="T908" s="102"/>
      <c r="U908" s="102"/>
      <c r="V908" s="102"/>
      <c r="W908" s="102"/>
      <c r="X908" s="102"/>
      <c r="Y908" s="102"/>
      <c r="Z908" s="102"/>
    </row>
    <row r="909" spans="1:26" ht="18.75" customHeight="1">
      <c r="A909" s="1032"/>
      <c r="B909" s="102"/>
      <c r="C909" s="1033"/>
      <c r="D909" s="1033"/>
      <c r="E909" s="102"/>
      <c r="F909" s="102"/>
      <c r="G909" s="102"/>
      <c r="H909" s="102"/>
      <c r="I909" s="102"/>
      <c r="J909" s="102"/>
      <c r="K909" s="102"/>
      <c r="L909" s="102"/>
      <c r="M909" s="102"/>
      <c r="N909" s="102"/>
      <c r="O909" s="102"/>
      <c r="P909" s="102"/>
      <c r="Q909" s="102"/>
      <c r="R909" s="102"/>
      <c r="S909" s="102"/>
      <c r="T909" s="102"/>
      <c r="U909" s="102"/>
      <c r="V909" s="102"/>
      <c r="W909" s="102"/>
      <c r="X909" s="102"/>
      <c r="Y909" s="102"/>
      <c r="Z909" s="102"/>
    </row>
    <row r="910" spans="1:26" ht="18.75" customHeight="1">
      <c r="A910" s="1032"/>
      <c r="B910" s="102"/>
      <c r="C910" s="1033"/>
      <c r="D910" s="1033"/>
      <c r="E910" s="102"/>
      <c r="F910" s="102"/>
      <c r="G910" s="102"/>
      <c r="H910" s="102"/>
      <c r="I910" s="102"/>
      <c r="J910" s="102"/>
      <c r="K910" s="102"/>
      <c r="L910" s="102"/>
      <c r="M910" s="102"/>
      <c r="N910" s="102"/>
      <c r="O910" s="102"/>
      <c r="P910" s="102"/>
      <c r="Q910" s="102"/>
      <c r="R910" s="102"/>
      <c r="S910" s="102"/>
      <c r="T910" s="102"/>
      <c r="U910" s="102"/>
      <c r="V910" s="102"/>
      <c r="W910" s="102"/>
      <c r="X910" s="102"/>
      <c r="Y910" s="102"/>
      <c r="Z910" s="102"/>
    </row>
    <row r="911" spans="1:26" ht="18.75" customHeight="1">
      <c r="A911" s="1032"/>
      <c r="B911" s="102"/>
      <c r="C911" s="1033"/>
      <c r="D911" s="1033"/>
      <c r="E911" s="102"/>
      <c r="F911" s="102"/>
      <c r="G911" s="102"/>
      <c r="H911" s="102"/>
      <c r="I911" s="102"/>
      <c r="J911" s="102"/>
      <c r="K911" s="102"/>
      <c r="L911" s="102"/>
      <c r="M911" s="102"/>
      <c r="N911" s="102"/>
      <c r="O911" s="102"/>
      <c r="P911" s="102"/>
      <c r="Q911" s="102"/>
      <c r="R911" s="102"/>
      <c r="S911" s="102"/>
      <c r="T911" s="102"/>
      <c r="U911" s="102"/>
      <c r="V911" s="102"/>
      <c r="W911" s="102"/>
      <c r="X911" s="102"/>
      <c r="Y911" s="102"/>
      <c r="Z911" s="102"/>
    </row>
    <row r="912" spans="1:26" ht="18.75" customHeight="1">
      <c r="A912" s="1032"/>
      <c r="B912" s="102"/>
      <c r="C912" s="1033"/>
      <c r="D912" s="1033"/>
      <c r="E912" s="102"/>
      <c r="F912" s="102"/>
      <c r="G912" s="102"/>
      <c r="H912" s="102"/>
      <c r="I912" s="102"/>
      <c r="J912" s="102"/>
      <c r="K912" s="102"/>
      <c r="L912" s="102"/>
      <c r="M912" s="102"/>
      <c r="N912" s="102"/>
      <c r="O912" s="102"/>
      <c r="P912" s="102"/>
      <c r="Q912" s="102"/>
      <c r="R912" s="102"/>
      <c r="S912" s="102"/>
      <c r="T912" s="102"/>
      <c r="U912" s="102"/>
      <c r="V912" s="102"/>
      <c r="W912" s="102"/>
      <c r="X912" s="102"/>
      <c r="Y912" s="102"/>
      <c r="Z912" s="102"/>
    </row>
    <row r="913" spans="1:26" ht="18.75" customHeight="1">
      <c r="A913" s="1032"/>
      <c r="B913" s="102"/>
      <c r="C913" s="1033"/>
      <c r="D913" s="1033"/>
      <c r="E913" s="102"/>
      <c r="F913" s="102"/>
      <c r="G913" s="102"/>
      <c r="H913" s="102"/>
      <c r="I913" s="102"/>
      <c r="J913" s="102"/>
      <c r="K913" s="102"/>
      <c r="L913" s="102"/>
      <c r="M913" s="102"/>
      <c r="N913" s="102"/>
      <c r="O913" s="102"/>
      <c r="P913" s="102"/>
      <c r="Q913" s="102"/>
      <c r="R913" s="102"/>
      <c r="S913" s="102"/>
      <c r="T913" s="102"/>
      <c r="U913" s="102"/>
      <c r="V913" s="102"/>
      <c r="W913" s="102"/>
      <c r="X913" s="102"/>
      <c r="Y913" s="102"/>
      <c r="Z913" s="102"/>
    </row>
    <row r="914" spans="1:26" ht="18.75" customHeight="1">
      <c r="A914" s="1032"/>
      <c r="B914" s="102"/>
      <c r="C914" s="1033"/>
      <c r="D914" s="1033"/>
      <c r="E914" s="102"/>
      <c r="F914" s="102"/>
      <c r="G914" s="102"/>
      <c r="H914" s="102"/>
      <c r="I914" s="102"/>
      <c r="J914" s="102"/>
      <c r="K914" s="102"/>
      <c r="L914" s="102"/>
      <c r="M914" s="102"/>
      <c r="N914" s="102"/>
      <c r="O914" s="102"/>
      <c r="P914" s="102"/>
      <c r="Q914" s="102"/>
      <c r="R914" s="102"/>
      <c r="S914" s="102"/>
      <c r="T914" s="102"/>
      <c r="U914" s="102"/>
      <c r="V914" s="102"/>
      <c r="W914" s="102"/>
      <c r="X914" s="102"/>
      <c r="Y914" s="102"/>
      <c r="Z914" s="102"/>
    </row>
    <row r="915" spans="1:26" ht="18.75" customHeight="1">
      <c r="A915" s="1032"/>
      <c r="B915" s="102"/>
      <c r="C915" s="1033"/>
      <c r="D915" s="1033"/>
      <c r="E915" s="102"/>
      <c r="F915" s="102"/>
      <c r="G915" s="102"/>
      <c r="H915" s="102"/>
      <c r="I915" s="102"/>
      <c r="J915" s="102"/>
      <c r="K915" s="102"/>
      <c r="L915" s="102"/>
      <c r="M915" s="102"/>
      <c r="N915" s="102"/>
      <c r="O915" s="102"/>
      <c r="P915" s="102"/>
      <c r="Q915" s="102"/>
      <c r="R915" s="102"/>
      <c r="S915" s="102"/>
      <c r="T915" s="102"/>
      <c r="U915" s="102"/>
      <c r="V915" s="102"/>
      <c r="W915" s="102"/>
      <c r="X915" s="102"/>
      <c r="Y915" s="102"/>
      <c r="Z915" s="102"/>
    </row>
    <row r="916" spans="1:26" ht="18.75" customHeight="1">
      <c r="A916" s="1032"/>
      <c r="B916" s="102"/>
      <c r="C916" s="1033"/>
      <c r="D916" s="1033"/>
      <c r="E916" s="102"/>
      <c r="F916" s="102"/>
      <c r="G916" s="102"/>
      <c r="H916" s="102"/>
      <c r="I916" s="102"/>
      <c r="J916" s="102"/>
      <c r="K916" s="102"/>
      <c r="L916" s="102"/>
      <c r="M916" s="102"/>
      <c r="N916" s="102"/>
      <c r="O916" s="102"/>
      <c r="P916" s="102"/>
      <c r="Q916" s="102"/>
      <c r="R916" s="102"/>
      <c r="S916" s="102"/>
      <c r="T916" s="102"/>
      <c r="U916" s="102"/>
      <c r="V916" s="102"/>
      <c r="W916" s="102"/>
      <c r="X916" s="102"/>
      <c r="Y916" s="102"/>
      <c r="Z916" s="102"/>
    </row>
    <row r="917" spans="1:26" ht="18.75" customHeight="1">
      <c r="A917" s="1032"/>
      <c r="B917" s="102"/>
      <c r="C917" s="1033"/>
      <c r="D917" s="1033"/>
      <c r="E917" s="102"/>
      <c r="F917" s="102"/>
      <c r="G917" s="102"/>
      <c r="H917" s="102"/>
      <c r="I917" s="102"/>
      <c r="J917" s="102"/>
      <c r="K917" s="102"/>
      <c r="L917" s="102"/>
      <c r="M917" s="102"/>
      <c r="N917" s="102"/>
      <c r="O917" s="102"/>
      <c r="P917" s="102"/>
      <c r="Q917" s="102"/>
      <c r="R917" s="102"/>
      <c r="S917" s="102"/>
      <c r="T917" s="102"/>
      <c r="U917" s="102"/>
      <c r="V917" s="102"/>
      <c r="W917" s="102"/>
      <c r="X917" s="102"/>
      <c r="Y917" s="102"/>
      <c r="Z917" s="102"/>
    </row>
    <row r="918" spans="1:26" ht="18.75" customHeight="1">
      <c r="A918" s="1032"/>
      <c r="B918" s="102"/>
      <c r="C918" s="1033"/>
      <c r="D918" s="1033"/>
      <c r="E918" s="102"/>
      <c r="F918" s="102"/>
      <c r="G918" s="102"/>
      <c r="H918" s="102"/>
      <c r="I918" s="102"/>
      <c r="J918" s="102"/>
      <c r="K918" s="102"/>
      <c r="L918" s="102"/>
      <c r="M918" s="102"/>
      <c r="N918" s="102"/>
      <c r="O918" s="102"/>
      <c r="P918" s="102"/>
      <c r="Q918" s="102"/>
      <c r="R918" s="102"/>
      <c r="S918" s="102"/>
      <c r="T918" s="102"/>
      <c r="U918" s="102"/>
      <c r="V918" s="102"/>
      <c r="W918" s="102"/>
      <c r="X918" s="102"/>
      <c r="Y918" s="102"/>
      <c r="Z918" s="102"/>
    </row>
    <row r="919" spans="1:26" ht="18.75" customHeight="1">
      <c r="A919" s="1032"/>
      <c r="B919" s="102"/>
      <c r="C919" s="1033"/>
      <c r="D919" s="1033"/>
      <c r="E919" s="102"/>
      <c r="F919" s="102"/>
      <c r="G919" s="102"/>
      <c r="H919" s="102"/>
      <c r="I919" s="102"/>
      <c r="J919" s="102"/>
      <c r="K919" s="102"/>
      <c r="L919" s="102"/>
      <c r="M919" s="102"/>
      <c r="N919" s="102"/>
      <c r="O919" s="102"/>
      <c r="P919" s="102"/>
      <c r="Q919" s="102"/>
      <c r="R919" s="102"/>
      <c r="S919" s="102"/>
      <c r="T919" s="102"/>
      <c r="U919" s="102"/>
      <c r="V919" s="102"/>
      <c r="W919" s="102"/>
      <c r="X919" s="102"/>
      <c r="Y919" s="102"/>
      <c r="Z919" s="102"/>
    </row>
    <row r="920" spans="1:26" ht="18.75" customHeight="1">
      <c r="A920" s="1032"/>
      <c r="B920" s="102"/>
      <c r="C920" s="1033"/>
      <c r="D920" s="1033"/>
      <c r="E920" s="102"/>
      <c r="F920" s="102"/>
      <c r="G920" s="102"/>
      <c r="H920" s="102"/>
      <c r="I920" s="102"/>
      <c r="J920" s="102"/>
      <c r="K920" s="102"/>
      <c r="L920" s="102"/>
      <c r="M920" s="102"/>
      <c r="N920" s="102"/>
      <c r="O920" s="102"/>
      <c r="P920" s="102"/>
      <c r="Q920" s="102"/>
      <c r="R920" s="102"/>
      <c r="S920" s="102"/>
      <c r="T920" s="102"/>
      <c r="U920" s="102"/>
      <c r="V920" s="102"/>
      <c r="W920" s="102"/>
      <c r="X920" s="102"/>
      <c r="Y920" s="102"/>
      <c r="Z920" s="102"/>
    </row>
    <row r="921" spans="1:26" ht="18.75" customHeight="1">
      <c r="A921" s="1032"/>
      <c r="B921" s="102"/>
      <c r="C921" s="1033"/>
      <c r="D921" s="1033"/>
      <c r="E921" s="102"/>
      <c r="F921" s="102"/>
      <c r="G921" s="102"/>
      <c r="H921" s="102"/>
      <c r="I921" s="102"/>
      <c r="J921" s="102"/>
      <c r="K921" s="102"/>
      <c r="L921" s="102"/>
      <c r="M921" s="102"/>
      <c r="N921" s="102"/>
      <c r="O921" s="102"/>
      <c r="P921" s="102"/>
      <c r="Q921" s="102"/>
      <c r="R921" s="102"/>
      <c r="S921" s="102"/>
      <c r="T921" s="102"/>
      <c r="U921" s="102"/>
      <c r="V921" s="102"/>
      <c r="W921" s="102"/>
      <c r="X921" s="102"/>
      <c r="Y921" s="102"/>
      <c r="Z921" s="102"/>
    </row>
    <row r="922" spans="1:26" ht="18.75" customHeight="1">
      <c r="A922" s="1032"/>
      <c r="B922" s="102"/>
      <c r="C922" s="1033"/>
      <c r="D922" s="1033"/>
      <c r="E922" s="102"/>
      <c r="F922" s="102"/>
      <c r="G922" s="102"/>
      <c r="H922" s="102"/>
      <c r="I922" s="102"/>
      <c r="J922" s="102"/>
      <c r="K922" s="102"/>
      <c r="L922" s="102"/>
      <c r="M922" s="102"/>
      <c r="N922" s="102"/>
      <c r="O922" s="102"/>
      <c r="P922" s="102"/>
      <c r="Q922" s="102"/>
      <c r="R922" s="102"/>
      <c r="S922" s="102"/>
      <c r="T922" s="102"/>
      <c r="U922" s="102"/>
      <c r="V922" s="102"/>
      <c r="W922" s="102"/>
      <c r="X922" s="102"/>
      <c r="Y922" s="102"/>
      <c r="Z922" s="102"/>
    </row>
    <row r="923" spans="1:26" ht="18.75" customHeight="1">
      <c r="A923" s="1032"/>
      <c r="B923" s="102"/>
      <c r="C923" s="1033"/>
      <c r="D923" s="1033"/>
      <c r="E923" s="102"/>
      <c r="F923" s="102"/>
      <c r="G923" s="102"/>
      <c r="H923" s="102"/>
      <c r="I923" s="102"/>
      <c r="J923" s="102"/>
      <c r="K923" s="102"/>
      <c r="L923" s="102"/>
      <c r="M923" s="102"/>
      <c r="N923" s="102"/>
      <c r="O923" s="102"/>
      <c r="P923" s="102"/>
      <c r="Q923" s="102"/>
      <c r="R923" s="102"/>
      <c r="S923" s="102"/>
      <c r="T923" s="102"/>
      <c r="U923" s="102"/>
      <c r="V923" s="102"/>
      <c r="W923" s="102"/>
      <c r="X923" s="102"/>
      <c r="Y923" s="102"/>
      <c r="Z923" s="102"/>
    </row>
    <row r="924" spans="1:26" ht="18.75" customHeight="1">
      <c r="A924" s="1032"/>
      <c r="B924" s="102"/>
      <c r="C924" s="1033"/>
      <c r="D924" s="1033"/>
      <c r="E924" s="102"/>
      <c r="F924" s="102"/>
      <c r="G924" s="102"/>
      <c r="H924" s="102"/>
      <c r="I924" s="102"/>
      <c r="J924" s="102"/>
      <c r="K924" s="102"/>
      <c r="L924" s="102"/>
      <c r="M924" s="102"/>
      <c r="N924" s="102"/>
      <c r="O924" s="102"/>
      <c r="P924" s="102"/>
      <c r="Q924" s="102"/>
      <c r="R924" s="102"/>
      <c r="S924" s="102"/>
      <c r="T924" s="102"/>
      <c r="U924" s="102"/>
      <c r="V924" s="102"/>
      <c r="W924" s="102"/>
      <c r="X924" s="102"/>
      <c r="Y924" s="102"/>
      <c r="Z924" s="102"/>
    </row>
    <row r="925" spans="1:26" ht="18.75" customHeight="1">
      <c r="A925" s="1032"/>
      <c r="B925" s="102"/>
      <c r="C925" s="1033"/>
      <c r="D925" s="1033"/>
      <c r="E925" s="102"/>
      <c r="F925" s="102"/>
      <c r="G925" s="102"/>
      <c r="H925" s="102"/>
      <c r="I925" s="102"/>
      <c r="J925" s="102"/>
      <c r="K925" s="102"/>
      <c r="L925" s="102"/>
      <c r="M925" s="102"/>
      <c r="N925" s="102"/>
      <c r="O925" s="102"/>
      <c r="P925" s="102"/>
      <c r="Q925" s="102"/>
      <c r="R925" s="102"/>
      <c r="S925" s="102"/>
      <c r="T925" s="102"/>
      <c r="U925" s="102"/>
      <c r="V925" s="102"/>
      <c r="W925" s="102"/>
      <c r="X925" s="102"/>
      <c r="Y925" s="102"/>
      <c r="Z925" s="102"/>
    </row>
    <row r="926" spans="1:26" ht="18.75" customHeight="1">
      <c r="A926" s="1032"/>
      <c r="B926" s="102"/>
      <c r="C926" s="1033"/>
      <c r="D926" s="1033"/>
      <c r="E926" s="102"/>
      <c r="F926" s="102"/>
      <c r="G926" s="102"/>
      <c r="H926" s="102"/>
      <c r="I926" s="102"/>
      <c r="J926" s="102"/>
      <c r="K926" s="102"/>
      <c r="L926" s="102"/>
      <c r="M926" s="102"/>
      <c r="N926" s="102"/>
      <c r="O926" s="102"/>
      <c r="P926" s="102"/>
      <c r="Q926" s="102"/>
      <c r="R926" s="102"/>
      <c r="S926" s="102"/>
      <c r="T926" s="102"/>
      <c r="U926" s="102"/>
      <c r="V926" s="102"/>
      <c r="W926" s="102"/>
      <c r="X926" s="102"/>
      <c r="Y926" s="102"/>
      <c r="Z926" s="102"/>
    </row>
    <row r="927" spans="1:26" ht="18.75" customHeight="1">
      <c r="A927" s="1032"/>
      <c r="B927" s="102"/>
      <c r="C927" s="1033"/>
      <c r="D927" s="1033"/>
      <c r="E927" s="102"/>
      <c r="F927" s="102"/>
      <c r="G927" s="102"/>
      <c r="H927" s="102"/>
      <c r="I927" s="102"/>
      <c r="J927" s="102"/>
      <c r="K927" s="102"/>
      <c r="L927" s="102"/>
      <c r="M927" s="102"/>
      <c r="N927" s="102"/>
      <c r="O927" s="102"/>
      <c r="P927" s="102"/>
      <c r="Q927" s="102"/>
      <c r="R927" s="102"/>
      <c r="S927" s="102"/>
      <c r="T927" s="102"/>
      <c r="U927" s="102"/>
      <c r="V927" s="102"/>
      <c r="W927" s="102"/>
      <c r="X927" s="102"/>
      <c r="Y927" s="102"/>
      <c r="Z927" s="102"/>
    </row>
    <row r="928" spans="1:26" ht="18.75" customHeight="1">
      <c r="A928" s="1032"/>
      <c r="B928" s="102"/>
      <c r="C928" s="1033"/>
      <c r="D928" s="1033"/>
      <c r="E928" s="102"/>
      <c r="F928" s="102"/>
      <c r="G928" s="102"/>
      <c r="H928" s="102"/>
      <c r="I928" s="102"/>
      <c r="J928" s="102"/>
      <c r="K928" s="102"/>
      <c r="L928" s="102"/>
      <c r="M928" s="102"/>
      <c r="N928" s="102"/>
      <c r="O928" s="102"/>
      <c r="P928" s="102"/>
      <c r="Q928" s="102"/>
      <c r="R928" s="102"/>
      <c r="S928" s="102"/>
      <c r="T928" s="102"/>
      <c r="U928" s="102"/>
      <c r="V928" s="102"/>
      <c r="W928" s="102"/>
      <c r="X928" s="102"/>
      <c r="Y928" s="102"/>
      <c r="Z928" s="102"/>
    </row>
    <row r="929" spans="1:26" ht="18.75" customHeight="1">
      <c r="A929" s="1032"/>
      <c r="B929" s="102"/>
      <c r="C929" s="1033"/>
      <c r="D929" s="1033"/>
      <c r="E929" s="102"/>
      <c r="F929" s="102"/>
      <c r="G929" s="102"/>
      <c r="H929" s="102"/>
      <c r="I929" s="102"/>
      <c r="J929" s="102"/>
      <c r="K929" s="102"/>
      <c r="L929" s="102"/>
      <c r="M929" s="102"/>
      <c r="N929" s="102"/>
      <c r="O929" s="102"/>
      <c r="P929" s="102"/>
      <c r="Q929" s="102"/>
      <c r="R929" s="102"/>
      <c r="S929" s="102"/>
      <c r="T929" s="102"/>
      <c r="U929" s="102"/>
      <c r="V929" s="102"/>
      <c r="W929" s="102"/>
      <c r="X929" s="102"/>
      <c r="Y929" s="102"/>
      <c r="Z929" s="102"/>
    </row>
    <row r="930" spans="1:26" ht="18.75" customHeight="1">
      <c r="A930" s="1032"/>
      <c r="B930" s="102"/>
      <c r="C930" s="1033"/>
      <c r="D930" s="1033"/>
      <c r="E930" s="102"/>
      <c r="F930" s="102"/>
      <c r="G930" s="102"/>
      <c r="H930" s="102"/>
      <c r="I930" s="102"/>
      <c r="J930" s="102"/>
      <c r="K930" s="102"/>
      <c r="L930" s="102"/>
      <c r="M930" s="102"/>
      <c r="N930" s="102"/>
      <c r="O930" s="102"/>
      <c r="P930" s="102"/>
      <c r="Q930" s="102"/>
      <c r="R930" s="102"/>
      <c r="S930" s="102"/>
      <c r="T930" s="102"/>
      <c r="U930" s="102"/>
      <c r="V930" s="102"/>
      <c r="W930" s="102"/>
      <c r="X930" s="102"/>
      <c r="Y930" s="102"/>
      <c r="Z930" s="102"/>
    </row>
    <row r="931" spans="1:26" ht="18.75" customHeight="1">
      <c r="A931" s="1032"/>
      <c r="B931" s="102"/>
      <c r="C931" s="1033"/>
      <c r="D931" s="1033"/>
      <c r="E931" s="102"/>
      <c r="F931" s="102"/>
      <c r="G931" s="102"/>
      <c r="H931" s="102"/>
      <c r="I931" s="102"/>
      <c r="J931" s="102"/>
      <c r="K931" s="102"/>
      <c r="L931" s="102"/>
      <c r="M931" s="102"/>
      <c r="N931" s="102"/>
      <c r="O931" s="102"/>
      <c r="P931" s="102"/>
      <c r="Q931" s="102"/>
      <c r="R931" s="102"/>
      <c r="S931" s="102"/>
      <c r="T931" s="102"/>
      <c r="U931" s="102"/>
      <c r="V931" s="102"/>
      <c r="W931" s="102"/>
      <c r="X931" s="102"/>
      <c r="Y931" s="102"/>
      <c r="Z931" s="102"/>
    </row>
    <row r="932" spans="1:26" ht="18.75" customHeight="1">
      <c r="A932" s="1032"/>
      <c r="B932" s="102"/>
      <c r="C932" s="1033"/>
      <c r="D932" s="1033"/>
      <c r="E932" s="102"/>
      <c r="F932" s="102"/>
      <c r="G932" s="102"/>
      <c r="H932" s="102"/>
      <c r="I932" s="102"/>
      <c r="J932" s="102"/>
      <c r="K932" s="102"/>
      <c r="L932" s="102"/>
      <c r="M932" s="102"/>
      <c r="N932" s="102"/>
      <c r="O932" s="102"/>
      <c r="P932" s="102"/>
      <c r="Q932" s="102"/>
      <c r="R932" s="102"/>
      <c r="S932" s="102"/>
      <c r="T932" s="102"/>
      <c r="U932" s="102"/>
      <c r="V932" s="102"/>
      <c r="W932" s="102"/>
      <c r="X932" s="102"/>
      <c r="Y932" s="102"/>
      <c r="Z932" s="102"/>
    </row>
    <row r="933" spans="1:26" ht="18.75" customHeight="1">
      <c r="A933" s="1032"/>
      <c r="B933" s="102"/>
      <c r="C933" s="1033"/>
      <c r="D933" s="1033"/>
      <c r="E933" s="102"/>
      <c r="F933" s="102"/>
      <c r="G933" s="102"/>
      <c r="H933" s="102"/>
      <c r="I933" s="102"/>
      <c r="J933" s="102"/>
      <c r="K933" s="102"/>
      <c r="L933" s="102"/>
      <c r="M933" s="102"/>
      <c r="N933" s="102"/>
      <c r="O933" s="102"/>
      <c r="P933" s="102"/>
      <c r="Q933" s="102"/>
      <c r="R933" s="102"/>
      <c r="S933" s="102"/>
      <c r="T933" s="102"/>
      <c r="U933" s="102"/>
      <c r="V933" s="102"/>
      <c r="W933" s="102"/>
      <c r="X933" s="102"/>
      <c r="Y933" s="102"/>
      <c r="Z933" s="102"/>
    </row>
    <row r="934" spans="1:26" ht="18.75" customHeight="1">
      <c r="A934" s="1032"/>
      <c r="B934" s="102"/>
      <c r="C934" s="1033"/>
      <c r="D934" s="1033"/>
      <c r="E934" s="102"/>
      <c r="F934" s="102"/>
      <c r="G934" s="102"/>
      <c r="H934" s="102"/>
      <c r="I934" s="102"/>
      <c r="J934" s="102"/>
      <c r="K934" s="102"/>
      <c r="L934" s="102"/>
      <c r="M934" s="102"/>
      <c r="N934" s="102"/>
      <c r="O934" s="102"/>
      <c r="P934" s="102"/>
      <c r="Q934" s="102"/>
      <c r="R934" s="102"/>
      <c r="S934" s="102"/>
      <c r="T934" s="102"/>
      <c r="U934" s="102"/>
      <c r="V934" s="102"/>
      <c r="W934" s="102"/>
      <c r="X934" s="102"/>
      <c r="Y934" s="102"/>
      <c r="Z934" s="102"/>
    </row>
    <row r="935" spans="1:26" ht="18.75" customHeight="1">
      <c r="A935" s="1032"/>
      <c r="B935" s="102"/>
      <c r="C935" s="1033"/>
      <c r="D935" s="1033"/>
      <c r="E935" s="102"/>
      <c r="F935" s="102"/>
      <c r="G935" s="102"/>
      <c r="H935" s="102"/>
      <c r="I935" s="102"/>
      <c r="J935" s="102"/>
      <c r="K935" s="102"/>
      <c r="L935" s="102"/>
      <c r="M935" s="102"/>
      <c r="N935" s="102"/>
      <c r="O935" s="102"/>
      <c r="P935" s="102"/>
      <c r="Q935" s="102"/>
      <c r="R935" s="102"/>
      <c r="S935" s="102"/>
      <c r="T935" s="102"/>
      <c r="U935" s="102"/>
      <c r="V935" s="102"/>
      <c r="W935" s="102"/>
      <c r="X935" s="102"/>
      <c r="Y935" s="102"/>
      <c r="Z935" s="102"/>
    </row>
    <row r="936" spans="1:26" ht="18.75" customHeight="1">
      <c r="A936" s="1032"/>
      <c r="B936" s="102"/>
      <c r="C936" s="1033"/>
      <c r="D936" s="1033"/>
      <c r="E936" s="102"/>
      <c r="F936" s="102"/>
      <c r="G936" s="102"/>
      <c r="H936" s="102"/>
      <c r="I936" s="102"/>
      <c r="J936" s="102"/>
      <c r="K936" s="102"/>
      <c r="L936" s="102"/>
      <c r="M936" s="102"/>
      <c r="N936" s="102"/>
      <c r="O936" s="102"/>
      <c r="P936" s="102"/>
      <c r="Q936" s="102"/>
      <c r="R936" s="102"/>
      <c r="S936" s="102"/>
      <c r="T936" s="102"/>
      <c r="U936" s="102"/>
      <c r="V936" s="102"/>
      <c r="W936" s="102"/>
      <c r="X936" s="102"/>
      <c r="Y936" s="102"/>
      <c r="Z936" s="102"/>
    </row>
    <row r="937" spans="1:26" ht="18.75" customHeight="1">
      <c r="A937" s="1032"/>
      <c r="B937" s="102"/>
      <c r="C937" s="1033"/>
      <c r="D937" s="1033"/>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row>
    <row r="938" spans="1:26" ht="18.75" customHeight="1">
      <c r="A938" s="1032"/>
      <c r="B938" s="102"/>
      <c r="C938" s="1033"/>
      <c r="D938" s="1033"/>
      <c r="E938" s="102"/>
      <c r="F938" s="102"/>
      <c r="G938" s="102"/>
      <c r="H938" s="102"/>
      <c r="I938" s="102"/>
      <c r="J938" s="102"/>
      <c r="K938" s="102"/>
      <c r="L938" s="102"/>
      <c r="M938" s="102"/>
      <c r="N938" s="102"/>
      <c r="O938" s="102"/>
      <c r="P938" s="102"/>
      <c r="Q938" s="102"/>
      <c r="R938" s="102"/>
      <c r="S938" s="102"/>
      <c r="T938" s="102"/>
      <c r="U938" s="102"/>
      <c r="V938" s="102"/>
      <c r="W938" s="102"/>
      <c r="X938" s="102"/>
      <c r="Y938" s="102"/>
      <c r="Z938" s="102"/>
    </row>
    <row r="939" spans="1:26" ht="18.75" customHeight="1">
      <c r="A939" s="1032"/>
      <c r="B939" s="102"/>
      <c r="C939" s="1033"/>
      <c r="D939" s="1033"/>
      <c r="E939" s="102"/>
      <c r="F939" s="102"/>
      <c r="G939" s="102"/>
      <c r="H939" s="102"/>
      <c r="I939" s="102"/>
      <c r="J939" s="102"/>
      <c r="K939" s="102"/>
      <c r="L939" s="102"/>
      <c r="M939" s="102"/>
      <c r="N939" s="102"/>
      <c r="O939" s="102"/>
      <c r="P939" s="102"/>
      <c r="Q939" s="102"/>
      <c r="R939" s="102"/>
      <c r="S939" s="102"/>
      <c r="T939" s="102"/>
      <c r="U939" s="102"/>
      <c r="V939" s="102"/>
      <c r="W939" s="102"/>
      <c r="X939" s="102"/>
      <c r="Y939" s="102"/>
      <c r="Z939" s="102"/>
    </row>
    <row r="940" spans="1:26" ht="18.75" customHeight="1">
      <c r="A940" s="1032"/>
      <c r="B940" s="102"/>
      <c r="C940" s="1033"/>
      <c r="D940" s="1033"/>
      <c r="E940" s="102"/>
      <c r="F940" s="102"/>
      <c r="G940" s="102"/>
      <c r="H940" s="102"/>
      <c r="I940" s="102"/>
      <c r="J940" s="102"/>
      <c r="K940" s="102"/>
      <c r="L940" s="102"/>
      <c r="M940" s="102"/>
      <c r="N940" s="102"/>
      <c r="O940" s="102"/>
      <c r="P940" s="102"/>
      <c r="Q940" s="102"/>
      <c r="R940" s="102"/>
      <c r="S940" s="102"/>
      <c r="T940" s="102"/>
      <c r="U940" s="102"/>
      <c r="V940" s="102"/>
      <c r="W940" s="102"/>
      <c r="X940" s="102"/>
      <c r="Y940" s="102"/>
      <c r="Z940" s="102"/>
    </row>
    <row r="941" spans="1:26" ht="18.75" customHeight="1">
      <c r="A941" s="1032"/>
      <c r="B941" s="102"/>
      <c r="C941" s="1033"/>
      <c r="D941" s="1033"/>
      <c r="E941" s="102"/>
      <c r="F941" s="102"/>
      <c r="G941" s="102"/>
      <c r="H941" s="102"/>
      <c r="I941" s="102"/>
      <c r="J941" s="102"/>
      <c r="K941" s="102"/>
      <c r="L941" s="102"/>
      <c r="M941" s="102"/>
      <c r="N941" s="102"/>
      <c r="O941" s="102"/>
      <c r="P941" s="102"/>
      <c r="Q941" s="102"/>
      <c r="R941" s="102"/>
      <c r="S941" s="102"/>
      <c r="T941" s="102"/>
      <c r="U941" s="102"/>
      <c r="V941" s="102"/>
      <c r="W941" s="102"/>
      <c r="X941" s="102"/>
      <c r="Y941" s="102"/>
      <c r="Z941" s="102"/>
    </row>
    <row r="942" spans="1:26" ht="18.75" customHeight="1">
      <c r="A942" s="1032"/>
      <c r="B942" s="102"/>
      <c r="C942" s="1033"/>
      <c r="D942" s="1033"/>
      <c r="E942" s="102"/>
      <c r="F942" s="102"/>
      <c r="G942" s="102"/>
      <c r="H942" s="102"/>
      <c r="I942" s="102"/>
      <c r="J942" s="102"/>
      <c r="K942" s="102"/>
      <c r="L942" s="102"/>
      <c r="M942" s="102"/>
      <c r="N942" s="102"/>
      <c r="O942" s="102"/>
      <c r="P942" s="102"/>
      <c r="Q942" s="102"/>
      <c r="R942" s="102"/>
      <c r="S942" s="102"/>
      <c r="T942" s="102"/>
      <c r="U942" s="102"/>
      <c r="V942" s="102"/>
      <c r="W942" s="102"/>
      <c r="X942" s="102"/>
      <c r="Y942" s="102"/>
      <c r="Z942" s="102"/>
    </row>
    <row r="943" spans="1:26" ht="18.75" customHeight="1">
      <c r="A943" s="1032"/>
      <c r="B943" s="102"/>
      <c r="C943" s="1033"/>
      <c r="D943" s="1033"/>
      <c r="E943" s="102"/>
      <c r="F943" s="102"/>
      <c r="G943" s="102"/>
      <c r="H943" s="102"/>
      <c r="I943" s="102"/>
      <c r="J943" s="102"/>
      <c r="K943" s="102"/>
      <c r="L943" s="102"/>
      <c r="M943" s="102"/>
      <c r="N943" s="102"/>
      <c r="O943" s="102"/>
      <c r="P943" s="102"/>
      <c r="Q943" s="102"/>
      <c r="R943" s="102"/>
      <c r="S943" s="102"/>
      <c r="T943" s="102"/>
      <c r="U943" s="102"/>
      <c r="V943" s="102"/>
      <c r="W943" s="102"/>
      <c r="X943" s="102"/>
      <c r="Y943" s="102"/>
      <c r="Z943" s="102"/>
    </row>
    <row r="944" spans="1:26" ht="18.75" customHeight="1">
      <c r="A944" s="1032"/>
      <c r="B944" s="102"/>
      <c r="C944" s="1033"/>
      <c r="D944" s="1033"/>
      <c r="E944" s="102"/>
      <c r="F944" s="102"/>
      <c r="G944" s="102"/>
      <c r="H944" s="102"/>
      <c r="I944" s="102"/>
      <c r="J944" s="102"/>
      <c r="K944" s="102"/>
      <c r="L944" s="102"/>
      <c r="M944" s="102"/>
      <c r="N944" s="102"/>
      <c r="O944" s="102"/>
      <c r="P944" s="102"/>
      <c r="Q944" s="102"/>
      <c r="R944" s="102"/>
      <c r="S944" s="102"/>
      <c r="T944" s="102"/>
      <c r="U944" s="102"/>
      <c r="V944" s="102"/>
      <c r="W944" s="102"/>
      <c r="X944" s="102"/>
      <c r="Y944" s="102"/>
      <c r="Z944" s="102"/>
    </row>
    <row r="945" spans="1:26" ht="18.75" customHeight="1">
      <c r="A945" s="1032"/>
      <c r="B945" s="102"/>
      <c r="C945" s="1033"/>
      <c r="D945" s="1033"/>
      <c r="E945" s="102"/>
      <c r="F945" s="102"/>
      <c r="G945" s="102"/>
      <c r="H945" s="102"/>
      <c r="I945" s="102"/>
      <c r="J945" s="102"/>
      <c r="K945" s="102"/>
      <c r="L945" s="102"/>
      <c r="M945" s="102"/>
      <c r="N945" s="102"/>
      <c r="O945" s="102"/>
      <c r="P945" s="102"/>
      <c r="Q945" s="102"/>
      <c r="R945" s="102"/>
      <c r="S945" s="102"/>
      <c r="T945" s="102"/>
      <c r="U945" s="102"/>
      <c r="V945" s="102"/>
      <c r="W945" s="102"/>
      <c r="X945" s="102"/>
      <c r="Y945" s="102"/>
      <c r="Z945" s="102"/>
    </row>
    <row r="946" spans="1:26" ht="18.75" customHeight="1">
      <c r="A946" s="1032"/>
      <c r="B946" s="102"/>
      <c r="C946" s="1033"/>
      <c r="D946" s="1033"/>
      <c r="E946" s="102"/>
      <c r="F946" s="102"/>
      <c r="G946" s="102"/>
      <c r="H946" s="102"/>
      <c r="I946" s="102"/>
      <c r="J946" s="102"/>
      <c r="K946" s="102"/>
      <c r="L946" s="102"/>
      <c r="M946" s="102"/>
      <c r="N946" s="102"/>
      <c r="O946" s="102"/>
      <c r="P946" s="102"/>
      <c r="Q946" s="102"/>
      <c r="R946" s="102"/>
      <c r="S946" s="102"/>
      <c r="T946" s="102"/>
      <c r="U946" s="102"/>
      <c r="V946" s="102"/>
      <c r="W946" s="102"/>
      <c r="X946" s="102"/>
      <c r="Y946" s="102"/>
      <c r="Z946" s="102"/>
    </row>
    <row r="947" spans="1:26" ht="18.75" customHeight="1">
      <c r="A947" s="1032"/>
      <c r="B947" s="102"/>
      <c r="C947" s="1033"/>
      <c r="D947" s="1033"/>
      <c r="E947" s="102"/>
      <c r="F947" s="102"/>
      <c r="G947" s="102"/>
      <c r="H947" s="102"/>
      <c r="I947" s="102"/>
      <c r="J947" s="102"/>
      <c r="K947" s="102"/>
      <c r="L947" s="102"/>
      <c r="M947" s="102"/>
      <c r="N947" s="102"/>
      <c r="O947" s="102"/>
      <c r="P947" s="102"/>
      <c r="Q947" s="102"/>
      <c r="R947" s="102"/>
      <c r="S947" s="102"/>
      <c r="T947" s="102"/>
      <c r="U947" s="102"/>
      <c r="V947" s="102"/>
      <c r="W947" s="102"/>
      <c r="X947" s="102"/>
      <c r="Y947" s="102"/>
      <c r="Z947" s="102"/>
    </row>
    <row r="948" spans="1:26" ht="18.75" customHeight="1">
      <c r="A948" s="1032"/>
      <c r="B948" s="102"/>
      <c r="C948" s="1033"/>
      <c r="D948" s="1033"/>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row>
    <row r="949" spans="1:26" ht="18.75" customHeight="1">
      <c r="A949" s="1032"/>
      <c r="B949" s="102"/>
      <c r="C949" s="1033"/>
      <c r="D949" s="1033"/>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row>
    <row r="950" spans="1:26" ht="18.75" customHeight="1">
      <c r="A950" s="1032"/>
      <c r="B950" s="102"/>
      <c r="C950" s="1033"/>
      <c r="D950" s="1033"/>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row>
    <row r="951" spans="1:26" ht="18.75" customHeight="1">
      <c r="A951" s="1032"/>
      <c r="B951" s="102"/>
      <c r="C951" s="1033"/>
      <c r="D951" s="1033"/>
      <c r="E951" s="102"/>
      <c r="F951" s="102"/>
      <c r="G951" s="102"/>
      <c r="H951" s="102"/>
      <c r="I951" s="102"/>
      <c r="J951" s="102"/>
      <c r="K951" s="102"/>
      <c r="L951" s="102"/>
      <c r="M951" s="102"/>
      <c r="N951" s="102"/>
      <c r="O951" s="102"/>
      <c r="P951" s="102"/>
      <c r="Q951" s="102"/>
      <c r="R951" s="102"/>
      <c r="S951" s="102"/>
      <c r="T951" s="102"/>
      <c r="U951" s="102"/>
      <c r="V951" s="102"/>
      <c r="W951" s="102"/>
      <c r="X951" s="102"/>
      <c r="Y951" s="102"/>
      <c r="Z951" s="102"/>
    </row>
    <row r="952" spans="1:26" ht="18.75" customHeight="1">
      <c r="A952" s="1032"/>
      <c r="B952" s="102"/>
      <c r="C952" s="1033"/>
      <c r="D952" s="1033"/>
      <c r="E952" s="102"/>
      <c r="F952" s="102"/>
      <c r="G952" s="102"/>
      <c r="H952" s="102"/>
      <c r="I952" s="102"/>
      <c r="J952" s="102"/>
      <c r="K952" s="102"/>
      <c r="L952" s="102"/>
      <c r="M952" s="102"/>
      <c r="N952" s="102"/>
      <c r="O952" s="102"/>
      <c r="P952" s="102"/>
      <c r="Q952" s="102"/>
      <c r="R952" s="102"/>
      <c r="S952" s="102"/>
      <c r="T952" s="102"/>
      <c r="U952" s="102"/>
      <c r="V952" s="102"/>
      <c r="W952" s="102"/>
      <c r="X952" s="102"/>
      <c r="Y952" s="102"/>
      <c r="Z952" s="102"/>
    </row>
    <row r="953" spans="1:26" ht="18.75" customHeight="1">
      <c r="A953" s="1032"/>
      <c r="B953" s="102"/>
      <c r="C953" s="1033"/>
      <c r="D953" s="1033"/>
      <c r="E953" s="102"/>
      <c r="F953" s="102"/>
      <c r="G953" s="102"/>
      <c r="H953" s="102"/>
      <c r="I953" s="102"/>
      <c r="J953" s="102"/>
      <c r="K953" s="102"/>
      <c r="L953" s="102"/>
      <c r="M953" s="102"/>
      <c r="N953" s="102"/>
      <c r="O953" s="102"/>
      <c r="P953" s="102"/>
      <c r="Q953" s="102"/>
      <c r="R953" s="102"/>
      <c r="S953" s="102"/>
      <c r="T953" s="102"/>
      <c r="U953" s="102"/>
      <c r="V953" s="102"/>
      <c r="W953" s="102"/>
      <c r="X953" s="102"/>
      <c r="Y953" s="102"/>
      <c r="Z953" s="102"/>
    </row>
    <row r="954" spans="1:26" ht="18.75" customHeight="1">
      <c r="A954" s="1032"/>
      <c r="B954" s="102"/>
      <c r="C954" s="1033"/>
      <c r="D954" s="1033"/>
      <c r="E954" s="102"/>
      <c r="F954" s="102"/>
      <c r="G954" s="102"/>
      <c r="H954" s="102"/>
      <c r="I954" s="102"/>
      <c r="J954" s="102"/>
      <c r="K954" s="102"/>
      <c r="L954" s="102"/>
      <c r="M954" s="102"/>
      <c r="N954" s="102"/>
      <c r="O954" s="102"/>
      <c r="P954" s="102"/>
      <c r="Q954" s="102"/>
      <c r="R954" s="102"/>
      <c r="S954" s="102"/>
      <c r="T954" s="102"/>
      <c r="U954" s="102"/>
      <c r="V954" s="102"/>
      <c r="W954" s="102"/>
      <c r="X954" s="102"/>
      <c r="Y954" s="102"/>
      <c r="Z954" s="102"/>
    </row>
    <row r="955" spans="1:26" ht="18.75" customHeight="1">
      <c r="A955" s="1032"/>
      <c r="B955" s="102"/>
      <c r="C955" s="1033"/>
      <c r="D955" s="1033"/>
      <c r="E955" s="102"/>
      <c r="F955" s="102"/>
      <c r="G955" s="102"/>
      <c r="H955" s="102"/>
      <c r="I955" s="102"/>
      <c r="J955" s="102"/>
      <c r="K955" s="102"/>
      <c r="L955" s="102"/>
      <c r="M955" s="102"/>
      <c r="N955" s="102"/>
      <c r="O955" s="102"/>
      <c r="P955" s="102"/>
      <c r="Q955" s="102"/>
      <c r="R955" s="102"/>
      <c r="S955" s="102"/>
      <c r="T955" s="102"/>
      <c r="U955" s="102"/>
      <c r="V955" s="102"/>
      <c r="W955" s="102"/>
      <c r="X955" s="102"/>
      <c r="Y955" s="102"/>
      <c r="Z955" s="102"/>
    </row>
    <row r="956" spans="1:26" ht="18.75" customHeight="1">
      <c r="A956" s="1032"/>
      <c r="B956" s="102"/>
      <c r="C956" s="1033"/>
      <c r="D956" s="1033"/>
      <c r="E956" s="102"/>
      <c r="F956" s="102"/>
      <c r="G956" s="102"/>
      <c r="H956" s="102"/>
      <c r="I956" s="102"/>
      <c r="J956" s="102"/>
      <c r="K956" s="102"/>
      <c r="L956" s="102"/>
      <c r="M956" s="102"/>
      <c r="N956" s="102"/>
      <c r="O956" s="102"/>
      <c r="P956" s="102"/>
      <c r="Q956" s="102"/>
      <c r="R956" s="102"/>
      <c r="S956" s="102"/>
      <c r="T956" s="102"/>
      <c r="U956" s="102"/>
      <c r="V956" s="102"/>
      <c r="W956" s="102"/>
      <c r="X956" s="102"/>
      <c r="Y956" s="102"/>
      <c r="Z956" s="102"/>
    </row>
    <row r="957" spans="1:26" ht="18.75" customHeight="1">
      <c r="A957" s="1032"/>
      <c r="B957" s="102"/>
      <c r="C957" s="1033"/>
      <c r="D957" s="1033"/>
      <c r="E957" s="102"/>
      <c r="F957" s="102"/>
      <c r="G957" s="102"/>
      <c r="H957" s="102"/>
      <c r="I957" s="102"/>
      <c r="J957" s="102"/>
      <c r="K957" s="102"/>
      <c r="L957" s="102"/>
      <c r="M957" s="102"/>
      <c r="N957" s="102"/>
      <c r="O957" s="102"/>
      <c r="P957" s="102"/>
      <c r="Q957" s="102"/>
      <c r="R957" s="102"/>
      <c r="S957" s="102"/>
      <c r="T957" s="102"/>
      <c r="U957" s="102"/>
      <c r="V957" s="102"/>
      <c r="W957" s="102"/>
      <c r="X957" s="102"/>
      <c r="Y957" s="102"/>
      <c r="Z957" s="102"/>
    </row>
    <row r="958" spans="1:26" ht="18.75" customHeight="1">
      <c r="A958" s="1032"/>
      <c r="B958" s="102"/>
      <c r="C958" s="1033"/>
      <c r="D958" s="1033"/>
      <c r="E958" s="102"/>
      <c r="F958" s="102"/>
      <c r="G958" s="102"/>
      <c r="H958" s="102"/>
      <c r="I958" s="102"/>
      <c r="J958" s="102"/>
      <c r="K958" s="102"/>
      <c r="L958" s="102"/>
      <c r="M958" s="102"/>
      <c r="N958" s="102"/>
      <c r="O958" s="102"/>
      <c r="P958" s="102"/>
      <c r="Q958" s="102"/>
      <c r="R958" s="102"/>
      <c r="S958" s="102"/>
      <c r="T958" s="102"/>
      <c r="U958" s="102"/>
      <c r="V958" s="102"/>
      <c r="W958" s="102"/>
      <c r="X958" s="102"/>
      <c r="Y958" s="102"/>
      <c r="Z958" s="102"/>
    </row>
    <row r="959" spans="1:26" ht="18.75" customHeight="1">
      <c r="A959" s="1032"/>
      <c r="B959" s="102"/>
      <c r="C959" s="1033"/>
      <c r="D959" s="1033"/>
      <c r="E959" s="102"/>
      <c r="F959" s="102"/>
      <c r="G959" s="102"/>
      <c r="H959" s="102"/>
      <c r="I959" s="102"/>
      <c r="J959" s="102"/>
      <c r="K959" s="102"/>
      <c r="L959" s="102"/>
      <c r="M959" s="102"/>
      <c r="N959" s="102"/>
      <c r="O959" s="102"/>
      <c r="P959" s="102"/>
      <c r="Q959" s="102"/>
      <c r="R959" s="102"/>
      <c r="S959" s="102"/>
      <c r="T959" s="102"/>
      <c r="U959" s="102"/>
      <c r="V959" s="102"/>
      <c r="W959" s="102"/>
      <c r="X959" s="102"/>
      <c r="Y959" s="102"/>
      <c r="Z959" s="102"/>
    </row>
    <row r="960" spans="1:26" ht="18.75" customHeight="1">
      <c r="A960" s="1032"/>
      <c r="B960" s="102"/>
      <c r="C960" s="1033"/>
      <c r="D960" s="1033"/>
      <c r="E960" s="102"/>
      <c r="F960" s="102"/>
      <c r="G960" s="102"/>
      <c r="H960" s="102"/>
      <c r="I960" s="102"/>
      <c r="J960" s="102"/>
      <c r="K960" s="102"/>
      <c r="L960" s="102"/>
      <c r="M960" s="102"/>
      <c r="N960" s="102"/>
      <c r="O960" s="102"/>
      <c r="P960" s="102"/>
      <c r="Q960" s="102"/>
      <c r="R960" s="102"/>
      <c r="S960" s="102"/>
      <c r="T960" s="102"/>
      <c r="U960" s="102"/>
      <c r="V960" s="102"/>
      <c r="W960" s="102"/>
      <c r="X960" s="102"/>
      <c r="Y960" s="102"/>
      <c r="Z960" s="102"/>
    </row>
    <row r="961" spans="1:26" ht="18.75" customHeight="1">
      <c r="A961" s="1032"/>
      <c r="B961" s="102"/>
      <c r="C961" s="1033"/>
      <c r="D961" s="1033"/>
      <c r="E961" s="102"/>
      <c r="F961" s="102"/>
      <c r="G961" s="102"/>
      <c r="H961" s="102"/>
      <c r="I961" s="102"/>
      <c r="J961" s="102"/>
      <c r="K961" s="102"/>
      <c r="L961" s="102"/>
      <c r="M961" s="102"/>
      <c r="N961" s="102"/>
      <c r="O961" s="102"/>
      <c r="P961" s="102"/>
      <c r="Q961" s="102"/>
      <c r="R961" s="102"/>
      <c r="S961" s="102"/>
      <c r="T961" s="102"/>
      <c r="U961" s="102"/>
      <c r="V961" s="102"/>
      <c r="W961" s="102"/>
      <c r="X961" s="102"/>
      <c r="Y961" s="102"/>
      <c r="Z961" s="102"/>
    </row>
    <row r="962" spans="1:26" ht="18.75" customHeight="1">
      <c r="A962" s="1032"/>
      <c r="B962" s="102"/>
      <c r="C962" s="1033"/>
      <c r="D962" s="1033"/>
      <c r="E962" s="102"/>
      <c r="F962" s="102"/>
      <c r="G962" s="102"/>
      <c r="H962" s="102"/>
      <c r="I962" s="102"/>
      <c r="J962" s="102"/>
      <c r="K962" s="102"/>
      <c r="L962" s="102"/>
      <c r="M962" s="102"/>
      <c r="N962" s="102"/>
      <c r="O962" s="102"/>
      <c r="P962" s="102"/>
      <c r="Q962" s="102"/>
      <c r="R962" s="102"/>
      <c r="S962" s="102"/>
      <c r="T962" s="102"/>
      <c r="U962" s="102"/>
      <c r="V962" s="102"/>
      <c r="W962" s="102"/>
      <c r="X962" s="102"/>
      <c r="Y962" s="102"/>
      <c r="Z962" s="102"/>
    </row>
    <row r="963" spans="1:26" ht="18.75" customHeight="1">
      <c r="A963" s="1032"/>
      <c r="B963" s="102"/>
      <c r="C963" s="1033"/>
      <c r="D963" s="1033"/>
      <c r="E963" s="102"/>
      <c r="F963" s="102"/>
      <c r="G963" s="102"/>
      <c r="H963" s="102"/>
      <c r="I963" s="102"/>
      <c r="J963" s="102"/>
      <c r="K963" s="102"/>
      <c r="L963" s="102"/>
      <c r="M963" s="102"/>
      <c r="N963" s="102"/>
      <c r="O963" s="102"/>
      <c r="P963" s="102"/>
      <c r="Q963" s="102"/>
      <c r="R963" s="102"/>
      <c r="S963" s="102"/>
      <c r="T963" s="102"/>
      <c r="U963" s="102"/>
      <c r="V963" s="102"/>
      <c r="W963" s="102"/>
      <c r="X963" s="102"/>
      <c r="Y963" s="102"/>
      <c r="Z963" s="102"/>
    </row>
    <row r="964" spans="1:26" ht="18.75" customHeight="1">
      <c r="A964" s="1032"/>
      <c r="B964" s="102"/>
      <c r="C964" s="1033"/>
      <c r="D964" s="1033"/>
      <c r="E964" s="102"/>
      <c r="F964" s="102"/>
      <c r="G964" s="102"/>
      <c r="H964" s="102"/>
      <c r="I964" s="102"/>
      <c r="J964" s="102"/>
      <c r="K964" s="102"/>
      <c r="L964" s="102"/>
      <c r="M964" s="102"/>
      <c r="N964" s="102"/>
      <c r="O964" s="102"/>
      <c r="P964" s="102"/>
      <c r="Q964" s="102"/>
      <c r="R964" s="102"/>
      <c r="S964" s="102"/>
      <c r="T964" s="102"/>
      <c r="U964" s="102"/>
      <c r="V964" s="102"/>
      <c r="W964" s="102"/>
      <c r="X964" s="102"/>
      <c r="Y964" s="102"/>
      <c r="Z964" s="102"/>
    </row>
    <row r="965" spans="1:26" ht="18.75" customHeight="1">
      <c r="A965" s="1032"/>
      <c r="B965" s="102"/>
      <c r="C965" s="1033"/>
      <c r="D965" s="1033"/>
      <c r="E965" s="102"/>
      <c r="F965" s="102"/>
      <c r="G965" s="102"/>
      <c r="H965" s="102"/>
      <c r="I965" s="102"/>
      <c r="J965" s="102"/>
      <c r="K965" s="102"/>
      <c r="L965" s="102"/>
      <c r="M965" s="102"/>
      <c r="N965" s="102"/>
      <c r="O965" s="102"/>
      <c r="P965" s="102"/>
      <c r="Q965" s="102"/>
      <c r="R965" s="102"/>
      <c r="S965" s="102"/>
      <c r="T965" s="102"/>
      <c r="U965" s="102"/>
      <c r="V965" s="102"/>
      <c r="W965" s="102"/>
      <c r="X965" s="102"/>
      <c r="Y965" s="102"/>
      <c r="Z965" s="102"/>
    </row>
    <row r="966" spans="1:26" ht="18.75" customHeight="1">
      <c r="A966" s="1032"/>
      <c r="B966" s="102"/>
      <c r="C966" s="1033"/>
      <c r="D966" s="1033"/>
      <c r="E966" s="102"/>
      <c r="F966" s="102"/>
      <c r="G966" s="102"/>
      <c r="H966" s="102"/>
      <c r="I966" s="102"/>
      <c r="J966" s="102"/>
      <c r="K966" s="102"/>
      <c r="L966" s="102"/>
      <c r="M966" s="102"/>
      <c r="N966" s="102"/>
      <c r="O966" s="102"/>
      <c r="P966" s="102"/>
      <c r="Q966" s="102"/>
      <c r="R966" s="102"/>
      <c r="S966" s="102"/>
      <c r="T966" s="102"/>
      <c r="U966" s="102"/>
      <c r="V966" s="102"/>
      <c r="W966" s="102"/>
      <c r="X966" s="102"/>
      <c r="Y966" s="102"/>
      <c r="Z966" s="102"/>
    </row>
    <row r="967" spans="1:26" ht="18.75" customHeight="1">
      <c r="A967" s="1032"/>
      <c r="B967" s="102"/>
      <c r="C967" s="1033"/>
      <c r="D967" s="1033"/>
      <c r="E967" s="102"/>
      <c r="F967" s="102"/>
      <c r="G967" s="102"/>
      <c r="H967" s="102"/>
      <c r="I967" s="102"/>
      <c r="J967" s="102"/>
      <c r="K967" s="102"/>
      <c r="L967" s="102"/>
      <c r="M967" s="102"/>
      <c r="N967" s="102"/>
      <c r="O967" s="102"/>
      <c r="P967" s="102"/>
      <c r="Q967" s="102"/>
      <c r="R967" s="102"/>
      <c r="S967" s="102"/>
      <c r="T967" s="102"/>
      <c r="U967" s="102"/>
      <c r="V967" s="102"/>
      <c r="W967" s="102"/>
      <c r="X967" s="102"/>
      <c r="Y967" s="102"/>
      <c r="Z967" s="102"/>
    </row>
    <row r="968" spans="1:26" ht="18.75" customHeight="1">
      <c r="A968" s="1032"/>
      <c r="B968" s="102"/>
      <c r="C968" s="1033"/>
      <c r="D968" s="1033"/>
      <c r="E968" s="102"/>
      <c r="F968" s="102"/>
      <c r="G968" s="102"/>
      <c r="H968" s="102"/>
      <c r="I968" s="102"/>
      <c r="J968" s="102"/>
      <c r="K968" s="102"/>
      <c r="L968" s="102"/>
      <c r="M968" s="102"/>
      <c r="N968" s="102"/>
      <c r="O968" s="102"/>
      <c r="P968" s="102"/>
      <c r="Q968" s="102"/>
      <c r="R968" s="102"/>
      <c r="S968" s="102"/>
      <c r="T968" s="102"/>
      <c r="U968" s="102"/>
      <c r="V968" s="102"/>
      <c r="W968" s="102"/>
      <c r="X968" s="102"/>
      <c r="Y968" s="102"/>
      <c r="Z968" s="102"/>
    </row>
    <row r="969" spans="1:26" ht="18.75" customHeight="1">
      <c r="A969" s="1032"/>
      <c r="B969" s="102"/>
      <c r="C969" s="1033"/>
      <c r="D969" s="1033"/>
      <c r="E969" s="102"/>
      <c r="F969" s="102"/>
      <c r="G969" s="102"/>
      <c r="H969" s="102"/>
      <c r="I969" s="102"/>
      <c r="J969" s="102"/>
      <c r="K969" s="102"/>
      <c r="L969" s="102"/>
      <c r="M969" s="102"/>
      <c r="N969" s="102"/>
      <c r="O969" s="102"/>
      <c r="P969" s="102"/>
      <c r="Q969" s="102"/>
      <c r="R969" s="102"/>
      <c r="S969" s="102"/>
      <c r="T969" s="102"/>
      <c r="U969" s="102"/>
      <c r="V969" s="102"/>
      <c r="W969" s="102"/>
      <c r="X969" s="102"/>
      <c r="Y969" s="102"/>
      <c r="Z969" s="102"/>
    </row>
    <row r="970" spans="1:26" ht="18.75" customHeight="1">
      <c r="A970" s="1032"/>
      <c r="B970" s="102"/>
      <c r="C970" s="1033"/>
      <c r="D970" s="1033"/>
      <c r="E970" s="102"/>
      <c r="F970" s="102"/>
      <c r="G970" s="102"/>
      <c r="H970" s="102"/>
      <c r="I970" s="102"/>
      <c r="J970" s="102"/>
      <c r="K970" s="102"/>
      <c r="L970" s="102"/>
      <c r="M970" s="102"/>
      <c r="N970" s="102"/>
      <c r="O970" s="102"/>
      <c r="P970" s="102"/>
      <c r="Q970" s="102"/>
      <c r="R970" s="102"/>
      <c r="S970" s="102"/>
      <c r="T970" s="102"/>
      <c r="U970" s="102"/>
      <c r="V970" s="102"/>
      <c r="W970" s="102"/>
      <c r="X970" s="102"/>
      <c r="Y970" s="102"/>
      <c r="Z970" s="102"/>
    </row>
    <row r="971" spans="1:26" ht="18.75" customHeight="1">
      <c r="A971" s="1032"/>
      <c r="B971" s="102"/>
      <c r="C971" s="1033"/>
      <c r="D971" s="1033"/>
      <c r="E971" s="102"/>
      <c r="F971" s="102"/>
      <c r="G971" s="102"/>
      <c r="H971" s="102"/>
      <c r="I971" s="102"/>
      <c r="J971" s="102"/>
      <c r="K971" s="102"/>
      <c r="L971" s="102"/>
      <c r="M971" s="102"/>
      <c r="N971" s="102"/>
      <c r="O971" s="102"/>
      <c r="P971" s="102"/>
      <c r="Q971" s="102"/>
      <c r="R971" s="102"/>
      <c r="S971" s="102"/>
      <c r="T971" s="102"/>
      <c r="U971" s="102"/>
      <c r="V971" s="102"/>
      <c r="W971" s="102"/>
      <c r="X971" s="102"/>
      <c r="Y971" s="102"/>
      <c r="Z971" s="102"/>
    </row>
    <row r="972" spans="1:26" ht="18.75" customHeight="1">
      <c r="A972" s="1032"/>
      <c r="B972" s="102"/>
      <c r="C972" s="1033"/>
      <c r="D972" s="1033"/>
      <c r="E972" s="102"/>
      <c r="F972" s="102"/>
      <c r="G972" s="102"/>
      <c r="H972" s="102"/>
      <c r="I972" s="102"/>
      <c r="J972" s="102"/>
      <c r="K972" s="102"/>
      <c r="L972" s="102"/>
      <c r="M972" s="102"/>
      <c r="N972" s="102"/>
      <c r="O972" s="102"/>
      <c r="P972" s="102"/>
      <c r="Q972" s="102"/>
      <c r="R972" s="102"/>
      <c r="S972" s="102"/>
      <c r="T972" s="102"/>
      <c r="U972" s="102"/>
      <c r="V972" s="102"/>
      <c r="W972" s="102"/>
      <c r="X972" s="102"/>
      <c r="Y972" s="102"/>
      <c r="Z972" s="102"/>
    </row>
    <row r="973" spans="1:26" ht="18.75" customHeight="1">
      <c r="A973" s="1032"/>
      <c r="B973" s="102"/>
      <c r="C973" s="1033"/>
      <c r="D973" s="1033"/>
      <c r="E973" s="102"/>
      <c r="F973" s="102"/>
      <c r="G973" s="102"/>
      <c r="H973" s="102"/>
      <c r="I973" s="102"/>
      <c r="J973" s="102"/>
      <c r="K973" s="102"/>
      <c r="L973" s="102"/>
      <c r="M973" s="102"/>
      <c r="N973" s="102"/>
      <c r="O973" s="102"/>
      <c r="P973" s="102"/>
      <c r="Q973" s="102"/>
      <c r="R973" s="102"/>
      <c r="S973" s="102"/>
      <c r="T973" s="102"/>
      <c r="U973" s="102"/>
      <c r="V973" s="102"/>
      <c r="W973" s="102"/>
      <c r="X973" s="102"/>
      <c r="Y973" s="102"/>
      <c r="Z973" s="102"/>
    </row>
    <row r="974" spans="1:26" ht="18.75" customHeight="1">
      <c r="A974" s="1032"/>
      <c r="B974" s="102"/>
      <c r="C974" s="1033"/>
      <c r="D974" s="1033"/>
      <c r="E974" s="102"/>
      <c r="F974" s="102"/>
      <c r="G974" s="102"/>
      <c r="H974" s="102"/>
      <c r="I974" s="102"/>
      <c r="J974" s="102"/>
      <c r="K974" s="102"/>
      <c r="L974" s="102"/>
      <c r="M974" s="102"/>
      <c r="N974" s="102"/>
      <c r="O974" s="102"/>
      <c r="P974" s="102"/>
      <c r="Q974" s="102"/>
      <c r="R974" s="102"/>
      <c r="S974" s="102"/>
      <c r="T974" s="102"/>
      <c r="U974" s="102"/>
      <c r="V974" s="102"/>
      <c r="W974" s="102"/>
      <c r="X974" s="102"/>
      <c r="Y974" s="102"/>
      <c r="Z974" s="102"/>
    </row>
    <row r="975" spans="1:26" ht="18.75" customHeight="1">
      <c r="A975" s="1032"/>
      <c r="B975" s="102"/>
      <c r="C975" s="1033"/>
      <c r="D975" s="1033"/>
      <c r="E975" s="102"/>
      <c r="F975" s="102"/>
      <c r="G975" s="102"/>
      <c r="H975" s="102"/>
      <c r="I975" s="102"/>
      <c r="J975" s="102"/>
      <c r="K975" s="102"/>
      <c r="L975" s="102"/>
      <c r="M975" s="102"/>
      <c r="N975" s="102"/>
      <c r="O975" s="102"/>
      <c r="P975" s="102"/>
      <c r="Q975" s="102"/>
      <c r="R975" s="102"/>
      <c r="S975" s="102"/>
      <c r="T975" s="102"/>
      <c r="U975" s="102"/>
      <c r="V975" s="102"/>
      <c r="W975" s="102"/>
      <c r="X975" s="102"/>
      <c r="Y975" s="102"/>
      <c r="Z975" s="102"/>
    </row>
    <row r="976" spans="1:26" ht="18.75" customHeight="1">
      <c r="A976" s="1032"/>
      <c r="B976" s="102"/>
      <c r="C976" s="1033"/>
      <c r="D976" s="1033"/>
      <c r="E976" s="102"/>
      <c r="F976" s="102"/>
      <c r="G976" s="102"/>
      <c r="H976" s="102"/>
      <c r="I976" s="102"/>
      <c r="J976" s="102"/>
      <c r="K976" s="102"/>
      <c r="L976" s="102"/>
      <c r="M976" s="102"/>
      <c r="N976" s="102"/>
      <c r="O976" s="102"/>
      <c r="P976" s="102"/>
      <c r="Q976" s="102"/>
      <c r="R976" s="102"/>
      <c r="S976" s="102"/>
      <c r="T976" s="102"/>
      <c r="U976" s="102"/>
      <c r="V976" s="102"/>
      <c r="W976" s="102"/>
      <c r="X976" s="102"/>
      <c r="Y976" s="102"/>
      <c r="Z976" s="102"/>
    </row>
    <row r="977" spans="1:26" ht="18.75" customHeight="1">
      <c r="A977" s="1032"/>
      <c r="B977" s="102"/>
      <c r="C977" s="1033"/>
      <c r="D977" s="1033"/>
      <c r="E977" s="102"/>
      <c r="F977" s="102"/>
      <c r="G977" s="102"/>
      <c r="H977" s="102"/>
      <c r="I977" s="102"/>
      <c r="J977" s="102"/>
      <c r="K977" s="102"/>
      <c r="L977" s="102"/>
      <c r="M977" s="102"/>
      <c r="N977" s="102"/>
      <c r="O977" s="102"/>
      <c r="P977" s="102"/>
      <c r="Q977" s="102"/>
      <c r="R977" s="102"/>
      <c r="S977" s="102"/>
      <c r="T977" s="102"/>
      <c r="U977" s="102"/>
      <c r="V977" s="102"/>
      <c r="W977" s="102"/>
      <c r="X977" s="102"/>
      <c r="Y977" s="102"/>
      <c r="Z977" s="102"/>
    </row>
    <row r="978" spans="1:26" ht="18.75" customHeight="1">
      <c r="A978" s="1032"/>
      <c r="B978" s="102"/>
      <c r="C978" s="1033"/>
      <c r="D978" s="1033"/>
      <c r="E978" s="102"/>
      <c r="F978" s="102"/>
      <c r="G978" s="102"/>
      <c r="H978" s="102"/>
      <c r="I978" s="102"/>
      <c r="J978" s="102"/>
      <c r="K978" s="102"/>
      <c r="L978" s="102"/>
      <c r="M978" s="102"/>
      <c r="N978" s="102"/>
      <c r="O978" s="102"/>
      <c r="P978" s="102"/>
      <c r="Q978" s="102"/>
      <c r="R978" s="102"/>
      <c r="S978" s="102"/>
      <c r="T978" s="102"/>
      <c r="U978" s="102"/>
      <c r="V978" s="102"/>
      <c r="W978" s="102"/>
      <c r="X978" s="102"/>
      <c r="Y978" s="102"/>
      <c r="Z978" s="102"/>
    </row>
    <row r="979" spans="1:26" ht="18.75" customHeight="1">
      <c r="A979" s="1032"/>
      <c r="B979" s="102"/>
      <c r="C979" s="1033"/>
      <c r="D979" s="1033"/>
      <c r="E979" s="102"/>
      <c r="F979" s="102"/>
      <c r="G979" s="102"/>
      <c r="H979" s="102"/>
      <c r="I979" s="102"/>
      <c r="J979" s="102"/>
      <c r="K979" s="102"/>
      <c r="L979" s="102"/>
      <c r="M979" s="102"/>
      <c r="N979" s="102"/>
      <c r="O979" s="102"/>
      <c r="P979" s="102"/>
      <c r="Q979" s="102"/>
      <c r="R979" s="102"/>
      <c r="S979" s="102"/>
      <c r="T979" s="102"/>
      <c r="U979" s="102"/>
      <c r="V979" s="102"/>
      <c r="W979" s="102"/>
      <c r="X979" s="102"/>
      <c r="Y979" s="102"/>
      <c r="Z979" s="102"/>
    </row>
    <row r="980" spans="1:26" ht="18.75" customHeight="1">
      <c r="A980" s="1032"/>
      <c r="B980" s="102"/>
      <c r="C980" s="1033"/>
      <c r="D980" s="1033"/>
      <c r="E980" s="102"/>
      <c r="F980" s="102"/>
      <c r="G980" s="102"/>
      <c r="H980" s="102"/>
      <c r="I980" s="102"/>
      <c r="J980" s="102"/>
      <c r="K980" s="102"/>
      <c r="L980" s="102"/>
      <c r="M980" s="102"/>
      <c r="N980" s="102"/>
      <c r="O980" s="102"/>
      <c r="P980" s="102"/>
      <c r="Q980" s="102"/>
      <c r="R980" s="102"/>
      <c r="S980" s="102"/>
      <c r="T980" s="102"/>
      <c r="U980" s="102"/>
      <c r="V980" s="102"/>
      <c r="W980" s="102"/>
      <c r="X980" s="102"/>
      <c r="Y980" s="102"/>
      <c r="Z980" s="102"/>
    </row>
    <row r="981" spans="1:26" ht="18.75" customHeight="1">
      <c r="A981" s="1032"/>
      <c r="B981" s="102"/>
      <c r="C981" s="1033"/>
      <c r="D981" s="1033"/>
      <c r="E981" s="102"/>
      <c r="F981" s="102"/>
      <c r="G981" s="102"/>
      <c r="H981" s="102"/>
      <c r="I981" s="102"/>
      <c r="J981" s="102"/>
      <c r="K981" s="102"/>
      <c r="L981" s="102"/>
      <c r="M981" s="102"/>
      <c r="N981" s="102"/>
      <c r="O981" s="102"/>
      <c r="P981" s="102"/>
      <c r="Q981" s="102"/>
      <c r="R981" s="102"/>
      <c r="S981" s="102"/>
      <c r="T981" s="102"/>
      <c r="U981" s="102"/>
      <c r="V981" s="102"/>
      <c r="W981" s="102"/>
      <c r="X981" s="102"/>
      <c r="Y981" s="102"/>
      <c r="Z981" s="102"/>
    </row>
    <row r="982" spans="1:26" ht="18.75" customHeight="1">
      <c r="A982" s="1032"/>
      <c r="B982" s="102"/>
      <c r="C982" s="1033"/>
      <c r="D982" s="1033"/>
      <c r="E982" s="102"/>
      <c r="F982" s="102"/>
      <c r="G982" s="102"/>
      <c r="H982" s="102"/>
      <c r="I982" s="102"/>
      <c r="J982" s="102"/>
      <c r="K982" s="102"/>
      <c r="L982" s="102"/>
      <c r="M982" s="102"/>
      <c r="N982" s="102"/>
      <c r="O982" s="102"/>
      <c r="P982" s="102"/>
      <c r="Q982" s="102"/>
      <c r="R982" s="102"/>
      <c r="S982" s="102"/>
      <c r="T982" s="102"/>
      <c r="U982" s="102"/>
      <c r="V982" s="102"/>
      <c r="W982" s="102"/>
      <c r="X982" s="102"/>
      <c r="Y982" s="102"/>
      <c r="Z982" s="102"/>
    </row>
    <row r="983" spans="1:26" ht="18.75" customHeight="1">
      <c r="A983" s="1032"/>
      <c r="B983" s="102"/>
      <c r="C983" s="1033"/>
      <c r="D983" s="1033"/>
      <c r="E983" s="102"/>
      <c r="F983" s="102"/>
      <c r="G983" s="102"/>
      <c r="H983" s="102"/>
      <c r="I983" s="102"/>
      <c r="J983" s="102"/>
      <c r="K983" s="102"/>
      <c r="L983" s="102"/>
      <c r="M983" s="102"/>
      <c r="N983" s="102"/>
      <c r="O983" s="102"/>
      <c r="P983" s="102"/>
      <c r="Q983" s="102"/>
      <c r="R983" s="102"/>
      <c r="S983" s="102"/>
      <c r="T983" s="102"/>
      <c r="U983" s="102"/>
      <c r="V983" s="102"/>
      <c r="W983" s="102"/>
      <c r="X983" s="102"/>
      <c r="Y983" s="102"/>
      <c r="Z983" s="102"/>
    </row>
    <row r="984" spans="1:26" ht="18.75" customHeight="1">
      <c r="A984" s="1032"/>
      <c r="B984" s="102"/>
      <c r="C984" s="1033"/>
      <c r="D984" s="1033"/>
      <c r="E984" s="102"/>
      <c r="F984" s="102"/>
      <c r="G984" s="102"/>
      <c r="H984" s="102"/>
      <c r="I984" s="102"/>
      <c r="J984" s="102"/>
      <c r="K984" s="102"/>
      <c r="L984" s="102"/>
      <c r="M984" s="102"/>
      <c r="N984" s="102"/>
      <c r="O984" s="102"/>
      <c r="P984" s="102"/>
      <c r="Q984" s="102"/>
      <c r="R984" s="102"/>
      <c r="S984" s="102"/>
      <c r="T984" s="102"/>
      <c r="U984" s="102"/>
      <c r="V984" s="102"/>
      <c r="W984" s="102"/>
      <c r="X984" s="102"/>
      <c r="Y984" s="102"/>
      <c r="Z984" s="102"/>
    </row>
    <row r="985" spans="1:26" ht="18.75" customHeight="1">
      <c r="A985" s="1032"/>
      <c r="B985" s="102"/>
      <c r="C985" s="1033"/>
      <c r="D985" s="1033"/>
      <c r="E985" s="102"/>
      <c r="F985" s="102"/>
      <c r="G985" s="102"/>
      <c r="H985" s="102"/>
      <c r="I985" s="102"/>
      <c r="J985" s="102"/>
      <c r="K985" s="102"/>
      <c r="L985" s="102"/>
      <c r="M985" s="102"/>
      <c r="N985" s="102"/>
      <c r="O985" s="102"/>
      <c r="P985" s="102"/>
      <c r="Q985" s="102"/>
      <c r="R985" s="102"/>
      <c r="S985" s="102"/>
      <c r="T985" s="102"/>
      <c r="U985" s="102"/>
      <c r="V985" s="102"/>
      <c r="W985" s="102"/>
      <c r="X985" s="102"/>
      <c r="Y985" s="102"/>
      <c r="Z985" s="102"/>
    </row>
    <row r="986" spans="1:26" ht="18.75" customHeight="1">
      <c r="A986" s="1032"/>
      <c r="B986" s="102"/>
      <c r="C986" s="1033"/>
      <c r="D986" s="1033"/>
      <c r="E986" s="102"/>
      <c r="F986" s="102"/>
      <c r="G986" s="102"/>
      <c r="H986" s="102"/>
      <c r="I986" s="102"/>
      <c r="J986" s="102"/>
      <c r="K986" s="102"/>
      <c r="L986" s="102"/>
      <c r="M986" s="102"/>
      <c r="N986" s="102"/>
      <c r="O986" s="102"/>
      <c r="P986" s="102"/>
      <c r="Q986" s="102"/>
      <c r="R986" s="102"/>
      <c r="S986" s="102"/>
      <c r="T986" s="102"/>
      <c r="U986" s="102"/>
      <c r="V986" s="102"/>
      <c r="W986" s="102"/>
      <c r="X986" s="102"/>
      <c r="Y986" s="102"/>
      <c r="Z986" s="102"/>
    </row>
    <row r="987" spans="1:26" ht="18.75" customHeight="1">
      <c r="A987" s="1032"/>
      <c r="B987" s="102"/>
      <c r="C987" s="1033"/>
      <c r="D987" s="1033"/>
      <c r="E987" s="102"/>
      <c r="F987" s="102"/>
      <c r="G987" s="102"/>
      <c r="H987" s="102"/>
      <c r="I987" s="102"/>
      <c r="J987" s="102"/>
      <c r="K987" s="102"/>
      <c r="L987" s="102"/>
      <c r="M987" s="102"/>
      <c r="N987" s="102"/>
      <c r="O987" s="102"/>
      <c r="P987" s="102"/>
      <c r="Q987" s="102"/>
      <c r="R987" s="102"/>
      <c r="S987" s="102"/>
      <c r="T987" s="102"/>
      <c r="U987" s="102"/>
      <c r="V987" s="102"/>
      <c r="W987" s="102"/>
      <c r="X987" s="102"/>
      <c r="Y987" s="102"/>
      <c r="Z987" s="102"/>
    </row>
    <row r="988" spans="1:26" ht="18.75" customHeight="1">
      <c r="A988" s="1032"/>
      <c r="B988" s="102"/>
      <c r="C988" s="1033"/>
      <c r="D988" s="1033"/>
      <c r="E988" s="102"/>
      <c r="F988" s="102"/>
      <c r="G988" s="102"/>
      <c r="H988" s="102"/>
      <c r="I988" s="102"/>
      <c r="J988" s="102"/>
      <c r="K988" s="102"/>
      <c r="L988" s="102"/>
      <c r="M988" s="102"/>
      <c r="N988" s="102"/>
      <c r="O988" s="102"/>
      <c r="P988" s="102"/>
      <c r="Q988" s="102"/>
      <c r="R988" s="102"/>
      <c r="S988" s="102"/>
      <c r="T988" s="102"/>
      <c r="U988" s="102"/>
      <c r="V988" s="102"/>
      <c r="W988" s="102"/>
      <c r="X988" s="102"/>
      <c r="Y988" s="102"/>
      <c r="Z988" s="102"/>
    </row>
    <row r="989" spans="1:26" ht="18.75" customHeight="1">
      <c r="A989" s="1032"/>
      <c r="B989" s="102"/>
      <c r="C989" s="1033"/>
      <c r="D989" s="1033"/>
      <c r="E989" s="102"/>
      <c r="F989" s="102"/>
      <c r="G989" s="102"/>
      <c r="H989" s="102"/>
      <c r="I989" s="102"/>
      <c r="J989" s="102"/>
      <c r="K989" s="102"/>
      <c r="L989" s="102"/>
      <c r="M989" s="102"/>
      <c r="N989" s="102"/>
      <c r="O989" s="102"/>
      <c r="P989" s="102"/>
      <c r="Q989" s="102"/>
      <c r="R989" s="102"/>
      <c r="S989" s="102"/>
      <c r="T989" s="102"/>
      <c r="U989" s="102"/>
      <c r="V989" s="102"/>
      <c r="W989" s="102"/>
      <c r="X989" s="102"/>
      <c r="Y989" s="102"/>
      <c r="Z989" s="102"/>
    </row>
    <row r="990" spans="1:26" ht="18.75" customHeight="1">
      <c r="A990" s="1032"/>
      <c r="B990" s="102"/>
      <c r="C990" s="1033"/>
      <c r="D990" s="1033"/>
      <c r="E990" s="102"/>
      <c r="F990" s="102"/>
      <c r="G990" s="102"/>
      <c r="H990" s="102"/>
      <c r="I990" s="102"/>
      <c r="J990" s="102"/>
      <c r="K990" s="102"/>
      <c r="L990" s="102"/>
      <c r="M990" s="102"/>
      <c r="N990" s="102"/>
      <c r="O990" s="102"/>
      <c r="P990" s="102"/>
      <c r="Q990" s="102"/>
      <c r="R990" s="102"/>
      <c r="S990" s="102"/>
      <c r="T990" s="102"/>
      <c r="U990" s="102"/>
      <c r="V990" s="102"/>
      <c r="W990" s="102"/>
      <c r="X990" s="102"/>
      <c r="Y990" s="102"/>
      <c r="Z990" s="102"/>
    </row>
    <row r="991" spans="1:26" ht="18.75" customHeight="1">
      <c r="A991" s="1032"/>
      <c r="B991" s="102"/>
      <c r="C991" s="1033"/>
      <c r="D991" s="1033"/>
      <c r="E991" s="102"/>
      <c r="F991" s="102"/>
      <c r="G991" s="102"/>
      <c r="H991" s="102"/>
      <c r="I991" s="102"/>
      <c r="J991" s="102"/>
      <c r="K991" s="102"/>
      <c r="L991" s="102"/>
      <c r="M991" s="102"/>
      <c r="N991" s="102"/>
      <c r="O991" s="102"/>
      <c r="P991" s="102"/>
      <c r="Q991" s="102"/>
      <c r="R991" s="102"/>
      <c r="S991" s="102"/>
      <c r="T991" s="102"/>
      <c r="U991" s="102"/>
      <c r="V991" s="102"/>
      <c r="W991" s="102"/>
      <c r="X991" s="102"/>
      <c r="Y991" s="102"/>
      <c r="Z991" s="102"/>
    </row>
    <row r="992" spans="1:26" ht="18.75" customHeight="1">
      <c r="A992" s="1032"/>
      <c r="B992" s="102"/>
      <c r="C992" s="1033"/>
      <c r="D992" s="1033"/>
      <c r="E992" s="102"/>
      <c r="F992" s="102"/>
      <c r="G992" s="102"/>
      <c r="H992" s="102"/>
      <c r="I992" s="102"/>
      <c r="J992" s="102"/>
      <c r="K992" s="102"/>
      <c r="L992" s="102"/>
      <c r="M992" s="102"/>
      <c r="N992" s="102"/>
      <c r="O992" s="102"/>
      <c r="P992" s="102"/>
      <c r="Q992" s="102"/>
      <c r="R992" s="102"/>
      <c r="S992" s="102"/>
      <c r="T992" s="102"/>
      <c r="U992" s="102"/>
      <c r="V992" s="102"/>
      <c r="W992" s="102"/>
      <c r="X992" s="102"/>
      <c r="Y992" s="102"/>
      <c r="Z992" s="102"/>
    </row>
    <row r="993" spans="1:26" ht="18.75" customHeight="1">
      <c r="A993" s="1032"/>
      <c r="B993" s="102"/>
      <c r="C993" s="1033"/>
      <c r="D993" s="1033"/>
      <c r="E993" s="102"/>
      <c r="F993" s="102"/>
      <c r="G993" s="102"/>
      <c r="H993" s="102"/>
      <c r="I993" s="102"/>
      <c r="J993" s="102"/>
      <c r="K993" s="102"/>
      <c r="L993" s="102"/>
      <c r="M993" s="102"/>
      <c r="N993" s="102"/>
      <c r="O993" s="102"/>
      <c r="P993" s="102"/>
      <c r="Q993" s="102"/>
      <c r="R993" s="102"/>
      <c r="S993" s="102"/>
      <c r="T993" s="102"/>
      <c r="U993" s="102"/>
      <c r="V993" s="102"/>
      <c r="W993" s="102"/>
      <c r="X993" s="102"/>
      <c r="Y993" s="102"/>
      <c r="Z993" s="102"/>
    </row>
    <row r="994" spans="1:26" ht="18.75" customHeight="1">
      <c r="A994" s="1032"/>
      <c r="B994" s="102"/>
      <c r="C994" s="1033"/>
      <c r="D994" s="1033"/>
      <c r="E994" s="102"/>
      <c r="F994" s="102"/>
      <c r="G994" s="102"/>
      <c r="H994" s="102"/>
      <c r="I994" s="102"/>
      <c r="J994" s="102"/>
      <c r="K994" s="102"/>
      <c r="L994" s="102"/>
      <c r="M994" s="102"/>
      <c r="N994" s="102"/>
      <c r="O994" s="102"/>
      <c r="P994" s="102"/>
      <c r="Q994" s="102"/>
      <c r="R994" s="102"/>
      <c r="S994" s="102"/>
      <c r="T994" s="102"/>
      <c r="U994" s="102"/>
      <c r="V994" s="102"/>
      <c r="W994" s="102"/>
      <c r="X994" s="102"/>
      <c r="Y994" s="102"/>
      <c r="Z994" s="102"/>
    </row>
    <row r="995" spans="1:26" ht="18.75" customHeight="1">
      <c r="A995" s="1032"/>
      <c r="B995" s="102"/>
      <c r="C995" s="1033"/>
      <c r="D995" s="1033"/>
      <c r="E995" s="102"/>
      <c r="F995" s="102"/>
      <c r="G995" s="102"/>
      <c r="H995" s="102"/>
      <c r="I995" s="102"/>
      <c r="J995" s="102"/>
      <c r="K995" s="102"/>
      <c r="L995" s="102"/>
      <c r="M995" s="102"/>
      <c r="N995" s="102"/>
      <c r="O995" s="102"/>
      <c r="P995" s="102"/>
      <c r="Q995" s="102"/>
      <c r="R995" s="102"/>
      <c r="S995" s="102"/>
      <c r="T995" s="102"/>
      <c r="U995" s="102"/>
      <c r="V995" s="102"/>
      <c r="W995" s="102"/>
      <c r="X995" s="102"/>
      <c r="Y995" s="102"/>
      <c r="Z995" s="102"/>
    </row>
    <row r="996" spans="1:26" ht="18.75" customHeight="1">
      <c r="A996" s="1032"/>
      <c r="B996" s="102"/>
      <c r="C996" s="1033"/>
      <c r="D996" s="1033"/>
      <c r="E996" s="102"/>
      <c r="F996" s="102"/>
      <c r="G996" s="102"/>
      <c r="H996" s="102"/>
      <c r="I996" s="102"/>
      <c r="J996" s="102"/>
      <c r="K996" s="102"/>
      <c r="L996" s="102"/>
      <c r="M996" s="102"/>
      <c r="N996" s="102"/>
      <c r="O996" s="102"/>
      <c r="P996" s="102"/>
      <c r="Q996" s="102"/>
      <c r="R996" s="102"/>
      <c r="S996" s="102"/>
      <c r="T996" s="102"/>
      <c r="U996" s="102"/>
      <c r="V996" s="102"/>
      <c r="W996" s="102"/>
      <c r="X996" s="102"/>
      <c r="Y996" s="102"/>
      <c r="Z996" s="102"/>
    </row>
    <row r="997" spans="1:26" ht="18.75" customHeight="1">
      <c r="A997" s="1032"/>
      <c r="B997" s="102"/>
      <c r="C997" s="1033"/>
      <c r="D997" s="1033"/>
      <c r="E997" s="102"/>
      <c r="F997" s="102"/>
      <c r="G997" s="102"/>
      <c r="H997" s="102"/>
      <c r="I997" s="102"/>
      <c r="J997" s="102"/>
      <c r="K997" s="102"/>
      <c r="L997" s="102"/>
      <c r="M997" s="102"/>
      <c r="N997" s="102"/>
      <c r="O997" s="102"/>
      <c r="P997" s="102"/>
      <c r="Q997" s="102"/>
      <c r="R997" s="102"/>
      <c r="S997" s="102"/>
      <c r="T997" s="102"/>
      <c r="U997" s="102"/>
      <c r="V997" s="102"/>
      <c r="W997" s="102"/>
      <c r="X997" s="102"/>
      <c r="Y997" s="102"/>
      <c r="Z997" s="102"/>
    </row>
    <row r="998" spans="1:26" ht="18.75" customHeight="1">
      <c r="A998" s="1032"/>
      <c r="B998" s="102"/>
      <c r="C998" s="1033"/>
      <c r="D998" s="1033"/>
      <c r="E998" s="102"/>
      <c r="F998" s="102"/>
      <c r="G998" s="102"/>
      <c r="H998" s="102"/>
      <c r="I998" s="102"/>
      <c r="J998" s="102"/>
      <c r="K998" s="102"/>
      <c r="L998" s="102"/>
      <c r="M998" s="102"/>
      <c r="N998" s="102"/>
      <c r="O998" s="102"/>
      <c r="P998" s="102"/>
      <c r="Q998" s="102"/>
      <c r="R998" s="102"/>
      <c r="S998" s="102"/>
      <c r="T998" s="102"/>
      <c r="U998" s="102"/>
      <c r="V998" s="102"/>
      <c r="W998" s="102"/>
      <c r="X998" s="102"/>
      <c r="Y998" s="102"/>
      <c r="Z998" s="102"/>
    </row>
    <row r="999" spans="1:26" ht="18.75" customHeight="1">
      <c r="A999" s="1032"/>
      <c r="B999" s="102"/>
      <c r="C999" s="1033"/>
      <c r="D999" s="1033"/>
      <c r="E999" s="102"/>
      <c r="F999" s="102"/>
      <c r="G999" s="102"/>
      <c r="H999" s="102"/>
      <c r="I999" s="102"/>
      <c r="J999" s="102"/>
      <c r="K999" s="102"/>
      <c r="L999" s="102"/>
      <c r="M999" s="102"/>
      <c r="N999" s="102"/>
      <c r="O999" s="102"/>
      <c r="P999" s="102"/>
      <c r="Q999" s="102"/>
      <c r="R999" s="102"/>
      <c r="S999" s="102"/>
      <c r="T999" s="102"/>
      <c r="U999" s="102"/>
      <c r="V999" s="102"/>
      <c r="W999" s="102"/>
      <c r="X999" s="102"/>
      <c r="Y999" s="102"/>
      <c r="Z999" s="102"/>
    </row>
    <row r="1000" spans="1:26" ht="18.75" customHeight="1">
      <c r="A1000" s="1032"/>
      <c r="B1000" s="102"/>
      <c r="C1000" s="1033"/>
      <c r="D1000" s="1033"/>
      <c r="E1000" s="102"/>
      <c r="F1000" s="102"/>
      <c r="G1000" s="102"/>
      <c r="H1000" s="102"/>
      <c r="I1000" s="102"/>
      <c r="J1000" s="102"/>
      <c r="K1000" s="102"/>
      <c r="L1000" s="102"/>
      <c r="M1000" s="102"/>
      <c r="N1000" s="102"/>
      <c r="O1000" s="102"/>
      <c r="P1000" s="102"/>
      <c r="Q1000" s="102"/>
      <c r="R1000" s="102"/>
      <c r="S1000" s="102"/>
      <c r="T1000" s="102"/>
      <c r="U1000" s="102"/>
      <c r="V1000" s="102"/>
      <c r="W1000" s="102"/>
      <c r="X1000" s="102"/>
      <c r="Y1000" s="102"/>
      <c r="Z1000" s="102"/>
    </row>
  </sheetData>
  <mergeCells count="3">
    <mergeCell ref="B3:F3"/>
    <mergeCell ref="H3:L3"/>
    <mergeCell ref="E5:F5"/>
  </mergeCells>
  <pageMargins left="0.7" right="0.7" top="0.75" bottom="0.75" header="0" footer="0"/>
  <pageSetup orientation="landscape"/>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3"/>
  <sheetViews>
    <sheetView zoomScale="90" zoomScaleNormal="90" workbookViewId="0">
      <pane xSplit="2" ySplit="7" topLeftCell="D114" activePane="bottomRight" state="frozen"/>
      <selection pane="topRight" activeCell="C1" sqref="C1"/>
      <selection pane="bottomLeft" activeCell="A8" sqref="A8"/>
      <selection pane="bottomRight" activeCell="N119" sqref="N119"/>
    </sheetView>
  </sheetViews>
  <sheetFormatPr defaultColWidth="14.42578125" defaultRowHeight="15" customHeight="1"/>
  <cols>
    <col min="1" max="1" width="4.85546875" customWidth="1"/>
    <col min="2" max="2" width="31.140625" customWidth="1"/>
    <col min="3" max="3" width="7.42578125" customWidth="1"/>
    <col min="4" max="4" width="23.5703125" customWidth="1"/>
    <col min="5" max="5" width="22.140625" customWidth="1"/>
    <col min="6" max="6" width="8.28515625" customWidth="1"/>
    <col min="7" max="7" width="9.140625" customWidth="1"/>
    <col min="8" max="8" width="8.7109375" customWidth="1"/>
    <col min="9" max="9" width="7.42578125" customWidth="1"/>
    <col min="10" max="10" width="12.140625" customWidth="1"/>
    <col min="11" max="11" width="12.28515625" customWidth="1"/>
    <col min="12" max="13" width="7.85546875" customWidth="1"/>
    <col min="14" max="14" width="11.140625" customWidth="1"/>
    <col min="15" max="15" width="10.85546875" customWidth="1"/>
    <col min="16" max="16" width="12.28515625" customWidth="1"/>
    <col min="17" max="17" width="12.42578125" customWidth="1"/>
    <col min="18" max="18" width="12.28515625" customWidth="1"/>
    <col min="19" max="19" width="12.140625" customWidth="1"/>
    <col min="20" max="20" width="16.42578125" customWidth="1"/>
    <col min="21" max="26" width="8.85546875" customWidth="1"/>
  </cols>
  <sheetData>
    <row r="1" spans="1:26" ht="15.75">
      <c r="A1" s="1536" t="s">
        <v>353</v>
      </c>
      <c r="B1" s="1517"/>
      <c r="C1" s="28"/>
      <c r="D1" s="28"/>
      <c r="E1" s="28"/>
      <c r="F1" s="28"/>
      <c r="G1" s="97"/>
      <c r="H1" s="1585"/>
      <c r="I1" s="1517"/>
      <c r="J1" s="1517"/>
      <c r="K1" s="1517"/>
      <c r="L1" s="1517"/>
      <c r="M1" s="1517"/>
      <c r="N1" s="1517"/>
      <c r="O1" s="1517"/>
      <c r="P1" s="1517"/>
      <c r="Q1" s="1517"/>
      <c r="R1" s="1517"/>
      <c r="S1" s="1517"/>
      <c r="T1" s="985" t="s">
        <v>1208</v>
      </c>
    </row>
    <row r="2" spans="1:26" ht="15.75">
      <c r="A2" s="1555" t="s">
        <v>1276</v>
      </c>
      <c r="B2" s="1517"/>
      <c r="C2" s="187"/>
      <c r="D2" s="187"/>
      <c r="E2" s="187"/>
      <c r="F2" s="187"/>
      <c r="G2" s="97"/>
      <c r="H2" s="1603"/>
      <c r="I2" s="1517"/>
      <c r="J2" s="1517"/>
      <c r="K2" s="1517"/>
      <c r="L2" s="1517"/>
      <c r="M2" s="1517"/>
      <c r="N2" s="1517"/>
      <c r="O2" s="1517"/>
      <c r="P2" s="1517"/>
      <c r="Q2" s="1517"/>
      <c r="R2" s="1517"/>
      <c r="S2" s="1517"/>
      <c r="T2" s="98"/>
    </row>
    <row r="3" spans="1:26" ht="24.75" customHeight="1">
      <c r="A3" s="267"/>
      <c r="B3" s="1518" t="s">
        <v>1210</v>
      </c>
      <c r="C3" s="1517"/>
      <c r="D3" s="1517"/>
      <c r="E3" s="1517"/>
      <c r="F3" s="1517"/>
      <c r="G3" s="1517"/>
      <c r="H3" s="1517"/>
      <c r="I3" s="1517"/>
      <c r="J3" s="1517"/>
      <c r="K3" s="1517"/>
      <c r="L3" s="1517"/>
      <c r="M3" s="1517"/>
      <c r="N3" s="1517"/>
      <c r="O3" s="1517"/>
      <c r="P3" s="1517"/>
      <c r="Q3" s="1517"/>
      <c r="R3" s="1517"/>
      <c r="S3" s="1517"/>
      <c r="T3" s="267"/>
    </row>
    <row r="4" spans="1:26" ht="27.75" customHeight="1">
      <c r="A4" s="1610" t="s">
        <v>6</v>
      </c>
      <c r="B4" s="1610" t="s">
        <v>1212</v>
      </c>
      <c r="C4" s="188"/>
      <c r="D4" s="188"/>
      <c r="E4" s="1624" t="s">
        <v>1277</v>
      </c>
      <c r="F4" s="1525"/>
      <c r="G4" s="1526"/>
      <c r="H4" s="1624" t="s">
        <v>1213</v>
      </c>
      <c r="I4" s="1525"/>
      <c r="J4" s="1525"/>
      <c r="K4" s="1526"/>
      <c r="L4" s="1624" t="s">
        <v>1214</v>
      </c>
      <c r="M4" s="1525"/>
      <c r="N4" s="1525"/>
      <c r="O4" s="1526"/>
      <c r="P4" s="1624" t="s">
        <v>1215</v>
      </c>
      <c r="Q4" s="1525"/>
      <c r="R4" s="1525"/>
      <c r="S4" s="1526"/>
      <c r="T4" s="1610" t="s">
        <v>1216</v>
      </c>
    </row>
    <row r="5" spans="1:26" ht="85.5" customHeight="1">
      <c r="A5" s="1522"/>
      <c r="B5" s="1522"/>
      <c r="C5" s="1061" t="s">
        <v>1278</v>
      </c>
      <c r="D5" s="1061" t="s">
        <v>1279</v>
      </c>
      <c r="E5" s="1062" t="s">
        <v>1280</v>
      </c>
      <c r="F5" s="1062" t="s">
        <v>1281</v>
      </c>
      <c r="G5" s="1063" t="s">
        <v>1282</v>
      </c>
      <c r="H5" s="188" t="s">
        <v>1217</v>
      </c>
      <c r="I5" s="188" t="s">
        <v>1218</v>
      </c>
      <c r="J5" s="188" t="s">
        <v>1219</v>
      </c>
      <c r="K5" s="188" t="s">
        <v>1220</v>
      </c>
      <c r="L5" s="188" t="s">
        <v>1217</v>
      </c>
      <c r="M5" s="188" t="s">
        <v>1218</v>
      </c>
      <c r="N5" s="188" t="s">
        <v>1219</v>
      </c>
      <c r="O5" s="188" t="s">
        <v>1220</v>
      </c>
      <c r="P5" s="188" t="s">
        <v>1217</v>
      </c>
      <c r="Q5" s="188" t="s">
        <v>1218</v>
      </c>
      <c r="R5" s="188" t="s">
        <v>1219</v>
      </c>
      <c r="S5" s="188" t="s">
        <v>1220</v>
      </c>
      <c r="T5" s="1522"/>
    </row>
    <row r="6" spans="1:26">
      <c r="A6" s="306" t="s">
        <v>368</v>
      </c>
      <c r="B6" s="306" t="s">
        <v>369</v>
      </c>
      <c r="C6" s="307"/>
      <c r="D6" s="307"/>
      <c r="E6" s="307"/>
      <c r="F6" s="307"/>
      <c r="G6" s="307" t="s">
        <v>370</v>
      </c>
      <c r="H6" s="307" t="s">
        <v>371</v>
      </c>
      <c r="I6" s="307" t="s">
        <v>372</v>
      </c>
      <c r="J6" s="307" t="s">
        <v>373</v>
      </c>
      <c r="K6" s="307" t="s">
        <v>374</v>
      </c>
      <c r="L6" s="307" t="s">
        <v>1181</v>
      </c>
      <c r="M6" s="307" t="s">
        <v>1221</v>
      </c>
      <c r="N6" s="307" t="s">
        <v>377</v>
      </c>
      <c r="O6" s="1064" t="s">
        <v>378</v>
      </c>
      <c r="P6" s="307" t="s">
        <v>428</v>
      </c>
      <c r="Q6" s="307" t="s">
        <v>429</v>
      </c>
      <c r="R6" s="307" t="s">
        <v>430</v>
      </c>
      <c r="S6" s="307" t="s">
        <v>431</v>
      </c>
      <c r="T6" s="307" t="s">
        <v>432</v>
      </c>
    </row>
    <row r="7" spans="1:26">
      <c r="A7" s="307"/>
      <c r="B7" s="327" t="s">
        <v>1283</v>
      </c>
      <c r="C7" s="327"/>
      <c r="D7" s="327"/>
      <c r="E7" s="327"/>
      <c r="F7" s="327"/>
      <c r="G7" s="307"/>
      <c r="H7" s="307"/>
      <c r="I7" s="307"/>
      <c r="J7" s="307"/>
      <c r="K7" s="307"/>
      <c r="L7" s="307"/>
      <c r="M7" s="307"/>
      <c r="N7" s="307"/>
      <c r="O7" s="308"/>
      <c r="P7" s="307"/>
      <c r="Q7" s="307"/>
      <c r="R7" s="307"/>
      <c r="S7" s="307"/>
      <c r="T7" s="307"/>
    </row>
    <row r="8" spans="1:26" ht="25.5">
      <c r="A8" s="188"/>
      <c r="B8" s="1065" t="s">
        <v>1284</v>
      </c>
      <c r="C8" s="1065"/>
      <c r="D8" s="347"/>
      <c r="E8" s="1065"/>
      <c r="F8" s="1065"/>
      <c r="G8" s="188"/>
      <c r="H8" s="188"/>
      <c r="I8" s="188"/>
      <c r="J8" s="188"/>
      <c r="K8" s="188"/>
      <c r="L8" s="188"/>
      <c r="M8" s="188"/>
      <c r="N8" s="188"/>
      <c r="O8" s="188"/>
      <c r="P8" s="188"/>
      <c r="Q8" s="188"/>
      <c r="R8" s="188"/>
      <c r="S8" s="188"/>
      <c r="T8" s="188"/>
    </row>
    <row r="9" spans="1:26">
      <c r="A9" s="188"/>
      <c r="B9" s="1065" t="s">
        <v>1285</v>
      </c>
      <c r="C9" s="1065"/>
      <c r="D9" s="347"/>
      <c r="E9" s="1065"/>
      <c r="F9" s="1065"/>
      <c r="G9" s="188"/>
      <c r="H9" s="188"/>
      <c r="I9" s="188"/>
      <c r="J9" s="188"/>
      <c r="K9" s="188"/>
      <c r="L9" s="188"/>
      <c r="M9" s="188"/>
      <c r="N9" s="188"/>
      <c r="O9" s="188"/>
      <c r="P9" s="188"/>
      <c r="Q9" s="188"/>
      <c r="R9" s="188"/>
      <c r="S9" s="188"/>
      <c r="T9" s="188"/>
    </row>
    <row r="10" spans="1:26">
      <c r="A10" s="188"/>
      <c r="B10" s="1065" t="s">
        <v>1286</v>
      </c>
      <c r="C10" s="1065"/>
      <c r="D10" s="347"/>
      <c r="E10" s="1065"/>
      <c r="F10" s="1065"/>
      <c r="G10" s="188"/>
      <c r="H10" s="188"/>
      <c r="I10" s="188"/>
      <c r="J10" s="188"/>
      <c r="K10" s="188"/>
      <c r="L10" s="188"/>
      <c r="M10" s="188"/>
      <c r="N10" s="188"/>
      <c r="O10" s="188"/>
      <c r="P10" s="188"/>
      <c r="Q10" s="188"/>
      <c r="R10" s="188"/>
      <c r="S10" s="188"/>
      <c r="T10" s="188"/>
    </row>
    <row r="11" spans="1:26" ht="25.5">
      <c r="A11" s="188"/>
      <c r="B11" s="1065" t="s">
        <v>1287</v>
      </c>
      <c r="C11" s="1065"/>
      <c r="D11" s="347"/>
      <c r="E11" s="1065"/>
      <c r="F11" s="1065"/>
      <c r="G11" s="188"/>
      <c r="H11" s="188"/>
      <c r="I11" s="188"/>
      <c r="J11" s="188"/>
      <c r="K11" s="188"/>
      <c r="L11" s="188"/>
      <c r="M11" s="188"/>
      <c r="N11" s="188"/>
      <c r="O11" s="188"/>
      <c r="P11" s="188"/>
      <c r="Q11" s="188"/>
      <c r="R11" s="188"/>
      <c r="S11" s="188"/>
      <c r="T11" s="188"/>
    </row>
    <row r="12" spans="1:26" ht="25.5">
      <c r="A12" s="188"/>
      <c r="B12" s="1065" t="s">
        <v>1288</v>
      </c>
      <c r="C12" s="1065"/>
      <c r="D12" s="347"/>
      <c r="E12" s="1065"/>
      <c r="F12" s="1065"/>
      <c r="G12" s="188"/>
      <c r="H12" s="188"/>
      <c r="I12" s="188"/>
      <c r="J12" s="188"/>
      <c r="K12" s="188"/>
      <c r="L12" s="188"/>
      <c r="M12" s="188"/>
      <c r="N12" s="188"/>
      <c r="O12" s="188"/>
      <c r="P12" s="188"/>
      <c r="Q12" s="188"/>
      <c r="R12" s="188"/>
      <c r="S12" s="188"/>
      <c r="T12" s="188"/>
    </row>
    <row r="13" spans="1:26">
      <c r="A13" s="188"/>
      <c r="B13" s="1065" t="s">
        <v>1289</v>
      </c>
      <c r="C13" s="1065"/>
      <c r="D13" s="347"/>
      <c r="E13" s="1065"/>
      <c r="F13" s="1065"/>
      <c r="G13" s="188"/>
      <c r="H13" s="188"/>
      <c r="I13" s="188"/>
      <c r="J13" s="188"/>
      <c r="K13" s="188"/>
      <c r="L13" s="188"/>
      <c r="M13" s="188"/>
      <c r="N13" s="188"/>
      <c r="O13" s="188"/>
      <c r="P13" s="188"/>
      <c r="Q13" s="188"/>
      <c r="R13" s="188"/>
      <c r="S13" s="188"/>
      <c r="T13" s="188"/>
    </row>
    <row r="14" spans="1:26">
      <c r="A14" s="327">
        <v>1</v>
      </c>
      <c r="B14" s="1066" t="s">
        <v>1290</v>
      </c>
      <c r="C14" s="327"/>
      <c r="D14" s="327"/>
      <c r="E14" s="327"/>
      <c r="F14" s="327"/>
      <c r="G14" s="327"/>
      <c r="H14" s="1067"/>
      <c r="I14" s="1067"/>
      <c r="J14" s="1067"/>
      <c r="K14" s="1067"/>
      <c r="L14" s="1067"/>
      <c r="M14" s="1067"/>
      <c r="N14" s="1067"/>
      <c r="O14" s="1067"/>
      <c r="P14" s="1067"/>
      <c r="Q14" s="1067"/>
      <c r="R14" s="1067"/>
      <c r="S14" s="1067"/>
      <c r="T14" s="1067"/>
    </row>
    <row r="15" spans="1:26">
      <c r="A15" s="823">
        <v>1</v>
      </c>
      <c r="B15" s="1068" t="s">
        <v>1291</v>
      </c>
      <c r="C15" s="823" t="s">
        <v>1292</v>
      </c>
      <c r="D15" s="1069" t="s">
        <v>1293</v>
      </c>
      <c r="E15" s="823">
        <v>1</v>
      </c>
      <c r="F15" s="823" t="s">
        <v>25</v>
      </c>
      <c r="G15" s="823"/>
      <c r="H15" s="1070">
        <f t="shared" ref="H15:H41" si="0">I15+J15+K15</f>
        <v>650</v>
      </c>
      <c r="I15" s="1070">
        <f t="shared" ref="I15:I41" si="1">IF(C15="N1", 270, IF(C15="N2", 350, IF(C15="N3", 200, 0)))</f>
        <v>200</v>
      </c>
      <c r="J15" s="1070">
        <f t="shared" ref="J15:J41" si="2">IF(AND(C15="N1", D15&gt;6.2),260, IF(AND(C15="N1",D15&gt;5.76),240,IF(AND(C15="N1",4.4&lt;D15),220,IF(AND(C15="N1",4.32&lt;D15), 200,IF(AND(C15="N1",3.33&lt;D15),175,IF(AND(C15="N1",2.34&lt;=D15),165, IF(AND(C15="N2",D15&gt;6.2),200, IF(AND(C15="N2",5.76&lt;D15),185,IF(AND(C15="N2",4.4&lt;D15),170,IF(AND(C15="N2",4.32&lt;D15), 155, IF(AND(C15="N2",3.33&lt;D15),135,IF(AND(C15="N2",2.34&lt;D15),125, IF(AND(C15="N3",D15&gt;6.2),350, IF(AND(C15="N3",5.76&lt;D15),325,IF(AND(C15="N3",4.4&lt;D15),295,IF(AND(C15="N3",4.32&lt;D15),270,IF(AND(C15="N3",3.33&lt;D15),235,IF(AND(C15="N3",2.34&lt;D15), 225, "SAI THÔNG TIN"))))))))))))))))))</f>
        <v>350</v>
      </c>
      <c r="K15" s="1070">
        <f t="shared" ref="K15:K41" si="3">IF(AND(C15="N1", D15&gt;6.2),120, IF(AND(C15="N1",D15&gt;5.76),140,IF(AND(C15="N1",4.4&lt;D15),160,IF(AND(C15="N1",4.32&lt;D15), 180,IF(AND(C15="N1",3.33&lt;D15),205,IF(AND(C15="N1",2.34&lt;=D15),215, IF(AND(C15="N2",D15&gt;6.2),100, IF(AND(C15="N2",5.76&lt;D15),115,IF(AND(C15="N2",4.4&lt;D15),130,IF(AND(C15="N2",4.32&lt;D15), 145, IF(AND(C15="N2",3.33&lt;D15),165,IF(AND(C15="N2",2.34&lt;D15),175, IF(AND(C15="N3",D15&gt;6.2),100, IF(AND(C15="N3",5.76&lt;D15),125,IF(AND(C15="N3",4.4&lt;D15),155,IF(AND(C15="N3",4.32&lt;D15),180,IF(AND(C15="N3",3.33&lt;D15),215,IF(AND(C15="N3",2.34&lt;D15), 225, "SAI THÔNG TIN"))))))))))))))))))</f>
        <v>100</v>
      </c>
      <c r="L15" s="1070">
        <f t="shared" ref="L15:L41" si="4">M15+N15+O15</f>
        <v>0</v>
      </c>
      <c r="M15" s="1070">
        <f t="shared" ref="M15:M41" si="5">IF(G15="HT",I15*0.75,IF(G15="PHT",I15*0.7,IF(G15="TK",I15*0.3,IF(G15="PK",I15*0.2,IF(OR(G15="CTCĐT",G15="BTĐT"),I15*0.1,IF(OR(G15="TLĐTTT",G15="CTCĐK"),I15*0.1,IF(OR(G15="TLĐT",G15="CVHT"),I15*0.15,IF(G15="NCS",I15*0.7,IF(G15="NN",I15*1,0)))))))))</f>
        <v>0</v>
      </c>
      <c r="N15" s="1070">
        <f t="shared" ref="N15:N41" si="6">IF(G15="HT",J15*0.75,IF(G15="PHT",J15*0.7,IF(G15="TK",J15*0.3,IF(G15="PK",J15*0.2,IF(OR(G15="CTCĐT",G15="BTĐT"),J15*0.1,IF(OR(G15="TLĐTTT",G15="CTCĐK"),J15*0.1,IF(OR(G15="TLĐT",G15="CVHT"),J15*0.15,IF(G15="NCS",J15*0.7,IF(G15="NN",J15*1,0)))))))))</f>
        <v>0</v>
      </c>
      <c r="O15" s="1070">
        <f t="shared" ref="O15:O41" si="7">0</f>
        <v>0</v>
      </c>
      <c r="P15" s="1070">
        <f t="shared" ref="P15:P41" si="8">Q15+R15+S15</f>
        <v>650</v>
      </c>
      <c r="Q15" s="1070">
        <f t="shared" ref="Q15:S15" si="9">I15-M15</f>
        <v>200</v>
      </c>
      <c r="R15" s="1070">
        <f t="shared" si="9"/>
        <v>350</v>
      </c>
      <c r="S15" s="1070">
        <f t="shared" si="9"/>
        <v>100</v>
      </c>
      <c r="T15" s="1071" t="s">
        <v>1294</v>
      </c>
      <c r="U15" s="1072"/>
      <c r="V15" s="1072"/>
      <c r="W15" s="1072"/>
      <c r="X15" s="1072"/>
      <c r="Y15" s="1072"/>
      <c r="Z15" s="1072"/>
    </row>
    <row r="16" spans="1:26">
      <c r="A16" s="171">
        <v>2</v>
      </c>
      <c r="B16" s="174" t="s">
        <v>1295</v>
      </c>
      <c r="C16" s="171" t="s">
        <v>1296</v>
      </c>
      <c r="D16" s="1069" t="s">
        <v>1297</v>
      </c>
      <c r="E16" s="171"/>
      <c r="F16" s="171"/>
      <c r="G16" s="171"/>
      <c r="H16" s="1070">
        <f t="shared" si="0"/>
        <v>650</v>
      </c>
      <c r="I16" s="1070">
        <f t="shared" si="1"/>
        <v>350</v>
      </c>
      <c r="J16" s="1070">
        <f t="shared" si="2"/>
        <v>200</v>
      </c>
      <c r="K16" s="1070">
        <f t="shared" si="3"/>
        <v>100</v>
      </c>
      <c r="L16" s="1070">
        <f t="shared" si="4"/>
        <v>0</v>
      </c>
      <c r="M16" s="1070">
        <f t="shared" si="5"/>
        <v>0</v>
      </c>
      <c r="N16" s="1070">
        <f t="shared" si="6"/>
        <v>0</v>
      </c>
      <c r="O16" s="1070">
        <f t="shared" si="7"/>
        <v>0</v>
      </c>
      <c r="P16" s="1070">
        <f t="shared" si="8"/>
        <v>650</v>
      </c>
      <c r="Q16" s="1070">
        <f t="shared" ref="Q16:S16" si="10">I16-M16</f>
        <v>350</v>
      </c>
      <c r="R16" s="1070">
        <f t="shared" si="10"/>
        <v>200</v>
      </c>
      <c r="S16" s="1070">
        <f t="shared" si="10"/>
        <v>100</v>
      </c>
      <c r="T16" s="1073"/>
    </row>
    <row r="17" spans="1:20" ht="25.5">
      <c r="A17" s="171">
        <v>3</v>
      </c>
      <c r="B17" s="174" t="s">
        <v>1298</v>
      </c>
      <c r="C17" s="171"/>
      <c r="D17" s="1069" t="s">
        <v>1299</v>
      </c>
      <c r="E17" s="171">
        <v>2</v>
      </c>
      <c r="F17" s="171" t="s">
        <v>1300</v>
      </c>
      <c r="G17" s="171"/>
      <c r="H17" s="1070" t="e">
        <f t="shared" si="0"/>
        <v>#VALUE!</v>
      </c>
      <c r="I17" s="1070">
        <f t="shared" si="1"/>
        <v>0</v>
      </c>
      <c r="J17" s="1070" t="str">
        <f t="shared" si="2"/>
        <v>SAI THÔNG TIN</v>
      </c>
      <c r="K17" s="1070" t="str">
        <f t="shared" si="3"/>
        <v>SAI THÔNG TIN</v>
      </c>
      <c r="L17" s="1070">
        <f t="shared" si="4"/>
        <v>0</v>
      </c>
      <c r="M17" s="1070">
        <f t="shared" si="5"/>
        <v>0</v>
      </c>
      <c r="N17" s="1070">
        <f t="shared" si="6"/>
        <v>0</v>
      </c>
      <c r="O17" s="1070">
        <f t="shared" si="7"/>
        <v>0</v>
      </c>
      <c r="P17" s="1070" t="e">
        <f t="shared" si="8"/>
        <v>#VALUE!</v>
      </c>
      <c r="Q17" s="1070">
        <f t="shared" ref="Q17:S17" si="11">I17-M17</f>
        <v>0</v>
      </c>
      <c r="R17" s="1070" t="e">
        <f t="shared" si="11"/>
        <v>#VALUE!</v>
      </c>
      <c r="S17" s="1070" t="e">
        <f t="shared" si="11"/>
        <v>#VALUE!</v>
      </c>
      <c r="T17" s="1073"/>
    </row>
    <row r="18" spans="1:20">
      <c r="A18" s="171">
        <v>4</v>
      </c>
      <c r="B18" s="174" t="s">
        <v>1301</v>
      </c>
      <c r="C18" s="171"/>
      <c r="D18" s="1069" t="s">
        <v>1302</v>
      </c>
      <c r="E18" s="171"/>
      <c r="F18" s="171"/>
      <c r="G18" s="171"/>
      <c r="H18" s="1070" t="e">
        <f t="shared" si="0"/>
        <v>#VALUE!</v>
      </c>
      <c r="I18" s="1070">
        <f t="shared" si="1"/>
        <v>0</v>
      </c>
      <c r="J18" s="1070" t="str">
        <f t="shared" si="2"/>
        <v>SAI THÔNG TIN</v>
      </c>
      <c r="K18" s="1070" t="str">
        <f t="shared" si="3"/>
        <v>SAI THÔNG TIN</v>
      </c>
      <c r="L18" s="1070">
        <f t="shared" si="4"/>
        <v>0</v>
      </c>
      <c r="M18" s="1070">
        <f t="shared" si="5"/>
        <v>0</v>
      </c>
      <c r="N18" s="1070">
        <f t="shared" si="6"/>
        <v>0</v>
      </c>
      <c r="O18" s="1070">
        <f t="shared" si="7"/>
        <v>0</v>
      </c>
      <c r="P18" s="1070" t="e">
        <f t="shared" si="8"/>
        <v>#VALUE!</v>
      </c>
      <c r="Q18" s="1070">
        <f t="shared" ref="Q18:S18" si="12">I18-M18</f>
        <v>0</v>
      </c>
      <c r="R18" s="1070" t="e">
        <f t="shared" si="12"/>
        <v>#VALUE!</v>
      </c>
      <c r="S18" s="1070" t="e">
        <f t="shared" si="12"/>
        <v>#VALUE!</v>
      </c>
      <c r="T18" s="1073"/>
    </row>
    <row r="19" spans="1:20">
      <c r="A19" s="171">
        <v>5</v>
      </c>
      <c r="B19" s="174" t="s">
        <v>1303</v>
      </c>
      <c r="C19" s="171"/>
      <c r="D19" s="1069" t="s">
        <v>1304</v>
      </c>
      <c r="E19" s="171"/>
      <c r="F19" s="171"/>
      <c r="G19" s="171"/>
      <c r="H19" s="1070" t="e">
        <f t="shared" si="0"/>
        <v>#VALUE!</v>
      </c>
      <c r="I19" s="1070">
        <f t="shared" si="1"/>
        <v>0</v>
      </c>
      <c r="J19" s="1070" t="str">
        <f t="shared" si="2"/>
        <v>SAI THÔNG TIN</v>
      </c>
      <c r="K19" s="1070" t="str">
        <f t="shared" si="3"/>
        <v>SAI THÔNG TIN</v>
      </c>
      <c r="L19" s="1070">
        <f t="shared" si="4"/>
        <v>0</v>
      </c>
      <c r="M19" s="1070">
        <f t="shared" si="5"/>
        <v>0</v>
      </c>
      <c r="N19" s="1070">
        <f t="shared" si="6"/>
        <v>0</v>
      </c>
      <c r="O19" s="1070">
        <f t="shared" si="7"/>
        <v>0</v>
      </c>
      <c r="P19" s="1070" t="e">
        <f t="shared" si="8"/>
        <v>#VALUE!</v>
      </c>
      <c r="Q19" s="1070">
        <f t="shared" ref="Q19:S19" si="13">I19-M19</f>
        <v>0</v>
      </c>
      <c r="R19" s="1070" t="e">
        <f t="shared" si="13"/>
        <v>#VALUE!</v>
      </c>
      <c r="S19" s="1070" t="e">
        <f t="shared" si="13"/>
        <v>#VALUE!</v>
      </c>
      <c r="T19" s="1073"/>
    </row>
    <row r="20" spans="1:20">
      <c r="A20" s="171">
        <v>6</v>
      </c>
      <c r="B20" s="174" t="s">
        <v>1305</v>
      </c>
      <c r="C20" s="171"/>
      <c r="D20" s="1069" t="s">
        <v>1306</v>
      </c>
      <c r="E20" s="171"/>
      <c r="F20" s="171"/>
      <c r="G20" s="171"/>
      <c r="H20" s="1070" t="e">
        <f t="shared" si="0"/>
        <v>#VALUE!</v>
      </c>
      <c r="I20" s="1070">
        <f t="shared" si="1"/>
        <v>0</v>
      </c>
      <c r="J20" s="1070" t="str">
        <f t="shared" si="2"/>
        <v>SAI THÔNG TIN</v>
      </c>
      <c r="K20" s="1070" t="str">
        <f t="shared" si="3"/>
        <v>SAI THÔNG TIN</v>
      </c>
      <c r="L20" s="1070">
        <f t="shared" si="4"/>
        <v>0</v>
      </c>
      <c r="M20" s="1070">
        <f t="shared" si="5"/>
        <v>0</v>
      </c>
      <c r="N20" s="1070">
        <f t="shared" si="6"/>
        <v>0</v>
      </c>
      <c r="O20" s="1070">
        <f t="shared" si="7"/>
        <v>0</v>
      </c>
      <c r="P20" s="1070" t="e">
        <f t="shared" si="8"/>
        <v>#VALUE!</v>
      </c>
      <c r="Q20" s="1070">
        <f t="shared" ref="Q20:S20" si="14">I20-M20</f>
        <v>0</v>
      </c>
      <c r="R20" s="1070" t="e">
        <f t="shared" si="14"/>
        <v>#VALUE!</v>
      </c>
      <c r="S20" s="1070" t="e">
        <f t="shared" si="14"/>
        <v>#VALUE!</v>
      </c>
      <c r="T20" s="1073"/>
    </row>
    <row r="21" spans="1:20" ht="15.75" customHeight="1">
      <c r="A21" s="171">
        <v>7</v>
      </c>
      <c r="B21" s="174" t="s">
        <v>1307</v>
      </c>
      <c r="C21" s="171"/>
      <c r="D21" s="1074">
        <v>44655</v>
      </c>
      <c r="E21" s="171"/>
      <c r="F21" s="171"/>
      <c r="G21" s="171"/>
      <c r="H21" s="1070" t="e">
        <f t="shared" si="0"/>
        <v>#VALUE!</v>
      </c>
      <c r="I21" s="1070">
        <f t="shared" si="1"/>
        <v>0</v>
      </c>
      <c r="J21" s="1070" t="str">
        <f t="shared" si="2"/>
        <v>SAI THÔNG TIN</v>
      </c>
      <c r="K21" s="1070" t="str">
        <f t="shared" si="3"/>
        <v>SAI THÔNG TIN</v>
      </c>
      <c r="L21" s="1070">
        <f t="shared" si="4"/>
        <v>0</v>
      </c>
      <c r="M21" s="1070">
        <f t="shared" si="5"/>
        <v>0</v>
      </c>
      <c r="N21" s="1070">
        <f t="shared" si="6"/>
        <v>0</v>
      </c>
      <c r="O21" s="1070">
        <f t="shared" si="7"/>
        <v>0</v>
      </c>
      <c r="P21" s="1070" t="e">
        <f t="shared" si="8"/>
        <v>#VALUE!</v>
      </c>
      <c r="Q21" s="1070">
        <f t="shared" ref="Q21:S21" si="15">I21-M21</f>
        <v>0</v>
      </c>
      <c r="R21" s="1070" t="e">
        <f t="shared" si="15"/>
        <v>#VALUE!</v>
      </c>
      <c r="S21" s="1070" t="e">
        <f t="shared" si="15"/>
        <v>#VALUE!</v>
      </c>
      <c r="T21" s="1073"/>
    </row>
    <row r="22" spans="1:20" ht="15.75" customHeight="1">
      <c r="A22" s="171">
        <v>8</v>
      </c>
      <c r="B22" s="174" t="s">
        <v>1308</v>
      </c>
      <c r="C22" s="171"/>
      <c r="D22" s="1069" t="s">
        <v>1309</v>
      </c>
      <c r="E22" s="171"/>
      <c r="F22" s="171"/>
      <c r="G22" s="171"/>
      <c r="H22" s="1070" t="e">
        <f t="shared" si="0"/>
        <v>#VALUE!</v>
      </c>
      <c r="I22" s="1070">
        <f t="shared" si="1"/>
        <v>0</v>
      </c>
      <c r="J22" s="1070" t="str">
        <f t="shared" si="2"/>
        <v>SAI THÔNG TIN</v>
      </c>
      <c r="K22" s="1070" t="str">
        <f t="shared" si="3"/>
        <v>SAI THÔNG TIN</v>
      </c>
      <c r="L22" s="1070">
        <f t="shared" si="4"/>
        <v>0</v>
      </c>
      <c r="M22" s="1070">
        <f t="shared" si="5"/>
        <v>0</v>
      </c>
      <c r="N22" s="1070">
        <f t="shared" si="6"/>
        <v>0</v>
      </c>
      <c r="O22" s="1070">
        <f t="shared" si="7"/>
        <v>0</v>
      </c>
      <c r="P22" s="1070" t="e">
        <f t="shared" si="8"/>
        <v>#VALUE!</v>
      </c>
      <c r="Q22" s="1070">
        <f t="shared" ref="Q22:S22" si="16">I22-M22</f>
        <v>0</v>
      </c>
      <c r="R22" s="1070" t="e">
        <f t="shared" si="16"/>
        <v>#VALUE!</v>
      </c>
      <c r="S22" s="1070" t="e">
        <f t="shared" si="16"/>
        <v>#VALUE!</v>
      </c>
      <c r="T22" s="1073" t="s">
        <v>1310</v>
      </c>
    </row>
    <row r="23" spans="1:20" ht="15.75" customHeight="1">
      <c r="A23" s="171">
        <v>9</v>
      </c>
      <c r="B23" s="174" t="s">
        <v>1311</v>
      </c>
      <c r="C23" s="171"/>
      <c r="D23" s="1069">
        <v>3</v>
      </c>
      <c r="E23" s="171"/>
      <c r="F23" s="171"/>
      <c r="G23" s="171"/>
      <c r="H23" s="1070" t="e">
        <f t="shared" si="0"/>
        <v>#VALUE!</v>
      </c>
      <c r="I23" s="1070">
        <f t="shared" si="1"/>
        <v>0</v>
      </c>
      <c r="J23" s="1070" t="str">
        <f t="shared" si="2"/>
        <v>SAI THÔNG TIN</v>
      </c>
      <c r="K23" s="1070" t="str">
        <f t="shared" si="3"/>
        <v>SAI THÔNG TIN</v>
      </c>
      <c r="L23" s="1070">
        <f t="shared" si="4"/>
        <v>0</v>
      </c>
      <c r="M23" s="1070">
        <f t="shared" si="5"/>
        <v>0</v>
      </c>
      <c r="N23" s="1070">
        <f t="shared" si="6"/>
        <v>0</v>
      </c>
      <c r="O23" s="1070">
        <f t="shared" si="7"/>
        <v>0</v>
      </c>
      <c r="P23" s="1070" t="e">
        <f t="shared" si="8"/>
        <v>#VALUE!</v>
      </c>
      <c r="Q23" s="1070">
        <f t="shared" ref="Q23:S23" si="17">I23-M23</f>
        <v>0</v>
      </c>
      <c r="R23" s="1070" t="e">
        <f t="shared" si="17"/>
        <v>#VALUE!</v>
      </c>
      <c r="S23" s="1070" t="e">
        <f t="shared" si="17"/>
        <v>#VALUE!</v>
      </c>
      <c r="T23" s="1073" t="s">
        <v>1312</v>
      </c>
    </row>
    <row r="24" spans="1:20" ht="15.75" customHeight="1">
      <c r="A24" s="171">
        <v>10</v>
      </c>
      <c r="B24" s="174" t="s">
        <v>1313</v>
      </c>
      <c r="C24" s="171"/>
      <c r="D24" s="1074">
        <v>44598</v>
      </c>
      <c r="E24" s="171"/>
      <c r="F24" s="171"/>
      <c r="G24" s="171"/>
      <c r="H24" s="1070" t="e">
        <f t="shared" si="0"/>
        <v>#VALUE!</v>
      </c>
      <c r="I24" s="1070">
        <f t="shared" si="1"/>
        <v>0</v>
      </c>
      <c r="J24" s="1070" t="str">
        <f t="shared" si="2"/>
        <v>SAI THÔNG TIN</v>
      </c>
      <c r="K24" s="1070" t="str">
        <f t="shared" si="3"/>
        <v>SAI THÔNG TIN</v>
      </c>
      <c r="L24" s="1070">
        <f t="shared" si="4"/>
        <v>0</v>
      </c>
      <c r="M24" s="1070">
        <f t="shared" si="5"/>
        <v>0</v>
      </c>
      <c r="N24" s="1070">
        <f t="shared" si="6"/>
        <v>0</v>
      </c>
      <c r="O24" s="1070">
        <f t="shared" si="7"/>
        <v>0</v>
      </c>
      <c r="P24" s="1070" t="e">
        <f t="shared" si="8"/>
        <v>#VALUE!</v>
      </c>
      <c r="Q24" s="1070">
        <f t="shared" ref="Q24:S24" si="18">I24-M24</f>
        <v>0</v>
      </c>
      <c r="R24" s="1070" t="e">
        <f t="shared" si="18"/>
        <v>#VALUE!</v>
      </c>
      <c r="S24" s="1070" t="e">
        <f t="shared" si="18"/>
        <v>#VALUE!</v>
      </c>
      <c r="T24" s="1073"/>
    </row>
    <row r="25" spans="1:20" ht="15.75" customHeight="1">
      <c r="A25" s="171">
        <v>11</v>
      </c>
      <c r="B25" s="174" t="s">
        <v>1314</v>
      </c>
      <c r="C25" s="171"/>
      <c r="D25" s="1074">
        <v>44598</v>
      </c>
      <c r="E25" s="171"/>
      <c r="F25" s="171"/>
      <c r="G25" s="171"/>
      <c r="H25" s="1070" t="e">
        <f t="shared" si="0"/>
        <v>#VALUE!</v>
      </c>
      <c r="I25" s="1070">
        <f t="shared" si="1"/>
        <v>0</v>
      </c>
      <c r="J25" s="1070" t="str">
        <f t="shared" si="2"/>
        <v>SAI THÔNG TIN</v>
      </c>
      <c r="K25" s="1070" t="str">
        <f t="shared" si="3"/>
        <v>SAI THÔNG TIN</v>
      </c>
      <c r="L25" s="1070">
        <f t="shared" si="4"/>
        <v>0</v>
      </c>
      <c r="M25" s="1070">
        <f t="shared" si="5"/>
        <v>0</v>
      </c>
      <c r="N25" s="1070">
        <f t="shared" si="6"/>
        <v>0</v>
      </c>
      <c r="O25" s="1070">
        <f t="shared" si="7"/>
        <v>0</v>
      </c>
      <c r="P25" s="1070" t="e">
        <f t="shared" si="8"/>
        <v>#VALUE!</v>
      </c>
      <c r="Q25" s="1070">
        <f t="shared" ref="Q25:S25" si="19">I25-M25</f>
        <v>0</v>
      </c>
      <c r="R25" s="1070" t="e">
        <f t="shared" si="19"/>
        <v>#VALUE!</v>
      </c>
      <c r="S25" s="1070" t="e">
        <f t="shared" si="19"/>
        <v>#VALUE!</v>
      </c>
      <c r="T25" s="1073"/>
    </row>
    <row r="26" spans="1:20" ht="15.75" customHeight="1">
      <c r="A26" s="171">
        <v>12</v>
      </c>
      <c r="B26" s="174" t="s">
        <v>1315</v>
      </c>
      <c r="C26" s="171"/>
      <c r="D26" s="1069" t="s">
        <v>1302</v>
      </c>
      <c r="E26" s="171"/>
      <c r="F26" s="171"/>
      <c r="G26" s="171"/>
      <c r="H26" s="1070" t="e">
        <f t="shared" si="0"/>
        <v>#VALUE!</v>
      </c>
      <c r="I26" s="1070">
        <f t="shared" si="1"/>
        <v>0</v>
      </c>
      <c r="J26" s="1070" t="str">
        <f t="shared" si="2"/>
        <v>SAI THÔNG TIN</v>
      </c>
      <c r="K26" s="1070" t="str">
        <f t="shared" si="3"/>
        <v>SAI THÔNG TIN</v>
      </c>
      <c r="L26" s="1070">
        <f t="shared" si="4"/>
        <v>0</v>
      </c>
      <c r="M26" s="1070">
        <f t="shared" si="5"/>
        <v>0</v>
      </c>
      <c r="N26" s="1070">
        <f t="shared" si="6"/>
        <v>0</v>
      </c>
      <c r="O26" s="1070">
        <f t="shared" si="7"/>
        <v>0</v>
      </c>
      <c r="P26" s="1070" t="e">
        <f t="shared" si="8"/>
        <v>#VALUE!</v>
      </c>
      <c r="Q26" s="1070">
        <f t="shared" ref="Q26:S26" si="20">I26-M26</f>
        <v>0</v>
      </c>
      <c r="R26" s="1070" t="e">
        <f t="shared" si="20"/>
        <v>#VALUE!</v>
      </c>
      <c r="S26" s="1070" t="e">
        <f t="shared" si="20"/>
        <v>#VALUE!</v>
      </c>
      <c r="T26" s="1073"/>
    </row>
    <row r="27" spans="1:20" ht="15.75" customHeight="1">
      <c r="A27" s="171">
        <v>13</v>
      </c>
      <c r="B27" s="174" t="s">
        <v>1316</v>
      </c>
      <c r="C27" s="171"/>
      <c r="D27" s="1069" t="s">
        <v>1317</v>
      </c>
      <c r="E27" s="171"/>
      <c r="F27" s="171"/>
      <c r="G27" s="171"/>
      <c r="H27" s="1070" t="e">
        <f t="shared" si="0"/>
        <v>#VALUE!</v>
      </c>
      <c r="I27" s="1070">
        <f t="shared" si="1"/>
        <v>0</v>
      </c>
      <c r="J27" s="1070" t="str">
        <f t="shared" si="2"/>
        <v>SAI THÔNG TIN</v>
      </c>
      <c r="K27" s="1070" t="str">
        <f t="shared" si="3"/>
        <v>SAI THÔNG TIN</v>
      </c>
      <c r="L27" s="1070">
        <f t="shared" si="4"/>
        <v>0</v>
      </c>
      <c r="M27" s="1070">
        <f t="shared" si="5"/>
        <v>0</v>
      </c>
      <c r="N27" s="1070">
        <f t="shared" si="6"/>
        <v>0</v>
      </c>
      <c r="O27" s="1070">
        <f t="shared" si="7"/>
        <v>0</v>
      </c>
      <c r="P27" s="1070" t="e">
        <f t="shared" si="8"/>
        <v>#VALUE!</v>
      </c>
      <c r="Q27" s="1070">
        <f t="shared" ref="Q27:S27" si="21">I27-M27</f>
        <v>0</v>
      </c>
      <c r="R27" s="1070" t="e">
        <f t="shared" si="21"/>
        <v>#VALUE!</v>
      </c>
      <c r="S27" s="1070" t="e">
        <f t="shared" si="21"/>
        <v>#VALUE!</v>
      </c>
      <c r="T27" s="1073"/>
    </row>
    <row r="28" spans="1:20" ht="15.75" customHeight="1">
      <c r="A28" s="171">
        <v>14</v>
      </c>
      <c r="B28" s="174" t="s">
        <v>1318</v>
      </c>
      <c r="C28" s="171"/>
      <c r="D28" s="1069">
        <v>3</v>
      </c>
      <c r="E28" s="171"/>
      <c r="F28" s="171"/>
      <c r="G28" s="171"/>
      <c r="H28" s="1070" t="e">
        <f t="shared" si="0"/>
        <v>#VALUE!</v>
      </c>
      <c r="I28" s="1070">
        <f t="shared" si="1"/>
        <v>0</v>
      </c>
      <c r="J28" s="1070" t="str">
        <f t="shared" si="2"/>
        <v>SAI THÔNG TIN</v>
      </c>
      <c r="K28" s="1070" t="str">
        <f t="shared" si="3"/>
        <v>SAI THÔNG TIN</v>
      </c>
      <c r="L28" s="1070">
        <f t="shared" si="4"/>
        <v>0</v>
      </c>
      <c r="M28" s="1070">
        <f t="shared" si="5"/>
        <v>0</v>
      </c>
      <c r="N28" s="1070">
        <f t="shared" si="6"/>
        <v>0</v>
      </c>
      <c r="O28" s="1070">
        <f t="shared" si="7"/>
        <v>0</v>
      </c>
      <c r="P28" s="1070" t="e">
        <f t="shared" si="8"/>
        <v>#VALUE!</v>
      </c>
      <c r="Q28" s="1070">
        <f t="shared" ref="Q28:S28" si="22">I28-M28</f>
        <v>0</v>
      </c>
      <c r="R28" s="1070" t="e">
        <f t="shared" si="22"/>
        <v>#VALUE!</v>
      </c>
      <c r="S28" s="1070" t="e">
        <f t="shared" si="22"/>
        <v>#VALUE!</v>
      </c>
      <c r="T28" s="1073"/>
    </row>
    <row r="29" spans="1:20" ht="15.75" customHeight="1">
      <c r="A29" s="171">
        <v>15</v>
      </c>
      <c r="B29" s="174" t="s">
        <v>1319</v>
      </c>
      <c r="C29" s="171"/>
      <c r="D29" s="1069">
        <v>3</v>
      </c>
      <c r="E29" s="171"/>
      <c r="F29" s="171"/>
      <c r="G29" s="171"/>
      <c r="H29" s="1070" t="e">
        <f t="shared" si="0"/>
        <v>#VALUE!</v>
      </c>
      <c r="I29" s="1070">
        <f t="shared" si="1"/>
        <v>0</v>
      </c>
      <c r="J29" s="1070" t="str">
        <f t="shared" si="2"/>
        <v>SAI THÔNG TIN</v>
      </c>
      <c r="K29" s="1070" t="str">
        <f t="shared" si="3"/>
        <v>SAI THÔNG TIN</v>
      </c>
      <c r="L29" s="1070">
        <f t="shared" si="4"/>
        <v>0</v>
      </c>
      <c r="M29" s="1070">
        <f t="shared" si="5"/>
        <v>0</v>
      </c>
      <c r="N29" s="1070">
        <f t="shared" si="6"/>
        <v>0</v>
      </c>
      <c r="O29" s="1070">
        <f t="shared" si="7"/>
        <v>0</v>
      </c>
      <c r="P29" s="1070" t="e">
        <f t="shared" si="8"/>
        <v>#VALUE!</v>
      </c>
      <c r="Q29" s="1070">
        <f t="shared" ref="Q29:S29" si="23">I29-M29</f>
        <v>0</v>
      </c>
      <c r="R29" s="1070" t="e">
        <f t="shared" si="23"/>
        <v>#VALUE!</v>
      </c>
      <c r="S29" s="1070" t="e">
        <f t="shared" si="23"/>
        <v>#VALUE!</v>
      </c>
      <c r="T29" s="1073" t="s">
        <v>1320</v>
      </c>
    </row>
    <row r="30" spans="1:20" ht="15.75" customHeight="1">
      <c r="A30" s="171">
        <v>16</v>
      </c>
      <c r="B30" s="174" t="s">
        <v>1321</v>
      </c>
      <c r="C30" s="171"/>
      <c r="D30" s="1074">
        <v>44655</v>
      </c>
      <c r="E30" s="171"/>
      <c r="F30" s="171"/>
      <c r="G30" s="171"/>
      <c r="H30" s="1070" t="e">
        <f t="shared" si="0"/>
        <v>#VALUE!</v>
      </c>
      <c r="I30" s="1070">
        <f t="shared" si="1"/>
        <v>0</v>
      </c>
      <c r="J30" s="1070" t="str">
        <f t="shared" si="2"/>
        <v>SAI THÔNG TIN</v>
      </c>
      <c r="K30" s="1070" t="str">
        <f t="shared" si="3"/>
        <v>SAI THÔNG TIN</v>
      </c>
      <c r="L30" s="1070">
        <f t="shared" si="4"/>
        <v>0</v>
      </c>
      <c r="M30" s="1070">
        <f t="shared" si="5"/>
        <v>0</v>
      </c>
      <c r="N30" s="1070">
        <f t="shared" si="6"/>
        <v>0</v>
      </c>
      <c r="O30" s="1070">
        <f t="shared" si="7"/>
        <v>0</v>
      </c>
      <c r="P30" s="1070" t="e">
        <f t="shared" si="8"/>
        <v>#VALUE!</v>
      </c>
      <c r="Q30" s="1070">
        <f t="shared" ref="Q30:S30" si="24">I30-M30</f>
        <v>0</v>
      </c>
      <c r="R30" s="1070" t="e">
        <f t="shared" si="24"/>
        <v>#VALUE!</v>
      </c>
      <c r="S30" s="1070" t="e">
        <f t="shared" si="24"/>
        <v>#VALUE!</v>
      </c>
      <c r="T30" s="1073"/>
    </row>
    <row r="31" spans="1:20" ht="15.75" customHeight="1">
      <c r="A31" s="171">
        <v>17</v>
      </c>
      <c r="B31" s="174" t="s">
        <v>1322</v>
      </c>
      <c r="C31" s="171"/>
      <c r="D31" s="1074">
        <v>44598</v>
      </c>
      <c r="E31" s="171"/>
      <c r="F31" s="171"/>
      <c r="G31" s="171"/>
      <c r="H31" s="1070" t="e">
        <f t="shared" si="0"/>
        <v>#VALUE!</v>
      </c>
      <c r="I31" s="1070">
        <f t="shared" si="1"/>
        <v>0</v>
      </c>
      <c r="J31" s="1070" t="str">
        <f t="shared" si="2"/>
        <v>SAI THÔNG TIN</v>
      </c>
      <c r="K31" s="1070" t="str">
        <f t="shared" si="3"/>
        <v>SAI THÔNG TIN</v>
      </c>
      <c r="L31" s="1070">
        <f t="shared" si="4"/>
        <v>0</v>
      </c>
      <c r="M31" s="1070">
        <f t="shared" si="5"/>
        <v>0</v>
      </c>
      <c r="N31" s="1070">
        <f t="shared" si="6"/>
        <v>0</v>
      </c>
      <c r="O31" s="1070">
        <f t="shared" si="7"/>
        <v>0</v>
      </c>
      <c r="P31" s="1070" t="e">
        <f t="shared" si="8"/>
        <v>#VALUE!</v>
      </c>
      <c r="Q31" s="1070">
        <f t="shared" ref="Q31:S31" si="25">I31-M31</f>
        <v>0</v>
      </c>
      <c r="R31" s="1070" t="e">
        <f t="shared" si="25"/>
        <v>#VALUE!</v>
      </c>
      <c r="S31" s="1070" t="e">
        <f t="shared" si="25"/>
        <v>#VALUE!</v>
      </c>
      <c r="T31" s="1073"/>
    </row>
    <row r="32" spans="1:20" ht="15.75" customHeight="1">
      <c r="A32" s="171">
        <v>18</v>
      </c>
      <c r="B32" s="174" t="s">
        <v>1323</v>
      </c>
      <c r="C32" s="171"/>
      <c r="D32" s="1069" t="s">
        <v>1297</v>
      </c>
      <c r="E32" s="171"/>
      <c r="F32" s="171"/>
      <c r="G32" s="171"/>
      <c r="H32" s="1070" t="e">
        <f t="shared" si="0"/>
        <v>#VALUE!</v>
      </c>
      <c r="I32" s="1070">
        <f t="shared" si="1"/>
        <v>0</v>
      </c>
      <c r="J32" s="1070" t="str">
        <f t="shared" si="2"/>
        <v>SAI THÔNG TIN</v>
      </c>
      <c r="K32" s="1070" t="str">
        <f t="shared" si="3"/>
        <v>SAI THÔNG TIN</v>
      </c>
      <c r="L32" s="1070">
        <f t="shared" si="4"/>
        <v>0</v>
      </c>
      <c r="M32" s="1070">
        <f t="shared" si="5"/>
        <v>0</v>
      </c>
      <c r="N32" s="1070">
        <f t="shared" si="6"/>
        <v>0</v>
      </c>
      <c r="O32" s="1070">
        <f t="shared" si="7"/>
        <v>0</v>
      </c>
      <c r="P32" s="1070" t="e">
        <f t="shared" si="8"/>
        <v>#VALUE!</v>
      </c>
      <c r="Q32" s="1070">
        <f t="shared" ref="Q32:S32" si="26">I32-M32</f>
        <v>0</v>
      </c>
      <c r="R32" s="1070" t="e">
        <f t="shared" si="26"/>
        <v>#VALUE!</v>
      </c>
      <c r="S32" s="1070" t="e">
        <f t="shared" si="26"/>
        <v>#VALUE!</v>
      </c>
      <c r="T32" s="1073" t="s">
        <v>1324</v>
      </c>
    </row>
    <row r="33" spans="1:26" ht="15.75" customHeight="1">
      <c r="A33" s="171">
        <v>19</v>
      </c>
      <c r="B33" s="174" t="s">
        <v>1325</v>
      </c>
      <c r="C33" s="171"/>
      <c r="D33" s="1074">
        <v>44655</v>
      </c>
      <c r="E33" s="171"/>
      <c r="F33" s="171"/>
      <c r="G33" s="171"/>
      <c r="H33" s="1070" t="e">
        <f t="shared" si="0"/>
        <v>#VALUE!</v>
      </c>
      <c r="I33" s="1070">
        <f t="shared" si="1"/>
        <v>0</v>
      </c>
      <c r="J33" s="1070" t="str">
        <f t="shared" si="2"/>
        <v>SAI THÔNG TIN</v>
      </c>
      <c r="K33" s="1070" t="str">
        <f t="shared" si="3"/>
        <v>SAI THÔNG TIN</v>
      </c>
      <c r="L33" s="1070">
        <f t="shared" si="4"/>
        <v>0</v>
      </c>
      <c r="M33" s="1070">
        <f t="shared" si="5"/>
        <v>0</v>
      </c>
      <c r="N33" s="1070">
        <f t="shared" si="6"/>
        <v>0</v>
      </c>
      <c r="O33" s="1070">
        <f t="shared" si="7"/>
        <v>0</v>
      </c>
      <c r="P33" s="1070" t="e">
        <f t="shared" si="8"/>
        <v>#VALUE!</v>
      </c>
      <c r="Q33" s="1070">
        <f t="shared" ref="Q33:S33" si="27">I33-M33</f>
        <v>0</v>
      </c>
      <c r="R33" s="1070" t="e">
        <f t="shared" si="27"/>
        <v>#VALUE!</v>
      </c>
      <c r="S33" s="1070" t="e">
        <f t="shared" si="27"/>
        <v>#VALUE!</v>
      </c>
      <c r="T33" s="1073" t="s">
        <v>1326</v>
      </c>
    </row>
    <row r="34" spans="1:26" ht="15.75" customHeight="1">
      <c r="A34" s="171">
        <v>20</v>
      </c>
      <c r="B34" s="174" t="s">
        <v>1327</v>
      </c>
      <c r="C34" s="171"/>
      <c r="D34" s="1069">
        <v>8</v>
      </c>
      <c r="E34" s="171"/>
      <c r="F34" s="171"/>
      <c r="G34" s="171"/>
      <c r="H34" s="1070" t="e">
        <f t="shared" si="0"/>
        <v>#VALUE!</v>
      </c>
      <c r="I34" s="1070">
        <f t="shared" si="1"/>
        <v>0</v>
      </c>
      <c r="J34" s="1070" t="str">
        <f t="shared" si="2"/>
        <v>SAI THÔNG TIN</v>
      </c>
      <c r="K34" s="1070" t="str">
        <f t="shared" si="3"/>
        <v>SAI THÔNG TIN</v>
      </c>
      <c r="L34" s="1070">
        <f t="shared" si="4"/>
        <v>0</v>
      </c>
      <c r="M34" s="1070">
        <f t="shared" si="5"/>
        <v>0</v>
      </c>
      <c r="N34" s="1070">
        <f t="shared" si="6"/>
        <v>0</v>
      </c>
      <c r="O34" s="1070">
        <f t="shared" si="7"/>
        <v>0</v>
      </c>
      <c r="P34" s="1070" t="e">
        <f t="shared" si="8"/>
        <v>#VALUE!</v>
      </c>
      <c r="Q34" s="1070">
        <f t="shared" ref="Q34:S34" si="28">I34-M34</f>
        <v>0</v>
      </c>
      <c r="R34" s="1070" t="e">
        <f t="shared" si="28"/>
        <v>#VALUE!</v>
      </c>
      <c r="S34" s="1070" t="e">
        <f t="shared" si="28"/>
        <v>#VALUE!</v>
      </c>
      <c r="T34" s="1073"/>
    </row>
    <row r="35" spans="1:26" ht="15.75" customHeight="1">
      <c r="A35" s="171">
        <v>21</v>
      </c>
      <c r="B35" s="174" t="s">
        <v>1328</v>
      </c>
      <c r="C35" s="171"/>
      <c r="D35" s="1069" t="s">
        <v>1293</v>
      </c>
      <c r="E35" s="171"/>
      <c r="F35" s="171"/>
      <c r="G35" s="171"/>
      <c r="H35" s="1070" t="e">
        <f t="shared" si="0"/>
        <v>#VALUE!</v>
      </c>
      <c r="I35" s="1070">
        <f t="shared" si="1"/>
        <v>0</v>
      </c>
      <c r="J35" s="1070" t="str">
        <f t="shared" si="2"/>
        <v>SAI THÔNG TIN</v>
      </c>
      <c r="K35" s="1070" t="str">
        <f t="shared" si="3"/>
        <v>SAI THÔNG TIN</v>
      </c>
      <c r="L35" s="1070">
        <f t="shared" si="4"/>
        <v>0</v>
      </c>
      <c r="M35" s="1070">
        <f t="shared" si="5"/>
        <v>0</v>
      </c>
      <c r="N35" s="1070">
        <f t="shared" si="6"/>
        <v>0</v>
      </c>
      <c r="O35" s="1070">
        <f t="shared" si="7"/>
        <v>0</v>
      </c>
      <c r="P35" s="1070" t="e">
        <f t="shared" si="8"/>
        <v>#VALUE!</v>
      </c>
      <c r="Q35" s="1070">
        <f t="shared" ref="Q35:S35" si="29">I35-M35</f>
        <v>0</v>
      </c>
      <c r="R35" s="1070" t="e">
        <f t="shared" si="29"/>
        <v>#VALUE!</v>
      </c>
      <c r="S35" s="1070" t="e">
        <f t="shared" si="29"/>
        <v>#VALUE!</v>
      </c>
      <c r="T35" s="1073"/>
    </row>
    <row r="36" spans="1:26" ht="15.75" customHeight="1">
      <c r="A36" s="171">
        <v>22</v>
      </c>
      <c r="B36" s="174" t="s">
        <v>1329</v>
      </c>
      <c r="C36" s="171"/>
      <c r="D36" s="1074">
        <v>44655</v>
      </c>
      <c r="E36" s="171"/>
      <c r="F36" s="171"/>
      <c r="G36" s="171"/>
      <c r="H36" s="1070" t="e">
        <f t="shared" si="0"/>
        <v>#VALUE!</v>
      </c>
      <c r="I36" s="1070">
        <f t="shared" si="1"/>
        <v>0</v>
      </c>
      <c r="J36" s="1070" t="str">
        <f t="shared" si="2"/>
        <v>SAI THÔNG TIN</v>
      </c>
      <c r="K36" s="1070" t="str">
        <f t="shared" si="3"/>
        <v>SAI THÔNG TIN</v>
      </c>
      <c r="L36" s="1070">
        <f t="shared" si="4"/>
        <v>0</v>
      </c>
      <c r="M36" s="1070">
        <f t="shared" si="5"/>
        <v>0</v>
      </c>
      <c r="N36" s="1070">
        <f t="shared" si="6"/>
        <v>0</v>
      </c>
      <c r="O36" s="1070">
        <f t="shared" si="7"/>
        <v>0</v>
      </c>
      <c r="P36" s="1070" t="e">
        <f t="shared" si="8"/>
        <v>#VALUE!</v>
      </c>
      <c r="Q36" s="1070">
        <f t="shared" ref="Q36:S36" si="30">I36-M36</f>
        <v>0</v>
      </c>
      <c r="R36" s="1070" t="e">
        <f t="shared" si="30"/>
        <v>#VALUE!</v>
      </c>
      <c r="S36" s="1070" t="e">
        <f t="shared" si="30"/>
        <v>#VALUE!</v>
      </c>
      <c r="T36" s="1073"/>
    </row>
    <row r="37" spans="1:26" ht="15.75" customHeight="1">
      <c r="A37" s="171">
        <v>23</v>
      </c>
      <c r="B37" s="174" t="s">
        <v>1330</v>
      </c>
      <c r="C37" s="171"/>
      <c r="D37" s="1069" t="s">
        <v>1331</v>
      </c>
      <c r="E37" s="171"/>
      <c r="F37" s="171"/>
      <c r="G37" s="171"/>
      <c r="H37" s="1070" t="e">
        <f t="shared" si="0"/>
        <v>#VALUE!</v>
      </c>
      <c r="I37" s="1070">
        <f t="shared" si="1"/>
        <v>0</v>
      </c>
      <c r="J37" s="1070" t="str">
        <f t="shared" si="2"/>
        <v>SAI THÔNG TIN</v>
      </c>
      <c r="K37" s="1070" t="str">
        <f t="shared" si="3"/>
        <v>SAI THÔNG TIN</v>
      </c>
      <c r="L37" s="1070">
        <f t="shared" si="4"/>
        <v>0</v>
      </c>
      <c r="M37" s="1070">
        <f t="shared" si="5"/>
        <v>0</v>
      </c>
      <c r="N37" s="1070">
        <f t="shared" si="6"/>
        <v>0</v>
      </c>
      <c r="O37" s="1070">
        <f t="shared" si="7"/>
        <v>0</v>
      </c>
      <c r="P37" s="1070" t="e">
        <f t="shared" si="8"/>
        <v>#VALUE!</v>
      </c>
      <c r="Q37" s="1070">
        <f t="shared" ref="Q37:S37" si="31">I37-M37</f>
        <v>0</v>
      </c>
      <c r="R37" s="1070" t="e">
        <f t="shared" si="31"/>
        <v>#VALUE!</v>
      </c>
      <c r="S37" s="1070" t="e">
        <f t="shared" si="31"/>
        <v>#VALUE!</v>
      </c>
      <c r="T37" s="1073" t="s">
        <v>1332</v>
      </c>
    </row>
    <row r="38" spans="1:26" ht="15.75" customHeight="1">
      <c r="A38" s="171">
        <v>25</v>
      </c>
      <c r="B38" s="174" t="s">
        <v>1333</v>
      </c>
      <c r="C38" s="171"/>
      <c r="D38" s="1074">
        <v>44655</v>
      </c>
      <c r="E38" s="171"/>
      <c r="F38" s="171"/>
      <c r="G38" s="171"/>
      <c r="H38" s="1070" t="e">
        <f t="shared" si="0"/>
        <v>#VALUE!</v>
      </c>
      <c r="I38" s="1070">
        <f t="shared" si="1"/>
        <v>0</v>
      </c>
      <c r="J38" s="1070" t="str">
        <f t="shared" si="2"/>
        <v>SAI THÔNG TIN</v>
      </c>
      <c r="K38" s="1070" t="str">
        <f t="shared" si="3"/>
        <v>SAI THÔNG TIN</v>
      </c>
      <c r="L38" s="1070">
        <f t="shared" si="4"/>
        <v>0</v>
      </c>
      <c r="M38" s="1070">
        <f t="shared" si="5"/>
        <v>0</v>
      </c>
      <c r="N38" s="1070">
        <f t="shared" si="6"/>
        <v>0</v>
      </c>
      <c r="O38" s="1070">
        <f t="shared" si="7"/>
        <v>0</v>
      </c>
      <c r="P38" s="1070" t="e">
        <f t="shared" si="8"/>
        <v>#VALUE!</v>
      </c>
      <c r="Q38" s="1070">
        <f t="shared" ref="Q38:S38" si="32">I38-M38</f>
        <v>0</v>
      </c>
      <c r="R38" s="1070" t="e">
        <f t="shared" si="32"/>
        <v>#VALUE!</v>
      </c>
      <c r="S38" s="1070" t="e">
        <f t="shared" si="32"/>
        <v>#VALUE!</v>
      </c>
      <c r="T38" s="1073"/>
    </row>
    <row r="39" spans="1:26" ht="15.75" customHeight="1">
      <c r="A39" s="171">
        <v>24</v>
      </c>
      <c r="B39" s="174" t="s">
        <v>1334</v>
      </c>
      <c r="C39" s="171"/>
      <c r="D39" s="1069" t="s">
        <v>1293</v>
      </c>
      <c r="E39" s="171"/>
      <c r="F39" s="171"/>
      <c r="G39" s="171"/>
      <c r="H39" s="1070" t="e">
        <f t="shared" si="0"/>
        <v>#VALUE!</v>
      </c>
      <c r="I39" s="1070">
        <f t="shared" si="1"/>
        <v>0</v>
      </c>
      <c r="J39" s="1070" t="str">
        <f t="shared" si="2"/>
        <v>SAI THÔNG TIN</v>
      </c>
      <c r="K39" s="1070" t="str">
        <f t="shared" si="3"/>
        <v>SAI THÔNG TIN</v>
      </c>
      <c r="L39" s="1070">
        <f t="shared" si="4"/>
        <v>0</v>
      </c>
      <c r="M39" s="1070">
        <f t="shared" si="5"/>
        <v>0</v>
      </c>
      <c r="N39" s="1070">
        <f t="shared" si="6"/>
        <v>0</v>
      </c>
      <c r="O39" s="1070">
        <f t="shared" si="7"/>
        <v>0</v>
      </c>
      <c r="P39" s="1070" t="e">
        <f t="shared" si="8"/>
        <v>#VALUE!</v>
      </c>
      <c r="Q39" s="1070">
        <f t="shared" ref="Q39:S39" si="33">I39-M39</f>
        <v>0</v>
      </c>
      <c r="R39" s="1070" t="e">
        <f t="shared" si="33"/>
        <v>#VALUE!</v>
      </c>
      <c r="S39" s="1070" t="e">
        <f t="shared" si="33"/>
        <v>#VALUE!</v>
      </c>
      <c r="T39" s="1073"/>
    </row>
    <row r="40" spans="1:26" ht="15.75" customHeight="1">
      <c r="A40" s="171">
        <v>26</v>
      </c>
      <c r="B40" s="174" t="s">
        <v>1335</v>
      </c>
      <c r="C40" s="171"/>
      <c r="D40" s="1074">
        <v>44655</v>
      </c>
      <c r="E40" s="171"/>
      <c r="F40" s="171"/>
      <c r="G40" s="171"/>
      <c r="H40" s="1070" t="e">
        <f t="shared" si="0"/>
        <v>#VALUE!</v>
      </c>
      <c r="I40" s="1070">
        <f t="shared" si="1"/>
        <v>0</v>
      </c>
      <c r="J40" s="1070" t="str">
        <f t="shared" si="2"/>
        <v>SAI THÔNG TIN</v>
      </c>
      <c r="K40" s="1070" t="str">
        <f t="shared" si="3"/>
        <v>SAI THÔNG TIN</v>
      </c>
      <c r="L40" s="1070">
        <f t="shared" si="4"/>
        <v>0</v>
      </c>
      <c r="M40" s="1070">
        <f t="shared" si="5"/>
        <v>0</v>
      </c>
      <c r="N40" s="1070">
        <f t="shared" si="6"/>
        <v>0</v>
      </c>
      <c r="O40" s="1070">
        <f t="shared" si="7"/>
        <v>0</v>
      </c>
      <c r="P40" s="1070" t="e">
        <f t="shared" si="8"/>
        <v>#VALUE!</v>
      </c>
      <c r="Q40" s="1070">
        <f t="shared" ref="Q40:S40" si="34">I40-M40</f>
        <v>0</v>
      </c>
      <c r="R40" s="1070" t="e">
        <f t="shared" si="34"/>
        <v>#VALUE!</v>
      </c>
      <c r="S40" s="1070" t="e">
        <f t="shared" si="34"/>
        <v>#VALUE!</v>
      </c>
      <c r="T40" s="1073"/>
    </row>
    <row r="41" spans="1:26" ht="15.75" customHeight="1">
      <c r="A41" s="171">
        <v>27</v>
      </c>
      <c r="B41" s="174" t="s">
        <v>1336</v>
      </c>
      <c r="C41" s="171"/>
      <c r="D41" s="1069" t="s">
        <v>1337</v>
      </c>
      <c r="E41" s="171"/>
      <c r="F41" s="171"/>
      <c r="G41" s="171"/>
      <c r="H41" s="1070" t="e">
        <f t="shared" si="0"/>
        <v>#VALUE!</v>
      </c>
      <c r="I41" s="1070">
        <f t="shared" si="1"/>
        <v>0</v>
      </c>
      <c r="J41" s="1070" t="str">
        <f t="shared" si="2"/>
        <v>SAI THÔNG TIN</v>
      </c>
      <c r="K41" s="1070" t="str">
        <f t="shared" si="3"/>
        <v>SAI THÔNG TIN</v>
      </c>
      <c r="L41" s="1070">
        <f t="shared" si="4"/>
        <v>0</v>
      </c>
      <c r="M41" s="1070">
        <f t="shared" si="5"/>
        <v>0</v>
      </c>
      <c r="N41" s="1070">
        <f t="shared" si="6"/>
        <v>0</v>
      </c>
      <c r="O41" s="1070">
        <f t="shared" si="7"/>
        <v>0</v>
      </c>
      <c r="P41" s="1070" t="e">
        <f t="shared" si="8"/>
        <v>#VALUE!</v>
      </c>
      <c r="Q41" s="1070">
        <f t="shared" ref="Q41:S41" si="35">I41-M41</f>
        <v>0</v>
      </c>
      <c r="R41" s="1070" t="e">
        <f t="shared" si="35"/>
        <v>#VALUE!</v>
      </c>
      <c r="S41" s="1070" t="e">
        <f t="shared" si="35"/>
        <v>#VALUE!</v>
      </c>
      <c r="T41" s="1073"/>
    </row>
    <row r="42" spans="1:26" ht="15.75" customHeight="1">
      <c r="A42" s="1650" t="s">
        <v>1228</v>
      </c>
      <c r="B42" s="1526"/>
      <c r="C42" s="174"/>
      <c r="D42" s="1075"/>
      <c r="E42" s="1076"/>
      <c r="F42" s="1076"/>
      <c r="G42" s="327"/>
      <c r="H42" s="328" t="e">
        <f t="shared" ref="H42:S42" si="36">SUM(H15:H41)</f>
        <v>#VALUE!</v>
      </c>
      <c r="I42" s="328">
        <f t="shared" si="36"/>
        <v>550</v>
      </c>
      <c r="J42" s="328">
        <f t="shared" si="36"/>
        <v>550</v>
      </c>
      <c r="K42" s="328">
        <f t="shared" si="36"/>
        <v>200</v>
      </c>
      <c r="L42" s="328">
        <f t="shared" si="36"/>
        <v>0</v>
      </c>
      <c r="M42" s="328">
        <f t="shared" si="36"/>
        <v>0</v>
      </c>
      <c r="N42" s="328">
        <f t="shared" si="36"/>
        <v>0</v>
      </c>
      <c r="O42" s="328">
        <f t="shared" si="36"/>
        <v>0</v>
      </c>
      <c r="P42" s="328" t="e">
        <f t="shared" si="36"/>
        <v>#VALUE!</v>
      </c>
      <c r="Q42" s="328">
        <f t="shared" si="36"/>
        <v>550</v>
      </c>
      <c r="R42" s="328" t="e">
        <f t="shared" si="36"/>
        <v>#VALUE!</v>
      </c>
      <c r="S42" s="328" t="e">
        <f t="shared" si="36"/>
        <v>#VALUE!</v>
      </c>
      <c r="T42" s="328"/>
      <c r="U42" s="145"/>
      <c r="V42" s="145"/>
      <c r="W42" s="145"/>
      <c r="X42" s="145"/>
      <c r="Y42" s="145"/>
      <c r="Z42" s="145"/>
    </row>
    <row r="43" spans="1:26" ht="15.75" customHeight="1">
      <c r="A43" s="177"/>
      <c r="B43" s="1076"/>
      <c r="C43" s="174"/>
      <c r="D43" s="1077"/>
      <c r="E43" s="1076"/>
      <c r="F43" s="1076"/>
      <c r="G43" s="327"/>
      <c r="H43" s="328"/>
      <c r="I43" s="328"/>
      <c r="J43" s="328"/>
      <c r="K43" s="328"/>
      <c r="L43" s="328"/>
      <c r="M43" s="328"/>
      <c r="N43" s="328"/>
      <c r="O43" s="328"/>
      <c r="P43" s="328"/>
      <c r="Q43" s="328"/>
      <c r="R43" s="328"/>
      <c r="S43" s="328"/>
      <c r="T43" s="328"/>
      <c r="U43" s="145"/>
      <c r="V43" s="145"/>
      <c r="W43" s="145"/>
      <c r="X43" s="145"/>
      <c r="Y43" s="145"/>
      <c r="Z43" s="145"/>
    </row>
    <row r="44" spans="1:26" ht="15.75" customHeight="1">
      <c r="A44" s="306" t="s">
        <v>1338</v>
      </c>
      <c r="B44" s="327" t="s">
        <v>1339</v>
      </c>
      <c r="C44" s="327"/>
      <c r="D44" s="1078"/>
      <c r="E44" s="327"/>
      <c r="F44" s="327"/>
      <c r="G44" s="1610" t="s">
        <v>1177</v>
      </c>
      <c r="H44" s="1624" t="s">
        <v>1213</v>
      </c>
      <c r="I44" s="1525"/>
      <c r="J44" s="1525"/>
      <c r="K44" s="1526"/>
      <c r="L44" s="1624" t="s">
        <v>1214</v>
      </c>
      <c r="M44" s="1525"/>
      <c r="N44" s="1525"/>
      <c r="O44" s="1526"/>
      <c r="P44" s="1624" t="s">
        <v>1215</v>
      </c>
      <c r="Q44" s="1525"/>
      <c r="R44" s="1525"/>
      <c r="S44" s="1526"/>
      <c r="T44" s="1610" t="s">
        <v>69</v>
      </c>
    </row>
    <row r="45" spans="1:26" ht="15.75" customHeight="1">
      <c r="A45" s="188"/>
      <c r="B45" s="1065" t="s">
        <v>1340</v>
      </c>
      <c r="C45" s="1065"/>
      <c r="D45" s="1079" t="s">
        <v>1341</v>
      </c>
      <c r="E45" s="1080"/>
      <c r="F45" s="1080"/>
      <c r="G45" s="1522"/>
      <c r="H45" s="188" t="s">
        <v>1217</v>
      </c>
      <c r="I45" s="188" t="s">
        <v>1218</v>
      </c>
      <c r="J45" s="188" t="s">
        <v>1219</v>
      </c>
      <c r="K45" s="188" t="s">
        <v>1220</v>
      </c>
      <c r="L45" s="188" t="s">
        <v>1217</v>
      </c>
      <c r="M45" s="188" t="s">
        <v>1218</v>
      </c>
      <c r="N45" s="188" t="s">
        <v>1219</v>
      </c>
      <c r="O45" s="188" t="s">
        <v>1220</v>
      </c>
      <c r="P45" s="188" t="s">
        <v>1217</v>
      </c>
      <c r="Q45" s="188" t="s">
        <v>1218</v>
      </c>
      <c r="R45" s="188" t="s">
        <v>1219</v>
      </c>
      <c r="S45" s="188" t="s">
        <v>1220</v>
      </c>
      <c r="T45" s="1522"/>
    </row>
    <row r="46" spans="1:26" ht="15.75" customHeight="1">
      <c r="A46" s="188"/>
      <c r="B46" s="1065" t="s">
        <v>1342</v>
      </c>
      <c r="C46" s="1065"/>
      <c r="D46" s="1081"/>
      <c r="E46" s="1065"/>
      <c r="F46" s="1065"/>
      <c r="G46" s="307" t="s">
        <v>370</v>
      </c>
      <c r="H46" s="307" t="s">
        <v>371</v>
      </c>
      <c r="I46" s="307" t="s">
        <v>372</v>
      </c>
      <c r="J46" s="307" t="s">
        <v>373</v>
      </c>
      <c r="K46" s="307" t="s">
        <v>374</v>
      </c>
      <c r="L46" s="307" t="s">
        <v>1181</v>
      </c>
      <c r="M46" s="307" t="s">
        <v>1221</v>
      </c>
      <c r="N46" s="307" t="s">
        <v>377</v>
      </c>
      <c r="O46" s="1064" t="s">
        <v>378</v>
      </c>
      <c r="P46" s="307" t="s">
        <v>428</v>
      </c>
      <c r="Q46" s="307" t="s">
        <v>429</v>
      </c>
      <c r="R46" s="307" t="s">
        <v>430</v>
      </c>
      <c r="S46" s="307" t="s">
        <v>431</v>
      </c>
      <c r="T46" s="307" t="s">
        <v>432</v>
      </c>
    </row>
    <row r="47" spans="1:26" ht="15.75" customHeight="1">
      <c r="A47" s="188"/>
      <c r="B47" s="1065" t="s">
        <v>1343</v>
      </c>
      <c r="C47" s="1065"/>
      <c r="D47" s="1081"/>
      <c r="E47" s="1065"/>
      <c r="F47" s="1065"/>
      <c r="G47" s="188"/>
      <c r="H47" s="188"/>
      <c r="I47" s="188"/>
      <c r="J47" s="188"/>
      <c r="K47" s="188"/>
      <c r="L47" s="188"/>
      <c r="M47" s="188"/>
      <c r="N47" s="188"/>
      <c r="O47" s="188"/>
      <c r="P47" s="188"/>
      <c r="Q47" s="188"/>
      <c r="R47" s="188"/>
      <c r="S47" s="188"/>
      <c r="T47" s="188"/>
    </row>
    <row r="48" spans="1:26" ht="15.75" customHeight="1">
      <c r="A48" s="188">
        <v>1</v>
      </c>
      <c r="B48" s="1065" t="s">
        <v>1344</v>
      </c>
      <c r="C48" s="171" t="s">
        <v>1345</v>
      </c>
      <c r="D48" s="1082"/>
      <c r="E48" s="1065"/>
      <c r="F48" s="1065"/>
      <c r="G48" s="1083"/>
      <c r="H48" s="1070" t="e">
        <f t="shared" ref="H48:H59" si="37">I48+J48+K48</f>
        <v>#VALUE!</v>
      </c>
      <c r="I48" s="1070">
        <f t="shared" ref="I48:I59" si="38">IF(C48="N1", 270, IF(C48="N2", 350, IF(C48="N3", 200, 0)))</f>
        <v>270</v>
      </c>
      <c r="J48" s="1070" t="str">
        <f t="shared" ref="J48:J59" si="39">IF(AND(C48="N1", D48&gt;6.2),260, IF(AND(C48="N1",D48&gt;5.76),240,IF(AND(C48="N1",4.4&lt;D48),220,IF(AND(C48="N1",4.32&lt;D48), 200,IF(AND(C48="N1",3.33&lt;D48),175,IF(AND(C48="N1",2.34&lt;=D48),165, IF(AND(C48="N2",D48&gt;6.2),200, IF(AND(C48="N2",5.76&lt;D48),185,IF(AND(C48="N2",4.4&lt;D48),170,IF(AND(C48="N2",4.32&lt;D48), 155, IF(AND(C48="N2",3.33&lt;D48),135,IF(AND(C48="N2",2.34&lt;D48),125, IF(AND(C48="N3",D48&gt;6.2),350, IF(AND(C48="N3",5.76&lt;D48),325,IF(AND(C48="N3",4.4&lt;D48),295,IF(AND(C48="N3",4.32&lt;D48),270,IF(AND(C48="N3",3.33&lt;D48),235,IF(AND(C48="N3",2.34&lt;D48), 225, "SAI THÔNG TIN"))))))))))))))))))</f>
        <v>SAI THÔNG TIN</v>
      </c>
      <c r="K48" s="1070" t="str">
        <f t="shared" ref="K48:K59" si="40">IF(AND(C48="N1", D48&gt;6.2),120, IF(AND(C48="N1",D48&gt;5.76),140,IF(AND(C48="N1",4.4&lt;D48),160,IF(AND(C48="N1",4.32&lt;D48), 180,IF(AND(C48="N1",3.33&lt;D48),205,IF(AND(C48="N1",2.34&lt;=D48),215, IF(AND(C48="N2",D48&gt;6.2),100, IF(AND(C48="N2",5.76&lt;D48),115,IF(AND(C48="N2",4.4&lt;D48),130,IF(AND(C48="N2",4.32&lt;D48), 145, IF(AND(C48="N2",3.33&lt;D48),165,IF(AND(C48="N2",2.34&lt;D48),175, IF(AND(C48="N3",D48&gt;6.2),100, IF(AND(C48="N3",5.76&lt;D48),125,IF(AND(C48="N3",4.4&lt;D48),155,IF(AND(C48="N3",4.32&lt;D48),180,IF(AND(C48="N3",3.33&lt;D48),215,IF(AND(C48="N3",2.34&lt;D48), 225, "SAI THÔNG TIN"))))))))))))))))))</f>
        <v>SAI THÔNG TIN</v>
      </c>
      <c r="L48" s="1070">
        <f t="shared" ref="L48:L59" si="41">M48+N48+O48</f>
        <v>0</v>
      </c>
      <c r="M48" s="1070">
        <f t="shared" ref="M48:M59" si="42">IF(G48="HT",I48*0.75,IF(G48="PHT",I48*0.7,IF(G48="TK",I48*0.3,IF(G48="PK",I48*0.2,IF(OR(G48="CTCĐT",G48="BTĐT"),I48*0.1,IF(OR(G48="TLĐTTT",G48="CTCĐK"),I48*0.1,IF(OR(G48="TLĐT",G48="CVHT"),I48*0.15,IF(G48="NCS",I48*0.7,IF(G48="NN",I48*1,0)))))))))</f>
        <v>0</v>
      </c>
      <c r="N48" s="1070">
        <f t="shared" ref="N48:N59" si="43">IF(G48="HT",J48*0.75,IF(G48="PHT",J48*0.7,IF(G48="TK",J48*0.3,IF(G48="PK",J48*0.2,IF(OR(G48="CTCĐT",G48="BTĐT"),J48*0.1,IF(OR(G48="TLĐTTT",G48="CTCĐK"),J48*0.1,IF(OR(G48="TLĐT",G48="CVHT"),J48*0.15,IF(G48="NCS",J48*0.7,IF(G48="NN",J48*1,0)))))))))</f>
        <v>0</v>
      </c>
      <c r="O48" s="1070">
        <f t="shared" ref="O48:O59" si="44">0</f>
        <v>0</v>
      </c>
      <c r="P48" s="1070" t="e">
        <f t="shared" ref="P48:P59" si="45">Q48+R48+S48</f>
        <v>#VALUE!</v>
      </c>
      <c r="Q48" s="1070">
        <f t="shared" ref="Q48:S48" si="46">I48-M48</f>
        <v>270</v>
      </c>
      <c r="R48" s="1070" t="e">
        <f t="shared" si="46"/>
        <v>#VALUE!</v>
      </c>
      <c r="S48" s="1070" t="e">
        <f t="shared" si="46"/>
        <v>#VALUE!</v>
      </c>
      <c r="T48" s="188" t="s">
        <v>1346</v>
      </c>
    </row>
    <row r="49" spans="1:20" ht="15.75" customHeight="1">
      <c r="A49" s="188">
        <v>2</v>
      </c>
      <c r="B49" s="1065" t="s">
        <v>499</v>
      </c>
      <c r="C49" s="171" t="s">
        <v>1345</v>
      </c>
      <c r="D49" s="1084" t="s">
        <v>1293</v>
      </c>
      <c r="E49" s="1065">
        <v>1</v>
      </c>
      <c r="F49" s="1065"/>
      <c r="G49" s="1083"/>
      <c r="H49" s="1070">
        <f t="shared" si="37"/>
        <v>650</v>
      </c>
      <c r="I49" s="1070">
        <f t="shared" si="38"/>
        <v>270</v>
      </c>
      <c r="J49" s="1070">
        <f t="shared" si="39"/>
        <v>260</v>
      </c>
      <c r="K49" s="1070">
        <f t="shared" si="40"/>
        <v>120</v>
      </c>
      <c r="L49" s="1070">
        <f t="shared" si="41"/>
        <v>0</v>
      </c>
      <c r="M49" s="1070">
        <f t="shared" si="42"/>
        <v>0</v>
      </c>
      <c r="N49" s="1070">
        <f t="shared" si="43"/>
        <v>0</v>
      </c>
      <c r="O49" s="1070">
        <f t="shared" si="44"/>
        <v>0</v>
      </c>
      <c r="P49" s="1070">
        <f t="shared" si="45"/>
        <v>650</v>
      </c>
      <c r="Q49" s="1070">
        <f t="shared" ref="Q49:S49" si="47">I49-M49</f>
        <v>270</v>
      </c>
      <c r="R49" s="1070">
        <f t="shared" si="47"/>
        <v>260</v>
      </c>
      <c r="S49" s="1070">
        <f t="shared" si="47"/>
        <v>120</v>
      </c>
      <c r="T49" s="188" t="s">
        <v>1346</v>
      </c>
    </row>
    <row r="50" spans="1:20" ht="15.75" customHeight="1">
      <c r="A50" s="188">
        <v>3</v>
      </c>
      <c r="B50" s="1065" t="s">
        <v>1347</v>
      </c>
      <c r="C50" s="171" t="s">
        <v>1292</v>
      </c>
      <c r="D50" s="1085" t="s">
        <v>1293</v>
      </c>
      <c r="E50" s="1065"/>
      <c r="F50" s="1065"/>
      <c r="G50" s="1083"/>
      <c r="H50" s="1070">
        <f t="shared" si="37"/>
        <v>650</v>
      </c>
      <c r="I50" s="1070">
        <f t="shared" si="38"/>
        <v>200</v>
      </c>
      <c r="J50" s="1070">
        <f t="shared" si="39"/>
        <v>350</v>
      </c>
      <c r="K50" s="1070">
        <f t="shared" si="40"/>
        <v>100</v>
      </c>
      <c r="L50" s="1070">
        <f t="shared" si="41"/>
        <v>0</v>
      </c>
      <c r="M50" s="1070">
        <f t="shared" si="42"/>
        <v>0</v>
      </c>
      <c r="N50" s="1070">
        <f t="shared" si="43"/>
        <v>0</v>
      </c>
      <c r="O50" s="1070">
        <f t="shared" si="44"/>
        <v>0</v>
      </c>
      <c r="P50" s="1070">
        <f t="shared" si="45"/>
        <v>650</v>
      </c>
      <c r="Q50" s="1070">
        <f t="shared" ref="Q50:S50" si="48">I50-M50</f>
        <v>200</v>
      </c>
      <c r="R50" s="1070">
        <f t="shared" si="48"/>
        <v>350</v>
      </c>
      <c r="S50" s="1070">
        <f t="shared" si="48"/>
        <v>100</v>
      </c>
      <c r="T50" s="188" t="s">
        <v>1346</v>
      </c>
    </row>
    <row r="51" spans="1:20" ht="15.75" customHeight="1">
      <c r="A51" s="188">
        <v>4</v>
      </c>
      <c r="B51" s="1065" t="s">
        <v>1348</v>
      </c>
      <c r="C51" s="171" t="s">
        <v>1345</v>
      </c>
      <c r="D51" s="1082">
        <v>44778</v>
      </c>
      <c r="E51" s="1065"/>
      <c r="F51" s="1065"/>
      <c r="G51" s="1083"/>
      <c r="H51" s="1070">
        <f t="shared" si="37"/>
        <v>650</v>
      </c>
      <c r="I51" s="1070">
        <f t="shared" si="38"/>
        <v>270</v>
      </c>
      <c r="J51" s="1070">
        <f t="shared" si="39"/>
        <v>260</v>
      </c>
      <c r="K51" s="1070">
        <f t="shared" si="40"/>
        <v>120</v>
      </c>
      <c r="L51" s="1070">
        <f t="shared" si="41"/>
        <v>0</v>
      </c>
      <c r="M51" s="1070">
        <f t="shared" si="42"/>
        <v>0</v>
      </c>
      <c r="N51" s="1070">
        <f t="shared" si="43"/>
        <v>0</v>
      </c>
      <c r="O51" s="1070">
        <f t="shared" si="44"/>
        <v>0</v>
      </c>
      <c r="P51" s="1070">
        <f t="shared" si="45"/>
        <v>650</v>
      </c>
      <c r="Q51" s="1070">
        <f t="shared" ref="Q51:S51" si="49">I51-M51</f>
        <v>270</v>
      </c>
      <c r="R51" s="1070">
        <f t="shared" si="49"/>
        <v>260</v>
      </c>
      <c r="S51" s="1070">
        <f t="shared" si="49"/>
        <v>120</v>
      </c>
      <c r="T51" s="188" t="s">
        <v>1349</v>
      </c>
    </row>
    <row r="52" spans="1:20" ht="15.75" customHeight="1">
      <c r="A52" s="188">
        <v>5</v>
      </c>
      <c r="B52" s="1065" t="s">
        <v>1350</v>
      </c>
      <c r="C52" s="171" t="s">
        <v>1292</v>
      </c>
      <c r="D52" s="1082">
        <v>44655</v>
      </c>
      <c r="E52" s="1065"/>
      <c r="F52" s="1065"/>
      <c r="G52" s="1083"/>
      <c r="H52" s="1070">
        <f t="shared" si="37"/>
        <v>650</v>
      </c>
      <c r="I52" s="1070">
        <f t="shared" si="38"/>
        <v>200</v>
      </c>
      <c r="J52" s="1070">
        <f t="shared" si="39"/>
        <v>350</v>
      </c>
      <c r="K52" s="1070">
        <f t="shared" si="40"/>
        <v>100</v>
      </c>
      <c r="L52" s="1070">
        <f t="shared" si="41"/>
        <v>0</v>
      </c>
      <c r="M52" s="1070">
        <f t="shared" si="42"/>
        <v>0</v>
      </c>
      <c r="N52" s="1070">
        <f t="shared" si="43"/>
        <v>0</v>
      </c>
      <c r="O52" s="1070">
        <f t="shared" si="44"/>
        <v>0</v>
      </c>
      <c r="P52" s="1070">
        <f t="shared" si="45"/>
        <v>650</v>
      </c>
      <c r="Q52" s="1070">
        <f t="shared" ref="Q52:S52" si="50">I52-M52</f>
        <v>200</v>
      </c>
      <c r="R52" s="1070">
        <f t="shared" si="50"/>
        <v>350</v>
      </c>
      <c r="S52" s="1070">
        <f t="shared" si="50"/>
        <v>100</v>
      </c>
      <c r="T52" s="188" t="s">
        <v>1349</v>
      </c>
    </row>
    <row r="53" spans="1:20" ht="15.75" customHeight="1">
      <c r="A53" s="188">
        <v>6</v>
      </c>
      <c r="B53" s="1065" t="s">
        <v>1351</v>
      </c>
      <c r="C53" s="171" t="s">
        <v>1292</v>
      </c>
      <c r="D53" s="1082">
        <v>44807</v>
      </c>
      <c r="E53" s="1065"/>
      <c r="F53" s="1065"/>
      <c r="G53" s="1083"/>
      <c r="H53" s="1070">
        <f t="shared" si="37"/>
        <v>650</v>
      </c>
      <c r="I53" s="1070">
        <f t="shared" si="38"/>
        <v>200</v>
      </c>
      <c r="J53" s="1070">
        <f t="shared" si="39"/>
        <v>350</v>
      </c>
      <c r="K53" s="1070">
        <f t="shared" si="40"/>
        <v>100</v>
      </c>
      <c r="L53" s="1070">
        <f t="shared" si="41"/>
        <v>0</v>
      </c>
      <c r="M53" s="1070">
        <f t="shared" si="42"/>
        <v>0</v>
      </c>
      <c r="N53" s="1070">
        <f t="shared" si="43"/>
        <v>0</v>
      </c>
      <c r="O53" s="1070">
        <f t="shared" si="44"/>
        <v>0</v>
      </c>
      <c r="P53" s="1070">
        <f t="shared" si="45"/>
        <v>650</v>
      </c>
      <c r="Q53" s="1070">
        <f t="shared" ref="Q53:S53" si="51">I53-M53</f>
        <v>200</v>
      </c>
      <c r="R53" s="1070">
        <f t="shared" si="51"/>
        <v>350</v>
      </c>
      <c r="S53" s="1070">
        <f t="shared" si="51"/>
        <v>100</v>
      </c>
      <c r="T53" s="188" t="s">
        <v>1352</v>
      </c>
    </row>
    <row r="54" spans="1:20" ht="15.75" customHeight="1">
      <c r="A54" s="188">
        <v>7</v>
      </c>
      <c r="B54" s="1065" t="s">
        <v>1353</v>
      </c>
      <c r="C54" s="171" t="s">
        <v>1345</v>
      </c>
      <c r="D54" s="1082"/>
      <c r="E54" s="1065"/>
      <c r="F54" s="1065"/>
      <c r="G54" s="1083"/>
      <c r="H54" s="1070" t="e">
        <f t="shared" si="37"/>
        <v>#VALUE!</v>
      </c>
      <c r="I54" s="1070">
        <f t="shared" si="38"/>
        <v>270</v>
      </c>
      <c r="J54" s="1070" t="str">
        <f t="shared" si="39"/>
        <v>SAI THÔNG TIN</v>
      </c>
      <c r="K54" s="1070" t="str">
        <f t="shared" si="40"/>
        <v>SAI THÔNG TIN</v>
      </c>
      <c r="L54" s="1070">
        <f t="shared" si="41"/>
        <v>0</v>
      </c>
      <c r="M54" s="1070">
        <f t="shared" si="42"/>
        <v>0</v>
      </c>
      <c r="N54" s="1070">
        <f t="shared" si="43"/>
        <v>0</v>
      </c>
      <c r="O54" s="1070">
        <f t="shared" si="44"/>
        <v>0</v>
      </c>
      <c r="P54" s="1070" t="e">
        <f t="shared" si="45"/>
        <v>#VALUE!</v>
      </c>
      <c r="Q54" s="1070">
        <f t="shared" ref="Q54:S54" si="52">I54-M54</f>
        <v>270</v>
      </c>
      <c r="R54" s="1070" t="e">
        <f t="shared" si="52"/>
        <v>#VALUE!</v>
      </c>
      <c r="S54" s="1070" t="e">
        <f t="shared" si="52"/>
        <v>#VALUE!</v>
      </c>
      <c r="T54" s="188" t="s">
        <v>1352</v>
      </c>
    </row>
    <row r="55" spans="1:20" ht="15.75" customHeight="1">
      <c r="A55" s="188">
        <v>8</v>
      </c>
      <c r="B55" s="1065" t="s">
        <v>1354</v>
      </c>
      <c r="C55" s="171" t="s">
        <v>1292</v>
      </c>
      <c r="D55" s="1082"/>
      <c r="E55" s="1065"/>
      <c r="F55" s="1065"/>
      <c r="G55" s="1083"/>
      <c r="H55" s="1070" t="e">
        <f t="shared" si="37"/>
        <v>#VALUE!</v>
      </c>
      <c r="I55" s="1070">
        <f t="shared" si="38"/>
        <v>200</v>
      </c>
      <c r="J55" s="1070" t="str">
        <f t="shared" si="39"/>
        <v>SAI THÔNG TIN</v>
      </c>
      <c r="K55" s="1070" t="str">
        <f t="shared" si="40"/>
        <v>SAI THÔNG TIN</v>
      </c>
      <c r="L55" s="1070">
        <f t="shared" si="41"/>
        <v>0</v>
      </c>
      <c r="M55" s="1070">
        <f t="shared" si="42"/>
        <v>0</v>
      </c>
      <c r="N55" s="1070">
        <f t="shared" si="43"/>
        <v>0</v>
      </c>
      <c r="O55" s="1070">
        <f t="shared" si="44"/>
        <v>0</v>
      </c>
      <c r="P55" s="1070" t="e">
        <f t="shared" si="45"/>
        <v>#VALUE!</v>
      </c>
      <c r="Q55" s="1070">
        <f t="shared" ref="Q55:S55" si="53">I55-M55</f>
        <v>200</v>
      </c>
      <c r="R55" s="1070" t="e">
        <f t="shared" si="53"/>
        <v>#VALUE!</v>
      </c>
      <c r="S55" s="1070" t="e">
        <f t="shared" si="53"/>
        <v>#VALUE!</v>
      </c>
      <c r="T55" s="188" t="s">
        <v>1352</v>
      </c>
    </row>
    <row r="56" spans="1:20" ht="15.75" customHeight="1">
      <c r="A56" s="188">
        <v>9</v>
      </c>
      <c r="B56" s="1065" t="s">
        <v>1355</v>
      </c>
      <c r="C56" s="171" t="s">
        <v>1292</v>
      </c>
      <c r="D56" s="1082"/>
      <c r="E56" s="1065"/>
      <c r="F56" s="1065" t="s">
        <v>19</v>
      </c>
      <c r="G56" s="1083"/>
      <c r="H56" s="1070" t="e">
        <f t="shared" si="37"/>
        <v>#VALUE!</v>
      </c>
      <c r="I56" s="1070">
        <f t="shared" si="38"/>
        <v>200</v>
      </c>
      <c r="J56" s="1070" t="str">
        <f t="shared" si="39"/>
        <v>SAI THÔNG TIN</v>
      </c>
      <c r="K56" s="1070" t="str">
        <f t="shared" si="40"/>
        <v>SAI THÔNG TIN</v>
      </c>
      <c r="L56" s="1070">
        <f t="shared" si="41"/>
        <v>0</v>
      </c>
      <c r="M56" s="1070">
        <f t="shared" si="42"/>
        <v>0</v>
      </c>
      <c r="N56" s="1070">
        <f t="shared" si="43"/>
        <v>0</v>
      </c>
      <c r="O56" s="1070">
        <f t="shared" si="44"/>
        <v>0</v>
      </c>
      <c r="P56" s="1070" t="e">
        <f t="shared" si="45"/>
        <v>#VALUE!</v>
      </c>
      <c r="Q56" s="1070">
        <f t="shared" ref="Q56:S56" si="54">I56-M56</f>
        <v>200</v>
      </c>
      <c r="R56" s="1070" t="e">
        <f t="shared" si="54"/>
        <v>#VALUE!</v>
      </c>
      <c r="S56" s="1070" t="e">
        <f t="shared" si="54"/>
        <v>#VALUE!</v>
      </c>
      <c r="T56" s="188" t="s">
        <v>1352</v>
      </c>
    </row>
    <row r="57" spans="1:20" ht="15.75" customHeight="1">
      <c r="A57" s="322">
        <v>10</v>
      </c>
      <c r="B57" s="1065" t="s">
        <v>1356</v>
      </c>
      <c r="C57" s="171" t="s">
        <v>1292</v>
      </c>
      <c r="D57" s="1085" t="s">
        <v>1293</v>
      </c>
      <c r="E57" s="1065">
        <v>5</v>
      </c>
      <c r="F57" s="1065"/>
      <c r="G57" s="1083" t="s">
        <v>34</v>
      </c>
      <c r="H57" s="1070">
        <f t="shared" si="37"/>
        <v>650</v>
      </c>
      <c r="I57" s="1070">
        <f t="shared" si="38"/>
        <v>200</v>
      </c>
      <c r="J57" s="1070">
        <f t="shared" si="39"/>
        <v>350</v>
      </c>
      <c r="K57" s="1070">
        <f t="shared" si="40"/>
        <v>100</v>
      </c>
      <c r="L57" s="1070">
        <f t="shared" si="41"/>
        <v>0</v>
      </c>
      <c r="M57" s="1070">
        <f t="shared" si="42"/>
        <v>0</v>
      </c>
      <c r="N57" s="1070">
        <f t="shared" si="43"/>
        <v>0</v>
      </c>
      <c r="O57" s="1070">
        <f t="shared" si="44"/>
        <v>0</v>
      </c>
      <c r="P57" s="1070">
        <f t="shared" si="45"/>
        <v>650</v>
      </c>
      <c r="Q57" s="1070">
        <f t="shared" ref="Q57:S57" si="55">I57-M57</f>
        <v>200</v>
      </c>
      <c r="R57" s="1070">
        <f t="shared" si="55"/>
        <v>350</v>
      </c>
      <c r="S57" s="1070">
        <f t="shared" si="55"/>
        <v>100</v>
      </c>
      <c r="T57" s="188" t="s">
        <v>1346</v>
      </c>
    </row>
    <row r="58" spans="1:20" ht="15.75" customHeight="1">
      <c r="A58" s="188">
        <v>11</v>
      </c>
      <c r="B58" s="1086" t="s">
        <v>1357</v>
      </c>
      <c r="C58" s="171" t="s">
        <v>1345</v>
      </c>
      <c r="D58" s="1087" t="s">
        <v>1358</v>
      </c>
      <c r="E58" s="1065"/>
      <c r="F58" s="1065"/>
      <c r="G58" s="1083"/>
      <c r="H58" s="1070">
        <f t="shared" si="37"/>
        <v>650</v>
      </c>
      <c r="I58" s="1070">
        <f t="shared" si="38"/>
        <v>270</v>
      </c>
      <c r="J58" s="1070">
        <f t="shared" si="39"/>
        <v>260</v>
      </c>
      <c r="K58" s="1070">
        <f t="shared" si="40"/>
        <v>120</v>
      </c>
      <c r="L58" s="1070">
        <f t="shared" si="41"/>
        <v>0</v>
      </c>
      <c r="M58" s="1070">
        <f t="shared" si="42"/>
        <v>0</v>
      </c>
      <c r="N58" s="1070">
        <f t="shared" si="43"/>
        <v>0</v>
      </c>
      <c r="O58" s="1070">
        <f t="shared" si="44"/>
        <v>0</v>
      </c>
      <c r="P58" s="1070">
        <f t="shared" si="45"/>
        <v>650</v>
      </c>
      <c r="Q58" s="1070">
        <f t="shared" ref="Q58:S58" si="56">I58-M58</f>
        <v>270</v>
      </c>
      <c r="R58" s="1070">
        <f t="shared" si="56"/>
        <v>260</v>
      </c>
      <c r="S58" s="1070">
        <f t="shared" si="56"/>
        <v>120</v>
      </c>
      <c r="T58" s="188" t="s">
        <v>1352</v>
      </c>
    </row>
    <row r="59" spans="1:20" ht="15.75" customHeight="1">
      <c r="A59" s="307" t="s">
        <v>1359</v>
      </c>
      <c r="B59" s="307" t="s">
        <v>1360</v>
      </c>
      <c r="C59" s="307"/>
      <c r="D59" s="1088"/>
      <c r="E59" s="307"/>
      <c r="F59" s="307"/>
      <c r="G59" s="307"/>
      <c r="H59" s="1070" t="e">
        <f t="shared" si="37"/>
        <v>#VALUE!</v>
      </c>
      <c r="I59" s="1070">
        <f t="shared" si="38"/>
        <v>0</v>
      </c>
      <c r="J59" s="1070" t="str">
        <f t="shared" si="39"/>
        <v>SAI THÔNG TIN</v>
      </c>
      <c r="K59" s="1070" t="str">
        <f t="shared" si="40"/>
        <v>SAI THÔNG TIN</v>
      </c>
      <c r="L59" s="1070">
        <f t="shared" si="41"/>
        <v>0</v>
      </c>
      <c r="M59" s="1070">
        <f t="shared" si="42"/>
        <v>0</v>
      </c>
      <c r="N59" s="1070">
        <f t="shared" si="43"/>
        <v>0</v>
      </c>
      <c r="O59" s="1070">
        <f t="shared" si="44"/>
        <v>0</v>
      </c>
      <c r="P59" s="1070" t="e">
        <f t="shared" si="45"/>
        <v>#VALUE!</v>
      </c>
      <c r="Q59" s="1070">
        <f t="shared" ref="Q59:S59" si="57">I59-M59</f>
        <v>0</v>
      </c>
      <c r="R59" s="1070" t="e">
        <f t="shared" si="57"/>
        <v>#VALUE!</v>
      </c>
      <c r="S59" s="1070" t="e">
        <f t="shared" si="57"/>
        <v>#VALUE!</v>
      </c>
      <c r="T59" s="307"/>
    </row>
    <row r="60" spans="1:20" ht="15.75" customHeight="1">
      <c r="A60" s="307"/>
      <c r="B60" s="306" t="s">
        <v>1361</v>
      </c>
      <c r="C60" s="307"/>
      <c r="D60" s="1089"/>
      <c r="E60" s="307"/>
      <c r="F60" s="307"/>
      <c r="G60" s="307"/>
      <c r="H60" s="328" t="e">
        <f>SUM(H48:H59)</f>
        <v>#VALUE!</v>
      </c>
      <c r="I60" s="328">
        <f t="shared" ref="I60:S60" si="58">SUM(I48:I58)</f>
        <v>2550</v>
      </c>
      <c r="J60" s="328">
        <f t="shared" si="58"/>
        <v>2180</v>
      </c>
      <c r="K60" s="328">
        <f t="shared" si="58"/>
        <v>760</v>
      </c>
      <c r="L60" s="328">
        <f t="shared" si="58"/>
        <v>0</v>
      </c>
      <c r="M60" s="328">
        <f t="shared" si="58"/>
        <v>0</v>
      </c>
      <c r="N60" s="328">
        <f t="shared" si="58"/>
        <v>0</v>
      </c>
      <c r="O60" s="328">
        <f t="shared" si="58"/>
        <v>0</v>
      </c>
      <c r="P60" s="328" t="e">
        <f t="shared" si="58"/>
        <v>#VALUE!</v>
      </c>
      <c r="Q60" s="328">
        <f t="shared" si="58"/>
        <v>2550</v>
      </c>
      <c r="R60" s="328" t="e">
        <f t="shared" si="58"/>
        <v>#VALUE!</v>
      </c>
      <c r="S60" s="328" t="e">
        <f t="shared" si="58"/>
        <v>#VALUE!</v>
      </c>
      <c r="T60" s="307"/>
    </row>
    <row r="61" spans="1:20" ht="15.75" customHeight="1">
      <c r="A61" s="307"/>
      <c r="B61" s="307"/>
      <c r="C61" s="307"/>
      <c r="D61" s="1088"/>
      <c r="E61" s="307"/>
      <c r="F61" s="307"/>
      <c r="G61" s="307"/>
      <c r="H61" s="328"/>
      <c r="I61" s="328"/>
      <c r="J61" s="328"/>
      <c r="K61" s="328"/>
      <c r="L61" s="328"/>
      <c r="M61" s="328"/>
      <c r="N61" s="328"/>
      <c r="O61" s="328"/>
      <c r="P61" s="328"/>
      <c r="Q61" s="328"/>
      <c r="R61" s="328"/>
      <c r="S61" s="328"/>
      <c r="T61" s="307"/>
    </row>
    <row r="62" spans="1:20" ht="15.75" customHeight="1">
      <c r="A62" s="306" t="s">
        <v>1362</v>
      </c>
      <c r="B62" s="1090" t="s">
        <v>1363</v>
      </c>
      <c r="C62" s="829"/>
      <c r="D62" s="1078"/>
      <c r="E62" s="829"/>
      <c r="F62" s="829"/>
      <c r="G62" s="307"/>
      <c r="H62" s="307"/>
      <c r="I62" s="307"/>
      <c r="J62" s="307"/>
      <c r="K62" s="307"/>
      <c r="L62" s="307"/>
      <c r="M62" s="307"/>
      <c r="N62" s="307"/>
      <c r="O62" s="308"/>
      <c r="P62" s="307"/>
      <c r="Q62" s="307"/>
      <c r="R62" s="307"/>
      <c r="S62" s="307"/>
      <c r="T62" s="307"/>
    </row>
    <row r="63" spans="1:20" ht="15.75" customHeight="1">
      <c r="A63" s="188"/>
      <c r="B63" s="1065" t="s">
        <v>1364</v>
      </c>
      <c r="C63" s="1065"/>
      <c r="D63" s="1091"/>
      <c r="E63" s="1065"/>
      <c r="F63" s="1065"/>
      <c r="G63" s="1610" t="s">
        <v>1177</v>
      </c>
      <c r="H63" s="1624" t="s">
        <v>1213</v>
      </c>
      <c r="I63" s="1525"/>
      <c r="J63" s="1525"/>
      <c r="K63" s="1526"/>
      <c r="L63" s="1624" t="s">
        <v>1214</v>
      </c>
      <c r="M63" s="1525"/>
      <c r="N63" s="1525"/>
      <c r="O63" s="1526"/>
      <c r="P63" s="1624" t="s">
        <v>1215</v>
      </c>
      <c r="Q63" s="1525"/>
      <c r="R63" s="1525"/>
      <c r="S63" s="1526"/>
      <c r="T63" s="1610" t="s">
        <v>69</v>
      </c>
    </row>
    <row r="64" spans="1:20" ht="15.75" customHeight="1">
      <c r="A64" s="188"/>
      <c r="B64" s="1065" t="s">
        <v>1365</v>
      </c>
      <c r="C64" s="1065"/>
      <c r="D64" s="1079" t="s">
        <v>1341</v>
      </c>
      <c r="E64" s="1080"/>
      <c r="F64" s="1080"/>
      <c r="G64" s="1522"/>
      <c r="H64" s="188" t="s">
        <v>1217</v>
      </c>
      <c r="I64" s="188" t="s">
        <v>1218</v>
      </c>
      <c r="J64" s="188" t="s">
        <v>1219</v>
      </c>
      <c r="K64" s="188" t="s">
        <v>1220</v>
      </c>
      <c r="L64" s="188" t="s">
        <v>1217</v>
      </c>
      <c r="M64" s="188" t="s">
        <v>1218</v>
      </c>
      <c r="N64" s="188" t="s">
        <v>1219</v>
      </c>
      <c r="O64" s="188" t="s">
        <v>1220</v>
      </c>
      <c r="P64" s="188" t="s">
        <v>1217</v>
      </c>
      <c r="Q64" s="188" t="s">
        <v>1218</v>
      </c>
      <c r="R64" s="188" t="s">
        <v>1219</v>
      </c>
      <c r="S64" s="188" t="s">
        <v>1220</v>
      </c>
      <c r="T64" s="1522"/>
    </row>
    <row r="65" spans="1:20" ht="15.75" customHeight="1">
      <c r="A65" s="188"/>
      <c r="B65" s="1065" t="s">
        <v>1366</v>
      </c>
      <c r="C65" s="1065"/>
      <c r="D65" s="1091"/>
      <c r="E65" s="1065"/>
      <c r="F65" s="1065"/>
      <c r="G65" s="307" t="s">
        <v>370</v>
      </c>
      <c r="H65" s="307" t="s">
        <v>371</v>
      </c>
      <c r="I65" s="307" t="s">
        <v>372</v>
      </c>
      <c r="J65" s="307" t="s">
        <v>373</v>
      </c>
      <c r="K65" s="307" t="s">
        <v>374</v>
      </c>
      <c r="L65" s="307" t="s">
        <v>1181</v>
      </c>
      <c r="M65" s="307" t="s">
        <v>1221</v>
      </c>
      <c r="N65" s="307" t="s">
        <v>377</v>
      </c>
      <c r="O65" s="1064" t="s">
        <v>378</v>
      </c>
      <c r="P65" s="307" t="s">
        <v>428</v>
      </c>
      <c r="Q65" s="307" t="s">
        <v>429</v>
      </c>
      <c r="R65" s="307" t="s">
        <v>430</v>
      </c>
      <c r="S65" s="307" t="s">
        <v>431</v>
      </c>
      <c r="T65" s="307" t="s">
        <v>432</v>
      </c>
    </row>
    <row r="66" spans="1:20" ht="15.75" customHeight="1">
      <c r="A66" s="188"/>
      <c r="B66" s="1065" t="s">
        <v>1367</v>
      </c>
      <c r="C66" s="1065"/>
      <c r="D66" s="1081"/>
      <c r="E66" s="1065"/>
      <c r="F66" s="1065"/>
      <c r="G66" s="188"/>
      <c r="H66" s="188"/>
      <c r="I66" s="188"/>
      <c r="J66" s="188"/>
      <c r="K66" s="188"/>
      <c r="L66" s="188"/>
      <c r="M66" s="188"/>
      <c r="N66" s="188"/>
      <c r="O66" s="188"/>
      <c r="P66" s="188"/>
      <c r="Q66" s="188"/>
      <c r="R66" s="188"/>
      <c r="S66" s="188"/>
      <c r="T66" s="307"/>
    </row>
    <row r="67" spans="1:20" ht="15.75" customHeight="1">
      <c r="A67" s="188"/>
      <c r="B67" s="1065" t="s">
        <v>1368</v>
      </c>
      <c r="C67" s="1065"/>
      <c r="D67" s="1081"/>
      <c r="E67" s="1065"/>
      <c r="F67" s="1065"/>
      <c r="G67" s="188"/>
      <c r="H67" s="188"/>
      <c r="I67" s="188"/>
      <c r="J67" s="188"/>
      <c r="K67" s="188"/>
      <c r="L67" s="188"/>
      <c r="M67" s="188"/>
      <c r="N67" s="188"/>
      <c r="O67" s="188"/>
      <c r="P67" s="188"/>
      <c r="Q67" s="188"/>
      <c r="R67" s="188"/>
      <c r="S67" s="188"/>
      <c r="T67" s="307"/>
    </row>
    <row r="68" spans="1:20" ht="15.75" customHeight="1">
      <c r="A68" s="188"/>
      <c r="B68" s="1065" t="s">
        <v>1369</v>
      </c>
      <c r="C68" s="1065"/>
      <c r="D68" s="1081"/>
      <c r="E68" s="1065"/>
      <c r="F68" s="1065"/>
      <c r="G68" s="188"/>
      <c r="H68" s="188"/>
      <c r="I68" s="188"/>
      <c r="J68" s="188"/>
      <c r="K68" s="188"/>
      <c r="L68" s="188"/>
      <c r="M68" s="188"/>
      <c r="N68" s="188"/>
      <c r="O68" s="188"/>
      <c r="P68" s="188"/>
      <c r="Q68" s="188"/>
      <c r="R68" s="188"/>
      <c r="S68" s="188"/>
      <c r="T68" s="307"/>
    </row>
    <row r="69" spans="1:20" ht="15.75" customHeight="1">
      <c r="A69" s="327" t="s">
        <v>71</v>
      </c>
      <c r="B69" s="1092" t="s">
        <v>1370</v>
      </c>
      <c r="C69" s="171" t="s">
        <v>1345</v>
      </c>
      <c r="D69" s="1085" t="s">
        <v>1371</v>
      </c>
      <c r="E69" s="1065"/>
      <c r="F69" s="1065"/>
      <c r="G69" s="1083"/>
      <c r="H69" s="1070">
        <f t="shared" ref="H69:H84" si="59">I69+J69+K69</f>
        <v>650</v>
      </c>
      <c r="I69" s="1070">
        <f t="shared" ref="I69:I84" si="60">IF(C69="N1", 270, IF(C69="N2", 350, IF(C69="N3", 200, 0)))</f>
        <v>270</v>
      </c>
      <c r="J69" s="1070">
        <f t="shared" ref="J69:J84" si="61">IF(AND(C69="N1", D69&gt;6.2),260, IF(AND(C69="N1",D69&gt;5.76),240,IF(AND(C69="N1",4.4&lt;D69),220,IF(AND(C69="N1",4.32&lt;D69), 200,IF(AND(C69="N1",3.33&lt;D69),175,IF(AND(C69="N1",2.34&lt;=D69),165, IF(AND(C69="N2",D69&gt;6.2),200, IF(AND(C69="N2",5.76&lt;D69),185,IF(AND(C69="N2",4.4&lt;D69),170,IF(AND(C69="N2",4.32&lt;D69), 155, IF(AND(C69="N2",3.33&lt;D69),135,IF(AND(C69="N2",2.34&lt;D69),125, IF(AND(C69="N3",D69&gt;6.2),350, IF(AND(C69="N3",5.76&lt;D69),325,IF(AND(C69="N3",4.4&lt;D69),295,IF(AND(C69="N3",4.32&lt;D69),270,IF(AND(C69="N3",3.33&lt;D69),235,IF(AND(C69="N3",2.34&lt;D69), 225, "SAI THÔNG TIN"))))))))))))))))))</f>
        <v>260</v>
      </c>
      <c r="K69" s="1070">
        <f t="shared" ref="K69:K84" si="62">IF(AND(C69="N1", D69&gt;6.2),120, IF(AND(C69="N1",D69&gt;5.76),140,IF(AND(C69="N1",4.4&lt;D69),160,IF(AND(C69="N1",4.32&lt;D69), 180,IF(AND(C69="N1",3.33&lt;D69),205,IF(AND(C69="N1",2.34&lt;=D69),215, IF(AND(C69="N2",D69&gt;6.2),100, IF(AND(C69="N2",5.76&lt;D69),115,IF(AND(C69="N2",4.4&lt;D69),130,IF(AND(C69="N2",4.32&lt;D69), 145, IF(AND(C69="N2",3.33&lt;D69),165,IF(AND(C69="N2",2.34&lt;D69),175, IF(AND(C69="N3",D69&gt;6.2),100, IF(AND(C69="N3",5.76&lt;D69),125,IF(AND(C69="N3",4.4&lt;D69),155,IF(AND(C69="N3",4.32&lt;D69),180,IF(AND(C69="N3",3.33&lt;D69),215,IF(AND(C69="N3",2.34&lt;D69), 225, "SAI THÔNG TIN"))))))))))))))))))</f>
        <v>120</v>
      </c>
      <c r="L69" s="1070">
        <f t="shared" ref="L69:L84" si="63">M69+N69+O69</f>
        <v>0</v>
      </c>
      <c r="M69" s="1070">
        <f t="shared" ref="M69:M84" si="64">IF(G69="HT",I69*0.75,IF(G69="PHT",I69*0.7,IF(G69="TK",I69*0.3,IF(G69="PK",I69*0.2,IF(OR(G69="CTCĐT",G69="BTĐT"),I69*0.1,IF(OR(G69="TLĐTTT",G69="CTCĐK"),I69*0.1,IF(OR(G69="TLĐT",G69="CVHT"),I69*0.15,IF(G69="NCS",I69*0.7,IF(G69="NN",I69*1,0)))))))))</f>
        <v>0</v>
      </c>
      <c r="N69" s="1070">
        <f t="shared" ref="N69:N84" si="65">IF(G69="HT",J69*0.75,IF(G69="PHT",J69*0.7,IF(G69="TK",J69*0.3,IF(G69="PK",J69*0.2,IF(OR(G69="CTCĐT",G69="BTĐT"),J69*0.1,IF(OR(G69="TLĐTTT",G69="CTCĐK"),J69*0.1,IF(OR(G69="TLĐT",G69="CVHT"),J69*0.15,IF(G69="NCS",J69*0.7,IF(G69="NN",J69*1,0)))))))))</f>
        <v>0</v>
      </c>
      <c r="O69" s="1070">
        <f t="shared" ref="O69:O84" si="66">0</f>
        <v>0</v>
      </c>
      <c r="P69" s="1070">
        <f t="shared" ref="P69:P84" si="67">Q69+R69+S69</f>
        <v>650</v>
      </c>
      <c r="Q69" s="1070">
        <f t="shared" ref="Q69:S69" si="68">I69-M69</f>
        <v>270</v>
      </c>
      <c r="R69" s="1070">
        <f t="shared" si="68"/>
        <v>260</v>
      </c>
      <c r="S69" s="1070">
        <f t="shared" si="68"/>
        <v>120</v>
      </c>
      <c r="T69" s="307"/>
    </row>
    <row r="70" spans="1:20" ht="15.75" customHeight="1">
      <c r="A70" s="171">
        <v>1</v>
      </c>
      <c r="B70" s="174" t="s">
        <v>1372</v>
      </c>
      <c r="C70" s="171" t="s">
        <v>1296</v>
      </c>
      <c r="D70" s="1093" t="s">
        <v>1293</v>
      </c>
      <c r="E70" s="1065"/>
      <c r="F70" s="1065"/>
      <c r="G70" s="1083"/>
      <c r="H70" s="1070">
        <f t="shared" si="59"/>
        <v>650</v>
      </c>
      <c r="I70" s="1070">
        <f t="shared" si="60"/>
        <v>350</v>
      </c>
      <c r="J70" s="1070">
        <f t="shared" si="61"/>
        <v>200</v>
      </c>
      <c r="K70" s="1070">
        <f t="shared" si="62"/>
        <v>100</v>
      </c>
      <c r="L70" s="1070">
        <f t="shared" si="63"/>
        <v>0</v>
      </c>
      <c r="M70" s="1070">
        <f t="shared" si="64"/>
        <v>0</v>
      </c>
      <c r="N70" s="1070">
        <f t="shared" si="65"/>
        <v>0</v>
      </c>
      <c r="O70" s="1070">
        <f t="shared" si="66"/>
        <v>0</v>
      </c>
      <c r="P70" s="1070">
        <f t="shared" si="67"/>
        <v>650</v>
      </c>
      <c r="Q70" s="1070">
        <f t="shared" ref="Q70:S70" si="69">I70-M70</f>
        <v>350</v>
      </c>
      <c r="R70" s="1070">
        <f t="shared" si="69"/>
        <v>200</v>
      </c>
      <c r="S70" s="1070">
        <f t="shared" si="69"/>
        <v>100</v>
      </c>
      <c r="T70" s="171" t="s">
        <v>1373</v>
      </c>
    </row>
    <row r="71" spans="1:20" ht="15.75" customHeight="1">
      <c r="A71" s="171">
        <v>2</v>
      </c>
      <c r="B71" s="174" t="s">
        <v>1374</v>
      </c>
      <c r="C71" s="171" t="s">
        <v>1292</v>
      </c>
      <c r="D71" s="1093" t="s">
        <v>1293</v>
      </c>
      <c r="E71" s="1065"/>
      <c r="F71" s="1065"/>
      <c r="G71" s="1083"/>
      <c r="H71" s="1070">
        <f t="shared" si="59"/>
        <v>650</v>
      </c>
      <c r="I71" s="1070">
        <f t="shared" si="60"/>
        <v>200</v>
      </c>
      <c r="J71" s="1070">
        <f t="shared" si="61"/>
        <v>350</v>
      </c>
      <c r="K71" s="1070">
        <f t="shared" si="62"/>
        <v>100</v>
      </c>
      <c r="L71" s="1070">
        <f t="shared" si="63"/>
        <v>0</v>
      </c>
      <c r="M71" s="1070">
        <f t="shared" si="64"/>
        <v>0</v>
      </c>
      <c r="N71" s="1070">
        <f t="shared" si="65"/>
        <v>0</v>
      </c>
      <c r="O71" s="1070">
        <f t="shared" si="66"/>
        <v>0</v>
      </c>
      <c r="P71" s="1070">
        <f t="shared" si="67"/>
        <v>650</v>
      </c>
      <c r="Q71" s="1070">
        <f t="shared" ref="Q71:S71" si="70">I71-M71</f>
        <v>200</v>
      </c>
      <c r="R71" s="1070">
        <f t="shared" si="70"/>
        <v>350</v>
      </c>
      <c r="S71" s="1070">
        <f t="shared" si="70"/>
        <v>100</v>
      </c>
      <c r="T71" s="171" t="s">
        <v>1373</v>
      </c>
    </row>
    <row r="72" spans="1:20" ht="15.75" customHeight="1">
      <c r="A72" s="171">
        <v>3</v>
      </c>
      <c r="B72" s="174" t="s">
        <v>1375</v>
      </c>
      <c r="C72" s="171" t="s">
        <v>1376</v>
      </c>
      <c r="D72" s="1093" t="s">
        <v>1293</v>
      </c>
      <c r="E72" s="1065"/>
      <c r="F72" s="1065"/>
      <c r="G72" s="1083"/>
      <c r="H72" s="1070" t="e">
        <f t="shared" si="59"/>
        <v>#VALUE!</v>
      </c>
      <c r="I72" s="1070">
        <f t="shared" si="60"/>
        <v>0</v>
      </c>
      <c r="J72" s="1070" t="str">
        <f t="shared" si="61"/>
        <v>SAI THÔNG TIN</v>
      </c>
      <c r="K72" s="1070" t="str">
        <f t="shared" si="62"/>
        <v>SAI THÔNG TIN</v>
      </c>
      <c r="L72" s="1070">
        <f t="shared" si="63"/>
        <v>0</v>
      </c>
      <c r="M72" s="1070">
        <f t="shared" si="64"/>
        <v>0</v>
      </c>
      <c r="N72" s="1070">
        <f t="shared" si="65"/>
        <v>0</v>
      </c>
      <c r="O72" s="1070">
        <f t="shared" si="66"/>
        <v>0</v>
      </c>
      <c r="P72" s="1070" t="e">
        <f t="shared" si="67"/>
        <v>#VALUE!</v>
      </c>
      <c r="Q72" s="1070">
        <f t="shared" ref="Q72:S72" si="71">I72-M72</f>
        <v>0</v>
      </c>
      <c r="R72" s="1070" t="e">
        <f t="shared" si="71"/>
        <v>#VALUE!</v>
      </c>
      <c r="S72" s="1070" t="e">
        <f t="shared" si="71"/>
        <v>#VALUE!</v>
      </c>
      <c r="T72" s="171" t="s">
        <v>1373</v>
      </c>
    </row>
    <row r="73" spans="1:20" ht="15.75" customHeight="1">
      <c r="A73" s="171">
        <v>4</v>
      </c>
      <c r="B73" s="174" t="s">
        <v>1377</v>
      </c>
      <c r="C73" s="171" t="s">
        <v>1378</v>
      </c>
      <c r="D73" s="1093" t="s">
        <v>1293</v>
      </c>
      <c r="E73" s="1065"/>
      <c r="F73" s="1065"/>
      <c r="G73" s="1083"/>
      <c r="H73" s="1070" t="e">
        <f t="shared" si="59"/>
        <v>#VALUE!</v>
      </c>
      <c r="I73" s="1070">
        <f t="shared" si="60"/>
        <v>0</v>
      </c>
      <c r="J73" s="1070" t="str">
        <f t="shared" si="61"/>
        <v>SAI THÔNG TIN</v>
      </c>
      <c r="K73" s="1070" t="str">
        <f t="shared" si="62"/>
        <v>SAI THÔNG TIN</v>
      </c>
      <c r="L73" s="1070">
        <f t="shared" si="63"/>
        <v>0</v>
      </c>
      <c r="M73" s="1070">
        <f t="shared" si="64"/>
        <v>0</v>
      </c>
      <c r="N73" s="1070">
        <f t="shared" si="65"/>
        <v>0</v>
      </c>
      <c r="O73" s="1070">
        <f t="shared" si="66"/>
        <v>0</v>
      </c>
      <c r="P73" s="1070" t="e">
        <f t="shared" si="67"/>
        <v>#VALUE!</v>
      </c>
      <c r="Q73" s="1070">
        <f t="shared" ref="Q73:S73" si="72">I73-M73</f>
        <v>0</v>
      </c>
      <c r="R73" s="1070" t="e">
        <f t="shared" si="72"/>
        <v>#VALUE!</v>
      </c>
      <c r="S73" s="1070" t="e">
        <f t="shared" si="72"/>
        <v>#VALUE!</v>
      </c>
      <c r="T73" s="171" t="s">
        <v>1373</v>
      </c>
    </row>
    <row r="74" spans="1:20" ht="15.75" customHeight="1">
      <c r="A74" s="171">
        <v>5</v>
      </c>
      <c r="B74" s="174" t="s">
        <v>1379</v>
      </c>
      <c r="C74" s="171" t="s">
        <v>1380</v>
      </c>
      <c r="D74" s="1093" t="s">
        <v>1293</v>
      </c>
      <c r="E74" s="1065"/>
      <c r="F74" s="1065"/>
      <c r="G74" s="1083"/>
      <c r="H74" s="1070" t="e">
        <f t="shared" si="59"/>
        <v>#VALUE!</v>
      </c>
      <c r="I74" s="1070">
        <f t="shared" si="60"/>
        <v>0</v>
      </c>
      <c r="J74" s="1070" t="str">
        <f t="shared" si="61"/>
        <v>SAI THÔNG TIN</v>
      </c>
      <c r="K74" s="1070" t="str">
        <f t="shared" si="62"/>
        <v>SAI THÔNG TIN</v>
      </c>
      <c r="L74" s="1070">
        <f t="shared" si="63"/>
        <v>0</v>
      </c>
      <c r="M74" s="1070">
        <f t="shared" si="64"/>
        <v>0</v>
      </c>
      <c r="N74" s="1070">
        <f t="shared" si="65"/>
        <v>0</v>
      </c>
      <c r="O74" s="1070">
        <f t="shared" si="66"/>
        <v>0</v>
      </c>
      <c r="P74" s="1070" t="e">
        <f t="shared" si="67"/>
        <v>#VALUE!</v>
      </c>
      <c r="Q74" s="1070">
        <f t="shared" ref="Q74:S74" si="73">I74-M74</f>
        <v>0</v>
      </c>
      <c r="R74" s="1070" t="e">
        <f t="shared" si="73"/>
        <v>#VALUE!</v>
      </c>
      <c r="S74" s="1070" t="e">
        <f t="shared" si="73"/>
        <v>#VALUE!</v>
      </c>
      <c r="T74" s="171" t="s">
        <v>1373</v>
      </c>
    </row>
    <row r="75" spans="1:20" ht="15.75" customHeight="1">
      <c r="A75" s="171">
        <v>6</v>
      </c>
      <c r="B75" s="174" t="s">
        <v>1381</v>
      </c>
      <c r="C75" s="171" t="s">
        <v>1382</v>
      </c>
      <c r="D75" s="1094">
        <v>44655</v>
      </c>
      <c r="E75" s="1065"/>
      <c r="F75" s="1065"/>
      <c r="G75" s="1083"/>
      <c r="H75" s="1070" t="e">
        <f t="shared" si="59"/>
        <v>#VALUE!</v>
      </c>
      <c r="I75" s="1070">
        <f t="shared" si="60"/>
        <v>0</v>
      </c>
      <c r="J75" s="1070" t="str">
        <f t="shared" si="61"/>
        <v>SAI THÔNG TIN</v>
      </c>
      <c r="K75" s="1070" t="str">
        <f t="shared" si="62"/>
        <v>SAI THÔNG TIN</v>
      </c>
      <c r="L75" s="1070">
        <f t="shared" si="63"/>
        <v>0</v>
      </c>
      <c r="M75" s="1070">
        <f t="shared" si="64"/>
        <v>0</v>
      </c>
      <c r="N75" s="1070">
        <f t="shared" si="65"/>
        <v>0</v>
      </c>
      <c r="O75" s="1070">
        <f t="shared" si="66"/>
        <v>0</v>
      </c>
      <c r="P75" s="1070" t="e">
        <f t="shared" si="67"/>
        <v>#VALUE!</v>
      </c>
      <c r="Q75" s="1070">
        <f t="shared" ref="Q75:S75" si="74">I75-M75</f>
        <v>0</v>
      </c>
      <c r="R75" s="1070" t="e">
        <f t="shared" si="74"/>
        <v>#VALUE!</v>
      </c>
      <c r="S75" s="1070" t="e">
        <f t="shared" si="74"/>
        <v>#VALUE!</v>
      </c>
      <c r="T75" s="171" t="s">
        <v>1383</v>
      </c>
    </row>
    <row r="76" spans="1:20" ht="15.75" customHeight="1">
      <c r="A76" s="171">
        <v>7</v>
      </c>
      <c r="B76" s="174" t="s">
        <v>1384</v>
      </c>
      <c r="C76" s="171" t="s">
        <v>1385</v>
      </c>
      <c r="D76" s="1094">
        <v>44778</v>
      </c>
      <c r="E76" s="1065"/>
      <c r="F76" s="1065"/>
      <c r="G76" s="1083"/>
      <c r="H76" s="1070" t="e">
        <f t="shared" si="59"/>
        <v>#VALUE!</v>
      </c>
      <c r="I76" s="1070">
        <f t="shared" si="60"/>
        <v>0</v>
      </c>
      <c r="J76" s="1070" t="str">
        <f t="shared" si="61"/>
        <v>SAI THÔNG TIN</v>
      </c>
      <c r="K76" s="1070" t="str">
        <f t="shared" si="62"/>
        <v>SAI THÔNG TIN</v>
      </c>
      <c r="L76" s="1070">
        <f t="shared" si="63"/>
        <v>0</v>
      </c>
      <c r="M76" s="1070">
        <f t="shared" si="64"/>
        <v>0</v>
      </c>
      <c r="N76" s="1070">
        <f t="shared" si="65"/>
        <v>0</v>
      </c>
      <c r="O76" s="1070">
        <f t="shared" si="66"/>
        <v>0</v>
      </c>
      <c r="P76" s="1070" t="e">
        <f t="shared" si="67"/>
        <v>#VALUE!</v>
      </c>
      <c r="Q76" s="1070">
        <f t="shared" ref="Q76:S76" si="75">I76-M76</f>
        <v>0</v>
      </c>
      <c r="R76" s="1070" t="e">
        <f t="shared" si="75"/>
        <v>#VALUE!</v>
      </c>
      <c r="S76" s="1070" t="e">
        <f t="shared" si="75"/>
        <v>#VALUE!</v>
      </c>
      <c r="T76" s="171" t="s">
        <v>1383</v>
      </c>
    </row>
    <row r="77" spans="1:20" ht="15.75" customHeight="1">
      <c r="A77" s="171">
        <v>8</v>
      </c>
      <c r="B77" s="174" t="s">
        <v>1386</v>
      </c>
      <c r="C77" s="171" t="s">
        <v>1387</v>
      </c>
      <c r="D77" s="1093" t="s">
        <v>1371</v>
      </c>
      <c r="E77" s="1065"/>
      <c r="F77" s="1065"/>
      <c r="G77" s="1083"/>
      <c r="H77" s="1070" t="e">
        <f t="shared" si="59"/>
        <v>#VALUE!</v>
      </c>
      <c r="I77" s="1070">
        <f t="shared" si="60"/>
        <v>0</v>
      </c>
      <c r="J77" s="1070" t="str">
        <f t="shared" si="61"/>
        <v>SAI THÔNG TIN</v>
      </c>
      <c r="K77" s="1070" t="str">
        <f t="shared" si="62"/>
        <v>SAI THÔNG TIN</v>
      </c>
      <c r="L77" s="1070">
        <f t="shared" si="63"/>
        <v>0</v>
      </c>
      <c r="M77" s="1070">
        <f t="shared" si="64"/>
        <v>0</v>
      </c>
      <c r="N77" s="1070">
        <f t="shared" si="65"/>
        <v>0</v>
      </c>
      <c r="O77" s="1070">
        <f t="shared" si="66"/>
        <v>0</v>
      </c>
      <c r="P77" s="1070" t="e">
        <f t="shared" si="67"/>
        <v>#VALUE!</v>
      </c>
      <c r="Q77" s="1070">
        <f t="shared" ref="Q77:S77" si="76">I77-M77</f>
        <v>0</v>
      </c>
      <c r="R77" s="1070" t="e">
        <f t="shared" si="76"/>
        <v>#VALUE!</v>
      </c>
      <c r="S77" s="1070" t="e">
        <f t="shared" si="76"/>
        <v>#VALUE!</v>
      </c>
      <c r="T77" s="171" t="s">
        <v>1388</v>
      </c>
    </row>
    <row r="78" spans="1:20" ht="15.75" customHeight="1">
      <c r="A78" s="171">
        <v>9</v>
      </c>
      <c r="B78" s="174" t="s">
        <v>1389</v>
      </c>
      <c r="C78" s="171" t="s">
        <v>1390</v>
      </c>
      <c r="D78" s="1093" t="s">
        <v>1371</v>
      </c>
      <c r="E78" s="1065"/>
      <c r="F78" s="1065"/>
      <c r="G78" s="1083"/>
      <c r="H78" s="1070" t="e">
        <f t="shared" si="59"/>
        <v>#VALUE!</v>
      </c>
      <c r="I78" s="1070">
        <f t="shared" si="60"/>
        <v>0</v>
      </c>
      <c r="J78" s="1070" t="str">
        <f t="shared" si="61"/>
        <v>SAI THÔNG TIN</v>
      </c>
      <c r="K78" s="1070" t="str">
        <f t="shared" si="62"/>
        <v>SAI THÔNG TIN</v>
      </c>
      <c r="L78" s="1070">
        <f t="shared" si="63"/>
        <v>0</v>
      </c>
      <c r="M78" s="1070">
        <f t="shared" si="64"/>
        <v>0</v>
      </c>
      <c r="N78" s="1070">
        <f t="shared" si="65"/>
        <v>0</v>
      </c>
      <c r="O78" s="1070">
        <f t="shared" si="66"/>
        <v>0</v>
      </c>
      <c r="P78" s="1070" t="e">
        <f t="shared" si="67"/>
        <v>#VALUE!</v>
      </c>
      <c r="Q78" s="1070">
        <f t="shared" ref="Q78:S78" si="77">I78-M78</f>
        <v>0</v>
      </c>
      <c r="R78" s="1070" t="e">
        <f t="shared" si="77"/>
        <v>#VALUE!</v>
      </c>
      <c r="S78" s="1070" t="e">
        <f t="shared" si="77"/>
        <v>#VALUE!</v>
      </c>
      <c r="T78" s="171" t="s">
        <v>1388</v>
      </c>
    </row>
    <row r="79" spans="1:20" ht="15.75" customHeight="1">
      <c r="A79" s="171">
        <v>10</v>
      </c>
      <c r="B79" s="174" t="s">
        <v>1391</v>
      </c>
      <c r="C79" s="171" t="s">
        <v>1392</v>
      </c>
      <c r="D79" s="1093" t="s">
        <v>1297</v>
      </c>
      <c r="E79" s="1065"/>
      <c r="F79" s="1065"/>
      <c r="G79" s="1083"/>
      <c r="H79" s="1070" t="e">
        <f t="shared" si="59"/>
        <v>#VALUE!</v>
      </c>
      <c r="I79" s="1070">
        <f t="shared" si="60"/>
        <v>0</v>
      </c>
      <c r="J79" s="1070" t="str">
        <f t="shared" si="61"/>
        <v>SAI THÔNG TIN</v>
      </c>
      <c r="K79" s="1070" t="str">
        <f t="shared" si="62"/>
        <v>SAI THÔNG TIN</v>
      </c>
      <c r="L79" s="1070">
        <f t="shared" si="63"/>
        <v>0</v>
      </c>
      <c r="M79" s="1070">
        <f t="shared" si="64"/>
        <v>0</v>
      </c>
      <c r="N79" s="1070">
        <f t="shared" si="65"/>
        <v>0</v>
      </c>
      <c r="O79" s="1070">
        <f t="shared" si="66"/>
        <v>0</v>
      </c>
      <c r="P79" s="1070" t="e">
        <f t="shared" si="67"/>
        <v>#VALUE!</v>
      </c>
      <c r="Q79" s="1070">
        <f t="shared" ref="Q79:S79" si="78">I79-M79</f>
        <v>0</v>
      </c>
      <c r="R79" s="1070" t="e">
        <f t="shared" si="78"/>
        <v>#VALUE!</v>
      </c>
      <c r="S79" s="1070" t="e">
        <f t="shared" si="78"/>
        <v>#VALUE!</v>
      </c>
      <c r="T79" s="171" t="s">
        <v>1388</v>
      </c>
    </row>
    <row r="80" spans="1:20" ht="15.75" customHeight="1">
      <c r="A80" s="171">
        <v>11</v>
      </c>
      <c r="B80" s="174" t="s">
        <v>1393</v>
      </c>
      <c r="C80" s="171" t="s">
        <v>1394</v>
      </c>
      <c r="D80" s="1093" t="s">
        <v>1331</v>
      </c>
      <c r="E80" s="1065"/>
      <c r="F80" s="1065"/>
      <c r="G80" s="1083"/>
      <c r="H80" s="1070" t="e">
        <f t="shared" si="59"/>
        <v>#VALUE!</v>
      </c>
      <c r="I80" s="1070">
        <f t="shared" si="60"/>
        <v>0</v>
      </c>
      <c r="J80" s="1070" t="str">
        <f t="shared" si="61"/>
        <v>SAI THÔNG TIN</v>
      </c>
      <c r="K80" s="1070" t="str">
        <f t="shared" si="62"/>
        <v>SAI THÔNG TIN</v>
      </c>
      <c r="L80" s="1070">
        <f t="shared" si="63"/>
        <v>0</v>
      </c>
      <c r="M80" s="1070">
        <f t="shared" si="64"/>
        <v>0</v>
      </c>
      <c r="N80" s="1070">
        <f t="shared" si="65"/>
        <v>0</v>
      </c>
      <c r="O80" s="1070">
        <f t="shared" si="66"/>
        <v>0</v>
      </c>
      <c r="P80" s="1070" t="e">
        <f t="shared" si="67"/>
        <v>#VALUE!</v>
      </c>
      <c r="Q80" s="1070">
        <f t="shared" ref="Q80:S80" si="79">I80-M80</f>
        <v>0</v>
      </c>
      <c r="R80" s="1070" t="e">
        <f t="shared" si="79"/>
        <v>#VALUE!</v>
      </c>
      <c r="S80" s="1070" t="e">
        <f t="shared" si="79"/>
        <v>#VALUE!</v>
      </c>
      <c r="T80" s="171" t="s">
        <v>1388</v>
      </c>
    </row>
    <row r="81" spans="1:20" ht="15.75" customHeight="1">
      <c r="A81" s="171">
        <v>12</v>
      </c>
      <c r="B81" s="174" t="s">
        <v>1395</v>
      </c>
      <c r="C81" s="171" t="s">
        <v>1396</v>
      </c>
      <c r="D81" s="1093" t="s">
        <v>1331</v>
      </c>
      <c r="E81" s="1065"/>
      <c r="F81" s="1065"/>
      <c r="G81" s="1083"/>
      <c r="H81" s="1070" t="e">
        <f t="shared" si="59"/>
        <v>#VALUE!</v>
      </c>
      <c r="I81" s="1070">
        <f t="shared" si="60"/>
        <v>0</v>
      </c>
      <c r="J81" s="1070" t="str">
        <f t="shared" si="61"/>
        <v>SAI THÔNG TIN</v>
      </c>
      <c r="K81" s="1070" t="str">
        <f t="shared" si="62"/>
        <v>SAI THÔNG TIN</v>
      </c>
      <c r="L81" s="1070">
        <f t="shared" si="63"/>
        <v>0</v>
      </c>
      <c r="M81" s="1070">
        <f t="shared" si="64"/>
        <v>0</v>
      </c>
      <c r="N81" s="1070">
        <f t="shared" si="65"/>
        <v>0</v>
      </c>
      <c r="O81" s="1070">
        <f t="shared" si="66"/>
        <v>0</v>
      </c>
      <c r="P81" s="1070" t="e">
        <f t="shared" si="67"/>
        <v>#VALUE!</v>
      </c>
      <c r="Q81" s="1070">
        <f t="shared" ref="Q81:S81" si="80">I81-M81</f>
        <v>0</v>
      </c>
      <c r="R81" s="1070" t="e">
        <f t="shared" si="80"/>
        <v>#VALUE!</v>
      </c>
      <c r="S81" s="1070" t="e">
        <f t="shared" si="80"/>
        <v>#VALUE!</v>
      </c>
      <c r="T81" s="171" t="s">
        <v>1388</v>
      </c>
    </row>
    <row r="82" spans="1:20" ht="15.75" customHeight="1">
      <c r="A82" s="171">
        <v>13</v>
      </c>
      <c r="B82" s="174" t="s">
        <v>1397</v>
      </c>
      <c r="C82" s="171" t="s">
        <v>1398</v>
      </c>
      <c r="D82" s="1093" t="s">
        <v>1331</v>
      </c>
      <c r="E82" s="1065"/>
      <c r="F82" s="1065"/>
      <c r="G82" s="1083"/>
      <c r="H82" s="1070" t="e">
        <f t="shared" si="59"/>
        <v>#VALUE!</v>
      </c>
      <c r="I82" s="1070">
        <f t="shared" si="60"/>
        <v>0</v>
      </c>
      <c r="J82" s="1070" t="str">
        <f t="shared" si="61"/>
        <v>SAI THÔNG TIN</v>
      </c>
      <c r="K82" s="1070" t="str">
        <f t="shared" si="62"/>
        <v>SAI THÔNG TIN</v>
      </c>
      <c r="L82" s="1070">
        <f t="shared" si="63"/>
        <v>0</v>
      </c>
      <c r="M82" s="1070">
        <f t="shared" si="64"/>
        <v>0</v>
      </c>
      <c r="N82" s="1070">
        <f t="shared" si="65"/>
        <v>0</v>
      </c>
      <c r="O82" s="1070">
        <f t="shared" si="66"/>
        <v>0</v>
      </c>
      <c r="P82" s="1070" t="e">
        <f t="shared" si="67"/>
        <v>#VALUE!</v>
      </c>
      <c r="Q82" s="1070">
        <f t="shared" ref="Q82:S82" si="81">I82-M82</f>
        <v>0</v>
      </c>
      <c r="R82" s="1070" t="e">
        <f t="shared" si="81"/>
        <v>#VALUE!</v>
      </c>
      <c r="S82" s="1070" t="e">
        <f t="shared" si="81"/>
        <v>#VALUE!</v>
      </c>
      <c r="T82" s="171" t="s">
        <v>1388</v>
      </c>
    </row>
    <row r="83" spans="1:20" ht="15.75" customHeight="1">
      <c r="A83" s="171">
        <v>14</v>
      </c>
      <c r="B83" s="174" t="s">
        <v>1399</v>
      </c>
      <c r="C83" s="171" t="s">
        <v>1400</v>
      </c>
      <c r="D83" s="1093" t="s">
        <v>1331</v>
      </c>
      <c r="E83" s="1065"/>
      <c r="F83" s="1065"/>
      <c r="G83" s="1083"/>
      <c r="H83" s="1070" t="e">
        <f t="shared" si="59"/>
        <v>#VALUE!</v>
      </c>
      <c r="I83" s="1070">
        <f t="shared" si="60"/>
        <v>0</v>
      </c>
      <c r="J83" s="1070" t="str">
        <f t="shared" si="61"/>
        <v>SAI THÔNG TIN</v>
      </c>
      <c r="K83" s="1070" t="str">
        <f t="shared" si="62"/>
        <v>SAI THÔNG TIN</v>
      </c>
      <c r="L83" s="1070">
        <f t="shared" si="63"/>
        <v>0</v>
      </c>
      <c r="M83" s="1070">
        <f t="shared" si="64"/>
        <v>0</v>
      </c>
      <c r="N83" s="1070">
        <f t="shared" si="65"/>
        <v>0</v>
      </c>
      <c r="O83" s="1070">
        <f t="shared" si="66"/>
        <v>0</v>
      </c>
      <c r="P83" s="1070" t="e">
        <f t="shared" si="67"/>
        <v>#VALUE!</v>
      </c>
      <c r="Q83" s="1070">
        <f t="shared" ref="Q83:S83" si="82">I83-M83</f>
        <v>0</v>
      </c>
      <c r="R83" s="1070" t="e">
        <f t="shared" si="82"/>
        <v>#VALUE!</v>
      </c>
      <c r="S83" s="1070" t="e">
        <f t="shared" si="82"/>
        <v>#VALUE!</v>
      </c>
      <c r="T83" s="171" t="s">
        <v>1388</v>
      </c>
    </row>
    <row r="84" spans="1:20" ht="15.75" customHeight="1">
      <c r="A84" s="171">
        <v>15</v>
      </c>
      <c r="B84" s="174" t="s">
        <v>1401</v>
      </c>
      <c r="C84" s="171" t="s">
        <v>1402</v>
      </c>
      <c r="D84" s="1093" t="s">
        <v>1403</v>
      </c>
      <c r="E84" s="1065"/>
      <c r="F84" s="1065"/>
      <c r="G84" s="1083"/>
      <c r="H84" s="1070" t="e">
        <f t="shared" si="59"/>
        <v>#VALUE!</v>
      </c>
      <c r="I84" s="1070">
        <f t="shared" si="60"/>
        <v>0</v>
      </c>
      <c r="J84" s="1070" t="str">
        <f t="shared" si="61"/>
        <v>SAI THÔNG TIN</v>
      </c>
      <c r="K84" s="1070" t="str">
        <f t="shared" si="62"/>
        <v>SAI THÔNG TIN</v>
      </c>
      <c r="L84" s="1070">
        <f t="shared" si="63"/>
        <v>0</v>
      </c>
      <c r="M84" s="1070">
        <f t="shared" si="64"/>
        <v>0</v>
      </c>
      <c r="N84" s="1070">
        <f t="shared" si="65"/>
        <v>0</v>
      </c>
      <c r="O84" s="1070">
        <f t="shared" si="66"/>
        <v>0</v>
      </c>
      <c r="P84" s="1070" t="e">
        <f t="shared" si="67"/>
        <v>#VALUE!</v>
      </c>
      <c r="Q84" s="1070">
        <f t="shared" ref="Q84:S84" si="83">I84-M84</f>
        <v>0</v>
      </c>
      <c r="R84" s="1070" t="e">
        <f t="shared" si="83"/>
        <v>#VALUE!</v>
      </c>
      <c r="S84" s="1070" t="e">
        <f t="shared" si="83"/>
        <v>#VALUE!</v>
      </c>
      <c r="T84" s="307" t="s">
        <v>1404</v>
      </c>
    </row>
    <row r="85" spans="1:20" ht="15.75" customHeight="1">
      <c r="A85" s="307"/>
      <c r="B85" s="306" t="s">
        <v>1361</v>
      </c>
      <c r="C85" s="307"/>
      <c r="D85" s="1089"/>
      <c r="E85" s="307"/>
      <c r="F85" s="307"/>
      <c r="G85" s="307"/>
      <c r="H85" s="328" t="e">
        <f t="shared" ref="H85:S85" si="84">SUM(H69:H84)</f>
        <v>#VALUE!</v>
      </c>
      <c r="I85" s="328">
        <f t="shared" si="84"/>
        <v>820</v>
      </c>
      <c r="J85" s="328">
        <f t="shared" si="84"/>
        <v>810</v>
      </c>
      <c r="K85" s="328">
        <f t="shared" si="84"/>
        <v>320</v>
      </c>
      <c r="L85" s="328">
        <f t="shared" si="84"/>
        <v>0</v>
      </c>
      <c r="M85" s="328">
        <f t="shared" si="84"/>
        <v>0</v>
      </c>
      <c r="N85" s="328">
        <f t="shared" si="84"/>
        <v>0</v>
      </c>
      <c r="O85" s="328">
        <f t="shared" si="84"/>
        <v>0</v>
      </c>
      <c r="P85" s="328" t="e">
        <f t="shared" si="84"/>
        <v>#VALUE!</v>
      </c>
      <c r="Q85" s="328">
        <f t="shared" si="84"/>
        <v>820</v>
      </c>
      <c r="R85" s="328" t="e">
        <f t="shared" si="84"/>
        <v>#VALUE!</v>
      </c>
      <c r="S85" s="328" t="e">
        <f t="shared" si="84"/>
        <v>#VALUE!</v>
      </c>
      <c r="T85" s="1095"/>
    </row>
    <row r="86" spans="1:20" ht="15.75" customHeight="1">
      <c r="A86" s="307"/>
      <c r="B86" s="307"/>
      <c r="C86" s="307"/>
      <c r="D86" s="1089"/>
      <c r="E86" s="307"/>
      <c r="F86" s="307"/>
      <c r="G86" s="307"/>
      <c r="H86" s="307"/>
      <c r="I86" s="307"/>
      <c r="J86" s="307"/>
      <c r="K86" s="307"/>
      <c r="L86" s="307"/>
      <c r="M86" s="307"/>
      <c r="N86" s="307"/>
      <c r="O86" s="308"/>
      <c r="P86" s="307"/>
      <c r="Q86" s="307"/>
      <c r="R86" s="307"/>
      <c r="S86" s="307"/>
      <c r="T86" s="307"/>
    </row>
    <row r="87" spans="1:20" ht="15.75" customHeight="1">
      <c r="A87" s="306" t="s">
        <v>1405</v>
      </c>
      <c r="B87" s="306" t="s">
        <v>442</v>
      </c>
      <c r="C87" s="307"/>
      <c r="D87" s="1096"/>
      <c r="E87" s="307"/>
      <c r="F87" s="307"/>
      <c r="G87" s="1610" t="s">
        <v>1177</v>
      </c>
      <c r="H87" s="1624" t="s">
        <v>1213</v>
      </c>
      <c r="I87" s="1525"/>
      <c r="J87" s="1525"/>
      <c r="K87" s="1526"/>
      <c r="L87" s="1624" t="s">
        <v>1214</v>
      </c>
      <c r="M87" s="1525"/>
      <c r="N87" s="1525"/>
      <c r="O87" s="1526"/>
      <c r="P87" s="1624" t="s">
        <v>1215</v>
      </c>
      <c r="Q87" s="1525"/>
      <c r="R87" s="1525"/>
      <c r="S87" s="1526"/>
      <c r="T87" s="1610" t="s">
        <v>69</v>
      </c>
    </row>
    <row r="88" spans="1:20" ht="15.75" customHeight="1">
      <c r="A88" s="307"/>
      <c r="B88" s="1065" t="s">
        <v>1406</v>
      </c>
      <c r="C88" s="307"/>
      <c r="D88" s="1079" t="s">
        <v>1341</v>
      </c>
      <c r="E88" s="1080"/>
      <c r="F88" s="1080"/>
      <c r="G88" s="1522"/>
      <c r="H88" s="188" t="s">
        <v>1217</v>
      </c>
      <c r="I88" s="188" t="s">
        <v>1218</v>
      </c>
      <c r="J88" s="188" t="s">
        <v>1219</v>
      </c>
      <c r="K88" s="188" t="s">
        <v>1220</v>
      </c>
      <c r="L88" s="188" t="s">
        <v>1217</v>
      </c>
      <c r="M88" s="188" t="s">
        <v>1218</v>
      </c>
      <c r="N88" s="188" t="s">
        <v>1219</v>
      </c>
      <c r="O88" s="188" t="s">
        <v>1220</v>
      </c>
      <c r="P88" s="188" t="s">
        <v>1217</v>
      </c>
      <c r="Q88" s="188" t="s">
        <v>1218</v>
      </c>
      <c r="R88" s="188" t="s">
        <v>1219</v>
      </c>
      <c r="S88" s="188" t="s">
        <v>1220</v>
      </c>
      <c r="T88" s="1522"/>
    </row>
    <row r="89" spans="1:20" ht="15.75" customHeight="1">
      <c r="A89" s="307"/>
      <c r="B89" s="307"/>
      <c r="C89" s="307"/>
      <c r="D89" s="1088"/>
      <c r="E89" s="307"/>
      <c r="F89" s="307"/>
      <c r="G89" s="307" t="s">
        <v>370</v>
      </c>
      <c r="H89" s="307" t="s">
        <v>371</v>
      </c>
      <c r="I89" s="307" t="s">
        <v>372</v>
      </c>
      <c r="J89" s="307" t="s">
        <v>373</v>
      </c>
      <c r="K89" s="307" t="s">
        <v>374</v>
      </c>
      <c r="L89" s="307" t="s">
        <v>1181</v>
      </c>
      <c r="M89" s="307" t="s">
        <v>1221</v>
      </c>
      <c r="N89" s="307" t="s">
        <v>377</v>
      </c>
      <c r="O89" s="1064" t="s">
        <v>378</v>
      </c>
      <c r="P89" s="307" t="s">
        <v>428</v>
      </c>
      <c r="Q89" s="307" t="s">
        <v>429</v>
      </c>
      <c r="R89" s="307" t="s">
        <v>430</v>
      </c>
      <c r="S89" s="307" t="s">
        <v>431</v>
      </c>
      <c r="T89" s="307" t="s">
        <v>432</v>
      </c>
    </row>
    <row r="90" spans="1:20" ht="15.75" customHeight="1">
      <c r="A90" s="188"/>
      <c r="B90" s="1083" t="s">
        <v>1407</v>
      </c>
      <c r="C90" s="171" t="s">
        <v>1345</v>
      </c>
      <c r="D90" s="1082"/>
      <c r="E90" s="1065"/>
      <c r="F90" s="1065"/>
      <c r="G90" s="1083"/>
      <c r="H90" s="1070" t="e">
        <f t="shared" ref="H90:H105" si="85">I90+J90+K90</f>
        <v>#VALUE!</v>
      </c>
      <c r="I90" s="1070">
        <f t="shared" ref="I90:I105" si="86">IF(C90="N1", 270, IF(C90="N2", 350, IF(C90="N3", 200, 0)))</f>
        <v>270</v>
      </c>
      <c r="J90" s="1070" t="str">
        <f t="shared" ref="J90:J105" si="87">IF(AND(C90="N1", D90&gt;6.2),260, IF(AND(C90="N1",D90&gt;5.76),240,IF(AND(C90="N1",4.4&lt;D90),220,IF(AND(C90="N1",4.32&lt;D90), 200,IF(AND(C90="N1",3.33&lt;D90),175,IF(AND(C90="N1",2.34&lt;=D90),165, IF(AND(C90="N2",D90&gt;6.2),200, IF(AND(C90="N2",5.76&lt;D90),185,IF(AND(C90="N2",4.4&lt;D90),170,IF(AND(C90="N2",4.32&lt;D90), 155, IF(AND(C90="N2",3.33&lt;D90),135,IF(AND(C90="N2",2.34&lt;D90),125, IF(AND(C90="N3",D90&gt;6.2),350, IF(AND(C90="N3",5.76&lt;D90),325,IF(AND(C90="N3",4.4&lt;D90),295,IF(AND(C90="N3",4.32&lt;D90),270,IF(AND(C90="N3",3.33&lt;D90),235,IF(AND(C90="N3",2.34&lt;D90), 225, "SAI THÔNG TIN"))))))))))))))))))</f>
        <v>SAI THÔNG TIN</v>
      </c>
      <c r="K90" s="1070" t="str">
        <f t="shared" ref="K90:K105" si="88">IF(AND(C90="N1", D90&gt;6.2),120, IF(AND(C90="N1",D90&gt;5.76),140,IF(AND(C90="N1",4.4&lt;D90),160,IF(AND(C90="N1",4.32&lt;D90), 180,IF(AND(C90="N1",3.33&lt;D90),205,IF(AND(C90="N1",2.34&lt;=D90),215, IF(AND(C90="N2",D90&gt;6.2),100, IF(AND(C90="N2",5.76&lt;D90),115,IF(AND(C90="N2",4.4&lt;D90),130,IF(AND(C90="N2",4.32&lt;D90), 145, IF(AND(C90="N2",3.33&lt;D90),165,IF(AND(C90="N2",2.34&lt;D90),175, IF(AND(C90="N3",D90&gt;6.2),100, IF(AND(C90="N3",5.76&lt;D90),125,IF(AND(C90="N3",4.4&lt;D90),155,IF(AND(C90="N3",4.32&lt;D90),180,IF(AND(C90="N3",3.33&lt;D90),215,IF(AND(C90="N3",2.34&lt;D90), 225, "SAI THÔNG TIN"))))))))))))))))))</f>
        <v>SAI THÔNG TIN</v>
      </c>
      <c r="L90" s="1070">
        <f t="shared" ref="L90:L105" si="89">M90+N90+O90</f>
        <v>0</v>
      </c>
      <c r="M90" s="1070">
        <f t="shared" ref="M90:M105" si="90">IF(G90="HT",I90*0.75,IF(G90="PHT",I90*0.7,IF(G90="TK",I90*0.3,IF(G90="PK",I90*0.2,IF(OR(G90="CTCĐT",G90="BTĐT"),I90*0.1,IF(OR(G90="TLĐTTT",G90="CTCĐK"),I90*0.1,IF(OR(G90="TLĐT",G90="CVHT"),I90*0.15,IF(G90="NCS",I90*0.7,IF(G90="NN",I90*1,0)))))))))</f>
        <v>0</v>
      </c>
      <c r="N90" s="1070">
        <f t="shared" ref="N90:N105" si="91">IF(G90="HT",J90*0.75,IF(G90="PHT",J90*0.7,IF(G90="TK",J90*0.3,IF(G90="PK",J90*0.2,IF(OR(G90="CTCĐT",G90="BTĐT"),J90*0.1,IF(OR(G90="TLĐTTT",G90="CTCĐK"),J90*0.1,IF(OR(G90="TLĐT",G90="CVHT"),J90*0.15,IF(G90="NCS",J90*0.7,IF(G90="NN",J90*1,0)))))))))</f>
        <v>0</v>
      </c>
      <c r="O90" s="1070">
        <f t="shared" ref="O90:O105" si="92">0</f>
        <v>0</v>
      </c>
      <c r="P90" s="1070" t="e">
        <f t="shared" ref="P90:P105" si="93">Q90+R90+S90</f>
        <v>#VALUE!</v>
      </c>
      <c r="Q90" s="1070">
        <f t="shared" ref="Q90:S90" si="94">I90-M90</f>
        <v>270</v>
      </c>
      <c r="R90" s="1070" t="e">
        <f t="shared" si="94"/>
        <v>#VALUE!</v>
      </c>
      <c r="S90" s="1070" t="e">
        <f t="shared" si="94"/>
        <v>#VALUE!</v>
      </c>
      <c r="T90" s="188" t="s">
        <v>1408</v>
      </c>
    </row>
    <row r="91" spans="1:20" ht="15.75" customHeight="1">
      <c r="A91" s="188">
        <v>1</v>
      </c>
      <c r="B91" s="1097" t="s">
        <v>1409</v>
      </c>
      <c r="C91" s="171" t="s">
        <v>1296</v>
      </c>
      <c r="D91" s="1098"/>
      <c r="E91" s="1065"/>
      <c r="F91" s="1065"/>
      <c r="G91" s="1083"/>
      <c r="H91" s="1070" t="e">
        <f t="shared" si="85"/>
        <v>#VALUE!</v>
      </c>
      <c r="I91" s="1070">
        <f t="shared" si="86"/>
        <v>350</v>
      </c>
      <c r="J91" s="1070" t="str">
        <f t="shared" si="87"/>
        <v>SAI THÔNG TIN</v>
      </c>
      <c r="K91" s="1070" t="str">
        <f t="shared" si="88"/>
        <v>SAI THÔNG TIN</v>
      </c>
      <c r="L91" s="1070">
        <f t="shared" si="89"/>
        <v>0</v>
      </c>
      <c r="M91" s="1070">
        <f t="shared" si="90"/>
        <v>0</v>
      </c>
      <c r="N91" s="1070">
        <f t="shared" si="91"/>
        <v>0</v>
      </c>
      <c r="O91" s="1070">
        <f t="shared" si="92"/>
        <v>0</v>
      </c>
      <c r="P91" s="1070" t="e">
        <f t="shared" si="93"/>
        <v>#VALUE!</v>
      </c>
      <c r="Q91" s="1070">
        <f t="shared" ref="Q91:S91" si="95">I91-M91</f>
        <v>350</v>
      </c>
      <c r="R91" s="1070" t="e">
        <f t="shared" si="95"/>
        <v>#VALUE!</v>
      </c>
      <c r="S91" s="1070" t="e">
        <f t="shared" si="95"/>
        <v>#VALUE!</v>
      </c>
      <c r="T91" s="1099" t="s">
        <v>1410</v>
      </c>
    </row>
    <row r="92" spans="1:20" ht="15.75" customHeight="1">
      <c r="A92" s="188">
        <v>2</v>
      </c>
      <c r="B92" s="1097" t="s">
        <v>1411</v>
      </c>
      <c r="C92" s="171" t="s">
        <v>1292</v>
      </c>
      <c r="D92" s="1100"/>
      <c r="E92" s="1065"/>
      <c r="F92" s="1065"/>
      <c r="G92" s="1083"/>
      <c r="H92" s="1070" t="e">
        <f t="shared" si="85"/>
        <v>#VALUE!</v>
      </c>
      <c r="I92" s="1070">
        <f t="shared" si="86"/>
        <v>200</v>
      </c>
      <c r="J92" s="1070" t="str">
        <f t="shared" si="87"/>
        <v>SAI THÔNG TIN</v>
      </c>
      <c r="K92" s="1070" t="str">
        <f t="shared" si="88"/>
        <v>SAI THÔNG TIN</v>
      </c>
      <c r="L92" s="1070">
        <f t="shared" si="89"/>
        <v>0</v>
      </c>
      <c r="M92" s="1070">
        <f t="shared" si="90"/>
        <v>0</v>
      </c>
      <c r="N92" s="1070">
        <f t="shared" si="91"/>
        <v>0</v>
      </c>
      <c r="O92" s="1070">
        <f t="shared" si="92"/>
        <v>0</v>
      </c>
      <c r="P92" s="1070" t="e">
        <f t="shared" si="93"/>
        <v>#VALUE!</v>
      </c>
      <c r="Q92" s="1070">
        <f t="shared" ref="Q92:S92" si="96">I92-M92</f>
        <v>200</v>
      </c>
      <c r="R92" s="1070" t="e">
        <f t="shared" si="96"/>
        <v>#VALUE!</v>
      </c>
      <c r="S92" s="1070" t="e">
        <f t="shared" si="96"/>
        <v>#VALUE!</v>
      </c>
      <c r="T92" s="1099" t="s">
        <v>1412</v>
      </c>
    </row>
    <row r="93" spans="1:20" ht="15.75" customHeight="1">
      <c r="A93" s="188">
        <v>3</v>
      </c>
      <c r="B93" s="1101" t="s">
        <v>1413</v>
      </c>
      <c r="C93" s="171" t="s">
        <v>1376</v>
      </c>
      <c r="D93" s="1100"/>
      <c r="E93" s="1065"/>
      <c r="F93" s="1065"/>
      <c r="G93" s="1083"/>
      <c r="H93" s="1070" t="e">
        <f t="shared" si="85"/>
        <v>#VALUE!</v>
      </c>
      <c r="I93" s="1070">
        <f t="shared" si="86"/>
        <v>0</v>
      </c>
      <c r="J93" s="1070" t="str">
        <f t="shared" si="87"/>
        <v>SAI THÔNG TIN</v>
      </c>
      <c r="K93" s="1070" t="str">
        <f t="shared" si="88"/>
        <v>SAI THÔNG TIN</v>
      </c>
      <c r="L93" s="1070">
        <f t="shared" si="89"/>
        <v>0</v>
      </c>
      <c r="M93" s="1070">
        <f t="shared" si="90"/>
        <v>0</v>
      </c>
      <c r="N93" s="1070">
        <f t="shared" si="91"/>
        <v>0</v>
      </c>
      <c r="O93" s="1070">
        <f t="shared" si="92"/>
        <v>0</v>
      </c>
      <c r="P93" s="1070" t="e">
        <f t="shared" si="93"/>
        <v>#VALUE!</v>
      </c>
      <c r="Q93" s="1070">
        <f t="shared" ref="Q93:S93" si="97">I93-M93</f>
        <v>0</v>
      </c>
      <c r="R93" s="1070" t="e">
        <f t="shared" si="97"/>
        <v>#VALUE!</v>
      </c>
      <c r="S93" s="1070" t="e">
        <f t="shared" si="97"/>
        <v>#VALUE!</v>
      </c>
      <c r="T93" s="1102"/>
    </row>
    <row r="94" spans="1:20" ht="15.75" customHeight="1">
      <c r="A94" s="188">
        <v>4</v>
      </c>
      <c r="B94" s="1101" t="s">
        <v>1414</v>
      </c>
      <c r="C94" s="171" t="s">
        <v>1378</v>
      </c>
      <c r="D94" s="1100"/>
      <c r="E94" s="1065"/>
      <c r="F94" s="1065"/>
      <c r="G94" s="1083"/>
      <c r="H94" s="1070" t="e">
        <f t="shared" si="85"/>
        <v>#VALUE!</v>
      </c>
      <c r="I94" s="1070">
        <f t="shared" si="86"/>
        <v>0</v>
      </c>
      <c r="J94" s="1070" t="str">
        <f t="shared" si="87"/>
        <v>SAI THÔNG TIN</v>
      </c>
      <c r="K94" s="1070" t="str">
        <f t="shared" si="88"/>
        <v>SAI THÔNG TIN</v>
      </c>
      <c r="L94" s="1070">
        <f t="shared" si="89"/>
        <v>0</v>
      </c>
      <c r="M94" s="1070">
        <f t="shared" si="90"/>
        <v>0</v>
      </c>
      <c r="N94" s="1070">
        <f t="shared" si="91"/>
        <v>0</v>
      </c>
      <c r="O94" s="1070">
        <f t="shared" si="92"/>
        <v>0</v>
      </c>
      <c r="P94" s="1070" t="e">
        <f t="shared" si="93"/>
        <v>#VALUE!</v>
      </c>
      <c r="Q94" s="1070">
        <f t="shared" ref="Q94:S94" si="98">I94-M94</f>
        <v>0</v>
      </c>
      <c r="R94" s="1070" t="e">
        <f t="shared" si="98"/>
        <v>#VALUE!</v>
      </c>
      <c r="S94" s="1070" t="e">
        <f t="shared" si="98"/>
        <v>#VALUE!</v>
      </c>
      <c r="T94" s="1099" t="s">
        <v>1415</v>
      </c>
    </row>
    <row r="95" spans="1:20" ht="15.75" customHeight="1">
      <c r="A95" s="188">
        <v>5</v>
      </c>
      <c r="B95" s="1101" t="s">
        <v>1416</v>
      </c>
      <c r="C95" s="171" t="s">
        <v>1380</v>
      </c>
      <c r="D95" s="1100"/>
      <c r="E95" s="1065"/>
      <c r="F95" s="1065"/>
      <c r="G95" s="1083"/>
      <c r="H95" s="1070" t="e">
        <f t="shared" si="85"/>
        <v>#VALUE!</v>
      </c>
      <c r="I95" s="1070">
        <f t="shared" si="86"/>
        <v>0</v>
      </c>
      <c r="J95" s="1070" t="str">
        <f t="shared" si="87"/>
        <v>SAI THÔNG TIN</v>
      </c>
      <c r="K95" s="1070" t="str">
        <f t="shared" si="88"/>
        <v>SAI THÔNG TIN</v>
      </c>
      <c r="L95" s="1070">
        <f t="shared" si="89"/>
        <v>0</v>
      </c>
      <c r="M95" s="1070">
        <f t="shared" si="90"/>
        <v>0</v>
      </c>
      <c r="N95" s="1070">
        <f t="shared" si="91"/>
        <v>0</v>
      </c>
      <c r="O95" s="1070">
        <f t="shared" si="92"/>
        <v>0</v>
      </c>
      <c r="P95" s="1070" t="e">
        <f t="shared" si="93"/>
        <v>#VALUE!</v>
      </c>
      <c r="Q95" s="1070">
        <f t="shared" ref="Q95:S95" si="99">I95-M95</f>
        <v>0</v>
      </c>
      <c r="R95" s="1070" t="e">
        <f t="shared" si="99"/>
        <v>#VALUE!</v>
      </c>
      <c r="S95" s="1070" t="e">
        <f t="shared" si="99"/>
        <v>#VALUE!</v>
      </c>
      <c r="T95" s="1102"/>
    </row>
    <row r="96" spans="1:20" ht="15.75" customHeight="1">
      <c r="A96" s="188">
        <v>6</v>
      </c>
      <c r="B96" s="1103" t="s">
        <v>1417</v>
      </c>
      <c r="C96" s="171" t="s">
        <v>1382</v>
      </c>
      <c r="D96" s="1104"/>
      <c r="E96" s="1065"/>
      <c r="F96" s="1065"/>
      <c r="G96" s="1083"/>
      <c r="H96" s="1070" t="e">
        <f t="shared" si="85"/>
        <v>#VALUE!</v>
      </c>
      <c r="I96" s="1070">
        <f t="shared" si="86"/>
        <v>0</v>
      </c>
      <c r="J96" s="1070" t="str">
        <f t="shared" si="87"/>
        <v>SAI THÔNG TIN</v>
      </c>
      <c r="K96" s="1070" t="str">
        <f t="shared" si="88"/>
        <v>SAI THÔNG TIN</v>
      </c>
      <c r="L96" s="1070">
        <f t="shared" si="89"/>
        <v>0</v>
      </c>
      <c r="M96" s="1070">
        <f t="shared" si="90"/>
        <v>0</v>
      </c>
      <c r="N96" s="1070">
        <f t="shared" si="91"/>
        <v>0</v>
      </c>
      <c r="O96" s="1070">
        <f t="shared" si="92"/>
        <v>0</v>
      </c>
      <c r="P96" s="1070" t="e">
        <f t="shared" si="93"/>
        <v>#VALUE!</v>
      </c>
      <c r="Q96" s="1070">
        <f t="shared" ref="Q96:S96" si="100">I96-M96</f>
        <v>0</v>
      </c>
      <c r="R96" s="1070" t="e">
        <f t="shared" si="100"/>
        <v>#VALUE!</v>
      </c>
      <c r="S96" s="1070" t="e">
        <f t="shared" si="100"/>
        <v>#VALUE!</v>
      </c>
      <c r="T96" s="1105" t="s">
        <v>1418</v>
      </c>
    </row>
    <row r="97" spans="1:26" ht="15.75" customHeight="1">
      <c r="A97" s="188">
        <v>7</v>
      </c>
      <c r="B97" s="1103" t="s">
        <v>1419</v>
      </c>
      <c r="C97" s="171" t="s">
        <v>1385</v>
      </c>
      <c r="D97" s="1104"/>
      <c r="E97" s="1065"/>
      <c r="F97" s="1065"/>
      <c r="G97" s="1083"/>
      <c r="H97" s="1070" t="e">
        <f t="shared" si="85"/>
        <v>#VALUE!</v>
      </c>
      <c r="I97" s="1070">
        <f t="shared" si="86"/>
        <v>0</v>
      </c>
      <c r="J97" s="1070" t="str">
        <f t="shared" si="87"/>
        <v>SAI THÔNG TIN</v>
      </c>
      <c r="K97" s="1070" t="str">
        <f t="shared" si="88"/>
        <v>SAI THÔNG TIN</v>
      </c>
      <c r="L97" s="1070">
        <f t="shared" si="89"/>
        <v>0</v>
      </c>
      <c r="M97" s="1070">
        <f t="shared" si="90"/>
        <v>0</v>
      </c>
      <c r="N97" s="1070">
        <f t="shared" si="91"/>
        <v>0</v>
      </c>
      <c r="O97" s="1070">
        <f t="shared" si="92"/>
        <v>0</v>
      </c>
      <c r="P97" s="1070" t="e">
        <f t="shared" si="93"/>
        <v>#VALUE!</v>
      </c>
      <c r="Q97" s="1070">
        <f t="shared" ref="Q97:S97" si="101">I97-M97</f>
        <v>0</v>
      </c>
      <c r="R97" s="1070" t="e">
        <f t="shared" si="101"/>
        <v>#VALUE!</v>
      </c>
      <c r="S97" s="1070" t="e">
        <f t="shared" si="101"/>
        <v>#VALUE!</v>
      </c>
      <c r="T97" s="1105" t="s">
        <v>1253</v>
      </c>
    </row>
    <row r="98" spans="1:26" ht="15.75" customHeight="1">
      <c r="A98" s="188">
        <v>8</v>
      </c>
      <c r="B98" s="1103" t="s">
        <v>1420</v>
      </c>
      <c r="C98" s="171" t="s">
        <v>1387</v>
      </c>
      <c r="D98" s="1104"/>
      <c r="E98" s="1065"/>
      <c r="F98" s="1065"/>
      <c r="G98" s="1083"/>
      <c r="H98" s="1070" t="e">
        <f t="shared" si="85"/>
        <v>#VALUE!</v>
      </c>
      <c r="I98" s="1070">
        <f t="shared" si="86"/>
        <v>0</v>
      </c>
      <c r="J98" s="1070" t="str">
        <f t="shared" si="87"/>
        <v>SAI THÔNG TIN</v>
      </c>
      <c r="K98" s="1070" t="str">
        <f t="shared" si="88"/>
        <v>SAI THÔNG TIN</v>
      </c>
      <c r="L98" s="1070">
        <f t="shared" si="89"/>
        <v>0</v>
      </c>
      <c r="M98" s="1070">
        <f t="shared" si="90"/>
        <v>0</v>
      </c>
      <c r="N98" s="1070">
        <f t="shared" si="91"/>
        <v>0</v>
      </c>
      <c r="O98" s="1070">
        <f t="shared" si="92"/>
        <v>0</v>
      </c>
      <c r="P98" s="1070" t="e">
        <f t="shared" si="93"/>
        <v>#VALUE!</v>
      </c>
      <c r="Q98" s="1070">
        <f t="shared" ref="Q98:S98" si="102">I98-M98</f>
        <v>0</v>
      </c>
      <c r="R98" s="1070" t="e">
        <f t="shared" si="102"/>
        <v>#VALUE!</v>
      </c>
      <c r="S98" s="1070" t="e">
        <f t="shared" si="102"/>
        <v>#VALUE!</v>
      </c>
      <c r="T98" s="1105" t="s">
        <v>1324</v>
      </c>
    </row>
    <row r="99" spans="1:26" ht="15.75" customHeight="1">
      <c r="A99" s="188">
        <v>9</v>
      </c>
      <c r="B99" s="1103" t="s">
        <v>1421</v>
      </c>
      <c r="C99" s="171" t="s">
        <v>1390</v>
      </c>
      <c r="D99" s="1104"/>
      <c r="E99" s="1065"/>
      <c r="F99" s="1065"/>
      <c r="G99" s="1083"/>
      <c r="H99" s="1070" t="e">
        <f t="shared" si="85"/>
        <v>#VALUE!</v>
      </c>
      <c r="I99" s="1070">
        <f t="shared" si="86"/>
        <v>0</v>
      </c>
      <c r="J99" s="1070" t="str">
        <f t="shared" si="87"/>
        <v>SAI THÔNG TIN</v>
      </c>
      <c r="K99" s="1070" t="str">
        <f t="shared" si="88"/>
        <v>SAI THÔNG TIN</v>
      </c>
      <c r="L99" s="1070">
        <f t="shared" si="89"/>
        <v>0</v>
      </c>
      <c r="M99" s="1070">
        <f t="shared" si="90"/>
        <v>0</v>
      </c>
      <c r="N99" s="1070">
        <f t="shared" si="91"/>
        <v>0</v>
      </c>
      <c r="O99" s="1070">
        <f t="shared" si="92"/>
        <v>0</v>
      </c>
      <c r="P99" s="1070" t="e">
        <f t="shared" si="93"/>
        <v>#VALUE!</v>
      </c>
      <c r="Q99" s="1070">
        <f t="shared" ref="Q99:S99" si="103">I99-M99</f>
        <v>0</v>
      </c>
      <c r="R99" s="1070" t="e">
        <f t="shared" si="103"/>
        <v>#VALUE!</v>
      </c>
      <c r="S99" s="1070" t="e">
        <f t="shared" si="103"/>
        <v>#VALUE!</v>
      </c>
      <c r="T99" s="1105" t="s">
        <v>1422</v>
      </c>
    </row>
    <row r="100" spans="1:26" ht="15.75" customHeight="1">
      <c r="A100" s="188">
        <v>10</v>
      </c>
      <c r="B100" s="1103" t="s">
        <v>1423</v>
      </c>
      <c r="C100" s="171" t="s">
        <v>1392</v>
      </c>
      <c r="D100" s="1104"/>
      <c r="E100" s="1065"/>
      <c r="F100" s="1065"/>
      <c r="G100" s="1083"/>
      <c r="H100" s="1070" t="e">
        <f t="shared" si="85"/>
        <v>#VALUE!</v>
      </c>
      <c r="I100" s="1070">
        <f t="shared" si="86"/>
        <v>0</v>
      </c>
      <c r="J100" s="1070" t="str">
        <f t="shared" si="87"/>
        <v>SAI THÔNG TIN</v>
      </c>
      <c r="K100" s="1070" t="str">
        <f t="shared" si="88"/>
        <v>SAI THÔNG TIN</v>
      </c>
      <c r="L100" s="1070">
        <f t="shared" si="89"/>
        <v>0</v>
      </c>
      <c r="M100" s="1070">
        <f t="shared" si="90"/>
        <v>0</v>
      </c>
      <c r="N100" s="1070">
        <f t="shared" si="91"/>
        <v>0</v>
      </c>
      <c r="O100" s="1070">
        <f t="shared" si="92"/>
        <v>0</v>
      </c>
      <c r="P100" s="1070" t="e">
        <f t="shared" si="93"/>
        <v>#VALUE!</v>
      </c>
      <c r="Q100" s="1070">
        <f t="shared" ref="Q100:S100" si="104">I100-M100</f>
        <v>0</v>
      </c>
      <c r="R100" s="1070" t="e">
        <f t="shared" si="104"/>
        <v>#VALUE!</v>
      </c>
      <c r="S100" s="1070" t="e">
        <f t="shared" si="104"/>
        <v>#VALUE!</v>
      </c>
      <c r="T100" s="1105" t="s">
        <v>1424</v>
      </c>
    </row>
    <row r="101" spans="1:26" ht="15.75" customHeight="1">
      <c r="A101" s="188">
        <v>11</v>
      </c>
      <c r="B101" s="1106" t="s">
        <v>1425</v>
      </c>
      <c r="C101" s="171" t="s">
        <v>1394</v>
      </c>
      <c r="D101" s="1104"/>
      <c r="E101" s="1065"/>
      <c r="F101" s="1065"/>
      <c r="G101" s="1083"/>
      <c r="H101" s="1070" t="e">
        <f t="shared" si="85"/>
        <v>#VALUE!</v>
      </c>
      <c r="I101" s="1070">
        <f t="shared" si="86"/>
        <v>0</v>
      </c>
      <c r="J101" s="1070" t="str">
        <f t="shared" si="87"/>
        <v>SAI THÔNG TIN</v>
      </c>
      <c r="K101" s="1070" t="str">
        <f t="shared" si="88"/>
        <v>SAI THÔNG TIN</v>
      </c>
      <c r="L101" s="1070">
        <f t="shared" si="89"/>
        <v>0</v>
      </c>
      <c r="M101" s="1070">
        <f t="shared" si="90"/>
        <v>0</v>
      </c>
      <c r="N101" s="1070">
        <f t="shared" si="91"/>
        <v>0</v>
      </c>
      <c r="O101" s="1070">
        <f t="shared" si="92"/>
        <v>0</v>
      </c>
      <c r="P101" s="1070" t="e">
        <f t="shared" si="93"/>
        <v>#VALUE!</v>
      </c>
      <c r="Q101" s="1070">
        <f t="shared" ref="Q101:S101" si="105">I101-M101</f>
        <v>0</v>
      </c>
      <c r="R101" s="1070" t="e">
        <f t="shared" si="105"/>
        <v>#VALUE!</v>
      </c>
      <c r="S101" s="1070" t="e">
        <f t="shared" si="105"/>
        <v>#VALUE!</v>
      </c>
      <c r="T101" s="1105" t="s">
        <v>1352</v>
      </c>
    </row>
    <row r="102" spans="1:26" ht="15.75" customHeight="1">
      <c r="A102" s="188">
        <v>12</v>
      </c>
      <c r="B102" s="1106" t="s">
        <v>1426</v>
      </c>
      <c r="C102" s="171" t="s">
        <v>1396</v>
      </c>
      <c r="D102" s="1104"/>
      <c r="E102" s="1065"/>
      <c r="F102" s="1065"/>
      <c r="G102" s="1083"/>
      <c r="H102" s="1070" t="e">
        <f t="shared" si="85"/>
        <v>#VALUE!</v>
      </c>
      <c r="I102" s="1070">
        <f t="shared" si="86"/>
        <v>0</v>
      </c>
      <c r="J102" s="1070" t="str">
        <f t="shared" si="87"/>
        <v>SAI THÔNG TIN</v>
      </c>
      <c r="K102" s="1070" t="str">
        <f t="shared" si="88"/>
        <v>SAI THÔNG TIN</v>
      </c>
      <c r="L102" s="1070">
        <f t="shared" si="89"/>
        <v>0</v>
      </c>
      <c r="M102" s="1070">
        <f t="shared" si="90"/>
        <v>0</v>
      </c>
      <c r="N102" s="1070">
        <f t="shared" si="91"/>
        <v>0</v>
      </c>
      <c r="O102" s="1070">
        <f t="shared" si="92"/>
        <v>0</v>
      </c>
      <c r="P102" s="1070" t="e">
        <f t="shared" si="93"/>
        <v>#VALUE!</v>
      </c>
      <c r="Q102" s="1070">
        <f t="shared" ref="Q102:S102" si="106">I102-M102</f>
        <v>0</v>
      </c>
      <c r="R102" s="1070" t="e">
        <f t="shared" si="106"/>
        <v>#VALUE!</v>
      </c>
      <c r="S102" s="1070" t="e">
        <f t="shared" si="106"/>
        <v>#VALUE!</v>
      </c>
      <c r="T102" s="1105" t="s">
        <v>1352</v>
      </c>
    </row>
    <row r="103" spans="1:26" ht="15.75" customHeight="1">
      <c r="A103" s="188">
        <v>13</v>
      </c>
      <c r="B103" s="1103" t="s">
        <v>1427</v>
      </c>
      <c r="C103" s="171" t="s">
        <v>1398</v>
      </c>
      <c r="D103" s="1104"/>
      <c r="E103" s="1065"/>
      <c r="F103" s="1065"/>
      <c r="G103" s="1083"/>
      <c r="H103" s="1070" t="e">
        <f t="shared" si="85"/>
        <v>#VALUE!</v>
      </c>
      <c r="I103" s="1070">
        <f t="shared" si="86"/>
        <v>0</v>
      </c>
      <c r="J103" s="1070" t="str">
        <f t="shared" si="87"/>
        <v>SAI THÔNG TIN</v>
      </c>
      <c r="K103" s="1070" t="str">
        <f t="shared" si="88"/>
        <v>SAI THÔNG TIN</v>
      </c>
      <c r="L103" s="1070">
        <f t="shared" si="89"/>
        <v>0</v>
      </c>
      <c r="M103" s="1070">
        <f t="shared" si="90"/>
        <v>0</v>
      </c>
      <c r="N103" s="1070">
        <f t="shared" si="91"/>
        <v>0</v>
      </c>
      <c r="O103" s="1070">
        <f t="shared" si="92"/>
        <v>0</v>
      </c>
      <c r="P103" s="1070" t="e">
        <f t="shared" si="93"/>
        <v>#VALUE!</v>
      </c>
      <c r="Q103" s="1070">
        <f t="shared" ref="Q103:S103" si="107">I103-M103</f>
        <v>0</v>
      </c>
      <c r="R103" s="1070" t="e">
        <f t="shared" si="107"/>
        <v>#VALUE!</v>
      </c>
      <c r="S103" s="1070" t="e">
        <f t="shared" si="107"/>
        <v>#VALUE!</v>
      </c>
      <c r="T103" s="1105" t="s">
        <v>1428</v>
      </c>
    </row>
    <row r="104" spans="1:26" ht="15.75" customHeight="1">
      <c r="A104" s="188">
        <v>14</v>
      </c>
      <c r="B104" s="1103" t="s">
        <v>1429</v>
      </c>
      <c r="C104" s="171" t="s">
        <v>1400</v>
      </c>
      <c r="D104" s="1104"/>
      <c r="E104" s="1065"/>
      <c r="F104" s="1065"/>
      <c r="G104" s="1083"/>
      <c r="H104" s="1070" t="e">
        <f t="shared" si="85"/>
        <v>#VALUE!</v>
      </c>
      <c r="I104" s="1070">
        <f t="shared" si="86"/>
        <v>0</v>
      </c>
      <c r="J104" s="1070" t="str">
        <f t="shared" si="87"/>
        <v>SAI THÔNG TIN</v>
      </c>
      <c r="K104" s="1070" t="str">
        <f t="shared" si="88"/>
        <v>SAI THÔNG TIN</v>
      </c>
      <c r="L104" s="1070">
        <f t="shared" si="89"/>
        <v>0</v>
      </c>
      <c r="M104" s="1070">
        <f t="shared" si="90"/>
        <v>0</v>
      </c>
      <c r="N104" s="1070">
        <f t="shared" si="91"/>
        <v>0</v>
      </c>
      <c r="O104" s="1070">
        <f t="shared" si="92"/>
        <v>0</v>
      </c>
      <c r="P104" s="1070" t="e">
        <f t="shared" si="93"/>
        <v>#VALUE!</v>
      </c>
      <c r="Q104" s="1070">
        <f t="shared" ref="Q104:S104" si="108">I104-M104</f>
        <v>0</v>
      </c>
      <c r="R104" s="1070" t="e">
        <f t="shared" si="108"/>
        <v>#VALUE!</v>
      </c>
      <c r="S104" s="1070" t="e">
        <f t="shared" si="108"/>
        <v>#VALUE!</v>
      </c>
      <c r="T104" s="1105" t="s">
        <v>1430</v>
      </c>
    </row>
    <row r="105" spans="1:26" ht="15.75" customHeight="1">
      <c r="A105" s="188">
        <v>15</v>
      </c>
      <c r="B105" s="1103" t="s">
        <v>1431</v>
      </c>
      <c r="C105" s="171" t="s">
        <v>1402</v>
      </c>
      <c r="D105" s="1104"/>
      <c r="E105" s="1065"/>
      <c r="F105" s="1065"/>
      <c r="G105" s="1083"/>
      <c r="H105" s="1070" t="e">
        <f t="shared" si="85"/>
        <v>#VALUE!</v>
      </c>
      <c r="I105" s="1070">
        <f t="shared" si="86"/>
        <v>0</v>
      </c>
      <c r="J105" s="1070" t="str">
        <f t="shared" si="87"/>
        <v>SAI THÔNG TIN</v>
      </c>
      <c r="K105" s="1070" t="str">
        <f t="shared" si="88"/>
        <v>SAI THÔNG TIN</v>
      </c>
      <c r="L105" s="1070">
        <f t="shared" si="89"/>
        <v>0</v>
      </c>
      <c r="M105" s="1070">
        <f t="shared" si="90"/>
        <v>0</v>
      </c>
      <c r="N105" s="1070">
        <f t="shared" si="91"/>
        <v>0</v>
      </c>
      <c r="O105" s="1070">
        <f t="shared" si="92"/>
        <v>0</v>
      </c>
      <c r="P105" s="1070" t="e">
        <f t="shared" si="93"/>
        <v>#VALUE!</v>
      </c>
      <c r="Q105" s="1070">
        <f t="shared" ref="Q105:S105" si="109">I105-M105</f>
        <v>0</v>
      </c>
      <c r="R105" s="1070" t="e">
        <f t="shared" si="109"/>
        <v>#VALUE!</v>
      </c>
      <c r="S105" s="1070" t="e">
        <f t="shared" si="109"/>
        <v>#VALUE!</v>
      </c>
      <c r="T105" s="1105" t="s">
        <v>1430</v>
      </c>
    </row>
    <row r="106" spans="1:26" ht="15.75" customHeight="1">
      <c r="A106" s="1107"/>
      <c r="B106" s="1108" t="s">
        <v>1361</v>
      </c>
      <c r="C106" s="1107"/>
      <c r="D106" s="1109"/>
      <c r="E106" s="1107"/>
      <c r="F106" s="1107"/>
      <c r="G106" s="1107"/>
      <c r="H106" s="1110" t="e">
        <f t="shared" ref="H106:S106" si="110">SUM(H90:H105)</f>
        <v>#VALUE!</v>
      </c>
      <c r="I106" s="1110">
        <f t="shared" si="110"/>
        <v>820</v>
      </c>
      <c r="J106" s="1110">
        <f t="shared" si="110"/>
        <v>0</v>
      </c>
      <c r="K106" s="1110">
        <f t="shared" si="110"/>
        <v>0</v>
      </c>
      <c r="L106" s="1110">
        <f t="shared" si="110"/>
        <v>0</v>
      </c>
      <c r="M106" s="1110">
        <f t="shared" si="110"/>
        <v>0</v>
      </c>
      <c r="N106" s="1110">
        <f t="shared" si="110"/>
        <v>0</v>
      </c>
      <c r="O106" s="1110">
        <f t="shared" si="110"/>
        <v>0</v>
      </c>
      <c r="P106" s="1110" t="e">
        <f t="shared" si="110"/>
        <v>#VALUE!</v>
      </c>
      <c r="Q106" s="1110">
        <f t="shared" si="110"/>
        <v>820</v>
      </c>
      <c r="R106" s="1110" t="e">
        <f t="shared" si="110"/>
        <v>#VALUE!</v>
      </c>
      <c r="S106" s="1110" t="e">
        <f t="shared" si="110"/>
        <v>#VALUE!</v>
      </c>
      <c r="T106" s="1107"/>
      <c r="U106" s="1111"/>
      <c r="V106" s="1111"/>
      <c r="W106" s="1111"/>
      <c r="X106" s="1111"/>
      <c r="Y106" s="1111"/>
      <c r="Z106" s="1111"/>
    </row>
    <row r="107" spans="1:26" ht="15.75" customHeight="1">
      <c r="A107" s="307"/>
      <c r="B107" s="307"/>
      <c r="C107" s="307"/>
      <c r="D107" s="1089"/>
      <c r="E107" s="307"/>
      <c r="F107" s="307"/>
      <c r="G107" s="307"/>
      <c r="H107" s="307"/>
      <c r="I107" s="307"/>
      <c r="J107" s="307"/>
      <c r="K107" s="307"/>
      <c r="L107" s="307"/>
      <c r="M107" s="307"/>
      <c r="N107" s="307"/>
      <c r="O107" s="308"/>
      <c r="P107" s="307"/>
      <c r="Q107" s="307"/>
      <c r="R107" s="307"/>
      <c r="S107" s="307"/>
      <c r="T107" s="307"/>
    </row>
    <row r="108" spans="1:26" ht="15.75" customHeight="1">
      <c r="A108" s="306" t="s">
        <v>350</v>
      </c>
      <c r="B108" s="1112" t="s">
        <v>3836</v>
      </c>
      <c r="C108" s="307"/>
      <c r="D108" s="1089"/>
      <c r="E108" s="307"/>
      <c r="F108" s="307"/>
      <c r="G108" s="307"/>
      <c r="H108" s="307"/>
      <c r="I108" s="307"/>
      <c r="J108" s="307"/>
      <c r="K108" s="307"/>
      <c r="L108" s="307"/>
      <c r="M108" s="307"/>
      <c r="N108" s="307"/>
      <c r="O108" s="308"/>
      <c r="P108" s="307"/>
      <c r="Q108" s="307"/>
      <c r="R108" s="307"/>
      <c r="S108" s="307"/>
      <c r="T108" s="307"/>
    </row>
    <row r="109" spans="1:26" ht="23.25" customHeight="1">
      <c r="A109" s="1113"/>
      <c r="B109" s="1114" t="s">
        <v>3837</v>
      </c>
      <c r="C109" s="1114"/>
      <c r="D109" s="1115"/>
      <c r="E109" s="1114"/>
      <c r="F109" s="1114"/>
      <c r="G109" s="1610" t="s">
        <v>1177</v>
      </c>
      <c r="H109" s="1624" t="s">
        <v>1213</v>
      </c>
      <c r="I109" s="1525"/>
      <c r="J109" s="1525"/>
      <c r="K109" s="1526"/>
      <c r="L109" s="1624" t="s">
        <v>1214</v>
      </c>
      <c r="M109" s="1525"/>
      <c r="N109" s="1525"/>
      <c r="O109" s="1526"/>
      <c r="P109" s="1624" t="s">
        <v>1215</v>
      </c>
      <c r="Q109" s="1525"/>
      <c r="R109" s="1525"/>
      <c r="S109" s="1526"/>
      <c r="T109" s="1610" t="s">
        <v>69</v>
      </c>
    </row>
    <row r="110" spans="1:26" ht="23.25" customHeight="1">
      <c r="A110" s="1113"/>
      <c r="B110" s="1114" t="s">
        <v>1432</v>
      </c>
      <c r="C110" s="1114"/>
      <c r="D110" s="1079" t="s">
        <v>1341</v>
      </c>
      <c r="E110" s="1080"/>
      <c r="F110" s="1080"/>
      <c r="G110" s="1522"/>
      <c r="H110" s="188" t="s">
        <v>1217</v>
      </c>
      <c r="I110" s="188" t="s">
        <v>1218</v>
      </c>
      <c r="J110" s="188" t="s">
        <v>1219</v>
      </c>
      <c r="K110" s="188" t="s">
        <v>1220</v>
      </c>
      <c r="L110" s="188" t="s">
        <v>1217</v>
      </c>
      <c r="M110" s="188" t="s">
        <v>1218</v>
      </c>
      <c r="N110" s="188" t="s">
        <v>1219</v>
      </c>
      <c r="O110" s="188" t="s">
        <v>1220</v>
      </c>
      <c r="P110" s="188" t="s">
        <v>1217</v>
      </c>
      <c r="Q110" s="188" t="s">
        <v>1218</v>
      </c>
      <c r="R110" s="188" t="s">
        <v>1219</v>
      </c>
      <c r="S110" s="188" t="s">
        <v>1220</v>
      </c>
      <c r="T110" s="1522"/>
    </row>
    <row r="111" spans="1:26" ht="23.25" customHeight="1">
      <c r="A111" s="1113"/>
      <c r="B111" s="1114" t="s">
        <v>3838</v>
      </c>
      <c r="C111" s="1114"/>
      <c r="D111" s="1115"/>
      <c r="E111" s="1114"/>
      <c r="F111" s="1114"/>
      <c r="G111" s="307" t="s">
        <v>370</v>
      </c>
      <c r="H111" s="307" t="s">
        <v>371</v>
      </c>
      <c r="I111" s="307" t="s">
        <v>372</v>
      </c>
      <c r="J111" s="307" t="s">
        <v>373</v>
      </c>
      <c r="K111" s="307" t="s">
        <v>374</v>
      </c>
      <c r="L111" s="307" t="s">
        <v>1181</v>
      </c>
      <c r="M111" s="307" t="s">
        <v>1221</v>
      </c>
      <c r="N111" s="307" t="s">
        <v>377</v>
      </c>
      <c r="O111" s="1064" t="s">
        <v>378</v>
      </c>
      <c r="P111" s="307" t="s">
        <v>428</v>
      </c>
      <c r="Q111" s="307" t="s">
        <v>429</v>
      </c>
      <c r="R111" s="307" t="s">
        <v>430</v>
      </c>
      <c r="S111" s="307" t="s">
        <v>431</v>
      </c>
      <c r="T111" s="307" t="s">
        <v>432</v>
      </c>
    </row>
    <row r="112" spans="1:26" ht="23.25" customHeight="1">
      <c r="A112" s="1113"/>
      <c r="B112" s="1114" t="s">
        <v>1433</v>
      </c>
      <c r="C112" s="1114"/>
      <c r="D112" s="1115"/>
      <c r="E112" s="1114"/>
      <c r="F112" s="1114"/>
      <c r="G112" s="1113"/>
      <c r="H112" s="1113"/>
      <c r="I112" s="1113"/>
      <c r="J112" s="1113"/>
      <c r="K112" s="1113"/>
      <c r="L112" s="1113"/>
      <c r="M112" s="1113"/>
      <c r="N112" s="1113"/>
      <c r="O112" s="1113"/>
      <c r="P112" s="1113"/>
      <c r="Q112" s="1113"/>
      <c r="R112" s="1113"/>
      <c r="S112" s="1113"/>
      <c r="T112" s="1113"/>
    </row>
    <row r="113" spans="1:20" ht="23.25" customHeight="1">
      <c r="A113" s="1113"/>
      <c r="B113" s="1114" t="s">
        <v>3839</v>
      </c>
      <c r="C113" s="1114"/>
      <c r="D113" s="1115"/>
      <c r="E113" s="1114"/>
      <c r="F113" s="1114"/>
      <c r="G113" s="1113"/>
      <c r="H113" s="1113"/>
      <c r="I113" s="1113"/>
      <c r="J113" s="1113"/>
      <c r="K113" s="1113"/>
      <c r="L113" s="1113"/>
      <c r="M113" s="1113"/>
      <c r="N113" s="1113"/>
      <c r="O113" s="1113"/>
      <c r="P113" s="1113"/>
      <c r="Q113" s="1113"/>
      <c r="R113" s="1113"/>
      <c r="S113" s="1113"/>
      <c r="T113" s="1113"/>
    </row>
    <row r="114" spans="1:20" ht="23.25" customHeight="1">
      <c r="A114" s="1113"/>
      <c r="B114" s="1114" t="s">
        <v>1434</v>
      </c>
      <c r="C114" s="1114"/>
      <c r="D114" s="1115"/>
      <c r="E114" s="1114"/>
      <c r="F114" s="1114"/>
      <c r="G114" s="1113"/>
      <c r="H114" s="1113"/>
      <c r="I114" s="1113"/>
      <c r="J114" s="1113"/>
      <c r="K114" s="1113"/>
      <c r="L114" s="1113"/>
      <c r="M114" s="1113"/>
      <c r="N114" s="1113"/>
      <c r="O114" s="1113"/>
      <c r="P114" s="1113"/>
      <c r="Q114" s="1113"/>
      <c r="R114" s="1113"/>
      <c r="S114" s="1113"/>
      <c r="T114" s="1113"/>
    </row>
    <row r="115" spans="1:20" ht="23.25" customHeight="1">
      <c r="A115" s="1116"/>
      <c r="B115" s="1117"/>
      <c r="C115" s="1117"/>
      <c r="D115" s="1118"/>
      <c r="E115" s="1117"/>
      <c r="F115" s="1117"/>
      <c r="G115" s="1116"/>
      <c r="H115" s="1119">
        <v>0</v>
      </c>
      <c r="I115" s="1119"/>
      <c r="J115" s="1119"/>
      <c r="K115" s="1119"/>
      <c r="L115" s="1119">
        <v>0</v>
      </c>
      <c r="M115" s="1119"/>
      <c r="N115" s="1119"/>
      <c r="O115" s="1119"/>
      <c r="P115" s="1119">
        <v>0</v>
      </c>
      <c r="Q115" s="1119"/>
      <c r="R115" s="1119"/>
      <c r="S115" s="1119"/>
      <c r="T115" s="1119"/>
    </row>
    <row r="116" spans="1:20" ht="15.75" customHeight="1">
      <c r="A116" s="1120"/>
      <c r="B116" s="1121" t="s">
        <v>1435</v>
      </c>
      <c r="C116" s="171" t="s">
        <v>1345</v>
      </c>
      <c r="D116" s="1082">
        <v>44747</v>
      </c>
      <c r="E116" s="347">
        <v>4</v>
      </c>
      <c r="F116" s="347"/>
      <c r="G116" s="1083"/>
      <c r="H116" s="1488">
        <f>I116+J116+K116</f>
        <v>650</v>
      </c>
      <c r="I116" s="1488">
        <v>270</v>
      </c>
      <c r="J116" s="1488">
        <v>220</v>
      </c>
      <c r="K116" s="1488">
        <v>160</v>
      </c>
      <c r="L116" s="1488">
        <f>SUM(M116:O116)</f>
        <v>244</v>
      </c>
      <c r="M116" s="1488">
        <v>118</v>
      </c>
      <c r="N116" s="1488">
        <v>96</v>
      </c>
      <c r="O116" s="1488">
        <v>30</v>
      </c>
      <c r="P116" s="1488">
        <f>H116-L116</f>
        <v>406</v>
      </c>
      <c r="Q116" s="1488">
        <f t="shared" ref="Q116:S120" si="111">I116-M116</f>
        <v>152</v>
      </c>
      <c r="R116" s="1488">
        <f t="shared" si="111"/>
        <v>124</v>
      </c>
      <c r="S116" s="1488">
        <f t="shared" si="111"/>
        <v>130</v>
      </c>
      <c r="T116" s="1489" t="s">
        <v>1436</v>
      </c>
    </row>
    <row r="117" spans="1:20" ht="15.75" customHeight="1">
      <c r="A117" s="1120"/>
      <c r="B117" s="1121" t="s">
        <v>1437</v>
      </c>
      <c r="C117" s="171" t="s">
        <v>1345</v>
      </c>
      <c r="D117" s="1085" t="s">
        <v>1331</v>
      </c>
      <c r="E117" s="347"/>
      <c r="F117" s="1491" t="s">
        <v>25</v>
      </c>
      <c r="G117" s="1083"/>
      <c r="H117" s="1488">
        <f t="shared" ref="H117:H120" si="112">I117+J117+K117</f>
        <v>650</v>
      </c>
      <c r="I117" s="1488">
        <v>270</v>
      </c>
      <c r="J117" s="1488">
        <v>175</v>
      </c>
      <c r="K117" s="1488">
        <v>205</v>
      </c>
      <c r="L117" s="1488">
        <f>SUM(M117:O117)</f>
        <v>367</v>
      </c>
      <c r="M117" s="1488">
        <f>40+161</f>
        <v>201</v>
      </c>
      <c r="N117" s="1488">
        <v>22.5</v>
      </c>
      <c r="O117" s="1488">
        <v>143.5</v>
      </c>
      <c r="P117" s="1488">
        <f t="shared" ref="P117:P120" si="113">H117-L117</f>
        <v>283</v>
      </c>
      <c r="Q117" s="1488">
        <f t="shared" si="111"/>
        <v>69</v>
      </c>
      <c r="R117" s="1488">
        <f t="shared" si="111"/>
        <v>152.5</v>
      </c>
      <c r="S117" s="1488">
        <f t="shared" si="111"/>
        <v>61.5</v>
      </c>
      <c r="T117" s="1489" t="s">
        <v>1324</v>
      </c>
    </row>
    <row r="118" spans="1:20" ht="15.75" customHeight="1">
      <c r="A118" s="1120"/>
      <c r="B118" s="1121" t="s">
        <v>1438</v>
      </c>
      <c r="C118" s="171" t="s">
        <v>1345</v>
      </c>
      <c r="D118" s="1085" t="s">
        <v>1439</v>
      </c>
      <c r="E118" s="1065"/>
      <c r="F118" s="1065"/>
      <c r="G118" s="1083"/>
      <c r="H118" s="1488">
        <f>I118+J118+K118</f>
        <v>650</v>
      </c>
      <c r="I118" s="1488">
        <v>270</v>
      </c>
      <c r="J118" s="1488">
        <v>260</v>
      </c>
      <c r="K118" s="1488">
        <v>120</v>
      </c>
      <c r="L118" s="1488">
        <f t="shared" ref="L118:L120" si="114">SUM(M118:O118)</f>
        <v>53</v>
      </c>
      <c r="M118" s="1488">
        <v>27</v>
      </c>
      <c r="N118" s="1488">
        <v>26</v>
      </c>
      <c r="O118" s="1488">
        <v>0</v>
      </c>
      <c r="P118" s="1488">
        <f>H118-L118</f>
        <v>597</v>
      </c>
      <c r="Q118" s="1488">
        <f t="shared" si="111"/>
        <v>243</v>
      </c>
      <c r="R118" s="1488">
        <f t="shared" si="111"/>
        <v>234</v>
      </c>
      <c r="S118" s="1488">
        <f>K118-O118</f>
        <v>120</v>
      </c>
      <c r="T118" s="1489" t="s">
        <v>3840</v>
      </c>
    </row>
    <row r="119" spans="1:20" s="1469" customFormat="1" ht="15.75" customHeight="1">
      <c r="A119" s="1120"/>
      <c r="B119" s="1121" t="s">
        <v>3831</v>
      </c>
      <c r="C119" s="171" t="s">
        <v>1345</v>
      </c>
      <c r="D119" s="1490">
        <v>5.76</v>
      </c>
      <c r="E119" s="1065"/>
      <c r="F119" s="1065"/>
      <c r="G119" s="1083"/>
      <c r="H119" s="1488">
        <f>I119+J119+K119</f>
        <v>650</v>
      </c>
      <c r="I119" s="1488">
        <v>350</v>
      </c>
      <c r="J119" s="1488">
        <v>185</v>
      </c>
      <c r="K119" s="1488">
        <v>115</v>
      </c>
      <c r="L119" s="1488">
        <f t="shared" si="114"/>
        <v>53</v>
      </c>
      <c r="M119" s="1488">
        <v>27</v>
      </c>
      <c r="N119" s="1488">
        <v>26</v>
      </c>
      <c r="O119" s="1488">
        <v>0</v>
      </c>
      <c r="P119" s="1488">
        <f>H119-L119</f>
        <v>597</v>
      </c>
      <c r="Q119" s="1488">
        <f t="shared" si="111"/>
        <v>323</v>
      </c>
      <c r="R119" s="1488">
        <f t="shared" si="111"/>
        <v>159</v>
      </c>
      <c r="S119" s="1488">
        <f>K119-O119</f>
        <v>115</v>
      </c>
      <c r="T119" s="1489" t="s">
        <v>3832</v>
      </c>
    </row>
    <row r="120" spans="1:20" ht="15.75" customHeight="1">
      <c r="A120" s="1120"/>
      <c r="B120" s="1121" t="s">
        <v>1440</v>
      </c>
      <c r="C120" s="171" t="s">
        <v>1345</v>
      </c>
      <c r="D120" s="1085" t="s">
        <v>1304</v>
      </c>
      <c r="E120" s="1065"/>
      <c r="F120" s="1065"/>
      <c r="G120" s="1083"/>
      <c r="H120" s="1488">
        <f t="shared" si="112"/>
        <v>650</v>
      </c>
      <c r="I120" s="1488">
        <v>270</v>
      </c>
      <c r="J120" s="1488">
        <v>220</v>
      </c>
      <c r="K120" s="1488">
        <v>160</v>
      </c>
      <c r="L120" s="1488">
        <f t="shared" si="114"/>
        <v>53</v>
      </c>
      <c r="M120" s="1488">
        <v>27</v>
      </c>
      <c r="N120" s="1488">
        <v>26</v>
      </c>
      <c r="O120" s="1488">
        <v>0</v>
      </c>
      <c r="P120" s="1488">
        <f t="shared" si="113"/>
        <v>597</v>
      </c>
      <c r="Q120" s="1488">
        <f t="shared" si="111"/>
        <v>243</v>
      </c>
      <c r="R120" s="1488">
        <f t="shared" si="111"/>
        <v>194</v>
      </c>
      <c r="S120" s="1488">
        <f t="shared" si="111"/>
        <v>160</v>
      </c>
      <c r="T120" s="1489" t="s">
        <v>3833</v>
      </c>
    </row>
    <row r="121" spans="1:20" ht="15.75" customHeight="1">
      <c r="A121" s="1646" t="s">
        <v>1228</v>
      </c>
      <c r="B121" s="1526"/>
      <c r="C121" s="1122"/>
      <c r="D121" s="1123"/>
      <c r="E121" s="1122"/>
      <c r="F121" s="1122"/>
      <c r="G121" s="1124"/>
      <c r="H121" s="1125">
        <f t="shared" ref="H121:S121" si="115">SUM(H116:H120)</f>
        <v>3250</v>
      </c>
      <c r="I121" s="1125">
        <f t="shared" si="115"/>
        <v>1430</v>
      </c>
      <c r="J121" s="1125">
        <f t="shared" si="115"/>
        <v>1060</v>
      </c>
      <c r="K121" s="1125">
        <f t="shared" si="115"/>
        <v>760</v>
      </c>
      <c r="L121" s="1125">
        <f t="shared" si="115"/>
        <v>770</v>
      </c>
      <c r="M121" s="1125">
        <f t="shared" si="115"/>
        <v>400</v>
      </c>
      <c r="N121" s="1125">
        <f t="shared" si="115"/>
        <v>196.5</v>
      </c>
      <c r="O121" s="1125">
        <f t="shared" si="115"/>
        <v>173.5</v>
      </c>
      <c r="P121" s="1125">
        <f t="shared" si="115"/>
        <v>2480</v>
      </c>
      <c r="Q121" s="1125">
        <f t="shared" si="115"/>
        <v>1030</v>
      </c>
      <c r="R121" s="1125">
        <f t="shared" si="115"/>
        <v>863.5</v>
      </c>
      <c r="S121" s="1125">
        <f t="shared" si="115"/>
        <v>586.5</v>
      </c>
      <c r="T121" s="1125"/>
    </row>
    <row r="122" spans="1:20" ht="15.75" customHeight="1">
      <c r="A122" s="307"/>
      <c r="B122" s="307"/>
      <c r="C122" s="307"/>
      <c r="D122" s="1089"/>
      <c r="E122" s="307"/>
      <c r="F122" s="307"/>
      <c r="G122" s="307"/>
      <c r="H122" s="307"/>
      <c r="I122" s="307"/>
      <c r="J122" s="307"/>
      <c r="K122" s="307"/>
      <c r="L122" s="307"/>
      <c r="M122" s="307"/>
      <c r="N122" s="307"/>
      <c r="O122" s="308"/>
      <c r="P122" s="307"/>
      <c r="Q122" s="307"/>
      <c r="R122" s="307"/>
      <c r="S122" s="307"/>
      <c r="T122" s="307"/>
    </row>
    <row r="123" spans="1:20" ht="15.75" customHeight="1">
      <c r="A123" s="327">
        <v>6</v>
      </c>
      <c r="B123" s="1090" t="s">
        <v>1441</v>
      </c>
      <c r="C123" s="829"/>
      <c r="D123" s="1126"/>
      <c r="E123" s="829"/>
      <c r="F123" s="829"/>
      <c r="G123" s="829"/>
      <c r="H123" s="327"/>
      <c r="I123" s="1067">
        <f>SUM(J123:L123)</f>
        <v>0</v>
      </c>
      <c r="J123" s="1067"/>
      <c r="K123" s="1067"/>
      <c r="L123" s="1067"/>
      <c r="M123" s="1067">
        <f>SUM(N123:P123)</f>
        <v>0</v>
      </c>
      <c r="N123" s="1067"/>
      <c r="O123" s="1067"/>
      <c r="P123" s="1067"/>
      <c r="Q123" s="1067">
        <f>SUM(R123:T123)</f>
        <v>0</v>
      </c>
      <c r="R123" s="1067"/>
      <c r="S123" s="1067"/>
      <c r="T123" s="1067"/>
    </row>
    <row r="124" spans="1:20" ht="15.75" customHeight="1">
      <c r="A124" s="188"/>
      <c r="B124" s="1065" t="s">
        <v>1442</v>
      </c>
      <c r="C124" s="1065"/>
      <c r="D124" s="1127"/>
      <c r="E124" s="1065"/>
      <c r="F124" s="1065"/>
      <c r="G124" s="1610" t="s">
        <v>1177</v>
      </c>
      <c r="H124" s="1624" t="s">
        <v>1213</v>
      </c>
      <c r="I124" s="1525"/>
      <c r="J124" s="1525"/>
      <c r="K124" s="1526"/>
      <c r="L124" s="1624" t="s">
        <v>1214</v>
      </c>
      <c r="M124" s="1525"/>
      <c r="N124" s="1525"/>
      <c r="O124" s="1526"/>
      <c r="P124" s="1624" t="s">
        <v>1215</v>
      </c>
      <c r="Q124" s="1525"/>
      <c r="R124" s="1525"/>
      <c r="S124" s="1526"/>
      <c r="T124" s="1610" t="s">
        <v>69</v>
      </c>
    </row>
    <row r="125" spans="1:20" ht="15.75" customHeight="1">
      <c r="A125" s="188"/>
      <c r="B125" s="1065" t="s">
        <v>1443</v>
      </c>
      <c r="C125" s="1065"/>
      <c r="D125" s="1079" t="s">
        <v>1341</v>
      </c>
      <c r="E125" s="1080"/>
      <c r="F125" s="1080"/>
      <c r="G125" s="1522"/>
      <c r="H125" s="188" t="s">
        <v>1217</v>
      </c>
      <c r="I125" s="188" t="s">
        <v>1218</v>
      </c>
      <c r="J125" s="188" t="s">
        <v>1219</v>
      </c>
      <c r="K125" s="188" t="s">
        <v>1220</v>
      </c>
      <c r="L125" s="188" t="s">
        <v>1217</v>
      </c>
      <c r="M125" s="188" t="s">
        <v>1218</v>
      </c>
      <c r="N125" s="188" t="s">
        <v>1219</v>
      </c>
      <c r="O125" s="188" t="s">
        <v>1220</v>
      </c>
      <c r="P125" s="188" t="s">
        <v>1217</v>
      </c>
      <c r="Q125" s="188" t="s">
        <v>1218</v>
      </c>
      <c r="R125" s="188" t="s">
        <v>1219</v>
      </c>
      <c r="S125" s="188" t="s">
        <v>1220</v>
      </c>
      <c r="T125" s="1522"/>
    </row>
    <row r="126" spans="1:20" ht="15.75" customHeight="1">
      <c r="A126" s="188"/>
      <c r="B126" s="1065" t="s">
        <v>1444</v>
      </c>
      <c r="C126" s="1065"/>
      <c r="D126" s="1127"/>
      <c r="E126" s="1065"/>
      <c r="F126" s="1065"/>
      <c r="G126" s="307" t="s">
        <v>370</v>
      </c>
      <c r="H126" s="307" t="s">
        <v>371</v>
      </c>
      <c r="I126" s="307" t="s">
        <v>372</v>
      </c>
      <c r="J126" s="307" t="s">
        <v>373</v>
      </c>
      <c r="K126" s="307" t="s">
        <v>374</v>
      </c>
      <c r="L126" s="307" t="s">
        <v>1181</v>
      </c>
      <c r="M126" s="307" t="s">
        <v>1221</v>
      </c>
      <c r="N126" s="307" t="s">
        <v>377</v>
      </c>
      <c r="O126" s="1064" t="s">
        <v>378</v>
      </c>
      <c r="P126" s="307" t="s">
        <v>428</v>
      </c>
      <c r="Q126" s="307" t="s">
        <v>429</v>
      </c>
      <c r="R126" s="307" t="s">
        <v>430</v>
      </c>
      <c r="S126" s="307" t="s">
        <v>431</v>
      </c>
      <c r="T126" s="307" t="s">
        <v>432</v>
      </c>
    </row>
    <row r="127" spans="1:20" ht="15.75" customHeight="1">
      <c r="A127" s="188"/>
      <c r="B127" s="1065" t="s">
        <v>1222</v>
      </c>
      <c r="C127" s="1065"/>
      <c r="D127" s="1091"/>
      <c r="E127" s="1065"/>
      <c r="F127" s="1065"/>
      <c r="G127" s="1065"/>
      <c r="H127" s="188"/>
      <c r="I127" s="188"/>
      <c r="J127" s="188"/>
      <c r="K127" s="188"/>
      <c r="L127" s="188"/>
      <c r="M127" s="188"/>
      <c r="N127" s="188"/>
      <c r="O127" s="188"/>
      <c r="P127" s="188"/>
      <c r="Q127" s="188"/>
      <c r="R127" s="188"/>
      <c r="S127" s="188"/>
      <c r="T127" s="188"/>
    </row>
    <row r="128" spans="1:20" ht="15.75" customHeight="1">
      <c r="A128" s="188"/>
      <c r="B128" s="1065" t="s">
        <v>1445</v>
      </c>
      <c r="C128" s="1065"/>
      <c r="D128" s="1091"/>
      <c r="E128" s="1065"/>
      <c r="F128" s="1065"/>
      <c r="G128" s="1065"/>
      <c r="H128" s="188"/>
      <c r="I128" s="188"/>
      <c r="J128" s="188"/>
      <c r="K128" s="188"/>
      <c r="L128" s="188"/>
      <c r="M128" s="188"/>
      <c r="N128" s="188"/>
      <c r="O128" s="188"/>
      <c r="P128" s="188"/>
      <c r="Q128" s="188"/>
      <c r="R128" s="188"/>
      <c r="S128" s="188"/>
      <c r="T128" s="188"/>
    </row>
    <row r="129" spans="1:20" ht="15.75" customHeight="1">
      <c r="A129" s="171">
        <v>1</v>
      </c>
      <c r="B129" s="174" t="s">
        <v>1446</v>
      </c>
      <c r="C129" s="171" t="s">
        <v>1345</v>
      </c>
      <c r="D129" s="1085" t="s">
        <v>1337</v>
      </c>
      <c r="E129" s="1065"/>
      <c r="F129" s="1065"/>
      <c r="G129" s="1083"/>
      <c r="H129" s="1070">
        <f t="shared" ref="H129:H146" si="116">I129+J129+K129</f>
        <v>650</v>
      </c>
      <c r="I129" s="1070">
        <f t="shared" ref="I129:I146" si="117">IF(C129="N1", 270, IF(C129="N2", 350, IF(C129="N3", 200, 0)))</f>
        <v>270</v>
      </c>
      <c r="J129" s="1070">
        <f t="shared" ref="J129:J146" si="118">IF(AND(C129="N1", D129&gt;6.2),260, IF(AND(C129="N1",D129&gt;5.76),240,IF(AND(C129="N1",4.4&lt;D129),220,IF(AND(C129="N1",4.32&lt;D129), 200,IF(AND(C129="N1",3.33&lt;D129),175,IF(AND(C129="N1",2.34&lt;=D129),165, IF(AND(C129="N2",D129&gt;6.2),200, IF(AND(C129="N2",5.76&lt;D129),185,IF(AND(C129="N2",4.4&lt;D129),170,IF(AND(C129="N2",4.32&lt;D129), 155, IF(AND(C129="N2",3.33&lt;D129),135,IF(AND(C129="N2",2.34&lt;D129),125, IF(AND(C129="N3",D129&gt;6.2),350, IF(AND(C129="N3",5.76&lt;D129),325,IF(AND(C129="N3",4.4&lt;D129),295,IF(AND(C129="N3",4.32&lt;D129),270,IF(AND(C129="N3",3.33&lt;D129),235,IF(AND(C129="N3",2.34&lt;D129), 225, "SAI THÔNG TIN"))))))))))))))))))</f>
        <v>260</v>
      </c>
      <c r="K129" s="1070">
        <f t="shared" ref="K129:K146" si="119">IF(AND(C129="N1", D129&gt;6.2),120, IF(AND(C129="N1",D129&gt;5.76),140,IF(AND(C129="N1",4.4&lt;D129),160,IF(AND(C129="N1",4.32&lt;D129), 180,IF(AND(C129="N1",3.33&lt;D129),205,IF(AND(C129="N1",2.34&lt;=D129),215, IF(AND(C129="N2",D129&gt;6.2),100, IF(AND(C129="N2",5.76&lt;D129),115,IF(AND(C129="N2",4.4&lt;D129),130,IF(AND(C129="N2",4.32&lt;D129), 145, IF(AND(C129="N2",3.33&lt;D129),165,IF(AND(C129="N2",2.34&lt;D129),175, IF(AND(C129="N3",D129&gt;6.2),100, IF(AND(C129="N3",5.76&lt;D129),125,IF(AND(C129="N3",4.4&lt;D129),155,IF(AND(C129="N3",4.32&lt;D129),180,IF(AND(C129="N3",3.33&lt;D129),215,IF(AND(C129="N3",2.34&lt;D129), 225, "SAI THÔNG TIN"))))))))))))))))))</f>
        <v>120</v>
      </c>
      <c r="L129" s="1070">
        <f t="shared" ref="L129:L146" si="120">M129+N129+O129</f>
        <v>0</v>
      </c>
      <c r="M129" s="1070">
        <f t="shared" ref="M129:M146" si="121">IF(G129="HT",I129*0.75,IF(G129="PHT",I129*0.7,IF(G129="TK",I129*0.3,IF(G129="PK",I129*0.2,IF(OR(G129="CTCĐT",G129="BTĐT"),I129*0.1,IF(OR(G129="TLĐTTT",G129="CTCĐK"),I129*0.1,IF(OR(G129="TLĐT",G129="CVHT"),I129*0.15,IF(G129="NCS",I129*0.7,IF(G129="NN",I129*1,0)))))))))</f>
        <v>0</v>
      </c>
      <c r="N129" s="1070">
        <f t="shared" ref="N129:N146" si="122">IF(G129="HT",J129*0.75,IF(G129="PHT",J129*0.7,IF(G129="TK",J129*0.3,IF(G129="PK",J129*0.2,IF(OR(G129="CTCĐT",G129="BTĐT"),J129*0.1,IF(OR(G129="TLĐTTT",G129="CTCĐK"),J129*0.1,IF(OR(G129="TLĐT",G129="CVHT"),J129*0.15,IF(G129="NCS",J129*0.7,IF(G129="NN",J129*1,0)))))))))</f>
        <v>0</v>
      </c>
      <c r="O129" s="1070">
        <f t="shared" ref="O129:O146" si="123">0</f>
        <v>0</v>
      </c>
      <c r="P129" s="1070">
        <f t="shared" ref="P129:P146" si="124">Q129+R129+S129</f>
        <v>650</v>
      </c>
      <c r="Q129" s="1070">
        <f t="shared" ref="Q129:S129" si="125">I129-M129</f>
        <v>270</v>
      </c>
      <c r="R129" s="1070">
        <f t="shared" si="125"/>
        <v>260</v>
      </c>
      <c r="S129" s="1070">
        <f t="shared" si="125"/>
        <v>120</v>
      </c>
      <c r="T129" s="826" t="s">
        <v>1253</v>
      </c>
    </row>
    <row r="130" spans="1:20" ht="15.75" customHeight="1">
      <c r="A130" s="171">
        <v>2</v>
      </c>
      <c r="B130" s="174" t="s">
        <v>1447</v>
      </c>
      <c r="C130" s="171" t="s">
        <v>1296</v>
      </c>
      <c r="D130" s="1082">
        <v>44655</v>
      </c>
      <c r="E130" s="1065"/>
      <c r="F130" s="1065"/>
      <c r="G130" s="1083"/>
      <c r="H130" s="1070">
        <f t="shared" si="116"/>
        <v>650</v>
      </c>
      <c r="I130" s="1070">
        <f t="shared" si="117"/>
        <v>350</v>
      </c>
      <c r="J130" s="1070">
        <f t="shared" si="118"/>
        <v>200</v>
      </c>
      <c r="K130" s="1070">
        <f t="shared" si="119"/>
        <v>100</v>
      </c>
      <c r="L130" s="1070">
        <f t="shared" si="120"/>
        <v>0</v>
      </c>
      <c r="M130" s="1070">
        <f t="shared" si="121"/>
        <v>0</v>
      </c>
      <c r="N130" s="1070">
        <f t="shared" si="122"/>
        <v>0</v>
      </c>
      <c r="O130" s="1070">
        <f t="shared" si="123"/>
        <v>0</v>
      </c>
      <c r="P130" s="1070">
        <f t="shared" si="124"/>
        <v>650</v>
      </c>
      <c r="Q130" s="1070">
        <f t="shared" ref="Q130:S130" si="126">I130-M130</f>
        <v>350</v>
      </c>
      <c r="R130" s="1070">
        <f t="shared" si="126"/>
        <v>200</v>
      </c>
      <c r="S130" s="1070">
        <f t="shared" si="126"/>
        <v>100</v>
      </c>
      <c r="T130" s="826" t="s">
        <v>1448</v>
      </c>
    </row>
    <row r="131" spans="1:20" ht="15.75" customHeight="1">
      <c r="A131" s="171">
        <v>3</v>
      </c>
      <c r="B131" s="174" t="s">
        <v>1449</v>
      </c>
      <c r="C131" s="171" t="s">
        <v>1292</v>
      </c>
      <c r="D131" s="1085" t="s">
        <v>1297</v>
      </c>
      <c r="E131" s="1065"/>
      <c r="F131" s="1065"/>
      <c r="G131" s="1083"/>
      <c r="H131" s="1070">
        <f t="shared" si="116"/>
        <v>650</v>
      </c>
      <c r="I131" s="1070">
        <f t="shared" si="117"/>
        <v>200</v>
      </c>
      <c r="J131" s="1070">
        <f t="shared" si="118"/>
        <v>350</v>
      </c>
      <c r="K131" s="1070">
        <f t="shared" si="119"/>
        <v>100</v>
      </c>
      <c r="L131" s="1070">
        <f t="shared" si="120"/>
        <v>0</v>
      </c>
      <c r="M131" s="1070">
        <f t="shared" si="121"/>
        <v>0</v>
      </c>
      <c r="N131" s="1070">
        <f t="shared" si="122"/>
        <v>0</v>
      </c>
      <c r="O131" s="1070">
        <f t="shared" si="123"/>
        <v>0</v>
      </c>
      <c r="P131" s="1070">
        <f t="shared" si="124"/>
        <v>650</v>
      </c>
      <c r="Q131" s="1070">
        <f t="shared" ref="Q131:S131" si="127">I131-M131</f>
        <v>200</v>
      </c>
      <c r="R131" s="1070">
        <f t="shared" si="127"/>
        <v>350</v>
      </c>
      <c r="S131" s="1070">
        <f t="shared" si="127"/>
        <v>100</v>
      </c>
      <c r="T131" s="826"/>
    </row>
    <row r="132" spans="1:20" ht="15.75" customHeight="1">
      <c r="A132" s="171">
        <v>4</v>
      </c>
      <c r="B132" s="174" t="s">
        <v>1450</v>
      </c>
      <c r="C132" s="171" t="s">
        <v>1376</v>
      </c>
      <c r="D132" s="1085" t="s">
        <v>1297</v>
      </c>
      <c r="E132" s="1065"/>
      <c r="F132" s="1065"/>
      <c r="G132" s="1083"/>
      <c r="H132" s="1070" t="e">
        <f t="shared" si="116"/>
        <v>#VALUE!</v>
      </c>
      <c r="I132" s="1070">
        <f t="shared" si="117"/>
        <v>0</v>
      </c>
      <c r="J132" s="1070" t="str">
        <f t="shared" si="118"/>
        <v>SAI THÔNG TIN</v>
      </c>
      <c r="K132" s="1070" t="str">
        <f t="shared" si="119"/>
        <v>SAI THÔNG TIN</v>
      </c>
      <c r="L132" s="1070">
        <f t="shared" si="120"/>
        <v>0</v>
      </c>
      <c r="M132" s="1070">
        <f t="shared" si="121"/>
        <v>0</v>
      </c>
      <c r="N132" s="1070">
        <f t="shared" si="122"/>
        <v>0</v>
      </c>
      <c r="O132" s="1070">
        <f t="shared" si="123"/>
        <v>0</v>
      </c>
      <c r="P132" s="1070" t="e">
        <f t="shared" si="124"/>
        <v>#VALUE!</v>
      </c>
      <c r="Q132" s="1070">
        <f t="shared" ref="Q132:S132" si="128">I132-M132</f>
        <v>0</v>
      </c>
      <c r="R132" s="1070" t="e">
        <f t="shared" si="128"/>
        <v>#VALUE!</v>
      </c>
      <c r="S132" s="1070" t="e">
        <f t="shared" si="128"/>
        <v>#VALUE!</v>
      </c>
      <c r="T132" s="826" t="s">
        <v>1451</v>
      </c>
    </row>
    <row r="133" spans="1:20" ht="15.75" customHeight="1">
      <c r="A133" s="171">
        <v>5</v>
      </c>
      <c r="B133" s="174" t="s">
        <v>1452</v>
      </c>
      <c r="C133" s="171" t="s">
        <v>1378</v>
      </c>
      <c r="D133" s="1085" t="s">
        <v>1297</v>
      </c>
      <c r="E133" s="1065"/>
      <c r="F133" s="1065"/>
      <c r="G133" s="1083"/>
      <c r="H133" s="1070" t="e">
        <f t="shared" si="116"/>
        <v>#VALUE!</v>
      </c>
      <c r="I133" s="1070">
        <f t="shared" si="117"/>
        <v>0</v>
      </c>
      <c r="J133" s="1070" t="str">
        <f t="shared" si="118"/>
        <v>SAI THÔNG TIN</v>
      </c>
      <c r="K133" s="1070" t="str">
        <f t="shared" si="119"/>
        <v>SAI THÔNG TIN</v>
      </c>
      <c r="L133" s="1070">
        <f t="shared" si="120"/>
        <v>0</v>
      </c>
      <c r="M133" s="1070">
        <f t="shared" si="121"/>
        <v>0</v>
      </c>
      <c r="N133" s="1070">
        <f t="shared" si="122"/>
        <v>0</v>
      </c>
      <c r="O133" s="1070">
        <f t="shared" si="123"/>
        <v>0</v>
      </c>
      <c r="P133" s="1070" t="e">
        <f t="shared" si="124"/>
        <v>#VALUE!</v>
      </c>
      <c r="Q133" s="1070">
        <f t="shared" ref="Q133:S133" si="129">I133-M133</f>
        <v>0</v>
      </c>
      <c r="R133" s="1070" t="e">
        <f t="shared" si="129"/>
        <v>#VALUE!</v>
      </c>
      <c r="S133" s="1070" t="e">
        <f t="shared" si="129"/>
        <v>#VALUE!</v>
      </c>
      <c r="T133" s="826"/>
    </row>
    <row r="134" spans="1:20" ht="15.75" customHeight="1">
      <c r="A134" s="171">
        <v>6</v>
      </c>
      <c r="B134" s="174" t="s">
        <v>1453</v>
      </c>
      <c r="C134" s="171" t="s">
        <v>1380</v>
      </c>
      <c r="D134" s="1085" t="s">
        <v>1309</v>
      </c>
      <c r="E134" s="1065"/>
      <c r="F134" s="1065"/>
      <c r="G134" s="1083"/>
      <c r="H134" s="1070" t="e">
        <f t="shared" si="116"/>
        <v>#VALUE!</v>
      </c>
      <c r="I134" s="1070">
        <f t="shared" si="117"/>
        <v>0</v>
      </c>
      <c r="J134" s="1070" t="str">
        <f t="shared" si="118"/>
        <v>SAI THÔNG TIN</v>
      </c>
      <c r="K134" s="1070" t="str">
        <f t="shared" si="119"/>
        <v>SAI THÔNG TIN</v>
      </c>
      <c r="L134" s="1070">
        <f t="shared" si="120"/>
        <v>0</v>
      </c>
      <c r="M134" s="1070">
        <f t="shared" si="121"/>
        <v>0</v>
      </c>
      <c r="N134" s="1070">
        <f t="shared" si="122"/>
        <v>0</v>
      </c>
      <c r="O134" s="1070">
        <f t="shared" si="123"/>
        <v>0</v>
      </c>
      <c r="P134" s="1070" t="e">
        <f t="shared" si="124"/>
        <v>#VALUE!</v>
      </c>
      <c r="Q134" s="1070">
        <f t="shared" ref="Q134:S134" si="130">I134-M134</f>
        <v>0</v>
      </c>
      <c r="R134" s="1070" t="e">
        <f t="shared" si="130"/>
        <v>#VALUE!</v>
      </c>
      <c r="S134" s="1070" t="e">
        <f t="shared" si="130"/>
        <v>#VALUE!</v>
      </c>
      <c r="T134" s="826"/>
    </row>
    <row r="135" spans="1:20" ht="15.75" customHeight="1">
      <c r="A135" s="171">
        <v>7</v>
      </c>
      <c r="B135" s="174" t="s">
        <v>1454</v>
      </c>
      <c r="C135" s="171" t="s">
        <v>1382</v>
      </c>
      <c r="D135" s="1082">
        <v>44655</v>
      </c>
      <c r="E135" s="1065"/>
      <c r="F135" s="1065"/>
      <c r="G135" s="1083"/>
      <c r="H135" s="1070" t="e">
        <f t="shared" si="116"/>
        <v>#VALUE!</v>
      </c>
      <c r="I135" s="1070">
        <f t="shared" si="117"/>
        <v>0</v>
      </c>
      <c r="J135" s="1070" t="str">
        <f t="shared" si="118"/>
        <v>SAI THÔNG TIN</v>
      </c>
      <c r="K135" s="1070" t="str">
        <f t="shared" si="119"/>
        <v>SAI THÔNG TIN</v>
      </c>
      <c r="L135" s="1070">
        <f t="shared" si="120"/>
        <v>0</v>
      </c>
      <c r="M135" s="1070">
        <f t="shared" si="121"/>
        <v>0</v>
      </c>
      <c r="N135" s="1070">
        <f t="shared" si="122"/>
        <v>0</v>
      </c>
      <c r="O135" s="1070">
        <f t="shared" si="123"/>
        <v>0</v>
      </c>
      <c r="P135" s="1070" t="e">
        <f t="shared" si="124"/>
        <v>#VALUE!</v>
      </c>
      <c r="Q135" s="1070">
        <f t="shared" ref="Q135:S135" si="131">I135-M135</f>
        <v>0</v>
      </c>
      <c r="R135" s="1070" t="e">
        <f t="shared" si="131"/>
        <v>#VALUE!</v>
      </c>
      <c r="S135" s="1070" t="e">
        <f t="shared" si="131"/>
        <v>#VALUE!</v>
      </c>
      <c r="T135" s="826" t="s">
        <v>1294</v>
      </c>
    </row>
    <row r="136" spans="1:20" ht="15.75" customHeight="1">
      <c r="A136" s="171">
        <v>8</v>
      </c>
      <c r="B136" s="174" t="s">
        <v>1455</v>
      </c>
      <c r="C136" s="171" t="s">
        <v>1385</v>
      </c>
      <c r="D136" s="1085" t="s">
        <v>1297</v>
      </c>
      <c r="E136" s="1065"/>
      <c r="F136" s="1065"/>
      <c r="G136" s="1083"/>
      <c r="H136" s="1070" t="e">
        <f t="shared" si="116"/>
        <v>#VALUE!</v>
      </c>
      <c r="I136" s="1070">
        <f t="shared" si="117"/>
        <v>0</v>
      </c>
      <c r="J136" s="1070" t="str">
        <f t="shared" si="118"/>
        <v>SAI THÔNG TIN</v>
      </c>
      <c r="K136" s="1070" t="str">
        <f t="shared" si="119"/>
        <v>SAI THÔNG TIN</v>
      </c>
      <c r="L136" s="1070">
        <f t="shared" si="120"/>
        <v>0</v>
      </c>
      <c r="M136" s="1070">
        <f t="shared" si="121"/>
        <v>0</v>
      </c>
      <c r="N136" s="1070">
        <f t="shared" si="122"/>
        <v>0</v>
      </c>
      <c r="O136" s="1070">
        <f t="shared" si="123"/>
        <v>0</v>
      </c>
      <c r="P136" s="1070" t="e">
        <f t="shared" si="124"/>
        <v>#VALUE!</v>
      </c>
      <c r="Q136" s="1070">
        <f t="shared" ref="Q136:S136" si="132">I136-M136</f>
        <v>0</v>
      </c>
      <c r="R136" s="1070" t="e">
        <f t="shared" si="132"/>
        <v>#VALUE!</v>
      </c>
      <c r="S136" s="1070" t="e">
        <f t="shared" si="132"/>
        <v>#VALUE!</v>
      </c>
      <c r="T136" s="826" t="s">
        <v>1326</v>
      </c>
    </row>
    <row r="137" spans="1:20" ht="15.75" customHeight="1">
      <c r="A137" s="171">
        <v>9</v>
      </c>
      <c r="B137" s="174" t="s">
        <v>1456</v>
      </c>
      <c r="C137" s="171" t="s">
        <v>1387</v>
      </c>
      <c r="D137" s="1085" t="s">
        <v>1302</v>
      </c>
      <c r="E137" s="1065"/>
      <c r="F137" s="1065"/>
      <c r="G137" s="1083"/>
      <c r="H137" s="1070" t="e">
        <f t="shared" si="116"/>
        <v>#VALUE!</v>
      </c>
      <c r="I137" s="1070">
        <f t="shared" si="117"/>
        <v>0</v>
      </c>
      <c r="J137" s="1070" t="str">
        <f t="shared" si="118"/>
        <v>SAI THÔNG TIN</v>
      </c>
      <c r="K137" s="1070" t="str">
        <f t="shared" si="119"/>
        <v>SAI THÔNG TIN</v>
      </c>
      <c r="L137" s="1070">
        <f t="shared" si="120"/>
        <v>0</v>
      </c>
      <c r="M137" s="1070">
        <f t="shared" si="121"/>
        <v>0</v>
      </c>
      <c r="N137" s="1070">
        <f t="shared" si="122"/>
        <v>0</v>
      </c>
      <c r="O137" s="1070">
        <f t="shared" si="123"/>
        <v>0</v>
      </c>
      <c r="P137" s="1070" t="e">
        <f t="shared" si="124"/>
        <v>#VALUE!</v>
      </c>
      <c r="Q137" s="1070">
        <f t="shared" ref="Q137:S137" si="133">I137-M137</f>
        <v>0</v>
      </c>
      <c r="R137" s="1070" t="e">
        <f t="shared" si="133"/>
        <v>#VALUE!</v>
      </c>
      <c r="S137" s="1070" t="e">
        <f t="shared" si="133"/>
        <v>#VALUE!</v>
      </c>
      <c r="T137" s="826"/>
    </row>
    <row r="138" spans="1:20" ht="15.75" customHeight="1">
      <c r="A138" s="171">
        <v>10</v>
      </c>
      <c r="B138" s="174" t="s">
        <v>1457</v>
      </c>
      <c r="C138" s="171" t="s">
        <v>1390</v>
      </c>
      <c r="D138" s="1082">
        <v>44655</v>
      </c>
      <c r="E138" s="1065"/>
      <c r="F138" s="1065"/>
      <c r="G138" s="1083"/>
      <c r="H138" s="1070" t="e">
        <f t="shared" si="116"/>
        <v>#VALUE!</v>
      </c>
      <c r="I138" s="1070">
        <f t="shared" si="117"/>
        <v>0</v>
      </c>
      <c r="J138" s="1070" t="str">
        <f t="shared" si="118"/>
        <v>SAI THÔNG TIN</v>
      </c>
      <c r="K138" s="1070" t="str">
        <f t="shared" si="119"/>
        <v>SAI THÔNG TIN</v>
      </c>
      <c r="L138" s="1070">
        <f t="shared" si="120"/>
        <v>0</v>
      </c>
      <c r="M138" s="1070">
        <f t="shared" si="121"/>
        <v>0</v>
      </c>
      <c r="N138" s="1070">
        <f t="shared" si="122"/>
        <v>0</v>
      </c>
      <c r="O138" s="1070">
        <f t="shared" si="123"/>
        <v>0</v>
      </c>
      <c r="P138" s="1070" t="e">
        <f t="shared" si="124"/>
        <v>#VALUE!</v>
      </c>
      <c r="Q138" s="1070">
        <f t="shared" ref="Q138:S138" si="134">I138-M138</f>
        <v>0</v>
      </c>
      <c r="R138" s="1070" t="e">
        <f t="shared" si="134"/>
        <v>#VALUE!</v>
      </c>
      <c r="S138" s="1070" t="e">
        <f t="shared" si="134"/>
        <v>#VALUE!</v>
      </c>
      <c r="T138" s="826"/>
    </row>
    <row r="139" spans="1:20" ht="15.75" customHeight="1">
      <c r="A139" s="171">
        <v>11</v>
      </c>
      <c r="B139" s="174" t="s">
        <v>1458</v>
      </c>
      <c r="C139" s="171" t="s">
        <v>1392</v>
      </c>
      <c r="D139" s="1085" t="s">
        <v>1297</v>
      </c>
      <c r="E139" s="1065"/>
      <c r="F139" s="1065"/>
      <c r="G139" s="1083"/>
      <c r="H139" s="1070" t="e">
        <f t="shared" si="116"/>
        <v>#VALUE!</v>
      </c>
      <c r="I139" s="1070">
        <f t="shared" si="117"/>
        <v>0</v>
      </c>
      <c r="J139" s="1070" t="str">
        <f t="shared" si="118"/>
        <v>SAI THÔNG TIN</v>
      </c>
      <c r="K139" s="1070" t="str">
        <f t="shared" si="119"/>
        <v>SAI THÔNG TIN</v>
      </c>
      <c r="L139" s="1070">
        <f t="shared" si="120"/>
        <v>0</v>
      </c>
      <c r="M139" s="1070">
        <f t="shared" si="121"/>
        <v>0</v>
      </c>
      <c r="N139" s="1070">
        <f t="shared" si="122"/>
        <v>0</v>
      </c>
      <c r="O139" s="1070">
        <f t="shared" si="123"/>
        <v>0</v>
      </c>
      <c r="P139" s="1070" t="e">
        <f t="shared" si="124"/>
        <v>#VALUE!</v>
      </c>
      <c r="Q139" s="1070">
        <f t="shared" ref="Q139:S139" si="135">I139-M139</f>
        <v>0</v>
      </c>
      <c r="R139" s="1070" t="e">
        <f t="shared" si="135"/>
        <v>#VALUE!</v>
      </c>
      <c r="S139" s="1070" t="e">
        <f t="shared" si="135"/>
        <v>#VALUE!</v>
      </c>
      <c r="T139" s="826" t="s">
        <v>1253</v>
      </c>
    </row>
    <row r="140" spans="1:20" ht="15.75" customHeight="1">
      <c r="A140" s="171">
        <v>12</v>
      </c>
      <c r="B140" s="174" t="s">
        <v>1459</v>
      </c>
      <c r="C140" s="171" t="s">
        <v>1394</v>
      </c>
      <c r="D140" s="1082">
        <v>44655</v>
      </c>
      <c r="E140" s="1065"/>
      <c r="F140" s="1065"/>
      <c r="G140" s="1083"/>
      <c r="H140" s="1070" t="e">
        <f t="shared" si="116"/>
        <v>#VALUE!</v>
      </c>
      <c r="I140" s="1070">
        <f t="shared" si="117"/>
        <v>0</v>
      </c>
      <c r="J140" s="1070" t="str">
        <f t="shared" si="118"/>
        <v>SAI THÔNG TIN</v>
      </c>
      <c r="K140" s="1070" t="str">
        <f t="shared" si="119"/>
        <v>SAI THÔNG TIN</v>
      </c>
      <c r="L140" s="1070">
        <f t="shared" si="120"/>
        <v>0</v>
      </c>
      <c r="M140" s="1070">
        <f t="shared" si="121"/>
        <v>0</v>
      </c>
      <c r="N140" s="1070">
        <f t="shared" si="122"/>
        <v>0</v>
      </c>
      <c r="O140" s="1070">
        <f t="shared" si="123"/>
        <v>0</v>
      </c>
      <c r="P140" s="1070" t="e">
        <f t="shared" si="124"/>
        <v>#VALUE!</v>
      </c>
      <c r="Q140" s="1070">
        <f t="shared" ref="Q140:S140" si="136">I140-M140</f>
        <v>0</v>
      </c>
      <c r="R140" s="1070" t="e">
        <f t="shared" si="136"/>
        <v>#VALUE!</v>
      </c>
      <c r="S140" s="1070" t="e">
        <f t="shared" si="136"/>
        <v>#VALUE!</v>
      </c>
      <c r="T140" s="826"/>
    </row>
    <row r="141" spans="1:20" ht="15.75" customHeight="1">
      <c r="A141" s="171">
        <v>13</v>
      </c>
      <c r="B141" s="174" t="s">
        <v>1460</v>
      </c>
      <c r="C141" s="171" t="s">
        <v>1396</v>
      </c>
      <c r="D141" s="1085" t="s">
        <v>1461</v>
      </c>
      <c r="E141" s="1065"/>
      <c r="F141" s="1065"/>
      <c r="G141" s="1083"/>
      <c r="H141" s="1070" t="e">
        <f t="shared" si="116"/>
        <v>#VALUE!</v>
      </c>
      <c r="I141" s="1070">
        <f t="shared" si="117"/>
        <v>0</v>
      </c>
      <c r="J141" s="1070" t="str">
        <f t="shared" si="118"/>
        <v>SAI THÔNG TIN</v>
      </c>
      <c r="K141" s="1070" t="str">
        <f t="shared" si="119"/>
        <v>SAI THÔNG TIN</v>
      </c>
      <c r="L141" s="1070">
        <f t="shared" si="120"/>
        <v>0</v>
      </c>
      <c r="M141" s="1070">
        <f t="shared" si="121"/>
        <v>0</v>
      </c>
      <c r="N141" s="1070">
        <f t="shared" si="122"/>
        <v>0</v>
      </c>
      <c r="O141" s="1070">
        <f t="shared" si="123"/>
        <v>0</v>
      </c>
      <c r="P141" s="1070" t="e">
        <f t="shared" si="124"/>
        <v>#VALUE!</v>
      </c>
      <c r="Q141" s="1070">
        <f t="shared" ref="Q141:S141" si="137">I141-M141</f>
        <v>0</v>
      </c>
      <c r="R141" s="1070" t="e">
        <f t="shared" si="137"/>
        <v>#VALUE!</v>
      </c>
      <c r="S141" s="1070" t="e">
        <f t="shared" si="137"/>
        <v>#VALUE!</v>
      </c>
      <c r="T141" s="826"/>
    </row>
    <row r="142" spans="1:20" ht="15.75" customHeight="1">
      <c r="A142" s="171">
        <v>14</v>
      </c>
      <c r="B142" s="174" t="s">
        <v>1462</v>
      </c>
      <c r="C142" s="171" t="s">
        <v>1398</v>
      </c>
      <c r="D142" s="1085" t="s">
        <v>1371</v>
      </c>
      <c r="E142" s="1065"/>
      <c r="F142" s="1065"/>
      <c r="G142" s="1083"/>
      <c r="H142" s="1070" t="e">
        <f t="shared" si="116"/>
        <v>#VALUE!</v>
      </c>
      <c r="I142" s="1070">
        <f t="shared" si="117"/>
        <v>0</v>
      </c>
      <c r="J142" s="1070" t="str">
        <f t="shared" si="118"/>
        <v>SAI THÔNG TIN</v>
      </c>
      <c r="K142" s="1070" t="str">
        <f t="shared" si="119"/>
        <v>SAI THÔNG TIN</v>
      </c>
      <c r="L142" s="1070">
        <f t="shared" si="120"/>
        <v>0</v>
      </c>
      <c r="M142" s="1070">
        <f t="shared" si="121"/>
        <v>0</v>
      </c>
      <c r="N142" s="1070">
        <f t="shared" si="122"/>
        <v>0</v>
      </c>
      <c r="O142" s="1070">
        <f t="shared" si="123"/>
        <v>0</v>
      </c>
      <c r="P142" s="1070" t="e">
        <f t="shared" si="124"/>
        <v>#VALUE!</v>
      </c>
      <c r="Q142" s="1070">
        <f t="shared" ref="Q142:S142" si="138">I142-M142</f>
        <v>0</v>
      </c>
      <c r="R142" s="1070" t="e">
        <f t="shared" si="138"/>
        <v>#VALUE!</v>
      </c>
      <c r="S142" s="1070" t="e">
        <f t="shared" si="138"/>
        <v>#VALUE!</v>
      </c>
      <c r="T142" s="826"/>
    </row>
    <row r="143" spans="1:20" ht="15.75" customHeight="1">
      <c r="A143" s="171">
        <v>15</v>
      </c>
      <c r="B143" s="174" t="s">
        <v>1463</v>
      </c>
      <c r="C143" s="171" t="s">
        <v>1400</v>
      </c>
      <c r="D143" s="1085" t="s">
        <v>1331</v>
      </c>
      <c r="E143" s="1065"/>
      <c r="F143" s="1065"/>
      <c r="G143" s="1083"/>
      <c r="H143" s="1070" t="e">
        <f t="shared" si="116"/>
        <v>#VALUE!</v>
      </c>
      <c r="I143" s="1070">
        <f t="shared" si="117"/>
        <v>0</v>
      </c>
      <c r="J143" s="1070" t="str">
        <f t="shared" si="118"/>
        <v>SAI THÔNG TIN</v>
      </c>
      <c r="K143" s="1070" t="str">
        <f t="shared" si="119"/>
        <v>SAI THÔNG TIN</v>
      </c>
      <c r="L143" s="1070">
        <f t="shared" si="120"/>
        <v>0</v>
      </c>
      <c r="M143" s="1070">
        <f t="shared" si="121"/>
        <v>0</v>
      </c>
      <c r="N143" s="1070">
        <f t="shared" si="122"/>
        <v>0</v>
      </c>
      <c r="O143" s="1070">
        <f t="shared" si="123"/>
        <v>0</v>
      </c>
      <c r="P143" s="1070" t="e">
        <f t="shared" si="124"/>
        <v>#VALUE!</v>
      </c>
      <c r="Q143" s="1070">
        <f t="shared" ref="Q143:S143" si="139">I143-M143</f>
        <v>0</v>
      </c>
      <c r="R143" s="1070" t="e">
        <f t="shared" si="139"/>
        <v>#VALUE!</v>
      </c>
      <c r="S143" s="1070" t="e">
        <f t="shared" si="139"/>
        <v>#VALUE!</v>
      </c>
      <c r="T143" s="826"/>
    </row>
    <row r="144" spans="1:20" ht="15.75" customHeight="1">
      <c r="A144" s="171">
        <v>16</v>
      </c>
      <c r="B144" s="174" t="s">
        <v>1464</v>
      </c>
      <c r="C144" s="171" t="s">
        <v>1402</v>
      </c>
      <c r="D144" s="1085">
        <v>3</v>
      </c>
      <c r="E144" s="1065"/>
      <c r="F144" s="1065"/>
      <c r="G144" s="1083"/>
      <c r="H144" s="1070" t="e">
        <f t="shared" si="116"/>
        <v>#VALUE!</v>
      </c>
      <c r="I144" s="1070">
        <f t="shared" si="117"/>
        <v>0</v>
      </c>
      <c r="J144" s="1070" t="str">
        <f t="shared" si="118"/>
        <v>SAI THÔNG TIN</v>
      </c>
      <c r="K144" s="1070" t="str">
        <f t="shared" si="119"/>
        <v>SAI THÔNG TIN</v>
      </c>
      <c r="L144" s="1070">
        <f t="shared" si="120"/>
        <v>0</v>
      </c>
      <c r="M144" s="1070">
        <f t="shared" si="121"/>
        <v>0</v>
      </c>
      <c r="N144" s="1070">
        <f t="shared" si="122"/>
        <v>0</v>
      </c>
      <c r="O144" s="1070">
        <f t="shared" si="123"/>
        <v>0</v>
      </c>
      <c r="P144" s="1070" t="e">
        <f t="shared" si="124"/>
        <v>#VALUE!</v>
      </c>
      <c r="Q144" s="1070">
        <f t="shared" ref="Q144:S144" si="140">I144-M144</f>
        <v>0</v>
      </c>
      <c r="R144" s="1070" t="e">
        <f t="shared" si="140"/>
        <v>#VALUE!</v>
      </c>
      <c r="S144" s="1070" t="e">
        <f t="shared" si="140"/>
        <v>#VALUE!</v>
      </c>
      <c r="T144" s="826" t="s">
        <v>182</v>
      </c>
    </row>
    <row r="145" spans="1:20" ht="15.75" customHeight="1">
      <c r="A145" s="171">
        <v>17</v>
      </c>
      <c r="B145" s="174" t="s">
        <v>1465</v>
      </c>
      <c r="C145" s="171" t="s">
        <v>1466</v>
      </c>
      <c r="D145" s="1082">
        <v>44655</v>
      </c>
      <c r="E145" s="1065"/>
      <c r="F145" s="1065"/>
      <c r="G145" s="1083"/>
      <c r="H145" s="1070" t="e">
        <f t="shared" si="116"/>
        <v>#VALUE!</v>
      </c>
      <c r="I145" s="1070">
        <f t="shared" si="117"/>
        <v>0</v>
      </c>
      <c r="J145" s="1070" t="str">
        <f t="shared" si="118"/>
        <v>SAI THÔNG TIN</v>
      </c>
      <c r="K145" s="1070" t="str">
        <f t="shared" si="119"/>
        <v>SAI THÔNG TIN</v>
      </c>
      <c r="L145" s="1070">
        <f t="shared" si="120"/>
        <v>0</v>
      </c>
      <c r="M145" s="1070">
        <f t="shared" si="121"/>
        <v>0</v>
      </c>
      <c r="N145" s="1070">
        <f t="shared" si="122"/>
        <v>0</v>
      </c>
      <c r="O145" s="1070">
        <f t="shared" si="123"/>
        <v>0</v>
      </c>
      <c r="P145" s="1070" t="e">
        <f t="shared" si="124"/>
        <v>#VALUE!</v>
      </c>
      <c r="Q145" s="1070">
        <f t="shared" ref="Q145:S145" si="141">I145-M145</f>
        <v>0</v>
      </c>
      <c r="R145" s="1070" t="e">
        <f t="shared" si="141"/>
        <v>#VALUE!</v>
      </c>
      <c r="S145" s="1070" t="e">
        <f t="shared" si="141"/>
        <v>#VALUE!</v>
      </c>
      <c r="T145" s="826" t="s">
        <v>1467</v>
      </c>
    </row>
    <row r="146" spans="1:20" ht="15.75" customHeight="1">
      <c r="A146" s="171">
        <v>18</v>
      </c>
      <c r="B146" s="174" t="s">
        <v>1468</v>
      </c>
      <c r="C146" s="171" t="s">
        <v>1469</v>
      </c>
      <c r="D146" s="1085">
        <v>3</v>
      </c>
      <c r="E146" s="1065"/>
      <c r="F146" s="1065"/>
      <c r="G146" s="1083"/>
      <c r="H146" s="1070" t="e">
        <f t="shared" si="116"/>
        <v>#VALUE!</v>
      </c>
      <c r="I146" s="1070">
        <f t="shared" si="117"/>
        <v>0</v>
      </c>
      <c r="J146" s="1070" t="str">
        <f t="shared" si="118"/>
        <v>SAI THÔNG TIN</v>
      </c>
      <c r="K146" s="1070" t="str">
        <f t="shared" si="119"/>
        <v>SAI THÔNG TIN</v>
      </c>
      <c r="L146" s="1070">
        <f t="shared" si="120"/>
        <v>0</v>
      </c>
      <c r="M146" s="1070">
        <f t="shared" si="121"/>
        <v>0</v>
      </c>
      <c r="N146" s="1070">
        <f t="shared" si="122"/>
        <v>0</v>
      </c>
      <c r="O146" s="1070">
        <f t="shared" si="123"/>
        <v>0</v>
      </c>
      <c r="P146" s="1070" t="e">
        <f t="shared" si="124"/>
        <v>#VALUE!</v>
      </c>
      <c r="Q146" s="1070">
        <f t="shared" ref="Q146:S146" si="142">I146-M146</f>
        <v>0</v>
      </c>
      <c r="R146" s="1070" t="e">
        <f t="shared" si="142"/>
        <v>#VALUE!</v>
      </c>
      <c r="S146" s="1070" t="e">
        <f t="shared" si="142"/>
        <v>#VALUE!</v>
      </c>
      <c r="T146" s="826" t="s">
        <v>1470</v>
      </c>
    </row>
    <row r="147" spans="1:20" ht="40.5" customHeight="1">
      <c r="A147" s="1647" t="s">
        <v>1228</v>
      </c>
      <c r="B147" s="1526"/>
      <c r="C147" s="1128"/>
      <c r="D147" s="1129"/>
      <c r="E147" s="1128"/>
      <c r="F147" s="1128"/>
      <c r="G147" s="1130"/>
      <c r="H147" s="1131" t="e">
        <f t="shared" ref="H147:S147" si="143">SUM(H129:H146)</f>
        <v>#VALUE!</v>
      </c>
      <c r="I147" s="1131">
        <f t="shared" si="143"/>
        <v>820</v>
      </c>
      <c r="J147" s="1131">
        <f t="shared" si="143"/>
        <v>810</v>
      </c>
      <c r="K147" s="1131">
        <f t="shared" si="143"/>
        <v>320</v>
      </c>
      <c r="L147" s="1131">
        <f t="shared" si="143"/>
        <v>0</v>
      </c>
      <c r="M147" s="1131">
        <f t="shared" si="143"/>
        <v>0</v>
      </c>
      <c r="N147" s="1131">
        <f t="shared" si="143"/>
        <v>0</v>
      </c>
      <c r="O147" s="1132">
        <f t="shared" si="143"/>
        <v>0</v>
      </c>
      <c r="P147" s="1131" t="e">
        <f t="shared" si="143"/>
        <v>#VALUE!</v>
      </c>
      <c r="Q147" s="1131">
        <f t="shared" si="143"/>
        <v>820</v>
      </c>
      <c r="R147" s="1131" t="e">
        <f t="shared" si="143"/>
        <v>#VALUE!</v>
      </c>
      <c r="S147" s="1131" t="e">
        <f t="shared" si="143"/>
        <v>#VALUE!</v>
      </c>
      <c r="T147" s="1133"/>
    </row>
    <row r="148" spans="1:20" ht="15.75" customHeight="1">
      <c r="A148" s="307"/>
      <c r="B148" s="307"/>
      <c r="C148" s="307"/>
      <c r="D148" s="1089"/>
      <c r="E148" s="307"/>
      <c r="F148" s="307"/>
      <c r="G148" s="307"/>
      <c r="H148" s="307"/>
      <c r="I148" s="307"/>
      <c r="J148" s="307"/>
      <c r="K148" s="307"/>
      <c r="L148" s="307"/>
      <c r="M148" s="307"/>
      <c r="N148" s="307"/>
      <c r="O148" s="308"/>
      <c r="P148" s="307"/>
      <c r="Q148" s="307"/>
      <c r="R148" s="307"/>
      <c r="S148" s="307"/>
      <c r="T148" s="307"/>
    </row>
    <row r="149" spans="1:20" ht="15.75" customHeight="1">
      <c r="A149" s="306" t="s">
        <v>1471</v>
      </c>
      <c r="B149" s="306" t="s">
        <v>1472</v>
      </c>
      <c r="C149" s="307"/>
      <c r="D149" s="1089"/>
      <c r="E149" s="307"/>
      <c r="F149" s="307"/>
      <c r="G149" s="307"/>
      <c r="H149" s="307"/>
      <c r="I149" s="307"/>
      <c r="J149" s="307"/>
      <c r="K149" s="307"/>
      <c r="L149" s="307"/>
      <c r="M149" s="307"/>
      <c r="N149" s="307"/>
      <c r="O149" s="308"/>
      <c r="P149" s="307"/>
      <c r="Q149" s="307"/>
      <c r="R149" s="307"/>
      <c r="S149" s="307"/>
      <c r="T149" s="307"/>
    </row>
    <row r="150" spans="1:20" ht="15.75" customHeight="1">
      <c r="A150" s="307"/>
      <c r="B150" s="1065" t="s">
        <v>1473</v>
      </c>
      <c r="C150" s="1065"/>
      <c r="D150" s="1091"/>
      <c r="E150" s="1065"/>
      <c r="F150" s="1065"/>
      <c r="G150" s="1610" t="s">
        <v>1177</v>
      </c>
      <c r="H150" s="1624" t="s">
        <v>1213</v>
      </c>
      <c r="I150" s="1525"/>
      <c r="J150" s="1525"/>
      <c r="K150" s="1526"/>
      <c r="L150" s="1624" t="s">
        <v>1214</v>
      </c>
      <c r="M150" s="1525"/>
      <c r="N150" s="1525"/>
      <c r="O150" s="1526"/>
      <c r="P150" s="1624" t="s">
        <v>1215</v>
      </c>
      <c r="Q150" s="1525"/>
      <c r="R150" s="1525"/>
      <c r="S150" s="1526"/>
      <c r="T150" s="1610" t="s">
        <v>69</v>
      </c>
    </row>
    <row r="151" spans="1:20" ht="15.75" customHeight="1">
      <c r="A151" s="188"/>
      <c r="B151" s="1134" t="s">
        <v>1443</v>
      </c>
      <c r="C151" s="1134"/>
      <c r="D151" s="1079" t="s">
        <v>1341</v>
      </c>
      <c r="E151" s="1080"/>
      <c r="F151" s="1080"/>
      <c r="G151" s="1522"/>
      <c r="H151" s="188" t="s">
        <v>1217</v>
      </c>
      <c r="I151" s="188" t="s">
        <v>1218</v>
      </c>
      <c r="J151" s="188" t="s">
        <v>1219</v>
      </c>
      <c r="K151" s="188" t="s">
        <v>1220</v>
      </c>
      <c r="L151" s="188" t="s">
        <v>1217</v>
      </c>
      <c r="M151" s="188" t="s">
        <v>1218</v>
      </c>
      <c r="N151" s="188" t="s">
        <v>1219</v>
      </c>
      <c r="O151" s="188" t="s">
        <v>1220</v>
      </c>
      <c r="P151" s="188" t="s">
        <v>1217</v>
      </c>
      <c r="Q151" s="188" t="s">
        <v>1218</v>
      </c>
      <c r="R151" s="188" t="s">
        <v>1219</v>
      </c>
      <c r="S151" s="188" t="s">
        <v>1220</v>
      </c>
      <c r="T151" s="1522"/>
    </row>
    <row r="152" spans="1:20" ht="15.75" customHeight="1">
      <c r="A152" s="188"/>
      <c r="B152" s="1065" t="s">
        <v>1474</v>
      </c>
      <c r="C152" s="1065"/>
      <c r="D152" s="1091"/>
      <c r="E152" s="1065"/>
      <c r="F152" s="1065"/>
      <c r="G152" s="307" t="s">
        <v>370</v>
      </c>
      <c r="H152" s="307" t="s">
        <v>371</v>
      </c>
      <c r="I152" s="307" t="s">
        <v>372</v>
      </c>
      <c r="J152" s="307" t="s">
        <v>373</v>
      </c>
      <c r="K152" s="307" t="s">
        <v>374</v>
      </c>
      <c r="L152" s="307" t="s">
        <v>1181</v>
      </c>
      <c r="M152" s="307" t="s">
        <v>1221</v>
      </c>
      <c r="N152" s="307" t="s">
        <v>377</v>
      </c>
      <c r="O152" s="1064" t="s">
        <v>378</v>
      </c>
      <c r="P152" s="307" t="s">
        <v>428</v>
      </c>
      <c r="Q152" s="307" t="s">
        <v>429</v>
      </c>
      <c r="R152" s="307" t="s">
        <v>430</v>
      </c>
      <c r="S152" s="307" t="s">
        <v>431</v>
      </c>
      <c r="T152" s="307" t="s">
        <v>432</v>
      </c>
    </row>
    <row r="153" spans="1:20" ht="15.75" customHeight="1">
      <c r="A153" s="188"/>
      <c r="B153" s="1065" t="s">
        <v>1222</v>
      </c>
      <c r="C153" s="1065"/>
      <c r="D153" s="1081"/>
      <c r="E153" s="1065"/>
      <c r="F153" s="1065"/>
      <c r="G153" s="188"/>
      <c r="H153" s="188"/>
      <c r="I153" s="188"/>
      <c r="J153" s="188"/>
      <c r="K153" s="188"/>
      <c r="L153" s="188"/>
      <c r="M153" s="188"/>
      <c r="N153" s="188"/>
      <c r="O153" s="188"/>
      <c r="P153" s="188"/>
      <c r="Q153" s="188"/>
      <c r="R153" s="188"/>
      <c r="S153" s="188"/>
      <c r="T153" s="188"/>
    </row>
    <row r="154" spans="1:20" ht="15.75" customHeight="1">
      <c r="A154" s="188"/>
      <c r="B154" s="1065" t="s">
        <v>1475</v>
      </c>
      <c r="C154" s="1065"/>
      <c r="D154" s="1081"/>
      <c r="E154" s="1065"/>
      <c r="F154" s="1065"/>
      <c r="G154" s="188"/>
      <c r="H154" s="188"/>
      <c r="I154" s="188"/>
      <c r="J154" s="188"/>
      <c r="K154" s="188"/>
      <c r="L154" s="188"/>
      <c r="M154" s="188"/>
      <c r="N154" s="188"/>
      <c r="O154" s="188"/>
      <c r="P154" s="188"/>
      <c r="Q154" s="188"/>
      <c r="R154" s="188"/>
      <c r="S154" s="188"/>
      <c r="T154" s="188"/>
    </row>
    <row r="155" spans="1:20" ht="15.75" customHeight="1">
      <c r="A155" s="188"/>
      <c r="B155" s="1065" t="s">
        <v>1476</v>
      </c>
      <c r="C155" s="1065"/>
      <c r="D155" s="1081"/>
      <c r="E155" s="1065"/>
      <c r="F155" s="1065"/>
      <c r="G155" s="188"/>
      <c r="H155" s="188"/>
      <c r="I155" s="188"/>
      <c r="J155" s="188"/>
      <c r="K155" s="188"/>
      <c r="L155" s="188"/>
      <c r="M155" s="188"/>
      <c r="N155" s="188"/>
      <c r="O155" s="188"/>
      <c r="P155" s="188"/>
      <c r="Q155" s="188"/>
      <c r="R155" s="188"/>
      <c r="S155" s="188"/>
      <c r="T155" s="188"/>
    </row>
    <row r="156" spans="1:20" ht="15.75" customHeight="1">
      <c r="A156" s="327">
        <v>1</v>
      </c>
      <c r="B156" s="174" t="s">
        <v>1477</v>
      </c>
      <c r="C156" s="171" t="s">
        <v>1345</v>
      </c>
      <c r="D156" s="1082">
        <v>44655</v>
      </c>
      <c r="E156" s="1065"/>
      <c r="F156" s="1065"/>
      <c r="G156" s="1083"/>
      <c r="H156" s="1070">
        <f t="shared" ref="H156:H167" si="144">I156+J156+K156</f>
        <v>650</v>
      </c>
      <c r="I156" s="1070">
        <f t="shared" ref="I156:I167" si="145">IF(C156="N1", 270, IF(C156="N2", 350, IF(C156="N3", 200, 0)))</f>
        <v>270</v>
      </c>
      <c r="J156" s="1070">
        <f t="shared" ref="J156:J167" si="146">IF(AND(C156="N1", D156&gt;6.2),260, IF(AND(C156="N1",D156&gt;5.76),240,IF(AND(C156="N1",4.4&lt;D156),220,IF(AND(C156="N1",4.32&lt;D156), 200,IF(AND(C156="N1",3.33&lt;D156),175,IF(AND(C156="N1",2.34&lt;=D156),165, IF(AND(C156="N2",D156&gt;6.2),200, IF(AND(C156="N2",5.76&lt;D156),185,IF(AND(C156="N2",4.4&lt;D156),170,IF(AND(C156="N2",4.32&lt;D156), 155, IF(AND(C156="N2",3.33&lt;D156),135,IF(AND(C156="N2",2.34&lt;D156),125, IF(AND(C156="N3",D156&gt;6.2),350, IF(AND(C156="N3",5.76&lt;D156),325,IF(AND(C156="N3",4.4&lt;D156),295,IF(AND(C156="N3",4.32&lt;D156),270,IF(AND(C156="N3",3.33&lt;D156),235,IF(AND(C156="N3",2.34&lt;D156), 225, "SAI THÔNG TIN"))))))))))))))))))</f>
        <v>260</v>
      </c>
      <c r="K156" s="1070">
        <f t="shared" ref="K156:K167" si="147">IF(AND(C156="N1", D156&gt;6.2),120, IF(AND(C156="N1",D156&gt;5.76),140,IF(AND(C156="N1",4.4&lt;D156),160,IF(AND(C156="N1",4.32&lt;D156), 180,IF(AND(C156="N1",3.33&lt;D156),205,IF(AND(C156="N1",2.34&lt;=D156),215, IF(AND(C156="N2",D156&gt;6.2),100, IF(AND(C156="N2",5.76&lt;D156),115,IF(AND(C156="N2",4.4&lt;D156),130,IF(AND(C156="N2",4.32&lt;D156), 145, IF(AND(C156="N2",3.33&lt;D156),165,IF(AND(C156="N2",2.34&lt;D156),175, IF(AND(C156="N3",D156&gt;6.2),100, IF(AND(C156="N3",5.76&lt;D156),125,IF(AND(C156="N3",4.4&lt;D156),155,IF(AND(C156="N3",4.32&lt;D156),180,IF(AND(C156="N3",3.33&lt;D156),215,IF(AND(C156="N3",2.34&lt;D156), 225, "SAI THÔNG TIN"))))))))))))))))))</f>
        <v>120</v>
      </c>
      <c r="L156" s="1070">
        <f t="shared" ref="L156:L167" si="148">M156+N156+O156</f>
        <v>0</v>
      </c>
      <c r="M156" s="1070">
        <f t="shared" ref="M156:M167" si="149">IF(G156="HT",I156*0.75,IF(G156="PHT",I156*0.7,IF(G156="TK",I156*0.3,IF(G156="PK",I156*0.2,IF(OR(G156="CTCĐT",G156="BTĐT"),I156*0.1,IF(OR(G156="TLĐTTT",G156="CTCĐK"),I156*0.1,IF(OR(G156="TLĐT",G156="CVHT"),I156*0.15,IF(G156="NCS",I156*0.7,IF(G156="NN",I156*1,0)))))))))</f>
        <v>0</v>
      </c>
      <c r="N156" s="1070">
        <f t="shared" ref="N156:N167" si="150">IF(G156="HT",J156*0.75,IF(G156="PHT",J156*0.7,IF(G156="TK",J156*0.3,IF(G156="PK",J156*0.2,IF(OR(G156="CTCĐT",G156="BTĐT"),J156*0.1,IF(OR(G156="TLĐTTT",G156="CTCĐK"),J156*0.1,IF(OR(G156="TLĐT",G156="CVHT"),J156*0.15,IF(G156="NCS",J156*0.7,IF(G156="NN",J156*1,0)))))))))</f>
        <v>0</v>
      </c>
      <c r="O156" s="1070">
        <f t="shared" ref="O156:O167" si="151">0</f>
        <v>0</v>
      </c>
      <c r="P156" s="1070">
        <f t="shared" ref="P156:P167" si="152">Q156+R156+S156</f>
        <v>650</v>
      </c>
      <c r="Q156" s="1070">
        <f t="shared" ref="Q156:S156" si="153">I156-M156</f>
        <v>270</v>
      </c>
      <c r="R156" s="1070">
        <f t="shared" si="153"/>
        <v>260</v>
      </c>
      <c r="S156" s="1070">
        <f t="shared" si="153"/>
        <v>120</v>
      </c>
      <c r="T156" s="826" t="s">
        <v>1478</v>
      </c>
    </row>
    <row r="157" spans="1:20" ht="15.75" customHeight="1">
      <c r="A157" s="171">
        <v>2</v>
      </c>
      <c r="B157" s="174" t="s">
        <v>1479</v>
      </c>
      <c r="C157" s="171" t="s">
        <v>1296</v>
      </c>
      <c r="D157" s="1082">
        <v>44655</v>
      </c>
      <c r="E157" s="1065"/>
      <c r="F157" s="1065"/>
      <c r="G157" s="1083"/>
      <c r="H157" s="1070">
        <f t="shared" si="144"/>
        <v>650</v>
      </c>
      <c r="I157" s="1070">
        <f t="shared" si="145"/>
        <v>350</v>
      </c>
      <c r="J157" s="1070">
        <f t="shared" si="146"/>
        <v>200</v>
      </c>
      <c r="K157" s="1070">
        <f t="shared" si="147"/>
        <v>100</v>
      </c>
      <c r="L157" s="1070">
        <f t="shared" si="148"/>
        <v>0</v>
      </c>
      <c r="M157" s="1070">
        <f t="shared" si="149"/>
        <v>0</v>
      </c>
      <c r="N157" s="1070">
        <f t="shared" si="150"/>
        <v>0</v>
      </c>
      <c r="O157" s="1070">
        <f t="shared" si="151"/>
        <v>0</v>
      </c>
      <c r="P157" s="1070">
        <f t="shared" si="152"/>
        <v>650</v>
      </c>
      <c r="Q157" s="1070">
        <f t="shared" ref="Q157:S157" si="154">I157-M157</f>
        <v>350</v>
      </c>
      <c r="R157" s="1070">
        <f t="shared" si="154"/>
        <v>200</v>
      </c>
      <c r="S157" s="1070">
        <f t="shared" si="154"/>
        <v>100</v>
      </c>
      <c r="T157" s="826" t="s">
        <v>1253</v>
      </c>
    </row>
    <row r="158" spans="1:20" ht="15.75" customHeight="1">
      <c r="A158" s="171">
        <v>3</v>
      </c>
      <c r="B158" s="174" t="s">
        <v>1480</v>
      </c>
      <c r="C158" s="171" t="s">
        <v>1292</v>
      </c>
      <c r="D158" s="1082">
        <v>44655</v>
      </c>
      <c r="E158" s="1065"/>
      <c r="F158" s="1065"/>
      <c r="G158" s="1083"/>
      <c r="H158" s="1070">
        <f t="shared" si="144"/>
        <v>650</v>
      </c>
      <c r="I158" s="1070">
        <f t="shared" si="145"/>
        <v>200</v>
      </c>
      <c r="J158" s="1070">
        <f t="shared" si="146"/>
        <v>350</v>
      </c>
      <c r="K158" s="1070">
        <f t="shared" si="147"/>
        <v>100</v>
      </c>
      <c r="L158" s="1070">
        <f t="shared" si="148"/>
        <v>0</v>
      </c>
      <c r="M158" s="1070">
        <f t="shared" si="149"/>
        <v>0</v>
      </c>
      <c r="N158" s="1070">
        <f t="shared" si="150"/>
        <v>0</v>
      </c>
      <c r="O158" s="1070">
        <f t="shared" si="151"/>
        <v>0</v>
      </c>
      <c r="P158" s="1070">
        <f t="shared" si="152"/>
        <v>650</v>
      </c>
      <c r="Q158" s="1070">
        <f t="shared" ref="Q158:S158" si="155">I158-M158</f>
        <v>200</v>
      </c>
      <c r="R158" s="1070">
        <f t="shared" si="155"/>
        <v>350</v>
      </c>
      <c r="S158" s="1070">
        <f t="shared" si="155"/>
        <v>100</v>
      </c>
      <c r="T158" s="826"/>
    </row>
    <row r="159" spans="1:20" ht="15.75" customHeight="1">
      <c r="A159" s="171">
        <v>4</v>
      </c>
      <c r="B159" s="174" t="s">
        <v>1481</v>
      </c>
      <c r="C159" s="171" t="s">
        <v>1376</v>
      </c>
      <c r="D159" s="1082">
        <v>44655</v>
      </c>
      <c r="E159" s="1065"/>
      <c r="F159" s="1065"/>
      <c r="G159" s="1083"/>
      <c r="H159" s="1070" t="e">
        <f t="shared" si="144"/>
        <v>#VALUE!</v>
      </c>
      <c r="I159" s="1070">
        <f t="shared" si="145"/>
        <v>0</v>
      </c>
      <c r="J159" s="1070" t="str">
        <f t="shared" si="146"/>
        <v>SAI THÔNG TIN</v>
      </c>
      <c r="K159" s="1070" t="str">
        <f t="shared" si="147"/>
        <v>SAI THÔNG TIN</v>
      </c>
      <c r="L159" s="1070">
        <f t="shared" si="148"/>
        <v>0</v>
      </c>
      <c r="M159" s="1070">
        <f t="shared" si="149"/>
        <v>0</v>
      </c>
      <c r="N159" s="1070">
        <f t="shared" si="150"/>
        <v>0</v>
      </c>
      <c r="O159" s="1070">
        <f t="shared" si="151"/>
        <v>0</v>
      </c>
      <c r="P159" s="1070" t="e">
        <f t="shared" si="152"/>
        <v>#VALUE!</v>
      </c>
      <c r="Q159" s="1070">
        <f t="shared" ref="Q159:S159" si="156">I159-M159</f>
        <v>0</v>
      </c>
      <c r="R159" s="1070" t="e">
        <f t="shared" si="156"/>
        <v>#VALUE!</v>
      </c>
      <c r="S159" s="1070" t="e">
        <f t="shared" si="156"/>
        <v>#VALUE!</v>
      </c>
      <c r="T159" s="826" t="s">
        <v>1324</v>
      </c>
    </row>
    <row r="160" spans="1:20" ht="15.75" customHeight="1">
      <c r="A160" s="171">
        <v>5</v>
      </c>
      <c r="B160" s="174" t="s">
        <v>1482</v>
      </c>
      <c r="C160" s="171" t="s">
        <v>1378</v>
      </c>
      <c r="D160" s="1085" t="s">
        <v>1297</v>
      </c>
      <c r="E160" s="1065"/>
      <c r="F160" s="1065"/>
      <c r="G160" s="1083"/>
      <c r="H160" s="1070" t="e">
        <f t="shared" si="144"/>
        <v>#VALUE!</v>
      </c>
      <c r="I160" s="1070">
        <f t="shared" si="145"/>
        <v>0</v>
      </c>
      <c r="J160" s="1070" t="str">
        <f t="shared" si="146"/>
        <v>SAI THÔNG TIN</v>
      </c>
      <c r="K160" s="1070" t="str">
        <f t="shared" si="147"/>
        <v>SAI THÔNG TIN</v>
      </c>
      <c r="L160" s="1070">
        <f t="shared" si="148"/>
        <v>0</v>
      </c>
      <c r="M160" s="1070">
        <f t="shared" si="149"/>
        <v>0</v>
      </c>
      <c r="N160" s="1070">
        <f t="shared" si="150"/>
        <v>0</v>
      </c>
      <c r="O160" s="1070">
        <f t="shared" si="151"/>
        <v>0</v>
      </c>
      <c r="P160" s="1070" t="e">
        <f t="shared" si="152"/>
        <v>#VALUE!</v>
      </c>
      <c r="Q160" s="1070">
        <f t="shared" ref="Q160:S160" si="157">I160-M160</f>
        <v>0</v>
      </c>
      <c r="R160" s="1070" t="e">
        <f t="shared" si="157"/>
        <v>#VALUE!</v>
      </c>
      <c r="S160" s="1070" t="e">
        <f t="shared" si="157"/>
        <v>#VALUE!</v>
      </c>
      <c r="T160" s="826" t="s">
        <v>1483</v>
      </c>
    </row>
    <row r="161" spans="1:26" ht="15.75" customHeight="1">
      <c r="A161" s="1135">
        <v>6</v>
      </c>
      <c r="B161" s="174" t="s">
        <v>1484</v>
      </c>
      <c r="C161" s="171" t="s">
        <v>1380</v>
      </c>
      <c r="D161" s="1085" t="s">
        <v>1293</v>
      </c>
      <c r="E161" s="1065"/>
      <c r="F161" s="1065"/>
      <c r="G161" s="1083"/>
      <c r="H161" s="1070" t="e">
        <f t="shared" si="144"/>
        <v>#VALUE!</v>
      </c>
      <c r="I161" s="1070">
        <f t="shared" si="145"/>
        <v>0</v>
      </c>
      <c r="J161" s="1070" t="str">
        <f t="shared" si="146"/>
        <v>SAI THÔNG TIN</v>
      </c>
      <c r="K161" s="1070" t="str">
        <f t="shared" si="147"/>
        <v>SAI THÔNG TIN</v>
      </c>
      <c r="L161" s="1070">
        <f t="shared" si="148"/>
        <v>0</v>
      </c>
      <c r="M161" s="1070">
        <f t="shared" si="149"/>
        <v>0</v>
      </c>
      <c r="N161" s="1070">
        <f t="shared" si="150"/>
        <v>0</v>
      </c>
      <c r="O161" s="1070">
        <f t="shared" si="151"/>
        <v>0</v>
      </c>
      <c r="P161" s="1070" t="e">
        <f t="shared" si="152"/>
        <v>#VALUE!</v>
      </c>
      <c r="Q161" s="1070">
        <f t="shared" ref="Q161:S161" si="158">I161-M161</f>
        <v>0</v>
      </c>
      <c r="R161" s="1070" t="e">
        <f t="shared" si="158"/>
        <v>#VALUE!</v>
      </c>
      <c r="S161" s="1070" t="e">
        <f t="shared" si="158"/>
        <v>#VALUE!</v>
      </c>
      <c r="T161" s="826"/>
    </row>
    <row r="162" spans="1:26" ht="15.75" customHeight="1">
      <c r="A162" s="171">
        <v>7</v>
      </c>
      <c r="B162" s="174" t="s">
        <v>1485</v>
      </c>
      <c r="C162" s="171" t="s">
        <v>1382</v>
      </c>
      <c r="D162" s="1082">
        <v>44655</v>
      </c>
      <c r="E162" s="1065"/>
      <c r="F162" s="1065"/>
      <c r="G162" s="1083"/>
      <c r="H162" s="1070" t="e">
        <f t="shared" si="144"/>
        <v>#VALUE!</v>
      </c>
      <c r="I162" s="1070">
        <f t="shared" si="145"/>
        <v>0</v>
      </c>
      <c r="J162" s="1070" t="str">
        <f t="shared" si="146"/>
        <v>SAI THÔNG TIN</v>
      </c>
      <c r="K162" s="1070" t="str">
        <f t="shared" si="147"/>
        <v>SAI THÔNG TIN</v>
      </c>
      <c r="L162" s="1070">
        <f t="shared" si="148"/>
        <v>0</v>
      </c>
      <c r="M162" s="1070">
        <f t="shared" si="149"/>
        <v>0</v>
      </c>
      <c r="N162" s="1070">
        <f t="shared" si="150"/>
        <v>0</v>
      </c>
      <c r="O162" s="1070">
        <f t="shared" si="151"/>
        <v>0</v>
      </c>
      <c r="P162" s="1070" t="e">
        <f t="shared" si="152"/>
        <v>#VALUE!</v>
      </c>
      <c r="Q162" s="1070">
        <f t="shared" ref="Q162:S162" si="159">I162-M162</f>
        <v>0</v>
      </c>
      <c r="R162" s="1070" t="e">
        <f t="shared" si="159"/>
        <v>#VALUE!</v>
      </c>
      <c r="S162" s="1070" t="e">
        <f t="shared" si="159"/>
        <v>#VALUE!</v>
      </c>
      <c r="T162" s="826" t="s">
        <v>1253</v>
      </c>
    </row>
    <row r="163" spans="1:26" ht="15.75" customHeight="1">
      <c r="A163" s="171">
        <v>8</v>
      </c>
      <c r="B163" s="174" t="s">
        <v>1486</v>
      </c>
      <c r="C163" s="171" t="s">
        <v>1385</v>
      </c>
      <c r="D163" s="1082">
        <v>44655</v>
      </c>
      <c r="E163" s="1065"/>
      <c r="F163" s="1065"/>
      <c r="G163" s="1083"/>
      <c r="H163" s="1070" t="e">
        <f t="shared" si="144"/>
        <v>#VALUE!</v>
      </c>
      <c r="I163" s="1070">
        <f t="shared" si="145"/>
        <v>0</v>
      </c>
      <c r="J163" s="1070" t="str">
        <f t="shared" si="146"/>
        <v>SAI THÔNG TIN</v>
      </c>
      <c r="K163" s="1070" t="str">
        <f t="shared" si="147"/>
        <v>SAI THÔNG TIN</v>
      </c>
      <c r="L163" s="1070">
        <f t="shared" si="148"/>
        <v>0</v>
      </c>
      <c r="M163" s="1070">
        <f t="shared" si="149"/>
        <v>0</v>
      </c>
      <c r="N163" s="1070">
        <f t="shared" si="150"/>
        <v>0</v>
      </c>
      <c r="O163" s="1070">
        <f t="shared" si="151"/>
        <v>0</v>
      </c>
      <c r="P163" s="1070" t="e">
        <f t="shared" si="152"/>
        <v>#VALUE!</v>
      </c>
      <c r="Q163" s="1070">
        <f t="shared" ref="Q163:S163" si="160">I163-M163</f>
        <v>0</v>
      </c>
      <c r="R163" s="1070" t="e">
        <f t="shared" si="160"/>
        <v>#VALUE!</v>
      </c>
      <c r="S163" s="1070" t="e">
        <f t="shared" si="160"/>
        <v>#VALUE!</v>
      </c>
      <c r="T163" s="826"/>
    </row>
    <row r="164" spans="1:26" ht="15.75" customHeight="1">
      <c r="A164" s="171">
        <v>9</v>
      </c>
      <c r="B164" s="174" t="s">
        <v>1487</v>
      </c>
      <c r="C164" s="171" t="s">
        <v>1387</v>
      </c>
      <c r="D164" s="1082">
        <v>44655</v>
      </c>
      <c r="E164" s="1065"/>
      <c r="F164" s="1065"/>
      <c r="G164" s="1083"/>
      <c r="H164" s="1070" t="e">
        <f t="shared" si="144"/>
        <v>#VALUE!</v>
      </c>
      <c r="I164" s="1070">
        <f t="shared" si="145"/>
        <v>0</v>
      </c>
      <c r="J164" s="1070" t="str">
        <f t="shared" si="146"/>
        <v>SAI THÔNG TIN</v>
      </c>
      <c r="K164" s="1070" t="str">
        <f t="shared" si="147"/>
        <v>SAI THÔNG TIN</v>
      </c>
      <c r="L164" s="1070">
        <f t="shared" si="148"/>
        <v>0</v>
      </c>
      <c r="M164" s="1070">
        <f t="shared" si="149"/>
        <v>0</v>
      </c>
      <c r="N164" s="1070">
        <f t="shared" si="150"/>
        <v>0</v>
      </c>
      <c r="O164" s="1070">
        <f t="shared" si="151"/>
        <v>0</v>
      </c>
      <c r="P164" s="1070" t="e">
        <f t="shared" si="152"/>
        <v>#VALUE!</v>
      </c>
      <c r="Q164" s="1070">
        <f t="shared" ref="Q164:S164" si="161">I164-M164</f>
        <v>0</v>
      </c>
      <c r="R164" s="1070" t="e">
        <f t="shared" si="161"/>
        <v>#VALUE!</v>
      </c>
      <c r="S164" s="1070" t="e">
        <f t="shared" si="161"/>
        <v>#VALUE!</v>
      </c>
      <c r="T164" s="826" t="s">
        <v>1488</v>
      </c>
    </row>
    <row r="165" spans="1:26" ht="15.75" customHeight="1">
      <c r="A165" s="171">
        <v>10</v>
      </c>
      <c r="B165" s="174" t="s">
        <v>1489</v>
      </c>
      <c r="C165" s="171" t="s">
        <v>1390</v>
      </c>
      <c r="D165" s="1082">
        <v>44655</v>
      </c>
      <c r="E165" s="1065"/>
      <c r="F165" s="1065"/>
      <c r="G165" s="1083"/>
      <c r="H165" s="1070" t="e">
        <f t="shared" si="144"/>
        <v>#VALUE!</v>
      </c>
      <c r="I165" s="1070">
        <f t="shared" si="145"/>
        <v>0</v>
      </c>
      <c r="J165" s="1070" t="str">
        <f t="shared" si="146"/>
        <v>SAI THÔNG TIN</v>
      </c>
      <c r="K165" s="1070" t="str">
        <f t="shared" si="147"/>
        <v>SAI THÔNG TIN</v>
      </c>
      <c r="L165" s="1070">
        <f t="shared" si="148"/>
        <v>0</v>
      </c>
      <c r="M165" s="1070">
        <f t="shared" si="149"/>
        <v>0</v>
      </c>
      <c r="N165" s="1070">
        <f t="shared" si="150"/>
        <v>0</v>
      </c>
      <c r="O165" s="1070">
        <f t="shared" si="151"/>
        <v>0</v>
      </c>
      <c r="P165" s="1070" t="e">
        <f t="shared" si="152"/>
        <v>#VALUE!</v>
      </c>
      <c r="Q165" s="1070">
        <f t="shared" ref="Q165:S165" si="162">I165-M165</f>
        <v>0</v>
      </c>
      <c r="R165" s="1070" t="e">
        <f t="shared" si="162"/>
        <v>#VALUE!</v>
      </c>
      <c r="S165" s="1070" t="e">
        <f t="shared" si="162"/>
        <v>#VALUE!</v>
      </c>
      <c r="T165" s="1073" t="s">
        <v>1490</v>
      </c>
    </row>
    <row r="166" spans="1:26" ht="15.75" customHeight="1">
      <c r="A166" s="171">
        <v>11</v>
      </c>
      <c r="B166" s="174" t="s">
        <v>1491</v>
      </c>
      <c r="C166" s="171" t="s">
        <v>1392</v>
      </c>
      <c r="D166" s="1085" t="s">
        <v>1492</v>
      </c>
      <c r="E166" s="1065"/>
      <c r="F166" s="1065"/>
      <c r="G166" s="1083"/>
      <c r="H166" s="1070" t="e">
        <f t="shared" si="144"/>
        <v>#VALUE!</v>
      </c>
      <c r="I166" s="1070">
        <f t="shared" si="145"/>
        <v>0</v>
      </c>
      <c r="J166" s="1070" t="str">
        <f t="shared" si="146"/>
        <v>SAI THÔNG TIN</v>
      </c>
      <c r="K166" s="1070" t="str">
        <f t="shared" si="147"/>
        <v>SAI THÔNG TIN</v>
      </c>
      <c r="L166" s="1070">
        <f t="shared" si="148"/>
        <v>0</v>
      </c>
      <c r="M166" s="1070">
        <f t="shared" si="149"/>
        <v>0</v>
      </c>
      <c r="N166" s="1070">
        <f t="shared" si="150"/>
        <v>0</v>
      </c>
      <c r="O166" s="1070">
        <f t="shared" si="151"/>
        <v>0</v>
      </c>
      <c r="P166" s="1070" t="e">
        <f t="shared" si="152"/>
        <v>#VALUE!</v>
      </c>
      <c r="Q166" s="1070">
        <f t="shared" ref="Q166:S166" si="163">I166-M166</f>
        <v>0</v>
      </c>
      <c r="R166" s="1070" t="e">
        <f t="shared" si="163"/>
        <v>#VALUE!</v>
      </c>
      <c r="S166" s="1070" t="e">
        <f t="shared" si="163"/>
        <v>#VALUE!</v>
      </c>
      <c r="T166" s="1073"/>
    </row>
    <row r="167" spans="1:26" ht="15.75" customHeight="1">
      <c r="A167" s="171">
        <v>12</v>
      </c>
      <c r="B167" s="174" t="s">
        <v>1493</v>
      </c>
      <c r="C167" s="171" t="s">
        <v>1394</v>
      </c>
      <c r="D167" s="1085" t="s">
        <v>1317</v>
      </c>
      <c r="E167" s="1065"/>
      <c r="F167" s="1065"/>
      <c r="G167" s="1083"/>
      <c r="H167" s="1070" t="e">
        <f t="shared" si="144"/>
        <v>#VALUE!</v>
      </c>
      <c r="I167" s="1070">
        <f t="shared" si="145"/>
        <v>0</v>
      </c>
      <c r="J167" s="1070" t="str">
        <f t="shared" si="146"/>
        <v>SAI THÔNG TIN</v>
      </c>
      <c r="K167" s="1070" t="str">
        <f t="shared" si="147"/>
        <v>SAI THÔNG TIN</v>
      </c>
      <c r="L167" s="1070">
        <f t="shared" si="148"/>
        <v>0</v>
      </c>
      <c r="M167" s="1070">
        <f t="shared" si="149"/>
        <v>0</v>
      </c>
      <c r="N167" s="1070">
        <f t="shared" si="150"/>
        <v>0</v>
      </c>
      <c r="O167" s="1070">
        <f t="shared" si="151"/>
        <v>0</v>
      </c>
      <c r="P167" s="1070" t="e">
        <f t="shared" si="152"/>
        <v>#VALUE!</v>
      </c>
      <c r="Q167" s="1070">
        <f t="shared" ref="Q167:S167" si="164">I167-M167</f>
        <v>0</v>
      </c>
      <c r="R167" s="1070" t="e">
        <f t="shared" si="164"/>
        <v>#VALUE!</v>
      </c>
      <c r="S167" s="1070" t="e">
        <f t="shared" si="164"/>
        <v>#VALUE!</v>
      </c>
      <c r="T167" s="1073" t="s">
        <v>1490</v>
      </c>
    </row>
    <row r="168" spans="1:26" ht="15.75" customHeight="1">
      <c r="A168" s="1136"/>
      <c r="B168" s="1137" t="s">
        <v>1494</v>
      </c>
      <c r="C168" s="1137"/>
      <c r="D168" s="1138"/>
      <c r="E168" s="1137"/>
      <c r="F168" s="1137"/>
      <c r="G168" s="1128"/>
      <c r="H168" s="1067" t="e">
        <f t="shared" ref="H168:S168" si="165">SUM(H156:H167)</f>
        <v>#VALUE!</v>
      </c>
      <c r="I168" s="1067">
        <f t="shared" si="165"/>
        <v>820</v>
      </c>
      <c r="J168" s="1067">
        <f t="shared" si="165"/>
        <v>810</v>
      </c>
      <c r="K168" s="1067">
        <f t="shared" si="165"/>
        <v>320</v>
      </c>
      <c r="L168" s="1067">
        <f t="shared" si="165"/>
        <v>0</v>
      </c>
      <c r="M168" s="1067">
        <f t="shared" si="165"/>
        <v>0</v>
      </c>
      <c r="N168" s="1067">
        <f t="shared" si="165"/>
        <v>0</v>
      </c>
      <c r="O168" s="1067">
        <f t="shared" si="165"/>
        <v>0</v>
      </c>
      <c r="P168" s="1067" t="e">
        <f t="shared" si="165"/>
        <v>#VALUE!</v>
      </c>
      <c r="Q168" s="1067">
        <f t="shared" si="165"/>
        <v>820</v>
      </c>
      <c r="R168" s="1067" t="e">
        <f t="shared" si="165"/>
        <v>#VALUE!</v>
      </c>
      <c r="S168" s="1067" t="e">
        <f t="shared" si="165"/>
        <v>#VALUE!</v>
      </c>
      <c r="T168" s="1139"/>
      <c r="U168" s="1111"/>
      <c r="V168" s="1111"/>
      <c r="W168" s="1111"/>
      <c r="X168" s="1111"/>
      <c r="Y168" s="1111"/>
      <c r="Z168" s="1111"/>
    </row>
    <row r="169" spans="1:26" ht="15.75" customHeight="1">
      <c r="A169" s="327"/>
      <c r="B169" s="307"/>
      <c r="C169" s="307"/>
      <c r="D169" s="1096"/>
      <c r="E169" s="307"/>
      <c r="F169" s="307"/>
      <c r="G169" s="307"/>
      <c r="H169" s="307"/>
      <c r="I169" s="307"/>
      <c r="J169" s="307"/>
      <c r="K169" s="307"/>
      <c r="L169" s="307"/>
      <c r="M169" s="307"/>
      <c r="N169" s="307"/>
      <c r="O169" s="308"/>
      <c r="P169" s="307"/>
      <c r="Q169" s="307"/>
      <c r="R169" s="307"/>
      <c r="S169" s="307"/>
      <c r="T169" s="307"/>
    </row>
    <row r="170" spans="1:26" ht="15.75" customHeight="1">
      <c r="A170" s="306" t="s">
        <v>1495</v>
      </c>
      <c r="B170" s="1112" t="s">
        <v>1496</v>
      </c>
      <c r="C170" s="307"/>
      <c r="D170" s="1089"/>
      <c r="E170" s="307"/>
      <c r="F170" s="307"/>
      <c r="G170" s="307"/>
      <c r="H170" s="307"/>
      <c r="I170" s="307"/>
      <c r="J170" s="307"/>
      <c r="K170" s="307"/>
      <c r="L170" s="307"/>
      <c r="M170" s="307"/>
      <c r="N170" s="307"/>
      <c r="O170" s="308"/>
      <c r="P170" s="307"/>
      <c r="Q170" s="307"/>
      <c r="R170" s="307"/>
      <c r="S170" s="307"/>
      <c r="T170" s="307"/>
    </row>
    <row r="171" spans="1:26" ht="15.75" customHeight="1">
      <c r="A171" s="188"/>
      <c r="B171" s="1065" t="s">
        <v>1497</v>
      </c>
      <c r="C171" s="1065"/>
      <c r="D171" s="1091"/>
      <c r="E171" s="1065"/>
      <c r="F171" s="1065"/>
      <c r="G171" s="1610" t="s">
        <v>1177</v>
      </c>
      <c r="H171" s="1624" t="s">
        <v>1213</v>
      </c>
      <c r="I171" s="1525"/>
      <c r="J171" s="1525"/>
      <c r="K171" s="1526"/>
      <c r="L171" s="1624" t="s">
        <v>1214</v>
      </c>
      <c r="M171" s="1525"/>
      <c r="N171" s="1525"/>
      <c r="O171" s="1526"/>
      <c r="P171" s="1624" t="s">
        <v>1215</v>
      </c>
      <c r="Q171" s="1525"/>
      <c r="R171" s="1525"/>
      <c r="S171" s="1526"/>
      <c r="T171" s="1610" t="s">
        <v>69</v>
      </c>
    </row>
    <row r="172" spans="1:26" ht="15.75" customHeight="1">
      <c r="A172" s="188"/>
      <c r="B172" s="1065" t="s">
        <v>1498</v>
      </c>
      <c r="C172" s="1065"/>
      <c r="D172" s="1079" t="s">
        <v>1341</v>
      </c>
      <c r="E172" s="1080"/>
      <c r="F172" s="1080"/>
      <c r="G172" s="1522"/>
      <c r="H172" s="188" t="s">
        <v>1217</v>
      </c>
      <c r="I172" s="188" t="s">
        <v>1218</v>
      </c>
      <c r="J172" s="188" t="s">
        <v>1219</v>
      </c>
      <c r="K172" s="188" t="s">
        <v>1220</v>
      </c>
      <c r="L172" s="188" t="s">
        <v>1217</v>
      </c>
      <c r="M172" s="188" t="s">
        <v>1218</v>
      </c>
      <c r="N172" s="188" t="s">
        <v>1219</v>
      </c>
      <c r="O172" s="188" t="s">
        <v>1220</v>
      </c>
      <c r="P172" s="188" t="s">
        <v>1217</v>
      </c>
      <c r="Q172" s="188" t="s">
        <v>1218</v>
      </c>
      <c r="R172" s="188" t="s">
        <v>1219</v>
      </c>
      <c r="S172" s="188" t="s">
        <v>1220</v>
      </c>
      <c r="T172" s="1522"/>
    </row>
    <row r="173" spans="1:26" ht="15.75" customHeight="1">
      <c r="A173" s="188"/>
      <c r="B173" s="1065" t="s">
        <v>1499</v>
      </c>
      <c r="C173" s="1065"/>
      <c r="D173" s="1091"/>
      <c r="E173" s="1065"/>
      <c r="F173" s="1065"/>
      <c r="G173" s="307" t="s">
        <v>370</v>
      </c>
      <c r="H173" s="307" t="s">
        <v>371</v>
      </c>
      <c r="I173" s="307" t="s">
        <v>372</v>
      </c>
      <c r="J173" s="307" t="s">
        <v>373</v>
      </c>
      <c r="K173" s="307" t="s">
        <v>374</v>
      </c>
      <c r="L173" s="307" t="s">
        <v>1181</v>
      </c>
      <c r="M173" s="307" t="s">
        <v>1221</v>
      </c>
      <c r="N173" s="307" t="s">
        <v>377</v>
      </c>
      <c r="O173" s="1064" t="s">
        <v>378</v>
      </c>
      <c r="P173" s="307" t="s">
        <v>428</v>
      </c>
      <c r="Q173" s="307" t="s">
        <v>429</v>
      </c>
      <c r="R173" s="307" t="s">
        <v>430</v>
      </c>
      <c r="S173" s="307" t="s">
        <v>431</v>
      </c>
      <c r="T173" s="307" t="s">
        <v>432</v>
      </c>
    </row>
    <row r="174" spans="1:26" ht="15.75" customHeight="1">
      <c r="A174" s="188"/>
      <c r="B174" s="1065" t="s">
        <v>1500</v>
      </c>
      <c r="C174" s="1065"/>
      <c r="D174" s="1081"/>
      <c r="E174" s="1065"/>
      <c r="F174" s="1065"/>
      <c r="G174" s="188"/>
      <c r="H174" s="188"/>
      <c r="I174" s="188"/>
      <c r="J174" s="188"/>
      <c r="K174" s="188"/>
      <c r="L174" s="188"/>
      <c r="M174" s="188"/>
      <c r="N174" s="188"/>
      <c r="O174" s="188"/>
      <c r="P174" s="188"/>
      <c r="Q174" s="188"/>
      <c r="R174" s="188"/>
      <c r="S174" s="188"/>
      <c r="T174" s="188"/>
    </row>
    <row r="175" spans="1:26" ht="15.75" customHeight="1">
      <c r="A175" s="188"/>
      <c r="B175" s="1065" t="s">
        <v>1501</v>
      </c>
      <c r="C175" s="1065"/>
      <c r="D175" s="1081"/>
      <c r="E175" s="1065"/>
      <c r="F175" s="1065"/>
      <c r="G175" s="188"/>
      <c r="H175" s="188"/>
      <c r="I175" s="188"/>
      <c r="J175" s="188"/>
      <c r="K175" s="188"/>
      <c r="L175" s="188"/>
      <c r="M175" s="188"/>
      <c r="N175" s="188"/>
      <c r="O175" s="188"/>
      <c r="P175" s="188"/>
      <c r="Q175" s="188"/>
      <c r="R175" s="188"/>
      <c r="S175" s="188"/>
      <c r="T175" s="188"/>
    </row>
    <row r="176" spans="1:26" ht="15.75" customHeight="1">
      <c r="A176" s="188"/>
      <c r="B176" s="1065" t="s">
        <v>1502</v>
      </c>
      <c r="C176" s="1065"/>
      <c r="D176" s="1081"/>
      <c r="E176" s="1065"/>
      <c r="F176" s="1065"/>
      <c r="G176" s="188"/>
      <c r="H176" s="188"/>
      <c r="I176" s="188"/>
      <c r="J176" s="188"/>
      <c r="K176" s="188"/>
      <c r="L176" s="188"/>
      <c r="M176" s="188"/>
      <c r="N176" s="188"/>
      <c r="O176" s="188"/>
      <c r="P176" s="188"/>
      <c r="Q176" s="188"/>
      <c r="R176" s="188"/>
      <c r="S176" s="188"/>
      <c r="T176" s="188"/>
    </row>
    <row r="177" spans="1:20" ht="15.75" customHeight="1">
      <c r="A177" s="327" t="s">
        <v>71</v>
      </c>
      <c r="B177" s="829" t="s">
        <v>1503</v>
      </c>
      <c r="C177" s="1065"/>
      <c r="D177" s="1140"/>
      <c r="E177" s="829"/>
      <c r="F177" s="829"/>
      <c r="G177" s="327"/>
      <c r="H177" s="1067">
        <f>SUM(I177:K177)</f>
        <v>0</v>
      </c>
      <c r="I177" s="1067"/>
      <c r="J177" s="1067"/>
      <c r="K177" s="1067"/>
      <c r="L177" s="1067">
        <f>SUM(M177:O177)</f>
        <v>0</v>
      </c>
      <c r="M177" s="1067"/>
      <c r="N177" s="1067"/>
      <c r="O177" s="1067"/>
      <c r="P177" s="1067">
        <f>SUM(Q177:S177)</f>
        <v>0</v>
      </c>
      <c r="Q177" s="1067"/>
      <c r="R177" s="1067"/>
      <c r="S177" s="1067"/>
      <c r="T177" s="1067"/>
    </row>
    <row r="178" spans="1:20" ht="15.75" customHeight="1">
      <c r="A178" s="171">
        <v>1</v>
      </c>
      <c r="B178" s="365" t="s">
        <v>934</v>
      </c>
      <c r="C178" s="171" t="s">
        <v>1345</v>
      </c>
      <c r="D178" s="1141" t="s">
        <v>1504</v>
      </c>
      <c r="E178" s="1065"/>
      <c r="F178" s="1065"/>
      <c r="G178" s="1083"/>
      <c r="H178" s="1070">
        <f t="shared" ref="H178:H186" si="166">I178+J178+K178</f>
        <v>650</v>
      </c>
      <c r="I178" s="1070">
        <f t="shared" ref="I178:I186" si="167">IF(C178="N1", 270, IF(C178="N2", 350, IF(C178="N3", 200, 0)))</f>
        <v>270</v>
      </c>
      <c r="J178" s="1070">
        <f t="shared" ref="J178:J186" si="168">IF(AND(C178="N1", D178&gt;6.2),260, IF(AND(C178="N1",D178&gt;5.76),240,IF(AND(C178="N1",4.4&lt;D178),220,IF(AND(C178="N1",4.32&lt;D178), 200,IF(AND(C178="N1",3.33&lt;D178),175,IF(AND(C178="N1",2.34&lt;=D178),165, IF(AND(C178="N2",D178&gt;6.2),200, IF(AND(C178="N2",5.76&lt;D178),185,IF(AND(C178="N2",4.4&lt;D178),170,IF(AND(C178="N2",4.32&lt;D178), 155, IF(AND(C178="N2",3.33&lt;D178),135,IF(AND(C178="N2",2.34&lt;D178),125, IF(AND(C178="N3",D178&gt;6.2),350, IF(AND(C178="N3",5.76&lt;D178),325,IF(AND(C178="N3",4.4&lt;D178),295,IF(AND(C178="N3",4.32&lt;D178),270,IF(AND(C178="N3",3.33&lt;D178),235,IF(AND(C178="N3",2.34&lt;D178), 225, "SAI THÔNG TIN"))))))))))))))))))</f>
        <v>260</v>
      </c>
      <c r="K178" s="1070">
        <f t="shared" ref="K178:K186" si="169">IF(AND(C178="N1", D178&gt;6.2),120, IF(AND(C178="N1",D178&gt;5.76),140,IF(AND(C178="N1",4.4&lt;D178),160,IF(AND(C178="N1",4.32&lt;D178), 180,IF(AND(C178="N1",3.33&lt;D178),205,IF(AND(C178="N1",2.34&lt;=D178),215, IF(AND(C178="N2",D178&gt;6.2),100, IF(AND(C178="N2",5.76&lt;D178),115,IF(AND(C178="N2",4.4&lt;D178),130,IF(AND(C178="N2",4.32&lt;D178), 145, IF(AND(C178="N2",3.33&lt;D178),165,IF(AND(C178="N2",2.34&lt;D178),175, IF(AND(C178="N3",D178&gt;6.2),100, IF(AND(C178="N3",5.76&lt;D178),125,IF(AND(C178="N3",4.4&lt;D178),155,IF(AND(C178="N3",4.32&lt;D178),180,IF(AND(C178="N3",3.33&lt;D178),215,IF(AND(C178="N3",2.34&lt;D178), 225, "SAI THÔNG TIN"))))))))))))))))))</f>
        <v>120</v>
      </c>
      <c r="L178" s="1070">
        <f t="shared" ref="L178:L186" si="170">M178+N178+O178</f>
        <v>0</v>
      </c>
      <c r="M178" s="1070">
        <f t="shared" ref="M178:M186" si="171">IF(G178="HT",I178*0.75,IF(G178="PHT",I178*0.7,IF(G178="TK",I178*0.3,IF(G178="PK",I178*0.2,IF(OR(G178="CTCĐT",G178="BTĐT"),I178*0.1,IF(OR(G178="TLĐTTT",G178="CTCĐK"),I178*0.1,IF(OR(G178="TLĐT",G178="CVHT"),I178*0.15,IF(G178="NCS",I178*0.7,IF(G178="NN",I178*1,0)))))))))</f>
        <v>0</v>
      </c>
      <c r="N178" s="1070">
        <f t="shared" ref="N178:N186" si="172">IF(G178="HT",J178*0.75,IF(G178="PHT",J178*0.7,IF(G178="TK",J178*0.3,IF(G178="PK",J178*0.2,IF(OR(G178="CTCĐT",G178="BTĐT"),J178*0.1,IF(OR(G178="TLĐTTT",G178="CTCĐK"),J178*0.1,IF(OR(G178="TLĐT",G178="CVHT"),J178*0.15,IF(G178="NCS",J178*0.7,IF(G178="NN",J178*1,0)))))))))</f>
        <v>0</v>
      </c>
      <c r="O178" s="1070">
        <f t="shared" ref="O178:O186" si="173">0</f>
        <v>0</v>
      </c>
      <c r="P178" s="1070">
        <f t="shared" ref="P178:P186" si="174">Q178+R178+S178</f>
        <v>650</v>
      </c>
      <c r="Q178" s="1070">
        <f t="shared" ref="Q178:S178" si="175">I178-M178</f>
        <v>270</v>
      </c>
      <c r="R178" s="1070">
        <f t="shared" si="175"/>
        <v>260</v>
      </c>
      <c r="S178" s="1070">
        <f t="shared" si="175"/>
        <v>120</v>
      </c>
      <c r="T178" s="1073"/>
    </row>
    <row r="179" spans="1:20" ht="15.75" customHeight="1">
      <c r="A179" s="171">
        <v>2</v>
      </c>
      <c r="B179" s="174" t="s">
        <v>946</v>
      </c>
      <c r="C179" s="171" t="s">
        <v>1296</v>
      </c>
      <c r="D179" s="1082"/>
      <c r="E179" s="1065"/>
      <c r="F179" s="1065"/>
      <c r="G179" s="1083"/>
      <c r="H179" s="1070" t="e">
        <f t="shared" si="166"/>
        <v>#VALUE!</v>
      </c>
      <c r="I179" s="1070">
        <f t="shared" si="167"/>
        <v>350</v>
      </c>
      <c r="J179" s="1070" t="str">
        <f t="shared" si="168"/>
        <v>SAI THÔNG TIN</v>
      </c>
      <c r="K179" s="1070" t="str">
        <f t="shared" si="169"/>
        <v>SAI THÔNG TIN</v>
      </c>
      <c r="L179" s="1070">
        <f t="shared" si="170"/>
        <v>0</v>
      </c>
      <c r="M179" s="1070">
        <f t="shared" si="171"/>
        <v>0</v>
      </c>
      <c r="N179" s="1070">
        <f t="shared" si="172"/>
        <v>0</v>
      </c>
      <c r="O179" s="1070">
        <f t="shared" si="173"/>
        <v>0</v>
      </c>
      <c r="P179" s="1070" t="e">
        <f t="shared" si="174"/>
        <v>#VALUE!</v>
      </c>
      <c r="Q179" s="1070">
        <f t="shared" ref="Q179:S179" si="176">I179-M179</f>
        <v>350</v>
      </c>
      <c r="R179" s="1070" t="e">
        <f t="shared" si="176"/>
        <v>#VALUE!</v>
      </c>
      <c r="S179" s="1070" t="e">
        <f t="shared" si="176"/>
        <v>#VALUE!</v>
      </c>
      <c r="T179" s="1073"/>
    </row>
    <row r="180" spans="1:20" ht="15.75" customHeight="1">
      <c r="A180" s="171">
        <v>3</v>
      </c>
      <c r="B180" s="174" t="s">
        <v>940</v>
      </c>
      <c r="C180" s="171" t="s">
        <v>1292</v>
      </c>
      <c r="D180" s="1082">
        <v>44655</v>
      </c>
      <c r="E180" s="1065"/>
      <c r="F180" s="1065"/>
      <c r="G180" s="1083"/>
      <c r="H180" s="1070">
        <f t="shared" si="166"/>
        <v>650</v>
      </c>
      <c r="I180" s="1070">
        <f t="shared" si="167"/>
        <v>200</v>
      </c>
      <c r="J180" s="1070">
        <f t="shared" si="168"/>
        <v>350</v>
      </c>
      <c r="K180" s="1070">
        <f t="shared" si="169"/>
        <v>100</v>
      </c>
      <c r="L180" s="1070">
        <f t="shared" si="170"/>
        <v>0</v>
      </c>
      <c r="M180" s="1070">
        <f t="shared" si="171"/>
        <v>0</v>
      </c>
      <c r="N180" s="1070">
        <f t="shared" si="172"/>
        <v>0</v>
      </c>
      <c r="O180" s="1070">
        <f t="shared" si="173"/>
        <v>0</v>
      </c>
      <c r="P180" s="1070">
        <f t="shared" si="174"/>
        <v>650</v>
      </c>
      <c r="Q180" s="1070">
        <f t="shared" ref="Q180:S180" si="177">I180-M180</f>
        <v>200</v>
      </c>
      <c r="R180" s="1070">
        <f t="shared" si="177"/>
        <v>350</v>
      </c>
      <c r="S180" s="1070">
        <f t="shared" si="177"/>
        <v>100</v>
      </c>
      <c r="T180" s="1073"/>
    </row>
    <row r="181" spans="1:20" ht="15.75" customHeight="1">
      <c r="A181" s="171">
        <v>4</v>
      </c>
      <c r="B181" s="174" t="s">
        <v>936</v>
      </c>
      <c r="C181" s="171" t="s">
        <v>1376</v>
      </c>
      <c r="D181" s="1085" t="s">
        <v>1309</v>
      </c>
      <c r="E181" s="1065"/>
      <c r="F181" s="1065"/>
      <c r="G181" s="1083"/>
      <c r="H181" s="1070" t="e">
        <f t="shared" si="166"/>
        <v>#VALUE!</v>
      </c>
      <c r="I181" s="1070">
        <f t="shared" si="167"/>
        <v>0</v>
      </c>
      <c r="J181" s="1070" t="str">
        <f t="shared" si="168"/>
        <v>SAI THÔNG TIN</v>
      </c>
      <c r="K181" s="1070" t="str">
        <f t="shared" si="169"/>
        <v>SAI THÔNG TIN</v>
      </c>
      <c r="L181" s="1070">
        <f t="shared" si="170"/>
        <v>0</v>
      </c>
      <c r="M181" s="1070">
        <f t="shared" si="171"/>
        <v>0</v>
      </c>
      <c r="N181" s="1070">
        <f t="shared" si="172"/>
        <v>0</v>
      </c>
      <c r="O181" s="1070">
        <f t="shared" si="173"/>
        <v>0</v>
      </c>
      <c r="P181" s="1070" t="e">
        <f t="shared" si="174"/>
        <v>#VALUE!</v>
      </c>
      <c r="Q181" s="1070">
        <f t="shared" ref="Q181:S181" si="178">I181-M181</f>
        <v>0</v>
      </c>
      <c r="R181" s="1070" t="e">
        <f t="shared" si="178"/>
        <v>#VALUE!</v>
      </c>
      <c r="S181" s="1070" t="e">
        <f t="shared" si="178"/>
        <v>#VALUE!</v>
      </c>
      <c r="T181" s="1073"/>
    </row>
    <row r="182" spans="1:20" ht="15.75" customHeight="1">
      <c r="A182" s="171">
        <v>5</v>
      </c>
      <c r="B182" s="174" t="s">
        <v>948</v>
      </c>
      <c r="C182" s="171" t="s">
        <v>1378</v>
      </c>
      <c r="D182" s="1082">
        <v>44655</v>
      </c>
      <c r="E182" s="1065"/>
      <c r="F182" s="1065"/>
      <c r="G182" s="1083"/>
      <c r="H182" s="1070" t="e">
        <f t="shared" si="166"/>
        <v>#VALUE!</v>
      </c>
      <c r="I182" s="1070">
        <f t="shared" si="167"/>
        <v>0</v>
      </c>
      <c r="J182" s="1070" t="str">
        <f t="shared" si="168"/>
        <v>SAI THÔNG TIN</v>
      </c>
      <c r="K182" s="1070" t="str">
        <f t="shared" si="169"/>
        <v>SAI THÔNG TIN</v>
      </c>
      <c r="L182" s="1070">
        <f t="shared" si="170"/>
        <v>0</v>
      </c>
      <c r="M182" s="1070">
        <f t="shared" si="171"/>
        <v>0</v>
      </c>
      <c r="N182" s="1070">
        <f t="shared" si="172"/>
        <v>0</v>
      </c>
      <c r="O182" s="1070">
        <f t="shared" si="173"/>
        <v>0</v>
      </c>
      <c r="P182" s="1070" t="e">
        <f t="shared" si="174"/>
        <v>#VALUE!</v>
      </c>
      <c r="Q182" s="1070">
        <f t="shared" ref="Q182:S182" si="179">I182-M182</f>
        <v>0</v>
      </c>
      <c r="R182" s="1070" t="e">
        <f t="shared" si="179"/>
        <v>#VALUE!</v>
      </c>
      <c r="S182" s="1070" t="e">
        <f t="shared" si="179"/>
        <v>#VALUE!</v>
      </c>
      <c r="T182" s="1073" t="s">
        <v>1470</v>
      </c>
    </row>
    <row r="183" spans="1:20" ht="15.75" customHeight="1">
      <c r="A183" s="171">
        <v>6</v>
      </c>
      <c r="B183" s="365" t="s">
        <v>938</v>
      </c>
      <c r="C183" s="171" t="s">
        <v>1380</v>
      </c>
      <c r="D183" s="1141" t="s">
        <v>1504</v>
      </c>
      <c r="E183" s="1065"/>
      <c r="F183" s="1065"/>
      <c r="G183" s="1083"/>
      <c r="H183" s="1070" t="e">
        <f t="shared" si="166"/>
        <v>#VALUE!</v>
      </c>
      <c r="I183" s="1070">
        <f t="shared" si="167"/>
        <v>0</v>
      </c>
      <c r="J183" s="1070" t="str">
        <f t="shared" si="168"/>
        <v>SAI THÔNG TIN</v>
      </c>
      <c r="K183" s="1070" t="str">
        <f t="shared" si="169"/>
        <v>SAI THÔNG TIN</v>
      </c>
      <c r="L183" s="1070">
        <f t="shared" si="170"/>
        <v>0</v>
      </c>
      <c r="M183" s="1070">
        <f t="shared" si="171"/>
        <v>0</v>
      </c>
      <c r="N183" s="1070">
        <f t="shared" si="172"/>
        <v>0</v>
      </c>
      <c r="O183" s="1070">
        <f t="shared" si="173"/>
        <v>0</v>
      </c>
      <c r="P183" s="1070" t="e">
        <f t="shared" si="174"/>
        <v>#VALUE!</v>
      </c>
      <c r="Q183" s="1070">
        <f t="shared" ref="Q183:S183" si="180">I183-M183</f>
        <v>0</v>
      </c>
      <c r="R183" s="1070" t="e">
        <f t="shared" si="180"/>
        <v>#VALUE!</v>
      </c>
      <c r="S183" s="1070" t="e">
        <f t="shared" si="180"/>
        <v>#VALUE!</v>
      </c>
      <c r="T183" s="1073"/>
    </row>
    <row r="184" spans="1:20" ht="15.75" customHeight="1">
      <c r="A184" s="171">
        <v>7</v>
      </c>
      <c r="B184" s="174" t="s">
        <v>956</v>
      </c>
      <c r="C184" s="171" t="s">
        <v>1382</v>
      </c>
      <c r="D184" s="1082">
        <v>44598</v>
      </c>
      <c r="E184" s="1065"/>
      <c r="F184" s="1065"/>
      <c r="G184" s="1083"/>
      <c r="H184" s="1070" t="e">
        <f t="shared" si="166"/>
        <v>#VALUE!</v>
      </c>
      <c r="I184" s="1070">
        <f t="shared" si="167"/>
        <v>0</v>
      </c>
      <c r="J184" s="1070" t="str">
        <f t="shared" si="168"/>
        <v>SAI THÔNG TIN</v>
      </c>
      <c r="K184" s="1070" t="str">
        <f t="shared" si="169"/>
        <v>SAI THÔNG TIN</v>
      </c>
      <c r="L184" s="1070">
        <f t="shared" si="170"/>
        <v>0</v>
      </c>
      <c r="M184" s="1070">
        <f t="shared" si="171"/>
        <v>0</v>
      </c>
      <c r="N184" s="1070">
        <f t="shared" si="172"/>
        <v>0</v>
      </c>
      <c r="O184" s="1070">
        <f t="shared" si="173"/>
        <v>0</v>
      </c>
      <c r="P184" s="1070" t="e">
        <f t="shared" si="174"/>
        <v>#VALUE!</v>
      </c>
      <c r="Q184" s="1070">
        <f t="shared" ref="Q184:S184" si="181">I184-M184</f>
        <v>0</v>
      </c>
      <c r="R184" s="1070" t="e">
        <f t="shared" si="181"/>
        <v>#VALUE!</v>
      </c>
      <c r="S184" s="1070" t="e">
        <f t="shared" si="181"/>
        <v>#VALUE!</v>
      </c>
      <c r="T184" s="1073" t="s">
        <v>1294</v>
      </c>
    </row>
    <row r="185" spans="1:20" ht="15.75" customHeight="1">
      <c r="A185" s="171">
        <v>8</v>
      </c>
      <c r="B185" s="174" t="s">
        <v>955</v>
      </c>
      <c r="C185" s="171" t="s">
        <v>1385</v>
      </c>
      <c r="D185" s="1085" t="s">
        <v>1504</v>
      </c>
      <c r="E185" s="1065"/>
      <c r="F185" s="1065"/>
      <c r="G185" s="1083"/>
      <c r="H185" s="1070" t="e">
        <f t="shared" si="166"/>
        <v>#VALUE!</v>
      </c>
      <c r="I185" s="1070">
        <f t="shared" si="167"/>
        <v>0</v>
      </c>
      <c r="J185" s="1070" t="str">
        <f t="shared" si="168"/>
        <v>SAI THÔNG TIN</v>
      </c>
      <c r="K185" s="1070" t="str">
        <f t="shared" si="169"/>
        <v>SAI THÔNG TIN</v>
      </c>
      <c r="L185" s="1070">
        <f t="shared" si="170"/>
        <v>0</v>
      </c>
      <c r="M185" s="1070">
        <f t="shared" si="171"/>
        <v>0</v>
      </c>
      <c r="N185" s="1070">
        <f t="shared" si="172"/>
        <v>0</v>
      </c>
      <c r="O185" s="1070">
        <f t="shared" si="173"/>
        <v>0</v>
      </c>
      <c r="P185" s="1070" t="e">
        <f t="shared" si="174"/>
        <v>#VALUE!</v>
      </c>
      <c r="Q185" s="1070">
        <f t="shared" ref="Q185:S185" si="182">I185-M185</f>
        <v>0</v>
      </c>
      <c r="R185" s="1070" t="e">
        <f t="shared" si="182"/>
        <v>#VALUE!</v>
      </c>
      <c r="S185" s="1070" t="e">
        <f t="shared" si="182"/>
        <v>#VALUE!</v>
      </c>
      <c r="T185" s="1073"/>
    </row>
    <row r="186" spans="1:20" ht="15.75" customHeight="1">
      <c r="A186" s="171">
        <v>9</v>
      </c>
      <c r="B186" s="174" t="s">
        <v>952</v>
      </c>
      <c r="C186" s="171" t="s">
        <v>1387</v>
      </c>
      <c r="D186" s="1082">
        <v>44746</v>
      </c>
      <c r="E186" s="1065"/>
      <c r="F186" s="1065"/>
      <c r="G186" s="1083"/>
      <c r="H186" s="1070" t="e">
        <f t="shared" si="166"/>
        <v>#VALUE!</v>
      </c>
      <c r="I186" s="1070">
        <f t="shared" si="167"/>
        <v>0</v>
      </c>
      <c r="J186" s="1070" t="str">
        <f t="shared" si="168"/>
        <v>SAI THÔNG TIN</v>
      </c>
      <c r="K186" s="1070" t="str">
        <f t="shared" si="169"/>
        <v>SAI THÔNG TIN</v>
      </c>
      <c r="L186" s="1070">
        <f t="shared" si="170"/>
        <v>0</v>
      </c>
      <c r="M186" s="1070">
        <f t="shared" si="171"/>
        <v>0</v>
      </c>
      <c r="N186" s="1070">
        <f t="shared" si="172"/>
        <v>0</v>
      </c>
      <c r="O186" s="1070">
        <f t="shared" si="173"/>
        <v>0</v>
      </c>
      <c r="P186" s="1070" t="e">
        <f t="shared" si="174"/>
        <v>#VALUE!</v>
      </c>
      <c r="Q186" s="1070">
        <f t="shared" ref="Q186:S186" si="183">I186-M186</f>
        <v>0</v>
      </c>
      <c r="R186" s="1070" t="e">
        <f t="shared" si="183"/>
        <v>#VALUE!</v>
      </c>
      <c r="S186" s="1070" t="e">
        <f t="shared" si="183"/>
        <v>#VALUE!</v>
      </c>
      <c r="T186" s="1073"/>
    </row>
    <row r="187" spans="1:20" ht="15.75" customHeight="1">
      <c r="A187" s="1647" t="s">
        <v>1228</v>
      </c>
      <c r="B187" s="1526"/>
      <c r="C187" s="1128"/>
      <c r="D187" s="1142"/>
      <c r="E187" s="1128"/>
      <c r="F187" s="1128"/>
      <c r="G187" s="1130"/>
      <c r="H187" s="1143" t="e">
        <f t="shared" ref="H187:K187" si="184">SUM(H178:H186)</f>
        <v>#VALUE!</v>
      </c>
      <c r="I187" s="1143">
        <f t="shared" si="184"/>
        <v>820</v>
      </c>
      <c r="J187" s="1143">
        <f t="shared" si="184"/>
        <v>610</v>
      </c>
      <c r="K187" s="1143">
        <f t="shared" si="184"/>
        <v>220</v>
      </c>
      <c r="L187" s="1143">
        <f t="shared" ref="L187:O187" si="185">SUM(L182:L186)</f>
        <v>0</v>
      </c>
      <c r="M187" s="1143">
        <f t="shared" si="185"/>
        <v>0</v>
      </c>
      <c r="N187" s="1143">
        <f t="shared" si="185"/>
        <v>0</v>
      </c>
      <c r="O187" s="1143">
        <f t="shared" si="185"/>
        <v>0</v>
      </c>
      <c r="P187" s="1143" t="e">
        <f t="shared" ref="P187:S187" si="186">SUM(P178:P186)</f>
        <v>#VALUE!</v>
      </c>
      <c r="Q187" s="1143">
        <f t="shared" si="186"/>
        <v>820</v>
      </c>
      <c r="R187" s="1143" t="e">
        <f t="shared" si="186"/>
        <v>#VALUE!</v>
      </c>
      <c r="S187" s="1143" t="e">
        <f t="shared" si="186"/>
        <v>#VALUE!</v>
      </c>
      <c r="T187" s="1133"/>
    </row>
    <row r="188" spans="1:20" ht="15.75" customHeight="1">
      <c r="A188" s="307"/>
      <c r="B188" s="307"/>
      <c r="C188" s="307"/>
      <c r="D188" s="1089"/>
      <c r="E188" s="307"/>
      <c r="F188" s="307"/>
      <c r="G188" s="307"/>
      <c r="H188" s="307"/>
      <c r="I188" s="307"/>
      <c r="J188" s="307"/>
      <c r="K188" s="307"/>
      <c r="L188" s="307"/>
      <c r="M188" s="307"/>
      <c r="N188" s="307"/>
      <c r="O188" s="308"/>
      <c r="P188" s="307"/>
      <c r="Q188" s="307"/>
      <c r="R188" s="307"/>
      <c r="S188" s="307"/>
      <c r="T188" s="307"/>
    </row>
    <row r="189" spans="1:20" ht="15.75" customHeight="1">
      <c r="A189" s="306" t="s">
        <v>1505</v>
      </c>
      <c r="B189" s="306" t="s">
        <v>974</v>
      </c>
      <c r="C189" s="307"/>
      <c r="D189" s="1089"/>
      <c r="E189" s="307"/>
      <c r="F189" s="307"/>
      <c r="G189" s="307"/>
      <c r="H189" s="307"/>
      <c r="I189" s="307"/>
      <c r="J189" s="307"/>
      <c r="K189" s="307"/>
      <c r="L189" s="307"/>
      <c r="M189" s="307"/>
      <c r="N189" s="307"/>
      <c r="O189" s="308"/>
      <c r="P189" s="307"/>
      <c r="Q189" s="307"/>
      <c r="R189" s="307"/>
      <c r="S189" s="307"/>
      <c r="T189" s="307"/>
    </row>
    <row r="190" spans="1:20" ht="15.75" customHeight="1">
      <c r="A190" s="188"/>
      <c r="B190" s="1065" t="s">
        <v>1506</v>
      </c>
      <c r="C190" s="1065"/>
      <c r="D190" s="1091"/>
      <c r="E190" s="1065"/>
      <c r="F190" s="1065"/>
      <c r="G190" s="1610" t="s">
        <v>1177</v>
      </c>
      <c r="H190" s="1624" t="s">
        <v>1213</v>
      </c>
      <c r="I190" s="1525"/>
      <c r="J190" s="1525"/>
      <c r="K190" s="1526"/>
      <c r="L190" s="1624" t="s">
        <v>1214</v>
      </c>
      <c r="M190" s="1525"/>
      <c r="N190" s="1525"/>
      <c r="O190" s="1526"/>
      <c r="P190" s="1624" t="s">
        <v>1215</v>
      </c>
      <c r="Q190" s="1525"/>
      <c r="R190" s="1525"/>
      <c r="S190" s="1526"/>
      <c r="T190" s="1610" t="s">
        <v>69</v>
      </c>
    </row>
    <row r="191" spans="1:20" ht="15.75" customHeight="1">
      <c r="A191" s="188"/>
      <c r="B191" s="1065" t="s">
        <v>1365</v>
      </c>
      <c r="C191" s="1065"/>
      <c r="D191" s="1079" t="s">
        <v>1341</v>
      </c>
      <c r="E191" s="1080"/>
      <c r="F191" s="1080"/>
      <c r="G191" s="1522"/>
      <c r="H191" s="188" t="s">
        <v>1217</v>
      </c>
      <c r="I191" s="188" t="s">
        <v>1218</v>
      </c>
      <c r="J191" s="188" t="s">
        <v>1219</v>
      </c>
      <c r="K191" s="188" t="s">
        <v>1220</v>
      </c>
      <c r="L191" s="188" t="s">
        <v>1217</v>
      </c>
      <c r="M191" s="188" t="s">
        <v>1218</v>
      </c>
      <c r="N191" s="188" t="s">
        <v>1219</v>
      </c>
      <c r="O191" s="188" t="s">
        <v>1220</v>
      </c>
      <c r="P191" s="188" t="s">
        <v>1217</v>
      </c>
      <c r="Q191" s="188" t="s">
        <v>1218</v>
      </c>
      <c r="R191" s="188" t="s">
        <v>1219</v>
      </c>
      <c r="S191" s="188" t="s">
        <v>1220</v>
      </c>
      <c r="T191" s="1522"/>
    </row>
    <row r="192" spans="1:20" ht="15.75" customHeight="1">
      <c r="A192" s="188"/>
      <c r="B192" s="1065" t="s">
        <v>1507</v>
      </c>
      <c r="C192" s="1065"/>
      <c r="D192" s="1091"/>
      <c r="E192" s="1065"/>
      <c r="F192" s="1065"/>
      <c r="G192" s="307" t="s">
        <v>370</v>
      </c>
      <c r="H192" s="307" t="s">
        <v>371</v>
      </c>
      <c r="I192" s="307" t="s">
        <v>372</v>
      </c>
      <c r="J192" s="307" t="s">
        <v>373</v>
      </c>
      <c r="K192" s="307" t="s">
        <v>374</v>
      </c>
      <c r="L192" s="307" t="s">
        <v>1181</v>
      </c>
      <c r="M192" s="307" t="s">
        <v>1221</v>
      </c>
      <c r="N192" s="307" t="s">
        <v>377</v>
      </c>
      <c r="O192" s="1064" t="s">
        <v>378</v>
      </c>
      <c r="P192" s="307" t="s">
        <v>428</v>
      </c>
      <c r="Q192" s="307" t="s">
        <v>429</v>
      </c>
      <c r="R192" s="307" t="s">
        <v>430</v>
      </c>
      <c r="S192" s="307" t="s">
        <v>431</v>
      </c>
      <c r="T192" s="307" t="s">
        <v>432</v>
      </c>
    </row>
    <row r="193" spans="1:20" ht="15.75" customHeight="1">
      <c r="A193" s="188"/>
      <c r="B193" s="1065" t="s">
        <v>1222</v>
      </c>
      <c r="C193" s="1065"/>
      <c r="D193" s="1081"/>
      <c r="E193" s="1065"/>
      <c r="F193" s="1065"/>
      <c r="G193" s="188"/>
      <c r="H193" s="188"/>
      <c r="I193" s="188"/>
      <c r="J193" s="188"/>
      <c r="K193" s="188"/>
      <c r="L193" s="188"/>
      <c r="M193" s="188"/>
      <c r="N193" s="188"/>
      <c r="O193" s="188"/>
      <c r="P193" s="188"/>
      <c r="Q193" s="188"/>
      <c r="R193" s="188"/>
      <c r="S193" s="188"/>
      <c r="T193" s="188"/>
    </row>
    <row r="194" spans="1:20" ht="15.75" customHeight="1">
      <c r="A194" s="188"/>
      <c r="B194" s="1065" t="s">
        <v>1508</v>
      </c>
      <c r="C194" s="1065"/>
      <c r="D194" s="1081"/>
      <c r="E194" s="1065"/>
      <c r="F194" s="1065"/>
      <c r="G194" s="188"/>
      <c r="H194" s="188"/>
      <c r="I194" s="188"/>
      <c r="J194" s="188"/>
      <c r="K194" s="188"/>
      <c r="L194" s="188"/>
      <c r="M194" s="188"/>
      <c r="N194" s="188"/>
      <c r="O194" s="188"/>
      <c r="P194" s="188"/>
      <c r="Q194" s="188"/>
      <c r="R194" s="188"/>
      <c r="S194" s="188"/>
      <c r="T194" s="188"/>
    </row>
    <row r="195" spans="1:20" ht="15.75" customHeight="1">
      <c r="A195" s="188"/>
      <c r="B195" s="1065" t="s">
        <v>1223</v>
      </c>
      <c r="C195" s="1065"/>
      <c r="D195" s="1081"/>
      <c r="E195" s="1065"/>
      <c r="F195" s="1065"/>
      <c r="G195" s="188"/>
      <c r="H195" s="188"/>
      <c r="I195" s="188"/>
      <c r="J195" s="188"/>
      <c r="K195" s="188"/>
      <c r="L195" s="188"/>
      <c r="M195" s="188"/>
      <c r="N195" s="188"/>
      <c r="O195" s="188"/>
      <c r="P195" s="188"/>
      <c r="Q195" s="188"/>
      <c r="R195" s="188"/>
      <c r="S195" s="188"/>
      <c r="T195" s="188"/>
    </row>
    <row r="196" spans="1:20" ht="15.75" customHeight="1">
      <c r="A196" s="327" t="s">
        <v>71</v>
      </c>
      <c r="B196" s="829" t="s">
        <v>1509</v>
      </c>
      <c r="C196" s="829"/>
      <c r="D196" s="1140"/>
      <c r="E196" s="829"/>
      <c r="F196" s="829"/>
      <c r="G196" s="327"/>
      <c r="H196" s="1067"/>
      <c r="I196" s="1067"/>
      <c r="J196" s="1067"/>
      <c r="K196" s="1067"/>
      <c r="L196" s="1067"/>
      <c r="M196" s="1067"/>
      <c r="N196" s="1067"/>
      <c r="O196" s="1067"/>
      <c r="P196" s="1067"/>
      <c r="Q196" s="1067"/>
      <c r="R196" s="1067"/>
      <c r="S196" s="328"/>
      <c r="T196" s="1067"/>
    </row>
    <row r="197" spans="1:20" ht="15.75" customHeight="1">
      <c r="A197" s="171">
        <v>1</v>
      </c>
      <c r="B197" s="174" t="s">
        <v>1510</v>
      </c>
      <c r="C197" s="171" t="s">
        <v>1345</v>
      </c>
      <c r="D197" s="1144"/>
      <c r="E197" s="1065"/>
      <c r="F197" s="1065"/>
      <c r="G197" s="1083"/>
      <c r="H197" s="1070" t="e">
        <f t="shared" ref="H197:H210" si="187">I197+J197+K197</f>
        <v>#VALUE!</v>
      </c>
      <c r="I197" s="1070">
        <f t="shared" ref="I197:I210" si="188">IF(C197="N1", 270, IF(C197="N2", 350, IF(C197="N3", 200, 0)))</f>
        <v>270</v>
      </c>
      <c r="J197" s="1070" t="str">
        <f t="shared" ref="J197:J210" si="189">IF(AND(C197="N1", D197&gt;6.2),260, IF(AND(C197="N1",D197&gt;5.76),240,IF(AND(C197="N1",4.4&lt;D197),220,IF(AND(C197="N1",4.32&lt;D197), 200,IF(AND(C197="N1",3.33&lt;D197),175,IF(AND(C197="N1",2.34&lt;=D197),165, IF(AND(C197="N2",D197&gt;6.2),200, IF(AND(C197="N2",5.76&lt;D197),185,IF(AND(C197="N2",4.4&lt;D197),170,IF(AND(C197="N2",4.32&lt;D197), 155, IF(AND(C197="N2",3.33&lt;D197),135,IF(AND(C197="N2",2.34&lt;D197),125, IF(AND(C197="N3",D197&gt;6.2),350, IF(AND(C197="N3",5.76&lt;D197),325,IF(AND(C197="N3",4.4&lt;D197),295,IF(AND(C197="N3",4.32&lt;D197),270,IF(AND(C197="N3",3.33&lt;D197),235,IF(AND(C197="N3",2.34&lt;D197), 225, "SAI THÔNG TIN"))))))))))))))))))</f>
        <v>SAI THÔNG TIN</v>
      </c>
      <c r="K197" s="1070" t="str">
        <f t="shared" ref="K197:K210" si="190">IF(AND(C197="N1", D197&gt;6.2),120, IF(AND(C197="N1",D197&gt;5.76),140,IF(AND(C197="N1",4.4&lt;D197),160,IF(AND(C197="N1",4.32&lt;D197), 180,IF(AND(C197="N1",3.33&lt;D197),205,IF(AND(C197="N1",2.34&lt;=D197),215, IF(AND(C197="N2",D197&gt;6.2),100, IF(AND(C197="N2",5.76&lt;D197),115,IF(AND(C197="N2",4.4&lt;D197),130,IF(AND(C197="N2",4.32&lt;D197), 145, IF(AND(C197="N2",3.33&lt;D197),165,IF(AND(C197="N2",2.34&lt;D197),175, IF(AND(C197="N3",D197&gt;6.2),100, IF(AND(C197="N3",5.76&lt;D197),125,IF(AND(C197="N3",4.4&lt;D197),155,IF(AND(C197="N3",4.32&lt;D197),180,IF(AND(C197="N3",3.33&lt;D197),215,IF(AND(C197="N3",2.34&lt;D197), 225, "SAI THÔNG TIN"))))))))))))))))))</f>
        <v>SAI THÔNG TIN</v>
      </c>
      <c r="L197" s="1070">
        <f t="shared" ref="L197:L210" si="191">M197+N197+O197</f>
        <v>0</v>
      </c>
      <c r="M197" s="1070">
        <f t="shared" ref="M197:M210" si="192">IF(G197="HT",I197*0.75,IF(G197="PHT",I197*0.7,IF(G197="TK",I197*0.3,IF(G197="PK",I197*0.2,IF(OR(G197="CTCĐT",G197="BTĐT"),I197*0.1,IF(OR(G197="TLĐTTT",G197="CTCĐK"),I197*0.1,IF(OR(G197="TLĐT",G197="CVHT"),I197*0.15,IF(G197="NCS",I197*0.7,IF(G197="NN",I197*1,0)))))))))</f>
        <v>0</v>
      </c>
      <c r="N197" s="1070">
        <f t="shared" ref="N197:N210" si="193">IF(G197="HT",J197*0.75,IF(G197="PHT",J197*0.7,IF(G197="TK",J197*0.3,IF(G197="PK",J197*0.2,IF(OR(G197="CTCĐT",G197="BTĐT"),J197*0.1,IF(OR(G197="TLĐTTT",G197="CTCĐK"),J197*0.1,IF(OR(G197="TLĐT",G197="CVHT"),J197*0.15,IF(G197="NCS",J197*0.7,IF(G197="NN",J197*1,0)))))))))</f>
        <v>0</v>
      </c>
      <c r="O197" s="1070">
        <f t="shared" ref="O197:O210" si="194">0</f>
        <v>0</v>
      </c>
      <c r="P197" s="1070" t="e">
        <f t="shared" ref="P197:P210" si="195">Q197+R197+S197</f>
        <v>#VALUE!</v>
      </c>
      <c r="Q197" s="1070">
        <f t="shared" ref="Q197:S197" si="196">I197-M197</f>
        <v>270</v>
      </c>
      <c r="R197" s="1070" t="e">
        <f t="shared" si="196"/>
        <v>#VALUE!</v>
      </c>
      <c r="S197" s="1070" t="e">
        <f t="shared" si="196"/>
        <v>#VALUE!</v>
      </c>
      <c r="T197" s="1073" t="s">
        <v>1511</v>
      </c>
    </row>
    <row r="198" spans="1:20" ht="15.75" customHeight="1">
      <c r="A198" s="171">
        <v>2</v>
      </c>
      <c r="B198" s="174" t="s">
        <v>1512</v>
      </c>
      <c r="C198" s="171" t="s">
        <v>1296</v>
      </c>
      <c r="D198" s="1144"/>
      <c r="E198" s="1065"/>
      <c r="F198" s="1065"/>
      <c r="G198" s="1083"/>
      <c r="H198" s="1070" t="e">
        <f t="shared" si="187"/>
        <v>#VALUE!</v>
      </c>
      <c r="I198" s="1070">
        <f t="shared" si="188"/>
        <v>350</v>
      </c>
      <c r="J198" s="1070" t="str">
        <f t="shared" si="189"/>
        <v>SAI THÔNG TIN</v>
      </c>
      <c r="K198" s="1070" t="str">
        <f t="shared" si="190"/>
        <v>SAI THÔNG TIN</v>
      </c>
      <c r="L198" s="1070">
        <f t="shared" si="191"/>
        <v>0</v>
      </c>
      <c r="M198" s="1070">
        <f t="shared" si="192"/>
        <v>0</v>
      </c>
      <c r="N198" s="1070">
        <f t="shared" si="193"/>
        <v>0</v>
      </c>
      <c r="O198" s="1070">
        <f t="shared" si="194"/>
        <v>0</v>
      </c>
      <c r="P198" s="1070" t="e">
        <f t="shared" si="195"/>
        <v>#VALUE!</v>
      </c>
      <c r="Q198" s="1070">
        <f t="shared" ref="Q198:S198" si="197">I198-M198</f>
        <v>350</v>
      </c>
      <c r="R198" s="1070" t="e">
        <f t="shared" si="197"/>
        <v>#VALUE!</v>
      </c>
      <c r="S198" s="1070" t="e">
        <f t="shared" si="197"/>
        <v>#VALUE!</v>
      </c>
      <c r="T198" s="1073" t="s">
        <v>1513</v>
      </c>
    </row>
    <row r="199" spans="1:20" ht="15.75" customHeight="1">
      <c r="A199" s="171">
        <v>3</v>
      </c>
      <c r="B199" s="174" t="s">
        <v>1514</v>
      </c>
      <c r="C199" s="171" t="s">
        <v>1292</v>
      </c>
      <c r="D199" s="1144"/>
      <c r="E199" s="1065"/>
      <c r="F199" s="1065"/>
      <c r="G199" s="1083"/>
      <c r="H199" s="1070" t="e">
        <f t="shared" si="187"/>
        <v>#VALUE!</v>
      </c>
      <c r="I199" s="1070">
        <f t="shared" si="188"/>
        <v>200</v>
      </c>
      <c r="J199" s="1070" t="str">
        <f t="shared" si="189"/>
        <v>SAI THÔNG TIN</v>
      </c>
      <c r="K199" s="1070" t="str">
        <f t="shared" si="190"/>
        <v>SAI THÔNG TIN</v>
      </c>
      <c r="L199" s="1070">
        <f t="shared" si="191"/>
        <v>0</v>
      </c>
      <c r="M199" s="1070">
        <f t="shared" si="192"/>
        <v>0</v>
      </c>
      <c r="N199" s="1070">
        <f t="shared" si="193"/>
        <v>0</v>
      </c>
      <c r="O199" s="1070">
        <f t="shared" si="194"/>
        <v>0</v>
      </c>
      <c r="P199" s="1070" t="e">
        <f t="shared" si="195"/>
        <v>#VALUE!</v>
      </c>
      <c r="Q199" s="1070">
        <f t="shared" ref="Q199:S199" si="198">I199-M199</f>
        <v>200</v>
      </c>
      <c r="R199" s="1070" t="e">
        <f t="shared" si="198"/>
        <v>#VALUE!</v>
      </c>
      <c r="S199" s="1070" t="e">
        <f t="shared" si="198"/>
        <v>#VALUE!</v>
      </c>
      <c r="T199" s="1073" t="s">
        <v>1515</v>
      </c>
    </row>
    <row r="200" spans="1:20" ht="15.75" customHeight="1">
      <c r="A200" s="171">
        <v>4</v>
      </c>
      <c r="B200" s="174" t="s">
        <v>1516</v>
      </c>
      <c r="C200" s="171" t="s">
        <v>1376</v>
      </c>
      <c r="D200" s="1144"/>
      <c r="E200" s="1065"/>
      <c r="F200" s="1065"/>
      <c r="G200" s="1083"/>
      <c r="H200" s="1070" t="e">
        <f t="shared" si="187"/>
        <v>#VALUE!</v>
      </c>
      <c r="I200" s="1070">
        <f t="shared" si="188"/>
        <v>0</v>
      </c>
      <c r="J200" s="1070" t="str">
        <f t="shared" si="189"/>
        <v>SAI THÔNG TIN</v>
      </c>
      <c r="K200" s="1070" t="str">
        <f t="shared" si="190"/>
        <v>SAI THÔNG TIN</v>
      </c>
      <c r="L200" s="1070">
        <f t="shared" si="191"/>
        <v>0</v>
      </c>
      <c r="M200" s="1070">
        <f t="shared" si="192"/>
        <v>0</v>
      </c>
      <c r="N200" s="1070">
        <f t="shared" si="193"/>
        <v>0</v>
      </c>
      <c r="O200" s="1070">
        <f t="shared" si="194"/>
        <v>0</v>
      </c>
      <c r="P200" s="1070" t="e">
        <f t="shared" si="195"/>
        <v>#VALUE!</v>
      </c>
      <c r="Q200" s="1070">
        <f t="shared" ref="Q200:S200" si="199">I200-M200</f>
        <v>0</v>
      </c>
      <c r="R200" s="1070" t="e">
        <f t="shared" si="199"/>
        <v>#VALUE!</v>
      </c>
      <c r="S200" s="1070" t="e">
        <f t="shared" si="199"/>
        <v>#VALUE!</v>
      </c>
      <c r="T200" s="1073" t="s">
        <v>1517</v>
      </c>
    </row>
    <row r="201" spans="1:20" ht="15.75" customHeight="1">
      <c r="A201" s="171">
        <v>5</v>
      </c>
      <c r="B201" s="174" t="s">
        <v>1518</v>
      </c>
      <c r="C201" s="171" t="s">
        <v>1378</v>
      </c>
      <c r="D201" s="1144"/>
      <c r="E201" s="1065"/>
      <c r="F201" s="1065"/>
      <c r="G201" s="1083"/>
      <c r="H201" s="1070" t="e">
        <f t="shared" si="187"/>
        <v>#VALUE!</v>
      </c>
      <c r="I201" s="1070">
        <f t="shared" si="188"/>
        <v>0</v>
      </c>
      <c r="J201" s="1070" t="str">
        <f t="shared" si="189"/>
        <v>SAI THÔNG TIN</v>
      </c>
      <c r="K201" s="1070" t="str">
        <f t="shared" si="190"/>
        <v>SAI THÔNG TIN</v>
      </c>
      <c r="L201" s="1070">
        <f t="shared" si="191"/>
        <v>0</v>
      </c>
      <c r="M201" s="1070">
        <f t="shared" si="192"/>
        <v>0</v>
      </c>
      <c r="N201" s="1070">
        <f t="shared" si="193"/>
        <v>0</v>
      </c>
      <c r="O201" s="1070">
        <f t="shared" si="194"/>
        <v>0</v>
      </c>
      <c r="P201" s="1070" t="e">
        <f t="shared" si="195"/>
        <v>#VALUE!</v>
      </c>
      <c r="Q201" s="1070">
        <f t="shared" ref="Q201:S201" si="200">I201-M201</f>
        <v>0</v>
      </c>
      <c r="R201" s="1070" t="e">
        <f t="shared" si="200"/>
        <v>#VALUE!</v>
      </c>
      <c r="S201" s="1070" t="e">
        <f t="shared" si="200"/>
        <v>#VALUE!</v>
      </c>
      <c r="T201" s="1073" t="s">
        <v>1519</v>
      </c>
    </row>
    <row r="202" spans="1:20" ht="15.75" customHeight="1">
      <c r="A202" s="171">
        <v>6</v>
      </c>
      <c r="B202" s="174" t="s">
        <v>1520</v>
      </c>
      <c r="C202" s="171" t="s">
        <v>1380</v>
      </c>
      <c r="D202" s="1144"/>
      <c r="E202" s="1065"/>
      <c r="F202" s="1065"/>
      <c r="G202" s="1083"/>
      <c r="H202" s="1070" t="e">
        <f t="shared" si="187"/>
        <v>#VALUE!</v>
      </c>
      <c r="I202" s="1070">
        <f t="shared" si="188"/>
        <v>0</v>
      </c>
      <c r="J202" s="1070" t="str">
        <f t="shared" si="189"/>
        <v>SAI THÔNG TIN</v>
      </c>
      <c r="K202" s="1070" t="str">
        <f t="shared" si="190"/>
        <v>SAI THÔNG TIN</v>
      </c>
      <c r="L202" s="1070">
        <f t="shared" si="191"/>
        <v>0</v>
      </c>
      <c r="M202" s="1070">
        <f t="shared" si="192"/>
        <v>0</v>
      </c>
      <c r="N202" s="1070">
        <f t="shared" si="193"/>
        <v>0</v>
      </c>
      <c r="O202" s="1070">
        <f t="shared" si="194"/>
        <v>0</v>
      </c>
      <c r="P202" s="1070" t="e">
        <f t="shared" si="195"/>
        <v>#VALUE!</v>
      </c>
      <c r="Q202" s="1070">
        <f t="shared" ref="Q202:S202" si="201">I202-M202</f>
        <v>0</v>
      </c>
      <c r="R202" s="1070" t="e">
        <f t="shared" si="201"/>
        <v>#VALUE!</v>
      </c>
      <c r="S202" s="1070" t="e">
        <f t="shared" si="201"/>
        <v>#VALUE!</v>
      </c>
      <c r="T202" s="1073"/>
    </row>
    <row r="203" spans="1:20" ht="15.75" customHeight="1">
      <c r="A203" s="171">
        <v>7</v>
      </c>
      <c r="B203" s="174" t="s">
        <v>1521</v>
      </c>
      <c r="C203" s="171" t="s">
        <v>1382</v>
      </c>
      <c r="D203" s="1144"/>
      <c r="E203" s="1065"/>
      <c r="F203" s="1065"/>
      <c r="G203" s="1083"/>
      <c r="H203" s="1070" t="e">
        <f t="shared" si="187"/>
        <v>#VALUE!</v>
      </c>
      <c r="I203" s="1070">
        <f t="shared" si="188"/>
        <v>0</v>
      </c>
      <c r="J203" s="1070" t="str">
        <f t="shared" si="189"/>
        <v>SAI THÔNG TIN</v>
      </c>
      <c r="K203" s="1070" t="str">
        <f t="shared" si="190"/>
        <v>SAI THÔNG TIN</v>
      </c>
      <c r="L203" s="1070">
        <f t="shared" si="191"/>
        <v>0</v>
      </c>
      <c r="M203" s="1070">
        <f t="shared" si="192"/>
        <v>0</v>
      </c>
      <c r="N203" s="1070">
        <f t="shared" si="193"/>
        <v>0</v>
      </c>
      <c r="O203" s="1070">
        <f t="shared" si="194"/>
        <v>0</v>
      </c>
      <c r="P203" s="1070" t="e">
        <f t="shared" si="195"/>
        <v>#VALUE!</v>
      </c>
      <c r="Q203" s="1070">
        <f t="shared" ref="Q203:S203" si="202">I203-M203</f>
        <v>0</v>
      </c>
      <c r="R203" s="1070" t="e">
        <f t="shared" si="202"/>
        <v>#VALUE!</v>
      </c>
      <c r="S203" s="1070" t="e">
        <f t="shared" si="202"/>
        <v>#VALUE!</v>
      </c>
      <c r="T203" s="1073" t="s">
        <v>1515</v>
      </c>
    </row>
    <row r="204" spans="1:20" ht="15.75" customHeight="1">
      <c r="A204" s="171">
        <v>8</v>
      </c>
      <c r="B204" s="174" t="s">
        <v>1522</v>
      </c>
      <c r="C204" s="171" t="s">
        <v>1385</v>
      </c>
      <c r="D204" s="1144"/>
      <c r="E204" s="1065"/>
      <c r="F204" s="1065"/>
      <c r="G204" s="1083"/>
      <c r="H204" s="1070" t="e">
        <f t="shared" si="187"/>
        <v>#VALUE!</v>
      </c>
      <c r="I204" s="1070">
        <f t="shared" si="188"/>
        <v>0</v>
      </c>
      <c r="J204" s="1070" t="str">
        <f t="shared" si="189"/>
        <v>SAI THÔNG TIN</v>
      </c>
      <c r="K204" s="1070" t="str">
        <f t="shared" si="190"/>
        <v>SAI THÔNG TIN</v>
      </c>
      <c r="L204" s="1070">
        <f t="shared" si="191"/>
        <v>0</v>
      </c>
      <c r="M204" s="1070">
        <f t="shared" si="192"/>
        <v>0</v>
      </c>
      <c r="N204" s="1070">
        <f t="shared" si="193"/>
        <v>0</v>
      </c>
      <c r="O204" s="1070">
        <f t="shared" si="194"/>
        <v>0</v>
      </c>
      <c r="P204" s="1070" t="e">
        <f t="shared" si="195"/>
        <v>#VALUE!</v>
      </c>
      <c r="Q204" s="1070">
        <f t="shared" ref="Q204:S204" si="203">I204-M204</f>
        <v>0</v>
      </c>
      <c r="R204" s="1070" t="e">
        <f t="shared" si="203"/>
        <v>#VALUE!</v>
      </c>
      <c r="S204" s="1070" t="e">
        <f t="shared" si="203"/>
        <v>#VALUE!</v>
      </c>
      <c r="T204" s="1073" t="s">
        <v>1511</v>
      </c>
    </row>
    <row r="205" spans="1:20" ht="15.75" customHeight="1">
      <c r="A205" s="171">
        <v>9</v>
      </c>
      <c r="B205" s="174" t="s">
        <v>1523</v>
      </c>
      <c r="C205" s="171" t="s">
        <v>1387</v>
      </c>
      <c r="D205" s="1144"/>
      <c r="E205" s="1065"/>
      <c r="F205" s="1065"/>
      <c r="G205" s="1083"/>
      <c r="H205" s="1070" t="e">
        <f t="shared" si="187"/>
        <v>#VALUE!</v>
      </c>
      <c r="I205" s="1070">
        <f t="shared" si="188"/>
        <v>0</v>
      </c>
      <c r="J205" s="1070" t="str">
        <f t="shared" si="189"/>
        <v>SAI THÔNG TIN</v>
      </c>
      <c r="K205" s="1070" t="str">
        <f t="shared" si="190"/>
        <v>SAI THÔNG TIN</v>
      </c>
      <c r="L205" s="1070">
        <f t="shared" si="191"/>
        <v>0</v>
      </c>
      <c r="M205" s="1070">
        <f t="shared" si="192"/>
        <v>0</v>
      </c>
      <c r="N205" s="1070">
        <f t="shared" si="193"/>
        <v>0</v>
      </c>
      <c r="O205" s="1070">
        <f t="shared" si="194"/>
        <v>0</v>
      </c>
      <c r="P205" s="1070" t="e">
        <f t="shared" si="195"/>
        <v>#VALUE!</v>
      </c>
      <c r="Q205" s="1070">
        <f t="shared" ref="Q205:S205" si="204">I205-M205</f>
        <v>0</v>
      </c>
      <c r="R205" s="1070" t="e">
        <f t="shared" si="204"/>
        <v>#VALUE!</v>
      </c>
      <c r="S205" s="1070" t="e">
        <f t="shared" si="204"/>
        <v>#VALUE!</v>
      </c>
      <c r="T205" s="1073"/>
    </row>
    <row r="206" spans="1:20" ht="15.75" customHeight="1">
      <c r="A206" s="171">
        <v>10</v>
      </c>
      <c r="B206" s="174" t="s">
        <v>1524</v>
      </c>
      <c r="C206" s="171" t="s">
        <v>1390</v>
      </c>
      <c r="D206" s="1144"/>
      <c r="E206" s="1065"/>
      <c r="F206" s="1065"/>
      <c r="G206" s="1083"/>
      <c r="H206" s="1070" t="e">
        <f t="shared" si="187"/>
        <v>#VALUE!</v>
      </c>
      <c r="I206" s="1070">
        <f t="shared" si="188"/>
        <v>0</v>
      </c>
      <c r="J206" s="1070" t="str">
        <f t="shared" si="189"/>
        <v>SAI THÔNG TIN</v>
      </c>
      <c r="K206" s="1070" t="str">
        <f t="shared" si="190"/>
        <v>SAI THÔNG TIN</v>
      </c>
      <c r="L206" s="1070">
        <f t="shared" si="191"/>
        <v>0</v>
      </c>
      <c r="M206" s="1070">
        <f t="shared" si="192"/>
        <v>0</v>
      </c>
      <c r="N206" s="1070">
        <f t="shared" si="193"/>
        <v>0</v>
      </c>
      <c r="O206" s="1070">
        <f t="shared" si="194"/>
        <v>0</v>
      </c>
      <c r="P206" s="1070" t="e">
        <f t="shared" si="195"/>
        <v>#VALUE!</v>
      </c>
      <c r="Q206" s="1070">
        <f t="shared" ref="Q206:S206" si="205">I206-M206</f>
        <v>0</v>
      </c>
      <c r="R206" s="1070" t="e">
        <f t="shared" si="205"/>
        <v>#VALUE!</v>
      </c>
      <c r="S206" s="1070" t="e">
        <f t="shared" si="205"/>
        <v>#VALUE!</v>
      </c>
      <c r="T206" s="1073"/>
    </row>
    <row r="207" spans="1:20" ht="15.75" customHeight="1">
      <c r="A207" s="171">
        <v>11</v>
      </c>
      <c r="B207" s="174" t="s">
        <v>1525</v>
      </c>
      <c r="C207" s="171" t="s">
        <v>1392</v>
      </c>
      <c r="D207" s="1144"/>
      <c r="E207" s="1065"/>
      <c r="F207" s="1065"/>
      <c r="G207" s="1083"/>
      <c r="H207" s="1070" t="e">
        <f t="shared" si="187"/>
        <v>#VALUE!</v>
      </c>
      <c r="I207" s="1070">
        <f t="shared" si="188"/>
        <v>0</v>
      </c>
      <c r="J207" s="1070" t="str">
        <f t="shared" si="189"/>
        <v>SAI THÔNG TIN</v>
      </c>
      <c r="K207" s="1070" t="str">
        <f t="shared" si="190"/>
        <v>SAI THÔNG TIN</v>
      </c>
      <c r="L207" s="1070">
        <f t="shared" si="191"/>
        <v>0</v>
      </c>
      <c r="M207" s="1070">
        <f t="shared" si="192"/>
        <v>0</v>
      </c>
      <c r="N207" s="1070">
        <f t="shared" si="193"/>
        <v>0</v>
      </c>
      <c r="O207" s="1070">
        <f t="shared" si="194"/>
        <v>0</v>
      </c>
      <c r="P207" s="1070" t="e">
        <f t="shared" si="195"/>
        <v>#VALUE!</v>
      </c>
      <c r="Q207" s="1070">
        <f t="shared" ref="Q207:S207" si="206">I207-M207</f>
        <v>0</v>
      </c>
      <c r="R207" s="1070" t="e">
        <f t="shared" si="206"/>
        <v>#VALUE!</v>
      </c>
      <c r="S207" s="1070" t="e">
        <f t="shared" si="206"/>
        <v>#VALUE!</v>
      </c>
      <c r="T207" s="1073"/>
    </row>
    <row r="208" spans="1:20" ht="15.75" customHeight="1">
      <c r="A208" s="171">
        <v>12</v>
      </c>
      <c r="B208" s="1145" t="s">
        <v>1526</v>
      </c>
      <c r="C208" s="171" t="s">
        <v>1394</v>
      </c>
      <c r="D208" s="1144"/>
      <c r="E208" s="1065"/>
      <c r="F208" s="1065"/>
      <c r="G208" s="1083"/>
      <c r="H208" s="1070" t="e">
        <f t="shared" si="187"/>
        <v>#VALUE!</v>
      </c>
      <c r="I208" s="1070">
        <f t="shared" si="188"/>
        <v>0</v>
      </c>
      <c r="J208" s="1070" t="str">
        <f t="shared" si="189"/>
        <v>SAI THÔNG TIN</v>
      </c>
      <c r="K208" s="1070" t="str">
        <f t="shared" si="190"/>
        <v>SAI THÔNG TIN</v>
      </c>
      <c r="L208" s="1070">
        <f t="shared" si="191"/>
        <v>0</v>
      </c>
      <c r="M208" s="1070">
        <f t="shared" si="192"/>
        <v>0</v>
      </c>
      <c r="N208" s="1070">
        <f t="shared" si="193"/>
        <v>0</v>
      </c>
      <c r="O208" s="1070">
        <f t="shared" si="194"/>
        <v>0</v>
      </c>
      <c r="P208" s="1070" t="e">
        <f t="shared" si="195"/>
        <v>#VALUE!</v>
      </c>
      <c r="Q208" s="1070">
        <f t="shared" ref="Q208:S208" si="207">I208-M208</f>
        <v>0</v>
      </c>
      <c r="R208" s="1070" t="e">
        <f t="shared" si="207"/>
        <v>#VALUE!</v>
      </c>
      <c r="S208" s="1070" t="e">
        <f t="shared" si="207"/>
        <v>#VALUE!</v>
      </c>
      <c r="T208" s="1145" t="s">
        <v>1527</v>
      </c>
    </row>
    <row r="209" spans="1:20" ht="15.75" customHeight="1">
      <c r="A209" s="171">
        <v>13</v>
      </c>
      <c r="B209" s="1145" t="s">
        <v>1528</v>
      </c>
      <c r="C209" s="171" t="s">
        <v>1396</v>
      </c>
      <c r="D209" s="1144"/>
      <c r="E209" s="1065"/>
      <c r="F209" s="1065"/>
      <c r="G209" s="1083"/>
      <c r="H209" s="1070" t="e">
        <f t="shared" si="187"/>
        <v>#VALUE!</v>
      </c>
      <c r="I209" s="1070">
        <f t="shared" si="188"/>
        <v>0</v>
      </c>
      <c r="J209" s="1070" t="str">
        <f t="shared" si="189"/>
        <v>SAI THÔNG TIN</v>
      </c>
      <c r="K209" s="1070" t="str">
        <f t="shared" si="190"/>
        <v>SAI THÔNG TIN</v>
      </c>
      <c r="L209" s="1070">
        <f t="shared" si="191"/>
        <v>0</v>
      </c>
      <c r="M209" s="1070">
        <f t="shared" si="192"/>
        <v>0</v>
      </c>
      <c r="N209" s="1070">
        <f t="shared" si="193"/>
        <v>0</v>
      </c>
      <c r="O209" s="1070">
        <f t="shared" si="194"/>
        <v>0</v>
      </c>
      <c r="P209" s="1070" t="e">
        <f t="shared" si="195"/>
        <v>#VALUE!</v>
      </c>
      <c r="Q209" s="1070">
        <f t="shared" ref="Q209:S209" si="208">I209-M209</f>
        <v>0</v>
      </c>
      <c r="R209" s="1070" t="e">
        <f t="shared" si="208"/>
        <v>#VALUE!</v>
      </c>
      <c r="S209" s="1070" t="e">
        <f t="shared" si="208"/>
        <v>#VALUE!</v>
      </c>
      <c r="T209" s="814"/>
    </row>
    <row r="210" spans="1:20" ht="15.75" customHeight="1">
      <c r="A210" s="171">
        <v>14</v>
      </c>
      <c r="B210" s="1145" t="s">
        <v>1529</v>
      </c>
      <c r="C210" s="171" t="s">
        <v>1398</v>
      </c>
      <c r="D210" s="1144"/>
      <c r="E210" s="1065"/>
      <c r="F210" s="1065"/>
      <c r="G210" s="1083"/>
      <c r="H210" s="1070" t="e">
        <f t="shared" si="187"/>
        <v>#VALUE!</v>
      </c>
      <c r="I210" s="1070">
        <f t="shared" si="188"/>
        <v>0</v>
      </c>
      <c r="J210" s="1070" t="str">
        <f t="shared" si="189"/>
        <v>SAI THÔNG TIN</v>
      </c>
      <c r="K210" s="1070" t="str">
        <f t="shared" si="190"/>
        <v>SAI THÔNG TIN</v>
      </c>
      <c r="L210" s="1070">
        <f t="shared" si="191"/>
        <v>0</v>
      </c>
      <c r="M210" s="1070">
        <f t="shared" si="192"/>
        <v>0</v>
      </c>
      <c r="N210" s="1070">
        <f t="shared" si="193"/>
        <v>0</v>
      </c>
      <c r="O210" s="1070">
        <f t="shared" si="194"/>
        <v>0</v>
      </c>
      <c r="P210" s="1070" t="e">
        <f t="shared" si="195"/>
        <v>#VALUE!</v>
      </c>
      <c r="Q210" s="1070">
        <f t="shared" ref="Q210:S210" si="209">I210-M210</f>
        <v>0</v>
      </c>
      <c r="R210" s="1070" t="e">
        <f t="shared" si="209"/>
        <v>#VALUE!</v>
      </c>
      <c r="S210" s="1070" t="e">
        <f t="shared" si="209"/>
        <v>#VALUE!</v>
      </c>
      <c r="T210" s="814"/>
    </row>
    <row r="211" spans="1:20" ht="15.75" customHeight="1">
      <c r="A211" s="1648" t="s">
        <v>1228</v>
      </c>
      <c r="B211" s="1526"/>
      <c r="C211" s="1146"/>
      <c r="D211" s="1147"/>
      <c r="E211" s="1146"/>
      <c r="F211" s="1146"/>
      <c r="G211" s="1148"/>
      <c r="H211" s="1149" t="e">
        <f t="shared" ref="H211:S211" si="210">SUM(H197:H210)</f>
        <v>#VALUE!</v>
      </c>
      <c r="I211" s="1149">
        <f t="shared" si="210"/>
        <v>820</v>
      </c>
      <c r="J211" s="1149">
        <f t="shared" si="210"/>
        <v>0</v>
      </c>
      <c r="K211" s="1149">
        <f t="shared" si="210"/>
        <v>0</v>
      </c>
      <c r="L211" s="1149">
        <f t="shared" si="210"/>
        <v>0</v>
      </c>
      <c r="M211" s="1149">
        <f t="shared" si="210"/>
        <v>0</v>
      </c>
      <c r="N211" s="1149">
        <f t="shared" si="210"/>
        <v>0</v>
      </c>
      <c r="O211" s="1149">
        <f t="shared" si="210"/>
        <v>0</v>
      </c>
      <c r="P211" s="1149" t="e">
        <f t="shared" si="210"/>
        <v>#VALUE!</v>
      </c>
      <c r="Q211" s="1149">
        <f t="shared" si="210"/>
        <v>820</v>
      </c>
      <c r="R211" s="1149" t="e">
        <f t="shared" si="210"/>
        <v>#VALUE!</v>
      </c>
      <c r="S211" s="1149" t="e">
        <f t="shared" si="210"/>
        <v>#VALUE!</v>
      </c>
      <c r="T211" s="1150"/>
    </row>
    <row r="212" spans="1:20" ht="15.75" customHeight="1">
      <c r="A212" s="307"/>
      <c r="B212" s="307"/>
      <c r="C212" s="307"/>
      <c r="D212" s="1089"/>
      <c r="E212" s="307"/>
      <c r="F212" s="307"/>
      <c r="G212" s="307"/>
      <c r="H212" s="307"/>
      <c r="I212" s="307"/>
      <c r="J212" s="307"/>
      <c r="K212" s="307"/>
      <c r="L212" s="307"/>
      <c r="M212" s="307"/>
      <c r="N212" s="307"/>
      <c r="O212" s="308"/>
      <c r="P212" s="307"/>
      <c r="Q212" s="307"/>
      <c r="R212" s="307"/>
      <c r="S212" s="307"/>
      <c r="T212" s="307"/>
    </row>
    <row r="213" spans="1:20" ht="15.75" customHeight="1">
      <c r="A213" s="306" t="s">
        <v>1530</v>
      </c>
      <c r="B213" s="1112" t="s">
        <v>1531</v>
      </c>
      <c r="C213" s="307"/>
      <c r="D213" s="1089"/>
      <c r="E213" s="307"/>
      <c r="F213" s="307"/>
      <c r="G213" s="307"/>
      <c r="H213" s="307"/>
      <c r="I213" s="307"/>
      <c r="J213" s="307"/>
      <c r="K213" s="307"/>
      <c r="L213" s="307"/>
      <c r="M213" s="307"/>
      <c r="N213" s="307"/>
      <c r="O213" s="308"/>
      <c r="P213" s="307"/>
      <c r="Q213" s="307"/>
      <c r="R213" s="307"/>
      <c r="S213" s="307"/>
      <c r="T213" s="307"/>
    </row>
    <row r="214" spans="1:20" ht="15.75" customHeight="1">
      <c r="A214" s="188"/>
      <c r="B214" s="1065" t="s">
        <v>1532</v>
      </c>
      <c r="C214" s="1065"/>
      <c r="D214" s="1081"/>
      <c r="E214" s="1065"/>
      <c r="F214" s="1065"/>
      <c r="G214" s="1610" t="s">
        <v>1177</v>
      </c>
      <c r="H214" s="1624" t="s">
        <v>1213</v>
      </c>
      <c r="I214" s="1525"/>
      <c r="J214" s="1525"/>
      <c r="K214" s="1526"/>
      <c r="L214" s="1624" t="s">
        <v>1214</v>
      </c>
      <c r="M214" s="1525"/>
      <c r="N214" s="1525"/>
      <c r="O214" s="1526"/>
      <c r="P214" s="1624" t="s">
        <v>1215</v>
      </c>
      <c r="Q214" s="1525"/>
      <c r="R214" s="1525"/>
      <c r="S214" s="1526"/>
      <c r="T214" s="1610" t="s">
        <v>69</v>
      </c>
    </row>
    <row r="215" spans="1:20" ht="15.75" customHeight="1">
      <c r="A215" s="188"/>
      <c r="B215" s="1065" t="s">
        <v>1443</v>
      </c>
      <c r="C215" s="1065"/>
      <c r="D215" s="1079" t="s">
        <v>1341</v>
      </c>
      <c r="E215" s="1080"/>
      <c r="F215" s="1080"/>
      <c r="G215" s="1522"/>
      <c r="H215" s="188" t="s">
        <v>1217</v>
      </c>
      <c r="I215" s="188" t="s">
        <v>1218</v>
      </c>
      <c r="J215" s="188" t="s">
        <v>1219</v>
      </c>
      <c r="K215" s="188" t="s">
        <v>1220</v>
      </c>
      <c r="L215" s="188" t="s">
        <v>1217</v>
      </c>
      <c r="M215" s="188" t="s">
        <v>1218</v>
      </c>
      <c r="N215" s="188" t="s">
        <v>1219</v>
      </c>
      <c r="O215" s="188" t="s">
        <v>1220</v>
      </c>
      <c r="P215" s="188" t="s">
        <v>1217</v>
      </c>
      <c r="Q215" s="188" t="s">
        <v>1218</v>
      </c>
      <c r="R215" s="188" t="s">
        <v>1219</v>
      </c>
      <c r="S215" s="188" t="s">
        <v>1220</v>
      </c>
      <c r="T215" s="1522"/>
    </row>
    <row r="216" spans="1:20" ht="15.75" customHeight="1">
      <c r="A216" s="188"/>
      <c r="B216" s="1065" t="s">
        <v>1533</v>
      </c>
      <c r="C216" s="1065"/>
      <c r="D216" s="1081"/>
      <c r="E216" s="1065"/>
      <c r="F216" s="1065"/>
      <c r="G216" s="307" t="s">
        <v>370</v>
      </c>
      <c r="H216" s="307" t="s">
        <v>371</v>
      </c>
      <c r="I216" s="307" t="s">
        <v>372</v>
      </c>
      <c r="J216" s="307" t="s">
        <v>373</v>
      </c>
      <c r="K216" s="307" t="s">
        <v>374</v>
      </c>
      <c r="L216" s="307" t="s">
        <v>1181</v>
      </c>
      <c r="M216" s="307" t="s">
        <v>1221</v>
      </c>
      <c r="N216" s="307" t="s">
        <v>377</v>
      </c>
      <c r="O216" s="1064" t="s">
        <v>378</v>
      </c>
      <c r="P216" s="307" t="s">
        <v>428</v>
      </c>
      <c r="Q216" s="307" t="s">
        <v>429</v>
      </c>
      <c r="R216" s="307" t="s">
        <v>430</v>
      </c>
      <c r="S216" s="307" t="s">
        <v>431</v>
      </c>
      <c r="T216" s="307" t="s">
        <v>432</v>
      </c>
    </row>
    <row r="217" spans="1:20" ht="15.75" customHeight="1">
      <c r="A217" s="188"/>
      <c r="B217" s="1065" t="s">
        <v>1222</v>
      </c>
      <c r="C217" s="1065"/>
      <c r="D217" s="1081"/>
      <c r="E217" s="1065"/>
      <c r="F217" s="1065"/>
      <c r="G217" s="188"/>
      <c r="H217" s="188"/>
      <c r="I217" s="188"/>
      <c r="J217" s="188"/>
      <c r="K217" s="188"/>
      <c r="L217" s="188"/>
      <c r="M217" s="188"/>
      <c r="N217" s="188"/>
      <c r="O217" s="188"/>
      <c r="P217" s="188"/>
      <c r="Q217" s="188"/>
      <c r="R217" s="188"/>
      <c r="S217" s="188"/>
      <c r="T217" s="188"/>
    </row>
    <row r="218" spans="1:20" ht="15.75" customHeight="1">
      <c r="A218" s="188"/>
      <c r="B218" s="1065" t="s">
        <v>1534</v>
      </c>
      <c r="C218" s="1065"/>
      <c r="D218" s="1081"/>
      <c r="E218" s="1065"/>
      <c r="F218" s="1065"/>
      <c r="G218" s="188"/>
      <c r="H218" s="188"/>
      <c r="I218" s="188"/>
      <c r="J218" s="188"/>
      <c r="K218" s="188"/>
      <c r="L218" s="188"/>
      <c r="M218" s="188"/>
      <c r="N218" s="188"/>
      <c r="O218" s="188"/>
      <c r="P218" s="188"/>
      <c r="Q218" s="188"/>
      <c r="R218" s="188"/>
      <c r="S218" s="188"/>
      <c r="T218" s="188"/>
    </row>
    <row r="219" spans="1:20" ht="15.75" customHeight="1">
      <c r="A219" s="188"/>
      <c r="B219" s="1065" t="s">
        <v>1223</v>
      </c>
      <c r="C219" s="1065"/>
      <c r="D219" s="1081"/>
      <c r="E219" s="1065"/>
      <c r="F219" s="1065"/>
      <c r="G219" s="188"/>
      <c r="H219" s="188"/>
      <c r="I219" s="188"/>
      <c r="J219" s="188"/>
      <c r="K219" s="188"/>
      <c r="L219" s="188"/>
      <c r="M219" s="188"/>
      <c r="N219" s="188"/>
      <c r="O219" s="188"/>
      <c r="P219" s="188"/>
      <c r="Q219" s="188"/>
      <c r="R219" s="188"/>
      <c r="S219" s="188"/>
      <c r="T219" s="188"/>
    </row>
    <row r="220" spans="1:20" ht="15.75" customHeight="1">
      <c r="A220" s="171"/>
      <c r="B220" s="174" t="s">
        <v>1535</v>
      </c>
      <c r="C220" s="171" t="s">
        <v>1345</v>
      </c>
      <c r="D220" s="1085" t="s">
        <v>1309</v>
      </c>
      <c r="E220" s="1065"/>
      <c r="F220" s="1065"/>
      <c r="G220" s="1083"/>
      <c r="H220" s="1070">
        <f t="shared" ref="H220:H228" si="211">I220+J220+K220</f>
        <v>650</v>
      </c>
      <c r="I220" s="1070">
        <f t="shared" ref="I220:I228" si="212">IF(C220="N1", 270, IF(C220="N2", 350, IF(C220="N3", 200, 0)))</f>
        <v>270</v>
      </c>
      <c r="J220" s="1070">
        <f t="shared" ref="J220:J228" si="213">IF(AND(C220="N1", D220&gt;6.2),260, IF(AND(C220="N1",D220&gt;5.76),240,IF(AND(C220="N1",4.4&lt;D220),220,IF(AND(C220="N1",4.32&lt;D220), 200,IF(AND(C220="N1",3.33&lt;D220),175,IF(AND(C220="N1",2.34&lt;=D220),165, IF(AND(C220="N2",D220&gt;6.2),200, IF(AND(C220="N2",5.76&lt;D220),185,IF(AND(C220="N2",4.4&lt;D220),170,IF(AND(C220="N2",4.32&lt;D220), 155, IF(AND(C220="N2",3.33&lt;D220),135,IF(AND(C220="N2",2.34&lt;D220),125, IF(AND(C220="N3",D220&gt;6.2),350, IF(AND(C220="N3",5.76&lt;D220),325,IF(AND(C220="N3",4.4&lt;D220),295,IF(AND(C220="N3",4.32&lt;D220),270,IF(AND(C220="N3",3.33&lt;D220),235,IF(AND(C220="N3",2.34&lt;D220), 225, "SAI THÔNG TIN"))))))))))))))))))</f>
        <v>260</v>
      </c>
      <c r="K220" s="1070">
        <f t="shared" ref="K220:K228" si="214">IF(AND(C220="N1", D220&gt;6.2),120, IF(AND(C220="N1",D220&gt;5.76),140,IF(AND(C220="N1",4.4&lt;D220),160,IF(AND(C220="N1",4.32&lt;D220), 180,IF(AND(C220="N1",3.33&lt;D220),205,IF(AND(C220="N1",2.34&lt;=D220),215, IF(AND(C220="N2",D220&gt;6.2),100, IF(AND(C220="N2",5.76&lt;D220),115,IF(AND(C220="N2",4.4&lt;D220),130,IF(AND(C220="N2",4.32&lt;D220), 145, IF(AND(C220="N2",3.33&lt;D220),165,IF(AND(C220="N2",2.34&lt;D220),175, IF(AND(C220="N3",D220&gt;6.2),100, IF(AND(C220="N3",5.76&lt;D220),125,IF(AND(C220="N3",4.4&lt;D220),155,IF(AND(C220="N3",4.32&lt;D220),180,IF(AND(C220="N3",3.33&lt;D220),215,IF(AND(C220="N3",2.34&lt;D220), 225, "SAI THÔNG TIN"))))))))))))))))))</f>
        <v>120</v>
      </c>
      <c r="L220" s="1070">
        <f t="shared" ref="L220:L228" si="215">M220+N220+O220</f>
        <v>0</v>
      </c>
      <c r="M220" s="1070">
        <f t="shared" ref="M220:M228" si="216">IF(G220="HT",I220*0.75,IF(G220="PHT",I220*0.7,IF(G220="TK",I220*0.3,IF(G220="PK",I220*0.2,IF(OR(G220="CTCĐT",G220="BTĐT"),I220*0.1,IF(OR(G220="TLĐTTT",G220="CTCĐK"),I220*0.1,IF(OR(G220="TLĐT",G220="CVHT"),I220*0.15,IF(G220="NCS",I220*0.7,IF(G220="NN",I220*1,0)))))))))</f>
        <v>0</v>
      </c>
      <c r="N220" s="1070">
        <f t="shared" ref="N220:N228" si="217">IF(G220="HT",J220*0.75,IF(G220="PHT",J220*0.7,IF(G220="TK",J220*0.3,IF(G220="PK",J220*0.2,IF(OR(G220="CTCĐT",G220="BTĐT"),J220*0.1,IF(OR(G220="TLĐTTT",G220="CTCĐK"),J220*0.1,IF(OR(G220="TLĐT",G220="CVHT"),J220*0.15,IF(G220="NCS",J220*0.7,IF(G220="NN",J220*1,0)))))))))</f>
        <v>0</v>
      </c>
      <c r="O220" s="1070">
        <f t="shared" ref="O220:O228" si="218">0</f>
        <v>0</v>
      </c>
      <c r="P220" s="1070">
        <f t="shared" ref="P220:P228" si="219">Q220+R220+S220</f>
        <v>650</v>
      </c>
      <c r="Q220" s="1070">
        <f t="shared" ref="Q220:S220" si="220">I220-M220</f>
        <v>270</v>
      </c>
      <c r="R220" s="1070">
        <f t="shared" si="220"/>
        <v>260</v>
      </c>
      <c r="S220" s="1070">
        <f t="shared" si="220"/>
        <v>120</v>
      </c>
      <c r="T220" s="1073" t="s">
        <v>1324</v>
      </c>
    </row>
    <row r="221" spans="1:20" ht="15.75" customHeight="1">
      <c r="A221" s="171"/>
      <c r="B221" s="174" t="s">
        <v>1536</v>
      </c>
      <c r="C221" s="171" t="s">
        <v>1296</v>
      </c>
      <c r="D221" s="1085" t="s">
        <v>1297</v>
      </c>
      <c r="E221" s="1065"/>
      <c r="F221" s="1065"/>
      <c r="G221" s="1083"/>
      <c r="H221" s="1070">
        <f t="shared" si="211"/>
        <v>650</v>
      </c>
      <c r="I221" s="1070">
        <f t="shared" si="212"/>
        <v>350</v>
      </c>
      <c r="J221" s="1070">
        <f t="shared" si="213"/>
        <v>200</v>
      </c>
      <c r="K221" s="1070">
        <f t="shared" si="214"/>
        <v>100</v>
      </c>
      <c r="L221" s="1070">
        <f t="shared" si="215"/>
        <v>0</v>
      </c>
      <c r="M221" s="1070">
        <f t="shared" si="216"/>
        <v>0</v>
      </c>
      <c r="N221" s="1070">
        <f t="shared" si="217"/>
        <v>0</v>
      </c>
      <c r="O221" s="1070">
        <f t="shared" si="218"/>
        <v>0</v>
      </c>
      <c r="P221" s="1070">
        <f t="shared" si="219"/>
        <v>650</v>
      </c>
      <c r="Q221" s="1070">
        <f t="shared" ref="Q221:S221" si="221">I221-M221</f>
        <v>350</v>
      </c>
      <c r="R221" s="1070">
        <f t="shared" si="221"/>
        <v>200</v>
      </c>
      <c r="S221" s="1070">
        <f t="shared" si="221"/>
        <v>100</v>
      </c>
      <c r="T221" s="1073"/>
    </row>
    <row r="222" spans="1:20" ht="15.75" customHeight="1">
      <c r="A222" s="171"/>
      <c r="B222" s="174" t="s">
        <v>1537</v>
      </c>
      <c r="C222" s="171" t="s">
        <v>1292</v>
      </c>
      <c r="D222" s="1085" t="s">
        <v>1371</v>
      </c>
      <c r="E222" s="1065"/>
      <c r="F222" s="1065"/>
      <c r="G222" s="1083"/>
      <c r="H222" s="1070">
        <f t="shared" si="211"/>
        <v>650</v>
      </c>
      <c r="I222" s="1070">
        <f t="shared" si="212"/>
        <v>200</v>
      </c>
      <c r="J222" s="1070">
        <f t="shared" si="213"/>
        <v>350</v>
      </c>
      <c r="K222" s="1070">
        <f t="shared" si="214"/>
        <v>100</v>
      </c>
      <c r="L222" s="1070">
        <f t="shared" si="215"/>
        <v>0</v>
      </c>
      <c r="M222" s="1070">
        <f t="shared" si="216"/>
        <v>0</v>
      </c>
      <c r="N222" s="1070">
        <f t="shared" si="217"/>
        <v>0</v>
      </c>
      <c r="O222" s="1070">
        <f t="shared" si="218"/>
        <v>0</v>
      </c>
      <c r="P222" s="1070">
        <f t="shared" si="219"/>
        <v>650</v>
      </c>
      <c r="Q222" s="1070">
        <f t="shared" ref="Q222:S222" si="222">I222-M222</f>
        <v>200</v>
      </c>
      <c r="R222" s="1070">
        <f t="shared" si="222"/>
        <v>350</v>
      </c>
      <c r="S222" s="1070">
        <f t="shared" si="222"/>
        <v>100</v>
      </c>
      <c r="T222" s="1073" t="s">
        <v>1326</v>
      </c>
    </row>
    <row r="223" spans="1:20" ht="15.75" customHeight="1">
      <c r="A223" s="171"/>
      <c r="B223" s="174" t="s">
        <v>1538</v>
      </c>
      <c r="C223" s="171" t="s">
        <v>1376</v>
      </c>
      <c r="D223" s="1151" t="s">
        <v>1317</v>
      </c>
      <c r="E223" s="1065"/>
      <c r="F223" s="1065"/>
      <c r="G223" s="1083"/>
      <c r="H223" s="1070" t="e">
        <f t="shared" si="211"/>
        <v>#VALUE!</v>
      </c>
      <c r="I223" s="1070">
        <f t="shared" si="212"/>
        <v>0</v>
      </c>
      <c r="J223" s="1070" t="str">
        <f t="shared" si="213"/>
        <v>SAI THÔNG TIN</v>
      </c>
      <c r="K223" s="1070" t="str">
        <f t="shared" si="214"/>
        <v>SAI THÔNG TIN</v>
      </c>
      <c r="L223" s="1070">
        <f t="shared" si="215"/>
        <v>0</v>
      </c>
      <c r="M223" s="1070">
        <f t="shared" si="216"/>
        <v>0</v>
      </c>
      <c r="N223" s="1070">
        <f t="shared" si="217"/>
        <v>0</v>
      </c>
      <c r="O223" s="1070">
        <f t="shared" si="218"/>
        <v>0</v>
      </c>
      <c r="P223" s="1070" t="e">
        <f t="shared" si="219"/>
        <v>#VALUE!</v>
      </c>
      <c r="Q223" s="1070">
        <f t="shared" ref="Q223:S223" si="223">I223-M223</f>
        <v>0</v>
      </c>
      <c r="R223" s="1070" t="e">
        <f t="shared" si="223"/>
        <v>#VALUE!</v>
      </c>
      <c r="S223" s="1070" t="e">
        <f t="shared" si="223"/>
        <v>#VALUE!</v>
      </c>
      <c r="T223" s="1073" t="s">
        <v>1539</v>
      </c>
    </row>
    <row r="224" spans="1:20" ht="15.75" customHeight="1">
      <c r="A224" s="171"/>
      <c r="B224" s="174" t="s">
        <v>1540</v>
      </c>
      <c r="C224" s="171" t="s">
        <v>1378</v>
      </c>
      <c r="D224" s="1085" t="s">
        <v>1541</v>
      </c>
      <c r="E224" s="1065"/>
      <c r="F224" s="1065"/>
      <c r="G224" s="1083"/>
      <c r="H224" s="1070" t="e">
        <f t="shared" si="211"/>
        <v>#VALUE!</v>
      </c>
      <c r="I224" s="1070">
        <f t="shared" si="212"/>
        <v>0</v>
      </c>
      <c r="J224" s="1070" t="str">
        <f t="shared" si="213"/>
        <v>SAI THÔNG TIN</v>
      </c>
      <c r="K224" s="1070" t="str">
        <f t="shared" si="214"/>
        <v>SAI THÔNG TIN</v>
      </c>
      <c r="L224" s="1070">
        <f t="shared" si="215"/>
        <v>0</v>
      </c>
      <c r="M224" s="1070">
        <f t="shared" si="216"/>
        <v>0</v>
      </c>
      <c r="N224" s="1070">
        <f t="shared" si="217"/>
        <v>0</v>
      </c>
      <c r="O224" s="1070">
        <f t="shared" si="218"/>
        <v>0</v>
      </c>
      <c r="P224" s="1070" t="e">
        <f t="shared" si="219"/>
        <v>#VALUE!</v>
      </c>
      <c r="Q224" s="1070">
        <f t="shared" ref="Q224:S224" si="224">I224-M224</f>
        <v>0</v>
      </c>
      <c r="R224" s="1070" t="e">
        <f t="shared" si="224"/>
        <v>#VALUE!</v>
      </c>
      <c r="S224" s="1070" t="e">
        <f t="shared" si="224"/>
        <v>#VALUE!</v>
      </c>
      <c r="T224" s="1073"/>
    </row>
    <row r="225" spans="1:20" ht="15.75" customHeight="1">
      <c r="A225" s="171"/>
      <c r="B225" s="174" t="s">
        <v>1542</v>
      </c>
      <c r="C225" s="171" t="s">
        <v>1380</v>
      </c>
      <c r="D225" s="1085" t="s">
        <v>1371</v>
      </c>
      <c r="E225" s="1065"/>
      <c r="F225" s="1065"/>
      <c r="G225" s="1083"/>
      <c r="H225" s="1070" t="e">
        <f t="shared" si="211"/>
        <v>#VALUE!</v>
      </c>
      <c r="I225" s="1070">
        <f t="shared" si="212"/>
        <v>0</v>
      </c>
      <c r="J225" s="1070" t="str">
        <f t="shared" si="213"/>
        <v>SAI THÔNG TIN</v>
      </c>
      <c r="K225" s="1070" t="str">
        <f t="shared" si="214"/>
        <v>SAI THÔNG TIN</v>
      </c>
      <c r="L225" s="1070">
        <f t="shared" si="215"/>
        <v>0</v>
      </c>
      <c r="M225" s="1070">
        <f t="shared" si="216"/>
        <v>0</v>
      </c>
      <c r="N225" s="1070">
        <f t="shared" si="217"/>
        <v>0</v>
      </c>
      <c r="O225" s="1070">
        <f t="shared" si="218"/>
        <v>0</v>
      </c>
      <c r="P225" s="1070" t="e">
        <f t="shared" si="219"/>
        <v>#VALUE!</v>
      </c>
      <c r="Q225" s="1070">
        <f t="shared" ref="Q225:S225" si="225">I225-M225</f>
        <v>0</v>
      </c>
      <c r="R225" s="1070" t="e">
        <f t="shared" si="225"/>
        <v>#VALUE!</v>
      </c>
      <c r="S225" s="1070" t="e">
        <f t="shared" si="225"/>
        <v>#VALUE!</v>
      </c>
      <c r="T225" s="1073" t="s">
        <v>1324</v>
      </c>
    </row>
    <row r="226" spans="1:20" ht="15.75" customHeight="1">
      <c r="A226" s="171"/>
      <c r="B226" s="174" t="s">
        <v>1543</v>
      </c>
      <c r="C226" s="171" t="s">
        <v>1382</v>
      </c>
      <c r="D226" s="1085" t="s">
        <v>1541</v>
      </c>
      <c r="E226" s="1065"/>
      <c r="F226" s="1065"/>
      <c r="G226" s="1083"/>
      <c r="H226" s="1070" t="e">
        <f t="shared" si="211"/>
        <v>#VALUE!</v>
      </c>
      <c r="I226" s="1070">
        <f t="shared" si="212"/>
        <v>0</v>
      </c>
      <c r="J226" s="1070" t="str">
        <f t="shared" si="213"/>
        <v>SAI THÔNG TIN</v>
      </c>
      <c r="K226" s="1070" t="str">
        <f t="shared" si="214"/>
        <v>SAI THÔNG TIN</v>
      </c>
      <c r="L226" s="1070">
        <f t="shared" si="215"/>
        <v>0</v>
      </c>
      <c r="M226" s="1070">
        <f t="shared" si="216"/>
        <v>0</v>
      </c>
      <c r="N226" s="1070">
        <f t="shared" si="217"/>
        <v>0</v>
      </c>
      <c r="O226" s="1070">
        <f t="shared" si="218"/>
        <v>0</v>
      </c>
      <c r="P226" s="1070" t="e">
        <f t="shared" si="219"/>
        <v>#VALUE!</v>
      </c>
      <c r="Q226" s="1070">
        <f t="shared" ref="Q226:S226" si="226">I226-M226</f>
        <v>0</v>
      </c>
      <c r="R226" s="1070" t="e">
        <f t="shared" si="226"/>
        <v>#VALUE!</v>
      </c>
      <c r="S226" s="1070" t="e">
        <f t="shared" si="226"/>
        <v>#VALUE!</v>
      </c>
      <c r="T226" s="1073" t="s">
        <v>1544</v>
      </c>
    </row>
    <row r="227" spans="1:20" ht="15.75" customHeight="1">
      <c r="A227" s="171"/>
      <c r="B227" s="174" t="s">
        <v>1545</v>
      </c>
      <c r="C227" s="171" t="s">
        <v>1385</v>
      </c>
      <c r="D227" s="1082">
        <v>44655</v>
      </c>
      <c r="E227" s="1065"/>
      <c r="F227" s="1065"/>
      <c r="G227" s="1083"/>
      <c r="H227" s="1070" t="e">
        <f t="shared" si="211"/>
        <v>#VALUE!</v>
      </c>
      <c r="I227" s="1070">
        <f t="shared" si="212"/>
        <v>0</v>
      </c>
      <c r="J227" s="1070" t="str">
        <f t="shared" si="213"/>
        <v>SAI THÔNG TIN</v>
      </c>
      <c r="K227" s="1070" t="str">
        <f t="shared" si="214"/>
        <v>SAI THÔNG TIN</v>
      </c>
      <c r="L227" s="1070">
        <f t="shared" si="215"/>
        <v>0</v>
      </c>
      <c r="M227" s="1070">
        <f t="shared" si="216"/>
        <v>0</v>
      </c>
      <c r="N227" s="1070">
        <f t="shared" si="217"/>
        <v>0</v>
      </c>
      <c r="O227" s="1070">
        <f t="shared" si="218"/>
        <v>0</v>
      </c>
      <c r="P227" s="1070" t="e">
        <f t="shared" si="219"/>
        <v>#VALUE!</v>
      </c>
      <c r="Q227" s="1070">
        <f t="shared" ref="Q227:S227" si="227">I227-M227</f>
        <v>0</v>
      </c>
      <c r="R227" s="1070" t="e">
        <f t="shared" si="227"/>
        <v>#VALUE!</v>
      </c>
      <c r="S227" s="1070" t="e">
        <f t="shared" si="227"/>
        <v>#VALUE!</v>
      </c>
      <c r="T227" s="1073"/>
    </row>
    <row r="228" spans="1:20" ht="15.75" customHeight="1">
      <c r="A228" s="171"/>
      <c r="B228" s="174" t="s">
        <v>1546</v>
      </c>
      <c r="C228" s="171" t="s">
        <v>1387</v>
      </c>
      <c r="D228" s="1151" t="s">
        <v>1317</v>
      </c>
      <c r="E228" s="1065"/>
      <c r="F228" s="1065"/>
      <c r="G228" s="1083"/>
      <c r="H228" s="1070" t="e">
        <f t="shared" si="211"/>
        <v>#VALUE!</v>
      </c>
      <c r="I228" s="1070">
        <f t="shared" si="212"/>
        <v>0</v>
      </c>
      <c r="J228" s="1070" t="str">
        <f t="shared" si="213"/>
        <v>SAI THÔNG TIN</v>
      </c>
      <c r="K228" s="1070" t="str">
        <f t="shared" si="214"/>
        <v>SAI THÔNG TIN</v>
      </c>
      <c r="L228" s="1070">
        <f t="shared" si="215"/>
        <v>0</v>
      </c>
      <c r="M228" s="1070">
        <f t="shared" si="216"/>
        <v>0</v>
      </c>
      <c r="N228" s="1070">
        <f t="shared" si="217"/>
        <v>0</v>
      </c>
      <c r="O228" s="1070">
        <f t="shared" si="218"/>
        <v>0</v>
      </c>
      <c r="P228" s="1070" t="e">
        <f t="shared" si="219"/>
        <v>#VALUE!</v>
      </c>
      <c r="Q228" s="1070">
        <f t="shared" ref="Q228:S228" si="228">I228-M228</f>
        <v>0</v>
      </c>
      <c r="R228" s="1070" t="e">
        <f t="shared" si="228"/>
        <v>#VALUE!</v>
      </c>
      <c r="S228" s="1070" t="e">
        <f t="shared" si="228"/>
        <v>#VALUE!</v>
      </c>
      <c r="T228" s="1073" t="s">
        <v>1436</v>
      </c>
    </row>
    <row r="229" spans="1:20" ht="15.75" customHeight="1">
      <c r="A229" s="1647" t="s">
        <v>1228</v>
      </c>
      <c r="B229" s="1526"/>
      <c r="C229" s="1128"/>
      <c r="D229" s="1142"/>
      <c r="E229" s="1128"/>
      <c r="F229" s="1128"/>
      <c r="G229" s="1152"/>
      <c r="H229" s="1153" t="e">
        <f t="shared" ref="H229:S229" si="229">SUM(H220:H228)</f>
        <v>#VALUE!</v>
      </c>
      <c r="I229" s="1153">
        <f t="shared" si="229"/>
        <v>820</v>
      </c>
      <c r="J229" s="1153">
        <f t="shared" si="229"/>
        <v>810</v>
      </c>
      <c r="K229" s="1153">
        <f t="shared" si="229"/>
        <v>320</v>
      </c>
      <c r="L229" s="1153">
        <f t="shared" si="229"/>
        <v>0</v>
      </c>
      <c r="M229" s="1153">
        <f t="shared" si="229"/>
        <v>0</v>
      </c>
      <c r="N229" s="1153">
        <f t="shared" si="229"/>
        <v>0</v>
      </c>
      <c r="O229" s="1153">
        <f t="shared" si="229"/>
        <v>0</v>
      </c>
      <c r="P229" s="1153" t="e">
        <f t="shared" si="229"/>
        <v>#VALUE!</v>
      </c>
      <c r="Q229" s="1153">
        <f t="shared" si="229"/>
        <v>820</v>
      </c>
      <c r="R229" s="1153" t="e">
        <f t="shared" si="229"/>
        <v>#VALUE!</v>
      </c>
      <c r="S229" s="1153" t="e">
        <f t="shared" si="229"/>
        <v>#VALUE!</v>
      </c>
      <c r="T229" s="1143"/>
    </row>
    <row r="230" spans="1:20" ht="15.75" customHeight="1">
      <c r="A230" s="171"/>
      <c r="B230" s="174"/>
      <c r="C230" s="174"/>
      <c r="D230" s="1085"/>
      <c r="E230" s="174"/>
      <c r="F230" s="174"/>
      <c r="G230" s="171"/>
      <c r="H230" s="1073"/>
      <c r="I230" s="1073"/>
      <c r="J230" s="1073"/>
      <c r="K230" s="1073"/>
      <c r="L230" s="1073"/>
      <c r="M230" s="1073"/>
      <c r="N230" s="1073"/>
      <c r="O230" s="1073"/>
      <c r="P230" s="1073"/>
      <c r="Q230" s="1073"/>
      <c r="R230" s="1073"/>
      <c r="S230" s="1073"/>
      <c r="T230" s="1073"/>
    </row>
    <row r="231" spans="1:20" ht="15.75" customHeight="1">
      <c r="A231" s="327">
        <v>11</v>
      </c>
      <c r="B231" s="1066" t="s">
        <v>1547</v>
      </c>
      <c r="C231" s="327"/>
      <c r="D231" s="1140"/>
      <c r="E231" s="327"/>
      <c r="F231" s="327"/>
      <c r="G231" s="171"/>
      <c r="H231" s="1067"/>
      <c r="I231" s="1073"/>
      <c r="J231" s="1073"/>
      <c r="K231" s="1073"/>
      <c r="L231" s="1067"/>
      <c r="M231" s="1073"/>
      <c r="N231" s="1073"/>
      <c r="O231" s="1073"/>
      <c r="P231" s="1067"/>
      <c r="Q231" s="1073"/>
      <c r="R231" s="1073"/>
      <c r="S231" s="1073"/>
      <c r="T231" s="1073"/>
    </row>
    <row r="232" spans="1:20" ht="15.75" customHeight="1">
      <c r="A232" s="188"/>
      <c r="B232" s="1065" t="s">
        <v>1548</v>
      </c>
      <c r="C232" s="1065"/>
      <c r="D232" s="1081"/>
      <c r="E232" s="1065"/>
      <c r="F232" s="1065"/>
      <c r="G232" s="1610" t="s">
        <v>1177</v>
      </c>
      <c r="H232" s="1624" t="s">
        <v>1213</v>
      </c>
      <c r="I232" s="1525"/>
      <c r="J232" s="1525"/>
      <c r="K232" s="1526"/>
      <c r="L232" s="1624" t="s">
        <v>1214</v>
      </c>
      <c r="M232" s="1525"/>
      <c r="N232" s="1525"/>
      <c r="O232" s="1526"/>
      <c r="P232" s="1624" t="s">
        <v>1215</v>
      </c>
      <c r="Q232" s="1525"/>
      <c r="R232" s="1525"/>
      <c r="S232" s="1526"/>
      <c r="T232" s="1610" t="s">
        <v>69</v>
      </c>
    </row>
    <row r="233" spans="1:20" ht="15.75" customHeight="1">
      <c r="A233" s="188"/>
      <c r="B233" s="1065" t="s">
        <v>1549</v>
      </c>
      <c r="C233" s="1065"/>
      <c r="D233" s="1079" t="s">
        <v>1341</v>
      </c>
      <c r="E233" s="1080"/>
      <c r="F233" s="1080"/>
      <c r="G233" s="1522"/>
      <c r="H233" s="188" t="s">
        <v>1217</v>
      </c>
      <c r="I233" s="188" t="s">
        <v>1218</v>
      </c>
      <c r="J233" s="188" t="s">
        <v>1219</v>
      </c>
      <c r="K233" s="188" t="s">
        <v>1220</v>
      </c>
      <c r="L233" s="188" t="s">
        <v>1217</v>
      </c>
      <c r="M233" s="188" t="s">
        <v>1218</v>
      </c>
      <c r="N233" s="188" t="s">
        <v>1219</v>
      </c>
      <c r="O233" s="188" t="s">
        <v>1220</v>
      </c>
      <c r="P233" s="188" t="s">
        <v>1217</v>
      </c>
      <c r="Q233" s="188" t="s">
        <v>1218</v>
      </c>
      <c r="R233" s="188" t="s">
        <v>1219</v>
      </c>
      <c r="S233" s="188" t="s">
        <v>1220</v>
      </c>
      <c r="T233" s="1522"/>
    </row>
    <row r="234" spans="1:20" ht="15.75" customHeight="1">
      <c r="A234" s="188"/>
      <c r="B234" s="1065" t="s">
        <v>1550</v>
      </c>
      <c r="C234" s="1065"/>
      <c r="D234" s="1154"/>
      <c r="E234" s="1065"/>
      <c r="F234" s="1065"/>
      <c r="G234" s="307" t="s">
        <v>370</v>
      </c>
      <c r="H234" s="307" t="s">
        <v>371</v>
      </c>
      <c r="I234" s="307" t="s">
        <v>372</v>
      </c>
      <c r="J234" s="307" t="s">
        <v>373</v>
      </c>
      <c r="K234" s="307" t="s">
        <v>374</v>
      </c>
      <c r="L234" s="307" t="s">
        <v>1181</v>
      </c>
      <c r="M234" s="307" t="s">
        <v>1221</v>
      </c>
      <c r="N234" s="307" t="s">
        <v>377</v>
      </c>
      <c r="O234" s="1064" t="s">
        <v>378</v>
      </c>
      <c r="P234" s="307" t="s">
        <v>428</v>
      </c>
      <c r="Q234" s="307" t="s">
        <v>429</v>
      </c>
      <c r="R234" s="307" t="s">
        <v>430</v>
      </c>
      <c r="S234" s="307" t="s">
        <v>431</v>
      </c>
      <c r="T234" s="307" t="s">
        <v>432</v>
      </c>
    </row>
    <row r="235" spans="1:20" ht="21" customHeight="1">
      <c r="A235" s="188"/>
      <c r="B235" s="1065" t="s">
        <v>1222</v>
      </c>
      <c r="C235" s="1065"/>
      <c r="D235" s="1155"/>
      <c r="E235" s="1065"/>
      <c r="F235" s="1065"/>
      <c r="G235" s="188"/>
      <c r="H235" s="188"/>
      <c r="I235" s="188"/>
      <c r="J235" s="188"/>
      <c r="K235" s="188"/>
      <c r="L235" s="188"/>
      <c r="M235" s="188"/>
      <c r="N235" s="188"/>
      <c r="O235" s="188"/>
      <c r="P235" s="188"/>
      <c r="Q235" s="188"/>
      <c r="R235" s="188"/>
      <c r="S235" s="188"/>
      <c r="T235" s="188"/>
    </row>
    <row r="236" spans="1:20" ht="15.75" customHeight="1">
      <c r="A236" s="188"/>
      <c r="B236" s="1065" t="s">
        <v>1534</v>
      </c>
      <c r="C236" s="1065"/>
      <c r="D236" s="1155"/>
      <c r="E236" s="1065"/>
      <c r="F236" s="1065"/>
      <c r="G236" s="188"/>
      <c r="H236" s="188"/>
      <c r="I236" s="188"/>
      <c r="J236" s="188"/>
      <c r="K236" s="188"/>
      <c r="L236" s="188"/>
      <c r="M236" s="188"/>
      <c r="N236" s="188"/>
      <c r="O236" s="188"/>
      <c r="P236" s="188"/>
      <c r="Q236" s="188"/>
      <c r="R236" s="188"/>
      <c r="S236" s="188"/>
      <c r="T236" s="188"/>
    </row>
    <row r="237" spans="1:20" ht="15.75" customHeight="1">
      <c r="A237" s="188"/>
      <c r="B237" s="1065" t="s">
        <v>1551</v>
      </c>
      <c r="C237" s="1065"/>
      <c r="D237" s="1155"/>
      <c r="E237" s="1065"/>
      <c r="F237" s="1065"/>
      <c r="G237" s="188"/>
      <c r="H237" s="188"/>
      <c r="I237" s="188"/>
      <c r="J237" s="188"/>
      <c r="K237" s="188"/>
      <c r="L237" s="188"/>
      <c r="M237" s="188"/>
      <c r="N237" s="188"/>
      <c r="O237" s="188"/>
      <c r="P237" s="188"/>
      <c r="Q237" s="188"/>
      <c r="R237" s="188"/>
      <c r="S237" s="188"/>
      <c r="T237" s="188"/>
    </row>
    <row r="238" spans="1:20" ht="15.75" customHeight="1">
      <c r="A238" s="327" t="s">
        <v>71</v>
      </c>
      <c r="B238" s="829" t="s">
        <v>449</v>
      </c>
      <c r="C238" s="829"/>
      <c r="D238" s="1156"/>
      <c r="E238" s="829"/>
      <c r="F238" s="829"/>
      <c r="G238" s="327"/>
      <c r="H238" s="1095"/>
      <c r="I238" s="1095"/>
      <c r="J238" s="1095"/>
      <c r="K238" s="1095"/>
      <c r="L238" s="1095"/>
      <c r="M238" s="1095"/>
      <c r="N238" s="1095"/>
      <c r="O238" s="1095"/>
      <c r="P238" s="1095"/>
      <c r="Q238" s="1095"/>
      <c r="R238" s="1095"/>
      <c r="S238" s="1095"/>
      <c r="T238" s="328"/>
    </row>
    <row r="239" spans="1:20" ht="15.75" customHeight="1">
      <c r="A239" s="327">
        <v>1</v>
      </c>
      <c r="B239" s="174" t="s">
        <v>1552</v>
      </c>
      <c r="C239" s="171" t="s">
        <v>1345</v>
      </c>
      <c r="D239" s="1157" t="s">
        <v>1293</v>
      </c>
      <c r="E239" s="1065"/>
      <c r="F239" s="1065"/>
      <c r="G239" s="1083"/>
      <c r="H239" s="1070">
        <f t="shared" ref="H239:H248" si="230">I239+J239+K239</f>
        <v>650</v>
      </c>
      <c r="I239" s="1070">
        <f t="shared" ref="I239:I248" si="231">IF(C239="N1", 270, IF(C239="N2", 350, IF(C239="N3", 200, 0)))</f>
        <v>270</v>
      </c>
      <c r="J239" s="1070">
        <f t="shared" ref="J239:J248" si="232">IF(AND(C239="N1", D239&gt;6.2),260, IF(AND(C239="N1",D239&gt;5.76),240,IF(AND(C239="N1",4.4&lt;D239),220,IF(AND(C239="N1",4.32&lt;D239), 200,IF(AND(C239="N1",3.33&lt;D239),175,IF(AND(C239="N1",2.34&lt;=D239),165, IF(AND(C239="N2",D239&gt;6.2),200, IF(AND(C239="N2",5.76&lt;D239),185,IF(AND(C239="N2",4.4&lt;D239),170,IF(AND(C239="N2",4.32&lt;D239), 155, IF(AND(C239="N2",3.33&lt;D239),135,IF(AND(C239="N2",2.34&lt;D239),125, IF(AND(C239="N3",D239&gt;6.2),350, IF(AND(C239="N3",5.76&lt;D239),325,IF(AND(C239="N3",4.4&lt;D239),295,IF(AND(C239="N3",4.32&lt;D239),270,IF(AND(C239="N3",3.33&lt;D239),235,IF(AND(C239="N3",2.34&lt;D239), 225, "SAI THÔNG TIN"))))))))))))))))))</f>
        <v>260</v>
      </c>
      <c r="K239" s="1070">
        <f t="shared" ref="K239:K248" si="233">IF(AND(C239="N1", D239&gt;6.2),120, IF(AND(C239="N1",D239&gt;5.76),140,IF(AND(C239="N1",4.4&lt;D239),160,IF(AND(C239="N1",4.32&lt;D239), 180,IF(AND(C239="N1",3.33&lt;D239),205,IF(AND(C239="N1",2.34&lt;=D239),215, IF(AND(C239="N2",D239&gt;6.2),100, IF(AND(C239="N2",5.76&lt;D239),115,IF(AND(C239="N2",4.4&lt;D239),130,IF(AND(C239="N2",4.32&lt;D239), 145, IF(AND(C239="N2",3.33&lt;D239),165,IF(AND(C239="N2",2.34&lt;D239),175, IF(AND(C239="N3",D239&gt;6.2),100, IF(AND(C239="N3",5.76&lt;D239),125,IF(AND(C239="N3",4.4&lt;D239),155,IF(AND(C239="N3",4.32&lt;D239),180,IF(AND(C239="N3",3.33&lt;D239),215,IF(AND(C239="N3",2.34&lt;D239), 225, "SAI THÔNG TIN"))))))))))))))))))</f>
        <v>120</v>
      </c>
      <c r="L239" s="1070">
        <f t="shared" ref="L239:L248" si="234">M239+N239+O239</f>
        <v>0</v>
      </c>
      <c r="M239" s="1070">
        <f t="shared" ref="M239:M248" si="235">IF(G239="HT",I239*0.75,IF(G239="PHT",I239*0.7,IF(G239="TK",I239*0.3,IF(G239="PK",I239*0.2,IF(OR(G239="CTCĐT",G239="BTĐT"),I239*0.1,IF(OR(G239="TLĐTTT",G239="CTCĐK"),I239*0.1,IF(OR(G239="TLĐT",G239="CVHT"),I239*0.15,IF(G239="NCS",I239*0.7,IF(G239="NN",I239*1,0)))))))))</f>
        <v>0</v>
      </c>
      <c r="N239" s="1070">
        <f t="shared" ref="N239:N248" si="236">IF(G239="HT",J239*0.75,IF(G239="PHT",J239*0.7,IF(G239="TK",J239*0.3,IF(G239="PK",J239*0.2,IF(OR(G239="CTCĐT",G239="BTĐT"),J239*0.1,IF(OR(G239="TLĐTTT",G239="CTCĐK"),J239*0.1,IF(OR(G239="TLĐT",G239="CVHT"),J239*0.15,IF(G239="NCS",J239*0.7,IF(G239="NN",J239*1,0)))))))))</f>
        <v>0</v>
      </c>
      <c r="O239" s="1070">
        <f t="shared" ref="O239:O248" si="237">0</f>
        <v>0</v>
      </c>
      <c r="P239" s="1070">
        <f t="shared" ref="P239:P248" si="238">Q239+R239+S239</f>
        <v>650</v>
      </c>
      <c r="Q239" s="1070">
        <f t="shared" ref="Q239:S239" si="239">I239-M239</f>
        <v>270</v>
      </c>
      <c r="R239" s="1070">
        <f t="shared" si="239"/>
        <v>260</v>
      </c>
      <c r="S239" s="1070">
        <f t="shared" si="239"/>
        <v>120</v>
      </c>
      <c r="T239" s="365" t="s">
        <v>1553</v>
      </c>
    </row>
    <row r="240" spans="1:20" ht="15.75" customHeight="1">
      <c r="A240" s="327">
        <v>2</v>
      </c>
      <c r="B240" s="174" t="s">
        <v>1554</v>
      </c>
      <c r="C240" s="171" t="s">
        <v>1296</v>
      </c>
      <c r="D240" s="1158">
        <v>44746</v>
      </c>
      <c r="E240" s="1065"/>
      <c r="F240" s="1065"/>
      <c r="G240" s="1083"/>
      <c r="H240" s="1070">
        <f t="shared" si="230"/>
        <v>650</v>
      </c>
      <c r="I240" s="1070">
        <f t="shared" si="231"/>
        <v>350</v>
      </c>
      <c r="J240" s="1070">
        <f t="shared" si="232"/>
        <v>200</v>
      </c>
      <c r="K240" s="1070">
        <f t="shared" si="233"/>
        <v>100</v>
      </c>
      <c r="L240" s="1070">
        <f t="shared" si="234"/>
        <v>0</v>
      </c>
      <c r="M240" s="1070">
        <f t="shared" si="235"/>
        <v>0</v>
      </c>
      <c r="N240" s="1070">
        <f t="shared" si="236"/>
        <v>0</v>
      </c>
      <c r="O240" s="1070">
        <f t="shared" si="237"/>
        <v>0</v>
      </c>
      <c r="P240" s="1070">
        <f t="shared" si="238"/>
        <v>650</v>
      </c>
      <c r="Q240" s="1070">
        <f t="shared" ref="Q240:S240" si="240">I240-M240</f>
        <v>350</v>
      </c>
      <c r="R240" s="1070">
        <f t="shared" si="240"/>
        <v>200</v>
      </c>
      <c r="S240" s="1070">
        <f t="shared" si="240"/>
        <v>100</v>
      </c>
      <c r="T240" s="365" t="s">
        <v>1555</v>
      </c>
    </row>
    <row r="241" spans="1:20" ht="15.75" customHeight="1">
      <c r="A241" s="171">
        <v>3</v>
      </c>
      <c r="B241" s="174" t="s">
        <v>1556</v>
      </c>
      <c r="C241" s="171" t="s">
        <v>1292</v>
      </c>
      <c r="D241" s="1157" t="s">
        <v>1337</v>
      </c>
      <c r="E241" s="1065"/>
      <c r="F241" s="1065"/>
      <c r="G241" s="1083"/>
      <c r="H241" s="1070">
        <f t="shared" si="230"/>
        <v>650</v>
      </c>
      <c r="I241" s="1070">
        <f t="shared" si="231"/>
        <v>200</v>
      </c>
      <c r="J241" s="1070">
        <f t="shared" si="232"/>
        <v>350</v>
      </c>
      <c r="K241" s="1070">
        <f t="shared" si="233"/>
        <v>100</v>
      </c>
      <c r="L241" s="1070">
        <f t="shared" si="234"/>
        <v>0</v>
      </c>
      <c r="M241" s="1070">
        <f t="shared" si="235"/>
        <v>0</v>
      </c>
      <c r="N241" s="1070">
        <f t="shared" si="236"/>
        <v>0</v>
      </c>
      <c r="O241" s="1070">
        <f t="shared" si="237"/>
        <v>0</v>
      </c>
      <c r="P241" s="1070">
        <f t="shared" si="238"/>
        <v>650</v>
      </c>
      <c r="Q241" s="1070">
        <f t="shared" ref="Q241:S241" si="241">I241-M241</f>
        <v>200</v>
      </c>
      <c r="R241" s="1070">
        <f t="shared" si="241"/>
        <v>350</v>
      </c>
      <c r="S241" s="1070">
        <f t="shared" si="241"/>
        <v>100</v>
      </c>
      <c r="T241" s="338"/>
    </row>
    <row r="242" spans="1:20" ht="15.75" customHeight="1">
      <c r="A242" s="171">
        <v>4</v>
      </c>
      <c r="B242" s="174" t="s">
        <v>1557</v>
      </c>
      <c r="C242" s="171" t="s">
        <v>1376</v>
      </c>
      <c r="D242" s="1158">
        <v>44655</v>
      </c>
      <c r="E242" s="1065"/>
      <c r="F242" s="1065"/>
      <c r="G242" s="1083"/>
      <c r="H242" s="1070" t="e">
        <f t="shared" si="230"/>
        <v>#VALUE!</v>
      </c>
      <c r="I242" s="1070">
        <f t="shared" si="231"/>
        <v>0</v>
      </c>
      <c r="J242" s="1070" t="str">
        <f t="shared" si="232"/>
        <v>SAI THÔNG TIN</v>
      </c>
      <c r="K242" s="1070" t="str">
        <f t="shared" si="233"/>
        <v>SAI THÔNG TIN</v>
      </c>
      <c r="L242" s="1070">
        <f t="shared" si="234"/>
        <v>0</v>
      </c>
      <c r="M242" s="1070">
        <f t="shared" si="235"/>
        <v>0</v>
      </c>
      <c r="N242" s="1070">
        <f t="shared" si="236"/>
        <v>0</v>
      </c>
      <c r="O242" s="1070">
        <f t="shared" si="237"/>
        <v>0</v>
      </c>
      <c r="P242" s="1070" t="e">
        <f t="shared" si="238"/>
        <v>#VALUE!</v>
      </c>
      <c r="Q242" s="1070">
        <f t="shared" ref="Q242:S242" si="242">I242-M242</f>
        <v>0</v>
      </c>
      <c r="R242" s="1070" t="e">
        <f t="shared" si="242"/>
        <v>#VALUE!</v>
      </c>
      <c r="S242" s="1070" t="e">
        <f t="shared" si="242"/>
        <v>#VALUE!</v>
      </c>
      <c r="T242" s="338" t="s">
        <v>1558</v>
      </c>
    </row>
    <row r="243" spans="1:20" ht="15.75" customHeight="1">
      <c r="A243" s="171">
        <v>5</v>
      </c>
      <c r="B243" s="174" t="s">
        <v>1559</v>
      </c>
      <c r="C243" s="171" t="s">
        <v>1378</v>
      </c>
      <c r="D243" s="1158">
        <v>44655</v>
      </c>
      <c r="E243" s="1065"/>
      <c r="F243" s="1065"/>
      <c r="G243" s="1083"/>
      <c r="H243" s="1070" t="e">
        <f t="shared" si="230"/>
        <v>#VALUE!</v>
      </c>
      <c r="I243" s="1070">
        <f t="shared" si="231"/>
        <v>0</v>
      </c>
      <c r="J243" s="1070" t="str">
        <f t="shared" si="232"/>
        <v>SAI THÔNG TIN</v>
      </c>
      <c r="K243" s="1070" t="str">
        <f t="shared" si="233"/>
        <v>SAI THÔNG TIN</v>
      </c>
      <c r="L243" s="1070">
        <f t="shared" si="234"/>
        <v>0</v>
      </c>
      <c r="M243" s="1070">
        <f t="shared" si="235"/>
        <v>0</v>
      </c>
      <c r="N243" s="1070">
        <f t="shared" si="236"/>
        <v>0</v>
      </c>
      <c r="O243" s="1070">
        <f t="shared" si="237"/>
        <v>0</v>
      </c>
      <c r="P243" s="1070" t="e">
        <f t="shared" si="238"/>
        <v>#VALUE!</v>
      </c>
      <c r="Q243" s="1070">
        <f t="shared" ref="Q243:S243" si="243">I243-M243</f>
        <v>0</v>
      </c>
      <c r="R243" s="1070" t="e">
        <f t="shared" si="243"/>
        <v>#VALUE!</v>
      </c>
      <c r="S243" s="1070" t="e">
        <f t="shared" si="243"/>
        <v>#VALUE!</v>
      </c>
      <c r="T243" s="338" t="s">
        <v>1558</v>
      </c>
    </row>
    <row r="244" spans="1:20" ht="15.75" customHeight="1">
      <c r="A244" s="171">
        <v>6</v>
      </c>
      <c r="B244" s="174" t="s">
        <v>1560</v>
      </c>
      <c r="C244" s="171" t="s">
        <v>1380</v>
      </c>
      <c r="D244" s="1157" t="s">
        <v>1331</v>
      </c>
      <c r="E244" s="1065"/>
      <c r="F244" s="1065"/>
      <c r="G244" s="1083"/>
      <c r="H244" s="1070" t="e">
        <f t="shared" si="230"/>
        <v>#VALUE!</v>
      </c>
      <c r="I244" s="1070">
        <f t="shared" si="231"/>
        <v>0</v>
      </c>
      <c r="J244" s="1070" t="str">
        <f t="shared" si="232"/>
        <v>SAI THÔNG TIN</v>
      </c>
      <c r="K244" s="1070" t="str">
        <f t="shared" si="233"/>
        <v>SAI THÔNG TIN</v>
      </c>
      <c r="L244" s="1070">
        <f t="shared" si="234"/>
        <v>0</v>
      </c>
      <c r="M244" s="1070">
        <f t="shared" si="235"/>
        <v>0</v>
      </c>
      <c r="N244" s="1070">
        <f t="shared" si="236"/>
        <v>0</v>
      </c>
      <c r="O244" s="1070">
        <f t="shared" si="237"/>
        <v>0</v>
      </c>
      <c r="P244" s="1070" t="e">
        <f t="shared" si="238"/>
        <v>#VALUE!</v>
      </c>
      <c r="Q244" s="1070">
        <f t="shared" ref="Q244:S244" si="244">I244-M244</f>
        <v>0</v>
      </c>
      <c r="R244" s="1070" t="e">
        <f t="shared" si="244"/>
        <v>#VALUE!</v>
      </c>
      <c r="S244" s="1070" t="e">
        <f t="shared" si="244"/>
        <v>#VALUE!</v>
      </c>
      <c r="T244" s="338" t="s">
        <v>1561</v>
      </c>
    </row>
    <row r="245" spans="1:20" ht="15.75" customHeight="1">
      <c r="A245" s="171">
        <v>7</v>
      </c>
      <c r="B245" s="174" t="s">
        <v>1562</v>
      </c>
      <c r="C245" s="171" t="s">
        <v>1382</v>
      </c>
      <c r="D245" s="1157" t="s">
        <v>1304</v>
      </c>
      <c r="E245" s="1065"/>
      <c r="F245" s="1065"/>
      <c r="G245" s="1083"/>
      <c r="H245" s="1070" t="e">
        <f t="shared" si="230"/>
        <v>#VALUE!</v>
      </c>
      <c r="I245" s="1070">
        <f t="shared" si="231"/>
        <v>0</v>
      </c>
      <c r="J245" s="1070" t="str">
        <f t="shared" si="232"/>
        <v>SAI THÔNG TIN</v>
      </c>
      <c r="K245" s="1070" t="str">
        <f t="shared" si="233"/>
        <v>SAI THÔNG TIN</v>
      </c>
      <c r="L245" s="1070">
        <f t="shared" si="234"/>
        <v>0</v>
      </c>
      <c r="M245" s="1070">
        <f t="shared" si="235"/>
        <v>0</v>
      </c>
      <c r="N245" s="1070">
        <f t="shared" si="236"/>
        <v>0</v>
      </c>
      <c r="O245" s="1070">
        <f t="shared" si="237"/>
        <v>0</v>
      </c>
      <c r="P245" s="1070" t="e">
        <f t="shared" si="238"/>
        <v>#VALUE!</v>
      </c>
      <c r="Q245" s="1070">
        <f t="shared" ref="Q245:S245" si="245">I245-M245</f>
        <v>0</v>
      </c>
      <c r="R245" s="1070" t="e">
        <f t="shared" si="245"/>
        <v>#VALUE!</v>
      </c>
      <c r="S245" s="1070" t="e">
        <f t="shared" si="245"/>
        <v>#VALUE!</v>
      </c>
      <c r="T245" s="338" t="s">
        <v>1563</v>
      </c>
    </row>
    <row r="246" spans="1:20" ht="15.75" customHeight="1">
      <c r="A246" s="171">
        <v>8</v>
      </c>
      <c r="B246" s="174" t="s">
        <v>1564</v>
      </c>
      <c r="C246" s="171" t="s">
        <v>1385</v>
      </c>
      <c r="D246" s="1157" t="s">
        <v>1371</v>
      </c>
      <c r="E246" s="1065"/>
      <c r="F246" s="1065"/>
      <c r="G246" s="1083"/>
      <c r="H246" s="1070" t="e">
        <f t="shared" si="230"/>
        <v>#VALUE!</v>
      </c>
      <c r="I246" s="1070">
        <f t="shared" si="231"/>
        <v>0</v>
      </c>
      <c r="J246" s="1070" t="str">
        <f t="shared" si="232"/>
        <v>SAI THÔNG TIN</v>
      </c>
      <c r="K246" s="1070" t="str">
        <f t="shared" si="233"/>
        <v>SAI THÔNG TIN</v>
      </c>
      <c r="L246" s="1070">
        <f t="shared" si="234"/>
        <v>0</v>
      </c>
      <c r="M246" s="1070">
        <f t="shared" si="235"/>
        <v>0</v>
      </c>
      <c r="N246" s="1070">
        <f t="shared" si="236"/>
        <v>0</v>
      </c>
      <c r="O246" s="1070">
        <f t="shared" si="237"/>
        <v>0</v>
      </c>
      <c r="P246" s="1070" t="e">
        <f t="shared" si="238"/>
        <v>#VALUE!</v>
      </c>
      <c r="Q246" s="1070">
        <f t="shared" ref="Q246:S246" si="246">I246-M246</f>
        <v>0</v>
      </c>
      <c r="R246" s="1070" t="e">
        <f t="shared" si="246"/>
        <v>#VALUE!</v>
      </c>
      <c r="S246" s="1070" t="e">
        <f t="shared" si="246"/>
        <v>#VALUE!</v>
      </c>
      <c r="T246" s="338"/>
    </row>
    <row r="247" spans="1:20" ht="15.75" customHeight="1">
      <c r="A247" s="171">
        <v>9</v>
      </c>
      <c r="B247" s="174" t="s">
        <v>1565</v>
      </c>
      <c r="C247" s="171" t="s">
        <v>1387</v>
      </c>
      <c r="D247" s="1158">
        <v>44655</v>
      </c>
      <c r="E247" s="1065"/>
      <c r="F247" s="1065"/>
      <c r="G247" s="1083"/>
      <c r="H247" s="1070" t="e">
        <f t="shared" si="230"/>
        <v>#VALUE!</v>
      </c>
      <c r="I247" s="1070">
        <f t="shared" si="231"/>
        <v>0</v>
      </c>
      <c r="J247" s="1070" t="str">
        <f t="shared" si="232"/>
        <v>SAI THÔNG TIN</v>
      </c>
      <c r="K247" s="1070" t="str">
        <f t="shared" si="233"/>
        <v>SAI THÔNG TIN</v>
      </c>
      <c r="L247" s="1070">
        <f t="shared" si="234"/>
        <v>0</v>
      </c>
      <c r="M247" s="1070">
        <f t="shared" si="235"/>
        <v>0</v>
      </c>
      <c r="N247" s="1070">
        <f t="shared" si="236"/>
        <v>0</v>
      </c>
      <c r="O247" s="1070">
        <f t="shared" si="237"/>
        <v>0</v>
      </c>
      <c r="P247" s="1070" t="e">
        <f t="shared" si="238"/>
        <v>#VALUE!</v>
      </c>
      <c r="Q247" s="1070">
        <f t="shared" ref="Q247:S247" si="247">I247-M247</f>
        <v>0</v>
      </c>
      <c r="R247" s="1070" t="e">
        <f t="shared" si="247"/>
        <v>#VALUE!</v>
      </c>
      <c r="S247" s="1070" t="e">
        <f t="shared" si="247"/>
        <v>#VALUE!</v>
      </c>
      <c r="T247" s="338" t="s">
        <v>1561</v>
      </c>
    </row>
    <row r="248" spans="1:20" ht="15.75" customHeight="1">
      <c r="A248" s="171">
        <v>10</v>
      </c>
      <c r="B248" s="174" t="s">
        <v>1566</v>
      </c>
      <c r="C248" s="171" t="s">
        <v>1390</v>
      </c>
      <c r="D248" s="1158">
        <v>44623</v>
      </c>
      <c r="E248" s="1065"/>
      <c r="F248" s="1065"/>
      <c r="G248" s="1083"/>
      <c r="H248" s="1070" t="e">
        <f t="shared" si="230"/>
        <v>#VALUE!</v>
      </c>
      <c r="I248" s="1070">
        <f t="shared" si="231"/>
        <v>0</v>
      </c>
      <c r="J248" s="1070" t="str">
        <f t="shared" si="232"/>
        <v>SAI THÔNG TIN</v>
      </c>
      <c r="K248" s="1070" t="str">
        <f t="shared" si="233"/>
        <v>SAI THÔNG TIN</v>
      </c>
      <c r="L248" s="1070">
        <f t="shared" si="234"/>
        <v>0</v>
      </c>
      <c r="M248" s="1070">
        <f t="shared" si="235"/>
        <v>0</v>
      </c>
      <c r="N248" s="1070">
        <f t="shared" si="236"/>
        <v>0</v>
      </c>
      <c r="O248" s="1070">
        <f t="shared" si="237"/>
        <v>0</v>
      </c>
      <c r="P248" s="1070" t="e">
        <f t="shared" si="238"/>
        <v>#VALUE!</v>
      </c>
      <c r="Q248" s="1070">
        <f t="shared" ref="Q248:S248" si="248">I248-M248</f>
        <v>0</v>
      </c>
      <c r="R248" s="1070" t="e">
        <f t="shared" si="248"/>
        <v>#VALUE!</v>
      </c>
      <c r="S248" s="1070" t="e">
        <f t="shared" si="248"/>
        <v>#VALUE!</v>
      </c>
      <c r="T248" s="338" t="s">
        <v>1558</v>
      </c>
    </row>
    <row r="249" spans="1:20" ht="15.75" customHeight="1">
      <c r="A249" s="1647" t="s">
        <v>1228</v>
      </c>
      <c r="B249" s="1526"/>
      <c r="C249" s="1128"/>
      <c r="D249" s="1159"/>
      <c r="E249" s="1128"/>
      <c r="F249" s="1128"/>
      <c r="G249" s="1130"/>
      <c r="H249" s="1160" t="e">
        <f t="shared" ref="H249:S249" si="249">SUM(H239:H248)</f>
        <v>#VALUE!</v>
      </c>
      <c r="I249" s="1160">
        <f t="shared" si="249"/>
        <v>820</v>
      </c>
      <c r="J249" s="1160">
        <f t="shared" si="249"/>
        <v>810</v>
      </c>
      <c r="K249" s="1160">
        <f t="shared" si="249"/>
        <v>320</v>
      </c>
      <c r="L249" s="1160">
        <f t="shared" si="249"/>
        <v>0</v>
      </c>
      <c r="M249" s="1160">
        <f t="shared" si="249"/>
        <v>0</v>
      </c>
      <c r="N249" s="1160">
        <f t="shared" si="249"/>
        <v>0</v>
      </c>
      <c r="O249" s="1160">
        <f t="shared" si="249"/>
        <v>0</v>
      </c>
      <c r="P249" s="1160" t="e">
        <f t="shared" si="249"/>
        <v>#VALUE!</v>
      </c>
      <c r="Q249" s="1160">
        <f t="shared" si="249"/>
        <v>820</v>
      </c>
      <c r="R249" s="1160" t="e">
        <f t="shared" si="249"/>
        <v>#VALUE!</v>
      </c>
      <c r="S249" s="1160" t="e">
        <f t="shared" si="249"/>
        <v>#VALUE!</v>
      </c>
      <c r="T249" s="1161"/>
    </row>
    <row r="250" spans="1:20" ht="15.75" customHeight="1">
      <c r="A250" s="307"/>
      <c r="B250" s="307"/>
      <c r="C250" s="307"/>
      <c r="D250" s="1089"/>
      <c r="E250" s="307"/>
      <c r="F250" s="307"/>
      <c r="G250" s="307"/>
      <c r="H250" s="307"/>
      <c r="I250" s="307"/>
      <c r="J250" s="307"/>
      <c r="K250" s="307"/>
      <c r="L250" s="307"/>
      <c r="M250" s="307"/>
      <c r="N250" s="307"/>
      <c r="O250" s="308"/>
      <c r="P250" s="307"/>
      <c r="Q250" s="307"/>
      <c r="R250" s="307"/>
      <c r="S250" s="307"/>
      <c r="T250" s="307"/>
    </row>
    <row r="251" spans="1:20" ht="15.75" customHeight="1">
      <c r="A251" s="306" t="s">
        <v>1359</v>
      </c>
      <c r="B251" s="1112" t="s">
        <v>1567</v>
      </c>
      <c r="C251" s="307"/>
      <c r="D251" s="1089"/>
      <c r="E251" s="307"/>
      <c r="F251" s="307"/>
      <c r="G251" s="307"/>
      <c r="H251" s="307"/>
      <c r="I251" s="307"/>
      <c r="J251" s="307"/>
      <c r="K251" s="307"/>
      <c r="L251" s="307"/>
      <c r="M251" s="307"/>
      <c r="N251" s="307"/>
      <c r="O251" s="308"/>
      <c r="P251" s="307"/>
      <c r="Q251" s="307"/>
      <c r="R251" s="307"/>
      <c r="S251" s="307"/>
      <c r="T251" s="307"/>
    </row>
    <row r="252" spans="1:20" ht="15.75" customHeight="1">
      <c r="A252" s="188"/>
      <c r="B252" s="1065" t="s">
        <v>1568</v>
      </c>
      <c r="C252" s="1065"/>
      <c r="D252" s="1081"/>
      <c r="E252" s="1065"/>
      <c r="F252" s="1065"/>
      <c r="G252" s="1610" t="s">
        <v>1569</v>
      </c>
      <c r="H252" s="1624" t="s">
        <v>1213</v>
      </c>
      <c r="I252" s="1525"/>
      <c r="J252" s="1525"/>
      <c r="K252" s="1526"/>
      <c r="L252" s="1624" t="s">
        <v>1214</v>
      </c>
      <c r="M252" s="1525"/>
      <c r="N252" s="1525"/>
      <c r="O252" s="1526"/>
      <c r="P252" s="1624" t="s">
        <v>1215</v>
      </c>
      <c r="Q252" s="1525"/>
      <c r="R252" s="1525"/>
      <c r="S252" s="1526"/>
      <c r="T252" s="1610" t="s">
        <v>69</v>
      </c>
    </row>
    <row r="253" spans="1:20" ht="15.75" customHeight="1">
      <c r="A253" s="188"/>
      <c r="B253" s="1065" t="s">
        <v>1570</v>
      </c>
      <c r="C253" s="1065"/>
      <c r="D253" s="1079" t="s">
        <v>1571</v>
      </c>
      <c r="E253" s="1080"/>
      <c r="F253" s="1080"/>
      <c r="G253" s="1522"/>
      <c r="H253" s="188" t="s">
        <v>1217</v>
      </c>
      <c r="I253" s="188" t="s">
        <v>1218</v>
      </c>
      <c r="J253" s="188" t="s">
        <v>1219</v>
      </c>
      <c r="K253" s="188" t="s">
        <v>1220</v>
      </c>
      <c r="L253" s="188" t="s">
        <v>1217</v>
      </c>
      <c r="M253" s="188" t="s">
        <v>1218</v>
      </c>
      <c r="N253" s="188" t="s">
        <v>1219</v>
      </c>
      <c r="O253" s="188" t="s">
        <v>1220</v>
      </c>
      <c r="P253" s="188" t="s">
        <v>1217</v>
      </c>
      <c r="Q253" s="188" t="s">
        <v>1218</v>
      </c>
      <c r="R253" s="188" t="s">
        <v>1219</v>
      </c>
      <c r="S253" s="188" t="s">
        <v>1220</v>
      </c>
      <c r="T253" s="1522"/>
    </row>
    <row r="254" spans="1:20" ht="15.75" customHeight="1">
      <c r="A254" s="188"/>
      <c r="B254" s="1065" t="s">
        <v>1550</v>
      </c>
      <c r="C254" s="1065"/>
      <c r="D254" s="1154"/>
      <c r="E254" s="1065"/>
      <c r="F254" s="1065"/>
      <c r="G254" s="307" t="s">
        <v>370</v>
      </c>
      <c r="H254" s="307" t="s">
        <v>371</v>
      </c>
      <c r="I254" s="307" t="s">
        <v>372</v>
      </c>
      <c r="J254" s="307" t="s">
        <v>373</v>
      </c>
      <c r="K254" s="307" t="s">
        <v>374</v>
      </c>
      <c r="L254" s="307" t="s">
        <v>1181</v>
      </c>
      <c r="M254" s="307" t="s">
        <v>1221</v>
      </c>
      <c r="N254" s="307" t="s">
        <v>377</v>
      </c>
      <c r="O254" s="1064" t="s">
        <v>378</v>
      </c>
      <c r="P254" s="307" t="s">
        <v>428</v>
      </c>
      <c r="Q254" s="307" t="s">
        <v>429</v>
      </c>
      <c r="R254" s="307" t="s">
        <v>430</v>
      </c>
      <c r="S254" s="307" t="s">
        <v>431</v>
      </c>
      <c r="T254" s="307" t="s">
        <v>432</v>
      </c>
    </row>
    <row r="255" spans="1:20" ht="15.75" customHeight="1">
      <c r="A255" s="188"/>
      <c r="B255" s="1065" t="s">
        <v>1222</v>
      </c>
      <c r="C255" s="1065"/>
      <c r="D255" s="1162"/>
      <c r="E255" s="188"/>
      <c r="F255" s="188"/>
      <c r="G255" s="188"/>
      <c r="H255" s="188"/>
      <c r="I255" s="188"/>
      <c r="J255" s="188"/>
      <c r="K255" s="188"/>
      <c r="L255" s="188"/>
      <c r="M255" s="188"/>
      <c r="N255" s="188"/>
      <c r="O255" s="188"/>
      <c r="P255" s="188"/>
      <c r="Q255" s="188"/>
      <c r="R255" s="188"/>
      <c r="S255" s="188"/>
      <c r="T255" s="188"/>
    </row>
    <row r="256" spans="1:20" ht="15.75" customHeight="1">
      <c r="A256" s="188"/>
      <c r="B256" s="1065" t="s">
        <v>1534</v>
      </c>
      <c r="C256" s="1065"/>
      <c r="D256" s="1162"/>
      <c r="E256" s="188"/>
      <c r="F256" s="188"/>
      <c r="G256" s="188"/>
      <c r="H256" s="188"/>
      <c r="I256" s="188"/>
      <c r="J256" s="188"/>
      <c r="K256" s="188"/>
      <c r="L256" s="188"/>
      <c r="M256" s="188"/>
      <c r="N256" s="188"/>
      <c r="O256" s="188"/>
      <c r="P256" s="188"/>
      <c r="Q256" s="188"/>
      <c r="R256" s="188"/>
      <c r="S256" s="188"/>
      <c r="T256" s="188"/>
    </row>
    <row r="257" spans="1:26" ht="15.75" customHeight="1">
      <c r="A257" s="188"/>
      <c r="B257" s="1065" t="s">
        <v>1551</v>
      </c>
      <c r="C257" s="1065"/>
      <c r="D257" s="1162"/>
      <c r="E257" s="188"/>
      <c r="F257" s="188"/>
      <c r="G257" s="188"/>
      <c r="H257" s="188"/>
      <c r="I257" s="188"/>
      <c r="J257" s="188"/>
      <c r="K257" s="188"/>
      <c r="L257" s="188"/>
      <c r="M257" s="188"/>
      <c r="N257" s="188"/>
      <c r="O257" s="188"/>
      <c r="P257" s="188"/>
      <c r="Q257" s="188"/>
      <c r="R257" s="188"/>
      <c r="S257" s="188"/>
      <c r="T257" s="188"/>
    </row>
    <row r="258" spans="1:26" ht="15.75" customHeight="1">
      <c r="A258" s="327" t="s">
        <v>71</v>
      </c>
      <c r="B258" s="1090" t="s">
        <v>1113</v>
      </c>
      <c r="C258" s="829"/>
      <c r="D258" s="1156"/>
      <c r="E258" s="327"/>
      <c r="F258" s="327"/>
      <c r="G258" s="327"/>
      <c r="H258" s="1095"/>
      <c r="I258" s="1095"/>
      <c r="J258" s="1095"/>
      <c r="K258" s="1095"/>
      <c r="L258" s="1095"/>
      <c r="M258" s="1095"/>
      <c r="N258" s="1095"/>
      <c r="O258" s="1095"/>
      <c r="P258" s="1095"/>
      <c r="Q258" s="1095"/>
      <c r="R258" s="1095"/>
      <c r="S258" s="1095"/>
      <c r="T258" s="328"/>
    </row>
    <row r="259" spans="1:26" ht="15.75" customHeight="1">
      <c r="A259" s="327">
        <v>1</v>
      </c>
      <c r="B259" s="1163" t="s">
        <v>1572</v>
      </c>
      <c r="C259" s="171" t="s">
        <v>1345</v>
      </c>
      <c r="D259" s="1164">
        <v>44598</v>
      </c>
      <c r="E259" s="1065"/>
      <c r="F259" s="1065"/>
      <c r="G259" s="1083"/>
      <c r="H259" s="1070">
        <f t="shared" ref="H259:H276" si="250">I259+J259+K259</f>
        <v>650</v>
      </c>
      <c r="I259" s="1070">
        <f t="shared" ref="I259:I276" si="251">IF(C259="N1", 270, IF(C259="N2", 350, IF(C259="N3", 200, 0)))</f>
        <v>270</v>
      </c>
      <c r="J259" s="1070">
        <f t="shared" ref="J259:J276" si="252">IF(AND(C259="N1", D259&gt;6.2),260, IF(AND(C259="N1",D259&gt;5.76),240,IF(AND(C259="N1",4.4&lt;D259),220,IF(AND(C259="N1",4.32&lt;D259), 200,IF(AND(C259="N1",3.33&lt;D259),175,IF(AND(C259="N1",2.34&lt;=D259),165, IF(AND(C259="N2",D259&gt;6.2),200, IF(AND(C259="N2",5.76&lt;D259),185,IF(AND(C259="N2",4.4&lt;D259),170,IF(AND(C259="N2",4.32&lt;D259), 155, IF(AND(C259="N2",3.33&lt;D259),135,IF(AND(C259="N2",2.34&lt;D259),125, IF(AND(C259="N3",D259&gt;6.2),350, IF(AND(C259="N3",5.76&lt;D259),325,IF(AND(C259="N3",4.4&lt;D259),295,IF(AND(C259="N3",4.32&lt;D259),270,IF(AND(C259="N3",3.33&lt;D259),235,IF(AND(C259="N3",2.34&lt;D259), 225, "SAI THÔNG TIN"))))))))))))))))))</f>
        <v>260</v>
      </c>
      <c r="K259" s="1070">
        <f t="shared" ref="K259:K276" si="253">IF(AND(C259="N1", D259&gt;6.2),120, IF(AND(C259="N1",D259&gt;5.76),140,IF(AND(C259="N1",4.4&lt;D259),160,IF(AND(C259="N1",4.32&lt;D259), 180,IF(AND(C259="N1",3.33&lt;D259),205,IF(AND(C259="N1",2.34&lt;=D259),215, IF(AND(C259="N2",D259&gt;6.2),100, IF(AND(C259="N2",5.76&lt;D259),115,IF(AND(C259="N2",4.4&lt;D259),130,IF(AND(C259="N2",4.32&lt;D259), 145, IF(AND(C259="N2",3.33&lt;D259),165,IF(AND(C259="N2",2.34&lt;D259),175, IF(AND(C259="N3",D259&gt;6.2),100, IF(AND(C259="N3",5.76&lt;D259),125,IF(AND(C259="N3",4.4&lt;D259),155,IF(AND(C259="N3",4.32&lt;D259),180,IF(AND(C259="N3",3.33&lt;D259),215,IF(AND(C259="N3",2.34&lt;D259), 225, "SAI THÔNG TIN"))))))))))))))))))</f>
        <v>120</v>
      </c>
      <c r="L259" s="1070">
        <f t="shared" ref="L259:L276" si="254">M259+N259+O259</f>
        <v>0</v>
      </c>
      <c r="M259" s="1070">
        <f t="shared" ref="M259:M276" si="255">IF(G259="HT",I259*0.75,IF(G259="PHT",I259*0.7,IF(G259="TK",I259*0.3,IF(G259="PK",I259*0.2,IF(OR(G259="CTCĐT",G259="BTĐT"),I259*0.1,IF(OR(G259="TLĐTTT",G259="CTCĐK"),I259*0.1,IF(OR(G259="TLĐT",G259="CVHT"),I259*0.15,IF(G259="NCS",I259*0.7,IF(G259="NN",I259*1,0)))))))))</f>
        <v>0</v>
      </c>
      <c r="N259" s="1070">
        <f t="shared" ref="N259:N276" si="256">IF(G259="HT",J259*0.75,IF(G259="PHT",J259*0.7,IF(G259="TK",J259*0.3,IF(G259="PK",J259*0.2,IF(OR(G259="CTCĐT",G259="BTĐT"),J259*0.1,IF(OR(G259="TLĐTTT",G259="CTCĐK"),J259*0.1,IF(OR(G259="TLĐT",G259="CVHT"),J259*0.15,IF(G259="NCS",J259*0.7,IF(G259="NN",J259*1,0)))))))))</f>
        <v>0</v>
      </c>
      <c r="O259" s="1070">
        <f t="shared" ref="O259:O276" si="257">0</f>
        <v>0</v>
      </c>
      <c r="P259" s="1070">
        <f t="shared" ref="P259:P276" si="258">Q259+R259+S259</f>
        <v>650</v>
      </c>
      <c r="Q259" s="1070">
        <f t="shared" ref="Q259:S259" si="259">I259-M259</f>
        <v>270</v>
      </c>
      <c r="R259" s="1070">
        <f t="shared" si="259"/>
        <v>260</v>
      </c>
      <c r="S259" s="1070">
        <f t="shared" si="259"/>
        <v>120</v>
      </c>
      <c r="T259" s="365"/>
    </row>
    <row r="260" spans="1:26" ht="15.75" customHeight="1">
      <c r="A260" s="327">
        <v>2</v>
      </c>
      <c r="B260" s="1163" t="s">
        <v>1573</v>
      </c>
      <c r="C260" s="171" t="s">
        <v>1296</v>
      </c>
      <c r="D260" s="1165" t="s">
        <v>1297</v>
      </c>
      <c r="E260" s="1065"/>
      <c r="F260" s="1065"/>
      <c r="G260" s="1083"/>
      <c r="H260" s="1070">
        <f t="shared" si="250"/>
        <v>650</v>
      </c>
      <c r="I260" s="1070">
        <f t="shared" si="251"/>
        <v>350</v>
      </c>
      <c r="J260" s="1070">
        <f t="shared" si="252"/>
        <v>200</v>
      </c>
      <c r="K260" s="1070">
        <f t="shared" si="253"/>
        <v>100</v>
      </c>
      <c r="L260" s="1070">
        <f t="shared" si="254"/>
        <v>0</v>
      </c>
      <c r="M260" s="1070">
        <f t="shared" si="255"/>
        <v>0</v>
      </c>
      <c r="N260" s="1070">
        <f t="shared" si="256"/>
        <v>0</v>
      </c>
      <c r="O260" s="1070">
        <f t="shared" si="257"/>
        <v>0</v>
      </c>
      <c r="P260" s="1070">
        <f t="shared" si="258"/>
        <v>650</v>
      </c>
      <c r="Q260" s="1070">
        <f t="shared" ref="Q260:S260" si="260">I260-M260</f>
        <v>350</v>
      </c>
      <c r="R260" s="1070">
        <f t="shared" si="260"/>
        <v>200</v>
      </c>
      <c r="S260" s="1070">
        <f t="shared" si="260"/>
        <v>100</v>
      </c>
      <c r="T260" s="365" t="s">
        <v>1553</v>
      </c>
    </row>
    <row r="261" spans="1:26" ht="15.75" customHeight="1">
      <c r="A261" s="327">
        <v>3</v>
      </c>
      <c r="B261" s="1166" t="s">
        <v>1574</v>
      </c>
      <c r="C261" s="171" t="s">
        <v>1292</v>
      </c>
      <c r="D261" s="1164">
        <v>44655</v>
      </c>
      <c r="E261" s="1065"/>
      <c r="F261" s="1065"/>
      <c r="G261" s="1083"/>
      <c r="H261" s="1070">
        <f t="shared" si="250"/>
        <v>650</v>
      </c>
      <c r="I261" s="1070">
        <f t="shared" si="251"/>
        <v>200</v>
      </c>
      <c r="J261" s="1070">
        <f t="shared" si="252"/>
        <v>350</v>
      </c>
      <c r="K261" s="1070">
        <f t="shared" si="253"/>
        <v>100</v>
      </c>
      <c r="L261" s="1070">
        <f t="shared" si="254"/>
        <v>0</v>
      </c>
      <c r="M261" s="1070">
        <f t="shared" si="255"/>
        <v>0</v>
      </c>
      <c r="N261" s="1070">
        <f t="shared" si="256"/>
        <v>0</v>
      </c>
      <c r="O261" s="1070">
        <f t="shared" si="257"/>
        <v>0</v>
      </c>
      <c r="P261" s="1070">
        <f t="shared" si="258"/>
        <v>650</v>
      </c>
      <c r="Q261" s="1070">
        <f t="shared" ref="Q261:S261" si="261">I261-M261</f>
        <v>200</v>
      </c>
      <c r="R261" s="1070">
        <f t="shared" si="261"/>
        <v>350</v>
      </c>
      <c r="S261" s="1070">
        <f t="shared" si="261"/>
        <v>100</v>
      </c>
      <c r="T261" s="1167"/>
    </row>
    <row r="262" spans="1:26" ht="15.75" customHeight="1">
      <c r="A262" s="327">
        <v>4</v>
      </c>
      <c r="B262" s="1163" t="s">
        <v>1575</v>
      </c>
      <c r="C262" s="171" t="s">
        <v>1376</v>
      </c>
      <c r="D262" s="1165" t="s">
        <v>1297</v>
      </c>
      <c r="E262" s="1065"/>
      <c r="F262" s="1065"/>
      <c r="G262" s="1083"/>
      <c r="H262" s="1070" t="e">
        <f t="shared" si="250"/>
        <v>#VALUE!</v>
      </c>
      <c r="I262" s="1070">
        <f t="shared" si="251"/>
        <v>0</v>
      </c>
      <c r="J262" s="1070" t="str">
        <f t="shared" si="252"/>
        <v>SAI THÔNG TIN</v>
      </c>
      <c r="K262" s="1070" t="str">
        <f t="shared" si="253"/>
        <v>SAI THÔNG TIN</v>
      </c>
      <c r="L262" s="1070">
        <f t="shared" si="254"/>
        <v>0</v>
      </c>
      <c r="M262" s="1070">
        <f t="shared" si="255"/>
        <v>0</v>
      </c>
      <c r="N262" s="1070">
        <f t="shared" si="256"/>
        <v>0</v>
      </c>
      <c r="O262" s="1070">
        <f t="shared" si="257"/>
        <v>0</v>
      </c>
      <c r="P262" s="1070" t="e">
        <f t="shared" si="258"/>
        <v>#VALUE!</v>
      </c>
      <c r="Q262" s="1070">
        <f t="shared" ref="Q262:S262" si="262">I262-M262</f>
        <v>0</v>
      </c>
      <c r="R262" s="1070" t="e">
        <f t="shared" si="262"/>
        <v>#VALUE!</v>
      </c>
      <c r="S262" s="1070" t="e">
        <f t="shared" si="262"/>
        <v>#VALUE!</v>
      </c>
      <c r="T262" s="1168" t="s">
        <v>1576</v>
      </c>
    </row>
    <row r="263" spans="1:26" ht="15.75" customHeight="1">
      <c r="A263" s="327">
        <v>5</v>
      </c>
      <c r="B263" s="1166" t="s">
        <v>1577</v>
      </c>
      <c r="C263" s="171" t="s">
        <v>1378</v>
      </c>
      <c r="D263" s="1165">
        <v>3</v>
      </c>
      <c r="E263" s="1065"/>
      <c r="F263" s="1065"/>
      <c r="G263" s="1083"/>
      <c r="H263" s="1070" t="e">
        <f t="shared" si="250"/>
        <v>#VALUE!</v>
      </c>
      <c r="I263" s="1070">
        <f t="shared" si="251"/>
        <v>0</v>
      </c>
      <c r="J263" s="1070" t="str">
        <f t="shared" si="252"/>
        <v>SAI THÔNG TIN</v>
      </c>
      <c r="K263" s="1070" t="str">
        <f t="shared" si="253"/>
        <v>SAI THÔNG TIN</v>
      </c>
      <c r="L263" s="1070">
        <f t="shared" si="254"/>
        <v>0</v>
      </c>
      <c r="M263" s="1070">
        <f t="shared" si="255"/>
        <v>0</v>
      </c>
      <c r="N263" s="1070">
        <f t="shared" si="256"/>
        <v>0</v>
      </c>
      <c r="O263" s="1070">
        <f t="shared" si="257"/>
        <v>0</v>
      </c>
      <c r="P263" s="1070" t="e">
        <f t="shared" si="258"/>
        <v>#VALUE!</v>
      </c>
      <c r="Q263" s="1070">
        <f t="shared" ref="Q263:S263" si="263">I263-M263</f>
        <v>0</v>
      </c>
      <c r="R263" s="1070" t="e">
        <f t="shared" si="263"/>
        <v>#VALUE!</v>
      </c>
      <c r="S263" s="1070" t="e">
        <f t="shared" si="263"/>
        <v>#VALUE!</v>
      </c>
      <c r="T263" s="1168"/>
    </row>
    <row r="264" spans="1:26" ht="15.75" customHeight="1">
      <c r="A264" s="327">
        <v>6</v>
      </c>
      <c r="B264" s="1166" t="s">
        <v>1578</v>
      </c>
      <c r="C264" s="171" t="s">
        <v>1380</v>
      </c>
      <c r="D264" s="1165">
        <v>3</v>
      </c>
      <c r="E264" s="1065"/>
      <c r="F264" s="1065"/>
      <c r="G264" s="1083"/>
      <c r="H264" s="1070" t="e">
        <f t="shared" si="250"/>
        <v>#VALUE!</v>
      </c>
      <c r="I264" s="1070">
        <f t="shared" si="251"/>
        <v>0</v>
      </c>
      <c r="J264" s="1070" t="str">
        <f t="shared" si="252"/>
        <v>SAI THÔNG TIN</v>
      </c>
      <c r="K264" s="1070" t="str">
        <f t="shared" si="253"/>
        <v>SAI THÔNG TIN</v>
      </c>
      <c r="L264" s="1070">
        <f t="shared" si="254"/>
        <v>0</v>
      </c>
      <c r="M264" s="1070">
        <f t="shared" si="255"/>
        <v>0</v>
      </c>
      <c r="N264" s="1070">
        <f t="shared" si="256"/>
        <v>0</v>
      </c>
      <c r="O264" s="1070">
        <f t="shared" si="257"/>
        <v>0</v>
      </c>
      <c r="P264" s="1070" t="e">
        <f t="shared" si="258"/>
        <v>#VALUE!</v>
      </c>
      <c r="Q264" s="1070">
        <f t="shared" ref="Q264:S264" si="264">I264-M264</f>
        <v>0</v>
      </c>
      <c r="R264" s="1070" t="e">
        <f t="shared" si="264"/>
        <v>#VALUE!</v>
      </c>
      <c r="S264" s="1070" t="e">
        <f t="shared" si="264"/>
        <v>#VALUE!</v>
      </c>
      <c r="T264" s="513" t="s">
        <v>1579</v>
      </c>
    </row>
    <row r="265" spans="1:26" ht="15.75" customHeight="1">
      <c r="A265" s="327">
        <v>7</v>
      </c>
      <c r="B265" s="1163" t="s">
        <v>1580</v>
      </c>
      <c r="C265" s="171" t="s">
        <v>1382</v>
      </c>
      <c r="D265" s="1165" t="s">
        <v>1306</v>
      </c>
      <c r="E265" s="1065"/>
      <c r="F265" s="1065"/>
      <c r="G265" s="1083"/>
      <c r="H265" s="1070" t="e">
        <f t="shared" si="250"/>
        <v>#VALUE!</v>
      </c>
      <c r="I265" s="1070">
        <f t="shared" si="251"/>
        <v>0</v>
      </c>
      <c r="J265" s="1070" t="str">
        <f t="shared" si="252"/>
        <v>SAI THÔNG TIN</v>
      </c>
      <c r="K265" s="1070" t="str">
        <f t="shared" si="253"/>
        <v>SAI THÔNG TIN</v>
      </c>
      <c r="L265" s="1070">
        <f t="shared" si="254"/>
        <v>0</v>
      </c>
      <c r="M265" s="1070">
        <f t="shared" si="255"/>
        <v>0</v>
      </c>
      <c r="N265" s="1070">
        <f t="shared" si="256"/>
        <v>0</v>
      </c>
      <c r="O265" s="1070">
        <f t="shared" si="257"/>
        <v>0</v>
      </c>
      <c r="P265" s="1070" t="e">
        <f t="shared" si="258"/>
        <v>#VALUE!</v>
      </c>
      <c r="Q265" s="1070">
        <f t="shared" ref="Q265:S265" si="265">I265-M265</f>
        <v>0</v>
      </c>
      <c r="R265" s="1070" t="e">
        <f t="shared" si="265"/>
        <v>#VALUE!</v>
      </c>
      <c r="S265" s="1070" t="e">
        <f t="shared" si="265"/>
        <v>#VALUE!</v>
      </c>
      <c r="T265" s="513"/>
      <c r="U265" s="991"/>
      <c r="V265" s="991"/>
      <c r="W265" s="991"/>
      <c r="X265" s="991"/>
      <c r="Y265" s="991"/>
      <c r="Z265" s="991"/>
    </row>
    <row r="266" spans="1:26" ht="15.75" customHeight="1">
      <c r="A266" s="327">
        <v>8</v>
      </c>
      <c r="B266" s="1163" t="s">
        <v>1581</v>
      </c>
      <c r="C266" s="171" t="s">
        <v>1385</v>
      </c>
      <c r="D266" s="1165" t="s">
        <v>1306</v>
      </c>
      <c r="E266" s="1065"/>
      <c r="F266" s="1065"/>
      <c r="G266" s="1083"/>
      <c r="H266" s="1070" t="e">
        <f t="shared" si="250"/>
        <v>#VALUE!</v>
      </c>
      <c r="I266" s="1070">
        <f t="shared" si="251"/>
        <v>0</v>
      </c>
      <c r="J266" s="1070" t="str">
        <f t="shared" si="252"/>
        <v>SAI THÔNG TIN</v>
      </c>
      <c r="K266" s="1070" t="str">
        <f t="shared" si="253"/>
        <v>SAI THÔNG TIN</v>
      </c>
      <c r="L266" s="1070">
        <f t="shared" si="254"/>
        <v>0</v>
      </c>
      <c r="M266" s="1070">
        <f t="shared" si="255"/>
        <v>0</v>
      </c>
      <c r="N266" s="1070">
        <f t="shared" si="256"/>
        <v>0</v>
      </c>
      <c r="O266" s="1070">
        <f t="shared" si="257"/>
        <v>0</v>
      </c>
      <c r="P266" s="1070" t="e">
        <f t="shared" si="258"/>
        <v>#VALUE!</v>
      </c>
      <c r="Q266" s="1070">
        <f t="shared" ref="Q266:S266" si="266">I266-M266</f>
        <v>0</v>
      </c>
      <c r="R266" s="1070" t="e">
        <f t="shared" si="266"/>
        <v>#VALUE!</v>
      </c>
      <c r="S266" s="1070" t="e">
        <f t="shared" si="266"/>
        <v>#VALUE!</v>
      </c>
      <c r="T266" s="1169"/>
    </row>
    <row r="267" spans="1:26" ht="15.75" customHeight="1">
      <c r="A267" s="327">
        <v>9</v>
      </c>
      <c r="B267" s="1163" t="s">
        <v>1582</v>
      </c>
      <c r="C267" s="171" t="s">
        <v>1387</v>
      </c>
      <c r="D267" s="1165" t="s">
        <v>1297</v>
      </c>
      <c r="E267" s="1065"/>
      <c r="F267" s="1065"/>
      <c r="G267" s="1083"/>
      <c r="H267" s="1070" t="e">
        <f t="shared" si="250"/>
        <v>#VALUE!</v>
      </c>
      <c r="I267" s="1070">
        <f t="shared" si="251"/>
        <v>0</v>
      </c>
      <c r="J267" s="1070" t="str">
        <f t="shared" si="252"/>
        <v>SAI THÔNG TIN</v>
      </c>
      <c r="K267" s="1070" t="str">
        <f t="shared" si="253"/>
        <v>SAI THÔNG TIN</v>
      </c>
      <c r="L267" s="1070">
        <f t="shared" si="254"/>
        <v>0</v>
      </c>
      <c r="M267" s="1070">
        <f t="shared" si="255"/>
        <v>0</v>
      </c>
      <c r="N267" s="1070">
        <f t="shared" si="256"/>
        <v>0</v>
      </c>
      <c r="O267" s="1070">
        <f t="shared" si="257"/>
        <v>0</v>
      </c>
      <c r="P267" s="1070" t="e">
        <f t="shared" si="258"/>
        <v>#VALUE!</v>
      </c>
      <c r="Q267" s="1070">
        <f t="shared" ref="Q267:S267" si="267">I267-M267</f>
        <v>0</v>
      </c>
      <c r="R267" s="1070" t="e">
        <f t="shared" si="267"/>
        <v>#VALUE!</v>
      </c>
      <c r="S267" s="1070" t="e">
        <f t="shared" si="267"/>
        <v>#VALUE!</v>
      </c>
      <c r="T267" s="1169"/>
    </row>
    <row r="268" spans="1:26" ht="15.75" customHeight="1">
      <c r="A268" s="327">
        <v>10</v>
      </c>
      <c r="B268" s="1163" t="s">
        <v>1583</v>
      </c>
      <c r="C268" s="171" t="s">
        <v>1390</v>
      </c>
      <c r="D268" s="1165" t="s">
        <v>1371</v>
      </c>
      <c r="E268" s="1065"/>
      <c r="F268" s="1065"/>
      <c r="G268" s="1083"/>
      <c r="H268" s="1070" t="e">
        <f t="shared" si="250"/>
        <v>#VALUE!</v>
      </c>
      <c r="I268" s="1070">
        <f t="shared" si="251"/>
        <v>0</v>
      </c>
      <c r="J268" s="1070" t="str">
        <f t="shared" si="252"/>
        <v>SAI THÔNG TIN</v>
      </c>
      <c r="K268" s="1070" t="str">
        <f t="shared" si="253"/>
        <v>SAI THÔNG TIN</v>
      </c>
      <c r="L268" s="1070">
        <f t="shared" si="254"/>
        <v>0</v>
      </c>
      <c r="M268" s="1070">
        <f t="shared" si="255"/>
        <v>0</v>
      </c>
      <c r="N268" s="1070">
        <f t="shared" si="256"/>
        <v>0</v>
      </c>
      <c r="O268" s="1070">
        <f t="shared" si="257"/>
        <v>0</v>
      </c>
      <c r="P268" s="1070" t="e">
        <f t="shared" si="258"/>
        <v>#VALUE!</v>
      </c>
      <c r="Q268" s="1070">
        <f t="shared" ref="Q268:S268" si="268">I268-M268</f>
        <v>0</v>
      </c>
      <c r="R268" s="1070" t="e">
        <f t="shared" si="268"/>
        <v>#VALUE!</v>
      </c>
      <c r="S268" s="1070" t="e">
        <f t="shared" si="268"/>
        <v>#VALUE!</v>
      </c>
      <c r="T268" s="513" t="s">
        <v>1584</v>
      </c>
    </row>
    <row r="269" spans="1:26" ht="15.75" customHeight="1">
      <c r="A269" s="327">
        <v>11</v>
      </c>
      <c r="B269" s="1163" t="s">
        <v>1585</v>
      </c>
      <c r="C269" s="171" t="s">
        <v>1392</v>
      </c>
      <c r="D269" s="1165" t="s">
        <v>1309</v>
      </c>
      <c r="E269" s="1065"/>
      <c r="F269" s="1065"/>
      <c r="G269" s="1083"/>
      <c r="H269" s="1070" t="e">
        <f t="shared" si="250"/>
        <v>#VALUE!</v>
      </c>
      <c r="I269" s="1070">
        <f t="shared" si="251"/>
        <v>0</v>
      </c>
      <c r="J269" s="1070" t="str">
        <f t="shared" si="252"/>
        <v>SAI THÔNG TIN</v>
      </c>
      <c r="K269" s="1070" t="str">
        <f t="shared" si="253"/>
        <v>SAI THÔNG TIN</v>
      </c>
      <c r="L269" s="1070">
        <f t="shared" si="254"/>
        <v>0</v>
      </c>
      <c r="M269" s="1070">
        <f t="shared" si="255"/>
        <v>0</v>
      </c>
      <c r="N269" s="1070">
        <f t="shared" si="256"/>
        <v>0</v>
      </c>
      <c r="O269" s="1070">
        <f t="shared" si="257"/>
        <v>0</v>
      </c>
      <c r="P269" s="1070" t="e">
        <f t="shared" si="258"/>
        <v>#VALUE!</v>
      </c>
      <c r="Q269" s="1070">
        <f t="shared" ref="Q269:S269" si="269">I269-M269</f>
        <v>0</v>
      </c>
      <c r="R269" s="1070" t="e">
        <f t="shared" si="269"/>
        <v>#VALUE!</v>
      </c>
      <c r="S269" s="1070" t="e">
        <f t="shared" si="269"/>
        <v>#VALUE!</v>
      </c>
      <c r="T269" s="1167"/>
    </row>
    <row r="270" spans="1:26" ht="15.75" customHeight="1">
      <c r="A270" s="327">
        <v>12</v>
      </c>
      <c r="B270" s="1163" t="s">
        <v>1586</v>
      </c>
      <c r="C270" s="171" t="s">
        <v>1394</v>
      </c>
      <c r="D270" s="1164">
        <v>44778</v>
      </c>
      <c r="E270" s="1065"/>
      <c r="F270" s="1065"/>
      <c r="G270" s="1083"/>
      <c r="H270" s="1070" t="e">
        <f t="shared" si="250"/>
        <v>#VALUE!</v>
      </c>
      <c r="I270" s="1070">
        <f t="shared" si="251"/>
        <v>0</v>
      </c>
      <c r="J270" s="1070" t="str">
        <f t="shared" si="252"/>
        <v>SAI THÔNG TIN</v>
      </c>
      <c r="K270" s="1070" t="str">
        <f t="shared" si="253"/>
        <v>SAI THÔNG TIN</v>
      </c>
      <c r="L270" s="1070">
        <f t="shared" si="254"/>
        <v>0</v>
      </c>
      <c r="M270" s="1070">
        <f t="shared" si="255"/>
        <v>0</v>
      </c>
      <c r="N270" s="1070">
        <f t="shared" si="256"/>
        <v>0</v>
      </c>
      <c r="O270" s="1070">
        <f t="shared" si="257"/>
        <v>0</v>
      </c>
      <c r="P270" s="1070" t="e">
        <f t="shared" si="258"/>
        <v>#VALUE!</v>
      </c>
      <c r="Q270" s="1070">
        <f t="shared" ref="Q270:S270" si="270">I270-M270</f>
        <v>0</v>
      </c>
      <c r="R270" s="1070" t="e">
        <f t="shared" si="270"/>
        <v>#VALUE!</v>
      </c>
      <c r="S270" s="1070" t="e">
        <f t="shared" si="270"/>
        <v>#VALUE!</v>
      </c>
      <c r="T270" s="1167"/>
    </row>
    <row r="271" spans="1:26" ht="15.75" customHeight="1">
      <c r="A271" s="327">
        <v>13</v>
      </c>
      <c r="B271" s="1170" t="s">
        <v>1587</v>
      </c>
      <c r="C271" s="171" t="s">
        <v>1396</v>
      </c>
      <c r="D271" s="1165" t="s">
        <v>1403</v>
      </c>
      <c r="E271" s="1065"/>
      <c r="F271" s="1065"/>
      <c r="G271" s="1083"/>
      <c r="H271" s="1070" t="e">
        <f t="shared" si="250"/>
        <v>#VALUE!</v>
      </c>
      <c r="I271" s="1070">
        <f t="shared" si="251"/>
        <v>0</v>
      </c>
      <c r="J271" s="1070" t="str">
        <f t="shared" si="252"/>
        <v>SAI THÔNG TIN</v>
      </c>
      <c r="K271" s="1070" t="str">
        <f t="shared" si="253"/>
        <v>SAI THÔNG TIN</v>
      </c>
      <c r="L271" s="1070">
        <f t="shared" si="254"/>
        <v>0</v>
      </c>
      <c r="M271" s="1070">
        <f t="shared" si="255"/>
        <v>0</v>
      </c>
      <c r="N271" s="1070">
        <f t="shared" si="256"/>
        <v>0</v>
      </c>
      <c r="O271" s="1070">
        <f t="shared" si="257"/>
        <v>0</v>
      </c>
      <c r="P271" s="1070" t="e">
        <f t="shared" si="258"/>
        <v>#VALUE!</v>
      </c>
      <c r="Q271" s="1070">
        <f t="shared" ref="Q271:S271" si="271">I271-M271</f>
        <v>0</v>
      </c>
      <c r="R271" s="1070" t="e">
        <f t="shared" si="271"/>
        <v>#VALUE!</v>
      </c>
      <c r="S271" s="1070" t="e">
        <f t="shared" si="271"/>
        <v>#VALUE!</v>
      </c>
      <c r="T271" s="513" t="s">
        <v>1588</v>
      </c>
      <c r="U271" s="330"/>
      <c r="V271" s="330"/>
      <c r="W271" s="330"/>
      <c r="X271" s="330"/>
      <c r="Y271" s="330"/>
      <c r="Z271" s="330"/>
    </row>
    <row r="272" spans="1:26" ht="15.75" customHeight="1">
      <c r="A272" s="327">
        <v>14</v>
      </c>
      <c r="B272" s="1163" t="s">
        <v>1589</v>
      </c>
      <c r="C272" s="171" t="s">
        <v>1398</v>
      </c>
      <c r="D272" s="1164">
        <v>44598</v>
      </c>
      <c r="E272" s="1065"/>
      <c r="F272" s="1065"/>
      <c r="G272" s="1083"/>
      <c r="H272" s="1070" t="e">
        <f t="shared" si="250"/>
        <v>#VALUE!</v>
      </c>
      <c r="I272" s="1070">
        <f t="shared" si="251"/>
        <v>0</v>
      </c>
      <c r="J272" s="1070" t="str">
        <f t="shared" si="252"/>
        <v>SAI THÔNG TIN</v>
      </c>
      <c r="K272" s="1070" t="str">
        <f t="shared" si="253"/>
        <v>SAI THÔNG TIN</v>
      </c>
      <c r="L272" s="1070">
        <f t="shared" si="254"/>
        <v>0</v>
      </c>
      <c r="M272" s="1070">
        <f t="shared" si="255"/>
        <v>0</v>
      </c>
      <c r="N272" s="1070">
        <f t="shared" si="256"/>
        <v>0</v>
      </c>
      <c r="O272" s="1070">
        <f t="shared" si="257"/>
        <v>0</v>
      </c>
      <c r="P272" s="1070" t="e">
        <f t="shared" si="258"/>
        <v>#VALUE!</v>
      </c>
      <c r="Q272" s="1070">
        <f t="shared" ref="Q272:S272" si="272">I272-M272</f>
        <v>0</v>
      </c>
      <c r="R272" s="1070" t="e">
        <f t="shared" si="272"/>
        <v>#VALUE!</v>
      </c>
      <c r="S272" s="1070" t="e">
        <f t="shared" si="272"/>
        <v>#VALUE!</v>
      </c>
      <c r="T272" s="1169"/>
      <c r="U272" s="330"/>
      <c r="V272" s="330"/>
      <c r="W272" s="330"/>
      <c r="X272" s="330"/>
      <c r="Y272" s="330"/>
      <c r="Z272" s="330"/>
    </row>
    <row r="273" spans="1:26" ht="15.75" customHeight="1">
      <c r="A273" s="327">
        <v>15</v>
      </c>
      <c r="B273" s="1163" t="s">
        <v>1590</v>
      </c>
      <c r="C273" s="171" t="s">
        <v>1400</v>
      </c>
      <c r="D273" s="1165" t="s">
        <v>1297</v>
      </c>
      <c r="E273" s="1065"/>
      <c r="F273" s="1065"/>
      <c r="G273" s="1083"/>
      <c r="H273" s="1070" t="e">
        <f t="shared" si="250"/>
        <v>#VALUE!</v>
      </c>
      <c r="I273" s="1070">
        <f t="shared" si="251"/>
        <v>0</v>
      </c>
      <c r="J273" s="1070" t="str">
        <f t="shared" si="252"/>
        <v>SAI THÔNG TIN</v>
      </c>
      <c r="K273" s="1070" t="str">
        <f t="shared" si="253"/>
        <v>SAI THÔNG TIN</v>
      </c>
      <c r="L273" s="1070">
        <f t="shared" si="254"/>
        <v>0</v>
      </c>
      <c r="M273" s="1070">
        <f t="shared" si="255"/>
        <v>0</v>
      </c>
      <c r="N273" s="1070">
        <f t="shared" si="256"/>
        <v>0</v>
      </c>
      <c r="O273" s="1070">
        <f t="shared" si="257"/>
        <v>0</v>
      </c>
      <c r="P273" s="1070" t="e">
        <f t="shared" si="258"/>
        <v>#VALUE!</v>
      </c>
      <c r="Q273" s="1070">
        <f t="shared" ref="Q273:S273" si="273">I273-M273</f>
        <v>0</v>
      </c>
      <c r="R273" s="1070" t="e">
        <f t="shared" si="273"/>
        <v>#VALUE!</v>
      </c>
      <c r="S273" s="1070" t="e">
        <f t="shared" si="273"/>
        <v>#VALUE!</v>
      </c>
      <c r="T273" s="513"/>
      <c r="U273" s="330"/>
      <c r="V273" s="330"/>
      <c r="W273" s="330"/>
      <c r="X273" s="330"/>
      <c r="Y273" s="330"/>
      <c r="Z273" s="330"/>
    </row>
    <row r="274" spans="1:26" ht="15.75" customHeight="1">
      <c r="A274" s="327">
        <v>16</v>
      </c>
      <c r="B274" s="1163" t="s">
        <v>1591</v>
      </c>
      <c r="C274" s="171" t="s">
        <v>1402</v>
      </c>
      <c r="D274" s="1165" t="s">
        <v>1297</v>
      </c>
      <c r="E274" s="1065"/>
      <c r="F274" s="1065"/>
      <c r="G274" s="1083"/>
      <c r="H274" s="1070" t="e">
        <f t="shared" si="250"/>
        <v>#VALUE!</v>
      </c>
      <c r="I274" s="1070">
        <f t="shared" si="251"/>
        <v>0</v>
      </c>
      <c r="J274" s="1070" t="str">
        <f t="shared" si="252"/>
        <v>SAI THÔNG TIN</v>
      </c>
      <c r="K274" s="1070" t="str">
        <f t="shared" si="253"/>
        <v>SAI THÔNG TIN</v>
      </c>
      <c r="L274" s="1070">
        <f t="shared" si="254"/>
        <v>0</v>
      </c>
      <c r="M274" s="1070">
        <f t="shared" si="255"/>
        <v>0</v>
      </c>
      <c r="N274" s="1070">
        <f t="shared" si="256"/>
        <v>0</v>
      </c>
      <c r="O274" s="1070">
        <f t="shared" si="257"/>
        <v>0</v>
      </c>
      <c r="P274" s="1070" t="e">
        <f t="shared" si="258"/>
        <v>#VALUE!</v>
      </c>
      <c r="Q274" s="1070">
        <f t="shared" ref="Q274:S274" si="274">I274-M274</f>
        <v>0</v>
      </c>
      <c r="R274" s="1070" t="e">
        <f t="shared" si="274"/>
        <v>#VALUE!</v>
      </c>
      <c r="S274" s="1070" t="e">
        <f t="shared" si="274"/>
        <v>#VALUE!</v>
      </c>
      <c r="T274" s="1167"/>
      <c r="U274" s="330"/>
      <c r="V274" s="330"/>
      <c r="W274" s="330"/>
      <c r="X274" s="330"/>
      <c r="Y274" s="330"/>
      <c r="Z274" s="330"/>
    </row>
    <row r="275" spans="1:26" ht="15.75" customHeight="1">
      <c r="A275" s="327">
        <v>17</v>
      </c>
      <c r="B275" s="1170" t="s">
        <v>1592</v>
      </c>
      <c r="C275" s="171" t="s">
        <v>1466</v>
      </c>
      <c r="D275" s="1171" t="s">
        <v>1403</v>
      </c>
      <c r="E275" s="1065"/>
      <c r="F275" s="1065"/>
      <c r="G275" s="1083"/>
      <c r="H275" s="1070" t="e">
        <f t="shared" si="250"/>
        <v>#VALUE!</v>
      </c>
      <c r="I275" s="1070">
        <f t="shared" si="251"/>
        <v>0</v>
      </c>
      <c r="J275" s="1070" t="str">
        <f t="shared" si="252"/>
        <v>SAI THÔNG TIN</v>
      </c>
      <c r="K275" s="1070" t="str">
        <f t="shared" si="253"/>
        <v>SAI THÔNG TIN</v>
      </c>
      <c r="L275" s="1070">
        <f t="shared" si="254"/>
        <v>0</v>
      </c>
      <c r="M275" s="1070">
        <f t="shared" si="255"/>
        <v>0</v>
      </c>
      <c r="N275" s="1070">
        <f t="shared" si="256"/>
        <v>0</v>
      </c>
      <c r="O275" s="1070">
        <f t="shared" si="257"/>
        <v>0</v>
      </c>
      <c r="P275" s="1070" t="e">
        <f t="shared" si="258"/>
        <v>#VALUE!</v>
      </c>
      <c r="Q275" s="1070">
        <f t="shared" ref="Q275:S275" si="275">I275-M275</f>
        <v>0</v>
      </c>
      <c r="R275" s="1070" t="e">
        <f t="shared" si="275"/>
        <v>#VALUE!</v>
      </c>
      <c r="S275" s="1070" t="e">
        <f t="shared" si="275"/>
        <v>#VALUE!</v>
      </c>
      <c r="T275" s="513"/>
      <c r="U275" s="330"/>
      <c r="V275" s="330"/>
      <c r="W275" s="330"/>
      <c r="X275" s="330"/>
      <c r="Y275" s="330"/>
      <c r="Z275" s="330"/>
    </row>
    <row r="276" spans="1:26" ht="15.75" customHeight="1">
      <c r="A276" s="327">
        <v>18</v>
      </c>
      <c r="B276" s="1083" t="s">
        <v>1593</v>
      </c>
      <c r="C276" s="171" t="s">
        <v>1469</v>
      </c>
      <c r="D276" s="1172"/>
      <c r="E276" s="1065"/>
      <c r="F276" s="1065"/>
      <c r="G276" s="1083"/>
      <c r="H276" s="1070" t="e">
        <f t="shared" si="250"/>
        <v>#VALUE!</v>
      </c>
      <c r="I276" s="1070">
        <f t="shared" si="251"/>
        <v>0</v>
      </c>
      <c r="J276" s="1070" t="str">
        <f t="shared" si="252"/>
        <v>SAI THÔNG TIN</v>
      </c>
      <c r="K276" s="1070" t="str">
        <f t="shared" si="253"/>
        <v>SAI THÔNG TIN</v>
      </c>
      <c r="L276" s="1070">
        <f t="shared" si="254"/>
        <v>0</v>
      </c>
      <c r="M276" s="1070">
        <f t="shared" si="255"/>
        <v>0</v>
      </c>
      <c r="N276" s="1070">
        <f t="shared" si="256"/>
        <v>0</v>
      </c>
      <c r="O276" s="1070">
        <f t="shared" si="257"/>
        <v>0</v>
      </c>
      <c r="P276" s="1070" t="e">
        <f t="shared" si="258"/>
        <v>#VALUE!</v>
      </c>
      <c r="Q276" s="1070">
        <f t="shared" ref="Q276:S276" si="276">I276-M276</f>
        <v>0</v>
      </c>
      <c r="R276" s="1070" t="e">
        <f t="shared" si="276"/>
        <v>#VALUE!</v>
      </c>
      <c r="S276" s="1070" t="e">
        <f t="shared" si="276"/>
        <v>#VALUE!</v>
      </c>
      <c r="T276" s="513" t="s">
        <v>1404</v>
      </c>
      <c r="U276" s="330"/>
      <c r="V276" s="330"/>
      <c r="W276" s="330"/>
      <c r="X276" s="330"/>
      <c r="Y276" s="330"/>
      <c r="Z276" s="330"/>
    </row>
    <row r="277" spans="1:26" ht="21" customHeight="1">
      <c r="A277" s="1647" t="s">
        <v>1228</v>
      </c>
      <c r="B277" s="1526"/>
      <c r="C277" s="1128"/>
      <c r="D277" s="1130"/>
      <c r="E277" s="1130"/>
      <c r="F277" s="1130"/>
      <c r="G277" s="1130"/>
      <c r="H277" s="1173" t="e">
        <f t="shared" ref="H277:S277" si="277">SUM(H259:H276)</f>
        <v>#VALUE!</v>
      </c>
      <c r="I277" s="1173">
        <f t="shared" si="277"/>
        <v>820</v>
      </c>
      <c r="J277" s="1173">
        <f t="shared" si="277"/>
        <v>810</v>
      </c>
      <c r="K277" s="1173">
        <f t="shared" si="277"/>
        <v>320</v>
      </c>
      <c r="L277" s="1173">
        <f t="shared" si="277"/>
        <v>0</v>
      </c>
      <c r="M277" s="1173">
        <f t="shared" si="277"/>
        <v>0</v>
      </c>
      <c r="N277" s="1173">
        <f t="shared" si="277"/>
        <v>0</v>
      </c>
      <c r="O277" s="1173">
        <f t="shared" si="277"/>
        <v>0</v>
      </c>
      <c r="P277" s="1173" t="e">
        <f t="shared" si="277"/>
        <v>#VALUE!</v>
      </c>
      <c r="Q277" s="1173">
        <f t="shared" si="277"/>
        <v>820</v>
      </c>
      <c r="R277" s="1173" t="e">
        <f t="shared" si="277"/>
        <v>#VALUE!</v>
      </c>
      <c r="S277" s="1173" t="e">
        <f t="shared" si="277"/>
        <v>#VALUE!</v>
      </c>
      <c r="T277" s="1174"/>
      <c r="U277" s="330"/>
      <c r="V277" s="330"/>
      <c r="W277" s="330"/>
      <c r="X277" s="330"/>
      <c r="Y277" s="330"/>
      <c r="Z277" s="330"/>
    </row>
    <row r="278" spans="1:26" ht="38.25" customHeight="1">
      <c r="A278" s="327"/>
      <c r="B278" s="327" t="s">
        <v>1594</v>
      </c>
      <c r="C278" s="327"/>
      <c r="D278" s="327"/>
      <c r="E278" s="327"/>
      <c r="F278" s="327"/>
      <c r="G278" s="327"/>
      <c r="H278" s="1175" t="e">
        <f t="shared" ref="H278:S278" si="278">H42+H60+H85+H106+H121+H147+H168+H187+H211+H229+H249+H277</f>
        <v>#VALUE!</v>
      </c>
      <c r="I278" s="1175">
        <f t="shared" si="278"/>
        <v>11910</v>
      </c>
      <c r="J278" s="1175">
        <f t="shared" si="278"/>
        <v>9260</v>
      </c>
      <c r="K278" s="1175">
        <f t="shared" si="278"/>
        <v>3860</v>
      </c>
      <c r="L278" s="1175">
        <f t="shared" si="278"/>
        <v>770</v>
      </c>
      <c r="M278" s="1175">
        <f t="shared" si="278"/>
        <v>400</v>
      </c>
      <c r="N278" s="1175">
        <f t="shared" si="278"/>
        <v>196.5</v>
      </c>
      <c r="O278" s="1175">
        <f t="shared" si="278"/>
        <v>173.5</v>
      </c>
      <c r="P278" s="1175" t="e">
        <f t="shared" si="278"/>
        <v>#VALUE!</v>
      </c>
      <c r="Q278" s="1175">
        <f t="shared" si="278"/>
        <v>11510</v>
      </c>
      <c r="R278" s="1175" t="e">
        <f t="shared" si="278"/>
        <v>#VALUE!</v>
      </c>
      <c r="S278" s="1175" t="e">
        <f t="shared" si="278"/>
        <v>#VALUE!</v>
      </c>
      <c r="T278" s="1067"/>
      <c r="U278" s="330"/>
      <c r="V278" s="330"/>
      <c r="W278" s="330"/>
      <c r="X278" s="330"/>
      <c r="Y278" s="330"/>
      <c r="Z278" s="330"/>
    </row>
    <row r="279" spans="1:26" ht="15.75" customHeight="1">
      <c r="A279" s="1176"/>
      <c r="B279" s="97"/>
      <c r="C279" s="97"/>
      <c r="D279" s="402"/>
      <c r="E279" s="97"/>
      <c r="F279" s="97"/>
      <c r="G279" s="97"/>
      <c r="H279" s="1544" t="s">
        <v>1595</v>
      </c>
      <c r="I279" s="1517"/>
      <c r="J279" s="1517"/>
      <c r="K279" s="1517"/>
      <c r="L279" s="1517"/>
      <c r="M279" s="1517"/>
      <c r="N279" s="1517"/>
      <c r="O279" s="1517"/>
      <c r="P279" s="1517"/>
      <c r="Q279" s="1517"/>
      <c r="R279" s="1517"/>
      <c r="S279" s="1517"/>
      <c r="T279" s="1517"/>
    </row>
    <row r="280" spans="1:26" ht="15.75" customHeight="1">
      <c r="A280" s="125"/>
      <c r="B280" s="301"/>
      <c r="C280" s="301"/>
      <c r="D280" s="300"/>
      <c r="E280" s="301"/>
      <c r="F280" s="301"/>
      <c r="G280" s="97"/>
      <c r="I280" s="1029"/>
      <c r="J280" s="1029"/>
      <c r="K280" s="1029"/>
      <c r="L280" s="1029"/>
      <c r="M280" s="1029"/>
      <c r="N280" s="1029"/>
      <c r="O280" s="1029"/>
      <c r="P280" s="1029"/>
      <c r="Q280" s="1555" t="s">
        <v>1596</v>
      </c>
      <c r="R280" s="1517"/>
      <c r="S280" s="1517"/>
      <c r="T280" s="1517"/>
    </row>
    <row r="281" spans="1:26" ht="15.75" customHeight="1">
      <c r="A281" s="125"/>
      <c r="B281" s="1030"/>
      <c r="C281" s="1030"/>
      <c r="D281" s="1177"/>
      <c r="E281" s="1030"/>
      <c r="F281" s="1030"/>
      <c r="G281" s="1030"/>
      <c r="H281" s="1030"/>
      <c r="I281" s="1030"/>
      <c r="J281" s="1030"/>
      <c r="K281" s="1030"/>
      <c r="L281" s="1030"/>
      <c r="M281" s="1030"/>
      <c r="N281" s="1030"/>
      <c r="O281" s="1030"/>
      <c r="P281" s="1030"/>
      <c r="Q281" s="98"/>
      <c r="R281" s="98"/>
      <c r="S281" s="98"/>
      <c r="T281" s="98"/>
    </row>
    <row r="282" spans="1:26" ht="15.75" customHeight="1">
      <c r="A282" s="1178" t="s">
        <v>1597</v>
      </c>
      <c r="B282" s="1178"/>
      <c r="C282" s="1178"/>
      <c r="D282" s="1179"/>
      <c r="E282" s="1178"/>
      <c r="F282" s="1178"/>
      <c r="G282" s="1178"/>
      <c r="H282" s="1178"/>
      <c r="I282" s="1178"/>
      <c r="J282" s="1178"/>
      <c r="K282" s="1178"/>
      <c r="L282" s="1178"/>
      <c r="M282" s="1178"/>
      <c r="N282" s="1178"/>
      <c r="O282" s="1178"/>
      <c r="P282" s="1178"/>
      <c r="Q282" s="1178"/>
      <c r="R282" s="1178"/>
      <c r="S282" s="1178"/>
      <c r="T282" s="1178"/>
      <c r="U282" s="1178"/>
      <c r="V282" s="1178"/>
      <c r="W282" s="1178"/>
      <c r="X282" s="1178"/>
      <c r="Y282" s="1178"/>
      <c r="Z282" s="1178"/>
    </row>
    <row r="283" spans="1:26" ht="15.75" customHeight="1">
      <c r="A283" s="125"/>
      <c r="B283" s="97"/>
      <c r="C283" s="97"/>
      <c r="D283" s="402"/>
      <c r="E283" s="97"/>
      <c r="F283" s="97"/>
      <c r="G283" s="97"/>
      <c r="H283" s="1649"/>
      <c r="I283" s="1517"/>
      <c r="J283" s="1517"/>
      <c r="K283" s="1517"/>
      <c r="L283" s="1517"/>
      <c r="M283" s="1517"/>
      <c r="N283" s="1517"/>
      <c r="O283" s="1517"/>
      <c r="P283" s="1517"/>
      <c r="Q283" s="1517"/>
      <c r="R283" s="1517"/>
      <c r="S283" s="1517"/>
      <c r="T283" s="1517"/>
    </row>
    <row r="284" spans="1:26" ht="15.75" customHeight="1">
      <c r="A284" s="125"/>
      <c r="B284" s="131"/>
      <c r="C284" s="131"/>
      <c r="D284" s="404"/>
      <c r="E284" s="131"/>
      <c r="F284" s="131"/>
      <c r="G284" s="131"/>
    </row>
    <row r="285" spans="1:26" ht="15.75" customHeight="1">
      <c r="A285" s="130"/>
      <c r="B285" s="131"/>
      <c r="C285" s="131"/>
      <c r="D285" s="404"/>
      <c r="E285" s="131"/>
      <c r="F285" s="131"/>
      <c r="G285" s="131"/>
    </row>
    <row r="286" spans="1:26" ht="15.75" customHeight="1">
      <c r="A286" s="130"/>
      <c r="B286" s="131"/>
      <c r="C286" s="131"/>
      <c r="D286" s="404"/>
      <c r="E286" s="131"/>
      <c r="F286" s="131"/>
      <c r="G286" s="131"/>
    </row>
    <row r="287" spans="1:26" ht="15.75" customHeight="1">
      <c r="A287" s="130"/>
      <c r="B287" s="131"/>
      <c r="C287" s="131"/>
      <c r="D287" s="404"/>
      <c r="E287" s="131"/>
      <c r="F287" s="131"/>
      <c r="G287" s="131"/>
    </row>
    <row r="288" spans="1:26" ht="15.75" customHeight="1">
      <c r="A288" s="130"/>
      <c r="B288" s="131"/>
      <c r="C288" s="131"/>
      <c r="D288" s="404"/>
      <c r="E288" s="131"/>
      <c r="F288" s="131"/>
      <c r="G288" s="131"/>
    </row>
    <row r="289" spans="1:7" ht="15.75" customHeight="1">
      <c r="A289" s="130"/>
      <c r="B289" s="131"/>
      <c r="C289" s="131"/>
      <c r="D289" s="404"/>
      <c r="E289" s="131"/>
      <c r="F289" s="131"/>
      <c r="G289" s="131"/>
    </row>
    <row r="290" spans="1:7" ht="15.75" customHeight="1">
      <c r="A290" s="130"/>
      <c r="B290" s="131"/>
      <c r="C290" s="131"/>
      <c r="D290" s="404"/>
      <c r="E290" s="131"/>
      <c r="F290" s="131"/>
      <c r="G290" s="131"/>
    </row>
    <row r="291" spans="1:7" ht="15.75" customHeight="1">
      <c r="A291" s="130"/>
      <c r="B291" s="131"/>
      <c r="C291" s="131"/>
      <c r="D291" s="404"/>
      <c r="E291" s="131"/>
      <c r="F291" s="131"/>
      <c r="G291" s="131"/>
    </row>
    <row r="292" spans="1:7" ht="15.75" customHeight="1">
      <c r="A292" s="130"/>
      <c r="B292" s="131"/>
      <c r="C292" s="131"/>
      <c r="D292" s="404"/>
      <c r="E292" s="131"/>
      <c r="F292" s="131"/>
      <c r="G292" s="131"/>
    </row>
    <row r="293" spans="1:7" ht="15.75" customHeight="1">
      <c r="A293" s="130"/>
      <c r="B293" s="131"/>
      <c r="C293" s="131"/>
      <c r="D293" s="404"/>
      <c r="E293" s="131"/>
      <c r="F293" s="131"/>
      <c r="G293" s="131"/>
    </row>
    <row r="294" spans="1:7" ht="15.75" customHeight="1">
      <c r="A294" s="130"/>
      <c r="B294" s="131"/>
      <c r="C294" s="131"/>
      <c r="D294" s="404"/>
      <c r="E294" s="131"/>
      <c r="F294" s="131"/>
      <c r="G294" s="131"/>
    </row>
    <row r="295" spans="1:7" ht="15.75" customHeight="1">
      <c r="A295" s="130"/>
      <c r="B295" s="131"/>
      <c r="C295" s="131"/>
      <c r="D295" s="404"/>
      <c r="E295" s="131"/>
      <c r="F295" s="131"/>
      <c r="G295" s="131"/>
    </row>
    <row r="296" spans="1:7" ht="15.75" customHeight="1">
      <c r="A296" s="130"/>
      <c r="B296" s="131"/>
      <c r="C296" s="131"/>
      <c r="D296" s="404"/>
      <c r="E296" s="131"/>
      <c r="F296" s="131"/>
      <c r="G296" s="131"/>
    </row>
    <row r="297" spans="1:7" ht="15.75" customHeight="1">
      <c r="A297" s="130"/>
      <c r="B297" s="131"/>
      <c r="C297" s="131"/>
      <c r="D297" s="404"/>
      <c r="E297" s="131"/>
      <c r="F297" s="131"/>
      <c r="G297" s="131"/>
    </row>
    <row r="298" spans="1:7" ht="15.75" customHeight="1">
      <c r="A298" s="130"/>
      <c r="B298" s="131"/>
      <c r="C298" s="131"/>
      <c r="D298" s="404"/>
      <c r="E298" s="131"/>
      <c r="F298" s="131"/>
      <c r="G298" s="131"/>
    </row>
    <row r="299" spans="1:7" ht="15.75" customHeight="1">
      <c r="A299" s="130"/>
      <c r="B299" s="131"/>
      <c r="C299" s="131"/>
      <c r="D299" s="404"/>
      <c r="E299" s="131"/>
      <c r="F299" s="131"/>
      <c r="G299" s="131"/>
    </row>
    <row r="300" spans="1:7" ht="15.75" customHeight="1">
      <c r="A300" s="130"/>
      <c r="B300" s="131"/>
      <c r="C300" s="131"/>
      <c r="D300" s="404"/>
      <c r="E300" s="131"/>
      <c r="F300" s="131"/>
      <c r="G300" s="131"/>
    </row>
    <row r="301" spans="1:7" ht="15.75" customHeight="1">
      <c r="A301" s="130"/>
      <c r="B301" s="131"/>
      <c r="C301" s="131"/>
      <c r="D301" s="404"/>
      <c r="E301" s="131"/>
      <c r="F301" s="131"/>
      <c r="G301" s="131"/>
    </row>
    <row r="302" spans="1:7" ht="15.75" customHeight="1">
      <c r="A302" s="130"/>
      <c r="B302" s="131"/>
      <c r="C302" s="131"/>
      <c r="D302" s="404"/>
      <c r="E302" s="131"/>
      <c r="F302" s="131"/>
      <c r="G302" s="131"/>
    </row>
    <row r="303" spans="1:7" ht="15.75" customHeight="1">
      <c r="A303" s="130"/>
      <c r="B303" s="131"/>
      <c r="C303" s="131"/>
      <c r="D303" s="404"/>
      <c r="E303" s="131"/>
      <c r="F303" s="131"/>
      <c r="G303" s="131"/>
    </row>
    <row r="304" spans="1:7" ht="15.75" customHeight="1">
      <c r="A304" s="130"/>
      <c r="B304" s="131"/>
      <c r="C304" s="131"/>
      <c r="D304" s="404"/>
      <c r="E304" s="131"/>
      <c r="F304" s="131"/>
      <c r="G304" s="131"/>
    </row>
    <row r="305" spans="1:7" ht="15.75" customHeight="1">
      <c r="A305" s="130"/>
      <c r="B305" s="131"/>
      <c r="C305" s="131"/>
      <c r="D305" s="404"/>
      <c r="E305" s="131"/>
      <c r="F305" s="131"/>
      <c r="G305" s="131"/>
    </row>
    <row r="306" spans="1:7" ht="15.75" customHeight="1">
      <c r="A306" s="130"/>
      <c r="B306" s="131"/>
      <c r="C306" s="131"/>
      <c r="D306" s="404"/>
      <c r="E306" s="131"/>
      <c r="F306" s="131"/>
      <c r="G306" s="131"/>
    </row>
    <row r="307" spans="1:7" ht="15.75" customHeight="1">
      <c r="A307" s="130"/>
      <c r="B307" s="131"/>
      <c r="C307" s="131"/>
      <c r="D307" s="404"/>
      <c r="E307" s="131"/>
      <c r="F307" s="131"/>
      <c r="G307" s="131"/>
    </row>
    <row r="308" spans="1:7" ht="15.75" customHeight="1">
      <c r="A308" s="130"/>
      <c r="B308" s="131"/>
      <c r="C308" s="131"/>
      <c r="D308" s="404"/>
      <c r="E308" s="131"/>
      <c r="F308" s="131"/>
      <c r="G308" s="131"/>
    </row>
    <row r="309" spans="1:7" ht="15.75" customHeight="1">
      <c r="A309" s="130"/>
      <c r="B309" s="131"/>
      <c r="C309" s="131"/>
      <c r="D309" s="404"/>
      <c r="E309" s="131"/>
      <c r="F309" s="131"/>
      <c r="G309" s="131"/>
    </row>
    <row r="310" spans="1:7" ht="15.75" customHeight="1">
      <c r="A310" s="130"/>
      <c r="B310" s="131"/>
      <c r="C310" s="131"/>
      <c r="D310" s="404"/>
      <c r="E310" s="131"/>
      <c r="F310" s="131"/>
      <c r="G310" s="131"/>
    </row>
    <row r="311" spans="1:7" ht="15.75" customHeight="1">
      <c r="A311" s="130"/>
      <c r="B311" s="131"/>
      <c r="C311" s="131"/>
      <c r="D311" s="404"/>
      <c r="E311" s="131"/>
      <c r="F311" s="131"/>
      <c r="G311" s="131"/>
    </row>
    <row r="312" spans="1:7" ht="15.75" customHeight="1">
      <c r="A312" s="130"/>
      <c r="B312" s="131"/>
      <c r="C312" s="131"/>
      <c r="D312" s="404"/>
      <c r="E312" s="131"/>
      <c r="F312" s="131"/>
      <c r="G312" s="131"/>
    </row>
    <row r="313" spans="1:7" ht="15.75" customHeight="1">
      <c r="A313" s="130"/>
      <c r="B313" s="131"/>
      <c r="C313" s="131"/>
      <c r="D313" s="404"/>
      <c r="E313" s="131"/>
      <c r="F313" s="131"/>
      <c r="G313" s="131"/>
    </row>
    <row r="314" spans="1:7" ht="15.75" customHeight="1">
      <c r="A314" s="130"/>
      <c r="B314" s="131"/>
      <c r="C314" s="131"/>
      <c r="D314" s="404"/>
      <c r="E314" s="131"/>
      <c r="F314" s="131"/>
      <c r="G314" s="131"/>
    </row>
    <row r="315" spans="1:7" ht="15.75" customHeight="1">
      <c r="A315" s="130"/>
      <c r="B315" s="131"/>
      <c r="C315" s="131"/>
      <c r="D315" s="404"/>
      <c r="E315" s="131"/>
      <c r="F315" s="131"/>
      <c r="G315" s="131"/>
    </row>
    <row r="316" spans="1:7" ht="15.75" customHeight="1">
      <c r="A316" s="130"/>
      <c r="B316" s="131"/>
      <c r="C316" s="131"/>
      <c r="D316" s="404"/>
      <c r="E316" s="131"/>
      <c r="F316" s="131"/>
      <c r="G316" s="131"/>
    </row>
    <row r="317" spans="1:7" ht="15.75" customHeight="1">
      <c r="A317" s="130"/>
      <c r="B317" s="131"/>
      <c r="C317" s="131"/>
      <c r="D317" s="404"/>
      <c r="E317" s="131"/>
      <c r="F317" s="131"/>
      <c r="G317" s="131"/>
    </row>
    <row r="318" spans="1:7" ht="15.75" customHeight="1">
      <c r="A318" s="130"/>
      <c r="B318" s="131"/>
      <c r="C318" s="131"/>
      <c r="D318" s="404"/>
      <c r="E318" s="131"/>
      <c r="F318" s="131"/>
      <c r="G318" s="131"/>
    </row>
    <row r="319" spans="1:7" ht="15.75" customHeight="1">
      <c r="A319" s="130"/>
      <c r="B319" s="131"/>
      <c r="C319" s="131"/>
      <c r="D319" s="404"/>
      <c r="E319" s="131"/>
      <c r="F319" s="131"/>
      <c r="G319" s="131"/>
    </row>
    <row r="320" spans="1:7" ht="15.75" customHeight="1">
      <c r="A320" s="130"/>
      <c r="B320" s="131"/>
      <c r="C320" s="131"/>
      <c r="D320" s="404"/>
      <c r="E320" s="131"/>
      <c r="F320" s="131"/>
      <c r="G320" s="131"/>
    </row>
    <row r="321" spans="1:7" ht="15.75" customHeight="1">
      <c r="A321" s="130"/>
      <c r="B321" s="131"/>
      <c r="C321" s="131"/>
      <c r="D321" s="404"/>
      <c r="E321" s="131"/>
      <c r="F321" s="131"/>
      <c r="G321" s="131"/>
    </row>
    <row r="322" spans="1:7" ht="15.75" customHeight="1">
      <c r="A322" s="130"/>
      <c r="B322" s="131"/>
      <c r="C322" s="131"/>
      <c r="D322" s="404"/>
      <c r="E322" s="131"/>
      <c r="F322" s="131"/>
      <c r="G322" s="131"/>
    </row>
    <row r="323" spans="1:7" ht="15.75" customHeight="1">
      <c r="A323" s="130"/>
      <c r="B323" s="131"/>
      <c r="C323" s="131"/>
      <c r="D323" s="404"/>
      <c r="E323" s="131"/>
      <c r="F323" s="131"/>
      <c r="G323" s="131"/>
    </row>
    <row r="324" spans="1:7" ht="15.75" customHeight="1">
      <c r="A324" s="130"/>
      <c r="B324" s="131"/>
      <c r="C324" s="131"/>
      <c r="D324" s="404"/>
      <c r="E324" s="131"/>
      <c r="F324" s="131"/>
      <c r="G324" s="131"/>
    </row>
    <row r="325" spans="1:7" ht="15.75" customHeight="1">
      <c r="A325" s="130"/>
      <c r="B325" s="131"/>
      <c r="C325" s="131"/>
      <c r="D325" s="404"/>
      <c r="E325" s="131"/>
      <c r="F325" s="131"/>
      <c r="G325" s="131"/>
    </row>
    <row r="326" spans="1:7" ht="15.75" customHeight="1">
      <c r="A326" s="130"/>
      <c r="B326" s="131"/>
      <c r="C326" s="131"/>
      <c r="D326" s="404"/>
      <c r="E326" s="131"/>
      <c r="F326" s="131"/>
      <c r="G326" s="131"/>
    </row>
    <row r="327" spans="1:7" ht="15.75" customHeight="1">
      <c r="A327" s="130"/>
      <c r="B327" s="131"/>
      <c r="C327" s="131"/>
      <c r="D327" s="404"/>
      <c r="E327" s="131"/>
      <c r="F327" s="131"/>
      <c r="G327" s="131"/>
    </row>
    <row r="328" spans="1:7" ht="15.75" customHeight="1">
      <c r="A328" s="130"/>
      <c r="B328" s="131"/>
      <c r="C328" s="131"/>
      <c r="D328" s="404"/>
      <c r="E328" s="131"/>
      <c r="F328" s="131"/>
      <c r="G328" s="131"/>
    </row>
    <row r="329" spans="1:7" ht="15.75" customHeight="1">
      <c r="A329" s="130"/>
      <c r="B329" s="131"/>
      <c r="C329" s="131"/>
      <c r="D329" s="404"/>
      <c r="E329" s="131"/>
      <c r="F329" s="131"/>
      <c r="G329" s="131"/>
    </row>
    <row r="330" spans="1:7" ht="15.75" customHeight="1">
      <c r="A330" s="130"/>
      <c r="B330" s="131"/>
      <c r="C330" s="131"/>
      <c r="D330" s="404"/>
      <c r="E330" s="131"/>
      <c r="F330" s="131"/>
      <c r="G330" s="131"/>
    </row>
    <row r="331" spans="1:7" ht="15.75" customHeight="1">
      <c r="A331" s="130"/>
      <c r="B331" s="131"/>
      <c r="C331" s="131"/>
      <c r="D331" s="404"/>
      <c r="E331" s="131"/>
      <c r="F331" s="131"/>
      <c r="G331" s="131"/>
    </row>
    <row r="332" spans="1:7" ht="15.75" customHeight="1">
      <c r="A332" s="130"/>
      <c r="B332" s="131"/>
      <c r="C332" s="131"/>
      <c r="D332" s="404"/>
      <c r="E332" s="131"/>
      <c r="F332" s="131"/>
      <c r="G332" s="131"/>
    </row>
    <row r="333" spans="1:7" ht="15.75" customHeight="1">
      <c r="A333" s="130"/>
      <c r="B333" s="131"/>
      <c r="C333" s="131"/>
      <c r="D333" s="404"/>
      <c r="E333" s="131"/>
      <c r="F333" s="131"/>
      <c r="G333" s="131"/>
    </row>
    <row r="334" spans="1:7" ht="15.75" customHeight="1">
      <c r="A334" s="130"/>
      <c r="B334" s="131"/>
      <c r="C334" s="131"/>
      <c r="D334" s="404"/>
      <c r="E334" s="131"/>
      <c r="F334" s="131"/>
      <c r="G334" s="131"/>
    </row>
    <row r="335" spans="1:7" ht="15.75" customHeight="1">
      <c r="A335" s="130"/>
      <c r="B335" s="131"/>
      <c r="C335" s="131"/>
      <c r="D335" s="404"/>
      <c r="E335" s="131"/>
      <c r="F335" s="131"/>
      <c r="G335" s="131"/>
    </row>
    <row r="336" spans="1:7" ht="15.75" customHeight="1">
      <c r="A336" s="130"/>
      <c r="B336" s="131"/>
      <c r="C336" s="131"/>
      <c r="D336" s="404"/>
      <c r="E336" s="131"/>
      <c r="F336" s="131"/>
      <c r="G336" s="131"/>
    </row>
    <row r="337" spans="1:7" ht="15.75" customHeight="1">
      <c r="A337" s="130"/>
      <c r="B337" s="131"/>
      <c r="C337" s="131"/>
      <c r="D337" s="404"/>
      <c r="E337" s="131"/>
      <c r="F337" s="131"/>
      <c r="G337" s="131"/>
    </row>
    <row r="338" spans="1:7" ht="15.75" customHeight="1">
      <c r="A338" s="130"/>
      <c r="B338" s="131"/>
      <c r="C338" s="131"/>
      <c r="D338" s="404"/>
      <c r="E338" s="131"/>
      <c r="F338" s="131"/>
      <c r="G338" s="131"/>
    </row>
    <row r="339" spans="1:7" ht="15.75" customHeight="1">
      <c r="A339" s="130"/>
      <c r="B339" s="131"/>
      <c r="C339" s="131"/>
      <c r="D339" s="404"/>
      <c r="E339" s="131"/>
      <c r="F339" s="131"/>
      <c r="G339" s="131"/>
    </row>
    <row r="340" spans="1:7" ht="15.75" customHeight="1">
      <c r="A340" s="130"/>
      <c r="B340" s="131"/>
      <c r="C340" s="131"/>
      <c r="D340" s="404"/>
      <c r="E340" s="131"/>
      <c r="F340" s="131"/>
      <c r="G340" s="131"/>
    </row>
    <row r="341" spans="1:7" ht="15.75" customHeight="1">
      <c r="A341" s="130"/>
      <c r="B341" s="131"/>
      <c r="C341" s="131"/>
      <c r="D341" s="404"/>
      <c r="E341" s="131"/>
      <c r="F341" s="131"/>
      <c r="G341" s="131"/>
    </row>
    <row r="342" spans="1:7" ht="15.75" customHeight="1">
      <c r="A342" s="130"/>
      <c r="B342" s="131"/>
      <c r="C342" s="131"/>
      <c r="D342" s="404"/>
      <c r="E342" s="131"/>
      <c r="F342" s="131"/>
      <c r="G342" s="131"/>
    </row>
    <row r="343" spans="1:7" ht="15.75" customHeight="1">
      <c r="A343" s="130"/>
      <c r="B343" s="131"/>
      <c r="C343" s="131"/>
      <c r="D343" s="404"/>
      <c r="E343" s="131"/>
      <c r="F343" s="131"/>
      <c r="G343" s="131"/>
    </row>
    <row r="344" spans="1:7" ht="15.75" customHeight="1">
      <c r="A344" s="130"/>
      <c r="B344" s="131"/>
      <c r="C344" s="131"/>
      <c r="D344" s="404"/>
      <c r="E344" s="131"/>
      <c r="F344" s="131"/>
      <c r="G344" s="131"/>
    </row>
    <row r="345" spans="1:7" ht="15.75" customHeight="1">
      <c r="A345" s="130"/>
      <c r="B345" s="131"/>
      <c r="C345" s="131"/>
      <c r="D345" s="404"/>
      <c r="E345" s="131"/>
      <c r="F345" s="131"/>
      <c r="G345" s="131"/>
    </row>
    <row r="346" spans="1:7" ht="15.75" customHeight="1">
      <c r="A346" s="130"/>
      <c r="B346" s="131"/>
      <c r="C346" s="131"/>
      <c r="D346" s="404"/>
      <c r="E346" s="131"/>
      <c r="F346" s="131"/>
      <c r="G346" s="131"/>
    </row>
    <row r="347" spans="1:7" ht="15.75" customHeight="1">
      <c r="A347" s="130"/>
      <c r="B347" s="131"/>
      <c r="C347" s="131"/>
      <c r="D347" s="404"/>
      <c r="E347" s="131"/>
      <c r="F347" s="131"/>
      <c r="G347" s="131"/>
    </row>
    <row r="348" spans="1:7" ht="15.75" customHeight="1">
      <c r="A348" s="130"/>
      <c r="B348" s="131"/>
      <c r="C348" s="131"/>
      <c r="D348" s="404"/>
      <c r="E348" s="131"/>
      <c r="F348" s="131"/>
      <c r="G348" s="131"/>
    </row>
    <row r="349" spans="1:7" ht="15.75" customHeight="1">
      <c r="A349" s="130"/>
      <c r="B349" s="131"/>
      <c r="C349" s="131"/>
      <c r="D349" s="404"/>
      <c r="E349" s="131"/>
      <c r="F349" s="131"/>
      <c r="G349" s="131"/>
    </row>
    <row r="350" spans="1:7" ht="15.75" customHeight="1">
      <c r="A350" s="130"/>
      <c r="B350" s="131"/>
      <c r="C350" s="131"/>
      <c r="D350" s="404"/>
      <c r="E350" s="131"/>
      <c r="F350" s="131"/>
      <c r="G350" s="131"/>
    </row>
    <row r="351" spans="1:7" ht="15.75" customHeight="1">
      <c r="A351" s="130"/>
      <c r="B351" s="131"/>
      <c r="C351" s="131"/>
      <c r="D351" s="404"/>
      <c r="E351" s="131"/>
      <c r="F351" s="131"/>
      <c r="G351" s="131"/>
    </row>
    <row r="352" spans="1:7" ht="15.75" customHeight="1">
      <c r="A352" s="130"/>
      <c r="B352" s="131"/>
      <c r="C352" s="131"/>
      <c r="D352" s="404"/>
      <c r="E352" s="131"/>
      <c r="F352" s="131"/>
      <c r="G352" s="131"/>
    </row>
    <row r="353" spans="1:7" ht="15.75" customHeight="1">
      <c r="A353" s="130"/>
      <c r="B353" s="131"/>
      <c r="C353" s="131"/>
      <c r="D353" s="404"/>
      <c r="E353" s="131"/>
      <c r="F353" s="131"/>
      <c r="G353" s="131"/>
    </row>
    <row r="354" spans="1:7" ht="15.75" customHeight="1">
      <c r="A354" s="130"/>
      <c r="B354" s="131"/>
      <c r="C354" s="131"/>
      <c r="D354" s="404"/>
      <c r="E354" s="131"/>
      <c r="F354" s="131"/>
      <c r="G354" s="131"/>
    </row>
    <row r="355" spans="1:7" ht="15.75" customHeight="1">
      <c r="A355" s="130"/>
      <c r="B355" s="131"/>
      <c r="C355" s="131"/>
      <c r="D355" s="404"/>
      <c r="E355" s="131"/>
      <c r="F355" s="131"/>
      <c r="G355" s="131"/>
    </row>
    <row r="356" spans="1:7" ht="15.75" customHeight="1">
      <c r="A356" s="130"/>
      <c r="B356" s="131"/>
      <c r="C356" s="131"/>
      <c r="D356" s="404"/>
      <c r="E356" s="131"/>
      <c r="F356" s="131"/>
      <c r="G356" s="131"/>
    </row>
    <row r="357" spans="1:7" ht="15.75" customHeight="1">
      <c r="A357" s="130"/>
      <c r="B357" s="131"/>
      <c r="C357" s="131"/>
      <c r="D357" s="404"/>
      <c r="E357" s="131"/>
      <c r="F357" s="131"/>
      <c r="G357" s="131"/>
    </row>
    <row r="358" spans="1:7" ht="15.75" customHeight="1">
      <c r="A358" s="130"/>
      <c r="B358" s="131"/>
      <c r="C358" s="131"/>
      <c r="D358" s="404"/>
      <c r="E358" s="131"/>
      <c r="F358" s="131"/>
      <c r="G358" s="131"/>
    </row>
    <row r="359" spans="1:7" ht="15.75" customHeight="1">
      <c r="A359" s="130"/>
      <c r="B359" s="131"/>
      <c r="C359" s="131"/>
      <c r="D359" s="404"/>
      <c r="E359" s="131"/>
      <c r="F359" s="131"/>
      <c r="G359" s="131"/>
    </row>
    <row r="360" spans="1:7" ht="15.75" customHeight="1">
      <c r="A360" s="130"/>
      <c r="B360" s="131"/>
      <c r="C360" s="131"/>
      <c r="D360" s="404"/>
      <c r="E360" s="131"/>
      <c r="F360" s="131"/>
      <c r="G360" s="131"/>
    </row>
    <row r="361" spans="1:7" ht="15.75" customHeight="1">
      <c r="A361" s="130"/>
      <c r="B361" s="131"/>
      <c r="C361" s="131"/>
      <c r="D361" s="404"/>
      <c r="E361" s="131"/>
      <c r="F361" s="131"/>
      <c r="G361" s="131"/>
    </row>
    <row r="362" spans="1:7" ht="15.75" customHeight="1">
      <c r="A362" s="130"/>
      <c r="B362" s="131"/>
      <c r="C362" s="131"/>
      <c r="D362" s="404"/>
      <c r="E362" s="131"/>
      <c r="F362" s="131"/>
      <c r="G362" s="131"/>
    </row>
    <row r="363" spans="1:7" ht="15.75" customHeight="1">
      <c r="A363" s="130"/>
      <c r="B363" s="131"/>
      <c r="C363" s="131"/>
      <c r="D363" s="404"/>
      <c r="E363" s="131"/>
      <c r="F363" s="131"/>
      <c r="G363" s="131"/>
    </row>
    <row r="364" spans="1:7" ht="15.75" customHeight="1">
      <c r="A364" s="130"/>
      <c r="B364" s="131"/>
      <c r="C364" s="131"/>
      <c r="D364" s="404"/>
      <c r="E364" s="131"/>
      <c r="F364" s="131"/>
      <c r="G364" s="131"/>
    </row>
    <row r="365" spans="1:7" ht="15.75" customHeight="1">
      <c r="A365" s="130"/>
      <c r="B365" s="131"/>
      <c r="C365" s="131"/>
      <c r="D365" s="404"/>
      <c r="E365" s="131"/>
      <c r="F365" s="131"/>
      <c r="G365" s="131"/>
    </row>
    <row r="366" spans="1:7" ht="15.75" customHeight="1">
      <c r="A366" s="130"/>
      <c r="B366" s="131"/>
      <c r="C366" s="131"/>
      <c r="D366" s="404"/>
      <c r="E366" s="131"/>
      <c r="F366" s="131"/>
      <c r="G366" s="131"/>
    </row>
    <row r="367" spans="1:7" ht="15.75" customHeight="1">
      <c r="A367" s="130"/>
      <c r="B367" s="131"/>
      <c r="C367" s="131"/>
      <c r="D367" s="404"/>
      <c r="E367" s="131"/>
      <c r="F367" s="131"/>
      <c r="G367" s="131"/>
    </row>
    <row r="368" spans="1:7" ht="15.75" customHeight="1">
      <c r="A368" s="130"/>
      <c r="B368" s="131"/>
      <c r="C368" s="131"/>
      <c r="D368" s="404"/>
      <c r="E368" s="131"/>
      <c r="F368" s="131"/>
      <c r="G368" s="131"/>
    </row>
    <row r="369" spans="1:7" ht="15.75" customHeight="1">
      <c r="A369" s="130"/>
      <c r="B369" s="131"/>
      <c r="C369" s="131"/>
      <c r="D369" s="404"/>
      <c r="E369" s="131"/>
      <c r="F369" s="131"/>
      <c r="G369" s="131"/>
    </row>
    <row r="370" spans="1:7" ht="15.75" customHeight="1">
      <c r="A370" s="130"/>
      <c r="B370" s="131"/>
      <c r="C370" s="131"/>
      <c r="D370" s="404"/>
      <c r="E370" s="131"/>
      <c r="F370" s="131"/>
      <c r="G370" s="131"/>
    </row>
    <row r="371" spans="1:7" ht="15.75" customHeight="1">
      <c r="A371" s="130"/>
      <c r="B371" s="131"/>
      <c r="C371" s="131"/>
      <c r="D371" s="404"/>
      <c r="E371" s="131"/>
      <c r="F371" s="131"/>
      <c r="G371" s="131"/>
    </row>
    <row r="372" spans="1:7" ht="15.75" customHeight="1">
      <c r="A372" s="130"/>
      <c r="B372" s="131"/>
      <c r="C372" s="131"/>
      <c r="D372" s="404"/>
      <c r="E372" s="131"/>
      <c r="F372" s="131"/>
      <c r="G372" s="131"/>
    </row>
    <row r="373" spans="1:7" ht="15.75" customHeight="1">
      <c r="A373" s="130"/>
      <c r="B373" s="131"/>
      <c r="C373" s="131"/>
      <c r="D373" s="404"/>
      <c r="E373" s="131"/>
      <c r="F373" s="131"/>
      <c r="G373" s="131"/>
    </row>
    <row r="374" spans="1:7" ht="15.75" customHeight="1">
      <c r="A374" s="130"/>
      <c r="B374" s="131"/>
      <c r="C374" s="131"/>
      <c r="D374" s="404"/>
      <c r="E374" s="131"/>
      <c r="F374" s="131"/>
      <c r="G374" s="131"/>
    </row>
    <row r="375" spans="1:7" ht="15.75" customHeight="1">
      <c r="A375" s="130"/>
      <c r="B375" s="131"/>
      <c r="C375" s="131"/>
      <c r="D375" s="404"/>
      <c r="E375" s="131"/>
      <c r="F375" s="131"/>
      <c r="G375" s="131"/>
    </row>
    <row r="376" spans="1:7" ht="15.75" customHeight="1">
      <c r="A376" s="130"/>
      <c r="B376" s="131"/>
      <c r="C376" s="131"/>
      <c r="D376" s="404"/>
      <c r="E376" s="131"/>
      <c r="F376" s="131"/>
      <c r="G376" s="131"/>
    </row>
    <row r="377" spans="1:7" ht="15.75" customHeight="1">
      <c r="A377" s="130"/>
      <c r="B377" s="131"/>
      <c r="C377" s="131"/>
      <c r="D377" s="404"/>
      <c r="E377" s="131"/>
      <c r="F377" s="131"/>
      <c r="G377" s="131"/>
    </row>
    <row r="378" spans="1:7" ht="15.75" customHeight="1">
      <c r="A378" s="130"/>
      <c r="B378" s="131"/>
      <c r="C378" s="131"/>
      <c r="D378" s="404"/>
      <c r="E378" s="131"/>
      <c r="F378" s="131"/>
      <c r="G378" s="131"/>
    </row>
    <row r="379" spans="1:7" ht="15.75" customHeight="1">
      <c r="A379" s="130"/>
      <c r="B379" s="131"/>
      <c r="C379" s="131"/>
      <c r="D379" s="404"/>
      <c r="E379" s="131"/>
      <c r="F379" s="131"/>
      <c r="G379" s="131"/>
    </row>
    <row r="380" spans="1:7" ht="15.75" customHeight="1">
      <c r="A380" s="130"/>
      <c r="B380" s="131"/>
      <c r="C380" s="131"/>
      <c r="D380" s="404"/>
      <c r="E380" s="131"/>
      <c r="F380" s="131"/>
      <c r="G380" s="131"/>
    </row>
    <row r="381" spans="1:7" ht="15.75" customHeight="1">
      <c r="A381" s="130"/>
      <c r="B381" s="131"/>
      <c r="C381" s="131"/>
      <c r="D381" s="404"/>
      <c r="E381" s="131"/>
      <c r="F381" s="131"/>
      <c r="G381" s="131"/>
    </row>
    <row r="382" spans="1:7" ht="15.75" customHeight="1">
      <c r="A382" s="130"/>
      <c r="B382" s="131"/>
      <c r="C382" s="131"/>
      <c r="D382" s="404"/>
      <c r="E382" s="131"/>
      <c r="F382" s="131"/>
      <c r="G382" s="131"/>
    </row>
    <row r="383" spans="1:7" ht="15.75" customHeight="1">
      <c r="A383" s="130"/>
      <c r="B383" s="131"/>
      <c r="C383" s="131"/>
      <c r="D383" s="404"/>
      <c r="E383" s="131"/>
      <c r="F383" s="131"/>
      <c r="G383" s="131"/>
    </row>
    <row r="384" spans="1:7" ht="15.75" customHeight="1">
      <c r="A384" s="130"/>
      <c r="B384" s="131"/>
      <c r="C384" s="131"/>
      <c r="D384" s="404"/>
      <c r="E384" s="131"/>
      <c r="F384" s="131"/>
      <c r="G384" s="131"/>
    </row>
    <row r="385" spans="1:7" ht="15.75" customHeight="1">
      <c r="A385" s="130"/>
      <c r="B385" s="131"/>
      <c r="C385" s="131"/>
      <c r="D385" s="404"/>
      <c r="E385" s="131"/>
      <c r="F385" s="131"/>
      <c r="G385" s="131"/>
    </row>
    <row r="386" spans="1:7" ht="15.75" customHeight="1">
      <c r="A386" s="130"/>
      <c r="B386" s="131"/>
      <c r="C386" s="131"/>
      <c r="D386" s="404"/>
      <c r="E386" s="131"/>
      <c r="F386" s="131"/>
      <c r="G386" s="131"/>
    </row>
    <row r="387" spans="1:7" ht="15.75" customHeight="1">
      <c r="A387" s="130"/>
      <c r="B387" s="131"/>
      <c r="C387" s="131"/>
      <c r="D387" s="404"/>
      <c r="E387" s="131"/>
      <c r="F387" s="131"/>
      <c r="G387" s="131"/>
    </row>
    <row r="388" spans="1:7" ht="15.75" customHeight="1">
      <c r="A388" s="130"/>
      <c r="B388" s="131"/>
      <c r="C388" s="131"/>
      <c r="D388" s="404"/>
      <c r="E388" s="131"/>
      <c r="F388" s="131"/>
      <c r="G388" s="131"/>
    </row>
    <row r="389" spans="1:7" ht="15.75" customHeight="1">
      <c r="A389" s="130"/>
      <c r="B389" s="131"/>
      <c r="C389" s="131"/>
      <c r="D389" s="404"/>
      <c r="E389" s="131"/>
      <c r="F389" s="131"/>
      <c r="G389" s="131"/>
    </row>
    <row r="390" spans="1:7" ht="15.75" customHeight="1">
      <c r="A390" s="130"/>
      <c r="B390" s="131"/>
      <c r="C390" s="131"/>
      <c r="D390" s="404"/>
      <c r="E390" s="131"/>
      <c r="F390" s="131"/>
      <c r="G390" s="131"/>
    </row>
    <row r="391" spans="1:7" ht="15.75" customHeight="1">
      <c r="A391" s="130"/>
      <c r="B391" s="131"/>
      <c r="C391" s="131"/>
      <c r="D391" s="404"/>
      <c r="E391" s="131"/>
      <c r="F391" s="131"/>
      <c r="G391" s="131"/>
    </row>
    <row r="392" spans="1:7" ht="15.75" customHeight="1">
      <c r="A392" s="130"/>
      <c r="B392" s="131"/>
      <c r="C392" s="131"/>
      <c r="D392" s="404"/>
      <c r="E392" s="131"/>
      <c r="F392" s="131"/>
      <c r="G392" s="131"/>
    </row>
    <row r="393" spans="1:7" ht="15.75" customHeight="1">
      <c r="A393" s="130"/>
      <c r="B393" s="131"/>
      <c r="C393" s="131"/>
      <c r="D393" s="404"/>
      <c r="E393" s="131"/>
      <c r="F393" s="131"/>
      <c r="G393" s="131"/>
    </row>
    <row r="394" spans="1:7" ht="15.75" customHeight="1">
      <c r="A394" s="130"/>
      <c r="B394" s="131"/>
      <c r="C394" s="131"/>
      <c r="D394" s="404"/>
      <c r="E394" s="131"/>
      <c r="F394" s="131"/>
      <c r="G394" s="131"/>
    </row>
    <row r="395" spans="1:7" ht="15.75" customHeight="1">
      <c r="A395" s="130"/>
      <c r="B395" s="131"/>
      <c r="C395" s="131"/>
      <c r="D395" s="404"/>
      <c r="E395" s="131"/>
      <c r="F395" s="131"/>
      <c r="G395" s="131"/>
    </row>
    <row r="396" spans="1:7" ht="15.75" customHeight="1">
      <c r="A396" s="130"/>
      <c r="B396" s="131"/>
      <c r="C396" s="131"/>
      <c r="D396" s="404"/>
      <c r="E396" s="131"/>
      <c r="F396" s="131"/>
      <c r="G396" s="131"/>
    </row>
    <row r="397" spans="1:7" ht="15.75" customHeight="1">
      <c r="A397" s="130"/>
      <c r="B397" s="131"/>
      <c r="C397" s="131"/>
      <c r="D397" s="404"/>
      <c r="E397" s="131"/>
      <c r="F397" s="131"/>
      <c r="G397" s="131"/>
    </row>
    <row r="398" spans="1:7" ht="15.75" customHeight="1">
      <c r="A398" s="130"/>
      <c r="B398" s="131"/>
      <c r="C398" s="131"/>
      <c r="D398" s="404"/>
      <c r="E398" s="131"/>
      <c r="F398" s="131"/>
      <c r="G398" s="131"/>
    </row>
    <row r="399" spans="1:7" ht="15.75" customHeight="1">
      <c r="A399" s="130"/>
      <c r="B399" s="131"/>
      <c r="C399" s="131"/>
      <c r="D399" s="404"/>
      <c r="E399" s="131"/>
      <c r="F399" s="131"/>
      <c r="G399" s="131"/>
    </row>
    <row r="400" spans="1:7" ht="15.75" customHeight="1">
      <c r="A400" s="130"/>
      <c r="B400" s="131"/>
      <c r="C400" s="131"/>
      <c r="D400" s="404"/>
      <c r="E400" s="131"/>
      <c r="F400" s="131"/>
      <c r="G400" s="131"/>
    </row>
    <row r="401" spans="1:7" ht="15.75" customHeight="1">
      <c r="A401" s="130"/>
      <c r="B401" s="131"/>
      <c r="C401" s="131"/>
      <c r="D401" s="404"/>
      <c r="E401" s="131"/>
      <c r="F401" s="131"/>
      <c r="G401" s="131"/>
    </row>
    <row r="402" spans="1:7" ht="15.75" customHeight="1">
      <c r="A402" s="130"/>
      <c r="B402" s="131"/>
      <c r="C402" s="131"/>
      <c r="D402" s="404"/>
      <c r="E402" s="131"/>
      <c r="F402" s="131"/>
      <c r="G402" s="131"/>
    </row>
    <row r="403" spans="1:7" ht="15.75" customHeight="1">
      <c r="A403" s="130"/>
      <c r="B403" s="131"/>
      <c r="C403" s="131"/>
      <c r="D403" s="404"/>
      <c r="E403" s="131"/>
      <c r="F403" s="131"/>
      <c r="G403" s="131"/>
    </row>
    <row r="404" spans="1:7" ht="15.75" customHeight="1">
      <c r="A404" s="130"/>
      <c r="B404" s="131"/>
      <c r="C404" s="131"/>
      <c r="D404" s="404"/>
      <c r="E404" s="131"/>
      <c r="F404" s="131"/>
      <c r="G404" s="131"/>
    </row>
    <row r="405" spans="1:7" ht="15.75" customHeight="1">
      <c r="A405" s="130"/>
      <c r="B405" s="131"/>
      <c r="C405" s="131"/>
      <c r="D405" s="404"/>
      <c r="E405" s="131"/>
      <c r="F405" s="131"/>
      <c r="G405" s="131"/>
    </row>
    <row r="406" spans="1:7" ht="15.75" customHeight="1">
      <c r="A406" s="130"/>
      <c r="B406" s="131"/>
      <c r="C406" s="131"/>
      <c r="D406" s="404"/>
      <c r="E406" s="131"/>
      <c r="F406" s="131"/>
      <c r="G406" s="131"/>
    </row>
    <row r="407" spans="1:7" ht="15.75" customHeight="1">
      <c r="A407" s="130"/>
      <c r="B407" s="131"/>
      <c r="C407" s="131"/>
      <c r="D407" s="404"/>
      <c r="E407" s="131"/>
      <c r="F407" s="131"/>
      <c r="G407" s="131"/>
    </row>
    <row r="408" spans="1:7" ht="15.75" customHeight="1">
      <c r="A408" s="130"/>
      <c r="B408" s="131"/>
      <c r="C408" s="131"/>
      <c r="D408" s="404"/>
      <c r="E408" s="131"/>
      <c r="F408" s="131"/>
      <c r="G408" s="131"/>
    </row>
    <row r="409" spans="1:7" ht="15.75" customHeight="1">
      <c r="A409" s="130"/>
      <c r="B409" s="131"/>
      <c r="C409" s="131"/>
      <c r="D409" s="404"/>
      <c r="E409" s="131"/>
      <c r="F409" s="131"/>
      <c r="G409" s="131"/>
    </row>
    <row r="410" spans="1:7" ht="15.75" customHeight="1">
      <c r="A410" s="130"/>
      <c r="B410" s="131"/>
      <c r="C410" s="131"/>
      <c r="D410" s="404"/>
      <c r="E410" s="131"/>
      <c r="F410" s="131"/>
      <c r="G410" s="131"/>
    </row>
    <row r="411" spans="1:7" ht="15.75" customHeight="1">
      <c r="A411" s="130"/>
      <c r="B411" s="131"/>
      <c r="C411" s="131"/>
      <c r="D411" s="404"/>
      <c r="E411" s="131"/>
      <c r="F411" s="131"/>
      <c r="G411" s="131"/>
    </row>
    <row r="412" spans="1:7" ht="15.75" customHeight="1">
      <c r="A412" s="130"/>
      <c r="B412" s="131"/>
      <c r="C412" s="131"/>
      <c r="D412" s="404"/>
      <c r="E412" s="131"/>
      <c r="F412" s="131"/>
      <c r="G412" s="131"/>
    </row>
    <row r="413" spans="1:7" ht="15.75" customHeight="1">
      <c r="A413" s="130"/>
      <c r="B413" s="131"/>
      <c r="C413" s="131"/>
      <c r="D413" s="404"/>
      <c r="E413" s="131"/>
      <c r="F413" s="131"/>
      <c r="G413" s="131"/>
    </row>
    <row r="414" spans="1:7" ht="15.75" customHeight="1">
      <c r="A414" s="130"/>
      <c r="B414" s="131"/>
      <c r="C414" s="131"/>
      <c r="D414" s="404"/>
      <c r="E414" s="131"/>
      <c r="F414" s="131"/>
      <c r="G414" s="131"/>
    </row>
    <row r="415" spans="1:7" ht="15.75" customHeight="1">
      <c r="A415" s="130"/>
      <c r="B415" s="131"/>
      <c r="C415" s="131"/>
      <c r="D415" s="404"/>
      <c r="E415" s="131"/>
      <c r="F415" s="131"/>
      <c r="G415" s="131"/>
    </row>
    <row r="416" spans="1:7" ht="15.75" customHeight="1">
      <c r="A416" s="130"/>
      <c r="B416" s="131"/>
      <c r="C416" s="131"/>
      <c r="D416" s="404"/>
      <c r="E416" s="131"/>
      <c r="F416" s="131"/>
      <c r="G416" s="131"/>
    </row>
    <row r="417" spans="1:7" ht="15.75" customHeight="1">
      <c r="A417" s="130"/>
      <c r="B417" s="131"/>
      <c r="C417" s="131"/>
      <c r="D417" s="404"/>
      <c r="E417" s="131"/>
      <c r="F417" s="131"/>
      <c r="G417" s="131"/>
    </row>
    <row r="418" spans="1:7" ht="15.75" customHeight="1">
      <c r="A418" s="130"/>
      <c r="B418" s="131"/>
      <c r="C418" s="131"/>
      <c r="D418" s="404"/>
      <c r="E418" s="131"/>
      <c r="F418" s="131"/>
      <c r="G418" s="131"/>
    </row>
    <row r="419" spans="1:7" ht="15.75" customHeight="1">
      <c r="A419" s="130"/>
      <c r="B419" s="131"/>
      <c r="C419" s="131"/>
      <c r="D419" s="404"/>
      <c r="E419" s="131"/>
      <c r="F419" s="131"/>
      <c r="G419" s="131"/>
    </row>
    <row r="420" spans="1:7" ht="15.75" customHeight="1">
      <c r="A420" s="130"/>
      <c r="B420" s="131"/>
      <c r="C420" s="131"/>
      <c r="D420" s="404"/>
      <c r="E420" s="131"/>
      <c r="F420" s="131"/>
      <c r="G420" s="131"/>
    </row>
    <row r="421" spans="1:7" ht="15.75" customHeight="1">
      <c r="A421" s="130"/>
      <c r="B421" s="131"/>
      <c r="C421" s="131"/>
      <c r="D421" s="404"/>
      <c r="E421" s="131"/>
      <c r="F421" s="131"/>
      <c r="G421" s="131"/>
    </row>
    <row r="422" spans="1:7" ht="15.75" customHeight="1">
      <c r="A422" s="130"/>
      <c r="B422" s="131"/>
      <c r="C422" s="131"/>
      <c r="D422" s="404"/>
      <c r="E422" s="131"/>
      <c r="F422" s="131"/>
      <c r="G422" s="131"/>
    </row>
    <row r="423" spans="1:7" ht="15.75" customHeight="1">
      <c r="A423" s="130"/>
      <c r="B423" s="131"/>
      <c r="C423" s="131"/>
      <c r="D423" s="404"/>
      <c r="E423" s="131"/>
      <c r="F423" s="131"/>
      <c r="G423" s="131"/>
    </row>
    <row r="424" spans="1:7" ht="15.75" customHeight="1">
      <c r="A424" s="130"/>
      <c r="B424" s="131"/>
      <c r="C424" s="131"/>
      <c r="D424" s="404"/>
      <c r="E424" s="131"/>
      <c r="F424" s="131"/>
      <c r="G424" s="131"/>
    </row>
    <row r="425" spans="1:7" ht="15.75" customHeight="1">
      <c r="A425" s="130"/>
      <c r="B425" s="131"/>
      <c r="C425" s="131"/>
      <c r="D425" s="404"/>
      <c r="E425" s="131"/>
      <c r="F425" s="131"/>
      <c r="G425" s="131"/>
    </row>
    <row r="426" spans="1:7" ht="15.75" customHeight="1">
      <c r="A426" s="130"/>
      <c r="B426" s="131"/>
      <c r="C426" s="131"/>
      <c r="D426" s="404"/>
      <c r="E426" s="131"/>
      <c r="F426" s="131"/>
      <c r="G426" s="131"/>
    </row>
    <row r="427" spans="1:7" ht="15.75" customHeight="1">
      <c r="A427" s="130"/>
      <c r="B427" s="131"/>
      <c r="C427" s="131"/>
      <c r="D427" s="404"/>
      <c r="E427" s="131"/>
      <c r="F427" s="131"/>
      <c r="G427" s="131"/>
    </row>
    <row r="428" spans="1:7" ht="15.75" customHeight="1">
      <c r="A428" s="130"/>
      <c r="B428" s="131"/>
      <c r="C428" s="131"/>
      <c r="D428" s="404"/>
      <c r="E428" s="131"/>
      <c r="F428" s="131"/>
      <c r="G428" s="131"/>
    </row>
    <row r="429" spans="1:7" ht="15.75" customHeight="1">
      <c r="A429" s="130"/>
      <c r="B429" s="131"/>
      <c r="C429" s="131"/>
      <c r="D429" s="404"/>
      <c r="E429" s="131"/>
      <c r="F429" s="131"/>
      <c r="G429" s="131"/>
    </row>
    <row r="430" spans="1:7" ht="15.75" customHeight="1">
      <c r="A430" s="130"/>
      <c r="B430" s="131"/>
      <c r="C430" s="131"/>
      <c r="D430" s="404"/>
      <c r="E430" s="131"/>
      <c r="F430" s="131"/>
      <c r="G430" s="131"/>
    </row>
    <row r="431" spans="1:7" ht="15.75" customHeight="1">
      <c r="A431" s="130"/>
      <c r="B431" s="131"/>
      <c r="C431" s="131"/>
      <c r="D431" s="404"/>
      <c r="E431" s="131"/>
      <c r="F431" s="131"/>
      <c r="G431" s="131"/>
    </row>
    <row r="432" spans="1:7" ht="15.75" customHeight="1">
      <c r="A432" s="130"/>
      <c r="B432" s="131"/>
      <c r="C432" s="131"/>
      <c r="D432" s="404"/>
      <c r="E432" s="131"/>
      <c r="F432" s="131"/>
      <c r="G432" s="131"/>
    </row>
    <row r="433" spans="1:7" ht="15.75" customHeight="1">
      <c r="A433" s="130"/>
      <c r="B433" s="131"/>
      <c r="C433" s="131"/>
      <c r="D433" s="404"/>
      <c r="E433" s="131"/>
      <c r="F433" s="131"/>
      <c r="G433" s="131"/>
    </row>
    <row r="434" spans="1:7" ht="15.75" customHeight="1">
      <c r="A434" s="130"/>
      <c r="B434" s="131"/>
      <c r="C434" s="131"/>
      <c r="D434" s="404"/>
      <c r="E434" s="131"/>
      <c r="F434" s="131"/>
      <c r="G434" s="131"/>
    </row>
    <row r="435" spans="1:7" ht="15.75" customHeight="1">
      <c r="A435" s="130"/>
      <c r="B435" s="131"/>
      <c r="C435" s="131"/>
      <c r="D435" s="404"/>
      <c r="E435" s="131"/>
      <c r="F435" s="131"/>
      <c r="G435" s="131"/>
    </row>
    <row r="436" spans="1:7" ht="15.75" customHeight="1">
      <c r="A436" s="130"/>
      <c r="B436" s="131"/>
      <c r="C436" s="131"/>
      <c r="D436" s="404"/>
      <c r="E436" s="131"/>
      <c r="F436" s="131"/>
      <c r="G436" s="131"/>
    </row>
    <row r="437" spans="1:7" ht="15.75" customHeight="1">
      <c r="A437" s="130"/>
      <c r="B437" s="131"/>
      <c r="C437" s="131"/>
      <c r="D437" s="404"/>
      <c r="E437" s="131"/>
      <c r="F437" s="131"/>
      <c r="G437" s="131"/>
    </row>
    <row r="438" spans="1:7" ht="15.75" customHeight="1">
      <c r="A438" s="130"/>
      <c r="B438" s="131"/>
      <c r="C438" s="131"/>
      <c r="D438" s="404"/>
      <c r="E438" s="131"/>
      <c r="F438" s="131"/>
      <c r="G438" s="131"/>
    </row>
    <row r="439" spans="1:7" ht="15.75" customHeight="1">
      <c r="A439" s="130"/>
      <c r="B439" s="131"/>
      <c r="C439" s="131"/>
      <c r="D439" s="404"/>
      <c r="E439" s="131"/>
      <c r="F439" s="131"/>
      <c r="G439" s="131"/>
    </row>
    <row r="440" spans="1:7" ht="15.75" customHeight="1">
      <c r="A440" s="130"/>
      <c r="B440" s="131"/>
      <c r="C440" s="131"/>
      <c r="D440" s="404"/>
      <c r="E440" s="131"/>
      <c r="F440" s="131"/>
      <c r="G440" s="131"/>
    </row>
    <row r="441" spans="1:7" ht="15.75" customHeight="1">
      <c r="A441" s="130"/>
      <c r="B441" s="131"/>
      <c r="C441" s="131"/>
      <c r="D441" s="404"/>
      <c r="E441" s="131"/>
      <c r="F441" s="131"/>
      <c r="G441" s="131"/>
    </row>
    <row r="442" spans="1:7" ht="15.75" customHeight="1">
      <c r="A442" s="130"/>
      <c r="B442" s="131"/>
      <c r="C442" s="131"/>
      <c r="D442" s="404"/>
      <c r="E442" s="131"/>
      <c r="F442" s="131"/>
      <c r="G442" s="131"/>
    </row>
    <row r="443" spans="1:7" ht="15.75" customHeight="1">
      <c r="A443" s="130"/>
      <c r="B443" s="131"/>
      <c r="C443" s="131"/>
      <c r="D443" s="404"/>
      <c r="E443" s="131"/>
      <c r="F443" s="131"/>
      <c r="G443" s="131"/>
    </row>
    <row r="444" spans="1:7" ht="15.75" customHeight="1">
      <c r="A444" s="130"/>
      <c r="B444" s="131"/>
      <c r="C444" s="131"/>
      <c r="D444" s="404"/>
      <c r="E444" s="131"/>
      <c r="F444" s="131"/>
      <c r="G444" s="131"/>
    </row>
    <row r="445" spans="1:7" ht="15.75" customHeight="1">
      <c r="A445" s="130"/>
      <c r="B445" s="131"/>
      <c r="C445" s="131"/>
      <c r="D445" s="404"/>
      <c r="E445" s="131"/>
      <c r="F445" s="131"/>
      <c r="G445" s="131"/>
    </row>
    <row r="446" spans="1:7" ht="15.75" customHeight="1">
      <c r="A446" s="130"/>
      <c r="B446" s="131"/>
      <c r="C446" s="131"/>
      <c r="D446" s="404"/>
      <c r="E446" s="131"/>
      <c r="F446" s="131"/>
      <c r="G446" s="131"/>
    </row>
    <row r="447" spans="1:7" ht="15.75" customHeight="1">
      <c r="A447" s="130"/>
      <c r="B447" s="131"/>
      <c r="C447" s="131"/>
      <c r="D447" s="404"/>
      <c r="E447" s="131"/>
      <c r="F447" s="131"/>
      <c r="G447" s="131"/>
    </row>
    <row r="448" spans="1:7" ht="15.75" customHeight="1">
      <c r="A448" s="130"/>
      <c r="B448" s="131"/>
      <c r="C448" s="131"/>
      <c r="D448" s="404"/>
      <c r="E448" s="131"/>
      <c r="F448" s="131"/>
      <c r="G448" s="131"/>
    </row>
    <row r="449" spans="1:7" ht="15.75" customHeight="1">
      <c r="A449" s="130"/>
      <c r="B449" s="131"/>
      <c r="C449" s="131"/>
      <c r="D449" s="404"/>
      <c r="E449" s="131"/>
      <c r="F449" s="131"/>
      <c r="G449" s="131"/>
    </row>
    <row r="450" spans="1:7" ht="15.75" customHeight="1">
      <c r="A450" s="130"/>
      <c r="B450" s="131"/>
      <c r="C450" s="131"/>
      <c r="D450" s="404"/>
      <c r="E450" s="131"/>
      <c r="F450" s="131"/>
      <c r="G450" s="131"/>
    </row>
    <row r="451" spans="1:7" ht="15.75" customHeight="1">
      <c r="A451" s="130"/>
      <c r="B451" s="131"/>
      <c r="C451" s="131"/>
      <c r="D451" s="404"/>
      <c r="E451" s="131"/>
      <c r="F451" s="131"/>
      <c r="G451" s="131"/>
    </row>
    <row r="452" spans="1:7" ht="15.75" customHeight="1">
      <c r="A452" s="130"/>
      <c r="B452" s="131"/>
      <c r="C452" s="131"/>
      <c r="D452" s="404"/>
      <c r="E452" s="131"/>
      <c r="F452" s="131"/>
      <c r="G452" s="131"/>
    </row>
    <row r="453" spans="1:7" ht="15.75" customHeight="1">
      <c r="A453" s="130"/>
      <c r="B453" s="131"/>
      <c r="C453" s="131"/>
      <c r="D453" s="404"/>
      <c r="E453" s="131"/>
      <c r="F453" s="131"/>
      <c r="G453" s="131"/>
    </row>
    <row r="454" spans="1:7" ht="15.75" customHeight="1">
      <c r="A454" s="130"/>
      <c r="B454" s="131"/>
      <c r="C454" s="131"/>
      <c r="D454" s="404"/>
      <c r="E454" s="131"/>
      <c r="F454" s="131"/>
      <c r="G454" s="131"/>
    </row>
    <row r="455" spans="1:7" ht="15.75" customHeight="1">
      <c r="A455" s="130"/>
      <c r="B455" s="131"/>
      <c r="C455" s="131"/>
      <c r="D455" s="404"/>
      <c r="E455" s="131"/>
      <c r="F455" s="131"/>
      <c r="G455" s="131"/>
    </row>
    <row r="456" spans="1:7" ht="15.75" customHeight="1">
      <c r="A456" s="130"/>
      <c r="B456" s="131"/>
      <c r="C456" s="131"/>
      <c r="D456" s="404"/>
      <c r="E456" s="131"/>
      <c r="F456" s="131"/>
      <c r="G456" s="131"/>
    </row>
    <row r="457" spans="1:7" ht="15.75" customHeight="1">
      <c r="A457" s="130"/>
      <c r="B457" s="131"/>
      <c r="C457" s="131"/>
      <c r="D457" s="404"/>
      <c r="E457" s="131"/>
      <c r="F457" s="131"/>
      <c r="G457" s="131"/>
    </row>
    <row r="458" spans="1:7" ht="15.75" customHeight="1">
      <c r="A458" s="130"/>
      <c r="B458" s="131"/>
      <c r="C458" s="131"/>
      <c r="D458" s="404"/>
      <c r="E458" s="131"/>
      <c r="F458" s="131"/>
      <c r="G458" s="131"/>
    </row>
    <row r="459" spans="1:7" ht="15.75" customHeight="1">
      <c r="A459" s="130"/>
      <c r="B459" s="131"/>
      <c r="C459" s="131"/>
      <c r="D459" s="404"/>
      <c r="E459" s="131"/>
      <c r="F459" s="131"/>
      <c r="G459" s="131"/>
    </row>
    <row r="460" spans="1:7" ht="15.75" customHeight="1">
      <c r="A460" s="130"/>
      <c r="B460" s="131"/>
      <c r="C460" s="131"/>
      <c r="D460" s="404"/>
      <c r="E460" s="131"/>
      <c r="F460" s="131"/>
      <c r="G460" s="131"/>
    </row>
    <row r="461" spans="1:7" ht="15.75" customHeight="1">
      <c r="A461" s="130"/>
      <c r="B461" s="131"/>
      <c r="C461" s="131"/>
      <c r="D461" s="404"/>
      <c r="E461" s="131"/>
      <c r="F461" s="131"/>
      <c r="G461" s="131"/>
    </row>
    <row r="462" spans="1:7" ht="15.75" customHeight="1">
      <c r="A462" s="130"/>
      <c r="B462" s="131"/>
      <c r="C462" s="131"/>
      <c r="D462" s="404"/>
      <c r="E462" s="131"/>
      <c r="F462" s="131"/>
      <c r="G462" s="131"/>
    </row>
    <row r="463" spans="1:7" ht="15.75" customHeight="1">
      <c r="A463" s="130"/>
      <c r="B463" s="131"/>
      <c r="C463" s="131"/>
      <c r="D463" s="404"/>
      <c r="E463" s="131"/>
      <c r="F463" s="131"/>
      <c r="G463" s="131"/>
    </row>
    <row r="464" spans="1:7" ht="15.75" customHeight="1">
      <c r="A464" s="130"/>
      <c r="B464" s="131"/>
      <c r="C464" s="131"/>
      <c r="D464" s="404"/>
      <c r="E464" s="131"/>
      <c r="F464" s="131"/>
      <c r="G464" s="131"/>
    </row>
    <row r="465" spans="1:7" ht="15.75" customHeight="1">
      <c r="A465" s="130"/>
      <c r="B465" s="131"/>
      <c r="C465" s="131"/>
      <c r="D465" s="404"/>
      <c r="E465" s="131"/>
      <c r="F465" s="131"/>
      <c r="G465" s="131"/>
    </row>
    <row r="466" spans="1:7" ht="15.75" customHeight="1">
      <c r="A466" s="130"/>
      <c r="B466" s="131"/>
      <c r="C466" s="131"/>
      <c r="D466" s="404"/>
      <c r="E466" s="131"/>
      <c r="F466" s="131"/>
      <c r="G466" s="131"/>
    </row>
    <row r="467" spans="1:7" ht="15.75" customHeight="1">
      <c r="A467" s="130"/>
      <c r="B467" s="131"/>
      <c r="C467" s="131"/>
      <c r="D467" s="404"/>
      <c r="E467" s="131"/>
      <c r="F467" s="131"/>
      <c r="G467" s="131"/>
    </row>
    <row r="468" spans="1:7" ht="15.75" customHeight="1">
      <c r="A468" s="130"/>
      <c r="B468" s="131"/>
      <c r="C468" s="131"/>
      <c r="D468" s="404"/>
      <c r="E468" s="131"/>
      <c r="F468" s="131"/>
      <c r="G468" s="131"/>
    </row>
    <row r="469" spans="1:7" ht="15.75" customHeight="1">
      <c r="A469" s="130"/>
      <c r="B469" s="131"/>
      <c r="C469" s="131"/>
      <c r="D469" s="404"/>
      <c r="E469" s="131"/>
      <c r="F469" s="131"/>
      <c r="G469" s="131"/>
    </row>
    <row r="470" spans="1:7" ht="15.75" customHeight="1">
      <c r="A470" s="130"/>
      <c r="B470" s="131"/>
      <c r="C470" s="131"/>
      <c r="D470" s="404"/>
      <c r="E470" s="131"/>
      <c r="F470" s="131"/>
      <c r="G470" s="131"/>
    </row>
    <row r="471" spans="1:7" ht="15.75" customHeight="1">
      <c r="A471" s="130"/>
      <c r="B471" s="131"/>
      <c r="C471" s="131"/>
      <c r="D471" s="404"/>
      <c r="E471" s="131"/>
      <c r="F471" s="131"/>
      <c r="G471" s="131"/>
    </row>
    <row r="472" spans="1:7" ht="15.75" customHeight="1">
      <c r="A472" s="130"/>
      <c r="B472" s="131"/>
      <c r="C472" s="131"/>
      <c r="D472" s="404"/>
      <c r="E472" s="131"/>
      <c r="F472" s="131"/>
      <c r="G472" s="131"/>
    </row>
    <row r="473" spans="1:7" ht="15.75" customHeight="1">
      <c r="A473" s="130"/>
      <c r="B473" s="131"/>
      <c r="C473" s="131"/>
      <c r="D473" s="404"/>
      <c r="E473" s="131"/>
      <c r="F473" s="131"/>
      <c r="G473" s="131"/>
    </row>
    <row r="474" spans="1:7" ht="15.75" customHeight="1">
      <c r="A474" s="130"/>
      <c r="B474" s="131"/>
      <c r="C474" s="131"/>
      <c r="D474" s="404"/>
      <c r="E474" s="131"/>
      <c r="F474" s="131"/>
      <c r="G474" s="131"/>
    </row>
    <row r="475" spans="1:7" ht="15.75" customHeight="1">
      <c r="A475" s="130"/>
      <c r="B475" s="131"/>
      <c r="C475" s="131"/>
      <c r="D475" s="404"/>
      <c r="E475" s="131"/>
      <c r="F475" s="131"/>
      <c r="G475" s="131"/>
    </row>
    <row r="476" spans="1:7" ht="15.75" customHeight="1">
      <c r="A476" s="130"/>
      <c r="B476" s="131"/>
      <c r="C476" s="131"/>
      <c r="D476" s="404"/>
      <c r="E476" s="131"/>
      <c r="F476" s="131"/>
      <c r="G476" s="131"/>
    </row>
    <row r="477" spans="1:7" ht="15.75" customHeight="1">
      <c r="A477" s="130"/>
      <c r="B477" s="131"/>
      <c r="C477" s="131"/>
      <c r="D477" s="404"/>
      <c r="E477" s="131"/>
      <c r="F477" s="131"/>
      <c r="G477" s="131"/>
    </row>
    <row r="478" spans="1:7" ht="15.75" customHeight="1">
      <c r="A478" s="130"/>
      <c r="B478" s="131"/>
      <c r="C478" s="131"/>
      <c r="D478" s="404"/>
      <c r="E478" s="131"/>
      <c r="F478" s="131"/>
      <c r="G478" s="131"/>
    </row>
    <row r="479" spans="1:7" ht="15.75" customHeight="1">
      <c r="A479" s="130"/>
      <c r="B479" s="131"/>
      <c r="C479" s="131"/>
      <c r="D479" s="404"/>
      <c r="E479" s="131"/>
      <c r="F479" s="131"/>
      <c r="G479" s="131"/>
    </row>
    <row r="480" spans="1:7" ht="15.75" customHeight="1">
      <c r="A480" s="130"/>
      <c r="B480" s="131"/>
      <c r="C480" s="131"/>
      <c r="D480" s="404"/>
      <c r="E480" s="131"/>
      <c r="F480" s="131"/>
      <c r="G480" s="131"/>
    </row>
    <row r="481" spans="1:7" ht="15.75" customHeight="1">
      <c r="A481" s="130"/>
      <c r="B481" s="131"/>
      <c r="C481" s="131"/>
      <c r="D481" s="404"/>
      <c r="E481" s="131"/>
      <c r="F481" s="131"/>
      <c r="G481" s="131"/>
    </row>
    <row r="482" spans="1:7" ht="15.75" customHeight="1">
      <c r="A482" s="130"/>
      <c r="B482" s="131"/>
      <c r="C482" s="131"/>
      <c r="D482" s="404"/>
      <c r="E482" s="131"/>
      <c r="F482" s="131"/>
      <c r="G482" s="131"/>
    </row>
    <row r="483" spans="1:7" ht="15.75" customHeight="1">
      <c r="A483" s="130"/>
      <c r="B483" s="131"/>
      <c r="C483" s="131"/>
      <c r="D483" s="404"/>
      <c r="E483" s="131"/>
      <c r="F483" s="131"/>
      <c r="G483" s="131"/>
    </row>
    <row r="484" spans="1:7" ht="15.75" customHeight="1">
      <c r="A484" s="130"/>
      <c r="B484" s="131"/>
      <c r="C484" s="131"/>
      <c r="D484" s="404"/>
      <c r="E484" s="131"/>
      <c r="F484" s="131"/>
      <c r="G484" s="131"/>
    </row>
    <row r="485" spans="1:7" ht="15.75" customHeight="1">
      <c r="A485" s="130"/>
      <c r="B485" s="131"/>
      <c r="C485" s="131"/>
      <c r="D485" s="404"/>
      <c r="E485" s="131"/>
      <c r="F485" s="131"/>
      <c r="G485" s="131"/>
    </row>
    <row r="486" spans="1:7" ht="15.75" customHeight="1">
      <c r="A486" s="130"/>
      <c r="B486" s="131"/>
      <c r="C486" s="131"/>
      <c r="D486" s="404"/>
      <c r="E486" s="131"/>
      <c r="F486" s="131"/>
      <c r="G486" s="131"/>
    </row>
    <row r="487" spans="1:7" ht="15.75" customHeight="1">
      <c r="A487" s="130"/>
      <c r="B487" s="131"/>
      <c r="C487" s="131"/>
      <c r="D487" s="404"/>
      <c r="E487" s="131"/>
      <c r="F487" s="131"/>
      <c r="G487" s="131"/>
    </row>
    <row r="488" spans="1:7" ht="15.75" customHeight="1">
      <c r="A488" s="130"/>
      <c r="B488" s="131"/>
      <c r="C488" s="131"/>
      <c r="D488" s="404"/>
      <c r="E488" s="131"/>
      <c r="F488" s="131"/>
      <c r="G488" s="131"/>
    </row>
    <row r="489" spans="1:7" ht="15.75" customHeight="1">
      <c r="A489" s="130"/>
      <c r="B489" s="131"/>
      <c r="C489" s="131"/>
      <c r="D489" s="404"/>
      <c r="E489" s="131"/>
      <c r="F489" s="131"/>
      <c r="G489" s="131"/>
    </row>
    <row r="490" spans="1:7" ht="15.75" customHeight="1">
      <c r="A490" s="130"/>
      <c r="B490" s="131"/>
      <c r="C490" s="131"/>
      <c r="D490" s="404"/>
      <c r="E490" s="131"/>
      <c r="F490" s="131"/>
      <c r="G490" s="131"/>
    </row>
    <row r="491" spans="1:7" ht="15.75" customHeight="1">
      <c r="A491" s="130"/>
      <c r="B491" s="131"/>
      <c r="C491" s="131"/>
      <c r="D491" s="404"/>
      <c r="E491" s="131"/>
      <c r="F491" s="131"/>
      <c r="G491" s="131"/>
    </row>
    <row r="492" spans="1:7" ht="15.75" customHeight="1">
      <c r="A492" s="130"/>
      <c r="B492" s="131"/>
      <c r="C492" s="131"/>
      <c r="D492" s="404"/>
      <c r="E492" s="131"/>
      <c r="F492" s="131"/>
      <c r="G492" s="131"/>
    </row>
    <row r="493" spans="1:7" ht="15.75" customHeight="1">
      <c r="A493" s="130"/>
      <c r="B493" s="131"/>
      <c r="C493" s="131"/>
      <c r="D493" s="404"/>
      <c r="E493" s="131"/>
      <c r="F493" s="131"/>
      <c r="G493" s="131"/>
    </row>
    <row r="494" spans="1:7" ht="15.75" customHeight="1">
      <c r="A494" s="130"/>
      <c r="B494" s="131"/>
      <c r="C494" s="131"/>
      <c r="D494" s="404"/>
      <c r="E494" s="131"/>
      <c r="F494" s="131"/>
      <c r="G494" s="131"/>
    </row>
    <row r="495" spans="1:7" ht="15.75" customHeight="1">
      <c r="A495" s="130"/>
      <c r="B495" s="131"/>
      <c r="C495" s="131"/>
      <c r="D495" s="404"/>
      <c r="E495" s="131"/>
      <c r="F495" s="131"/>
      <c r="G495" s="131"/>
    </row>
    <row r="496" spans="1:7" ht="15.75" customHeight="1">
      <c r="A496" s="130"/>
      <c r="B496" s="131"/>
      <c r="C496" s="131"/>
      <c r="D496" s="404"/>
      <c r="E496" s="131"/>
      <c r="F496" s="131"/>
      <c r="G496" s="131"/>
    </row>
    <row r="497" spans="1:7" ht="15.75" customHeight="1">
      <c r="A497" s="130"/>
      <c r="B497" s="131"/>
      <c r="C497" s="131"/>
      <c r="D497" s="404"/>
      <c r="E497" s="131"/>
      <c r="F497" s="131"/>
      <c r="G497" s="131"/>
    </row>
    <row r="498" spans="1:7" ht="15.75" customHeight="1">
      <c r="A498" s="130"/>
      <c r="B498" s="131"/>
      <c r="C498" s="131"/>
      <c r="D498" s="404"/>
      <c r="E498" s="131"/>
      <c r="F498" s="131"/>
      <c r="G498" s="131"/>
    </row>
    <row r="499" spans="1:7" ht="15.75" customHeight="1">
      <c r="A499" s="130"/>
      <c r="B499" s="131"/>
      <c r="C499" s="131"/>
      <c r="D499" s="404"/>
      <c r="E499" s="131"/>
      <c r="F499" s="131"/>
      <c r="G499" s="131"/>
    </row>
    <row r="500" spans="1:7" ht="15.75" customHeight="1">
      <c r="A500" s="130"/>
      <c r="B500" s="131"/>
      <c r="C500" s="131"/>
      <c r="D500" s="404"/>
      <c r="E500" s="131"/>
      <c r="F500" s="131"/>
      <c r="G500" s="131"/>
    </row>
    <row r="501" spans="1:7" ht="15.75" customHeight="1">
      <c r="A501" s="130"/>
      <c r="B501" s="131"/>
      <c r="C501" s="131"/>
      <c r="D501" s="404"/>
      <c r="E501" s="131"/>
      <c r="F501" s="131"/>
      <c r="G501" s="131"/>
    </row>
    <row r="502" spans="1:7" ht="15.75" customHeight="1">
      <c r="A502" s="130"/>
      <c r="B502" s="131"/>
      <c r="C502" s="131"/>
      <c r="D502" s="404"/>
      <c r="E502" s="131"/>
      <c r="F502" s="131"/>
      <c r="G502" s="131"/>
    </row>
    <row r="503" spans="1:7" ht="15.75" customHeight="1">
      <c r="A503" s="130"/>
      <c r="B503" s="131"/>
      <c r="C503" s="131"/>
      <c r="D503" s="404"/>
      <c r="E503" s="131"/>
      <c r="F503" s="131"/>
      <c r="G503" s="131"/>
    </row>
    <row r="504" spans="1:7" ht="15.75" customHeight="1">
      <c r="A504" s="130"/>
      <c r="B504" s="131"/>
      <c r="C504" s="131"/>
      <c r="D504" s="404"/>
      <c r="E504" s="131"/>
      <c r="F504" s="131"/>
      <c r="G504" s="131"/>
    </row>
    <row r="505" spans="1:7" ht="15.75" customHeight="1">
      <c r="A505" s="130"/>
      <c r="B505" s="131"/>
      <c r="C505" s="131"/>
      <c r="D505" s="404"/>
      <c r="E505" s="131"/>
      <c r="F505" s="131"/>
      <c r="G505" s="131"/>
    </row>
    <row r="506" spans="1:7" ht="15.75" customHeight="1">
      <c r="A506" s="130"/>
      <c r="B506" s="131"/>
      <c r="C506" s="131"/>
      <c r="D506" s="404"/>
      <c r="E506" s="131"/>
      <c r="F506" s="131"/>
      <c r="G506" s="131"/>
    </row>
    <row r="507" spans="1:7" ht="15.75" customHeight="1">
      <c r="A507" s="130"/>
      <c r="B507" s="131"/>
      <c r="C507" s="131"/>
      <c r="D507" s="404"/>
      <c r="E507" s="131"/>
      <c r="F507" s="131"/>
      <c r="G507" s="131"/>
    </row>
    <row r="508" spans="1:7" ht="15.75" customHeight="1">
      <c r="A508" s="130"/>
      <c r="B508" s="131"/>
      <c r="C508" s="131"/>
      <c r="D508" s="404"/>
      <c r="E508" s="131"/>
      <c r="F508" s="131"/>
      <c r="G508" s="131"/>
    </row>
    <row r="509" spans="1:7" ht="15.75" customHeight="1">
      <c r="A509" s="130"/>
      <c r="B509" s="131"/>
      <c r="C509" s="131"/>
      <c r="D509" s="404"/>
      <c r="E509" s="131"/>
      <c r="F509" s="131"/>
      <c r="G509" s="131"/>
    </row>
    <row r="510" spans="1:7" ht="15.75" customHeight="1">
      <c r="A510" s="130"/>
      <c r="B510" s="131"/>
      <c r="C510" s="131"/>
      <c r="D510" s="404"/>
      <c r="E510" s="131"/>
      <c r="F510" s="131"/>
      <c r="G510" s="131"/>
    </row>
    <row r="511" spans="1:7" ht="15.75" customHeight="1">
      <c r="A511" s="130"/>
      <c r="B511" s="131"/>
      <c r="C511" s="131"/>
      <c r="D511" s="404"/>
      <c r="E511" s="131"/>
      <c r="F511" s="131"/>
      <c r="G511" s="131"/>
    </row>
    <row r="512" spans="1:7" ht="15.75" customHeight="1">
      <c r="A512" s="130"/>
      <c r="B512" s="131"/>
      <c r="C512" s="131"/>
      <c r="D512" s="404"/>
      <c r="E512" s="131"/>
      <c r="F512" s="131"/>
      <c r="G512" s="131"/>
    </row>
    <row r="513" spans="1:7" ht="15.75" customHeight="1">
      <c r="A513" s="130"/>
      <c r="B513" s="131"/>
      <c r="C513" s="131"/>
      <c r="D513" s="404"/>
      <c r="E513" s="131"/>
      <c r="F513" s="131"/>
      <c r="G513" s="131"/>
    </row>
    <row r="514" spans="1:7" ht="15.75" customHeight="1">
      <c r="A514" s="130"/>
      <c r="B514" s="131"/>
      <c r="C514" s="131"/>
      <c r="D514" s="404"/>
      <c r="E514" s="131"/>
      <c r="F514" s="131"/>
      <c r="G514" s="131"/>
    </row>
    <row r="515" spans="1:7" ht="15.75" customHeight="1">
      <c r="A515" s="130"/>
      <c r="B515" s="131"/>
      <c r="C515" s="131"/>
      <c r="D515" s="404"/>
      <c r="E515" s="131"/>
      <c r="F515" s="131"/>
      <c r="G515" s="131"/>
    </row>
    <row r="516" spans="1:7" ht="15.75" customHeight="1">
      <c r="A516" s="130"/>
      <c r="B516" s="131"/>
      <c r="C516" s="131"/>
      <c r="D516" s="404"/>
      <c r="E516" s="131"/>
      <c r="F516" s="131"/>
      <c r="G516" s="131"/>
    </row>
    <row r="517" spans="1:7" ht="15.75" customHeight="1">
      <c r="A517" s="130"/>
      <c r="B517" s="131"/>
      <c r="C517" s="131"/>
      <c r="D517" s="404"/>
      <c r="E517" s="131"/>
      <c r="F517" s="131"/>
      <c r="G517" s="131"/>
    </row>
    <row r="518" spans="1:7" ht="15.75" customHeight="1">
      <c r="A518" s="130"/>
      <c r="B518" s="131"/>
      <c r="C518" s="131"/>
      <c r="D518" s="404"/>
      <c r="E518" s="131"/>
      <c r="F518" s="131"/>
      <c r="G518" s="131"/>
    </row>
    <row r="519" spans="1:7" ht="15.75" customHeight="1">
      <c r="A519" s="130"/>
      <c r="B519" s="131"/>
      <c r="C519" s="131"/>
      <c r="D519" s="404"/>
      <c r="E519" s="131"/>
      <c r="F519" s="131"/>
      <c r="G519" s="131"/>
    </row>
    <row r="520" spans="1:7" ht="15.75" customHeight="1">
      <c r="A520" s="130"/>
      <c r="B520" s="131"/>
      <c r="C520" s="131"/>
      <c r="D520" s="404"/>
      <c r="E520" s="131"/>
      <c r="F520" s="131"/>
      <c r="G520" s="131"/>
    </row>
    <row r="521" spans="1:7" ht="15.75" customHeight="1">
      <c r="A521" s="130"/>
      <c r="B521" s="131"/>
      <c r="C521" s="131"/>
      <c r="D521" s="404"/>
      <c r="E521" s="131"/>
      <c r="F521" s="131"/>
      <c r="G521" s="131"/>
    </row>
    <row r="522" spans="1:7" ht="15.75" customHeight="1">
      <c r="A522" s="130"/>
      <c r="B522" s="131"/>
      <c r="C522" s="131"/>
      <c r="D522" s="404"/>
      <c r="E522" s="131"/>
      <c r="F522" s="131"/>
      <c r="G522" s="131"/>
    </row>
    <row r="523" spans="1:7" ht="15.75" customHeight="1">
      <c r="A523" s="130"/>
      <c r="B523" s="131"/>
      <c r="C523" s="131"/>
      <c r="D523" s="404"/>
      <c r="E523" s="131"/>
      <c r="F523" s="131"/>
      <c r="G523" s="131"/>
    </row>
    <row r="524" spans="1:7" ht="15.75" customHeight="1">
      <c r="A524" s="130"/>
      <c r="B524" s="131"/>
      <c r="C524" s="131"/>
      <c r="D524" s="404"/>
      <c r="E524" s="131"/>
      <c r="F524" s="131"/>
      <c r="G524" s="131"/>
    </row>
    <row r="525" spans="1:7" ht="15.75" customHeight="1">
      <c r="A525" s="130"/>
      <c r="B525" s="131"/>
      <c r="C525" s="131"/>
      <c r="D525" s="404"/>
      <c r="E525" s="131"/>
      <c r="F525" s="131"/>
      <c r="G525" s="131"/>
    </row>
    <row r="526" spans="1:7" ht="15.75" customHeight="1">
      <c r="A526" s="130"/>
      <c r="B526" s="131"/>
      <c r="C526" s="131"/>
      <c r="D526" s="404"/>
      <c r="E526" s="131"/>
      <c r="F526" s="131"/>
      <c r="G526" s="131"/>
    </row>
    <row r="527" spans="1:7" ht="15.75" customHeight="1">
      <c r="A527" s="130"/>
      <c r="B527" s="131"/>
      <c r="C527" s="131"/>
      <c r="D527" s="404"/>
      <c r="E527" s="131"/>
      <c r="F527" s="131"/>
      <c r="G527" s="131"/>
    </row>
    <row r="528" spans="1:7" ht="15.75" customHeight="1">
      <c r="A528" s="130"/>
      <c r="B528" s="131"/>
      <c r="C528" s="131"/>
      <c r="D528" s="404"/>
      <c r="E528" s="131"/>
      <c r="F528" s="131"/>
      <c r="G528" s="131"/>
    </row>
    <row r="529" spans="1:7" ht="15.75" customHeight="1">
      <c r="A529" s="130"/>
      <c r="B529" s="131"/>
      <c r="C529" s="131"/>
      <c r="D529" s="404"/>
      <c r="E529" s="131"/>
      <c r="F529" s="131"/>
      <c r="G529" s="131"/>
    </row>
    <row r="530" spans="1:7" ht="15.75" customHeight="1">
      <c r="A530" s="130"/>
      <c r="B530" s="131"/>
      <c r="C530" s="131"/>
      <c r="D530" s="404"/>
      <c r="E530" s="131"/>
      <c r="F530" s="131"/>
      <c r="G530" s="131"/>
    </row>
    <row r="531" spans="1:7" ht="15.75" customHeight="1">
      <c r="A531" s="130"/>
      <c r="B531" s="131"/>
      <c r="C531" s="131"/>
      <c r="D531" s="404"/>
      <c r="E531" s="131"/>
      <c r="F531" s="131"/>
      <c r="G531" s="131"/>
    </row>
    <row r="532" spans="1:7" ht="15.75" customHeight="1">
      <c r="A532" s="130"/>
      <c r="B532" s="131"/>
      <c r="C532" s="131"/>
      <c r="D532" s="404"/>
      <c r="E532" s="131"/>
      <c r="F532" s="131"/>
      <c r="G532" s="131"/>
    </row>
    <row r="533" spans="1:7" ht="15.75" customHeight="1">
      <c r="A533" s="130"/>
      <c r="B533" s="131"/>
      <c r="C533" s="131"/>
      <c r="D533" s="404"/>
      <c r="E533" s="131"/>
      <c r="F533" s="131"/>
      <c r="G533" s="131"/>
    </row>
    <row r="534" spans="1:7" ht="15.75" customHeight="1">
      <c r="A534" s="130"/>
      <c r="B534" s="131"/>
      <c r="C534" s="131"/>
      <c r="D534" s="404"/>
      <c r="E534" s="131"/>
      <c r="F534" s="131"/>
      <c r="G534" s="131"/>
    </row>
    <row r="535" spans="1:7" ht="15.75" customHeight="1">
      <c r="A535" s="130"/>
      <c r="B535" s="131"/>
      <c r="C535" s="131"/>
      <c r="D535" s="404"/>
      <c r="E535" s="131"/>
      <c r="F535" s="131"/>
      <c r="G535" s="131"/>
    </row>
    <row r="536" spans="1:7" ht="15.75" customHeight="1">
      <c r="A536" s="130"/>
      <c r="B536" s="131"/>
      <c r="C536" s="131"/>
      <c r="D536" s="404"/>
      <c r="E536" s="131"/>
      <c r="F536" s="131"/>
      <c r="G536" s="131"/>
    </row>
    <row r="537" spans="1:7" ht="15.75" customHeight="1">
      <c r="A537" s="130"/>
      <c r="B537" s="131"/>
      <c r="C537" s="131"/>
      <c r="D537" s="404"/>
      <c r="E537" s="131"/>
      <c r="F537" s="131"/>
      <c r="G537" s="131"/>
    </row>
    <row r="538" spans="1:7" ht="15.75" customHeight="1">
      <c r="A538" s="130"/>
      <c r="B538" s="131"/>
      <c r="C538" s="131"/>
      <c r="D538" s="404"/>
      <c r="E538" s="131"/>
      <c r="F538" s="131"/>
      <c r="G538" s="131"/>
    </row>
    <row r="539" spans="1:7" ht="15.75" customHeight="1">
      <c r="A539" s="130"/>
      <c r="B539" s="131"/>
      <c r="C539" s="131"/>
      <c r="D539" s="404"/>
      <c r="E539" s="131"/>
      <c r="F539" s="131"/>
      <c r="G539" s="131"/>
    </row>
    <row r="540" spans="1:7" ht="15.75" customHeight="1">
      <c r="A540" s="130"/>
      <c r="B540" s="131"/>
      <c r="C540" s="131"/>
      <c r="D540" s="404"/>
      <c r="E540" s="131"/>
      <c r="F540" s="131"/>
      <c r="G540" s="131"/>
    </row>
    <row r="541" spans="1:7" ht="15.75" customHeight="1">
      <c r="A541" s="130"/>
      <c r="B541" s="131"/>
      <c r="C541" s="131"/>
      <c r="D541" s="404"/>
      <c r="E541" s="131"/>
      <c r="F541" s="131"/>
      <c r="G541" s="131"/>
    </row>
    <row r="542" spans="1:7" ht="15.75" customHeight="1">
      <c r="A542" s="130"/>
      <c r="B542" s="131"/>
      <c r="C542" s="131"/>
      <c r="D542" s="404"/>
      <c r="E542" s="131"/>
      <c r="F542" s="131"/>
      <c r="G542" s="131"/>
    </row>
    <row r="543" spans="1:7" ht="15.75" customHeight="1">
      <c r="A543" s="130"/>
      <c r="B543" s="131"/>
      <c r="C543" s="131"/>
      <c r="D543" s="404"/>
      <c r="E543" s="131"/>
      <c r="F543" s="131"/>
      <c r="G543" s="131"/>
    </row>
    <row r="544" spans="1:7" ht="15.75" customHeight="1">
      <c r="A544" s="130"/>
      <c r="B544" s="131"/>
      <c r="C544" s="131"/>
      <c r="D544" s="404"/>
      <c r="E544" s="131"/>
      <c r="F544" s="131"/>
      <c r="G544" s="131"/>
    </row>
    <row r="545" spans="1:7" ht="15.75" customHeight="1">
      <c r="A545" s="130"/>
      <c r="B545" s="131"/>
      <c r="C545" s="131"/>
      <c r="D545" s="404"/>
      <c r="E545" s="131"/>
      <c r="F545" s="131"/>
      <c r="G545" s="131"/>
    </row>
    <row r="546" spans="1:7" ht="15.75" customHeight="1">
      <c r="A546" s="130"/>
      <c r="B546" s="131"/>
      <c r="C546" s="131"/>
      <c r="D546" s="404"/>
      <c r="E546" s="131"/>
      <c r="F546" s="131"/>
      <c r="G546" s="131"/>
    </row>
    <row r="547" spans="1:7" ht="15.75" customHeight="1">
      <c r="A547" s="130"/>
      <c r="B547" s="131"/>
      <c r="C547" s="131"/>
      <c r="D547" s="404"/>
      <c r="E547" s="131"/>
      <c r="F547" s="131"/>
      <c r="G547" s="131"/>
    </row>
    <row r="548" spans="1:7" ht="15.75" customHeight="1">
      <c r="A548" s="130"/>
      <c r="B548" s="131"/>
      <c r="C548" s="131"/>
      <c r="D548" s="404"/>
      <c r="E548" s="131"/>
      <c r="F548" s="131"/>
      <c r="G548" s="131"/>
    </row>
    <row r="549" spans="1:7" ht="15.75" customHeight="1">
      <c r="A549" s="130"/>
      <c r="B549" s="131"/>
      <c r="C549" s="131"/>
      <c r="D549" s="404"/>
      <c r="E549" s="131"/>
      <c r="F549" s="131"/>
      <c r="G549" s="131"/>
    </row>
    <row r="550" spans="1:7" ht="15.75" customHeight="1">
      <c r="A550" s="130"/>
      <c r="B550" s="131"/>
      <c r="C550" s="131"/>
      <c r="D550" s="404"/>
      <c r="E550" s="131"/>
      <c r="F550" s="131"/>
      <c r="G550" s="131"/>
    </row>
    <row r="551" spans="1:7" ht="15.75" customHeight="1">
      <c r="A551" s="130"/>
      <c r="B551" s="131"/>
      <c r="C551" s="131"/>
      <c r="D551" s="404"/>
      <c r="E551" s="131"/>
      <c r="F551" s="131"/>
      <c r="G551" s="131"/>
    </row>
    <row r="552" spans="1:7" ht="15.75" customHeight="1">
      <c r="A552" s="130"/>
      <c r="B552" s="131"/>
      <c r="C552" s="131"/>
      <c r="D552" s="404"/>
      <c r="E552" s="131"/>
      <c r="F552" s="131"/>
      <c r="G552" s="131"/>
    </row>
    <row r="553" spans="1:7" ht="15.75" customHeight="1">
      <c r="A553" s="130"/>
      <c r="B553" s="131"/>
      <c r="C553" s="131"/>
      <c r="D553" s="404"/>
      <c r="E553" s="131"/>
      <c r="F553" s="131"/>
      <c r="G553" s="131"/>
    </row>
    <row r="554" spans="1:7" ht="15.75" customHeight="1">
      <c r="A554" s="130"/>
      <c r="B554" s="131"/>
      <c r="C554" s="131"/>
      <c r="D554" s="404"/>
      <c r="E554" s="131"/>
      <c r="F554" s="131"/>
      <c r="G554" s="131"/>
    </row>
    <row r="555" spans="1:7" ht="15.75" customHeight="1">
      <c r="A555" s="130"/>
      <c r="B555" s="131"/>
      <c r="C555" s="131"/>
      <c r="D555" s="404"/>
      <c r="E555" s="131"/>
      <c r="F555" s="131"/>
      <c r="G555" s="131"/>
    </row>
    <row r="556" spans="1:7" ht="15.75" customHeight="1">
      <c r="A556" s="130"/>
      <c r="B556" s="131"/>
      <c r="C556" s="131"/>
      <c r="D556" s="404"/>
      <c r="E556" s="131"/>
      <c r="F556" s="131"/>
      <c r="G556" s="131"/>
    </row>
    <row r="557" spans="1:7" ht="15.75" customHeight="1">
      <c r="A557" s="130"/>
      <c r="B557" s="131"/>
      <c r="C557" s="131"/>
      <c r="D557" s="404"/>
      <c r="E557" s="131"/>
      <c r="F557" s="131"/>
      <c r="G557" s="131"/>
    </row>
    <row r="558" spans="1:7" ht="15.75" customHeight="1">
      <c r="A558" s="130"/>
      <c r="B558" s="131"/>
      <c r="C558" s="131"/>
      <c r="D558" s="404"/>
      <c r="E558" s="131"/>
      <c r="F558" s="131"/>
      <c r="G558" s="131"/>
    </row>
    <row r="559" spans="1:7" ht="15.75" customHeight="1">
      <c r="A559" s="130"/>
      <c r="B559" s="131"/>
      <c r="C559" s="131"/>
      <c r="D559" s="404"/>
      <c r="E559" s="131"/>
      <c r="F559" s="131"/>
      <c r="G559" s="131"/>
    </row>
    <row r="560" spans="1:7" ht="15.75" customHeight="1">
      <c r="A560" s="130"/>
      <c r="B560" s="131"/>
      <c r="C560" s="131"/>
      <c r="D560" s="404"/>
      <c r="E560" s="131"/>
      <c r="F560" s="131"/>
      <c r="G560" s="131"/>
    </row>
    <row r="561" spans="1:7" ht="15.75" customHeight="1">
      <c r="A561" s="130"/>
      <c r="B561" s="131"/>
      <c r="C561" s="131"/>
      <c r="D561" s="404"/>
      <c r="E561" s="131"/>
      <c r="F561" s="131"/>
      <c r="G561" s="131"/>
    </row>
    <row r="562" spans="1:7" ht="15.75" customHeight="1">
      <c r="A562" s="130"/>
      <c r="B562" s="131"/>
      <c r="C562" s="131"/>
      <c r="D562" s="404"/>
      <c r="E562" s="131"/>
      <c r="F562" s="131"/>
      <c r="G562" s="131"/>
    </row>
    <row r="563" spans="1:7" ht="15.75" customHeight="1">
      <c r="A563" s="130"/>
      <c r="B563" s="131"/>
      <c r="C563" s="131"/>
      <c r="D563" s="404"/>
      <c r="E563" s="131"/>
      <c r="F563" s="131"/>
      <c r="G563" s="131"/>
    </row>
    <row r="564" spans="1:7" ht="15.75" customHeight="1">
      <c r="A564" s="130"/>
      <c r="B564" s="131"/>
      <c r="C564" s="131"/>
      <c r="D564" s="404"/>
      <c r="E564" s="131"/>
      <c r="F564" s="131"/>
      <c r="G564" s="131"/>
    </row>
    <row r="565" spans="1:7" ht="15.75" customHeight="1">
      <c r="A565" s="130"/>
      <c r="B565" s="131"/>
      <c r="C565" s="131"/>
      <c r="D565" s="404"/>
      <c r="E565" s="131"/>
      <c r="F565" s="131"/>
      <c r="G565" s="131"/>
    </row>
    <row r="566" spans="1:7" ht="15.75" customHeight="1">
      <c r="A566" s="130"/>
      <c r="B566" s="131"/>
      <c r="C566" s="131"/>
      <c r="D566" s="404"/>
      <c r="E566" s="131"/>
      <c r="F566" s="131"/>
      <c r="G566" s="131"/>
    </row>
    <row r="567" spans="1:7" ht="15.75" customHeight="1">
      <c r="A567" s="130"/>
      <c r="B567" s="131"/>
      <c r="C567" s="131"/>
      <c r="D567" s="404"/>
      <c r="E567" s="131"/>
      <c r="F567" s="131"/>
      <c r="G567" s="131"/>
    </row>
    <row r="568" spans="1:7" ht="15.75" customHeight="1">
      <c r="A568" s="130"/>
      <c r="B568" s="131"/>
      <c r="C568" s="131"/>
      <c r="D568" s="404"/>
      <c r="E568" s="131"/>
      <c r="F568" s="131"/>
      <c r="G568" s="131"/>
    </row>
    <row r="569" spans="1:7" ht="15.75" customHeight="1">
      <c r="A569" s="130"/>
      <c r="B569" s="131"/>
      <c r="C569" s="131"/>
      <c r="D569" s="404"/>
      <c r="E569" s="131"/>
      <c r="F569" s="131"/>
      <c r="G569" s="131"/>
    </row>
    <row r="570" spans="1:7" ht="15.75" customHeight="1">
      <c r="A570" s="130"/>
      <c r="B570" s="131"/>
      <c r="C570" s="131"/>
      <c r="D570" s="404"/>
      <c r="E570" s="131"/>
      <c r="F570" s="131"/>
      <c r="G570" s="131"/>
    </row>
    <row r="571" spans="1:7" ht="15.75" customHeight="1">
      <c r="A571" s="130"/>
      <c r="B571" s="131"/>
      <c r="C571" s="131"/>
      <c r="D571" s="404"/>
      <c r="E571" s="131"/>
      <c r="F571" s="131"/>
      <c r="G571" s="131"/>
    </row>
    <row r="572" spans="1:7" ht="15.75" customHeight="1">
      <c r="A572" s="130"/>
      <c r="B572" s="131"/>
      <c r="C572" s="131"/>
      <c r="D572" s="404"/>
      <c r="E572" s="131"/>
      <c r="F572" s="131"/>
      <c r="G572" s="131"/>
    </row>
    <row r="573" spans="1:7" ht="15.75" customHeight="1">
      <c r="A573" s="130"/>
      <c r="B573" s="131"/>
      <c r="C573" s="131"/>
      <c r="D573" s="404"/>
      <c r="E573" s="131"/>
      <c r="F573" s="131"/>
      <c r="G573" s="131"/>
    </row>
    <row r="574" spans="1:7" ht="15.75" customHeight="1">
      <c r="A574" s="130"/>
      <c r="B574" s="131"/>
      <c r="C574" s="131"/>
      <c r="D574" s="404"/>
      <c r="E574" s="131"/>
      <c r="F574" s="131"/>
      <c r="G574" s="131"/>
    </row>
    <row r="575" spans="1:7" ht="15.75" customHeight="1">
      <c r="A575" s="130"/>
      <c r="B575" s="131"/>
      <c r="C575" s="131"/>
      <c r="D575" s="404"/>
      <c r="E575" s="131"/>
      <c r="F575" s="131"/>
      <c r="G575" s="131"/>
    </row>
    <row r="576" spans="1:7" ht="15.75" customHeight="1">
      <c r="A576" s="130"/>
      <c r="B576" s="131"/>
      <c r="C576" s="131"/>
      <c r="D576" s="404"/>
      <c r="E576" s="131"/>
      <c r="F576" s="131"/>
      <c r="G576" s="131"/>
    </row>
    <row r="577" spans="1:7" ht="15.75" customHeight="1">
      <c r="A577" s="130"/>
      <c r="B577" s="131"/>
      <c r="C577" s="131"/>
      <c r="D577" s="404"/>
      <c r="E577" s="131"/>
      <c r="F577" s="131"/>
      <c r="G577" s="131"/>
    </row>
    <row r="578" spans="1:7" ht="15.75" customHeight="1">
      <c r="A578" s="130"/>
      <c r="B578" s="131"/>
      <c r="C578" s="131"/>
      <c r="D578" s="404"/>
      <c r="E578" s="131"/>
      <c r="F578" s="131"/>
      <c r="G578" s="131"/>
    </row>
    <row r="579" spans="1:7" ht="15.75" customHeight="1">
      <c r="A579" s="130"/>
      <c r="B579" s="131"/>
      <c r="C579" s="131"/>
      <c r="D579" s="404"/>
      <c r="E579" s="131"/>
      <c r="F579" s="131"/>
      <c r="G579" s="131"/>
    </row>
    <row r="580" spans="1:7" ht="15.75" customHeight="1">
      <c r="A580" s="130"/>
      <c r="B580" s="131"/>
      <c r="C580" s="131"/>
      <c r="D580" s="404"/>
      <c r="E580" s="131"/>
      <c r="F580" s="131"/>
      <c r="G580" s="131"/>
    </row>
    <row r="581" spans="1:7" ht="15.75" customHeight="1">
      <c r="A581" s="130"/>
      <c r="B581" s="131"/>
      <c r="C581" s="131"/>
      <c r="D581" s="404"/>
      <c r="E581" s="131"/>
      <c r="F581" s="131"/>
      <c r="G581" s="131"/>
    </row>
    <row r="582" spans="1:7" ht="15.75" customHeight="1">
      <c r="A582" s="130"/>
      <c r="B582" s="131"/>
      <c r="C582" s="131"/>
      <c r="D582" s="404"/>
      <c r="E582" s="131"/>
      <c r="F582" s="131"/>
      <c r="G582" s="131"/>
    </row>
    <row r="583" spans="1:7" ht="15.75" customHeight="1">
      <c r="A583" s="130"/>
      <c r="B583" s="131"/>
      <c r="C583" s="131"/>
      <c r="D583" s="404"/>
      <c r="E583" s="131"/>
      <c r="F583" s="131"/>
      <c r="G583" s="131"/>
    </row>
    <row r="584" spans="1:7" ht="15.75" customHeight="1">
      <c r="A584" s="130"/>
      <c r="B584" s="131"/>
      <c r="C584" s="131"/>
      <c r="D584" s="404"/>
      <c r="E584" s="131"/>
      <c r="F584" s="131"/>
      <c r="G584" s="131"/>
    </row>
    <row r="585" spans="1:7" ht="15.75" customHeight="1">
      <c r="A585" s="130"/>
      <c r="B585" s="131"/>
      <c r="C585" s="131"/>
      <c r="D585" s="404"/>
      <c r="E585" s="131"/>
      <c r="F585" s="131"/>
      <c r="G585" s="131"/>
    </row>
    <row r="586" spans="1:7" ht="15.75" customHeight="1">
      <c r="A586" s="130"/>
      <c r="B586" s="131"/>
      <c r="C586" s="131"/>
      <c r="D586" s="404"/>
      <c r="E586" s="131"/>
      <c r="F586" s="131"/>
      <c r="G586" s="131"/>
    </row>
    <row r="587" spans="1:7" ht="15.75" customHeight="1">
      <c r="A587" s="130"/>
      <c r="B587" s="131"/>
      <c r="C587" s="131"/>
      <c r="D587" s="404"/>
      <c r="E587" s="131"/>
      <c r="F587" s="131"/>
      <c r="G587" s="131"/>
    </row>
    <row r="588" spans="1:7" ht="15.75" customHeight="1">
      <c r="A588" s="130"/>
      <c r="B588" s="131"/>
      <c r="C588" s="131"/>
      <c r="D588" s="404"/>
      <c r="E588" s="131"/>
      <c r="F588" s="131"/>
      <c r="G588" s="131"/>
    </row>
    <row r="589" spans="1:7" ht="15.75" customHeight="1">
      <c r="A589" s="130"/>
      <c r="B589" s="131"/>
      <c r="C589" s="131"/>
      <c r="D589" s="404"/>
      <c r="E589" s="131"/>
      <c r="F589" s="131"/>
      <c r="G589" s="131"/>
    </row>
    <row r="590" spans="1:7" ht="15.75" customHeight="1">
      <c r="A590" s="130"/>
      <c r="B590" s="131"/>
      <c r="C590" s="131"/>
      <c r="D590" s="404"/>
      <c r="E590" s="131"/>
      <c r="F590" s="131"/>
      <c r="G590" s="131"/>
    </row>
    <row r="591" spans="1:7" ht="15.75" customHeight="1">
      <c r="A591" s="130"/>
      <c r="B591" s="131"/>
      <c r="C591" s="131"/>
      <c r="D591" s="404"/>
      <c r="E591" s="131"/>
      <c r="F591" s="131"/>
      <c r="G591" s="131"/>
    </row>
    <row r="592" spans="1:7" ht="15.75" customHeight="1">
      <c r="A592" s="130"/>
      <c r="B592" s="131"/>
      <c r="C592" s="131"/>
      <c r="D592" s="404"/>
      <c r="E592" s="131"/>
      <c r="F592" s="131"/>
      <c r="G592" s="131"/>
    </row>
    <row r="593" spans="1:7" ht="15.75" customHeight="1">
      <c r="A593" s="130"/>
      <c r="B593" s="131"/>
      <c r="C593" s="131"/>
      <c r="D593" s="404"/>
      <c r="E593" s="131"/>
      <c r="F593" s="131"/>
      <c r="G593" s="131"/>
    </row>
    <row r="594" spans="1:7" ht="15.75" customHeight="1">
      <c r="A594" s="130"/>
      <c r="B594" s="131"/>
      <c r="C594" s="131"/>
      <c r="D594" s="404"/>
      <c r="E594" s="131"/>
      <c r="F594" s="131"/>
      <c r="G594" s="131"/>
    </row>
    <row r="595" spans="1:7" ht="15.75" customHeight="1">
      <c r="A595" s="130"/>
      <c r="B595" s="131"/>
      <c r="C595" s="131"/>
      <c r="D595" s="404"/>
      <c r="E595" s="131"/>
      <c r="F595" s="131"/>
      <c r="G595" s="131"/>
    </row>
    <row r="596" spans="1:7" ht="15.75" customHeight="1">
      <c r="A596" s="130"/>
      <c r="B596" s="131"/>
      <c r="C596" s="131"/>
      <c r="D596" s="404"/>
      <c r="E596" s="131"/>
      <c r="F596" s="131"/>
      <c r="G596" s="131"/>
    </row>
    <row r="597" spans="1:7" ht="15.75" customHeight="1">
      <c r="A597" s="130"/>
      <c r="B597" s="131"/>
      <c r="C597" s="131"/>
      <c r="D597" s="404"/>
      <c r="E597" s="131"/>
      <c r="F597" s="131"/>
      <c r="G597" s="131"/>
    </row>
    <row r="598" spans="1:7" ht="15.75" customHeight="1">
      <c r="A598" s="130"/>
      <c r="B598" s="131"/>
      <c r="C598" s="131"/>
      <c r="D598" s="404"/>
      <c r="E598" s="131"/>
      <c r="F598" s="131"/>
      <c r="G598" s="131"/>
    </row>
    <row r="599" spans="1:7" ht="15.75" customHeight="1">
      <c r="A599" s="130"/>
      <c r="B599" s="131"/>
      <c r="C599" s="131"/>
      <c r="D599" s="404"/>
      <c r="E599" s="131"/>
      <c r="F599" s="131"/>
      <c r="G599" s="131"/>
    </row>
    <row r="600" spans="1:7" ht="15.75" customHeight="1">
      <c r="A600" s="130"/>
      <c r="B600" s="131"/>
      <c r="C600" s="131"/>
      <c r="D600" s="404"/>
      <c r="E600" s="131"/>
      <c r="F600" s="131"/>
      <c r="G600" s="131"/>
    </row>
    <row r="601" spans="1:7" ht="15.75" customHeight="1">
      <c r="A601" s="130"/>
      <c r="B601" s="131"/>
      <c r="C601" s="131"/>
      <c r="D601" s="404"/>
      <c r="E601" s="131"/>
      <c r="F601" s="131"/>
      <c r="G601" s="131"/>
    </row>
    <row r="602" spans="1:7" ht="15.75" customHeight="1">
      <c r="A602" s="130"/>
      <c r="B602" s="131"/>
      <c r="C602" s="131"/>
      <c r="D602" s="404"/>
      <c r="E602" s="131"/>
      <c r="F602" s="131"/>
      <c r="G602" s="131"/>
    </row>
    <row r="603" spans="1:7" ht="15.75" customHeight="1">
      <c r="A603" s="130"/>
      <c r="B603" s="131"/>
      <c r="C603" s="131"/>
      <c r="D603" s="404"/>
      <c r="E603" s="131"/>
      <c r="F603" s="131"/>
      <c r="G603" s="131"/>
    </row>
    <row r="604" spans="1:7" ht="15.75" customHeight="1">
      <c r="A604" s="130"/>
      <c r="B604" s="131"/>
      <c r="C604" s="131"/>
      <c r="D604" s="404"/>
      <c r="E604" s="131"/>
      <c r="F604" s="131"/>
      <c r="G604" s="131"/>
    </row>
    <row r="605" spans="1:7" ht="15.75" customHeight="1">
      <c r="A605" s="130"/>
      <c r="B605" s="131"/>
      <c r="C605" s="131"/>
      <c r="D605" s="404"/>
      <c r="E605" s="131"/>
      <c r="F605" s="131"/>
      <c r="G605" s="131"/>
    </row>
    <row r="606" spans="1:7" ht="15.75" customHeight="1">
      <c r="A606" s="130"/>
      <c r="B606" s="131"/>
      <c r="C606" s="131"/>
      <c r="D606" s="404"/>
      <c r="E606" s="131"/>
      <c r="F606" s="131"/>
      <c r="G606" s="131"/>
    </row>
    <row r="607" spans="1:7" ht="15.75" customHeight="1">
      <c r="A607" s="130"/>
      <c r="B607" s="131"/>
      <c r="C607" s="131"/>
      <c r="D607" s="404"/>
      <c r="E607" s="131"/>
      <c r="F607" s="131"/>
      <c r="G607" s="131"/>
    </row>
    <row r="608" spans="1:7" ht="15.75" customHeight="1">
      <c r="A608" s="130"/>
      <c r="B608" s="131"/>
      <c r="C608" s="131"/>
      <c r="D608" s="404"/>
      <c r="E608" s="131"/>
      <c r="F608" s="131"/>
      <c r="G608" s="131"/>
    </row>
    <row r="609" spans="1:7" ht="15.75" customHeight="1">
      <c r="A609" s="130"/>
      <c r="B609" s="131"/>
      <c r="C609" s="131"/>
      <c r="D609" s="404"/>
      <c r="E609" s="131"/>
      <c r="F609" s="131"/>
      <c r="G609" s="131"/>
    </row>
    <row r="610" spans="1:7" ht="15.75" customHeight="1">
      <c r="A610" s="130"/>
      <c r="B610" s="131"/>
      <c r="C610" s="131"/>
      <c r="D610" s="404"/>
      <c r="E610" s="131"/>
      <c r="F610" s="131"/>
      <c r="G610" s="131"/>
    </row>
    <row r="611" spans="1:7" ht="15.75" customHeight="1">
      <c r="A611" s="130"/>
      <c r="B611" s="131"/>
      <c r="C611" s="131"/>
      <c r="D611" s="404"/>
      <c r="E611" s="131"/>
      <c r="F611" s="131"/>
      <c r="G611" s="131"/>
    </row>
    <row r="612" spans="1:7" ht="15.75" customHeight="1">
      <c r="A612" s="130"/>
      <c r="B612" s="131"/>
      <c r="C612" s="131"/>
      <c r="D612" s="404"/>
      <c r="E612" s="131"/>
      <c r="F612" s="131"/>
      <c r="G612" s="131"/>
    </row>
    <row r="613" spans="1:7" ht="15.75" customHeight="1">
      <c r="A613" s="130"/>
      <c r="B613" s="131"/>
      <c r="C613" s="131"/>
      <c r="D613" s="404"/>
      <c r="E613" s="131"/>
      <c r="F613" s="131"/>
      <c r="G613" s="131"/>
    </row>
    <row r="614" spans="1:7" ht="15.75" customHeight="1">
      <c r="A614" s="130"/>
      <c r="B614" s="131"/>
      <c r="C614" s="131"/>
      <c r="D614" s="404"/>
      <c r="E614" s="131"/>
      <c r="F614" s="131"/>
      <c r="G614" s="131"/>
    </row>
    <row r="615" spans="1:7" ht="15.75" customHeight="1">
      <c r="A615" s="130"/>
      <c r="B615" s="131"/>
      <c r="C615" s="131"/>
      <c r="D615" s="404"/>
      <c r="E615" s="131"/>
      <c r="F615" s="131"/>
      <c r="G615" s="131"/>
    </row>
    <row r="616" spans="1:7" ht="15.75" customHeight="1">
      <c r="A616" s="130"/>
      <c r="B616" s="131"/>
      <c r="C616" s="131"/>
      <c r="D616" s="404"/>
      <c r="E616" s="131"/>
      <c r="F616" s="131"/>
      <c r="G616" s="131"/>
    </row>
    <row r="617" spans="1:7" ht="15.75" customHeight="1">
      <c r="A617" s="130"/>
      <c r="B617" s="131"/>
      <c r="C617" s="131"/>
      <c r="D617" s="404"/>
      <c r="E617" s="131"/>
      <c r="F617" s="131"/>
      <c r="G617" s="131"/>
    </row>
    <row r="618" spans="1:7" ht="15.75" customHeight="1">
      <c r="A618" s="130"/>
      <c r="B618" s="131"/>
      <c r="C618" s="131"/>
      <c r="D618" s="404"/>
      <c r="E618" s="131"/>
      <c r="F618" s="131"/>
      <c r="G618" s="131"/>
    </row>
    <row r="619" spans="1:7" ht="15.75" customHeight="1">
      <c r="A619" s="130"/>
      <c r="B619" s="131"/>
      <c r="C619" s="131"/>
      <c r="D619" s="404"/>
      <c r="E619" s="131"/>
      <c r="F619" s="131"/>
      <c r="G619" s="131"/>
    </row>
    <row r="620" spans="1:7" ht="15.75" customHeight="1">
      <c r="A620" s="130"/>
      <c r="B620" s="131"/>
      <c r="C620" s="131"/>
      <c r="D620" s="404"/>
      <c r="E620" s="131"/>
      <c r="F620" s="131"/>
      <c r="G620" s="131"/>
    </row>
    <row r="621" spans="1:7" ht="15.75" customHeight="1">
      <c r="A621" s="130"/>
      <c r="B621" s="131"/>
      <c r="C621" s="131"/>
      <c r="D621" s="404"/>
      <c r="E621" s="131"/>
      <c r="F621" s="131"/>
      <c r="G621" s="131"/>
    </row>
    <row r="622" spans="1:7" ht="15.75" customHeight="1">
      <c r="A622" s="130"/>
      <c r="B622" s="131"/>
      <c r="C622" s="131"/>
      <c r="D622" s="404"/>
      <c r="E622" s="131"/>
      <c r="F622" s="131"/>
      <c r="G622" s="131"/>
    </row>
    <row r="623" spans="1:7" ht="15.75" customHeight="1">
      <c r="A623" s="130"/>
      <c r="B623" s="131"/>
      <c r="C623" s="131"/>
      <c r="D623" s="404"/>
      <c r="E623" s="131"/>
      <c r="F623" s="131"/>
      <c r="G623" s="131"/>
    </row>
    <row r="624" spans="1:7" ht="15.75" customHeight="1">
      <c r="A624" s="130"/>
      <c r="B624" s="131"/>
      <c r="C624" s="131"/>
      <c r="D624" s="404"/>
      <c r="E624" s="131"/>
      <c r="F624" s="131"/>
      <c r="G624" s="131"/>
    </row>
    <row r="625" spans="1:7" ht="15.75" customHeight="1">
      <c r="A625" s="130"/>
      <c r="B625" s="131"/>
      <c r="C625" s="131"/>
      <c r="D625" s="404"/>
      <c r="E625" s="131"/>
      <c r="F625" s="131"/>
      <c r="G625" s="131"/>
    </row>
    <row r="626" spans="1:7" ht="15.75" customHeight="1">
      <c r="A626" s="130"/>
      <c r="B626" s="131"/>
      <c r="C626" s="131"/>
      <c r="D626" s="404"/>
      <c r="E626" s="131"/>
      <c r="F626" s="131"/>
      <c r="G626" s="131"/>
    </row>
    <row r="627" spans="1:7" ht="15.75" customHeight="1">
      <c r="A627" s="130"/>
      <c r="B627" s="131"/>
      <c r="C627" s="131"/>
      <c r="D627" s="404"/>
      <c r="E627" s="131"/>
      <c r="F627" s="131"/>
      <c r="G627" s="131"/>
    </row>
    <row r="628" spans="1:7" ht="15.75" customHeight="1">
      <c r="A628" s="130"/>
      <c r="B628" s="131"/>
      <c r="C628" s="131"/>
      <c r="D628" s="404"/>
      <c r="E628" s="131"/>
      <c r="F628" s="131"/>
      <c r="G628" s="131"/>
    </row>
    <row r="629" spans="1:7" ht="15.75" customHeight="1">
      <c r="A629" s="130"/>
      <c r="B629" s="131"/>
      <c r="C629" s="131"/>
      <c r="D629" s="404"/>
      <c r="E629" s="131"/>
      <c r="F629" s="131"/>
      <c r="G629" s="131"/>
    </row>
    <row r="630" spans="1:7" ht="15.75" customHeight="1">
      <c r="A630" s="130"/>
      <c r="B630" s="131"/>
      <c r="C630" s="131"/>
      <c r="D630" s="404"/>
      <c r="E630" s="131"/>
      <c r="F630" s="131"/>
      <c r="G630" s="131"/>
    </row>
    <row r="631" spans="1:7" ht="15.75" customHeight="1">
      <c r="A631" s="130"/>
      <c r="B631" s="131"/>
      <c r="C631" s="131"/>
      <c r="D631" s="404"/>
      <c r="E631" s="131"/>
      <c r="F631" s="131"/>
      <c r="G631" s="131"/>
    </row>
    <row r="632" spans="1:7" ht="15.75" customHeight="1">
      <c r="A632" s="130"/>
      <c r="B632" s="131"/>
      <c r="C632" s="131"/>
      <c r="D632" s="404"/>
      <c r="E632" s="131"/>
      <c r="F632" s="131"/>
      <c r="G632" s="131"/>
    </row>
    <row r="633" spans="1:7" ht="15.75" customHeight="1">
      <c r="A633" s="130"/>
      <c r="B633" s="131"/>
      <c r="C633" s="131"/>
      <c r="D633" s="404"/>
      <c r="E633" s="131"/>
      <c r="F633" s="131"/>
      <c r="G633" s="131"/>
    </row>
    <row r="634" spans="1:7" ht="15.75" customHeight="1">
      <c r="A634" s="130"/>
      <c r="B634" s="131"/>
      <c r="C634" s="131"/>
      <c r="D634" s="404"/>
      <c r="E634" s="131"/>
      <c r="F634" s="131"/>
      <c r="G634" s="131"/>
    </row>
    <row r="635" spans="1:7" ht="15.75" customHeight="1">
      <c r="A635" s="130"/>
      <c r="B635" s="131"/>
      <c r="C635" s="131"/>
      <c r="D635" s="404"/>
      <c r="E635" s="131"/>
      <c r="F635" s="131"/>
      <c r="G635" s="131"/>
    </row>
    <row r="636" spans="1:7" ht="15.75" customHeight="1">
      <c r="A636" s="130"/>
      <c r="B636" s="131"/>
      <c r="C636" s="131"/>
      <c r="D636" s="404"/>
      <c r="E636" s="131"/>
      <c r="F636" s="131"/>
      <c r="G636" s="131"/>
    </row>
    <row r="637" spans="1:7" ht="15.75" customHeight="1">
      <c r="A637" s="130"/>
      <c r="B637" s="131"/>
      <c r="C637" s="131"/>
      <c r="D637" s="404"/>
      <c r="E637" s="131"/>
      <c r="F637" s="131"/>
      <c r="G637" s="131"/>
    </row>
    <row r="638" spans="1:7" ht="15.75" customHeight="1">
      <c r="A638" s="130"/>
      <c r="B638" s="131"/>
      <c r="C638" s="131"/>
      <c r="D638" s="404"/>
      <c r="E638" s="131"/>
      <c r="F638" s="131"/>
      <c r="G638" s="131"/>
    </row>
    <row r="639" spans="1:7" ht="15.75" customHeight="1">
      <c r="A639" s="130"/>
      <c r="B639" s="131"/>
      <c r="C639" s="131"/>
      <c r="D639" s="404"/>
      <c r="E639" s="131"/>
      <c r="F639" s="131"/>
      <c r="G639" s="131"/>
    </row>
    <row r="640" spans="1:7" ht="15.75" customHeight="1">
      <c r="A640" s="130"/>
      <c r="B640" s="131"/>
      <c r="C640" s="131"/>
      <c r="D640" s="404"/>
      <c r="E640" s="131"/>
      <c r="F640" s="131"/>
      <c r="G640" s="131"/>
    </row>
    <row r="641" spans="1:7" ht="15.75" customHeight="1">
      <c r="A641" s="130"/>
      <c r="B641" s="131"/>
      <c r="C641" s="131"/>
      <c r="D641" s="404"/>
      <c r="E641" s="131"/>
      <c r="F641" s="131"/>
      <c r="G641" s="131"/>
    </row>
    <row r="642" spans="1:7" ht="15.75" customHeight="1">
      <c r="A642" s="130"/>
      <c r="B642" s="131"/>
      <c r="C642" s="131"/>
      <c r="D642" s="404"/>
      <c r="E642" s="131"/>
      <c r="F642" s="131"/>
      <c r="G642" s="131"/>
    </row>
    <row r="643" spans="1:7" ht="15.75" customHeight="1">
      <c r="A643" s="130"/>
      <c r="B643" s="131"/>
      <c r="C643" s="131"/>
      <c r="D643" s="404"/>
      <c r="E643" s="131"/>
      <c r="F643" s="131"/>
      <c r="G643" s="131"/>
    </row>
    <row r="644" spans="1:7" ht="15.75" customHeight="1">
      <c r="A644" s="130"/>
      <c r="B644" s="131"/>
      <c r="C644" s="131"/>
      <c r="D644" s="404"/>
      <c r="E644" s="131"/>
      <c r="F644" s="131"/>
      <c r="G644" s="131"/>
    </row>
    <row r="645" spans="1:7" ht="15.75" customHeight="1">
      <c r="A645" s="130"/>
      <c r="B645" s="131"/>
      <c r="C645" s="131"/>
      <c r="D645" s="404"/>
      <c r="E645" s="131"/>
      <c r="F645" s="131"/>
      <c r="G645" s="131"/>
    </row>
    <row r="646" spans="1:7" ht="15.75" customHeight="1">
      <c r="A646" s="130"/>
      <c r="B646" s="131"/>
      <c r="C646" s="131"/>
      <c r="D646" s="404"/>
      <c r="E646" s="131"/>
      <c r="F646" s="131"/>
      <c r="G646" s="131"/>
    </row>
    <row r="647" spans="1:7" ht="15.75" customHeight="1">
      <c r="A647" s="130"/>
      <c r="B647" s="131"/>
      <c r="C647" s="131"/>
      <c r="D647" s="404"/>
      <c r="E647" s="131"/>
      <c r="F647" s="131"/>
      <c r="G647" s="131"/>
    </row>
    <row r="648" spans="1:7" ht="15.75" customHeight="1">
      <c r="A648" s="130"/>
      <c r="B648" s="131"/>
      <c r="C648" s="131"/>
      <c r="D648" s="404"/>
      <c r="E648" s="131"/>
      <c r="F648" s="131"/>
      <c r="G648" s="131"/>
    </row>
    <row r="649" spans="1:7" ht="15.75" customHeight="1">
      <c r="A649" s="130"/>
      <c r="B649" s="131"/>
      <c r="C649" s="131"/>
      <c r="D649" s="404"/>
      <c r="E649" s="131"/>
      <c r="F649" s="131"/>
      <c r="G649" s="131"/>
    </row>
    <row r="650" spans="1:7" ht="15.75" customHeight="1">
      <c r="A650" s="130"/>
      <c r="B650" s="131"/>
      <c r="C650" s="131"/>
      <c r="D650" s="404"/>
      <c r="E650" s="131"/>
      <c r="F650" s="131"/>
      <c r="G650" s="131"/>
    </row>
    <row r="651" spans="1:7" ht="15.75" customHeight="1">
      <c r="A651" s="130"/>
      <c r="B651" s="131"/>
      <c r="C651" s="131"/>
      <c r="D651" s="404"/>
      <c r="E651" s="131"/>
      <c r="F651" s="131"/>
      <c r="G651" s="131"/>
    </row>
    <row r="652" spans="1:7" ht="15.75" customHeight="1">
      <c r="A652" s="130"/>
      <c r="B652" s="131"/>
      <c r="C652" s="131"/>
      <c r="D652" s="404"/>
      <c r="E652" s="131"/>
      <c r="F652" s="131"/>
      <c r="G652" s="131"/>
    </row>
    <row r="653" spans="1:7" ht="15.75" customHeight="1">
      <c r="A653" s="130"/>
      <c r="B653" s="131"/>
      <c r="C653" s="131"/>
      <c r="D653" s="404"/>
      <c r="E653" s="131"/>
      <c r="F653" s="131"/>
      <c r="G653" s="131"/>
    </row>
    <row r="654" spans="1:7" ht="15.75" customHeight="1">
      <c r="A654" s="130"/>
      <c r="B654" s="131"/>
      <c r="C654" s="131"/>
      <c r="D654" s="404"/>
      <c r="E654" s="131"/>
      <c r="F654" s="131"/>
      <c r="G654" s="131"/>
    </row>
    <row r="655" spans="1:7" ht="15.75" customHeight="1">
      <c r="A655" s="130"/>
      <c r="B655" s="131"/>
      <c r="C655" s="131"/>
      <c r="D655" s="404"/>
      <c r="E655" s="131"/>
      <c r="F655" s="131"/>
      <c r="G655" s="131"/>
    </row>
    <row r="656" spans="1:7" ht="15.75" customHeight="1">
      <c r="A656" s="130"/>
      <c r="B656" s="131"/>
      <c r="C656" s="131"/>
      <c r="D656" s="404"/>
      <c r="E656" s="131"/>
      <c r="F656" s="131"/>
      <c r="G656" s="131"/>
    </row>
    <row r="657" spans="1:7" ht="15.75" customHeight="1">
      <c r="A657" s="130"/>
      <c r="B657" s="131"/>
      <c r="C657" s="131"/>
      <c r="D657" s="404"/>
      <c r="E657" s="131"/>
      <c r="F657" s="131"/>
      <c r="G657" s="131"/>
    </row>
    <row r="658" spans="1:7" ht="15.75" customHeight="1">
      <c r="A658" s="130"/>
      <c r="B658" s="131"/>
      <c r="C658" s="131"/>
      <c r="D658" s="404"/>
      <c r="E658" s="131"/>
      <c r="F658" s="131"/>
      <c r="G658" s="131"/>
    </row>
    <row r="659" spans="1:7" ht="15.75" customHeight="1">
      <c r="A659" s="130"/>
      <c r="B659" s="131"/>
      <c r="C659" s="131"/>
      <c r="D659" s="404"/>
      <c r="E659" s="131"/>
      <c r="F659" s="131"/>
      <c r="G659" s="131"/>
    </row>
    <row r="660" spans="1:7" ht="15.75" customHeight="1">
      <c r="A660" s="130"/>
      <c r="B660" s="131"/>
      <c r="C660" s="131"/>
      <c r="D660" s="404"/>
      <c r="E660" s="131"/>
      <c r="F660" s="131"/>
      <c r="G660" s="131"/>
    </row>
    <row r="661" spans="1:7" ht="15.75" customHeight="1">
      <c r="A661" s="130"/>
      <c r="B661" s="131"/>
      <c r="C661" s="131"/>
      <c r="D661" s="404"/>
      <c r="E661" s="131"/>
      <c r="F661" s="131"/>
      <c r="G661" s="131"/>
    </row>
    <row r="662" spans="1:7" ht="15.75" customHeight="1">
      <c r="A662" s="130"/>
      <c r="B662" s="131"/>
      <c r="C662" s="131"/>
      <c r="D662" s="404"/>
      <c r="E662" s="131"/>
      <c r="F662" s="131"/>
      <c r="G662" s="131"/>
    </row>
    <row r="663" spans="1:7" ht="15.75" customHeight="1">
      <c r="A663" s="130"/>
      <c r="B663" s="131"/>
      <c r="C663" s="131"/>
      <c r="D663" s="404"/>
      <c r="E663" s="131"/>
      <c r="F663" s="131"/>
      <c r="G663" s="131"/>
    </row>
    <row r="664" spans="1:7" ht="15.75" customHeight="1">
      <c r="A664" s="130"/>
      <c r="B664" s="131"/>
      <c r="C664" s="131"/>
      <c r="D664" s="404"/>
      <c r="E664" s="131"/>
      <c r="F664" s="131"/>
      <c r="G664" s="131"/>
    </row>
    <row r="665" spans="1:7" ht="15.75" customHeight="1">
      <c r="A665" s="130"/>
      <c r="B665" s="131"/>
      <c r="C665" s="131"/>
      <c r="D665" s="404"/>
      <c r="E665" s="131"/>
      <c r="F665" s="131"/>
      <c r="G665" s="131"/>
    </row>
    <row r="666" spans="1:7" ht="15.75" customHeight="1">
      <c r="A666" s="130"/>
      <c r="B666" s="131"/>
      <c r="C666" s="131"/>
      <c r="D666" s="404"/>
      <c r="E666" s="131"/>
      <c r="F666" s="131"/>
      <c r="G666" s="131"/>
    </row>
    <row r="667" spans="1:7" ht="15.75" customHeight="1">
      <c r="A667" s="130"/>
      <c r="B667" s="131"/>
      <c r="C667" s="131"/>
      <c r="D667" s="404"/>
      <c r="E667" s="131"/>
      <c r="F667" s="131"/>
      <c r="G667" s="131"/>
    </row>
    <row r="668" spans="1:7" ht="15.75" customHeight="1">
      <c r="A668" s="130"/>
      <c r="B668" s="131"/>
      <c r="C668" s="131"/>
      <c r="D668" s="404"/>
      <c r="E668" s="131"/>
      <c r="F668" s="131"/>
      <c r="G668" s="131"/>
    </row>
    <row r="669" spans="1:7" ht="15.75" customHeight="1">
      <c r="A669" s="130"/>
      <c r="B669" s="131"/>
      <c r="C669" s="131"/>
      <c r="D669" s="404"/>
      <c r="E669" s="131"/>
      <c r="F669" s="131"/>
      <c r="G669" s="131"/>
    </row>
    <row r="670" spans="1:7" ht="15.75" customHeight="1">
      <c r="A670" s="130"/>
      <c r="B670" s="131"/>
      <c r="C670" s="131"/>
      <c r="D670" s="404"/>
      <c r="E670" s="131"/>
      <c r="F670" s="131"/>
      <c r="G670" s="131"/>
    </row>
    <row r="671" spans="1:7" ht="15.75" customHeight="1">
      <c r="A671" s="130"/>
      <c r="B671" s="131"/>
      <c r="C671" s="131"/>
      <c r="D671" s="404"/>
      <c r="E671" s="131"/>
      <c r="F671" s="131"/>
      <c r="G671" s="131"/>
    </row>
    <row r="672" spans="1:7" ht="15.75" customHeight="1">
      <c r="A672" s="130"/>
      <c r="B672" s="131"/>
      <c r="C672" s="131"/>
      <c r="D672" s="404"/>
      <c r="E672" s="131"/>
      <c r="F672" s="131"/>
      <c r="G672" s="131"/>
    </row>
    <row r="673" spans="1:7" ht="15.75" customHeight="1">
      <c r="A673" s="130"/>
      <c r="B673" s="131"/>
      <c r="C673" s="131"/>
      <c r="D673" s="404"/>
      <c r="E673" s="131"/>
      <c r="F673" s="131"/>
      <c r="G673" s="131"/>
    </row>
    <row r="674" spans="1:7" ht="15.75" customHeight="1">
      <c r="A674" s="130"/>
      <c r="B674" s="131"/>
      <c r="C674" s="131"/>
      <c r="D674" s="404"/>
      <c r="E674" s="131"/>
      <c r="F674" s="131"/>
      <c r="G674" s="131"/>
    </row>
    <row r="675" spans="1:7" ht="15.75" customHeight="1">
      <c r="A675" s="130"/>
      <c r="B675" s="131"/>
      <c r="C675" s="131"/>
      <c r="D675" s="404"/>
      <c r="E675" s="131"/>
      <c r="F675" s="131"/>
      <c r="G675" s="131"/>
    </row>
    <row r="676" spans="1:7" ht="15.75" customHeight="1">
      <c r="A676" s="130"/>
      <c r="B676" s="131"/>
      <c r="C676" s="131"/>
      <c r="D676" s="404"/>
      <c r="E676" s="131"/>
      <c r="F676" s="131"/>
      <c r="G676" s="131"/>
    </row>
    <row r="677" spans="1:7" ht="15.75" customHeight="1">
      <c r="A677" s="130"/>
      <c r="B677" s="131"/>
      <c r="C677" s="131"/>
      <c r="D677" s="404"/>
      <c r="E677" s="131"/>
      <c r="F677" s="131"/>
      <c r="G677" s="131"/>
    </row>
    <row r="678" spans="1:7" ht="15.75" customHeight="1">
      <c r="A678" s="130"/>
      <c r="B678" s="131"/>
      <c r="C678" s="131"/>
      <c r="D678" s="404"/>
      <c r="E678" s="131"/>
      <c r="F678" s="131"/>
      <c r="G678" s="131"/>
    </row>
    <row r="679" spans="1:7" ht="15.75" customHeight="1">
      <c r="A679" s="130"/>
      <c r="B679" s="131"/>
      <c r="C679" s="131"/>
      <c r="D679" s="404"/>
      <c r="E679" s="131"/>
      <c r="F679" s="131"/>
      <c r="G679" s="131"/>
    </row>
    <row r="680" spans="1:7" ht="15.75" customHeight="1">
      <c r="A680" s="130"/>
      <c r="B680" s="131"/>
      <c r="C680" s="131"/>
      <c r="D680" s="404"/>
      <c r="E680" s="131"/>
      <c r="F680" s="131"/>
      <c r="G680" s="131"/>
    </row>
    <row r="681" spans="1:7" ht="15.75" customHeight="1">
      <c r="A681" s="130"/>
      <c r="B681" s="131"/>
      <c r="C681" s="131"/>
      <c r="D681" s="404"/>
      <c r="E681" s="131"/>
      <c r="F681" s="131"/>
      <c r="G681" s="131"/>
    </row>
    <row r="682" spans="1:7" ht="15.75" customHeight="1">
      <c r="A682" s="130"/>
      <c r="B682" s="131"/>
      <c r="C682" s="131"/>
      <c r="D682" s="404"/>
      <c r="E682" s="131"/>
      <c r="F682" s="131"/>
      <c r="G682" s="131"/>
    </row>
    <row r="683" spans="1:7" ht="15.75" customHeight="1">
      <c r="A683" s="130"/>
      <c r="B683" s="131"/>
      <c r="C683" s="131"/>
      <c r="D683" s="404"/>
      <c r="E683" s="131"/>
      <c r="F683" s="131"/>
      <c r="G683" s="131"/>
    </row>
    <row r="684" spans="1:7" ht="15.75" customHeight="1">
      <c r="A684" s="130"/>
      <c r="B684" s="131"/>
      <c r="C684" s="131"/>
      <c r="D684" s="404"/>
      <c r="E684" s="131"/>
      <c r="F684" s="131"/>
      <c r="G684" s="131"/>
    </row>
    <row r="685" spans="1:7" ht="15.75" customHeight="1">
      <c r="A685" s="130"/>
      <c r="B685" s="131"/>
      <c r="C685" s="131"/>
      <c r="D685" s="404"/>
      <c r="E685" s="131"/>
      <c r="F685" s="131"/>
      <c r="G685" s="131"/>
    </row>
    <row r="686" spans="1:7" ht="15.75" customHeight="1">
      <c r="A686" s="130"/>
      <c r="B686" s="131"/>
      <c r="C686" s="131"/>
      <c r="D686" s="404"/>
      <c r="E686" s="131"/>
      <c r="F686" s="131"/>
      <c r="G686" s="131"/>
    </row>
    <row r="687" spans="1:7" ht="15.75" customHeight="1">
      <c r="A687" s="130"/>
      <c r="B687" s="131"/>
      <c r="C687" s="131"/>
      <c r="D687" s="404"/>
      <c r="E687" s="131"/>
      <c r="F687" s="131"/>
      <c r="G687" s="131"/>
    </row>
    <row r="688" spans="1:7" ht="15.75" customHeight="1">
      <c r="A688" s="130"/>
      <c r="B688" s="131"/>
      <c r="C688" s="131"/>
      <c r="D688" s="404"/>
      <c r="E688" s="131"/>
      <c r="F688" s="131"/>
      <c r="G688" s="131"/>
    </row>
    <row r="689" spans="1:7" ht="15.75" customHeight="1">
      <c r="A689" s="130"/>
      <c r="B689" s="131"/>
      <c r="C689" s="131"/>
      <c r="D689" s="404"/>
      <c r="E689" s="131"/>
      <c r="F689" s="131"/>
      <c r="G689" s="131"/>
    </row>
    <row r="690" spans="1:7" ht="15.75" customHeight="1">
      <c r="A690" s="130"/>
      <c r="B690" s="131"/>
      <c r="C690" s="131"/>
      <c r="D690" s="404"/>
      <c r="E690" s="131"/>
      <c r="F690" s="131"/>
      <c r="G690" s="131"/>
    </row>
    <row r="691" spans="1:7" ht="15.75" customHeight="1">
      <c r="A691" s="130"/>
      <c r="B691" s="131"/>
      <c r="C691" s="131"/>
      <c r="D691" s="404"/>
      <c r="E691" s="131"/>
      <c r="F691" s="131"/>
      <c r="G691" s="131"/>
    </row>
    <row r="692" spans="1:7" ht="15.75" customHeight="1">
      <c r="A692" s="130"/>
      <c r="B692" s="131"/>
      <c r="C692" s="131"/>
      <c r="D692" s="404"/>
      <c r="E692" s="131"/>
      <c r="F692" s="131"/>
      <c r="G692" s="131"/>
    </row>
    <row r="693" spans="1:7" ht="15.75" customHeight="1">
      <c r="A693" s="130"/>
      <c r="B693" s="131"/>
      <c r="C693" s="131"/>
      <c r="D693" s="404"/>
      <c r="E693" s="131"/>
      <c r="F693" s="131"/>
      <c r="G693" s="131"/>
    </row>
    <row r="694" spans="1:7" ht="15.75" customHeight="1">
      <c r="A694" s="130"/>
      <c r="B694" s="131"/>
      <c r="C694" s="131"/>
      <c r="D694" s="404"/>
      <c r="E694" s="131"/>
      <c r="F694" s="131"/>
      <c r="G694" s="131"/>
    </row>
    <row r="695" spans="1:7" ht="15.75" customHeight="1">
      <c r="A695" s="130"/>
      <c r="B695" s="131"/>
      <c r="C695" s="131"/>
      <c r="D695" s="404"/>
      <c r="E695" s="131"/>
      <c r="F695" s="131"/>
      <c r="G695" s="131"/>
    </row>
    <row r="696" spans="1:7" ht="15.75" customHeight="1">
      <c r="A696" s="130"/>
      <c r="B696" s="131"/>
      <c r="C696" s="131"/>
      <c r="D696" s="404"/>
      <c r="E696" s="131"/>
      <c r="F696" s="131"/>
      <c r="G696" s="131"/>
    </row>
    <row r="697" spans="1:7" ht="15.75" customHeight="1">
      <c r="A697" s="130"/>
      <c r="B697" s="131"/>
      <c r="C697" s="131"/>
      <c r="D697" s="404"/>
      <c r="E697" s="131"/>
      <c r="F697" s="131"/>
      <c r="G697" s="131"/>
    </row>
    <row r="698" spans="1:7" ht="15.75" customHeight="1">
      <c r="A698" s="130"/>
      <c r="B698" s="131"/>
      <c r="C698" s="131"/>
      <c r="D698" s="404"/>
      <c r="E698" s="131"/>
      <c r="F698" s="131"/>
      <c r="G698" s="131"/>
    </row>
    <row r="699" spans="1:7" ht="15.75" customHeight="1">
      <c r="A699" s="130"/>
      <c r="B699" s="131"/>
      <c r="C699" s="131"/>
      <c r="D699" s="404"/>
      <c r="E699" s="131"/>
      <c r="F699" s="131"/>
      <c r="G699" s="131"/>
    </row>
    <row r="700" spans="1:7" ht="15.75" customHeight="1">
      <c r="A700" s="130"/>
      <c r="B700" s="131"/>
      <c r="C700" s="131"/>
      <c r="D700" s="404"/>
      <c r="E700" s="131"/>
      <c r="F700" s="131"/>
      <c r="G700" s="131"/>
    </row>
    <row r="701" spans="1:7" ht="15.75" customHeight="1">
      <c r="A701" s="130"/>
      <c r="B701" s="131"/>
      <c r="C701" s="131"/>
      <c r="D701" s="404"/>
      <c r="E701" s="131"/>
      <c r="F701" s="131"/>
      <c r="G701" s="131"/>
    </row>
    <row r="702" spans="1:7" ht="15.75" customHeight="1">
      <c r="A702" s="130"/>
      <c r="B702" s="131"/>
      <c r="C702" s="131"/>
      <c r="D702" s="404"/>
      <c r="E702" s="131"/>
      <c r="F702" s="131"/>
      <c r="G702" s="131"/>
    </row>
    <row r="703" spans="1:7" ht="15.75" customHeight="1">
      <c r="A703" s="130"/>
      <c r="B703" s="131"/>
      <c r="C703" s="131"/>
      <c r="D703" s="404"/>
      <c r="E703" s="131"/>
      <c r="F703" s="131"/>
      <c r="G703" s="131"/>
    </row>
    <row r="704" spans="1:7" ht="15.75" customHeight="1">
      <c r="A704" s="130"/>
      <c r="B704" s="131"/>
      <c r="C704" s="131"/>
      <c r="D704" s="404"/>
      <c r="E704" s="131"/>
      <c r="F704" s="131"/>
      <c r="G704" s="131"/>
    </row>
    <row r="705" spans="1:7" ht="15.75" customHeight="1">
      <c r="A705" s="130"/>
      <c r="B705" s="131"/>
      <c r="C705" s="131"/>
      <c r="D705" s="404"/>
      <c r="E705" s="131"/>
      <c r="F705" s="131"/>
      <c r="G705" s="131"/>
    </row>
    <row r="706" spans="1:7" ht="15.75" customHeight="1">
      <c r="A706" s="130"/>
      <c r="B706" s="131"/>
      <c r="C706" s="131"/>
      <c r="D706" s="404"/>
      <c r="E706" s="131"/>
      <c r="F706" s="131"/>
      <c r="G706" s="131"/>
    </row>
    <row r="707" spans="1:7" ht="15.75" customHeight="1">
      <c r="A707" s="130"/>
      <c r="B707" s="131"/>
      <c r="C707" s="131"/>
      <c r="D707" s="404"/>
      <c r="E707" s="131"/>
      <c r="F707" s="131"/>
      <c r="G707" s="131"/>
    </row>
    <row r="708" spans="1:7" ht="15.75" customHeight="1">
      <c r="A708" s="130"/>
      <c r="B708" s="131"/>
      <c r="C708" s="131"/>
      <c r="D708" s="404"/>
      <c r="E708" s="131"/>
      <c r="F708" s="131"/>
      <c r="G708" s="131"/>
    </row>
    <row r="709" spans="1:7" ht="15.75" customHeight="1">
      <c r="A709" s="130"/>
      <c r="B709" s="131"/>
      <c r="C709" s="131"/>
      <c r="D709" s="404"/>
      <c r="E709" s="131"/>
      <c r="F709" s="131"/>
      <c r="G709" s="131"/>
    </row>
    <row r="710" spans="1:7" ht="15.75" customHeight="1">
      <c r="A710" s="130"/>
      <c r="B710" s="131"/>
      <c r="C710" s="131"/>
      <c r="D710" s="404"/>
      <c r="E710" s="131"/>
      <c r="F710" s="131"/>
      <c r="G710" s="131"/>
    </row>
    <row r="711" spans="1:7" ht="15.75" customHeight="1">
      <c r="A711" s="130"/>
      <c r="B711" s="131"/>
      <c r="C711" s="131"/>
      <c r="D711" s="404"/>
      <c r="E711" s="131"/>
      <c r="F711" s="131"/>
      <c r="G711" s="131"/>
    </row>
    <row r="712" spans="1:7" ht="15.75" customHeight="1">
      <c r="A712" s="130"/>
      <c r="B712" s="131"/>
      <c r="C712" s="131"/>
      <c r="D712" s="404"/>
      <c r="E712" s="131"/>
      <c r="F712" s="131"/>
      <c r="G712" s="131"/>
    </row>
    <row r="713" spans="1:7" ht="15.75" customHeight="1">
      <c r="A713" s="130"/>
      <c r="B713" s="131"/>
      <c r="C713" s="131"/>
      <c r="D713" s="404"/>
      <c r="E713" s="131"/>
      <c r="F713" s="131"/>
      <c r="G713" s="131"/>
    </row>
    <row r="714" spans="1:7" ht="15.75" customHeight="1">
      <c r="A714" s="130"/>
      <c r="B714" s="131"/>
      <c r="C714" s="131"/>
      <c r="D714" s="404"/>
      <c r="E714" s="131"/>
      <c r="F714" s="131"/>
      <c r="G714" s="131"/>
    </row>
    <row r="715" spans="1:7" ht="15.75" customHeight="1">
      <c r="A715" s="130"/>
      <c r="B715" s="131"/>
      <c r="C715" s="131"/>
      <c r="D715" s="404"/>
      <c r="E715" s="131"/>
      <c r="F715" s="131"/>
      <c r="G715" s="131"/>
    </row>
    <row r="716" spans="1:7" ht="15.75" customHeight="1">
      <c r="A716" s="130"/>
      <c r="B716" s="131"/>
      <c r="C716" s="131"/>
      <c r="D716" s="404"/>
      <c r="E716" s="131"/>
      <c r="F716" s="131"/>
      <c r="G716" s="131"/>
    </row>
    <row r="717" spans="1:7" ht="15.75" customHeight="1">
      <c r="A717" s="130"/>
      <c r="B717" s="131"/>
      <c r="C717" s="131"/>
      <c r="D717" s="404"/>
      <c r="E717" s="131"/>
      <c r="F717" s="131"/>
      <c r="G717" s="131"/>
    </row>
    <row r="718" spans="1:7" ht="15.75" customHeight="1">
      <c r="A718" s="130"/>
      <c r="B718" s="131"/>
      <c r="C718" s="131"/>
      <c r="D718" s="404"/>
      <c r="E718" s="131"/>
      <c r="F718" s="131"/>
      <c r="G718" s="131"/>
    </row>
    <row r="719" spans="1:7" ht="15.75" customHeight="1">
      <c r="A719" s="130"/>
      <c r="B719" s="131"/>
      <c r="C719" s="131"/>
      <c r="D719" s="404"/>
      <c r="E719" s="131"/>
      <c r="F719" s="131"/>
      <c r="G719" s="131"/>
    </row>
    <row r="720" spans="1:7" ht="15.75" customHeight="1">
      <c r="A720" s="130"/>
      <c r="B720" s="131"/>
      <c r="C720" s="131"/>
      <c r="D720" s="404"/>
      <c r="E720" s="131"/>
      <c r="F720" s="131"/>
      <c r="G720" s="131"/>
    </row>
    <row r="721" spans="1:7" ht="15.75" customHeight="1">
      <c r="A721" s="130"/>
      <c r="B721" s="131"/>
      <c r="C721" s="131"/>
      <c r="D721" s="404"/>
      <c r="E721" s="131"/>
      <c r="F721" s="131"/>
      <c r="G721" s="131"/>
    </row>
    <row r="722" spans="1:7" ht="15.75" customHeight="1">
      <c r="A722" s="130"/>
      <c r="B722" s="131"/>
      <c r="C722" s="131"/>
      <c r="D722" s="404"/>
      <c r="E722" s="131"/>
      <c r="F722" s="131"/>
      <c r="G722" s="131"/>
    </row>
    <row r="723" spans="1:7" ht="15.75" customHeight="1">
      <c r="A723" s="130"/>
      <c r="B723" s="131"/>
      <c r="C723" s="131"/>
      <c r="D723" s="404"/>
      <c r="E723" s="131"/>
      <c r="F723" s="131"/>
      <c r="G723" s="131"/>
    </row>
    <row r="724" spans="1:7" ht="15.75" customHeight="1">
      <c r="A724" s="130"/>
      <c r="B724" s="131"/>
      <c r="C724" s="131"/>
      <c r="D724" s="404"/>
      <c r="E724" s="131"/>
      <c r="F724" s="131"/>
      <c r="G724" s="131"/>
    </row>
    <row r="725" spans="1:7" ht="15.75" customHeight="1">
      <c r="A725" s="130"/>
      <c r="B725" s="131"/>
      <c r="C725" s="131"/>
      <c r="D725" s="404"/>
      <c r="E725" s="131"/>
      <c r="F725" s="131"/>
      <c r="G725" s="131"/>
    </row>
    <row r="726" spans="1:7" ht="15.75" customHeight="1">
      <c r="A726" s="130"/>
      <c r="B726" s="131"/>
      <c r="C726" s="131"/>
      <c r="D726" s="404"/>
      <c r="E726" s="131"/>
      <c r="F726" s="131"/>
      <c r="G726" s="131"/>
    </row>
    <row r="727" spans="1:7" ht="15.75" customHeight="1">
      <c r="A727" s="130"/>
      <c r="B727" s="131"/>
      <c r="C727" s="131"/>
      <c r="D727" s="404"/>
      <c r="E727" s="131"/>
      <c r="F727" s="131"/>
      <c r="G727" s="131"/>
    </row>
    <row r="728" spans="1:7" ht="15.75" customHeight="1">
      <c r="A728" s="130"/>
      <c r="B728" s="131"/>
      <c r="C728" s="131"/>
      <c r="D728" s="404"/>
      <c r="E728" s="131"/>
      <c r="F728" s="131"/>
      <c r="G728" s="131"/>
    </row>
    <row r="729" spans="1:7" ht="15.75" customHeight="1">
      <c r="A729" s="130"/>
      <c r="B729" s="131"/>
      <c r="C729" s="131"/>
      <c r="D729" s="404"/>
      <c r="E729" s="131"/>
      <c r="F729" s="131"/>
      <c r="G729" s="131"/>
    </row>
    <row r="730" spans="1:7" ht="15.75" customHeight="1">
      <c r="A730" s="130"/>
      <c r="B730" s="131"/>
      <c r="C730" s="131"/>
      <c r="D730" s="404"/>
      <c r="E730" s="131"/>
      <c r="F730" s="131"/>
      <c r="G730" s="131"/>
    </row>
    <row r="731" spans="1:7" ht="15.75" customHeight="1">
      <c r="A731" s="130"/>
      <c r="B731" s="131"/>
      <c r="C731" s="131"/>
      <c r="D731" s="404"/>
      <c r="E731" s="131"/>
      <c r="F731" s="131"/>
      <c r="G731" s="131"/>
    </row>
    <row r="732" spans="1:7" ht="15.75" customHeight="1">
      <c r="A732" s="130"/>
      <c r="B732" s="131"/>
      <c r="C732" s="131"/>
      <c r="D732" s="404"/>
      <c r="E732" s="131"/>
      <c r="F732" s="131"/>
      <c r="G732" s="131"/>
    </row>
    <row r="733" spans="1:7" ht="15.75" customHeight="1">
      <c r="A733" s="130"/>
      <c r="B733" s="131"/>
      <c r="C733" s="131"/>
      <c r="D733" s="404"/>
      <c r="E733" s="131"/>
      <c r="F733" s="131"/>
      <c r="G733" s="131"/>
    </row>
    <row r="734" spans="1:7" ht="15.75" customHeight="1">
      <c r="A734" s="130"/>
      <c r="B734" s="131"/>
      <c r="C734" s="131"/>
      <c r="D734" s="404"/>
      <c r="E734" s="131"/>
      <c r="F734" s="131"/>
      <c r="G734" s="131"/>
    </row>
    <row r="735" spans="1:7" ht="15.75" customHeight="1">
      <c r="A735" s="130"/>
      <c r="B735" s="131"/>
      <c r="C735" s="131"/>
      <c r="D735" s="404"/>
      <c r="E735" s="131"/>
      <c r="F735" s="131"/>
      <c r="G735" s="131"/>
    </row>
    <row r="736" spans="1:7" ht="15.75" customHeight="1">
      <c r="A736" s="130"/>
      <c r="B736" s="131"/>
      <c r="C736" s="131"/>
      <c r="D736" s="404"/>
      <c r="E736" s="131"/>
      <c r="F736" s="131"/>
      <c r="G736" s="131"/>
    </row>
    <row r="737" spans="1:7" ht="15.75" customHeight="1">
      <c r="A737" s="130"/>
      <c r="B737" s="131"/>
      <c r="C737" s="131"/>
      <c r="D737" s="404"/>
      <c r="E737" s="131"/>
      <c r="F737" s="131"/>
      <c r="G737" s="131"/>
    </row>
    <row r="738" spans="1:7" ht="15.75" customHeight="1">
      <c r="A738" s="130"/>
      <c r="B738" s="131"/>
      <c r="C738" s="131"/>
      <c r="D738" s="404"/>
      <c r="E738" s="131"/>
      <c r="F738" s="131"/>
      <c r="G738" s="131"/>
    </row>
    <row r="739" spans="1:7" ht="15.75" customHeight="1">
      <c r="A739" s="130"/>
      <c r="B739" s="131"/>
      <c r="C739" s="131"/>
      <c r="D739" s="404"/>
      <c r="E739" s="131"/>
      <c r="F739" s="131"/>
      <c r="G739" s="131"/>
    </row>
    <row r="740" spans="1:7" ht="15.75" customHeight="1">
      <c r="A740" s="130"/>
      <c r="B740" s="131"/>
      <c r="C740" s="131"/>
      <c r="D740" s="404"/>
      <c r="E740" s="131"/>
      <c r="F740" s="131"/>
      <c r="G740" s="131"/>
    </row>
    <row r="741" spans="1:7" ht="15.75" customHeight="1">
      <c r="A741" s="130"/>
      <c r="B741" s="131"/>
      <c r="C741" s="131"/>
      <c r="D741" s="404"/>
      <c r="E741" s="131"/>
      <c r="F741" s="131"/>
      <c r="G741" s="131"/>
    </row>
    <row r="742" spans="1:7" ht="15.75" customHeight="1">
      <c r="A742" s="130"/>
      <c r="B742" s="131"/>
      <c r="C742" s="131"/>
      <c r="D742" s="404"/>
      <c r="E742" s="131"/>
      <c r="F742" s="131"/>
      <c r="G742" s="131"/>
    </row>
    <row r="743" spans="1:7" ht="15.75" customHeight="1">
      <c r="A743" s="130"/>
      <c r="B743" s="131"/>
      <c r="C743" s="131"/>
      <c r="D743" s="404"/>
      <c r="E743" s="131"/>
      <c r="F743" s="131"/>
      <c r="G743" s="131"/>
    </row>
    <row r="744" spans="1:7" ht="15.75" customHeight="1">
      <c r="A744" s="130"/>
      <c r="B744" s="131"/>
      <c r="C744" s="131"/>
      <c r="D744" s="404"/>
      <c r="E744" s="131"/>
      <c r="F744" s="131"/>
      <c r="G744" s="131"/>
    </row>
    <row r="745" spans="1:7" ht="15.75" customHeight="1">
      <c r="A745" s="130"/>
      <c r="B745" s="131"/>
      <c r="C745" s="131"/>
      <c r="D745" s="404"/>
      <c r="E745" s="131"/>
      <c r="F745" s="131"/>
      <c r="G745" s="131"/>
    </row>
    <row r="746" spans="1:7" ht="15.75" customHeight="1">
      <c r="A746" s="130"/>
      <c r="B746" s="131"/>
      <c r="C746" s="131"/>
      <c r="D746" s="404"/>
      <c r="E746" s="131"/>
      <c r="F746" s="131"/>
      <c r="G746" s="131"/>
    </row>
    <row r="747" spans="1:7" ht="15.75" customHeight="1">
      <c r="A747" s="130"/>
      <c r="B747" s="131"/>
      <c r="C747" s="131"/>
      <c r="D747" s="404"/>
      <c r="E747" s="131"/>
      <c r="F747" s="131"/>
      <c r="G747" s="131"/>
    </row>
    <row r="748" spans="1:7" ht="15.75" customHeight="1">
      <c r="A748" s="130"/>
      <c r="B748" s="131"/>
      <c r="C748" s="131"/>
      <c r="D748" s="404"/>
      <c r="E748" s="131"/>
      <c r="F748" s="131"/>
      <c r="G748" s="131"/>
    </row>
    <row r="749" spans="1:7" ht="15.75" customHeight="1">
      <c r="A749" s="130"/>
      <c r="B749" s="131"/>
      <c r="C749" s="131"/>
      <c r="D749" s="404"/>
      <c r="E749" s="131"/>
      <c r="F749" s="131"/>
      <c r="G749" s="131"/>
    </row>
    <row r="750" spans="1:7" ht="15.75" customHeight="1">
      <c r="A750" s="130"/>
      <c r="B750" s="131"/>
      <c r="C750" s="131"/>
      <c r="D750" s="404"/>
      <c r="E750" s="131"/>
      <c r="F750" s="131"/>
      <c r="G750" s="131"/>
    </row>
    <row r="751" spans="1:7" ht="15.75" customHeight="1">
      <c r="A751" s="130"/>
      <c r="B751" s="131"/>
      <c r="C751" s="131"/>
      <c r="D751" s="404"/>
      <c r="E751" s="131"/>
      <c r="F751" s="131"/>
      <c r="G751" s="131"/>
    </row>
    <row r="752" spans="1:7" ht="15.75" customHeight="1">
      <c r="A752" s="130"/>
      <c r="B752" s="131"/>
      <c r="C752" s="131"/>
      <c r="D752" s="404"/>
      <c r="E752" s="131"/>
      <c r="F752" s="131"/>
      <c r="G752" s="131"/>
    </row>
    <row r="753" spans="1:7" ht="15.75" customHeight="1">
      <c r="A753" s="130"/>
      <c r="B753" s="131"/>
      <c r="C753" s="131"/>
      <c r="D753" s="404"/>
      <c r="E753" s="131"/>
      <c r="F753" s="131"/>
      <c r="G753" s="131"/>
    </row>
    <row r="754" spans="1:7" ht="15.75" customHeight="1">
      <c r="A754" s="130"/>
      <c r="B754" s="131"/>
      <c r="C754" s="131"/>
      <c r="D754" s="404"/>
      <c r="E754" s="131"/>
      <c r="F754" s="131"/>
      <c r="G754" s="131"/>
    </row>
    <row r="755" spans="1:7" ht="15.75" customHeight="1">
      <c r="A755" s="130"/>
      <c r="B755" s="131"/>
      <c r="C755" s="131"/>
      <c r="D755" s="404"/>
      <c r="E755" s="131"/>
      <c r="F755" s="131"/>
      <c r="G755" s="131"/>
    </row>
    <row r="756" spans="1:7" ht="15.75" customHeight="1">
      <c r="A756" s="130"/>
      <c r="B756" s="131"/>
      <c r="C756" s="131"/>
      <c r="D756" s="404"/>
      <c r="E756" s="131"/>
      <c r="F756" s="131"/>
      <c r="G756" s="131"/>
    </row>
    <row r="757" spans="1:7" ht="15.75" customHeight="1">
      <c r="A757" s="130"/>
      <c r="B757" s="131"/>
      <c r="C757" s="131"/>
      <c r="D757" s="404"/>
      <c r="E757" s="131"/>
      <c r="F757" s="131"/>
      <c r="G757" s="131"/>
    </row>
    <row r="758" spans="1:7" ht="15.75" customHeight="1">
      <c r="A758" s="130"/>
      <c r="B758" s="131"/>
      <c r="C758" s="131"/>
      <c r="D758" s="404"/>
      <c r="E758" s="131"/>
      <c r="F758" s="131"/>
      <c r="G758" s="131"/>
    </row>
    <row r="759" spans="1:7" ht="15.75" customHeight="1">
      <c r="A759" s="130"/>
      <c r="B759" s="131"/>
      <c r="C759" s="131"/>
      <c r="D759" s="404"/>
      <c r="E759" s="131"/>
      <c r="F759" s="131"/>
      <c r="G759" s="131"/>
    </row>
    <row r="760" spans="1:7" ht="15.75" customHeight="1">
      <c r="A760" s="130"/>
      <c r="B760" s="131"/>
      <c r="C760" s="131"/>
      <c r="D760" s="404"/>
      <c r="E760" s="131"/>
      <c r="F760" s="131"/>
      <c r="G760" s="131"/>
    </row>
    <row r="761" spans="1:7" ht="15.75" customHeight="1">
      <c r="A761" s="130"/>
      <c r="B761" s="131"/>
      <c r="C761" s="131"/>
      <c r="D761" s="404"/>
      <c r="E761" s="131"/>
      <c r="F761" s="131"/>
      <c r="G761" s="131"/>
    </row>
    <row r="762" spans="1:7" ht="15.75" customHeight="1">
      <c r="A762" s="130"/>
      <c r="B762" s="131"/>
      <c r="C762" s="131"/>
      <c r="D762" s="404"/>
      <c r="E762" s="131"/>
      <c r="F762" s="131"/>
      <c r="G762" s="131"/>
    </row>
    <row r="763" spans="1:7" ht="15.75" customHeight="1">
      <c r="A763" s="130"/>
      <c r="B763" s="131"/>
      <c r="C763" s="131"/>
      <c r="D763" s="404"/>
      <c r="E763" s="131"/>
      <c r="F763" s="131"/>
      <c r="G763" s="131"/>
    </row>
    <row r="764" spans="1:7" ht="15.75" customHeight="1">
      <c r="A764" s="130"/>
      <c r="B764" s="131"/>
      <c r="C764" s="131"/>
      <c r="D764" s="404"/>
      <c r="E764" s="131"/>
      <c r="F764" s="131"/>
      <c r="G764" s="131"/>
    </row>
    <row r="765" spans="1:7" ht="15.75" customHeight="1">
      <c r="A765" s="130"/>
      <c r="B765" s="131"/>
      <c r="C765" s="131"/>
      <c r="D765" s="404"/>
      <c r="E765" s="131"/>
      <c r="F765" s="131"/>
      <c r="G765" s="131"/>
    </row>
    <row r="766" spans="1:7" ht="15.75" customHeight="1">
      <c r="A766" s="130"/>
      <c r="B766" s="131"/>
      <c r="C766" s="131"/>
      <c r="D766" s="404"/>
      <c r="E766" s="131"/>
      <c r="F766" s="131"/>
      <c r="G766" s="131"/>
    </row>
    <row r="767" spans="1:7" ht="15.75" customHeight="1">
      <c r="A767" s="130"/>
      <c r="B767" s="131"/>
      <c r="C767" s="131"/>
      <c r="D767" s="404"/>
      <c r="E767" s="131"/>
      <c r="F767" s="131"/>
      <c r="G767" s="131"/>
    </row>
    <row r="768" spans="1:7" ht="15.75" customHeight="1">
      <c r="A768" s="130"/>
      <c r="B768" s="131"/>
      <c r="C768" s="131"/>
      <c r="D768" s="404"/>
      <c r="E768" s="131"/>
      <c r="F768" s="131"/>
      <c r="G768" s="131"/>
    </row>
    <row r="769" spans="1:7" ht="15.75" customHeight="1">
      <c r="A769" s="130"/>
      <c r="B769" s="131"/>
      <c r="C769" s="131"/>
      <c r="D769" s="404"/>
      <c r="E769" s="131"/>
      <c r="F769" s="131"/>
      <c r="G769" s="131"/>
    </row>
    <row r="770" spans="1:7" ht="15.75" customHeight="1">
      <c r="A770" s="130"/>
      <c r="B770" s="131"/>
      <c r="C770" s="131"/>
      <c r="D770" s="404"/>
      <c r="E770" s="131"/>
      <c r="F770" s="131"/>
      <c r="G770" s="131"/>
    </row>
    <row r="771" spans="1:7" ht="15.75" customHeight="1">
      <c r="A771" s="130"/>
      <c r="B771" s="131"/>
      <c r="C771" s="131"/>
      <c r="D771" s="404"/>
      <c r="E771" s="131"/>
      <c r="F771" s="131"/>
      <c r="G771" s="131"/>
    </row>
    <row r="772" spans="1:7" ht="15.75" customHeight="1">
      <c r="A772" s="130"/>
      <c r="B772" s="131"/>
      <c r="C772" s="131"/>
      <c r="D772" s="404"/>
      <c r="E772" s="131"/>
      <c r="F772" s="131"/>
      <c r="G772" s="131"/>
    </row>
    <row r="773" spans="1:7" ht="15.75" customHeight="1">
      <c r="A773" s="130"/>
      <c r="B773" s="131"/>
      <c r="C773" s="131"/>
      <c r="D773" s="404"/>
      <c r="E773" s="131"/>
      <c r="F773" s="131"/>
      <c r="G773" s="131"/>
    </row>
    <row r="774" spans="1:7" ht="15.75" customHeight="1">
      <c r="A774" s="130"/>
      <c r="B774" s="131"/>
      <c r="C774" s="131"/>
      <c r="D774" s="404"/>
      <c r="E774" s="131"/>
      <c r="F774" s="131"/>
      <c r="G774" s="131"/>
    </row>
    <row r="775" spans="1:7" ht="15.75" customHeight="1">
      <c r="A775" s="130"/>
      <c r="B775" s="131"/>
      <c r="C775" s="131"/>
      <c r="D775" s="404"/>
      <c r="E775" s="131"/>
      <c r="F775" s="131"/>
      <c r="G775" s="131"/>
    </row>
    <row r="776" spans="1:7" ht="15.75" customHeight="1">
      <c r="A776" s="130"/>
      <c r="B776" s="131"/>
      <c r="C776" s="131"/>
      <c r="D776" s="404"/>
      <c r="E776" s="131"/>
      <c r="F776" s="131"/>
      <c r="G776" s="131"/>
    </row>
    <row r="777" spans="1:7" ht="15.75" customHeight="1">
      <c r="A777" s="130"/>
      <c r="B777" s="131"/>
      <c r="C777" s="131"/>
      <c r="D777" s="404"/>
      <c r="E777" s="131"/>
      <c r="F777" s="131"/>
      <c r="G777" s="131"/>
    </row>
    <row r="778" spans="1:7" ht="15.75" customHeight="1">
      <c r="A778" s="130"/>
      <c r="B778" s="131"/>
      <c r="C778" s="131"/>
      <c r="D778" s="404"/>
      <c r="E778" s="131"/>
      <c r="F778" s="131"/>
      <c r="G778" s="131"/>
    </row>
    <row r="779" spans="1:7" ht="15.75" customHeight="1">
      <c r="A779" s="130"/>
      <c r="B779" s="131"/>
      <c r="C779" s="131"/>
      <c r="D779" s="404"/>
      <c r="E779" s="131"/>
      <c r="F779" s="131"/>
      <c r="G779" s="131"/>
    </row>
    <row r="780" spans="1:7" ht="15.75" customHeight="1">
      <c r="A780" s="130"/>
      <c r="B780" s="131"/>
      <c r="C780" s="131"/>
      <c r="D780" s="404"/>
      <c r="E780" s="131"/>
      <c r="F780" s="131"/>
      <c r="G780" s="131"/>
    </row>
    <row r="781" spans="1:7" ht="15.75" customHeight="1">
      <c r="A781" s="130"/>
      <c r="B781" s="131"/>
      <c r="C781" s="131"/>
      <c r="D781" s="404"/>
      <c r="E781" s="131"/>
      <c r="F781" s="131"/>
      <c r="G781" s="131"/>
    </row>
    <row r="782" spans="1:7" ht="15.75" customHeight="1">
      <c r="A782" s="130"/>
      <c r="B782" s="131"/>
      <c r="C782" s="131"/>
      <c r="D782" s="404"/>
      <c r="E782" s="131"/>
      <c r="F782" s="131"/>
      <c r="G782" s="131"/>
    </row>
    <row r="783" spans="1:7" ht="15.75" customHeight="1">
      <c r="A783" s="130"/>
      <c r="B783" s="131"/>
      <c r="C783" s="131"/>
      <c r="D783" s="404"/>
      <c r="E783" s="131"/>
      <c r="F783" s="131"/>
      <c r="G783" s="131"/>
    </row>
    <row r="784" spans="1:7" ht="15.75" customHeight="1">
      <c r="A784" s="130"/>
      <c r="B784" s="131"/>
      <c r="C784" s="131"/>
      <c r="D784" s="404"/>
      <c r="E784" s="131"/>
      <c r="F784" s="131"/>
      <c r="G784" s="131"/>
    </row>
    <row r="785" spans="1:7" ht="15.75" customHeight="1">
      <c r="A785" s="130"/>
      <c r="B785" s="131"/>
      <c r="C785" s="131"/>
      <c r="D785" s="404"/>
      <c r="E785" s="131"/>
      <c r="F785" s="131"/>
      <c r="G785" s="131"/>
    </row>
    <row r="786" spans="1:7" ht="15.75" customHeight="1">
      <c r="A786" s="130"/>
      <c r="B786" s="131"/>
      <c r="C786" s="131"/>
      <c r="D786" s="404"/>
      <c r="E786" s="131"/>
      <c r="F786" s="131"/>
      <c r="G786" s="131"/>
    </row>
    <row r="787" spans="1:7" ht="15.75" customHeight="1">
      <c r="A787" s="130"/>
      <c r="B787" s="131"/>
      <c r="C787" s="131"/>
      <c r="D787" s="404"/>
      <c r="E787" s="131"/>
      <c r="F787" s="131"/>
      <c r="G787" s="131"/>
    </row>
    <row r="788" spans="1:7" ht="15.75" customHeight="1">
      <c r="A788" s="130"/>
      <c r="B788" s="131"/>
      <c r="C788" s="131"/>
      <c r="D788" s="404"/>
      <c r="E788" s="131"/>
      <c r="F788" s="131"/>
      <c r="G788" s="131"/>
    </row>
    <row r="789" spans="1:7" ht="15.75" customHeight="1">
      <c r="A789" s="130"/>
      <c r="B789" s="131"/>
      <c r="C789" s="131"/>
      <c r="D789" s="404"/>
      <c r="E789" s="131"/>
      <c r="F789" s="131"/>
      <c r="G789" s="131"/>
    </row>
    <row r="790" spans="1:7" ht="15.75" customHeight="1">
      <c r="A790" s="130"/>
      <c r="B790" s="131"/>
      <c r="C790" s="131"/>
      <c r="D790" s="404"/>
      <c r="E790" s="131"/>
      <c r="F790" s="131"/>
      <c r="G790" s="131"/>
    </row>
    <row r="791" spans="1:7" ht="15.75" customHeight="1">
      <c r="A791" s="130"/>
      <c r="B791" s="131"/>
      <c r="C791" s="131"/>
      <c r="D791" s="404"/>
      <c r="E791" s="131"/>
      <c r="F791" s="131"/>
      <c r="G791" s="131"/>
    </row>
    <row r="792" spans="1:7" ht="15.75" customHeight="1">
      <c r="A792" s="130"/>
      <c r="B792" s="131"/>
      <c r="C792" s="131"/>
      <c r="D792" s="404"/>
      <c r="E792" s="131"/>
      <c r="F792" s="131"/>
      <c r="G792" s="131"/>
    </row>
    <row r="793" spans="1:7" ht="15.75" customHeight="1">
      <c r="A793" s="130"/>
      <c r="B793" s="131"/>
      <c r="C793" s="131"/>
      <c r="D793" s="404"/>
      <c r="E793" s="131"/>
      <c r="F793" s="131"/>
      <c r="G793" s="131"/>
    </row>
    <row r="794" spans="1:7" ht="15.75" customHeight="1">
      <c r="A794" s="130"/>
      <c r="B794" s="131"/>
      <c r="C794" s="131"/>
      <c r="D794" s="404"/>
      <c r="E794" s="131"/>
      <c r="F794" s="131"/>
      <c r="G794" s="131"/>
    </row>
    <row r="795" spans="1:7" ht="15.75" customHeight="1">
      <c r="A795" s="130"/>
      <c r="B795" s="131"/>
      <c r="C795" s="131"/>
      <c r="D795" s="404"/>
      <c r="E795" s="131"/>
      <c r="F795" s="131"/>
      <c r="G795" s="131"/>
    </row>
    <row r="796" spans="1:7" ht="15.75" customHeight="1">
      <c r="A796" s="130"/>
      <c r="B796" s="131"/>
      <c r="C796" s="131"/>
      <c r="D796" s="404"/>
      <c r="E796" s="131"/>
      <c r="F796" s="131"/>
      <c r="G796" s="131"/>
    </row>
    <row r="797" spans="1:7" ht="15.75" customHeight="1">
      <c r="A797" s="130"/>
      <c r="B797" s="131"/>
      <c r="C797" s="131"/>
      <c r="D797" s="404"/>
      <c r="E797" s="131"/>
      <c r="F797" s="131"/>
      <c r="G797" s="131"/>
    </row>
    <row r="798" spans="1:7" ht="15.75" customHeight="1">
      <c r="A798" s="130"/>
      <c r="B798" s="131"/>
      <c r="C798" s="131"/>
      <c r="D798" s="404"/>
      <c r="E798" s="131"/>
      <c r="F798" s="131"/>
      <c r="G798" s="131"/>
    </row>
    <row r="799" spans="1:7" ht="15.75" customHeight="1">
      <c r="A799" s="130"/>
      <c r="B799" s="131"/>
      <c r="C799" s="131"/>
      <c r="D799" s="404"/>
      <c r="E799" s="131"/>
      <c r="F799" s="131"/>
      <c r="G799" s="131"/>
    </row>
    <row r="800" spans="1:7" ht="15.75" customHeight="1">
      <c r="A800" s="130"/>
      <c r="B800" s="131"/>
      <c r="C800" s="131"/>
      <c r="D800" s="404"/>
      <c r="E800" s="131"/>
      <c r="F800" s="131"/>
      <c r="G800" s="131"/>
    </row>
    <row r="801" spans="1:7" ht="15.75" customHeight="1">
      <c r="A801" s="130"/>
      <c r="B801" s="131"/>
      <c r="C801" s="131"/>
      <c r="D801" s="404"/>
      <c r="E801" s="131"/>
      <c r="F801" s="131"/>
      <c r="G801" s="131"/>
    </row>
    <row r="802" spans="1:7" ht="15.75" customHeight="1">
      <c r="A802" s="130"/>
      <c r="B802" s="131"/>
      <c r="C802" s="131"/>
      <c r="D802" s="404"/>
      <c r="E802" s="131"/>
      <c r="F802" s="131"/>
      <c r="G802" s="131"/>
    </row>
    <row r="803" spans="1:7" ht="15.75" customHeight="1">
      <c r="A803" s="130"/>
      <c r="B803" s="131"/>
      <c r="C803" s="131"/>
      <c r="D803" s="404"/>
      <c r="E803" s="131"/>
      <c r="F803" s="131"/>
      <c r="G803" s="131"/>
    </row>
    <row r="804" spans="1:7" ht="15.75" customHeight="1">
      <c r="A804" s="130"/>
      <c r="B804" s="131"/>
      <c r="C804" s="131"/>
      <c r="D804" s="404"/>
      <c r="E804" s="131"/>
      <c r="F804" s="131"/>
      <c r="G804" s="131"/>
    </row>
    <row r="805" spans="1:7" ht="15.75" customHeight="1">
      <c r="A805" s="130"/>
      <c r="B805" s="131"/>
      <c r="C805" s="131"/>
      <c r="D805" s="404"/>
      <c r="E805" s="131"/>
      <c r="F805" s="131"/>
      <c r="G805" s="131"/>
    </row>
    <row r="806" spans="1:7" ht="15.75" customHeight="1">
      <c r="A806" s="130"/>
      <c r="B806" s="131"/>
      <c r="C806" s="131"/>
      <c r="D806" s="404"/>
      <c r="E806" s="131"/>
      <c r="F806" s="131"/>
      <c r="G806" s="131"/>
    </row>
    <row r="807" spans="1:7" ht="15.75" customHeight="1">
      <c r="A807" s="130"/>
      <c r="B807" s="131"/>
      <c r="C807" s="131"/>
      <c r="D807" s="404"/>
      <c r="E807" s="131"/>
      <c r="F807" s="131"/>
      <c r="G807" s="131"/>
    </row>
    <row r="808" spans="1:7" ht="15.75" customHeight="1">
      <c r="A808" s="130"/>
      <c r="B808" s="131"/>
      <c r="C808" s="131"/>
      <c r="D808" s="404"/>
      <c r="E808" s="131"/>
      <c r="F808" s="131"/>
      <c r="G808" s="131"/>
    </row>
    <row r="809" spans="1:7" ht="15.75" customHeight="1">
      <c r="A809" s="130"/>
      <c r="B809" s="131"/>
      <c r="C809" s="131"/>
      <c r="D809" s="404"/>
      <c r="E809" s="131"/>
      <c r="F809" s="131"/>
      <c r="G809" s="131"/>
    </row>
    <row r="810" spans="1:7" ht="15.75" customHeight="1">
      <c r="A810" s="130"/>
      <c r="B810" s="131"/>
      <c r="C810" s="131"/>
      <c r="D810" s="404"/>
      <c r="E810" s="131"/>
      <c r="F810" s="131"/>
      <c r="G810" s="131"/>
    </row>
    <row r="811" spans="1:7" ht="15.75" customHeight="1">
      <c r="A811" s="130"/>
      <c r="B811" s="131"/>
      <c r="C811" s="131"/>
      <c r="D811" s="404"/>
      <c r="E811" s="131"/>
      <c r="F811" s="131"/>
      <c r="G811" s="131"/>
    </row>
    <row r="812" spans="1:7" ht="15.75" customHeight="1">
      <c r="A812" s="130"/>
      <c r="B812" s="131"/>
      <c r="C812" s="131"/>
      <c r="D812" s="404"/>
      <c r="E812" s="131"/>
      <c r="F812" s="131"/>
      <c r="G812" s="131"/>
    </row>
    <row r="813" spans="1:7" ht="15.75" customHeight="1">
      <c r="A813" s="130"/>
      <c r="B813" s="131"/>
      <c r="C813" s="131"/>
      <c r="D813" s="404"/>
      <c r="E813" s="131"/>
      <c r="F813" s="131"/>
      <c r="G813" s="131"/>
    </row>
    <row r="814" spans="1:7" ht="15.75" customHeight="1">
      <c r="A814" s="130"/>
      <c r="B814" s="131"/>
      <c r="C814" s="131"/>
      <c r="D814" s="404"/>
      <c r="E814" s="131"/>
      <c r="F814" s="131"/>
      <c r="G814" s="131"/>
    </row>
    <row r="815" spans="1:7" ht="15.75" customHeight="1">
      <c r="A815" s="130"/>
      <c r="B815" s="131"/>
      <c r="C815" s="131"/>
      <c r="D815" s="404"/>
      <c r="E815" s="131"/>
      <c r="F815" s="131"/>
      <c r="G815" s="131"/>
    </row>
    <row r="816" spans="1:7" ht="15.75" customHeight="1">
      <c r="A816" s="130"/>
      <c r="B816" s="131"/>
      <c r="C816" s="131"/>
      <c r="D816" s="404"/>
      <c r="E816" s="131"/>
      <c r="F816" s="131"/>
      <c r="G816" s="131"/>
    </row>
    <row r="817" spans="1:7" ht="15.75" customHeight="1">
      <c r="A817" s="130"/>
      <c r="B817" s="131"/>
      <c r="C817" s="131"/>
      <c r="D817" s="404"/>
      <c r="E817" s="131"/>
      <c r="F817" s="131"/>
      <c r="G817" s="131"/>
    </row>
    <row r="818" spans="1:7" ht="15.75" customHeight="1">
      <c r="A818" s="130"/>
      <c r="B818" s="131"/>
      <c r="C818" s="131"/>
      <c r="D818" s="404"/>
      <c r="E818" s="131"/>
      <c r="F818" s="131"/>
      <c r="G818" s="131"/>
    </row>
    <row r="819" spans="1:7" ht="15.75" customHeight="1">
      <c r="A819" s="130"/>
      <c r="B819" s="131"/>
      <c r="C819" s="131"/>
      <c r="D819" s="404"/>
      <c r="E819" s="131"/>
      <c r="F819" s="131"/>
      <c r="G819" s="131"/>
    </row>
    <row r="820" spans="1:7" ht="15.75" customHeight="1">
      <c r="A820" s="130"/>
      <c r="B820" s="131"/>
      <c r="C820" s="131"/>
      <c r="D820" s="404"/>
      <c r="E820" s="131"/>
      <c r="F820" s="131"/>
      <c r="G820" s="131"/>
    </row>
    <row r="821" spans="1:7" ht="15.75" customHeight="1">
      <c r="A821" s="130"/>
      <c r="B821" s="131"/>
      <c r="C821" s="131"/>
      <c r="D821" s="404"/>
      <c r="E821" s="131"/>
      <c r="F821" s="131"/>
      <c r="G821" s="131"/>
    </row>
    <row r="822" spans="1:7" ht="15.75" customHeight="1">
      <c r="A822" s="130"/>
      <c r="B822" s="131"/>
      <c r="C822" s="131"/>
      <c r="D822" s="404"/>
      <c r="E822" s="131"/>
      <c r="F822" s="131"/>
      <c r="G822" s="131"/>
    </row>
    <row r="823" spans="1:7" ht="15.75" customHeight="1">
      <c r="A823" s="130"/>
      <c r="B823" s="131"/>
      <c r="C823" s="131"/>
      <c r="D823" s="404"/>
      <c r="E823" s="131"/>
      <c r="F823" s="131"/>
      <c r="G823" s="131"/>
    </row>
    <row r="824" spans="1:7" ht="15.75" customHeight="1">
      <c r="A824" s="130"/>
      <c r="B824" s="131"/>
      <c r="C824" s="131"/>
      <c r="D824" s="404"/>
      <c r="E824" s="131"/>
      <c r="F824" s="131"/>
      <c r="G824" s="131"/>
    </row>
    <row r="825" spans="1:7" ht="15.75" customHeight="1">
      <c r="A825" s="130"/>
      <c r="B825" s="131"/>
      <c r="C825" s="131"/>
      <c r="D825" s="404"/>
      <c r="E825" s="131"/>
      <c r="F825" s="131"/>
      <c r="G825" s="131"/>
    </row>
    <row r="826" spans="1:7" ht="15.75" customHeight="1">
      <c r="A826" s="130"/>
      <c r="B826" s="131"/>
      <c r="C826" s="131"/>
      <c r="D826" s="404"/>
      <c r="E826" s="131"/>
      <c r="F826" s="131"/>
      <c r="G826" s="131"/>
    </row>
    <row r="827" spans="1:7" ht="15.75" customHeight="1">
      <c r="A827" s="130"/>
      <c r="B827" s="131"/>
      <c r="C827" s="131"/>
      <c r="D827" s="404"/>
      <c r="E827" s="131"/>
      <c r="F827" s="131"/>
      <c r="G827" s="131"/>
    </row>
    <row r="828" spans="1:7" ht="15.75" customHeight="1">
      <c r="A828" s="130"/>
      <c r="B828" s="131"/>
      <c r="C828" s="131"/>
      <c r="D828" s="404"/>
      <c r="E828" s="131"/>
      <c r="F828" s="131"/>
      <c r="G828" s="131"/>
    </row>
    <row r="829" spans="1:7" ht="15.75" customHeight="1">
      <c r="A829" s="130"/>
      <c r="B829" s="131"/>
      <c r="C829" s="131"/>
      <c r="D829" s="404"/>
      <c r="E829" s="131"/>
      <c r="F829" s="131"/>
      <c r="G829" s="131"/>
    </row>
    <row r="830" spans="1:7" ht="15.75" customHeight="1">
      <c r="A830" s="130"/>
      <c r="B830" s="131"/>
      <c r="C830" s="131"/>
      <c r="D830" s="404"/>
      <c r="E830" s="131"/>
      <c r="F830" s="131"/>
      <c r="G830" s="131"/>
    </row>
    <row r="831" spans="1:7" ht="15.75" customHeight="1">
      <c r="A831" s="130"/>
      <c r="B831" s="131"/>
      <c r="C831" s="131"/>
      <c r="D831" s="404"/>
      <c r="E831" s="131"/>
      <c r="F831" s="131"/>
      <c r="G831" s="131"/>
    </row>
    <row r="832" spans="1:7" ht="15.75" customHeight="1">
      <c r="A832" s="130"/>
      <c r="B832" s="131"/>
      <c r="C832" s="131"/>
      <c r="D832" s="404"/>
      <c r="E832" s="131"/>
      <c r="F832" s="131"/>
      <c r="G832" s="131"/>
    </row>
    <row r="833" spans="1:7" ht="15.75" customHeight="1">
      <c r="A833" s="130"/>
      <c r="B833" s="131"/>
      <c r="C833" s="131"/>
      <c r="D833" s="404"/>
      <c r="E833" s="131"/>
      <c r="F833" s="131"/>
      <c r="G833" s="131"/>
    </row>
    <row r="834" spans="1:7" ht="15.75" customHeight="1">
      <c r="A834" s="130"/>
      <c r="B834" s="131"/>
      <c r="C834" s="131"/>
      <c r="D834" s="404"/>
      <c r="E834" s="131"/>
      <c r="F834" s="131"/>
      <c r="G834" s="131"/>
    </row>
    <row r="835" spans="1:7" ht="15.75" customHeight="1">
      <c r="A835" s="130"/>
      <c r="B835" s="131"/>
      <c r="C835" s="131"/>
      <c r="D835" s="404"/>
      <c r="E835" s="131"/>
      <c r="F835" s="131"/>
      <c r="G835" s="131"/>
    </row>
    <row r="836" spans="1:7" ht="15.75" customHeight="1">
      <c r="A836" s="130"/>
      <c r="B836" s="131"/>
      <c r="C836" s="131"/>
      <c r="D836" s="404"/>
      <c r="E836" s="131"/>
      <c r="F836" s="131"/>
      <c r="G836" s="131"/>
    </row>
    <row r="837" spans="1:7" ht="15.75" customHeight="1">
      <c r="A837" s="130"/>
      <c r="B837" s="131"/>
      <c r="C837" s="131"/>
      <c r="D837" s="404"/>
      <c r="E837" s="131"/>
      <c r="F837" s="131"/>
      <c r="G837" s="131"/>
    </row>
    <row r="838" spans="1:7" ht="15.75" customHeight="1">
      <c r="A838" s="130"/>
      <c r="B838" s="131"/>
      <c r="C838" s="131"/>
      <c r="D838" s="404"/>
      <c r="E838" s="131"/>
      <c r="F838" s="131"/>
      <c r="G838" s="131"/>
    </row>
    <row r="839" spans="1:7" ht="15.75" customHeight="1">
      <c r="A839" s="130"/>
      <c r="B839" s="131"/>
      <c r="C839" s="131"/>
      <c r="D839" s="404"/>
      <c r="E839" s="131"/>
      <c r="F839" s="131"/>
      <c r="G839" s="131"/>
    </row>
    <row r="840" spans="1:7" ht="15.75" customHeight="1">
      <c r="A840" s="130"/>
      <c r="B840" s="131"/>
      <c r="C840" s="131"/>
      <c r="D840" s="404"/>
      <c r="E840" s="131"/>
      <c r="F840" s="131"/>
      <c r="G840" s="131"/>
    </row>
    <row r="841" spans="1:7" ht="15.75" customHeight="1">
      <c r="A841" s="130"/>
      <c r="B841" s="131"/>
      <c r="C841" s="131"/>
      <c r="D841" s="404"/>
      <c r="E841" s="131"/>
      <c r="F841" s="131"/>
      <c r="G841" s="131"/>
    </row>
    <row r="842" spans="1:7" ht="15.75" customHeight="1">
      <c r="A842" s="130"/>
      <c r="B842" s="131"/>
      <c r="C842" s="131"/>
      <c r="D842" s="404"/>
      <c r="E842" s="131"/>
      <c r="F842" s="131"/>
      <c r="G842" s="131"/>
    </row>
    <row r="843" spans="1:7" ht="15.75" customHeight="1">
      <c r="A843" s="130"/>
      <c r="B843" s="131"/>
      <c r="C843" s="131"/>
      <c r="D843" s="404"/>
      <c r="E843" s="131"/>
      <c r="F843" s="131"/>
      <c r="G843" s="131"/>
    </row>
    <row r="844" spans="1:7" ht="15.75" customHeight="1">
      <c r="A844" s="130"/>
      <c r="B844" s="131"/>
      <c r="C844" s="131"/>
      <c r="D844" s="404"/>
      <c r="E844" s="131"/>
      <c r="F844" s="131"/>
      <c r="G844" s="131"/>
    </row>
    <row r="845" spans="1:7" ht="15.75" customHeight="1">
      <c r="A845" s="130"/>
      <c r="B845" s="131"/>
      <c r="C845" s="131"/>
      <c r="D845" s="404"/>
      <c r="E845" s="131"/>
      <c r="F845" s="131"/>
      <c r="G845" s="131"/>
    </row>
    <row r="846" spans="1:7" ht="15.75" customHeight="1">
      <c r="A846" s="130"/>
      <c r="B846" s="131"/>
      <c r="C846" s="131"/>
      <c r="D846" s="404"/>
      <c r="E846" s="131"/>
      <c r="F846" s="131"/>
      <c r="G846" s="131"/>
    </row>
    <row r="847" spans="1:7" ht="15.75" customHeight="1">
      <c r="A847" s="130"/>
      <c r="B847" s="131"/>
      <c r="C847" s="131"/>
      <c r="D847" s="404"/>
      <c r="E847" s="131"/>
      <c r="F847" s="131"/>
      <c r="G847" s="131"/>
    </row>
    <row r="848" spans="1:7" ht="15.75" customHeight="1">
      <c r="A848" s="130"/>
      <c r="B848" s="131"/>
      <c r="C848" s="131"/>
      <c r="D848" s="404"/>
      <c r="E848" s="131"/>
      <c r="F848" s="131"/>
      <c r="G848" s="131"/>
    </row>
    <row r="849" spans="1:7" ht="15.75" customHeight="1">
      <c r="A849" s="130"/>
      <c r="B849" s="131"/>
      <c r="C849" s="131"/>
      <c r="D849" s="404"/>
      <c r="E849" s="131"/>
      <c r="F849" s="131"/>
      <c r="G849" s="131"/>
    </row>
    <row r="850" spans="1:7" ht="15.75" customHeight="1">
      <c r="A850" s="130"/>
      <c r="B850" s="131"/>
      <c r="C850" s="131"/>
      <c r="D850" s="404"/>
      <c r="E850" s="131"/>
      <c r="F850" s="131"/>
      <c r="G850" s="131"/>
    </row>
    <row r="851" spans="1:7" ht="15.75" customHeight="1">
      <c r="A851" s="130"/>
      <c r="B851" s="131"/>
      <c r="C851" s="131"/>
      <c r="D851" s="404"/>
      <c r="E851" s="131"/>
      <c r="F851" s="131"/>
      <c r="G851" s="131"/>
    </row>
    <row r="852" spans="1:7" ht="15.75" customHeight="1">
      <c r="A852" s="130"/>
      <c r="B852" s="131"/>
      <c r="C852" s="131"/>
      <c r="D852" s="404"/>
      <c r="E852" s="131"/>
      <c r="F852" s="131"/>
      <c r="G852" s="131"/>
    </row>
    <row r="853" spans="1:7" ht="15.75" customHeight="1">
      <c r="A853" s="130"/>
      <c r="B853" s="131"/>
      <c r="C853" s="131"/>
      <c r="D853" s="404"/>
      <c r="E853" s="131"/>
      <c r="F853" s="131"/>
      <c r="G853" s="131"/>
    </row>
    <row r="854" spans="1:7" ht="15.75" customHeight="1">
      <c r="A854" s="130"/>
      <c r="B854" s="131"/>
      <c r="C854" s="131"/>
      <c r="D854" s="404"/>
      <c r="E854" s="131"/>
      <c r="F854" s="131"/>
      <c r="G854" s="131"/>
    </row>
    <row r="855" spans="1:7" ht="15.75" customHeight="1">
      <c r="A855" s="130"/>
      <c r="B855" s="131"/>
      <c r="C855" s="131"/>
      <c r="D855" s="404"/>
      <c r="E855" s="131"/>
      <c r="F855" s="131"/>
      <c r="G855" s="131"/>
    </row>
    <row r="856" spans="1:7" ht="15.75" customHeight="1">
      <c r="A856" s="130"/>
      <c r="B856" s="131"/>
      <c r="C856" s="131"/>
      <c r="D856" s="404"/>
      <c r="E856" s="131"/>
      <c r="F856" s="131"/>
      <c r="G856" s="131"/>
    </row>
    <row r="857" spans="1:7" ht="15.75" customHeight="1">
      <c r="A857" s="130"/>
      <c r="B857" s="131"/>
      <c r="C857" s="131"/>
      <c r="D857" s="404"/>
      <c r="E857" s="131"/>
      <c r="F857" s="131"/>
      <c r="G857" s="131"/>
    </row>
    <row r="858" spans="1:7" ht="15.75" customHeight="1">
      <c r="A858" s="130"/>
      <c r="B858" s="131"/>
      <c r="C858" s="131"/>
      <c r="D858" s="404"/>
      <c r="E858" s="131"/>
      <c r="F858" s="131"/>
      <c r="G858" s="131"/>
    </row>
    <row r="859" spans="1:7" ht="15.75" customHeight="1">
      <c r="A859" s="130"/>
      <c r="B859" s="131"/>
      <c r="C859" s="131"/>
      <c r="D859" s="404"/>
      <c r="E859" s="131"/>
      <c r="F859" s="131"/>
      <c r="G859" s="131"/>
    </row>
    <row r="860" spans="1:7" ht="15.75" customHeight="1">
      <c r="A860" s="130"/>
      <c r="B860" s="131"/>
      <c r="C860" s="131"/>
      <c r="D860" s="404"/>
      <c r="E860" s="131"/>
      <c r="F860" s="131"/>
      <c r="G860" s="131"/>
    </row>
    <row r="861" spans="1:7" ht="15.75" customHeight="1">
      <c r="A861" s="130"/>
      <c r="B861" s="131"/>
      <c r="C861" s="131"/>
      <c r="D861" s="404"/>
      <c r="E861" s="131"/>
      <c r="F861" s="131"/>
      <c r="G861" s="131"/>
    </row>
    <row r="862" spans="1:7" ht="15.75" customHeight="1">
      <c r="A862" s="130"/>
      <c r="B862" s="131"/>
      <c r="C862" s="131"/>
      <c r="D862" s="404"/>
      <c r="E862" s="131"/>
      <c r="F862" s="131"/>
      <c r="G862" s="131"/>
    </row>
    <row r="863" spans="1:7" ht="15.75" customHeight="1">
      <c r="A863" s="130"/>
      <c r="B863" s="131"/>
      <c r="C863" s="131"/>
      <c r="D863" s="404"/>
      <c r="E863" s="131"/>
      <c r="F863" s="131"/>
      <c r="G863" s="131"/>
    </row>
    <row r="864" spans="1:7" ht="15.75" customHeight="1">
      <c r="A864" s="130"/>
      <c r="B864" s="131"/>
      <c r="C864" s="131"/>
      <c r="D864" s="404"/>
      <c r="E864" s="131"/>
      <c r="F864" s="131"/>
      <c r="G864" s="131"/>
    </row>
    <row r="865" spans="1:7" ht="15.75" customHeight="1">
      <c r="A865" s="130"/>
      <c r="B865" s="131"/>
      <c r="C865" s="131"/>
      <c r="D865" s="404"/>
      <c r="E865" s="131"/>
      <c r="F865" s="131"/>
      <c r="G865" s="131"/>
    </row>
    <row r="866" spans="1:7" ht="15.75" customHeight="1">
      <c r="A866" s="130"/>
      <c r="B866" s="131"/>
      <c r="C866" s="131"/>
      <c r="D866" s="404"/>
      <c r="E866" s="131"/>
      <c r="F866" s="131"/>
      <c r="G866" s="131"/>
    </row>
    <row r="867" spans="1:7" ht="15.75" customHeight="1">
      <c r="A867" s="130"/>
      <c r="B867" s="131"/>
      <c r="C867" s="131"/>
      <c r="D867" s="404"/>
      <c r="E867" s="131"/>
      <c r="F867" s="131"/>
      <c r="G867" s="131"/>
    </row>
    <row r="868" spans="1:7" ht="15.75" customHeight="1">
      <c r="A868" s="130"/>
      <c r="B868" s="131"/>
      <c r="C868" s="131"/>
      <c r="D868" s="404"/>
      <c r="E868" s="131"/>
      <c r="F868" s="131"/>
      <c r="G868" s="131"/>
    </row>
    <row r="869" spans="1:7" ht="15.75" customHeight="1">
      <c r="A869" s="130"/>
      <c r="B869" s="131"/>
      <c r="C869" s="131"/>
      <c r="D869" s="404"/>
      <c r="E869" s="131"/>
      <c r="F869" s="131"/>
      <c r="G869" s="131"/>
    </row>
    <row r="870" spans="1:7" ht="15.75" customHeight="1">
      <c r="A870" s="130"/>
      <c r="B870" s="131"/>
      <c r="C870" s="131"/>
      <c r="D870" s="404"/>
      <c r="E870" s="131"/>
      <c r="F870" s="131"/>
      <c r="G870" s="131"/>
    </row>
    <row r="871" spans="1:7" ht="15.75" customHeight="1">
      <c r="A871" s="130"/>
      <c r="B871" s="131"/>
      <c r="C871" s="131"/>
      <c r="D871" s="404"/>
      <c r="E871" s="131"/>
      <c r="F871" s="131"/>
      <c r="G871" s="131"/>
    </row>
    <row r="872" spans="1:7" ht="15.75" customHeight="1">
      <c r="A872" s="130"/>
      <c r="B872" s="131"/>
      <c r="C872" s="131"/>
      <c r="D872" s="404"/>
      <c r="E872" s="131"/>
      <c r="F872" s="131"/>
      <c r="G872" s="131"/>
    </row>
    <row r="873" spans="1:7" ht="15.75" customHeight="1">
      <c r="A873" s="130"/>
      <c r="B873" s="131"/>
      <c r="C873" s="131"/>
      <c r="D873" s="404"/>
      <c r="E873" s="131"/>
      <c r="F873" s="131"/>
      <c r="G873" s="131"/>
    </row>
    <row r="874" spans="1:7" ht="15.75" customHeight="1">
      <c r="A874" s="130"/>
      <c r="B874" s="131"/>
      <c r="C874" s="131"/>
      <c r="D874" s="404"/>
      <c r="E874" s="131"/>
      <c r="F874" s="131"/>
      <c r="G874" s="131"/>
    </row>
    <row r="875" spans="1:7" ht="15.75" customHeight="1">
      <c r="A875" s="130"/>
      <c r="B875" s="131"/>
      <c r="C875" s="131"/>
      <c r="D875" s="404"/>
      <c r="E875" s="131"/>
      <c r="F875" s="131"/>
      <c r="G875" s="131"/>
    </row>
    <row r="876" spans="1:7" ht="15.75" customHeight="1">
      <c r="A876" s="130"/>
      <c r="B876" s="131"/>
      <c r="C876" s="131"/>
      <c r="D876" s="404"/>
      <c r="E876" s="131"/>
      <c r="F876" s="131"/>
      <c r="G876" s="131"/>
    </row>
    <row r="877" spans="1:7" ht="15.75" customHeight="1">
      <c r="A877" s="130"/>
      <c r="B877" s="131"/>
      <c r="C877" s="131"/>
      <c r="D877" s="404"/>
      <c r="E877" s="131"/>
      <c r="F877" s="131"/>
      <c r="G877" s="131"/>
    </row>
    <row r="878" spans="1:7" ht="15.75" customHeight="1">
      <c r="A878" s="130"/>
      <c r="B878" s="131"/>
      <c r="C878" s="131"/>
      <c r="D878" s="404"/>
      <c r="E878" s="131"/>
      <c r="F878" s="131"/>
      <c r="G878" s="131"/>
    </row>
    <row r="879" spans="1:7" ht="15.75" customHeight="1">
      <c r="A879" s="130"/>
      <c r="B879" s="131"/>
      <c r="C879" s="131"/>
      <c r="D879" s="404"/>
      <c r="E879" s="131"/>
      <c r="F879" s="131"/>
      <c r="G879" s="131"/>
    </row>
    <row r="880" spans="1:7" ht="15.75" customHeight="1">
      <c r="A880" s="130"/>
      <c r="B880" s="131"/>
      <c r="C880" s="131"/>
      <c r="D880" s="404"/>
      <c r="E880" s="131"/>
      <c r="F880" s="131"/>
      <c r="G880" s="131"/>
    </row>
    <row r="881" spans="1:7" ht="15.75" customHeight="1">
      <c r="A881" s="130"/>
      <c r="B881" s="131"/>
      <c r="C881" s="131"/>
      <c r="D881" s="404"/>
      <c r="E881" s="131"/>
      <c r="F881" s="131"/>
      <c r="G881" s="131"/>
    </row>
    <row r="882" spans="1:7" ht="15.75" customHeight="1">
      <c r="A882" s="130"/>
      <c r="B882" s="131"/>
      <c r="C882" s="131"/>
      <c r="D882" s="404"/>
      <c r="E882" s="131"/>
      <c r="F882" s="131"/>
      <c r="G882" s="131"/>
    </row>
    <row r="883" spans="1:7" ht="15.75" customHeight="1">
      <c r="A883" s="130"/>
      <c r="B883" s="131"/>
      <c r="C883" s="131"/>
      <c r="D883" s="404"/>
      <c r="E883" s="131"/>
      <c r="F883" s="131"/>
      <c r="G883" s="131"/>
    </row>
    <row r="884" spans="1:7" ht="15.75" customHeight="1">
      <c r="A884" s="130"/>
      <c r="B884" s="131"/>
      <c r="C884" s="131"/>
      <c r="D884" s="404"/>
      <c r="E884" s="131"/>
      <c r="F884" s="131"/>
      <c r="G884" s="131"/>
    </row>
    <row r="885" spans="1:7" ht="15.75" customHeight="1">
      <c r="A885" s="130"/>
      <c r="B885" s="131"/>
      <c r="C885" s="131"/>
      <c r="D885" s="404"/>
      <c r="E885" s="131"/>
      <c r="F885" s="131"/>
      <c r="G885" s="131"/>
    </row>
    <row r="886" spans="1:7" ht="15.75" customHeight="1">
      <c r="A886" s="130"/>
      <c r="B886" s="131"/>
      <c r="C886" s="131"/>
      <c r="D886" s="404"/>
      <c r="E886" s="131"/>
      <c r="F886" s="131"/>
      <c r="G886" s="131"/>
    </row>
    <row r="887" spans="1:7" ht="15.75" customHeight="1">
      <c r="A887" s="130"/>
      <c r="B887" s="131"/>
      <c r="C887" s="131"/>
      <c r="D887" s="404"/>
      <c r="E887" s="131"/>
      <c r="F887" s="131"/>
      <c r="G887" s="131"/>
    </row>
    <row r="888" spans="1:7" ht="15.75" customHeight="1">
      <c r="A888" s="130"/>
      <c r="B888" s="131"/>
      <c r="C888" s="131"/>
      <c r="D888" s="404"/>
      <c r="E888" s="131"/>
      <c r="F888" s="131"/>
      <c r="G888" s="131"/>
    </row>
    <row r="889" spans="1:7" ht="15.75" customHeight="1">
      <c r="A889" s="130"/>
      <c r="B889" s="131"/>
      <c r="C889" s="131"/>
      <c r="D889" s="404"/>
      <c r="E889" s="131"/>
      <c r="F889" s="131"/>
      <c r="G889" s="131"/>
    </row>
    <row r="890" spans="1:7" ht="15.75" customHeight="1">
      <c r="A890" s="130"/>
      <c r="B890" s="131"/>
      <c r="C890" s="131"/>
      <c r="D890" s="404"/>
      <c r="E890" s="131"/>
      <c r="F890" s="131"/>
      <c r="G890" s="131"/>
    </row>
    <row r="891" spans="1:7" ht="15.75" customHeight="1">
      <c r="A891" s="130"/>
      <c r="B891" s="131"/>
      <c r="C891" s="131"/>
      <c r="D891" s="404"/>
      <c r="E891" s="131"/>
      <c r="F891" s="131"/>
      <c r="G891" s="131"/>
    </row>
    <row r="892" spans="1:7" ht="15.75" customHeight="1">
      <c r="A892" s="130"/>
      <c r="B892" s="131"/>
      <c r="C892" s="131"/>
      <c r="D892" s="404"/>
      <c r="E892" s="131"/>
      <c r="F892" s="131"/>
      <c r="G892" s="131"/>
    </row>
    <row r="893" spans="1:7" ht="15.75" customHeight="1">
      <c r="A893" s="130"/>
      <c r="B893" s="131"/>
      <c r="C893" s="131"/>
      <c r="D893" s="404"/>
      <c r="E893" s="131"/>
      <c r="F893" s="131"/>
      <c r="G893" s="131"/>
    </row>
    <row r="894" spans="1:7" ht="15.75" customHeight="1">
      <c r="A894" s="130"/>
      <c r="B894" s="131"/>
      <c r="C894" s="131"/>
      <c r="D894" s="404"/>
      <c r="E894" s="131"/>
      <c r="F894" s="131"/>
      <c r="G894" s="131"/>
    </row>
    <row r="895" spans="1:7" ht="15.75" customHeight="1">
      <c r="A895" s="130"/>
      <c r="B895" s="131"/>
      <c r="C895" s="131"/>
      <c r="D895" s="404"/>
      <c r="E895" s="131"/>
      <c r="F895" s="131"/>
      <c r="G895" s="131"/>
    </row>
    <row r="896" spans="1:7" ht="15.75" customHeight="1">
      <c r="A896" s="130"/>
      <c r="B896" s="131"/>
      <c r="C896" s="131"/>
      <c r="D896" s="404"/>
      <c r="E896" s="131"/>
      <c r="F896" s="131"/>
      <c r="G896" s="131"/>
    </row>
    <row r="897" spans="1:7" ht="15.75" customHeight="1">
      <c r="A897" s="130"/>
      <c r="B897" s="131"/>
      <c r="C897" s="131"/>
      <c r="D897" s="404"/>
      <c r="E897" s="131"/>
      <c r="F897" s="131"/>
      <c r="G897" s="131"/>
    </row>
    <row r="898" spans="1:7" ht="15.75" customHeight="1">
      <c r="A898" s="130"/>
      <c r="B898" s="131"/>
      <c r="C898" s="131"/>
      <c r="D898" s="404"/>
      <c r="E898" s="131"/>
      <c r="F898" s="131"/>
      <c r="G898" s="131"/>
    </row>
    <row r="899" spans="1:7" ht="15.75" customHeight="1">
      <c r="A899" s="130"/>
      <c r="B899" s="131"/>
      <c r="C899" s="131"/>
      <c r="D899" s="404"/>
      <c r="E899" s="131"/>
      <c r="F899" s="131"/>
      <c r="G899" s="131"/>
    </row>
    <row r="900" spans="1:7" ht="15.75" customHeight="1">
      <c r="A900" s="130"/>
      <c r="B900" s="131"/>
      <c r="C900" s="131"/>
      <c r="D900" s="404"/>
      <c r="E900" s="131"/>
      <c r="F900" s="131"/>
      <c r="G900" s="131"/>
    </row>
    <row r="901" spans="1:7" ht="15.75" customHeight="1">
      <c r="A901" s="130"/>
      <c r="B901" s="131"/>
      <c r="C901" s="131"/>
      <c r="D901" s="404"/>
      <c r="E901" s="131"/>
      <c r="F901" s="131"/>
      <c r="G901" s="131"/>
    </row>
    <row r="902" spans="1:7" ht="15.75" customHeight="1">
      <c r="A902" s="130"/>
      <c r="B902" s="131"/>
      <c r="C902" s="131"/>
      <c r="D902" s="404"/>
      <c r="E902" s="131"/>
      <c r="F902" s="131"/>
      <c r="G902" s="131"/>
    </row>
    <row r="903" spans="1:7" ht="15.75" customHeight="1">
      <c r="A903" s="130"/>
      <c r="B903" s="131"/>
      <c r="C903" s="131"/>
      <c r="D903" s="404"/>
      <c r="E903" s="131"/>
      <c r="F903" s="131"/>
      <c r="G903" s="131"/>
    </row>
    <row r="904" spans="1:7" ht="15.75" customHeight="1">
      <c r="A904" s="130"/>
      <c r="B904" s="131"/>
      <c r="C904" s="131"/>
      <c r="D904" s="404"/>
      <c r="E904" s="131"/>
      <c r="F904" s="131"/>
      <c r="G904" s="131"/>
    </row>
    <row r="905" spans="1:7" ht="15.75" customHeight="1">
      <c r="A905" s="130"/>
      <c r="B905" s="131"/>
      <c r="C905" s="131"/>
      <c r="D905" s="404"/>
      <c r="E905" s="131"/>
      <c r="F905" s="131"/>
      <c r="G905" s="131"/>
    </row>
    <row r="906" spans="1:7" ht="15.75" customHeight="1">
      <c r="A906" s="130"/>
      <c r="B906" s="131"/>
      <c r="C906" s="131"/>
      <c r="D906" s="404"/>
      <c r="E906" s="131"/>
      <c r="F906" s="131"/>
      <c r="G906" s="131"/>
    </row>
    <row r="907" spans="1:7" ht="15.75" customHeight="1">
      <c r="A907" s="130"/>
      <c r="B907" s="131"/>
      <c r="C907" s="131"/>
      <c r="D907" s="404"/>
      <c r="E907" s="131"/>
      <c r="F907" s="131"/>
      <c r="G907" s="131"/>
    </row>
    <row r="908" spans="1:7" ht="15.75" customHeight="1">
      <c r="A908" s="130"/>
      <c r="B908" s="131"/>
      <c r="C908" s="131"/>
      <c r="D908" s="404"/>
      <c r="E908" s="131"/>
      <c r="F908" s="131"/>
      <c r="G908" s="131"/>
    </row>
    <row r="909" spans="1:7" ht="15.75" customHeight="1">
      <c r="A909" s="130"/>
      <c r="B909" s="131"/>
      <c r="C909" s="131"/>
      <c r="D909" s="404"/>
      <c r="E909" s="131"/>
      <c r="F909" s="131"/>
      <c r="G909" s="131"/>
    </row>
    <row r="910" spans="1:7" ht="15.75" customHeight="1">
      <c r="A910" s="130"/>
      <c r="B910" s="131"/>
      <c r="C910" s="131"/>
      <c r="D910" s="404"/>
      <c r="E910" s="131"/>
      <c r="F910" s="131"/>
      <c r="G910" s="131"/>
    </row>
    <row r="911" spans="1:7" ht="15.75" customHeight="1">
      <c r="A911" s="130"/>
      <c r="B911" s="131"/>
      <c r="C911" s="131"/>
      <c r="D911" s="404"/>
      <c r="E911" s="131"/>
      <c r="F911" s="131"/>
      <c r="G911" s="131"/>
    </row>
    <row r="912" spans="1:7" ht="15.75" customHeight="1">
      <c r="A912" s="130"/>
      <c r="B912" s="131"/>
      <c r="C912" s="131"/>
      <c r="D912" s="404"/>
      <c r="E912" s="131"/>
      <c r="F912" s="131"/>
      <c r="G912" s="131"/>
    </row>
    <row r="913" spans="1:7" ht="15.75" customHeight="1">
      <c r="A913" s="130"/>
      <c r="B913" s="131"/>
      <c r="C913" s="131"/>
      <c r="D913" s="404"/>
      <c r="E913" s="131"/>
      <c r="F913" s="131"/>
      <c r="G913" s="131"/>
    </row>
    <row r="914" spans="1:7" ht="15.75" customHeight="1">
      <c r="A914" s="130"/>
      <c r="B914" s="131"/>
      <c r="C914" s="131"/>
      <c r="D914" s="404"/>
      <c r="E914" s="131"/>
      <c r="F914" s="131"/>
      <c r="G914" s="131"/>
    </row>
    <row r="915" spans="1:7" ht="15.75" customHeight="1">
      <c r="A915" s="130"/>
      <c r="B915" s="131"/>
      <c r="C915" s="131"/>
      <c r="D915" s="404"/>
      <c r="E915" s="131"/>
      <c r="F915" s="131"/>
      <c r="G915" s="131"/>
    </row>
    <row r="916" spans="1:7" ht="15.75" customHeight="1">
      <c r="A916" s="130"/>
      <c r="B916" s="131"/>
      <c r="C916" s="131"/>
      <c r="D916" s="404"/>
      <c r="E916" s="131"/>
      <c r="F916" s="131"/>
      <c r="G916" s="131"/>
    </row>
    <row r="917" spans="1:7" ht="15.75" customHeight="1">
      <c r="A917" s="130"/>
      <c r="B917" s="131"/>
      <c r="C917" s="131"/>
      <c r="D917" s="404"/>
      <c r="E917" s="131"/>
      <c r="F917" s="131"/>
      <c r="G917" s="131"/>
    </row>
    <row r="918" spans="1:7" ht="15.75" customHeight="1">
      <c r="A918" s="130"/>
      <c r="B918" s="131"/>
      <c r="C918" s="131"/>
      <c r="D918" s="404"/>
      <c r="E918" s="131"/>
      <c r="F918" s="131"/>
      <c r="G918" s="131"/>
    </row>
    <row r="919" spans="1:7" ht="15.75" customHeight="1">
      <c r="A919" s="130"/>
      <c r="B919" s="131"/>
      <c r="C919" s="131"/>
      <c r="D919" s="404"/>
      <c r="E919" s="131"/>
      <c r="F919" s="131"/>
      <c r="G919" s="131"/>
    </row>
    <row r="920" spans="1:7" ht="15.75" customHeight="1">
      <c r="A920" s="130"/>
      <c r="B920" s="131"/>
      <c r="C920" s="131"/>
      <c r="D920" s="404"/>
      <c r="E920" s="131"/>
      <c r="F920" s="131"/>
      <c r="G920" s="131"/>
    </row>
    <row r="921" spans="1:7" ht="15.75" customHeight="1">
      <c r="A921" s="130"/>
      <c r="B921" s="131"/>
      <c r="C921" s="131"/>
      <c r="D921" s="404"/>
      <c r="E921" s="131"/>
      <c r="F921" s="131"/>
      <c r="G921" s="131"/>
    </row>
    <row r="922" spans="1:7" ht="15.75" customHeight="1">
      <c r="A922" s="130"/>
      <c r="B922" s="131"/>
      <c r="C922" s="131"/>
      <c r="D922" s="404"/>
      <c r="E922" s="131"/>
      <c r="F922" s="131"/>
      <c r="G922" s="131"/>
    </row>
    <row r="923" spans="1:7" ht="15.75" customHeight="1">
      <c r="A923" s="130"/>
      <c r="B923" s="131"/>
      <c r="C923" s="131"/>
      <c r="D923" s="404"/>
      <c r="E923" s="131"/>
      <c r="F923" s="131"/>
      <c r="G923" s="131"/>
    </row>
    <row r="924" spans="1:7" ht="15.75" customHeight="1">
      <c r="A924" s="130"/>
      <c r="B924" s="131"/>
      <c r="C924" s="131"/>
      <c r="D924" s="404"/>
      <c r="E924" s="131"/>
      <c r="F924" s="131"/>
      <c r="G924" s="131"/>
    </row>
    <row r="925" spans="1:7" ht="15.75" customHeight="1">
      <c r="A925" s="130"/>
      <c r="B925" s="131"/>
      <c r="C925" s="131"/>
      <c r="D925" s="404"/>
      <c r="E925" s="131"/>
      <c r="F925" s="131"/>
      <c r="G925" s="131"/>
    </row>
    <row r="926" spans="1:7" ht="15.75" customHeight="1">
      <c r="A926" s="130"/>
      <c r="B926" s="131"/>
      <c r="C926" s="131"/>
      <c r="D926" s="404"/>
      <c r="E926" s="131"/>
      <c r="F926" s="131"/>
      <c r="G926" s="131"/>
    </row>
    <row r="927" spans="1:7" ht="15.75" customHeight="1">
      <c r="A927" s="130"/>
      <c r="B927" s="131"/>
      <c r="C927" s="131"/>
      <c r="D927" s="404"/>
      <c r="E927" s="131"/>
      <c r="F927" s="131"/>
      <c r="G927" s="131"/>
    </row>
    <row r="928" spans="1:7" ht="15.75" customHeight="1">
      <c r="A928" s="130"/>
      <c r="B928" s="131"/>
      <c r="C928" s="131"/>
      <c r="D928" s="404"/>
      <c r="E928" s="131"/>
      <c r="F928" s="131"/>
      <c r="G928" s="131"/>
    </row>
    <row r="929" spans="1:7" ht="15.75" customHeight="1">
      <c r="A929" s="130"/>
      <c r="B929" s="131"/>
      <c r="C929" s="131"/>
      <c r="D929" s="404"/>
      <c r="E929" s="131"/>
      <c r="F929" s="131"/>
      <c r="G929" s="131"/>
    </row>
    <row r="930" spans="1:7" ht="15.75" customHeight="1">
      <c r="A930" s="130"/>
      <c r="B930" s="131"/>
      <c r="C930" s="131"/>
      <c r="D930" s="404"/>
      <c r="E930" s="131"/>
      <c r="F930" s="131"/>
      <c r="G930" s="131"/>
    </row>
    <row r="931" spans="1:7" ht="15.75" customHeight="1">
      <c r="A931" s="130"/>
      <c r="B931" s="131"/>
      <c r="C931" s="131"/>
      <c r="D931" s="404"/>
      <c r="E931" s="131"/>
      <c r="F931" s="131"/>
      <c r="G931" s="131"/>
    </row>
    <row r="932" spans="1:7" ht="15.75" customHeight="1">
      <c r="A932" s="130"/>
      <c r="B932" s="131"/>
      <c r="C932" s="131"/>
      <c r="D932" s="404"/>
      <c r="E932" s="131"/>
      <c r="F932" s="131"/>
      <c r="G932" s="131"/>
    </row>
    <row r="933" spans="1:7" ht="15.75" customHeight="1">
      <c r="A933" s="130"/>
      <c r="B933" s="131"/>
      <c r="C933" s="131"/>
      <c r="D933" s="404"/>
      <c r="E933" s="131"/>
      <c r="F933" s="131"/>
      <c r="G933" s="131"/>
    </row>
    <row r="934" spans="1:7" ht="15.75" customHeight="1">
      <c r="A934" s="130"/>
      <c r="B934" s="131"/>
      <c r="C934" s="131"/>
      <c r="D934" s="404"/>
      <c r="E934" s="131"/>
      <c r="F934" s="131"/>
      <c r="G934" s="131"/>
    </row>
    <row r="935" spans="1:7" ht="15.75" customHeight="1">
      <c r="A935" s="130"/>
      <c r="B935" s="131"/>
      <c r="C935" s="131"/>
      <c r="D935" s="404"/>
      <c r="E935" s="131"/>
      <c r="F935" s="131"/>
      <c r="G935" s="131"/>
    </row>
    <row r="936" spans="1:7" ht="15.75" customHeight="1">
      <c r="A936" s="130"/>
      <c r="B936" s="131"/>
      <c r="C936" s="131"/>
      <c r="D936" s="404"/>
      <c r="E936" s="131"/>
      <c r="F936" s="131"/>
      <c r="G936" s="131"/>
    </row>
    <row r="937" spans="1:7" ht="15.75" customHeight="1">
      <c r="A937" s="130"/>
      <c r="B937" s="131"/>
      <c r="C937" s="131"/>
      <c r="D937" s="404"/>
      <c r="E937" s="131"/>
      <c r="F937" s="131"/>
      <c r="G937" s="131"/>
    </row>
    <row r="938" spans="1:7" ht="15.75" customHeight="1">
      <c r="A938" s="130"/>
      <c r="B938" s="131"/>
      <c r="C938" s="131"/>
      <c r="D938" s="404"/>
      <c r="E938" s="131"/>
      <c r="F938" s="131"/>
      <c r="G938" s="131"/>
    </row>
    <row r="939" spans="1:7" ht="15.75" customHeight="1">
      <c r="A939" s="130"/>
      <c r="B939" s="131"/>
      <c r="C939" s="131"/>
      <c r="D939" s="404"/>
      <c r="E939" s="131"/>
      <c r="F939" s="131"/>
      <c r="G939" s="131"/>
    </row>
    <row r="940" spans="1:7" ht="15.75" customHeight="1">
      <c r="A940" s="130"/>
      <c r="B940" s="131"/>
      <c r="C940" s="131"/>
      <c r="D940" s="404"/>
      <c r="E940" s="131"/>
      <c r="F940" s="131"/>
      <c r="G940" s="131"/>
    </row>
    <row r="941" spans="1:7" ht="15.75" customHeight="1">
      <c r="A941" s="130"/>
      <c r="B941" s="131"/>
      <c r="C941" s="131"/>
      <c r="D941" s="404"/>
      <c r="E941" s="131"/>
      <c r="F941" s="131"/>
      <c r="G941" s="131"/>
    </row>
    <row r="942" spans="1:7" ht="15.75" customHeight="1">
      <c r="A942" s="130"/>
      <c r="B942" s="131"/>
      <c r="C942" s="131"/>
      <c r="D942" s="404"/>
      <c r="E942" s="131"/>
      <c r="F942" s="131"/>
      <c r="G942" s="131"/>
    </row>
    <row r="943" spans="1:7" ht="15.75" customHeight="1">
      <c r="A943" s="130"/>
      <c r="B943" s="131"/>
      <c r="C943" s="131"/>
      <c r="D943" s="404"/>
      <c r="E943" s="131"/>
      <c r="F943" s="131"/>
      <c r="G943" s="131"/>
    </row>
    <row r="944" spans="1:7" ht="15.75" customHeight="1">
      <c r="A944" s="130"/>
      <c r="B944" s="131"/>
      <c r="C944" s="131"/>
      <c r="D944" s="404"/>
      <c r="E944" s="131"/>
      <c r="F944" s="131"/>
      <c r="G944" s="131"/>
    </row>
    <row r="945" spans="1:7" ht="15.75" customHeight="1">
      <c r="A945" s="130"/>
      <c r="B945" s="131"/>
      <c r="C945" s="131"/>
      <c r="D945" s="404"/>
      <c r="E945" s="131"/>
      <c r="F945" s="131"/>
      <c r="G945" s="131"/>
    </row>
    <row r="946" spans="1:7" ht="15.75" customHeight="1">
      <c r="A946" s="130"/>
      <c r="B946" s="131"/>
      <c r="C946" s="131"/>
      <c r="D946" s="404"/>
      <c r="E946" s="131"/>
      <c r="F946" s="131"/>
      <c r="G946" s="131"/>
    </row>
    <row r="947" spans="1:7" ht="15.75" customHeight="1">
      <c r="A947" s="130"/>
      <c r="B947" s="131"/>
      <c r="C947" s="131"/>
      <c r="D947" s="404"/>
      <c r="E947" s="131"/>
      <c r="F947" s="131"/>
      <c r="G947" s="131"/>
    </row>
    <row r="948" spans="1:7" ht="15.75" customHeight="1">
      <c r="A948" s="130"/>
      <c r="B948" s="131"/>
      <c r="C948" s="131"/>
      <c r="D948" s="404"/>
      <c r="E948" s="131"/>
      <c r="F948" s="131"/>
      <c r="G948" s="131"/>
    </row>
    <row r="949" spans="1:7" ht="15.75" customHeight="1">
      <c r="A949" s="130"/>
      <c r="B949" s="131"/>
      <c r="C949" s="131"/>
      <c r="D949" s="404"/>
      <c r="E949" s="131"/>
      <c r="F949" s="131"/>
      <c r="G949" s="131"/>
    </row>
    <row r="950" spans="1:7" ht="15.75" customHeight="1">
      <c r="A950" s="130"/>
      <c r="B950" s="131"/>
      <c r="C950" s="131"/>
      <c r="D950" s="404"/>
      <c r="E950" s="131"/>
      <c r="F950" s="131"/>
      <c r="G950" s="131"/>
    </row>
    <row r="951" spans="1:7" ht="15.75" customHeight="1">
      <c r="A951" s="130"/>
      <c r="B951" s="131"/>
      <c r="C951" s="131"/>
      <c r="D951" s="404"/>
      <c r="E951" s="131"/>
      <c r="F951" s="131"/>
      <c r="G951" s="131"/>
    </row>
    <row r="952" spans="1:7" ht="15.75" customHeight="1">
      <c r="A952" s="130"/>
      <c r="B952" s="131"/>
      <c r="C952" s="131"/>
      <c r="D952" s="404"/>
      <c r="E952" s="131"/>
      <c r="F952" s="131"/>
      <c r="G952" s="131"/>
    </row>
    <row r="953" spans="1:7" ht="15.75" customHeight="1">
      <c r="A953" s="130"/>
      <c r="B953" s="131"/>
      <c r="C953" s="131"/>
      <c r="D953" s="404"/>
      <c r="E953" s="131"/>
      <c r="F953" s="131"/>
      <c r="G953" s="131"/>
    </row>
    <row r="954" spans="1:7" ht="15.75" customHeight="1">
      <c r="A954" s="130"/>
      <c r="B954" s="131"/>
      <c r="C954" s="131"/>
      <c r="D954" s="404"/>
      <c r="E954" s="131"/>
      <c r="F954" s="131"/>
      <c r="G954" s="131"/>
    </row>
    <row r="955" spans="1:7" ht="15.75" customHeight="1">
      <c r="A955" s="130"/>
      <c r="B955" s="131"/>
      <c r="C955" s="131"/>
      <c r="D955" s="404"/>
      <c r="E955" s="131"/>
      <c r="F955" s="131"/>
      <c r="G955" s="131"/>
    </row>
    <row r="956" spans="1:7" ht="15.75" customHeight="1">
      <c r="A956" s="130"/>
      <c r="B956" s="131"/>
      <c r="C956" s="131"/>
      <c r="D956" s="404"/>
      <c r="E956" s="131"/>
      <c r="F956" s="131"/>
      <c r="G956" s="131"/>
    </row>
    <row r="957" spans="1:7" ht="15.75" customHeight="1">
      <c r="A957" s="130"/>
      <c r="B957" s="131"/>
      <c r="C957" s="131"/>
      <c r="D957" s="404"/>
      <c r="E957" s="131"/>
      <c r="F957" s="131"/>
      <c r="G957" s="131"/>
    </row>
    <row r="958" spans="1:7" ht="15.75" customHeight="1">
      <c r="A958" s="130"/>
      <c r="B958" s="131"/>
      <c r="C958" s="131"/>
      <c r="D958" s="404"/>
      <c r="E958" s="131"/>
      <c r="F958" s="131"/>
      <c r="G958" s="131"/>
    </row>
    <row r="959" spans="1:7" ht="15.75" customHeight="1">
      <c r="A959" s="130"/>
      <c r="B959" s="131"/>
      <c r="C959" s="131"/>
      <c r="D959" s="404"/>
      <c r="E959" s="131"/>
      <c r="F959" s="131"/>
      <c r="G959" s="131"/>
    </row>
    <row r="960" spans="1:7" ht="15.75" customHeight="1">
      <c r="A960" s="130"/>
      <c r="B960" s="131"/>
      <c r="C960" s="131"/>
      <c r="D960" s="404"/>
      <c r="E960" s="131"/>
      <c r="F960" s="131"/>
      <c r="G960" s="131"/>
    </row>
    <row r="961" spans="1:7" ht="15.75" customHeight="1">
      <c r="A961" s="130"/>
      <c r="B961" s="131"/>
      <c r="C961" s="131"/>
      <c r="D961" s="404"/>
      <c r="E961" s="131"/>
      <c r="F961" s="131"/>
      <c r="G961" s="131"/>
    </row>
    <row r="962" spans="1:7" ht="15.75" customHeight="1">
      <c r="A962" s="130"/>
      <c r="B962" s="131"/>
      <c r="C962" s="131"/>
      <c r="D962" s="404"/>
      <c r="E962" s="131"/>
      <c r="F962" s="131"/>
      <c r="G962" s="131"/>
    </row>
    <row r="963" spans="1:7" ht="15.75" customHeight="1">
      <c r="A963" s="130"/>
      <c r="B963" s="131"/>
      <c r="C963" s="131"/>
      <c r="D963" s="404"/>
      <c r="E963" s="131"/>
      <c r="F963" s="131"/>
      <c r="G963" s="131"/>
    </row>
    <row r="964" spans="1:7" ht="15.75" customHeight="1">
      <c r="A964" s="130"/>
      <c r="B964" s="131"/>
      <c r="C964" s="131"/>
      <c r="D964" s="404"/>
      <c r="E964" s="131"/>
      <c r="F964" s="131"/>
      <c r="G964" s="131"/>
    </row>
    <row r="965" spans="1:7" ht="15.75" customHeight="1">
      <c r="A965" s="130"/>
      <c r="B965" s="131"/>
      <c r="C965" s="131"/>
      <c r="D965" s="404"/>
      <c r="E965" s="131"/>
      <c r="F965" s="131"/>
      <c r="G965" s="131"/>
    </row>
    <row r="966" spans="1:7" ht="15.75" customHeight="1">
      <c r="A966" s="130"/>
      <c r="B966" s="131"/>
      <c r="C966" s="131"/>
      <c r="D966" s="404"/>
      <c r="E966" s="131"/>
      <c r="F966" s="131"/>
      <c r="G966" s="131"/>
    </row>
    <row r="967" spans="1:7" ht="15.75" customHeight="1">
      <c r="A967" s="130"/>
      <c r="B967" s="131"/>
      <c r="C967" s="131"/>
      <c r="D967" s="404"/>
      <c r="E967" s="131"/>
      <c r="F967" s="131"/>
      <c r="G967" s="131"/>
    </row>
    <row r="968" spans="1:7" ht="15.75" customHeight="1">
      <c r="A968" s="130"/>
      <c r="B968" s="131"/>
      <c r="C968" s="131"/>
      <c r="D968" s="404"/>
      <c r="E968" s="131"/>
      <c r="F968" s="131"/>
      <c r="G968" s="131"/>
    </row>
    <row r="969" spans="1:7" ht="15.75" customHeight="1">
      <c r="A969" s="130"/>
      <c r="B969" s="131"/>
      <c r="C969" s="131"/>
      <c r="D969" s="404"/>
      <c r="E969" s="131"/>
      <c r="F969" s="131"/>
      <c r="G969" s="131"/>
    </row>
    <row r="970" spans="1:7" ht="15.75" customHeight="1">
      <c r="A970" s="130"/>
      <c r="B970" s="131"/>
      <c r="C970" s="131"/>
      <c r="D970" s="404"/>
      <c r="E970" s="131"/>
      <c r="F970" s="131"/>
      <c r="G970" s="131"/>
    </row>
    <row r="971" spans="1:7" ht="15.75" customHeight="1">
      <c r="A971" s="130"/>
      <c r="B971" s="131"/>
      <c r="C971" s="131"/>
      <c r="D971" s="404"/>
      <c r="E971" s="131"/>
      <c r="F971" s="131"/>
      <c r="G971" s="131"/>
    </row>
    <row r="972" spans="1:7" ht="15.75" customHeight="1">
      <c r="A972" s="130"/>
      <c r="B972" s="131"/>
      <c r="C972" s="131"/>
      <c r="D972" s="404"/>
      <c r="E972" s="131"/>
      <c r="F972" s="131"/>
      <c r="G972" s="131"/>
    </row>
    <row r="973" spans="1:7" ht="15.75" customHeight="1">
      <c r="A973" s="130"/>
      <c r="B973" s="131"/>
      <c r="C973" s="131"/>
      <c r="D973" s="404"/>
      <c r="E973" s="131"/>
      <c r="F973" s="131"/>
      <c r="G973" s="131"/>
    </row>
    <row r="974" spans="1:7" ht="15.75" customHeight="1">
      <c r="A974" s="130"/>
      <c r="B974" s="131"/>
      <c r="C974" s="131"/>
      <c r="D974" s="404"/>
      <c r="E974" s="131"/>
      <c r="F974" s="131"/>
      <c r="G974" s="131"/>
    </row>
    <row r="975" spans="1:7" ht="15.75" customHeight="1">
      <c r="A975" s="130"/>
      <c r="B975" s="131"/>
      <c r="C975" s="131"/>
      <c r="D975" s="404"/>
      <c r="E975" s="131"/>
      <c r="F975" s="131"/>
      <c r="G975" s="131"/>
    </row>
    <row r="976" spans="1:7" ht="15.75" customHeight="1">
      <c r="A976" s="130"/>
      <c r="B976" s="131"/>
      <c r="C976" s="131"/>
      <c r="D976" s="404"/>
      <c r="E976" s="131"/>
      <c r="F976" s="131"/>
      <c r="G976" s="131"/>
    </row>
    <row r="977" spans="1:7" ht="15.75" customHeight="1">
      <c r="A977" s="130"/>
      <c r="B977" s="131"/>
      <c r="C977" s="131"/>
      <c r="D977" s="404"/>
      <c r="E977" s="131"/>
      <c r="F977" s="131"/>
      <c r="G977" s="131"/>
    </row>
    <row r="978" spans="1:7" ht="15.75" customHeight="1">
      <c r="A978" s="130"/>
      <c r="B978" s="131"/>
      <c r="C978" s="131"/>
      <c r="D978" s="404"/>
      <c r="E978" s="131"/>
      <c r="F978" s="131"/>
      <c r="G978" s="131"/>
    </row>
    <row r="979" spans="1:7" ht="15.75" customHeight="1">
      <c r="A979" s="130"/>
      <c r="B979" s="131"/>
      <c r="C979" s="131"/>
      <c r="D979" s="404"/>
      <c r="E979" s="131"/>
      <c r="F979" s="131"/>
      <c r="G979" s="131"/>
    </row>
    <row r="980" spans="1:7" ht="15.75" customHeight="1">
      <c r="A980" s="130"/>
      <c r="B980" s="131"/>
      <c r="C980" s="131"/>
      <c r="D980" s="404"/>
      <c r="E980" s="131"/>
      <c r="F980" s="131"/>
      <c r="G980" s="131"/>
    </row>
    <row r="981" spans="1:7" ht="15.75" customHeight="1">
      <c r="A981" s="130"/>
      <c r="B981" s="131"/>
      <c r="C981" s="131"/>
      <c r="D981" s="404"/>
      <c r="E981" s="131"/>
      <c r="F981" s="131"/>
      <c r="G981" s="131"/>
    </row>
    <row r="982" spans="1:7" ht="15.75" customHeight="1">
      <c r="A982" s="130"/>
      <c r="B982" s="131"/>
      <c r="C982" s="131"/>
      <c r="D982" s="404"/>
      <c r="E982" s="131"/>
      <c r="F982" s="131"/>
      <c r="G982" s="131"/>
    </row>
    <row r="983" spans="1:7" ht="15.75" customHeight="1">
      <c r="A983" s="130"/>
      <c r="B983" s="131"/>
      <c r="C983" s="131"/>
      <c r="D983" s="404"/>
      <c r="E983" s="131"/>
      <c r="F983" s="131"/>
      <c r="G983" s="131"/>
    </row>
    <row r="984" spans="1:7" ht="15.75" customHeight="1">
      <c r="A984" s="130"/>
      <c r="B984" s="131"/>
      <c r="C984" s="131"/>
      <c r="D984" s="404"/>
      <c r="E984" s="131"/>
      <c r="F984" s="131"/>
      <c r="G984" s="131"/>
    </row>
    <row r="985" spans="1:7" ht="15.75" customHeight="1">
      <c r="A985" s="130"/>
      <c r="B985" s="131"/>
      <c r="C985" s="131"/>
      <c r="D985" s="404"/>
      <c r="E985" s="131"/>
      <c r="F985" s="131"/>
      <c r="G985" s="131"/>
    </row>
    <row r="986" spans="1:7" ht="15.75" customHeight="1">
      <c r="A986" s="130"/>
      <c r="B986" s="131"/>
      <c r="C986" s="131"/>
      <c r="D986" s="404"/>
      <c r="E986" s="131"/>
      <c r="F986" s="131"/>
      <c r="G986" s="131"/>
    </row>
    <row r="987" spans="1:7" ht="15.75" customHeight="1">
      <c r="A987" s="130"/>
      <c r="B987" s="131"/>
      <c r="C987" s="131"/>
      <c r="D987" s="404"/>
      <c r="E987" s="131"/>
      <c r="F987" s="131"/>
      <c r="G987" s="131"/>
    </row>
    <row r="988" spans="1:7" ht="15.75" customHeight="1">
      <c r="A988" s="130"/>
      <c r="B988" s="131"/>
      <c r="C988" s="131"/>
      <c r="D988" s="404"/>
      <c r="E988" s="131"/>
      <c r="F988" s="131"/>
      <c r="G988" s="131"/>
    </row>
    <row r="989" spans="1:7" ht="15.75" customHeight="1">
      <c r="A989" s="130"/>
      <c r="B989" s="131"/>
      <c r="C989" s="131"/>
      <c r="D989" s="404"/>
      <c r="E989" s="131"/>
      <c r="F989" s="131"/>
      <c r="G989" s="131"/>
    </row>
    <row r="990" spans="1:7" ht="15.75" customHeight="1">
      <c r="A990" s="130"/>
      <c r="B990" s="131"/>
      <c r="C990" s="131"/>
      <c r="D990" s="404"/>
      <c r="E990" s="131"/>
      <c r="F990" s="131"/>
      <c r="G990" s="131"/>
    </row>
    <row r="991" spans="1:7" ht="15.75" customHeight="1">
      <c r="A991" s="130"/>
      <c r="B991" s="131"/>
      <c r="C991" s="131"/>
      <c r="D991" s="404"/>
      <c r="E991" s="131"/>
      <c r="F991" s="131"/>
      <c r="G991" s="131"/>
    </row>
    <row r="992" spans="1:7" ht="15.75" customHeight="1">
      <c r="A992" s="130"/>
      <c r="B992" s="131"/>
      <c r="C992" s="131"/>
      <c r="D992" s="404"/>
      <c r="E992" s="131"/>
      <c r="F992" s="131"/>
      <c r="G992" s="131"/>
    </row>
    <row r="993" spans="1:7" ht="15.75" customHeight="1">
      <c r="A993" s="130"/>
      <c r="B993" s="131"/>
      <c r="C993" s="131"/>
      <c r="D993" s="404"/>
      <c r="E993" s="131"/>
      <c r="F993" s="131"/>
      <c r="G993" s="131"/>
    </row>
    <row r="994" spans="1:7" ht="15.75" customHeight="1">
      <c r="A994" s="130"/>
      <c r="B994" s="131"/>
      <c r="C994" s="131"/>
      <c r="D994" s="404"/>
      <c r="E994" s="131"/>
      <c r="F994" s="131"/>
      <c r="G994" s="131"/>
    </row>
    <row r="995" spans="1:7" ht="15.75" customHeight="1">
      <c r="A995" s="130"/>
      <c r="B995" s="131"/>
      <c r="C995" s="131"/>
      <c r="D995" s="404"/>
      <c r="E995" s="131"/>
      <c r="F995" s="131"/>
      <c r="G995" s="131"/>
    </row>
    <row r="996" spans="1:7" ht="15.75" customHeight="1">
      <c r="A996" s="130"/>
      <c r="B996" s="131"/>
      <c r="C996" s="131"/>
      <c r="D996" s="404"/>
      <c r="E996" s="131"/>
      <c r="F996" s="131"/>
      <c r="G996" s="131"/>
    </row>
    <row r="997" spans="1:7" ht="15.75" customHeight="1">
      <c r="A997" s="130"/>
      <c r="B997" s="131"/>
      <c r="C997" s="131"/>
      <c r="D997" s="404"/>
      <c r="E997" s="131"/>
      <c r="F997" s="131"/>
      <c r="G997" s="131"/>
    </row>
    <row r="998" spans="1:7" ht="15.75" customHeight="1">
      <c r="A998" s="130"/>
      <c r="B998" s="131"/>
      <c r="C998" s="131"/>
      <c r="D998" s="404"/>
      <c r="E998" s="131"/>
      <c r="F998" s="131"/>
      <c r="G998" s="131"/>
    </row>
    <row r="999" spans="1:7" ht="15.75" customHeight="1">
      <c r="A999" s="130"/>
      <c r="B999" s="131"/>
      <c r="C999" s="131"/>
      <c r="D999" s="404"/>
      <c r="E999" s="131"/>
      <c r="F999" s="131"/>
      <c r="G999" s="131"/>
    </row>
    <row r="1000" spans="1:7" ht="15.75" customHeight="1">
      <c r="A1000" s="130"/>
      <c r="B1000" s="131"/>
      <c r="C1000" s="131"/>
      <c r="D1000" s="404"/>
      <c r="E1000" s="131"/>
      <c r="F1000" s="131"/>
      <c r="G1000" s="131"/>
    </row>
    <row r="1001" spans="1:7" ht="15.75" customHeight="1">
      <c r="A1001" s="130"/>
      <c r="B1001" s="131"/>
      <c r="C1001" s="131"/>
      <c r="D1001" s="404"/>
      <c r="E1001" s="131"/>
      <c r="F1001" s="131"/>
      <c r="G1001" s="131"/>
    </row>
    <row r="1002" spans="1:7" ht="15.75" customHeight="1">
      <c r="A1002" s="130"/>
      <c r="B1002" s="131"/>
      <c r="C1002" s="131"/>
      <c r="D1002" s="404"/>
      <c r="E1002" s="131"/>
      <c r="F1002" s="131"/>
      <c r="G1002" s="131"/>
    </row>
    <row r="1003" spans="1:7" ht="15.75" customHeight="1">
      <c r="A1003" s="130"/>
      <c r="B1003" s="131"/>
      <c r="C1003" s="131"/>
      <c r="D1003" s="404"/>
      <c r="E1003" s="131"/>
      <c r="F1003" s="131"/>
      <c r="G1003" s="131"/>
    </row>
  </sheetData>
  <mergeCells count="78">
    <mergeCell ref="A187:B187"/>
    <mergeCell ref="G150:G151"/>
    <mergeCell ref="G171:G172"/>
    <mergeCell ref="H171:K171"/>
    <mergeCell ref="L171:O171"/>
    <mergeCell ref="P171:S171"/>
    <mergeCell ref="T87:T88"/>
    <mergeCell ref="G44:G45"/>
    <mergeCell ref="G63:G64"/>
    <mergeCell ref="H63:K63"/>
    <mergeCell ref="L63:O63"/>
    <mergeCell ref="P63:S63"/>
    <mergeCell ref="T63:T64"/>
    <mergeCell ref="G87:G88"/>
    <mergeCell ref="H150:K150"/>
    <mergeCell ref="L150:O150"/>
    <mergeCell ref="P150:S150"/>
    <mergeCell ref="T150:T151"/>
    <mergeCell ref="H87:K87"/>
    <mergeCell ref="L87:O87"/>
    <mergeCell ref="P87:S87"/>
    <mergeCell ref="T4:T5"/>
    <mergeCell ref="E4:G4"/>
    <mergeCell ref="H4:K4"/>
    <mergeCell ref="A42:B42"/>
    <mergeCell ref="H44:K44"/>
    <mergeCell ref="L44:O44"/>
    <mergeCell ref="P44:S44"/>
    <mergeCell ref="T44:T45"/>
    <mergeCell ref="L4:O4"/>
    <mergeCell ref="P4:S4"/>
    <mergeCell ref="A4:A5"/>
    <mergeCell ref="B4:B5"/>
    <mergeCell ref="A1:B1"/>
    <mergeCell ref="H1:S1"/>
    <mergeCell ref="A2:B2"/>
    <mergeCell ref="H2:S2"/>
    <mergeCell ref="B3:S3"/>
    <mergeCell ref="H283:T283"/>
    <mergeCell ref="A229:B229"/>
    <mergeCell ref="A249:B249"/>
    <mergeCell ref="G252:G253"/>
    <mergeCell ref="H252:K252"/>
    <mergeCell ref="L252:O252"/>
    <mergeCell ref="P252:S252"/>
    <mergeCell ref="T252:T253"/>
    <mergeCell ref="P232:S232"/>
    <mergeCell ref="T232:T233"/>
    <mergeCell ref="A277:B277"/>
    <mergeCell ref="H279:T279"/>
    <mergeCell ref="Q280:T280"/>
    <mergeCell ref="G214:G215"/>
    <mergeCell ref="H214:K214"/>
    <mergeCell ref="L214:O214"/>
    <mergeCell ref="G232:G233"/>
    <mergeCell ref="H232:K232"/>
    <mergeCell ref="L232:O232"/>
    <mergeCell ref="H190:K190"/>
    <mergeCell ref="L190:O190"/>
    <mergeCell ref="P190:S190"/>
    <mergeCell ref="T190:T191"/>
    <mergeCell ref="A211:B211"/>
    <mergeCell ref="P214:S214"/>
    <mergeCell ref="T214:T215"/>
    <mergeCell ref="T171:T172"/>
    <mergeCell ref="T109:T110"/>
    <mergeCell ref="A121:B121"/>
    <mergeCell ref="G109:G110"/>
    <mergeCell ref="G124:G125"/>
    <mergeCell ref="A147:B147"/>
    <mergeCell ref="H124:K124"/>
    <mergeCell ref="L124:O124"/>
    <mergeCell ref="P124:S124"/>
    <mergeCell ref="T124:T125"/>
    <mergeCell ref="H109:K109"/>
    <mergeCell ref="L109:O109"/>
    <mergeCell ref="P109:S109"/>
    <mergeCell ref="G190:G191"/>
  </mergeCells>
  <pageMargins left="0.7" right="0.7" top="0.75" bottom="0.75" header="0" footer="0"/>
  <pageSetup orientation="landscape"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13"/>
  <sheetViews>
    <sheetView zoomScale="110" zoomScaleNormal="110" workbookViewId="0">
      <selection activeCell="F9" sqref="F9"/>
    </sheetView>
  </sheetViews>
  <sheetFormatPr defaultColWidth="14.42578125" defaultRowHeight="15" customHeight="1"/>
  <cols>
    <col min="1" max="1" width="4.7109375" customWidth="1"/>
    <col min="2" max="2" width="58.140625" customWidth="1"/>
    <col min="3" max="3" width="8.28515625" customWidth="1"/>
    <col min="4" max="4" width="7.7109375" customWidth="1"/>
    <col min="5" max="6" width="15.140625" customWidth="1"/>
    <col min="7" max="7" width="6.7109375" customWidth="1"/>
    <col min="8" max="8" width="14.140625" customWidth="1"/>
    <col min="9" max="10" width="15.140625" customWidth="1"/>
    <col min="11" max="11" width="15.7109375" customWidth="1"/>
    <col min="12" max="12" width="53.140625" customWidth="1"/>
    <col min="13" max="26" width="8.7109375" customWidth="1"/>
  </cols>
  <sheetData>
    <row r="1" spans="1:26" ht="14.25" customHeight="1">
      <c r="A1" s="1651" t="s">
        <v>1598</v>
      </c>
      <c r="B1" s="1517"/>
      <c r="C1" s="1528"/>
      <c r="D1" s="1517"/>
      <c r="E1" s="1517"/>
      <c r="F1" s="1517"/>
      <c r="G1" s="1517"/>
      <c r="H1" s="1517"/>
      <c r="I1" s="1181"/>
      <c r="J1" s="1181"/>
      <c r="K1" s="1182" t="s">
        <v>1599</v>
      </c>
      <c r="L1" s="34"/>
      <c r="M1" s="34"/>
      <c r="N1" s="34"/>
      <c r="O1" s="34"/>
      <c r="P1" s="34"/>
      <c r="Q1" s="31"/>
      <c r="R1" s="31"/>
      <c r="S1" s="31"/>
      <c r="T1" s="31"/>
      <c r="U1" s="31"/>
      <c r="V1" s="31"/>
      <c r="W1" s="31"/>
      <c r="X1" s="31"/>
      <c r="Y1" s="31"/>
      <c r="Z1" s="31"/>
    </row>
    <row r="2" spans="1:26">
      <c r="A2" s="1652" t="s">
        <v>1600</v>
      </c>
      <c r="B2" s="1517"/>
      <c r="C2" s="1528"/>
      <c r="D2" s="1517"/>
      <c r="E2" s="1517"/>
      <c r="F2" s="1517"/>
      <c r="G2" s="1517"/>
      <c r="H2" s="1517"/>
      <c r="I2" s="1181"/>
      <c r="J2" s="1181"/>
      <c r="K2" s="245"/>
      <c r="L2" s="34"/>
      <c r="M2" s="34"/>
      <c r="N2" s="34"/>
      <c r="O2" s="34"/>
      <c r="P2" s="34"/>
      <c r="Q2" s="31"/>
      <c r="R2" s="31"/>
      <c r="S2" s="31"/>
      <c r="T2" s="31"/>
      <c r="U2" s="31"/>
      <c r="V2" s="31"/>
      <c r="W2" s="31"/>
      <c r="X2" s="31"/>
      <c r="Y2" s="31"/>
      <c r="Z2" s="31"/>
    </row>
    <row r="3" spans="1:26" ht="30" customHeight="1">
      <c r="A3" s="1627" t="s">
        <v>1601</v>
      </c>
      <c r="B3" s="1517"/>
      <c r="C3" s="1517"/>
      <c r="D3" s="1517"/>
      <c r="E3" s="1517"/>
      <c r="F3" s="1517"/>
      <c r="G3" s="1517"/>
      <c r="H3" s="1517"/>
      <c r="I3" s="1517"/>
      <c r="J3" s="1517"/>
      <c r="K3" s="1517"/>
      <c r="L3" s="34"/>
      <c r="M3" s="34"/>
      <c r="N3" s="34"/>
      <c r="O3" s="34"/>
      <c r="P3" s="34"/>
      <c r="Q3" s="31"/>
      <c r="R3" s="31"/>
      <c r="S3" s="31"/>
      <c r="T3" s="31"/>
      <c r="U3" s="31"/>
      <c r="V3" s="31"/>
      <c r="W3" s="31"/>
      <c r="X3" s="31"/>
      <c r="Y3" s="31"/>
      <c r="Z3" s="31"/>
    </row>
    <row r="4" spans="1:26" ht="27" customHeight="1">
      <c r="A4" s="1543" t="s">
        <v>1602</v>
      </c>
      <c r="B4" s="1517"/>
      <c r="C4" s="1517"/>
      <c r="D4" s="1517"/>
      <c r="E4" s="1517"/>
      <c r="F4" s="1517"/>
      <c r="G4" s="1517"/>
      <c r="H4" s="1517"/>
      <c r="I4" s="1517"/>
      <c r="J4" s="1517"/>
      <c r="K4" s="1517"/>
      <c r="L4" s="133"/>
      <c r="M4" s="133"/>
      <c r="N4" s="133"/>
      <c r="O4" s="133"/>
      <c r="P4" s="133"/>
      <c r="Q4" s="134"/>
      <c r="R4" s="134"/>
      <c r="S4" s="134"/>
      <c r="T4" s="134"/>
      <c r="U4" s="134"/>
      <c r="V4" s="134"/>
      <c r="W4" s="134"/>
      <c r="X4" s="134"/>
      <c r="Y4" s="134"/>
      <c r="Z4" s="134"/>
    </row>
    <row r="5" spans="1:26">
      <c r="A5" s="229"/>
      <c r="B5" s="229"/>
      <c r="C5" s="229"/>
      <c r="D5" s="229"/>
      <c r="E5" s="229"/>
      <c r="F5" s="229"/>
      <c r="G5" s="229"/>
      <c r="H5" s="229"/>
      <c r="I5" s="1184"/>
      <c r="J5" s="1184"/>
      <c r="K5" s="37" t="s">
        <v>1603</v>
      </c>
      <c r="L5" s="34"/>
      <c r="M5" s="34"/>
      <c r="N5" s="34"/>
      <c r="O5" s="34"/>
      <c r="P5" s="34"/>
      <c r="Q5" s="31"/>
      <c r="R5" s="31"/>
      <c r="S5" s="31"/>
      <c r="T5" s="31"/>
      <c r="U5" s="31"/>
      <c r="V5" s="31"/>
      <c r="W5" s="31"/>
      <c r="X5" s="31"/>
      <c r="Y5" s="31"/>
      <c r="Z5" s="31"/>
    </row>
    <row r="6" spans="1:26" ht="50.25" customHeight="1">
      <c r="A6" s="188" t="s">
        <v>6</v>
      </c>
      <c r="B6" s="188" t="s">
        <v>1604</v>
      </c>
      <c r="C6" s="188" t="s">
        <v>1605</v>
      </c>
      <c r="D6" s="188" t="s">
        <v>1606</v>
      </c>
      <c r="E6" s="188" t="s">
        <v>1607</v>
      </c>
      <c r="F6" s="188" t="s">
        <v>1608</v>
      </c>
      <c r="G6" s="1653" t="s">
        <v>1609</v>
      </c>
      <c r="H6" s="1525"/>
      <c r="I6" s="1526"/>
      <c r="J6" s="188" t="s">
        <v>1610</v>
      </c>
      <c r="K6" s="188" t="s">
        <v>69</v>
      </c>
      <c r="L6" s="34"/>
      <c r="M6" s="34"/>
      <c r="N6" s="34"/>
      <c r="O6" s="34"/>
      <c r="P6" s="34"/>
      <c r="Q6" s="31"/>
      <c r="R6" s="31"/>
      <c r="S6" s="31"/>
      <c r="T6" s="31"/>
      <c r="U6" s="31"/>
      <c r="V6" s="31"/>
      <c r="W6" s="31"/>
      <c r="X6" s="31"/>
      <c r="Y6" s="31"/>
      <c r="Z6" s="31"/>
    </row>
    <row r="7" spans="1:26" ht="78" customHeight="1">
      <c r="A7" s="188"/>
      <c r="B7" s="188"/>
      <c r="C7" s="188"/>
      <c r="D7" s="188"/>
      <c r="E7" s="188"/>
      <c r="F7" s="188"/>
      <c r="G7" s="188" t="s">
        <v>1611</v>
      </c>
      <c r="H7" s="188" t="s">
        <v>1612</v>
      </c>
      <c r="I7" s="188" t="s">
        <v>1613</v>
      </c>
      <c r="J7" s="188"/>
      <c r="K7" s="188"/>
      <c r="L7" s="34"/>
      <c r="M7" s="34"/>
      <c r="N7" s="34"/>
      <c r="O7" s="34"/>
      <c r="P7" s="34"/>
      <c r="Q7" s="31"/>
      <c r="R7" s="31"/>
      <c r="S7" s="31"/>
      <c r="T7" s="31"/>
      <c r="U7" s="31"/>
      <c r="V7" s="31"/>
      <c r="W7" s="31"/>
      <c r="X7" s="31"/>
      <c r="Y7" s="31"/>
      <c r="Z7" s="31"/>
    </row>
    <row r="8" spans="1:26" ht="17.25" customHeight="1">
      <c r="A8" s="1185" t="s">
        <v>19</v>
      </c>
      <c r="B8" s="1186" t="s">
        <v>1614</v>
      </c>
      <c r="C8" s="1187"/>
      <c r="D8" s="1187"/>
      <c r="E8" s="1187"/>
      <c r="F8" s="1188">
        <v>0</v>
      </c>
      <c r="G8" s="1187"/>
      <c r="H8" s="1187"/>
      <c r="I8" s="1188">
        <f>SUM(I9)</f>
        <v>15000000</v>
      </c>
      <c r="J8" s="1188"/>
      <c r="K8" s="1187"/>
      <c r="L8" s="247" t="s">
        <v>1615</v>
      </c>
      <c r="M8" s="34"/>
      <c r="N8" s="34"/>
      <c r="O8" s="34"/>
      <c r="P8" s="34"/>
      <c r="Q8" s="31"/>
      <c r="R8" s="31"/>
      <c r="S8" s="31"/>
      <c r="T8" s="31"/>
      <c r="U8" s="31"/>
      <c r="V8" s="31"/>
      <c r="W8" s="31"/>
      <c r="X8" s="31"/>
      <c r="Y8" s="31"/>
      <c r="Z8" s="31"/>
    </row>
    <row r="9" spans="1:26" ht="31.5" customHeight="1">
      <c r="A9" s="194"/>
      <c r="B9" s="1493" t="s">
        <v>3841</v>
      </c>
      <c r="C9" s="1494" t="s">
        <v>3844</v>
      </c>
      <c r="D9" s="1494" t="s">
        <v>3842</v>
      </c>
      <c r="E9" s="1495" t="s">
        <v>3843</v>
      </c>
      <c r="F9" s="1495">
        <v>15000000</v>
      </c>
      <c r="G9" s="1495">
        <v>2</v>
      </c>
      <c r="H9" s="423">
        <v>3</v>
      </c>
      <c r="I9" s="1495">
        <v>15000000</v>
      </c>
      <c r="J9" s="1189"/>
      <c r="K9" s="1190"/>
      <c r="L9" s="267"/>
      <c r="M9" s="267"/>
      <c r="N9" s="267"/>
      <c r="O9" s="267"/>
      <c r="P9" s="267"/>
      <c r="Q9" s="268"/>
      <c r="R9" s="268"/>
      <c r="S9" s="268"/>
      <c r="T9" s="268"/>
      <c r="U9" s="268"/>
      <c r="V9" s="268"/>
      <c r="W9" s="268"/>
      <c r="X9" s="268"/>
      <c r="Y9" s="268"/>
      <c r="Z9" s="268"/>
    </row>
    <row r="10" spans="1:26" ht="31.5" customHeight="1">
      <c r="A10" s="194"/>
      <c r="B10" s="198"/>
      <c r="C10" s="481"/>
      <c r="D10" s="481"/>
      <c r="E10" s="423"/>
      <c r="F10" s="1189"/>
      <c r="G10" s="423"/>
      <c r="H10" s="423"/>
      <c r="I10" s="1189"/>
      <c r="J10" s="1189"/>
      <c r="K10" s="1190"/>
      <c r="L10" s="267"/>
      <c r="M10" s="267"/>
      <c r="N10" s="267"/>
      <c r="O10" s="267"/>
      <c r="P10" s="267"/>
      <c r="Q10" s="268"/>
      <c r="R10" s="268"/>
      <c r="S10" s="268"/>
      <c r="T10" s="268"/>
      <c r="U10" s="268"/>
      <c r="V10" s="268"/>
      <c r="W10" s="268"/>
      <c r="X10" s="268"/>
      <c r="Y10" s="268"/>
      <c r="Z10" s="268"/>
    </row>
    <row r="11" spans="1:26" ht="17.25" customHeight="1">
      <c r="A11" s="194"/>
      <c r="B11" s="198"/>
      <c r="C11" s="481"/>
      <c r="D11" s="481"/>
      <c r="E11" s="423"/>
      <c r="F11" s="1189"/>
      <c r="G11" s="423"/>
      <c r="H11" s="423"/>
      <c r="I11" s="1189"/>
      <c r="J11" s="1189"/>
      <c r="K11" s="1190"/>
      <c r="L11" s="267"/>
      <c r="M11" s="267"/>
      <c r="N11" s="267"/>
      <c r="O11" s="267"/>
      <c r="P11" s="267"/>
      <c r="Q11" s="268"/>
      <c r="R11" s="268"/>
      <c r="S11" s="268"/>
      <c r="T11" s="268"/>
      <c r="U11" s="268"/>
      <c r="V11" s="268"/>
      <c r="W11" s="268"/>
      <c r="X11" s="268"/>
      <c r="Y11" s="268"/>
      <c r="Z11" s="268"/>
    </row>
    <row r="12" spans="1:26" ht="17.25" customHeight="1">
      <c r="A12" s="194"/>
      <c r="B12" s="198"/>
      <c r="C12" s="481"/>
      <c r="D12" s="481"/>
      <c r="E12" s="423"/>
      <c r="F12" s="1189"/>
      <c r="G12" s="423"/>
      <c r="H12" s="423"/>
      <c r="I12" s="1189"/>
      <c r="J12" s="1189"/>
      <c r="K12" s="1190"/>
      <c r="L12" s="267"/>
      <c r="M12" s="267"/>
      <c r="N12" s="267"/>
      <c r="O12" s="267"/>
      <c r="P12" s="267"/>
      <c r="Q12" s="268"/>
      <c r="R12" s="268"/>
      <c r="S12" s="268"/>
      <c r="T12" s="268"/>
      <c r="U12" s="268"/>
      <c r="V12" s="268"/>
      <c r="W12" s="268"/>
      <c r="X12" s="268"/>
      <c r="Y12" s="268"/>
      <c r="Z12" s="268"/>
    </row>
    <row r="13" spans="1:26" ht="17.25" customHeight="1">
      <c r="A13" s="194"/>
      <c r="B13" s="198"/>
      <c r="C13" s="481"/>
      <c r="D13" s="481"/>
      <c r="E13" s="423"/>
      <c r="F13" s="1189"/>
      <c r="G13" s="423"/>
      <c r="H13" s="423"/>
      <c r="I13" s="1189"/>
      <c r="J13" s="1189"/>
      <c r="K13" s="1190"/>
      <c r="L13" s="267"/>
      <c r="M13" s="267"/>
      <c r="N13" s="267"/>
      <c r="O13" s="267"/>
      <c r="P13" s="267"/>
      <c r="Q13" s="268"/>
      <c r="R13" s="268"/>
      <c r="S13" s="268"/>
      <c r="T13" s="268"/>
      <c r="U13" s="268"/>
      <c r="V13" s="268"/>
      <c r="W13" s="268"/>
      <c r="X13" s="268"/>
      <c r="Y13" s="268"/>
      <c r="Z13" s="268"/>
    </row>
    <row r="14" spans="1:26" ht="17.25" customHeight="1">
      <c r="A14" s="194"/>
      <c r="B14" s="198"/>
      <c r="C14" s="481"/>
      <c r="D14" s="481"/>
      <c r="E14" s="423"/>
      <c r="F14" s="1189"/>
      <c r="G14" s="423"/>
      <c r="H14" s="423"/>
      <c r="I14" s="1189"/>
      <c r="J14" s="1189"/>
      <c r="K14" s="1190"/>
      <c r="L14" s="267"/>
      <c r="M14" s="267"/>
      <c r="N14" s="267"/>
      <c r="O14" s="267"/>
      <c r="P14" s="267"/>
      <c r="Q14" s="268"/>
      <c r="R14" s="268"/>
      <c r="S14" s="268"/>
      <c r="T14" s="268"/>
      <c r="U14" s="268"/>
      <c r="V14" s="268"/>
      <c r="W14" s="268"/>
      <c r="X14" s="268"/>
      <c r="Y14" s="268"/>
      <c r="Z14" s="268"/>
    </row>
    <row r="15" spans="1:26" ht="17.25" customHeight="1">
      <c r="A15" s="194"/>
      <c r="B15" s="198"/>
      <c r="C15" s="481"/>
      <c r="D15" s="481"/>
      <c r="E15" s="423"/>
      <c r="F15" s="1189"/>
      <c r="G15" s="423"/>
      <c r="H15" s="423"/>
      <c r="I15" s="1189"/>
      <c r="J15" s="1189"/>
      <c r="K15" s="1190"/>
      <c r="L15" s="267"/>
      <c r="M15" s="267"/>
      <c r="N15" s="267"/>
      <c r="O15" s="267"/>
      <c r="P15" s="267"/>
      <c r="Q15" s="268"/>
      <c r="R15" s="268"/>
      <c r="S15" s="268"/>
      <c r="T15" s="268"/>
      <c r="U15" s="268"/>
      <c r="V15" s="268"/>
      <c r="W15" s="268"/>
      <c r="X15" s="268"/>
      <c r="Y15" s="268"/>
      <c r="Z15" s="268"/>
    </row>
    <row r="16" spans="1:26" ht="17.25" customHeight="1">
      <c r="A16" s="194"/>
      <c r="B16" s="198"/>
      <c r="C16" s="481"/>
      <c r="D16" s="481"/>
      <c r="E16" s="423"/>
      <c r="F16" s="1189"/>
      <c r="G16" s="423"/>
      <c r="H16" s="423"/>
      <c r="I16" s="1189"/>
      <c r="J16" s="1189"/>
      <c r="K16" s="1190"/>
      <c r="L16" s="267"/>
      <c r="M16" s="267"/>
      <c r="N16" s="267"/>
      <c r="O16" s="267"/>
      <c r="P16" s="267"/>
      <c r="Q16" s="268"/>
      <c r="R16" s="268"/>
      <c r="S16" s="268"/>
      <c r="T16" s="268"/>
      <c r="U16" s="268"/>
      <c r="V16" s="268"/>
      <c r="W16" s="268"/>
      <c r="X16" s="268"/>
      <c r="Y16" s="268"/>
      <c r="Z16" s="268"/>
    </row>
    <row r="17" spans="1:26" ht="17.25" customHeight="1">
      <c r="A17" s="194"/>
      <c r="B17" s="198"/>
      <c r="C17" s="481"/>
      <c r="D17" s="481"/>
      <c r="E17" s="423"/>
      <c r="F17" s="1189"/>
      <c r="G17" s="423"/>
      <c r="H17" s="423"/>
      <c r="I17" s="1189"/>
      <c r="J17" s="1189"/>
      <c r="K17" s="1190"/>
      <c r="L17" s="267"/>
      <c r="M17" s="267"/>
      <c r="N17" s="267"/>
      <c r="O17" s="267"/>
      <c r="P17" s="267"/>
      <c r="Q17" s="268"/>
      <c r="R17" s="268"/>
      <c r="S17" s="268"/>
      <c r="T17" s="268"/>
      <c r="U17" s="268"/>
      <c r="V17" s="268"/>
      <c r="W17" s="268"/>
      <c r="X17" s="268"/>
      <c r="Y17" s="268"/>
      <c r="Z17" s="268"/>
    </row>
    <row r="18" spans="1:26" ht="17.25" customHeight="1">
      <c r="A18" s="194"/>
      <c r="B18" s="198"/>
      <c r="C18" s="481"/>
      <c r="D18" s="481"/>
      <c r="E18" s="423"/>
      <c r="F18" s="1189"/>
      <c r="G18" s="423"/>
      <c r="H18" s="423"/>
      <c r="I18" s="1189"/>
      <c r="J18" s="1189"/>
      <c r="K18" s="1190"/>
      <c r="L18" s="267"/>
      <c r="M18" s="267"/>
      <c r="N18" s="267"/>
      <c r="O18" s="267"/>
      <c r="P18" s="267"/>
      <c r="Q18" s="268"/>
      <c r="R18" s="268"/>
      <c r="S18" s="268"/>
      <c r="T18" s="268"/>
      <c r="U18" s="268"/>
      <c r="V18" s="268"/>
      <c r="W18" s="268"/>
      <c r="X18" s="268"/>
      <c r="Y18" s="268"/>
      <c r="Z18" s="268"/>
    </row>
    <row r="19" spans="1:26" ht="17.25" customHeight="1">
      <c r="A19" s="194"/>
      <c r="B19" s="198"/>
      <c r="C19" s="481"/>
      <c r="D19" s="481"/>
      <c r="E19" s="423"/>
      <c r="F19" s="1189"/>
      <c r="G19" s="423"/>
      <c r="H19" s="423"/>
      <c r="I19" s="1189"/>
      <c r="J19" s="1189"/>
      <c r="K19" s="1190"/>
      <c r="L19" s="267"/>
      <c r="M19" s="267"/>
      <c r="N19" s="267"/>
      <c r="O19" s="267"/>
      <c r="P19" s="267"/>
      <c r="Q19" s="268"/>
      <c r="R19" s="268"/>
      <c r="S19" s="268"/>
      <c r="T19" s="268"/>
      <c r="U19" s="268"/>
      <c r="V19" s="268"/>
      <c r="W19" s="268"/>
      <c r="X19" s="268"/>
      <c r="Y19" s="268"/>
      <c r="Z19" s="268"/>
    </row>
    <row r="20" spans="1:26" ht="17.25" customHeight="1">
      <c r="A20" s="194"/>
      <c r="B20" s="198"/>
      <c r="C20" s="481"/>
      <c r="D20" s="481"/>
      <c r="E20" s="423"/>
      <c r="F20" s="1189"/>
      <c r="G20" s="423"/>
      <c r="H20" s="423"/>
      <c r="I20" s="1189"/>
      <c r="J20" s="1189"/>
      <c r="K20" s="1190"/>
      <c r="L20" s="267"/>
      <c r="M20" s="267"/>
      <c r="N20" s="267"/>
      <c r="O20" s="267"/>
      <c r="P20" s="267"/>
      <c r="Q20" s="268"/>
      <c r="R20" s="268"/>
      <c r="S20" s="268"/>
      <c r="T20" s="268"/>
      <c r="U20" s="268"/>
      <c r="V20" s="268"/>
      <c r="W20" s="268"/>
      <c r="X20" s="268"/>
      <c r="Y20" s="268"/>
      <c r="Z20" s="268"/>
    </row>
    <row r="21" spans="1:26" ht="18.75" customHeight="1">
      <c r="A21" s="423" t="s">
        <v>25</v>
      </c>
      <c r="B21" s="481" t="s">
        <v>1616</v>
      </c>
      <c r="C21" s="481"/>
      <c r="D21" s="481"/>
      <c r="E21" s="194"/>
      <c r="F21" s="1191"/>
      <c r="G21" s="194"/>
      <c r="H21" s="194"/>
      <c r="I21" s="1191">
        <f>SUM(I22:I25)</f>
        <v>0</v>
      </c>
      <c r="J21" s="1191"/>
      <c r="K21" s="197"/>
      <c r="L21" s="247" t="s">
        <v>1617</v>
      </c>
      <c r="M21" s="34"/>
      <c r="N21" s="34"/>
      <c r="O21" s="34"/>
      <c r="P21" s="34"/>
      <c r="Q21" s="233"/>
      <c r="R21" s="233"/>
      <c r="S21" s="233"/>
      <c r="T21" s="233"/>
      <c r="U21" s="233"/>
      <c r="V21" s="233"/>
      <c r="W21" s="233"/>
      <c r="X21" s="233"/>
      <c r="Y21" s="233"/>
      <c r="Z21" s="233"/>
    </row>
    <row r="22" spans="1:26">
      <c r="A22" s="194">
        <v>1</v>
      </c>
      <c r="B22" s="198" t="s">
        <v>1618</v>
      </c>
      <c r="C22" s="481"/>
      <c r="D22" s="481"/>
      <c r="E22" s="194"/>
      <c r="F22" s="1192"/>
      <c r="G22" s="194"/>
      <c r="H22" s="194"/>
      <c r="I22" s="1192"/>
      <c r="J22" s="1192"/>
      <c r="K22" s="197"/>
      <c r="L22" s="34"/>
      <c r="M22" s="34"/>
      <c r="N22" s="34"/>
      <c r="O22" s="34"/>
      <c r="P22" s="34"/>
      <c r="Q22" s="233"/>
      <c r="R22" s="233"/>
      <c r="S22" s="233"/>
      <c r="T22" s="233"/>
      <c r="U22" s="233"/>
      <c r="V22" s="233"/>
      <c r="W22" s="233"/>
      <c r="X22" s="233"/>
      <c r="Y22" s="233"/>
      <c r="Z22" s="233"/>
    </row>
    <row r="23" spans="1:26">
      <c r="A23" s="194"/>
      <c r="B23" s="198"/>
      <c r="C23" s="481"/>
      <c r="D23" s="481"/>
      <c r="E23" s="194"/>
      <c r="F23" s="1192"/>
      <c r="G23" s="194"/>
      <c r="H23" s="194"/>
      <c r="I23" s="1192"/>
      <c r="J23" s="1192"/>
      <c r="K23" s="197"/>
      <c r="L23" s="34"/>
      <c r="M23" s="34"/>
      <c r="N23" s="34"/>
      <c r="O23" s="34"/>
      <c r="P23" s="34"/>
      <c r="Q23" s="233"/>
      <c r="R23" s="233"/>
      <c r="S23" s="233"/>
      <c r="T23" s="233"/>
      <c r="U23" s="233"/>
      <c r="V23" s="233"/>
      <c r="W23" s="233"/>
      <c r="X23" s="233"/>
      <c r="Y23" s="233"/>
      <c r="Z23" s="233"/>
    </row>
    <row r="24" spans="1:26">
      <c r="A24" s="194"/>
      <c r="B24" s="198"/>
      <c r="C24" s="481"/>
      <c r="D24" s="481"/>
      <c r="E24" s="194"/>
      <c r="F24" s="1192"/>
      <c r="G24" s="194"/>
      <c r="H24" s="194"/>
      <c r="I24" s="1192"/>
      <c r="J24" s="1192"/>
      <c r="K24" s="197"/>
      <c r="L24" s="34"/>
      <c r="M24" s="34"/>
      <c r="N24" s="34"/>
      <c r="O24" s="34"/>
      <c r="P24" s="34"/>
      <c r="Q24" s="233"/>
      <c r="R24" s="233"/>
      <c r="S24" s="233"/>
      <c r="T24" s="233"/>
      <c r="U24" s="233"/>
      <c r="V24" s="233"/>
      <c r="W24" s="233"/>
      <c r="X24" s="233"/>
      <c r="Y24" s="233"/>
      <c r="Z24" s="233"/>
    </row>
    <row r="25" spans="1:26">
      <c r="A25" s="194"/>
      <c r="B25" s="198"/>
      <c r="C25" s="481"/>
      <c r="D25" s="481"/>
      <c r="E25" s="194"/>
      <c r="F25" s="1192"/>
      <c r="G25" s="194"/>
      <c r="H25" s="194"/>
      <c r="I25" s="1192"/>
      <c r="J25" s="1192"/>
      <c r="K25" s="197"/>
      <c r="L25" s="34"/>
      <c r="M25" s="34"/>
      <c r="N25" s="34"/>
      <c r="O25" s="34"/>
      <c r="P25" s="34"/>
      <c r="Q25" s="233"/>
      <c r="R25" s="233"/>
      <c r="S25" s="233"/>
      <c r="T25" s="233"/>
      <c r="U25" s="233"/>
      <c r="V25" s="233"/>
      <c r="W25" s="233"/>
      <c r="X25" s="233"/>
      <c r="Y25" s="233"/>
      <c r="Z25" s="233"/>
    </row>
    <row r="26" spans="1:26">
      <c r="A26" s="194"/>
      <c r="B26" s="198"/>
      <c r="C26" s="481"/>
      <c r="D26" s="481"/>
      <c r="E26" s="194"/>
      <c r="F26" s="1193"/>
      <c r="G26" s="194"/>
      <c r="H26" s="194"/>
      <c r="I26" s="1193"/>
      <c r="J26" s="1193"/>
      <c r="K26" s="197"/>
      <c r="L26" s="34"/>
      <c r="M26" s="34"/>
      <c r="N26" s="34"/>
      <c r="O26" s="34"/>
      <c r="P26" s="34"/>
      <c r="Q26" s="233"/>
      <c r="R26" s="233"/>
      <c r="S26" s="233"/>
      <c r="T26" s="233"/>
      <c r="U26" s="233"/>
      <c r="V26" s="233"/>
      <c r="W26" s="233"/>
      <c r="X26" s="233"/>
      <c r="Y26" s="233"/>
      <c r="Z26" s="233"/>
    </row>
    <row r="27" spans="1:26">
      <c r="A27" s="194"/>
      <c r="B27" s="198"/>
      <c r="C27" s="481"/>
      <c r="D27" s="481"/>
      <c r="E27" s="194"/>
      <c r="F27" s="1193"/>
      <c r="G27" s="194"/>
      <c r="H27" s="194"/>
      <c r="I27" s="1193"/>
      <c r="J27" s="1193"/>
      <c r="K27" s="197"/>
      <c r="L27" s="34"/>
      <c r="M27" s="34"/>
      <c r="N27" s="34"/>
      <c r="O27" s="34"/>
      <c r="P27" s="34"/>
      <c r="Q27" s="233"/>
      <c r="R27" s="233"/>
      <c r="S27" s="233"/>
      <c r="T27" s="233"/>
      <c r="U27" s="233"/>
      <c r="V27" s="233"/>
      <c r="W27" s="233"/>
      <c r="X27" s="233"/>
      <c r="Y27" s="233"/>
      <c r="Z27" s="233"/>
    </row>
    <row r="28" spans="1:26">
      <c r="A28" s="194"/>
      <c r="B28" s="198"/>
      <c r="C28" s="481"/>
      <c r="D28" s="481"/>
      <c r="E28" s="194"/>
      <c r="F28" s="1193"/>
      <c r="G28" s="194"/>
      <c r="H28" s="194"/>
      <c r="I28" s="1193"/>
      <c r="J28" s="1193"/>
      <c r="K28" s="197"/>
      <c r="L28" s="34"/>
      <c r="M28" s="34"/>
      <c r="N28" s="34"/>
      <c r="O28" s="34"/>
      <c r="P28" s="34"/>
      <c r="Q28" s="233"/>
      <c r="R28" s="233"/>
      <c r="S28" s="233"/>
      <c r="T28" s="233"/>
      <c r="U28" s="233"/>
      <c r="V28" s="233"/>
      <c r="W28" s="233"/>
      <c r="X28" s="233"/>
      <c r="Y28" s="233"/>
      <c r="Z28" s="233"/>
    </row>
    <row r="29" spans="1:26">
      <c r="A29" s="194"/>
      <c r="B29" s="198"/>
      <c r="C29" s="481"/>
      <c r="D29" s="481"/>
      <c r="E29" s="194"/>
      <c r="F29" s="1193"/>
      <c r="G29" s="194"/>
      <c r="H29" s="194"/>
      <c r="I29" s="1193"/>
      <c r="J29" s="1193"/>
      <c r="K29" s="197"/>
      <c r="L29" s="34"/>
      <c r="M29" s="34"/>
      <c r="N29" s="34"/>
      <c r="O29" s="34"/>
      <c r="P29" s="34"/>
      <c r="Q29" s="233"/>
      <c r="R29" s="233"/>
      <c r="S29" s="233"/>
      <c r="T29" s="233"/>
      <c r="U29" s="233"/>
      <c r="V29" s="233"/>
      <c r="W29" s="233"/>
      <c r="X29" s="233"/>
      <c r="Y29" s="233"/>
      <c r="Z29" s="233"/>
    </row>
    <row r="30" spans="1:26">
      <c r="A30" s="194"/>
      <c r="B30" s="198"/>
      <c r="C30" s="481"/>
      <c r="D30" s="481"/>
      <c r="E30" s="194"/>
      <c r="F30" s="1193"/>
      <c r="G30" s="194"/>
      <c r="H30" s="194"/>
      <c r="I30" s="1193"/>
      <c r="J30" s="1193"/>
      <c r="K30" s="197"/>
      <c r="L30" s="34"/>
      <c r="M30" s="34"/>
      <c r="N30" s="34"/>
      <c r="O30" s="34"/>
      <c r="P30" s="34"/>
      <c r="Q30" s="233"/>
      <c r="R30" s="233"/>
      <c r="S30" s="233"/>
      <c r="T30" s="233"/>
      <c r="U30" s="233"/>
      <c r="V30" s="233"/>
      <c r="W30" s="233"/>
      <c r="X30" s="233"/>
      <c r="Y30" s="233"/>
      <c r="Z30" s="233"/>
    </row>
    <row r="31" spans="1:26">
      <c r="A31" s="194">
        <v>2</v>
      </c>
      <c r="B31" s="198" t="s">
        <v>1619</v>
      </c>
      <c r="C31" s="481"/>
      <c r="D31" s="481"/>
      <c r="E31" s="194"/>
      <c r="F31" s="1192"/>
      <c r="G31" s="194"/>
      <c r="H31" s="194"/>
      <c r="I31" s="1192"/>
      <c r="J31" s="1192"/>
      <c r="K31" s="197"/>
      <c r="L31" s="34"/>
      <c r="M31" s="34"/>
      <c r="N31" s="34"/>
      <c r="O31" s="34"/>
      <c r="P31" s="34"/>
      <c r="Q31" s="233"/>
      <c r="R31" s="233"/>
      <c r="S31" s="233"/>
      <c r="T31" s="233"/>
      <c r="U31" s="233"/>
      <c r="V31" s="233"/>
      <c r="W31" s="233"/>
      <c r="X31" s="233"/>
      <c r="Y31" s="233"/>
      <c r="Z31" s="233"/>
    </row>
    <row r="32" spans="1:26">
      <c r="A32" s="194"/>
      <c r="B32" s="197"/>
      <c r="C32" s="197"/>
      <c r="D32" s="197"/>
      <c r="E32" s="197"/>
      <c r="F32" s="1194"/>
      <c r="G32" s="197"/>
      <c r="H32" s="197"/>
      <c r="I32" s="1194"/>
      <c r="J32" s="1194"/>
      <c r="K32" s="197"/>
      <c r="L32" s="34"/>
      <c r="M32" s="34"/>
      <c r="N32" s="34"/>
      <c r="O32" s="34"/>
      <c r="P32" s="34"/>
      <c r="Q32" s="233"/>
      <c r="R32" s="233"/>
      <c r="S32" s="233"/>
      <c r="T32" s="233"/>
      <c r="U32" s="233"/>
      <c r="V32" s="233"/>
      <c r="W32" s="233"/>
      <c r="X32" s="233"/>
      <c r="Y32" s="233"/>
      <c r="Z32" s="233"/>
    </row>
    <row r="33" spans="1:26">
      <c r="A33" s="194"/>
      <c r="B33" s="198"/>
      <c r="C33" s="1195"/>
      <c r="D33" s="1195"/>
      <c r="E33" s="1195"/>
      <c r="F33" s="1192"/>
      <c r="G33" s="1195"/>
      <c r="H33" s="1195"/>
      <c r="I33" s="1192"/>
      <c r="J33" s="1192"/>
      <c r="K33" s="197"/>
      <c r="L33" s="34"/>
      <c r="M33" s="34"/>
      <c r="N33" s="34"/>
      <c r="O33" s="34"/>
      <c r="P33" s="34"/>
      <c r="Q33" s="31"/>
      <c r="R33" s="31"/>
      <c r="S33" s="31"/>
      <c r="T33" s="31"/>
      <c r="U33" s="31"/>
      <c r="V33" s="31"/>
      <c r="W33" s="31"/>
      <c r="X33" s="31"/>
      <c r="Y33" s="31"/>
      <c r="Z33" s="31"/>
    </row>
    <row r="34" spans="1:26" ht="15.75" customHeight="1">
      <c r="A34" s="194">
        <v>3</v>
      </c>
      <c r="B34" s="197" t="s">
        <v>1620</v>
      </c>
      <c r="C34" s="197"/>
      <c r="D34" s="197"/>
      <c r="E34" s="197"/>
      <c r="F34" s="1192"/>
      <c r="G34" s="1195"/>
      <c r="H34" s="1195"/>
      <c r="I34" s="1192"/>
      <c r="J34" s="1192"/>
      <c r="K34" s="197"/>
      <c r="L34" s="34"/>
      <c r="M34" s="34"/>
      <c r="N34" s="34"/>
      <c r="O34" s="34"/>
      <c r="P34" s="34"/>
      <c r="Q34" s="31"/>
      <c r="R34" s="31"/>
      <c r="S34" s="31"/>
      <c r="T34" s="31"/>
      <c r="U34" s="31"/>
      <c r="V34" s="31"/>
      <c r="W34" s="31"/>
      <c r="X34" s="31"/>
      <c r="Y34" s="31"/>
      <c r="Z34" s="31"/>
    </row>
    <row r="35" spans="1:26" ht="15.75" customHeight="1">
      <c r="A35" s="194"/>
      <c r="B35" s="197"/>
      <c r="C35" s="197"/>
      <c r="D35" s="197"/>
      <c r="E35" s="197"/>
      <c r="F35" s="1192"/>
      <c r="G35" s="1195"/>
      <c r="H35" s="1195"/>
      <c r="I35" s="1192"/>
      <c r="J35" s="1192"/>
      <c r="K35" s="197"/>
      <c r="L35" s="34"/>
      <c r="M35" s="34"/>
      <c r="N35" s="34"/>
      <c r="O35" s="34"/>
      <c r="P35" s="34"/>
      <c r="Q35" s="31"/>
      <c r="R35" s="31"/>
      <c r="S35" s="31"/>
      <c r="T35" s="31"/>
      <c r="U35" s="31"/>
      <c r="V35" s="31"/>
      <c r="W35" s="31"/>
      <c r="X35" s="31"/>
      <c r="Y35" s="31"/>
      <c r="Z35" s="31"/>
    </row>
    <row r="36" spans="1:26" ht="15.75" customHeight="1">
      <c r="A36" s="194"/>
      <c r="B36" s="198"/>
      <c r="C36" s="197"/>
      <c r="D36" s="1195"/>
      <c r="E36" s="1195"/>
      <c r="F36" s="1192"/>
      <c r="G36" s="1195"/>
      <c r="H36" s="1195"/>
      <c r="I36" s="1192"/>
      <c r="J36" s="1192"/>
      <c r="K36" s="197"/>
      <c r="L36" s="34"/>
      <c r="M36" s="34"/>
      <c r="N36" s="34"/>
      <c r="O36" s="34"/>
      <c r="P36" s="34"/>
      <c r="Q36" s="31"/>
      <c r="R36" s="31"/>
      <c r="S36" s="31"/>
      <c r="T36" s="31"/>
      <c r="U36" s="31"/>
      <c r="V36" s="31"/>
      <c r="W36" s="31"/>
      <c r="X36" s="31"/>
      <c r="Y36" s="31"/>
      <c r="Z36" s="31"/>
    </row>
    <row r="37" spans="1:26" ht="15.75" customHeight="1">
      <c r="A37" s="194">
        <v>4</v>
      </c>
      <c r="B37" s="197" t="s">
        <v>1621</v>
      </c>
      <c r="C37" s="197"/>
      <c r="D37" s="197"/>
      <c r="E37" s="197"/>
      <c r="F37" s="1192"/>
      <c r="G37" s="1195"/>
      <c r="H37" s="1195"/>
      <c r="I37" s="1192"/>
      <c r="J37" s="1192"/>
      <c r="K37" s="197"/>
      <c r="L37" s="34"/>
      <c r="M37" s="34"/>
      <c r="N37" s="34"/>
      <c r="O37" s="34"/>
      <c r="P37" s="34"/>
      <c r="Q37" s="31"/>
      <c r="R37" s="31"/>
      <c r="S37" s="31"/>
      <c r="T37" s="31"/>
      <c r="U37" s="31"/>
      <c r="V37" s="31"/>
      <c r="W37" s="31"/>
      <c r="X37" s="31"/>
      <c r="Y37" s="31"/>
      <c r="Z37" s="31"/>
    </row>
    <row r="38" spans="1:26" ht="15.75" customHeight="1">
      <c r="A38" s="194"/>
      <c r="B38" s="197"/>
      <c r="C38" s="197"/>
      <c r="D38" s="197"/>
      <c r="E38" s="197"/>
      <c r="F38" s="1192"/>
      <c r="G38" s="1195"/>
      <c r="H38" s="1195"/>
      <c r="I38" s="1192"/>
      <c r="J38" s="1192"/>
      <c r="K38" s="197"/>
      <c r="L38" s="34"/>
      <c r="M38" s="34"/>
      <c r="N38" s="34"/>
      <c r="O38" s="34"/>
      <c r="P38" s="34"/>
      <c r="Q38" s="31"/>
      <c r="R38" s="31"/>
      <c r="S38" s="31"/>
      <c r="T38" s="31"/>
      <c r="U38" s="31"/>
      <c r="V38" s="31"/>
      <c r="W38" s="31"/>
      <c r="X38" s="31"/>
      <c r="Y38" s="31"/>
      <c r="Z38" s="31"/>
    </row>
    <row r="39" spans="1:26" ht="15.75" customHeight="1">
      <c r="A39" s="194">
        <v>5</v>
      </c>
      <c r="B39" s="197" t="s">
        <v>1622</v>
      </c>
      <c r="C39" s="197"/>
      <c r="D39" s="197"/>
      <c r="E39" s="197"/>
      <c r="F39" s="1192"/>
      <c r="G39" s="1195"/>
      <c r="H39" s="1195"/>
      <c r="I39" s="1192"/>
      <c r="J39" s="1192"/>
      <c r="K39" s="197"/>
      <c r="L39" s="34"/>
      <c r="M39" s="34"/>
      <c r="N39" s="34"/>
      <c r="O39" s="34"/>
      <c r="P39" s="34"/>
      <c r="Q39" s="31"/>
      <c r="R39" s="31"/>
      <c r="S39" s="31"/>
      <c r="T39" s="31"/>
      <c r="U39" s="31"/>
      <c r="V39" s="31"/>
      <c r="W39" s="31"/>
      <c r="X39" s="31"/>
      <c r="Y39" s="31"/>
      <c r="Z39" s="31"/>
    </row>
    <row r="40" spans="1:26" ht="15.75" customHeight="1">
      <c r="A40" s="486"/>
      <c r="B40" s="1196"/>
      <c r="C40" s="1196"/>
      <c r="D40" s="1196"/>
      <c r="E40" s="1197"/>
      <c r="F40" s="1198"/>
      <c r="G40" s="1197"/>
      <c r="H40" s="1197"/>
      <c r="I40" s="1198"/>
      <c r="J40" s="1198"/>
      <c r="K40" s="1196"/>
      <c r="L40" s="34"/>
      <c r="M40" s="34"/>
      <c r="N40" s="34"/>
      <c r="O40" s="34"/>
      <c r="P40" s="34"/>
      <c r="Q40" s="31"/>
      <c r="R40" s="31"/>
      <c r="S40" s="31"/>
      <c r="T40" s="31"/>
      <c r="U40" s="31"/>
      <c r="V40" s="31"/>
      <c r="W40" s="31"/>
      <c r="X40" s="31"/>
      <c r="Y40" s="31"/>
      <c r="Z40" s="31"/>
    </row>
    <row r="41" spans="1:26" ht="15.75" customHeight="1">
      <c r="A41" s="1650" t="s">
        <v>1623</v>
      </c>
      <c r="B41" s="1526"/>
      <c r="C41" s="174"/>
      <c r="D41" s="174"/>
      <c r="E41" s="171"/>
      <c r="F41" s="188"/>
      <c r="G41" s="171"/>
      <c r="H41" s="171"/>
      <c r="I41" s="188">
        <f>+I8+I21+I26</f>
        <v>15000000</v>
      </c>
      <c r="J41" s="188"/>
      <c r="K41" s="1073"/>
      <c r="L41" s="34"/>
      <c r="M41" s="34"/>
      <c r="N41" s="34"/>
      <c r="O41" s="34"/>
      <c r="P41" s="34"/>
      <c r="Q41" s="31"/>
      <c r="R41" s="31"/>
      <c r="S41" s="31"/>
      <c r="T41" s="31"/>
      <c r="U41" s="31"/>
      <c r="V41" s="31"/>
      <c r="W41" s="31"/>
      <c r="X41" s="31"/>
      <c r="Y41" s="31"/>
      <c r="Z41" s="31"/>
    </row>
    <row r="42" spans="1:26" ht="22.5" customHeight="1">
      <c r="A42" s="297"/>
      <c r="B42" s="298"/>
      <c r="C42" s="298"/>
      <c r="D42" s="298"/>
      <c r="E42" s="298"/>
      <c r="F42" s="298"/>
      <c r="G42" s="298"/>
      <c r="H42" s="1654" t="s">
        <v>1624</v>
      </c>
      <c r="I42" s="1517"/>
      <c r="J42" s="1517"/>
      <c r="K42" s="1517"/>
      <c r="L42" s="34"/>
      <c r="M42" s="34"/>
      <c r="N42" s="34"/>
      <c r="O42" s="34"/>
      <c r="P42" s="34"/>
      <c r="Q42" s="31"/>
      <c r="R42" s="31"/>
      <c r="S42" s="31"/>
      <c r="T42" s="31"/>
      <c r="U42" s="31"/>
      <c r="V42" s="31"/>
      <c r="W42" s="31"/>
      <c r="X42" s="31"/>
      <c r="Y42" s="31"/>
      <c r="Z42" s="31"/>
    </row>
    <row r="43" spans="1:26" ht="15.75" hidden="1" customHeight="1">
      <c r="A43" s="1655" t="s">
        <v>1625</v>
      </c>
      <c r="B43" s="1517"/>
      <c r="C43" s="296"/>
      <c r="D43" s="296"/>
      <c r="E43" s="296"/>
      <c r="F43" s="296"/>
      <c r="G43" s="296"/>
      <c r="H43" s="296"/>
      <c r="I43" s="1528" t="s">
        <v>1626</v>
      </c>
      <c r="J43" s="1517"/>
      <c r="K43" s="1517"/>
      <c r="L43" s="34"/>
      <c r="M43" s="34"/>
      <c r="N43" s="34"/>
      <c r="O43" s="34"/>
      <c r="P43" s="34"/>
      <c r="Q43" s="31"/>
      <c r="R43" s="31"/>
      <c r="S43" s="31"/>
      <c r="T43" s="31"/>
      <c r="U43" s="31"/>
      <c r="V43" s="31"/>
      <c r="W43" s="31"/>
      <c r="X43" s="31"/>
      <c r="Y43" s="31"/>
      <c r="Z43" s="31"/>
    </row>
    <row r="44" spans="1:26" ht="15.75" hidden="1" customHeight="1">
      <c r="A44" s="1656" t="s">
        <v>1627</v>
      </c>
      <c r="B44" s="1517"/>
      <c r="C44" s="1517"/>
      <c r="D44" s="1517"/>
      <c r="E44" s="1517"/>
      <c r="F44" s="1517"/>
      <c r="G44" s="1517"/>
      <c r="H44" s="1517"/>
      <c r="I44" s="1517"/>
      <c r="J44" s="1517"/>
      <c r="K44" s="1517"/>
      <c r="L44" s="34"/>
      <c r="M44" s="34"/>
      <c r="N44" s="34"/>
      <c r="O44" s="34"/>
      <c r="P44" s="34"/>
      <c r="Q44" s="31"/>
      <c r="R44" s="31"/>
      <c r="S44" s="31"/>
      <c r="T44" s="31"/>
      <c r="U44" s="31"/>
      <c r="V44" s="31"/>
      <c r="W44" s="31"/>
      <c r="X44" s="31"/>
      <c r="Y44" s="31"/>
      <c r="Z44" s="31"/>
    </row>
    <row r="45" spans="1:26" ht="15.75" hidden="1" customHeight="1">
      <c r="A45" s="1201" t="s">
        <v>1628</v>
      </c>
      <c r="B45" s="29"/>
      <c r="C45" s="29"/>
      <c r="D45" s="29"/>
      <c r="E45" s="29"/>
      <c r="F45" s="29"/>
      <c r="G45" s="29"/>
      <c r="H45" s="29"/>
      <c r="I45" s="1202"/>
      <c r="J45" s="1202"/>
      <c r="K45" s="81"/>
      <c r="L45" s="34"/>
      <c r="M45" s="34"/>
      <c r="N45" s="34"/>
      <c r="O45" s="34"/>
      <c r="P45" s="34"/>
      <c r="Q45" s="31"/>
      <c r="R45" s="31"/>
      <c r="S45" s="31"/>
      <c r="T45" s="31"/>
      <c r="U45" s="31"/>
      <c r="V45" s="31"/>
      <c r="W45" s="31"/>
      <c r="X45" s="31"/>
      <c r="Y45" s="31"/>
      <c r="Z45" s="31"/>
    </row>
    <row r="46" spans="1:26" ht="19.5" customHeight="1">
      <c r="A46" s="1518" t="s">
        <v>1629</v>
      </c>
      <c r="B46" s="1517"/>
      <c r="C46" s="1517"/>
      <c r="D46" s="1517"/>
      <c r="E46" s="1517"/>
      <c r="F46" s="1517"/>
      <c r="G46" s="1517"/>
      <c r="H46" s="1517"/>
      <c r="I46" s="1517"/>
      <c r="J46" s="1517"/>
      <c r="K46" s="1517"/>
      <c r="L46" s="4"/>
      <c r="M46" s="4"/>
      <c r="N46" s="4"/>
      <c r="O46" s="4"/>
      <c r="P46" s="4"/>
      <c r="Q46" s="4"/>
      <c r="R46" s="4"/>
      <c r="S46" s="4"/>
      <c r="T46" s="4"/>
      <c r="U46" s="4"/>
      <c r="V46" s="4"/>
      <c r="W46" s="4"/>
      <c r="X46" s="4"/>
      <c r="Y46" s="4"/>
      <c r="Z46" s="4"/>
    </row>
    <row r="47" spans="1:26" ht="15.75" customHeight="1">
      <c r="A47" s="81"/>
      <c r="B47" s="29"/>
      <c r="C47" s="29"/>
      <c r="D47" s="29"/>
      <c r="E47" s="29"/>
      <c r="F47" s="29"/>
      <c r="G47" s="29"/>
      <c r="H47" s="245"/>
      <c r="I47" s="1181"/>
      <c r="J47" s="1181"/>
      <c r="K47" s="267"/>
      <c r="L47" s="34"/>
      <c r="M47" s="34"/>
      <c r="N47" s="34"/>
      <c r="O47" s="34"/>
      <c r="P47" s="34"/>
      <c r="Q47" s="31"/>
      <c r="R47" s="31"/>
      <c r="S47" s="31"/>
      <c r="T47" s="31"/>
      <c r="U47" s="31"/>
      <c r="V47" s="31"/>
      <c r="W47" s="31"/>
      <c r="X47" s="31"/>
      <c r="Y47" s="31"/>
      <c r="Z47" s="31"/>
    </row>
    <row r="48" spans="1:26" ht="15.75" customHeight="1">
      <c r="A48" s="81"/>
      <c r="B48" s="29"/>
      <c r="C48" s="29"/>
      <c r="D48" s="29"/>
      <c r="E48" s="29"/>
      <c r="F48" s="29"/>
      <c r="G48" s="29"/>
      <c r="H48" s="245"/>
      <c r="I48" s="1181"/>
      <c r="J48" s="1181"/>
      <c r="K48" s="267"/>
      <c r="L48" s="34"/>
      <c r="M48" s="34"/>
      <c r="N48" s="34"/>
      <c r="O48" s="34"/>
      <c r="P48" s="34"/>
      <c r="Q48" s="31"/>
      <c r="R48" s="31"/>
      <c r="S48" s="31"/>
      <c r="T48" s="31"/>
      <c r="U48" s="31"/>
      <c r="V48" s="31"/>
      <c r="W48" s="31"/>
      <c r="X48" s="31"/>
      <c r="Y48" s="31"/>
      <c r="Z48" s="31"/>
    </row>
    <row r="49" spans="1:26" ht="15.75" customHeight="1">
      <c r="A49" s="81"/>
      <c r="B49" s="29"/>
      <c r="C49" s="29"/>
      <c r="D49" s="29"/>
      <c r="E49" s="29"/>
      <c r="F49" s="29"/>
      <c r="G49" s="29"/>
      <c r="H49" s="245"/>
      <c r="I49" s="1181"/>
      <c r="J49" s="1181"/>
      <c r="K49" s="267"/>
      <c r="L49" s="34"/>
      <c r="M49" s="34"/>
      <c r="N49" s="34"/>
      <c r="O49" s="34"/>
      <c r="P49" s="34"/>
      <c r="Q49" s="31"/>
      <c r="R49" s="31"/>
      <c r="S49" s="31"/>
      <c r="T49" s="31"/>
      <c r="U49" s="31"/>
      <c r="V49" s="31"/>
      <c r="W49" s="31"/>
      <c r="X49" s="31"/>
      <c r="Y49" s="31"/>
      <c r="Z49" s="31"/>
    </row>
    <row r="50" spans="1:26" ht="15.75" customHeight="1">
      <c r="A50" s="81"/>
      <c r="B50" s="29"/>
      <c r="C50" s="29"/>
      <c r="D50" s="29"/>
      <c r="E50" s="29"/>
      <c r="F50" s="29"/>
      <c r="G50" s="29"/>
      <c r="H50" s="245"/>
      <c r="I50" s="1181"/>
      <c r="J50" s="1181"/>
      <c r="K50" s="267"/>
      <c r="L50" s="34"/>
      <c r="M50" s="34"/>
      <c r="N50" s="34"/>
      <c r="O50" s="34"/>
      <c r="P50" s="34"/>
      <c r="Q50" s="31"/>
      <c r="R50" s="31"/>
      <c r="S50" s="31"/>
      <c r="T50" s="31"/>
      <c r="U50" s="31"/>
      <c r="V50" s="31"/>
      <c r="W50" s="31"/>
      <c r="X50" s="31"/>
      <c r="Y50" s="31"/>
      <c r="Z50" s="31"/>
    </row>
    <row r="51" spans="1:26" ht="15.75" customHeight="1">
      <c r="A51" s="81"/>
      <c r="B51" s="29"/>
      <c r="C51" s="29"/>
      <c r="D51" s="29"/>
      <c r="E51" s="29"/>
      <c r="F51" s="29"/>
      <c r="G51" s="29"/>
      <c r="H51" s="1528"/>
      <c r="I51" s="1517"/>
      <c r="J51" s="1517"/>
      <c r="K51" s="1517"/>
      <c r="L51" s="34"/>
      <c r="M51" s="34"/>
      <c r="N51" s="34"/>
      <c r="O51" s="34"/>
      <c r="P51" s="34"/>
      <c r="Q51" s="31"/>
      <c r="R51" s="31"/>
      <c r="S51" s="31"/>
      <c r="T51" s="31"/>
      <c r="U51" s="31"/>
      <c r="V51" s="31"/>
      <c r="W51" s="31"/>
      <c r="X51" s="31"/>
      <c r="Y51" s="31"/>
      <c r="Z51" s="31"/>
    </row>
    <row r="52" spans="1:26" ht="15.75" customHeight="1">
      <c r="A52" s="81"/>
      <c r="B52" s="29"/>
      <c r="C52" s="29"/>
      <c r="D52" s="29"/>
      <c r="E52" s="29"/>
      <c r="F52" s="29"/>
      <c r="G52" s="29"/>
      <c r="H52" s="29"/>
      <c r="I52" s="1202"/>
      <c r="J52" s="1202"/>
      <c r="K52" s="34"/>
      <c r="L52" s="34"/>
      <c r="M52" s="34"/>
      <c r="N52" s="34"/>
      <c r="O52" s="34"/>
      <c r="P52" s="34"/>
      <c r="Q52" s="31"/>
      <c r="R52" s="31"/>
      <c r="S52" s="31"/>
      <c r="T52" s="31"/>
      <c r="U52" s="31"/>
      <c r="V52" s="31"/>
      <c r="W52" s="31"/>
      <c r="X52" s="31"/>
      <c r="Y52" s="31"/>
      <c r="Z52" s="31"/>
    </row>
    <row r="53" spans="1:26" ht="15.75" customHeight="1">
      <c r="A53" s="81"/>
      <c r="B53" s="29"/>
      <c r="C53" s="29"/>
      <c r="D53" s="29"/>
      <c r="E53" s="29"/>
      <c r="F53" s="29"/>
      <c r="G53" s="29"/>
      <c r="H53" s="29"/>
      <c r="I53" s="1202"/>
      <c r="J53" s="1202"/>
      <c r="K53" s="34"/>
      <c r="L53" s="34"/>
      <c r="M53" s="34"/>
      <c r="N53" s="34"/>
      <c r="O53" s="34"/>
      <c r="P53" s="34"/>
      <c r="Q53" s="31"/>
      <c r="R53" s="31"/>
      <c r="S53" s="31"/>
      <c r="T53" s="31"/>
      <c r="U53" s="31"/>
      <c r="V53" s="31"/>
      <c r="W53" s="31"/>
      <c r="X53" s="31"/>
      <c r="Y53" s="31"/>
      <c r="Z53" s="31"/>
    </row>
    <row r="54" spans="1:26" ht="15.75" customHeight="1">
      <c r="A54" s="81"/>
      <c r="B54" s="29"/>
      <c r="C54" s="29"/>
      <c r="D54" s="29"/>
      <c r="E54" s="29"/>
      <c r="F54" s="29"/>
      <c r="G54" s="29"/>
      <c r="H54" s="29"/>
      <c r="I54" s="1202"/>
      <c r="J54" s="1202"/>
      <c r="K54" s="34"/>
      <c r="L54" s="34"/>
      <c r="M54" s="34"/>
      <c r="N54" s="34"/>
      <c r="O54" s="34"/>
      <c r="P54" s="34"/>
      <c r="Q54" s="31"/>
      <c r="R54" s="31"/>
      <c r="S54" s="31"/>
      <c r="T54" s="31"/>
      <c r="U54" s="31"/>
      <c r="V54" s="31"/>
      <c r="W54" s="31"/>
      <c r="X54" s="31"/>
      <c r="Y54" s="31"/>
      <c r="Z54" s="31"/>
    </row>
    <row r="55" spans="1:26" ht="15.75" customHeight="1">
      <c r="A55" s="81"/>
      <c r="B55" s="29"/>
      <c r="C55" s="29"/>
      <c r="D55" s="29"/>
      <c r="E55" s="29"/>
      <c r="F55" s="29"/>
      <c r="G55" s="29"/>
      <c r="H55" s="29"/>
      <c r="I55" s="1202"/>
      <c r="J55" s="1202"/>
      <c r="K55" s="34"/>
      <c r="L55" s="34"/>
      <c r="M55" s="34"/>
      <c r="N55" s="34"/>
      <c r="O55" s="34"/>
      <c r="P55" s="34"/>
      <c r="Q55" s="31"/>
      <c r="R55" s="31"/>
      <c r="S55" s="31"/>
      <c r="T55" s="31"/>
      <c r="U55" s="31"/>
      <c r="V55" s="31"/>
      <c r="W55" s="31"/>
      <c r="X55" s="31"/>
      <c r="Y55" s="31"/>
      <c r="Z55" s="31"/>
    </row>
    <row r="56" spans="1:26" ht="15.75" customHeight="1">
      <c r="A56" s="81"/>
      <c r="B56" s="29"/>
      <c r="C56" s="29"/>
      <c r="D56" s="29"/>
      <c r="E56" s="29"/>
      <c r="F56" s="29"/>
      <c r="G56" s="29"/>
      <c r="H56" s="29"/>
      <c r="I56" s="1202"/>
      <c r="J56" s="1202"/>
      <c r="K56" s="34"/>
      <c r="L56" s="34"/>
      <c r="M56" s="34"/>
      <c r="N56" s="34"/>
      <c r="O56" s="34"/>
      <c r="P56" s="34"/>
      <c r="Q56" s="31"/>
      <c r="R56" s="31"/>
      <c r="S56" s="31"/>
      <c r="T56" s="31"/>
      <c r="U56" s="31"/>
      <c r="V56" s="31"/>
      <c r="W56" s="31"/>
      <c r="X56" s="31"/>
      <c r="Y56" s="31"/>
      <c r="Z56" s="31"/>
    </row>
    <row r="57" spans="1:26" ht="15.75" customHeight="1">
      <c r="A57" s="81"/>
      <c r="B57" s="29"/>
      <c r="C57" s="29"/>
      <c r="D57" s="29"/>
      <c r="E57" s="29"/>
      <c r="F57" s="29"/>
      <c r="G57" s="29"/>
      <c r="H57" s="29"/>
      <c r="I57" s="1202"/>
      <c r="J57" s="1202"/>
      <c r="K57" s="34"/>
      <c r="L57" s="34"/>
      <c r="M57" s="34"/>
      <c r="N57" s="34"/>
      <c r="O57" s="34"/>
      <c r="P57" s="34"/>
      <c r="Q57" s="31"/>
      <c r="R57" s="31"/>
      <c r="S57" s="31"/>
      <c r="T57" s="31"/>
      <c r="U57" s="31"/>
      <c r="V57" s="31"/>
      <c r="W57" s="31"/>
      <c r="X57" s="31"/>
      <c r="Y57" s="31"/>
      <c r="Z57" s="31"/>
    </row>
    <row r="58" spans="1:26" ht="15.75" customHeight="1">
      <c r="A58" s="81"/>
      <c r="B58" s="29"/>
      <c r="C58" s="29"/>
      <c r="D58" s="29"/>
      <c r="E58" s="29"/>
      <c r="F58" s="29"/>
      <c r="G58" s="29"/>
      <c r="H58" s="29"/>
      <c r="I58" s="1202"/>
      <c r="J58" s="1202"/>
      <c r="K58" s="34"/>
      <c r="L58" s="34"/>
      <c r="M58" s="34"/>
      <c r="N58" s="34"/>
      <c r="O58" s="34"/>
      <c r="P58" s="34"/>
      <c r="Q58" s="31"/>
      <c r="R58" s="31"/>
      <c r="S58" s="31"/>
      <c r="T58" s="31"/>
      <c r="U58" s="31"/>
      <c r="V58" s="31"/>
      <c r="W58" s="31"/>
      <c r="X58" s="31"/>
      <c r="Y58" s="31"/>
      <c r="Z58" s="31"/>
    </row>
    <row r="59" spans="1:26" ht="15.75" customHeight="1">
      <c r="A59" s="81"/>
      <c r="B59" s="29"/>
      <c r="C59" s="29"/>
      <c r="D59" s="29"/>
      <c r="E59" s="29"/>
      <c r="F59" s="29"/>
      <c r="G59" s="29"/>
      <c r="H59" s="29"/>
      <c r="I59" s="1202"/>
      <c r="J59" s="1202"/>
      <c r="K59" s="34"/>
      <c r="L59" s="34"/>
      <c r="M59" s="34"/>
      <c r="N59" s="34"/>
      <c r="O59" s="34"/>
      <c r="P59" s="34"/>
      <c r="Q59" s="31"/>
      <c r="R59" s="31"/>
      <c r="S59" s="31"/>
      <c r="T59" s="31"/>
      <c r="U59" s="31"/>
      <c r="V59" s="31"/>
      <c r="W59" s="31"/>
      <c r="X59" s="31"/>
      <c r="Y59" s="31"/>
      <c r="Z59" s="31"/>
    </row>
    <row r="60" spans="1:26" ht="15.75" customHeight="1">
      <c r="A60" s="81"/>
      <c r="B60" s="29"/>
      <c r="C60" s="29"/>
      <c r="D60" s="29"/>
      <c r="E60" s="29"/>
      <c r="F60" s="29"/>
      <c r="G60" s="29"/>
      <c r="H60" s="29"/>
      <c r="I60" s="1202"/>
      <c r="J60" s="1202"/>
      <c r="K60" s="34"/>
      <c r="L60" s="34"/>
      <c r="M60" s="34"/>
      <c r="N60" s="34"/>
      <c r="O60" s="34"/>
      <c r="P60" s="34"/>
      <c r="Q60" s="31"/>
      <c r="R60" s="31"/>
      <c r="S60" s="31"/>
      <c r="T60" s="31"/>
      <c r="U60" s="31"/>
      <c r="V60" s="31"/>
      <c r="W60" s="31"/>
      <c r="X60" s="31"/>
      <c r="Y60" s="31"/>
      <c r="Z60" s="31"/>
    </row>
    <row r="61" spans="1:26" ht="15.75" customHeight="1">
      <c r="A61" s="81"/>
      <c r="B61" s="29"/>
      <c r="C61" s="29"/>
      <c r="D61" s="29"/>
      <c r="E61" s="29"/>
      <c r="F61" s="29"/>
      <c r="G61" s="29"/>
      <c r="H61" s="29"/>
      <c r="I61" s="1202"/>
      <c r="J61" s="1202"/>
      <c r="K61" s="34"/>
      <c r="L61" s="34"/>
      <c r="M61" s="34"/>
      <c r="N61" s="34"/>
      <c r="O61" s="34"/>
      <c r="P61" s="34"/>
      <c r="Q61" s="31"/>
      <c r="R61" s="31"/>
      <c r="S61" s="31"/>
      <c r="T61" s="31"/>
      <c r="U61" s="31"/>
      <c r="V61" s="31"/>
      <c r="W61" s="31"/>
      <c r="X61" s="31"/>
      <c r="Y61" s="31"/>
      <c r="Z61" s="31"/>
    </row>
    <row r="62" spans="1:26" ht="15.75" customHeight="1">
      <c r="A62" s="81"/>
      <c r="B62" s="29"/>
      <c r="C62" s="29"/>
      <c r="D62" s="29"/>
      <c r="E62" s="29"/>
      <c r="F62" s="29"/>
      <c r="G62" s="29"/>
      <c r="H62" s="29"/>
      <c r="I62" s="1202"/>
      <c r="J62" s="1202"/>
      <c r="K62" s="34"/>
      <c r="L62" s="34"/>
      <c r="M62" s="34"/>
      <c r="N62" s="34"/>
      <c r="O62" s="34"/>
      <c r="P62" s="34"/>
      <c r="Q62" s="31"/>
      <c r="R62" s="31"/>
      <c r="S62" s="31"/>
      <c r="T62" s="31"/>
      <c r="U62" s="31"/>
      <c r="V62" s="31"/>
      <c r="W62" s="31"/>
      <c r="X62" s="31"/>
      <c r="Y62" s="31"/>
      <c r="Z62" s="31"/>
    </row>
    <row r="63" spans="1:26" ht="15.75" customHeight="1">
      <c r="A63" s="81"/>
      <c r="B63" s="29"/>
      <c r="C63" s="29"/>
      <c r="D63" s="29"/>
      <c r="E63" s="29"/>
      <c r="F63" s="29"/>
      <c r="G63" s="29"/>
      <c r="H63" s="29"/>
      <c r="I63" s="1202"/>
      <c r="J63" s="1202"/>
      <c r="K63" s="34"/>
      <c r="L63" s="34"/>
      <c r="M63" s="34"/>
      <c r="N63" s="34"/>
      <c r="O63" s="34"/>
      <c r="P63" s="34"/>
      <c r="Q63" s="31"/>
      <c r="R63" s="31"/>
      <c r="S63" s="31"/>
      <c r="T63" s="31"/>
      <c r="U63" s="31"/>
      <c r="V63" s="31"/>
      <c r="W63" s="31"/>
      <c r="X63" s="31"/>
      <c r="Y63" s="31"/>
      <c r="Z63" s="31"/>
    </row>
    <row r="64" spans="1:26" ht="15.75" customHeight="1">
      <c r="A64" s="81"/>
      <c r="B64" s="29"/>
      <c r="C64" s="29"/>
      <c r="D64" s="29"/>
      <c r="E64" s="29"/>
      <c r="F64" s="29"/>
      <c r="G64" s="29"/>
      <c r="H64" s="29"/>
      <c r="I64" s="1202"/>
      <c r="J64" s="1202"/>
      <c r="K64" s="34"/>
      <c r="L64" s="31"/>
      <c r="M64" s="31"/>
      <c r="N64" s="31"/>
      <c r="O64" s="31"/>
      <c r="P64" s="31"/>
      <c r="Q64" s="31"/>
      <c r="R64" s="31"/>
      <c r="S64" s="31"/>
      <c r="T64" s="31"/>
      <c r="U64" s="31"/>
      <c r="V64" s="31"/>
      <c r="W64" s="31"/>
      <c r="X64" s="31"/>
      <c r="Y64" s="31"/>
      <c r="Z64" s="31"/>
    </row>
    <row r="65" spans="1:26" ht="15.75" customHeight="1">
      <c r="A65" s="81"/>
      <c r="B65" s="29"/>
      <c r="C65" s="29"/>
      <c r="D65" s="29"/>
      <c r="E65" s="29"/>
      <c r="F65" s="29"/>
      <c r="G65" s="29"/>
      <c r="H65" s="29"/>
      <c r="I65" s="1202"/>
      <c r="J65" s="1202"/>
      <c r="K65" s="34"/>
      <c r="L65" s="31"/>
      <c r="M65" s="31"/>
      <c r="N65" s="31"/>
      <c r="O65" s="31"/>
      <c r="P65" s="31"/>
      <c r="Q65" s="31"/>
      <c r="R65" s="31"/>
      <c r="S65" s="31"/>
      <c r="T65" s="31"/>
      <c r="U65" s="31"/>
      <c r="V65" s="31"/>
      <c r="W65" s="31"/>
      <c r="X65" s="31"/>
      <c r="Y65" s="31"/>
      <c r="Z65" s="31"/>
    </row>
    <row r="66" spans="1:26" ht="15.75" customHeight="1">
      <c r="A66" s="81"/>
      <c r="B66" s="29"/>
      <c r="C66" s="29"/>
      <c r="D66" s="29"/>
      <c r="E66" s="29"/>
      <c r="F66" s="29"/>
      <c r="G66" s="29"/>
      <c r="H66" s="29"/>
      <c r="I66" s="1202"/>
      <c r="J66" s="1202"/>
      <c r="K66" s="34"/>
      <c r="L66" s="31"/>
      <c r="M66" s="31"/>
      <c r="N66" s="31"/>
      <c r="O66" s="31"/>
      <c r="P66" s="31"/>
      <c r="Q66" s="31"/>
      <c r="R66" s="31"/>
      <c r="S66" s="31"/>
      <c r="T66" s="31"/>
      <c r="U66" s="31"/>
      <c r="V66" s="31"/>
      <c r="W66" s="31"/>
      <c r="X66" s="31"/>
      <c r="Y66" s="31"/>
      <c r="Z66" s="31"/>
    </row>
    <row r="67" spans="1:26" ht="15.75" customHeight="1">
      <c r="A67" s="81"/>
      <c r="B67" s="29"/>
      <c r="C67" s="29"/>
      <c r="D67" s="29"/>
      <c r="E67" s="29"/>
      <c r="F67" s="29"/>
      <c r="G67" s="29"/>
      <c r="H67" s="29"/>
      <c r="I67" s="1202"/>
      <c r="J67" s="1202"/>
      <c r="K67" s="34"/>
      <c r="L67" s="31"/>
      <c r="M67" s="31"/>
      <c r="N67" s="31"/>
      <c r="O67" s="31"/>
      <c r="P67" s="31"/>
      <c r="Q67" s="31"/>
      <c r="R67" s="31"/>
      <c r="S67" s="31"/>
      <c r="T67" s="31"/>
      <c r="U67" s="31"/>
      <c r="V67" s="31"/>
      <c r="W67" s="31"/>
      <c r="X67" s="31"/>
      <c r="Y67" s="31"/>
      <c r="Z67" s="31"/>
    </row>
    <row r="68" spans="1:26" ht="15.75" customHeight="1">
      <c r="A68" s="81"/>
      <c r="B68" s="29"/>
      <c r="C68" s="29"/>
      <c r="D68" s="29"/>
      <c r="E68" s="29"/>
      <c r="F68" s="29"/>
      <c r="G68" s="29"/>
      <c r="H68" s="29"/>
      <c r="I68" s="1202"/>
      <c r="J68" s="1202"/>
      <c r="K68" s="34"/>
      <c r="L68" s="31"/>
      <c r="M68" s="31"/>
      <c r="N68" s="31"/>
      <c r="O68" s="31"/>
      <c r="P68" s="31"/>
      <c r="Q68" s="31"/>
      <c r="R68" s="31"/>
      <c r="S68" s="31"/>
      <c r="T68" s="31"/>
      <c r="U68" s="31"/>
      <c r="V68" s="31"/>
      <c r="W68" s="31"/>
      <c r="X68" s="31"/>
      <c r="Y68" s="31"/>
      <c r="Z68" s="31"/>
    </row>
    <row r="69" spans="1:26" ht="15.75" customHeight="1">
      <c r="A69" s="81"/>
      <c r="B69" s="29"/>
      <c r="C69" s="29"/>
      <c r="D69" s="29"/>
      <c r="E69" s="29"/>
      <c r="F69" s="29"/>
      <c r="G69" s="29"/>
      <c r="H69" s="29"/>
      <c r="I69" s="1202"/>
      <c r="J69" s="1202"/>
      <c r="K69" s="34"/>
      <c r="L69" s="31"/>
      <c r="M69" s="31"/>
      <c r="N69" s="31"/>
      <c r="O69" s="31"/>
      <c r="P69" s="31"/>
      <c r="Q69" s="31"/>
      <c r="R69" s="31"/>
      <c r="S69" s="31"/>
      <c r="T69" s="31"/>
      <c r="U69" s="31"/>
      <c r="V69" s="31"/>
      <c r="W69" s="31"/>
      <c r="X69" s="31"/>
      <c r="Y69" s="31"/>
      <c r="Z69" s="31"/>
    </row>
    <row r="70" spans="1:26" ht="15.75" customHeight="1">
      <c r="A70" s="81"/>
      <c r="B70" s="29"/>
      <c r="C70" s="29"/>
      <c r="D70" s="29"/>
      <c r="E70" s="29"/>
      <c r="F70" s="29"/>
      <c r="G70" s="29"/>
      <c r="H70" s="29"/>
      <c r="I70" s="1202"/>
      <c r="J70" s="1202"/>
      <c r="K70" s="34"/>
      <c r="L70" s="31"/>
      <c r="M70" s="31"/>
      <c r="N70" s="31"/>
      <c r="O70" s="31"/>
      <c r="P70" s="31"/>
      <c r="Q70" s="31"/>
      <c r="R70" s="31"/>
      <c r="S70" s="31"/>
      <c r="T70" s="31"/>
      <c r="U70" s="31"/>
      <c r="V70" s="31"/>
      <c r="W70" s="31"/>
      <c r="X70" s="31"/>
      <c r="Y70" s="31"/>
      <c r="Z70" s="31"/>
    </row>
    <row r="71" spans="1:26" ht="15.75" customHeight="1">
      <c r="A71" s="81"/>
      <c r="B71" s="29"/>
      <c r="C71" s="29"/>
      <c r="D71" s="29"/>
      <c r="E71" s="29"/>
      <c r="F71" s="29"/>
      <c r="G71" s="29"/>
      <c r="H71" s="29"/>
      <c r="I71" s="1202"/>
      <c r="J71" s="1202"/>
      <c r="K71" s="34"/>
      <c r="L71" s="31"/>
      <c r="M71" s="31"/>
      <c r="N71" s="31"/>
      <c r="O71" s="31"/>
      <c r="P71" s="31"/>
      <c r="Q71" s="31"/>
      <c r="R71" s="31"/>
      <c r="S71" s="31"/>
      <c r="T71" s="31"/>
      <c r="U71" s="31"/>
      <c r="V71" s="31"/>
      <c r="W71" s="31"/>
      <c r="X71" s="31"/>
      <c r="Y71" s="31"/>
      <c r="Z71" s="31"/>
    </row>
    <row r="72" spans="1:26" ht="15.75" customHeight="1">
      <c r="A72" s="297"/>
      <c r="B72" s="298"/>
      <c r="C72" s="298"/>
      <c r="D72" s="298"/>
      <c r="E72" s="298"/>
      <c r="F72" s="298"/>
      <c r="G72" s="298"/>
      <c r="H72" s="298"/>
      <c r="I72" s="1203"/>
      <c r="J72" s="1203"/>
      <c r="K72" s="31"/>
      <c r="L72" s="31"/>
      <c r="M72" s="31"/>
      <c r="N72" s="31"/>
      <c r="O72" s="31"/>
      <c r="P72" s="31"/>
      <c r="Q72" s="31"/>
      <c r="R72" s="31"/>
      <c r="S72" s="31"/>
      <c r="T72" s="31"/>
      <c r="U72" s="31"/>
      <c r="V72" s="31"/>
      <c r="W72" s="31"/>
      <c r="X72" s="31"/>
      <c r="Y72" s="31"/>
      <c r="Z72" s="31"/>
    </row>
    <row r="73" spans="1:26" ht="15.75" customHeight="1">
      <c r="A73" s="297"/>
      <c r="B73" s="298"/>
      <c r="C73" s="298"/>
      <c r="D73" s="298"/>
      <c r="E73" s="298"/>
      <c r="F73" s="298"/>
      <c r="G73" s="298"/>
      <c r="H73" s="298"/>
      <c r="I73" s="1203"/>
      <c r="J73" s="1203"/>
      <c r="K73" s="31"/>
      <c r="L73" s="31"/>
      <c r="M73" s="31"/>
      <c r="N73" s="31"/>
      <c r="O73" s="31"/>
      <c r="P73" s="31"/>
      <c r="Q73" s="31"/>
      <c r="R73" s="31"/>
      <c r="S73" s="31"/>
      <c r="T73" s="31"/>
      <c r="U73" s="31"/>
      <c r="V73" s="31"/>
      <c r="W73" s="31"/>
      <c r="X73" s="31"/>
      <c r="Y73" s="31"/>
      <c r="Z73" s="31"/>
    </row>
    <row r="74" spans="1:26" ht="15.75" customHeight="1">
      <c r="A74" s="297"/>
      <c r="B74" s="298"/>
      <c r="C74" s="298"/>
      <c r="D74" s="298"/>
      <c r="E74" s="298"/>
      <c r="F74" s="298"/>
      <c r="G74" s="298"/>
      <c r="H74" s="298"/>
      <c r="I74" s="1203"/>
      <c r="J74" s="1203"/>
      <c r="K74" s="31"/>
      <c r="L74" s="31"/>
      <c r="M74" s="31"/>
      <c r="N74" s="31"/>
      <c r="O74" s="31"/>
      <c r="P74" s="31"/>
      <c r="Q74" s="31"/>
      <c r="R74" s="31"/>
      <c r="S74" s="31"/>
      <c r="T74" s="31"/>
      <c r="U74" s="31"/>
      <c r="V74" s="31"/>
      <c r="W74" s="31"/>
      <c r="X74" s="31"/>
      <c r="Y74" s="31"/>
      <c r="Z74" s="31"/>
    </row>
    <row r="75" spans="1:26" ht="15.75" customHeight="1">
      <c r="A75" s="297"/>
      <c r="B75" s="298"/>
      <c r="C75" s="298"/>
      <c r="D75" s="298"/>
      <c r="E75" s="298"/>
      <c r="F75" s="298"/>
      <c r="G75" s="298"/>
      <c r="H75" s="298"/>
      <c r="I75" s="1203"/>
      <c r="J75" s="1203"/>
      <c r="K75" s="31"/>
      <c r="L75" s="31"/>
      <c r="M75" s="31"/>
      <c r="N75" s="31"/>
      <c r="O75" s="31"/>
      <c r="P75" s="31"/>
      <c r="Q75" s="31"/>
      <c r="R75" s="31"/>
      <c r="S75" s="31"/>
      <c r="T75" s="31"/>
      <c r="U75" s="31"/>
      <c r="V75" s="31"/>
      <c r="W75" s="31"/>
      <c r="X75" s="31"/>
      <c r="Y75" s="31"/>
      <c r="Z75" s="31"/>
    </row>
    <row r="76" spans="1:26" ht="15.75" customHeight="1">
      <c r="A76" s="297"/>
      <c r="B76" s="298"/>
      <c r="C76" s="298"/>
      <c r="D76" s="298"/>
      <c r="E76" s="298"/>
      <c r="F76" s="298"/>
      <c r="G76" s="298"/>
      <c r="H76" s="298"/>
      <c r="I76" s="1203"/>
      <c r="J76" s="1203"/>
      <c r="K76" s="31"/>
      <c r="L76" s="31"/>
      <c r="M76" s="31"/>
      <c r="N76" s="31"/>
      <c r="O76" s="31"/>
      <c r="P76" s="31"/>
      <c r="Q76" s="31"/>
      <c r="R76" s="31"/>
      <c r="S76" s="31"/>
      <c r="T76" s="31"/>
      <c r="U76" s="31"/>
      <c r="V76" s="31"/>
      <c r="W76" s="31"/>
      <c r="X76" s="31"/>
      <c r="Y76" s="31"/>
      <c r="Z76" s="31"/>
    </row>
    <row r="77" spans="1:26" ht="15.75" customHeight="1">
      <c r="A77" s="297"/>
      <c r="B77" s="298"/>
      <c r="C77" s="298"/>
      <c r="D77" s="298"/>
      <c r="E77" s="298"/>
      <c r="F77" s="298"/>
      <c r="G77" s="298"/>
      <c r="H77" s="298"/>
      <c r="I77" s="1203"/>
      <c r="J77" s="1203"/>
      <c r="K77" s="31"/>
      <c r="L77" s="31"/>
      <c r="M77" s="31"/>
      <c r="N77" s="31"/>
      <c r="O77" s="31"/>
      <c r="P77" s="31"/>
      <c r="Q77" s="31"/>
      <c r="R77" s="31"/>
      <c r="S77" s="31"/>
      <c r="T77" s="31"/>
      <c r="U77" s="31"/>
      <c r="V77" s="31"/>
      <c r="W77" s="31"/>
      <c r="X77" s="31"/>
      <c r="Y77" s="31"/>
      <c r="Z77" s="31"/>
    </row>
    <row r="78" spans="1:26" ht="15.75" customHeight="1">
      <c r="A78" s="297"/>
      <c r="B78" s="298"/>
      <c r="C78" s="298"/>
      <c r="D78" s="298"/>
      <c r="E78" s="298"/>
      <c r="F78" s="298"/>
      <c r="G78" s="298"/>
      <c r="H78" s="298"/>
      <c r="I78" s="1203"/>
      <c r="J78" s="1203"/>
      <c r="K78" s="31"/>
      <c r="L78" s="31"/>
      <c r="M78" s="31"/>
      <c r="N78" s="31"/>
      <c r="O78" s="31"/>
      <c r="P78" s="31"/>
      <c r="Q78" s="31"/>
      <c r="R78" s="31"/>
      <c r="S78" s="31"/>
      <c r="T78" s="31"/>
      <c r="U78" s="31"/>
      <c r="V78" s="31"/>
      <c r="W78" s="31"/>
      <c r="X78" s="31"/>
      <c r="Y78" s="31"/>
      <c r="Z78" s="31"/>
    </row>
    <row r="79" spans="1:26" ht="15.75" customHeight="1">
      <c r="A79" s="297"/>
      <c r="B79" s="298"/>
      <c r="C79" s="298"/>
      <c r="D79" s="298"/>
      <c r="E79" s="298"/>
      <c r="F79" s="298"/>
      <c r="G79" s="298"/>
      <c r="H79" s="298"/>
      <c r="I79" s="1203"/>
      <c r="J79" s="1203"/>
      <c r="K79" s="31"/>
      <c r="L79" s="31"/>
      <c r="M79" s="31"/>
      <c r="N79" s="31"/>
      <c r="O79" s="31"/>
      <c r="P79" s="31"/>
      <c r="Q79" s="31"/>
      <c r="R79" s="31"/>
      <c r="S79" s="31"/>
      <c r="T79" s="31"/>
      <c r="U79" s="31"/>
      <c r="V79" s="31"/>
      <c r="W79" s="31"/>
      <c r="X79" s="31"/>
      <c r="Y79" s="31"/>
      <c r="Z79" s="31"/>
    </row>
    <row r="80" spans="1:26" ht="15.75" customHeight="1">
      <c r="A80" s="297"/>
      <c r="B80" s="298"/>
      <c r="C80" s="298"/>
      <c r="D80" s="298"/>
      <c r="E80" s="298"/>
      <c r="F80" s="298"/>
      <c r="G80" s="298"/>
      <c r="H80" s="298"/>
      <c r="I80" s="1203"/>
      <c r="J80" s="1203"/>
      <c r="K80" s="31"/>
      <c r="L80" s="31"/>
      <c r="M80" s="31"/>
      <c r="N80" s="31"/>
      <c r="O80" s="31"/>
      <c r="P80" s="31"/>
      <c r="Q80" s="31"/>
      <c r="R80" s="31"/>
      <c r="S80" s="31"/>
      <c r="T80" s="31"/>
      <c r="U80" s="31"/>
      <c r="V80" s="31"/>
      <c r="W80" s="31"/>
      <c r="X80" s="31"/>
      <c r="Y80" s="31"/>
      <c r="Z80" s="31"/>
    </row>
    <row r="81" spans="1:26" ht="15.75" customHeight="1">
      <c r="A81" s="297"/>
      <c r="B81" s="298"/>
      <c r="C81" s="298"/>
      <c r="D81" s="298"/>
      <c r="E81" s="298"/>
      <c r="F81" s="298"/>
      <c r="G81" s="298"/>
      <c r="H81" s="298"/>
      <c r="I81" s="1203"/>
      <c r="J81" s="1203"/>
      <c r="K81" s="31"/>
      <c r="L81" s="31"/>
      <c r="M81" s="31"/>
      <c r="N81" s="31"/>
      <c r="O81" s="31"/>
      <c r="P81" s="31"/>
      <c r="Q81" s="31"/>
      <c r="R81" s="31"/>
      <c r="S81" s="31"/>
      <c r="T81" s="31"/>
      <c r="U81" s="31"/>
      <c r="V81" s="31"/>
      <c r="W81" s="31"/>
      <c r="X81" s="31"/>
      <c r="Y81" s="31"/>
      <c r="Z81" s="31"/>
    </row>
    <row r="82" spans="1:26" ht="15.75" customHeight="1">
      <c r="A82" s="297"/>
      <c r="B82" s="298"/>
      <c r="C82" s="298"/>
      <c r="D82" s="298"/>
      <c r="E82" s="298"/>
      <c r="F82" s="298"/>
      <c r="G82" s="298"/>
      <c r="H82" s="298"/>
      <c r="I82" s="1203"/>
      <c r="J82" s="1203"/>
      <c r="K82" s="31"/>
      <c r="L82" s="31"/>
      <c r="M82" s="31"/>
      <c r="N82" s="31"/>
      <c r="O82" s="31"/>
      <c r="P82" s="31"/>
      <c r="Q82" s="31"/>
      <c r="R82" s="31"/>
      <c r="S82" s="31"/>
      <c r="T82" s="31"/>
      <c r="U82" s="31"/>
      <c r="V82" s="31"/>
      <c r="W82" s="31"/>
      <c r="X82" s="31"/>
      <c r="Y82" s="31"/>
      <c r="Z82" s="31"/>
    </row>
    <row r="83" spans="1:26" ht="15.75" customHeight="1">
      <c r="A83" s="297"/>
      <c r="B83" s="298"/>
      <c r="C83" s="298"/>
      <c r="D83" s="298"/>
      <c r="E83" s="298"/>
      <c r="F83" s="298"/>
      <c r="G83" s="298"/>
      <c r="H83" s="298"/>
      <c r="I83" s="1203"/>
      <c r="J83" s="1203"/>
      <c r="K83" s="31"/>
      <c r="L83" s="31"/>
      <c r="M83" s="31"/>
      <c r="N83" s="31"/>
      <c r="O83" s="31"/>
      <c r="P83" s="31"/>
      <c r="Q83" s="31"/>
      <c r="R83" s="31"/>
      <c r="S83" s="31"/>
      <c r="T83" s="31"/>
      <c r="U83" s="31"/>
      <c r="V83" s="31"/>
      <c r="W83" s="31"/>
      <c r="X83" s="31"/>
      <c r="Y83" s="31"/>
      <c r="Z83" s="31"/>
    </row>
    <row r="84" spans="1:26" ht="15.75" customHeight="1">
      <c r="A84" s="297"/>
      <c r="B84" s="298"/>
      <c r="C84" s="298"/>
      <c r="D84" s="298"/>
      <c r="E84" s="298"/>
      <c r="F84" s="298"/>
      <c r="G84" s="298"/>
      <c r="H84" s="298"/>
      <c r="I84" s="1203"/>
      <c r="J84" s="1203"/>
      <c r="K84" s="31"/>
      <c r="L84" s="31"/>
      <c r="M84" s="31"/>
      <c r="N84" s="31"/>
      <c r="O84" s="31"/>
      <c r="P84" s="31"/>
      <c r="Q84" s="31"/>
      <c r="R84" s="31"/>
      <c r="S84" s="31"/>
      <c r="T84" s="31"/>
      <c r="U84" s="31"/>
      <c r="V84" s="31"/>
      <c r="W84" s="31"/>
      <c r="X84" s="31"/>
      <c r="Y84" s="31"/>
      <c r="Z84" s="31"/>
    </row>
    <row r="85" spans="1:26" ht="15.75" customHeight="1">
      <c r="A85" s="297"/>
      <c r="B85" s="298"/>
      <c r="C85" s="298"/>
      <c r="D85" s="298"/>
      <c r="E85" s="298"/>
      <c r="F85" s="298"/>
      <c r="G85" s="298"/>
      <c r="H85" s="298"/>
      <c r="I85" s="1203"/>
      <c r="J85" s="1203"/>
      <c r="K85" s="31"/>
      <c r="L85" s="31"/>
      <c r="M85" s="31"/>
      <c r="N85" s="31"/>
      <c r="O85" s="31"/>
      <c r="P85" s="31"/>
      <c r="Q85" s="31"/>
      <c r="R85" s="31"/>
      <c r="S85" s="31"/>
      <c r="T85" s="31"/>
      <c r="U85" s="31"/>
      <c r="V85" s="31"/>
      <c r="W85" s="31"/>
      <c r="X85" s="31"/>
      <c r="Y85" s="31"/>
      <c r="Z85" s="31"/>
    </row>
    <row r="86" spans="1:26" ht="15.75" customHeight="1">
      <c r="A86" s="297"/>
      <c r="B86" s="298"/>
      <c r="C86" s="298"/>
      <c r="D86" s="298"/>
      <c r="E86" s="298"/>
      <c r="F86" s="298"/>
      <c r="G86" s="298"/>
      <c r="H86" s="298"/>
      <c r="I86" s="1203"/>
      <c r="J86" s="1203"/>
      <c r="K86" s="31"/>
      <c r="L86" s="31"/>
      <c r="M86" s="31"/>
      <c r="N86" s="31"/>
      <c r="O86" s="31"/>
      <c r="P86" s="31"/>
      <c r="Q86" s="31"/>
      <c r="R86" s="31"/>
      <c r="S86" s="31"/>
      <c r="T86" s="31"/>
      <c r="U86" s="31"/>
      <c r="V86" s="31"/>
      <c r="W86" s="31"/>
      <c r="X86" s="31"/>
      <c r="Y86" s="31"/>
      <c r="Z86" s="31"/>
    </row>
    <row r="87" spans="1:26" ht="15.75" customHeight="1">
      <c r="A87" s="297"/>
      <c r="B87" s="298"/>
      <c r="C87" s="298"/>
      <c r="D87" s="298"/>
      <c r="E87" s="298"/>
      <c r="F87" s="298"/>
      <c r="G87" s="298"/>
      <c r="H87" s="298"/>
      <c r="I87" s="1203"/>
      <c r="J87" s="1203"/>
      <c r="K87" s="31"/>
      <c r="L87" s="31"/>
      <c r="M87" s="31"/>
      <c r="N87" s="31"/>
      <c r="O87" s="31"/>
      <c r="P87" s="31"/>
      <c r="Q87" s="31"/>
      <c r="R87" s="31"/>
      <c r="S87" s="31"/>
      <c r="T87" s="31"/>
      <c r="U87" s="31"/>
      <c r="V87" s="31"/>
      <c r="W87" s="31"/>
      <c r="X87" s="31"/>
      <c r="Y87" s="31"/>
      <c r="Z87" s="31"/>
    </row>
    <row r="88" spans="1:26" ht="15.75" customHeight="1">
      <c r="A88" s="297"/>
      <c r="B88" s="298"/>
      <c r="C88" s="298"/>
      <c r="D88" s="298"/>
      <c r="E88" s="298"/>
      <c r="F88" s="298"/>
      <c r="G88" s="298"/>
      <c r="H88" s="298"/>
      <c r="I88" s="1203"/>
      <c r="J88" s="1203"/>
      <c r="K88" s="31"/>
      <c r="L88" s="31"/>
      <c r="M88" s="31"/>
      <c r="N88" s="31"/>
      <c r="O88" s="31"/>
      <c r="P88" s="31"/>
      <c r="Q88" s="31"/>
      <c r="R88" s="31"/>
      <c r="S88" s="31"/>
      <c r="T88" s="31"/>
      <c r="U88" s="31"/>
      <c r="V88" s="31"/>
      <c r="W88" s="31"/>
      <c r="X88" s="31"/>
      <c r="Y88" s="31"/>
      <c r="Z88" s="31"/>
    </row>
    <row r="89" spans="1:26" ht="15.75" customHeight="1">
      <c r="A89" s="297"/>
      <c r="B89" s="298"/>
      <c r="C89" s="298"/>
      <c r="D89" s="298"/>
      <c r="E89" s="298"/>
      <c r="F89" s="298"/>
      <c r="G89" s="298"/>
      <c r="H89" s="298"/>
      <c r="I89" s="1203"/>
      <c r="J89" s="1203"/>
      <c r="K89" s="31"/>
      <c r="L89" s="31"/>
      <c r="M89" s="31"/>
      <c r="N89" s="31"/>
      <c r="O89" s="31"/>
      <c r="P89" s="31"/>
      <c r="Q89" s="31"/>
      <c r="R89" s="31"/>
      <c r="S89" s="31"/>
      <c r="T89" s="31"/>
      <c r="U89" s="31"/>
      <c r="V89" s="31"/>
      <c r="W89" s="31"/>
      <c r="X89" s="31"/>
      <c r="Y89" s="31"/>
      <c r="Z89" s="31"/>
    </row>
    <row r="90" spans="1:26" ht="15.75" customHeight="1">
      <c r="A90" s="297"/>
      <c r="B90" s="298"/>
      <c r="C90" s="298"/>
      <c r="D90" s="298"/>
      <c r="E90" s="298"/>
      <c r="F90" s="298"/>
      <c r="G90" s="298"/>
      <c r="H90" s="298"/>
      <c r="I90" s="1203"/>
      <c r="J90" s="1203"/>
      <c r="K90" s="31"/>
      <c r="L90" s="31"/>
      <c r="M90" s="31"/>
      <c r="N90" s="31"/>
      <c r="O90" s="31"/>
      <c r="P90" s="31"/>
      <c r="Q90" s="31"/>
      <c r="R90" s="31"/>
      <c r="S90" s="31"/>
      <c r="T90" s="31"/>
      <c r="U90" s="31"/>
      <c r="V90" s="31"/>
      <c r="W90" s="31"/>
      <c r="X90" s="31"/>
      <c r="Y90" s="31"/>
      <c r="Z90" s="31"/>
    </row>
    <row r="91" spans="1:26" ht="15.75" customHeight="1">
      <c r="A91" s="297"/>
      <c r="B91" s="298"/>
      <c r="C91" s="298"/>
      <c r="D91" s="298"/>
      <c r="E91" s="298"/>
      <c r="F91" s="298"/>
      <c r="G91" s="298"/>
      <c r="H91" s="298"/>
      <c r="I91" s="1203"/>
      <c r="J91" s="1203"/>
      <c r="K91" s="31"/>
      <c r="L91" s="31"/>
      <c r="M91" s="31"/>
      <c r="N91" s="31"/>
      <c r="O91" s="31"/>
      <c r="P91" s="31"/>
      <c r="Q91" s="31"/>
      <c r="R91" s="31"/>
      <c r="S91" s="31"/>
      <c r="T91" s="31"/>
      <c r="U91" s="31"/>
      <c r="V91" s="31"/>
      <c r="W91" s="31"/>
      <c r="X91" s="31"/>
      <c r="Y91" s="31"/>
      <c r="Z91" s="31"/>
    </row>
    <row r="92" spans="1:26" ht="15.75" customHeight="1">
      <c r="A92" s="297"/>
      <c r="B92" s="298"/>
      <c r="C92" s="298"/>
      <c r="D92" s="298"/>
      <c r="E92" s="298"/>
      <c r="F92" s="298"/>
      <c r="G92" s="298"/>
      <c r="H92" s="298"/>
      <c r="I92" s="1203"/>
      <c r="J92" s="1203"/>
      <c r="K92" s="31"/>
      <c r="L92" s="31"/>
      <c r="M92" s="31"/>
      <c r="N92" s="31"/>
      <c r="O92" s="31"/>
      <c r="P92" s="31"/>
      <c r="Q92" s="31"/>
      <c r="R92" s="31"/>
      <c r="S92" s="31"/>
      <c r="T92" s="31"/>
      <c r="U92" s="31"/>
      <c r="V92" s="31"/>
      <c r="W92" s="31"/>
      <c r="X92" s="31"/>
      <c r="Y92" s="31"/>
      <c r="Z92" s="31"/>
    </row>
    <row r="93" spans="1:26" ht="15.75" customHeight="1">
      <c r="A93" s="297"/>
      <c r="B93" s="298"/>
      <c r="C93" s="298"/>
      <c r="D93" s="298"/>
      <c r="E93" s="298"/>
      <c r="F93" s="298"/>
      <c r="G93" s="298"/>
      <c r="H93" s="298"/>
      <c r="I93" s="1203"/>
      <c r="J93" s="1203"/>
      <c r="K93" s="31"/>
      <c r="L93" s="31"/>
      <c r="M93" s="31"/>
      <c r="N93" s="31"/>
      <c r="O93" s="31"/>
      <c r="P93" s="31"/>
      <c r="Q93" s="31"/>
      <c r="R93" s="31"/>
      <c r="S93" s="31"/>
      <c r="T93" s="31"/>
      <c r="U93" s="31"/>
      <c r="V93" s="31"/>
      <c r="W93" s="31"/>
      <c r="X93" s="31"/>
      <c r="Y93" s="31"/>
      <c r="Z93" s="31"/>
    </row>
    <row r="94" spans="1:26" ht="15.75" customHeight="1">
      <c r="A94" s="297"/>
      <c r="B94" s="298"/>
      <c r="C94" s="298"/>
      <c r="D94" s="298"/>
      <c r="E94" s="298"/>
      <c r="F94" s="298"/>
      <c r="G94" s="298"/>
      <c r="H94" s="298"/>
      <c r="I94" s="1203"/>
      <c r="J94" s="1203"/>
      <c r="K94" s="31"/>
      <c r="L94" s="31"/>
      <c r="M94" s="31"/>
      <c r="N94" s="31"/>
      <c r="O94" s="31"/>
      <c r="P94" s="31"/>
      <c r="Q94" s="31"/>
      <c r="R94" s="31"/>
      <c r="S94" s="31"/>
      <c r="T94" s="31"/>
      <c r="U94" s="31"/>
      <c r="V94" s="31"/>
      <c r="W94" s="31"/>
      <c r="X94" s="31"/>
      <c r="Y94" s="31"/>
      <c r="Z94" s="31"/>
    </row>
    <row r="95" spans="1:26" ht="15.75" customHeight="1">
      <c r="A95" s="297"/>
      <c r="B95" s="298"/>
      <c r="C95" s="298"/>
      <c r="D95" s="298"/>
      <c r="E95" s="298"/>
      <c r="F95" s="298"/>
      <c r="G95" s="298"/>
      <c r="H95" s="298"/>
      <c r="I95" s="1203"/>
      <c r="J95" s="1203"/>
      <c r="K95" s="31"/>
      <c r="L95" s="31"/>
      <c r="M95" s="31"/>
      <c r="N95" s="31"/>
      <c r="O95" s="31"/>
      <c r="P95" s="31"/>
      <c r="Q95" s="31"/>
      <c r="R95" s="31"/>
      <c r="S95" s="31"/>
      <c r="T95" s="31"/>
      <c r="U95" s="31"/>
      <c r="V95" s="31"/>
      <c r="W95" s="31"/>
      <c r="X95" s="31"/>
      <c r="Y95" s="31"/>
      <c r="Z95" s="31"/>
    </row>
    <row r="96" spans="1:26" ht="15.75" customHeight="1">
      <c r="A96" s="297"/>
      <c r="B96" s="298"/>
      <c r="C96" s="298"/>
      <c r="D96" s="298"/>
      <c r="E96" s="298"/>
      <c r="F96" s="298"/>
      <c r="G96" s="298"/>
      <c r="H96" s="298"/>
      <c r="I96" s="1203"/>
      <c r="J96" s="1203"/>
      <c r="K96" s="31"/>
      <c r="L96" s="31"/>
      <c r="M96" s="31"/>
      <c r="N96" s="31"/>
      <c r="O96" s="31"/>
      <c r="P96" s="31"/>
      <c r="Q96" s="31"/>
      <c r="R96" s="31"/>
      <c r="S96" s="31"/>
      <c r="T96" s="31"/>
      <c r="U96" s="31"/>
      <c r="V96" s="31"/>
      <c r="W96" s="31"/>
      <c r="X96" s="31"/>
      <c r="Y96" s="31"/>
      <c r="Z96" s="31"/>
    </row>
    <row r="97" spans="1:26" ht="15.75" customHeight="1">
      <c r="A97" s="297"/>
      <c r="B97" s="298"/>
      <c r="C97" s="298"/>
      <c r="D97" s="298"/>
      <c r="E97" s="298"/>
      <c r="F97" s="298"/>
      <c r="G97" s="298"/>
      <c r="H97" s="298"/>
      <c r="I97" s="1203"/>
      <c r="J97" s="1203"/>
      <c r="K97" s="31"/>
      <c r="L97" s="31"/>
      <c r="M97" s="31"/>
      <c r="N97" s="31"/>
      <c r="O97" s="31"/>
      <c r="P97" s="31"/>
      <c r="Q97" s="31"/>
      <c r="R97" s="31"/>
      <c r="S97" s="31"/>
      <c r="T97" s="31"/>
      <c r="U97" s="31"/>
      <c r="V97" s="31"/>
      <c r="W97" s="31"/>
      <c r="X97" s="31"/>
      <c r="Y97" s="31"/>
      <c r="Z97" s="31"/>
    </row>
    <row r="98" spans="1:26" ht="15.75" customHeight="1">
      <c r="A98" s="297"/>
      <c r="B98" s="298"/>
      <c r="C98" s="298"/>
      <c r="D98" s="298"/>
      <c r="E98" s="298"/>
      <c r="F98" s="298"/>
      <c r="G98" s="298"/>
      <c r="H98" s="298"/>
      <c r="I98" s="1203"/>
      <c r="J98" s="1203"/>
      <c r="K98" s="31"/>
      <c r="L98" s="31"/>
      <c r="M98" s="31"/>
      <c r="N98" s="31"/>
      <c r="O98" s="31"/>
      <c r="P98" s="31"/>
      <c r="Q98" s="31"/>
      <c r="R98" s="31"/>
      <c r="S98" s="31"/>
      <c r="T98" s="31"/>
      <c r="U98" s="31"/>
      <c r="V98" s="31"/>
      <c r="W98" s="31"/>
      <c r="X98" s="31"/>
      <c r="Y98" s="31"/>
      <c r="Z98" s="31"/>
    </row>
    <row r="99" spans="1:26" ht="15.75" customHeight="1">
      <c r="A99" s="297"/>
      <c r="B99" s="298"/>
      <c r="C99" s="298"/>
      <c r="D99" s="298"/>
      <c r="E99" s="298"/>
      <c r="F99" s="298"/>
      <c r="G99" s="298"/>
      <c r="H99" s="298"/>
      <c r="I99" s="1203"/>
      <c r="J99" s="1203"/>
      <c r="K99" s="31"/>
      <c r="L99" s="31"/>
      <c r="M99" s="31"/>
      <c r="N99" s="31"/>
      <c r="O99" s="31"/>
      <c r="P99" s="31"/>
      <c r="Q99" s="31"/>
      <c r="R99" s="31"/>
      <c r="S99" s="31"/>
      <c r="T99" s="31"/>
      <c r="U99" s="31"/>
      <c r="V99" s="31"/>
      <c r="W99" s="31"/>
      <c r="X99" s="31"/>
      <c r="Y99" s="31"/>
      <c r="Z99" s="31"/>
    </row>
    <row r="100" spans="1:26" ht="15.75" customHeight="1">
      <c r="A100" s="297"/>
      <c r="B100" s="298"/>
      <c r="C100" s="298"/>
      <c r="D100" s="298"/>
      <c r="E100" s="298"/>
      <c r="F100" s="298"/>
      <c r="G100" s="298"/>
      <c r="H100" s="298"/>
      <c r="I100" s="1203"/>
      <c r="J100" s="1203"/>
      <c r="K100" s="31"/>
      <c r="L100" s="31"/>
      <c r="M100" s="31"/>
      <c r="N100" s="31"/>
      <c r="O100" s="31"/>
      <c r="P100" s="31"/>
      <c r="Q100" s="31"/>
      <c r="R100" s="31"/>
      <c r="S100" s="31"/>
      <c r="T100" s="31"/>
      <c r="U100" s="31"/>
      <c r="V100" s="31"/>
      <c r="W100" s="31"/>
      <c r="X100" s="31"/>
      <c r="Y100" s="31"/>
      <c r="Z100" s="31"/>
    </row>
    <row r="101" spans="1:26" ht="15.75" customHeight="1">
      <c r="A101" s="297"/>
      <c r="B101" s="298"/>
      <c r="C101" s="298"/>
      <c r="D101" s="298"/>
      <c r="E101" s="298"/>
      <c r="F101" s="298"/>
      <c r="G101" s="298"/>
      <c r="H101" s="298"/>
      <c r="I101" s="1203"/>
      <c r="J101" s="1203"/>
      <c r="K101" s="31"/>
      <c r="L101" s="31"/>
      <c r="M101" s="31"/>
      <c r="N101" s="31"/>
      <c r="O101" s="31"/>
      <c r="P101" s="31"/>
      <c r="Q101" s="31"/>
      <c r="R101" s="31"/>
      <c r="S101" s="31"/>
      <c r="T101" s="31"/>
      <c r="U101" s="31"/>
      <c r="V101" s="31"/>
      <c r="W101" s="31"/>
      <c r="X101" s="31"/>
      <c r="Y101" s="31"/>
      <c r="Z101" s="31"/>
    </row>
    <row r="102" spans="1:26" ht="15.75" customHeight="1">
      <c r="A102" s="297"/>
      <c r="B102" s="298"/>
      <c r="C102" s="298"/>
      <c r="D102" s="298"/>
      <c r="E102" s="298"/>
      <c r="F102" s="298"/>
      <c r="G102" s="298"/>
      <c r="H102" s="298"/>
      <c r="I102" s="1203"/>
      <c r="J102" s="1203"/>
      <c r="K102" s="31"/>
      <c r="L102" s="31"/>
      <c r="M102" s="31"/>
      <c r="N102" s="31"/>
      <c r="O102" s="31"/>
      <c r="P102" s="31"/>
      <c r="Q102" s="31"/>
      <c r="R102" s="31"/>
      <c r="S102" s="31"/>
      <c r="T102" s="31"/>
      <c r="U102" s="31"/>
      <c r="V102" s="31"/>
      <c r="W102" s="31"/>
      <c r="X102" s="31"/>
      <c r="Y102" s="31"/>
      <c r="Z102" s="31"/>
    </row>
    <row r="103" spans="1:26" ht="15.75" customHeight="1">
      <c r="A103" s="297"/>
      <c r="B103" s="298"/>
      <c r="C103" s="298"/>
      <c r="D103" s="298"/>
      <c r="E103" s="298"/>
      <c r="F103" s="298"/>
      <c r="G103" s="298"/>
      <c r="H103" s="298"/>
      <c r="I103" s="1203"/>
      <c r="J103" s="1203"/>
      <c r="K103" s="31"/>
      <c r="L103" s="31"/>
      <c r="M103" s="31"/>
      <c r="N103" s="31"/>
      <c r="O103" s="31"/>
      <c r="P103" s="31"/>
      <c r="Q103" s="31"/>
      <c r="R103" s="31"/>
      <c r="S103" s="31"/>
      <c r="T103" s="31"/>
      <c r="U103" s="31"/>
      <c r="V103" s="31"/>
      <c r="W103" s="31"/>
      <c r="X103" s="31"/>
      <c r="Y103" s="31"/>
      <c r="Z103" s="31"/>
    </row>
    <row r="104" spans="1:26" ht="15.75" customHeight="1">
      <c r="A104" s="297"/>
      <c r="B104" s="298"/>
      <c r="C104" s="298"/>
      <c r="D104" s="298"/>
      <c r="E104" s="298"/>
      <c r="F104" s="298"/>
      <c r="G104" s="298"/>
      <c r="H104" s="298"/>
      <c r="I104" s="1203"/>
      <c r="J104" s="1203"/>
      <c r="K104" s="31"/>
      <c r="L104" s="31"/>
      <c r="M104" s="31"/>
      <c r="N104" s="31"/>
      <c r="O104" s="31"/>
      <c r="P104" s="31"/>
      <c r="Q104" s="31"/>
      <c r="R104" s="31"/>
      <c r="S104" s="31"/>
      <c r="T104" s="31"/>
      <c r="U104" s="31"/>
      <c r="V104" s="31"/>
      <c r="W104" s="31"/>
      <c r="X104" s="31"/>
      <c r="Y104" s="31"/>
      <c r="Z104" s="31"/>
    </row>
    <row r="105" spans="1:26" ht="15.75" customHeight="1">
      <c r="A105" s="297"/>
      <c r="B105" s="298"/>
      <c r="C105" s="298"/>
      <c r="D105" s="298"/>
      <c r="E105" s="298"/>
      <c r="F105" s="298"/>
      <c r="G105" s="298"/>
      <c r="H105" s="298"/>
      <c r="I105" s="1203"/>
      <c r="J105" s="1203"/>
      <c r="K105" s="31"/>
      <c r="L105" s="31"/>
      <c r="M105" s="31"/>
      <c r="N105" s="31"/>
      <c r="O105" s="31"/>
      <c r="P105" s="31"/>
      <c r="Q105" s="31"/>
      <c r="R105" s="31"/>
      <c r="S105" s="31"/>
      <c r="T105" s="31"/>
      <c r="U105" s="31"/>
      <c r="V105" s="31"/>
      <c r="W105" s="31"/>
      <c r="X105" s="31"/>
      <c r="Y105" s="31"/>
      <c r="Z105" s="31"/>
    </row>
    <row r="106" spans="1:26" ht="15.75" customHeight="1">
      <c r="A106" s="297"/>
      <c r="B106" s="298"/>
      <c r="C106" s="298"/>
      <c r="D106" s="298"/>
      <c r="E106" s="298"/>
      <c r="F106" s="298"/>
      <c r="G106" s="298"/>
      <c r="H106" s="298"/>
      <c r="I106" s="1203"/>
      <c r="J106" s="1203"/>
      <c r="K106" s="31"/>
      <c r="L106" s="31"/>
      <c r="M106" s="31"/>
      <c r="N106" s="31"/>
      <c r="O106" s="31"/>
      <c r="P106" s="31"/>
      <c r="Q106" s="31"/>
      <c r="R106" s="31"/>
      <c r="S106" s="31"/>
      <c r="T106" s="31"/>
      <c r="U106" s="31"/>
      <c r="V106" s="31"/>
      <c r="W106" s="31"/>
      <c r="X106" s="31"/>
      <c r="Y106" s="31"/>
      <c r="Z106" s="31"/>
    </row>
    <row r="107" spans="1:26" ht="15.75" customHeight="1">
      <c r="A107" s="297"/>
      <c r="B107" s="298"/>
      <c r="C107" s="298"/>
      <c r="D107" s="298"/>
      <c r="E107" s="298"/>
      <c r="F107" s="298"/>
      <c r="G107" s="298"/>
      <c r="H107" s="298"/>
      <c r="I107" s="1203"/>
      <c r="J107" s="1203"/>
      <c r="K107" s="31"/>
      <c r="L107" s="31"/>
      <c r="M107" s="31"/>
      <c r="N107" s="31"/>
      <c r="O107" s="31"/>
      <c r="P107" s="31"/>
      <c r="Q107" s="31"/>
      <c r="R107" s="31"/>
      <c r="S107" s="31"/>
      <c r="T107" s="31"/>
      <c r="U107" s="31"/>
      <c r="V107" s="31"/>
      <c r="W107" s="31"/>
      <c r="X107" s="31"/>
      <c r="Y107" s="31"/>
      <c r="Z107" s="31"/>
    </row>
    <row r="108" spans="1:26" ht="15.75" customHeight="1">
      <c r="A108" s="297"/>
      <c r="B108" s="298"/>
      <c r="C108" s="298"/>
      <c r="D108" s="298"/>
      <c r="E108" s="298"/>
      <c r="F108" s="298"/>
      <c r="G108" s="298"/>
      <c r="H108" s="298"/>
      <c r="I108" s="1203"/>
      <c r="J108" s="1203"/>
      <c r="K108" s="31"/>
      <c r="L108" s="31"/>
      <c r="M108" s="31"/>
      <c r="N108" s="31"/>
      <c r="O108" s="31"/>
      <c r="P108" s="31"/>
      <c r="Q108" s="31"/>
      <c r="R108" s="31"/>
      <c r="S108" s="31"/>
      <c r="T108" s="31"/>
      <c r="U108" s="31"/>
      <c r="V108" s="31"/>
      <c r="W108" s="31"/>
      <c r="X108" s="31"/>
      <c r="Y108" s="31"/>
      <c r="Z108" s="31"/>
    </row>
    <row r="109" spans="1:26" ht="15.75" customHeight="1">
      <c r="A109" s="297"/>
      <c r="B109" s="298"/>
      <c r="C109" s="298"/>
      <c r="D109" s="298"/>
      <c r="E109" s="298"/>
      <c r="F109" s="298"/>
      <c r="G109" s="298"/>
      <c r="H109" s="298"/>
      <c r="I109" s="1203"/>
      <c r="J109" s="1203"/>
      <c r="K109" s="31"/>
      <c r="L109" s="31"/>
      <c r="M109" s="31"/>
      <c r="N109" s="31"/>
      <c r="O109" s="31"/>
      <c r="P109" s="31"/>
      <c r="Q109" s="31"/>
      <c r="R109" s="31"/>
      <c r="S109" s="31"/>
      <c r="T109" s="31"/>
      <c r="U109" s="31"/>
      <c r="V109" s="31"/>
      <c r="W109" s="31"/>
      <c r="X109" s="31"/>
      <c r="Y109" s="31"/>
      <c r="Z109" s="31"/>
    </row>
    <row r="110" spans="1:26" ht="15.75" customHeight="1">
      <c r="A110" s="297"/>
      <c r="B110" s="298"/>
      <c r="C110" s="298"/>
      <c r="D110" s="298"/>
      <c r="E110" s="298"/>
      <c r="F110" s="298"/>
      <c r="G110" s="298"/>
      <c r="H110" s="298"/>
      <c r="I110" s="1203"/>
      <c r="J110" s="1203"/>
      <c r="K110" s="31"/>
      <c r="L110" s="31"/>
      <c r="M110" s="31"/>
      <c r="N110" s="31"/>
      <c r="O110" s="31"/>
      <c r="P110" s="31"/>
      <c r="Q110" s="31"/>
      <c r="R110" s="31"/>
      <c r="S110" s="31"/>
      <c r="T110" s="31"/>
      <c r="U110" s="31"/>
      <c r="V110" s="31"/>
      <c r="W110" s="31"/>
      <c r="X110" s="31"/>
      <c r="Y110" s="31"/>
      <c r="Z110" s="31"/>
    </row>
    <row r="111" spans="1:26" ht="15.75" customHeight="1">
      <c r="A111" s="297"/>
      <c r="B111" s="298"/>
      <c r="C111" s="298"/>
      <c r="D111" s="298"/>
      <c r="E111" s="298"/>
      <c r="F111" s="298"/>
      <c r="G111" s="298"/>
      <c r="H111" s="298"/>
      <c r="I111" s="1203"/>
      <c r="J111" s="1203"/>
      <c r="K111" s="31"/>
      <c r="L111" s="31"/>
      <c r="M111" s="31"/>
      <c r="N111" s="31"/>
      <c r="O111" s="31"/>
      <c r="P111" s="31"/>
      <c r="Q111" s="31"/>
      <c r="R111" s="31"/>
      <c r="S111" s="31"/>
      <c r="T111" s="31"/>
      <c r="U111" s="31"/>
      <c r="V111" s="31"/>
      <c r="W111" s="31"/>
      <c r="X111" s="31"/>
      <c r="Y111" s="31"/>
      <c r="Z111" s="31"/>
    </row>
    <row r="112" spans="1:26" ht="15.75" customHeight="1">
      <c r="A112" s="297"/>
      <c r="B112" s="298"/>
      <c r="C112" s="298"/>
      <c r="D112" s="298"/>
      <c r="E112" s="298"/>
      <c r="F112" s="298"/>
      <c r="G112" s="298"/>
      <c r="H112" s="298"/>
      <c r="I112" s="1203"/>
      <c r="J112" s="1203"/>
      <c r="K112" s="31"/>
      <c r="L112" s="31"/>
      <c r="M112" s="31"/>
      <c r="N112" s="31"/>
      <c r="O112" s="31"/>
      <c r="P112" s="31"/>
      <c r="Q112" s="31"/>
      <c r="R112" s="31"/>
      <c r="S112" s="31"/>
      <c r="T112" s="31"/>
      <c r="U112" s="31"/>
      <c r="V112" s="31"/>
      <c r="W112" s="31"/>
      <c r="X112" s="31"/>
      <c r="Y112" s="31"/>
      <c r="Z112" s="31"/>
    </row>
    <row r="113" spans="1:26" ht="15.75" customHeight="1">
      <c r="A113" s="297"/>
      <c r="B113" s="298"/>
      <c r="C113" s="298"/>
      <c r="D113" s="298"/>
      <c r="E113" s="298"/>
      <c r="F113" s="298"/>
      <c r="G113" s="298"/>
      <c r="H113" s="298"/>
      <c r="I113" s="1203"/>
      <c r="J113" s="1203"/>
      <c r="K113" s="31"/>
      <c r="L113" s="31"/>
      <c r="M113" s="31"/>
      <c r="N113" s="31"/>
      <c r="O113" s="31"/>
      <c r="P113" s="31"/>
      <c r="Q113" s="31"/>
      <c r="R113" s="31"/>
      <c r="S113" s="31"/>
      <c r="T113" s="31"/>
      <c r="U113" s="31"/>
      <c r="V113" s="31"/>
      <c r="W113" s="31"/>
      <c r="X113" s="31"/>
      <c r="Y113" s="31"/>
      <c r="Z113" s="31"/>
    </row>
    <row r="114" spans="1:26" ht="15.75" customHeight="1">
      <c r="A114" s="297"/>
      <c r="B114" s="298"/>
      <c r="C114" s="298"/>
      <c r="D114" s="298"/>
      <c r="E114" s="298"/>
      <c r="F114" s="298"/>
      <c r="G114" s="298"/>
      <c r="H114" s="298"/>
      <c r="I114" s="1203"/>
      <c r="J114" s="1203"/>
      <c r="K114" s="31"/>
      <c r="L114" s="31"/>
      <c r="M114" s="31"/>
      <c r="N114" s="31"/>
      <c r="O114" s="31"/>
      <c r="P114" s="31"/>
      <c r="Q114" s="31"/>
      <c r="R114" s="31"/>
      <c r="S114" s="31"/>
      <c r="T114" s="31"/>
      <c r="U114" s="31"/>
      <c r="V114" s="31"/>
      <c r="W114" s="31"/>
      <c r="X114" s="31"/>
      <c r="Y114" s="31"/>
      <c r="Z114" s="31"/>
    </row>
    <row r="115" spans="1:26" ht="15.75" customHeight="1">
      <c r="A115" s="297"/>
      <c r="B115" s="298"/>
      <c r="C115" s="298"/>
      <c r="D115" s="298"/>
      <c r="E115" s="298"/>
      <c r="F115" s="298"/>
      <c r="G115" s="298"/>
      <c r="H115" s="298"/>
      <c r="I115" s="1203"/>
      <c r="J115" s="1203"/>
      <c r="K115" s="31"/>
      <c r="L115" s="31"/>
      <c r="M115" s="31"/>
      <c r="N115" s="31"/>
      <c r="O115" s="31"/>
      <c r="P115" s="31"/>
      <c r="Q115" s="31"/>
      <c r="R115" s="31"/>
      <c r="S115" s="31"/>
      <c r="T115" s="31"/>
      <c r="U115" s="31"/>
      <c r="V115" s="31"/>
      <c r="W115" s="31"/>
      <c r="X115" s="31"/>
      <c r="Y115" s="31"/>
      <c r="Z115" s="31"/>
    </row>
    <row r="116" spans="1:26" ht="15.75" customHeight="1">
      <c r="A116" s="297"/>
      <c r="B116" s="298"/>
      <c r="C116" s="298"/>
      <c r="D116" s="298"/>
      <c r="E116" s="298"/>
      <c r="F116" s="298"/>
      <c r="G116" s="298"/>
      <c r="H116" s="298"/>
      <c r="I116" s="1203"/>
      <c r="J116" s="1203"/>
      <c r="K116" s="31"/>
      <c r="L116" s="31"/>
      <c r="M116" s="31"/>
      <c r="N116" s="31"/>
      <c r="O116" s="31"/>
      <c r="P116" s="31"/>
      <c r="Q116" s="31"/>
      <c r="R116" s="31"/>
      <c r="S116" s="31"/>
      <c r="T116" s="31"/>
      <c r="U116" s="31"/>
      <c r="V116" s="31"/>
      <c r="W116" s="31"/>
      <c r="X116" s="31"/>
      <c r="Y116" s="31"/>
      <c r="Z116" s="31"/>
    </row>
    <row r="117" spans="1:26" ht="15.75" customHeight="1">
      <c r="A117" s="297"/>
      <c r="B117" s="298"/>
      <c r="C117" s="298"/>
      <c r="D117" s="298"/>
      <c r="E117" s="298"/>
      <c r="F117" s="298"/>
      <c r="G117" s="298"/>
      <c r="H117" s="298"/>
      <c r="I117" s="1203"/>
      <c r="J117" s="1203"/>
      <c r="K117" s="31"/>
      <c r="L117" s="31"/>
      <c r="M117" s="31"/>
      <c r="N117" s="31"/>
      <c r="O117" s="31"/>
      <c r="P117" s="31"/>
      <c r="Q117" s="31"/>
      <c r="R117" s="31"/>
      <c r="S117" s="31"/>
      <c r="T117" s="31"/>
      <c r="U117" s="31"/>
      <c r="V117" s="31"/>
      <c r="W117" s="31"/>
      <c r="X117" s="31"/>
      <c r="Y117" s="31"/>
      <c r="Z117" s="31"/>
    </row>
    <row r="118" spans="1:26" ht="15.75" customHeight="1">
      <c r="A118" s="297"/>
      <c r="B118" s="298"/>
      <c r="C118" s="298"/>
      <c r="D118" s="298"/>
      <c r="E118" s="298"/>
      <c r="F118" s="298"/>
      <c r="G118" s="298"/>
      <c r="H118" s="298"/>
      <c r="I118" s="1203"/>
      <c r="J118" s="1203"/>
      <c r="K118" s="31"/>
      <c r="L118" s="31"/>
      <c r="M118" s="31"/>
      <c r="N118" s="31"/>
      <c r="O118" s="31"/>
      <c r="P118" s="31"/>
      <c r="Q118" s="31"/>
      <c r="R118" s="31"/>
      <c r="S118" s="31"/>
      <c r="T118" s="31"/>
      <c r="U118" s="31"/>
      <c r="V118" s="31"/>
      <c r="W118" s="31"/>
      <c r="X118" s="31"/>
      <c r="Y118" s="31"/>
      <c r="Z118" s="31"/>
    </row>
    <row r="119" spans="1:26" ht="15.75" customHeight="1">
      <c r="A119" s="297"/>
      <c r="B119" s="298"/>
      <c r="C119" s="298"/>
      <c r="D119" s="298"/>
      <c r="E119" s="298"/>
      <c r="F119" s="298"/>
      <c r="G119" s="298"/>
      <c r="H119" s="298"/>
      <c r="I119" s="1203"/>
      <c r="J119" s="1203"/>
      <c r="K119" s="31"/>
      <c r="L119" s="31"/>
      <c r="M119" s="31"/>
      <c r="N119" s="31"/>
      <c r="O119" s="31"/>
      <c r="P119" s="31"/>
      <c r="Q119" s="31"/>
      <c r="R119" s="31"/>
      <c r="S119" s="31"/>
      <c r="T119" s="31"/>
      <c r="U119" s="31"/>
      <c r="V119" s="31"/>
      <c r="W119" s="31"/>
      <c r="X119" s="31"/>
      <c r="Y119" s="31"/>
      <c r="Z119" s="31"/>
    </row>
    <row r="120" spans="1:26" ht="15.75" customHeight="1">
      <c r="A120" s="297"/>
      <c r="B120" s="298"/>
      <c r="C120" s="298"/>
      <c r="D120" s="298"/>
      <c r="E120" s="298"/>
      <c r="F120" s="298"/>
      <c r="G120" s="298"/>
      <c r="H120" s="298"/>
      <c r="I120" s="1203"/>
      <c r="J120" s="1203"/>
      <c r="K120" s="31"/>
      <c r="L120" s="31"/>
      <c r="M120" s="31"/>
      <c r="N120" s="31"/>
      <c r="O120" s="31"/>
      <c r="P120" s="31"/>
      <c r="Q120" s="31"/>
      <c r="R120" s="31"/>
      <c r="S120" s="31"/>
      <c r="T120" s="31"/>
      <c r="U120" s="31"/>
      <c r="V120" s="31"/>
      <c r="W120" s="31"/>
      <c r="X120" s="31"/>
      <c r="Y120" s="31"/>
      <c r="Z120" s="31"/>
    </row>
    <row r="121" spans="1:26" ht="15.75" customHeight="1">
      <c r="A121" s="297"/>
      <c r="B121" s="298"/>
      <c r="C121" s="298"/>
      <c r="D121" s="298"/>
      <c r="E121" s="298"/>
      <c r="F121" s="298"/>
      <c r="G121" s="298"/>
      <c r="H121" s="298"/>
      <c r="I121" s="1203"/>
      <c r="J121" s="1203"/>
      <c r="K121" s="31"/>
      <c r="L121" s="31"/>
      <c r="M121" s="31"/>
      <c r="N121" s="31"/>
      <c r="O121" s="31"/>
      <c r="P121" s="31"/>
      <c r="Q121" s="31"/>
      <c r="R121" s="31"/>
      <c r="S121" s="31"/>
      <c r="T121" s="31"/>
      <c r="U121" s="31"/>
      <c r="V121" s="31"/>
      <c r="W121" s="31"/>
      <c r="X121" s="31"/>
      <c r="Y121" s="31"/>
      <c r="Z121" s="31"/>
    </row>
    <row r="122" spans="1:26" ht="15.75" customHeight="1">
      <c r="A122" s="297"/>
      <c r="B122" s="298"/>
      <c r="C122" s="298"/>
      <c r="D122" s="298"/>
      <c r="E122" s="298"/>
      <c r="F122" s="298"/>
      <c r="G122" s="298"/>
      <c r="H122" s="298"/>
      <c r="I122" s="1203"/>
      <c r="J122" s="1203"/>
      <c r="K122" s="31"/>
      <c r="L122" s="31"/>
      <c r="M122" s="31"/>
      <c r="N122" s="31"/>
      <c r="O122" s="31"/>
      <c r="P122" s="31"/>
      <c r="Q122" s="31"/>
      <c r="R122" s="31"/>
      <c r="S122" s="31"/>
      <c r="T122" s="31"/>
      <c r="U122" s="31"/>
      <c r="V122" s="31"/>
      <c r="W122" s="31"/>
      <c r="X122" s="31"/>
      <c r="Y122" s="31"/>
      <c r="Z122" s="31"/>
    </row>
    <row r="123" spans="1:26" ht="15.75" customHeight="1">
      <c r="A123" s="297"/>
      <c r="B123" s="298"/>
      <c r="C123" s="298"/>
      <c r="D123" s="298"/>
      <c r="E123" s="298"/>
      <c r="F123" s="298"/>
      <c r="G123" s="298"/>
      <c r="H123" s="298"/>
      <c r="I123" s="1203"/>
      <c r="J123" s="1203"/>
      <c r="K123" s="31"/>
      <c r="L123" s="31"/>
      <c r="M123" s="31"/>
      <c r="N123" s="31"/>
      <c r="O123" s="31"/>
      <c r="P123" s="31"/>
      <c r="Q123" s="31"/>
      <c r="R123" s="31"/>
      <c r="S123" s="31"/>
      <c r="T123" s="31"/>
      <c r="U123" s="31"/>
      <c r="V123" s="31"/>
      <c r="W123" s="31"/>
      <c r="X123" s="31"/>
      <c r="Y123" s="31"/>
      <c r="Z123" s="31"/>
    </row>
    <row r="124" spans="1:26" ht="15.75" customHeight="1">
      <c r="A124" s="297"/>
      <c r="B124" s="298"/>
      <c r="C124" s="298"/>
      <c r="D124" s="298"/>
      <c r="E124" s="298"/>
      <c r="F124" s="298"/>
      <c r="G124" s="298"/>
      <c r="H124" s="298"/>
      <c r="I124" s="1203"/>
      <c r="J124" s="1203"/>
      <c r="K124" s="31"/>
      <c r="L124" s="31"/>
      <c r="M124" s="31"/>
      <c r="N124" s="31"/>
      <c r="O124" s="31"/>
      <c r="P124" s="31"/>
      <c r="Q124" s="31"/>
      <c r="R124" s="31"/>
      <c r="S124" s="31"/>
      <c r="T124" s="31"/>
      <c r="U124" s="31"/>
      <c r="V124" s="31"/>
      <c r="W124" s="31"/>
      <c r="X124" s="31"/>
      <c r="Y124" s="31"/>
      <c r="Z124" s="31"/>
    </row>
    <row r="125" spans="1:26" ht="15.75" customHeight="1">
      <c r="A125" s="297"/>
      <c r="B125" s="298"/>
      <c r="C125" s="298"/>
      <c r="D125" s="298"/>
      <c r="E125" s="298"/>
      <c r="F125" s="298"/>
      <c r="G125" s="298"/>
      <c r="H125" s="298"/>
      <c r="I125" s="1203"/>
      <c r="J125" s="1203"/>
      <c r="K125" s="31"/>
      <c r="L125" s="31"/>
      <c r="M125" s="31"/>
      <c r="N125" s="31"/>
      <c r="O125" s="31"/>
      <c r="P125" s="31"/>
      <c r="Q125" s="31"/>
      <c r="R125" s="31"/>
      <c r="S125" s="31"/>
      <c r="T125" s="31"/>
      <c r="U125" s="31"/>
      <c r="V125" s="31"/>
      <c r="W125" s="31"/>
      <c r="X125" s="31"/>
      <c r="Y125" s="31"/>
      <c r="Z125" s="31"/>
    </row>
    <row r="126" spans="1:26" ht="15.75" customHeight="1">
      <c r="A126" s="297"/>
      <c r="B126" s="298"/>
      <c r="C126" s="298"/>
      <c r="D126" s="298"/>
      <c r="E126" s="298"/>
      <c r="F126" s="298"/>
      <c r="G126" s="298"/>
      <c r="H126" s="298"/>
      <c r="I126" s="1203"/>
      <c r="J126" s="1203"/>
      <c r="K126" s="31"/>
      <c r="L126" s="31"/>
      <c r="M126" s="31"/>
      <c r="N126" s="31"/>
      <c r="O126" s="31"/>
      <c r="P126" s="31"/>
      <c r="Q126" s="31"/>
      <c r="R126" s="31"/>
      <c r="S126" s="31"/>
      <c r="T126" s="31"/>
      <c r="U126" s="31"/>
      <c r="V126" s="31"/>
      <c r="W126" s="31"/>
      <c r="X126" s="31"/>
      <c r="Y126" s="31"/>
      <c r="Z126" s="31"/>
    </row>
    <row r="127" spans="1:26" ht="15.75" customHeight="1">
      <c r="A127" s="297"/>
      <c r="B127" s="298"/>
      <c r="C127" s="298"/>
      <c r="D127" s="298"/>
      <c r="E127" s="298"/>
      <c r="F127" s="298"/>
      <c r="G127" s="298"/>
      <c r="H127" s="298"/>
      <c r="I127" s="1203"/>
      <c r="J127" s="1203"/>
      <c r="K127" s="31"/>
      <c r="L127" s="31"/>
      <c r="M127" s="31"/>
      <c r="N127" s="31"/>
      <c r="O127" s="31"/>
      <c r="P127" s="31"/>
      <c r="Q127" s="31"/>
      <c r="R127" s="31"/>
      <c r="S127" s="31"/>
      <c r="T127" s="31"/>
      <c r="U127" s="31"/>
      <c r="V127" s="31"/>
      <c r="W127" s="31"/>
      <c r="X127" s="31"/>
      <c r="Y127" s="31"/>
      <c r="Z127" s="31"/>
    </row>
    <row r="128" spans="1:26" ht="15.75" customHeight="1">
      <c r="A128" s="297"/>
      <c r="B128" s="298"/>
      <c r="C128" s="298"/>
      <c r="D128" s="298"/>
      <c r="E128" s="298"/>
      <c r="F128" s="298"/>
      <c r="G128" s="298"/>
      <c r="H128" s="298"/>
      <c r="I128" s="1203"/>
      <c r="J128" s="1203"/>
      <c r="K128" s="31"/>
      <c r="L128" s="31"/>
      <c r="M128" s="31"/>
      <c r="N128" s="31"/>
      <c r="O128" s="31"/>
      <c r="P128" s="31"/>
      <c r="Q128" s="31"/>
      <c r="R128" s="31"/>
      <c r="S128" s="31"/>
      <c r="T128" s="31"/>
      <c r="U128" s="31"/>
      <c r="V128" s="31"/>
      <c r="W128" s="31"/>
      <c r="X128" s="31"/>
      <c r="Y128" s="31"/>
      <c r="Z128" s="31"/>
    </row>
    <row r="129" spans="1:26" ht="15.75" customHeight="1">
      <c r="A129" s="297"/>
      <c r="B129" s="298"/>
      <c r="C129" s="298"/>
      <c r="D129" s="298"/>
      <c r="E129" s="298"/>
      <c r="F129" s="298"/>
      <c r="G129" s="298"/>
      <c r="H129" s="298"/>
      <c r="I129" s="1203"/>
      <c r="J129" s="1203"/>
      <c r="K129" s="31"/>
      <c r="L129" s="31"/>
      <c r="M129" s="31"/>
      <c r="N129" s="31"/>
      <c r="O129" s="31"/>
      <c r="P129" s="31"/>
      <c r="Q129" s="31"/>
      <c r="R129" s="31"/>
      <c r="S129" s="31"/>
      <c r="T129" s="31"/>
      <c r="U129" s="31"/>
      <c r="V129" s="31"/>
      <c r="W129" s="31"/>
      <c r="X129" s="31"/>
      <c r="Y129" s="31"/>
      <c r="Z129" s="31"/>
    </row>
    <row r="130" spans="1:26" ht="15.75" customHeight="1">
      <c r="A130" s="297"/>
      <c r="B130" s="298"/>
      <c r="C130" s="298"/>
      <c r="D130" s="298"/>
      <c r="E130" s="298"/>
      <c r="F130" s="298"/>
      <c r="G130" s="298"/>
      <c r="H130" s="298"/>
      <c r="I130" s="1203"/>
      <c r="J130" s="1203"/>
      <c r="K130" s="31"/>
      <c r="L130" s="31"/>
      <c r="M130" s="31"/>
      <c r="N130" s="31"/>
      <c r="O130" s="31"/>
      <c r="P130" s="31"/>
      <c r="Q130" s="31"/>
      <c r="R130" s="31"/>
      <c r="S130" s="31"/>
      <c r="T130" s="31"/>
      <c r="U130" s="31"/>
      <c r="V130" s="31"/>
      <c r="W130" s="31"/>
      <c r="X130" s="31"/>
      <c r="Y130" s="31"/>
      <c r="Z130" s="31"/>
    </row>
    <row r="131" spans="1:26" ht="15.75" customHeight="1">
      <c r="A131" s="297"/>
      <c r="B131" s="298"/>
      <c r="C131" s="298"/>
      <c r="D131" s="298"/>
      <c r="E131" s="298"/>
      <c r="F131" s="298"/>
      <c r="G131" s="298"/>
      <c r="H131" s="298"/>
      <c r="I131" s="1203"/>
      <c r="J131" s="1203"/>
      <c r="K131" s="31"/>
      <c r="L131" s="31"/>
      <c r="M131" s="31"/>
      <c r="N131" s="31"/>
      <c r="O131" s="31"/>
      <c r="P131" s="31"/>
      <c r="Q131" s="31"/>
      <c r="R131" s="31"/>
      <c r="S131" s="31"/>
      <c r="T131" s="31"/>
      <c r="U131" s="31"/>
      <c r="V131" s="31"/>
      <c r="W131" s="31"/>
      <c r="X131" s="31"/>
      <c r="Y131" s="31"/>
      <c r="Z131" s="31"/>
    </row>
    <row r="132" spans="1:26" ht="15.75" customHeight="1">
      <c r="A132" s="297"/>
      <c r="B132" s="298"/>
      <c r="C132" s="298"/>
      <c r="D132" s="298"/>
      <c r="E132" s="298"/>
      <c r="F132" s="298"/>
      <c r="G132" s="298"/>
      <c r="H132" s="298"/>
      <c r="I132" s="1203"/>
      <c r="J132" s="1203"/>
      <c r="K132" s="31"/>
      <c r="L132" s="31"/>
      <c r="M132" s="31"/>
      <c r="N132" s="31"/>
      <c r="O132" s="31"/>
      <c r="P132" s="31"/>
      <c r="Q132" s="31"/>
      <c r="R132" s="31"/>
      <c r="S132" s="31"/>
      <c r="T132" s="31"/>
      <c r="U132" s="31"/>
      <c r="V132" s="31"/>
      <c r="W132" s="31"/>
      <c r="X132" s="31"/>
      <c r="Y132" s="31"/>
      <c r="Z132" s="31"/>
    </row>
    <row r="133" spans="1:26" ht="15.75" customHeight="1">
      <c r="A133" s="297"/>
      <c r="B133" s="298"/>
      <c r="C133" s="298"/>
      <c r="D133" s="298"/>
      <c r="E133" s="298"/>
      <c r="F133" s="298"/>
      <c r="G133" s="298"/>
      <c r="H133" s="298"/>
      <c r="I133" s="1203"/>
      <c r="J133" s="1203"/>
      <c r="K133" s="31"/>
      <c r="L133" s="31"/>
      <c r="M133" s="31"/>
      <c r="N133" s="31"/>
      <c r="O133" s="31"/>
      <c r="P133" s="31"/>
      <c r="Q133" s="31"/>
      <c r="R133" s="31"/>
      <c r="S133" s="31"/>
      <c r="T133" s="31"/>
      <c r="U133" s="31"/>
      <c r="V133" s="31"/>
      <c r="W133" s="31"/>
      <c r="X133" s="31"/>
      <c r="Y133" s="31"/>
      <c r="Z133" s="31"/>
    </row>
    <row r="134" spans="1:26" ht="15.75" customHeight="1">
      <c r="A134" s="297"/>
      <c r="B134" s="298"/>
      <c r="C134" s="298"/>
      <c r="D134" s="298"/>
      <c r="E134" s="298"/>
      <c r="F134" s="298"/>
      <c r="G134" s="298"/>
      <c r="H134" s="298"/>
      <c r="I134" s="1203"/>
      <c r="J134" s="1203"/>
      <c r="K134" s="31"/>
      <c r="L134" s="31"/>
      <c r="M134" s="31"/>
      <c r="N134" s="31"/>
      <c r="O134" s="31"/>
      <c r="P134" s="31"/>
      <c r="Q134" s="31"/>
      <c r="R134" s="31"/>
      <c r="S134" s="31"/>
      <c r="T134" s="31"/>
      <c r="U134" s="31"/>
      <c r="V134" s="31"/>
      <c r="W134" s="31"/>
      <c r="X134" s="31"/>
      <c r="Y134" s="31"/>
      <c r="Z134" s="31"/>
    </row>
    <row r="135" spans="1:26" ht="15.75" customHeight="1">
      <c r="A135" s="297"/>
      <c r="B135" s="298"/>
      <c r="C135" s="298"/>
      <c r="D135" s="298"/>
      <c r="E135" s="298"/>
      <c r="F135" s="298"/>
      <c r="G135" s="298"/>
      <c r="H135" s="298"/>
      <c r="I135" s="1203"/>
      <c r="J135" s="1203"/>
      <c r="K135" s="31"/>
      <c r="L135" s="31"/>
      <c r="M135" s="31"/>
      <c r="N135" s="31"/>
      <c r="O135" s="31"/>
      <c r="P135" s="31"/>
      <c r="Q135" s="31"/>
      <c r="R135" s="31"/>
      <c r="S135" s="31"/>
      <c r="T135" s="31"/>
      <c r="U135" s="31"/>
      <c r="V135" s="31"/>
      <c r="W135" s="31"/>
      <c r="X135" s="31"/>
      <c r="Y135" s="31"/>
      <c r="Z135" s="31"/>
    </row>
    <row r="136" spans="1:26" ht="15.75" customHeight="1">
      <c r="A136" s="297"/>
      <c r="B136" s="298"/>
      <c r="C136" s="298"/>
      <c r="D136" s="298"/>
      <c r="E136" s="298"/>
      <c r="F136" s="298"/>
      <c r="G136" s="298"/>
      <c r="H136" s="298"/>
      <c r="I136" s="1203"/>
      <c r="J136" s="1203"/>
      <c r="K136" s="31"/>
      <c r="L136" s="31"/>
      <c r="M136" s="31"/>
      <c r="N136" s="31"/>
      <c r="O136" s="31"/>
      <c r="P136" s="31"/>
      <c r="Q136" s="31"/>
      <c r="R136" s="31"/>
      <c r="S136" s="31"/>
      <c r="T136" s="31"/>
      <c r="U136" s="31"/>
      <c r="V136" s="31"/>
      <c r="W136" s="31"/>
      <c r="X136" s="31"/>
      <c r="Y136" s="31"/>
      <c r="Z136" s="31"/>
    </row>
    <row r="137" spans="1:26" ht="15.75" customHeight="1">
      <c r="A137" s="297"/>
      <c r="B137" s="298"/>
      <c r="C137" s="298"/>
      <c r="D137" s="298"/>
      <c r="E137" s="298"/>
      <c r="F137" s="298"/>
      <c r="G137" s="298"/>
      <c r="H137" s="298"/>
      <c r="I137" s="1203"/>
      <c r="J137" s="1203"/>
      <c r="K137" s="31"/>
      <c r="L137" s="31"/>
      <c r="M137" s="31"/>
      <c r="N137" s="31"/>
      <c r="O137" s="31"/>
      <c r="P137" s="31"/>
      <c r="Q137" s="31"/>
      <c r="R137" s="31"/>
      <c r="S137" s="31"/>
      <c r="T137" s="31"/>
      <c r="U137" s="31"/>
      <c r="V137" s="31"/>
      <c r="W137" s="31"/>
      <c r="X137" s="31"/>
      <c r="Y137" s="31"/>
      <c r="Z137" s="31"/>
    </row>
    <row r="138" spans="1:26" ht="15.75" customHeight="1">
      <c r="A138" s="297"/>
      <c r="B138" s="298"/>
      <c r="C138" s="298"/>
      <c r="D138" s="298"/>
      <c r="E138" s="298"/>
      <c r="F138" s="298"/>
      <c r="G138" s="298"/>
      <c r="H138" s="298"/>
      <c r="I138" s="1203"/>
      <c r="J138" s="1203"/>
      <c r="K138" s="31"/>
      <c r="L138" s="31"/>
      <c r="M138" s="31"/>
      <c r="N138" s="31"/>
      <c r="O138" s="31"/>
      <c r="P138" s="31"/>
      <c r="Q138" s="31"/>
      <c r="R138" s="31"/>
      <c r="S138" s="31"/>
      <c r="T138" s="31"/>
      <c r="U138" s="31"/>
      <c r="V138" s="31"/>
      <c r="W138" s="31"/>
      <c r="X138" s="31"/>
      <c r="Y138" s="31"/>
      <c r="Z138" s="31"/>
    </row>
    <row r="139" spans="1:26" ht="15.75" customHeight="1">
      <c r="A139" s="297"/>
      <c r="B139" s="298"/>
      <c r="C139" s="298"/>
      <c r="D139" s="298"/>
      <c r="E139" s="298"/>
      <c r="F139" s="298"/>
      <c r="G139" s="298"/>
      <c r="H139" s="298"/>
      <c r="I139" s="1203"/>
      <c r="J139" s="1203"/>
      <c r="K139" s="31"/>
      <c r="L139" s="31"/>
      <c r="M139" s="31"/>
      <c r="N139" s="31"/>
      <c r="O139" s="31"/>
      <c r="P139" s="31"/>
      <c r="Q139" s="31"/>
      <c r="R139" s="31"/>
      <c r="S139" s="31"/>
      <c r="T139" s="31"/>
      <c r="U139" s="31"/>
      <c r="V139" s="31"/>
      <c r="W139" s="31"/>
      <c r="X139" s="31"/>
      <c r="Y139" s="31"/>
      <c r="Z139" s="31"/>
    </row>
    <row r="140" spans="1:26" ht="15.75" customHeight="1">
      <c r="A140" s="297"/>
      <c r="B140" s="298"/>
      <c r="C140" s="298"/>
      <c r="D140" s="298"/>
      <c r="E140" s="298"/>
      <c r="F140" s="298"/>
      <c r="G140" s="298"/>
      <c r="H140" s="298"/>
      <c r="I140" s="1203"/>
      <c r="J140" s="1203"/>
      <c r="K140" s="31"/>
      <c r="L140" s="31"/>
      <c r="M140" s="31"/>
      <c r="N140" s="31"/>
      <c r="O140" s="31"/>
      <c r="P140" s="31"/>
      <c r="Q140" s="31"/>
      <c r="R140" s="31"/>
      <c r="S140" s="31"/>
      <c r="T140" s="31"/>
      <c r="U140" s="31"/>
      <c r="V140" s="31"/>
      <c r="W140" s="31"/>
      <c r="X140" s="31"/>
      <c r="Y140" s="31"/>
      <c r="Z140" s="31"/>
    </row>
    <row r="141" spans="1:26" ht="15.75" customHeight="1">
      <c r="A141" s="297"/>
      <c r="B141" s="298"/>
      <c r="C141" s="298"/>
      <c r="D141" s="298"/>
      <c r="E141" s="298"/>
      <c r="F141" s="298"/>
      <c r="G141" s="298"/>
      <c r="H141" s="298"/>
      <c r="I141" s="1203"/>
      <c r="J141" s="1203"/>
      <c r="K141" s="31"/>
      <c r="L141" s="31"/>
      <c r="M141" s="31"/>
      <c r="N141" s="31"/>
      <c r="O141" s="31"/>
      <c r="P141" s="31"/>
      <c r="Q141" s="31"/>
      <c r="R141" s="31"/>
      <c r="S141" s="31"/>
      <c r="T141" s="31"/>
      <c r="U141" s="31"/>
      <c r="V141" s="31"/>
      <c r="W141" s="31"/>
      <c r="X141" s="31"/>
      <c r="Y141" s="31"/>
      <c r="Z141" s="31"/>
    </row>
    <row r="142" spans="1:26" ht="15.75" customHeight="1">
      <c r="A142" s="297"/>
      <c r="B142" s="298"/>
      <c r="C142" s="298"/>
      <c r="D142" s="298"/>
      <c r="E142" s="298"/>
      <c r="F142" s="298"/>
      <c r="G142" s="298"/>
      <c r="H142" s="298"/>
      <c r="I142" s="1203"/>
      <c r="J142" s="1203"/>
      <c r="K142" s="31"/>
      <c r="L142" s="31"/>
      <c r="M142" s="31"/>
      <c r="N142" s="31"/>
      <c r="O142" s="31"/>
      <c r="P142" s="31"/>
      <c r="Q142" s="31"/>
      <c r="R142" s="31"/>
      <c r="S142" s="31"/>
      <c r="T142" s="31"/>
      <c r="U142" s="31"/>
      <c r="V142" s="31"/>
      <c r="W142" s="31"/>
      <c r="X142" s="31"/>
      <c r="Y142" s="31"/>
      <c r="Z142" s="31"/>
    </row>
    <row r="143" spans="1:26" ht="15.75" customHeight="1">
      <c r="A143" s="297"/>
      <c r="B143" s="298"/>
      <c r="C143" s="298"/>
      <c r="D143" s="298"/>
      <c r="E143" s="298"/>
      <c r="F143" s="298"/>
      <c r="G143" s="298"/>
      <c r="H143" s="298"/>
      <c r="I143" s="1203"/>
      <c r="J143" s="1203"/>
      <c r="K143" s="31"/>
      <c r="L143" s="31"/>
      <c r="M143" s="31"/>
      <c r="N143" s="31"/>
      <c r="O143" s="31"/>
      <c r="P143" s="31"/>
      <c r="Q143" s="31"/>
      <c r="R143" s="31"/>
      <c r="S143" s="31"/>
      <c r="T143" s="31"/>
      <c r="U143" s="31"/>
      <c r="V143" s="31"/>
      <c r="W143" s="31"/>
      <c r="X143" s="31"/>
      <c r="Y143" s="31"/>
      <c r="Z143" s="31"/>
    </row>
    <row r="144" spans="1:26" ht="15.75" customHeight="1">
      <c r="A144" s="297"/>
      <c r="B144" s="298"/>
      <c r="C144" s="298"/>
      <c r="D144" s="298"/>
      <c r="E144" s="298"/>
      <c r="F144" s="298"/>
      <c r="G144" s="298"/>
      <c r="H144" s="298"/>
      <c r="I144" s="1203"/>
      <c r="J144" s="1203"/>
      <c r="K144" s="31"/>
      <c r="L144" s="31"/>
      <c r="M144" s="31"/>
      <c r="N144" s="31"/>
      <c r="O144" s="31"/>
      <c r="P144" s="31"/>
      <c r="Q144" s="31"/>
      <c r="R144" s="31"/>
      <c r="S144" s="31"/>
      <c r="T144" s="31"/>
      <c r="U144" s="31"/>
      <c r="V144" s="31"/>
      <c r="W144" s="31"/>
      <c r="X144" s="31"/>
      <c r="Y144" s="31"/>
      <c r="Z144" s="31"/>
    </row>
    <row r="145" spans="1:26" ht="15.75" customHeight="1">
      <c r="A145" s="297"/>
      <c r="B145" s="298"/>
      <c r="C145" s="298"/>
      <c r="D145" s="298"/>
      <c r="E145" s="298"/>
      <c r="F145" s="298"/>
      <c r="G145" s="298"/>
      <c r="H145" s="298"/>
      <c r="I145" s="1203"/>
      <c r="J145" s="1203"/>
      <c r="K145" s="31"/>
      <c r="L145" s="31"/>
      <c r="M145" s="31"/>
      <c r="N145" s="31"/>
      <c r="O145" s="31"/>
      <c r="P145" s="31"/>
      <c r="Q145" s="31"/>
      <c r="R145" s="31"/>
      <c r="S145" s="31"/>
      <c r="T145" s="31"/>
      <c r="U145" s="31"/>
      <c r="V145" s="31"/>
      <c r="W145" s="31"/>
      <c r="X145" s="31"/>
      <c r="Y145" s="31"/>
      <c r="Z145" s="31"/>
    </row>
    <row r="146" spans="1:26" ht="15.75" customHeight="1">
      <c r="A146" s="297"/>
      <c r="B146" s="298"/>
      <c r="C146" s="298"/>
      <c r="D146" s="298"/>
      <c r="E146" s="298"/>
      <c r="F146" s="298"/>
      <c r="G146" s="298"/>
      <c r="H146" s="298"/>
      <c r="I146" s="1203"/>
      <c r="J146" s="1203"/>
      <c r="K146" s="31"/>
      <c r="L146" s="31"/>
      <c r="M146" s="31"/>
      <c r="N146" s="31"/>
      <c r="O146" s="31"/>
      <c r="P146" s="31"/>
      <c r="Q146" s="31"/>
      <c r="R146" s="31"/>
      <c r="S146" s="31"/>
      <c r="T146" s="31"/>
      <c r="U146" s="31"/>
      <c r="V146" s="31"/>
      <c r="W146" s="31"/>
      <c r="X146" s="31"/>
      <c r="Y146" s="31"/>
      <c r="Z146" s="31"/>
    </row>
    <row r="147" spans="1:26" ht="15.75" customHeight="1">
      <c r="A147" s="297"/>
      <c r="B147" s="298"/>
      <c r="C147" s="298"/>
      <c r="D147" s="298"/>
      <c r="E147" s="298"/>
      <c r="F147" s="298"/>
      <c r="G147" s="298"/>
      <c r="H147" s="298"/>
      <c r="I147" s="1203"/>
      <c r="J147" s="1203"/>
      <c r="K147" s="31"/>
      <c r="L147" s="31"/>
      <c r="M147" s="31"/>
      <c r="N147" s="31"/>
      <c r="O147" s="31"/>
      <c r="P147" s="31"/>
      <c r="Q147" s="31"/>
      <c r="R147" s="31"/>
      <c r="S147" s="31"/>
      <c r="T147" s="31"/>
      <c r="U147" s="31"/>
      <c r="V147" s="31"/>
      <c r="W147" s="31"/>
      <c r="X147" s="31"/>
      <c r="Y147" s="31"/>
      <c r="Z147" s="31"/>
    </row>
    <row r="148" spans="1:26" ht="15.75" customHeight="1">
      <c r="A148" s="297"/>
      <c r="B148" s="298"/>
      <c r="C148" s="298"/>
      <c r="D148" s="298"/>
      <c r="E148" s="298"/>
      <c r="F148" s="298"/>
      <c r="G148" s="298"/>
      <c r="H148" s="298"/>
      <c r="I148" s="1203"/>
      <c r="J148" s="1203"/>
      <c r="K148" s="31"/>
      <c r="L148" s="31"/>
      <c r="M148" s="31"/>
      <c r="N148" s="31"/>
      <c r="O148" s="31"/>
      <c r="P148" s="31"/>
      <c r="Q148" s="31"/>
      <c r="R148" s="31"/>
      <c r="S148" s="31"/>
      <c r="T148" s="31"/>
      <c r="U148" s="31"/>
      <c r="V148" s="31"/>
      <c r="W148" s="31"/>
      <c r="X148" s="31"/>
      <c r="Y148" s="31"/>
      <c r="Z148" s="31"/>
    </row>
    <row r="149" spans="1:26" ht="15.75" customHeight="1">
      <c r="A149" s="297"/>
      <c r="B149" s="298"/>
      <c r="C149" s="298"/>
      <c r="D149" s="298"/>
      <c r="E149" s="298"/>
      <c r="F149" s="298"/>
      <c r="G149" s="298"/>
      <c r="H149" s="298"/>
      <c r="I149" s="1203"/>
      <c r="J149" s="1203"/>
      <c r="K149" s="31"/>
      <c r="L149" s="31"/>
      <c r="M149" s="31"/>
      <c r="N149" s="31"/>
      <c r="O149" s="31"/>
      <c r="P149" s="31"/>
      <c r="Q149" s="31"/>
      <c r="R149" s="31"/>
      <c r="S149" s="31"/>
      <c r="T149" s="31"/>
      <c r="U149" s="31"/>
      <c r="V149" s="31"/>
      <c r="W149" s="31"/>
      <c r="X149" s="31"/>
      <c r="Y149" s="31"/>
      <c r="Z149" s="31"/>
    </row>
    <row r="150" spans="1:26" ht="15.75" customHeight="1">
      <c r="A150" s="297"/>
      <c r="B150" s="298"/>
      <c r="C150" s="298"/>
      <c r="D150" s="298"/>
      <c r="E150" s="298"/>
      <c r="F150" s="298"/>
      <c r="G150" s="298"/>
      <c r="H150" s="298"/>
      <c r="I150" s="1203"/>
      <c r="J150" s="1203"/>
      <c r="K150" s="31"/>
      <c r="L150" s="31"/>
      <c r="M150" s="31"/>
      <c r="N150" s="31"/>
      <c r="O150" s="31"/>
      <c r="P150" s="31"/>
      <c r="Q150" s="31"/>
      <c r="R150" s="31"/>
      <c r="S150" s="31"/>
      <c r="T150" s="31"/>
      <c r="U150" s="31"/>
      <c r="V150" s="31"/>
      <c r="W150" s="31"/>
      <c r="X150" s="31"/>
      <c r="Y150" s="31"/>
      <c r="Z150" s="31"/>
    </row>
    <row r="151" spans="1:26" ht="15.75" customHeight="1">
      <c r="A151" s="297"/>
      <c r="B151" s="298"/>
      <c r="C151" s="298"/>
      <c r="D151" s="298"/>
      <c r="E151" s="298"/>
      <c r="F151" s="298"/>
      <c r="G151" s="298"/>
      <c r="H151" s="298"/>
      <c r="I151" s="1203"/>
      <c r="J151" s="1203"/>
      <c r="K151" s="31"/>
      <c r="L151" s="31"/>
      <c r="M151" s="31"/>
      <c r="N151" s="31"/>
      <c r="O151" s="31"/>
      <c r="P151" s="31"/>
      <c r="Q151" s="31"/>
      <c r="R151" s="31"/>
      <c r="S151" s="31"/>
      <c r="T151" s="31"/>
      <c r="U151" s="31"/>
      <c r="V151" s="31"/>
      <c r="W151" s="31"/>
      <c r="X151" s="31"/>
      <c r="Y151" s="31"/>
      <c r="Z151" s="31"/>
    </row>
    <row r="152" spans="1:26" ht="15.75" customHeight="1">
      <c r="A152" s="297"/>
      <c r="B152" s="298"/>
      <c r="C152" s="298"/>
      <c r="D152" s="298"/>
      <c r="E152" s="298"/>
      <c r="F152" s="298"/>
      <c r="G152" s="298"/>
      <c r="H152" s="298"/>
      <c r="I152" s="1203"/>
      <c r="J152" s="1203"/>
      <c r="K152" s="31"/>
      <c r="L152" s="31"/>
      <c r="M152" s="31"/>
      <c r="N152" s="31"/>
      <c r="O152" s="31"/>
      <c r="P152" s="31"/>
      <c r="Q152" s="31"/>
      <c r="R152" s="31"/>
      <c r="S152" s="31"/>
      <c r="T152" s="31"/>
      <c r="U152" s="31"/>
      <c r="V152" s="31"/>
      <c r="W152" s="31"/>
      <c r="X152" s="31"/>
      <c r="Y152" s="31"/>
      <c r="Z152" s="31"/>
    </row>
    <row r="153" spans="1:26" ht="15.75" customHeight="1">
      <c r="A153" s="297"/>
      <c r="B153" s="298"/>
      <c r="C153" s="298"/>
      <c r="D153" s="298"/>
      <c r="E153" s="298"/>
      <c r="F153" s="298"/>
      <c r="G153" s="298"/>
      <c r="H153" s="298"/>
      <c r="I153" s="1203"/>
      <c r="J153" s="1203"/>
      <c r="K153" s="31"/>
      <c r="L153" s="31"/>
      <c r="M153" s="31"/>
      <c r="N153" s="31"/>
      <c r="O153" s="31"/>
      <c r="P153" s="31"/>
      <c r="Q153" s="31"/>
      <c r="R153" s="31"/>
      <c r="S153" s="31"/>
      <c r="T153" s="31"/>
      <c r="U153" s="31"/>
      <c r="V153" s="31"/>
      <c r="W153" s="31"/>
      <c r="X153" s="31"/>
      <c r="Y153" s="31"/>
      <c r="Z153" s="31"/>
    </row>
    <row r="154" spans="1:26" ht="15.75" customHeight="1">
      <c r="A154" s="297"/>
      <c r="B154" s="298"/>
      <c r="C154" s="298"/>
      <c r="D154" s="298"/>
      <c r="E154" s="298"/>
      <c r="F154" s="298"/>
      <c r="G154" s="298"/>
      <c r="H154" s="298"/>
      <c r="I154" s="1203"/>
      <c r="J154" s="1203"/>
      <c r="K154" s="31"/>
      <c r="L154" s="31"/>
      <c r="M154" s="31"/>
      <c r="N154" s="31"/>
      <c r="O154" s="31"/>
      <c r="P154" s="31"/>
      <c r="Q154" s="31"/>
      <c r="R154" s="31"/>
      <c r="S154" s="31"/>
      <c r="T154" s="31"/>
      <c r="U154" s="31"/>
      <c r="V154" s="31"/>
      <c r="W154" s="31"/>
      <c r="X154" s="31"/>
      <c r="Y154" s="31"/>
      <c r="Z154" s="31"/>
    </row>
    <row r="155" spans="1:26" ht="15.75" customHeight="1">
      <c r="A155" s="297"/>
      <c r="B155" s="298"/>
      <c r="C155" s="298"/>
      <c r="D155" s="298"/>
      <c r="E155" s="298"/>
      <c r="F155" s="298"/>
      <c r="G155" s="298"/>
      <c r="H155" s="298"/>
      <c r="I155" s="1203"/>
      <c r="J155" s="1203"/>
      <c r="K155" s="31"/>
      <c r="L155" s="31"/>
      <c r="M155" s="31"/>
      <c r="N155" s="31"/>
      <c r="O155" s="31"/>
      <c r="P155" s="31"/>
      <c r="Q155" s="31"/>
      <c r="R155" s="31"/>
      <c r="S155" s="31"/>
      <c r="T155" s="31"/>
      <c r="U155" s="31"/>
      <c r="V155" s="31"/>
      <c r="W155" s="31"/>
      <c r="X155" s="31"/>
      <c r="Y155" s="31"/>
      <c r="Z155" s="31"/>
    </row>
    <row r="156" spans="1:26" ht="15.75" customHeight="1">
      <c r="A156" s="297"/>
      <c r="B156" s="298"/>
      <c r="C156" s="298"/>
      <c r="D156" s="298"/>
      <c r="E156" s="298"/>
      <c r="F156" s="298"/>
      <c r="G156" s="298"/>
      <c r="H156" s="298"/>
      <c r="I156" s="1203"/>
      <c r="J156" s="1203"/>
      <c r="K156" s="31"/>
      <c r="L156" s="31"/>
      <c r="M156" s="31"/>
      <c r="N156" s="31"/>
      <c r="O156" s="31"/>
      <c r="P156" s="31"/>
      <c r="Q156" s="31"/>
      <c r="R156" s="31"/>
      <c r="S156" s="31"/>
      <c r="T156" s="31"/>
      <c r="U156" s="31"/>
      <c r="V156" s="31"/>
      <c r="W156" s="31"/>
      <c r="X156" s="31"/>
      <c r="Y156" s="31"/>
      <c r="Z156" s="31"/>
    </row>
    <row r="157" spans="1:26" ht="15.75" customHeight="1">
      <c r="A157" s="297"/>
      <c r="B157" s="298"/>
      <c r="C157" s="298"/>
      <c r="D157" s="298"/>
      <c r="E157" s="298"/>
      <c r="F157" s="298"/>
      <c r="G157" s="298"/>
      <c r="H157" s="298"/>
      <c r="I157" s="1203"/>
      <c r="J157" s="1203"/>
      <c r="K157" s="31"/>
      <c r="L157" s="31"/>
      <c r="M157" s="31"/>
      <c r="N157" s="31"/>
      <c r="O157" s="31"/>
      <c r="P157" s="31"/>
      <c r="Q157" s="31"/>
      <c r="R157" s="31"/>
      <c r="S157" s="31"/>
      <c r="T157" s="31"/>
      <c r="U157" s="31"/>
      <c r="V157" s="31"/>
      <c r="W157" s="31"/>
      <c r="X157" s="31"/>
      <c r="Y157" s="31"/>
      <c r="Z157" s="31"/>
    </row>
    <row r="158" spans="1:26" ht="15.75" customHeight="1">
      <c r="A158" s="297"/>
      <c r="B158" s="298"/>
      <c r="C158" s="298"/>
      <c r="D158" s="298"/>
      <c r="E158" s="298"/>
      <c r="F158" s="298"/>
      <c r="G158" s="298"/>
      <c r="H158" s="298"/>
      <c r="I158" s="1203"/>
      <c r="J158" s="1203"/>
      <c r="K158" s="31"/>
      <c r="L158" s="31"/>
      <c r="M158" s="31"/>
      <c r="N158" s="31"/>
      <c r="O158" s="31"/>
      <c r="P158" s="31"/>
      <c r="Q158" s="31"/>
      <c r="R158" s="31"/>
      <c r="S158" s="31"/>
      <c r="T158" s="31"/>
      <c r="U158" s="31"/>
      <c r="V158" s="31"/>
      <c r="W158" s="31"/>
      <c r="X158" s="31"/>
      <c r="Y158" s="31"/>
      <c r="Z158" s="31"/>
    </row>
    <row r="159" spans="1:26" ht="15.75" customHeight="1">
      <c r="A159" s="297"/>
      <c r="B159" s="298"/>
      <c r="C159" s="298"/>
      <c r="D159" s="298"/>
      <c r="E159" s="298"/>
      <c r="F159" s="298"/>
      <c r="G159" s="298"/>
      <c r="H159" s="298"/>
      <c r="I159" s="1203"/>
      <c r="J159" s="1203"/>
      <c r="K159" s="31"/>
      <c r="L159" s="31"/>
      <c r="M159" s="31"/>
      <c r="N159" s="31"/>
      <c r="O159" s="31"/>
      <c r="P159" s="31"/>
      <c r="Q159" s="31"/>
      <c r="R159" s="31"/>
      <c r="S159" s="31"/>
      <c r="T159" s="31"/>
      <c r="U159" s="31"/>
      <c r="V159" s="31"/>
      <c r="W159" s="31"/>
      <c r="X159" s="31"/>
      <c r="Y159" s="31"/>
      <c r="Z159" s="31"/>
    </row>
    <row r="160" spans="1:26" ht="15.75" customHeight="1">
      <c r="A160" s="297"/>
      <c r="B160" s="298"/>
      <c r="C160" s="298"/>
      <c r="D160" s="298"/>
      <c r="E160" s="298"/>
      <c r="F160" s="298"/>
      <c r="G160" s="298"/>
      <c r="H160" s="298"/>
      <c r="I160" s="1203"/>
      <c r="J160" s="1203"/>
      <c r="K160" s="31"/>
      <c r="L160" s="31"/>
      <c r="M160" s="31"/>
      <c r="N160" s="31"/>
      <c r="O160" s="31"/>
      <c r="P160" s="31"/>
      <c r="Q160" s="31"/>
      <c r="R160" s="31"/>
      <c r="S160" s="31"/>
      <c r="T160" s="31"/>
      <c r="U160" s="31"/>
      <c r="V160" s="31"/>
      <c r="W160" s="31"/>
      <c r="X160" s="31"/>
      <c r="Y160" s="31"/>
      <c r="Z160" s="31"/>
    </row>
    <row r="161" spans="1:26" ht="15.75" customHeight="1">
      <c r="A161" s="297"/>
      <c r="B161" s="298"/>
      <c r="C161" s="298"/>
      <c r="D161" s="298"/>
      <c r="E161" s="298"/>
      <c r="F161" s="298"/>
      <c r="G161" s="298"/>
      <c r="H161" s="298"/>
      <c r="I161" s="1203"/>
      <c r="J161" s="1203"/>
      <c r="K161" s="31"/>
      <c r="L161" s="31"/>
      <c r="M161" s="31"/>
      <c r="N161" s="31"/>
      <c r="O161" s="31"/>
      <c r="P161" s="31"/>
      <c r="Q161" s="31"/>
      <c r="R161" s="31"/>
      <c r="S161" s="31"/>
      <c r="T161" s="31"/>
      <c r="U161" s="31"/>
      <c r="V161" s="31"/>
      <c r="W161" s="31"/>
      <c r="X161" s="31"/>
      <c r="Y161" s="31"/>
      <c r="Z161" s="31"/>
    </row>
    <row r="162" spans="1:26" ht="15.75" customHeight="1">
      <c r="A162" s="297"/>
      <c r="B162" s="298"/>
      <c r="C162" s="298"/>
      <c r="D162" s="298"/>
      <c r="E162" s="298"/>
      <c r="F162" s="298"/>
      <c r="G162" s="298"/>
      <c r="H162" s="298"/>
      <c r="I162" s="1203"/>
      <c r="J162" s="1203"/>
      <c r="K162" s="31"/>
      <c r="L162" s="31"/>
      <c r="M162" s="31"/>
      <c r="N162" s="31"/>
      <c r="O162" s="31"/>
      <c r="P162" s="31"/>
      <c r="Q162" s="31"/>
      <c r="R162" s="31"/>
      <c r="S162" s="31"/>
      <c r="T162" s="31"/>
      <c r="U162" s="31"/>
      <c r="V162" s="31"/>
      <c r="W162" s="31"/>
      <c r="X162" s="31"/>
      <c r="Y162" s="31"/>
      <c r="Z162" s="31"/>
    </row>
    <row r="163" spans="1:26" ht="15.75" customHeight="1">
      <c r="A163" s="297"/>
      <c r="B163" s="298"/>
      <c r="C163" s="298"/>
      <c r="D163" s="298"/>
      <c r="E163" s="298"/>
      <c r="F163" s="298"/>
      <c r="G163" s="298"/>
      <c r="H163" s="298"/>
      <c r="I163" s="1203"/>
      <c r="J163" s="1203"/>
      <c r="K163" s="31"/>
      <c r="L163" s="31"/>
      <c r="M163" s="31"/>
      <c r="N163" s="31"/>
      <c r="O163" s="31"/>
      <c r="P163" s="31"/>
      <c r="Q163" s="31"/>
      <c r="R163" s="31"/>
      <c r="S163" s="31"/>
      <c r="T163" s="31"/>
      <c r="U163" s="31"/>
      <c r="V163" s="31"/>
      <c r="W163" s="31"/>
      <c r="X163" s="31"/>
      <c r="Y163" s="31"/>
      <c r="Z163" s="31"/>
    </row>
    <row r="164" spans="1:26" ht="15.75" customHeight="1">
      <c r="A164" s="297"/>
      <c r="B164" s="298"/>
      <c r="C164" s="298"/>
      <c r="D164" s="298"/>
      <c r="E164" s="298"/>
      <c r="F164" s="298"/>
      <c r="G164" s="298"/>
      <c r="H164" s="298"/>
      <c r="I164" s="1203"/>
      <c r="J164" s="1203"/>
      <c r="K164" s="31"/>
      <c r="L164" s="31"/>
      <c r="M164" s="31"/>
      <c r="N164" s="31"/>
      <c r="O164" s="31"/>
      <c r="P164" s="31"/>
      <c r="Q164" s="31"/>
      <c r="R164" s="31"/>
      <c r="S164" s="31"/>
      <c r="T164" s="31"/>
      <c r="U164" s="31"/>
      <c r="V164" s="31"/>
      <c r="W164" s="31"/>
      <c r="X164" s="31"/>
      <c r="Y164" s="31"/>
      <c r="Z164" s="31"/>
    </row>
    <row r="165" spans="1:26" ht="15.75" customHeight="1">
      <c r="A165" s="297"/>
      <c r="B165" s="298"/>
      <c r="C165" s="298"/>
      <c r="D165" s="298"/>
      <c r="E165" s="298"/>
      <c r="F165" s="298"/>
      <c r="G165" s="298"/>
      <c r="H165" s="298"/>
      <c r="I165" s="1203"/>
      <c r="J165" s="1203"/>
      <c r="K165" s="31"/>
      <c r="L165" s="31"/>
      <c r="M165" s="31"/>
      <c r="N165" s="31"/>
      <c r="O165" s="31"/>
      <c r="P165" s="31"/>
      <c r="Q165" s="31"/>
      <c r="R165" s="31"/>
      <c r="S165" s="31"/>
      <c r="T165" s="31"/>
      <c r="U165" s="31"/>
      <c r="V165" s="31"/>
      <c r="W165" s="31"/>
      <c r="X165" s="31"/>
      <c r="Y165" s="31"/>
      <c r="Z165" s="31"/>
    </row>
    <row r="166" spans="1:26" ht="15.75" customHeight="1">
      <c r="A166" s="297"/>
      <c r="B166" s="298"/>
      <c r="C166" s="298"/>
      <c r="D166" s="298"/>
      <c r="E166" s="298"/>
      <c r="F166" s="298"/>
      <c r="G166" s="298"/>
      <c r="H166" s="298"/>
      <c r="I166" s="1203"/>
      <c r="J166" s="1203"/>
      <c r="K166" s="31"/>
      <c r="L166" s="31"/>
      <c r="M166" s="31"/>
      <c r="N166" s="31"/>
      <c r="O166" s="31"/>
      <c r="P166" s="31"/>
      <c r="Q166" s="31"/>
      <c r="R166" s="31"/>
      <c r="S166" s="31"/>
      <c r="T166" s="31"/>
      <c r="U166" s="31"/>
      <c r="V166" s="31"/>
      <c r="W166" s="31"/>
      <c r="X166" s="31"/>
      <c r="Y166" s="31"/>
      <c r="Z166" s="31"/>
    </row>
    <row r="167" spans="1:26" ht="15.75" customHeight="1">
      <c r="A167" s="297"/>
      <c r="B167" s="298"/>
      <c r="C167" s="298"/>
      <c r="D167" s="298"/>
      <c r="E167" s="298"/>
      <c r="F167" s="298"/>
      <c r="G167" s="298"/>
      <c r="H167" s="298"/>
      <c r="I167" s="1203"/>
      <c r="J167" s="1203"/>
      <c r="K167" s="31"/>
      <c r="L167" s="31"/>
      <c r="M167" s="31"/>
      <c r="N167" s="31"/>
      <c r="O167" s="31"/>
      <c r="P167" s="31"/>
      <c r="Q167" s="31"/>
      <c r="R167" s="31"/>
      <c r="S167" s="31"/>
      <c r="T167" s="31"/>
      <c r="U167" s="31"/>
      <c r="V167" s="31"/>
      <c r="W167" s="31"/>
      <c r="X167" s="31"/>
      <c r="Y167" s="31"/>
      <c r="Z167" s="31"/>
    </row>
    <row r="168" spans="1:26" ht="15.75" customHeight="1">
      <c r="A168" s="297"/>
      <c r="B168" s="298"/>
      <c r="C168" s="298"/>
      <c r="D168" s="298"/>
      <c r="E168" s="298"/>
      <c r="F168" s="298"/>
      <c r="G168" s="298"/>
      <c r="H168" s="298"/>
      <c r="I168" s="1203"/>
      <c r="J168" s="1203"/>
      <c r="K168" s="31"/>
      <c r="L168" s="31"/>
      <c r="M168" s="31"/>
      <c r="N168" s="31"/>
      <c r="O168" s="31"/>
      <c r="P168" s="31"/>
      <c r="Q168" s="31"/>
      <c r="R168" s="31"/>
      <c r="S168" s="31"/>
      <c r="T168" s="31"/>
      <c r="U168" s="31"/>
      <c r="V168" s="31"/>
      <c r="W168" s="31"/>
      <c r="X168" s="31"/>
      <c r="Y168" s="31"/>
      <c r="Z168" s="31"/>
    </row>
    <row r="169" spans="1:26" ht="15.75" customHeight="1">
      <c r="A169" s="297"/>
      <c r="B169" s="298"/>
      <c r="C169" s="298"/>
      <c r="D169" s="298"/>
      <c r="E169" s="298"/>
      <c r="F169" s="298"/>
      <c r="G169" s="298"/>
      <c r="H169" s="298"/>
      <c r="I169" s="1203"/>
      <c r="J169" s="1203"/>
      <c r="K169" s="31"/>
      <c r="L169" s="31"/>
      <c r="M169" s="31"/>
      <c r="N169" s="31"/>
      <c r="O169" s="31"/>
      <c r="P169" s="31"/>
      <c r="Q169" s="31"/>
      <c r="R169" s="31"/>
      <c r="S169" s="31"/>
      <c r="T169" s="31"/>
      <c r="U169" s="31"/>
      <c r="V169" s="31"/>
      <c r="W169" s="31"/>
      <c r="X169" s="31"/>
      <c r="Y169" s="31"/>
      <c r="Z169" s="31"/>
    </row>
    <row r="170" spans="1:26" ht="15.75" customHeight="1">
      <c r="A170" s="297"/>
      <c r="B170" s="298"/>
      <c r="C170" s="298"/>
      <c r="D170" s="298"/>
      <c r="E170" s="298"/>
      <c r="F170" s="298"/>
      <c r="G170" s="298"/>
      <c r="H170" s="298"/>
      <c r="I170" s="1203"/>
      <c r="J170" s="1203"/>
      <c r="K170" s="31"/>
      <c r="L170" s="31"/>
      <c r="M170" s="31"/>
      <c r="N170" s="31"/>
      <c r="O170" s="31"/>
      <c r="P170" s="31"/>
      <c r="Q170" s="31"/>
      <c r="R170" s="31"/>
      <c r="S170" s="31"/>
      <c r="T170" s="31"/>
      <c r="U170" s="31"/>
      <c r="V170" s="31"/>
      <c r="W170" s="31"/>
      <c r="X170" s="31"/>
      <c r="Y170" s="31"/>
      <c r="Z170" s="31"/>
    </row>
    <row r="171" spans="1:26" ht="15.75" customHeight="1">
      <c r="A171" s="297"/>
      <c r="B171" s="298"/>
      <c r="C171" s="298"/>
      <c r="D171" s="298"/>
      <c r="E171" s="298"/>
      <c r="F171" s="298"/>
      <c r="G171" s="298"/>
      <c r="H171" s="298"/>
      <c r="I171" s="1203"/>
      <c r="J171" s="1203"/>
      <c r="K171" s="31"/>
      <c r="L171" s="31"/>
      <c r="M171" s="31"/>
      <c r="N171" s="31"/>
      <c r="O171" s="31"/>
      <c r="P171" s="31"/>
      <c r="Q171" s="31"/>
      <c r="R171" s="31"/>
      <c r="S171" s="31"/>
      <c r="T171" s="31"/>
      <c r="U171" s="31"/>
      <c r="V171" s="31"/>
      <c r="W171" s="31"/>
      <c r="X171" s="31"/>
      <c r="Y171" s="31"/>
      <c r="Z171" s="31"/>
    </row>
    <row r="172" spans="1:26" ht="15.75" customHeight="1">
      <c r="A172" s="297"/>
      <c r="B172" s="298"/>
      <c r="C172" s="298"/>
      <c r="D172" s="298"/>
      <c r="E172" s="298"/>
      <c r="F172" s="298"/>
      <c r="G172" s="298"/>
      <c r="H172" s="298"/>
      <c r="I172" s="1203"/>
      <c r="J172" s="1203"/>
      <c r="K172" s="31"/>
      <c r="L172" s="31"/>
      <c r="M172" s="31"/>
      <c r="N172" s="31"/>
      <c r="O172" s="31"/>
      <c r="P172" s="31"/>
      <c r="Q172" s="31"/>
      <c r="R172" s="31"/>
      <c r="S172" s="31"/>
      <c r="T172" s="31"/>
      <c r="U172" s="31"/>
      <c r="V172" s="31"/>
      <c r="W172" s="31"/>
      <c r="X172" s="31"/>
      <c r="Y172" s="31"/>
      <c r="Z172" s="31"/>
    </row>
    <row r="173" spans="1:26" ht="15.75" customHeight="1">
      <c r="A173" s="297"/>
      <c r="B173" s="298"/>
      <c r="C173" s="298"/>
      <c r="D173" s="298"/>
      <c r="E173" s="298"/>
      <c r="F173" s="298"/>
      <c r="G173" s="298"/>
      <c r="H173" s="298"/>
      <c r="I173" s="1203"/>
      <c r="J173" s="1203"/>
      <c r="K173" s="31"/>
      <c r="L173" s="31"/>
      <c r="M173" s="31"/>
      <c r="N173" s="31"/>
      <c r="O173" s="31"/>
      <c r="P173" s="31"/>
      <c r="Q173" s="31"/>
      <c r="R173" s="31"/>
      <c r="S173" s="31"/>
      <c r="T173" s="31"/>
      <c r="U173" s="31"/>
      <c r="V173" s="31"/>
      <c r="W173" s="31"/>
      <c r="X173" s="31"/>
      <c r="Y173" s="31"/>
      <c r="Z173" s="31"/>
    </row>
    <row r="174" spans="1:26" ht="15.75" customHeight="1">
      <c r="A174" s="297"/>
      <c r="B174" s="298"/>
      <c r="C174" s="298"/>
      <c r="D174" s="298"/>
      <c r="E174" s="298"/>
      <c r="F174" s="298"/>
      <c r="G174" s="298"/>
      <c r="H174" s="298"/>
      <c r="I174" s="1203"/>
      <c r="J174" s="1203"/>
      <c r="K174" s="31"/>
      <c r="L174" s="31"/>
      <c r="M174" s="31"/>
      <c r="N174" s="31"/>
      <c r="O174" s="31"/>
      <c r="P174" s="31"/>
      <c r="Q174" s="31"/>
      <c r="R174" s="31"/>
      <c r="S174" s="31"/>
      <c r="T174" s="31"/>
      <c r="U174" s="31"/>
      <c r="V174" s="31"/>
      <c r="W174" s="31"/>
      <c r="X174" s="31"/>
      <c r="Y174" s="31"/>
      <c r="Z174" s="31"/>
    </row>
    <row r="175" spans="1:26" ht="15.75" customHeight="1">
      <c r="A175" s="297"/>
      <c r="B175" s="298"/>
      <c r="C175" s="298"/>
      <c r="D175" s="298"/>
      <c r="E175" s="298"/>
      <c r="F175" s="298"/>
      <c r="G175" s="298"/>
      <c r="H175" s="298"/>
      <c r="I175" s="1203"/>
      <c r="J175" s="1203"/>
      <c r="K175" s="31"/>
      <c r="L175" s="31"/>
      <c r="M175" s="31"/>
      <c r="N175" s="31"/>
      <c r="O175" s="31"/>
      <c r="P175" s="31"/>
      <c r="Q175" s="31"/>
      <c r="R175" s="31"/>
      <c r="S175" s="31"/>
      <c r="T175" s="31"/>
      <c r="U175" s="31"/>
      <c r="V175" s="31"/>
      <c r="W175" s="31"/>
      <c r="X175" s="31"/>
      <c r="Y175" s="31"/>
      <c r="Z175" s="31"/>
    </row>
    <row r="176" spans="1:26" ht="15.75" customHeight="1">
      <c r="A176" s="297"/>
      <c r="B176" s="298"/>
      <c r="C176" s="298"/>
      <c r="D176" s="298"/>
      <c r="E176" s="298"/>
      <c r="F176" s="298"/>
      <c r="G176" s="298"/>
      <c r="H176" s="298"/>
      <c r="I176" s="1203"/>
      <c r="J176" s="1203"/>
      <c r="K176" s="31"/>
      <c r="L176" s="31"/>
      <c r="M176" s="31"/>
      <c r="N176" s="31"/>
      <c r="O176" s="31"/>
      <c r="P176" s="31"/>
      <c r="Q176" s="31"/>
      <c r="R176" s="31"/>
      <c r="S176" s="31"/>
      <c r="T176" s="31"/>
      <c r="U176" s="31"/>
      <c r="V176" s="31"/>
      <c r="W176" s="31"/>
      <c r="X176" s="31"/>
      <c r="Y176" s="31"/>
      <c r="Z176" s="31"/>
    </row>
    <row r="177" spans="1:26" ht="15.75" customHeight="1">
      <c r="A177" s="297"/>
      <c r="B177" s="298"/>
      <c r="C177" s="298"/>
      <c r="D177" s="298"/>
      <c r="E177" s="298"/>
      <c r="F177" s="298"/>
      <c r="G177" s="298"/>
      <c r="H177" s="298"/>
      <c r="I177" s="1203"/>
      <c r="J177" s="1203"/>
      <c r="K177" s="31"/>
      <c r="L177" s="31"/>
      <c r="M177" s="31"/>
      <c r="N177" s="31"/>
      <c r="O177" s="31"/>
      <c r="P177" s="31"/>
      <c r="Q177" s="31"/>
      <c r="R177" s="31"/>
      <c r="S177" s="31"/>
      <c r="T177" s="31"/>
      <c r="U177" s="31"/>
      <c r="V177" s="31"/>
      <c r="W177" s="31"/>
      <c r="X177" s="31"/>
      <c r="Y177" s="31"/>
      <c r="Z177" s="31"/>
    </row>
    <row r="178" spans="1:26" ht="15.75" customHeight="1">
      <c r="A178" s="297"/>
      <c r="B178" s="298"/>
      <c r="C178" s="298"/>
      <c r="D178" s="298"/>
      <c r="E178" s="298"/>
      <c r="F178" s="298"/>
      <c r="G178" s="298"/>
      <c r="H178" s="298"/>
      <c r="I178" s="1203"/>
      <c r="J178" s="1203"/>
      <c r="K178" s="31"/>
      <c r="L178" s="31"/>
      <c r="M178" s="31"/>
      <c r="N178" s="31"/>
      <c r="O178" s="31"/>
      <c r="P178" s="31"/>
      <c r="Q178" s="31"/>
      <c r="R178" s="31"/>
      <c r="S178" s="31"/>
      <c r="T178" s="31"/>
      <c r="U178" s="31"/>
      <c r="V178" s="31"/>
      <c r="W178" s="31"/>
      <c r="X178" s="31"/>
      <c r="Y178" s="31"/>
      <c r="Z178" s="31"/>
    </row>
    <row r="179" spans="1:26" ht="15.75" customHeight="1">
      <c r="A179" s="297"/>
      <c r="B179" s="298"/>
      <c r="C179" s="298"/>
      <c r="D179" s="298"/>
      <c r="E179" s="298"/>
      <c r="F179" s="298"/>
      <c r="G179" s="298"/>
      <c r="H179" s="298"/>
      <c r="I179" s="1203"/>
      <c r="J179" s="1203"/>
      <c r="K179" s="31"/>
      <c r="L179" s="31"/>
      <c r="M179" s="31"/>
      <c r="N179" s="31"/>
      <c r="O179" s="31"/>
      <c r="P179" s="31"/>
      <c r="Q179" s="31"/>
      <c r="R179" s="31"/>
      <c r="S179" s="31"/>
      <c r="T179" s="31"/>
      <c r="U179" s="31"/>
      <c r="V179" s="31"/>
      <c r="W179" s="31"/>
      <c r="X179" s="31"/>
      <c r="Y179" s="31"/>
      <c r="Z179" s="31"/>
    </row>
    <row r="180" spans="1:26" ht="15.75" customHeight="1">
      <c r="A180" s="297"/>
      <c r="B180" s="298"/>
      <c r="C180" s="298"/>
      <c r="D180" s="298"/>
      <c r="E180" s="298"/>
      <c r="F180" s="298"/>
      <c r="G180" s="298"/>
      <c r="H180" s="298"/>
      <c r="I180" s="1203"/>
      <c r="J180" s="1203"/>
      <c r="K180" s="31"/>
      <c r="L180" s="31"/>
      <c r="M180" s="31"/>
      <c r="N180" s="31"/>
      <c r="O180" s="31"/>
      <c r="P180" s="31"/>
      <c r="Q180" s="31"/>
      <c r="R180" s="31"/>
      <c r="S180" s="31"/>
      <c r="T180" s="31"/>
      <c r="U180" s="31"/>
      <c r="V180" s="31"/>
      <c r="W180" s="31"/>
      <c r="X180" s="31"/>
      <c r="Y180" s="31"/>
      <c r="Z180" s="31"/>
    </row>
    <row r="181" spans="1:26" ht="15.75" customHeight="1">
      <c r="A181" s="297"/>
      <c r="B181" s="298"/>
      <c r="C181" s="298"/>
      <c r="D181" s="298"/>
      <c r="E181" s="298"/>
      <c r="F181" s="298"/>
      <c r="G181" s="298"/>
      <c r="H181" s="298"/>
      <c r="I181" s="1203"/>
      <c r="J181" s="1203"/>
      <c r="K181" s="31"/>
      <c r="L181" s="31"/>
      <c r="M181" s="31"/>
      <c r="N181" s="31"/>
      <c r="O181" s="31"/>
      <c r="P181" s="31"/>
      <c r="Q181" s="31"/>
      <c r="R181" s="31"/>
      <c r="S181" s="31"/>
      <c r="T181" s="31"/>
      <c r="U181" s="31"/>
      <c r="V181" s="31"/>
      <c r="W181" s="31"/>
      <c r="X181" s="31"/>
      <c r="Y181" s="31"/>
      <c r="Z181" s="31"/>
    </row>
    <row r="182" spans="1:26" ht="15.75" customHeight="1">
      <c r="A182" s="297"/>
      <c r="B182" s="298"/>
      <c r="C182" s="298"/>
      <c r="D182" s="298"/>
      <c r="E182" s="298"/>
      <c r="F182" s="298"/>
      <c r="G182" s="298"/>
      <c r="H182" s="298"/>
      <c r="I182" s="1203"/>
      <c r="J182" s="1203"/>
      <c r="K182" s="31"/>
      <c r="L182" s="31"/>
      <c r="M182" s="31"/>
      <c r="N182" s="31"/>
      <c r="O182" s="31"/>
      <c r="P182" s="31"/>
      <c r="Q182" s="31"/>
      <c r="R182" s="31"/>
      <c r="S182" s="31"/>
      <c r="T182" s="31"/>
      <c r="U182" s="31"/>
      <c r="V182" s="31"/>
      <c r="W182" s="31"/>
      <c r="X182" s="31"/>
      <c r="Y182" s="31"/>
      <c r="Z182" s="31"/>
    </row>
    <row r="183" spans="1:26" ht="15.75" customHeight="1">
      <c r="A183" s="297"/>
      <c r="B183" s="298"/>
      <c r="C183" s="298"/>
      <c r="D183" s="298"/>
      <c r="E183" s="298"/>
      <c r="F183" s="298"/>
      <c r="G183" s="298"/>
      <c r="H183" s="298"/>
      <c r="I183" s="1203"/>
      <c r="J183" s="1203"/>
      <c r="K183" s="31"/>
      <c r="L183" s="31"/>
      <c r="M183" s="31"/>
      <c r="N183" s="31"/>
      <c r="O183" s="31"/>
      <c r="P183" s="31"/>
      <c r="Q183" s="31"/>
      <c r="R183" s="31"/>
      <c r="S183" s="31"/>
      <c r="T183" s="31"/>
      <c r="U183" s="31"/>
      <c r="V183" s="31"/>
      <c r="W183" s="31"/>
      <c r="X183" s="31"/>
      <c r="Y183" s="31"/>
      <c r="Z183" s="31"/>
    </row>
    <row r="184" spans="1:26" ht="15.75" customHeight="1">
      <c r="A184" s="297"/>
      <c r="B184" s="298"/>
      <c r="C184" s="298"/>
      <c r="D184" s="298"/>
      <c r="E184" s="298"/>
      <c r="F184" s="298"/>
      <c r="G184" s="298"/>
      <c r="H184" s="298"/>
      <c r="I184" s="1203"/>
      <c r="J184" s="1203"/>
      <c r="K184" s="31"/>
      <c r="L184" s="31"/>
      <c r="M184" s="31"/>
      <c r="N184" s="31"/>
      <c r="O184" s="31"/>
      <c r="P184" s="31"/>
      <c r="Q184" s="31"/>
      <c r="R184" s="31"/>
      <c r="S184" s="31"/>
      <c r="T184" s="31"/>
      <c r="U184" s="31"/>
      <c r="V184" s="31"/>
      <c r="W184" s="31"/>
      <c r="X184" s="31"/>
      <c r="Y184" s="31"/>
      <c r="Z184" s="31"/>
    </row>
    <row r="185" spans="1:26" ht="15.75" customHeight="1">
      <c r="A185" s="297"/>
      <c r="B185" s="298"/>
      <c r="C185" s="298"/>
      <c r="D185" s="298"/>
      <c r="E185" s="298"/>
      <c r="F185" s="298"/>
      <c r="G185" s="298"/>
      <c r="H185" s="298"/>
      <c r="I185" s="1203"/>
      <c r="J185" s="1203"/>
      <c r="K185" s="31"/>
      <c r="L185" s="31"/>
      <c r="M185" s="31"/>
      <c r="N185" s="31"/>
      <c r="O185" s="31"/>
      <c r="P185" s="31"/>
      <c r="Q185" s="31"/>
      <c r="R185" s="31"/>
      <c r="S185" s="31"/>
      <c r="T185" s="31"/>
      <c r="U185" s="31"/>
      <c r="V185" s="31"/>
      <c r="W185" s="31"/>
      <c r="X185" s="31"/>
      <c r="Y185" s="31"/>
      <c r="Z185" s="31"/>
    </row>
    <row r="186" spans="1:26" ht="15.75" customHeight="1">
      <c r="A186" s="297"/>
      <c r="B186" s="298"/>
      <c r="C186" s="298"/>
      <c r="D186" s="298"/>
      <c r="E186" s="298"/>
      <c r="F186" s="298"/>
      <c r="G186" s="298"/>
      <c r="H186" s="298"/>
      <c r="I186" s="1203"/>
      <c r="J186" s="1203"/>
      <c r="K186" s="31"/>
      <c r="L186" s="31"/>
      <c r="M186" s="31"/>
      <c r="N186" s="31"/>
      <c r="O186" s="31"/>
      <c r="P186" s="31"/>
      <c r="Q186" s="31"/>
      <c r="R186" s="31"/>
      <c r="S186" s="31"/>
      <c r="T186" s="31"/>
      <c r="U186" s="31"/>
      <c r="V186" s="31"/>
      <c r="W186" s="31"/>
      <c r="X186" s="31"/>
      <c r="Y186" s="31"/>
      <c r="Z186" s="31"/>
    </row>
    <row r="187" spans="1:26" ht="15.75" customHeight="1">
      <c r="A187" s="297"/>
      <c r="B187" s="298"/>
      <c r="C187" s="298"/>
      <c r="D187" s="298"/>
      <c r="E187" s="298"/>
      <c r="F187" s="298"/>
      <c r="G187" s="298"/>
      <c r="H187" s="298"/>
      <c r="I187" s="1203"/>
      <c r="J187" s="1203"/>
      <c r="K187" s="31"/>
      <c r="L187" s="31"/>
      <c r="M187" s="31"/>
      <c r="N187" s="31"/>
      <c r="O187" s="31"/>
      <c r="P187" s="31"/>
      <c r="Q187" s="31"/>
      <c r="R187" s="31"/>
      <c r="S187" s="31"/>
      <c r="T187" s="31"/>
      <c r="U187" s="31"/>
      <c r="V187" s="31"/>
      <c r="W187" s="31"/>
      <c r="X187" s="31"/>
      <c r="Y187" s="31"/>
      <c r="Z187" s="31"/>
    </row>
    <row r="188" spans="1:26" ht="15.75" customHeight="1">
      <c r="A188" s="297"/>
      <c r="B188" s="298"/>
      <c r="C188" s="298"/>
      <c r="D188" s="298"/>
      <c r="E188" s="298"/>
      <c r="F188" s="298"/>
      <c r="G188" s="298"/>
      <c r="H188" s="298"/>
      <c r="I188" s="1203"/>
      <c r="J188" s="1203"/>
      <c r="K188" s="31"/>
      <c r="L188" s="31"/>
      <c r="M188" s="31"/>
      <c r="N188" s="31"/>
      <c r="O188" s="31"/>
      <c r="P188" s="31"/>
      <c r="Q188" s="31"/>
      <c r="R188" s="31"/>
      <c r="S188" s="31"/>
      <c r="T188" s="31"/>
      <c r="U188" s="31"/>
      <c r="V188" s="31"/>
      <c r="W188" s="31"/>
      <c r="X188" s="31"/>
      <c r="Y188" s="31"/>
      <c r="Z188" s="31"/>
    </row>
    <row r="189" spans="1:26" ht="15.75" customHeight="1">
      <c r="A189" s="297"/>
      <c r="B189" s="298"/>
      <c r="C189" s="298"/>
      <c r="D189" s="298"/>
      <c r="E189" s="298"/>
      <c r="F189" s="298"/>
      <c r="G189" s="298"/>
      <c r="H189" s="298"/>
      <c r="I189" s="1203"/>
      <c r="J189" s="1203"/>
      <c r="K189" s="31"/>
      <c r="L189" s="31"/>
      <c r="M189" s="31"/>
      <c r="N189" s="31"/>
      <c r="O189" s="31"/>
      <c r="P189" s="31"/>
      <c r="Q189" s="31"/>
      <c r="R189" s="31"/>
      <c r="S189" s="31"/>
      <c r="T189" s="31"/>
      <c r="U189" s="31"/>
      <c r="V189" s="31"/>
      <c r="W189" s="31"/>
      <c r="X189" s="31"/>
      <c r="Y189" s="31"/>
      <c r="Z189" s="31"/>
    </row>
    <row r="190" spans="1:26" ht="15.75" customHeight="1">
      <c r="A190" s="297"/>
      <c r="B190" s="298"/>
      <c r="C190" s="298"/>
      <c r="D190" s="298"/>
      <c r="E190" s="298"/>
      <c r="F190" s="298"/>
      <c r="G190" s="298"/>
      <c r="H190" s="298"/>
      <c r="I190" s="1203"/>
      <c r="J190" s="1203"/>
      <c r="K190" s="31"/>
      <c r="L190" s="31"/>
      <c r="M190" s="31"/>
      <c r="N190" s="31"/>
      <c r="O190" s="31"/>
      <c r="P190" s="31"/>
      <c r="Q190" s="31"/>
      <c r="R190" s="31"/>
      <c r="S190" s="31"/>
      <c r="T190" s="31"/>
      <c r="U190" s="31"/>
      <c r="V190" s="31"/>
      <c r="W190" s="31"/>
      <c r="X190" s="31"/>
      <c r="Y190" s="31"/>
      <c r="Z190" s="31"/>
    </row>
    <row r="191" spans="1:26" ht="15.75" customHeight="1">
      <c r="A191" s="297"/>
      <c r="B191" s="298"/>
      <c r="C191" s="298"/>
      <c r="D191" s="298"/>
      <c r="E191" s="298"/>
      <c r="F191" s="298"/>
      <c r="G191" s="298"/>
      <c r="H191" s="298"/>
      <c r="I191" s="1203"/>
      <c r="J191" s="1203"/>
      <c r="K191" s="31"/>
      <c r="L191" s="31"/>
      <c r="M191" s="31"/>
      <c r="N191" s="31"/>
      <c r="O191" s="31"/>
      <c r="P191" s="31"/>
      <c r="Q191" s="31"/>
      <c r="R191" s="31"/>
      <c r="S191" s="31"/>
      <c r="T191" s="31"/>
      <c r="U191" s="31"/>
      <c r="V191" s="31"/>
      <c r="W191" s="31"/>
      <c r="X191" s="31"/>
      <c r="Y191" s="31"/>
      <c r="Z191" s="31"/>
    </row>
    <row r="192" spans="1:26" ht="15.75" customHeight="1">
      <c r="A192" s="297"/>
      <c r="B192" s="298"/>
      <c r="C192" s="298"/>
      <c r="D192" s="298"/>
      <c r="E192" s="298"/>
      <c r="F192" s="298"/>
      <c r="G192" s="298"/>
      <c r="H192" s="298"/>
      <c r="I192" s="1203"/>
      <c r="J192" s="1203"/>
      <c r="K192" s="31"/>
      <c r="L192" s="31"/>
      <c r="M192" s="31"/>
      <c r="N192" s="31"/>
      <c r="O192" s="31"/>
      <c r="P192" s="31"/>
      <c r="Q192" s="31"/>
      <c r="R192" s="31"/>
      <c r="S192" s="31"/>
      <c r="T192" s="31"/>
      <c r="U192" s="31"/>
      <c r="V192" s="31"/>
      <c r="W192" s="31"/>
      <c r="X192" s="31"/>
      <c r="Y192" s="31"/>
      <c r="Z192" s="31"/>
    </row>
    <row r="193" spans="1:26" ht="15.75" customHeight="1">
      <c r="A193" s="297"/>
      <c r="B193" s="298"/>
      <c r="C193" s="298"/>
      <c r="D193" s="298"/>
      <c r="E193" s="298"/>
      <c r="F193" s="298"/>
      <c r="G193" s="298"/>
      <c r="H193" s="298"/>
      <c r="I193" s="1203"/>
      <c r="J193" s="1203"/>
      <c r="K193" s="31"/>
      <c r="L193" s="31"/>
      <c r="M193" s="31"/>
      <c r="N193" s="31"/>
      <c r="O193" s="31"/>
      <c r="P193" s="31"/>
      <c r="Q193" s="31"/>
      <c r="R193" s="31"/>
      <c r="S193" s="31"/>
      <c r="T193" s="31"/>
      <c r="U193" s="31"/>
      <c r="V193" s="31"/>
      <c r="W193" s="31"/>
      <c r="X193" s="31"/>
      <c r="Y193" s="31"/>
      <c r="Z193" s="31"/>
    </row>
    <row r="194" spans="1:26" ht="15.75" customHeight="1">
      <c r="A194" s="297"/>
      <c r="B194" s="298"/>
      <c r="C194" s="298"/>
      <c r="D194" s="298"/>
      <c r="E194" s="298"/>
      <c r="F194" s="298"/>
      <c r="G194" s="298"/>
      <c r="H194" s="298"/>
      <c r="I194" s="1203"/>
      <c r="J194" s="1203"/>
      <c r="K194" s="31"/>
      <c r="L194" s="31"/>
      <c r="M194" s="31"/>
      <c r="N194" s="31"/>
      <c r="O194" s="31"/>
      <c r="P194" s="31"/>
      <c r="Q194" s="31"/>
      <c r="R194" s="31"/>
      <c r="S194" s="31"/>
      <c r="T194" s="31"/>
      <c r="U194" s="31"/>
      <c r="V194" s="31"/>
      <c r="W194" s="31"/>
      <c r="X194" s="31"/>
      <c r="Y194" s="31"/>
      <c r="Z194" s="31"/>
    </row>
    <row r="195" spans="1:26" ht="15.75" customHeight="1">
      <c r="A195" s="297"/>
      <c r="B195" s="298"/>
      <c r="C195" s="298"/>
      <c r="D195" s="298"/>
      <c r="E195" s="298"/>
      <c r="F195" s="298"/>
      <c r="G195" s="298"/>
      <c r="H195" s="298"/>
      <c r="I195" s="1203"/>
      <c r="J195" s="1203"/>
      <c r="K195" s="31"/>
      <c r="L195" s="31"/>
      <c r="M195" s="31"/>
      <c r="N195" s="31"/>
      <c r="O195" s="31"/>
      <c r="P195" s="31"/>
      <c r="Q195" s="31"/>
      <c r="R195" s="31"/>
      <c r="S195" s="31"/>
      <c r="T195" s="31"/>
      <c r="U195" s="31"/>
      <c r="V195" s="31"/>
      <c r="W195" s="31"/>
      <c r="X195" s="31"/>
      <c r="Y195" s="31"/>
      <c r="Z195" s="31"/>
    </row>
    <row r="196" spans="1:26" ht="15.75" customHeight="1">
      <c r="A196" s="297"/>
      <c r="B196" s="298"/>
      <c r="C196" s="298"/>
      <c r="D196" s="298"/>
      <c r="E196" s="298"/>
      <c r="F196" s="298"/>
      <c r="G196" s="298"/>
      <c r="H196" s="298"/>
      <c r="I196" s="1203"/>
      <c r="J196" s="1203"/>
      <c r="K196" s="31"/>
      <c r="L196" s="31"/>
      <c r="M196" s="31"/>
      <c r="N196" s="31"/>
      <c r="O196" s="31"/>
      <c r="P196" s="31"/>
      <c r="Q196" s="31"/>
      <c r="R196" s="31"/>
      <c r="S196" s="31"/>
      <c r="T196" s="31"/>
      <c r="U196" s="31"/>
      <c r="V196" s="31"/>
      <c r="W196" s="31"/>
      <c r="X196" s="31"/>
      <c r="Y196" s="31"/>
      <c r="Z196" s="31"/>
    </row>
    <row r="197" spans="1:26" ht="15.75" customHeight="1">
      <c r="A197" s="297"/>
      <c r="B197" s="298"/>
      <c r="C197" s="298"/>
      <c r="D197" s="298"/>
      <c r="E197" s="298"/>
      <c r="F197" s="298"/>
      <c r="G197" s="298"/>
      <c r="H197" s="298"/>
      <c r="I197" s="1203"/>
      <c r="J197" s="1203"/>
      <c r="K197" s="31"/>
      <c r="L197" s="31"/>
      <c r="M197" s="31"/>
      <c r="N197" s="31"/>
      <c r="O197" s="31"/>
      <c r="P197" s="31"/>
      <c r="Q197" s="31"/>
      <c r="R197" s="31"/>
      <c r="S197" s="31"/>
      <c r="T197" s="31"/>
      <c r="U197" s="31"/>
      <c r="V197" s="31"/>
      <c r="W197" s="31"/>
      <c r="X197" s="31"/>
      <c r="Y197" s="31"/>
      <c r="Z197" s="31"/>
    </row>
    <row r="198" spans="1:26" ht="15.75" customHeight="1">
      <c r="A198" s="297"/>
      <c r="B198" s="298"/>
      <c r="C198" s="298"/>
      <c r="D198" s="298"/>
      <c r="E198" s="298"/>
      <c r="F198" s="298"/>
      <c r="G198" s="298"/>
      <c r="H198" s="298"/>
      <c r="I198" s="1203"/>
      <c r="J198" s="1203"/>
      <c r="K198" s="31"/>
      <c r="L198" s="31"/>
      <c r="M198" s="31"/>
      <c r="N198" s="31"/>
      <c r="O198" s="31"/>
      <c r="P198" s="31"/>
      <c r="Q198" s="31"/>
      <c r="R198" s="31"/>
      <c r="S198" s="31"/>
      <c r="T198" s="31"/>
      <c r="U198" s="31"/>
      <c r="V198" s="31"/>
      <c r="W198" s="31"/>
      <c r="X198" s="31"/>
      <c r="Y198" s="31"/>
      <c r="Z198" s="31"/>
    </row>
    <row r="199" spans="1:26" ht="15.75" customHeight="1">
      <c r="A199" s="297"/>
      <c r="B199" s="298"/>
      <c r="C199" s="298"/>
      <c r="D199" s="298"/>
      <c r="E199" s="298"/>
      <c r="F199" s="298"/>
      <c r="G199" s="298"/>
      <c r="H199" s="298"/>
      <c r="I199" s="1203"/>
      <c r="J199" s="1203"/>
      <c r="K199" s="31"/>
      <c r="L199" s="31"/>
      <c r="M199" s="31"/>
      <c r="N199" s="31"/>
      <c r="O199" s="31"/>
      <c r="P199" s="31"/>
      <c r="Q199" s="31"/>
      <c r="R199" s="31"/>
      <c r="S199" s="31"/>
      <c r="T199" s="31"/>
      <c r="U199" s="31"/>
      <c r="V199" s="31"/>
      <c r="W199" s="31"/>
      <c r="X199" s="31"/>
      <c r="Y199" s="31"/>
      <c r="Z199" s="31"/>
    </row>
    <row r="200" spans="1:26" ht="15.75" customHeight="1">
      <c r="A200" s="297"/>
      <c r="B200" s="298"/>
      <c r="C200" s="298"/>
      <c r="D200" s="298"/>
      <c r="E200" s="298"/>
      <c r="F200" s="298"/>
      <c r="G200" s="298"/>
      <c r="H200" s="298"/>
      <c r="I200" s="1203"/>
      <c r="J200" s="1203"/>
      <c r="K200" s="31"/>
      <c r="L200" s="31"/>
      <c r="M200" s="31"/>
      <c r="N200" s="31"/>
      <c r="O200" s="31"/>
      <c r="P200" s="31"/>
      <c r="Q200" s="31"/>
      <c r="R200" s="31"/>
      <c r="S200" s="31"/>
      <c r="T200" s="31"/>
      <c r="U200" s="31"/>
      <c r="V200" s="31"/>
      <c r="W200" s="31"/>
      <c r="X200" s="31"/>
      <c r="Y200" s="31"/>
      <c r="Z200" s="31"/>
    </row>
    <row r="201" spans="1:26" ht="15.75" customHeight="1">
      <c r="A201" s="297"/>
      <c r="B201" s="298"/>
      <c r="C201" s="298"/>
      <c r="D201" s="298"/>
      <c r="E201" s="298"/>
      <c r="F201" s="298"/>
      <c r="G201" s="298"/>
      <c r="H201" s="298"/>
      <c r="I201" s="1203"/>
      <c r="J201" s="1203"/>
      <c r="K201" s="31"/>
      <c r="L201" s="31"/>
      <c r="M201" s="31"/>
      <c r="N201" s="31"/>
      <c r="O201" s="31"/>
      <c r="P201" s="31"/>
      <c r="Q201" s="31"/>
      <c r="R201" s="31"/>
      <c r="S201" s="31"/>
      <c r="T201" s="31"/>
      <c r="U201" s="31"/>
      <c r="V201" s="31"/>
      <c r="W201" s="31"/>
      <c r="X201" s="31"/>
      <c r="Y201" s="31"/>
      <c r="Z201" s="31"/>
    </row>
    <row r="202" spans="1:26" ht="15.75" customHeight="1">
      <c r="A202" s="297"/>
      <c r="B202" s="298"/>
      <c r="C202" s="298"/>
      <c r="D202" s="298"/>
      <c r="E202" s="298"/>
      <c r="F202" s="298"/>
      <c r="G202" s="298"/>
      <c r="H202" s="298"/>
      <c r="I202" s="1203"/>
      <c r="J202" s="1203"/>
      <c r="K202" s="31"/>
      <c r="L202" s="31"/>
      <c r="M202" s="31"/>
      <c r="N202" s="31"/>
      <c r="O202" s="31"/>
      <c r="P202" s="31"/>
      <c r="Q202" s="31"/>
      <c r="R202" s="31"/>
      <c r="S202" s="31"/>
      <c r="T202" s="31"/>
      <c r="U202" s="31"/>
      <c r="V202" s="31"/>
      <c r="W202" s="31"/>
      <c r="X202" s="31"/>
      <c r="Y202" s="31"/>
      <c r="Z202" s="31"/>
    </row>
    <row r="203" spans="1:26" ht="15.75" customHeight="1">
      <c r="A203" s="297"/>
      <c r="B203" s="298"/>
      <c r="C203" s="298"/>
      <c r="D203" s="298"/>
      <c r="E203" s="298"/>
      <c r="F203" s="298"/>
      <c r="G203" s="298"/>
      <c r="H203" s="298"/>
      <c r="I203" s="1203"/>
      <c r="J203" s="1203"/>
      <c r="K203" s="31"/>
      <c r="L203" s="31"/>
      <c r="M203" s="31"/>
      <c r="N203" s="31"/>
      <c r="O203" s="31"/>
      <c r="P203" s="31"/>
      <c r="Q203" s="31"/>
      <c r="R203" s="31"/>
      <c r="S203" s="31"/>
      <c r="T203" s="31"/>
      <c r="U203" s="31"/>
      <c r="V203" s="31"/>
      <c r="W203" s="31"/>
      <c r="X203" s="31"/>
      <c r="Y203" s="31"/>
      <c r="Z203" s="31"/>
    </row>
    <row r="204" spans="1:26" ht="15.75" customHeight="1">
      <c r="A204" s="297"/>
      <c r="B204" s="298"/>
      <c r="C204" s="298"/>
      <c r="D204" s="298"/>
      <c r="E204" s="298"/>
      <c r="F204" s="298"/>
      <c r="G204" s="298"/>
      <c r="H204" s="298"/>
      <c r="I204" s="1203"/>
      <c r="J204" s="1203"/>
      <c r="K204" s="31"/>
      <c r="L204" s="31"/>
      <c r="M204" s="31"/>
      <c r="N204" s="31"/>
      <c r="O204" s="31"/>
      <c r="P204" s="31"/>
      <c r="Q204" s="31"/>
      <c r="R204" s="31"/>
      <c r="S204" s="31"/>
      <c r="T204" s="31"/>
      <c r="U204" s="31"/>
      <c r="V204" s="31"/>
      <c r="W204" s="31"/>
      <c r="X204" s="31"/>
      <c r="Y204" s="31"/>
      <c r="Z204" s="31"/>
    </row>
    <row r="205" spans="1:26" ht="15.75" customHeight="1">
      <c r="A205" s="297"/>
      <c r="B205" s="298"/>
      <c r="C205" s="298"/>
      <c r="D205" s="298"/>
      <c r="E205" s="298"/>
      <c r="F205" s="298"/>
      <c r="G205" s="298"/>
      <c r="H205" s="298"/>
      <c r="I205" s="1203"/>
      <c r="J205" s="1203"/>
      <c r="K205" s="31"/>
      <c r="L205" s="31"/>
      <c r="M205" s="31"/>
      <c r="N205" s="31"/>
      <c r="O205" s="31"/>
      <c r="P205" s="31"/>
      <c r="Q205" s="31"/>
      <c r="R205" s="31"/>
      <c r="S205" s="31"/>
      <c r="T205" s="31"/>
      <c r="U205" s="31"/>
      <c r="V205" s="31"/>
      <c r="W205" s="31"/>
      <c r="X205" s="31"/>
      <c r="Y205" s="31"/>
      <c r="Z205" s="31"/>
    </row>
    <row r="206" spans="1:26" ht="15.75" customHeight="1">
      <c r="A206" s="297"/>
      <c r="B206" s="298"/>
      <c r="C206" s="298"/>
      <c r="D206" s="298"/>
      <c r="E206" s="298"/>
      <c r="F206" s="298"/>
      <c r="G206" s="298"/>
      <c r="H206" s="298"/>
      <c r="I206" s="1203"/>
      <c r="J206" s="1203"/>
      <c r="K206" s="31"/>
      <c r="L206" s="31"/>
      <c r="M206" s="31"/>
      <c r="N206" s="31"/>
      <c r="O206" s="31"/>
      <c r="P206" s="31"/>
      <c r="Q206" s="31"/>
      <c r="R206" s="31"/>
      <c r="S206" s="31"/>
      <c r="T206" s="31"/>
      <c r="U206" s="31"/>
      <c r="V206" s="31"/>
      <c r="W206" s="31"/>
      <c r="X206" s="31"/>
      <c r="Y206" s="31"/>
      <c r="Z206" s="31"/>
    </row>
    <row r="207" spans="1:26" ht="15.75" customHeight="1">
      <c r="A207" s="297"/>
      <c r="B207" s="298"/>
      <c r="C207" s="298"/>
      <c r="D207" s="298"/>
      <c r="E207" s="298"/>
      <c r="F207" s="298"/>
      <c r="G207" s="298"/>
      <c r="H207" s="298"/>
      <c r="I207" s="1203"/>
      <c r="J207" s="1203"/>
      <c r="K207" s="31"/>
      <c r="L207" s="31"/>
      <c r="M207" s="31"/>
      <c r="N207" s="31"/>
      <c r="O207" s="31"/>
      <c r="P207" s="31"/>
      <c r="Q207" s="31"/>
      <c r="R207" s="31"/>
      <c r="S207" s="31"/>
      <c r="T207" s="31"/>
      <c r="U207" s="31"/>
      <c r="V207" s="31"/>
      <c r="W207" s="31"/>
      <c r="X207" s="31"/>
      <c r="Y207" s="31"/>
      <c r="Z207" s="31"/>
    </row>
    <row r="208" spans="1:26" ht="15.75" customHeight="1">
      <c r="A208" s="297"/>
      <c r="B208" s="298"/>
      <c r="C208" s="298"/>
      <c r="D208" s="298"/>
      <c r="E208" s="298"/>
      <c r="F208" s="298"/>
      <c r="G208" s="298"/>
      <c r="H208" s="298"/>
      <c r="I208" s="1203"/>
      <c r="J208" s="1203"/>
      <c r="K208" s="31"/>
      <c r="L208" s="31"/>
      <c r="M208" s="31"/>
      <c r="N208" s="31"/>
      <c r="O208" s="31"/>
      <c r="P208" s="31"/>
      <c r="Q208" s="31"/>
      <c r="R208" s="31"/>
      <c r="S208" s="31"/>
      <c r="T208" s="31"/>
      <c r="U208" s="31"/>
      <c r="V208" s="31"/>
      <c r="W208" s="31"/>
      <c r="X208" s="31"/>
      <c r="Y208" s="31"/>
      <c r="Z208" s="31"/>
    </row>
    <row r="209" spans="1:26" ht="15.75" customHeight="1">
      <c r="A209" s="297"/>
      <c r="B209" s="298"/>
      <c r="C209" s="298"/>
      <c r="D209" s="298"/>
      <c r="E209" s="298"/>
      <c r="F209" s="298"/>
      <c r="G209" s="298"/>
      <c r="H209" s="298"/>
      <c r="I209" s="1203"/>
      <c r="J209" s="1203"/>
      <c r="K209" s="31"/>
      <c r="L209" s="31"/>
      <c r="M209" s="31"/>
      <c r="N209" s="31"/>
      <c r="O209" s="31"/>
      <c r="P209" s="31"/>
      <c r="Q209" s="31"/>
      <c r="R209" s="31"/>
      <c r="S209" s="31"/>
      <c r="T209" s="31"/>
      <c r="U209" s="31"/>
      <c r="V209" s="31"/>
      <c r="W209" s="31"/>
      <c r="X209" s="31"/>
      <c r="Y209" s="31"/>
      <c r="Z209" s="31"/>
    </row>
    <row r="210" spans="1:26" ht="15.75" customHeight="1">
      <c r="A210" s="297"/>
      <c r="B210" s="298"/>
      <c r="C210" s="298"/>
      <c r="D210" s="298"/>
      <c r="E210" s="298"/>
      <c r="F210" s="298"/>
      <c r="G210" s="298"/>
      <c r="H210" s="298"/>
      <c r="I210" s="1203"/>
      <c r="J210" s="1203"/>
      <c r="K210" s="31"/>
      <c r="L210" s="31"/>
      <c r="M210" s="31"/>
      <c r="N210" s="31"/>
      <c r="O210" s="31"/>
      <c r="P210" s="31"/>
      <c r="Q210" s="31"/>
      <c r="R210" s="31"/>
      <c r="S210" s="31"/>
      <c r="T210" s="31"/>
      <c r="U210" s="31"/>
      <c r="V210" s="31"/>
      <c r="W210" s="31"/>
      <c r="X210" s="31"/>
      <c r="Y210" s="31"/>
      <c r="Z210" s="31"/>
    </row>
    <row r="211" spans="1:26" ht="15.75" customHeight="1">
      <c r="A211" s="297"/>
      <c r="B211" s="298"/>
      <c r="C211" s="298"/>
      <c r="D211" s="298"/>
      <c r="E211" s="298"/>
      <c r="F211" s="298"/>
      <c r="G211" s="298"/>
      <c r="H211" s="298"/>
      <c r="I211" s="1203"/>
      <c r="J211" s="1203"/>
      <c r="K211" s="31"/>
      <c r="L211" s="31"/>
      <c r="M211" s="31"/>
      <c r="N211" s="31"/>
      <c r="O211" s="31"/>
      <c r="P211" s="31"/>
      <c r="Q211" s="31"/>
      <c r="R211" s="31"/>
      <c r="S211" s="31"/>
      <c r="T211" s="31"/>
      <c r="U211" s="31"/>
      <c r="V211" s="31"/>
      <c r="W211" s="31"/>
      <c r="X211" s="31"/>
      <c r="Y211" s="31"/>
      <c r="Z211" s="31"/>
    </row>
    <row r="212" spans="1:26" ht="15.75" customHeight="1">
      <c r="A212" s="297"/>
      <c r="B212" s="298"/>
      <c r="C212" s="298"/>
      <c r="D212" s="298"/>
      <c r="E212" s="298"/>
      <c r="F212" s="298"/>
      <c r="G212" s="298"/>
      <c r="H212" s="298"/>
      <c r="I212" s="1203"/>
      <c r="J212" s="1203"/>
      <c r="K212" s="31"/>
      <c r="L212" s="31"/>
      <c r="M212" s="31"/>
      <c r="N212" s="31"/>
      <c r="O212" s="31"/>
      <c r="P212" s="31"/>
      <c r="Q212" s="31"/>
      <c r="R212" s="31"/>
      <c r="S212" s="31"/>
      <c r="T212" s="31"/>
      <c r="U212" s="31"/>
      <c r="V212" s="31"/>
      <c r="W212" s="31"/>
      <c r="X212" s="31"/>
      <c r="Y212" s="31"/>
      <c r="Z212" s="31"/>
    </row>
    <row r="213" spans="1:26" ht="15.75" customHeight="1">
      <c r="A213" s="297"/>
      <c r="B213" s="298"/>
      <c r="C213" s="298"/>
      <c r="D213" s="298"/>
      <c r="E213" s="298"/>
      <c r="F213" s="298"/>
      <c r="G213" s="298"/>
      <c r="H213" s="298"/>
      <c r="I213" s="1203"/>
      <c r="J213" s="1203"/>
      <c r="K213" s="31"/>
      <c r="L213" s="31"/>
      <c r="M213" s="31"/>
      <c r="N213" s="31"/>
      <c r="O213" s="31"/>
      <c r="P213" s="31"/>
      <c r="Q213" s="31"/>
      <c r="R213" s="31"/>
      <c r="S213" s="31"/>
      <c r="T213" s="31"/>
      <c r="U213" s="31"/>
      <c r="V213" s="31"/>
      <c r="W213" s="31"/>
      <c r="X213" s="31"/>
      <c r="Y213" s="31"/>
      <c r="Z213" s="31"/>
    </row>
    <row r="214" spans="1:26" ht="15.75" customHeight="1">
      <c r="A214" s="297"/>
      <c r="B214" s="298"/>
      <c r="C214" s="298"/>
      <c r="D214" s="298"/>
      <c r="E214" s="298"/>
      <c r="F214" s="298"/>
      <c r="G214" s="298"/>
      <c r="H214" s="298"/>
      <c r="I214" s="1203"/>
      <c r="J214" s="1203"/>
      <c r="K214" s="31"/>
      <c r="L214" s="31"/>
      <c r="M214" s="31"/>
      <c r="N214" s="31"/>
      <c r="O214" s="31"/>
      <c r="P214" s="31"/>
      <c r="Q214" s="31"/>
      <c r="R214" s="31"/>
      <c r="S214" s="31"/>
      <c r="T214" s="31"/>
      <c r="U214" s="31"/>
      <c r="V214" s="31"/>
      <c r="W214" s="31"/>
      <c r="X214" s="31"/>
      <c r="Y214" s="31"/>
      <c r="Z214" s="31"/>
    </row>
    <row r="215" spans="1:26" ht="15.75" customHeight="1">
      <c r="A215" s="297"/>
      <c r="B215" s="298"/>
      <c r="C215" s="298"/>
      <c r="D215" s="298"/>
      <c r="E215" s="298"/>
      <c r="F215" s="298"/>
      <c r="G215" s="298"/>
      <c r="H215" s="298"/>
      <c r="I215" s="1203"/>
      <c r="J215" s="1203"/>
      <c r="K215" s="31"/>
      <c r="L215" s="31"/>
      <c r="M215" s="31"/>
      <c r="N215" s="31"/>
      <c r="O215" s="31"/>
      <c r="P215" s="31"/>
      <c r="Q215" s="31"/>
      <c r="R215" s="31"/>
      <c r="S215" s="31"/>
      <c r="T215" s="31"/>
      <c r="U215" s="31"/>
      <c r="V215" s="31"/>
      <c r="W215" s="31"/>
      <c r="X215" s="31"/>
      <c r="Y215" s="31"/>
      <c r="Z215" s="31"/>
    </row>
    <row r="216" spans="1:26" ht="15.75" customHeight="1">
      <c r="A216" s="297"/>
      <c r="B216" s="298"/>
      <c r="C216" s="298"/>
      <c r="D216" s="298"/>
      <c r="E216" s="298"/>
      <c r="F216" s="298"/>
      <c r="G216" s="298"/>
      <c r="H216" s="298"/>
      <c r="I216" s="1203"/>
      <c r="J216" s="1203"/>
      <c r="K216" s="31"/>
      <c r="L216" s="31"/>
      <c r="M216" s="31"/>
      <c r="N216" s="31"/>
      <c r="O216" s="31"/>
      <c r="P216" s="31"/>
      <c r="Q216" s="31"/>
      <c r="R216" s="31"/>
      <c r="S216" s="31"/>
      <c r="T216" s="31"/>
      <c r="U216" s="31"/>
      <c r="V216" s="31"/>
      <c r="W216" s="31"/>
      <c r="X216" s="31"/>
      <c r="Y216" s="31"/>
      <c r="Z216" s="31"/>
    </row>
    <row r="217" spans="1:26" ht="15.75" customHeight="1">
      <c r="A217" s="297"/>
      <c r="B217" s="298"/>
      <c r="C217" s="298"/>
      <c r="D217" s="298"/>
      <c r="E217" s="298"/>
      <c r="F217" s="298"/>
      <c r="G217" s="298"/>
      <c r="H217" s="298"/>
      <c r="I217" s="1203"/>
      <c r="J217" s="1203"/>
      <c r="K217" s="31"/>
      <c r="L217" s="31"/>
      <c r="M217" s="31"/>
      <c r="N217" s="31"/>
      <c r="O217" s="31"/>
      <c r="P217" s="31"/>
      <c r="Q217" s="31"/>
      <c r="R217" s="31"/>
      <c r="S217" s="31"/>
      <c r="T217" s="31"/>
      <c r="U217" s="31"/>
      <c r="V217" s="31"/>
      <c r="W217" s="31"/>
      <c r="X217" s="31"/>
      <c r="Y217" s="31"/>
      <c r="Z217" s="31"/>
    </row>
    <row r="218" spans="1:26" ht="15.75" customHeight="1">
      <c r="A218" s="297"/>
      <c r="B218" s="298"/>
      <c r="C218" s="298"/>
      <c r="D218" s="298"/>
      <c r="E218" s="298"/>
      <c r="F218" s="298"/>
      <c r="G218" s="298"/>
      <c r="H218" s="298"/>
      <c r="I218" s="1203"/>
      <c r="J218" s="1203"/>
      <c r="K218" s="31"/>
      <c r="L218" s="31"/>
      <c r="M218" s="31"/>
      <c r="N218" s="31"/>
      <c r="O218" s="31"/>
      <c r="P218" s="31"/>
      <c r="Q218" s="31"/>
      <c r="R218" s="31"/>
      <c r="S218" s="31"/>
      <c r="T218" s="31"/>
      <c r="U218" s="31"/>
      <c r="V218" s="31"/>
      <c r="W218" s="31"/>
      <c r="X218" s="31"/>
      <c r="Y218" s="31"/>
      <c r="Z218" s="31"/>
    </row>
    <row r="219" spans="1:26" ht="15.75" customHeight="1">
      <c r="A219" s="297"/>
      <c r="B219" s="298"/>
      <c r="C219" s="298"/>
      <c r="D219" s="298"/>
      <c r="E219" s="298"/>
      <c r="F219" s="298"/>
      <c r="G219" s="298"/>
      <c r="H219" s="298"/>
      <c r="I219" s="1203"/>
      <c r="J219" s="1203"/>
      <c r="K219" s="31"/>
      <c r="L219" s="31"/>
      <c r="M219" s="31"/>
      <c r="N219" s="31"/>
      <c r="O219" s="31"/>
      <c r="P219" s="31"/>
      <c r="Q219" s="31"/>
      <c r="R219" s="31"/>
      <c r="S219" s="31"/>
      <c r="T219" s="31"/>
      <c r="U219" s="31"/>
      <c r="V219" s="31"/>
      <c r="W219" s="31"/>
      <c r="X219" s="31"/>
      <c r="Y219" s="31"/>
      <c r="Z219" s="31"/>
    </row>
    <row r="220" spans="1:26" ht="15.75" customHeight="1">
      <c r="A220" s="297"/>
      <c r="B220" s="298"/>
      <c r="C220" s="298"/>
      <c r="D220" s="298"/>
      <c r="E220" s="298"/>
      <c r="F220" s="298"/>
      <c r="G220" s="298"/>
      <c r="H220" s="298"/>
      <c r="I220" s="1203"/>
      <c r="J220" s="1203"/>
      <c r="K220" s="31"/>
      <c r="L220" s="31"/>
      <c r="M220" s="31"/>
      <c r="N220" s="31"/>
      <c r="O220" s="31"/>
      <c r="P220" s="31"/>
      <c r="Q220" s="31"/>
      <c r="R220" s="31"/>
      <c r="S220" s="31"/>
      <c r="T220" s="31"/>
      <c r="U220" s="31"/>
      <c r="V220" s="31"/>
      <c r="W220" s="31"/>
      <c r="X220" s="31"/>
      <c r="Y220" s="31"/>
      <c r="Z220" s="31"/>
    </row>
    <row r="221" spans="1:26" ht="15.75" customHeight="1">
      <c r="A221" s="297"/>
      <c r="B221" s="298"/>
      <c r="C221" s="298"/>
      <c r="D221" s="298"/>
      <c r="E221" s="298"/>
      <c r="F221" s="298"/>
      <c r="G221" s="298"/>
      <c r="H221" s="298"/>
      <c r="I221" s="1203"/>
      <c r="J221" s="1203"/>
      <c r="K221" s="31"/>
      <c r="L221" s="31"/>
      <c r="M221" s="31"/>
      <c r="N221" s="31"/>
      <c r="O221" s="31"/>
      <c r="P221" s="31"/>
      <c r="Q221" s="31"/>
      <c r="R221" s="31"/>
      <c r="S221" s="31"/>
      <c r="T221" s="31"/>
      <c r="U221" s="31"/>
      <c r="V221" s="31"/>
      <c r="W221" s="31"/>
      <c r="X221" s="31"/>
      <c r="Y221" s="31"/>
      <c r="Z221" s="31"/>
    </row>
    <row r="222" spans="1:26" ht="15.75" customHeight="1">
      <c r="A222" s="297"/>
      <c r="B222" s="298"/>
      <c r="C222" s="298"/>
      <c r="D222" s="298"/>
      <c r="E222" s="298"/>
      <c r="F222" s="298"/>
      <c r="G222" s="298"/>
      <c r="H222" s="298"/>
      <c r="I222" s="1203"/>
      <c r="J222" s="1203"/>
      <c r="K222" s="31"/>
      <c r="L222" s="31"/>
      <c r="M222" s="31"/>
      <c r="N222" s="31"/>
      <c r="O222" s="31"/>
      <c r="P222" s="31"/>
      <c r="Q222" s="31"/>
      <c r="R222" s="31"/>
      <c r="S222" s="31"/>
      <c r="T222" s="31"/>
      <c r="U222" s="31"/>
      <c r="V222" s="31"/>
      <c r="W222" s="31"/>
      <c r="X222" s="31"/>
      <c r="Y222" s="31"/>
      <c r="Z222" s="31"/>
    </row>
    <row r="223" spans="1:26" ht="15.75" customHeight="1">
      <c r="A223" s="297"/>
      <c r="B223" s="298"/>
      <c r="C223" s="298"/>
      <c r="D223" s="298"/>
      <c r="E223" s="298"/>
      <c r="F223" s="298"/>
      <c r="G223" s="298"/>
      <c r="H223" s="298"/>
      <c r="I223" s="1203"/>
      <c r="J223" s="1203"/>
      <c r="K223" s="31"/>
      <c r="L223" s="31"/>
      <c r="M223" s="31"/>
      <c r="N223" s="31"/>
      <c r="O223" s="31"/>
      <c r="P223" s="31"/>
      <c r="Q223" s="31"/>
      <c r="R223" s="31"/>
      <c r="S223" s="31"/>
      <c r="T223" s="31"/>
      <c r="U223" s="31"/>
      <c r="V223" s="31"/>
      <c r="W223" s="31"/>
      <c r="X223" s="31"/>
      <c r="Y223" s="31"/>
      <c r="Z223" s="31"/>
    </row>
    <row r="224" spans="1:26" ht="15.75" customHeight="1">
      <c r="A224" s="297"/>
      <c r="B224" s="298"/>
      <c r="C224" s="298"/>
      <c r="D224" s="298"/>
      <c r="E224" s="298"/>
      <c r="F224" s="298"/>
      <c r="G224" s="298"/>
      <c r="H224" s="298"/>
      <c r="I224" s="1203"/>
      <c r="J224" s="1203"/>
      <c r="K224" s="31"/>
      <c r="L224" s="31"/>
      <c r="M224" s="31"/>
      <c r="N224" s="31"/>
      <c r="O224" s="31"/>
      <c r="P224" s="31"/>
      <c r="Q224" s="31"/>
      <c r="R224" s="31"/>
      <c r="S224" s="31"/>
      <c r="T224" s="31"/>
      <c r="U224" s="31"/>
      <c r="V224" s="31"/>
      <c r="W224" s="31"/>
      <c r="X224" s="31"/>
      <c r="Y224" s="31"/>
      <c r="Z224" s="31"/>
    </row>
    <row r="225" spans="1:26" ht="15.75" customHeight="1">
      <c r="A225" s="297"/>
      <c r="B225" s="298"/>
      <c r="C225" s="298"/>
      <c r="D225" s="298"/>
      <c r="E225" s="298"/>
      <c r="F225" s="298"/>
      <c r="G225" s="298"/>
      <c r="H225" s="298"/>
      <c r="I225" s="1203"/>
      <c r="J225" s="1203"/>
      <c r="K225" s="31"/>
      <c r="L225" s="31"/>
      <c r="M225" s="31"/>
      <c r="N225" s="31"/>
      <c r="O225" s="31"/>
      <c r="P225" s="31"/>
      <c r="Q225" s="31"/>
      <c r="R225" s="31"/>
      <c r="S225" s="31"/>
      <c r="T225" s="31"/>
      <c r="U225" s="31"/>
      <c r="V225" s="31"/>
      <c r="W225" s="31"/>
      <c r="X225" s="31"/>
      <c r="Y225" s="31"/>
      <c r="Z225" s="31"/>
    </row>
    <row r="226" spans="1:26" ht="15.75" customHeight="1">
      <c r="A226" s="297"/>
      <c r="B226" s="298"/>
      <c r="C226" s="298"/>
      <c r="D226" s="298"/>
      <c r="E226" s="298"/>
      <c r="F226" s="298"/>
      <c r="G226" s="298"/>
      <c r="H226" s="298"/>
      <c r="I226" s="1203"/>
      <c r="J226" s="1203"/>
      <c r="K226" s="31"/>
      <c r="L226" s="31"/>
      <c r="M226" s="31"/>
      <c r="N226" s="31"/>
      <c r="O226" s="31"/>
      <c r="P226" s="31"/>
      <c r="Q226" s="31"/>
      <c r="R226" s="31"/>
      <c r="S226" s="31"/>
      <c r="T226" s="31"/>
      <c r="U226" s="31"/>
      <c r="V226" s="31"/>
      <c r="W226" s="31"/>
      <c r="X226" s="31"/>
      <c r="Y226" s="31"/>
      <c r="Z226" s="31"/>
    </row>
    <row r="227" spans="1:26" ht="15.75" customHeight="1">
      <c r="A227" s="297"/>
      <c r="B227" s="298"/>
      <c r="C227" s="298"/>
      <c r="D227" s="298"/>
      <c r="E227" s="298"/>
      <c r="F227" s="298"/>
      <c r="G227" s="298"/>
      <c r="H227" s="298"/>
      <c r="I227" s="1203"/>
      <c r="J227" s="1203"/>
      <c r="K227" s="31"/>
      <c r="L227" s="31"/>
      <c r="M227" s="31"/>
      <c r="N227" s="31"/>
      <c r="O227" s="31"/>
      <c r="P227" s="31"/>
      <c r="Q227" s="31"/>
      <c r="R227" s="31"/>
      <c r="S227" s="31"/>
      <c r="T227" s="31"/>
      <c r="U227" s="31"/>
      <c r="V227" s="31"/>
      <c r="W227" s="31"/>
      <c r="X227" s="31"/>
      <c r="Y227" s="31"/>
      <c r="Z227" s="31"/>
    </row>
    <row r="228" spans="1:26" ht="15.75" customHeight="1">
      <c r="A228" s="297"/>
      <c r="B228" s="298"/>
      <c r="C228" s="298"/>
      <c r="D228" s="298"/>
      <c r="E228" s="298"/>
      <c r="F228" s="298"/>
      <c r="G228" s="298"/>
      <c r="H228" s="298"/>
      <c r="I228" s="1203"/>
      <c r="J228" s="1203"/>
      <c r="K228" s="31"/>
      <c r="L228" s="31"/>
      <c r="M228" s="31"/>
      <c r="N228" s="31"/>
      <c r="O228" s="31"/>
      <c r="P228" s="31"/>
      <c r="Q228" s="31"/>
      <c r="R228" s="31"/>
      <c r="S228" s="31"/>
      <c r="T228" s="31"/>
      <c r="U228" s="31"/>
      <c r="V228" s="31"/>
      <c r="W228" s="31"/>
      <c r="X228" s="31"/>
      <c r="Y228" s="31"/>
      <c r="Z228" s="31"/>
    </row>
    <row r="229" spans="1:26" ht="15.75" customHeight="1">
      <c r="A229" s="297"/>
      <c r="B229" s="298"/>
      <c r="C229" s="298"/>
      <c r="D229" s="298"/>
      <c r="E229" s="298"/>
      <c r="F229" s="298"/>
      <c r="G229" s="298"/>
      <c r="H229" s="298"/>
      <c r="I229" s="1203"/>
      <c r="J229" s="1203"/>
      <c r="K229" s="31"/>
      <c r="L229" s="31"/>
      <c r="M229" s="31"/>
      <c r="N229" s="31"/>
      <c r="O229" s="31"/>
      <c r="P229" s="31"/>
      <c r="Q229" s="31"/>
      <c r="R229" s="31"/>
      <c r="S229" s="31"/>
      <c r="T229" s="31"/>
      <c r="U229" s="31"/>
      <c r="V229" s="31"/>
      <c r="W229" s="31"/>
      <c r="X229" s="31"/>
      <c r="Y229" s="31"/>
      <c r="Z229" s="31"/>
    </row>
    <row r="230" spans="1:26" ht="15.75" customHeight="1">
      <c r="A230" s="297"/>
      <c r="B230" s="298"/>
      <c r="C230" s="298"/>
      <c r="D230" s="298"/>
      <c r="E230" s="298"/>
      <c r="F230" s="298"/>
      <c r="G230" s="298"/>
      <c r="H230" s="298"/>
      <c r="I230" s="1203"/>
      <c r="J230" s="1203"/>
      <c r="K230" s="31"/>
      <c r="L230" s="31"/>
      <c r="M230" s="31"/>
      <c r="N230" s="31"/>
      <c r="O230" s="31"/>
      <c r="P230" s="31"/>
      <c r="Q230" s="31"/>
      <c r="R230" s="31"/>
      <c r="S230" s="31"/>
      <c r="T230" s="31"/>
      <c r="U230" s="31"/>
      <c r="V230" s="31"/>
      <c r="W230" s="31"/>
      <c r="X230" s="31"/>
      <c r="Y230" s="31"/>
      <c r="Z230" s="31"/>
    </row>
    <row r="231" spans="1:26" ht="15.75" customHeight="1">
      <c r="A231" s="297"/>
      <c r="B231" s="298"/>
      <c r="C231" s="298"/>
      <c r="D231" s="298"/>
      <c r="E231" s="298"/>
      <c r="F231" s="298"/>
      <c r="G231" s="298"/>
      <c r="H231" s="298"/>
      <c r="I231" s="1203"/>
      <c r="J231" s="1203"/>
      <c r="K231" s="31"/>
      <c r="L231" s="31"/>
      <c r="M231" s="31"/>
      <c r="N231" s="31"/>
      <c r="O231" s="31"/>
      <c r="P231" s="31"/>
      <c r="Q231" s="31"/>
      <c r="R231" s="31"/>
      <c r="S231" s="31"/>
      <c r="T231" s="31"/>
      <c r="U231" s="31"/>
      <c r="V231" s="31"/>
      <c r="W231" s="31"/>
      <c r="X231" s="31"/>
      <c r="Y231" s="31"/>
      <c r="Z231" s="31"/>
    </row>
    <row r="232" spans="1:26" ht="15.75" customHeight="1">
      <c r="A232" s="297"/>
      <c r="B232" s="298"/>
      <c r="C232" s="298"/>
      <c r="D232" s="298"/>
      <c r="E232" s="298"/>
      <c r="F232" s="298"/>
      <c r="G232" s="298"/>
      <c r="H232" s="298"/>
      <c r="I232" s="1203"/>
      <c r="J232" s="1203"/>
      <c r="K232" s="31"/>
      <c r="L232" s="31"/>
      <c r="M232" s="31"/>
      <c r="N232" s="31"/>
      <c r="O232" s="31"/>
      <c r="P232" s="31"/>
      <c r="Q232" s="31"/>
      <c r="R232" s="31"/>
      <c r="S232" s="31"/>
      <c r="T232" s="31"/>
      <c r="U232" s="31"/>
      <c r="V232" s="31"/>
      <c r="W232" s="31"/>
      <c r="X232" s="31"/>
      <c r="Y232" s="31"/>
      <c r="Z232" s="31"/>
    </row>
    <row r="233" spans="1:26" ht="15.75" customHeight="1">
      <c r="A233" s="297"/>
      <c r="B233" s="298"/>
      <c r="C233" s="298"/>
      <c r="D233" s="298"/>
      <c r="E233" s="298"/>
      <c r="F233" s="298"/>
      <c r="G233" s="298"/>
      <c r="H233" s="298"/>
      <c r="I233" s="1203"/>
      <c r="J233" s="1203"/>
      <c r="K233" s="31"/>
      <c r="L233" s="31"/>
      <c r="M233" s="31"/>
      <c r="N233" s="31"/>
      <c r="O233" s="31"/>
      <c r="P233" s="31"/>
      <c r="Q233" s="31"/>
      <c r="R233" s="31"/>
      <c r="S233" s="31"/>
      <c r="T233" s="31"/>
      <c r="U233" s="31"/>
      <c r="V233" s="31"/>
      <c r="W233" s="31"/>
      <c r="X233" s="31"/>
      <c r="Y233" s="31"/>
      <c r="Z233" s="31"/>
    </row>
    <row r="234" spans="1:26" ht="15.75" customHeight="1">
      <c r="A234" s="297"/>
      <c r="B234" s="298"/>
      <c r="C234" s="298"/>
      <c r="D234" s="298"/>
      <c r="E234" s="298"/>
      <c r="F234" s="298"/>
      <c r="G234" s="298"/>
      <c r="H234" s="298"/>
      <c r="I234" s="1203"/>
      <c r="J234" s="1203"/>
      <c r="K234" s="31"/>
      <c r="L234" s="31"/>
      <c r="M234" s="31"/>
      <c r="N234" s="31"/>
      <c r="O234" s="31"/>
      <c r="P234" s="31"/>
      <c r="Q234" s="31"/>
      <c r="R234" s="31"/>
      <c r="S234" s="31"/>
      <c r="T234" s="31"/>
      <c r="U234" s="31"/>
      <c r="V234" s="31"/>
      <c r="W234" s="31"/>
      <c r="X234" s="31"/>
      <c r="Y234" s="31"/>
      <c r="Z234" s="31"/>
    </row>
    <row r="235" spans="1:26" ht="15.75" customHeight="1">
      <c r="A235" s="297"/>
      <c r="B235" s="298"/>
      <c r="C235" s="298"/>
      <c r="D235" s="298"/>
      <c r="E235" s="298"/>
      <c r="F235" s="298"/>
      <c r="G235" s="298"/>
      <c r="H235" s="298"/>
      <c r="I235" s="1203"/>
      <c r="J235" s="1203"/>
      <c r="K235" s="31"/>
      <c r="L235" s="31"/>
      <c r="M235" s="31"/>
      <c r="N235" s="31"/>
      <c r="O235" s="31"/>
      <c r="P235" s="31"/>
      <c r="Q235" s="31"/>
      <c r="R235" s="31"/>
      <c r="S235" s="31"/>
      <c r="T235" s="31"/>
      <c r="U235" s="31"/>
      <c r="V235" s="31"/>
      <c r="W235" s="31"/>
      <c r="X235" s="31"/>
      <c r="Y235" s="31"/>
      <c r="Z235" s="31"/>
    </row>
    <row r="236" spans="1:26" ht="15.75" customHeight="1">
      <c r="A236" s="297"/>
      <c r="B236" s="298"/>
      <c r="C236" s="298"/>
      <c r="D236" s="298"/>
      <c r="E236" s="298"/>
      <c r="F236" s="298"/>
      <c r="G236" s="298"/>
      <c r="H236" s="298"/>
      <c r="I236" s="1203"/>
      <c r="J236" s="1203"/>
      <c r="K236" s="31"/>
      <c r="L236" s="31"/>
      <c r="M236" s="31"/>
      <c r="N236" s="31"/>
      <c r="O236" s="31"/>
      <c r="P236" s="31"/>
      <c r="Q236" s="31"/>
      <c r="R236" s="31"/>
      <c r="S236" s="31"/>
      <c r="T236" s="31"/>
      <c r="U236" s="31"/>
      <c r="V236" s="31"/>
      <c r="W236" s="31"/>
      <c r="X236" s="31"/>
      <c r="Y236" s="31"/>
      <c r="Z236" s="31"/>
    </row>
    <row r="237" spans="1:26" ht="15.75" customHeight="1">
      <c r="A237" s="297"/>
      <c r="B237" s="298"/>
      <c r="C237" s="298"/>
      <c r="D237" s="298"/>
      <c r="E237" s="298"/>
      <c r="F237" s="298"/>
      <c r="G237" s="298"/>
      <c r="H237" s="298"/>
      <c r="I237" s="1203"/>
      <c r="J237" s="1203"/>
      <c r="K237" s="31"/>
      <c r="L237" s="31"/>
      <c r="M237" s="31"/>
      <c r="N237" s="31"/>
      <c r="O237" s="31"/>
      <c r="P237" s="31"/>
      <c r="Q237" s="31"/>
      <c r="R237" s="31"/>
      <c r="S237" s="31"/>
      <c r="T237" s="31"/>
      <c r="U237" s="31"/>
      <c r="V237" s="31"/>
      <c r="W237" s="31"/>
      <c r="X237" s="31"/>
      <c r="Y237" s="31"/>
      <c r="Z237" s="31"/>
    </row>
    <row r="238" spans="1:26" ht="15.75" customHeight="1">
      <c r="A238" s="297"/>
      <c r="B238" s="298"/>
      <c r="C238" s="298"/>
      <c r="D238" s="298"/>
      <c r="E238" s="298"/>
      <c r="F238" s="298"/>
      <c r="G238" s="298"/>
      <c r="H238" s="298"/>
      <c r="I238" s="1203"/>
      <c r="J238" s="1203"/>
      <c r="K238" s="31"/>
      <c r="L238" s="31"/>
      <c r="M238" s="31"/>
      <c r="N238" s="31"/>
      <c r="O238" s="31"/>
      <c r="P238" s="31"/>
      <c r="Q238" s="31"/>
      <c r="R238" s="31"/>
      <c r="S238" s="31"/>
      <c r="T238" s="31"/>
      <c r="U238" s="31"/>
      <c r="V238" s="31"/>
      <c r="W238" s="31"/>
      <c r="X238" s="31"/>
      <c r="Y238" s="31"/>
      <c r="Z238" s="31"/>
    </row>
    <row r="239" spans="1:26" ht="15.75" customHeight="1">
      <c r="A239" s="297"/>
      <c r="B239" s="298"/>
      <c r="C239" s="298"/>
      <c r="D239" s="298"/>
      <c r="E239" s="298"/>
      <c r="F239" s="298"/>
      <c r="G239" s="298"/>
      <c r="H239" s="298"/>
      <c r="I239" s="1203"/>
      <c r="J239" s="1203"/>
      <c r="K239" s="31"/>
      <c r="L239" s="31"/>
      <c r="M239" s="31"/>
      <c r="N239" s="31"/>
      <c r="O239" s="31"/>
      <c r="P239" s="31"/>
      <c r="Q239" s="31"/>
      <c r="R239" s="31"/>
      <c r="S239" s="31"/>
      <c r="T239" s="31"/>
      <c r="U239" s="31"/>
      <c r="V239" s="31"/>
      <c r="W239" s="31"/>
      <c r="X239" s="31"/>
      <c r="Y239" s="31"/>
      <c r="Z239" s="31"/>
    </row>
    <row r="240" spans="1:26" ht="15.75" customHeight="1">
      <c r="A240" s="297"/>
      <c r="B240" s="298"/>
      <c r="C240" s="298"/>
      <c r="D240" s="298"/>
      <c r="E240" s="298"/>
      <c r="F240" s="298"/>
      <c r="G240" s="298"/>
      <c r="H240" s="298"/>
      <c r="I240" s="1203"/>
      <c r="J240" s="1203"/>
      <c r="K240" s="31"/>
      <c r="L240" s="31"/>
      <c r="M240" s="31"/>
      <c r="N240" s="31"/>
      <c r="O240" s="31"/>
      <c r="P240" s="31"/>
      <c r="Q240" s="31"/>
      <c r="R240" s="31"/>
      <c r="S240" s="31"/>
      <c r="T240" s="31"/>
      <c r="U240" s="31"/>
      <c r="V240" s="31"/>
      <c r="W240" s="31"/>
      <c r="X240" s="31"/>
      <c r="Y240" s="31"/>
      <c r="Z240" s="31"/>
    </row>
    <row r="241" spans="1:26" ht="15.75" customHeight="1">
      <c r="A241" s="297"/>
      <c r="B241" s="298"/>
      <c r="C241" s="298"/>
      <c r="D241" s="298"/>
      <c r="E241" s="298"/>
      <c r="F241" s="298"/>
      <c r="G241" s="298"/>
      <c r="H241" s="298"/>
      <c r="I241" s="1203"/>
      <c r="J241" s="1203"/>
      <c r="K241" s="31"/>
      <c r="L241" s="31"/>
      <c r="M241" s="31"/>
      <c r="N241" s="31"/>
      <c r="O241" s="31"/>
      <c r="P241" s="31"/>
      <c r="Q241" s="31"/>
      <c r="R241" s="31"/>
      <c r="S241" s="31"/>
      <c r="T241" s="31"/>
      <c r="U241" s="31"/>
      <c r="V241" s="31"/>
      <c r="W241" s="31"/>
      <c r="X241" s="31"/>
      <c r="Y241" s="31"/>
      <c r="Z241" s="31"/>
    </row>
    <row r="242" spans="1:26" ht="15.75" customHeight="1">
      <c r="A242" s="297"/>
      <c r="B242" s="298"/>
      <c r="C242" s="298"/>
      <c r="D242" s="298"/>
      <c r="E242" s="298"/>
      <c r="F242" s="298"/>
      <c r="G242" s="298"/>
      <c r="H242" s="298"/>
      <c r="I242" s="1203"/>
      <c r="J242" s="1203"/>
      <c r="K242" s="31"/>
      <c r="L242" s="31"/>
      <c r="M242" s="31"/>
      <c r="N242" s="31"/>
      <c r="O242" s="31"/>
      <c r="P242" s="31"/>
      <c r="Q242" s="31"/>
      <c r="R242" s="31"/>
      <c r="S242" s="31"/>
      <c r="T242" s="31"/>
      <c r="U242" s="31"/>
      <c r="V242" s="31"/>
      <c r="W242" s="31"/>
      <c r="X242" s="31"/>
      <c r="Y242" s="31"/>
      <c r="Z242" s="31"/>
    </row>
    <row r="243" spans="1:26" ht="15.75" customHeight="1">
      <c r="A243" s="297"/>
      <c r="B243" s="298"/>
      <c r="C243" s="298"/>
      <c r="D243" s="298"/>
      <c r="E243" s="298"/>
      <c r="F243" s="298"/>
      <c r="G243" s="298"/>
      <c r="H243" s="298"/>
      <c r="I243" s="1203"/>
      <c r="J243" s="1203"/>
      <c r="K243" s="31"/>
      <c r="L243" s="31"/>
      <c r="M243" s="31"/>
      <c r="N243" s="31"/>
      <c r="O243" s="31"/>
      <c r="P243" s="31"/>
      <c r="Q243" s="31"/>
      <c r="R243" s="31"/>
      <c r="S243" s="31"/>
      <c r="T243" s="31"/>
      <c r="U243" s="31"/>
      <c r="V243" s="31"/>
      <c r="W243" s="31"/>
      <c r="X243" s="31"/>
      <c r="Y243" s="31"/>
      <c r="Z243" s="31"/>
    </row>
    <row r="244" spans="1:26" ht="15.75" customHeight="1">
      <c r="A244" s="297"/>
      <c r="B244" s="298"/>
      <c r="C244" s="298"/>
      <c r="D244" s="298"/>
      <c r="E244" s="298"/>
      <c r="F244" s="298"/>
      <c r="G244" s="298"/>
      <c r="H244" s="298"/>
      <c r="I244" s="1203"/>
      <c r="J244" s="1203"/>
      <c r="K244" s="31"/>
      <c r="L244" s="31"/>
      <c r="M244" s="31"/>
      <c r="N244" s="31"/>
      <c r="O244" s="31"/>
      <c r="P244" s="31"/>
      <c r="Q244" s="31"/>
      <c r="R244" s="31"/>
      <c r="S244" s="31"/>
      <c r="T244" s="31"/>
      <c r="U244" s="31"/>
      <c r="V244" s="31"/>
      <c r="W244" s="31"/>
      <c r="X244" s="31"/>
      <c r="Y244" s="31"/>
      <c r="Z244" s="31"/>
    </row>
    <row r="245" spans="1:26" ht="15.75" customHeight="1">
      <c r="A245" s="297"/>
      <c r="B245" s="298"/>
      <c r="C245" s="298"/>
      <c r="D245" s="298"/>
      <c r="E245" s="298"/>
      <c r="F245" s="298"/>
      <c r="G245" s="298"/>
      <c r="H245" s="298"/>
      <c r="I245" s="1203"/>
      <c r="J245" s="1203"/>
      <c r="K245" s="31"/>
      <c r="L245" s="31"/>
      <c r="M245" s="31"/>
      <c r="N245" s="31"/>
      <c r="O245" s="31"/>
      <c r="P245" s="31"/>
      <c r="Q245" s="31"/>
      <c r="R245" s="31"/>
      <c r="S245" s="31"/>
      <c r="T245" s="31"/>
      <c r="U245" s="31"/>
      <c r="V245" s="31"/>
      <c r="W245" s="31"/>
      <c r="X245" s="31"/>
      <c r="Y245" s="31"/>
      <c r="Z245" s="31"/>
    </row>
    <row r="246" spans="1:26" ht="15.75" customHeight="1">
      <c r="A246" s="297"/>
      <c r="B246" s="298"/>
      <c r="C246" s="298"/>
      <c r="D246" s="298"/>
      <c r="E246" s="298"/>
      <c r="F246" s="298"/>
      <c r="G246" s="298"/>
      <c r="H246" s="298"/>
      <c r="I246" s="1203"/>
      <c r="J246" s="1203"/>
      <c r="K246" s="31"/>
      <c r="L246" s="31"/>
      <c r="M246" s="31"/>
      <c r="N246" s="31"/>
      <c r="O246" s="31"/>
      <c r="P246" s="31"/>
      <c r="Q246" s="31"/>
      <c r="R246" s="31"/>
      <c r="S246" s="31"/>
      <c r="T246" s="31"/>
      <c r="U246" s="31"/>
      <c r="V246" s="31"/>
      <c r="W246" s="31"/>
      <c r="X246" s="31"/>
      <c r="Y246" s="31"/>
      <c r="Z246" s="31"/>
    </row>
    <row r="247" spans="1:26" ht="15.75" customHeight="1">
      <c r="A247" s="297"/>
      <c r="B247" s="298"/>
      <c r="C247" s="298"/>
      <c r="D247" s="298"/>
      <c r="E247" s="298"/>
      <c r="F247" s="298"/>
      <c r="G247" s="298"/>
      <c r="H247" s="298"/>
      <c r="I247" s="1203"/>
      <c r="J247" s="1203"/>
      <c r="K247" s="31"/>
      <c r="L247" s="31"/>
      <c r="M247" s="31"/>
      <c r="N247" s="31"/>
      <c r="O247" s="31"/>
      <c r="P247" s="31"/>
      <c r="Q247" s="31"/>
      <c r="R247" s="31"/>
      <c r="S247" s="31"/>
      <c r="T247" s="31"/>
      <c r="U247" s="31"/>
      <c r="V247" s="31"/>
      <c r="W247" s="31"/>
      <c r="X247" s="31"/>
      <c r="Y247" s="31"/>
      <c r="Z247" s="31"/>
    </row>
    <row r="248" spans="1:26" ht="15.75" customHeight="1">
      <c r="A248" s="297"/>
      <c r="B248" s="298"/>
      <c r="C248" s="298"/>
      <c r="D248" s="298"/>
      <c r="E248" s="298"/>
      <c r="F248" s="298"/>
      <c r="G248" s="298"/>
      <c r="H248" s="298"/>
      <c r="I248" s="1203"/>
      <c r="J248" s="1203"/>
      <c r="K248" s="31"/>
      <c r="L248" s="31"/>
      <c r="M248" s="31"/>
      <c r="N248" s="31"/>
      <c r="O248" s="31"/>
      <c r="P248" s="31"/>
      <c r="Q248" s="31"/>
      <c r="R248" s="31"/>
      <c r="S248" s="31"/>
      <c r="T248" s="31"/>
      <c r="U248" s="31"/>
      <c r="V248" s="31"/>
      <c r="W248" s="31"/>
      <c r="X248" s="31"/>
      <c r="Y248" s="31"/>
      <c r="Z248" s="31"/>
    </row>
    <row r="249" spans="1:26" ht="15.75" customHeight="1">
      <c r="A249" s="297"/>
      <c r="B249" s="298"/>
      <c r="C249" s="298"/>
      <c r="D249" s="298"/>
      <c r="E249" s="298"/>
      <c r="F249" s="298"/>
      <c r="G249" s="298"/>
      <c r="H249" s="298"/>
      <c r="I249" s="1203"/>
      <c r="J249" s="1203"/>
      <c r="K249" s="31"/>
      <c r="L249" s="31"/>
      <c r="M249" s="31"/>
      <c r="N249" s="31"/>
      <c r="O249" s="31"/>
      <c r="P249" s="31"/>
      <c r="Q249" s="31"/>
      <c r="R249" s="31"/>
      <c r="S249" s="31"/>
      <c r="T249" s="31"/>
      <c r="U249" s="31"/>
      <c r="V249" s="31"/>
      <c r="W249" s="31"/>
      <c r="X249" s="31"/>
      <c r="Y249" s="31"/>
      <c r="Z249" s="31"/>
    </row>
    <row r="250" spans="1:26" ht="15.75" customHeight="1">
      <c r="A250" s="297"/>
      <c r="B250" s="298"/>
      <c r="C250" s="298"/>
      <c r="D250" s="298"/>
      <c r="E250" s="298"/>
      <c r="F250" s="298"/>
      <c r="G250" s="298"/>
      <c r="H250" s="298"/>
      <c r="I250" s="1203"/>
      <c r="J250" s="1203"/>
      <c r="K250" s="31"/>
      <c r="L250" s="31"/>
      <c r="M250" s="31"/>
      <c r="N250" s="31"/>
      <c r="O250" s="31"/>
      <c r="P250" s="31"/>
      <c r="Q250" s="31"/>
      <c r="R250" s="31"/>
      <c r="S250" s="31"/>
      <c r="T250" s="31"/>
      <c r="U250" s="31"/>
      <c r="V250" s="31"/>
      <c r="W250" s="31"/>
      <c r="X250" s="31"/>
      <c r="Y250" s="31"/>
      <c r="Z250" s="31"/>
    </row>
    <row r="251" spans="1:26" ht="15.75" customHeight="1">
      <c r="A251" s="297"/>
      <c r="B251" s="298"/>
      <c r="C251" s="298"/>
      <c r="D251" s="298"/>
      <c r="E251" s="298"/>
      <c r="F251" s="298"/>
      <c r="G251" s="298"/>
      <c r="H251" s="298"/>
      <c r="I251" s="1203"/>
      <c r="J251" s="1203"/>
      <c r="K251" s="31"/>
      <c r="L251" s="31"/>
      <c r="M251" s="31"/>
      <c r="N251" s="31"/>
      <c r="O251" s="31"/>
      <c r="P251" s="31"/>
      <c r="Q251" s="31"/>
      <c r="R251" s="31"/>
      <c r="S251" s="31"/>
      <c r="T251" s="31"/>
      <c r="U251" s="31"/>
      <c r="V251" s="31"/>
      <c r="W251" s="31"/>
      <c r="X251" s="31"/>
      <c r="Y251" s="31"/>
      <c r="Z251" s="31"/>
    </row>
    <row r="252" spans="1:26" ht="15.75" customHeight="1">
      <c r="A252" s="297"/>
      <c r="B252" s="298"/>
      <c r="C252" s="298"/>
      <c r="D252" s="298"/>
      <c r="E252" s="298"/>
      <c r="F252" s="298"/>
      <c r="G252" s="298"/>
      <c r="H252" s="298"/>
      <c r="I252" s="1203"/>
      <c r="J252" s="1203"/>
      <c r="K252" s="31"/>
      <c r="L252" s="31"/>
      <c r="M252" s="31"/>
      <c r="N252" s="31"/>
      <c r="O252" s="31"/>
      <c r="P252" s="31"/>
      <c r="Q252" s="31"/>
      <c r="R252" s="31"/>
      <c r="S252" s="31"/>
      <c r="T252" s="31"/>
      <c r="U252" s="31"/>
      <c r="V252" s="31"/>
      <c r="W252" s="31"/>
      <c r="X252" s="31"/>
      <c r="Y252" s="31"/>
      <c r="Z252" s="31"/>
    </row>
    <row r="253" spans="1:26" ht="15.75" customHeight="1">
      <c r="A253" s="297"/>
      <c r="B253" s="298"/>
      <c r="C253" s="298"/>
      <c r="D253" s="298"/>
      <c r="E253" s="298"/>
      <c r="F253" s="298"/>
      <c r="G253" s="298"/>
      <c r="H253" s="298"/>
      <c r="I253" s="1203"/>
      <c r="J253" s="1203"/>
      <c r="K253" s="31"/>
      <c r="L253" s="31"/>
      <c r="M253" s="31"/>
      <c r="N253" s="31"/>
      <c r="O253" s="31"/>
      <c r="P253" s="31"/>
      <c r="Q253" s="31"/>
      <c r="R253" s="31"/>
      <c r="S253" s="31"/>
      <c r="T253" s="31"/>
      <c r="U253" s="31"/>
      <c r="V253" s="31"/>
      <c r="W253" s="31"/>
      <c r="X253" s="31"/>
      <c r="Y253" s="31"/>
      <c r="Z253" s="31"/>
    </row>
    <row r="254" spans="1:26" ht="15.75" customHeight="1">
      <c r="A254" s="297"/>
      <c r="B254" s="298"/>
      <c r="C254" s="298"/>
      <c r="D254" s="298"/>
      <c r="E254" s="298"/>
      <c r="F254" s="298"/>
      <c r="G254" s="298"/>
      <c r="H254" s="298"/>
      <c r="I254" s="1203"/>
      <c r="J254" s="1203"/>
      <c r="K254" s="31"/>
      <c r="L254" s="31"/>
      <c r="M254" s="31"/>
      <c r="N254" s="31"/>
      <c r="O254" s="31"/>
      <c r="P254" s="31"/>
      <c r="Q254" s="31"/>
      <c r="R254" s="31"/>
      <c r="S254" s="31"/>
      <c r="T254" s="31"/>
      <c r="U254" s="31"/>
      <c r="V254" s="31"/>
      <c r="W254" s="31"/>
      <c r="X254" s="31"/>
      <c r="Y254" s="31"/>
      <c r="Z254" s="31"/>
    </row>
    <row r="255" spans="1:26" ht="15.75" customHeight="1">
      <c r="A255" s="297"/>
      <c r="B255" s="298"/>
      <c r="C255" s="298"/>
      <c r="D255" s="298"/>
      <c r="E255" s="298"/>
      <c r="F255" s="298"/>
      <c r="G255" s="298"/>
      <c r="H255" s="298"/>
      <c r="I255" s="1203"/>
      <c r="J255" s="1203"/>
      <c r="K255" s="31"/>
      <c r="L255" s="31"/>
      <c r="M255" s="31"/>
      <c r="N255" s="31"/>
      <c r="O255" s="31"/>
      <c r="P255" s="31"/>
      <c r="Q255" s="31"/>
      <c r="R255" s="31"/>
      <c r="S255" s="31"/>
      <c r="T255" s="31"/>
      <c r="U255" s="31"/>
      <c r="V255" s="31"/>
      <c r="W255" s="31"/>
      <c r="X255" s="31"/>
      <c r="Y255" s="31"/>
      <c r="Z255" s="31"/>
    </row>
    <row r="256" spans="1:26" ht="15.75" customHeight="1">
      <c r="A256" s="297"/>
      <c r="B256" s="298"/>
      <c r="C256" s="298"/>
      <c r="D256" s="298"/>
      <c r="E256" s="298"/>
      <c r="F256" s="298"/>
      <c r="G256" s="298"/>
      <c r="H256" s="298"/>
      <c r="I256" s="1203"/>
      <c r="J256" s="1203"/>
      <c r="K256" s="31"/>
      <c r="L256" s="31"/>
      <c r="M256" s="31"/>
      <c r="N256" s="31"/>
      <c r="O256" s="31"/>
      <c r="P256" s="31"/>
      <c r="Q256" s="31"/>
      <c r="R256" s="31"/>
      <c r="S256" s="31"/>
      <c r="T256" s="31"/>
      <c r="U256" s="31"/>
      <c r="V256" s="31"/>
      <c r="W256" s="31"/>
      <c r="X256" s="31"/>
      <c r="Y256" s="31"/>
      <c r="Z256" s="31"/>
    </row>
    <row r="257" spans="1:26" ht="15.75" customHeight="1">
      <c r="A257" s="297"/>
      <c r="B257" s="298"/>
      <c r="C257" s="298"/>
      <c r="D257" s="298"/>
      <c r="E257" s="298"/>
      <c r="F257" s="298"/>
      <c r="G257" s="298"/>
      <c r="H257" s="298"/>
      <c r="I257" s="1203"/>
      <c r="J257" s="1203"/>
      <c r="K257" s="31"/>
      <c r="L257" s="31"/>
      <c r="M257" s="31"/>
      <c r="N257" s="31"/>
      <c r="O257" s="31"/>
      <c r="P257" s="31"/>
      <c r="Q257" s="31"/>
      <c r="R257" s="31"/>
      <c r="S257" s="31"/>
      <c r="T257" s="31"/>
      <c r="U257" s="31"/>
      <c r="V257" s="31"/>
      <c r="W257" s="31"/>
      <c r="X257" s="31"/>
      <c r="Y257" s="31"/>
      <c r="Z257" s="31"/>
    </row>
    <row r="258" spans="1:26" ht="15.75" customHeight="1">
      <c r="A258" s="297"/>
      <c r="B258" s="298"/>
      <c r="C258" s="298"/>
      <c r="D258" s="298"/>
      <c r="E258" s="298"/>
      <c r="F258" s="298"/>
      <c r="G258" s="298"/>
      <c r="H258" s="298"/>
      <c r="I258" s="1203"/>
      <c r="J258" s="1203"/>
      <c r="K258" s="31"/>
      <c r="L258" s="31"/>
      <c r="M258" s="31"/>
      <c r="N258" s="31"/>
      <c r="O258" s="31"/>
      <c r="P258" s="31"/>
      <c r="Q258" s="31"/>
      <c r="R258" s="31"/>
      <c r="S258" s="31"/>
      <c r="T258" s="31"/>
      <c r="U258" s="31"/>
      <c r="V258" s="31"/>
      <c r="W258" s="31"/>
      <c r="X258" s="31"/>
      <c r="Y258" s="31"/>
      <c r="Z258" s="31"/>
    </row>
    <row r="259" spans="1:26" ht="15.75" customHeight="1">
      <c r="A259" s="297"/>
      <c r="B259" s="298"/>
      <c r="C259" s="298"/>
      <c r="D259" s="298"/>
      <c r="E259" s="298"/>
      <c r="F259" s="298"/>
      <c r="G259" s="298"/>
      <c r="H259" s="298"/>
      <c r="I259" s="1203"/>
      <c r="J259" s="1203"/>
      <c r="K259" s="31"/>
      <c r="L259" s="31"/>
      <c r="M259" s="31"/>
      <c r="N259" s="31"/>
      <c r="O259" s="31"/>
      <c r="P259" s="31"/>
      <c r="Q259" s="31"/>
      <c r="R259" s="31"/>
      <c r="S259" s="31"/>
      <c r="T259" s="31"/>
      <c r="U259" s="31"/>
      <c r="V259" s="31"/>
      <c r="W259" s="31"/>
      <c r="X259" s="31"/>
      <c r="Y259" s="31"/>
      <c r="Z259" s="31"/>
    </row>
    <row r="260" spans="1:26" ht="15.75" customHeight="1">
      <c r="A260" s="297"/>
      <c r="B260" s="298"/>
      <c r="C260" s="298"/>
      <c r="D260" s="298"/>
      <c r="E260" s="298"/>
      <c r="F260" s="298"/>
      <c r="G260" s="298"/>
      <c r="H260" s="298"/>
      <c r="I260" s="1203"/>
      <c r="J260" s="1203"/>
      <c r="K260" s="31"/>
      <c r="L260" s="31"/>
      <c r="M260" s="31"/>
      <c r="N260" s="31"/>
      <c r="O260" s="31"/>
      <c r="P260" s="31"/>
      <c r="Q260" s="31"/>
      <c r="R260" s="31"/>
      <c r="S260" s="31"/>
      <c r="T260" s="31"/>
      <c r="U260" s="31"/>
      <c r="V260" s="31"/>
      <c r="W260" s="31"/>
      <c r="X260" s="31"/>
      <c r="Y260" s="31"/>
      <c r="Z260" s="31"/>
    </row>
    <row r="261" spans="1:26" ht="15.75" customHeight="1">
      <c r="A261" s="297"/>
      <c r="B261" s="298"/>
      <c r="C261" s="298"/>
      <c r="D261" s="298"/>
      <c r="E261" s="298"/>
      <c r="F261" s="298"/>
      <c r="G261" s="298"/>
      <c r="H261" s="298"/>
      <c r="I261" s="1203"/>
      <c r="J261" s="1203"/>
      <c r="K261" s="31"/>
      <c r="L261" s="31"/>
      <c r="M261" s="31"/>
      <c r="N261" s="31"/>
      <c r="O261" s="31"/>
      <c r="P261" s="31"/>
      <c r="Q261" s="31"/>
      <c r="R261" s="31"/>
      <c r="S261" s="31"/>
      <c r="T261" s="31"/>
      <c r="U261" s="31"/>
      <c r="V261" s="31"/>
      <c r="W261" s="31"/>
      <c r="X261" s="31"/>
      <c r="Y261" s="31"/>
      <c r="Z261" s="31"/>
    </row>
    <row r="262" spans="1:26" ht="15.75" customHeight="1">
      <c r="A262" s="297"/>
      <c r="B262" s="298"/>
      <c r="C262" s="298"/>
      <c r="D262" s="298"/>
      <c r="E262" s="298"/>
      <c r="F262" s="298"/>
      <c r="G262" s="298"/>
      <c r="H262" s="298"/>
      <c r="I262" s="1203"/>
      <c r="J262" s="1203"/>
      <c r="K262" s="31"/>
      <c r="L262" s="31"/>
      <c r="M262" s="31"/>
      <c r="N262" s="31"/>
      <c r="O262" s="31"/>
      <c r="P262" s="31"/>
      <c r="Q262" s="31"/>
      <c r="R262" s="31"/>
      <c r="S262" s="31"/>
      <c r="T262" s="31"/>
      <c r="U262" s="31"/>
      <c r="V262" s="31"/>
      <c r="W262" s="31"/>
      <c r="X262" s="31"/>
      <c r="Y262" s="31"/>
      <c r="Z262" s="31"/>
    </row>
    <row r="263" spans="1:26" ht="15.75" customHeight="1">
      <c r="A263" s="297"/>
      <c r="B263" s="298"/>
      <c r="C263" s="298"/>
      <c r="D263" s="298"/>
      <c r="E263" s="298"/>
      <c r="F263" s="298"/>
      <c r="G263" s="298"/>
      <c r="H263" s="298"/>
      <c r="I263" s="1203"/>
      <c r="J263" s="1203"/>
      <c r="K263" s="31"/>
      <c r="L263" s="31"/>
      <c r="M263" s="31"/>
      <c r="N263" s="31"/>
      <c r="O263" s="31"/>
      <c r="P263" s="31"/>
      <c r="Q263" s="31"/>
      <c r="R263" s="31"/>
      <c r="S263" s="31"/>
      <c r="T263" s="31"/>
      <c r="U263" s="31"/>
      <c r="V263" s="31"/>
      <c r="W263" s="31"/>
      <c r="X263" s="31"/>
      <c r="Y263" s="31"/>
      <c r="Z263" s="31"/>
    </row>
    <row r="264" spans="1:26" ht="15.75" customHeight="1">
      <c r="A264" s="297"/>
      <c r="B264" s="298"/>
      <c r="C264" s="298"/>
      <c r="D264" s="298"/>
      <c r="E264" s="298"/>
      <c r="F264" s="298"/>
      <c r="G264" s="298"/>
      <c r="H264" s="298"/>
      <c r="I264" s="1203"/>
      <c r="J264" s="1203"/>
      <c r="K264" s="31"/>
      <c r="L264" s="31"/>
      <c r="M264" s="31"/>
      <c r="N264" s="31"/>
      <c r="O264" s="31"/>
      <c r="P264" s="31"/>
      <c r="Q264" s="31"/>
      <c r="R264" s="31"/>
      <c r="S264" s="31"/>
      <c r="T264" s="31"/>
      <c r="U264" s="31"/>
      <c r="V264" s="31"/>
      <c r="W264" s="31"/>
      <c r="X264" s="31"/>
      <c r="Y264" s="31"/>
      <c r="Z264" s="31"/>
    </row>
    <row r="265" spans="1:26" ht="15.75" customHeight="1">
      <c r="A265" s="297"/>
      <c r="B265" s="298"/>
      <c r="C265" s="298"/>
      <c r="D265" s="298"/>
      <c r="E265" s="298"/>
      <c r="F265" s="298"/>
      <c r="G265" s="298"/>
      <c r="H265" s="298"/>
      <c r="I265" s="1203"/>
      <c r="J265" s="1203"/>
      <c r="K265" s="31"/>
      <c r="L265" s="31"/>
      <c r="M265" s="31"/>
      <c r="N265" s="31"/>
      <c r="O265" s="31"/>
      <c r="P265" s="31"/>
      <c r="Q265" s="31"/>
      <c r="R265" s="31"/>
      <c r="S265" s="31"/>
      <c r="T265" s="31"/>
      <c r="U265" s="31"/>
      <c r="V265" s="31"/>
      <c r="W265" s="31"/>
      <c r="X265" s="31"/>
      <c r="Y265" s="31"/>
      <c r="Z265" s="31"/>
    </row>
    <row r="266" spans="1:26" ht="15.75" customHeight="1">
      <c r="A266" s="297"/>
      <c r="B266" s="298"/>
      <c r="C266" s="298"/>
      <c r="D266" s="298"/>
      <c r="E266" s="298"/>
      <c r="F266" s="298"/>
      <c r="G266" s="298"/>
      <c r="H266" s="298"/>
      <c r="I266" s="1203"/>
      <c r="J266" s="1203"/>
      <c r="K266" s="31"/>
      <c r="L266" s="31"/>
      <c r="M266" s="31"/>
      <c r="N266" s="31"/>
      <c r="O266" s="31"/>
      <c r="P266" s="31"/>
      <c r="Q266" s="31"/>
      <c r="R266" s="31"/>
      <c r="S266" s="31"/>
      <c r="T266" s="31"/>
      <c r="U266" s="31"/>
      <c r="V266" s="31"/>
      <c r="W266" s="31"/>
      <c r="X266" s="31"/>
      <c r="Y266" s="31"/>
      <c r="Z266" s="31"/>
    </row>
    <row r="267" spans="1:26" ht="15.75" customHeight="1">
      <c r="A267" s="297"/>
      <c r="B267" s="298"/>
      <c r="C267" s="298"/>
      <c r="D267" s="298"/>
      <c r="E267" s="298"/>
      <c r="F267" s="298"/>
      <c r="G267" s="298"/>
      <c r="H267" s="298"/>
      <c r="I267" s="1203"/>
      <c r="J267" s="1203"/>
      <c r="K267" s="31"/>
      <c r="L267" s="31"/>
      <c r="M267" s="31"/>
      <c r="N267" s="31"/>
      <c r="O267" s="31"/>
      <c r="P267" s="31"/>
      <c r="Q267" s="31"/>
      <c r="R267" s="31"/>
      <c r="S267" s="31"/>
      <c r="T267" s="31"/>
      <c r="U267" s="31"/>
      <c r="V267" s="31"/>
      <c r="W267" s="31"/>
      <c r="X267" s="31"/>
      <c r="Y267" s="31"/>
      <c r="Z267" s="31"/>
    </row>
    <row r="268" spans="1:26" ht="15.75" customHeight="1">
      <c r="A268" s="297"/>
      <c r="B268" s="298"/>
      <c r="C268" s="298"/>
      <c r="D268" s="298"/>
      <c r="E268" s="298"/>
      <c r="F268" s="298"/>
      <c r="G268" s="298"/>
      <c r="H268" s="298"/>
      <c r="I268" s="1203"/>
      <c r="J268" s="1203"/>
      <c r="K268" s="31"/>
      <c r="L268" s="31"/>
      <c r="M268" s="31"/>
      <c r="N268" s="31"/>
      <c r="O268" s="31"/>
      <c r="P268" s="31"/>
      <c r="Q268" s="31"/>
      <c r="R268" s="31"/>
      <c r="S268" s="31"/>
      <c r="T268" s="31"/>
      <c r="U268" s="31"/>
      <c r="V268" s="31"/>
      <c r="W268" s="31"/>
      <c r="X268" s="31"/>
      <c r="Y268" s="31"/>
      <c r="Z268" s="31"/>
    </row>
    <row r="269" spans="1:26" ht="15.75" customHeight="1">
      <c r="A269" s="297"/>
      <c r="B269" s="298"/>
      <c r="C269" s="298"/>
      <c r="D269" s="298"/>
      <c r="E269" s="298"/>
      <c r="F269" s="298"/>
      <c r="G269" s="298"/>
      <c r="H269" s="298"/>
      <c r="I269" s="1203"/>
      <c r="J269" s="1203"/>
      <c r="K269" s="31"/>
      <c r="L269" s="31"/>
      <c r="M269" s="31"/>
      <c r="N269" s="31"/>
      <c r="O269" s="31"/>
      <c r="P269" s="31"/>
      <c r="Q269" s="31"/>
      <c r="R269" s="31"/>
      <c r="S269" s="31"/>
      <c r="T269" s="31"/>
      <c r="U269" s="31"/>
      <c r="V269" s="31"/>
      <c r="W269" s="31"/>
      <c r="X269" s="31"/>
      <c r="Y269" s="31"/>
      <c r="Z269" s="31"/>
    </row>
    <row r="270" spans="1:26" ht="15.75" customHeight="1">
      <c r="A270" s="297"/>
      <c r="B270" s="298"/>
      <c r="C270" s="298"/>
      <c r="D270" s="298"/>
      <c r="E270" s="298"/>
      <c r="F270" s="298"/>
      <c r="G270" s="298"/>
      <c r="H270" s="298"/>
      <c r="I270" s="1203"/>
      <c r="J270" s="1203"/>
      <c r="K270" s="31"/>
      <c r="L270" s="31"/>
      <c r="M270" s="31"/>
      <c r="N270" s="31"/>
      <c r="O270" s="31"/>
      <c r="P270" s="31"/>
      <c r="Q270" s="31"/>
      <c r="R270" s="31"/>
      <c r="S270" s="31"/>
      <c r="T270" s="31"/>
      <c r="U270" s="31"/>
      <c r="V270" s="31"/>
      <c r="W270" s="31"/>
      <c r="X270" s="31"/>
      <c r="Y270" s="31"/>
      <c r="Z270" s="31"/>
    </row>
    <row r="271" spans="1:26" ht="15.75" customHeight="1">
      <c r="A271" s="297"/>
      <c r="B271" s="298"/>
      <c r="C271" s="298"/>
      <c r="D271" s="298"/>
      <c r="E271" s="298"/>
      <c r="F271" s="298"/>
      <c r="G271" s="298"/>
      <c r="H271" s="298"/>
      <c r="I271" s="1203"/>
      <c r="J271" s="1203"/>
      <c r="K271" s="31"/>
      <c r="L271" s="31"/>
      <c r="M271" s="31"/>
      <c r="N271" s="31"/>
      <c r="O271" s="31"/>
      <c r="P271" s="31"/>
      <c r="Q271" s="31"/>
      <c r="R271" s="31"/>
      <c r="S271" s="31"/>
      <c r="T271" s="31"/>
      <c r="U271" s="31"/>
      <c r="V271" s="31"/>
      <c r="W271" s="31"/>
      <c r="X271" s="31"/>
      <c r="Y271" s="31"/>
      <c r="Z271" s="31"/>
    </row>
    <row r="272" spans="1:26" ht="15.75" customHeight="1">
      <c r="A272" s="297"/>
      <c r="B272" s="298"/>
      <c r="C272" s="298"/>
      <c r="D272" s="298"/>
      <c r="E272" s="298"/>
      <c r="F272" s="298"/>
      <c r="G272" s="298"/>
      <c r="H272" s="298"/>
      <c r="I272" s="1203"/>
      <c r="J272" s="1203"/>
      <c r="K272" s="31"/>
      <c r="L272" s="31"/>
      <c r="M272" s="31"/>
      <c r="N272" s="31"/>
      <c r="O272" s="31"/>
      <c r="P272" s="31"/>
      <c r="Q272" s="31"/>
      <c r="R272" s="31"/>
      <c r="S272" s="31"/>
      <c r="T272" s="31"/>
      <c r="U272" s="31"/>
      <c r="V272" s="31"/>
      <c r="W272" s="31"/>
      <c r="X272" s="31"/>
      <c r="Y272" s="31"/>
      <c r="Z272" s="31"/>
    </row>
    <row r="273" spans="1:26" ht="15.75" customHeight="1">
      <c r="A273" s="297"/>
      <c r="B273" s="298"/>
      <c r="C273" s="298"/>
      <c r="D273" s="298"/>
      <c r="E273" s="298"/>
      <c r="F273" s="298"/>
      <c r="G273" s="298"/>
      <c r="H273" s="298"/>
      <c r="I273" s="1203"/>
      <c r="J273" s="1203"/>
      <c r="K273" s="31"/>
      <c r="L273" s="31"/>
      <c r="M273" s="31"/>
      <c r="N273" s="31"/>
      <c r="O273" s="31"/>
      <c r="P273" s="31"/>
      <c r="Q273" s="31"/>
      <c r="R273" s="31"/>
      <c r="S273" s="31"/>
      <c r="T273" s="31"/>
      <c r="U273" s="31"/>
      <c r="V273" s="31"/>
      <c r="W273" s="31"/>
      <c r="X273" s="31"/>
      <c r="Y273" s="31"/>
      <c r="Z273" s="31"/>
    </row>
    <row r="274" spans="1:26" ht="15.75" customHeight="1">
      <c r="A274" s="297"/>
      <c r="B274" s="298"/>
      <c r="C274" s="298"/>
      <c r="D274" s="298"/>
      <c r="E274" s="298"/>
      <c r="F274" s="298"/>
      <c r="G274" s="298"/>
      <c r="H274" s="298"/>
      <c r="I274" s="1203"/>
      <c r="J274" s="1203"/>
      <c r="K274" s="31"/>
      <c r="L274" s="31"/>
      <c r="M274" s="31"/>
      <c r="N274" s="31"/>
      <c r="O274" s="31"/>
      <c r="P274" s="31"/>
      <c r="Q274" s="31"/>
      <c r="R274" s="31"/>
      <c r="S274" s="31"/>
      <c r="T274" s="31"/>
      <c r="U274" s="31"/>
      <c r="V274" s="31"/>
      <c r="W274" s="31"/>
      <c r="X274" s="31"/>
      <c r="Y274" s="31"/>
      <c r="Z274" s="31"/>
    </row>
    <row r="275" spans="1:26" ht="15.75" customHeight="1">
      <c r="A275" s="297"/>
      <c r="B275" s="298"/>
      <c r="C275" s="298"/>
      <c r="D275" s="298"/>
      <c r="E275" s="298"/>
      <c r="F275" s="298"/>
      <c r="G275" s="298"/>
      <c r="H275" s="298"/>
      <c r="I275" s="1203"/>
      <c r="J275" s="1203"/>
      <c r="K275" s="31"/>
      <c r="L275" s="31"/>
      <c r="M275" s="31"/>
      <c r="N275" s="31"/>
      <c r="O275" s="31"/>
      <c r="P275" s="31"/>
      <c r="Q275" s="31"/>
      <c r="R275" s="31"/>
      <c r="S275" s="31"/>
      <c r="T275" s="31"/>
      <c r="U275" s="31"/>
      <c r="V275" s="31"/>
      <c r="W275" s="31"/>
      <c r="X275" s="31"/>
      <c r="Y275" s="31"/>
      <c r="Z275" s="31"/>
    </row>
    <row r="276" spans="1:26" ht="15.75" customHeight="1">
      <c r="A276" s="297"/>
      <c r="B276" s="298"/>
      <c r="C276" s="298"/>
      <c r="D276" s="298"/>
      <c r="E276" s="298"/>
      <c r="F276" s="298"/>
      <c r="G276" s="298"/>
      <c r="H276" s="298"/>
      <c r="I276" s="1203"/>
      <c r="J276" s="1203"/>
      <c r="K276" s="31"/>
      <c r="L276" s="31"/>
      <c r="M276" s="31"/>
      <c r="N276" s="31"/>
      <c r="O276" s="31"/>
      <c r="P276" s="31"/>
      <c r="Q276" s="31"/>
      <c r="R276" s="31"/>
      <c r="S276" s="31"/>
      <c r="T276" s="31"/>
      <c r="U276" s="31"/>
      <c r="V276" s="31"/>
      <c r="W276" s="31"/>
      <c r="X276" s="31"/>
      <c r="Y276" s="31"/>
      <c r="Z276" s="31"/>
    </row>
    <row r="277" spans="1:26" ht="15.75" customHeight="1">
      <c r="A277" s="297"/>
      <c r="B277" s="298"/>
      <c r="C277" s="298"/>
      <c r="D277" s="298"/>
      <c r="E277" s="298"/>
      <c r="F277" s="298"/>
      <c r="G277" s="298"/>
      <c r="H277" s="298"/>
      <c r="I277" s="1203"/>
      <c r="J277" s="1203"/>
      <c r="K277" s="31"/>
      <c r="L277" s="31"/>
      <c r="M277" s="31"/>
      <c r="N277" s="31"/>
      <c r="O277" s="31"/>
      <c r="P277" s="31"/>
      <c r="Q277" s="31"/>
      <c r="R277" s="31"/>
      <c r="S277" s="31"/>
      <c r="T277" s="31"/>
      <c r="U277" s="31"/>
      <c r="V277" s="31"/>
      <c r="W277" s="31"/>
      <c r="X277" s="31"/>
      <c r="Y277" s="31"/>
      <c r="Z277" s="31"/>
    </row>
    <row r="278" spans="1:26" ht="15.75" customHeight="1">
      <c r="A278" s="297"/>
      <c r="B278" s="298"/>
      <c r="C278" s="298"/>
      <c r="D278" s="298"/>
      <c r="E278" s="298"/>
      <c r="F278" s="298"/>
      <c r="G278" s="298"/>
      <c r="H278" s="298"/>
      <c r="I278" s="1203"/>
      <c r="J278" s="1203"/>
      <c r="K278" s="31"/>
      <c r="L278" s="31"/>
      <c r="M278" s="31"/>
      <c r="N278" s="31"/>
      <c r="O278" s="31"/>
      <c r="P278" s="31"/>
      <c r="Q278" s="31"/>
      <c r="R278" s="31"/>
      <c r="S278" s="31"/>
      <c r="T278" s="31"/>
      <c r="U278" s="31"/>
      <c r="V278" s="31"/>
      <c r="W278" s="31"/>
      <c r="X278" s="31"/>
      <c r="Y278" s="31"/>
      <c r="Z278" s="31"/>
    </row>
    <row r="279" spans="1:26" ht="15.75" customHeight="1">
      <c r="A279" s="297"/>
      <c r="B279" s="298"/>
      <c r="C279" s="298"/>
      <c r="D279" s="298"/>
      <c r="E279" s="298"/>
      <c r="F279" s="298"/>
      <c r="G279" s="298"/>
      <c r="H279" s="298"/>
      <c r="I279" s="1203"/>
      <c r="J279" s="1203"/>
      <c r="K279" s="31"/>
      <c r="L279" s="31"/>
      <c r="M279" s="31"/>
      <c r="N279" s="31"/>
      <c r="O279" s="31"/>
      <c r="P279" s="31"/>
      <c r="Q279" s="31"/>
      <c r="R279" s="31"/>
      <c r="S279" s="31"/>
      <c r="T279" s="31"/>
      <c r="U279" s="31"/>
      <c r="V279" s="31"/>
      <c r="W279" s="31"/>
      <c r="X279" s="31"/>
      <c r="Y279" s="31"/>
      <c r="Z279" s="31"/>
    </row>
    <row r="280" spans="1:26" ht="15.75" customHeight="1">
      <c r="A280" s="297"/>
      <c r="B280" s="298"/>
      <c r="C280" s="298"/>
      <c r="D280" s="298"/>
      <c r="E280" s="298"/>
      <c r="F280" s="298"/>
      <c r="G280" s="298"/>
      <c r="H280" s="298"/>
      <c r="I280" s="1203"/>
      <c r="J280" s="1203"/>
      <c r="K280" s="31"/>
      <c r="L280" s="31"/>
      <c r="M280" s="31"/>
      <c r="N280" s="31"/>
      <c r="O280" s="31"/>
      <c r="P280" s="31"/>
      <c r="Q280" s="31"/>
      <c r="R280" s="31"/>
      <c r="S280" s="31"/>
      <c r="T280" s="31"/>
      <c r="U280" s="31"/>
      <c r="V280" s="31"/>
      <c r="W280" s="31"/>
      <c r="X280" s="31"/>
      <c r="Y280" s="31"/>
      <c r="Z280" s="31"/>
    </row>
    <row r="281" spans="1:26" ht="15.75" customHeight="1">
      <c r="A281" s="297"/>
      <c r="B281" s="298"/>
      <c r="C281" s="298"/>
      <c r="D281" s="298"/>
      <c r="E281" s="298"/>
      <c r="F281" s="298"/>
      <c r="G281" s="298"/>
      <c r="H281" s="298"/>
      <c r="I281" s="1203"/>
      <c r="J281" s="1203"/>
      <c r="K281" s="31"/>
      <c r="L281" s="31"/>
      <c r="M281" s="31"/>
      <c r="N281" s="31"/>
      <c r="O281" s="31"/>
      <c r="P281" s="31"/>
      <c r="Q281" s="31"/>
      <c r="R281" s="31"/>
      <c r="S281" s="31"/>
      <c r="T281" s="31"/>
      <c r="U281" s="31"/>
      <c r="V281" s="31"/>
      <c r="W281" s="31"/>
      <c r="X281" s="31"/>
      <c r="Y281" s="31"/>
      <c r="Z281" s="31"/>
    </row>
    <row r="282" spans="1:26" ht="15.75" customHeight="1">
      <c r="A282" s="297"/>
      <c r="B282" s="298"/>
      <c r="C282" s="298"/>
      <c r="D282" s="298"/>
      <c r="E282" s="298"/>
      <c r="F282" s="298"/>
      <c r="G282" s="298"/>
      <c r="H282" s="298"/>
      <c r="I282" s="1203"/>
      <c r="J282" s="1203"/>
      <c r="K282" s="31"/>
      <c r="L282" s="31"/>
      <c r="M282" s="31"/>
      <c r="N282" s="31"/>
      <c r="O282" s="31"/>
      <c r="P282" s="31"/>
      <c r="Q282" s="31"/>
      <c r="R282" s="31"/>
      <c r="S282" s="31"/>
      <c r="T282" s="31"/>
      <c r="U282" s="31"/>
      <c r="V282" s="31"/>
      <c r="W282" s="31"/>
      <c r="X282" s="31"/>
      <c r="Y282" s="31"/>
      <c r="Z282" s="31"/>
    </row>
    <row r="283" spans="1:26" ht="15.75" customHeight="1">
      <c r="A283" s="297"/>
      <c r="B283" s="298"/>
      <c r="C283" s="298"/>
      <c r="D283" s="298"/>
      <c r="E283" s="298"/>
      <c r="F283" s="298"/>
      <c r="G283" s="298"/>
      <c r="H283" s="298"/>
      <c r="I283" s="1203"/>
      <c r="J283" s="1203"/>
      <c r="K283" s="31"/>
      <c r="L283" s="31"/>
      <c r="M283" s="31"/>
      <c r="N283" s="31"/>
      <c r="O283" s="31"/>
      <c r="P283" s="31"/>
      <c r="Q283" s="31"/>
      <c r="R283" s="31"/>
      <c r="S283" s="31"/>
      <c r="T283" s="31"/>
      <c r="U283" s="31"/>
      <c r="V283" s="31"/>
      <c r="W283" s="31"/>
      <c r="X283" s="31"/>
      <c r="Y283" s="31"/>
      <c r="Z283" s="31"/>
    </row>
    <row r="284" spans="1:26" ht="15.75" customHeight="1">
      <c r="A284" s="297"/>
      <c r="B284" s="298"/>
      <c r="C284" s="298"/>
      <c r="D284" s="298"/>
      <c r="E284" s="298"/>
      <c r="F284" s="298"/>
      <c r="G284" s="298"/>
      <c r="H284" s="298"/>
      <c r="I284" s="1203"/>
      <c r="J284" s="1203"/>
      <c r="K284" s="31"/>
      <c r="L284" s="31"/>
      <c r="M284" s="31"/>
      <c r="N284" s="31"/>
      <c r="O284" s="31"/>
      <c r="P284" s="31"/>
      <c r="Q284" s="31"/>
      <c r="R284" s="31"/>
      <c r="S284" s="31"/>
      <c r="T284" s="31"/>
      <c r="U284" s="31"/>
      <c r="V284" s="31"/>
      <c r="W284" s="31"/>
      <c r="X284" s="31"/>
      <c r="Y284" s="31"/>
      <c r="Z284" s="31"/>
    </row>
    <row r="285" spans="1:26" ht="15.75" customHeight="1">
      <c r="A285" s="297"/>
      <c r="B285" s="298"/>
      <c r="C285" s="298"/>
      <c r="D285" s="298"/>
      <c r="E285" s="298"/>
      <c r="F285" s="298"/>
      <c r="G285" s="298"/>
      <c r="H285" s="298"/>
      <c r="I285" s="1203"/>
      <c r="J285" s="1203"/>
      <c r="K285" s="31"/>
      <c r="L285" s="31"/>
      <c r="M285" s="31"/>
      <c r="N285" s="31"/>
      <c r="O285" s="31"/>
      <c r="P285" s="31"/>
      <c r="Q285" s="31"/>
      <c r="R285" s="31"/>
      <c r="S285" s="31"/>
      <c r="T285" s="31"/>
      <c r="U285" s="31"/>
      <c r="V285" s="31"/>
      <c r="W285" s="31"/>
      <c r="X285" s="31"/>
      <c r="Y285" s="31"/>
      <c r="Z285" s="31"/>
    </row>
    <row r="286" spans="1:26" ht="15.75" customHeight="1">
      <c r="A286" s="297"/>
      <c r="B286" s="298"/>
      <c r="C286" s="298"/>
      <c r="D286" s="298"/>
      <c r="E286" s="298"/>
      <c r="F286" s="298"/>
      <c r="G286" s="298"/>
      <c r="H286" s="298"/>
      <c r="I286" s="1203"/>
      <c r="J286" s="1203"/>
      <c r="K286" s="31"/>
      <c r="L286" s="31"/>
      <c r="M286" s="31"/>
      <c r="N286" s="31"/>
      <c r="O286" s="31"/>
      <c r="P286" s="31"/>
      <c r="Q286" s="31"/>
      <c r="R286" s="31"/>
      <c r="S286" s="31"/>
      <c r="T286" s="31"/>
      <c r="U286" s="31"/>
      <c r="V286" s="31"/>
      <c r="W286" s="31"/>
      <c r="X286" s="31"/>
      <c r="Y286" s="31"/>
      <c r="Z286" s="31"/>
    </row>
    <row r="287" spans="1:26" ht="15.75" customHeight="1">
      <c r="A287" s="297"/>
      <c r="B287" s="298"/>
      <c r="C287" s="298"/>
      <c r="D287" s="298"/>
      <c r="E287" s="298"/>
      <c r="F287" s="298"/>
      <c r="G287" s="298"/>
      <c r="H287" s="298"/>
      <c r="I287" s="1203"/>
      <c r="J287" s="1203"/>
      <c r="K287" s="31"/>
      <c r="L287" s="31"/>
      <c r="M287" s="31"/>
      <c r="N287" s="31"/>
      <c r="O287" s="31"/>
      <c r="P287" s="31"/>
      <c r="Q287" s="31"/>
      <c r="R287" s="31"/>
      <c r="S287" s="31"/>
      <c r="T287" s="31"/>
      <c r="U287" s="31"/>
      <c r="V287" s="31"/>
      <c r="W287" s="31"/>
      <c r="X287" s="31"/>
      <c r="Y287" s="31"/>
      <c r="Z287" s="31"/>
    </row>
    <row r="288" spans="1:26" ht="15.75" customHeight="1">
      <c r="A288" s="297"/>
      <c r="B288" s="298"/>
      <c r="C288" s="298"/>
      <c r="D288" s="298"/>
      <c r="E288" s="298"/>
      <c r="F288" s="298"/>
      <c r="G288" s="298"/>
      <c r="H288" s="298"/>
      <c r="I288" s="1203"/>
      <c r="J288" s="1203"/>
      <c r="K288" s="31"/>
      <c r="L288" s="31"/>
      <c r="M288" s="31"/>
      <c r="N288" s="31"/>
      <c r="O288" s="31"/>
      <c r="P288" s="31"/>
      <c r="Q288" s="31"/>
      <c r="R288" s="31"/>
      <c r="S288" s="31"/>
      <c r="T288" s="31"/>
      <c r="U288" s="31"/>
      <c r="V288" s="31"/>
      <c r="W288" s="31"/>
      <c r="X288" s="31"/>
      <c r="Y288" s="31"/>
      <c r="Z288" s="31"/>
    </row>
    <row r="289" spans="1:26" ht="15.75" customHeight="1">
      <c r="A289" s="297"/>
      <c r="B289" s="298"/>
      <c r="C289" s="298"/>
      <c r="D289" s="298"/>
      <c r="E289" s="298"/>
      <c r="F289" s="298"/>
      <c r="G289" s="298"/>
      <c r="H289" s="298"/>
      <c r="I289" s="1203"/>
      <c r="J289" s="1203"/>
      <c r="K289" s="31"/>
      <c r="L289" s="31"/>
      <c r="M289" s="31"/>
      <c r="N289" s="31"/>
      <c r="O289" s="31"/>
      <c r="P289" s="31"/>
      <c r="Q289" s="31"/>
      <c r="R289" s="31"/>
      <c r="S289" s="31"/>
      <c r="T289" s="31"/>
      <c r="U289" s="31"/>
      <c r="V289" s="31"/>
      <c r="W289" s="31"/>
      <c r="X289" s="31"/>
      <c r="Y289" s="31"/>
      <c r="Z289" s="31"/>
    </row>
    <row r="290" spans="1:26" ht="15.75" customHeight="1">
      <c r="A290" s="297"/>
      <c r="B290" s="298"/>
      <c r="C290" s="298"/>
      <c r="D290" s="298"/>
      <c r="E290" s="298"/>
      <c r="F290" s="298"/>
      <c r="G290" s="298"/>
      <c r="H290" s="298"/>
      <c r="I290" s="1203"/>
      <c r="J290" s="1203"/>
      <c r="K290" s="31"/>
      <c r="L290" s="31"/>
      <c r="M290" s="31"/>
      <c r="N290" s="31"/>
      <c r="O290" s="31"/>
      <c r="P290" s="31"/>
      <c r="Q290" s="31"/>
      <c r="R290" s="31"/>
      <c r="S290" s="31"/>
      <c r="T290" s="31"/>
      <c r="U290" s="31"/>
      <c r="V290" s="31"/>
      <c r="W290" s="31"/>
      <c r="X290" s="31"/>
      <c r="Y290" s="31"/>
      <c r="Z290" s="31"/>
    </row>
    <row r="291" spans="1:26" ht="15.75" customHeight="1">
      <c r="A291" s="297"/>
      <c r="B291" s="298"/>
      <c r="C291" s="298"/>
      <c r="D291" s="298"/>
      <c r="E291" s="298"/>
      <c r="F291" s="298"/>
      <c r="G291" s="298"/>
      <c r="H291" s="298"/>
      <c r="I291" s="1203"/>
      <c r="J291" s="1203"/>
      <c r="K291" s="31"/>
      <c r="L291" s="31"/>
      <c r="M291" s="31"/>
      <c r="N291" s="31"/>
      <c r="O291" s="31"/>
      <c r="P291" s="31"/>
      <c r="Q291" s="31"/>
      <c r="R291" s="31"/>
      <c r="S291" s="31"/>
      <c r="T291" s="31"/>
      <c r="U291" s="31"/>
      <c r="V291" s="31"/>
      <c r="W291" s="31"/>
      <c r="X291" s="31"/>
      <c r="Y291" s="31"/>
      <c r="Z291" s="31"/>
    </row>
    <row r="292" spans="1:26" ht="15.75" customHeight="1">
      <c r="A292" s="297"/>
      <c r="B292" s="298"/>
      <c r="C292" s="298"/>
      <c r="D292" s="298"/>
      <c r="E292" s="298"/>
      <c r="F292" s="298"/>
      <c r="G292" s="298"/>
      <c r="H292" s="298"/>
      <c r="I292" s="1203"/>
      <c r="J292" s="1203"/>
      <c r="K292" s="31"/>
      <c r="L292" s="31"/>
      <c r="M292" s="31"/>
      <c r="N292" s="31"/>
      <c r="O292" s="31"/>
      <c r="P292" s="31"/>
      <c r="Q292" s="31"/>
      <c r="R292" s="31"/>
      <c r="S292" s="31"/>
      <c r="T292" s="31"/>
      <c r="U292" s="31"/>
      <c r="V292" s="31"/>
      <c r="W292" s="31"/>
      <c r="X292" s="31"/>
      <c r="Y292" s="31"/>
      <c r="Z292" s="31"/>
    </row>
    <row r="293" spans="1:26" ht="15.75" customHeight="1">
      <c r="A293" s="297"/>
      <c r="B293" s="298"/>
      <c r="C293" s="298"/>
      <c r="D293" s="298"/>
      <c r="E293" s="298"/>
      <c r="F293" s="298"/>
      <c r="G293" s="298"/>
      <c r="H293" s="298"/>
      <c r="I293" s="1203"/>
      <c r="J293" s="1203"/>
      <c r="K293" s="31"/>
      <c r="L293" s="31"/>
      <c r="M293" s="31"/>
      <c r="N293" s="31"/>
      <c r="O293" s="31"/>
      <c r="P293" s="31"/>
      <c r="Q293" s="31"/>
      <c r="R293" s="31"/>
      <c r="S293" s="31"/>
      <c r="T293" s="31"/>
      <c r="U293" s="31"/>
      <c r="V293" s="31"/>
      <c r="W293" s="31"/>
      <c r="X293" s="31"/>
      <c r="Y293" s="31"/>
      <c r="Z293" s="31"/>
    </row>
    <row r="294" spans="1:26" ht="15.75" customHeight="1">
      <c r="A294" s="297"/>
      <c r="B294" s="298"/>
      <c r="C294" s="298"/>
      <c r="D294" s="298"/>
      <c r="E294" s="298"/>
      <c r="F294" s="298"/>
      <c r="G294" s="298"/>
      <c r="H294" s="298"/>
      <c r="I294" s="1203"/>
      <c r="J294" s="1203"/>
      <c r="K294" s="31"/>
      <c r="L294" s="31"/>
      <c r="M294" s="31"/>
      <c r="N294" s="31"/>
      <c r="O294" s="31"/>
      <c r="P294" s="31"/>
      <c r="Q294" s="31"/>
      <c r="R294" s="31"/>
      <c r="S294" s="31"/>
      <c r="T294" s="31"/>
      <c r="U294" s="31"/>
      <c r="V294" s="31"/>
      <c r="W294" s="31"/>
      <c r="X294" s="31"/>
      <c r="Y294" s="31"/>
      <c r="Z294" s="31"/>
    </row>
    <row r="295" spans="1:26" ht="15.75" customHeight="1">
      <c r="A295" s="297"/>
      <c r="B295" s="298"/>
      <c r="C295" s="298"/>
      <c r="D295" s="298"/>
      <c r="E295" s="298"/>
      <c r="F295" s="298"/>
      <c r="G295" s="298"/>
      <c r="H295" s="298"/>
      <c r="I295" s="1203"/>
      <c r="J295" s="1203"/>
      <c r="K295" s="31"/>
      <c r="L295" s="31"/>
      <c r="M295" s="31"/>
      <c r="N295" s="31"/>
      <c r="O295" s="31"/>
      <c r="P295" s="31"/>
      <c r="Q295" s="31"/>
      <c r="R295" s="31"/>
      <c r="S295" s="31"/>
      <c r="T295" s="31"/>
      <c r="U295" s="31"/>
      <c r="V295" s="31"/>
      <c r="W295" s="31"/>
      <c r="X295" s="31"/>
      <c r="Y295" s="31"/>
      <c r="Z295" s="31"/>
    </row>
    <row r="296" spans="1:26" ht="15.75" customHeight="1">
      <c r="A296" s="297"/>
      <c r="B296" s="298"/>
      <c r="C296" s="298"/>
      <c r="D296" s="298"/>
      <c r="E296" s="298"/>
      <c r="F296" s="298"/>
      <c r="G296" s="298"/>
      <c r="H296" s="298"/>
      <c r="I296" s="1203"/>
      <c r="J296" s="1203"/>
      <c r="K296" s="31"/>
      <c r="L296" s="31"/>
      <c r="M296" s="31"/>
      <c r="N296" s="31"/>
      <c r="O296" s="31"/>
      <c r="P296" s="31"/>
      <c r="Q296" s="31"/>
      <c r="R296" s="31"/>
      <c r="S296" s="31"/>
      <c r="T296" s="31"/>
      <c r="U296" s="31"/>
      <c r="V296" s="31"/>
      <c r="W296" s="31"/>
      <c r="X296" s="31"/>
      <c r="Y296" s="31"/>
      <c r="Z296" s="31"/>
    </row>
    <row r="297" spans="1:26" ht="15.75" customHeight="1">
      <c r="A297" s="297"/>
      <c r="B297" s="298"/>
      <c r="C297" s="298"/>
      <c r="D297" s="298"/>
      <c r="E297" s="298"/>
      <c r="F297" s="298"/>
      <c r="G297" s="298"/>
      <c r="H297" s="298"/>
      <c r="I297" s="1203"/>
      <c r="J297" s="1203"/>
      <c r="K297" s="31"/>
      <c r="L297" s="31"/>
      <c r="M297" s="31"/>
      <c r="N297" s="31"/>
      <c r="O297" s="31"/>
      <c r="P297" s="31"/>
      <c r="Q297" s="31"/>
      <c r="R297" s="31"/>
      <c r="S297" s="31"/>
      <c r="T297" s="31"/>
      <c r="U297" s="31"/>
      <c r="V297" s="31"/>
      <c r="W297" s="31"/>
      <c r="X297" s="31"/>
      <c r="Y297" s="31"/>
      <c r="Z297" s="31"/>
    </row>
    <row r="298" spans="1:26" ht="15.75" customHeight="1">
      <c r="A298" s="297"/>
      <c r="B298" s="298"/>
      <c r="C298" s="298"/>
      <c r="D298" s="298"/>
      <c r="E298" s="298"/>
      <c r="F298" s="298"/>
      <c r="G298" s="298"/>
      <c r="H298" s="298"/>
      <c r="I298" s="1203"/>
      <c r="J298" s="1203"/>
      <c r="K298" s="31"/>
      <c r="L298" s="31"/>
      <c r="M298" s="31"/>
      <c r="N298" s="31"/>
      <c r="O298" s="31"/>
      <c r="P298" s="31"/>
      <c r="Q298" s="31"/>
      <c r="R298" s="31"/>
      <c r="S298" s="31"/>
      <c r="T298" s="31"/>
      <c r="U298" s="31"/>
      <c r="V298" s="31"/>
      <c r="W298" s="31"/>
      <c r="X298" s="31"/>
      <c r="Y298" s="31"/>
      <c r="Z298" s="31"/>
    </row>
    <row r="299" spans="1:26" ht="15.75" customHeight="1">
      <c r="A299" s="297"/>
      <c r="B299" s="298"/>
      <c r="C299" s="298"/>
      <c r="D299" s="298"/>
      <c r="E299" s="298"/>
      <c r="F299" s="298"/>
      <c r="G299" s="298"/>
      <c r="H299" s="298"/>
      <c r="I299" s="1203"/>
      <c r="J299" s="1203"/>
      <c r="K299" s="31"/>
      <c r="L299" s="31"/>
      <c r="M299" s="31"/>
      <c r="N299" s="31"/>
      <c r="O299" s="31"/>
      <c r="P299" s="31"/>
      <c r="Q299" s="31"/>
      <c r="R299" s="31"/>
      <c r="S299" s="31"/>
      <c r="T299" s="31"/>
      <c r="U299" s="31"/>
      <c r="V299" s="31"/>
      <c r="W299" s="31"/>
      <c r="X299" s="31"/>
      <c r="Y299" s="31"/>
      <c r="Z299" s="31"/>
    </row>
    <row r="300" spans="1:26" ht="15.75" customHeight="1">
      <c r="A300" s="297"/>
      <c r="B300" s="298"/>
      <c r="C300" s="298"/>
      <c r="D300" s="298"/>
      <c r="E300" s="298"/>
      <c r="F300" s="298"/>
      <c r="G300" s="298"/>
      <c r="H300" s="298"/>
      <c r="I300" s="1203"/>
      <c r="J300" s="1203"/>
      <c r="K300" s="31"/>
      <c r="L300" s="31"/>
      <c r="M300" s="31"/>
      <c r="N300" s="31"/>
      <c r="O300" s="31"/>
      <c r="P300" s="31"/>
      <c r="Q300" s="31"/>
      <c r="R300" s="31"/>
      <c r="S300" s="31"/>
      <c r="T300" s="31"/>
      <c r="U300" s="31"/>
      <c r="V300" s="31"/>
      <c r="W300" s="31"/>
      <c r="X300" s="31"/>
      <c r="Y300" s="31"/>
      <c r="Z300" s="31"/>
    </row>
    <row r="301" spans="1:26" ht="15.75" customHeight="1">
      <c r="A301" s="297"/>
      <c r="B301" s="298"/>
      <c r="C301" s="298"/>
      <c r="D301" s="298"/>
      <c r="E301" s="298"/>
      <c r="F301" s="298"/>
      <c r="G301" s="298"/>
      <c r="H301" s="298"/>
      <c r="I301" s="1203"/>
      <c r="J301" s="1203"/>
      <c r="K301" s="31"/>
      <c r="L301" s="31"/>
      <c r="M301" s="31"/>
      <c r="N301" s="31"/>
      <c r="O301" s="31"/>
      <c r="P301" s="31"/>
      <c r="Q301" s="31"/>
      <c r="R301" s="31"/>
      <c r="S301" s="31"/>
      <c r="T301" s="31"/>
      <c r="U301" s="31"/>
      <c r="V301" s="31"/>
      <c r="W301" s="31"/>
      <c r="X301" s="31"/>
      <c r="Y301" s="31"/>
      <c r="Z301" s="31"/>
    </row>
    <row r="302" spans="1:26" ht="15.75" customHeight="1">
      <c r="A302" s="297"/>
      <c r="B302" s="298"/>
      <c r="C302" s="298"/>
      <c r="D302" s="298"/>
      <c r="E302" s="298"/>
      <c r="F302" s="298"/>
      <c r="G302" s="298"/>
      <c r="H302" s="298"/>
      <c r="I302" s="1203"/>
      <c r="J302" s="1203"/>
      <c r="K302" s="31"/>
      <c r="L302" s="31"/>
      <c r="M302" s="31"/>
      <c r="N302" s="31"/>
      <c r="O302" s="31"/>
      <c r="P302" s="31"/>
      <c r="Q302" s="31"/>
      <c r="R302" s="31"/>
      <c r="S302" s="31"/>
      <c r="T302" s="31"/>
      <c r="U302" s="31"/>
      <c r="V302" s="31"/>
      <c r="W302" s="31"/>
      <c r="X302" s="31"/>
      <c r="Y302" s="31"/>
      <c r="Z302" s="31"/>
    </row>
    <row r="303" spans="1:26" ht="15.75" customHeight="1">
      <c r="A303" s="297"/>
      <c r="B303" s="298"/>
      <c r="C303" s="298"/>
      <c r="D303" s="298"/>
      <c r="E303" s="298"/>
      <c r="F303" s="298"/>
      <c r="G303" s="298"/>
      <c r="H303" s="298"/>
      <c r="I303" s="1203"/>
      <c r="J303" s="1203"/>
      <c r="K303" s="31"/>
      <c r="L303" s="31"/>
      <c r="M303" s="31"/>
      <c r="N303" s="31"/>
      <c r="O303" s="31"/>
      <c r="P303" s="31"/>
      <c r="Q303" s="31"/>
      <c r="R303" s="31"/>
      <c r="S303" s="31"/>
      <c r="T303" s="31"/>
      <c r="U303" s="31"/>
      <c r="V303" s="31"/>
      <c r="W303" s="31"/>
      <c r="X303" s="31"/>
      <c r="Y303" s="31"/>
      <c r="Z303" s="31"/>
    </row>
    <row r="304" spans="1:26" ht="15.75" customHeight="1">
      <c r="A304" s="297"/>
      <c r="B304" s="298"/>
      <c r="C304" s="298"/>
      <c r="D304" s="298"/>
      <c r="E304" s="298"/>
      <c r="F304" s="298"/>
      <c r="G304" s="298"/>
      <c r="H304" s="298"/>
      <c r="I304" s="1203"/>
      <c r="J304" s="1203"/>
      <c r="K304" s="31"/>
      <c r="L304" s="31"/>
      <c r="M304" s="31"/>
      <c r="N304" s="31"/>
      <c r="O304" s="31"/>
      <c r="P304" s="31"/>
      <c r="Q304" s="31"/>
      <c r="R304" s="31"/>
      <c r="S304" s="31"/>
      <c r="T304" s="31"/>
      <c r="U304" s="31"/>
      <c r="V304" s="31"/>
      <c r="W304" s="31"/>
      <c r="X304" s="31"/>
      <c r="Y304" s="31"/>
      <c r="Z304" s="31"/>
    </row>
    <row r="305" spans="1:26" ht="15.75" customHeight="1">
      <c r="A305" s="297"/>
      <c r="B305" s="298"/>
      <c r="C305" s="298"/>
      <c r="D305" s="298"/>
      <c r="E305" s="298"/>
      <c r="F305" s="298"/>
      <c r="G305" s="298"/>
      <c r="H305" s="298"/>
      <c r="I305" s="1203"/>
      <c r="J305" s="1203"/>
      <c r="K305" s="31"/>
      <c r="L305" s="31"/>
      <c r="M305" s="31"/>
      <c r="N305" s="31"/>
      <c r="O305" s="31"/>
      <c r="P305" s="31"/>
      <c r="Q305" s="31"/>
      <c r="R305" s="31"/>
      <c r="S305" s="31"/>
      <c r="T305" s="31"/>
      <c r="U305" s="31"/>
      <c r="V305" s="31"/>
      <c r="W305" s="31"/>
      <c r="X305" s="31"/>
      <c r="Y305" s="31"/>
      <c r="Z305" s="31"/>
    </row>
    <row r="306" spans="1:26" ht="15.75" customHeight="1">
      <c r="A306" s="297"/>
      <c r="B306" s="298"/>
      <c r="C306" s="298"/>
      <c r="D306" s="298"/>
      <c r="E306" s="298"/>
      <c r="F306" s="298"/>
      <c r="G306" s="298"/>
      <c r="H306" s="298"/>
      <c r="I306" s="1203"/>
      <c r="J306" s="1203"/>
      <c r="K306" s="31"/>
      <c r="L306" s="31"/>
      <c r="M306" s="31"/>
      <c r="N306" s="31"/>
      <c r="O306" s="31"/>
      <c r="P306" s="31"/>
      <c r="Q306" s="31"/>
      <c r="R306" s="31"/>
      <c r="S306" s="31"/>
      <c r="T306" s="31"/>
      <c r="U306" s="31"/>
      <c r="V306" s="31"/>
      <c r="W306" s="31"/>
      <c r="X306" s="31"/>
      <c r="Y306" s="31"/>
      <c r="Z306" s="31"/>
    </row>
    <row r="307" spans="1:26" ht="15.75" customHeight="1">
      <c r="A307" s="297"/>
      <c r="B307" s="298"/>
      <c r="C307" s="298"/>
      <c r="D307" s="298"/>
      <c r="E307" s="298"/>
      <c r="F307" s="298"/>
      <c r="G307" s="298"/>
      <c r="H307" s="298"/>
      <c r="I307" s="1203"/>
      <c r="J307" s="1203"/>
      <c r="K307" s="31"/>
      <c r="L307" s="31"/>
      <c r="M307" s="31"/>
      <c r="N307" s="31"/>
      <c r="O307" s="31"/>
      <c r="P307" s="31"/>
      <c r="Q307" s="31"/>
      <c r="R307" s="31"/>
      <c r="S307" s="31"/>
      <c r="T307" s="31"/>
      <c r="U307" s="31"/>
      <c r="V307" s="31"/>
      <c r="W307" s="31"/>
      <c r="X307" s="31"/>
      <c r="Y307" s="31"/>
      <c r="Z307" s="31"/>
    </row>
    <row r="308" spans="1:26" ht="15.75" customHeight="1">
      <c r="A308" s="297"/>
      <c r="B308" s="298"/>
      <c r="C308" s="298"/>
      <c r="D308" s="298"/>
      <c r="E308" s="298"/>
      <c r="F308" s="298"/>
      <c r="G308" s="298"/>
      <c r="H308" s="298"/>
      <c r="I308" s="1203"/>
      <c r="J308" s="1203"/>
      <c r="K308" s="31"/>
      <c r="L308" s="31"/>
      <c r="M308" s="31"/>
      <c r="N308" s="31"/>
      <c r="O308" s="31"/>
      <c r="P308" s="31"/>
      <c r="Q308" s="31"/>
      <c r="R308" s="31"/>
      <c r="S308" s="31"/>
      <c r="T308" s="31"/>
      <c r="U308" s="31"/>
      <c r="V308" s="31"/>
      <c r="W308" s="31"/>
      <c r="X308" s="31"/>
      <c r="Y308" s="31"/>
      <c r="Z308" s="31"/>
    </row>
    <row r="309" spans="1:26" ht="15.75" customHeight="1">
      <c r="A309" s="297"/>
      <c r="B309" s="298"/>
      <c r="C309" s="298"/>
      <c r="D309" s="298"/>
      <c r="E309" s="298"/>
      <c r="F309" s="298"/>
      <c r="G309" s="298"/>
      <c r="H309" s="298"/>
      <c r="I309" s="1203"/>
      <c r="J309" s="1203"/>
      <c r="K309" s="31"/>
      <c r="L309" s="31"/>
      <c r="M309" s="31"/>
      <c r="N309" s="31"/>
      <c r="O309" s="31"/>
      <c r="P309" s="31"/>
      <c r="Q309" s="31"/>
      <c r="R309" s="31"/>
      <c r="S309" s="31"/>
      <c r="T309" s="31"/>
      <c r="U309" s="31"/>
      <c r="V309" s="31"/>
      <c r="W309" s="31"/>
      <c r="X309" s="31"/>
      <c r="Y309" s="31"/>
      <c r="Z309" s="31"/>
    </row>
    <row r="310" spans="1:26" ht="15.75" customHeight="1">
      <c r="A310" s="297"/>
      <c r="B310" s="298"/>
      <c r="C310" s="298"/>
      <c r="D310" s="298"/>
      <c r="E310" s="298"/>
      <c r="F310" s="298"/>
      <c r="G310" s="298"/>
      <c r="H310" s="298"/>
      <c r="I310" s="1203"/>
      <c r="J310" s="1203"/>
      <c r="K310" s="31"/>
      <c r="L310" s="31"/>
      <c r="M310" s="31"/>
      <c r="N310" s="31"/>
      <c r="O310" s="31"/>
      <c r="P310" s="31"/>
      <c r="Q310" s="31"/>
      <c r="R310" s="31"/>
      <c r="S310" s="31"/>
      <c r="T310" s="31"/>
      <c r="U310" s="31"/>
      <c r="V310" s="31"/>
      <c r="W310" s="31"/>
      <c r="X310" s="31"/>
      <c r="Y310" s="31"/>
      <c r="Z310" s="31"/>
    </row>
    <row r="311" spans="1:26" ht="15.75" customHeight="1">
      <c r="A311" s="297"/>
      <c r="B311" s="298"/>
      <c r="C311" s="298"/>
      <c r="D311" s="298"/>
      <c r="E311" s="298"/>
      <c r="F311" s="298"/>
      <c r="G311" s="298"/>
      <c r="H311" s="298"/>
      <c r="I311" s="1203"/>
      <c r="J311" s="1203"/>
      <c r="K311" s="31"/>
      <c r="L311" s="31"/>
      <c r="M311" s="31"/>
      <c r="N311" s="31"/>
      <c r="O311" s="31"/>
      <c r="P311" s="31"/>
      <c r="Q311" s="31"/>
      <c r="R311" s="31"/>
      <c r="S311" s="31"/>
      <c r="T311" s="31"/>
      <c r="U311" s="31"/>
      <c r="V311" s="31"/>
      <c r="W311" s="31"/>
      <c r="X311" s="31"/>
      <c r="Y311" s="31"/>
      <c r="Z311" s="31"/>
    </row>
    <row r="312" spans="1:26" ht="15.75" customHeight="1">
      <c r="A312" s="297"/>
      <c r="B312" s="298"/>
      <c r="C312" s="298"/>
      <c r="D312" s="298"/>
      <c r="E312" s="298"/>
      <c r="F312" s="298"/>
      <c r="G312" s="298"/>
      <c r="H312" s="298"/>
      <c r="I312" s="1203"/>
      <c r="J312" s="1203"/>
      <c r="K312" s="31"/>
      <c r="L312" s="31"/>
      <c r="M312" s="31"/>
      <c r="N312" s="31"/>
      <c r="O312" s="31"/>
      <c r="P312" s="31"/>
      <c r="Q312" s="31"/>
      <c r="R312" s="31"/>
      <c r="S312" s="31"/>
      <c r="T312" s="31"/>
      <c r="U312" s="31"/>
      <c r="V312" s="31"/>
      <c r="W312" s="31"/>
      <c r="X312" s="31"/>
      <c r="Y312" s="31"/>
      <c r="Z312" s="31"/>
    </row>
    <row r="313" spans="1:26" ht="15.75" customHeight="1">
      <c r="A313" s="297"/>
      <c r="B313" s="298"/>
      <c r="C313" s="298"/>
      <c r="D313" s="298"/>
      <c r="E313" s="298"/>
      <c r="F313" s="298"/>
      <c r="G313" s="298"/>
      <c r="H313" s="298"/>
      <c r="I313" s="1203"/>
      <c r="J313" s="1203"/>
      <c r="K313" s="31"/>
      <c r="L313" s="31"/>
      <c r="M313" s="31"/>
      <c r="N313" s="31"/>
      <c r="O313" s="31"/>
      <c r="P313" s="31"/>
      <c r="Q313" s="31"/>
      <c r="R313" s="31"/>
      <c r="S313" s="31"/>
      <c r="T313" s="31"/>
      <c r="U313" s="31"/>
      <c r="V313" s="31"/>
      <c r="W313" s="31"/>
      <c r="X313" s="31"/>
      <c r="Y313" s="31"/>
      <c r="Z313" s="31"/>
    </row>
    <row r="314" spans="1:26" ht="15.75" customHeight="1">
      <c r="A314" s="297"/>
      <c r="B314" s="298"/>
      <c r="C314" s="298"/>
      <c r="D314" s="298"/>
      <c r="E314" s="298"/>
      <c r="F314" s="298"/>
      <c r="G314" s="298"/>
      <c r="H314" s="298"/>
      <c r="I314" s="1203"/>
      <c r="J314" s="1203"/>
      <c r="K314" s="31"/>
      <c r="L314" s="31"/>
      <c r="M314" s="31"/>
      <c r="N314" s="31"/>
      <c r="O314" s="31"/>
      <c r="P314" s="31"/>
      <c r="Q314" s="31"/>
      <c r="R314" s="31"/>
      <c r="S314" s="31"/>
      <c r="T314" s="31"/>
      <c r="U314" s="31"/>
      <c r="V314" s="31"/>
      <c r="W314" s="31"/>
      <c r="X314" s="31"/>
      <c r="Y314" s="31"/>
      <c r="Z314" s="31"/>
    </row>
    <row r="315" spans="1:26" ht="15.75" customHeight="1">
      <c r="A315" s="297"/>
      <c r="B315" s="298"/>
      <c r="C315" s="298"/>
      <c r="D315" s="298"/>
      <c r="E315" s="298"/>
      <c r="F315" s="298"/>
      <c r="G315" s="298"/>
      <c r="H315" s="298"/>
      <c r="I315" s="1203"/>
      <c r="J315" s="1203"/>
      <c r="K315" s="31"/>
      <c r="L315" s="31"/>
      <c r="M315" s="31"/>
      <c r="N315" s="31"/>
      <c r="O315" s="31"/>
      <c r="P315" s="31"/>
      <c r="Q315" s="31"/>
      <c r="R315" s="31"/>
      <c r="S315" s="31"/>
      <c r="T315" s="31"/>
      <c r="U315" s="31"/>
      <c r="V315" s="31"/>
      <c r="W315" s="31"/>
      <c r="X315" s="31"/>
      <c r="Y315" s="31"/>
      <c r="Z315" s="31"/>
    </row>
    <row r="316" spans="1:26" ht="15.75" customHeight="1">
      <c r="A316" s="297"/>
      <c r="B316" s="298"/>
      <c r="C316" s="298"/>
      <c r="D316" s="298"/>
      <c r="E316" s="298"/>
      <c r="F316" s="298"/>
      <c r="G316" s="298"/>
      <c r="H316" s="298"/>
      <c r="I316" s="1203"/>
      <c r="J316" s="1203"/>
      <c r="K316" s="31"/>
      <c r="L316" s="31"/>
      <c r="M316" s="31"/>
      <c r="N316" s="31"/>
      <c r="O316" s="31"/>
      <c r="P316" s="31"/>
      <c r="Q316" s="31"/>
      <c r="R316" s="31"/>
      <c r="S316" s="31"/>
      <c r="T316" s="31"/>
      <c r="U316" s="31"/>
      <c r="V316" s="31"/>
      <c r="W316" s="31"/>
      <c r="X316" s="31"/>
      <c r="Y316" s="31"/>
      <c r="Z316" s="31"/>
    </row>
    <row r="317" spans="1:26" ht="15.75" customHeight="1">
      <c r="A317" s="297"/>
      <c r="B317" s="298"/>
      <c r="C317" s="298"/>
      <c r="D317" s="298"/>
      <c r="E317" s="298"/>
      <c r="F317" s="298"/>
      <c r="G317" s="298"/>
      <c r="H317" s="298"/>
      <c r="I317" s="1203"/>
      <c r="J317" s="1203"/>
      <c r="K317" s="31"/>
      <c r="L317" s="31"/>
      <c r="M317" s="31"/>
      <c r="N317" s="31"/>
      <c r="O317" s="31"/>
      <c r="P317" s="31"/>
      <c r="Q317" s="31"/>
      <c r="R317" s="31"/>
      <c r="S317" s="31"/>
      <c r="T317" s="31"/>
      <c r="U317" s="31"/>
      <c r="V317" s="31"/>
      <c r="W317" s="31"/>
      <c r="X317" s="31"/>
      <c r="Y317" s="31"/>
      <c r="Z317" s="31"/>
    </row>
    <row r="318" spans="1:26" ht="15.75" customHeight="1">
      <c r="A318" s="297"/>
      <c r="B318" s="298"/>
      <c r="C318" s="298"/>
      <c r="D318" s="298"/>
      <c r="E318" s="298"/>
      <c r="F318" s="298"/>
      <c r="G318" s="298"/>
      <c r="H318" s="298"/>
      <c r="I318" s="1203"/>
      <c r="J318" s="1203"/>
      <c r="K318" s="31"/>
      <c r="L318" s="31"/>
      <c r="M318" s="31"/>
      <c r="N318" s="31"/>
      <c r="O318" s="31"/>
      <c r="P318" s="31"/>
      <c r="Q318" s="31"/>
      <c r="R318" s="31"/>
      <c r="S318" s="31"/>
      <c r="T318" s="31"/>
      <c r="U318" s="31"/>
      <c r="V318" s="31"/>
      <c r="W318" s="31"/>
      <c r="X318" s="31"/>
      <c r="Y318" s="31"/>
      <c r="Z318" s="31"/>
    </row>
    <row r="319" spans="1:26" ht="15.75" customHeight="1">
      <c r="A319" s="297"/>
      <c r="B319" s="298"/>
      <c r="C319" s="298"/>
      <c r="D319" s="298"/>
      <c r="E319" s="298"/>
      <c r="F319" s="298"/>
      <c r="G319" s="298"/>
      <c r="H319" s="298"/>
      <c r="I319" s="1203"/>
      <c r="J319" s="1203"/>
      <c r="K319" s="31"/>
      <c r="L319" s="31"/>
      <c r="M319" s="31"/>
      <c r="N319" s="31"/>
      <c r="O319" s="31"/>
      <c r="P319" s="31"/>
      <c r="Q319" s="31"/>
      <c r="R319" s="31"/>
      <c r="S319" s="31"/>
      <c r="T319" s="31"/>
      <c r="U319" s="31"/>
      <c r="V319" s="31"/>
      <c r="W319" s="31"/>
      <c r="X319" s="31"/>
      <c r="Y319" s="31"/>
      <c r="Z319" s="31"/>
    </row>
    <row r="320" spans="1:26" ht="15.75" customHeight="1">
      <c r="A320" s="297"/>
      <c r="B320" s="298"/>
      <c r="C320" s="298"/>
      <c r="D320" s="298"/>
      <c r="E320" s="298"/>
      <c r="F320" s="298"/>
      <c r="G320" s="298"/>
      <c r="H320" s="298"/>
      <c r="I320" s="1203"/>
      <c r="J320" s="1203"/>
      <c r="K320" s="31"/>
      <c r="L320" s="31"/>
      <c r="M320" s="31"/>
      <c r="N320" s="31"/>
      <c r="O320" s="31"/>
      <c r="P320" s="31"/>
      <c r="Q320" s="31"/>
      <c r="R320" s="31"/>
      <c r="S320" s="31"/>
      <c r="T320" s="31"/>
      <c r="U320" s="31"/>
      <c r="V320" s="31"/>
      <c r="W320" s="31"/>
      <c r="X320" s="31"/>
      <c r="Y320" s="31"/>
      <c r="Z320" s="31"/>
    </row>
    <row r="321" spans="1:26" ht="15.75" customHeight="1">
      <c r="A321" s="297"/>
      <c r="B321" s="298"/>
      <c r="C321" s="298"/>
      <c r="D321" s="298"/>
      <c r="E321" s="298"/>
      <c r="F321" s="298"/>
      <c r="G321" s="298"/>
      <c r="H321" s="298"/>
      <c r="I321" s="1203"/>
      <c r="J321" s="1203"/>
      <c r="K321" s="31"/>
      <c r="L321" s="31"/>
      <c r="M321" s="31"/>
      <c r="N321" s="31"/>
      <c r="O321" s="31"/>
      <c r="P321" s="31"/>
      <c r="Q321" s="31"/>
      <c r="R321" s="31"/>
      <c r="S321" s="31"/>
      <c r="T321" s="31"/>
      <c r="U321" s="31"/>
      <c r="V321" s="31"/>
      <c r="W321" s="31"/>
      <c r="X321" s="31"/>
      <c r="Y321" s="31"/>
      <c r="Z321" s="31"/>
    </row>
    <row r="322" spans="1:26" ht="15.75" customHeight="1">
      <c r="A322" s="297"/>
      <c r="B322" s="298"/>
      <c r="C322" s="298"/>
      <c r="D322" s="298"/>
      <c r="E322" s="298"/>
      <c r="F322" s="298"/>
      <c r="G322" s="298"/>
      <c r="H322" s="298"/>
      <c r="I322" s="1203"/>
      <c r="J322" s="1203"/>
      <c r="K322" s="31"/>
      <c r="L322" s="31"/>
      <c r="M322" s="31"/>
      <c r="N322" s="31"/>
      <c r="O322" s="31"/>
      <c r="P322" s="31"/>
      <c r="Q322" s="31"/>
      <c r="R322" s="31"/>
      <c r="S322" s="31"/>
      <c r="T322" s="31"/>
      <c r="U322" s="31"/>
      <c r="V322" s="31"/>
      <c r="W322" s="31"/>
      <c r="X322" s="31"/>
      <c r="Y322" s="31"/>
      <c r="Z322" s="31"/>
    </row>
    <row r="323" spans="1:26" ht="15.75" customHeight="1">
      <c r="A323" s="297"/>
      <c r="B323" s="298"/>
      <c r="C323" s="298"/>
      <c r="D323" s="298"/>
      <c r="E323" s="298"/>
      <c r="F323" s="298"/>
      <c r="G323" s="298"/>
      <c r="H323" s="298"/>
      <c r="I323" s="1203"/>
      <c r="J323" s="1203"/>
      <c r="K323" s="31"/>
      <c r="L323" s="31"/>
      <c r="M323" s="31"/>
      <c r="N323" s="31"/>
      <c r="O323" s="31"/>
      <c r="P323" s="31"/>
      <c r="Q323" s="31"/>
      <c r="R323" s="31"/>
      <c r="S323" s="31"/>
      <c r="T323" s="31"/>
      <c r="U323" s="31"/>
      <c r="V323" s="31"/>
      <c r="W323" s="31"/>
      <c r="X323" s="31"/>
      <c r="Y323" s="31"/>
      <c r="Z323" s="31"/>
    </row>
    <row r="324" spans="1:26" ht="15.75" customHeight="1">
      <c r="A324" s="297"/>
      <c r="B324" s="298"/>
      <c r="C324" s="298"/>
      <c r="D324" s="298"/>
      <c r="E324" s="298"/>
      <c r="F324" s="298"/>
      <c r="G324" s="298"/>
      <c r="H324" s="298"/>
      <c r="I324" s="1203"/>
      <c r="J324" s="1203"/>
      <c r="K324" s="31"/>
      <c r="L324" s="31"/>
      <c r="M324" s="31"/>
      <c r="N324" s="31"/>
      <c r="O324" s="31"/>
      <c r="P324" s="31"/>
      <c r="Q324" s="31"/>
      <c r="R324" s="31"/>
      <c r="S324" s="31"/>
      <c r="T324" s="31"/>
      <c r="U324" s="31"/>
      <c r="V324" s="31"/>
      <c r="W324" s="31"/>
      <c r="X324" s="31"/>
      <c r="Y324" s="31"/>
      <c r="Z324" s="31"/>
    </row>
    <row r="325" spans="1:26" ht="15.75" customHeight="1">
      <c r="A325" s="297"/>
      <c r="B325" s="298"/>
      <c r="C325" s="298"/>
      <c r="D325" s="298"/>
      <c r="E325" s="298"/>
      <c r="F325" s="298"/>
      <c r="G325" s="298"/>
      <c r="H325" s="298"/>
      <c r="I325" s="1203"/>
      <c r="J325" s="1203"/>
      <c r="K325" s="31"/>
      <c r="L325" s="31"/>
      <c r="M325" s="31"/>
      <c r="N325" s="31"/>
      <c r="O325" s="31"/>
      <c r="P325" s="31"/>
      <c r="Q325" s="31"/>
      <c r="R325" s="31"/>
      <c r="S325" s="31"/>
      <c r="T325" s="31"/>
      <c r="U325" s="31"/>
      <c r="V325" s="31"/>
      <c r="W325" s="31"/>
      <c r="X325" s="31"/>
      <c r="Y325" s="31"/>
      <c r="Z325" s="31"/>
    </row>
    <row r="326" spans="1:26" ht="15.75" customHeight="1">
      <c r="A326" s="297"/>
      <c r="B326" s="298"/>
      <c r="C326" s="298"/>
      <c r="D326" s="298"/>
      <c r="E326" s="298"/>
      <c r="F326" s="298"/>
      <c r="G326" s="298"/>
      <c r="H326" s="298"/>
      <c r="I326" s="1203"/>
      <c r="J326" s="1203"/>
      <c r="K326" s="31"/>
      <c r="L326" s="31"/>
      <c r="M326" s="31"/>
      <c r="N326" s="31"/>
      <c r="O326" s="31"/>
      <c r="P326" s="31"/>
      <c r="Q326" s="31"/>
      <c r="R326" s="31"/>
      <c r="S326" s="31"/>
      <c r="T326" s="31"/>
      <c r="U326" s="31"/>
      <c r="V326" s="31"/>
      <c r="W326" s="31"/>
      <c r="X326" s="31"/>
      <c r="Y326" s="31"/>
      <c r="Z326" s="31"/>
    </row>
    <row r="327" spans="1:26" ht="15.75" customHeight="1">
      <c r="A327" s="297"/>
      <c r="B327" s="298"/>
      <c r="C327" s="298"/>
      <c r="D327" s="298"/>
      <c r="E327" s="298"/>
      <c r="F327" s="298"/>
      <c r="G327" s="298"/>
      <c r="H327" s="298"/>
      <c r="I327" s="1203"/>
      <c r="J327" s="1203"/>
      <c r="K327" s="31"/>
      <c r="L327" s="31"/>
      <c r="M327" s="31"/>
      <c r="N327" s="31"/>
      <c r="O327" s="31"/>
      <c r="P327" s="31"/>
      <c r="Q327" s="31"/>
      <c r="R327" s="31"/>
      <c r="S327" s="31"/>
      <c r="T327" s="31"/>
      <c r="U327" s="31"/>
      <c r="V327" s="31"/>
      <c r="W327" s="31"/>
      <c r="X327" s="31"/>
      <c r="Y327" s="31"/>
      <c r="Z327" s="31"/>
    </row>
    <row r="328" spans="1:26" ht="15.75" customHeight="1">
      <c r="A328" s="297"/>
      <c r="B328" s="298"/>
      <c r="C328" s="298"/>
      <c r="D328" s="298"/>
      <c r="E328" s="298"/>
      <c r="F328" s="298"/>
      <c r="G328" s="298"/>
      <c r="H328" s="298"/>
      <c r="I328" s="1203"/>
      <c r="J328" s="1203"/>
      <c r="K328" s="31"/>
      <c r="L328" s="31"/>
      <c r="M328" s="31"/>
      <c r="N328" s="31"/>
      <c r="O328" s="31"/>
      <c r="P328" s="31"/>
      <c r="Q328" s="31"/>
      <c r="R328" s="31"/>
      <c r="S328" s="31"/>
      <c r="T328" s="31"/>
      <c r="U328" s="31"/>
      <c r="V328" s="31"/>
      <c r="W328" s="31"/>
      <c r="X328" s="31"/>
      <c r="Y328" s="31"/>
      <c r="Z328" s="31"/>
    </row>
    <row r="329" spans="1:26" ht="15.75" customHeight="1">
      <c r="A329" s="297"/>
      <c r="B329" s="298"/>
      <c r="C329" s="298"/>
      <c r="D329" s="298"/>
      <c r="E329" s="298"/>
      <c r="F329" s="298"/>
      <c r="G329" s="298"/>
      <c r="H329" s="298"/>
      <c r="I329" s="1203"/>
      <c r="J329" s="1203"/>
      <c r="K329" s="31"/>
      <c r="L329" s="31"/>
      <c r="M329" s="31"/>
      <c r="N329" s="31"/>
      <c r="O329" s="31"/>
      <c r="P329" s="31"/>
      <c r="Q329" s="31"/>
      <c r="R329" s="31"/>
      <c r="S329" s="31"/>
      <c r="T329" s="31"/>
      <c r="U329" s="31"/>
      <c r="V329" s="31"/>
      <c r="W329" s="31"/>
      <c r="X329" s="31"/>
      <c r="Y329" s="31"/>
      <c r="Z329" s="31"/>
    </row>
    <row r="330" spans="1:26" ht="15.75" customHeight="1">
      <c r="A330" s="297"/>
      <c r="B330" s="298"/>
      <c r="C330" s="298"/>
      <c r="D330" s="298"/>
      <c r="E330" s="298"/>
      <c r="F330" s="298"/>
      <c r="G330" s="298"/>
      <c r="H330" s="298"/>
      <c r="I330" s="1203"/>
      <c r="J330" s="1203"/>
      <c r="K330" s="31"/>
      <c r="L330" s="31"/>
      <c r="M330" s="31"/>
      <c r="N330" s="31"/>
      <c r="O330" s="31"/>
      <c r="P330" s="31"/>
      <c r="Q330" s="31"/>
      <c r="R330" s="31"/>
      <c r="S330" s="31"/>
      <c r="T330" s="31"/>
      <c r="U330" s="31"/>
      <c r="V330" s="31"/>
      <c r="W330" s="31"/>
      <c r="X330" s="31"/>
      <c r="Y330" s="31"/>
      <c r="Z330" s="31"/>
    </row>
    <row r="331" spans="1:26" ht="15.75" customHeight="1">
      <c r="A331" s="297"/>
      <c r="B331" s="298"/>
      <c r="C331" s="298"/>
      <c r="D331" s="298"/>
      <c r="E331" s="298"/>
      <c r="F331" s="298"/>
      <c r="G331" s="298"/>
      <c r="H331" s="298"/>
      <c r="I331" s="1203"/>
      <c r="J331" s="1203"/>
      <c r="K331" s="31"/>
      <c r="L331" s="31"/>
      <c r="M331" s="31"/>
      <c r="N331" s="31"/>
      <c r="O331" s="31"/>
      <c r="P331" s="31"/>
      <c r="Q331" s="31"/>
      <c r="R331" s="31"/>
      <c r="S331" s="31"/>
      <c r="T331" s="31"/>
      <c r="U331" s="31"/>
      <c r="V331" s="31"/>
      <c r="W331" s="31"/>
      <c r="X331" s="31"/>
      <c r="Y331" s="31"/>
      <c r="Z331" s="31"/>
    </row>
    <row r="332" spans="1:26" ht="15.75" customHeight="1">
      <c r="A332" s="297"/>
      <c r="B332" s="298"/>
      <c r="C332" s="298"/>
      <c r="D332" s="298"/>
      <c r="E332" s="298"/>
      <c r="F332" s="298"/>
      <c r="G332" s="298"/>
      <c r="H332" s="298"/>
      <c r="I332" s="1203"/>
      <c r="J332" s="1203"/>
      <c r="K332" s="31"/>
      <c r="L332" s="31"/>
      <c r="M332" s="31"/>
      <c r="N332" s="31"/>
      <c r="O332" s="31"/>
      <c r="P332" s="31"/>
      <c r="Q332" s="31"/>
      <c r="R332" s="31"/>
      <c r="S332" s="31"/>
      <c r="T332" s="31"/>
      <c r="U332" s="31"/>
      <c r="V332" s="31"/>
      <c r="W332" s="31"/>
      <c r="X332" s="31"/>
      <c r="Y332" s="31"/>
      <c r="Z332" s="31"/>
    </row>
    <row r="333" spans="1:26" ht="15.75" customHeight="1">
      <c r="A333" s="297"/>
      <c r="B333" s="298"/>
      <c r="C333" s="298"/>
      <c r="D333" s="298"/>
      <c r="E333" s="298"/>
      <c r="F333" s="298"/>
      <c r="G333" s="298"/>
      <c r="H333" s="298"/>
      <c r="I333" s="1203"/>
      <c r="J333" s="1203"/>
      <c r="K333" s="31"/>
      <c r="L333" s="31"/>
      <c r="M333" s="31"/>
      <c r="N333" s="31"/>
      <c r="O333" s="31"/>
      <c r="P333" s="31"/>
      <c r="Q333" s="31"/>
      <c r="R333" s="31"/>
      <c r="S333" s="31"/>
      <c r="T333" s="31"/>
      <c r="U333" s="31"/>
      <c r="V333" s="31"/>
      <c r="W333" s="31"/>
      <c r="X333" s="31"/>
      <c r="Y333" s="31"/>
      <c r="Z333" s="31"/>
    </row>
    <row r="334" spans="1:26" ht="15.75" customHeight="1">
      <c r="A334" s="297"/>
      <c r="B334" s="298"/>
      <c r="C334" s="298"/>
      <c r="D334" s="298"/>
      <c r="E334" s="298"/>
      <c r="F334" s="298"/>
      <c r="G334" s="298"/>
      <c r="H334" s="298"/>
      <c r="I334" s="1203"/>
      <c r="J334" s="1203"/>
      <c r="K334" s="31"/>
      <c r="L334" s="31"/>
      <c r="M334" s="31"/>
      <c r="N334" s="31"/>
      <c r="O334" s="31"/>
      <c r="P334" s="31"/>
      <c r="Q334" s="31"/>
      <c r="R334" s="31"/>
      <c r="S334" s="31"/>
      <c r="T334" s="31"/>
      <c r="U334" s="31"/>
      <c r="V334" s="31"/>
      <c r="W334" s="31"/>
      <c r="X334" s="31"/>
      <c r="Y334" s="31"/>
      <c r="Z334" s="31"/>
    </row>
    <row r="335" spans="1:26" ht="15.75" customHeight="1">
      <c r="A335" s="297"/>
      <c r="B335" s="298"/>
      <c r="C335" s="298"/>
      <c r="D335" s="298"/>
      <c r="E335" s="298"/>
      <c r="F335" s="298"/>
      <c r="G335" s="298"/>
      <c r="H335" s="298"/>
      <c r="I335" s="1203"/>
      <c r="J335" s="1203"/>
      <c r="K335" s="31"/>
      <c r="L335" s="31"/>
      <c r="M335" s="31"/>
      <c r="N335" s="31"/>
      <c r="O335" s="31"/>
      <c r="P335" s="31"/>
      <c r="Q335" s="31"/>
      <c r="R335" s="31"/>
      <c r="S335" s="31"/>
      <c r="T335" s="31"/>
      <c r="U335" s="31"/>
      <c r="V335" s="31"/>
      <c r="W335" s="31"/>
      <c r="X335" s="31"/>
      <c r="Y335" s="31"/>
      <c r="Z335" s="31"/>
    </row>
    <row r="336" spans="1:26" ht="15.75" customHeight="1">
      <c r="A336" s="297"/>
      <c r="B336" s="298"/>
      <c r="C336" s="298"/>
      <c r="D336" s="298"/>
      <c r="E336" s="298"/>
      <c r="F336" s="298"/>
      <c r="G336" s="298"/>
      <c r="H336" s="298"/>
      <c r="I336" s="1203"/>
      <c r="J336" s="1203"/>
      <c r="K336" s="31"/>
      <c r="L336" s="31"/>
      <c r="M336" s="31"/>
      <c r="N336" s="31"/>
      <c r="O336" s="31"/>
      <c r="P336" s="31"/>
      <c r="Q336" s="31"/>
      <c r="R336" s="31"/>
      <c r="S336" s="31"/>
      <c r="T336" s="31"/>
      <c r="U336" s="31"/>
      <c r="V336" s="31"/>
      <c r="W336" s="31"/>
      <c r="X336" s="31"/>
      <c r="Y336" s="31"/>
      <c r="Z336" s="31"/>
    </row>
    <row r="337" spans="1:26" ht="15.75" customHeight="1">
      <c r="A337" s="297"/>
      <c r="B337" s="298"/>
      <c r="C337" s="298"/>
      <c r="D337" s="298"/>
      <c r="E337" s="298"/>
      <c r="F337" s="298"/>
      <c r="G337" s="298"/>
      <c r="H337" s="298"/>
      <c r="I337" s="1203"/>
      <c r="J337" s="1203"/>
      <c r="K337" s="31"/>
      <c r="L337" s="31"/>
      <c r="M337" s="31"/>
      <c r="N337" s="31"/>
      <c r="O337" s="31"/>
      <c r="P337" s="31"/>
      <c r="Q337" s="31"/>
      <c r="R337" s="31"/>
      <c r="S337" s="31"/>
      <c r="T337" s="31"/>
      <c r="U337" s="31"/>
      <c r="V337" s="31"/>
      <c r="W337" s="31"/>
      <c r="X337" s="31"/>
      <c r="Y337" s="31"/>
      <c r="Z337" s="31"/>
    </row>
    <row r="338" spans="1:26" ht="15.75" customHeight="1">
      <c r="A338" s="297"/>
      <c r="B338" s="298"/>
      <c r="C338" s="298"/>
      <c r="D338" s="298"/>
      <c r="E338" s="298"/>
      <c r="F338" s="298"/>
      <c r="G338" s="298"/>
      <c r="H338" s="298"/>
      <c r="I338" s="1203"/>
      <c r="J338" s="1203"/>
      <c r="K338" s="31"/>
      <c r="L338" s="31"/>
      <c r="M338" s="31"/>
      <c r="N338" s="31"/>
      <c r="O338" s="31"/>
      <c r="P338" s="31"/>
      <c r="Q338" s="31"/>
      <c r="R338" s="31"/>
      <c r="S338" s="31"/>
      <c r="T338" s="31"/>
      <c r="U338" s="31"/>
      <c r="V338" s="31"/>
      <c r="W338" s="31"/>
      <c r="X338" s="31"/>
      <c r="Y338" s="31"/>
      <c r="Z338" s="31"/>
    </row>
    <row r="339" spans="1:26" ht="15.75" customHeight="1">
      <c r="A339" s="297"/>
      <c r="B339" s="298"/>
      <c r="C339" s="298"/>
      <c r="D339" s="298"/>
      <c r="E339" s="298"/>
      <c r="F339" s="298"/>
      <c r="G339" s="298"/>
      <c r="H339" s="298"/>
      <c r="I339" s="1203"/>
      <c r="J339" s="1203"/>
      <c r="K339" s="31"/>
      <c r="L339" s="31"/>
      <c r="M339" s="31"/>
      <c r="N339" s="31"/>
      <c r="O339" s="31"/>
      <c r="P339" s="31"/>
      <c r="Q339" s="31"/>
      <c r="R339" s="31"/>
      <c r="S339" s="31"/>
      <c r="T339" s="31"/>
      <c r="U339" s="31"/>
      <c r="V339" s="31"/>
      <c r="W339" s="31"/>
      <c r="X339" s="31"/>
      <c r="Y339" s="31"/>
      <c r="Z339" s="31"/>
    </row>
    <row r="340" spans="1:26" ht="15.75" customHeight="1">
      <c r="A340" s="297"/>
      <c r="B340" s="298"/>
      <c r="C340" s="298"/>
      <c r="D340" s="298"/>
      <c r="E340" s="298"/>
      <c r="F340" s="298"/>
      <c r="G340" s="298"/>
      <c r="H340" s="298"/>
      <c r="I340" s="1203"/>
      <c r="J340" s="1203"/>
      <c r="K340" s="31"/>
      <c r="L340" s="31"/>
      <c r="M340" s="31"/>
      <c r="N340" s="31"/>
      <c r="O340" s="31"/>
      <c r="P340" s="31"/>
      <c r="Q340" s="31"/>
      <c r="R340" s="31"/>
      <c r="S340" s="31"/>
      <c r="T340" s="31"/>
      <c r="U340" s="31"/>
      <c r="V340" s="31"/>
      <c r="W340" s="31"/>
      <c r="X340" s="31"/>
      <c r="Y340" s="31"/>
      <c r="Z340" s="31"/>
    </row>
    <row r="341" spans="1:26" ht="15.75" customHeight="1">
      <c r="A341" s="297"/>
      <c r="B341" s="298"/>
      <c r="C341" s="298"/>
      <c r="D341" s="298"/>
      <c r="E341" s="298"/>
      <c r="F341" s="298"/>
      <c r="G341" s="298"/>
      <c r="H341" s="298"/>
      <c r="I341" s="1203"/>
      <c r="J341" s="1203"/>
      <c r="K341" s="31"/>
      <c r="L341" s="31"/>
      <c r="M341" s="31"/>
      <c r="N341" s="31"/>
      <c r="O341" s="31"/>
      <c r="P341" s="31"/>
      <c r="Q341" s="31"/>
      <c r="R341" s="31"/>
      <c r="S341" s="31"/>
      <c r="T341" s="31"/>
      <c r="U341" s="31"/>
      <c r="V341" s="31"/>
      <c r="W341" s="31"/>
      <c r="X341" s="31"/>
      <c r="Y341" s="31"/>
      <c r="Z341" s="31"/>
    </row>
    <row r="342" spans="1:26" ht="15.75" customHeight="1">
      <c r="A342" s="297"/>
      <c r="B342" s="298"/>
      <c r="C342" s="298"/>
      <c r="D342" s="298"/>
      <c r="E342" s="298"/>
      <c r="F342" s="298"/>
      <c r="G342" s="298"/>
      <c r="H342" s="298"/>
      <c r="I342" s="1203"/>
      <c r="J342" s="1203"/>
      <c r="K342" s="31"/>
      <c r="L342" s="31"/>
      <c r="M342" s="31"/>
      <c r="N342" s="31"/>
      <c r="O342" s="31"/>
      <c r="P342" s="31"/>
      <c r="Q342" s="31"/>
      <c r="R342" s="31"/>
      <c r="S342" s="31"/>
      <c r="T342" s="31"/>
      <c r="U342" s="31"/>
      <c r="V342" s="31"/>
      <c r="W342" s="31"/>
      <c r="X342" s="31"/>
      <c r="Y342" s="31"/>
      <c r="Z342" s="31"/>
    </row>
    <row r="343" spans="1:26" ht="15.75" customHeight="1">
      <c r="A343" s="297"/>
      <c r="B343" s="298"/>
      <c r="C343" s="298"/>
      <c r="D343" s="298"/>
      <c r="E343" s="298"/>
      <c r="F343" s="298"/>
      <c r="G343" s="298"/>
      <c r="H343" s="298"/>
      <c r="I343" s="1203"/>
      <c r="J343" s="1203"/>
      <c r="K343" s="31"/>
      <c r="L343" s="31"/>
      <c r="M343" s="31"/>
      <c r="N343" s="31"/>
      <c r="O343" s="31"/>
      <c r="P343" s="31"/>
      <c r="Q343" s="31"/>
      <c r="R343" s="31"/>
      <c r="S343" s="31"/>
      <c r="T343" s="31"/>
      <c r="U343" s="31"/>
      <c r="V343" s="31"/>
      <c r="W343" s="31"/>
      <c r="X343" s="31"/>
      <c r="Y343" s="31"/>
      <c r="Z343" s="31"/>
    </row>
    <row r="344" spans="1:26" ht="15.75" customHeight="1">
      <c r="A344" s="297"/>
      <c r="B344" s="298"/>
      <c r="C344" s="298"/>
      <c r="D344" s="298"/>
      <c r="E344" s="298"/>
      <c r="F344" s="298"/>
      <c r="G344" s="298"/>
      <c r="H344" s="298"/>
      <c r="I344" s="1203"/>
      <c r="J344" s="1203"/>
      <c r="K344" s="31"/>
      <c r="L344" s="31"/>
      <c r="M344" s="31"/>
      <c r="N344" s="31"/>
      <c r="O344" s="31"/>
      <c r="P344" s="31"/>
      <c r="Q344" s="31"/>
      <c r="R344" s="31"/>
      <c r="S344" s="31"/>
      <c r="T344" s="31"/>
      <c r="U344" s="31"/>
      <c r="V344" s="31"/>
      <c r="W344" s="31"/>
      <c r="X344" s="31"/>
      <c r="Y344" s="31"/>
      <c r="Z344" s="31"/>
    </row>
    <row r="345" spans="1:26" ht="15.75" customHeight="1">
      <c r="A345" s="297"/>
      <c r="B345" s="298"/>
      <c r="C345" s="298"/>
      <c r="D345" s="298"/>
      <c r="E345" s="298"/>
      <c r="F345" s="298"/>
      <c r="G345" s="298"/>
      <c r="H345" s="298"/>
      <c r="I345" s="1203"/>
      <c r="J345" s="1203"/>
      <c r="K345" s="31"/>
      <c r="L345" s="31"/>
      <c r="M345" s="31"/>
      <c r="N345" s="31"/>
      <c r="O345" s="31"/>
      <c r="P345" s="31"/>
      <c r="Q345" s="31"/>
      <c r="R345" s="31"/>
      <c r="S345" s="31"/>
      <c r="T345" s="31"/>
      <c r="U345" s="31"/>
      <c r="V345" s="31"/>
      <c r="W345" s="31"/>
      <c r="X345" s="31"/>
      <c r="Y345" s="31"/>
      <c r="Z345" s="31"/>
    </row>
    <row r="346" spans="1:26" ht="15.75" customHeight="1">
      <c r="A346" s="297"/>
      <c r="B346" s="298"/>
      <c r="C346" s="298"/>
      <c r="D346" s="298"/>
      <c r="E346" s="298"/>
      <c r="F346" s="298"/>
      <c r="G346" s="298"/>
      <c r="H346" s="298"/>
      <c r="I346" s="1203"/>
      <c r="J346" s="1203"/>
      <c r="K346" s="31"/>
      <c r="L346" s="31"/>
      <c r="M346" s="31"/>
      <c r="N346" s="31"/>
      <c r="O346" s="31"/>
      <c r="P346" s="31"/>
      <c r="Q346" s="31"/>
      <c r="R346" s="31"/>
      <c r="S346" s="31"/>
      <c r="T346" s="31"/>
      <c r="U346" s="31"/>
      <c r="V346" s="31"/>
      <c r="W346" s="31"/>
      <c r="X346" s="31"/>
      <c r="Y346" s="31"/>
      <c r="Z346" s="31"/>
    </row>
    <row r="347" spans="1:26" ht="15.75" customHeight="1">
      <c r="A347" s="297"/>
      <c r="B347" s="298"/>
      <c r="C347" s="298"/>
      <c r="D347" s="298"/>
      <c r="E347" s="298"/>
      <c r="F347" s="298"/>
      <c r="G347" s="298"/>
      <c r="H347" s="298"/>
      <c r="I347" s="1203"/>
      <c r="J347" s="1203"/>
      <c r="K347" s="31"/>
      <c r="L347" s="31"/>
      <c r="M347" s="31"/>
      <c r="N347" s="31"/>
      <c r="O347" s="31"/>
      <c r="P347" s="31"/>
      <c r="Q347" s="31"/>
      <c r="R347" s="31"/>
      <c r="S347" s="31"/>
      <c r="T347" s="31"/>
      <c r="U347" s="31"/>
      <c r="V347" s="31"/>
      <c r="W347" s="31"/>
      <c r="X347" s="31"/>
      <c r="Y347" s="31"/>
      <c r="Z347" s="31"/>
    </row>
    <row r="348" spans="1:26" ht="15.75" customHeight="1">
      <c r="A348" s="297"/>
      <c r="B348" s="298"/>
      <c r="C348" s="298"/>
      <c r="D348" s="298"/>
      <c r="E348" s="298"/>
      <c r="F348" s="298"/>
      <c r="G348" s="298"/>
      <c r="H348" s="298"/>
      <c r="I348" s="1203"/>
      <c r="J348" s="1203"/>
      <c r="K348" s="31"/>
      <c r="L348" s="31"/>
      <c r="M348" s="31"/>
      <c r="N348" s="31"/>
      <c r="O348" s="31"/>
      <c r="P348" s="31"/>
      <c r="Q348" s="31"/>
      <c r="R348" s="31"/>
      <c r="S348" s="31"/>
      <c r="T348" s="31"/>
      <c r="U348" s="31"/>
      <c r="V348" s="31"/>
      <c r="W348" s="31"/>
      <c r="X348" s="31"/>
      <c r="Y348" s="31"/>
      <c r="Z348" s="31"/>
    </row>
    <row r="349" spans="1:26" ht="15.75" customHeight="1">
      <c r="A349" s="297"/>
      <c r="B349" s="298"/>
      <c r="C349" s="298"/>
      <c r="D349" s="298"/>
      <c r="E349" s="298"/>
      <c r="F349" s="298"/>
      <c r="G349" s="298"/>
      <c r="H349" s="298"/>
      <c r="I349" s="1203"/>
      <c r="J349" s="1203"/>
      <c r="K349" s="31"/>
      <c r="L349" s="31"/>
      <c r="M349" s="31"/>
      <c r="N349" s="31"/>
      <c r="O349" s="31"/>
      <c r="P349" s="31"/>
      <c r="Q349" s="31"/>
      <c r="R349" s="31"/>
      <c r="S349" s="31"/>
      <c r="T349" s="31"/>
      <c r="U349" s="31"/>
      <c r="V349" s="31"/>
      <c r="W349" s="31"/>
      <c r="X349" s="31"/>
      <c r="Y349" s="31"/>
      <c r="Z349" s="31"/>
    </row>
    <row r="350" spans="1:26" ht="15.75" customHeight="1">
      <c r="A350" s="297"/>
      <c r="B350" s="298"/>
      <c r="C350" s="298"/>
      <c r="D350" s="298"/>
      <c r="E350" s="298"/>
      <c r="F350" s="298"/>
      <c r="G350" s="298"/>
      <c r="H350" s="298"/>
      <c r="I350" s="1203"/>
      <c r="J350" s="1203"/>
      <c r="K350" s="31"/>
      <c r="L350" s="31"/>
      <c r="M350" s="31"/>
      <c r="N350" s="31"/>
      <c r="O350" s="31"/>
      <c r="P350" s="31"/>
      <c r="Q350" s="31"/>
      <c r="R350" s="31"/>
      <c r="S350" s="31"/>
      <c r="T350" s="31"/>
      <c r="U350" s="31"/>
      <c r="V350" s="31"/>
      <c r="W350" s="31"/>
      <c r="X350" s="31"/>
      <c r="Y350" s="31"/>
      <c r="Z350" s="31"/>
    </row>
    <row r="351" spans="1:26" ht="15.75" customHeight="1">
      <c r="A351" s="297"/>
      <c r="B351" s="298"/>
      <c r="C351" s="298"/>
      <c r="D351" s="298"/>
      <c r="E351" s="298"/>
      <c r="F351" s="298"/>
      <c r="G351" s="298"/>
      <c r="H351" s="298"/>
      <c r="I351" s="1203"/>
      <c r="J351" s="1203"/>
      <c r="K351" s="31"/>
      <c r="L351" s="31"/>
      <c r="M351" s="31"/>
      <c r="N351" s="31"/>
      <c r="O351" s="31"/>
      <c r="P351" s="31"/>
      <c r="Q351" s="31"/>
      <c r="R351" s="31"/>
      <c r="S351" s="31"/>
      <c r="T351" s="31"/>
      <c r="U351" s="31"/>
      <c r="V351" s="31"/>
      <c r="W351" s="31"/>
      <c r="X351" s="31"/>
      <c r="Y351" s="31"/>
      <c r="Z351" s="31"/>
    </row>
    <row r="352" spans="1:26" ht="15.75" customHeight="1">
      <c r="A352" s="297"/>
      <c r="B352" s="298"/>
      <c r="C352" s="298"/>
      <c r="D352" s="298"/>
      <c r="E352" s="298"/>
      <c r="F352" s="298"/>
      <c r="G352" s="298"/>
      <c r="H352" s="298"/>
      <c r="I352" s="1203"/>
      <c r="J352" s="1203"/>
      <c r="K352" s="31"/>
      <c r="L352" s="31"/>
      <c r="M352" s="31"/>
      <c r="N352" s="31"/>
      <c r="O352" s="31"/>
      <c r="P352" s="31"/>
      <c r="Q352" s="31"/>
      <c r="R352" s="31"/>
      <c r="S352" s="31"/>
      <c r="T352" s="31"/>
      <c r="U352" s="31"/>
      <c r="V352" s="31"/>
      <c r="W352" s="31"/>
      <c r="X352" s="31"/>
      <c r="Y352" s="31"/>
      <c r="Z352" s="31"/>
    </row>
    <row r="353" spans="1:26" ht="15.75" customHeight="1">
      <c r="A353" s="297"/>
      <c r="B353" s="298"/>
      <c r="C353" s="298"/>
      <c r="D353" s="298"/>
      <c r="E353" s="298"/>
      <c r="F353" s="298"/>
      <c r="G353" s="298"/>
      <c r="H353" s="298"/>
      <c r="I353" s="1203"/>
      <c r="J353" s="1203"/>
      <c r="K353" s="31"/>
      <c r="L353" s="31"/>
      <c r="M353" s="31"/>
      <c r="N353" s="31"/>
      <c r="O353" s="31"/>
      <c r="P353" s="31"/>
      <c r="Q353" s="31"/>
      <c r="R353" s="31"/>
      <c r="S353" s="31"/>
      <c r="T353" s="31"/>
      <c r="U353" s="31"/>
      <c r="V353" s="31"/>
      <c r="W353" s="31"/>
      <c r="X353" s="31"/>
      <c r="Y353" s="31"/>
      <c r="Z353" s="31"/>
    </row>
    <row r="354" spans="1:26" ht="15.75" customHeight="1">
      <c r="A354" s="297"/>
      <c r="B354" s="298"/>
      <c r="C354" s="298"/>
      <c r="D354" s="298"/>
      <c r="E354" s="298"/>
      <c r="F354" s="298"/>
      <c r="G354" s="298"/>
      <c r="H354" s="298"/>
      <c r="I354" s="1203"/>
      <c r="J354" s="1203"/>
      <c r="K354" s="31"/>
      <c r="L354" s="31"/>
      <c r="M354" s="31"/>
      <c r="N354" s="31"/>
      <c r="O354" s="31"/>
      <c r="P354" s="31"/>
      <c r="Q354" s="31"/>
      <c r="R354" s="31"/>
      <c r="S354" s="31"/>
      <c r="T354" s="31"/>
      <c r="U354" s="31"/>
      <c r="V354" s="31"/>
      <c r="W354" s="31"/>
      <c r="X354" s="31"/>
      <c r="Y354" s="31"/>
      <c r="Z354" s="31"/>
    </row>
    <row r="355" spans="1:26" ht="15.75" customHeight="1">
      <c r="A355" s="297"/>
      <c r="B355" s="298"/>
      <c r="C355" s="298"/>
      <c r="D355" s="298"/>
      <c r="E355" s="298"/>
      <c r="F355" s="298"/>
      <c r="G355" s="298"/>
      <c r="H355" s="298"/>
      <c r="I355" s="1203"/>
      <c r="J355" s="1203"/>
      <c r="K355" s="31"/>
      <c r="L355" s="31"/>
      <c r="M355" s="31"/>
      <c r="N355" s="31"/>
      <c r="O355" s="31"/>
      <c r="P355" s="31"/>
      <c r="Q355" s="31"/>
      <c r="R355" s="31"/>
      <c r="S355" s="31"/>
      <c r="T355" s="31"/>
      <c r="U355" s="31"/>
      <c r="V355" s="31"/>
      <c r="W355" s="31"/>
      <c r="X355" s="31"/>
      <c r="Y355" s="31"/>
      <c r="Z355" s="31"/>
    </row>
    <row r="356" spans="1:26" ht="15.75" customHeight="1">
      <c r="A356" s="297"/>
      <c r="B356" s="298"/>
      <c r="C356" s="298"/>
      <c r="D356" s="298"/>
      <c r="E356" s="298"/>
      <c r="F356" s="298"/>
      <c r="G356" s="298"/>
      <c r="H356" s="298"/>
      <c r="I356" s="1203"/>
      <c r="J356" s="1203"/>
      <c r="K356" s="31"/>
      <c r="L356" s="31"/>
      <c r="M356" s="31"/>
      <c r="N356" s="31"/>
      <c r="O356" s="31"/>
      <c r="P356" s="31"/>
      <c r="Q356" s="31"/>
      <c r="R356" s="31"/>
      <c r="S356" s="31"/>
      <c r="T356" s="31"/>
      <c r="U356" s="31"/>
      <c r="V356" s="31"/>
      <c r="W356" s="31"/>
      <c r="X356" s="31"/>
      <c r="Y356" s="31"/>
      <c r="Z356" s="31"/>
    </row>
    <row r="357" spans="1:26" ht="15.75" customHeight="1">
      <c r="A357" s="297"/>
      <c r="B357" s="298"/>
      <c r="C357" s="298"/>
      <c r="D357" s="298"/>
      <c r="E357" s="298"/>
      <c r="F357" s="298"/>
      <c r="G357" s="298"/>
      <c r="H357" s="298"/>
      <c r="I357" s="1203"/>
      <c r="J357" s="1203"/>
      <c r="K357" s="31"/>
      <c r="L357" s="31"/>
      <c r="M357" s="31"/>
      <c r="N357" s="31"/>
      <c r="O357" s="31"/>
      <c r="P357" s="31"/>
      <c r="Q357" s="31"/>
      <c r="R357" s="31"/>
      <c r="S357" s="31"/>
      <c r="T357" s="31"/>
      <c r="U357" s="31"/>
      <c r="V357" s="31"/>
      <c r="W357" s="31"/>
      <c r="X357" s="31"/>
      <c r="Y357" s="31"/>
      <c r="Z357" s="31"/>
    </row>
    <row r="358" spans="1:26" ht="15.75" customHeight="1">
      <c r="A358" s="297"/>
      <c r="B358" s="298"/>
      <c r="C358" s="298"/>
      <c r="D358" s="298"/>
      <c r="E358" s="298"/>
      <c r="F358" s="298"/>
      <c r="G358" s="298"/>
      <c r="H358" s="298"/>
      <c r="I358" s="1203"/>
      <c r="J358" s="1203"/>
      <c r="K358" s="31"/>
      <c r="L358" s="31"/>
      <c r="M358" s="31"/>
      <c r="N358" s="31"/>
      <c r="O358" s="31"/>
      <c r="P358" s="31"/>
      <c r="Q358" s="31"/>
      <c r="R358" s="31"/>
      <c r="S358" s="31"/>
      <c r="T358" s="31"/>
      <c r="U358" s="31"/>
      <c r="V358" s="31"/>
      <c r="W358" s="31"/>
      <c r="X358" s="31"/>
      <c r="Y358" s="31"/>
      <c r="Z358" s="31"/>
    </row>
    <row r="359" spans="1:26" ht="15.75" customHeight="1">
      <c r="A359" s="297"/>
      <c r="B359" s="298"/>
      <c r="C359" s="298"/>
      <c r="D359" s="298"/>
      <c r="E359" s="298"/>
      <c r="F359" s="298"/>
      <c r="G359" s="298"/>
      <c r="H359" s="298"/>
      <c r="I359" s="1203"/>
      <c r="J359" s="1203"/>
      <c r="K359" s="31"/>
      <c r="L359" s="31"/>
      <c r="M359" s="31"/>
      <c r="N359" s="31"/>
      <c r="O359" s="31"/>
      <c r="P359" s="31"/>
      <c r="Q359" s="31"/>
      <c r="R359" s="31"/>
      <c r="S359" s="31"/>
      <c r="T359" s="31"/>
      <c r="U359" s="31"/>
      <c r="V359" s="31"/>
      <c r="W359" s="31"/>
      <c r="X359" s="31"/>
      <c r="Y359" s="31"/>
      <c r="Z359" s="31"/>
    </row>
    <row r="360" spans="1:26" ht="15.75" customHeight="1">
      <c r="A360" s="297"/>
      <c r="B360" s="298"/>
      <c r="C360" s="298"/>
      <c r="D360" s="298"/>
      <c r="E360" s="298"/>
      <c r="F360" s="298"/>
      <c r="G360" s="298"/>
      <c r="H360" s="298"/>
      <c r="I360" s="1203"/>
      <c r="J360" s="1203"/>
      <c r="K360" s="31"/>
      <c r="L360" s="31"/>
      <c r="M360" s="31"/>
      <c r="N360" s="31"/>
      <c r="O360" s="31"/>
      <c r="P360" s="31"/>
      <c r="Q360" s="31"/>
      <c r="R360" s="31"/>
      <c r="S360" s="31"/>
      <c r="T360" s="31"/>
      <c r="U360" s="31"/>
      <c r="V360" s="31"/>
      <c r="W360" s="31"/>
      <c r="X360" s="31"/>
      <c r="Y360" s="31"/>
      <c r="Z360" s="31"/>
    </row>
    <row r="361" spans="1:26" ht="15.75" customHeight="1">
      <c r="A361" s="297"/>
      <c r="B361" s="298"/>
      <c r="C361" s="298"/>
      <c r="D361" s="298"/>
      <c r="E361" s="298"/>
      <c r="F361" s="298"/>
      <c r="G361" s="298"/>
      <c r="H361" s="298"/>
      <c r="I361" s="1203"/>
      <c r="J361" s="1203"/>
      <c r="K361" s="31"/>
      <c r="L361" s="31"/>
      <c r="M361" s="31"/>
      <c r="N361" s="31"/>
      <c r="O361" s="31"/>
      <c r="P361" s="31"/>
      <c r="Q361" s="31"/>
      <c r="R361" s="31"/>
      <c r="S361" s="31"/>
      <c r="T361" s="31"/>
      <c r="U361" s="31"/>
      <c r="V361" s="31"/>
      <c r="W361" s="31"/>
      <c r="X361" s="31"/>
      <c r="Y361" s="31"/>
      <c r="Z361" s="31"/>
    </row>
    <row r="362" spans="1:26" ht="15.75" customHeight="1">
      <c r="A362" s="297"/>
      <c r="B362" s="298"/>
      <c r="C362" s="298"/>
      <c r="D362" s="298"/>
      <c r="E362" s="298"/>
      <c r="F362" s="298"/>
      <c r="G362" s="298"/>
      <c r="H362" s="298"/>
      <c r="I362" s="1203"/>
      <c r="J362" s="1203"/>
      <c r="K362" s="31"/>
      <c r="L362" s="31"/>
      <c r="M362" s="31"/>
      <c r="N362" s="31"/>
      <c r="O362" s="31"/>
      <c r="P362" s="31"/>
      <c r="Q362" s="31"/>
      <c r="R362" s="31"/>
      <c r="S362" s="31"/>
      <c r="T362" s="31"/>
      <c r="U362" s="31"/>
      <c r="V362" s="31"/>
      <c r="W362" s="31"/>
      <c r="X362" s="31"/>
      <c r="Y362" s="31"/>
      <c r="Z362" s="31"/>
    </row>
    <row r="363" spans="1:26" ht="15.75" customHeight="1">
      <c r="A363" s="297"/>
      <c r="B363" s="298"/>
      <c r="C363" s="298"/>
      <c r="D363" s="298"/>
      <c r="E363" s="298"/>
      <c r="F363" s="298"/>
      <c r="G363" s="298"/>
      <c r="H363" s="298"/>
      <c r="I363" s="1203"/>
      <c r="J363" s="1203"/>
      <c r="K363" s="31"/>
      <c r="L363" s="31"/>
      <c r="M363" s="31"/>
      <c r="N363" s="31"/>
      <c r="O363" s="31"/>
      <c r="P363" s="31"/>
      <c r="Q363" s="31"/>
      <c r="R363" s="31"/>
      <c r="S363" s="31"/>
      <c r="T363" s="31"/>
      <c r="U363" s="31"/>
      <c r="V363" s="31"/>
      <c r="W363" s="31"/>
      <c r="X363" s="31"/>
      <c r="Y363" s="31"/>
      <c r="Z363" s="31"/>
    </row>
    <row r="364" spans="1:26" ht="15.75" customHeight="1">
      <c r="A364" s="297"/>
      <c r="B364" s="298"/>
      <c r="C364" s="298"/>
      <c r="D364" s="298"/>
      <c r="E364" s="298"/>
      <c r="F364" s="298"/>
      <c r="G364" s="298"/>
      <c r="H364" s="298"/>
      <c r="I364" s="1203"/>
      <c r="J364" s="1203"/>
      <c r="K364" s="31"/>
      <c r="L364" s="31"/>
      <c r="M364" s="31"/>
      <c r="N364" s="31"/>
      <c r="O364" s="31"/>
      <c r="P364" s="31"/>
      <c r="Q364" s="31"/>
      <c r="R364" s="31"/>
      <c r="S364" s="31"/>
      <c r="T364" s="31"/>
      <c r="U364" s="31"/>
      <c r="V364" s="31"/>
      <c r="W364" s="31"/>
      <c r="X364" s="31"/>
      <c r="Y364" s="31"/>
      <c r="Z364" s="31"/>
    </row>
    <row r="365" spans="1:26" ht="15.75" customHeight="1">
      <c r="A365" s="297"/>
      <c r="B365" s="298"/>
      <c r="C365" s="298"/>
      <c r="D365" s="298"/>
      <c r="E365" s="298"/>
      <c r="F365" s="298"/>
      <c r="G365" s="298"/>
      <c r="H365" s="298"/>
      <c r="I365" s="1203"/>
      <c r="J365" s="1203"/>
      <c r="K365" s="31"/>
      <c r="L365" s="31"/>
      <c r="M365" s="31"/>
      <c r="N365" s="31"/>
      <c r="O365" s="31"/>
      <c r="P365" s="31"/>
      <c r="Q365" s="31"/>
      <c r="R365" s="31"/>
      <c r="S365" s="31"/>
      <c r="T365" s="31"/>
      <c r="U365" s="31"/>
      <c r="V365" s="31"/>
      <c r="W365" s="31"/>
      <c r="X365" s="31"/>
      <c r="Y365" s="31"/>
      <c r="Z365" s="31"/>
    </row>
    <row r="366" spans="1:26" ht="15.75" customHeight="1">
      <c r="A366" s="297"/>
      <c r="B366" s="298"/>
      <c r="C366" s="298"/>
      <c r="D366" s="298"/>
      <c r="E366" s="298"/>
      <c r="F366" s="298"/>
      <c r="G366" s="298"/>
      <c r="H366" s="298"/>
      <c r="I366" s="1203"/>
      <c r="J366" s="1203"/>
      <c r="K366" s="31"/>
      <c r="L366" s="31"/>
      <c r="M366" s="31"/>
      <c r="N366" s="31"/>
      <c r="O366" s="31"/>
      <c r="P366" s="31"/>
      <c r="Q366" s="31"/>
      <c r="R366" s="31"/>
      <c r="S366" s="31"/>
      <c r="T366" s="31"/>
      <c r="U366" s="31"/>
      <c r="V366" s="31"/>
      <c r="W366" s="31"/>
      <c r="X366" s="31"/>
      <c r="Y366" s="31"/>
      <c r="Z366" s="31"/>
    </row>
    <row r="367" spans="1:26" ht="15.75" customHeight="1">
      <c r="A367" s="297"/>
      <c r="B367" s="298"/>
      <c r="C367" s="298"/>
      <c r="D367" s="298"/>
      <c r="E367" s="298"/>
      <c r="F367" s="298"/>
      <c r="G367" s="298"/>
      <c r="H367" s="298"/>
      <c r="I367" s="1203"/>
      <c r="J367" s="1203"/>
      <c r="K367" s="31"/>
      <c r="L367" s="31"/>
      <c r="M367" s="31"/>
      <c r="N367" s="31"/>
      <c r="O367" s="31"/>
      <c r="P367" s="31"/>
      <c r="Q367" s="31"/>
      <c r="R367" s="31"/>
      <c r="S367" s="31"/>
      <c r="T367" s="31"/>
      <c r="U367" s="31"/>
      <c r="V367" s="31"/>
      <c r="W367" s="31"/>
      <c r="X367" s="31"/>
      <c r="Y367" s="31"/>
      <c r="Z367" s="31"/>
    </row>
    <row r="368" spans="1:26" ht="15.75" customHeight="1">
      <c r="A368" s="297"/>
      <c r="B368" s="298"/>
      <c r="C368" s="298"/>
      <c r="D368" s="298"/>
      <c r="E368" s="298"/>
      <c r="F368" s="298"/>
      <c r="G368" s="298"/>
      <c r="H368" s="298"/>
      <c r="I368" s="1203"/>
      <c r="J368" s="1203"/>
      <c r="K368" s="31"/>
      <c r="L368" s="31"/>
      <c r="M368" s="31"/>
      <c r="N368" s="31"/>
      <c r="O368" s="31"/>
      <c r="P368" s="31"/>
      <c r="Q368" s="31"/>
      <c r="R368" s="31"/>
      <c r="S368" s="31"/>
      <c r="T368" s="31"/>
      <c r="U368" s="31"/>
      <c r="V368" s="31"/>
      <c r="W368" s="31"/>
      <c r="X368" s="31"/>
      <c r="Y368" s="31"/>
      <c r="Z368" s="31"/>
    </row>
    <row r="369" spans="1:26" ht="15.75" customHeight="1">
      <c r="A369" s="297"/>
      <c r="B369" s="298"/>
      <c r="C369" s="298"/>
      <c r="D369" s="298"/>
      <c r="E369" s="298"/>
      <c r="F369" s="298"/>
      <c r="G369" s="298"/>
      <c r="H369" s="298"/>
      <c r="I369" s="1203"/>
      <c r="J369" s="1203"/>
      <c r="K369" s="31"/>
      <c r="L369" s="31"/>
      <c r="M369" s="31"/>
      <c r="N369" s="31"/>
      <c r="O369" s="31"/>
      <c r="P369" s="31"/>
      <c r="Q369" s="31"/>
      <c r="R369" s="31"/>
      <c r="S369" s="31"/>
      <c r="T369" s="31"/>
      <c r="U369" s="31"/>
      <c r="V369" s="31"/>
      <c r="W369" s="31"/>
      <c r="X369" s="31"/>
      <c r="Y369" s="31"/>
      <c r="Z369" s="31"/>
    </row>
    <row r="370" spans="1:26" ht="15.75" customHeight="1">
      <c r="A370" s="297"/>
      <c r="B370" s="298"/>
      <c r="C370" s="298"/>
      <c r="D370" s="298"/>
      <c r="E370" s="298"/>
      <c r="F370" s="298"/>
      <c r="G370" s="298"/>
      <c r="H370" s="298"/>
      <c r="I370" s="1203"/>
      <c r="J370" s="1203"/>
      <c r="K370" s="31"/>
      <c r="L370" s="31"/>
      <c r="M370" s="31"/>
      <c r="N370" s="31"/>
      <c r="O370" s="31"/>
      <c r="P370" s="31"/>
      <c r="Q370" s="31"/>
      <c r="R370" s="31"/>
      <c r="S370" s="31"/>
      <c r="T370" s="31"/>
      <c r="U370" s="31"/>
      <c r="V370" s="31"/>
      <c r="W370" s="31"/>
      <c r="X370" s="31"/>
      <c r="Y370" s="31"/>
      <c r="Z370" s="31"/>
    </row>
    <row r="371" spans="1:26" ht="15.75" customHeight="1">
      <c r="A371" s="297"/>
      <c r="B371" s="298"/>
      <c r="C371" s="298"/>
      <c r="D371" s="298"/>
      <c r="E371" s="298"/>
      <c r="F371" s="298"/>
      <c r="G371" s="298"/>
      <c r="H371" s="298"/>
      <c r="I371" s="1203"/>
      <c r="J371" s="1203"/>
      <c r="K371" s="31"/>
      <c r="L371" s="31"/>
      <c r="M371" s="31"/>
      <c r="N371" s="31"/>
      <c r="O371" s="31"/>
      <c r="P371" s="31"/>
      <c r="Q371" s="31"/>
      <c r="R371" s="31"/>
      <c r="S371" s="31"/>
      <c r="T371" s="31"/>
      <c r="U371" s="31"/>
      <c r="V371" s="31"/>
      <c r="W371" s="31"/>
      <c r="X371" s="31"/>
      <c r="Y371" s="31"/>
      <c r="Z371" s="31"/>
    </row>
    <row r="372" spans="1:26" ht="15.75" customHeight="1">
      <c r="A372" s="297"/>
      <c r="B372" s="298"/>
      <c r="C372" s="298"/>
      <c r="D372" s="298"/>
      <c r="E372" s="298"/>
      <c r="F372" s="298"/>
      <c r="G372" s="298"/>
      <c r="H372" s="298"/>
      <c r="I372" s="1203"/>
      <c r="J372" s="1203"/>
      <c r="K372" s="31"/>
      <c r="L372" s="31"/>
      <c r="M372" s="31"/>
      <c r="N372" s="31"/>
      <c r="O372" s="31"/>
      <c r="P372" s="31"/>
      <c r="Q372" s="31"/>
      <c r="R372" s="31"/>
      <c r="S372" s="31"/>
      <c r="T372" s="31"/>
      <c r="U372" s="31"/>
      <c r="V372" s="31"/>
      <c r="W372" s="31"/>
      <c r="X372" s="31"/>
      <c r="Y372" s="31"/>
      <c r="Z372" s="31"/>
    </row>
    <row r="373" spans="1:26" ht="15.75" customHeight="1">
      <c r="A373" s="297"/>
      <c r="B373" s="298"/>
      <c r="C373" s="298"/>
      <c r="D373" s="298"/>
      <c r="E373" s="298"/>
      <c r="F373" s="298"/>
      <c r="G373" s="298"/>
      <c r="H373" s="298"/>
      <c r="I373" s="1203"/>
      <c r="J373" s="1203"/>
      <c r="K373" s="31"/>
      <c r="L373" s="31"/>
      <c r="M373" s="31"/>
      <c r="N373" s="31"/>
      <c r="O373" s="31"/>
      <c r="P373" s="31"/>
      <c r="Q373" s="31"/>
      <c r="R373" s="31"/>
      <c r="S373" s="31"/>
      <c r="T373" s="31"/>
      <c r="U373" s="31"/>
      <c r="V373" s="31"/>
      <c r="W373" s="31"/>
      <c r="X373" s="31"/>
      <c r="Y373" s="31"/>
      <c r="Z373" s="31"/>
    </row>
    <row r="374" spans="1:26" ht="15.75" customHeight="1">
      <c r="A374" s="297"/>
      <c r="B374" s="298"/>
      <c r="C374" s="298"/>
      <c r="D374" s="298"/>
      <c r="E374" s="298"/>
      <c r="F374" s="298"/>
      <c r="G374" s="298"/>
      <c r="H374" s="298"/>
      <c r="I374" s="1203"/>
      <c r="J374" s="1203"/>
      <c r="K374" s="31"/>
      <c r="L374" s="31"/>
      <c r="M374" s="31"/>
      <c r="N374" s="31"/>
      <c r="O374" s="31"/>
      <c r="P374" s="31"/>
      <c r="Q374" s="31"/>
      <c r="R374" s="31"/>
      <c r="S374" s="31"/>
      <c r="T374" s="31"/>
      <c r="U374" s="31"/>
      <c r="V374" s="31"/>
      <c r="W374" s="31"/>
      <c r="X374" s="31"/>
      <c r="Y374" s="31"/>
      <c r="Z374" s="31"/>
    </row>
    <row r="375" spans="1:26" ht="15.75" customHeight="1">
      <c r="A375" s="297"/>
      <c r="B375" s="298"/>
      <c r="C375" s="298"/>
      <c r="D375" s="298"/>
      <c r="E375" s="298"/>
      <c r="F375" s="298"/>
      <c r="G375" s="298"/>
      <c r="H375" s="298"/>
      <c r="I375" s="1203"/>
      <c r="J375" s="1203"/>
      <c r="K375" s="31"/>
      <c r="L375" s="31"/>
      <c r="M375" s="31"/>
      <c r="N375" s="31"/>
      <c r="O375" s="31"/>
      <c r="P375" s="31"/>
      <c r="Q375" s="31"/>
      <c r="R375" s="31"/>
      <c r="S375" s="31"/>
      <c r="T375" s="31"/>
      <c r="U375" s="31"/>
      <c r="V375" s="31"/>
      <c r="W375" s="31"/>
      <c r="X375" s="31"/>
      <c r="Y375" s="31"/>
      <c r="Z375" s="31"/>
    </row>
    <row r="376" spans="1:26" ht="15.75" customHeight="1">
      <c r="A376" s="297"/>
      <c r="B376" s="298"/>
      <c r="C376" s="298"/>
      <c r="D376" s="298"/>
      <c r="E376" s="298"/>
      <c r="F376" s="298"/>
      <c r="G376" s="298"/>
      <c r="H376" s="298"/>
      <c r="I376" s="1203"/>
      <c r="J376" s="1203"/>
      <c r="K376" s="31"/>
      <c r="L376" s="31"/>
      <c r="M376" s="31"/>
      <c r="N376" s="31"/>
      <c r="O376" s="31"/>
      <c r="P376" s="31"/>
      <c r="Q376" s="31"/>
      <c r="R376" s="31"/>
      <c r="S376" s="31"/>
      <c r="T376" s="31"/>
      <c r="U376" s="31"/>
      <c r="V376" s="31"/>
      <c r="W376" s="31"/>
      <c r="X376" s="31"/>
      <c r="Y376" s="31"/>
      <c r="Z376" s="31"/>
    </row>
    <row r="377" spans="1:26" ht="15.75" customHeight="1">
      <c r="A377" s="297"/>
      <c r="B377" s="298"/>
      <c r="C377" s="298"/>
      <c r="D377" s="298"/>
      <c r="E377" s="298"/>
      <c r="F377" s="298"/>
      <c r="G377" s="298"/>
      <c r="H377" s="298"/>
      <c r="I377" s="1203"/>
      <c r="J377" s="1203"/>
      <c r="K377" s="31"/>
      <c r="L377" s="31"/>
      <c r="M377" s="31"/>
      <c r="N377" s="31"/>
      <c r="O377" s="31"/>
      <c r="P377" s="31"/>
      <c r="Q377" s="31"/>
      <c r="R377" s="31"/>
      <c r="S377" s="31"/>
      <c r="T377" s="31"/>
      <c r="U377" s="31"/>
      <c r="V377" s="31"/>
      <c r="W377" s="31"/>
      <c r="X377" s="31"/>
      <c r="Y377" s="31"/>
      <c r="Z377" s="31"/>
    </row>
    <row r="378" spans="1:26" ht="15.75" customHeight="1">
      <c r="A378" s="297"/>
      <c r="B378" s="298"/>
      <c r="C378" s="298"/>
      <c r="D378" s="298"/>
      <c r="E378" s="298"/>
      <c r="F378" s="298"/>
      <c r="G378" s="298"/>
      <c r="H378" s="298"/>
      <c r="I378" s="1203"/>
      <c r="J378" s="1203"/>
      <c r="K378" s="31"/>
      <c r="L378" s="31"/>
      <c r="M378" s="31"/>
      <c r="N378" s="31"/>
      <c r="O378" s="31"/>
      <c r="P378" s="31"/>
      <c r="Q378" s="31"/>
      <c r="R378" s="31"/>
      <c r="S378" s="31"/>
      <c r="T378" s="31"/>
      <c r="U378" s="31"/>
      <c r="V378" s="31"/>
      <c r="W378" s="31"/>
      <c r="X378" s="31"/>
      <c r="Y378" s="31"/>
      <c r="Z378" s="31"/>
    </row>
    <row r="379" spans="1:26" ht="15.75" customHeight="1">
      <c r="A379" s="297"/>
      <c r="B379" s="298"/>
      <c r="C379" s="298"/>
      <c r="D379" s="298"/>
      <c r="E379" s="298"/>
      <c r="F379" s="298"/>
      <c r="G379" s="298"/>
      <c r="H379" s="298"/>
      <c r="I379" s="1203"/>
      <c r="J379" s="1203"/>
      <c r="K379" s="31"/>
      <c r="L379" s="31"/>
      <c r="M379" s="31"/>
      <c r="N379" s="31"/>
      <c r="O379" s="31"/>
      <c r="P379" s="31"/>
      <c r="Q379" s="31"/>
      <c r="R379" s="31"/>
      <c r="S379" s="31"/>
      <c r="T379" s="31"/>
      <c r="U379" s="31"/>
      <c r="V379" s="31"/>
      <c r="W379" s="31"/>
      <c r="X379" s="31"/>
      <c r="Y379" s="31"/>
      <c r="Z379" s="31"/>
    </row>
    <row r="380" spans="1:26" ht="15.75" customHeight="1">
      <c r="A380" s="297"/>
      <c r="B380" s="298"/>
      <c r="C380" s="298"/>
      <c r="D380" s="298"/>
      <c r="E380" s="298"/>
      <c r="F380" s="298"/>
      <c r="G380" s="298"/>
      <c r="H380" s="298"/>
      <c r="I380" s="1203"/>
      <c r="J380" s="1203"/>
      <c r="K380" s="31"/>
      <c r="L380" s="31"/>
      <c r="M380" s="31"/>
      <c r="N380" s="31"/>
      <c r="O380" s="31"/>
      <c r="P380" s="31"/>
      <c r="Q380" s="31"/>
      <c r="R380" s="31"/>
      <c r="S380" s="31"/>
      <c r="T380" s="31"/>
      <c r="U380" s="31"/>
      <c r="V380" s="31"/>
      <c r="W380" s="31"/>
      <c r="X380" s="31"/>
      <c r="Y380" s="31"/>
      <c r="Z380" s="31"/>
    </row>
    <row r="381" spans="1:26" ht="15.75" customHeight="1">
      <c r="A381" s="297"/>
      <c r="B381" s="298"/>
      <c r="C381" s="298"/>
      <c r="D381" s="298"/>
      <c r="E381" s="298"/>
      <c r="F381" s="298"/>
      <c r="G381" s="298"/>
      <c r="H381" s="298"/>
      <c r="I381" s="1203"/>
      <c r="J381" s="1203"/>
      <c r="K381" s="31"/>
      <c r="L381" s="31"/>
      <c r="M381" s="31"/>
      <c r="N381" s="31"/>
      <c r="O381" s="31"/>
      <c r="P381" s="31"/>
      <c r="Q381" s="31"/>
      <c r="R381" s="31"/>
      <c r="S381" s="31"/>
      <c r="T381" s="31"/>
      <c r="U381" s="31"/>
      <c r="V381" s="31"/>
      <c r="W381" s="31"/>
      <c r="X381" s="31"/>
      <c r="Y381" s="31"/>
      <c r="Z381" s="31"/>
    </row>
    <row r="382" spans="1:26" ht="15.75" customHeight="1">
      <c r="A382" s="297"/>
      <c r="B382" s="298"/>
      <c r="C382" s="298"/>
      <c r="D382" s="298"/>
      <c r="E382" s="298"/>
      <c r="F382" s="298"/>
      <c r="G382" s="298"/>
      <c r="H382" s="298"/>
      <c r="I382" s="1203"/>
      <c r="J382" s="1203"/>
      <c r="K382" s="31"/>
      <c r="L382" s="31"/>
      <c r="M382" s="31"/>
      <c r="N382" s="31"/>
      <c r="O382" s="31"/>
      <c r="P382" s="31"/>
      <c r="Q382" s="31"/>
      <c r="R382" s="31"/>
      <c r="S382" s="31"/>
      <c r="T382" s="31"/>
      <c r="U382" s="31"/>
      <c r="V382" s="31"/>
      <c r="W382" s="31"/>
      <c r="X382" s="31"/>
      <c r="Y382" s="31"/>
      <c r="Z382" s="31"/>
    </row>
    <row r="383" spans="1:26" ht="15.75" customHeight="1">
      <c r="A383" s="297"/>
      <c r="B383" s="298"/>
      <c r="C383" s="298"/>
      <c r="D383" s="298"/>
      <c r="E383" s="298"/>
      <c r="F383" s="298"/>
      <c r="G383" s="298"/>
      <c r="H383" s="298"/>
      <c r="I383" s="1203"/>
      <c r="J383" s="1203"/>
      <c r="K383" s="31"/>
      <c r="L383" s="31"/>
      <c r="M383" s="31"/>
      <c r="N383" s="31"/>
      <c r="O383" s="31"/>
      <c r="P383" s="31"/>
      <c r="Q383" s="31"/>
      <c r="R383" s="31"/>
      <c r="S383" s="31"/>
      <c r="T383" s="31"/>
      <c r="U383" s="31"/>
      <c r="V383" s="31"/>
      <c r="W383" s="31"/>
      <c r="X383" s="31"/>
      <c r="Y383" s="31"/>
      <c r="Z383" s="31"/>
    </row>
    <row r="384" spans="1:26" ht="15.75" customHeight="1">
      <c r="A384" s="297"/>
      <c r="B384" s="298"/>
      <c r="C384" s="298"/>
      <c r="D384" s="298"/>
      <c r="E384" s="298"/>
      <c r="F384" s="298"/>
      <c r="G384" s="298"/>
      <c r="H384" s="298"/>
      <c r="I384" s="1203"/>
      <c r="J384" s="1203"/>
      <c r="K384" s="31"/>
      <c r="L384" s="31"/>
      <c r="M384" s="31"/>
      <c r="N384" s="31"/>
      <c r="O384" s="31"/>
      <c r="P384" s="31"/>
      <c r="Q384" s="31"/>
      <c r="R384" s="31"/>
      <c r="S384" s="31"/>
      <c r="T384" s="31"/>
      <c r="U384" s="31"/>
      <c r="V384" s="31"/>
      <c r="W384" s="31"/>
      <c r="X384" s="31"/>
      <c r="Y384" s="31"/>
      <c r="Z384" s="31"/>
    </row>
    <row r="385" spans="1:26" ht="15.75" customHeight="1">
      <c r="A385" s="297"/>
      <c r="B385" s="298"/>
      <c r="C385" s="298"/>
      <c r="D385" s="298"/>
      <c r="E385" s="298"/>
      <c r="F385" s="298"/>
      <c r="G385" s="298"/>
      <c r="H385" s="298"/>
      <c r="I385" s="1203"/>
      <c r="J385" s="1203"/>
      <c r="K385" s="31"/>
      <c r="L385" s="31"/>
      <c r="M385" s="31"/>
      <c r="N385" s="31"/>
      <c r="O385" s="31"/>
      <c r="P385" s="31"/>
      <c r="Q385" s="31"/>
      <c r="R385" s="31"/>
      <c r="S385" s="31"/>
      <c r="T385" s="31"/>
      <c r="U385" s="31"/>
      <c r="V385" s="31"/>
      <c r="W385" s="31"/>
      <c r="X385" s="31"/>
      <c r="Y385" s="31"/>
      <c r="Z385" s="31"/>
    </row>
    <row r="386" spans="1:26" ht="15.75" customHeight="1">
      <c r="A386" s="297"/>
      <c r="B386" s="298"/>
      <c r="C386" s="298"/>
      <c r="D386" s="298"/>
      <c r="E386" s="298"/>
      <c r="F386" s="298"/>
      <c r="G386" s="298"/>
      <c r="H386" s="298"/>
      <c r="I386" s="1203"/>
      <c r="J386" s="1203"/>
      <c r="K386" s="31"/>
      <c r="L386" s="31"/>
      <c r="M386" s="31"/>
      <c r="N386" s="31"/>
      <c r="O386" s="31"/>
      <c r="P386" s="31"/>
      <c r="Q386" s="31"/>
      <c r="R386" s="31"/>
      <c r="S386" s="31"/>
      <c r="T386" s="31"/>
      <c r="U386" s="31"/>
      <c r="V386" s="31"/>
      <c r="W386" s="31"/>
      <c r="X386" s="31"/>
      <c r="Y386" s="31"/>
      <c r="Z386" s="31"/>
    </row>
    <row r="387" spans="1:26" ht="15.75" customHeight="1">
      <c r="A387" s="297"/>
      <c r="B387" s="298"/>
      <c r="C387" s="298"/>
      <c r="D387" s="298"/>
      <c r="E387" s="298"/>
      <c r="F387" s="298"/>
      <c r="G387" s="298"/>
      <c r="H387" s="298"/>
      <c r="I387" s="1203"/>
      <c r="J387" s="1203"/>
      <c r="K387" s="31"/>
      <c r="L387" s="31"/>
      <c r="M387" s="31"/>
      <c r="N387" s="31"/>
      <c r="O387" s="31"/>
      <c r="P387" s="31"/>
      <c r="Q387" s="31"/>
      <c r="R387" s="31"/>
      <c r="S387" s="31"/>
      <c r="T387" s="31"/>
      <c r="U387" s="31"/>
      <c r="V387" s="31"/>
      <c r="W387" s="31"/>
      <c r="X387" s="31"/>
      <c r="Y387" s="31"/>
      <c r="Z387" s="31"/>
    </row>
    <row r="388" spans="1:26" ht="15.75" customHeight="1">
      <c r="A388" s="297"/>
      <c r="B388" s="298"/>
      <c r="C388" s="298"/>
      <c r="D388" s="298"/>
      <c r="E388" s="298"/>
      <c r="F388" s="298"/>
      <c r="G388" s="298"/>
      <c r="H388" s="298"/>
      <c r="I388" s="1203"/>
      <c r="J388" s="1203"/>
      <c r="K388" s="31"/>
      <c r="L388" s="31"/>
      <c r="M388" s="31"/>
      <c r="N388" s="31"/>
      <c r="O388" s="31"/>
      <c r="P388" s="31"/>
      <c r="Q388" s="31"/>
      <c r="R388" s="31"/>
      <c r="S388" s="31"/>
      <c r="T388" s="31"/>
      <c r="U388" s="31"/>
      <c r="V388" s="31"/>
      <c r="W388" s="31"/>
      <c r="X388" s="31"/>
      <c r="Y388" s="31"/>
      <c r="Z388" s="31"/>
    </row>
    <row r="389" spans="1:26" ht="15.75" customHeight="1">
      <c r="A389" s="297"/>
      <c r="B389" s="298"/>
      <c r="C389" s="298"/>
      <c r="D389" s="298"/>
      <c r="E389" s="298"/>
      <c r="F389" s="298"/>
      <c r="G389" s="298"/>
      <c r="H389" s="298"/>
      <c r="I389" s="1203"/>
      <c r="J389" s="1203"/>
      <c r="K389" s="31"/>
      <c r="L389" s="31"/>
      <c r="M389" s="31"/>
      <c r="N389" s="31"/>
      <c r="O389" s="31"/>
      <c r="P389" s="31"/>
      <c r="Q389" s="31"/>
      <c r="R389" s="31"/>
      <c r="S389" s="31"/>
      <c r="T389" s="31"/>
      <c r="U389" s="31"/>
      <c r="V389" s="31"/>
      <c r="W389" s="31"/>
      <c r="X389" s="31"/>
      <c r="Y389" s="31"/>
      <c r="Z389" s="31"/>
    </row>
    <row r="390" spans="1:26" ht="15.75" customHeight="1">
      <c r="A390" s="297"/>
      <c r="B390" s="298"/>
      <c r="C390" s="298"/>
      <c r="D390" s="298"/>
      <c r="E390" s="298"/>
      <c r="F390" s="298"/>
      <c r="G390" s="298"/>
      <c r="H390" s="298"/>
      <c r="I390" s="1203"/>
      <c r="J390" s="1203"/>
      <c r="K390" s="31"/>
      <c r="L390" s="31"/>
      <c r="M390" s="31"/>
      <c r="N390" s="31"/>
      <c r="O390" s="31"/>
      <c r="P390" s="31"/>
      <c r="Q390" s="31"/>
      <c r="R390" s="31"/>
      <c r="S390" s="31"/>
      <c r="T390" s="31"/>
      <c r="U390" s="31"/>
      <c r="V390" s="31"/>
      <c r="W390" s="31"/>
      <c r="X390" s="31"/>
      <c r="Y390" s="31"/>
      <c r="Z390" s="31"/>
    </row>
    <row r="391" spans="1:26" ht="15.75" customHeight="1">
      <c r="A391" s="297"/>
      <c r="B391" s="298"/>
      <c r="C391" s="298"/>
      <c r="D391" s="298"/>
      <c r="E391" s="298"/>
      <c r="F391" s="298"/>
      <c r="G391" s="298"/>
      <c r="H391" s="298"/>
      <c r="I391" s="1203"/>
      <c r="J391" s="1203"/>
      <c r="K391" s="31"/>
      <c r="L391" s="31"/>
      <c r="M391" s="31"/>
      <c r="N391" s="31"/>
      <c r="O391" s="31"/>
      <c r="P391" s="31"/>
      <c r="Q391" s="31"/>
      <c r="R391" s="31"/>
      <c r="S391" s="31"/>
      <c r="T391" s="31"/>
      <c r="U391" s="31"/>
      <c r="V391" s="31"/>
      <c r="W391" s="31"/>
      <c r="X391" s="31"/>
      <c r="Y391" s="31"/>
      <c r="Z391" s="31"/>
    </row>
    <row r="392" spans="1:26" ht="15.75" customHeight="1">
      <c r="A392" s="297"/>
      <c r="B392" s="298"/>
      <c r="C392" s="298"/>
      <c r="D392" s="298"/>
      <c r="E392" s="298"/>
      <c r="F392" s="298"/>
      <c r="G392" s="298"/>
      <c r="H392" s="298"/>
      <c r="I392" s="1203"/>
      <c r="J392" s="1203"/>
      <c r="K392" s="31"/>
      <c r="L392" s="31"/>
      <c r="M392" s="31"/>
      <c r="N392" s="31"/>
      <c r="O392" s="31"/>
      <c r="P392" s="31"/>
      <c r="Q392" s="31"/>
      <c r="R392" s="31"/>
      <c r="S392" s="31"/>
      <c r="T392" s="31"/>
      <c r="U392" s="31"/>
      <c r="V392" s="31"/>
      <c r="W392" s="31"/>
      <c r="X392" s="31"/>
      <c r="Y392" s="31"/>
      <c r="Z392" s="31"/>
    </row>
    <row r="393" spans="1:26" ht="15.75" customHeight="1">
      <c r="A393" s="297"/>
      <c r="B393" s="298"/>
      <c r="C393" s="298"/>
      <c r="D393" s="298"/>
      <c r="E393" s="298"/>
      <c r="F393" s="298"/>
      <c r="G393" s="298"/>
      <c r="H393" s="298"/>
      <c r="I393" s="1203"/>
      <c r="J393" s="1203"/>
      <c r="K393" s="31"/>
      <c r="L393" s="31"/>
      <c r="M393" s="31"/>
      <c r="N393" s="31"/>
      <c r="O393" s="31"/>
      <c r="P393" s="31"/>
      <c r="Q393" s="31"/>
      <c r="R393" s="31"/>
      <c r="S393" s="31"/>
      <c r="T393" s="31"/>
      <c r="U393" s="31"/>
      <c r="V393" s="31"/>
      <c r="W393" s="31"/>
      <c r="X393" s="31"/>
      <c r="Y393" s="31"/>
      <c r="Z393" s="31"/>
    </row>
    <row r="394" spans="1:26" ht="15.75" customHeight="1">
      <c r="A394" s="297"/>
      <c r="B394" s="298"/>
      <c r="C394" s="298"/>
      <c r="D394" s="298"/>
      <c r="E394" s="298"/>
      <c r="F394" s="298"/>
      <c r="G394" s="298"/>
      <c r="H394" s="298"/>
      <c r="I394" s="1203"/>
      <c r="J394" s="1203"/>
      <c r="K394" s="31"/>
      <c r="L394" s="31"/>
      <c r="M394" s="31"/>
      <c r="N394" s="31"/>
      <c r="O394" s="31"/>
      <c r="P394" s="31"/>
      <c r="Q394" s="31"/>
      <c r="R394" s="31"/>
      <c r="S394" s="31"/>
      <c r="T394" s="31"/>
      <c r="U394" s="31"/>
      <c r="V394" s="31"/>
      <c r="W394" s="31"/>
      <c r="X394" s="31"/>
      <c r="Y394" s="31"/>
      <c r="Z394" s="31"/>
    </row>
    <row r="395" spans="1:26" ht="15.75" customHeight="1">
      <c r="A395" s="297"/>
      <c r="B395" s="298"/>
      <c r="C395" s="298"/>
      <c r="D395" s="298"/>
      <c r="E395" s="298"/>
      <c r="F395" s="298"/>
      <c r="G395" s="298"/>
      <c r="H395" s="298"/>
      <c r="I395" s="1203"/>
      <c r="J395" s="1203"/>
      <c r="K395" s="31"/>
      <c r="L395" s="31"/>
      <c r="M395" s="31"/>
      <c r="N395" s="31"/>
      <c r="O395" s="31"/>
      <c r="P395" s="31"/>
      <c r="Q395" s="31"/>
      <c r="R395" s="31"/>
      <c r="S395" s="31"/>
      <c r="T395" s="31"/>
      <c r="U395" s="31"/>
      <c r="V395" s="31"/>
      <c r="W395" s="31"/>
      <c r="X395" s="31"/>
      <c r="Y395" s="31"/>
      <c r="Z395" s="31"/>
    </row>
    <row r="396" spans="1:26" ht="15.75" customHeight="1">
      <c r="A396" s="297"/>
      <c r="B396" s="298"/>
      <c r="C396" s="298"/>
      <c r="D396" s="298"/>
      <c r="E396" s="298"/>
      <c r="F396" s="298"/>
      <c r="G396" s="298"/>
      <c r="H396" s="298"/>
      <c r="I396" s="1203"/>
      <c r="J396" s="1203"/>
      <c r="K396" s="31"/>
      <c r="L396" s="31"/>
      <c r="M396" s="31"/>
      <c r="N396" s="31"/>
      <c r="O396" s="31"/>
      <c r="P396" s="31"/>
      <c r="Q396" s="31"/>
      <c r="R396" s="31"/>
      <c r="S396" s="31"/>
      <c r="T396" s="31"/>
      <c r="U396" s="31"/>
      <c r="V396" s="31"/>
      <c r="W396" s="31"/>
      <c r="X396" s="31"/>
      <c r="Y396" s="31"/>
      <c r="Z396" s="31"/>
    </row>
    <row r="397" spans="1:26" ht="15.75" customHeight="1">
      <c r="A397" s="297"/>
      <c r="B397" s="298"/>
      <c r="C397" s="298"/>
      <c r="D397" s="298"/>
      <c r="E397" s="298"/>
      <c r="F397" s="298"/>
      <c r="G397" s="298"/>
      <c r="H397" s="298"/>
      <c r="I397" s="1203"/>
      <c r="J397" s="1203"/>
      <c r="K397" s="31"/>
      <c r="L397" s="31"/>
      <c r="M397" s="31"/>
      <c r="N397" s="31"/>
      <c r="O397" s="31"/>
      <c r="P397" s="31"/>
      <c r="Q397" s="31"/>
      <c r="R397" s="31"/>
      <c r="S397" s="31"/>
      <c r="T397" s="31"/>
      <c r="U397" s="31"/>
      <c r="V397" s="31"/>
      <c r="W397" s="31"/>
      <c r="X397" s="31"/>
      <c r="Y397" s="31"/>
      <c r="Z397" s="31"/>
    </row>
    <row r="398" spans="1:26" ht="15.75" customHeight="1">
      <c r="A398" s="297"/>
      <c r="B398" s="298"/>
      <c r="C398" s="298"/>
      <c r="D398" s="298"/>
      <c r="E398" s="298"/>
      <c r="F398" s="298"/>
      <c r="G398" s="298"/>
      <c r="H398" s="298"/>
      <c r="I398" s="1203"/>
      <c r="J398" s="1203"/>
      <c r="K398" s="31"/>
      <c r="L398" s="31"/>
      <c r="M398" s="31"/>
      <c r="N398" s="31"/>
      <c r="O398" s="31"/>
      <c r="P398" s="31"/>
      <c r="Q398" s="31"/>
      <c r="R398" s="31"/>
      <c r="S398" s="31"/>
      <c r="T398" s="31"/>
      <c r="U398" s="31"/>
      <c r="V398" s="31"/>
      <c r="W398" s="31"/>
      <c r="X398" s="31"/>
      <c r="Y398" s="31"/>
      <c r="Z398" s="31"/>
    </row>
    <row r="399" spans="1:26" ht="15.75" customHeight="1">
      <c r="A399" s="297"/>
      <c r="B399" s="298"/>
      <c r="C399" s="298"/>
      <c r="D399" s="298"/>
      <c r="E399" s="298"/>
      <c r="F399" s="298"/>
      <c r="G399" s="298"/>
      <c r="H399" s="298"/>
      <c r="I399" s="1203"/>
      <c r="J399" s="1203"/>
      <c r="K399" s="31"/>
      <c r="L399" s="31"/>
      <c r="M399" s="31"/>
      <c r="N399" s="31"/>
      <c r="O399" s="31"/>
      <c r="P399" s="31"/>
      <c r="Q399" s="31"/>
      <c r="R399" s="31"/>
      <c r="S399" s="31"/>
      <c r="T399" s="31"/>
      <c r="U399" s="31"/>
      <c r="V399" s="31"/>
      <c r="W399" s="31"/>
      <c r="X399" s="31"/>
      <c r="Y399" s="31"/>
      <c r="Z399" s="31"/>
    </row>
    <row r="400" spans="1:26" ht="15.75" customHeight="1">
      <c r="A400" s="297"/>
      <c r="B400" s="298"/>
      <c r="C400" s="298"/>
      <c r="D400" s="298"/>
      <c r="E400" s="298"/>
      <c r="F400" s="298"/>
      <c r="G400" s="298"/>
      <c r="H400" s="298"/>
      <c r="I400" s="1203"/>
      <c r="J400" s="1203"/>
      <c r="K400" s="31"/>
      <c r="L400" s="31"/>
      <c r="M400" s="31"/>
      <c r="N400" s="31"/>
      <c r="O400" s="31"/>
      <c r="P400" s="31"/>
      <c r="Q400" s="31"/>
      <c r="R400" s="31"/>
      <c r="S400" s="31"/>
      <c r="T400" s="31"/>
      <c r="U400" s="31"/>
      <c r="V400" s="31"/>
      <c r="W400" s="31"/>
      <c r="X400" s="31"/>
      <c r="Y400" s="31"/>
      <c r="Z400" s="31"/>
    </row>
    <row r="401" spans="1:26" ht="15.75" customHeight="1">
      <c r="A401" s="297"/>
      <c r="B401" s="298"/>
      <c r="C401" s="298"/>
      <c r="D401" s="298"/>
      <c r="E401" s="298"/>
      <c r="F401" s="298"/>
      <c r="G401" s="298"/>
      <c r="H401" s="298"/>
      <c r="I401" s="1203"/>
      <c r="J401" s="1203"/>
      <c r="K401" s="31"/>
      <c r="L401" s="31"/>
      <c r="M401" s="31"/>
      <c r="N401" s="31"/>
      <c r="O401" s="31"/>
      <c r="P401" s="31"/>
      <c r="Q401" s="31"/>
      <c r="R401" s="31"/>
      <c r="S401" s="31"/>
      <c r="T401" s="31"/>
      <c r="U401" s="31"/>
      <c r="V401" s="31"/>
      <c r="W401" s="31"/>
      <c r="X401" s="31"/>
      <c r="Y401" s="31"/>
      <c r="Z401" s="31"/>
    </row>
    <row r="402" spans="1:26" ht="15.75" customHeight="1">
      <c r="A402" s="297"/>
      <c r="B402" s="298"/>
      <c r="C402" s="298"/>
      <c r="D402" s="298"/>
      <c r="E402" s="298"/>
      <c r="F402" s="298"/>
      <c r="G402" s="298"/>
      <c r="H402" s="298"/>
      <c r="I402" s="1203"/>
      <c r="J402" s="1203"/>
      <c r="K402" s="31"/>
      <c r="L402" s="31"/>
      <c r="M402" s="31"/>
      <c r="N402" s="31"/>
      <c r="O402" s="31"/>
      <c r="P402" s="31"/>
      <c r="Q402" s="31"/>
      <c r="R402" s="31"/>
      <c r="S402" s="31"/>
      <c r="T402" s="31"/>
      <c r="U402" s="31"/>
      <c r="V402" s="31"/>
      <c r="W402" s="31"/>
      <c r="X402" s="31"/>
      <c r="Y402" s="31"/>
      <c r="Z402" s="31"/>
    </row>
    <row r="403" spans="1:26" ht="15.75" customHeight="1">
      <c r="A403" s="297"/>
      <c r="B403" s="298"/>
      <c r="C403" s="298"/>
      <c r="D403" s="298"/>
      <c r="E403" s="298"/>
      <c r="F403" s="298"/>
      <c r="G403" s="298"/>
      <c r="H403" s="298"/>
      <c r="I403" s="1203"/>
      <c r="J403" s="1203"/>
      <c r="K403" s="31"/>
      <c r="L403" s="31"/>
      <c r="M403" s="31"/>
      <c r="N403" s="31"/>
      <c r="O403" s="31"/>
      <c r="P403" s="31"/>
      <c r="Q403" s="31"/>
      <c r="R403" s="31"/>
      <c r="S403" s="31"/>
      <c r="T403" s="31"/>
      <c r="U403" s="31"/>
      <c r="V403" s="31"/>
      <c r="W403" s="31"/>
      <c r="X403" s="31"/>
      <c r="Y403" s="31"/>
      <c r="Z403" s="31"/>
    </row>
    <row r="404" spans="1:26" ht="15.75" customHeight="1">
      <c r="A404" s="297"/>
      <c r="B404" s="298"/>
      <c r="C404" s="298"/>
      <c r="D404" s="298"/>
      <c r="E404" s="298"/>
      <c r="F404" s="298"/>
      <c r="G404" s="298"/>
      <c r="H404" s="298"/>
      <c r="I404" s="1203"/>
      <c r="J404" s="1203"/>
      <c r="K404" s="31"/>
      <c r="L404" s="31"/>
      <c r="M404" s="31"/>
      <c r="N404" s="31"/>
      <c r="O404" s="31"/>
      <c r="P404" s="31"/>
      <c r="Q404" s="31"/>
      <c r="R404" s="31"/>
      <c r="S404" s="31"/>
      <c r="T404" s="31"/>
      <c r="U404" s="31"/>
      <c r="V404" s="31"/>
      <c r="W404" s="31"/>
      <c r="X404" s="31"/>
      <c r="Y404" s="31"/>
      <c r="Z404" s="31"/>
    </row>
    <row r="405" spans="1:26" ht="15.75" customHeight="1">
      <c r="A405" s="297"/>
      <c r="B405" s="298"/>
      <c r="C405" s="298"/>
      <c r="D405" s="298"/>
      <c r="E405" s="298"/>
      <c r="F405" s="298"/>
      <c r="G405" s="298"/>
      <c r="H405" s="298"/>
      <c r="I405" s="1203"/>
      <c r="J405" s="1203"/>
      <c r="K405" s="31"/>
      <c r="L405" s="31"/>
      <c r="M405" s="31"/>
      <c r="N405" s="31"/>
      <c r="O405" s="31"/>
      <c r="P405" s="31"/>
      <c r="Q405" s="31"/>
      <c r="R405" s="31"/>
      <c r="S405" s="31"/>
      <c r="T405" s="31"/>
      <c r="U405" s="31"/>
      <c r="V405" s="31"/>
      <c r="W405" s="31"/>
      <c r="X405" s="31"/>
      <c r="Y405" s="31"/>
      <c r="Z405" s="31"/>
    </row>
    <row r="406" spans="1:26" ht="15.75" customHeight="1">
      <c r="A406" s="297"/>
      <c r="B406" s="298"/>
      <c r="C406" s="298"/>
      <c r="D406" s="298"/>
      <c r="E406" s="298"/>
      <c r="F406" s="298"/>
      <c r="G406" s="298"/>
      <c r="H406" s="298"/>
      <c r="I406" s="1203"/>
      <c r="J406" s="1203"/>
      <c r="K406" s="31"/>
      <c r="L406" s="31"/>
      <c r="M406" s="31"/>
      <c r="N406" s="31"/>
      <c r="O406" s="31"/>
      <c r="P406" s="31"/>
      <c r="Q406" s="31"/>
      <c r="R406" s="31"/>
      <c r="S406" s="31"/>
      <c r="T406" s="31"/>
      <c r="U406" s="31"/>
      <c r="V406" s="31"/>
      <c r="W406" s="31"/>
      <c r="X406" s="31"/>
      <c r="Y406" s="31"/>
      <c r="Z406" s="31"/>
    </row>
    <row r="407" spans="1:26" ht="15.75" customHeight="1">
      <c r="A407" s="297"/>
      <c r="B407" s="298"/>
      <c r="C407" s="298"/>
      <c r="D407" s="298"/>
      <c r="E407" s="298"/>
      <c r="F407" s="298"/>
      <c r="G407" s="298"/>
      <c r="H407" s="298"/>
      <c r="I407" s="1203"/>
      <c r="J407" s="1203"/>
      <c r="K407" s="31"/>
      <c r="L407" s="31"/>
      <c r="M407" s="31"/>
      <c r="N407" s="31"/>
      <c r="O407" s="31"/>
      <c r="P407" s="31"/>
      <c r="Q407" s="31"/>
      <c r="R407" s="31"/>
      <c r="S407" s="31"/>
      <c r="T407" s="31"/>
      <c r="U407" s="31"/>
      <c r="V407" s="31"/>
      <c r="W407" s="31"/>
      <c r="X407" s="31"/>
      <c r="Y407" s="31"/>
      <c r="Z407" s="31"/>
    </row>
    <row r="408" spans="1:26" ht="15.75" customHeight="1">
      <c r="A408" s="297"/>
      <c r="B408" s="298"/>
      <c r="C408" s="298"/>
      <c r="D408" s="298"/>
      <c r="E408" s="298"/>
      <c r="F408" s="298"/>
      <c r="G408" s="298"/>
      <c r="H408" s="298"/>
      <c r="I408" s="1203"/>
      <c r="J408" s="1203"/>
      <c r="K408" s="31"/>
      <c r="L408" s="31"/>
      <c r="M408" s="31"/>
      <c r="N408" s="31"/>
      <c r="O408" s="31"/>
      <c r="P408" s="31"/>
      <c r="Q408" s="31"/>
      <c r="R408" s="31"/>
      <c r="S408" s="31"/>
      <c r="T408" s="31"/>
      <c r="U408" s="31"/>
      <c r="V408" s="31"/>
      <c r="W408" s="31"/>
      <c r="X408" s="31"/>
      <c r="Y408" s="31"/>
      <c r="Z408" s="31"/>
    </row>
    <row r="409" spans="1:26" ht="15.75" customHeight="1">
      <c r="A409" s="297"/>
      <c r="B409" s="298"/>
      <c r="C409" s="298"/>
      <c r="D409" s="298"/>
      <c r="E409" s="298"/>
      <c r="F409" s="298"/>
      <c r="G409" s="298"/>
      <c r="H409" s="298"/>
      <c r="I409" s="1203"/>
      <c r="J409" s="1203"/>
      <c r="K409" s="31"/>
      <c r="L409" s="31"/>
      <c r="M409" s="31"/>
      <c r="N409" s="31"/>
      <c r="O409" s="31"/>
      <c r="P409" s="31"/>
      <c r="Q409" s="31"/>
      <c r="R409" s="31"/>
      <c r="S409" s="31"/>
      <c r="T409" s="31"/>
      <c r="U409" s="31"/>
      <c r="V409" s="31"/>
      <c r="W409" s="31"/>
      <c r="X409" s="31"/>
      <c r="Y409" s="31"/>
      <c r="Z409" s="31"/>
    </row>
    <row r="410" spans="1:26" ht="15.75" customHeight="1">
      <c r="A410" s="297"/>
      <c r="B410" s="298"/>
      <c r="C410" s="298"/>
      <c r="D410" s="298"/>
      <c r="E410" s="298"/>
      <c r="F410" s="298"/>
      <c r="G410" s="298"/>
      <c r="H410" s="298"/>
      <c r="I410" s="1203"/>
      <c r="J410" s="1203"/>
      <c r="K410" s="31"/>
      <c r="L410" s="31"/>
      <c r="M410" s="31"/>
      <c r="N410" s="31"/>
      <c r="O410" s="31"/>
      <c r="P410" s="31"/>
      <c r="Q410" s="31"/>
      <c r="R410" s="31"/>
      <c r="S410" s="31"/>
      <c r="T410" s="31"/>
      <c r="U410" s="31"/>
      <c r="V410" s="31"/>
      <c r="W410" s="31"/>
      <c r="X410" s="31"/>
      <c r="Y410" s="31"/>
      <c r="Z410" s="31"/>
    </row>
    <row r="411" spans="1:26" ht="15.75" customHeight="1">
      <c r="A411" s="297"/>
      <c r="B411" s="298"/>
      <c r="C411" s="298"/>
      <c r="D411" s="298"/>
      <c r="E411" s="298"/>
      <c r="F411" s="298"/>
      <c r="G411" s="298"/>
      <c r="H411" s="298"/>
      <c r="I411" s="1203"/>
      <c r="J411" s="1203"/>
      <c r="K411" s="31"/>
      <c r="L411" s="31"/>
      <c r="M411" s="31"/>
      <c r="N411" s="31"/>
      <c r="O411" s="31"/>
      <c r="P411" s="31"/>
      <c r="Q411" s="31"/>
      <c r="R411" s="31"/>
      <c r="S411" s="31"/>
      <c r="T411" s="31"/>
      <c r="U411" s="31"/>
      <c r="V411" s="31"/>
      <c r="W411" s="31"/>
      <c r="X411" s="31"/>
      <c r="Y411" s="31"/>
      <c r="Z411" s="31"/>
    </row>
    <row r="412" spans="1:26" ht="15.75" customHeight="1">
      <c r="A412" s="297"/>
      <c r="B412" s="298"/>
      <c r="C412" s="298"/>
      <c r="D412" s="298"/>
      <c r="E412" s="298"/>
      <c r="F412" s="298"/>
      <c r="G412" s="298"/>
      <c r="H412" s="298"/>
      <c r="I412" s="1203"/>
      <c r="J412" s="1203"/>
      <c r="K412" s="31"/>
      <c r="L412" s="31"/>
      <c r="M412" s="31"/>
      <c r="N412" s="31"/>
      <c r="O412" s="31"/>
      <c r="P412" s="31"/>
      <c r="Q412" s="31"/>
      <c r="R412" s="31"/>
      <c r="S412" s="31"/>
      <c r="T412" s="31"/>
      <c r="U412" s="31"/>
      <c r="V412" s="31"/>
      <c r="W412" s="31"/>
      <c r="X412" s="31"/>
      <c r="Y412" s="31"/>
      <c r="Z412" s="31"/>
    </row>
    <row r="413" spans="1:26" ht="15.75" customHeight="1">
      <c r="A413" s="297"/>
      <c r="B413" s="298"/>
      <c r="C413" s="298"/>
      <c r="D413" s="298"/>
      <c r="E413" s="298"/>
      <c r="F413" s="298"/>
      <c r="G413" s="298"/>
      <c r="H413" s="298"/>
      <c r="I413" s="1203"/>
      <c r="J413" s="1203"/>
      <c r="K413" s="31"/>
      <c r="L413" s="31"/>
      <c r="M413" s="31"/>
      <c r="N413" s="31"/>
      <c r="O413" s="31"/>
      <c r="P413" s="31"/>
      <c r="Q413" s="31"/>
      <c r="R413" s="31"/>
      <c r="S413" s="31"/>
      <c r="T413" s="31"/>
      <c r="U413" s="31"/>
      <c r="V413" s="31"/>
      <c r="W413" s="31"/>
      <c r="X413" s="31"/>
      <c r="Y413" s="31"/>
      <c r="Z413" s="31"/>
    </row>
    <row r="414" spans="1:26" ht="15.75" customHeight="1">
      <c r="A414" s="297"/>
      <c r="B414" s="298"/>
      <c r="C414" s="298"/>
      <c r="D414" s="298"/>
      <c r="E414" s="298"/>
      <c r="F414" s="298"/>
      <c r="G414" s="298"/>
      <c r="H414" s="298"/>
      <c r="I414" s="1203"/>
      <c r="J414" s="1203"/>
      <c r="K414" s="31"/>
      <c r="L414" s="31"/>
      <c r="M414" s="31"/>
      <c r="N414" s="31"/>
      <c r="O414" s="31"/>
      <c r="P414" s="31"/>
      <c r="Q414" s="31"/>
      <c r="R414" s="31"/>
      <c r="S414" s="31"/>
      <c r="T414" s="31"/>
      <c r="U414" s="31"/>
      <c r="V414" s="31"/>
      <c r="W414" s="31"/>
      <c r="X414" s="31"/>
      <c r="Y414" s="31"/>
      <c r="Z414" s="31"/>
    </row>
    <row r="415" spans="1:26" ht="15.75" customHeight="1">
      <c r="A415" s="297"/>
      <c r="B415" s="298"/>
      <c r="C415" s="298"/>
      <c r="D415" s="298"/>
      <c r="E415" s="298"/>
      <c r="F415" s="298"/>
      <c r="G415" s="298"/>
      <c r="H415" s="298"/>
      <c r="I415" s="1203"/>
      <c r="J415" s="1203"/>
      <c r="K415" s="31"/>
      <c r="L415" s="31"/>
      <c r="M415" s="31"/>
      <c r="N415" s="31"/>
      <c r="O415" s="31"/>
      <c r="P415" s="31"/>
      <c r="Q415" s="31"/>
      <c r="R415" s="31"/>
      <c r="S415" s="31"/>
      <c r="T415" s="31"/>
      <c r="U415" s="31"/>
      <c r="V415" s="31"/>
      <c r="W415" s="31"/>
      <c r="X415" s="31"/>
      <c r="Y415" s="31"/>
      <c r="Z415" s="31"/>
    </row>
    <row r="416" spans="1:26" ht="15.75" customHeight="1">
      <c r="A416" s="297"/>
      <c r="B416" s="298"/>
      <c r="C416" s="298"/>
      <c r="D416" s="298"/>
      <c r="E416" s="298"/>
      <c r="F416" s="298"/>
      <c r="G416" s="298"/>
      <c r="H416" s="298"/>
      <c r="I416" s="1203"/>
      <c r="J416" s="1203"/>
      <c r="K416" s="31"/>
      <c r="L416" s="31"/>
      <c r="M416" s="31"/>
      <c r="N416" s="31"/>
      <c r="O416" s="31"/>
      <c r="P416" s="31"/>
      <c r="Q416" s="31"/>
      <c r="R416" s="31"/>
      <c r="S416" s="31"/>
      <c r="T416" s="31"/>
      <c r="U416" s="31"/>
      <c r="V416" s="31"/>
      <c r="W416" s="31"/>
      <c r="X416" s="31"/>
      <c r="Y416" s="31"/>
      <c r="Z416" s="31"/>
    </row>
    <row r="417" spans="1:26" ht="15.75" customHeight="1">
      <c r="A417" s="297"/>
      <c r="B417" s="298"/>
      <c r="C417" s="298"/>
      <c r="D417" s="298"/>
      <c r="E417" s="298"/>
      <c r="F417" s="298"/>
      <c r="G417" s="298"/>
      <c r="H417" s="298"/>
      <c r="I417" s="1203"/>
      <c r="J417" s="1203"/>
      <c r="K417" s="31"/>
      <c r="L417" s="31"/>
      <c r="M417" s="31"/>
      <c r="N417" s="31"/>
      <c r="O417" s="31"/>
      <c r="P417" s="31"/>
      <c r="Q417" s="31"/>
      <c r="R417" s="31"/>
      <c r="S417" s="31"/>
      <c r="T417" s="31"/>
      <c r="U417" s="31"/>
      <c r="V417" s="31"/>
      <c r="W417" s="31"/>
      <c r="X417" s="31"/>
      <c r="Y417" s="31"/>
      <c r="Z417" s="31"/>
    </row>
    <row r="418" spans="1:26" ht="15.75" customHeight="1">
      <c r="A418" s="297"/>
      <c r="B418" s="298"/>
      <c r="C418" s="298"/>
      <c r="D418" s="298"/>
      <c r="E418" s="298"/>
      <c r="F418" s="298"/>
      <c r="G418" s="298"/>
      <c r="H418" s="298"/>
      <c r="I418" s="1203"/>
      <c r="J418" s="1203"/>
      <c r="K418" s="31"/>
      <c r="L418" s="31"/>
      <c r="M418" s="31"/>
      <c r="N418" s="31"/>
      <c r="O418" s="31"/>
      <c r="P418" s="31"/>
      <c r="Q418" s="31"/>
      <c r="R418" s="31"/>
      <c r="S418" s="31"/>
      <c r="T418" s="31"/>
      <c r="U418" s="31"/>
      <c r="V418" s="31"/>
      <c r="W418" s="31"/>
      <c r="X418" s="31"/>
      <c r="Y418" s="31"/>
      <c r="Z418" s="31"/>
    </row>
    <row r="419" spans="1:26" ht="15.75" customHeight="1">
      <c r="A419" s="297"/>
      <c r="B419" s="298"/>
      <c r="C419" s="298"/>
      <c r="D419" s="298"/>
      <c r="E419" s="298"/>
      <c r="F419" s="298"/>
      <c r="G419" s="298"/>
      <c r="H419" s="298"/>
      <c r="I419" s="1203"/>
      <c r="J419" s="1203"/>
      <c r="K419" s="31"/>
      <c r="L419" s="31"/>
      <c r="M419" s="31"/>
      <c r="N419" s="31"/>
      <c r="O419" s="31"/>
      <c r="P419" s="31"/>
      <c r="Q419" s="31"/>
      <c r="R419" s="31"/>
      <c r="S419" s="31"/>
      <c r="T419" s="31"/>
      <c r="U419" s="31"/>
      <c r="V419" s="31"/>
      <c r="W419" s="31"/>
      <c r="X419" s="31"/>
      <c r="Y419" s="31"/>
      <c r="Z419" s="31"/>
    </row>
    <row r="420" spans="1:26" ht="15.75" customHeight="1">
      <c r="A420" s="297"/>
      <c r="B420" s="298"/>
      <c r="C420" s="298"/>
      <c r="D420" s="298"/>
      <c r="E420" s="298"/>
      <c r="F420" s="298"/>
      <c r="G420" s="298"/>
      <c r="H420" s="298"/>
      <c r="I420" s="1203"/>
      <c r="J420" s="1203"/>
      <c r="K420" s="31"/>
      <c r="L420" s="31"/>
      <c r="M420" s="31"/>
      <c r="N420" s="31"/>
      <c r="O420" s="31"/>
      <c r="P420" s="31"/>
      <c r="Q420" s="31"/>
      <c r="R420" s="31"/>
      <c r="S420" s="31"/>
      <c r="T420" s="31"/>
      <c r="U420" s="31"/>
      <c r="V420" s="31"/>
      <c r="W420" s="31"/>
      <c r="X420" s="31"/>
      <c r="Y420" s="31"/>
      <c r="Z420" s="31"/>
    </row>
    <row r="421" spans="1:26" ht="15.75" customHeight="1">
      <c r="A421" s="297"/>
      <c r="B421" s="298"/>
      <c r="C421" s="298"/>
      <c r="D421" s="298"/>
      <c r="E421" s="298"/>
      <c r="F421" s="298"/>
      <c r="G421" s="298"/>
      <c r="H421" s="298"/>
      <c r="I421" s="1203"/>
      <c r="J421" s="1203"/>
      <c r="K421" s="31"/>
      <c r="L421" s="31"/>
      <c r="M421" s="31"/>
      <c r="N421" s="31"/>
      <c r="O421" s="31"/>
      <c r="P421" s="31"/>
      <c r="Q421" s="31"/>
      <c r="R421" s="31"/>
      <c r="S421" s="31"/>
      <c r="T421" s="31"/>
      <c r="U421" s="31"/>
      <c r="V421" s="31"/>
      <c r="W421" s="31"/>
      <c r="X421" s="31"/>
      <c r="Y421" s="31"/>
      <c r="Z421" s="31"/>
    </row>
    <row r="422" spans="1:26" ht="15.75" customHeight="1">
      <c r="A422" s="297"/>
      <c r="B422" s="298"/>
      <c r="C422" s="298"/>
      <c r="D422" s="298"/>
      <c r="E422" s="298"/>
      <c r="F422" s="298"/>
      <c r="G422" s="298"/>
      <c r="H422" s="298"/>
      <c r="I422" s="1203"/>
      <c r="J422" s="1203"/>
      <c r="K422" s="31"/>
      <c r="L422" s="31"/>
      <c r="M422" s="31"/>
      <c r="N422" s="31"/>
      <c r="O422" s="31"/>
      <c r="P422" s="31"/>
      <c r="Q422" s="31"/>
      <c r="R422" s="31"/>
      <c r="S422" s="31"/>
      <c r="T422" s="31"/>
      <c r="U422" s="31"/>
      <c r="V422" s="31"/>
      <c r="W422" s="31"/>
      <c r="X422" s="31"/>
      <c r="Y422" s="31"/>
      <c r="Z422" s="31"/>
    </row>
    <row r="423" spans="1:26" ht="15.75" customHeight="1">
      <c r="A423" s="297"/>
      <c r="B423" s="298"/>
      <c r="C423" s="298"/>
      <c r="D423" s="298"/>
      <c r="E423" s="298"/>
      <c r="F423" s="298"/>
      <c r="G423" s="298"/>
      <c r="H423" s="298"/>
      <c r="I423" s="1203"/>
      <c r="J423" s="1203"/>
      <c r="K423" s="31"/>
      <c r="L423" s="31"/>
      <c r="M423" s="31"/>
      <c r="N423" s="31"/>
      <c r="O423" s="31"/>
      <c r="P423" s="31"/>
      <c r="Q423" s="31"/>
      <c r="R423" s="31"/>
      <c r="S423" s="31"/>
      <c r="T423" s="31"/>
      <c r="U423" s="31"/>
      <c r="V423" s="31"/>
      <c r="W423" s="31"/>
      <c r="X423" s="31"/>
      <c r="Y423" s="31"/>
      <c r="Z423" s="31"/>
    </row>
    <row r="424" spans="1:26" ht="15.75" customHeight="1">
      <c r="A424" s="297"/>
      <c r="B424" s="298"/>
      <c r="C424" s="298"/>
      <c r="D424" s="298"/>
      <c r="E424" s="298"/>
      <c r="F424" s="298"/>
      <c r="G424" s="298"/>
      <c r="H424" s="298"/>
      <c r="I424" s="1203"/>
      <c r="J424" s="1203"/>
      <c r="K424" s="31"/>
      <c r="L424" s="31"/>
      <c r="M424" s="31"/>
      <c r="N424" s="31"/>
      <c r="O424" s="31"/>
      <c r="P424" s="31"/>
      <c r="Q424" s="31"/>
      <c r="R424" s="31"/>
      <c r="S424" s="31"/>
      <c r="T424" s="31"/>
      <c r="U424" s="31"/>
      <c r="V424" s="31"/>
      <c r="W424" s="31"/>
      <c r="X424" s="31"/>
      <c r="Y424" s="31"/>
      <c r="Z424" s="31"/>
    </row>
    <row r="425" spans="1:26" ht="15.75" customHeight="1">
      <c r="A425" s="297"/>
      <c r="B425" s="298"/>
      <c r="C425" s="298"/>
      <c r="D425" s="298"/>
      <c r="E425" s="298"/>
      <c r="F425" s="298"/>
      <c r="G425" s="298"/>
      <c r="H425" s="298"/>
      <c r="I425" s="1203"/>
      <c r="J425" s="1203"/>
      <c r="K425" s="31"/>
      <c r="L425" s="31"/>
      <c r="M425" s="31"/>
      <c r="N425" s="31"/>
      <c r="O425" s="31"/>
      <c r="P425" s="31"/>
      <c r="Q425" s="31"/>
      <c r="R425" s="31"/>
      <c r="S425" s="31"/>
      <c r="T425" s="31"/>
      <c r="U425" s="31"/>
      <c r="V425" s="31"/>
      <c r="W425" s="31"/>
      <c r="X425" s="31"/>
      <c r="Y425" s="31"/>
      <c r="Z425" s="31"/>
    </row>
    <row r="426" spans="1:26" ht="15.75" customHeight="1">
      <c r="A426" s="297"/>
      <c r="B426" s="298"/>
      <c r="C426" s="298"/>
      <c r="D426" s="298"/>
      <c r="E426" s="298"/>
      <c r="F426" s="298"/>
      <c r="G426" s="298"/>
      <c r="H426" s="298"/>
      <c r="I426" s="1203"/>
      <c r="J426" s="1203"/>
      <c r="K426" s="31"/>
      <c r="L426" s="31"/>
      <c r="M426" s="31"/>
      <c r="N426" s="31"/>
      <c r="O426" s="31"/>
      <c r="P426" s="31"/>
      <c r="Q426" s="31"/>
      <c r="R426" s="31"/>
      <c r="S426" s="31"/>
      <c r="T426" s="31"/>
      <c r="U426" s="31"/>
      <c r="V426" s="31"/>
      <c r="W426" s="31"/>
      <c r="X426" s="31"/>
      <c r="Y426" s="31"/>
      <c r="Z426" s="31"/>
    </row>
    <row r="427" spans="1:26" ht="15.75" customHeight="1">
      <c r="A427" s="297"/>
      <c r="B427" s="298"/>
      <c r="C427" s="298"/>
      <c r="D427" s="298"/>
      <c r="E427" s="298"/>
      <c r="F427" s="298"/>
      <c r="G427" s="298"/>
      <c r="H427" s="298"/>
      <c r="I427" s="1203"/>
      <c r="J427" s="1203"/>
      <c r="K427" s="31"/>
      <c r="L427" s="31"/>
      <c r="M427" s="31"/>
      <c r="N427" s="31"/>
      <c r="O427" s="31"/>
      <c r="P427" s="31"/>
      <c r="Q427" s="31"/>
      <c r="R427" s="31"/>
      <c r="S427" s="31"/>
      <c r="T427" s="31"/>
      <c r="U427" s="31"/>
      <c r="V427" s="31"/>
      <c r="W427" s="31"/>
      <c r="X427" s="31"/>
      <c r="Y427" s="31"/>
      <c r="Z427" s="31"/>
    </row>
    <row r="428" spans="1:26" ht="15.75" customHeight="1">
      <c r="A428" s="297"/>
      <c r="B428" s="298"/>
      <c r="C428" s="298"/>
      <c r="D428" s="298"/>
      <c r="E428" s="298"/>
      <c r="F428" s="298"/>
      <c r="G428" s="298"/>
      <c r="H428" s="298"/>
      <c r="I428" s="1203"/>
      <c r="J428" s="1203"/>
      <c r="K428" s="31"/>
      <c r="L428" s="31"/>
      <c r="M428" s="31"/>
      <c r="N428" s="31"/>
      <c r="O428" s="31"/>
      <c r="P428" s="31"/>
      <c r="Q428" s="31"/>
      <c r="R428" s="31"/>
      <c r="S428" s="31"/>
      <c r="T428" s="31"/>
      <c r="U428" s="31"/>
      <c r="V428" s="31"/>
      <c r="W428" s="31"/>
      <c r="X428" s="31"/>
      <c r="Y428" s="31"/>
      <c r="Z428" s="31"/>
    </row>
    <row r="429" spans="1:26" ht="15.75" customHeight="1">
      <c r="A429" s="297"/>
      <c r="B429" s="298"/>
      <c r="C429" s="298"/>
      <c r="D429" s="298"/>
      <c r="E429" s="298"/>
      <c r="F429" s="298"/>
      <c r="G429" s="298"/>
      <c r="H429" s="298"/>
      <c r="I429" s="1203"/>
      <c r="J429" s="1203"/>
      <c r="K429" s="31"/>
      <c r="L429" s="31"/>
      <c r="M429" s="31"/>
      <c r="N429" s="31"/>
      <c r="O429" s="31"/>
      <c r="P429" s="31"/>
      <c r="Q429" s="31"/>
      <c r="R429" s="31"/>
      <c r="S429" s="31"/>
      <c r="T429" s="31"/>
      <c r="U429" s="31"/>
      <c r="V429" s="31"/>
      <c r="W429" s="31"/>
      <c r="X429" s="31"/>
      <c r="Y429" s="31"/>
      <c r="Z429" s="31"/>
    </row>
    <row r="430" spans="1:26" ht="15.75" customHeight="1">
      <c r="A430" s="297"/>
      <c r="B430" s="298"/>
      <c r="C430" s="298"/>
      <c r="D430" s="298"/>
      <c r="E430" s="298"/>
      <c r="F430" s="298"/>
      <c r="G430" s="298"/>
      <c r="H430" s="298"/>
      <c r="I430" s="1203"/>
      <c r="J430" s="1203"/>
      <c r="K430" s="31"/>
      <c r="L430" s="31"/>
      <c r="M430" s="31"/>
      <c r="N430" s="31"/>
      <c r="O430" s="31"/>
      <c r="P430" s="31"/>
      <c r="Q430" s="31"/>
      <c r="R430" s="31"/>
      <c r="S430" s="31"/>
      <c r="T430" s="31"/>
      <c r="U430" s="31"/>
      <c r="V430" s="31"/>
      <c r="W430" s="31"/>
      <c r="X430" s="31"/>
      <c r="Y430" s="31"/>
      <c r="Z430" s="31"/>
    </row>
    <row r="431" spans="1:26" ht="15.75" customHeight="1">
      <c r="A431" s="297"/>
      <c r="B431" s="298"/>
      <c r="C431" s="298"/>
      <c r="D431" s="298"/>
      <c r="E431" s="298"/>
      <c r="F431" s="298"/>
      <c r="G431" s="298"/>
      <c r="H431" s="298"/>
      <c r="I431" s="1203"/>
      <c r="J431" s="1203"/>
      <c r="K431" s="31"/>
      <c r="L431" s="31"/>
      <c r="M431" s="31"/>
      <c r="N431" s="31"/>
      <c r="O431" s="31"/>
      <c r="P431" s="31"/>
      <c r="Q431" s="31"/>
      <c r="R431" s="31"/>
      <c r="S431" s="31"/>
      <c r="T431" s="31"/>
      <c r="U431" s="31"/>
      <c r="V431" s="31"/>
      <c r="W431" s="31"/>
      <c r="X431" s="31"/>
      <c r="Y431" s="31"/>
      <c r="Z431" s="31"/>
    </row>
    <row r="432" spans="1:26" ht="15.75" customHeight="1">
      <c r="A432" s="297"/>
      <c r="B432" s="298"/>
      <c r="C432" s="298"/>
      <c r="D432" s="298"/>
      <c r="E432" s="298"/>
      <c r="F432" s="298"/>
      <c r="G432" s="298"/>
      <c r="H432" s="298"/>
      <c r="I432" s="1203"/>
      <c r="J432" s="1203"/>
      <c r="K432" s="31"/>
      <c r="L432" s="31"/>
      <c r="M432" s="31"/>
      <c r="N432" s="31"/>
      <c r="O432" s="31"/>
      <c r="P432" s="31"/>
      <c r="Q432" s="31"/>
      <c r="R432" s="31"/>
      <c r="S432" s="31"/>
      <c r="T432" s="31"/>
      <c r="U432" s="31"/>
      <c r="V432" s="31"/>
      <c r="W432" s="31"/>
      <c r="X432" s="31"/>
      <c r="Y432" s="31"/>
      <c r="Z432" s="31"/>
    </row>
    <row r="433" spans="1:26" ht="15.75" customHeight="1">
      <c r="A433" s="297"/>
      <c r="B433" s="298"/>
      <c r="C433" s="298"/>
      <c r="D433" s="298"/>
      <c r="E433" s="298"/>
      <c r="F433" s="298"/>
      <c r="G433" s="298"/>
      <c r="H433" s="298"/>
      <c r="I433" s="1203"/>
      <c r="J433" s="1203"/>
      <c r="K433" s="31"/>
      <c r="L433" s="31"/>
      <c r="M433" s="31"/>
      <c r="N433" s="31"/>
      <c r="O433" s="31"/>
      <c r="P433" s="31"/>
      <c r="Q433" s="31"/>
      <c r="R433" s="31"/>
      <c r="S433" s="31"/>
      <c r="T433" s="31"/>
      <c r="U433" s="31"/>
      <c r="V433" s="31"/>
      <c r="W433" s="31"/>
      <c r="X433" s="31"/>
      <c r="Y433" s="31"/>
      <c r="Z433" s="31"/>
    </row>
    <row r="434" spans="1:26" ht="15.75" customHeight="1">
      <c r="A434" s="297"/>
      <c r="B434" s="298"/>
      <c r="C434" s="298"/>
      <c r="D434" s="298"/>
      <c r="E434" s="298"/>
      <c r="F434" s="298"/>
      <c r="G434" s="298"/>
      <c r="H434" s="298"/>
      <c r="I434" s="1203"/>
      <c r="J434" s="1203"/>
      <c r="K434" s="31"/>
      <c r="L434" s="31"/>
      <c r="M434" s="31"/>
      <c r="N434" s="31"/>
      <c r="O434" s="31"/>
      <c r="P434" s="31"/>
      <c r="Q434" s="31"/>
      <c r="R434" s="31"/>
      <c r="S434" s="31"/>
      <c r="T434" s="31"/>
      <c r="U434" s="31"/>
      <c r="V434" s="31"/>
      <c r="W434" s="31"/>
      <c r="X434" s="31"/>
      <c r="Y434" s="31"/>
      <c r="Z434" s="31"/>
    </row>
    <row r="435" spans="1:26" ht="15.75" customHeight="1">
      <c r="A435" s="297"/>
      <c r="B435" s="298"/>
      <c r="C435" s="298"/>
      <c r="D435" s="298"/>
      <c r="E435" s="298"/>
      <c r="F435" s="298"/>
      <c r="G435" s="298"/>
      <c r="H435" s="298"/>
      <c r="I435" s="1203"/>
      <c r="J435" s="1203"/>
      <c r="K435" s="31"/>
      <c r="L435" s="31"/>
      <c r="M435" s="31"/>
      <c r="N435" s="31"/>
      <c r="O435" s="31"/>
      <c r="P435" s="31"/>
      <c r="Q435" s="31"/>
      <c r="R435" s="31"/>
      <c r="S435" s="31"/>
      <c r="T435" s="31"/>
      <c r="U435" s="31"/>
      <c r="V435" s="31"/>
      <c r="W435" s="31"/>
      <c r="X435" s="31"/>
      <c r="Y435" s="31"/>
      <c r="Z435" s="31"/>
    </row>
    <row r="436" spans="1:26" ht="15.75" customHeight="1">
      <c r="A436" s="297"/>
      <c r="B436" s="298"/>
      <c r="C436" s="298"/>
      <c r="D436" s="298"/>
      <c r="E436" s="298"/>
      <c r="F436" s="298"/>
      <c r="G436" s="298"/>
      <c r="H436" s="298"/>
      <c r="I436" s="1203"/>
      <c r="J436" s="1203"/>
      <c r="K436" s="31"/>
      <c r="L436" s="31"/>
      <c r="M436" s="31"/>
      <c r="N436" s="31"/>
      <c r="O436" s="31"/>
      <c r="P436" s="31"/>
      <c r="Q436" s="31"/>
      <c r="R436" s="31"/>
      <c r="S436" s="31"/>
      <c r="T436" s="31"/>
      <c r="U436" s="31"/>
      <c r="V436" s="31"/>
      <c r="W436" s="31"/>
      <c r="X436" s="31"/>
      <c r="Y436" s="31"/>
      <c r="Z436" s="31"/>
    </row>
    <row r="437" spans="1:26" ht="15.75" customHeight="1">
      <c r="A437" s="297"/>
      <c r="B437" s="298"/>
      <c r="C437" s="298"/>
      <c r="D437" s="298"/>
      <c r="E437" s="298"/>
      <c r="F437" s="298"/>
      <c r="G437" s="298"/>
      <c r="H437" s="298"/>
      <c r="I437" s="1203"/>
      <c r="J437" s="1203"/>
      <c r="K437" s="31"/>
      <c r="L437" s="31"/>
      <c r="M437" s="31"/>
      <c r="N437" s="31"/>
      <c r="O437" s="31"/>
      <c r="P437" s="31"/>
      <c r="Q437" s="31"/>
      <c r="R437" s="31"/>
      <c r="S437" s="31"/>
      <c r="T437" s="31"/>
      <c r="U437" s="31"/>
      <c r="V437" s="31"/>
      <c r="W437" s="31"/>
      <c r="X437" s="31"/>
      <c r="Y437" s="31"/>
      <c r="Z437" s="31"/>
    </row>
    <row r="438" spans="1:26" ht="15.75" customHeight="1">
      <c r="A438" s="297"/>
      <c r="B438" s="298"/>
      <c r="C438" s="298"/>
      <c r="D438" s="298"/>
      <c r="E438" s="298"/>
      <c r="F438" s="298"/>
      <c r="G438" s="298"/>
      <c r="H438" s="298"/>
      <c r="I438" s="1203"/>
      <c r="J438" s="1203"/>
      <c r="K438" s="31"/>
      <c r="L438" s="31"/>
      <c r="M438" s="31"/>
      <c r="N438" s="31"/>
      <c r="O438" s="31"/>
      <c r="P438" s="31"/>
      <c r="Q438" s="31"/>
      <c r="R438" s="31"/>
      <c r="S438" s="31"/>
      <c r="T438" s="31"/>
      <c r="U438" s="31"/>
      <c r="V438" s="31"/>
      <c r="W438" s="31"/>
      <c r="X438" s="31"/>
      <c r="Y438" s="31"/>
      <c r="Z438" s="31"/>
    </row>
    <row r="439" spans="1:26" ht="15.75" customHeight="1">
      <c r="A439" s="297"/>
      <c r="B439" s="298"/>
      <c r="C439" s="298"/>
      <c r="D439" s="298"/>
      <c r="E439" s="298"/>
      <c r="F439" s="298"/>
      <c r="G439" s="298"/>
      <c r="H439" s="298"/>
      <c r="I439" s="1203"/>
      <c r="J439" s="1203"/>
      <c r="K439" s="31"/>
      <c r="L439" s="31"/>
      <c r="M439" s="31"/>
      <c r="N439" s="31"/>
      <c r="O439" s="31"/>
      <c r="P439" s="31"/>
      <c r="Q439" s="31"/>
      <c r="R439" s="31"/>
      <c r="S439" s="31"/>
      <c r="T439" s="31"/>
      <c r="U439" s="31"/>
      <c r="V439" s="31"/>
      <c r="W439" s="31"/>
      <c r="X439" s="31"/>
      <c r="Y439" s="31"/>
      <c r="Z439" s="31"/>
    </row>
    <row r="440" spans="1:26" ht="15.75" customHeight="1">
      <c r="A440" s="297"/>
      <c r="B440" s="298"/>
      <c r="C440" s="298"/>
      <c r="D440" s="298"/>
      <c r="E440" s="298"/>
      <c r="F440" s="298"/>
      <c r="G440" s="298"/>
      <c r="H440" s="298"/>
      <c r="I440" s="1203"/>
      <c r="J440" s="1203"/>
      <c r="K440" s="31"/>
      <c r="L440" s="31"/>
      <c r="M440" s="31"/>
      <c r="N440" s="31"/>
      <c r="O440" s="31"/>
      <c r="P440" s="31"/>
      <c r="Q440" s="31"/>
      <c r="R440" s="31"/>
      <c r="S440" s="31"/>
      <c r="T440" s="31"/>
      <c r="U440" s="31"/>
      <c r="V440" s="31"/>
      <c r="W440" s="31"/>
      <c r="X440" s="31"/>
      <c r="Y440" s="31"/>
      <c r="Z440" s="31"/>
    </row>
    <row r="441" spans="1:26" ht="15.75" customHeight="1">
      <c r="A441" s="297"/>
      <c r="B441" s="298"/>
      <c r="C441" s="298"/>
      <c r="D441" s="298"/>
      <c r="E441" s="298"/>
      <c r="F441" s="298"/>
      <c r="G441" s="298"/>
      <c r="H441" s="298"/>
      <c r="I441" s="1203"/>
      <c r="J441" s="1203"/>
      <c r="K441" s="31"/>
      <c r="L441" s="31"/>
      <c r="M441" s="31"/>
      <c r="N441" s="31"/>
      <c r="O441" s="31"/>
      <c r="P441" s="31"/>
      <c r="Q441" s="31"/>
      <c r="R441" s="31"/>
      <c r="S441" s="31"/>
      <c r="T441" s="31"/>
      <c r="U441" s="31"/>
      <c r="V441" s="31"/>
      <c r="W441" s="31"/>
      <c r="X441" s="31"/>
      <c r="Y441" s="31"/>
      <c r="Z441" s="31"/>
    </row>
    <row r="442" spans="1:26" ht="15.75" customHeight="1">
      <c r="A442" s="297"/>
      <c r="B442" s="298"/>
      <c r="C442" s="298"/>
      <c r="D442" s="298"/>
      <c r="E442" s="298"/>
      <c r="F442" s="298"/>
      <c r="G442" s="298"/>
      <c r="H442" s="298"/>
      <c r="I442" s="1203"/>
      <c r="J442" s="1203"/>
      <c r="K442" s="31"/>
      <c r="L442" s="31"/>
      <c r="M442" s="31"/>
      <c r="N442" s="31"/>
      <c r="O442" s="31"/>
      <c r="P442" s="31"/>
      <c r="Q442" s="31"/>
      <c r="R442" s="31"/>
      <c r="S442" s="31"/>
      <c r="T442" s="31"/>
      <c r="U442" s="31"/>
      <c r="V442" s="31"/>
      <c r="W442" s="31"/>
      <c r="X442" s="31"/>
      <c r="Y442" s="31"/>
      <c r="Z442" s="31"/>
    </row>
    <row r="443" spans="1:26" ht="15.75" customHeight="1">
      <c r="A443" s="297"/>
      <c r="B443" s="298"/>
      <c r="C443" s="298"/>
      <c r="D443" s="298"/>
      <c r="E443" s="298"/>
      <c r="F443" s="298"/>
      <c r="G443" s="298"/>
      <c r="H443" s="298"/>
      <c r="I443" s="1203"/>
      <c r="J443" s="1203"/>
      <c r="K443" s="31"/>
      <c r="L443" s="31"/>
      <c r="M443" s="31"/>
      <c r="N443" s="31"/>
      <c r="O443" s="31"/>
      <c r="P443" s="31"/>
      <c r="Q443" s="31"/>
      <c r="R443" s="31"/>
      <c r="S443" s="31"/>
      <c r="T443" s="31"/>
      <c r="U443" s="31"/>
      <c r="V443" s="31"/>
      <c r="W443" s="31"/>
      <c r="X443" s="31"/>
      <c r="Y443" s="31"/>
      <c r="Z443" s="31"/>
    </row>
    <row r="444" spans="1:26" ht="15.75" customHeight="1">
      <c r="A444" s="297"/>
      <c r="B444" s="298"/>
      <c r="C444" s="298"/>
      <c r="D444" s="298"/>
      <c r="E444" s="298"/>
      <c r="F444" s="298"/>
      <c r="G444" s="298"/>
      <c r="H444" s="298"/>
      <c r="I444" s="1203"/>
      <c r="J444" s="1203"/>
      <c r="K444" s="31"/>
      <c r="L444" s="31"/>
      <c r="M444" s="31"/>
      <c r="N444" s="31"/>
      <c r="O444" s="31"/>
      <c r="P444" s="31"/>
      <c r="Q444" s="31"/>
      <c r="R444" s="31"/>
      <c r="S444" s="31"/>
      <c r="T444" s="31"/>
      <c r="U444" s="31"/>
      <c r="V444" s="31"/>
      <c r="W444" s="31"/>
      <c r="X444" s="31"/>
      <c r="Y444" s="31"/>
      <c r="Z444" s="31"/>
    </row>
    <row r="445" spans="1:26" ht="15.75" customHeight="1">
      <c r="A445" s="297"/>
      <c r="B445" s="298"/>
      <c r="C445" s="298"/>
      <c r="D445" s="298"/>
      <c r="E445" s="298"/>
      <c r="F445" s="298"/>
      <c r="G445" s="298"/>
      <c r="H445" s="298"/>
      <c r="I445" s="1203"/>
      <c r="J445" s="1203"/>
      <c r="K445" s="31"/>
      <c r="L445" s="31"/>
      <c r="M445" s="31"/>
      <c r="N445" s="31"/>
      <c r="O445" s="31"/>
      <c r="P445" s="31"/>
      <c r="Q445" s="31"/>
      <c r="R445" s="31"/>
      <c r="S445" s="31"/>
      <c r="T445" s="31"/>
      <c r="U445" s="31"/>
      <c r="V445" s="31"/>
      <c r="W445" s="31"/>
      <c r="X445" s="31"/>
      <c r="Y445" s="31"/>
      <c r="Z445" s="31"/>
    </row>
    <row r="446" spans="1:26" ht="15.75" customHeight="1">
      <c r="A446" s="297"/>
      <c r="B446" s="298"/>
      <c r="C446" s="298"/>
      <c r="D446" s="298"/>
      <c r="E446" s="298"/>
      <c r="F446" s="298"/>
      <c r="G446" s="298"/>
      <c r="H446" s="298"/>
      <c r="I446" s="1203"/>
      <c r="J446" s="1203"/>
      <c r="K446" s="31"/>
      <c r="L446" s="31"/>
      <c r="M446" s="31"/>
      <c r="N446" s="31"/>
      <c r="O446" s="31"/>
      <c r="P446" s="31"/>
      <c r="Q446" s="31"/>
      <c r="R446" s="31"/>
      <c r="S446" s="31"/>
      <c r="T446" s="31"/>
      <c r="U446" s="31"/>
      <c r="V446" s="31"/>
      <c r="W446" s="31"/>
      <c r="X446" s="31"/>
      <c r="Y446" s="31"/>
      <c r="Z446" s="31"/>
    </row>
    <row r="447" spans="1:26" ht="15.75" customHeight="1">
      <c r="A447" s="297"/>
      <c r="B447" s="298"/>
      <c r="C447" s="298"/>
      <c r="D447" s="298"/>
      <c r="E447" s="298"/>
      <c r="F447" s="298"/>
      <c r="G447" s="298"/>
      <c r="H447" s="298"/>
      <c r="I447" s="1203"/>
      <c r="J447" s="1203"/>
      <c r="K447" s="31"/>
      <c r="L447" s="31"/>
      <c r="M447" s="31"/>
      <c r="N447" s="31"/>
      <c r="O447" s="31"/>
      <c r="P447" s="31"/>
      <c r="Q447" s="31"/>
      <c r="R447" s="31"/>
      <c r="S447" s="31"/>
      <c r="T447" s="31"/>
      <c r="U447" s="31"/>
      <c r="V447" s="31"/>
      <c r="W447" s="31"/>
      <c r="X447" s="31"/>
      <c r="Y447" s="31"/>
      <c r="Z447" s="31"/>
    </row>
    <row r="448" spans="1:26" ht="15.75" customHeight="1">
      <c r="A448" s="297"/>
      <c r="B448" s="298"/>
      <c r="C448" s="298"/>
      <c r="D448" s="298"/>
      <c r="E448" s="298"/>
      <c r="F448" s="298"/>
      <c r="G448" s="298"/>
      <c r="H448" s="298"/>
      <c r="I448" s="1203"/>
      <c r="J448" s="1203"/>
      <c r="K448" s="31"/>
      <c r="L448" s="31"/>
      <c r="M448" s="31"/>
      <c r="N448" s="31"/>
      <c r="O448" s="31"/>
      <c r="P448" s="31"/>
      <c r="Q448" s="31"/>
      <c r="R448" s="31"/>
      <c r="S448" s="31"/>
      <c r="T448" s="31"/>
      <c r="U448" s="31"/>
      <c r="V448" s="31"/>
      <c r="W448" s="31"/>
      <c r="X448" s="31"/>
      <c r="Y448" s="31"/>
      <c r="Z448" s="31"/>
    </row>
    <row r="449" spans="1:26" ht="15.75" customHeight="1">
      <c r="A449" s="297"/>
      <c r="B449" s="298"/>
      <c r="C449" s="298"/>
      <c r="D449" s="298"/>
      <c r="E449" s="298"/>
      <c r="F449" s="298"/>
      <c r="G449" s="298"/>
      <c r="H449" s="298"/>
      <c r="I449" s="1203"/>
      <c r="J449" s="1203"/>
      <c r="K449" s="31"/>
      <c r="L449" s="31"/>
      <c r="M449" s="31"/>
      <c r="N449" s="31"/>
      <c r="O449" s="31"/>
      <c r="P449" s="31"/>
      <c r="Q449" s="31"/>
      <c r="R449" s="31"/>
      <c r="S449" s="31"/>
      <c r="T449" s="31"/>
      <c r="U449" s="31"/>
      <c r="V449" s="31"/>
      <c r="W449" s="31"/>
      <c r="X449" s="31"/>
      <c r="Y449" s="31"/>
      <c r="Z449" s="31"/>
    </row>
    <row r="450" spans="1:26" ht="15.75" customHeight="1">
      <c r="A450" s="297"/>
      <c r="B450" s="298"/>
      <c r="C450" s="298"/>
      <c r="D450" s="298"/>
      <c r="E450" s="298"/>
      <c r="F450" s="298"/>
      <c r="G450" s="298"/>
      <c r="H450" s="298"/>
      <c r="I450" s="1203"/>
      <c r="J450" s="1203"/>
      <c r="K450" s="31"/>
      <c r="L450" s="31"/>
      <c r="M450" s="31"/>
      <c r="N450" s="31"/>
      <c r="O450" s="31"/>
      <c r="P450" s="31"/>
      <c r="Q450" s="31"/>
      <c r="R450" s="31"/>
      <c r="S450" s="31"/>
      <c r="T450" s="31"/>
      <c r="U450" s="31"/>
      <c r="V450" s="31"/>
      <c r="W450" s="31"/>
      <c r="X450" s="31"/>
      <c r="Y450" s="31"/>
      <c r="Z450" s="31"/>
    </row>
    <row r="451" spans="1:26" ht="15.75" customHeight="1">
      <c r="A451" s="297"/>
      <c r="B451" s="298"/>
      <c r="C451" s="298"/>
      <c r="D451" s="298"/>
      <c r="E451" s="298"/>
      <c r="F451" s="298"/>
      <c r="G451" s="298"/>
      <c r="H451" s="298"/>
      <c r="I451" s="1203"/>
      <c r="J451" s="1203"/>
      <c r="K451" s="31"/>
      <c r="L451" s="31"/>
      <c r="M451" s="31"/>
      <c r="N451" s="31"/>
      <c r="O451" s="31"/>
      <c r="P451" s="31"/>
      <c r="Q451" s="31"/>
      <c r="R451" s="31"/>
      <c r="S451" s="31"/>
      <c r="T451" s="31"/>
      <c r="U451" s="31"/>
      <c r="V451" s="31"/>
      <c r="W451" s="31"/>
      <c r="X451" s="31"/>
      <c r="Y451" s="31"/>
      <c r="Z451" s="31"/>
    </row>
    <row r="452" spans="1:26" ht="15.75" customHeight="1">
      <c r="A452" s="297"/>
      <c r="B452" s="298"/>
      <c r="C452" s="298"/>
      <c r="D452" s="298"/>
      <c r="E452" s="298"/>
      <c r="F452" s="298"/>
      <c r="G452" s="298"/>
      <c r="H452" s="298"/>
      <c r="I452" s="1203"/>
      <c r="J452" s="1203"/>
      <c r="K452" s="31"/>
      <c r="L452" s="31"/>
      <c r="M452" s="31"/>
      <c r="N452" s="31"/>
      <c r="O452" s="31"/>
      <c r="P452" s="31"/>
      <c r="Q452" s="31"/>
      <c r="R452" s="31"/>
      <c r="S452" s="31"/>
      <c r="T452" s="31"/>
      <c r="U452" s="31"/>
      <c r="V452" s="31"/>
      <c r="W452" s="31"/>
      <c r="X452" s="31"/>
      <c r="Y452" s="31"/>
      <c r="Z452" s="31"/>
    </row>
    <row r="453" spans="1:26" ht="15.75" customHeight="1">
      <c r="A453" s="297"/>
      <c r="B453" s="298"/>
      <c r="C453" s="298"/>
      <c r="D453" s="298"/>
      <c r="E453" s="298"/>
      <c r="F453" s="298"/>
      <c r="G453" s="298"/>
      <c r="H453" s="298"/>
      <c r="I453" s="1203"/>
      <c r="J453" s="1203"/>
      <c r="K453" s="31"/>
      <c r="L453" s="31"/>
      <c r="M453" s="31"/>
      <c r="N453" s="31"/>
      <c r="O453" s="31"/>
      <c r="P453" s="31"/>
      <c r="Q453" s="31"/>
      <c r="R453" s="31"/>
      <c r="S453" s="31"/>
      <c r="T453" s="31"/>
      <c r="U453" s="31"/>
      <c r="V453" s="31"/>
      <c r="W453" s="31"/>
      <c r="X453" s="31"/>
      <c r="Y453" s="31"/>
      <c r="Z453" s="31"/>
    </row>
    <row r="454" spans="1:26" ht="15.75" customHeight="1">
      <c r="A454" s="297"/>
      <c r="B454" s="298"/>
      <c r="C454" s="298"/>
      <c r="D454" s="298"/>
      <c r="E454" s="298"/>
      <c r="F454" s="298"/>
      <c r="G454" s="298"/>
      <c r="H454" s="298"/>
      <c r="I454" s="1203"/>
      <c r="J454" s="1203"/>
      <c r="K454" s="31"/>
      <c r="L454" s="31"/>
      <c r="M454" s="31"/>
      <c r="N454" s="31"/>
      <c r="O454" s="31"/>
      <c r="P454" s="31"/>
      <c r="Q454" s="31"/>
      <c r="R454" s="31"/>
      <c r="S454" s="31"/>
      <c r="T454" s="31"/>
      <c r="U454" s="31"/>
      <c r="V454" s="31"/>
      <c r="W454" s="31"/>
      <c r="X454" s="31"/>
      <c r="Y454" s="31"/>
      <c r="Z454" s="31"/>
    </row>
    <row r="455" spans="1:26" ht="15.75" customHeight="1">
      <c r="A455" s="297"/>
      <c r="B455" s="298"/>
      <c r="C455" s="298"/>
      <c r="D455" s="298"/>
      <c r="E455" s="298"/>
      <c r="F455" s="298"/>
      <c r="G455" s="298"/>
      <c r="H455" s="298"/>
      <c r="I455" s="1203"/>
      <c r="J455" s="1203"/>
      <c r="K455" s="31"/>
      <c r="L455" s="31"/>
      <c r="M455" s="31"/>
      <c r="N455" s="31"/>
      <c r="O455" s="31"/>
      <c r="P455" s="31"/>
      <c r="Q455" s="31"/>
      <c r="R455" s="31"/>
      <c r="S455" s="31"/>
      <c r="T455" s="31"/>
      <c r="U455" s="31"/>
      <c r="V455" s="31"/>
      <c r="W455" s="31"/>
      <c r="X455" s="31"/>
      <c r="Y455" s="31"/>
      <c r="Z455" s="31"/>
    </row>
    <row r="456" spans="1:26" ht="15.75" customHeight="1">
      <c r="A456" s="297"/>
      <c r="B456" s="298"/>
      <c r="C456" s="298"/>
      <c r="D456" s="298"/>
      <c r="E456" s="298"/>
      <c r="F456" s="298"/>
      <c r="G456" s="298"/>
      <c r="H456" s="298"/>
      <c r="I456" s="1203"/>
      <c r="J456" s="1203"/>
      <c r="K456" s="31"/>
      <c r="L456" s="31"/>
      <c r="M456" s="31"/>
      <c r="N456" s="31"/>
      <c r="O456" s="31"/>
      <c r="P456" s="31"/>
      <c r="Q456" s="31"/>
      <c r="R456" s="31"/>
      <c r="S456" s="31"/>
      <c r="T456" s="31"/>
      <c r="U456" s="31"/>
      <c r="V456" s="31"/>
      <c r="W456" s="31"/>
      <c r="X456" s="31"/>
      <c r="Y456" s="31"/>
      <c r="Z456" s="31"/>
    </row>
    <row r="457" spans="1:26" ht="15.75" customHeight="1">
      <c r="A457" s="297"/>
      <c r="B457" s="298"/>
      <c r="C457" s="298"/>
      <c r="D457" s="298"/>
      <c r="E457" s="298"/>
      <c r="F457" s="298"/>
      <c r="G457" s="298"/>
      <c r="H457" s="298"/>
      <c r="I457" s="1203"/>
      <c r="J457" s="1203"/>
      <c r="K457" s="31"/>
      <c r="L457" s="31"/>
      <c r="M457" s="31"/>
      <c r="N457" s="31"/>
      <c r="O457" s="31"/>
      <c r="P457" s="31"/>
      <c r="Q457" s="31"/>
      <c r="R457" s="31"/>
      <c r="S457" s="31"/>
      <c r="T457" s="31"/>
      <c r="U457" s="31"/>
      <c r="V457" s="31"/>
      <c r="W457" s="31"/>
      <c r="X457" s="31"/>
      <c r="Y457" s="31"/>
      <c r="Z457" s="31"/>
    </row>
    <row r="458" spans="1:26" ht="15.75" customHeight="1">
      <c r="A458" s="297"/>
      <c r="B458" s="298"/>
      <c r="C458" s="298"/>
      <c r="D458" s="298"/>
      <c r="E458" s="298"/>
      <c r="F458" s="298"/>
      <c r="G458" s="298"/>
      <c r="H458" s="298"/>
      <c r="I458" s="1203"/>
      <c r="J458" s="1203"/>
      <c r="K458" s="31"/>
      <c r="L458" s="31"/>
      <c r="M458" s="31"/>
      <c r="N458" s="31"/>
      <c r="O458" s="31"/>
      <c r="P458" s="31"/>
      <c r="Q458" s="31"/>
      <c r="R458" s="31"/>
      <c r="S458" s="31"/>
      <c r="T458" s="31"/>
      <c r="U458" s="31"/>
      <c r="V458" s="31"/>
      <c r="W458" s="31"/>
      <c r="X458" s="31"/>
      <c r="Y458" s="31"/>
      <c r="Z458" s="31"/>
    </row>
    <row r="459" spans="1:26" ht="15.75" customHeight="1">
      <c r="A459" s="297"/>
      <c r="B459" s="298"/>
      <c r="C459" s="298"/>
      <c r="D459" s="298"/>
      <c r="E459" s="298"/>
      <c r="F459" s="298"/>
      <c r="G459" s="298"/>
      <c r="H459" s="298"/>
      <c r="I459" s="1203"/>
      <c r="J459" s="1203"/>
      <c r="K459" s="31"/>
      <c r="L459" s="31"/>
      <c r="M459" s="31"/>
      <c r="N459" s="31"/>
      <c r="O459" s="31"/>
      <c r="P459" s="31"/>
      <c r="Q459" s="31"/>
      <c r="R459" s="31"/>
      <c r="S459" s="31"/>
      <c r="T459" s="31"/>
      <c r="U459" s="31"/>
      <c r="V459" s="31"/>
      <c r="W459" s="31"/>
      <c r="X459" s="31"/>
      <c r="Y459" s="31"/>
      <c r="Z459" s="31"/>
    </row>
    <row r="460" spans="1:26" ht="15.75" customHeight="1">
      <c r="A460" s="297"/>
      <c r="B460" s="298"/>
      <c r="C460" s="298"/>
      <c r="D460" s="298"/>
      <c r="E460" s="298"/>
      <c r="F460" s="298"/>
      <c r="G460" s="298"/>
      <c r="H460" s="298"/>
      <c r="I460" s="1203"/>
      <c r="J460" s="1203"/>
      <c r="K460" s="31"/>
      <c r="L460" s="31"/>
      <c r="M460" s="31"/>
      <c r="N460" s="31"/>
      <c r="O460" s="31"/>
      <c r="P460" s="31"/>
      <c r="Q460" s="31"/>
      <c r="R460" s="31"/>
      <c r="S460" s="31"/>
      <c r="T460" s="31"/>
      <c r="U460" s="31"/>
      <c r="V460" s="31"/>
      <c r="W460" s="31"/>
      <c r="X460" s="31"/>
      <c r="Y460" s="31"/>
      <c r="Z460" s="31"/>
    </row>
    <row r="461" spans="1:26" ht="15.75" customHeight="1">
      <c r="A461" s="297"/>
      <c r="B461" s="298"/>
      <c r="C461" s="298"/>
      <c r="D461" s="298"/>
      <c r="E461" s="298"/>
      <c r="F461" s="298"/>
      <c r="G461" s="298"/>
      <c r="H461" s="298"/>
      <c r="I461" s="1203"/>
      <c r="J461" s="1203"/>
      <c r="K461" s="31"/>
      <c r="L461" s="31"/>
      <c r="M461" s="31"/>
      <c r="N461" s="31"/>
      <c r="O461" s="31"/>
      <c r="P461" s="31"/>
      <c r="Q461" s="31"/>
      <c r="R461" s="31"/>
      <c r="S461" s="31"/>
      <c r="T461" s="31"/>
      <c r="U461" s="31"/>
      <c r="V461" s="31"/>
      <c r="W461" s="31"/>
      <c r="X461" s="31"/>
      <c r="Y461" s="31"/>
      <c r="Z461" s="31"/>
    </row>
    <row r="462" spans="1:26" ht="15.75" customHeight="1">
      <c r="A462" s="297"/>
      <c r="B462" s="298"/>
      <c r="C462" s="298"/>
      <c r="D462" s="298"/>
      <c r="E462" s="298"/>
      <c r="F462" s="298"/>
      <c r="G462" s="298"/>
      <c r="H462" s="298"/>
      <c r="I462" s="1203"/>
      <c r="J462" s="1203"/>
      <c r="K462" s="31"/>
      <c r="L462" s="31"/>
      <c r="M462" s="31"/>
      <c r="N462" s="31"/>
      <c r="O462" s="31"/>
      <c r="P462" s="31"/>
      <c r="Q462" s="31"/>
      <c r="R462" s="31"/>
      <c r="S462" s="31"/>
      <c r="T462" s="31"/>
      <c r="U462" s="31"/>
      <c r="V462" s="31"/>
      <c r="W462" s="31"/>
      <c r="X462" s="31"/>
      <c r="Y462" s="31"/>
      <c r="Z462" s="31"/>
    </row>
    <row r="463" spans="1:26" ht="15.75" customHeight="1">
      <c r="A463" s="297"/>
      <c r="B463" s="298"/>
      <c r="C463" s="298"/>
      <c r="D463" s="298"/>
      <c r="E463" s="298"/>
      <c r="F463" s="298"/>
      <c r="G463" s="298"/>
      <c r="H463" s="298"/>
      <c r="I463" s="1203"/>
      <c r="J463" s="1203"/>
      <c r="K463" s="31"/>
      <c r="L463" s="31"/>
      <c r="M463" s="31"/>
      <c r="N463" s="31"/>
      <c r="O463" s="31"/>
      <c r="P463" s="31"/>
      <c r="Q463" s="31"/>
      <c r="R463" s="31"/>
      <c r="S463" s="31"/>
      <c r="T463" s="31"/>
      <c r="U463" s="31"/>
      <c r="V463" s="31"/>
      <c r="W463" s="31"/>
      <c r="X463" s="31"/>
      <c r="Y463" s="31"/>
      <c r="Z463" s="31"/>
    </row>
    <row r="464" spans="1:26" ht="15.75" customHeight="1">
      <c r="A464" s="297"/>
      <c r="B464" s="298"/>
      <c r="C464" s="298"/>
      <c r="D464" s="298"/>
      <c r="E464" s="298"/>
      <c r="F464" s="298"/>
      <c r="G464" s="298"/>
      <c r="H464" s="298"/>
      <c r="I464" s="1203"/>
      <c r="J464" s="1203"/>
      <c r="K464" s="31"/>
      <c r="L464" s="31"/>
      <c r="M464" s="31"/>
      <c r="N464" s="31"/>
      <c r="O464" s="31"/>
      <c r="P464" s="31"/>
      <c r="Q464" s="31"/>
      <c r="R464" s="31"/>
      <c r="S464" s="31"/>
      <c r="T464" s="31"/>
      <c r="U464" s="31"/>
      <c r="V464" s="31"/>
      <c r="W464" s="31"/>
      <c r="X464" s="31"/>
      <c r="Y464" s="31"/>
      <c r="Z464" s="31"/>
    </row>
    <row r="465" spans="1:26" ht="15.75" customHeight="1">
      <c r="A465" s="297"/>
      <c r="B465" s="298"/>
      <c r="C465" s="298"/>
      <c r="D465" s="298"/>
      <c r="E465" s="298"/>
      <c r="F465" s="298"/>
      <c r="G465" s="298"/>
      <c r="H465" s="298"/>
      <c r="I465" s="1203"/>
      <c r="J465" s="1203"/>
      <c r="K465" s="31"/>
      <c r="L465" s="31"/>
      <c r="M465" s="31"/>
      <c r="N465" s="31"/>
      <c r="O465" s="31"/>
      <c r="P465" s="31"/>
      <c r="Q465" s="31"/>
      <c r="R465" s="31"/>
      <c r="S465" s="31"/>
      <c r="T465" s="31"/>
      <c r="U465" s="31"/>
      <c r="V465" s="31"/>
      <c r="W465" s="31"/>
      <c r="X465" s="31"/>
      <c r="Y465" s="31"/>
      <c r="Z465" s="31"/>
    </row>
    <row r="466" spans="1:26" ht="15.75" customHeight="1">
      <c r="A466" s="297"/>
      <c r="B466" s="298"/>
      <c r="C466" s="298"/>
      <c r="D466" s="298"/>
      <c r="E466" s="298"/>
      <c r="F466" s="298"/>
      <c r="G466" s="298"/>
      <c r="H466" s="298"/>
      <c r="I466" s="1203"/>
      <c r="J466" s="1203"/>
      <c r="K466" s="31"/>
      <c r="L466" s="31"/>
      <c r="M466" s="31"/>
      <c r="N466" s="31"/>
      <c r="O466" s="31"/>
      <c r="P466" s="31"/>
      <c r="Q466" s="31"/>
      <c r="R466" s="31"/>
      <c r="S466" s="31"/>
      <c r="T466" s="31"/>
      <c r="U466" s="31"/>
      <c r="V466" s="31"/>
      <c r="W466" s="31"/>
      <c r="X466" s="31"/>
      <c r="Y466" s="31"/>
      <c r="Z466" s="31"/>
    </row>
    <row r="467" spans="1:26" ht="15.75" customHeight="1">
      <c r="A467" s="297"/>
      <c r="B467" s="298"/>
      <c r="C467" s="298"/>
      <c r="D467" s="298"/>
      <c r="E467" s="298"/>
      <c r="F467" s="298"/>
      <c r="G467" s="298"/>
      <c r="H467" s="298"/>
      <c r="I467" s="1203"/>
      <c r="J467" s="1203"/>
      <c r="K467" s="31"/>
      <c r="L467" s="31"/>
      <c r="M467" s="31"/>
      <c r="N467" s="31"/>
      <c r="O467" s="31"/>
      <c r="P467" s="31"/>
      <c r="Q467" s="31"/>
      <c r="R467" s="31"/>
      <c r="S467" s="31"/>
      <c r="T467" s="31"/>
      <c r="U467" s="31"/>
      <c r="V467" s="31"/>
      <c r="W467" s="31"/>
      <c r="X467" s="31"/>
      <c r="Y467" s="31"/>
      <c r="Z467" s="31"/>
    </row>
    <row r="468" spans="1:26" ht="15.75" customHeight="1">
      <c r="A468" s="297"/>
      <c r="B468" s="298"/>
      <c r="C468" s="298"/>
      <c r="D468" s="298"/>
      <c r="E468" s="298"/>
      <c r="F468" s="298"/>
      <c r="G468" s="298"/>
      <c r="H468" s="298"/>
      <c r="I468" s="1203"/>
      <c r="J468" s="1203"/>
      <c r="K468" s="31"/>
      <c r="L468" s="31"/>
      <c r="M468" s="31"/>
      <c r="N468" s="31"/>
      <c r="O468" s="31"/>
      <c r="P468" s="31"/>
      <c r="Q468" s="31"/>
      <c r="R468" s="31"/>
      <c r="S468" s="31"/>
      <c r="T468" s="31"/>
      <c r="U468" s="31"/>
      <c r="V468" s="31"/>
      <c r="W468" s="31"/>
      <c r="X468" s="31"/>
      <c r="Y468" s="31"/>
      <c r="Z468" s="31"/>
    </row>
    <row r="469" spans="1:26" ht="15.75" customHeight="1">
      <c r="A469" s="297"/>
      <c r="B469" s="298"/>
      <c r="C469" s="298"/>
      <c r="D469" s="298"/>
      <c r="E469" s="298"/>
      <c r="F469" s="298"/>
      <c r="G469" s="298"/>
      <c r="H469" s="298"/>
      <c r="I469" s="1203"/>
      <c r="J469" s="1203"/>
      <c r="K469" s="31"/>
      <c r="L469" s="31"/>
      <c r="M469" s="31"/>
      <c r="N469" s="31"/>
      <c r="O469" s="31"/>
      <c r="P469" s="31"/>
      <c r="Q469" s="31"/>
      <c r="R469" s="31"/>
      <c r="S469" s="31"/>
      <c r="T469" s="31"/>
      <c r="U469" s="31"/>
      <c r="V469" s="31"/>
      <c r="W469" s="31"/>
      <c r="X469" s="31"/>
      <c r="Y469" s="31"/>
      <c r="Z469" s="31"/>
    </row>
    <row r="470" spans="1:26" ht="15.75" customHeight="1">
      <c r="A470" s="297"/>
      <c r="B470" s="298"/>
      <c r="C470" s="298"/>
      <c r="D470" s="298"/>
      <c r="E470" s="298"/>
      <c r="F470" s="298"/>
      <c r="G470" s="298"/>
      <c r="H470" s="298"/>
      <c r="I470" s="1203"/>
      <c r="J470" s="1203"/>
      <c r="K470" s="31"/>
      <c r="L470" s="31"/>
      <c r="M470" s="31"/>
      <c r="N470" s="31"/>
      <c r="O470" s="31"/>
      <c r="P470" s="31"/>
      <c r="Q470" s="31"/>
      <c r="R470" s="31"/>
      <c r="S470" s="31"/>
      <c r="T470" s="31"/>
      <c r="U470" s="31"/>
      <c r="V470" s="31"/>
      <c r="W470" s="31"/>
      <c r="X470" s="31"/>
      <c r="Y470" s="31"/>
      <c r="Z470" s="31"/>
    </row>
    <row r="471" spans="1:26" ht="15.75" customHeight="1">
      <c r="A471" s="297"/>
      <c r="B471" s="298"/>
      <c r="C471" s="298"/>
      <c r="D471" s="298"/>
      <c r="E471" s="298"/>
      <c r="F471" s="298"/>
      <c r="G471" s="298"/>
      <c r="H471" s="298"/>
      <c r="I471" s="1203"/>
      <c r="J471" s="1203"/>
      <c r="K471" s="31"/>
      <c r="L471" s="31"/>
      <c r="M471" s="31"/>
      <c r="N471" s="31"/>
      <c r="O471" s="31"/>
      <c r="P471" s="31"/>
      <c r="Q471" s="31"/>
      <c r="R471" s="31"/>
      <c r="S471" s="31"/>
      <c r="T471" s="31"/>
      <c r="U471" s="31"/>
      <c r="V471" s="31"/>
      <c r="W471" s="31"/>
      <c r="X471" s="31"/>
      <c r="Y471" s="31"/>
      <c r="Z471" s="31"/>
    </row>
    <row r="472" spans="1:26" ht="15.75" customHeight="1">
      <c r="A472" s="297"/>
      <c r="B472" s="298"/>
      <c r="C472" s="298"/>
      <c r="D472" s="298"/>
      <c r="E472" s="298"/>
      <c r="F472" s="298"/>
      <c r="G472" s="298"/>
      <c r="H472" s="298"/>
      <c r="I472" s="1203"/>
      <c r="J472" s="1203"/>
      <c r="K472" s="31"/>
      <c r="L472" s="31"/>
      <c r="M472" s="31"/>
      <c r="N472" s="31"/>
      <c r="O472" s="31"/>
      <c r="P472" s="31"/>
      <c r="Q472" s="31"/>
      <c r="R472" s="31"/>
      <c r="S472" s="31"/>
      <c r="T472" s="31"/>
      <c r="U472" s="31"/>
      <c r="V472" s="31"/>
      <c r="W472" s="31"/>
      <c r="X472" s="31"/>
      <c r="Y472" s="31"/>
      <c r="Z472" s="31"/>
    </row>
    <row r="473" spans="1:26" ht="15.75" customHeight="1">
      <c r="A473" s="297"/>
      <c r="B473" s="298"/>
      <c r="C473" s="298"/>
      <c r="D473" s="298"/>
      <c r="E473" s="298"/>
      <c r="F473" s="298"/>
      <c r="G473" s="298"/>
      <c r="H473" s="298"/>
      <c r="I473" s="1203"/>
      <c r="J473" s="1203"/>
      <c r="K473" s="31"/>
      <c r="L473" s="31"/>
      <c r="M473" s="31"/>
      <c r="N473" s="31"/>
      <c r="O473" s="31"/>
      <c r="P473" s="31"/>
      <c r="Q473" s="31"/>
      <c r="R473" s="31"/>
      <c r="S473" s="31"/>
      <c r="T473" s="31"/>
      <c r="U473" s="31"/>
      <c r="V473" s="31"/>
      <c r="W473" s="31"/>
      <c r="X473" s="31"/>
      <c r="Y473" s="31"/>
      <c r="Z473" s="31"/>
    </row>
    <row r="474" spans="1:26" ht="15.75" customHeight="1">
      <c r="A474" s="297"/>
      <c r="B474" s="298"/>
      <c r="C474" s="298"/>
      <c r="D474" s="298"/>
      <c r="E474" s="298"/>
      <c r="F474" s="298"/>
      <c r="G474" s="298"/>
      <c r="H474" s="298"/>
      <c r="I474" s="1203"/>
      <c r="J474" s="1203"/>
      <c r="K474" s="31"/>
      <c r="L474" s="31"/>
      <c r="M474" s="31"/>
      <c r="N474" s="31"/>
      <c r="O474" s="31"/>
      <c r="P474" s="31"/>
      <c r="Q474" s="31"/>
      <c r="R474" s="31"/>
      <c r="S474" s="31"/>
      <c r="T474" s="31"/>
      <c r="U474" s="31"/>
      <c r="V474" s="31"/>
      <c r="W474" s="31"/>
      <c r="X474" s="31"/>
      <c r="Y474" s="31"/>
      <c r="Z474" s="31"/>
    </row>
    <row r="475" spans="1:26" ht="15.75" customHeight="1">
      <c r="A475" s="297"/>
      <c r="B475" s="298"/>
      <c r="C475" s="298"/>
      <c r="D475" s="298"/>
      <c r="E475" s="298"/>
      <c r="F475" s="298"/>
      <c r="G475" s="298"/>
      <c r="H475" s="298"/>
      <c r="I475" s="1203"/>
      <c r="J475" s="1203"/>
      <c r="K475" s="31"/>
      <c r="L475" s="31"/>
      <c r="M475" s="31"/>
      <c r="N475" s="31"/>
      <c r="O475" s="31"/>
      <c r="P475" s="31"/>
      <c r="Q475" s="31"/>
      <c r="R475" s="31"/>
      <c r="S475" s="31"/>
      <c r="T475" s="31"/>
      <c r="U475" s="31"/>
      <c r="V475" s="31"/>
      <c r="W475" s="31"/>
      <c r="X475" s="31"/>
      <c r="Y475" s="31"/>
      <c r="Z475" s="31"/>
    </row>
    <row r="476" spans="1:26" ht="15.75" customHeight="1">
      <c r="A476" s="297"/>
      <c r="B476" s="298"/>
      <c r="C476" s="298"/>
      <c r="D476" s="298"/>
      <c r="E476" s="298"/>
      <c r="F476" s="298"/>
      <c r="G476" s="298"/>
      <c r="H476" s="298"/>
      <c r="I476" s="1203"/>
      <c r="J476" s="1203"/>
      <c r="K476" s="31"/>
      <c r="L476" s="31"/>
      <c r="M476" s="31"/>
      <c r="N476" s="31"/>
      <c r="O476" s="31"/>
      <c r="P476" s="31"/>
      <c r="Q476" s="31"/>
      <c r="R476" s="31"/>
      <c r="S476" s="31"/>
      <c r="T476" s="31"/>
      <c r="U476" s="31"/>
      <c r="V476" s="31"/>
      <c r="W476" s="31"/>
      <c r="X476" s="31"/>
      <c r="Y476" s="31"/>
      <c r="Z476" s="31"/>
    </row>
    <row r="477" spans="1:26" ht="15.75" customHeight="1">
      <c r="A477" s="297"/>
      <c r="B477" s="298"/>
      <c r="C477" s="298"/>
      <c r="D477" s="298"/>
      <c r="E477" s="298"/>
      <c r="F477" s="298"/>
      <c r="G477" s="298"/>
      <c r="H477" s="298"/>
      <c r="I477" s="1203"/>
      <c r="J477" s="1203"/>
      <c r="K477" s="31"/>
      <c r="L477" s="31"/>
      <c r="M477" s="31"/>
      <c r="N477" s="31"/>
      <c r="O477" s="31"/>
      <c r="P477" s="31"/>
      <c r="Q477" s="31"/>
      <c r="R477" s="31"/>
      <c r="S477" s="31"/>
      <c r="T477" s="31"/>
      <c r="U477" s="31"/>
      <c r="V477" s="31"/>
      <c r="W477" s="31"/>
      <c r="X477" s="31"/>
      <c r="Y477" s="31"/>
      <c r="Z477" s="31"/>
    </row>
    <row r="478" spans="1:26" ht="15.75" customHeight="1">
      <c r="A478" s="297"/>
      <c r="B478" s="298"/>
      <c r="C478" s="298"/>
      <c r="D478" s="298"/>
      <c r="E478" s="298"/>
      <c r="F478" s="298"/>
      <c r="G478" s="298"/>
      <c r="H478" s="298"/>
      <c r="I478" s="1203"/>
      <c r="J478" s="1203"/>
      <c r="K478" s="31"/>
      <c r="L478" s="31"/>
      <c r="M478" s="31"/>
      <c r="N478" s="31"/>
      <c r="O478" s="31"/>
      <c r="P478" s="31"/>
      <c r="Q478" s="31"/>
      <c r="R478" s="31"/>
      <c r="S478" s="31"/>
      <c r="T478" s="31"/>
      <c r="U478" s="31"/>
      <c r="V478" s="31"/>
      <c r="W478" s="31"/>
      <c r="X478" s="31"/>
      <c r="Y478" s="31"/>
      <c r="Z478" s="31"/>
    </row>
    <row r="479" spans="1:26" ht="15.75" customHeight="1">
      <c r="A479" s="297"/>
      <c r="B479" s="298"/>
      <c r="C479" s="298"/>
      <c r="D479" s="298"/>
      <c r="E479" s="298"/>
      <c r="F479" s="298"/>
      <c r="G479" s="298"/>
      <c r="H479" s="298"/>
      <c r="I479" s="1203"/>
      <c r="J479" s="1203"/>
      <c r="K479" s="31"/>
      <c r="L479" s="31"/>
      <c r="M479" s="31"/>
      <c r="N479" s="31"/>
      <c r="O479" s="31"/>
      <c r="P479" s="31"/>
      <c r="Q479" s="31"/>
      <c r="R479" s="31"/>
      <c r="S479" s="31"/>
      <c r="T479" s="31"/>
      <c r="U479" s="31"/>
      <c r="V479" s="31"/>
      <c r="W479" s="31"/>
      <c r="X479" s="31"/>
      <c r="Y479" s="31"/>
      <c r="Z479" s="31"/>
    </row>
    <row r="480" spans="1:26" ht="15.75" customHeight="1">
      <c r="A480" s="297"/>
      <c r="B480" s="298"/>
      <c r="C480" s="298"/>
      <c r="D480" s="298"/>
      <c r="E480" s="298"/>
      <c r="F480" s="298"/>
      <c r="G480" s="298"/>
      <c r="H480" s="298"/>
      <c r="I480" s="1203"/>
      <c r="J480" s="1203"/>
      <c r="K480" s="31"/>
      <c r="L480" s="31"/>
      <c r="M480" s="31"/>
      <c r="N480" s="31"/>
      <c r="O480" s="31"/>
      <c r="P480" s="31"/>
      <c r="Q480" s="31"/>
      <c r="R480" s="31"/>
      <c r="S480" s="31"/>
      <c r="T480" s="31"/>
      <c r="U480" s="31"/>
      <c r="V480" s="31"/>
      <c r="W480" s="31"/>
      <c r="X480" s="31"/>
      <c r="Y480" s="31"/>
      <c r="Z480" s="31"/>
    </row>
    <row r="481" spans="1:26" ht="15.75" customHeight="1">
      <c r="A481" s="297"/>
      <c r="B481" s="298"/>
      <c r="C481" s="298"/>
      <c r="D481" s="298"/>
      <c r="E481" s="298"/>
      <c r="F481" s="298"/>
      <c r="G481" s="298"/>
      <c r="H481" s="298"/>
      <c r="I481" s="1203"/>
      <c r="J481" s="1203"/>
      <c r="K481" s="31"/>
      <c r="L481" s="31"/>
      <c r="M481" s="31"/>
      <c r="N481" s="31"/>
      <c r="O481" s="31"/>
      <c r="P481" s="31"/>
      <c r="Q481" s="31"/>
      <c r="R481" s="31"/>
      <c r="S481" s="31"/>
      <c r="T481" s="31"/>
      <c r="U481" s="31"/>
      <c r="V481" s="31"/>
      <c r="W481" s="31"/>
      <c r="X481" s="31"/>
      <c r="Y481" s="31"/>
      <c r="Z481" s="31"/>
    </row>
    <row r="482" spans="1:26" ht="15.75" customHeight="1">
      <c r="A482" s="297"/>
      <c r="B482" s="298"/>
      <c r="C482" s="298"/>
      <c r="D482" s="298"/>
      <c r="E482" s="298"/>
      <c r="F482" s="298"/>
      <c r="G482" s="298"/>
      <c r="H482" s="298"/>
      <c r="I482" s="1203"/>
      <c r="J482" s="1203"/>
      <c r="K482" s="31"/>
      <c r="L482" s="31"/>
      <c r="M482" s="31"/>
      <c r="N482" s="31"/>
      <c r="O482" s="31"/>
      <c r="P482" s="31"/>
      <c r="Q482" s="31"/>
      <c r="R482" s="31"/>
      <c r="S482" s="31"/>
      <c r="T482" s="31"/>
      <c r="U482" s="31"/>
      <c r="V482" s="31"/>
      <c r="W482" s="31"/>
      <c r="X482" s="31"/>
      <c r="Y482" s="31"/>
      <c r="Z482" s="31"/>
    </row>
    <row r="483" spans="1:26" ht="15.75" customHeight="1">
      <c r="A483" s="297"/>
      <c r="B483" s="298"/>
      <c r="C483" s="298"/>
      <c r="D483" s="298"/>
      <c r="E483" s="298"/>
      <c r="F483" s="298"/>
      <c r="G483" s="298"/>
      <c r="H483" s="298"/>
      <c r="I483" s="1203"/>
      <c r="J483" s="1203"/>
      <c r="K483" s="31"/>
      <c r="L483" s="31"/>
      <c r="M483" s="31"/>
      <c r="N483" s="31"/>
      <c r="O483" s="31"/>
      <c r="P483" s="31"/>
      <c r="Q483" s="31"/>
      <c r="R483" s="31"/>
      <c r="S483" s="31"/>
      <c r="T483" s="31"/>
      <c r="U483" s="31"/>
      <c r="V483" s="31"/>
      <c r="W483" s="31"/>
      <c r="X483" s="31"/>
      <c r="Y483" s="31"/>
      <c r="Z483" s="31"/>
    </row>
    <row r="484" spans="1:26" ht="15.75" customHeight="1">
      <c r="A484" s="297"/>
      <c r="B484" s="298"/>
      <c r="C484" s="298"/>
      <c r="D484" s="298"/>
      <c r="E484" s="298"/>
      <c r="F484" s="298"/>
      <c r="G484" s="298"/>
      <c r="H484" s="298"/>
      <c r="I484" s="1203"/>
      <c r="J484" s="1203"/>
      <c r="K484" s="31"/>
      <c r="L484" s="31"/>
      <c r="M484" s="31"/>
      <c r="N484" s="31"/>
      <c r="O484" s="31"/>
      <c r="P484" s="31"/>
      <c r="Q484" s="31"/>
      <c r="R484" s="31"/>
      <c r="S484" s="31"/>
      <c r="T484" s="31"/>
      <c r="U484" s="31"/>
      <c r="V484" s="31"/>
      <c r="W484" s="31"/>
      <c r="X484" s="31"/>
      <c r="Y484" s="31"/>
      <c r="Z484" s="31"/>
    </row>
    <row r="485" spans="1:26" ht="15.75" customHeight="1">
      <c r="A485" s="297"/>
      <c r="B485" s="298"/>
      <c r="C485" s="298"/>
      <c r="D485" s="298"/>
      <c r="E485" s="298"/>
      <c r="F485" s="298"/>
      <c r="G485" s="298"/>
      <c r="H485" s="298"/>
      <c r="I485" s="1203"/>
      <c r="J485" s="1203"/>
      <c r="K485" s="31"/>
      <c r="L485" s="31"/>
      <c r="M485" s="31"/>
      <c r="N485" s="31"/>
      <c r="O485" s="31"/>
      <c r="P485" s="31"/>
      <c r="Q485" s="31"/>
      <c r="R485" s="31"/>
      <c r="S485" s="31"/>
      <c r="T485" s="31"/>
      <c r="U485" s="31"/>
      <c r="V485" s="31"/>
      <c r="W485" s="31"/>
      <c r="X485" s="31"/>
      <c r="Y485" s="31"/>
      <c r="Z485" s="31"/>
    </row>
    <row r="486" spans="1:26" ht="15.75" customHeight="1">
      <c r="A486" s="297"/>
      <c r="B486" s="298"/>
      <c r="C486" s="298"/>
      <c r="D486" s="298"/>
      <c r="E486" s="298"/>
      <c r="F486" s="298"/>
      <c r="G486" s="298"/>
      <c r="H486" s="298"/>
      <c r="I486" s="1203"/>
      <c r="J486" s="1203"/>
      <c r="K486" s="31"/>
      <c r="L486" s="31"/>
      <c r="M486" s="31"/>
      <c r="N486" s="31"/>
      <c r="O486" s="31"/>
      <c r="P486" s="31"/>
      <c r="Q486" s="31"/>
      <c r="R486" s="31"/>
      <c r="S486" s="31"/>
      <c r="T486" s="31"/>
      <c r="U486" s="31"/>
      <c r="V486" s="31"/>
      <c r="W486" s="31"/>
      <c r="X486" s="31"/>
      <c r="Y486" s="31"/>
      <c r="Z486" s="31"/>
    </row>
    <row r="487" spans="1:26" ht="15.75" customHeight="1">
      <c r="A487" s="297"/>
      <c r="B487" s="298"/>
      <c r="C487" s="298"/>
      <c r="D487" s="298"/>
      <c r="E487" s="298"/>
      <c r="F487" s="298"/>
      <c r="G487" s="298"/>
      <c r="H487" s="298"/>
      <c r="I487" s="1203"/>
      <c r="J487" s="1203"/>
      <c r="K487" s="31"/>
      <c r="L487" s="31"/>
      <c r="M487" s="31"/>
      <c r="N487" s="31"/>
      <c r="O487" s="31"/>
      <c r="P487" s="31"/>
      <c r="Q487" s="31"/>
      <c r="R487" s="31"/>
      <c r="S487" s="31"/>
      <c r="T487" s="31"/>
      <c r="U487" s="31"/>
      <c r="V487" s="31"/>
      <c r="W487" s="31"/>
      <c r="X487" s="31"/>
      <c r="Y487" s="31"/>
      <c r="Z487" s="31"/>
    </row>
    <row r="488" spans="1:26" ht="15.75" customHeight="1">
      <c r="A488" s="297"/>
      <c r="B488" s="298"/>
      <c r="C488" s="298"/>
      <c r="D488" s="298"/>
      <c r="E488" s="298"/>
      <c r="F488" s="298"/>
      <c r="G488" s="298"/>
      <c r="H488" s="298"/>
      <c r="I488" s="1203"/>
      <c r="J488" s="1203"/>
      <c r="K488" s="31"/>
      <c r="L488" s="31"/>
      <c r="M488" s="31"/>
      <c r="N488" s="31"/>
      <c r="O488" s="31"/>
      <c r="P488" s="31"/>
      <c r="Q488" s="31"/>
      <c r="R488" s="31"/>
      <c r="S488" s="31"/>
      <c r="T488" s="31"/>
      <c r="U488" s="31"/>
      <c r="V488" s="31"/>
      <c r="W488" s="31"/>
      <c r="X488" s="31"/>
      <c r="Y488" s="31"/>
      <c r="Z488" s="31"/>
    </row>
    <row r="489" spans="1:26" ht="15.75" customHeight="1">
      <c r="A489" s="297"/>
      <c r="B489" s="298"/>
      <c r="C489" s="298"/>
      <c r="D489" s="298"/>
      <c r="E489" s="298"/>
      <c r="F489" s="298"/>
      <c r="G489" s="298"/>
      <c r="H489" s="298"/>
      <c r="I489" s="1203"/>
      <c r="J489" s="1203"/>
      <c r="K489" s="31"/>
      <c r="L489" s="31"/>
      <c r="M489" s="31"/>
      <c r="N489" s="31"/>
      <c r="O489" s="31"/>
      <c r="P489" s="31"/>
      <c r="Q489" s="31"/>
      <c r="R489" s="31"/>
      <c r="S489" s="31"/>
      <c r="T489" s="31"/>
      <c r="U489" s="31"/>
      <c r="V489" s="31"/>
      <c r="W489" s="31"/>
      <c r="X489" s="31"/>
      <c r="Y489" s="31"/>
      <c r="Z489" s="31"/>
    </row>
    <row r="490" spans="1:26" ht="15.75" customHeight="1">
      <c r="A490" s="297"/>
      <c r="B490" s="298"/>
      <c r="C490" s="298"/>
      <c r="D490" s="298"/>
      <c r="E490" s="298"/>
      <c r="F490" s="298"/>
      <c r="G490" s="298"/>
      <c r="H490" s="298"/>
      <c r="I490" s="1203"/>
      <c r="J490" s="1203"/>
      <c r="K490" s="31"/>
      <c r="L490" s="31"/>
      <c r="M490" s="31"/>
      <c r="N490" s="31"/>
      <c r="O490" s="31"/>
      <c r="P490" s="31"/>
      <c r="Q490" s="31"/>
      <c r="R490" s="31"/>
      <c r="S490" s="31"/>
      <c r="T490" s="31"/>
      <c r="U490" s="31"/>
      <c r="V490" s="31"/>
      <c r="W490" s="31"/>
      <c r="X490" s="31"/>
      <c r="Y490" s="31"/>
      <c r="Z490" s="31"/>
    </row>
    <row r="491" spans="1:26" ht="15.75" customHeight="1">
      <c r="A491" s="297"/>
      <c r="B491" s="298"/>
      <c r="C491" s="298"/>
      <c r="D491" s="298"/>
      <c r="E491" s="298"/>
      <c r="F491" s="298"/>
      <c r="G491" s="298"/>
      <c r="H491" s="298"/>
      <c r="I491" s="1203"/>
      <c r="J491" s="1203"/>
      <c r="K491" s="31"/>
      <c r="L491" s="31"/>
      <c r="M491" s="31"/>
      <c r="N491" s="31"/>
      <c r="O491" s="31"/>
      <c r="P491" s="31"/>
      <c r="Q491" s="31"/>
      <c r="R491" s="31"/>
      <c r="S491" s="31"/>
      <c r="T491" s="31"/>
      <c r="U491" s="31"/>
      <c r="V491" s="31"/>
      <c r="W491" s="31"/>
      <c r="X491" s="31"/>
      <c r="Y491" s="31"/>
      <c r="Z491" s="31"/>
    </row>
    <row r="492" spans="1:26" ht="15.75" customHeight="1">
      <c r="A492" s="297"/>
      <c r="B492" s="298"/>
      <c r="C492" s="298"/>
      <c r="D492" s="298"/>
      <c r="E492" s="298"/>
      <c r="F492" s="298"/>
      <c r="G492" s="298"/>
      <c r="H492" s="298"/>
      <c r="I492" s="1203"/>
      <c r="J492" s="1203"/>
      <c r="K492" s="31"/>
      <c r="L492" s="31"/>
      <c r="M492" s="31"/>
      <c r="N492" s="31"/>
      <c r="O492" s="31"/>
      <c r="P492" s="31"/>
      <c r="Q492" s="31"/>
      <c r="R492" s="31"/>
      <c r="S492" s="31"/>
      <c r="T492" s="31"/>
      <c r="U492" s="31"/>
      <c r="V492" s="31"/>
      <c r="W492" s="31"/>
      <c r="X492" s="31"/>
      <c r="Y492" s="31"/>
      <c r="Z492" s="31"/>
    </row>
    <row r="493" spans="1:26" ht="15.75" customHeight="1">
      <c r="A493" s="297"/>
      <c r="B493" s="298"/>
      <c r="C493" s="298"/>
      <c r="D493" s="298"/>
      <c r="E493" s="298"/>
      <c r="F493" s="298"/>
      <c r="G493" s="298"/>
      <c r="H493" s="298"/>
      <c r="I493" s="1203"/>
      <c r="J493" s="1203"/>
      <c r="K493" s="31"/>
      <c r="L493" s="31"/>
      <c r="M493" s="31"/>
      <c r="N493" s="31"/>
      <c r="O493" s="31"/>
      <c r="P493" s="31"/>
      <c r="Q493" s="31"/>
      <c r="R493" s="31"/>
      <c r="S493" s="31"/>
      <c r="T493" s="31"/>
      <c r="U493" s="31"/>
      <c r="V493" s="31"/>
      <c r="W493" s="31"/>
      <c r="X493" s="31"/>
      <c r="Y493" s="31"/>
      <c r="Z493" s="31"/>
    </row>
    <row r="494" spans="1:26" ht="15.75" customHeight="1">
      <c r="A494" s="297"/>
      <c r="B494" s="298"/>
      <c r="C494" s="298"/>
      <c r="D494" s="298"/>
      <c r="E494" s="298"/>
      <c r="F494" s="298"/>
      <c r="G494" s="298"/>
      <c r="H494" s="298"/>
      <c r="I494" s="1203"/>
      <c r="J494" s="1203"/>
      <c r="K494" s="31"/>
      <c r="L494" s="31"/>
      <c r="M494" s="31"/>
      <c r="N494" s="31"/>
      <c r="O494" s="31"/>
      <c r="P494" s="31"/>
      <c r="Q494" s="31"/>
      <c r="R494" s="31"/>
      <c r="S494" s="31"/>
      <c r="T494" s="31"/>
      <c r="U494" s="31"/>
      <c r="V494" s="31"/>
      <c r="W494" s="31"/>
      <c r="X494" s="31"/>
      <c r="Y494" s="31"/>
      <c r="Z494" s="31"/>
    </row>
    <row r="495" spans="1:26" ht="15.75" customHeight="1">
      <c r="A495" s="297"/>
      <c r="B495" s="298"/>
      <c r="C495" s="298"/>
      <c r="D495" s="298"/>
      <c r="E495" s="298"/>
      <c r="F495" s="298"/>
      <c r="G495" s="298"/>
      <c r="H495" s="298"/>
      <c r="I495" s="1203"/>
      <c r="J495" s="1203"/>
      <c r="K495" s="31"/>
      <c r="L495" s="31"/>
      <c r="M495" s="31"/>
      <c r="N495" s="31"/>
      <c r="O495" s="31"/>
      <c r="P495" s="31"/>
      <c r="Q495" s="31"/>
      <c r="R495" s="31"/>
      <c r="S495" s="31"/>
      <c r="T495" s="31"/>
      <c r="U495" s="31"/>
      <c r="V495" s="31"/>
      <c r="W495" s="31"/>
      <c r="X495" s="31"/>
      <c r="Y495" s="31"/>
      <c r="Z495" s="31"/>
    </row>
    <row r="496" spans="1:26" ht="15.75" customHeight="1">
      <c r="A496" s="297"/>
      <c r="B496" s="298"/>
      <c r="C496" s="298"/>
      <c r="D496" s="298"/>
      <c r="E496" s="298"/>
      <c r="F496" s="298"/>
      <c r="G496" s="298"/>
      <c r="H496" s="298"/>
      <c r="I496" s="1203"/>
      <c r="J496" s="1203"/>
      <c r="K496" s="31"/>
      <c r="L496" s="31"/>
      <c r="M496" s="31"/>
      <c r="N496" s="31"/>
      <c r="O496" s="31"/>
      <c r="P496" s="31"/>
      <c r="Q496" s="31"/>
      <c r="R496" s="31"/>
      <c r="S496" s="31"/>
      <c r="T496" s="31"/>
      <c r="U496" s="31"/>
      <c r="V496" s="31"/>
      <c r="W496" s="31"/>
      <c r="X496" s="31"/>
      <c r="Y496" s="31"/>
      <c r="Z496" s="31"/>
    </row>
    <row r="497" spans="1:26" ht="15.75" customHeight="1">
      <c r="A497" s="297"/>
      <c r="B497" s="298"/>
      <c r="C497" s="298"/>
      <c r="D497" s="298"/>
      <c r="E497" s="298"/>
      <c r="F497" s="298"/>
      <c r="G497" s="298"/>
      <c r="H497" s="298"/>
      <c r="I497" s="1203"/>
      <c r="J497" s="1203"/>
      <c r="K497" s="31"/>
      <c r="L497" s="31"/>
      <c r="M497" s="31"/>
      <c r="N497" s="31"/>
      <c r="O497" s="31"/>
      <c r="P497" s="31"/>
      <c r="Q497" s="31"/>
      <c r="R497" s="31"/>
      <c r="S497" s="31"/>
      <c r="T497" s="31"/>
      <c r="U497" s="31"/>
      <c r="V497" s="31"/>
      <c r="W497" s="31"/>
      <c r="X497" s="31"/>
      <c r="Y497" s="31"/>
      <c r="Z497" s="31"/>
    </row>
    <row r="498" spans="1:26" ht="15.75" customHeight="1">
      <c r="A498" s="297"/>
      <c r="B498" s="298"/>
      <c r="C498" s="298"/>
      <c r="D498" s="298"/>
      <c r="E498" s="298"/>
      <c r="F498" s="298"/>
      <c r="G498" s="298"/>
      <c r="H498" s="298"/>
      <c r="I498" s="1203"/>
      <c r="J498" s="1203"/>
      <c r="K498" s="31"/>
      <c r="L498" s="31"/>
      <c r="M498" s="31"/>
      <c r="N498" s="31"/>
      <c r="O498" s="31"/>
      <c r="P498" s="31"/>
      <c r="Q498" s="31"/>
      <c r="R498" s="31"/>
      <c r="S498" s="31"/>
      <c r="T498" s="31"/>
      <c r="U498" s="31"/>
      <c r="V498" s="31"/>
      <c r="W498" s="31"/>
      <c r="X498" s="31"/>
      <c r="Y498" s="31"/>
      <c r="Z498" s="31"/>
    </row>
    <row r="499" spans="1:26" ht="15.75" customHeight="1">
      <c r="A499" s="297"/>
      <c r="B499" s="298"/>
      <c r="C499" s="298"/>
      <c r="D499" s="298"/>
      <c r="E499" s="298"/>
      <c r="F499" s="298"/>
      <c r="G499" s="298"/>
      <c r="H499" s="298"/>
      <c r="I499" s="1203"/>
      <c r="J499" s="1203"/>
      <c r="K499" s="31"/>
      <c r="L499" s="31"/>
      <c r="M499" s="31"/>
      <c r="N499" s="31"/>
      <c r="O499" s="31"/>
      <c r="P499" s="31"/>
      <c r="Q499" s="31"/>
      <c r="R499" s="31"/>
      <c r="S499" s="31"/>
      <c r="T499" s="31"/>
      <c r="U499" s="31"/>
      <c r="V499" s="31"/>
      <c r="W499" s="31"/>
      <c r="X499" s="31"/>
      <c r="Y499" s="31"/>
      <c r="Z499" s="31"/>
    </row>
    <row r="500" spans="1:26" ht="15.75" customHeight="1">
      <c r="A500" s="297"/>
      <c r="B500" s="298"/>
      <c r="C500" s="298"/>
      <c r="D500" s="298"/>
      <c r="E500" s="298"/>
      <c r="F500" s="298"/>
      <c r="G500" s="298"/>
      <c r="H500" s="298"/>
      <c r="I500" s="1203"/>
      <c r="J500" s="1203"/>
      <c r="K500" s="31"/>
      <c r="L500" s="31"/>
      <c r="M500" s="31"/>
      <c r="N500" s="31"/>
      <c r="O500" s="31"/>
      <c r="P500" s="31"/>
      <c r="Q500" s="31"/>
      <c r="R500" s="31"/>
      <c r="S500" s="31"/>
      <c r="T500" s="31"/>
      <c r="U500" s="31"/>
      <c r="V500" s="31"/>
      <c r="W500" s="31"/>
      <c r="X500" s="31"/>
      <c r="Y500" s="31"/>
      <c r="Z500" s="31"/>
    </row>
    <row r="501" spans="1:26" ht="15.75" customHeight="1">
      <c r="A501" s="297"/>
      <c r="B501" s="298"/>
      <c r="C501" s="298"/>
      <c r="D501" s="298"/>
      <c r="E501" s="298"/>
      <c r="F501" s="298"/>
      <c r="G501" s="298"/>
      <c r="H501" s="298"/>
      <c r="I501" s="1203"/>
      <c r="J501" s="1203"/>
      <c r="K501" s="31"/>
      <c r="L501" s="31"/>
      <c r="M501" s="31"/>
      <c r="N501" s="31"/>
      <c r="O501" s="31"/>
      <c r="P501" s="31"/>
      <c r="Q501" s="31"/>
      <c r="R501" s="31"/>
      <c r="S501" s="31"/>
      <c r="T501" s="31"/>
      <c r="U501" s="31"/>
      <c r="V501" s="31"/>
      <c r="W501" s="31"/>
      <c r="X501" s="31"/>
      <c r="Y501" s="31"/>
      <c r="Z501" s="31"/>
    </row>
    <row r="502" spans="1:26" ht="15.75" customHeight="1">
      <c r="A502" s="297"/>
      <c r="B502" s="298"/>
      <c r="C502" s="298"/>
      <c r="D502" s="298"/>
      <c r="E502" s="298"/>
      <c r="F502" s="298"/>
      <c r="G502" s="298"/>
      <c r="H502" s="298"/>
      <c r="I502" s="1203"/>
      <c r="J502" s="1203"/>
      <c r="K502" s="31"/>
      <c r="L502" s="31"/>
      <c r="M502" s="31"/>
      <c r="N502" s="31"/>
      <c r="O502" s="31"/>
      <c r="P502" s="31"/>
      <c r="Q502" s="31"/>
      <c r="R502" s="31"/>
      <c r="S502" s="31"/>
      <c r="T502" s="31"/>
      <c r="U502" s="31"/>
      <c r="V502" s="31"/>
      <c r="W502" s="31"/>
      <c r="X502" s="31"/>
      <c r="Y502" s="31"/>
      <c r="Z502" s="31"/>
    </row>
    <row r="503" spans="1:26" ht="15.75" customHeight="1">
      <c r="A503" s="297"/>
      <c r="B503" s="298"/>
      <c r="C503" s="298"/>
      <c r="D503" s="298"/>
      <c r="E503" s="298"/>
      <c r="F503" s="298"/>
      <c r="G503" s="298"/>
      <c r="H503" s="298"/>
      <c r="I503" s="1203"/>
      <c r="J503" s="1203"/>
      <c r="K503" s="31"/>
      <c r="L503" s="31"/>
      <c r="M503" s="31"/>
      <c r="N503" s="31"/>
      <c r="O503" s="31"/>
      <c r="P503" s="31"/>
      <c r="Q503" s="31"/>
      <c r="R503" s="31"/>
      <c r="S503" s="31"/>
      <c r="T503" s="31"/>
      <c r="U503" s="31"/>
      <c r="V503" s="31"/>
      <c r="W503" s="31"/>
      <c r="X503" s="31"/>
      <c r="Y503" s="31"/>
      <c r="Z503" s="31"/>
    </row>
    <row r="504" spans="1:26" ht="15.75" customHeight="1">
      <c r="A504" s="297"/>
      <c r="B504" s="298"/>
      <c r="C504" s="298"/>
      <c r="D504" s="298"/>
      <c r="E504" s="298"/>
      <c r="F504" s="298"/>
      <c r="G504" s="298"/>
      <c r="H504" s="298"/>
      <c r="I504" s="1203"/>
      <c r="J504" s="1203"/>
      <c r="K504" s="31"/>
      <c r="L504" s="31"/>
      <c r="M504" s="31"/>
      <c r="N504" s="31"/>
      <c r="O504" s="31"/>
      <c r="P504" s="31"/>
      <c r="Q504" s="31"/>
      <c r="R504" s="31"/>
      <c r="S504" s="31"/>
      <c r="T504" s="31"/>
      <c r="U504" s="31"/>
      <c r="V504" s="31"/>
      <c r="W504" s="31"/>
      <c r="X504" s="31"/>
      <c r="Y504" s="31"/>
      <c r="Z504" s="31"/>
    </row>
    <row r="505" spans="1:26" ht="15.75" customHeight="1">
      <c r="A505" s="297"/>
      <c r="B505" s="298"/>
      <c r="C505" s="298"/>
      <c r="D505" s="298"/>
      <c r="E505" s="298"/>
      <c r="F505" s="298"/>
      <c r="G505" s="298"/>
      <c r="H505" s="298"/>
      <c r="I505" s="1203"/>
      <c r="J505" s="1203"/>
      <c r="K505" s="31"/>
      <c r="L505" s="31"/>
      <c r="M505" s="31"/>
      <c r="N505" s="31"/>
      <c r="O505" s="31"/>
      <c r="P505" s="31"/>
      <c r="Q505" s="31"/>
      <c r="R505" s="31"/>
      <c r="S505" s="31"/>
      <c r="T505" s="31"/>
      <c r="U505" s="31"/>
      <c r="V505" s="31"/>
      <c r="W505" s="31"/>
      <c r="X505" s="31"/>
      <c r="Y505" s="31"/>
      <c r="Z505" s="31"/>
    </row>
    <row r="506" spans="1:26" ht="15.75" customHeight="1">
      <c r="A506" s="297"/>
      <c r="B506" s="298"/>
      <c r="C506" s="298"/>
      <c r="D506" s="298"/>
      <c r="E506" s="298"/>
      <c r="F506" s="298"/>
      <c r="G506" s="298"/>
      <c r="H506" s="298"/>
      <c r="I506" s="1203"/>
      <c r="J506" s="1203"/>
      <c r="K506" s="31"/>
      <c r="L506" s="31"/>
      <c r="M506" s="31"/>
      <c r="N506" s="31"/>
      <c r="O506" s="31"/>
      <c r="P506" s="31"/>
      <c r="Q506" s="31"/>
      <c r="R506" s="31"/>
      <c r="S506" s="31"/>
      <c r="T506" s="31"/>
      <c r="U506" s="31"/>
      <c r="V506" s="31"/>
      <c r="W506" s="31"/>
      <c r="X506" s="31"/>
      <c r="Y506" s="31"/>
      <c r="Z506" s="31"/>
    </row>
    <row r="507" spans="1:26" ht="15.75" customHeight="1">
      <c r="A507" s="297"/>
      <c r="B507" s="298"/>
      <c r="C507" s="298"/>
      <c r="D507" s="298"/>
      <c r="E507" s="298"/>
      <c r="F507" s="298"/>
      <c r="G507" s="298"/>
      <c r="H507" s="298"/>
      <c r="I507" s="1203"/>
      <c r="J507" s="1203"/>
      <c r="K507" s="31"/>
      <c r="L507" s="31"/>
      <c r="M507" s="31"/>
      <c r="N507" s="31"/>
      <c r="O507" s="31"/>
      <c r="P507" s="31"/>
      <c r="Q507" s="31"/>
      <c r="R507" s="31"/>
      <c r="S507" s="31"/>
      <c r="T507" s="31"/>
      <c r="U507" s="31"/>
      <c r="V507" s="31"/>
      <c r="W507" s="31"/>
      <c r="X507" s="31"/>
      <c r="Y507" s="31"/>
      <c r="Z507" s="31"/>
    </row>
    <row r="508" spans="1:26" ht="15.75" customHeight="1">
      <c r="A508" s="297"/>
      <c r="B508" s="298"/>
      <c r="C508" s="298"/>
      <c r="D508" s="298"/>
      <c r="E508" s="298"/>
      <c r="F508" s="298"/>
      <c r="G508" s="298"/>
      <c r="H508" s="298"/>
      <c r="I508" s="1203"/>
      <c r="J508" s="1203"/>
      <c r="K508" s="31"/>
      <c r="L508" s="31"/>
      <c r="M508" s="31"/>
      <c r="N508" s="31"/>
      <c r="O508" s="31"/>
      <c r="P508" s="31"/>
      <c r="Q508" s="31"/>
      <c r="R508" s="31"/>
      <c r="S508" s="31"/>
      <c r="T508" s="31"/>
      <c r="U508" s="31"/>
      <c r="V508" s="31"/>
      <c r="W508" s="31"/>
      <c r="X508" s="31"/>
      <c r="Y508" s="31"/>
      <c r="Z508" s="31"/>
    </row>
    <row r="509" spans="1:26" ht="15.75" customHeight="1">
      <c r="A509" s="297"/>
      <c r="B509" s="298"/>
      <c r="C509" s="298"/>
      <c r="D509" s="298"/>
      <c r="E509" s="298"/>
      <c r="F509" s="298"/>
      <c r="G509" s="298"/>
      <c r="H509" s="298"/>
      <c r="I509" s="1203"/>
      <c r="J509" s="1203"/>
      <c r="K509" s="31"/>
      <c r="L509" s="31"/>
      <c r="M509" s="31"/>
      <c r="N509" s="31"/>
      <c r="O509" s="31"/>
      <c r="P509" s="31"/>
      <c r="Q509" s="31"/>
      <c r="R509" s="31"/>
      <c r="S509" s="31"/>
      <c r="T509" s="31"/>
      <c r="U509" s="31"/>
      <c r="V509" s="31"/>
      <c r="W509" s="31"/>
      <c r="X509" s="31"/>
      <c r="Y509" s="31"/>
      <c r="Z509" s="31"/>
    </row>
    <row r="510" spans="1:26" ht="15.75" customHeight="1">
      <c r="A510" s="297"/>
      <c r="B510" s="298"/>
      <c r="C510" s="298"/>
      <c r="D510" s="298"/>
      <c r="E510" s="298"/>
      <c r="F510" s="298"/>
      <c r="G510" s="298"/>
      <c r="H510" s="298"/>
      <c r="I510" s="1203"/>
      <c r="J510" s="1203"/>
      <c r="K510" s="31"/>
      <c r="L510" s="31"/>
      <c r="M510" s="31"/>
      <c r="N510" s="31"/>
      <c r="O510" s="31"/>
      <c r="P510" s="31"/>
      <c r="Q510" s="31"/>
      <c r="R510" s="31"/>
      <c r="S510" s="31"/>
      <c r="T510" s="31"/>
      <c r="U510" s="31"/>
      <c r="V510" s="31"/>
      <c r="W510" s="31"/>
      <c r="X510" s="31"/>
      <c r="Y510" s="31"/>
      <c r="Z510" s="31"/>
    </row>
    <row r="511" spans="1:26" ht="15.75" customHeight="1">
      <c r="A511" s="297"/>
      <c r="B511" s="298"/>
      <c r="C511" s="298"/>
      <c r="D511" s="298"/>
      <c r="E511" s="298"/>
      <c r="F511" s="298"/>
      <c r="G511" s="298"/>
      <c r="H511" s="298"/>
      <c r="I511" s="1203"/>
      <c r="J511" s="1203"/>
      <c r="K511" s="31"/>
      <c r="L511" s="31"/>
      <c r="M511" s="31"/>
      <c r="N511" s="31"/>
      <c r="O511" s="31"/>
      <c r="P511" s="31"/>
      <c r="Q511" s="31"/>
      <c r="R511" s="31"/>
      <c r="S511" s="31"/>
      <c r="T511" s="31"/>
      <c r="U511" s="31"/>
      <c r="V511" s="31"/>
      <c r="W511" s="31"/>
      <c r="X511" s="31"/>
      <c r="Y511" s="31"/>
      <c r="Z511" s="31"/>
    </row>
    <row r="512" spans="1:26" ht="15.75" customHeight="1">
      <c r="A512" s="297"/>
      <c r="B512" s="298"/>
      <c r="C512" s="298"/>
      <c r="D512" s="298"/>
      <c r="E512" s="298"/>
      <c r="F512" s="298"/>
      <c r="G512" s="298"/>
      <c r="H512" s="298"/>
      <c r="I512" s="1203"/>
      <c r="J512" s="1203"/>
      <c r="K512" s="31"/>
      <c r="L512" s="31"/>
      <c r="M512" s="31"/>
      <c r="N512" s="31"/>
      <c r="O512" s="31"/>
      <c r="P512" s="31"/>
      <c r="Q512" s="31"/>
      <c r="R512" s="31"/>
      <c r="S512" s="31"/>
      <c r="T512" s="31"/>
      <c r="U512" s="31"/>
      <c r="V512" s="31"/>
      <c r="W512" s="31"/>
      <c r="X512" s="31"/>
      <c r="Y512" s="31"/>
      <c r="Z512" s="31"/>
    </row>
    <row r="513" spans="1:26" ht="15.75" customHeight="1">
      <c r="A513" s="297"/>
      <c r="B513" s="298"/>
      <c r="C513" s="298"/>
      <c r="D513" s="298"/>
      <c r="E513" s="298"/>
      <c r="F513" s="298"/>
      <c r="G513" s="298"/>
      <c r="H513" s="298"/>
      <c r="I513" s="1203"/>
      <c r="J513" s="1203"/>
      <c r="K513" s="31"/>
      <c r="L513" s="31"/>
      <c r="M513" s="31"/>
      <c r="N513" s="31"/>
      <c r="O513" s="31"/>
      <c r="P513" s="31"/>
      <c r="Q513" s="31"/>
      <c r="R513" s="31"/>
      <c r="S513" s="31"/>
      <c r="T513" s="31"/>
      <c r="U513" s="31"/>
      <c r="V513" s="31"/>
      <c r="W513" s="31"/>
      <c r="X513" s="31"/>
      <c r="Y513" s="31"/>
      <c r="Z513" s="31"/>
    </row>
    <row r="514" spans="1:26" ht="15.75" customHeight="1">
      <c r="A514" s="297"/>
      <c r="B514" s="298"/>
      <c r="C514" s="298"/>
      <c r="D514" s="298"/>
      <c r="E514" s="298"/>
      <c r="F514" s="298"/>
      <c r="G514" s="298"/>
      <c r="H514" s="298"/>
      <c r="I514" s="1203"/>
      <c r="J514" s="1203"/>
      <c r="K514" s="31"/>
      <c r="L514" s="31"/>
      <c r="M514" s="31"/>
      <c r="N514" s="31"/>
      <c r="O514" s="31"/>
      <c r="P514" s="31"/>
      <c r="Q514" s="31"/>
      <c r="R514" s="31"/>
      <c r="S514" s="31"/>
      <c r="T514" s="31"/>
      <c r="U514" s="31"/>
      <c r="V514" s="31"/>
      <c r="W514" s="31"/>
      <c r="X514" s="31"/>
      <c r="Y514" s="31"/>
      <c r="Z514" s="31"/>
    </row>
    <row r="515" spans="1:26" ht="15.75" customHeight="1">
      <c r="A515" s="297"/>
      <c r="B515" s="298"/>
      <c r="C515" s="298"/>
      <c r="D515" s="298"/>
      <c r="E515" s="298"/>
      <c r="F515" s="298"/>
      <c r="G515" s="298"/>
      <c r="H515" s="298"/>
      <c r="I515" s="1203"/>
      <c r="J515" s="1203"/>
      <c r="K515" s="31"/>
      <c r="L515" s="31"/>
      <c r="M515" s="31"/>
      <c r="N515" s="31"/>
      <c r="O515" s="31"/>
      <c r="P515" s="31"/>
      <c r="Q515" s="31"/>
      <c r="R515" s="31"/>
      <c r="S515" s="31"/>
      <c r="T515" s="31"/>
      <c r="U515" s="31"/>
      <c r="V515" s="31"/>
      <c r="W515" s="31"/>
      <c r="X515" s="31"/>
      <c r="Y515" s="31"/>
      <c r="Z515" s="31"/>
    </row>
    <row r="516" spans="1:26" ht="15.75" customHeight="1">
      <c r="A516" s="297"/>
      <c r="B516" s="298"/>
      <c r="C516" s="298"/>
      <c r="D516" s="298"/>
      <c r="E516" s="298"/>
      <c r="F516" s="298"/>
      <c r="G516" s="298"/>
      <c r="H516" s="298"/>
      <c r="I516" s="1203"/>
      <c r="J516" s="1203"/>
      <c r="K516" s="31"/>
      <c r="L516" s="31"/>
      <c r="M516" s="31"/>
      <c r="N516" s="31"/>
      <c r="O516" s="31"/>
      <c r="P516" s="31"/>
      <c r="Q516" s="31"/>
      <c r="R516" s="31"/>
      <c r="S516" s="31"/>
      <c r="T516" s="31"/>
      <c r="U516" s="31"/>
      <c r="V516" s="31"/>
      <c r="W516" s="31"/>
      <c r="X516" s="31"/>
      <c r="Y516" s="31"/>
      <c r="Z516" s="31"/>
    </row>
    <row r="517" spans="1:26" ht="15.75" customHeight="1">
      <c r="A517" s="297"/>
      <c r="B517" s="298"/>
      <c r="C517" s="298"/>
      <c r="D517" s="298"/>
      <c r="E517" s="298"/>
      <c r="F517" s="298"/>
      <c r="G517" s="298"/>
      <c r="H517" s="298"/>
      <c r="I517" s="1203"/>
      <c r="J517" s="1203"/>
      <c r="K517" s="31"/>
      <c r="L517" s="31"/>
      <c r="M517" s="31"/>
      <c r="N517" s="31"/>
      <c r="O517" s="31"/>
      <c r="P517" s="31"/>
      <c r="Q517" s="31"/>
      <c r="R517" s="31"/>
      <c r="S517" s="31"/>
      <c r="T517" s="31"/>
      <c r="U517" s="31"/>
      <c r="V517" s="31"/>
      <c r="W517" s="31"/>
      <c r="X517" s="31"/>
      <c r="Y517" s="31"/>
      <c r="Z517" s="31"/>
    </row>
    <row r="518" spans="1:26" ht="15.75" customHeight="1">
      <c r="A518" s="297"/>
      <c r="B518" s="298"/>
      <c r="C518" s="298"/>
      <c r="D518" s="298"/>
      <c r="E518" s="298"/>
      <c r="F518" s="298"/>
      <c r="G518" s="298"/>
      <c r="H518" s="298"/>
      <c r="I518" s="1203"/>
      <c r="J518" s="1203"/>
      <c r="K518" s="31"/>
      <c r="L518" s="31"/>
      <c r="M518" s="31"/>
      <c r="N518" s="31"/>
      <c r="O518" s="31"/>
      <c r="P518" s="31"/>
      <c r="Q518" s="31"/>
      <c r="R518" s="31"/>
      <c r="S518" s="31"/>
      <c r="T518" s="31"/>
      <c r="U518" s="31"/>
      <c r="V518" s="31"/>
      <c r="W518" s="31"/>
      <c r="X518" s="31"/>
      <c r="Y518" s="31"/>
      <c r="Z518" s="31"/>
    </row>
    <row r="519" spans="1:26" ht="15.75" customHeight="1">
      <c r="A519" s="297"/>
      <c r="B519" s="298"/>
      <c r="C519" s="298"/>
      <c r="D519" s="298"/>
      <c r="E519" s="298"/>
      <c r="F519" s="298"/>
      <c r="G519" s="298"/>
      <c r="H519" s="298"/>
      <c r="I519" s="1203"/>
      <c r="J519" s="1203"/>
      <c r="K519" s="31"/>
      <c r="L519" s="31"/>
      <c r="M519" s="31"/>
      <c r="N519" s="31"/>
      <c r="O519" s="31"/>
      <c r="P519" s="31"/>
      <c r="Q519" s="31"/>
      <c r="R519" s="31"/>
      <c r="S519" s="31"/>
      <c r="T519" s="31"/>
      <c r="U519" s="31"/>
      <c r="V519" s="31"/>
      <c r="W519" s="31"/>
      <c r="X519" s="31"/>
      <c r="Y519" s="31"/>
      <c r="Z519" s="31"/>
    </row>
    <row r="520" spans="1:26" ht="15.75" customHeight="1">
      <c r="A520" s="297"/>
      <c r="B520" s="298"/>
      <c r="C520" s="298"/>
      <c r="D520" s="298"/>
      <c r="E520" s="298"/>
      <c r="F520" s="298"/>
      <c r="G520" s="298"/>
      <c r="H520" s="298"/>
      <c r="I520" s="1203"/>
      <c r="J520" s="1203"/>
      <c r="K520" s="31"/>
      <c r="L520" s="31"/>
      <c r="M520" s="31"/>
      <c r="N520" s="31"/>
      <c r="O520" s="31"/>
      <c r="P520" s="31"/>
      <c r="Q520" s="31"/>
      <c r="R520" s="31"/>
      <c r="S520" s="31"/>
      <c r="T520" s="31"/>
      <c r="U520" s="31"/>
      <c r="V520" s="31"/>
      <c r="W520" s="31"/>
      <c r="X520" s="31"/>
      <c r="Y520" s="31"/>
      <c r="Z520" s="31"/>
    </row>
    <row r="521" spans="1:26" ht="15.75" customHeight="1">
      <c r="A521" s="297"/>
      <c r="B521" s="298"/>
      <c r="C521" s="298"/>
      <c r="D521" s="298"/>
      <c r="E521" s="298"/>
      <c r="F521" s="298"/>
      <c r="G521" s="298"/>
      <c r="H521" s="298"/>
      <c r="I521" s="1203"/>
      <c r="J521" s="1203"/>
      <c r="K521" s="31"/>
      <c r="L521" s="31"/>
      <c r="M521" s="31"/>
      <c r="N521" s="31"/>
      <c r="O521" s="31"/>
      <c r="P521" s="31"/>
      <c r="Q521" s="31"/>
      <c r="R521" s="31"/>
      <c r="S521" s="31"/>
      <c r="T521" s="31"/>
      <c r="U521" s="31"/>
      <c r="V521" s="31"/>
      <c r="W521" s="31"/>
      <c r="X521" s="31"/>
      <c r="Y521" s="31"/>
      <c r="Z521" s="31"/>
    </row>
    <row r="522" spans="1:26" ht="15.75" customHeight="1">
      <c r="A522" s="297"/>
      <c r="B522" s="298"/>
      <c r="C522" s="298"/>
      <c r="D522" s="298"/>
      <c r="E522" s="298"/>
      <c r="F522" s="298"/>
      <c r="G522" s="298"/>
      <c r="H522" s="298"/>
      <c r="I522" s="1203"/>
      <c r="J522" s="1203"/>
      <c r="K522" s="31"/>
      <c r="L522" s="31"/>
      <c r="M522" s="31"/>
      <c r="N522" s="31"/>
      <c r="O522" s="31"/>
      <c r="P522" s="31"/>
      <c r="Q522" s="31"/>
      <c r="R522" s="31"/>
      <c r="S522" s="31"/>
      <c r="T522" s="31"/>
      <c r="U522" s="31"/>
      <c r="V522" s="31"/>
      <c r="W522" s="31"/>
      <c r="X522" s="31"/>
      <c r="Y522" s="31"/>
      <c r="Z522" s="31"/>
    </row>
    <row r="523" spans="1:26" ht="15.75" customHeight="1">
      <c r="A523" s="297"/>
      <c r="B523" s="298"/>
      <c r="C523" s="298"/>
      <c r="D523" s="298"/>
      <c r="E523" s="298"/>
      <c r="F523" s="298"/>
      <c r="G523" s="298"/>
      <c r="H523" s="298"/>
      <c r="I523" s="1203"/>
      <c r="J523" s="1203"/>
      <c r="K523" s="31"/>
      <c r="L523" s="31"/>
      <c r="M523" s="31"/>
      <c r="N523" s="31"/>
      <c r="O523" s="31"/>
      <c r="P523" s="31"/>
      <c r="Q523" s="31"/>
      <c r="R523" s="31"/>
      <c r="S523" s="31"/>
      <c r="T523" s="31"/>
      <c r="U523" s="31"/>
      <c r="V523" s="31"/>
      <c r="W523" s="31"/>
      <c r="X523" s="31"/>
      <c r="Y523" s="31"/>
      <c r="Z523" s="31"/>
    </row>
    <row r="524" spans="1:26" ht="15.75" customHeight="1">
      <c r="A524" s="297"/>
      <c r="B524" s="298"/>
      <c r="C524" s="298"/>
      <c r="D524" s="298"/>
      <c r="E524" s="298"/>
      <c r="F524" s="298"/>
      <c r="G524" s="298"/>
      <c r="H524" s="298"/>
      <c r="I524" s="1203"/>
      <c r="J524" s="1203"/>
      <c r="K524" s="31"/>
      <c r="L524" s="31"/>
      <c r="M524" s="31"/>
      <c r="N524" s="31"/>
      <c r="O524" s="31"/>
      <c r="P524" s="31"/>
      <c r="Q524" s="31"/>
      <c r="R524" s="31"/>
      <c r="S524" s="31"/>
      <c r="T524" s="31"/>
      <c r="U524" s="31"/>
      <c r="V524" s="31"/>
      <c r="W524" s="31"/>
      <c r="X524" s="31"/>
      <c r="Y524" s="31"/>
      <c r="Z524" s="31"/>
    </row>
    <row r="525" spans="1:26" ht="15.75" customHeight="1">
      <c r="A525" s="297"/>
      <c r="B525" s="298"/>
      <c r="C525" s="298"/>
      <c r="D525" s="298"/>
      <c r="E525" s="298"/>
      <c r="F525" s="298"/>
      <c r="G525" s="298"/>
      <c r="H525" s="298"/>
      <c r="I525" s="1203"/>
      <c r="J525" s="1203"/>
      <c r="K525" s="31"/>
      <c r="L525" s="31"/>
      <c r="M525" s="31"/>
      <c r="N525" s="31"/>
      <c r="O525" s="31"/>
      <c r="P525" s="31"/>
      <c r="Q525" s="31"/>
      <c r="R525" s="31"/>
      <c r="S525" s="31"/>
      <c r="T525" s="31"/>
      <c r="U525" s="31"/>
      <c r="V525" s="31"/>
      <c r="W525" s="31"/>
      <c r="X525" s="31"/>
      <c r="Y525" s="31"/>
      <c r="Z525" s="31"/>
    </row>
    <row r="526" spans="1:26" ht="15.75" customHeight="1">
      <c r="A526" s="297"/>
      <c r="B526" s="298"/>
      <c r="C526" s="298"/>
      <c r="D526" s="298"/>
      <c r="E526" s="298"/>
      <c r="F526" s="298"/>
      <c r="G526" s="298"/>
      <c r="H526" s="298"/>
      <c r="I526" s="1203"/>
      <c r="J526" s="1203"/>
      <c r="K526" s="31"/>
      <c r="L526" s="31"/>
      <c r="M526" s="31"/>
      <c r="N526" s="31"/>
      <c r="O526" s="31"/>
      <c r="P526" s="31"/>
      <c r="Q526" s="31"/>
      <c r="R526" s="31"/>
      <c r="S526" s="31"/>
      <c r="T526" s="31"/>
      <c r="U526" s="31"/>
      <c r="V526" s="31"/>
      <c r="W526" s="31"/>
      <c r="X526" s="31"/>
      <c r="Y526" s="31"/>
      <c r="Z526" s="31"/>
    </row>
    <row r="527" spans="1:26" ht="15.75" customHeight="1">
      <c r="A527" s="297"/>
      <c r="B527" s="298"/>
      <c r="C527" s="298"/>
      <c r="D527" s="298"/>
      <c r="E527" s="298"/>
      <c r="F527" s="298"/>
      <c r="G527" s="298"/>
      <c r="H527" s="298"/>
      <c r="I527" s="1203"/>
      <c r="J527" s="1203"/>
      <c r="K527" s="31"/>
      <c r="L527" s="31"/>
      <c r="M527" s="31"/>
      <c r="N527" s="31"/>
      <c r="O527" s="31"/>
      <c r="P527" s="31"/>
      <c r="Q527" s="31"/>
      <c r="R527" s="31"/>
      <c r="S527" s="31"/>
      <c r="T527" s="31"/>
      <c r="U527" s="31"/>
      <c r="V527" s="31"/>
      <c r="W527" s="31"/>
      <c r="X527" s="31"/>
      <c r="Y527" s="31"/>
      <c r="Z527" s="31"/>
    </row>
    <row r="528" spans="1:26" ht="15.75" customHeight="1">
      <c r="A528" s="297"/>
      <c r="B528" s="298"/>
      <c r="C528" s="298"/>
      <c r="D528" s="298"/>
      <c r="E528" s="298"/>
      <c r="F528" s="298"/>
      <c r="G528" s="298"/>
      <c r="H528" s="298"/>
      <c r="I528" s="1203"/>
      <c r="J528" s="1203"/>
      <c r="K528" s="31"/>
      <c r="L528" s="31"/>
      <c r="M528" s="31"/>
      <c r="N528" s="31"/>
      <c r="O528" s="31"/>
      <c r="P528" s="31"/>
      <c r="Q528" s="31"/>
      <c r="R528" s="31"/>
      <c r="S528" s="31"/>
      <c r="T528" s="31"/>
      <c r="U528" s="31"/>
      <c r="V528" s="31"/>
      <c r="W528" s="31"/>
      <c r="X528" s="31"/>
      <c r="Y528" s="31"/>
      <c r="Z528" s="31"/>
    </row>
    <row r="529" spans="1:26" ht="15.75" customHeight="1">
      <c r="A529" s="297"/>
      <c r="B529" s="298"/>
      <c r="C529" s="298"/>
      <c r="D529" s="298"/>
      <c r="E529" s="298"/>
      <c r="F529" s="298"/>
      <c r="G529" s="298"/>
      <c r="H529" s="298"/>
      <c r="I529" s="1203"/>
      <c r="J529" s="1203"/>
      <c r="K529" s="31"/>
      <c r="L529" s="31"/>
      <c r="M529" s="31"/>
      <c r="N529" s="31"/>
      <c r="O529" s="31"/>
      <c r="P529" s="31"/>
      <c r="Q529" s="31"/>
      <c r="R529" s="31"/>
      <c r="S529" s="31"/>
      <c r="T529" s="31"/>
      <c r="U529" s="31"/>
      <c r="V529" s="31"/>
      <c r="W529" s="31"/>
      <c r="X529" s="31"/>
      <c r="Y529" s="31"/>
      <c r="Z529" s="31"/>
    </row>
    <row r="530" spans="1:26" ht="15.75" customHeight="1">
      <c r="A530" s="297"/>
      <c r="B530" s="298"/>
      <c r="C530" s="298"/>
      <c r="D530" s="298"/>
      <c r="E530" s="298"/>
      <c r="F530" s="298"/>
      <c r="G530" s="298"/>
      <c r="H530" s="298"/>
      <c r="I530" s="1203"/>
      <c r="J530" s="1203"/>
      <c r="K530" s="31"/>
      <c r="L530" s="31"/>
      <c r="M530" s="31"/>
      <c r="N530" s="31"/>
      <c r="O530" s="31"/>
      <c r="P530" s="31"/>
      <c r="Q530" s="31"/>
      <c r="R530" s="31"/>
      <c r="S530" s="31"/>
      <c r="T530" s="31"/>
      <c r="U530" s="31"/>
      <c r="V530" s="31"/>
      <c r="W530" s="31"/>
      <c r="X530" s="31"/>
      <c r="Y530" s="31"/>
      <c r="Z530" s="31"/>
    </row>
    <row r="531" spans="1:26" ht="15.75" customHeight="1">
      <c r="A531" s="297"/>
      <c r="B531" s="298"/>
      <c r="C531" s="298"/>
      <c r="D531" s="298"/>
      <c r="E531" s="298"/>
      <c r="F531" s="298"/>
      <c r="G531" s="298"/>
      <c r="H531" s="298"/>
      <c r="I531" s="1203"/>
      <c r="J531" s="1203"/>
      <c r="K531" s="31"/>
      <c r="L531" s="31"/>
      <c r="M531" s="31"/>
      <c r="N531" s="31"/>
      <c r="O531" s="31"/>
      <c r="P531" s="31"/>
      <c r="Q531" s="31"/>
      <c r="R531" s="31"/>
      <c r="S531" s="31"/>
      <c r="T531" s="31"/>
      <c r="U531" s="31"/>
      <c r="V531" s="31"/>
      <c r="W531" s="31"/>
      <c r="X531" s="31"/>
      <c r="Y531" s="31"/>
      <c r="Z531" s="31"/>
    </row>
    <row r="532" spans="1:26" ht="15.75" customHeight="1">
      <c r="A532" s="297"/>
      <c r="B532" s="298"/>
      <c r="C532" s="298"/>
      <c r="D532" s="298"/>
      <c r="E532" s="298"/>
      <c r="F532" s="298"/>
      <c r="G532" s="298"/>
      <c r="H532" s="298"/>
      <c r="I532" s="1203"/>
      <c r="J532" s="1203"/>
      <c r="K532" s="31"/>
      <c r="L532" s="31"/>
      <c r="M532" s="31"/>
      <c r="N532" s="31"/>
      <c r="O532" s="31"/>
      <c r="P532" s="31"/>
      <c r="Q532" s="31"/>
      <c r="R532" s="31"/>
      <c r="S532" s="31"/>
      <c r="T532" s="31"/>
      <c r="U532" s="31"/>
      <c r="V532" s="31"/>
      <c r="W532" s="31"/>
      <c r="X532" s="31"/>
      <c r="Y532" s="31"/>
      <c r="Z532" s="31"/>
    </row>
    <row r="533" spans="1:26" ht="15.75" customHeight="1">
      <c r="A533" s="297"/>
      <c r="B533" s="298"/>
      <c r="C533" s="298"/>
      <c r="D533" s="298"/>
      <c r="E533" s="298"/>
      <c r="F533" s="298"/>
      <c r="G533" s="298"/>
      <c r="H533" s="298"/>
      <c r="I533" s="1203"/>
      <c r="J533" s="1203"/>
      <c r="K533" s="31"/>
      <c r="L533" s="31"/>
      <c r="M533" s="31"/>
      <c r="N533" s="31"/>
      <c r="O533" s="31"/>
      <c r="P533" s="31"/>
      <c r="Q533" s="31"/>
      <c r="R533" s="31"/>
      <c r="S533" s="31"/>
      <c r="T533" s="31"/>
      <c r="U533" s="31"/>
      <c r="V533" s="31"/>
      <c r="W533" s="31"/>
      <c r="X533" s="31"/>
      <c r="Y533" s="31"/>
      <c r="Z533" s="31"/>
    </row>
    <row r="534" spans="1:26" ht="15.75" customHeight="1">
      <c r="A534" s="297"/>
      <c r="B534" s="298"/>
      <c r="C534" s="298"/>
      <c r="D534" s="298"/>
      <c r="E534" s="298"/>
      <c r="F534" s="298"/>
      <c r="G534" s="298"/>
      <c r="H534" s="298"/>
      <c r="I534" s="1203"/>
      <c r="J534" s="1203"/>
      <c r="K534" s="31"/>
      <c r="L534" s="31"/>
      <c r="M534" s="31"/>
      <c r="N534" s="31"/>
      <c r="O534" s="31"/>
      <c r="P534" s="31"/>
      <c r="Q534" s="31"/>
      <c r="R534" s="31"/>
      <c r="S534" s="31"/>
      <c r="T534" s="31"/>
      <c r="U534" s="31"/>
      <c r="V534" s="31"/>
      <c r="W534" s="31"/>
      <c r="X534" s="31"/>
      <c r="Y534" s="31"/>
      <c r="Z534" s="31"/>
    </row>
    <row r="535" spans="1:26" ht="15.75" customHeight="1">
      <c r="A535" s="297"/>
      <c r="B535" s="298"/>
      <c r="C535" s="298"/>
      <c r="D535" s="298"/>
      <c r="E535" s="298"/>
      <c r="F535" s="298"/>
      <c r="G535" s="298"/>
      <c r="H535" s="298"/>
      <c r="I535" s="1203"/>
      <c r="J535" s="1203"/>
      <c r="K535" s="31"/>
      <c r="L535" s="31"/>
      <c r="M535" s="31"/>
      <c r="N535" s="31"/>
      <c r="O535" s="31"/>
      <c r="P535" s="31"/>
      <c r="Q535" s="31"/>
      <c r="R535" s="31"/>
      <c r="S535" s="31"/>
      <c r="T535" s="31"/>
      <c r="U535" s="31"/>
      <c r="V535" s="31"/>
      <c r="W535" s="31"/>
      <c r="X535" s="31"/>
      <c r="Y535" s="31"/>
      <c r="Z535" s="31"/>
    </row>
    <row r="536" spans="1:26" ht="15.75" customHeight="1">
      <c r="A536" s="297"/>
      <c r="B536" s="298"/>
      <c r="C536" s="298"/>
      <c r="D536" s="298"/>
      <c r="E536" s="298"/>
      <c r="F536" s="298"/>
      <c r="G536" s="298"/>
      <c r="H536" s="298"/>
      <c r="I536" s="1203"/>
      <c r="J536" s="1203"/>
      <c r="K536" s="31"/>
      <c r="L536" s="31"/>
      <c r="M536" s="31"/>
      <c r="N536" s="31"/>
      <c r="O536" s="31"/>
      <c r="P536" s="31"/>
      <c r="Q536" s="31"/>
      <c r="R536" s="31"/>
      <c r="S536" s="31"/>
      <c r="T536" s="31"/>
      <c r="U536" s="31"/>
      <c r="V536" s="31"/>
      <c r="W536" s="31"/>
      <c r="X536" s="31"/>
      <c r="Y536" s="31"/>
      <c r="Z536" s="31"/>
    </row>
    <row r="537" spans="1:26" ht="15.75" customHeight="1">
      <c r="A537" s="297"/>
      <c r="B537" s="298"/>
      <c r="C537" s="298"/>
      <c r="D537" s="298"/>
      <c r="E537" s="298"/>
      <c r="F537" s="298"/>
      <c r="G537" s="298"/>
      <c r="H537" s="298"/>
      <c r="I537" s="1203"/>
      <c r="J537" s="1203"/>
      <c r="K537" s="31"/>
      <c r="L537" s="31"/>
      <c r="M537" s="31"/>
      <c r="N537" s="31"/>
      <c r="O537" s="31"/>
      <c r="P537" s="31"/>
      <c r="Q537" s="31"/>
      <c r="R537" s="31"/>
      <c r="S537" s="31"/>
      <c r="T537" s="31"/>
      <c r="U537" s="31"/>
      <c r="V537" s="31"/>
      <c r="W537" s="31"/>
      <c r="X537" s="31"/>
      <c r="Y537" s="31"/>
      <c r="Z537" s="31"/>
    </row>
    <row r="538" spans="1:26" ht="15.75" customHeight="1">
      <c r="A538" s="297"/>
      <c r="B538" s="298"/>
      <c r="C538" s="298"/>
      <c r="D538" s="298"/>
      <c r="E538" s="298"/>
      <c r="F538" s="298"/>
      <c r="G538" s="298"/>
      <c r="H538" s="298"/>
      <c r="I538" s="1203"/>
      <c r="J538" s="1203"/>
      <c r="K538" s="31"/>
      <c r="L538" s="31"/>
      <c r="M538" s="31"/>
      <c r="N538" s="31"/>
      <c r="O538" s="31"/>
      <c r="P538" s="31"/>
      <c r="Q538" s="31"/>
      <c r="R538" s="31"/>
      <c r="S538" s="31"/>
      <c r="T538" s="31"/>
      <c r="U538" s="31"/>
      <c r="V538" s="31"/>
      <c r="W538" s="31"/>
      <c r="X538" s="31"/>
      <c r="Y538" s="31"/>
      <c r="Z538" s="31"/>
    </row>
    <row r="539" spans="1:26" ht="15.75" customHeight="1">
      <c r="A539" s="297"/>
      <c r="B539" s="298"/>
      <c r="C539" s="298"/>
      <c r="D539" s="298"/>
      <c r="E539" s="298"/>
      <c r="F539" s="298"/>
      <c r="G539" s="298"/>
      <c r="H539" s="298"/>
      <c r="I539" s="1203"/>
      <c r="J539" s="1203"/>
      <c r="K539" s="31"/>
      <c r="L539" s="31"/>
      <c r="M539" s="31"/>
      <c r="N539" s="31"/>
      <c r="O539" s="31"/>
      <c r="P539" s="31"/>
      <c r="Q539" s="31"/>
      <c r="R539" s="31"/>
      <c r="S539" s="31"/>
      <c r="T539" s="31"/>
      <c r="U539" s="31"/>
      <c r="V539" s="31"/>
      <c r="W539" s="31"/>
      <c r="X539" s="31"/>
      <c r="Y539" s="31"/>
      <c r="Z539" s="31"/>
    </row>
    <row r="540" spans="1:26" ht="15.75" customHeight="1">
      <c r="A540" s="297"/>
      <c r="B540" s="298"/>
      <c r="C540" s="298"/>
      <c r="D540" s="298"/>
      <c r="E540" s="298"/>
      <c r="F540" s="298"/>
      <c r="G540" s="298"/>
      <c r="H540" s="298"/>
      <c r="I540" s="1203"/>
      <c r="J540" s="1203"/>
      <c r="K540" s="31"/>
      <c r="L540" s="31"/>
      <c r="M540" s="31"/>
      <c r="N540" s="31"/>
      <c r="O540" s="31"/>
      <c r="P540" s="31"/>
      <c r="Q540" s="31"/>
      <c r="R540" s="31"/>
      <c r="S540" s="31"/>
      <c r="T540" s="31"/>
      <c r="U540" s="31"/>
      <c r="V540" s="31"/>
      <c r="W540" s="31"/>
      <c r="X540" s="31"/>
      <c r="Y540" s="31"/>
      <c r="Z540" s="31"/>
    </row>
    <row r="541" spans="1:26" ht="15.75" customHeight="1">
      <c r="A541" s="297"/>
      <c r="B541" s="298"/>
      <c r="C541" s="298"/>
      <c r="D541" s="298"/>
      <c r="E541" s="298"/>
      <c r="F541" s="298"/>
      <c r="G541" s="298"/>
      <c r="H541" s="298"/>
      <c r="I541" s="1203"/>
      <c r="J541" s="1203"/>
      <c r="K541" s="31"/>
      <c r="L541" s="31"/>
      <c r="M541" s="31"/>
      <c r="N541" s="31"/>
      <c r="O541" s="31"/>
      <c r="P541" s="31"/>
      <c r="Q541" s="31"/>
      <c r="R541" s="31"/>
      <c r="S541" s="31"/>
      <c r="T541" s="31"/>
      <c r="U541" s="31"/>
      <c r="V541" s="31"/>
      <c r="W541" s="31"/>
      <c r="X541" s="31"/>
      <c r="Y541" s="31"/>
      <c r="Z541" s="31"/>
    </row>
    <row r="542" spans="1:26" ht="15.75" customHeight="1">
      <c r="A542" s="297"/>
      <c r="B542" s="298"/>
      <c r="C542" s="298"/>
      <c r="D542" s="298"/>
      <c r="E542" s="298"/>
      <c r="F542" s="298"/>
      <c r="G542" s="298"/>
      <c r="H542" s="298"/>
      <c r="I542" s="1203"/>
      <c r="J542" s="1203"/>
      <c r="K542" s="31"/>
      <c r="L542" s="31"/>
      <c r="M542" s="31"/>
      <c r="N542" s="31"/>
      <c r="O542" s="31"/>
      <c r="P542" s="31"/>
      <c r="Q542" s="31"/>
      <c r="R542" s="31"/>
      <c r="S542" s="31"/>
      <c r="T542" s="31"/>
      <c r="U542" s="31"/>
      <c r="V542" s="31"/>
      <c r="W542" s="31"/>
      <c r="X542" s="31"/>
      <c r="Y542" s="31"/>
      <c r="Z542" s="31"/>
    </row>
    <row r="543" spans="1:26" ht="15.75" customHeight="1">
      <c r="A543" s="297"/>
      <c r="B543" s="298"/>
      <c r="C543" s="298"/>
      <c r="D543" s="298"/>
      <c r="E543" s="298"/>
      <c r="F543" s="298"/>
      <c r="G543" s="298"/>
      <c r="H543" s="298"/>
      <c r="I543" s="1203"/>
      <c r="J543" s="1203"/>
      <c r="K543" s="31"/>
      <c r="L543" s="31"/>
      <c r="M543" s="31"/>
      <c r="N543" s="31"/>
      <c r="O543" s="31"/>
      <c r="P543" s="31"/>
      <c r="Q543" s="31"/>
      <c r="R543" s="31"/>
      <c r="S543" s="31"/>
      <c r="T543" s="31"/>
      <c r="U543" s="31"/>
      <c r="V543" s="31"/>
      <c r="W543" s="31"/>
      <c r="X543" s="31"/>
      <c r="Y543" s="31"/>
      <c r="Z543" s="31"/>
    </row>
    <row r="544" spans="1:26" ht="15.75" customHeight="1">
      <c r="A544" s="297"/>
      <c r="B544" s="298"/>
      <c r="C544" s="298"/>
      <c r="D544" s="298"/>
      <c r="E544" s="298"/>
      <c r="F544" s="298"/>
      <c r="G544" s="298"/>
      <c r="H544" s="298"/>
      <c r="I544" s="1203"/>
      <c r="J544" s="1203"/>
      <c r="K544" s="31"/>
      <c r="L544" s="31"/>
      <c r="M544" s="31"/>
      <c r="N544" s="31"/>
      <c r="O544" s="31"/>
      <c r="P544" s="31"/>
      <c r="Q544" s="31"/>
      <c r="R544" s="31"/>
      <c r="S544" s="31"/>
      <c r="T544" s="31"/>
      <c r="U544" s="31"/>
      <c r="V544" s="31"/>
      <c r="W544" s="31"/>
      <c r="X544" s="31"/>
      <c r="Y544" s="31"/>
      <c r="Z544" s="31"/>
    </row>
    <row r="545" spans="1:26" ht="15.75" customHeight="1">
      <c r="A545" s="297"/>
      <c r="B545" s="298"/>
      <c r="C545" s="298"/>
      <c r="D545" s="298"/>
      <c r="E545" s="298"/>
      <c r="F545" s="298"/>
      <c r="G545" s="298"/>
      <c r="H545" s="298"/>
      <c r="I545" s="1203"/>
      <c r="J545" s="1203"/>
      <c r="K545" s="31"/>
      <c r="L545" s="31"/>
      <c r="M545" s="31"/>
      <c r="N545" s="31"/>
      <c r="O545" s="31"/>
      <c r="P545" s="31"/>
      <c r="Q545" s="31"/>
      <c r="R545" s="31"/>
      <c r="S545" s="31"/>
      <c r="T545" s="31"/>
      <c r="U545" s="31"/>
      <c r="V545" s="31"/>
      <c r="W545" s="31"/>
      <c r="X545" s="31"/>
      <c r="Y545" s="31"/>
      <c r="Z545" s="31"/>
    </row>
    <row r="546" spans="1:26" ht="15.75" customHeight="1">
      <c r="A546" s="297"/>
      <c r="B546" s="298"/>
      <c r="C546" s="298"/>
      <c r="D546" s="298"/>
      <c r="E546" s="298"/>
      <c r="F546" s="298"/>
      <c r="G546" s="298"/>
      <c r="H546" s="298"/>
      <c r="I546" s="1203"/>
      <c r="J546" s="1203"/>
      <c r="K546" s="31"/>
      <c r="L546" s="31"/>
      <c r="M546" s="31"/>
      <c r="N546" s="31"/>
      <c r="O546" s="31"/>
      <c r="P546" s="31"/>
      <c r="Q546" s="31"/>
      <c r="R546" s="31"/>
      <c r="S546" s="31"/>
      <c r="T546" s="31"/>
      <c r="U546" s="31"/>
      <c r="V546" s="31"/>
      <c r="W546" s="31"/>
      <c r="X546" s="31"/>
      <c r="Y546" s="31"/>
      <c r="Z546" s="31"/>
    </row>
    <row r="547" spans="1:26" ht="15.75" customHeight="1">
      <c r="A547" s="297"/>
      <c r="B547" s="298"/>
      <c r="C547" s="298"/>
      <c r="D547" s="298"/>
      <c r="E547" s="298"/>
      <c r="F547" s="298"/>
      <c r="G547" s="298"/>
      <c r="H547" s="298"/>
      <c r="I547" s="1203"/>
      <c r="J547" s="1203"/>
      <c r="K547" s="31"/>
      <c r="L547" s="31"/>
      <c r="M547" s="31"/>
      <c r="N547" s="31"/>
      <c r="O547" s="31"/>
      <c r="P547" s="31"/>
      <c r="Q547" s="31"/>
      <c r="R547" s="31"/>
      <c r="S547" s="31"/>
      <c r="T547" s="31"/>
      <c r="U547" s="31"/>
      <c r="V547" s="31"/>
      <c r="W547" s="31"/>
      <c r="X547" s="31"/>
      <c r="Y547" s="31"/>
      <c r="Z547" s="31"/>
    </row>
    <row r="548" spans="1:26" ht="15.75" customHeight="1">
      <c r="A548" s="297"/>
      <c r="B548" s="298"/>
      <c r="C548" s="298"/>
      <c r="D548" s="298"/>
      <c r="E548" s="298"/>
      <c r="F548" s="298"/>
      <c r="G548" s="298"/>
      <c r="H548" s="298"/>
      <c r="I548" s="1203"/>
      <c r="J548" s="1203"/>
      <c r="K548" s="31"/>
      <c r="L548" s="31"/>
      <c r="M548" s="31"/>
      <c r="N548" s="31"/>
      <c r="O548" s="31"/>
      <c r="P548" s="31"/>
      <c r="Q548" s="31"/>
      <c r="R548" s="31"/>
      <c r="S548" s="31"/>
      <c r="T548" s="31"/>
      <c r="U548" s="31"/>
      <c r="V548" s="31"/>
      <c r="W548" s="31"/>
      <c r="X548" s="31"/>
      <c r="Y548" s="31"/>
      <c r="Z548" s="31"/>
    </row>
    <row r="549" spans="1:26" ht="15.75" customHeight="1">
      <c r="A549" s="297"/>
      <c r="B549" s="298"/>
      <c r="C549" s="298"/>
      <c r="D549" s="298"/>
      <c r="E549" s="298"/>
      <c r="F549" s="298"/>
      <c r="G549" s="298"/>
      <c r="H549" s="298"/>
      <c r="I549" s="1203"/>
      <c r="J549" s="1203"/>
      <c r="K549" s="31"/>
      <c r="L549" s="31"/>
      <c r="M549" s="31"/>
      <c r="N549" s="31"/>
      <c r="O549" s="31"/>
      <c r="P549" s="31"/>
      <c r="Q549" s="31"/>
      <c r="R549" s="31"/>
      <c r="S549" s="31"/>
      <c r="T549" s="31"/>
      <c r="U549" s="31"/>
      <c r="V549" s="31"/>
      <c r="W549" s="31"/>
      <c r="X549" s="31"/>
      <c r="Y549" s="31"/>
      <c r="Z549" s="31"/>
    </row>
    <row r="550" spans="1:26" ht="15.75" customHeight="1">
      <c r="A550" s="297"/>
      <c r="B550" s="298"/>
      <c r="C550" s="298"/>
      <c r="D550" s="298"/>
      <c r="E550" s="298"/>
      <c r="F550" s="298"/>
      <c r="G550" s="298"/>
      <c r="H550" s="298"/>
      <c r="I550" s="1203"/>
      <c r="J550" s="1203"/>
      <c r="K550" s="31"/>
      <c r="L550" s="31"/>
      <c r="M550" s="31"/>
      <c r="N550" s="31"/>
      <c r="O550" s="31"/>
      <c r="P550" s="31"/>
      <c r="Q550" s="31"/>
      <c r="R550" s="31"/>
      <c r="S550" s="31"/>
      <c r="T550" s="31"/>
      <c r="U550" s="31"/>
      <c r="V550" s="31"/>
      <c r="W550" s="31"/>
      <c r="X550" s="31"/>
      <c r="Y550" s="31"/>
      <c r="Z550" s="31"/>
    </row>
    <row r="551" spans="1:26" ht="15.75" customHeight="1">
      <c r="A551" s="297"/>
      <c r="B551" s="298"/>
      <c r="C551" s="298"/>
      <c r="D551" s="298"/>
      <c r="E551" s="298"/>
      <c r="F551" s="298"/>
      <c r="G551" s="298"/>
      <c r="H551" s="298"/>
      <c r="I551" s="1203"/>
      <c r="J551" s="1203"/>
      <c r="K551" s="31"/>
      <c r="L551" s="31"/>
      <c r="M551" s="31"/>
      <c r="N551" s="31"/>
      <c r="O551" s="31"/>
      <c r="P551" s="31"/>
      <c r="Q551" s="31"/>
      <c r="R551" s="31"/>
      <c r="S551" s="31"/>
      <c r="T551" s="31"/>
      <c r="U551" s="31"/>
      <c r="V551" s="31"/>
      <c r="W551" s="31"/>
      <c r="X551" s="31"/>
      <c r="Y551" s="31"/>
      <c r="Z551" s="31"/>
    </row>
    <row r="552" spans="1:26" ht="15.75" customHeight="1">
      <c r="A552" s="297"/>
      <c r="B552" s="298"/>
      <c r="C552" s="298"/>
      <c r="D552" s="298"/>
      <c r="E552" s="298"/>
      <c r="F552" s="298"/>
      <c r="G552" s="298"/>
      <c r="H552" s="298"/>
      <c r="I552" s="1203"/>
      <c r="J552" s="1203"/>
      <c r="K552" s="31"/>
      <c r="L552" s="31"/>
      <c r="M552" s="31"/>
      <c r="N552" s="31"/>
      <c r="O552" s="31"/>
      <c r="P552" s="31"/>
      <c r="Q552" s="31"/>
      <c r="R552" s="31"/>
      <c r="S552" s="31"/>
      <c r="T552" s="31"/>
      <c r="U552" s="31"/>
      <c r="V552" s="31"/>
      <c r="W552" s="31"/>
      <c r="X552" s="31"/>
      <c r="Y552" s="31"/>
      <c r="Z552" s="31"/>
    </row>
    <row r="553" spans="1:26" ht="15.75" customHeight="1">
      <c r="A553" s="297"/>
      <c r="B553" s="298"/>
      <c r="C553" s="298"/>
      <c r="D553" s="298"/>
      <c r="E553" s="298"/>
      <c r="F553" s="298"/>
      <c r="G553" s="298"/>
      <c r="H553" s="298"/>
      <c r="I553" s="1203"/>
      <c r="J553" s="1203"/>
      <c r="K553" s="31"/>
      <c r="L553" s="31"/>
      <c r="M553" s="31"/>
      <c r="N553" s="31"/>
      <c r="O553" s="31"/>
      <c r="P553" s="31"/>
      <c r="Q553" s="31"/>
      <c r="R553" s="31"/>
      <c r="S553" s="31"/>
      <c r="T553" s="31"/>
      <c r="U553" s="31"/>
      <c r="V553" s="31"/>
      <c r="W553" s="31"/>
      <c r="X553" s="31"/>
      <c r="Y553" s="31"/>
      <c r="Z553" s="31"/>
    </row>
    <row r="554" spans="1:26" ht="15.75" customHeight="1">
      <c r="A554" s="297"/>
      <c r="B554" s="298"/>
      <c r="C554" s="298"/>
      <c r="D554" s="298"/>
      <c r="E554" s="298"/>
      <c r="F554" s="298"/>
      <c r="G554" s="298"/>
      <c r="H554" s="298"/>
      <c r="I554" s="1203"/>
      <c r="J554" s="1203"/>
      <c r="K554" s="31"/>
      <c r="L554" s="31"/>
      <c r="M554" s="31"/>
      <c r="N554" s="31"/>
      <c r="O554" s="31"/>
      <c r="P554" s="31"/>
      <c r="Q554" s="31"/>
      <c r="R554" s="31"/>
      <c r="S554" s="31"/>
      <c r="T554" s="31"/>
      <c r="U554" s="31"/>
      <c r="V554" s="31"/>
      <c r="W554" s="31"/>
      <c r="X554" s="31"/>
      <c r="Y554" s="31"/>
      <c r="Z554" s="31"/>
    </row>
    <row r="555" spans="1:26" ht="15.75" customHeight="1">
      <c r="A555" s="297"/>
      <c r="B555" s="298"/>
      <c r="C555" s="298"/>
      <c r="D555" s="298"/>
      <c r="E555" s="298"/>
      <c r="F555" s="298"/>
      <c r="G555" s="298"/>
      <c r="H555" s="298"/>
      <c r="I555" s="1203"/>
      <c r="J555" s="1203"/>
      <c r="K555" s="31"/>
      <c r="L555" s="31"/>
      <c r="M555" s="31"/>
      <c r="N555" s="31"/>
      <c r="O555" s="31"/>
      <c r="P555" s="31"/>
      <c r="Q555" s="31"/>
      <c r="R555" s="31"/>
      <c r="S555" s="31"/>
      <c r="T555" s="31"/>
      <c r="U555" s="31"/>
      <c r="V555" s="31"/>
      <c r="W555" s="31"/>
      <c r="X555" s="31"/>
      <c r="Y555" s="31"/>
      <c r="Z555" s="31"/>
    </row>
    <row r="556" spans="1:26" ht="15.75" customHeight="1">
      <c r="A556" s="297"/>
      <c r="B556" s="298"/>
      <c r="C556" s="298"/>
      <c r="D556" s="298"/>
      <c r="E556" s="298"/>
      <c r="F556" s="298"/>
      <c r="G556" s="298"/>
      <c r="H556" s="298"/>
      <c r="I556" s="1203"/>
      <c r="J556" s="1203"/>
      <c r="K556" s="31"/>
      <c r="L556" s="31"/>
      <c r="M556" s="31"/>
      <c r="N556" s="31"/>
      <c r="O556" s="31"/>
      <c r="P556" s="31"/>
      <c r="Q556" s="31"/>
      <c r="R556" s="31"/>
      <c r="S556" s="31"/>
      <c r="T556" s="31"/>
      <c r="U556" s="31"/>
      <c r="V556" s="31"/>
      <c r="W556" s="31"/>
      <c r="X556" s="31"/>
      <c r="Y556" s="31"/>
      <c r="Z556" s="31"/>
    </row>
    <row r="557" spans="1:26" ht="15.75" customHeight="1">
      <c r="A557" s="297"/>
      <c r="B557" s="298"/>
      <c r="C557" s="298"/>
      <c r="D557" s="298"/>
      <c r="E557" s="298"/>
      <c r="F557" s="298"/>
      <c r="G557" s="298"/>
      <c r="H557" s="298"/>
      <c r="I557" s="1203"/>
      <c r="J557" s="1203"/>
      <c r="K557" s="31"/>
      <c r="L557" s="31"/>
      <c r="M557" s="31"/>
      <c r="N557" s="31"/>
      <c r="O557" s="31"/>
      <c r="P557" s="31"/>
      <c r="Q557" s="31"/>
      <c r="R557" s="31"/>
      <c r="S557" s="31"/>
      <c r="T557" s="31"/>
      <c r="U557" s="31"/>
      <c r="V557" s="31"/>
      <c r="W557" s="31"/>
      <c r="X557" s="31"/>
      <c r="Y557" s="31"/>
      <c r="Z557" s="31"/>
    </row>
    <row r="558" spans="1:26" ht="15.75" customHeight="1">
      <c r="A558" s="297"/>
      <c r="B558" s="298"/>
      <c r="C558" s="298"/>
      <c r="D558" s="298"/>
      <c r="E558" s="298"/>
      <c r="F558" s="298"/>
      <c r="G558" s="298"/>
      <c r="H558" s="298"/>
      <c r="I558" s="1203"/>
      <c r="J558" s="1203"/>
      <c r="K558" s="31"/>
      <c r="L558" s="31"/>
      <c r="M558" s="31"/>
      <c r="N558" s="31"/>
      <c r="O558" s="31"/>
      <c r="P558" s="31"/>
      <c r="Q558" s="31"/>
      <c r="R558" s="31"/>
      <c r="S558" s="31"/>
      <c r="T558" s="31"/>
      <c r="U558" s="31"/>
      <c r="V558" s="31"/>
      <c r="W558" s="31"/>
      <c r="X558" s="31"/>
      <c r="Y558" s="31"/>
      <c r="Z558" s="31"/>
    </row>
    <row r="559" spans="1:26" ht="15.75" customHeight="1">
      <c r="A559" s="297"/>
      <c r="B559" s="298"/>
      <c r="C559" s="298"/>
      <c r="D559" s="298"/>
      <c r="E559" s="298"/>
      <c r="F559" s="298"/>
      <c r="G559" s="298"/>
      <c r="H559" s="298"/>
      <c r="I559" s="1203"/>
      <c r="J559" s="1203"/>
      <c r="K559" s="31"/>
      <c r="L559" s="31"/>
      <c r="M559" s="31"/>
      <c r="N559" s="31"/>
      <c r="O559" s="31"/>
      <c r="P559" s="31"/>
      <c r="Q559" s="31"/>
      <c r="R559" s="31"/>
      <c r="S559" s="31"/>
      <c r="T559" s="31"/>
      <c r="U559" s="31"/>
      <c r="V559" s="31"/>
      <c r="W559" s="31"/>
      <c r="X559" s="31"/>
      <c r="Y559" s="31"/>
      <c r="Z559" s="31"/>
    </row>
    <row r="560" spans="1:26" ht="15.75" customHeight="1">
      <c r="A560" s="297"/>
      <c r="B560" s="298"/>
      <c r="C560" s="298"/>
      <c r="D560" s="298"/>
      <c r="E560" s="298"/>
      <c r="F560" s="298"/>
      <c r="G560" s="298"/>
      <c r="H560" s="298"/>
      <c r="I560" s="1203"/>
      <c r="J560" s="1203"/>
      <c r="K560" s="31"/>
      <c r="L560" s="31"/>
      <c r="M560" s="31"/>
      <c r="N560" s="31"/>
      <c r="O560" s="31"/>
      <c r="P560" s="31"/>
      <c r="Q560" s="31"/>
      <c r="R560" s="31"/>
      <c r="S560" s="31"/>
      <c r="T560" s="31"/>
      <c r="U560" s="31"/>
      <c r="V560" s="31"/>
      <c r="W560" s="31"/>
      <c r="X560" s="31"/>
      <c r="Y560" s="31"/>
      <c r="Z560" s="31"/>
    </row>
    <row r="561" spans="1:26" ht="15.75" customHeight="1">
      <c r="A561" s="297"/>
      <c r="B561" s="298"/>
      <c r="C561" s="298"/>
      <c r="D561" s="298"/>
      <c r="E561" s="298"/>
      <c r="F561" s="298"/>
      <c r="G561" s="298"/>
      <c r="H561" s="298"/>
      <c r="I561" s="1203"/>
      <c r="J561" s="1203"/>
      <c r="K561" s="31"/>
      <c r="L561" s="31"/>
      <c r="M561" s="31"/>
      <c r="N561" s="31"/>
      <c r="O561" s="31"/>
      <c r="P561" s="31"/>
      <c r="Q561" s="31"/>
      <c r="R561" s="31"/>
      <c r="S561" s="31"/>
      <c r="T561" s="31"/>
      <c r="U561" s="31"/>
      <c r="V561" s="31"/>
      <c r="W561" s="31"/>
      <c r="X561" s="31"/>
      <c r="Y561" s="31"/>
      <c r="Z561" s="31"/>
    </row>
    <row r="562" spans="1:26" ht="15.75" customHeight="1">
      <c r="A562" s="297"/>
      <c r="B562" s="298"/>
      <c r="C562" s="298"/>
      <c r="D562" s="298"/>
      <c r="E562" s="298"/>
      <c r="F562" s="298"/>
      <c r="G562" s="298"/>
      <c r="H562" s="298"/>
      <c r="I562" s="1203"/>
      <c r="J562" s="1203"/>
      <c r="K562" s="31"/>
      <c r="L562" s="31"/>
      <c r="M562" s="31"/>
      <c r="N562" s="31"/>
      <c r="O562" s="31"/>
      <c r="P562" s="31"/>
      <c r="Q562" s="31"/>
      <c r="R562" s="31"/>
      <c r="S562" s="31"/>
      <c r="T562" s="31"/>
      <c r="U562" s="31"/>
      <c r="V562" s="31"/>
      <c r="W562" s="31"/>
      <c r="X562" s="31"/>
      <c r="Y562" s="31"/>
      <c r="Z562" s="31"/>
    </row>
    <row r="563" spans="1:26" ht="15.75" customHeight="1">
      <c r="A563" s="297"/>
      <c r="B563" s="298"/>
      <c r="C563" s="298"/>
      <c r="D563" s="298"/>
      <c r="E563" s="298"/>
      <c r="F563" s="298"/>
      <c r="G563" s="298"/>
      <c r="H563" s="298"/>
      <c r="I563" s="1203"/>
      <c r="J563" s="1203"/>
      <c r="K563" s="31"/>
      <c r="L563" s="31"/>
      <c r="M563" s="31"/>
      <c r="N563" s="31"/>
      <c r="O563" s="31"/>
      <c r="P563" s="31"/>
      <c r="Q563" s="31"/>
      <c r="R563" s="31"/>
      <c r="S563" s="31"/>
      <c r="T563" s="31"/>
      <c r="U563" s="31"/>
      <c r="V563" s="31"/>
      <c r="W563" s="31"/>
      <c r="X563" s="31"/>
      <c r="Y563" s="31"/>
      <c r="Z563" s="31"/>
    </row>
    <row r="564" spans="1:26" ht="15.75" customHeight="1">
      <c r="A564" s="297"/>
      <c r="B564" s="298"/>
      <c r="C564" s="298"/>
      <c r="D564" s="298"/>
      <c r="E564" s="298"/>
      <c r="F564" s="298"/>
      <c r="G564" s="298"/>
      <c r="H564" s="298"/>
      <c r="I564" s="1203"/>
      <c r="J564" s="1203"/>
      <c r="K564" s="31"/>
      <c r="L564" s="31"/>
      <c r="M564" s="31"/>
      <c r="N564" s="31"/>
      <c r="O564" s="31"/>
      <c r="P564" s="31"/>
      <c r="Q564" s="31"/>
      <c r="R564" s="31"/>
      <c r="S564" s="31"/>
      <c r="T564" s="31"/>
      <c r="U564" s="31"/>
      <c r="V564" s="31"/>
      <c r="W564" s="31"/>
      <c r="X564" s="31"/>
      <c r="Y564" s="31"/>
      <c r="Z564" s="31"/>
    </row>
    <row r="565" spans="1:26" ht="15.75" customHeight="1">
      <c r="A565" s="297"/>
      <c r="B565" s="298"/>
      <c r="C565" s="298"/>
      <c r="D565" s="298"/>
      <c r="E565" s="298"/>
      <c r="F565" s="298"/>
      <c r="G565" s="298"/>
      <c r="H565" s="298"/>
      <c r="I565" s="1203"/>
      <c r="J565" s="1203"/>
      <c r="K565" s="31"/>
      <c r="L565" s="31"/>
      <c r="M565" s="31"/>
      <c r="N565" s="31"/>
      <c r="O565" s="31"/>
      <c r="P565" s="31"/>
      <c r="Q565" s="31"/>
      <c r="R565" s="31"/>
      <c r="S565" s="31"/>
      <c r="T565" s="31"/>
      <c r="U565" s="31"/>
      <c r="V565" s="31"/>
      <c r="W565" s="31"/>
      <c r="X565" s="31"/>
      <c r="Y565" s="31"/>
      <c r="Z565" s="31"/>
    </row>
    <row r="566" spans="1:26" ht="15.75" customHeight="1">
      <c r="A566" s="297"/>
      <c r="B566" s="298"/>
      <c r="C566" s="298"/>
      <c r="D566" s="298"/>
      <c r="E566" s="298"/>
      <c r="F566" s="298"/>
      <c r="G566" s="298"/>
      <c r="H566" s="298"/>
      <c r="I566" s="1203"/>
      <c r="J566" s="1203"/>
      <c r="K566" s="31"/>
      <c r="L566" s="31"/>
      <c r="M566" s="31"/>
      <c r="N566" s="31"/>
      <c r="O566" s="31"/>
      <c r="P566" s="31"/>
      <c r="Q566" s="31"/>
      <c r="R566" s="31"/>
      <c r="S566" s="31"/>
      <c r="T566" s="31"/>
      <c r="U566" s="31"/>
      <c r="V566" s="31"/>
      <c r="W566" s="31"/>
      <c r="X566" s="31"/>
      <c r="Y566" s="31"/>
      <c r="Z566" s="31"/>
    </row>
    <row r="567" spans="1:26" ht="15.75" customHeight="1">
      <c r="A567" s="297"/>
      <c r="B567" s="298"/>
      <c r="C567" s="298"/>
      <c r="D567" s="298"/>
      <c r="E567" s="298"/>
      <c r="F567" s="298"/>
      <c r="G567" s="298"/>
      <c r="H567" s="298"/>
      <c r="I567" s="1203"/>
      <c r="J567" s="1203"/>
      <c r="K567" s="31"/>
      <c r="L567" s="31"/>
      <c r="M567" s="31"/>
      <c r="N567" s="31"/>
      <c r="O567" s="31"/>
      <c r="P567" s="31"/>
      <c r="Q567" s="31"/>
      <c r="R567" s="31"/>
      <c r="S567" s="31"/>
      <c r="T567" s="31"/>
      <c r="U567" s="31"/>
      <c r="V567" s="31"/>
      <c r="W567" s="31"/>
      <c r="X567" s="31"/>
      <c r="Y567" s="31"/>
      <c r="Z567" s="31"/>
    </row>
    <row r="568" spans="1:26" ht="15.75" customHeight="1">
      <c r="A568" s="297"/>
      <c r="B568" s="298"/>
      <c r="C568" s="298"/>
      <c r="D568" s="298"/>
      <c r="E568" s="298"/>
      <c r="F568" s="298"/>
      <c r="G568" s="298"/>
      <c r="H568" s="298"/>
      <c r="I568" s="1203"/>
      <c r="J568" s="1203"/>
      <c r="K568" s="31"/>
      <c r="L568" s="31"/>
      <c r="M568" s="31"/>
      <c r="N568" s="31"/>
      <c r="O568" s="31"/>
      <c r="P568" s="31"/>
      <c r="Q568" s="31"/>
      <c r="R568" s="31"/>
      <c r="S568" s="31"/>
      <c r="T568" s="31"/>
      <c r="U568" s="31"/>
      <c r="V568" s="31"/>
      <c r="W568" s="31"/>
      <c r="X568" s="31"/>
      <c r="Y568" s="31"/>
      <c r="Z568" s="31"/>
    </row>
    <row r="569" spans="1:26" ht="15.75" customHeight="1">
      <c r="A569" s="297"/>
      <c r="B569" s="298"/>
      <c r="C569" s="298"/>
      <c r="D569" s="298"/>
      <c r="E569" s="298"/>
      <c r="F569" s="298"/>
      <c r="G569" s="298"/>
      <c r="H569" s="298"/>
      <c r="I569" s="1203"/>
      <c r="J569" s="1203"/>
      <c r="K569" s="31"/>
      <c r="L569" s="31"/>
      <c r="M569" s="31"/>
      <c r="N569" s="31"/>
      <c r="O569" s="31"/>
      <c r="P569" s="31"/>
      <c r="Q569" s="31"/>
      <c r="R569" s="31"/>
      <c r="S569" s="31"/>
      <c r="T569" s="31"/>
      <c r="U569" s="31"/>
      <c r="V569" s="31"/>
      <c r="W569" s="31"/>
      <c r="X569" s="31"/>
      <c r="Y569" s="31"/>
      <c r="Z569" s="31"/>
    </row>
    <row r="570" spans="1:26" ht="15.75" customHeight="1">
      <c r="A570" s="297"/>
      <c r="B570" s="298"/>
      <c r="C570" s="298"/>
      <c r="D570" s="298"/>
      <c r="E570" s="298"/>
      <c r="F570" s="298"/>
      <c r="G570" s="298"/>
      <c r="H570" s="298"/>
      <c r="I570" s="1203"/>
      <c r="J570" s="1203"/>
      <c r="K570" s="31"/>
      <c r="L570" s="31"/>
      <c r="M570" s="31"/>
      <c r="N570" s="31"/>
      <c r="O570" s="31"/>
      <c r="P570" s="31"/>
      <c r="Q570" s="31"/>
      <c r="R570" s="31"/>
      <c r="S570" s="31"/>
      <c r="T570" s="31"/>
      <c r="U570" s="31"/>
      <c r="V570" s="31"/>
      <c r="W570" s="31"/>
      <c r="X570" s="31"/>
      <c r="Y570" s="31"/>
      <c r="Z570" s="31"/>
    </row>
    <row r="571" spans="1:26" ht="15.75" customHeight="1">
      <c r="A571" s="297"/>
      <c r="B571" s="298"/>
      <c r="C571" s="298"/>
      <c r="D571" s="298"/>
      <c r="E571" s="298"/>
      <c r="F571" s="298"/>
      <c r="G571" s="298"/>
      <c r="H571" s="298"/>
      <c r="I571" s="1203"/>
      <c r="J571" s="1203"/>
      <c r="K571" s="31"/>
      <c r="L571" s="31"/>
      <c r="M571" s="31"/>
      <c r="N571" s="31"/>
      <c r="O571" s="31"/>
      <c r="P571" s="31"/>
      <c r="Q571" s="31"/>
      <c r="R571" s="31"/>
      <c r="S571" s="31"/>
      <c r="T571" s="31"/>
      <c r="U571" s="31"/>
      <c r="V571" s="31"/>
      <c r="W571" s="31"/>
      <c r="X571" s="31"/>
      <c r="Y571" s="31"/>
      <c r="Z571" s="31"/>
    </row>
    <row r="572" spans="1:26" ht="15.75" customHeight="1">
      <c r="A572" s="297"/>
      <c r="B572" s="298"/>
      <c r="C572" s="298"/>
      <c r="D572" s="298"/>
      <c r="E572" s="298"/>
      <c r="F572" s="298"/>
      <c r="G572" s="298"/>
      <c r="H572" s="298"/>
      <c r="I572" s="1203"/>
      <c r="J572" s="1203"/>
      <c r="K572" s="31"/>
      <c r="L572" s="31"/>
      <c r="M572" s="31"/>
      <c r="N572" s="31"/>
      <c r="O572" s="31"/>
      <c r="P572" s="31"/>
      <c r="Q572" s="31"/>
      <c r="R572" s="31"/>
      <c r="S572" s="31"/>
      <c r="T572" s="31"/>
      <c r="U572" s="31"/>
      <c r="V572" s="31"/>
      <c r="W572" s="31"/>
      <c r="X572" s="31"/>
      <c r="Y572" s="31"/>
      <c r="Z572" s="31"/>
    </row>
    <row r="573" spans="1:26" ht="15.75" customHeight="1">
      <c r="A573" s="297"/>
      <c r="B573" s="298"/>
      <c r="C573" s="298"/>
      <c r="D573" s="298"/>
      <c r="E573" s="298"/>
      <c r="F573" s="298"/>
      <c r="G573" s="298"/>
      <c r="H573" s="298"/>
      <c r="I573" s="1203"/>
      <c r="J573" s="1203"/>
      <c r="K573" s="31"/>
      <c r="L573" s="31"/>
      <c r="M573" s="31"/>
      <c r="N573" s="31"/>
      <c r="O573" s="31"/>
      <c r="P573" s="31"/>
      <c r="Q573" s="31"/>
      <c r="R573" s="31"/>
      <c r="S573" s="31"/>
      <c r="T573" s="31"/>
      <c r="U573" s="31"/>
      <c r="V573" s="31"/>
      <c r="W573" s="31"/>
      <c r="X573" s="31"/>
      <c r="Y573" s="31"/>
      <c r="Z573" s="31"/>
    </row>
    <row r="574" spans="1:26" ht="15.75" customHeight="1">
      <c r="A574" s="297"/>
      <c r="B574" s="298"/>
      <c r="C574" s="298"/>
      <c r="D574" s="298"/>
      <c r="E574" s="298"/>
      <c r="F574" s="298"/>
      <c r="G574" s="298"/>
      <c r="H574" s="298"/>
      <c r="I574" s="1203"/>
      <c r="J574" s="1203"/>
      <c r="K574" s="31"/>
      <c r="L574" s="31"/>
      <c r="M574" s="31"/>
      <c r="N574" s="31"/>
      <c r="O574" s="31"/>
      <c r="P574" s="31"/>
      <c r="Q574" s="31"/>
      <c r="R574" s="31"/>
      <c r="S574" s="31"/>
      <c r="T574" s="31"/>
      <c r="U574" s="31"/>
      <c r="V574" s="31"/>
      <c r="W574" s="31"/>
      <c r="X574" s="31"/>
      <c r="Y574" s="31"/>
      <c r="Z574" s="31"/>
    </row>
    <row r="575" spans="1:26" ht="15.75" customHeight="1">
      <c r="A575" s="297"/>
      <c r="B575" s="298"/>
      <c r="C575" s="298"/>
      <c r="D575" s="298"/>
      <c r="E575" s="298"/>
      <c r="F575" s="298"/>
      <c r="G575" s="298"/>
      <c r="H575" s="298"/>
      <c r="I575" s="1203"/>
      <c r="J575" s="1203"/>
      <c r="K575" s="31"/>
      <c r="L575" s="31"/>
      <c r="M575" s="31"/>
      <c r="N575" s="31"/>
      <c r="O575" s="31"/>
      <c r="P575" s="31"/>
      <c r="Q575" s="31"/>
      <c r="R575" s="31"/>
      <c r="S575" s="31"/>
      <c r="T575" s="31"/>
      <c r="U575" s="31"/>
      <c r="V575" s="31"/>
      <c r="W575" s="31"/>
      <c r="X575" s="31"/>
      <c r="Y575" s="31"/>
      <c r="Z575" s="31"/>
    </row>
    <row r="576" spans="1:26" ht="15.75" customHeight="1">
      <c r="A576" s="297"/>
      <c r="B576" s="298"/>
      <c r="C576" s="298"/>
      <c r="D576" s="298"/>
      <c r="E576" s="298"/>
      <c r="F576" s="298"/>
      <c r="G576" s="298"/>
      <c r="H576" s="298"/>
      <c r="I576" s="1203"/>
      <c r="J576" s="1203"/>
      <c r="K576" s="31"/>
      <c r="L576" s="31"/>
      <c r="M576" s="31"/>
      <c r="N576" s="31"/>
      <c r="O576" s="31"/>
      <c r="P576" s="31"/>
      <c r="Q576" s="31"/>
      <c r="R576" s="31"/>
      <c r="S576" s="31"/>
      <c r="T576" s="31"/>
      <c r="U576" s="31"/>
      <c r="V576" s="31"/>
      <c r="W576" s="31"/>
      <c r="X576" s="31"/>
      <c r="Y576" s="31"/>
      <c r="Z576" s="31"/>
    </row>
    <row r="577" spans="1:26" ht="15.75" customHeight="1">
      <c r="A577" s="297"/>
      <c r="B577" s="298"/>
      <c r="C577" s="298"/>
      <c r="D577" s="298"/>
      <c r="E577" s="298"/>
      <c r="F577" s="298"/>
      <c r="G577" s="298"/>
      <c r="H577" s="298"/>
      <c r="I577" s="1203"/>
      <c r="J577" s="1203"/>
      <c r="K577" s="31"/>
      <c r="L577" s="31"/>
      <c r="M577" s="31"/>
      <c r="N577" s="31"/>
      <c r="O577" s="31"/>
      <c r="P577" s="31"/>
      <c r="Q577" s="31"/>
      <c r="R577" s="31"/>
      <c r="S577" s="31"/>
      <c r="T577" s="31"/>
      <c r="U577" s="31"/>
      <c r="V577" s="31"/>
      <c r="W577" s="31"/>
      <c r="X577" s="31"/>
      <c r="Y577" s="31"/>
      <c r="Z577" s="31"/>
    </row>
    <row r="578" spans="1:26" ht="15.75" customHeight="1">
      <c r="A578" s="297"/>
      <c r="B578" s="298"/>
      <c r="C578" s="298"/>
      <c r="D578" s="298"/>
      <c r="E578" s="298"/>
      <c r="F578" s="298"/>
      <c r="G578" s="298"/>
      <c r="H578" s="298"/>
      <c r="I578" s="1203"/>
      <c r="J578" s="1203"/>
      <c r="K578" s="31"/>
      <c r="L578" s="31"/>
      <c r="M578" s="31"/>
      <c r="N578" s="31"/>
      <c r="O578" s="31"/>
      <c r="P578" s="31"/>
      <c r="Q578" s="31"/>
      <c r="R578" s="31"/>
      <c r="S578" s="31"/>
      <c r="T578" s="31"/>
      <c r="U578" s="31"/>
      <c r="V578" s="31"/>
      <c r="W578" s="31"/>
      <c r="X578" s="31"/>
      <c r="Y578" s="31"/>
      <c r="Z578" s="31"/>
    </row>
    <row r="579" spans="1:26" ht="15.75" customHeight="1">
      <c r="A579" s="297"/>
      <c r="B579" s="298"/>
      <c r="C579" s="298"/>
      <c r="D579" s="298"/>
      <c r="E579" s="298"/>
      <c r="F579" s="298"/>
      <c r="G579" s="298"/>
      <c r="H579" s="298"/>
      <c r="I579" s="1203"/>
      <c r="J579" s="1203"/>
      <c r="K579" s="31"/>
      <c r="L579" s="31"/>
      <c r="M579" s="31"/>
      <c r="N579" s="31"/>
      <c r="O579" s="31"/>
      <c r="P579" s="31"/>
      <c r="Q579" s="31"/>
      <c r="R579" s="31"/>
      <c r="S579" s="31"/>
      <c r="T579" s="31"/>
      <c r="U579" s="31"/>
      <c r="V579" s="31"/>
      <c r="W579" s="31"/>
      <c r="X579" s="31"/>
      <c r="Y579" s="31"/>
      <c r="Z579" s="31"/>
    </row>
    <row r="580" spans="1:26" ht="15.75" customHeight="1">
      <c r="A580" s="297"/>
      <c r="B580" s="298"/>
      <c r="C580" s="298"/>
      <c r="D580" s="298"/>
      <c r="E580" s="298"/>
      <c r="F580" s="298"/>
      <c r="G580" s="298"/>
      <c r="H580" s="298"/>
      <c r="I580" s="1203"/>
      <c r="J580" s="1203"/>
      <c r="K580" s="31"/>
      <c r="L580" s="31"/>
      <c r="M580" s="31"/>
      <c r="N580" s="31"/>
      <c r="O580" s="31"/>
      <c r="P580" s="31"/>
      <c r="Q580" s="31"/>
      <c r="R580" s="31"/>
      <c r="S580" s="31"/>
      <c r="T580" s="31"/>
      <c r="U580" s="31"/>
      <c r="V580" s="31"/>
      <c r="W580" s="31"/>
      <c r="X580" s="31"/>
      <c r="Y580" s="31"/>
      <c r="Z580" s="31"/>
    </row>
    <row r="581" spans="1:26" ht="15.75" customHeight="1">
      <c r="A581" s="297"/>
      <c r="B581" s="298"/>
      <c r="C581" s="298"/>
      <c r="D581" s="298"/>
      <c r="E581" s="298"/>
      <c r="F581" s="298"/>
      <c r="G581" s="298"/>
      <c r="H581" s="298"/>
      <c r="I581" s="1203"/>
      <c r="J581" s="1203"/>
      <c r="K581" s="31"/>
      <c r="L581" s="31"/>
      <c r="M581" s="31"/>
      <c r="N581" s="31"/>
      <c r="O581" s="31"/>
      <c r="P581" s="31"/>
      <c r="Q581" s="31"/>
      <c r="R581" s="31"/>
      <c r="S581" s="31"/>
      <c r="T581" s="31"/>
      <c r="U581" s="31"/>
      <c r="V581" s="31"/>
      <c r="W581" s="31"/>
      <c r="X581" s="31"/>
      <c r="Y581" s="31"/>
      <c r="Z581" s="31"/>
    </row>
    <row r="582" spans="1:26" ht="15.75" customHeight="1">
      <c r="A582" s="297"/>
      <c r="B582" s="298"/>
      <c r="C582" s="298"/>
      <c r="D582" s="298"/>
      <c r="E582" s="298"/>
      <c r="F582" s="298"/>
      <c r="G582" s="298"/>
      <c r="H582" s="298"/>
      <c r="I582" s="1203"/>
      <c r="J582" s="1203"/>
      <c r="K582" s="31"/>
      <c r="L582" s="31"/>
      <c r="M582" s="31"/>
      <c r="N582" s="31"/>
      <c r="O582" s="31"/>
      <c r="P582" s="31"/>
      <c r="Q582" s="31"/>
      <c r="R582" s="31"/>
      <c r="S582" s="31"/>
      <c r="T582" s="31"/>
      <c r="U582" s="31"/>
      <c r="V582" s="31"/>
      <c r="W582" s="31"/>
      <c r="X582" s="31"/>
      <c r="Y582" s="31"/>
      <c r="Z582" s="31"/>
    </row>
    <row r="583" spans="1:26" ht="15.75" customHeight="1">
      <c r="A583" s="297"/>
      <c r="B583" s="298"/>
      <c r="C583" s="298"/>
      <c r="D583" s="298"/>
      <c r="E583" s="298"/>
      <c r="F583" s="298"/>
      <c r="G583" s="298"/>
      <c r="H583" s="298"/>
      <c r="I583" s="1203"/>
      <c r="J583" s="1203"/>
      <c r="K583" s="31"/>
      <c r="L583" s="31"/>
      <c r="M583" s="31"/>
      <c r="N583" s="31"/>
      <c r="O583" s="31"/>
      <c r="P583" s="31"/>
      <c r="Q583" s="31"/>
      <c r="R583" s="31"/>
      <c r="S583" s="31"/>
      <c r="T583" s="31"/>
      <c r="U583" s="31"/>
      <c r="V583" s="31"/>
      <c r="W583" s="31"/>
      <c r="X583" s="31"/>
      <c r="Y583" s="31"/>
      <c r="Z583" s="31"/>
    </row>
    <row r="584" spans="1:26" ht="15.75" customHeight="1">
      <c r="A584" s="297"/>
      <c r="B584" s="298"/>
      <c r="C584" s="298"/>
      <c r="D584" s="298"/>
      <c r="E584" s="298"/>
      <c r="F584" s="298"/>
      <c r="G584" s="298"/>
      <c r="H584" s="298"/>
      <c r="I584" s="1203"/>
      <c r="J584" s="1203"/>
      <c r="K584" s="31"/>
      <c r="L584" s="31"/>
      <c r="M584" s="31"/>
      <c r="N584" s="31"/>
      <c r="O584" s="31"/>
      <c r="P584" s="31"/>
      <c r="Q584" s="31"/>
      <c r="R584" s="31"/>
      <c r="S584" s="31"/>
      <c r="T584" s="31"/>
      <c r="U584" s="31"/>
      <c r="V584" s="31"/>
      <c r="W584" s="31"/>
      <c r="X584" s="31"/>
      <c r="Y584" s="31"/>
      <c r="Z584" s="31"/>
    </row>
    <row r="585" spans="1:26" ht="15.75" customHeight="1">
      <c r="A585" s="297"/>
      <c r="B585" s="298"/>
      <c r="C585" s="298"/>
      <c r="D585" s="298"/>
      <c r="E585" s="298"/>
      <c r="F585" s="298"/>
      <c r="G585" s="298"/>
      <c r="H585" s="298"/>
      <c r="I585" s="1203"/>
      <c r="J585" s="1203"/>
      <c r="K585" s="31"/>
      <c r="L585" s="31"/>
      <c r="M585" s="31"/>
      <c r="N585" s="31"/>
      <c r="O585" s="31"/>
      <c r="P585" s="31"/>
      <c r="Q585" s="31"/>
      <c r="R585" s="31"/>
      <c r="S585" s="31"/>
      <c r="T585" s="31"/>
      <c r="U585" s="31"/>
      <c r="V585" s="31"/>
      <c r="W585" s="31"/>
      <c r="X585" s="31"/>
      <c r="Y585" s="31"/>
      <c r="Z585" s="31"/>
    </row>
    <row r="586" spans="1:26" ht="15.75" customHeight="1">
      <c r="A586" s="297"/>
      <c r="B586" s="298"/>
      <c r="C586" s="298"/>
      <c r="D586" s="298"/>
      <c r="E586" s="298"/>
      <c r="F586" s="298"/>
      <c r="G586" s="298"/>
      <c r="H586" s="298"/>
      <c r="I586" s="1203"/>
      <c r="J586" s="1203"/>
      <c r="K586" s="31"/>
      <c r="L586" s="31"/>
      <c r="M586" s="31"/>
      <c r="N586" s="31"/>
      <c r="O586" s="31"/>
      <c r="P586" s="31"/>
      <c r="Q586" s="31"/>
      <c r="R586" s="31"/>
      <c r="S586" s="31"/>
      <c r="T586" s="31"/>
      <c r="U586" s="31"/>
      <c r="V586" s="31"/>
      <c r="W586" s="31"/>
      <c r="X586" s="31"/>
      <c r="Y586" s="31"/>
      <c r="Z586" s="31"/>
    </row>
    <row r="587" spans="1:26" ht="15.75" customHeight="1">
      <c r="A587" s="297"/>
      <c r="B587" s="298"/>
      <c r="C587" s="298"/>
      <c r="D587" s="298"/>
      <c r="E587" s="298"/>
      <c r="F587" s="298"/>
      <c r="G587" s="298"/>
      <c r="H587" s="298"/>
      <c r="I587" s="1203"/>
      <c r="J587" s="1203"/>
      <c r="K587" s="31"/>
      <c r="L587" s="31"/>
      <c r="M587" s="31"/>
      <c r="N587" s="31"/>
      <c r="O587" s="31"/>
      <c r="P587" s="31"/>
      <c r="Q587" s="31"/>
      <c r="R587" s="31"/>
      <c r="S587" s="31"/>
      <c r="T587" s="31"/>
      <c r="U587" s="31"/>
      <c r="V587" s="31"/>
      <c r="W587" s="31"/>
      <c r="X587" s="31"/>
      <c r="Y587" s="31"/>
      <c r="Z587" s="31"/>
    </row>
    <row r="588" spans="1:26" ht="15.75" customHeight="1">
      <c r="A588" s="297"/>
      <c r="B588" s="298"/>
      <c r="C588" s="298"/>
      <c r="D588" s="298"/>
      <c r="E588" s="298"/>
      <c r="F588" s="298"/>
      <c r="G588" s="298"/>
      <c r="H588" s="298"/>
      <c r="I588" s="1203"/>
      <c r="J588" s="1203"/>
      <c r="K588" s="31"/>
      <c r="L588" s="31"/>
      <c r="M588" s="31"/>
      <c r="N588" s="31"/>
      <c r="O588" s="31"/>
      <c r="P588" s="31"/>
      <c r="Q588" s="31"/>
      <c r="R588" s="31"/>
      <c r="S588" s="31"/>
      <c r="T588" s="31"/>
      <c r="U588" s="31"/>
      <c r="V588" s="31"/>
      <c r="W588" s="31"/>
      <c r="X588" s="31"/>
      <c r="Y588" s="31"/>
      <c r="Z588" s="31"/>
    </row>
    <row r="589" spans="1:26" ht="15.75" customHeight="1">
      <c r="A589" s="297"/>
      <c r="B589" s="298"/>
      <c r="C589" s="298"/>
      <c r="D589" s="298"/>
      <c r="E589" s="298"/>
      <c r="F589" s="298"/>
      <c r="G589" s="298"/>
      <c r="H589" s="298"/>
      <c r="I589" s="1203"/>
      <c r="J589" s="1203"/>
      <c r="K589" s="31"/>
      <c r="L589" s="31"/>
      <c r="M589" s="31"/>
      <c r="N589" s="31"/>
      <c r="O589" s="31"/>
      <c r="P589" s="31"/>
      <c r="Q589" s="31"/>
      <c r="R589" s="31"/>
      <c r="S589" s="31"/>
      <c r="T589" s="31"/>
      <c r="U589" s="31"/>
      <c r="V589" s="31"/>
      <c r="W589" s="31"/>
      <c r="X589" s="31"/>
      <c r="Y589" s="31"/>
      <c r="Z589" s="31"/>
    </row>
    <row r="590" spans="1:26" ht="15.75" customHeight="1">
      <c r="A590" s="297"/>
      <c r="B590" s="298"/>
      <c r="C590" s="298"/>
      <c r="D590" s="298"/>
      <c r="E590" s="298"/>
      <c r="F590" s="298"/>
      <c r="G590" s="298"/>
      <c r="H590" s="298"/>
      <c r="I590" s="1203"/>
      <c r="J590" s="1203"/>
      <c r="K590" s="31"/>
      <c r="L590" s="31"/>
      <c r="M590" s="31"/>
      <c r="N590" s="31"/>
      <c r="O590" s="31"/>
      <c r="P590" s="31"/>
      <c r="Q590" s="31"/>
      <c r="R590" s="31"/>
      <c r="S590" s="31"/>
      <c r="T590" s="31"/>
      <c r="U590" s="31"/>
      <c r="V590" s="31"/>
      <c r="W590" s="31"/>
      <c r="X590" s="31"/>
      <c r="Y590" s="31"/>
      <c r="Z590" s="31"/>
    </row>
    <row r="591" spans="1:26" ht="15.75" customHeight="1">
      <c r="A591" s="297"/>
      <c r="B591" s="298"/>
      <c r="C591" s="298"/>
      <c r="D591" s="298"/>
      <c r="E591" s="298"/>
      <c r="F591" s="298"/>
      <c r="G591" s="298"/>
      <c r="H591" s="298"/>
      <c r="I591" s="1203"/>
      <c r="J591" s="1203"/>
      <c r="K591" s="31"/>
      <c r="L591" s="31"/>
      <c r="M591" s="31"/>
      <c r="N591" s="31"/>
      <c r="O591" s="31"/>
      <c r="P591" s="31"/>
      <c r="Q591" s="31"/>
      <c r="R591" s="31"/>
      <c r="S591" s="31"/>
      <c r="T591" s="31"/>
      <c r="U591" s="31"/>
      <c r="V591" s="31"/>
      <c r="W591" s="31"/>
      <c r="X591" s="31"/>
      <c r="Y591" s="31"/>
      <c r="Z591" s="31"/>
    </row>
    <row r="592" spans="1:26" ht="15.75" customHeight="1">
      <c r="A592" s="297"/>
      <c r="B592" s="298"/>
      <c r="C592" s="298"/>
      <c r="D592" s="298"/>
      <c r="E592" s="298"/>
      <c r="F592" s="298"/>
      <c r="G592" s="298"/>
      <c r="H592" s="298"/>
      <c r="I592" s="1203"/>
      <c r="J592" s="1203"/>
      <c r="K592" s="31"/>
      <c r="L592" s="31"/>
      <c r="M592" s="31"/>
      <c r="N592" s="31"/>
      <c r="O592" s="31"/>
      <c r="P592" s="31"/>
      <c r="Q592" s="31"/>
      <c r="R592" s="31"/>
      <c r="S592" s="31"/>
      <c r="T592" s="31"/>
      <c r="U592" s="31"/>
      <c r="V592" s="31"/>
      <c r="W592" s="31"/>
      <c r="X592" s="31"/>
      <c r="Y592" s="31"/>
      <c r="Z592" s="31"/>
    </row>
    <row r="593" spans="1:26" ht="15.75" customHeight="1">
      <c r="A593" s="297"/>
      <c r="B593" s="298"/>
      <c r="C593" s="298"/>
      <c r="D593" s="298"/>
      <c r="E593" s="298"/>
      <c r="F593" s="298"/>
      <c r="G593" s="298"/>
      <c r="H593" s="298"/>
      <c r="I593" s="1203"/>
      <c r="J593" s="1203"/>
      <c r="K593" s="31"/>
      <c r="L593" s="31"/>
      <c r="M593" s="31"/>
      <c r="N593" s="31"/>
      <c r="O593" s="31"/>
      <c r="P593" s="31"/>
      <c r="Q593" s="31"/>
      <c r="R593" s="31"/>
      <c r="S593" s="31"/>
      <c r="T593" s="31"/>
      <c r="U593" s="31"/>
      <c r="V593" s="31"/>
      <c r="W593" s="31"/>
      <c r="X593" s="31"/>
      <c r="Y593" s="31"/>
      <c r="Z593" s="31"/>
    </row>
    <row r="594" spans="1:26" ht="15.75" customHeight="1">
      <c r="A594" s="297"/>
      <c r="B594" s="298"/>
      <c r="C594" s="298"/>
      <c r="D594" s="298"/>
      <c r="E594" s="298"/>
      <c r="F594" s="298"/>
      <c r="G594" s="298"/>
      <c r="H594" s="298"/>
      <c r="I594" s="1203"/>
      <c r="J594" s="1203"/>
      <c r="K594" s="31"/>
      <c r="L594" s="31"/>
      <c r="M594" s="31"/>
      <c r="N594" s="31"/>
      <c r="O594" s="31"/>
      <c r="P594" s="31"/>
      <c r="Q594" s="31"/>
      <c r="R594" s="31"/>
      <c r="S594" s="31"/>
      <c r="T594" s="31"/>
      <c r="U594" s="31"/>
      <c r="V594" s="31"/>
      <c r="W594" s="31"/>
      <c r="X594" s="31"/>
      <c r="Y594" s="31"/>
      <c r="Z594" s="31"/>
    </row>
    <row r="595" spans="1:26" ht="15.75" customHeight="1">
      <c r="A595" s="297"/>
      <c r="B595" s="298"/>
      <c r="C595" s="298"/>
      <c r="D595" s="298"/>
      <c r="E595" s="298"/>
      <c r="F595" s="298"/>
      <c r="G595" s="298"/>
      <c r="H595" s="298"/>
      <c r="I595" s="1203"/>
      <c r="J595" s="1203"/>
      <c r="K595" s="31"/>
      <c r="L595" s="31"/>
      <c r="M595" s="31"/>
      <c r="N595" s="31"/>
      <c r="O595" s="31"/>
      <c r="P595" s="31"/>
      <c r="Q595" s="31"/>
      <c r="R595" s="31"/>
      <c r="S595" s="31"/>
      <c r="T595" s="31"/>
      <c r="U595" s="31"/>
      <c r="V595" s="31"/>
      <c r="W595" s="31"/>
      <c r="X595" s="31"/>
      <c r="Y595" s="31"/>
      <c r="Z595" s="31"/>
    </row>
    <row r="596" spans="1:26" ht="15.75" customHeight="1">
      <c r="A596" s="297"/>
      <c r="B596" s="298"/>
      <c r="C596" s="298"/>
      <c r="D596" s="298"/>
      <c r="E596" s="298"/>
      <c r="F596" s="298"/>
      <c r="G596" s="298"/>
      <c r="H596" s="298"/>
      <c r="I596" s="1203"/>
      <c r="J596" s="1203"/>
      <c r="K596" s="31"/>
      <c r="L596" s="31"/>
      <c r="M596" s="31"/>
      <c r="N596" s="31"/>
      <c r="O596" s="31"/>
      <c r="P596" s="31"/>
      <c r="Q596" s="31"/>
      <c r="R596" s="31"/>
      <c r="S596" s="31"/>
      <c r="T596" s="31"/>
      <c r="U596" s="31"/>
      <c r="V596" s="31"/>
      <c r="W596" s="31"/>
      <c r="X596" s="31"/>
      <c r="Y596" s="31"/>
      <c r="Z596" s="31"/>
    </row>
    <row r="597" spans="1:26" ht="15.75" customHeight="1">
      <c r="A597" s="297"/>
      <c r="B597" s="298"/>
      <c r="C597" s="298"/>
      <c r="D597" s="298"/>
      <c r="E597" s="298"/>
      <c r="F597" s="298"/>
      <c r="G597" s="298"/>
      <c r="H597" s="298"/>
      <c r="I597" s="1203"/>
      <c r="J597" s="1203"/>
      <c r="K597" s="31"/>
      <c r="L597" s="31"/>
      <c r="M597" s="31"/>
      <c r="N597" s="31"/>
      <c r="O597" s="31"/>
      <c r="P597" s="31"/>
      <c r="Q597" s="31"/>
      <c r="R597" s="31"/>
      <c r="S597" s="31"/>
      <c r="T597" s="31"/>
      <c r="U597" s="31"/>
      <c r="V597" s="31"/>
      <c r="W597" s="31"/>
      <c r="X597" s="31"/>
      <c r="Y597" s="31"/>
      <c r="Z597" s="31"/>
    </row>
    <row r="598" spans="1:26" ht="15.75" customHeight="1">
      <c r="A598" s="297"/>
      <c r="B598" s="298"/>
      <c r="C598" s="298"/>
      <c r="D598" s="298"/>
      <c r="E598" s="298"/>
      <c r="F598" s="298"/>
      <c r="G598" s="298"/>
      <c r="H598" s="298"/>
      <c r="I598" s="1203"/>
      <c r="J598" s="1203"/>
      <c r="K598" s="31"/>
      <c r="L598" s="31"/>
      <c r="M598" s="31"/>
      <c r="N598" s="31"/>
      <c r="O598" s="31"/>
      <c r="P598" s="31"/>
      <c r="Q598" s="31"/>
      <c r="R598" s="31"/>
      <c r="S598" s="31"/>
      <c r="T598" s="31"/>
      <c r="U598" s="31"/>
      <c r="V598" s="31"/>
      <c r="W598" s="31"/>
      <c r="X598" s="31"/>
      <c r="Y598" s="31"/>
      <c r="Z598" s="31"/>
    </row>
    <row r="599" spans="1:26" ht="15.75" customHeight="1">
      <c r="A599" s="297"/>
      <c r="B599" s="298"/>
      <c r="C599" s="298"/>
      <c r="D599" s="298"/>
      <c r="E599" s="298"/>
      <c r="F599" s="298"/>
      <c r="G599" s="298"/>
      <c r="H599" s="298"/>
      <c r="I599" s="1203"/>
      <c r="J599" s="1203"/>
      <c r="K599" s="31"/>
      <c r="L599" s="31"/>
      <c r="M599" s="31"/>
      <c r="N599" s="31"/>
      <c r="O599" s="31"/>
      <c r="P599" s="31"/>
      <c r="Q599" s="31"/>
      <c r="R599" s="31"/>
      <c r="S599" s="31"/>
      <c r="T599" s="31"/>
      <c r="U599" s="31"/>
      <c r="V599" s="31"/>
      <c r="W599" s="31"/>
      <c r="X599" s="31"/>
      <c r="Y599" s="31"/>
      <c r="Z599" s="31"/>
    </row>
    <row r="600" spans="1:26" ht="15.75" customHeight="1">
      <c r="A600" s="297"/>
      <c r="B600" s="298"/>
      <c r="C600" s="298"/>
      <c r="D600" s="298"/>
      <c r="E600" s="298"/>
      <c r="F600" s="298"/>
      <c r="G600" s="298"/>
      <c r="H600" s="298"/>
      <c r="I600" s="1203"/>
      <c r="J600" s="1203"/>
      <c r="K600" s="31"/>
      <c r="L600" s="31"/>
      <c r="M600" s="31"/>
      <c r="N600" s="31"/>
      <c r="O600" s="31"/>
      <c r="P600" s="31"/>
      <c r="Q600" s="31"/>
      <c r="R600" s="31"/>
      <c r="S600" s="31"/>
      <c r="T600" s="31"/>
      <c r="U600" s="31"/>
      <c r="V600" s="31"/>
      <c r="W600" s="31"/>
      <c r="X600" s="31"/>
      <c r="Y600" s="31"/>
      <c r="Z600" s="31"/>
    </row>
    <row r="601" spans="1:26" ht="15.75" customHeight="1">
      <c r="A601" s="297"/>
      <c r="B601" s="298"/>
      <c r="C601" s="298"/>
      <c r="D601" s="298"/>
      <c r="E601" s="298"/>
      <c r="F601" s="298"/>
      <c r="G601" s="298"/>
      <c r="H601" s="298"/>
      <c r="I601" s="1203"/>
      <c r="J601" s="1203"/>
      <c r="K601" s="31"/>
      <c r="L601" s="31"/>
      <c r="M601" s="31"/>
      <c r="N601" s="31"/>
      <c r="O601" s="31"/>
      <c r="P601" s="31"/>
      <c r="Q601" s="31"/>
      <c r="R601" s="31"/>
      <c r="S601" s="31"/>
      <c r="T601" s="31"/>
      <c r="U601" s="31"/>
      <c r="V601" s="31"/>
      <c r="W601" s="31"/>
      <c r="X601" s="31"/>
      <c r="Y601" s="31"/>
      <c r="Z601" s="31"/>
    </row>
    <row r="602" spans="1:26" ht="15.75" customHeight="1">
      <c r="A602" s="297"/>
      <c r="B602" s="298"/>
      <c r="C602" s="298"/>
      <c r="D602" s="298"/>
      <c r="E602" s="298"/>
      <c r="F602" s="298"/>
      <c r="G602" s="298"/>
      <c r="H602" s="298"/>
      <c r="I602" s="1203"/>
      <c r="J602" s="1203"/>
      <c r="K602" s="31"/>
      <c r="L602" s="31"/>
      <c r="M602" s="31"/>
      <c r="N602" s="31"/>
      <c r="O602" s="31"/>
      <c r="P602" s="31"/>
      <c r="Q602" s="31"/>
      <c r="R602" s="31"/>
      <c r="S602" s="31"/>
      <c r="T602" s="31"/>
      <c r="U602" s="31"/>
      <c r="V602" s="31"/>
      <c r="W602" s="31"/>
      <c r="X602" s="31"/>
      <c r="Y602" s="31"/>
      <c r="Z602" s="31"/>
    </row>
    <row r="603" spans="1:26" ht="15.75" customHeight="1">
      <c r="A603" s="297"/>
      <c r="B603" s="298"/>
      <c r="C603" s="298"/>
      <c r="D603" s="298"/>
      <c r="E603" s="298"/>
      <c r="F603" s="298"/>
      <c r="G603" s="298"/>
      <c r="H603" s="298"/>
      <c r="I603" s="1203"/>
      <c r="J603" s="1203"/>
      <c r="K603" s="31"/>
      <c r="L603" s="31"/>
      <c r="M603" s="31"/>
      <c r="N603" s="31"/>
      <c r="O603" s="31"/>
      <c r="P603" s="31"/>
      <c r="Q603" s="31"/>
      <c r="R603" s="31"/>
      <c r="S603" s="31"/>
      <c r="T603" s="31"/>
      <c r="U603" s="31"/>
      <c r="V603" s="31"/>
      <c r="W603" s="31"/>
      <c r="X603" s="31"/>
      <c r="Y603" s="31"/>
      <c r="Z603" s="31"/>
    </row>
    <row r="604" spans="1:26" ht="15.75" customHeight="1">
      <c r="A604" s="297"/>
      <c r="B604" s="298"/>
      <c r="C604" s="298"/>
      <c r="D604" s="298"/>
      <c r="E604" s="298"/>
      <c r="F604" s="298"/>
      <c r="G604" s="298"/>
      <c r="H604" s="298"/>
      <c r="I604" s="1203"/>
      <c r="J604" s="1203"/>
      <c r="K604" s="31"/>
      <c r="L604" s="31"/>
      <c r="M604" s="31"/>
      <c r="N604" s="31"/>
      <c r="O604" s="31"/>
      <c r="P604" s="31"/>
      <c r="Q604" s="31"/>
      <c r="R604" s="31"/>
      <c r="S604" s="31"/>
      <c r="T604" s="31"/>
      <c r="U604" s="31"/>
      <c r="V604" s="31"/>
      <c r="W604" s="31"/>
      <c r="X604" s="31"/>
      <c r="Y604" s="31"/>
      <c r="Z604" s="31"/>
    </row>
    <row r="605" spans="1:26" ht="15.75" customHeight="1">
      <c r="A605" s="297"/>
      <c r="B605" s="298"/>
      <c r="C605" s="298"/>
      <c r="D605" s="298"/>
      <c r="E605" s="298"/>
      <c r="F605" s="298"/>
      <c r="G605" s="298"/>
      <c r="H605" s="298"/>
      <c r="I605" s="1203"/>
      <c r="J605" s="1203"/>
      <c r="K605" s="31"/>
      <c r="L605" s="31"/>
      <c r="M605" s="31"/>
      <c r="N605" s="31"/>
      <c r="O605" s="31"/>
      <c r="P605" s="31"/>
      <c r="Q605" s="31"/>
      <c r="R605" s="31"/>
      <c r="S605" s="31"/>
      <c r="T605" s="31"/>
      <c r="U605" s="31"/>
      <c r="V605" s="31"/>
      <c r="W605" s="31"/>
      <c r="X605" s="31"/>
      <c r="Y605" s="31"/>
      <c r="Z605" s="31"/>
    </row>
    <row r="606" spans="1:26" ht="15.75" customHeight="1">
      <c r="A606" s="297"/>
      <c r="B606" s="298"/>
      <c r="C606" s="298"/>
      <c r="D606" s="298"/>
      <c r="E606" s="298"/>
      <c r="F606" s="298"/>
      <c r="G606" s="298"/>
      <c r="H606" s="298"/>
      <c r="I606" s="1203"/>
      <c r="J606" s="1203"/>
      <c r="K606" s="31"/>
      <c r="L606" s="31"/>
      <c r="M606" s="31"/>
      <c r="N606" s="31"/>
      <c r="O606" s="31"/>
      <c r="P606" s="31"/>
      <c r="Q606" s="31"/>
      <c r="R606" s="31"/>
      <c r="S606" s="31"/>
      <c r="T606" s="31"/>
      <c r="U606" s="31"/>
      <c r="V606" s="31"/>
      <c r="W606" s="31"/>
      <c r="X606" s="31"/>
      <c r="Y606" s="31"/>
      <c r="Z606" s="31"/>
    </row>
    <row r="607" spans="1:26" ht="15.75" customHeight="1">
      <c r="A607" s="297"/>
      <c r="B607" s="298"/>
      <c r="C607" s="298"/>
      <c r="D607" s="298"/>
      <c r="E607" s="298"/>
      <c r="F607" s="298"/>
      <c r="G607" s="298"/>
      <c r="H607" s="298"/>
      <c r="I607" s="1203"/>
      <c r="J607" s="1203"/>
      <c r="K607" s="31"/>
      <c r="L607" s="31"/>
      <c r="M607" s="31"/>
      <c r="N607" s="31"/>
      <c r="O607" s="31"/>
      <c r="P607" s="31"/>
      <c r="Q607" s="31"/>
      <c r="R607" s="31"/>
      <c r="S607" s="31"/>
      <c r="T607" s="31"/>
      <c r="U607" s="31"/>
      <c r="V607" s="31"/>
      <c r="W607" s="31"/>
      <c r="X607" s="31"/>
      <c r="Y607" s="31"/>
      <c r="Z607" s="31"/>
    </row>
    <row r="608" spans="1:26" ht="15.75" customHeight="1">
      <c r="A608" s="297"/>
      <c r="B608" s="298"/>
      <c r="C608" s="298"/>
      <c r="D608" s="298"/>
      <c r="E608" s="298"/>
      <c r="F608" s="298"/>
      <c r="G608" s="298"/>
      <c r="H608" s="298"/>
      <c r="I608" s="1203"/>
      <c r="J608" s="1203"/>
      <c r="K608" s="31"/>
      <c r="L608" s="31"/>
      <c r="M608" s="31"/>
      <c r="N608" s="31"/>
      <c r="O608" s="31"/>
      <c r="P608" s="31"/>
      <c r="Q608" s="31"/>
      <c r="R608" s="31"/>
      <c r="S608" s="31"/>
      <c r="T608" s="31"/>
      <c r="U608" s="31"/>
      <c r="V608" s="31"/>
      <c r="W608" s="31"/>
      <c r="X608" s="31"/>
      <c r="Y608" s="31"/>
      <c r="Z608" s="31"/>
    </row>
    <row r="609" spans="1:26" ht="15.75" customHeight="1">
      <c r="A609" s="297"/>
      <c r="B609" s="298"/>
      <c r="C609" s="298"/>
      <c r="D609" s="298"/>
      <c r="E609" s="298"/>
      <c r="F609" s="298"/>
      <c r="G609" s="298"/>
      <c r="H609" s="298"/>
      <c r="I609" s="1203"/>
      <c r="J609" s="1203"/>
      <c r="K609" s="31"/>
      <c r="L609" s="31"/>
      <c r="M609" s="31"/>
      <c r="N609" s="31"/>
      <c r="O609" s="31"/>
      <c r="P609" s="31"/>
      <c r="Q609" s="31"/>
      <c r="R609" s="31"/>
      <c r="S609" s="31"/>
      <c r="T609" s="31"/>
      <c r="U609" s="31"/>
      <c r="V609" s="31"/>
      <c r="W609" s="31"/>
      <c r="X609" s="31"/>
      <c r="Y609" s="31"/>
      <c r="Z609" s="31"/>
    </row>
    <row r="610" spans="1:26" ht="15.75" customHeight="1">
      <c r="A610" s="297"/>
      <c r="B610" s="298"/>
      <c r="C610" s="298"/>
      <c r="D610" s="298"/>
      <c r="E610" s="298"/>
      <c r="F610" s="298"/>
      <c r="G610" s="298"/>
      <c r="H610" s="298"/>
      <c r="I610" s="1203"/>
      <c r="J610" s="1203"/>
      <c r="K610" s="31"/>
      <c r="L610" s="31"/>
      <c r="M610" s="31"/>
      <c r="N610" s="31"/>
      <c r="O610" s="31"/>
      <c r="P610" s="31"/>
      <c r="Q610" s="31"/>
      <c r="R610" s="31"/>
      <c r="S610" s="31"/>
      <c r="T610" s="31"/>
      <c r="U610" s="31"/>
      <c r="V610" s="31"/>
      <c r="W610" s="31"/>
      <c r="X610" s="31"/>
      <c r="Y610" s="31"/>
      <c r="Z610" s="31"/>
    </row>
    <row r="611" spans="1:26" ht="15.75" customHeight="1">
      <c r="A611" s="297"/>
      <c r="B611" s="298"/>
      <c r="C611" s="298"/>
      <c r="D611" s="298"/>
      <c r="E611" s="298"/>
      <c r="F611" s="298"/>
      <c r="G611" s="298"/>
      <c r="H611" s="298"/>
      <c r="I611" s="1203"/>
      <c r="J611" s="1203"/>
      <c r="K611" s="31"/>
      <c r="L611" s="31"/>
      <c r="M611" s="31"/>
      <c r="N611" s="31"/>
      <c r="O611" s="31"/>
      <c r="P611" s="31"/>
      <c r="Q611" s="31"/>
      <c r="R611" s="31"/>
      <c r="S611" s="31"/>
      <c r="T611" s="31"/>
      <c r="U611" s="31"/>
      <c r="V611" s="31"/>
      <c r="W611" s="31"/>
      <c r="X611" s="31"/>
      <c r="Y611" s="31"/>
      <c r="Z611" s="31"/>
    </row>
    <row r="612" spans="1:26" ht="15.75" customHeight="1">
      <c r="A612" s="297"/>
      <c r="B612" s="298"/>
      <c r="C612" s="298"/>
      <c r="D612" s="298"/>
      <c r="E612" s="298"/>
      <c r="F612" s="298"/>
      <c r="G612" s="298"/>
      <c r="H612" s="298"/>
      <c r="I612" s="1203"/>
      <c r="J612" s="1203"/>
      <c r="K612" s="31"/>
      <c r="L612" s="31"/>
      <c r="M612" s="31"/>
      <c r="N612" s="31"/>
      <c r="O612" s="31"/>
      <c r="P612" s="31"/>
      <c r="Q612" s="31"/>
      <c r="R612" s="31"/>
      <c r="S612" s="31"/>
      <c r="T612" s="31"/>
      <c r="U612" s="31"/>
      <c r="V612" s="31"/>
      <c r="W612" s="31"/>
      <c r="X612" s="31"/>
      <c r="Y612" s="31"/>
      <c r="Z612" s="31"/>
    </row>
    <row r="613" spans="1:26" ht="15.75" customHeight="1">
      <c r="A613" s="297"/>
      <c r="B613" s="298"/>
      <c r="C613" s="298"/>
      <c r="D613" s="298"/>
      <c r="E613" s="298"/>
      <c r="F613" s="298"/>
      <c r="G613" s="298"/>
      <c r="H613" s="298"/>
      <c r="I613" s="1203"/>
      <c r="J613" s="1203"/>
      <c r="K613" s="31"/>
      <c r="L613" s="31"/>
      <c r="M613" s="31"/>
      <c r="N613" s="31"/>
      <c r="O613" s="31"/>
      <c r="P613" s="31"/>
      <c r="Q613" s="31"/>
      <c r="R613" s="31"/>
      <c r="S613" s="31"/>
      <c r="T613" s="31"/>
      <c r="U613" s="31"/>
      <c r="V613" s="31"/>
      <c r="W613" s="31"/>
      <c r="X613" s="31"/>
      <c r="Y613" s="31"/>
      <c r="Z613" s="31"/>
    </row>
    <row r="614" spans="1:26" ht="15.75" customHeight="1">
      <c r="A614" s="297"/>
      <c r="B614" s="298"/>
      <c r="C614" s="298"/>
      <c r="D614" s="298"/>
      <c r="E614" s="298"/>
      <c r="F614" s="298"/>
      <c r="G614" s="298"/>
      <c r="H614" s="298"/>
      <c r="I614" s="1203"/>
      <c r="J614" s="1203"/>
      <c r="K614" s="31"/>
      <c r="L614" s="31"/>
      <c r="M614" s="31"/>
      <c r="N614" s="31"/>
      <c r="O614" s="31"/>
      <c r="P614" s="31"/>
      <c r="Q614" s="31"/>
      <c r="R614" s="31"/>
      <c r="S614" s="31"/>
      <c r="T614" s="31"/>
      <c r="U614" s="31"/>
      <c r="V614" s="31"/>
      <c r="W614" s="31"/>
      <c r="X614" s="31"/>
      <c r="Y614" s="31"/>
      <c r="Z614" s="31"/>
    </row>
    <row r="615" spans="1:26" ht="15.75" customHeight="1">
      <c r="A615" s="297"/>
      <c r="B615" s="298"/>
      <c r="C615" s="298"/>
      <c r="D615" s="298"/>
      <c r="E615" s="298"/>
      <c r="F615" s="298"/>
      <c r="G615" s="298"/>
      <c r="H615" s="298"/>
      <c r="I615" s="1203"/>
      <c r="J615" s="1203"/>
      <c r="K615" s="31"/>
      <c r="L615" s="31"/>
      <c r="M615" s="31"/>
      <c r="N615" s="31"/>
      <c r="O615" s="31"/>
      <c r="P615" s="31"/>
      <c r="Q615" s="31"/>
      <c r="R615" s="31"/>
      <c r="S615" s="31"/>
      <c r="T615" s="31"/>
      <c r="U615" s="31"/>
      <c r="V615" s="31"/>
      <c r="W615" s="31"/>
      <c r="X615" s="31"/>
      <c r="Y615" s="31"/>
      <c r="Z615" s="31"/>
    </row>
    <row r="616" spans="1:26" ht="15.75" customHeight="1">
      <c r="A616" s="297"/>
      <c r="B616" s="298"/>
      <c r="C616" s="298"/>
      <c r="D616" s="298"/>
      <c r="E616" s="298"/>
      <c r="F616" s="298"/>
      <c r="G616" s="298"/>
      <c r="H616" s="298"/>
      <c r="I616" s="1203"/>
      <c r="J616" s="1203"/>
      <c r="K616" s="31"/>
      <c r="L616" s="31"/>
      <c r="M616" s="31"/>
      <c r="N616" s="31"/>
      <c r="O616" s="31"/>
      <c r="P616" s="31"/>
      <c r="Q616" s="31"/>
      <c r="R616" s="31"/>
      <c r="S616" s="31"/>
      <c r="T616" s="31"/>
      <c r="U616" s="31"/>
      <c r="V616" s="31"/>
      <c r="W616" s="31"/>
      <c r="X616" s="31"/>
      <c r="Y616" s="31"/>
      <c r="Z616" s="31"/>
    </row>
    <row r="617" spans="1:26" ht="15.75" customHeight="1">
      <c r="A617" s="297"/>
      <c r="B617" s="298"/>
      <c r="C617" s="298"/>
      <c r="D617" s="298"/>
      <c r="E617" s="298"/>
      <c r="F617" s="298"/>
      <c r="G617" s="298"/>
      <c r="H617" s="298"/>
      <c r="I617" s="1203"/>
      <c r="J617" s="1203"/>
      <c r="K617" s="31"/>
      <c r="L617" s="31"/>
      <c r="M617" s="31"/>
      <c r="N617" s="31"/>
      <c r="O617" s="31"/>
      <c r="P617" s="31"/>
      <c r="Q617" s="31"/>
      <c r="R617" s="31"/>
      <c r="S617" s="31"/>
      <c r="T617" s="31"/>
      <c r="U617" s="31"/>
      <c r="V617" s="31"/>
      <c r="W617" s="31"/>
      <c r="X617" s="31"/>
      <c r="Y617" s="31"/>
      <c r="Z617" s="31"/>
    </row>
    <row r="618" spans="1:26" ht="15.75" customHeight="1">
      <c r="A618" s="297"/>
      <c r="B618" s="298"/>
      <c r="C618" s="298"/>
      <c r="D618" s="298"/>
      <c r="E618" s="298"/>
      <c r="F618" s="298"/>
      <c r="G618" s="298"/>
      <c r="H618" s="298"/>
      <c r="I618" s="1203"/>
      <c r="J618" s="1203"/>
      <c r="K618" s="31"/>
      <c r="L618" s="31"/>
      <c r="M618" s="31"/>
      <c r="N618" s="31"/>
      <c r="O618" s="31"/>
      <c r="P618" s="31"/>
      <c r="Q618" s="31"/>
      <c r="R618" s="31"/>
      <c r="S618" s="31"/>
      <c r="T618" s="31"/>
      <c r="U618" s="31"/>
      <c r="V618" s="31"/>
      <c r="W618" s="31"/>
      <c r="X618" s="31"/>
      <c r="Y618" s="31"/>
      <c r="Z618" s="31"/>
    </row>
    <row r="619" spans="1:26" ht="15.75" customHeight="1">
      <c r="A619" s="297"/>
      <c r="B619" s="298"/>
      <c r="C619" s="298"/>
      <c r="D619" s="298"/>
      <c r="E619" s="298"/>
      <c r="F619" s="298"/>
      <c r="G619" s="298"/>
      <c r="H619" s="298"/>
      <c r="I619" s="1203"/>
      <c r="J619" s="1203"/>
      <c r="K619" s="31"/>
      <c r="L619" s="31"/>
      <c r="M619" s="31"/>
      <c r="N619" s="31"/>
      <c r="O619" s="31"/>
      <c r="P619" s="31"/>
      <c r="Q619" s="31"/>
      <c r="R619" s="31"/>
      <c r="S619" s="31"/>
      <c r="T619" s="31"/>
      <c r="U619" s="31"/>
      <c r="V619" s="31"/>
      <c r="W619" s="31"/>
      <c r="X619" s="31"/>
      <c r="Y619" s="31"/>
      <c r="Z619" s="31"/>
    </row>
    <row r="620" spans="1:26" ht="15.75" customHeight="1">
      <c r="A620" s="297"/>
      <c r="B620" s="298"/>
      <c r="C620" s="298"/>
      <c r="D620" s="298"/>
      <c r="E620" s="298"/>
      <c r="F620" s="298"/>
      <c r="G620" s="298"/>
      <c r="H620" s="298"/>
      <c r="I620" s="1203"/>
      <c r="J620" s="1203"/>
      <c r="K620" s="31"/>
      <c r="L620" s="31"/>
      <c r="M620" s="31"/>
      <c r="N620" s="31"/>
      <c r="O620" s="31"/>
      <c r="P620" s="31"/>
      <c r="Q620" s="31"/>
      <c r="R620" s="31"/>
      <c r="S620" s="31"/>
      <c r="T620" s="31"/>
      <c r="U620" s="31"/>
      <c r="V620" s="31"/>
      <c r="W620" s="31"/>
      <c r="X620" s="31"/>
      <c r="Y620" s="31"/>
      <c r="Z620" s="31"/>
    </row>
    <row r="621" spans="1:26" ht="15.75" customHeight="1">
      <c r="A621" s="297"/>
      <c r="B621" s="298"/>
      <c r="C621" s="298"/>
      <c r="D621" s="298"/>
      <c r="E621" s="298"/>
      <c r="F621" s="298"/>
      <c r="G621" s="298"/>
      <c r="H621" s="298"/>
      <c r="I621" s="1203"/>
      <c r="J621" s="1203"/>
      <c r="K621" s="31"/>
      <c r="L621" s="31"/>
      <c r="M621" s="31"/>
      <c r="N621" s="31"/>
      <c r="O621" s="31"/>
      <c r="P621" s="31"/>
      <c r="Q621" s="31"/>
      <c r="R621" s="31"/>
      <c r="S621" s="31"/>
      <c r="T621" s="31"/>
      <c r="U621" s="31"/>
      <c r="V621" s="31"/>
      <c r="W621" s="31"/>
      <c r="X621" s="31"/>
      <c r="Y621" s="31"/>
      <c r="Z621" s="31"/>
    </row>
    <row r="622" spans="1:26" ht="15.75" customHeight="1">
      <c r="A622" s="297"/>
      <c r="B622" s="298"/>
      <c r="C622" s="298"/>
      <c r="D622" s="298"/>
      <c r="E622" s="298"/>
      <c r="F622" s="298"/>
      <c r="G622" s="298"/>
      <c r="H622" s="298"/>
      <c r="I622" s="1203"/>
      <c r="J622" s="1203"/>
      <c r="K622" s="31"/>
      <c r="L622" s="31"/>
      <c r="M622" s="31"/>
      <c r="N622" s="31"/>
      <c r="O622" s="31"/>
      <c r="P622" s="31"/>
      <c r="Q622" s="31"/>
      <c r="R622" s="31"/>
      <c r="S622" s="31"/>
      <c r="T622" s="31"/>
      <c r="U622" s="31"/>
      <c r="V622" s="31"/>
      <c r="W622" s="31"/>
      <c r="X622" s="31"/>
      <c r="Y622" s="31"/>
      <c r="Z622" s="31"/>
    </row>
    <row r="623" spans="1:26" ht="15.75" customHeight="1">
      <c r="A623" s="297"/>
      <c r="B623" s="298"/>
      <c r="C623" s="298"/>
      <c r="D623" s="298"/>
      <c r="E623" s="298"/>
      <c r="F623" s="298"/>
      <c r="G623" s="298"/>
      <c r="H623" s="298"/>
      <c r="I623" s="1203"/>
      <c r="J623" s="1203"/>
      <c r="K623" s="31"/>
      <c r="L623" s="31"/>
      <c r="M623" s="31"/>
      <c r="N623" s="31"/>
      <c r="O623" s="31"/>
      <c r="P623" s="31"/>
      <c r="Q623" s="31"/>
      <c r="R623" s="31"/>
      <c r="S623" s="31"/>
      <c r="T623" s="31"/>
      <c r="U623" s="31"/>
      <c r="V623" s="31"/>
      <c r="W623" s="31"/>
      <c r="X623" s="31"/>
      <c r="Y623" s="31"/>
      <c r="Z623" s="31"/>
    </row>
    <row r="624" spans="1:26" ht="15.75" customHeight="1">
      <c r="A624" s="297"/>
      <c r="B624" s="298"/>
      <c r="C624" s="298"/>
      <c r="D624" s="298"/>
      <c r="E624" s="298"/>
      <c r="F624" s="298"/>
      <c r="G624" s="298"/>
      <c r="H624" s="298"/>
      <c r="I624" s="1203"/>
      <c r="J624" s="1203"/>
      <c r="K624" s="31"/>
      <c r="L624" s="31"/>
      <c r="M624" s="31"/>
      <c r="N624" s="31"/>
      <c r="O624" s="31"/>
      <c r="P624" s="31"/>
      <c r="Q624" s="31"/>
      <c r="R624" s="31"/>
      <c r="S624" s="31"/>
      <c r="T624" s="31"/>
      <c r="U624" s="31"/>
      <c r="V624" s="31"/>
      <c r="W624" s="31"/>
      <c r="X624" s="31"/>
      <c r="Y624" s="31"/>
      <c r="Z624" s="31"/>
    </row>
    <row r="625" spans="1:26" ht="15.75" customHeight="1">
      <c r="A625" s="297"/>
      <c r="B625" s="298"/>
      <c r="C625" s="298"/>
      <c r="D625" s="298"/>
      <c r="E625" s="298"/>
      <c r="F625" s="298"/>
      <c r="G625" s="298"/>
      <c r="H625" s="298"/>
      <c r="I625" s="1203"/>
      <c r="J625" s="1203"/>
      <c r="K625" s="31"/>
      <c r="L625" s="31"/>
      <c r="M625" s="31"/>
      <c r="N625" s="31"/>
      <c r="O625" s="31"/>
      <c r="P625" s="31"/>
      <c r="Q625" s="31"/>
      <c r="R625" s="31"/>
      <c r="S625" s="31"/>
      <c r="T625" s="31"/>
      <c r="U625" s="31"/>
      <c r="V625" s="31"/>
      <c r="W625" s="31"/>
      <c r="X625" s="31"/>
      <c r="Y625" s="31"/>
      <c r="Z625" s="31"/>
    </row>
    <row r="626" spans="1:26" ht="15.75" customHeight="1">
      <c r="A626" s="297"/>
      <c r="B626" s="298"/>
      <c r="C626" s="298"/>
      <c r="D626" s="298"/>
      <c r="E626" s="298"/>
      <c r="F626" s="298"/>
      <c r="G626" s="298"/>
      <c r="H626" s="298"/>
      <c r="I626" s="1203"/>
      <c r="J626" s="1203"/>
      <c r="K626" s="31"/>
      <c r="L626" s="31"/>
      <c r="M626" s="31"/>
      <c r="N626" s="31"/>
      <c r="O626" s="31"/>
      <c r="P626" s="31"/>
      <c r="Q626" s="31"/>
      <c r="R626" s="31"/>
      <c r="S626" s="31"/>
      <c r="T626" s="31"/>
      <c r="U626" s="31"/>
      <c r="V626" s="31"/>
      <c r="W626" s="31"/>
      <c r="X626" s="31"/>
      <c r="Y626" s="31"/>
      <c r="Z626" s="31"/>
    </row>
    <row r="627" spans="1:26" ht="15.75" customHeight="1">
      <c r="A627" s="297"/>
      <c r="B627" s="298"/>
      <c r="C627" s="298"/>
      <c r="D627" s="298"/>
      <c r="E627" s="298"/>
      <c r="F627" s="298"/>
      <c r="G627" s="298"/>
      <c r="H627" s="298"/>
      <c r="I627" s="1203"/>
      <c r="J627" s="1203"/>
      <c r="K627" s="31"/>
      <c r="L627" s="31"/>
      <c r="M627" s="31"/>
      <c r="N627" s="31"/>
      <c r="O627" s="31"/>
      <c r="P627" s="31"/>
      <c r="Q627" s="31"/>
      <c r="R627" s="31"/>
      <c r="S627" s="31"/>
      <c r="T627" s="31"/>
      <c r="U627" s="31"/>
      <c r="V627" s="31"/>
      <c r="W627" s="31"/>
      <c r="X627" s="31"/>
      <c r="Y627" s="31"/>
      <c r="Z627" s="31"/>
    </row>
    <row r="628" spans="1:26" ht="15.75" customHeight="1">
      <c r="A628" s="297"/>
      <c r="B628" s="298"/>
      <c r="C628" s="298"/>
      <c r="D628" s="298"/>
      <c r="E628" s="298"/>
      <c r="F628" s="298"/>
      <c r="G628" s="298"/>
      <c r="H628" s="298"/>
      <c r="I628" s="1203"/>
      <c r="J628" s="1203"/>
      <c r="K628" s="31"/>
      <c r="L628" s="31"/>
      <c r="M628" s="31"/>
      <c r="N628" s="31"/>
      <c r="O628" s="31"/>
      <c r="P628" s="31"/>
      <c r="Q628" s="31"/>
      <c r="R628" s="31"/>
      <c r="S628" s="31"/>
      <c r="T628" s="31"/>
      <c r="U628" s="31"/>
      <c r="V628" s="31"/>
      <c r="W628" s="31"/>
      <c r="X628" s="31"/>
      <c r="Y628" s="31"/>
      <c r="Z628" s="31"/>
    </row>
    <row r="629" spans="1:26" ht="15.75" customHeight="1">
      <c r="A629" s="297"/>
      <c r="B629" s="298"/>
      <c r="C629" s="298"/>
      <c r="D629" s="298"/>
      <c r="E629" s="298"/>
      <c r="F629" s="298"/>
      <c r="G629" s="298"/>
      <c r="H629" s="298"/>
      <c r="I629" s="1203"/>
      <c r="J629" s="1203"/>
      <c r="K629" s="31"/>
      <c r="L629" s="31"/>
      <c r="M629" s="31"/>
      <c r="N629" s="31"/>
      <c r="O629" s="31"/>
      <c r="P629" s="31"/>
      <c r="Q629" s="31"/>
      <c r="R629" s="31"/>
      <c r="S629" s="31"/>
      <c r="T629" s="31"/>
      <c r="U629" s="31"/>
      <c r="V629" s="31"/>
      <c r="W629" s="31"/>
      <c r="X629" s="31"/>
      <c r="Y629" s="31"/>
      <c r="Z629" s="31"/>
    </row>
    <row r="630" spans="1:26" ht="15.75" customHeight="1">
      <c r="A630" s="297"/>
      <c r="B630" s="298"/>
      <c r="C630" s="298"/>
      <c r="D630" s="298"/>
      <c r="E630" s="298"/>
      <c r="F630" s="298"/>
      <c r="G630" s="298"/>
      <c r="H630" s="298"/>
      <c r="I630" s="1203"/>
      <c r="J630" s="1203"/>
      <c r="K630" s="31"/>
      <c r="L630" s="31"/>
      <c r="M630" s="31"/>
      <c r="N630" s="31"/>
      <c r="O630" s="31"/>
      <c r="P630" s="31"/>
      <c r="Q630" s="31"/>
      <c r="R630" s="31"/>
      <c r="S630" s="31"/>
      <c r="T630" s="31"/>
      <c r="U630" s="31"/>
      <c r="V630" s="31"/>
      <c r="W630" s="31"/>
      <c r="X630" s="31"/>
      <c r="Y630" s="31"/>
      <c r="Z630" s="31"/>
    </row>
    <row r="631" spans="1:26" ht="15.75" customHeight="1">
      <c r="A631" s="297"/>
      <c r="B631" s="298"/>
      <c r="C631" s="298"/>
      <c r="D631" s="298"/>
      <c r="E631" s="298"/>
      <c r="F631" s="298"/>
      <c r="G631" s="298"/>
      <c r="H631" s="298"/>
      <c r="I631" s="1203"/>
      <c r="J631" s="1203"/>
      <c r="K631" s="31"/>
      <c r="L631" s="31"/>
      <c r="M631" s="31"/>
      <c r="N631" s="31"/>
      <c r="O631" s="31"/>
      <c r="P631" s="31"/>
      <c r="Q631" s="31"/>
      <c r="R631" s="31"/>
      <c r="S631" s="31"/>
      <c r="T631" s="31"/>
      <c r="U631" s="31"/>
      <c r="V631" s="31"/>
      <c r="W631" s="31"/>
      <c r="X631" s="31"/>
      <c r="Y631" s="31"/>
      <c r="Z631" s="31"/>
    </row>
    <row r="632" spans="1:26" ht="15.75" customHeight="1">
      <c r="A632" s="297"/>
      <c r="B632" s="298"/>
      <c r="C632" s="298"/>
      <c r="D632" s="298"/>
      <c r="E632" s="298"/>
      <c r="F632" s="298"/>
      <c r="G632" s="298"/>
      <c r="H632" s="298"/>
      <c r="I632" s="1203"/>
      <c r="J632" s="1203"/>
      <c r="K632" s="31"/>
      <c r="L632" s="31"/>
      <c r="M632" s="31"/>
      <c r="N632" s="31"/>
      <c r="O632" s="31"/>
      <c r="P632" s="31"/>
      <c r="Q632" s="31"/>
      <c r="R632" s="31"/>
      <c r="S632" s="31"/>
      <c r="T632" s="31"/>
      <c r="U632" s="31"/>
      <c r="V632" s="31"/>
      <c r="W632" s="31"/>
      <c r="X632" s="31"/>
      <c r="Y632" s="31"/>
      <c r="Z632" s="31"/>
    </row>
    <row r="633" spans="1:26" ht="15.75" customHeight="1">
      <c r="A633" s="297"/>
      <c r="B633" s="298"/>
      <c r="C633" s="298"/>
      <c r="D633" s="298"/>
      <c r="E633" s="298"/>
      <c r="F633" s="298"/>
      <c r="G633" s="298"/>
      <c r="H633" s="298"/>
      <c r="I633" s="1203"/>
      <c r="J633" s="1203"/>
      <c r="K633" s="31"/>
      <c r="L633" s="31"/>
      <c r="M633" s="31"/>
      <c r="N633" s="31"/>
      <c r="O633" s="31"/>
      <c r="P633" s="31"/>
      <c r="Q633" s="31"/>
      <c r="R633" s="31"/>
      <c r="S633" s="31"/>
      <c r="T633" s="31"/>
      <c r="U633" s="31"/>
      <c r="V633" s="31"/>
      <c r="W633" s="31"/>
      <c r="X633" s="31"/>
      <c r="Y633" s="31"/>
      <c r="Z633" s="31"/>
    </row>
    <row r="634" spans="1:26" ht="15.75" customHeight="1">
      <c r="A634" s="297"/>
      <c r="B634" s="298"/>
      <c r="C634" s="298"/>
      <c r="D634" s="298"/>
      <c r="E634" s="298"/>
      <c r="F634" s="298"/>
      <c r="G634" s="298"/>
      <c r="H634" s="298"/>
      <c r="I634" s="1203"/>
      <c r="J634" s="1203"/>
      <c r="K634" s="31"/>
      <c r="L634" s="31"/>
      <c r="M634" s="31"/>
      <c r="N634" s="31"/>
      <c r="O634" s="31"/>
      <c r="P634" s="31"/>
      <c r="Q634" s="31"/>
      <c r="R634" s="31"/>
      <c r="S634" s="31"/>
      <c r="T634" s="31"/>
      <c r="U634" s="31"/>
      <c r="V634" s="31"/>
      <c r="W634" s="31"/>
      <c r="X634" s="31"/>
      <c r="Y634" s="31"/>
      <c r="Z634" s="31"/>
    </row>
    <row r="635" spans="1:26" ht="15.75" customHeight="1">
      <c r="A635" s="297"/>
      <c r="B635" s="298"/>
      <c r="C635" s="298"/>
      <c r="D635" s="298"/>
      <c r="E635" s="298"/>
      <c r="F635" s="298"/>
      <c r="G635" s="298"/>
      <c r="H635" s="298"/>
      <c r="I635" s="1203"/>
      <c r="J635" s="1203"/>
      <c r="K635" s="31"/>
      <c r="L635" s="31"/>
      <c r="M635" s="31"/>
      <c r="N635" s="31"/>
      <c r="O635" s="31"/>
      <c r="P635" s="31"/>
      <c r="Q635" s="31"/>
      <c r="R635" s="31"/>
      <c r="S635" s="31"/>
      <c r="T635" s="31"/>
      <c r="U635" s="31"/>
      <c r="V635" s="31"/>
      <c r="W635" s="31"/>
      <c r="X635" s="31"/>
      <c r="Y635" s="31"/>
      <c r="Z635" s="31"/>
    </row>
    <row r="636" spans="1:26" ht="15.75" customHeight="1">
      <c r="A636" s="297"/>
      <c r="B636" s="298"/>
      <c r="C636" s="298"/>
      <c r="D636" s="298"/>
      <c r="E636" s="298"/>
      <c r="F636" s="298"/>
      <c r="G636" s="298"/>
      <c r="H636" s="298"/>
      <c r="I636" s="1203"/>
      <c r="J636" s="1203"/>
      <c r="K636" s="31"/>
      <c r="L636" s="31"/>
      <c r="M636" s="31"/>
      <c r="N636" s="31"/>
      <c r="O636" s="31"/>
      <c r="P636" s="31"/>
      <c r="Q636" s="31"/>
      <c r="R636" s="31"/>
      <c r="S636" s="31"/>
      <c r="T636" s="31"/>
      <c r="U636" s="31"/>
      <c r="V636" s="31"/>
      <c r="W636" s="31"/>
      <c r="X636" s="31"/>
      <c r="Y636" s="31"/>
      <c r="Z636" s="31"/>
    </row>
    <row r="637" spans="1:26" ht="15.75" customHeight="1">
      <c r="A637" s="297"/>
      <c r="B637" s="298"/>
      <c r="C637" s="298"/>
      <c r="D637" s="298"/>
      <c r="E637" s="298"/>
      <c r="F637" s="298"/>
      <c r="G637" s="298"/>
      <c r="H637" s="298"/>
      <c r="I637" s="1203"/>
      <c r="J637" s="1203"/>
      <c r="K637" s="31"/>
      <c r="L637" s="31"/>
      <c r="M637" s="31"/>
      <c r="N637" s="31"/>
      <c r="O637" s="31"/>
      <c r="P637" s="31"/>
      <c r="Q637" s="31"/>
      <c r="R637" s="31"/>
      <c r="S637" s="31"/>
      <c r="T637" s="31"/>
      <c r="U637" s="31"/>
      <c r="V637" s="31"/>
      <c r="W637" s="31"/>
      <c r="X637" s="31"/>
      <c r="Y637" s="31"/>
      <c r="Z637" s="31"/>
    </row>
    <row r="638" spans="1:26" ht="15.75" customHeight="1">
      <c r="A638" s="297"/>
      <c r="B638" s="298"/>
      <c r="C638" s="298"/>
      <c r="D638" s="298"/>
      <c r="E638" s="298"/>
      <c r="F638" s="298"/>
      <c r="G638" s="298"/>
      <c r="H638" s="298"/>
      <c r="I638" s="1203"/>
      <c r="J638" s="1203"/>
      <c r="K638" s="31"/>
      <c r="L638" s="31"/>
      <c r="M638" s="31"/>
      <c r="N638" s="31"/>
      <c r="O638" s="31"/>
      <c r="P638" s="31"/>
      <c r="Q638" s="31"/>
      <c r="R638" s="31"/>
      <c r="S638" s="31"/>
      <c r="T638" s="31"/>
      <c r="U638" s="31"/>
      <c r="V638" s="31"/>
      <c r="W638" s="31"/>
      <c r="X638" s="31"/>
      <c r="Y638" s="31"/>
      <c r="Z638" s="31"/>
    </row>
    <row r="639" spans="1:26" ht="15.75" customHeight="1">
      <c r="A639" s="297"/>
      <c r="B639" s="298"/>
      <c r="C639" s="298"/>
      <c r="D639" s="298"/>
      <c r="E639" s="298"/>
      <c r="F639" s="298"/>
      <c r="G639" s="298"/>
      <c r="H639" s="298"/>
      <c r="I639" s="1203"/>
      <c r="J639" s="1203"/>
      <c r="K639" s="31"/>
      <c r="L639" s="31"/>
      <c r="M639" s="31"/>
      <c r="N639" s="31"/>
      <c r="O639" s="31"/>
      <c r="P639" s="31"/>
      <c r="Q639" s="31"/>
      <c r="R639" s="31"/>
      <c r="S639" s="31"/>
      <c r="T639" s="31"/>
      <c r="U639" s="31"/>
      <c r="V639" s="31"/>
      <c r="W639" s="31"/>
      <c r="X639" s="31"/>
      <c r="Y639" s="31"/>
      <c r="Z639" s="31"/>
    </row>
    <row r="640" spans="1:26" ht="15.75" customHeight="1">
      <c r="A640" s="297"/>
      <c r="B640" s="298"/>
      <c r="C640" s="298"/>
      <c r="D640" s="298"/>
      <c r="E640" s="298"/>
      <c r="F640" s="298"/>
      <c r="G640" s="298"/>
      <c r="H640" s="298"/>
      <c r="I640" s="1203"/>
      <c r="J640" s="1203"/>
      <c r="K640" s="31"/>
      <c r="L640" s="31"/>
      <c r="M640" s="31"/>
      <c r="N640" s="31"/>
      <c r="O640" s="31"/>
      <c r="P640" s="31"/>
      <c r="Q640" s="31"/>
      <c r="R640" s="31"/>
      <c r="S640" s="31"/>
      <c r="T640" s="31"/>
      <c r="U640" s="31"/>
      <c r="V640" s="31"/>
      <c r="W640" s="31"/>
      <c r="X640" s="31"/>
      <c r="Y640" s="31"/>
      <c r="Z640" s="31"/>
    </row>
    <row r="641" spans="1:26" ht="15.75" customHeight="1">
      <c r="A641" s="297"/>
      <c r="B641" s="298"/>
      <c r="C641" s="298"/>
      <c r="D641" s="298"/>
      <c r="E641" s="298"/>
      <c r="F641" s="298"/>
      <c r="G641" s="298"/>
      <c r="H641" s="298"/>
      <c r="I641" s="1203"/>
      <c r="J641" s="1203"/>
      <c r="K641" s="31"/>
      <c r="L641" s="31"/>
      <c r="M641" s="31"/>
      <c r="N641" s="31"/>
      <c r="O641" s="31"/>
      <c r="P641" s="31"/>
      <c r="Q641" s="31"/>
      <c r="R641" s="31"/>
      <c r="S641" s="31"/>
      <c r="T641" s="31"/>
      <c r="U641" s="31"/>
      <c r="V641" s="31"/>
      <c r="W641" s="31"/>
      <c r="X641" s="31"/>
      <c r="Y641" s="31"/>
      <c r="Z641" s="31"/>
    </row>
    <row r="642" spans="1:26" ht="15.75" customHeight="1">
      <c r="A642" s="297"/>
      <c r="B642" s="298"/>
      <c r="C642" s="298"/>
      <c r="D642" s="298"/>
      <c r="E642" s="298"/>
      <c r="F642" s="298"/>
      <c r="G642" s="298"/>
      <c r="H642" s="298"/>
      <c r="I642" s="1203"/>
      <c r="J642" s="1203"/>
      <c r="K642" s="31"/>
      <c r="L642" s="31"/>
      <c r="M642" s="31"/>
      <c r="N642" s="31"/>
      <c r="O642" s="31"/>
      <c r="P642" s="31"/>
      <c r="Q642" s="31"/>
      <c r="R642" s="31"/>
      <c r="S642" s="31"/>
      <c r="T642" s="31"/>
      <c r="U642" s="31"/>
      <c r="V642" s="31"/>
      <c r="W642" s="31"/>
      <c r="X642" s="31"/>
      <c r="Y642" s="31"/>
      <c r="Z642" s="31"/>
    </row>
    <row r="643" spans="1:26" ht="15.75" customHeight="1">
      <c r="A643" s="297"/>
      <c r="B643" s="298"/>
      <c r="C643" s="298"/>
      <c r="D643" s="298"/>
      <c r="E643" s="298"/>
      <c r="F643" s="298"/>
      <c r="G643" s="298"/>
      <c r="H643" s="298"/>
      <c r="I643" s="1203"/>
      <c r="J643" s="1203"/>
      <c r="K643" s="31"/>
      <c r="L643" s="31"/>
      <c r="M643" s="31"/>
      <c r="N643" s="31"/>
      <c r="O643" s="31"/>
      <c r="P643" s="31"/>
      <c r="Q643" s="31"/>
      <c r="R643" s="31"/>
      <c r="S643" s="31"/>
      <c r="T643" s="31"/>
      <c r="U643" s="31"/>
      <c r="V643" s="31"/>
      <c r="W643" s="31"/>
      <c r="X643" s="31"/>
      <c r="Y643" s="31"/>
      <c r="Z643" s="31"/>
    </row>
    <row r="644" spans="1:26" ht="15.75" customHeight="1">
      <c r="A644" s="297"/>
      <c r="B644" s="298"/>
      <c r="C644" s="298"/>
      <c r="D644" s="298"/>
      <c r="E644" s="298"/>
      <c r="F644" s="298"/>
      <c r="G644" s="298"/>
      <c r="H644" s="298"/>
      <c r="I644" s="1203"/>
      <c r="J644" s="1203"/>
      <c r="K644" s="31"/>
      <c r="L644" s="31"/>
      <c r="M644" s="31"/>
      <c r="N644" s="31"/>
      <c r="O644" s="31"/>
      <c r="P644" s="31"/>
      <c r="Q644" s="31"/>
      <c r="R644" s="31"/>
      <c r="S644" s="31"/>
      <c r="T644" s="31"/>
      <c r="U644" s="31"/>
      <c r="V644" s="31"/>
      <c r="W644" s="31"/>
      <c r="X644" s="31"/>
      <c r="Y644" s="31"/>
      <c r="Z644" s="31"/>
    </row>
    <row r="645" spans="1:26" ht="15.75" customHeight="1">
      <c r="A645" s="297"/>
      <c r="B645" s="298"/>
      <c r="C645" s="298"/>
      <c r="D645" s="298"/>
      <c r="E645" s="298"/>
      <c r="F645" s="298"/>
      <c r="G645" s="298"/>
      <c r="H645" s="298"/>
      <c r="I645" s="1203"/>
      <c r="J645" s="1203"/>
      <c r="K645" s="31"/>
      <c r="L645" s="31"/>
      <c r="M645" s="31"/>
      <c r="N645" s="31"/>
      <c r="O645" s="31"/>
      <c r="P645" s="31"/>
      <c r="Q645" s="31"/>
      <c r="R645" s="31"/>
      <c r="S645" s="31"/>
      <c r="T645" s="31"/>
      <c r="U645" s="31"/>
      <c r="V645" s="31"/>
      <c r="W645" s="31"/>
      <c r="X645" s="31"/>
      <c r="Y645" s="31"/>
      <c r="Z645" s="31"/>
    </row>
    <row r="646" spans="1:26" ht="15.75" customHeight="1">
      <c r="A646" s="297"/>
      <c r="B646" s="298"/>
      <c r="C646" s="298"/>
      <c r="D646" s="298"/>
      <c r="E646" s="298"/>
      <c r="F646" s="298"/>
      <c r="G646" s="298"/>
      <c r="H646" s="298"/>
      <c r="I646" s="1203"/>
      <c r="J646" s="1203"/>
      <c r="K646" s="31"/>
      <c r="L646" s="31"/>
      <c r="M646" s="31"/>
      <c r="N646" s="31"/>
      <c r="O646" s="31"/>
      <c r="P646" s="31"/>
      <c r="Q646" s="31"/>
      <c r="R646" s="31"/>
      <c r="S646" s="31"/>
      <c r="T646" s="31"/>
      <c r="U646" s="31"/>
      <c r="V646" s="31"/>
      <c r="W646" s="31"/>
      <c r="X646" s="31"/>
      <c r="Y646" s="31"/>
      <c r="Z646" s="31"/>
    </row>
    <row r="647" spans="1:26" ht="15.75" customHeight="1">
      <c r="A647" s="297"/>
      <c r="B647" s="298"/>
      <c r="C647" s="298"/>
      <c r="D647" s="298"/>
      <c r="E647" s="298"/>
      <c r="F647" s="298"/>
      <c r="G647" s="298"/>
      <c r="H647" s="298"/>
      <c r="I647" s="1203"/>
      <c r="J647" s="1203"/>
      <c r="K647" s="31"/>
      <c r="L647" s="31"/>
      <c r="M647" s="31"/>
      <c r="N647" s="31"/>
      <c r="O647" s="31"/>
      <c r="P647" s="31"/>
      <c r="Q647" s="31"/>
      <c r="R647" s="31"/>
      <c r="S647" s="31"/>
      <c r="T647" s="31"/>
      <c r="U647" s="31"/>
      <c r="V647" s="31"/>
      <c r="W647" s="31"/>
      <c r="X647" s="31"/>
      <c r="Y647" s="31"/>
      <c r="Z647" s="31"/>
    </row>
    <row r="648" spans="1:26" ht="15.75" customHeight="1">
      <c r="A648" s="297"/>
      <c r="B648" s="298"/>
      <c r="C648" s="298"/>
      <c r="D648" s="298"/>
      <c r="E648" s="298"/>
      <c r="F648" s="298"/>
      <c r="G648" s="298"/>
      <c r="H648" s="298"/>
      <c r="I648" s="1203"/>
      <c r="J648" s="1203"/>
      <c r="K648" s="31"/>
      <c r="L648" s="31"/>
      <c r="M648" s="31"/>
      <c r="N648" s="31"/>
      <c r="O648" s="31"/>
      <c r="P648" s="31"/>
      <c r="Q648" s="31"/>
      <c r="R648" s="31"/>
      <c r="S648" s="31"/>
      <c r="T648" s="31"/>
      <c r="U648" s="31"/>
      <c r="V648" s="31"/>
      <c r="W648" s="31"/>
      <c r="X648" s="31"/>
      <c r="Y648" s="31"/>
      <c r="Z648" s="31"/>
    </row>
    <row r="649" spans="1:26" ht="15.75" customHeight="1">
      <c r="A649" s="297"/>
      <c r="B649" s="298"/>
      <c r="C649" s="298"/>
      <c r="D649" s="298"/>
      <c r="E649" s="298"/>
      <c r="F649" s="298"/>
      <c r="G649" s="298"/>
      <c r="H649" s="298"/>
      <c r="I649" s="1203"/>
      <c r="J649" s="1203"/>
      <c r="K649" s="31"/>
      <c r="L649" s="31"/>
      <c r="M649" s="31"/>
      <c r="N649" s="31"/>
      <c r="O649" s="31"/>
      <c r="P649" s="31"/>
      <c r="Q649" s="31"/>
      <c r="R649" s="31"/>
      <c r="S649" s="31"/>
      <c r="T649" s="31"/>
      <c r="U649" s="31"/>
      <c r="V649" s="31"/>
      <c r="W649" s="31"/>
      <c r="X649" s="31"/>
      <c r="Y649" s="31"/>
      <c r="Z649" s="31"/>
    </row>
    <row r="650" spans="1:26" ht="15.75" customHeight="1">
      <c r="A650" s="297"/>
      <c r="B650" s="298"/>
      <c r="C650" s="298"/>
      <c r="D650" s="298"/>
      <c r="E650" s="298"/>
      <c r="F650" s="298"/>
      <c r="G650" s="298"/>
      <c r="H650" s="298"/>
      <c r="I650" s="1203"/>
      <c r="J650" s="1203"/>
      <c r="K650" s="31"/>
      <c r="L650" s="31"/>
      <c r="M650" s="31"/>
      <c r="N650" s="31"/>
      <c r="O650" s="31"/>
      <c r="P650" s="31"/>
      <c r="Q650" s="31"/>
      <c r="R650" s="31"/>
      <c r="S650" s="31"/>
      <c r="T650" s="31"/>
      <c r="U650" s="31"/>
      <c r="V650" s="31"/>
      <c r="W650" s="31"/>
      <c r="X650" s="31"/>
      <c r="Y650" s="31"/>
      <c r="Z650" s="31"/>
    </row>
    <row r="651" spans="1:26" ht="15.75" customHeight="1">
      <c r="A651" s="297"/>
      <c r="B651" s="298"/>
      <c r="C651" s="298"/>
      <c r="D651" s="298"/>
      <c r="E651" s="298"/>
      <c r="F651" s="298"/>
      <c r="G651" s="298"/>
      <c r="H651" s="298"/>
      <c r="I651" s="1203"/>
      <c r="J651" s="1203"/>
      <c r="K651" s="31"/>
      <c r="L651" s="31"/>
      <c r="M651" s="31"/>
      <c r="N651" s="31"/>
      <c r="O651" s="31"/>
      <c r="P651" s="31"/>
      <c r="Q651" s="31"/>
      <c r="R651" s="31"/>
      <c r="S651" s="31"/>
      <c r="T651" s="31"/>
      <c r="U651" s="31"/>
      <c r="V651" s="31"/>
      <c r="W651" s="31"/>
      <c r="X651" s="31"/>
      <c r="Y651" s="31"/>
      <c r="Z651" s="31"/>
    </row>
    <row r="652" spans="1:26" ht="15.75" customHeight="1">
      <c r="A652" s="297"/>
      <c r="B652" s="298"/>
      <c r="C652" s="298"/>
      <c r="D652" s="298"/>
      <c r="E652" s="298"/>
      <c r="F652" s="298"/>
      <c r="G652" s="298"/>
      <c r="H652" s="298"/>
      <c r="I652" s="1203"/>
      <c r="J652" s="1203"/>
      <c r="K652" s="31"/>
      <c r="L652" s="31"/>
      <c r="M652" s="31"/>
      <c r="N652" s="31"/>
      <c r="O652" s="31"/>
      <c r="P652" s="31"/>
      <c r="Q652" s="31"/>
      <c r="R652" s="31"/>
      <c r="S652" s="31"/>
      <c r="T652" s="31"/>
      <c r="U652" s="31"/>
      <c r="V652" s="31"/>
      <c r="W652" s="31"/>
      <c r="X652" s="31"/>
      <c r="Y652" s="31"/>
      <c r="Z652" s="31"/>
    </row>
    <row r="653" spans="1:26" ht="15.75" customHeight="1">
      <c r="A653" s="297"/>
      <c r="B653" s="298"/>
      <c r="C653" s="298"/>
      <c r="D653" s="298"/>
      <c r="E653" s="298"/>
      <c r="F653" s="298"/>
      <c r="G653" s="298"/>
      <c r="H653" s="298"/>
      <c r="I653" s="1203"/>
      <c r="J653" s="1203"/>
      <c r="K653" s="31"/>
      <c r="L653" s="31"/>
      <c r="M653" s="31"/>
      <c r="N653" s="31"/>
      <c r="O653" s="31"/>
      <c r="P653" s="31"/>
      <c r="Q653" s="31"/>
      <c r="R653" s="31"/>
      <c r="S653" s="31"/>
      <c r="T653" s="31"/>
      <c r="U653" s="31"/>
      <c r="V653" s="31"/>
      <c r="W653" s="31"/>
      <c r="X653" s="31"/>
      <c r="Y653" s="31"/>
      <c r="Z653" s="31"/>
    </row>
    <row r="654" spans="1:26" ht="15.75" customHeight="1">
      <c r="A654" s="297"/>
      <c r="B654" s="298"/>
      <c r="C654" s="298"/>
      <c r="D654" s="298"/>
      <c r="E654" s="298"/>
      <c r="F654" s="298"/>
      <c r="G654" s="298"/>
      <c r="H654" s="298"/>
      <c r="I654" s="1203"/>
      <c r="J654" s="1203"/>
      <c r="K654" s="31"/>
      <c r="L654" s="31"/>
      <c r="M654" s="31"/>
      <c r="N654" s="31"/>
      <c r="O654" s="31"/>
      <c r="P654" s="31"/>
      <c r="Q654" s="31"/>
      <c r="R654" s="31"/>
      <c r="S654" s="31"/>
      <c r="T654" s="31"/>
      <c r="U654" s="31"/>
      <c r="V654" s="31"/>
      <c r="W654" s="31"/>
      <c r="X654" s="31"/>
      <c r="Y654" s="31"/>
      <c r="Z654" s="31"/>
    </row>
    <row r="655" spans="1:26" ht="15.75" customHeight="1">
      <c r="A655" s="297"/>
      <c r="B655" s="298"/>
      <c r="C655" s="298"/>
      <c r="D655" s="298"/>
      <c r="E655" s="298"/>
      <c r="F655" s="298"/>
      <c r="G655" s="298"/>
      <c r="H655" s="298"/>
      <c r="I655" s="1203"/>
      <c r="J655" s="1203"/>
      <c r="K655" s="31"/>
      <c r="L655" s="31"/>
      <c r="M655" s="31"/>
      <c r="N655" s="31"/>
      <c r="O655" s="31"/>
      <c r="P655" s="31"/>
      <c r="Q655" s="31"/>
      <c r="R655" s="31"/>
      <c r="S655" s="31"/>
      <c r="T655" s="31"/>
      <c r="U655" s="31"/>
      <c r="V655" s="31"/>
      <c r="W655" s="31"/>
      <c r="X655" s="31"/>
      <c r="Y655" s="31"/>
      <c r="Z655" s="31"/>
    </row>
    <row r="656" spans="1:26" ht="15.75" customHeight="1">
      <c r="A656" s="297"/>
      <c r="B656" s="298"/>
      <c r="C656" s="298"/>
      <c r="D656" s="298"/>
      <c r="E656" s="298"/>
      <c r="F656" s="298"/>
      <c r="G656" s="298"/>
      <c r="H656" s="298"/>
      <c r="I656" s="1203"/>
      <c r="J656" s="1203"/>
      <c r="K656" s="31"/>
      <c r="L656" s="31"/>
      <c r="M656" s="31"/>
      <c r="N656" s="31"/>
      <c r="O656" s="31"/>
      <c r="P656" s="31"/>
      <c r="Q656" s="31"/>
      <c r="R656" s="31"/>
      <c r="S656" s="31"/>
      <c r="T656" s="31"/>
      <c r="U656" s="31"/>
      <c r="V656" s="31"/>
      <c r="W656" s="31"/>
      <c r="X656" s="31"/>
      <c r="Y656" s="31"/>
      <c r="Z656" s="31"/>
    </row>
    <row r="657" spans="1:26" ht="15.75" customHeight="1">
      <c r="A657" s="297"/>
      <c r="B657" s="298"/>
      <c r="C657" s="298"/>
      <c r="D657" s="298"/>
      <c r="E657" s="298"/>
      <c r="F657" s="298"/>
      <c r="G657" s="298"/>
      <c r="H657" s="298"/>
      <c r="I657" s="1203"/>
      <c r="J657" s="1203"/>
      <c r="K657" s="31"/>
      <c r="L657" s="31"/>
      <c r="M657" s="31"/>
      <c r="N657" s="31"/>
      <c r="O657" s="31"/>
      <c r="P657" s="31"/>
      <c r="Q657" s="31"/>
      <c r="R657" s="31"/>
      <c r="S657" s="31"/>
      <c r="T657" s="31"/>
      <c r="U657" s="31"/>
      <c r="V657" s="31"/>
      <c r="W657" s="31"/>
      <c r="X657" s="31"/>
      <c r="Y657" s="31"/>
      <c r="Z657" s="31"/>
    </row>
    <row r="658" spans="1:26" ht="15.75" customHeight="1">
      <c r="A658" s="297"/>
      <c r="B658" s="298"/>
      <c r="C658" s="298"/>
      <c r="D658" s="298"/>
      <c r="E658" s="298"/>
      <c r="F658" s="298"/>
      <c r="G658" s="298"/>
      <c r="H658" s="298"/>
      <c r="I658" s="1203"/>
      <c r="J658" s="1203"/>
      <c r="K658" s="31"/>
      <c r="L658" s="31"/>
      <c r="M658" s="31"/>
      <c r="N658" s="31"/>
      <c r="O658" s="31"/>
      <c r="P658" s="31"/>
      <c r="Q658" s="31"/>
      <c r="R658" s="31"/>
      <c r="S658" s="31"/>
      <c r="T658" s="31"/>
      <c r="U658" s="31"/>
      <c r="V658" s="31"/>
      <c r="W658" s="31"/>
      <c r="X658" s="31"/>
      <c r="Y658" s="31"/>
      <c r="Z658" s="31"/>
    </row>
    <row r="659" spans="1:26" ht="15.75" customHeight="1">
      <c r="A659" s="297"/>
      <c r="B659" s="298"/>
      <c r="C659" s="298"/>
      <c r="D659" s="298"/>
      <c r="E659" s="298"/>
      <c r="F659" s="298"/>
      <c r="G659" s="298"/>
      <c r="H659" s="298"/>
      <c r="I659" s="1203"/>
      <c r="J659" s="1203"/>
      <c r="K659" s="31"/>
      <c r="L659" s="31"/>
      <c r="M659" s="31"/>
      <c r="N659" s="31"/>
      <c r="O659" s="31"/>
      <c r="P659" s="31"/>
      <c r="Q659" s="31"/>
      <c r="R659" s="31"/>
      <c r="S659" s="31"/>
      <c r="T659" s="31"/>
      <c r="U659" s="31"/>
      <c r="V659" s="31"/>
      <c r="W659" s="31"/>
      <c r="X659" s="31"/>
      <c r="Y659" s="31"/>
      <c r="Z659" s="31"/>
    </row>
    <row r="660" spans="1:26" ht="15.75" customHeight="1">
      <c r="A660" s="297"/>
      <c r="B660" s="298"/>
      <c r="C660" s="298"/>
      <c r="D660" s="298"/>
      <c r="E660" s="298"/>
      <c r="F660" s="298"/>
      <c r="G660" s="298"/>
      <c r="H660" s="298"/>
      <c r="I660" s="1203"/>
      <c r="J660" s="1203"/>
      <c r="K660" s="31"/>
      <c r="L660" s="31"/>
      <c r="M660" s="31"/>
      <c r="N660" s="31"/>
      <c r="O660" s="31"/>
      <c r="P660" s="31"/>
      <c r="Q660" s="31"/>
      <c r="R660" s="31"/>
      <c r="S660" s="31"/>
      <c r="T660" s="31"/>
      <c r="U660" s="31"/>
      <c r="V660" s="31"/>
      <c r="W660" s="31"/>
      <c r="X660" s="31"/>
      <c r="Y660" s="31"/>
      <c r="Z660" s="31"/>
    </row>
    <row r="661" spans="1:26" ht="15.75" customHeight="1">
      <c r="A661" s="297"/>
      <c r="B661" s="298"/>
      <c r="C661" s="298"/>
      <c r="D661" s="298"/>
      <c r="E661" s="298"/>
      <c r="F661" s="298"/>
      <c r="G661" s="298"/>
      <c r="H661" s="298"/>
      <c r="I661" s="1203"/>
      <c r="J661" s="1203"/>
      <c r="K661" s="31"/>
      <c r="L661" s="31"/>
      <c r="M661" s="31"/>
      <c r="N661" s="31"/>
      <c r="O661" s="31"/>
      <c r="P661" s="31"/>
      <c r="Q661" s="31"/>
      <c r="R661" s="31"/>
      <c r="S661" s="31"/>
      <c r="T661" s="31"/>
      <c r="U661" s="31"/>
      <c r="V661" s="31"/>
      <c r="W661" s="31"/>
      <c r="X661" s="31"/>
      <c r="Y661" s="31"/>
      <c r="Z661" s="31"/>
    </row>
    <row r="662" spans="1:26" ht="15.75" customHeight="1">
      <c r="A662" s="297"/>
      <c r="B662" s="298"/>
      <c r="C662" s="298"/>
      <c r="D662" s="298"/>
      <c r="E662" s="298"/>
      <c r="F662" s="298"/>
      <c r="G662" s="298"/>
      <c r="H662" s="298"/>
      <c r="I662" s="1203"/>
      <c r="J662" s="1203"/>
      <c r="K662" s="31"/>
      <c r="L662" s="31"/>
      <c r="M662" s="31"/>
      <c r="N662" s="31"/>
      <c r="O662" s="31"/>
      <c r="P662" s="31"/>
      <c r="Q662" s="31"/>
      <c r="R662" s="31"/>
      <c r="S662" s="31"/>
      <c r="T662" s="31"/>
      <c r="U662" s="31"/>
      <c r="V662" s="31"/>
      <c r="W662" s="31"/>
      <c r="X662" s="31"/>
      <c r="Y662" s="31"/>
      <c r="Z662" s="31"/>
    </row>
    <row r="663" spans="1:26" ht="15.75" customHeight="1">
      <c r="A663" s="297"/>
      <c r="B663" s="298"/>
      <c r="C663" s="298"/>
      <c r="D663" s="298"/>
      <c r="E663" s="298"/>
      <c r="F663" s="298"/>
      <c r="G663" s="298"/>
      <c r="H663" s="298"/>
      <c r="I663" s="1203"/>
      <c r="J663" s="1203"/>
      <c r="K663" s="31"/>
      <c r="L663" s="31"/>
      <c r="M663" s="31"/>
      <c r="N663" s="31"/>
      <c r="O663" s="31"/>
      <c r="P663" s="31"/>
      <c r="Q663" s="31"/>
      <c r="R663" s="31"/>
      <c r="S663" s="31"/>
      <c r="T663" s="31"/>
      <c r="U663" s="31"/>
      <c r="V663" s="31"/>
      <c r="W663" s="31"/>
      <c r="X663" s="31"/>
      <c r="Y663" s="31"/>
      <c r="Z663" s="31"/>
    </row>
    <row r="664" spans="1:26" ht="15.75" customHeight="1">
      <c r="A664" s="297"/>
      <c r="B664" s="298"/>
      <c r="C664" s="298"/>
      <c r="D664" s="298"/>
      <c r="E664" s="298"/>
      <c r="F664" s="298"/>
      <c r="G664" s="298"/>
      <c r="H664" s="298"/>
      <c r="I664" s="1203"/>
      <c r="J664" s="1203"/>
      <c r="K664" s="31"/>
      <c r="L664" s="31"/>
      <c r="M664" s="31"/>
      <c r="N664" s="31"/>
      <c r="O664" s="31"/>
      <c r="P664" s="31"/>
      <c r="Q664" s="31"/>
      <c r="R664" s="31"/>
      <c r="S664" s="31"/>
      <c r="T664" s="31"/>
      <c r="U664" s="31"/>
      <c r="V664" s="31"/>
      <c r="W664" s="31"/>
      <c r="X664" s="31"/>
      <c r="Y664" s="31"/>
      <c r="Z664" s="31"/>
    </row>
    <row r="665" spans="1:26" ht="15.75" customHeight="1">
      <c r="A665" s="297"/>
      <c r="B665" s="298"/>
      <c r="C665" s="298"/>
      <c r="D665" s="298"/>
      <c r="E665" s="298"/>
      <c r="F665" s="298"/>
      <c r="G665" s="298"/>
      <c r="H665" s="298"/>
      <c r="I665" s="1203"/>
      <c r="J665" s="1203"/>
      <c r="K665" s="31"/>
      <c r="L665" s="31"/>
      <c r="M665" s="31"/>
      <c r="N665" s="31"/>
      <c r="O665" s="31"/>
      <c r="P665" s="31"/>
      <c r="Q665" s="31"/>
      <c r="R665" s="31"/>
      <c r="S665" s="31"/>
      <c r="T665" s="31"/>
      <c r="U665" s="31"/>
      <c r="V665" s="31"/>
      <c r="W665" s="31"/>
      <c r="X665" s="31"/>
      <c r="Y665" s="31"/>
      <c r="Z665" s="31"/>
    </row>
    <row r="666" spans="1:26" ht="15.75" customHeight="1">
      <c r="A666" s="297"/>
      <c r="B666" s="298"/>
      <c r="C666" s="298"/>
      <c r="D666" s="298"/>
      <c r="E666" s="298"/>
      <c r="F666" s="298"/>
      <c r="G666" s="298"/>
      <c r="H666" s="298"/>
      <c r="I666" s="1203"/>
      <c r="J666" s="1203"/>
      <c r="K666" s="31"/>
      <c r="L666" s="31"/>
      <c r="M666" s="31"/>
      <c r="N666" s="31"/>
      <c r="O666" s="31"/>
      <c r="P666" s="31"/>
      <c r="Q666" s="31"/>
      <c r="R666" s="31"/>
      <c r="S666" s="31"/>
      <c r="T666" s="31"/>
      <c r="U666" s="31"/>
      <c r="V666" s="31"/>
      <c r="W666" s="31"/>
      <c r="X666" s="31"/>
      <c r="Y666" s="31"/>
      <c r="Z666" s="31"/>
    </row>
    <row r="667" spans="1:26" ht="15.75" customHeight="1">
      <c r="A667" s="297"/>
      <c r="B667" s="298"/>
      <c r="C667" s="298"/>
      <c r="D667" s="298"/>
      <c r="E667" s="298"/>
      <c r="F667" s="298"/>
      <c r="G667" s="298"/>
      <c r="H667" s="298"/>
      <c r="I667" s="1203"/>
      <c r="J667" s="1203"/>
      <c r="K667" s="31"/>
      <c r="L667" s="31"/>
      <c r="M667" s="31"/>
      <c r="N667" s="31"/>
      <c r="O667" s="31"/>
      <c r="P667" s="31"/>
      <c r="Q667" s="31"/>
      <c r="R667" s="31"/>
      <c r="S667" s="31"/>
      <c r="T667" s="31"/>
      <c r="U667" s="31"/>
      <c r="V667" s="31"/>
      <c r="W667" s="31"/>
      <c r="X667" s="31"/>
      <c r="Y667" s="31"/>
      <c r="Z667" s="31"/>
    </row>
    <row r="668" spans="1:26" ht="15.75" customHeight="1">
      <c r="A668" s="297"/>
      <c r="B668" s="298"/>
      <c r="C668" s="298"/>
      <c r="D668" s="298"/>
      <c r="E668" s="298"/>
      <c r="F668" s="298"/>
      <c r="G668" s="298"/>
      <c r="H668" s="298"/>
      <c r="I668" s="1203"/>
      <c r="J668" s="1203"/>
      <c r="K668" s="31"/>
      <c r="L668" s="31"/>
      <c r="M668" s="31"/>
      <c r="N668" s="31"/>
      <c r="O668" s="31"/>
      <c r="P668" s="31"/>
      <c r="Q668" s="31"/>
      <c r="R668" s="31"/>
      <c r="S668" s="31"/>
      <c r="T668" s="31"/>
      <c r="U668" s="31"/>
      <c r="V668" s="31"/>
      <c r="W668" s="31"/>
      <c r="X668" s="31"/>
      <c r="Y668" s="31"/>
      <c r="Z668" s="31"/>
    </row>
    <row r="669" spans="1:26" ht="15.75" customHeight="1">
      <c r="A669" s="297"/>
      <c r="B669" s="298"/>
      <c r="C669" s="298"/>
      <c r="D669" s="298"/>
      <c r="E669" s="298"/>
      <c r="F669" s="298"/>
      <c r="G669" s="298"/>
      <c r="H669" s="298"/>
      <c r="I669" s="1203"/>
      <c r="J669" s="1203"/>
      <c r="K669" s="31"/>
      <c r="L669" s="31"/>
      <c r="M669" s="31"/>
      <c r="N669" s="31"/>
      <c r="O669" s="31"/>
      <c r="P669" s="31"/>
      <c r="Q669" s="31"/>
      <c r="R669" s="31"/>
      <c r="S669" s="31"/>
      <c r="T669" s="31"/>
      <c r="U669" s="31"/>
      <c r="V669" s="31"/>
      <c r="W669" s="31"/>
      <c r="X669" s="31"/>
      <c r="Y669" s="31"/>
      <c r="Z669" s="31"/>
    </row>
    <row r="670" spans="1:26" ht="15.75" customHeight="1">
      <c r="A670" s="297"/>
      <c r="B670" s="298"/>
      <c r="C670" s="298"/>
      <c r="D670" s="298"/>
      <c r="E670" s="298"/>
      <c r="F670" s="298"/>
      <c r="G670" s="298"/>
      <c r="H670" s="298"/>
      <c r="I670" s="1203"/>
      <c r="J670" s="1203"/>
      <c r="K670" s="31"/>
      <c r="L670" s="31"/>
      <c r="M670" s="31"/>
      <c r="N670" s="31"/>
      <c r="O670" s="31"/>
      <c r="P670" s="31"/>
      <c r="Q670" s="31"/>
      <c r="R670" s="31"/>
      <c r="S670" s="31"/>
      <c r="T670" s="31"/>
      <c r="U670" s="31"/>
      <c r="V670" s="31"/>
      <c r="W670" s="31"/>
      <c r="X670" s="31"/>
      <c r="Y670" s="31"/>
      <c r="Z670" s="31"/>
    </row>
    <row r="671" spans="1:26" ht="15.75" customHeight="1">
      <c r="A671" s="297"/>
      <c r="B671" s="298"/>
      <c r="C671" s="298"/>
      <c r="D671" s="298"/>
      <c r="E671" s="298"/>
      <c r="F671" s="298"/>
      <c r="G671" s="298"/>
      <c r="H671" s="298"/>
      <c r="I671" s="1203"/>
      <c r="J671" s="1203"/>
      <c r="K671" s="31"/>
      <c r="L671" s="31"/>
      <c r="M671" s="31"/>
      <c r="N671" s="31"/>
      <c r="O671" s="31"/>
      <c r="P671" s="31"/>
      <c r="Q671" s="31"/>
      <c r="R671" s="31"/>
      <c r="S671" s="31"/>
      <c r="T671" s="31"/>
      <c r="U671" s="31"/>
      <c r="V671" s="31"/>
      <c r="W671" s="31"/>
      <c r="X671" s="31"/>
      <c r="Y671" s="31"/>
      <c r="Z671" s="31"/>
    </row>
    <row r="672" spans="1:26" ht="15.75" customHeight="1">
      <c r="A672" s="297"/>
      <c r="B672" s="298"/>
      <c r="C672" s="298"/>
      <c r="D672" s="298"/>
      <c r="E672" s="298"/>
      <c r="F672" s="298"/>
      <c r="G672" s="298"/>
      <c r="H672" s="298"/>
      <c r="I672" s="1203"/>
      <c r="J672" s="1203"/>
      <c r="K672" s="31"/>
      <c r="L672" s="31"/>
      <c r="M672" s="31"/>
      <c r="N672" s="31"/>
      <c r="O672" s="31"/>
      <c r="P672" s="31"/>
      <c r="Q672" s="31"/>
      <c r="R672" s="31"/>
      <c r="S672" s="31"/>
      <c r="T672" s="31"/>
      <c r="U672" s="31"/>
      <c r="V672" s="31"/>
      <c r="W672" s="31"/>
      <c r="X672" s="31"/>
      <c r="Y672" s="31"/>
      <c r="Z672" s="31"/>
    </row>
    <row r="673" spans="1:26" ht="15.75" customHeight="1">
      <c r="A673" s="297"/>
      <c r="B673" s="298"/>
      <c r="C673" s="298"/>
      <c r="D673" s="298"/>
      <c r="E673" s="298"/>
      <c r="F673" s="298"/>
      <c r="G673" s="298"/>
      <c r="H673" s="298"/>
      <c r="I673" s="1203"/>
      <c r="J673" s="1203"/>
      <c r="K673" s="31"/>
      <c r="L673" s="31"/>
      <c r="M673" s="31"/>
      <c r="N673" s="31"/>
      <c r="O673" s="31"/>
      <c r="P673" s="31"/>
      <c r="Q673" s="31"/>
      <c r="R673" s="31"/>
      <c r="S673" s="31"/>
      <c r="T673" s="31"/>
      <c r="U673" s="31"/>
      <c r="V673" s="31"/>
      <c r="W673" s="31"/>
      <c r="X673" s="31"/>
      <c r="Y673" s="31"/>
      <c r="Z673" s="31"/>
    </row>
    <row r="674" spans="1:26" ht="15.75" customHeight="1">
      <c r="A674" s="297"/>
      <c r="B674" s="298"/>
      <c r="C674" s="298"/>
      <c r="D674" s="298"/>
      <c r="E674" s="298"/>
      <c r="F674" s="298"/>
      <c r="G674" s="298"/>
      <c r="H674" s="298"/>
      <c r="I674" s="1203"/>
      <c r="J674" s="1203"/>
      <c r="K674" s="31"/>
      <c r="L674" s="31"/>
      <c r="M674" s="31"/>
      <c r="N674" s="31"/>
      <c r="O674" s="31"/>
      <c r="P674" s="31"/>
      <c r="Q674" s="31"/>
      <c r="R674" s="31"/>
      <c r="S674" s="31"/>
      <c r="T674" s="31"/>
      <c r="U674" s="31"/>
      <c r="V674" s="31"/>
      <c r="W674" s="31"/>
      <c r="X674" s="31"/>
      <c r="Y674" s="31"/>
      <c r="Z674" s="31"/>
    </row>
    <row r="675" spans="1:26" ht="15.75" customHeight="1">
      <c r="A675" s="297"/>
      <c r="B675" s="298"/>
      <c r="C675" s="298"/>
      <c r="D675" s="298"/>
      <c r="E675" s="298"/>
      <c r="F675" s="298"/>
      <c r="G675" s="298"/>
      <c r="H675" s="298"/>
      <c r="I675" s="1203"/>
      <c r="J675" s="1203"/>
      <c r="K675" s="31"/>
      <c r="L675" s="31"/>
      <c r="M675" s="31"/>
      <c r="N675" s="31"/>
      <c r="O675" s="31"/>
      <c r="P675" s="31"/>
      <c r="Q675" s="31"/>
      <c r="R675" s="31"/>
      <c r="S675" s="31"/>
      <c r="T675" s="31"/>
      <c r="U675" s="31"/>
      <c r="V675" s="31"/>
      <c r="W675" s="31"/>
      <c r="X675" s="31"/>
      <c r="Y675" s="31"/>
      <c r="Z675" s="31"/>
    </row>
    <row r="676" spans="1:26" ht="15.75" customHeight="1">
      <c r="A676" s="297"/>
      <c r="B676" s="298"/>
      <c r="C676" s="298"/>
      <c r="D676" s="298"/>
      <c r="E676" s="298"/>
      <c r="F676" s="298"/>
      <c r="G676" s="298"/>
      <c r="H676" s="298"/>
      <c r="I676" s="1203"/>
      <c r="J676" s="1203"/>
      <c r="K676" s="31"/>
      <c r="L676" s="31"/>
      <c r="M676" s="31"/>
      <c r="N676" s="31"/>
      <c r="O676" s="31"/>
      <c r="P676" s="31"/>
      <c r="Q676" s="31"/>
      <c r="R676" s="31"/>
      <c r="S676" s="31"/>
      <c r="T676" s="31"/>
      <c r="U676" s="31"/>
      <c r="V676" s="31"/>
      <c r="W676" s="31"/>
      <c r="X676" s="31"/>
      <c r="Y676" s="31"/>
      <c r="Z676" s="31"/>
    </row>
    <row r="677" spans="1:26" ht="15.75" customHeight="1">
      <c r="A677" s="297"/>
      <c r="B677" s="298"/>
      <c r="C677" s="298"/>
      <c r="D677" s="298"/>
      <c r="E677" s="298"/>
      <c r="F677" s="298"/>
      <c r="G677" s="298"/>
      <c r="H677" s="298"/>
      <c r="I677" s="1203"/>
      <c r="J677" s="1203"/>
      <c r="K677" s="31"/>
      <c r="L677" s="31"/>
      <c r="M677" s="31"/>
      <c r="N677" s="31"/>
      <c r="O677" s="31"/>
      <c r="P677" s="31"/>
      <c r="Q677" s="31"/>
      <c r="R677" s="31"/>
      <c r="S677" s="31"/>
      <c r="T677" s="31"/>
      <c r="U677" s="31"/>
      <c r="V677" s="31"/>
      <c r="W677" s="31"/>
      <c r="X677" s="31"/>
      <c r="Y677" s="31"/>
      <c r="Z677" s="31"/>
    </row>
    <row r="678" spans="1:26" ht="15.75" customHeight="1">
      <c r="A678" s="297"/>
      <c r="B678" s="298"/>
      <c r="C678" s="298"/>
      <c r="D678" s="298"/>
      <c r="E678" s="298"/>
      <c r="F678" s="298"/>
      <c r="G678" s="298"/>
      <c r="H678" s="298"/>
      <c r="I678" s="1203"/>
      <c r="J678" s="1203"/>
      <c r="K678" s="31"/>
      <c r="L678" s="31"/>
      <c r="M678" s="31"/>
      <c r="N678" s="31"/>
      <c r="O678" s="31"/>
      <c r="P678" s="31"/>
      <c r="Q678" s="31"/>
      <c r="R678" s="31"/>
      <c r="S678" s="31"/>
      <c r="T678" s="31"/>
      <c r="U678" s="31"/>
      <c r="V678" s="31"/>
      <c r="W678" s="31"/>
      <c r="X678" s="31"/>
      <c r="Y678" s="31"/>
      <c r="Z678" s="31"/>
    </row>
    <row r="679" spans="1:26" ht="15.75" customHeight="1">
      <c r="A679" s="297"/>
      <c r="B679" s="298"/>
      <c r="C679" s="298"/>
      <c r="D679" s="298"/>
      <c r="E679" s="298"/>
      <c r="F679" s="298"/>
      <c r="G679" s="298"/>
      <c r="H679" s="298"/>
      <c r="I679" s="1203"/>
      <c r="J679" s="1203"/>
      <c r="K679" s="31"/>
      <c r="L679" s="31"/>
      <c r="M679" s="31"/>
      <c r="N679" s="31"/>
      <c r="O679" s="31"/>
      <c r="P679" s="31"/>
      <c r="Q679" s="31"/>
      <c r="R679" s="31"/>
      <c r="S679" s="31"/>
      <c r="T679" s="31"/>
      <c r="U679" s="31"/>
      <c r="V679" s="31"/>
      <c r="W679" s="31"/>
      <c r="X679" s="31"/>
      <c r="Y679" s="31"/>
      <c r="Z679" s="31"/>
    </row>
    <row r="680" spans="1:26" ht="15.75" customHeight="1">
      <c r="A680" s="297"/>
      <c r="B680" s="298"/>
      <c r="C680" s="298"/>
      <c r="D680" s="298"/>
      <c r="E680" s="298"/>
      <c r="F680" s="298"/>
      <c r="G680" s="298"/>
      <c r="H680" s="298"/>
      <c r="I680" s="1203"/>
      <c r="J680" s="1203"/>
      <c r="K680" s="31"/>
      <c r="L680" s="31"/>
      <c r="M680" s="31"/>
      <c r="N680" s="31"/>
      <c r="O680" s="31"/>
      <c r="P680" s="31"/>
      <c r="Q680" s="31"/>
      <c r="R680" s="31"/>
      <c r="S680" s="31"/>
      <c r="T680" s="31"/>
      <c r="U680" s="31"/>
      <c r="V680" s="31"/>
      <c r="W680" s="31"/>
      <c r="X680" s="31"/>
      <c r="Y680" s="31"/>
      <c r="Z680" s="31"/>
    </row>
    <row r="681" spans="1:26" ht="15.75" customHeight="1">
      <c r="A681" s="297"/>
      <c r="B681" s="298"/>
      <c r="C681" s="298"/>
      <c r="D681" s="298"/>
      <c r="E681" s="298"/>
      <c r="F681" s="298"/>
      <c r="G681" s="298"/>
      <c r="H681" s="298"/>
      <c r="I681" s="1203"/>
      <c r="J681" s="1203"/>
      <c r="K681" s="31"/>
      <c r="L681" s="31"/>
      <c r="M681" s="31"/>
      <c r="N681" s="31"/>
      <c r="O681" s="31"/>
      <c r="P681" s="31"/>
      <c r="Q681" s="31"/>
      <c r="R681" s="31"/>
      <c r="S681" s="31"/>
      <c r="T681" s="31"/>
      <c r="U681" s="31"/>
      <c r="V681" s="31"/>
      <c r="W681" s="31"/>
      <c r="X681" s="31"/>
      <c r="Y681" s="31"/>
      <c r="Z681" s="31"/>
    </row>
    <row r="682" spans="1:26" ht="15.75" customHeight="1">
      <c r="A682" s="297"/>
      <c r="B682" s="298"/>
      <c r="C682" s="298"/>
      <c r="D682" s="298"/>
      <c r="E682" s="298"/>
      <c r="F682" s="298"/>
      <c r="G682" s="298"/>
      <c r="H682" s="298"/>
      <c r="I682" s="1203"/>
      <c r="J682" s="1203"/>
      <c r="K682" s="31"/>
      <c r="L682" s="31"/>
      <c r="M682" s="31"/>
      <c r="N682" s="31"/>
      <c r="O682" s="31"/>
      <c r="P682" s="31"/>
      <c r="Q682" s="31"/>
      <c r="R682" s="31"/>
      <c r="S682" s="31"/>
      <c r="T682" s="31"/>
      <c r="U682" s="31"/>
      <c r="V682" s="31"/>
      <c r="W682" s="31"/>
      <c r="X682" s="31"/>
      <c r="Y682" s="31"/>
      <c r="Z682" s="31"/>
    </row>
    <row r="683" spans="1:26" ht="15.75" customHeight="1">
      <c r="A683" s="297"/>
      <c r="B683" s="298"/>
      <c r="C683" s="298"/>
      <c r="D683" s="298"/>
      <c r="E683" s="298"/>
      <c r="F683" s="298"/>
      <c r="G683" s="298"/>
      <c r="H683" s="298"/>
      <c r="I683" s="1203"/>
      <c r="J683" s="1203"/>
      <c r="K683" s="31"/>
      <c r="L683" s="31"/>
      <c r="M683" s="31"/>
      <c r="N683" s="31"/>
      <c r="O683" s="31"/>
      <c r="P683" s="31"/>
      <c r="Q683" s="31"/>
      <c r="R683" s="31"/>
      <c r="S683" s="31"/>
      <c r="T683" s="31"/>
      <c r="U683" s="31"/>
      <c r="V683" s="31"/>
      <c r="W683" s="31"/>
      <c r="X683" s="31"/>
      <c r="Y683" s="31"/>
      <c r="Z683" s="31"/>
    </row>
    <row r="684" spans="1:26" ht="15.75" customHeight="1">
      <c r="A684" s="297"/>
      <c r="B684" s="298"/>
      <c r="C684" s="298"/>
      <c r="D684" s="298"/>
      <c r="E684" s="298"/>
      <c r="F684" s="298"/>
      <c r="G684" s="298"/>
      <c r="H684" s="298"/>
      <c r="I684" s="1203"/>
      <c r="J684" s="1203"/>
      <c r="K684" s="31"/>
      <c r="L684" s="31"/>
      <c r="M684" s="31"/>
      <c r="N684" s="31"/>
      <c r="O684" s="31"/>
      <c r="P684" s="31"/>
      <c r="Q684" s="31"/>
      <c r="R684" s="31"/>
      <c r="S684" s="31"/>
      <c r="T684" s="31"/>
      <c r="U684" s="31"/>
      <c r="V684" s="31"/>
      <c r="W684" s="31"/>
      <c r="X684" s="31"/>
      <c r="Y684" s="31"/>
      <c r="Z684" s="31"/>
    </row>
    <row r="685" spans="1:26" ht="15.75" customHeight="1">
      <c r="A685" s="297"/>
      <c r="B685" s="298"/>
      <c r="C685" s="298"/>
      <c r="D685" s="298"/>
      <c r="E685" s="298"/>
      <c r="F685" s="298"/>
      <c r="G685" s="298"/>
      <c r="H685" s="298"/>
      <c r="I685" s="1203"/>
      <c r="J685" s="1203"/>
      <c r="K685" s="31"/>
      <c r="L685" s="31"/>
      <c r="M685" s="31"/>
      <c r="N685" s="31"/>
      <c r="O685" s="31"/>
      <c r="P685" s="31"/>
      <c r="Q685" s="31"/>
      <c r="R685" s="31"/>
      <c r="S685" s="31"/>
      <c r="T685" s="31"/>
      <c r="U685" s="31"/>
      <c r="V685" s="31"/>
      <c r="W685" s="31"/>
      <c r="X685" s="31"/>
      <c r="Y685" s="31"/>
      <c r="Z685" s="31"/>
    </row>
    <row r="686" spans="1:26" ht="15.75" customHeight="1">
      <c r="A686" s="297"/>
      <c r="B686" s="298"/>
      <c r="C686" s="298"/>
      <c r="D686" s="298"/>
      <c r="E686" s="298"/>
      <c r="F686" s="298"/>
      <c r="G686" s="298"/>
      <c r="H686" s="298"/>
      <c r="I686" s="1203"/>
      <c r="J686" s="1203"/>
      <c r="K686" s="31"/>
      <c r="L686" s="31"/>
      <c r="M686" s="31"/>
      <c r="N686" s="31"/>
      <c r="O686" s="31"/>
      <c r="P686" s="31"/>
      <c r="Q686" s="31"/>
      <c r="R686" s="31"/>
      <c r="S686" s="31"/>
      <c r="T686" s="31"/>
      <c r="U686" s="31"/>
      <c r="V686" s="31"/>
      <c r="W686" s="31"/>
      <c r="X686" s="31"/>
      <c r="Y686" s="31"/>
      <c r="Z686" s="31"/>
    </row>
    <row r="687" spans="1:26" ht="15.75" customHeight="1">
      <c r="A687" s="297"/>
      <c r="B687" s="298"/>
      <c r="C687" s="298"/>
      <c r="D687" s="298"/>
      <c r="E687" s="298"/>
      <c r="F687" s="298"/>
      <c r="G687" s="298"/>
      <c r="H687" s="298"/>
      <c r="I687" s="1203"/>
      <c r="J687" s="1203"/>
      <c r="K687" s="31"/>
      <c r="L687" s="31"/>
      <c r="M687" s="31"/>
      <c r="N687" s="31"/>
      <c r="O687" s="31"/>
      <c r="P687" s="31"/>
      <c r="Q687" s="31"/>
      <c r="R687" s="31"/>
      <c r="S687" s="31"/>
      <c r="T687" s="31"/>
      <c r="U687" s="31"/>
      <c r="V687" s="31"/>
      <c r="W687" s="31"/>
      <c r="X687" s="31"/>
      <c r="Y687" s="31"/>
      <c r="Z687" s="31"/>
    </row>
    <row r="688" spans="1:26" ht="15.75" customHeight="1">
      <c r="A688" s="297"/>
      <c r="B688" s="298"/>
      <c r="C688" s="298"/>
      <c r="D688" s="298"/>
      <c r="E688" s="298"/>
      <c r="F688" s="298"/>
      <c r="G688" s="298"/>
      <c r="H688" s="298"/>
      <c r="I688" s="1203"/>
      <c r="J688" s="1203"/>
      <c r="K688" s="31"/>
      <c r="L688" s="31"/>
      <c r="M688" s="31"/>
      <c r="N688" s="31"/>
      <c r="O688" s="31"/>
      <c r="P688" s="31"/>
      <c r="Q688" s="31"/>
      <c r="R688" s="31"/>
      <c r="S688" s="31"/>
      <c r="T688" s="31"/>
      <c r="U688" s="31"/>
      <c r="V688" s="31"/>
      <c r="W688" s="31"/>
      <c r="X688" s="31"/>
      <c r="Y688" s="31"/>
      <c r="Z688" s="31"/>
    </row>
    <row r="689" spans="1:26" ht="15.75" customHeight="1">
      <c r="A689" s="297"/>
      <c r="B689" s="298"/>
      <c r="C689" s="298"/>
      <c r="D689" s="298"/>
      <c r="E689" s="298"/>
      <c r="F689" s="298"/>
      <c r="G689" s="298"/>
      <c r="H689" s="298"/>
      <c r="I689" s="1203"/>
      <c r="J689" s="1203"/>
      <c r="K689" s="31"/>
      <c r="L689" s="31"/>
      <c r="M689" s="31"/>
      <c r="N689" s="31"/>
      <c r="O689" s="31"/>
      <c r="P689" s="31"/>
      <c r="Q689" s="31"/>
      <c r="R689" s="31"/>
      <c r="S689" s="31"/>
      <c r="T689" s="31"/>
      <c r="U689" s="31"/>
      <c r="V689" s="31"/>
      <c r="W689" s="31"/>
      <c r="X689" s="31"/>
      <c r="Y689" s="31"/>
      <c r="Z689" s="31"/>
    </row>
    <row r="690" spans="1:26" ht="15.75" customHeight="1">
      <c r="A690" s="297"/>
      <c r="B690" s="298"/>
      <c r="C690" s="298"/>
      <c r="D690" s="298"/>
      <c r="E690" s="298"/>
      <c r="F690" s="298"/>
      <c r="G690" s="298"/>
      <c r="H690" s="298"/>
      <c r="I690" s="1203"/>
      <c r="J690" s="1203"/>
      <c r="K690" s="31"/>
      <c r="L690" s="31"/>
      <c r="M690" s="31"/>
      <c r="N690" s="31"/>
      <c r="O690" s="31"/>
      <c r="P690" s="31"/>
      <c r="Q690" s="31"/>
      <c r="R690" s="31"/>
      <c r="S690" s="31"/>
      <c r="T690" s="31"/>
      <c r="U690" s="31"/>
      <c r="V690" s="31"/>
      <c r="W690" s="31"/>
      <c r="X690" s="31"/>
      <c r="Y690" s="31"/>
      <c r="Z690" s="31"/>
    </row>
    <row r="691" spans="1:26" ht="15.75" customHeight="1">
      <c r="A691" s="297"/>
      <c r="B691" s="298"/>
      <c r="C691" s="298"/>
      <c r="D691" s="298"/>
      <c r="E691" s="298"/>
      <c r="F691" s="298"/>
      <c r="G691" s="298"/>
      <c r="H691" s="298"/>
      <c r="I691" s="1203"/>
      <c r="J691" s="1203"/>
      <c r="K691" s="31"/>
      <c r="L691" s="31"/>
      <c r="M691" s="31"/>
      <c r="N691" s="31"/>
      <c r="O691" s="31"/>
      <c r="P691" s="31"/>
      <c r="Q691" s="31"/>
      <c r="R691" s="31"/>
      <c r="S691" s="31"/>
      <c r="T691" s="31"/>
      <c r="U691" s="31"/>
      <c r="V691" s="31"/>
      <c r="W691" s="31"/>
      <c r="X691" s="31"/>
      <c r="Y691" s="31"/>
      <c r="Z691" s="31"/>
    </row>
    <row r="692" spans="1:26" ht="15.75" customHeight="1">
      <c r="A692" s="297"/>
      <c r="B692" s="298"/>
      <c r="C692" s="298"/>
      <c r="D692" s="298"/>
      <c r="E692" s="298"/>
      <c r="F692" s="298"/>
      <c r="G692" s="298"/>
      <c r="H692" s="298"/>
      <c r="I692" s="1203"/>
      <c r="J692" s="1203"/>
      <c r="K692" s="31"/>
      <c r="L692" s="31"/>
      <c r="M692" s="31"/>
      <c r="N692" s="31"/>
      <c r="O692" s="31"/>
      <c r="P692" s="31"/>
      <c r="Q692" s="31"/>
      <c r="R692" s="31"/>
      <c r="S692" s="31"/>
      <c r="T692" s="31"/>
      <c r="U692" s="31"/>
      <c r="V692" s="31"/>
      <c r="W692" s="31"/>
      <c r="X692" s="31"/>
      <c r="Y692" s="31"/>
      <c r="Z692" s="31"/>
    </row>
    <row r="693" spans="1:26" ht="15.75" customHeight="1">
      <c r="A693" s="297"/>
      <c r="B693" s="298"/>
      <c r="C693" s="298"/>
      <c r="D693" s="298"/>
      <c r="E693" s="298"/>
      <c r="F693" s="298"/>
      <c r="G693" s="298"/>
      <c r="H693" s="298"/>
      <c r="I693" s="1203"/>
      <c r="J693" s="1203"/>
      <c r="K693" s="31"/>
      <c r="L693" s="31"/>
      <c r="M693" s="31"/>
      <c r="N693" s="31"/>
      <c r="O693" s="31"/>
      <c r="P693" s="31"/>
      <c r="Q693" s="31"/>
      <c r="R693" s="31"/>
      <c r="S693" s="31"/>
      <c r="T693" s="31"/>
      <c r="U693" s="31"/>
      <c r="V693" s="31"/>
      <c r="W693" s="31"/>
      <c r="X693" s="31"/>
      <c r="Y693" s="31"/>
      <c r="Z693" s="31"/>
    </row>
    <row r="694" spans="1:26" ht="15.75" customHeight="1">
      <c r="A694" s="297"/>
      <c r="B694" s="298"/>
      <c r="C694" s="298"/>
      <c r="D694" s="298"/>
      <c r="E694" s="298"/>
      <c r="F694" s="298"/>
      <c r="G694" s="298"/>
      <c r="H694" s="298"/>
      <c r="I694" s="1203"/>
      <c r="J694" s="1203"/>
      <c r="K694" s="31"/>
      <c r="L694" s="31"/>
      <c r="M694" s="31"/>
      <c r="N694" s="31"/>
      <c r="O694" s="31"/>
      <c r="P694" s="31"/>
      <c r="Q694" s="31"/>
      <c r="R694" s="31"/>
      <c r="S694" s="31"/>
      <c r="T694" s="31"/>
      <c r="U694" s="31"/>
      <c r="V694" s="31"/>
      <c r="W694" s="31"/>
      <c r="X694" s="31"/>
      <c r="Y694" s="31"/>
      <c r="Z694" s="31"/>
    </row>
    <row r="695" spans="1:26" ht="15.75" customHeight="1">
      <c r="A695" s="297"/>
      <c r="B695" s="298"/>
      <c r="C695" s="298"/>
      <c r="D695" s="298"/>
      <c r="E695" s="298"/>
      <c r="F695" s="298"/>
      <c r="G695" s="298"/>
      <c r="H695" s="298"/>
      <c r="I695" s="1203"/>
      <c r="J695" s="1203"/>
      <c r="K695" s="31"/>
      <c r="L695" s="31"/>
      <c r="M695" s="31"/>
      <c r="N695" s="31"/>
      <c r="O695" s="31"/>
      <c r="P695" s="31"/>
      <c r="Q695" s="31"/>
      <c r="R695" s="31"/>
      <c r="S695" s="31"/>
      <c r="T695" s="31"/>
      <c r="U695" s="31"/>
      <c r="V695" s="31"/>
      <c r="W695" s="31"/>
      <c r="X695" s="31"/>
      <c r="Y695" s="31"/>
      <c r="Z695" s="31"/>
    </row>
    <row r="696" spans="1:26" ht="15.75" customHeight="1">
      <c r="A696" s="297"/>
      <c r="B696" s="298"/>
      <c r="C696" s="298"/>
      <c r="D696" s="298"/>
      <c r="E696" s="298"/>
      <c r="F696" s="298"/>
      <c r="G696" s="298"/>
      <c r="H696" s="298"/>
      <c r="I696" s="1203"/>
      <c r="J696" s="1203"/>
      <c r="K696" s="31"/>
      <c r="L696" s="31"/>
      <c r="M696" s="31"/>
      <c r="N696" s="31"/>
      <c r="O696" s="31"/>
      <c r="P696" s="31"/>
      <c r="Q696" s="31"/>
      <c r="R696" s="31"/>
      <c r="S696" s="31"/>
      <c r="T696" s="31"/>
      <c r="U696" s="31"/>
      <c r="V696" s="31"/>
      <c r="W696" s="31"/>
      <c r="X696" s="31"/>
      <c r="Y696" s="31"/>
      <c r="Z696" s="31"/>
    </row>
    <row r="697" spans="1:26" ht="15.75" customHeight="1">
      <c r="A697" s="297"/>
      <c r="B697" s="298"/>
      <c r="C697" s="298"/>
      <c r="D697" s="298"/>
      <c r="E697" s="298"/>
      <c r="F697" s="298"/>
      <c r="G697" s="298"/>
      <c r="H697" s="298"/>
      <c r="I697" s="1203"/>
      <c r="J697" s="1203"/>
      <c r="K697" s="31"/>
      <c r="L697" s="31"/>
      <c r="M697" s="31"/>
      <c r="N697" s="31"/>
      <c r="O697" s="31"/>
      <c r="P697" s="31"/>
      <c r="Q697" s="31"/>
      <c r="R697" s="31"/>
      <c r="S697" s="31"/>
      <c r="T697" s="31"/>
      <c r="U697" s="31"/>
      <c r="V697" s="31"/>
      <c r="W697" s="31"/>
      <c r="X697" s="31"/>
      <c r="Y697" s="31"/>
      <c r="Z697" s="31"/>
    </row>
    <row r="698" spans="1:26" ht="15.75" customHeight="1">
      <c r="A698" s="297"/>
      <c r="B698" s="298"/>
      <c r="C698" s="298"/>
      <c r="D698" s="298"/>
      <c r="E698" s="298"/>
      <c r="F698" s="298"/>
      <c r="G698" s="298"/>
      <c r="H698" s="298"/>
      <c r="I698" s="1203"/>
      <c r="J698" s="1203"/>
      <c r="K698" s="31"/>
      <c r="L698" s="31"/>
      <c r="M698" s="31"/>
      <c r="N698" s="31"/>
      <c r="O698" s="31"/>
      <c r="P698" s="31"/>
      <c r="Q698" s="31"/>
      <c r="R698" s="31"/>
      <c r="S698" s="31"/>
      <c r="T698" s="31"/>
      <c r="U698" s="31"/>
      <c r="V698" s="31"/>
      <c r="W698" s="31"/>
      <c r="X698" s="31"/>
      <c r="Y698" s="31"/>
      <c r="Z698" s="31"/>
    </row>
    <row r="699" spans="1:26" ht="15.75" customHeight="1">
      <c r="A699" s="297"/>
      <c r="B699" s="298"/>
      <c r="C699" s="298"/>
      <c r="D699" s="298"/>
      <c r="E699" s="298"/>
      <c r="F699" s="298"/>
      <c r="G699" s="298"/>
      <c r="H699" s="298"/>
      <c r="I699" s="1203"/>
      <c r="J699" s="1203"/>
      <c r="K699" s="31"/>
      <c r="L699" s="31"/>
      <c r="M699" s="31"/>
      <c r="N699" s="31"/>
      <c r="O699" s="31"/>
      <c r="P699" s="31"/>
      <c r="Q699" s="31"/>
      <c r="R699" s="31"/>
      <c r="S699" s="31"/>
      <c r="T699" s="31"/>
      <c r="U699" s="31"/>
      <c r="V699" s="31"/>
      <c r="W699" s="31"/>
      <c r="X699" s="31"/>
      <c r="Y699" s="31"/>
      <c r="Z699" s="31"/>
    </row>
    <row r="700" spans="1:26" ht="15.75" customHeight="1">
      <c r="A700" s="297"/>
      <c r="B700" s="298"/>
      <c r="C700" s="298"/>
      <c r="D700" s="298"/>
      <c r="E700" s="298"/>
      <c r="F700" s="298"/>
      <c r="G700" s="298"/>
      <c r="H700" s="298"/>
      <c r="I700" s="1203"/>
      <c r="J700" s="1203"/>
      <c r="K700" s="31"/>
      <c r="L700" s="31"/>
      <c r="M700" s="31"/>
      <c r="N700" s="31"/>
      <c r="O700" s="31"/>
      <c r="P700" s="31"/>
      <c r="Q700" s="31"/>
      <c r="R700" s="31"/>
      <c r="S700" s="31"/>
      <c r="T700" s="31"/>
      <c r="U700" s="31"/>
      <c r="V700" s="31"/>
      <c r="W700" s="31"/>
      <c r="X700" s="31"/>
      <c r="Y700" s="31"/>
      <c r="Z700" s="31"/>
    </row>
    <row r="701" spans="1:26" ht="15.75" customHeight="1">
      <c r="A701" s="297"/>
      <c r="B701" s="298"/>
      <c r="C701" s="298"/>
      <c r="D701" s="298"/>
      <c r="E701" s="298"/>
      <c r="F701" s="298"/>
      <c r="G701" s="298"/>
      <c r="H701" s="298"/>
      <c r="I701" s="1203"/>
      <c r="J701" s="1203"/>
      <c r="K701" s="31"/>
      <c r="L701" s="31"/>
      <c r="M701" s="31"/>
      <c r="N701" s="31"/>
      <c r="O701" s="31"/>
      <c r="P701" s="31"/>
      <c r="Q701" s="31"/>
      <c r="R701" s="31"/>
      <c r="S701" s="31"/>
      <c r="T701" s="31"/>
      <c r="U701" s="31"/>
      <c r="V701" s="31"/>
      <c r="W701" s="31"/>
      <c r="X701" s="31"/>
      <c r="Y701" s="31"/>
      <c r="Z701" s="31"/>
    </row>
    <row r="702" spans="1:26" ht="15.75" customHeight="1">
      <c r="A702" s="297"/>
      <c r="B702" s="298"/>
      <c r="C702" s="298"/>
      <c r="D702" s="298"/>
      <c r="E702" s="298"/>
      <c r="F702" s="298"/>
      <c r="G702" s="298"/>
      <c r="H702" s="298"/>
      <c r="I702" s="1203"/>
      <c r="J702" s="1203"/>
      <c r="K702" s="31"/>
      <c r="L702" s="31"/>
      <c r="M702" s="31"/>
      <c r="N702" s="31"/>
      <c r="O702" s="31"/>
      <c r="P702" s="31"/>
      <c r="Q702" s="31"/>
      <c r="R702" s="31"/>
      <c r="S702" s="31"/>
      <c r="T702" s="31"/>
      <c r="U702" s="31"/>
      <c r="V702" s="31"/>
      <c r="W702" s="31"/>
      <c r="X702" s="31"/>
      <c r="Y702" s="31"/>
      <c r="Z702" s="31"/>
    </row>
    <row r="703" spans="1:26" ht="15.75" customHeight="1">
      <c r="A703" s="297"/>
      <c r="B703" s="298"/>
      <c r="C703" s="298"/>
      <c r="D703" s="298"/>
      <c r="E703" s="298"/>
      <c r="F703" s="298"/>
      <c r="G703" s="298"/>
      <c r="H703" s="298"/>
      <c r="I703" s="1203"/>
      <c r="J703" s="1203"/>
      <c r="K703" s="31"/>
      <c r="L703" s="31"/>
      <c r="M703" s="31"/>
      <c r="N703" s="31"/>
      <c r="O703" s="31"/>
      <c r="P703" s="31"/>
      <c r="Q703" s="31"/>
      <c r="R703" s="31"/>
      <c r="S703" s="31"/>
      <c r="T703" s="31"/>
      <c r="U703" s="31"/>
      <c r="V703" s="31"/>
      <c r="W703" s="31"/>
      <c r="X703" s="31"/>
      <c r="Y703" s="31"/>
      <c r="Z703" s="31"/>
    </row>
    <row r="704" spans="1:26" ht="15.75" customHeight="1">
      <c r="A704" s="297"/>
      <c r="B704" s="298"/>
      <c r="C704" s="298"/>
      <c r="D704" s="298"/>
      <c r="E704" s="298"/>
      <c r="F704" s="298"/>
      <c r="G704" s="298"/>
      <c r="H704" s="298"/>
      <c r="I704" s="1203"/>
      <c r="J704" s="1203"/>
      <c r="K704" s="31"/>
      <c r="L704" s="31"/>
      <c r="M704" s="31"/>
      <c r="N704" s="31"/>
      <c r="O704" s="31"/>
      <c r="P704" s="31"/>
      <c r="Q704" s="31"/>
      <c r="R704" s="31"/>
      <c r="S704" s="31"/>
      <c r="T704" s="31"/>
      <c r="U704" s="31"/>
      <c r="V704" s="31"/>
      <c r="W704" s="31"/>
      <c r="X704" s="31"/>
      <c r="Y704" s="31"/>
      <c r="Z704" s="31"/>
    </row>
    <row r="705" spans="1:26" ht="15.75" customHeight="1">
      <c r="A705" s="297"/>
      <c r="B705" s="298"/>
      <c r="C705" s="298"/>
      <c r="D705" s="298"/>
      <c r="E705" s="298"/>
      <c r="F705" s="298"/>
      <c r="G705" s="298"/>
      <c r="H705" s="298"/>
      <c r="I705" s="1203"/>
      <c r="J705" s="1203"/>
      <c r="K705" s="31"/>
      <c r="L705" s="31"/>
      <c r="M705" s="31"/>
      <c r="N705" s="31"/>
      <c r="O705" s="31"/>
      <c r="P705" s="31"/>
      <c r="Q705" s="31"/>
      <c r="R705" s="31"/>
      <c r="S705" s="31"/>
      <c r="T705" s="31"/>
      <c r="U705" s="31"/>
      <c r="V705" s="31"/>
      <c r="W705" s="31"/>
      <c r="X705" s="31"/>
      <c r="Y705" s="31"/>
      <c r="Z705" s="31"/>
    </row>
    <row r="706" spans="1:26" ht="15.75" customHeight="1">
      <c r="A706" s="297"/>
      <c r="B706" s="298"/>
      <c r="C706" s="298"/>
      <c r="D706" s="298"/>
      <c r="E706" s="298"/>
      <c r="F706" s="298"/>
      <c r="G706" s="298"/>
      <c r="H706" s="298"/>
      <c r="I706" s="1203"/>
      <c r="J706" s="1203"/>
      <c r="K706" s="31"/>
      <c r="L706" s="31"/>
      <c r="M706" s="31"/>
      <c r="N706" s="31"/>
      <c r="O706" s="31"/>
      <c r="P706" s="31"/>
      <c r="Q706" s="31"/>
      <c r="R706" s="31"/>
      <c r="S706" s="31"/>
      <c r="T706" s="31"/>
      <c r="U706" s="31"/>
      <c r="V706" s="31"/>
      <c r="W706" s="31"/>
      <c r="X706" s="31"/>
      <c r="Y706" s="31"/>
      <c r="Z706" s="31"/>
    </row>
    <row r="707" spans="1:26" ht="15.75" customHeight="1">
      <c r="A707" s="297"/>
      <c r="B707" s="298"/>
      <c r="C707" s="298"/>
      <c r="D707" s="298"/>
      <c r="E707" s="298"/>
      <c r="F707" s="298"/>
      <c r="G707" s="298"/>
      <c r="H707" s="298"/>
      <c r="I707" s="1203"/>
      <c r="J707" s="1203"/>
      <c r="K707" s="31"/>
      <c r="L707" s="31"/>
      <c r="M707" s="31"/>
      <c r="N707" s="31"/>
      <c r="O707" s="31"/>
      <c r="P707" s="31"/>
      <c r="Q707" s="31"/>
      <c r="R707" s="31"/>
      <c r="S707" s="31"/>
      <c r="T707" s="31"/>
      <c r="U707" s="31"/>
      <c r="V707" s="31"/>
      <c r="W707" s="31"/>
      <c r="X707" s="31"/>
      <c r="Y707" s="31"/>
      <c r="Z707" s="31"/>
    </row>
    <row r="708" spans="1:26" ht="15.75" customHeight="1">
      <c r="A708" s="297"/>
      <c r="B708" s="298"/>
      <c r="C708" s="298"/>
      <c r="D708" s="298"/>
      <c r="E708" s="298"/>
      <c r="F708" s="298"/>
      <c r="G708" s="298"/>
      <c r="H708" s="298"/>
      <c r="I708" s="1203"/>
      <c r="J708" s="1203"/>
      <c r="K708" s="31"/>
      <c r="L708" s="31"/>
      <c r="M708" s="31"/>
      <c r="N708" s="31"/>
      <c r="O708" s="31"/>
      <c r="P708" s="31"/>
      <c r="Q708" s="31"/>
      <c r="R708" s="31"/>
      <c r="S708" s="31"/>
      <c r="T708" s="31"/>
      <c r="U708" s="31"/>
      <c r="V708" s="31"/>
      <c r="W708" s="31"/>
      <c r="X708" s="31"/>
      <c r="Y708" s="31"/>
      <c r="Z708" s="31"/>
    </row>
    <row r="709" spans="1:26" ht="15.75" customHeight="1">
      <c r="A709" s="297"/>
      <c r="B709" s="298"/>
      <c r="C709" s="298"/>
      <c r="D709" s="298"/>
      <c r="E709" s="298"/>
      <c r="F709" s="298"/>
      <c r="G709" s="298"/>
      <c r="H709" s="298"/>
      <c r="I709" s="1203"/>
      <c r="J709" s="1203"/>
      <c r="K709" s="31"/>
      <c r="L709" s="31"/>
      <c r="M709" s="31"/>
      <c r="N709" s="31"/>
      <c r="O709" s="31"/>
      <c r="P709" s="31"/>
      <c r="Q709" s="31"/>
      <c r="R709" s="31"/>
      <c r="S709" s="31"/>
      <c r="T709" s="31"/>
      <c r="U709" s="31"/>
      <c r="V709" s="31"/>
      <c r="W709" s="31"/>
      <c r="X709" s="31"/>
      <c r="Y709" s="31"/>
      <c r="Z709" s="31"/>
    </row>
    <row r="710" spans="1:26" ht="15.75" customHeight="1">
      <c r="A710" s="297"/>
      <c r="B710" s="298"/>
      <c r="C710" s="298"/>
      <c r="D710" s="298"/>
      <c r="E710" s="298"/>
      <c r="F710" s="298"/>
      <c r="G710" s="298"/>
      <c r="H710" s="298"/>
      <c r="I710" s="1203"/>
      <c r="J710" s="1203"/>
      <c r="K710" s="31"/>
      <c r="L710" s="31"/>
      <c r="M710" s="31"/>
      <c r="N710" s="31"/>
      <c r="O710" s="31"/>
      <c r="P710" s="31"/>
      <c r="Q710" s="31"/>
      <c r="R710" s="31"/>
      <c r="S710" s="31"/>
      <c r="T710" s="31"/>
      <c r="U710" s="31"/>
      <c r="V710" s="31"/>
      <c r="W710" s="31"/>
      <c r="X710" s="31"/>
      <c r="Y710" s="31"/>
      <c r="Z710" s="31"/>
    </row>
    <row r="711" spans="1:26" ht="15.75" customHeight="1">
      <c r="A711" s="297"/>
      <c r="B711" s="298"/>
      <c r="C711" s="298"/>
      <c r="D711" s="298"/>
      <c r="E711" s="298"/>
      <c r="F711" s="298"/>
      <c r="G711" s="298"/>
      <c r="H711" s="298"/>
      <c r="I711" s="1203"/>
      <c r="J711" s="1203"/>
      <c r="K711" s="31"/>
      <c r="L711" s="31"/>
      <c r="M711" s="31"/>
      <c r="N711" s="31"/>
      <c r="O711" s="31"/>
      <c r="P711" s="31"/>
      <c r="Q711" s="31"/>
      <c r="R711" s="31"/>
      <c r="S711" s="31"/>
      <c r="T711" s="31"/>
      <c r="U711" s="31"/>
      <c r="V711" s="31"/>
      <c r="W711" s="31"/>
      <c r="X711" s="31"/>
      <c r="Y711" s="31"/>
      <c r="Z711" s="31"/>
    </row>
    <row r="712" spans="1:26" ht="15.75" customHeight="1">
      <c r="A712" s="297"/>
      <c r="B712" s="298"/>
      <c r="C712" s="298"/>
      <c r="D712" s="298"/>
      <c r="E712" s="298"/>
      <c r="F712" s="298"/>
      <c r="G712" s="298"/>
      <c r="H712" s="298"/>
      <c r="I712" s="1203"/>
      <c r="J712" s="1203"/>
      <c r="K712" s="31"/>
      <c r="L712" s="31"/>
      <c r="M712" s="31"/>
      <c r="N712" s="31"/>
      <c r="O712" s="31"/>
      <c r="P712" s="31"/>
      <c r="Q712" s="31"/>
      <c r="R712" s="31"/>
      <c r="S712" s="31"/>
      <c r="T712" s="31"/>
      <c r="U712" s="31"/>
      <c r="V712" s="31"/>
      <c r="W712" s="31"/>
      <c r="X712" s="31"/>
      <c r="Y712" s="31"/>
      <c r="Z712" s="31"/>
    </row>
    <row r="713" spans="1:26" ht="15.75" customHeight="1">
      <c r="A713" s="297"/>
      <c r="B713" s="298"/>
      <c r="C713" s="298"/>
      <c r="D713" s="298"/>
      <c r="E713" s="298"/>
      <c r="F713" s="298"/>
      <c r="G713" s="298"/>
      <c r="H713" s="298"/>
      <c r="I713" s="1203"/>
      <c r="J713" s="1203"/>
      <c r="K713" s="31"/>
      <c r="L713" s="31"/>
      <c r="M713" s="31"/>
      <c r="N713" s="31"/>
      <c r="O713" s="31"/>
      <c r="P713" s="31"/>
      <c r="Q713" s="31"/>
      <c r="R713" s="31"/>
      <c r="S713" s="31"/>
      <c r="T713" s="31"/>
      <c r="U713" s="31"/>
      <c r="V713" s="31"/>
      <c r="W713" s="31"/>
      <c r="X713" s="31"/>
      <c r="Y713" s="31"/>
      <c r="Z713" s="31"/>
    </row>
    <row r="714" spans="1:26" ht="15.75" customHeight="1">
      <c r="A714" s="297"/>
      <c r="B714" s="298"/>
      <c r="C714" s="298"/>
      <c r="D714" s="298"/>
      <c r="E714" s="298"/>
      <c r="F714" s="298"/>
      <c r="G714" s="298"/>
      <c r="H714" s="298"/>
      <c r="I714" s="1203"/>
      <c r="J714" s="1203"/>
      <c r="K714" s="31"/>
      <c r="L714" s="31"/>
      <c r="M714" s="31"/>
      <c r="N714" s="31"/>
      <c r="O714" s="31"/>
      <c r="P714" s="31"/>
      <c r="Q714" s="31"/>
      <c r="R714" s="31"/>
      <c r="S714" s="31"/>
      <c r="T714" s="31"/>
      <c r="U714" s="31"/>
      <c r="V714" s="31"/>
      <c r="W714" s="31"/>
      <c r="X714" s="31"/>
      <c r="Y714" s="31"/>
      <c r="Z714" s="31"/>
    </row>
    <row r="715" spans="1:26" ht="15.75" customHeight="1">
      <c r="A715" s="297"/>
      <c r="B715" s="298"/>
      <c r="C715" s="298"/>
      <c r="D715" s="298"/>
      <c r="E715" s="298"/>
      <c r="F715" s="298"/>
      <c r="G715" s="298"/>
      <c r="H715" s="298"/>
      <c r="I715" s="1203"/>
      <c r="J715" s="1203"/>
      <c r="K715" s="31"/>
      <c r="L715" s="31"/>
      <c r="M715" s="31"/>
      <c r="N715" s="31"/>
      <c r="O715" s="31"/>
      <c r="P715" s="31"/>
      <c r="Q715" s="31"/>
      <c r="R715" s="31"/>
      <c r="S715" s="31"/>
      <c r="T715" s="31"/>
      <c r="U715" s="31"/>
      <c r="V715" s="31"/>
      <c r="W715" s="31"/>
      <c r="X715" s="31"/>
      <c r="Y715" s="31"/>
      <c r="Z715" s="31"/>
    </row>
    <row r="716" spans="1:26" ht="15.75" customHeight="1">
      <c r="A716" s="297"/>
      <c r="B716" s="298"/>
      <c r="C716" s="298"/>
      <c r="D716" s="298"/>
      <c r="E716" s="298"/>
      <c r="F716" s="298"/>
      <c r="G716" s="298"/>
      <c r="H716" s="298"/>
      <c r="I716" s="1203"/>
      <c r="J716" s="1203"/>
      <c r="K716" s="31"/>
      <c r="L716" s="31"/>
      <c r="M716" s="31"/>
      <c r="N716" s="31"/>
      <c r="O716" s="31"/>
      <c r="P716" s="31"/>
      <c r="Q716" s="31"/>
      <c r="R716" s="31"/>
      <c r="S716" s="31"/>
      <c r="T716" s="31"/>
      <c r="U716" s="31"/>
      <c r="V716" s="31"/>
      <c r="W716" s="31"/>
      <c r="X716" s="31"/>
      <c r="Y716" s="31"/>
      <c r="Z716" s="31"/>
    </row>
    <row r="717" spans="1:26" ht="15.75" customHeight="1">
      <c r="A717" s="297"/>
      <c r="B717" s="298"/>
      <c r="C717" s="298"/>
      <c r="D717" s="298"/>
      <c r="E717" s="298"/>
      <c r="F717" s="298"/>
      <c r="G717" s="298"/>
      <c r="H717" s="298"/>
      <c r="I717" s="1203"/>
      <c r="J717" s="1203"/>
      <c r="K717" s="31"/>
      <c r="L717" s="31"/>
      <c r="M717" s="31"/>
      <c r="N717" s="31"/>
      <c r="O717" s="31"/>
      <c r="P717" s="31"/>
      <c r="Q717" s="31"/>
      <c r="R717" s="31"/>
      <c r="S717" s="31"/>
      <c r="T717" s="31"/>
      <c r="U717" s="31"/>
      <c r="V717" s="31"/>
      <c r="W717" s="31"/>
      <c r="X717" s="31"/>
      <c r="Y717" s="31"/>
      <c r="Z717" s="31"/>
    </row>
    <row r="718" spans="1:26" ht="15.75" customHeight="1">
      <c r="A718" s="297"/>
      <c r="B718" s="298"/>
      <c r="C718" s="298"/>
      <c r="D718" s="298"/>
      <c r="E718" s="298"/>
      <c r="F718" s="298"/>
      <c r="G718" s="298"/>
      <c r="H718" s="298"/>
      <c r="I718" s="1203"/>
      <c r="J718" s="1203"/>
      <c r="K718" s="31"/>
      <c r="L718" s="31"/>
      <c r="M718" s="31"/>
      <c r="N718" s="31"/>
      <c r="O718" s="31"/>
      <c r="P718" s="31"/>
      <c r="Q718" s="31"/>
      <c r="R718" s="31"/>
      <c r="S718" s="31"/>
      <c r="T718" s="31"/>
      <c r="U718" s="31"/>
      <c r="V718" s="31"/>
      <c r="W718" s="31"/>
      <c r="X718" s="31"/>
      <c r="Y718" s="31"/>
      <c r="Z718" s="31"/>
    </row>
    <row r="719" spans="1:26" ht="15.75" customHeight="1">
      <c r="A719" s="297"/>
      <c r="B719" s="298"/>
      <c r="C719" s="298"/>
      <c r="D719" s="298"/>
      <c r="E719" s="298"/>
      <c r="F719" s="298"/>
      <c r="G719" s="298"/>
      <c r="H719" s="298"/>
      <c r="I719" s="1203"/>
      <c r="J719" s="1203"/>
      <c r="K719" s="31"/>
      <c r="L719" s="31"/>
      <c r="M719" s="31"/>
      <c r="N719" s="31"/>
      <c r="O719" s="31"/>
      <c r="P719" s="31"/>
      <c r="Q719" s="31"/>
      <c r="R719" s="31"/>
      <c r="S719" s="31"/>
      <c r="T719" s="31"/>
      <c r="U719" s="31"/>
      <c r="V719" s="31"/>
      <c r="W719" s="31"/>
      <c r="X719" s="31"/>
      <c r="Y719" s="31"/>
      <c r="Z719" s="31"/>
    </row>
    <row r="720" spans="1:26" ht="15.75" customHeight="1">
      <c r="A720" s="297"/>
      <c r="B720" s="298"/>
      <c r="C720" s="298"/>
      <c r="D720" s="298"/>
      <c r="E720" s="298"/>
      <c r="F720" s="298"/>
      <c r="G720" s="298"/>
      <c r="H720" s="298"/>
      <c r="I720" s="1203"/>
      <c r="J720" s="1203"/>
      <c r="K720" s="31"/>
      <c r="L720" s="31"/>
      <c r="M720" s="31"/>
      <c r="N720" s="31"/>
      <c r="O720" s="31"/>
      <c r="P720" s="31"/>
      <c r="Q720" s="31"/>
      <c r="R720" s="31"/>
      <c r="S720" s="31"/>
      <c r="T720" s="31"/>
      <c r="U720" s="31"/>
      <c r="V720" s="31"/>
      <c r="W720" s="31"/>
      <c r="X720" s="31"/>
      <c r="Y720" s="31"/>
      <c r="Z720" s="31"/>
    </row>
    <row r="721" spans="1:26" ht="15.75" customHeight="1">
      <c r="A721" s="297"/>
      <c r="B721" s="298"/>
      <c r="C721" s="298"/>
      <c r="D721" s="298"/>
      <c r="E721" s="298"/>
      <c r="F721" s="298"/>
      <c r="G721" s="298"/>
      <c r="H721" s="298"/>
      <c r="I721" s="1203"/>
      <c r="J721" s="1203"/>
      <c r="K721" s="31"/>
      <c r="L721" s="31"/>
      <c r="M721" s="31"/>
      <c r="N721" s="31"/>
      <c r="O721" s="31"/>
      <c r="P721" s="31"/>
      <c r="Q721" s="31"/>
      <c r="R721" s="31"/>
      <c r="S721" s="31"/>
      <c r="T721" s="31"/>
      <c r="U721" s="31"/>
      <c r="V721" s="31"/>
      <c r="W721" s="31"/>
      <c r="X721" s="31"/>
      <c r="Y721" s="31"/>
      <c r="Z721" s="31"/>
    </row>
    <row r="722" spans="1:26" ht="15.75" customHeight="1">
      <c r="A722" s="297"/>
      <c r="B722" s="298"/>
      <c r="C722" s="298"/>
      <c r="D722" s="298"/>
      <c r="E722" s="298"/>
      <c r="F722" s="298"/>
      <c r="G722" s="298"/>
      <c r="H722" s="298"/>
      <c r="I722" s="1203"/>
      <c r="J722" s="1203"/>
      <c r="K722" s="31"/>
      <c r="L722" s="31"/>
      <c r="M722" s="31"/>
      <c r="N722" s="31"/>
      <c r="O722" s="31"/>
      <c r="P722" s="31"/>
      <c r="Q722" s="31"/>
      <c r="R722" s="31"/>
      <c r="S722" s="31"/>
      <c r="T722" s="31"/>
      <c r="U722" s="31"/>
      <c r="V722" s="31"/>
      <c r="W722" s="31"/>
      <c r="X722" s="31"/>
      <c r="Y722" s="31"/>
      <c r="Z722" s="31"/>
    </row>
    <row r="723" spans="1:26" ht="15.75" customHeight="1">
      <c r="A723" s="297"/>
      <c r="B723" s="298"/>
      <c r="C723" s="298"/>
      <c r="D723" s="298"/>
      <c r="E723" s="298"/>
      <c r="F723" s="298"/>
      <c r="G723" s="298"/>
      <c r="H723" s="298"/>
      <c r="I723" s="1203"/>
      <c r="J723" s="1203"/>
      <c r="K723" s="31"/>
      <c r="L723" s="31"/>
      <c r="M723" s="31"/>
      <c r="N723" s="31"/>
      <c r="O723" s="31"/>
      <c r="P723" s="31"/>
      <c r="Q723" s="31"/>
      <c r="R723" s="31"/>
      <c r="S723" s="31"/>
      <c r="T723" s="31"/>
      <c r="U723" s="31"/>
      <c r="V723" s="31"/>
      <c r="W723" s="31"/>
      <c r="X723" s="31"/>
      <c r="Y723" s="31"/>
      <c r="Z723" s="31"/>
    </row>
    <row r="724" spans="1:26" ht="15.75" customHeight="1">
      <c r="A724" s="297"/>
      <c r="B724" s="298"/>
      <c r="C724" s="298"/>
      <c r="D724" s="298"/>
      <c r="E724" s="298"/>
      <c r="F724" s="298"/>
      <c r="G724" s="298"/>
      <c r="H724" s="298"/>
      <c r="I724" s="1203"/>
      <c r="J724" s="1203"/>
      <c r="K724" s="31"/>
      <c r="L724" s="31"/>
      <c r="M724" s="31"/>
      <c r="N724" s="31"/>
      <c r="O724" s="31"/>
      <c r="P724" s="31"/>
      <c r="Q724" s="31"/>
      <c r="R724" s="31"/>
      <c r="S724" s="31"/>
      <c r="T724" s="31"/>
      <c r="U724" s="31"/>
      <c r="V724" s="31"/>
      <c r="W724" s="31"/>
      <c r="X724" s="31"/>
      <c r="Y724" s="31"/>
      <c r="Z724" s="31"/>
    </row>
    <row r="725" spans="1:26" ht="15.75" customHeight="1">
      <c r="A725" s="297"/>
      <c r="B725" s="298"/>
      <c r="C725" s="298"/>
      <c r="D725" s="298"/>
      <c r="E725" s="298"/>
      <c r="F725" s="298"/>
      <c r="G725" s="298"/>
      <c r="H725" s="298"/>
      <c r="I725" s="1203"/>
      <c r="J725" s="1203"/>
      <c r="K725" s="31"/>
      <c r="L725" s="31"/>
      <c r="M725" s="31"/>
      <c r="N725" s="31"/>
      <c r="O725" s="31"/>
      <c r="P725" s="31"/>
      <c r="Q725" s="31"/>
      <c r="R725" s="31"/>
      <c r="S725" s="31"/>
      <c r="T725" s="31"/>
      <c r="U725" s="31"/>
      <c r="V725" s="31"/>
      <c r="W725" s="31"/>
      <c r="X725" s="31"/>
      <c r="Y725" s="31"/>
      <c r="Z725" s="31"/>
    </row>
    <row r="726" spans="1:26" ht="15.75" customHeight="1">
      <c r="A726" s="297"/>
      <c r="B726" s="298"/>
      <c r="C726" s="298"/>
      <c r="D726" s="298"/>
      <c r="E726" s="298"/>
      <c r="F726" s="298"/>
      <c r="G726" s="298"/>
      <c r="H726" s="298"/>
      <c r="I726" s="1203"/>
      <c r="J726" s="1203"/>
      <c r="K726" s="31"/>
      <c r="L726" s="31"/>
      <c r="M726" s="31"/>
      <c r="N726" s="31"/>
      <c r="O726" s="31"/>
      <c r="P726" s="31"/>
      <c r="Q726" s="31"/>
      <c r="R726" s="31"/>
      <c r="S726" s="31"/>
      <c r="T726" s="31"/>
      <c r="U726" s="31"/>
      <c r="V726" s="31"/>
      <c r="W726" s="31"/>
      <c r="X726" s="31"/>
      <c r="Y726" s="31"/>
      <c r="Z726" s="31"/>
    </row>
    <row r="727" spans="1:26" ht="15.75" customHeight="1">
      <c r="A727" s="297"/>
      <c r="B727" s="298"/>
      <c r="C727" s="298"/>
      <c r="D727" s="298"/>
      <c r="E727" s="298"/>
      <c r="F727" s="298"/>
      <c r="G727" s="298"/>
      <c r="H727" s="298"/>
      <c r="I727" s="1203"/>
      <c r="J727" s="1203"/>
      <c r="K727" s="31"/>
      <c r="L727" s="31"/>
      <c r="M727" s="31"/>
      <c r="N727" s="31"/>
      <c r="O727" s="31"/>
      <c r="P727" s="31"/>
      <c r="Q727" s="31"/>
      <c r="R727" s="31"/>
      <c r="S727" s="31"/>
      <c r="T727" s="31"/>
      <c r="U727" s="31"/>
      <c r="V727" s="31"/>
      <c r="W727" s="31"/>
      <c r="X727" s="31"/>
      <c r="Y727" s="31"/>
      <c r="Z727" s="31"/>
    </row>
    <row r="728" spans="1:26" ht="15.75" customHeight="1">
      <c r="A728" s="297"/>
      <c r="B728" s="298"/>
      <c r="C728" s="298"/>
      <c r="D728" s="298"/>
      <c r="E728" s="298"/>
      <c r="F728" s="298"/>
      <c r="G728" s="298"/>
      <c r="H728" s="298"/>
      <c r="I728" s="1203"/>
      <c r="J728" s="1203"/>
      <c r="K728" s="31"/>
      <c r="L728" s="31"/>
      <c r="M728" s="31"/>
      <c r="N728" s="31"/>
      <c r="O728" s="31"/>
      <c r="P728" s="31"/>
      <c r="Q728" s="31"/>
      <c r="R728" s="31"/>
      <c r="S728" s="31"/>
      <c r="T728" s="31"/>
      <c r="U728" s="31"/>
      <c r="V728" s="31"/>
      <c r="W728" s="31"/>
      <c r="X728" s="31"/>
      <c r="Y728" s="31"/>
      <c r="Z728" s="31"/>
    </row>
    <row r="729" spans="1:26" ht="15.75" customHeight="1">
      <c r="A729" s="297"/>
      <c r="B729" s="298"/>
      <c r="C729" s="298"/>
      <c r="D729" s="298"/>
      <c r="E729" s="298"/>
      <c r="F729" s="298"/>
      <c r="G729" s="298"/>
      <c r="H729" s="298"/>
      <c r="I729" s="1203"/>
      <c r="J729" s="1203"/>
      <c r="K729" s="31"/>
      <c r="L729" s="31"/>
      <c r="M729" s="31"/>
      <c r="N729" s="31"/>
      <c r="O729" s="31"/>
      <c r="P729" s="31"/>
      <c r="Q729" s="31"/>
      <c r="R729" s="31"/>
      <c r="S729" s="31"/>
      <c r="T729" s="31"/>
      <c r="U729" s="31"/>
      <c r="V729" s="31"/>
      <c r="W729" s="31"/>
      <c r="X729" s="31"/>
      <c r="Y729" s="31"/>
      <c r="Z729" s="31"/>
    </row>
    <row r="730" spans="1:26" ht="15.75" customHeight="1">
      <c r="A730" s="297"/>
      <c r="B730" s="298"/>
      <c r="C730" s="298"/>
      <c r="D730" s="298"/>
      <c r="E730" s="298"/>
      <c r="F730" s="298"/>
      <c r="G730" s="298"/>
      <c r="H730" s="298"/>
      <c r="I730" s="1203"/>
      <c r="J730" s="1203"/>
      <c r="K730" s="31"/>
      <c r="L730" s="31"/>
      <c r="M730" s="31"/>
      <c r="N730" s="31"/>
      <c r="O730" s="31"/>
      <c r="P730" s="31"/>
      <c r="Q730" s="31"/>
      <c r="R730" s="31"/>
      <c r="S730" s="31"/>
      <c r="T730" s="31"/>
      <c r="U730" s="31"/>
      <c r="V730" s="31"/>
      <c r="W730" s="31"/>
      <c r="X730" s="31"/>
      <c r="Y730" s="31"/>
      <c r="Z730" s="31"/>
    </row>
    <row r="731" spans="1:26" ht="15.75" customHeight="1">
      <c r="A731" s="297"/>
      <c r="B731" s="298"/>
      <c r="C731" s="298"/>
      <c r="D731" s="298"/>
      <c r="E731" s="298"/>
      <c r="F731" s="298"/>
      <c r="G731" s="298"/>
      <c r="H731" s="298"/>
      <c r="I731" s="1203"/>
      <c r="J731" s="1203"/>
      <c r="K731" s="31"/>
      <c r="L731" s="31"/>
      <c r="M731" s="31"/>
      <c r="N731" s="31"/>
      <c r="O731" s="31"/>
      <c r="P731" s="31"/>
      <c r="Q731" s="31"/>
      <c r="R731" s="31"/>
      <c r="S731" s="31"/>
      <c r="T731" s="31"/>
      <c r="U731" s="31"/>
      <c r="V731" s="31"/>
      <c r="W731" s="31"/>
      <c r="X731" s="31"/>
      <c r="Y731" s="31"/>
      <c r="Z731" s="31"/>
    </row>
    <row r="732" spans="1:26" ht="15.75" customHeight="1">
      <c r="A732" s="297"/>
      <c r="B732" s="298"/>
      <c r="C732" s="298"/>
      <c r="D732" s="298"/>
      <c r="E732" s="298"/>
      <c r="F732" s="298"/>
      <c r="G732" s="298"/>
      <c r="H732" s="298"/>
      <c r="I732" s="1203"/>
      <c r="J732" s="1203"/>
      <c r="K732" s="31"/>
      <c r="L732" s="31"/>
      <c r="M732" s="31"/>
      <c r="N732" s="31"/>
      <c r="O732" s="31"/>
      <c r="P732" s="31"/>
      <c r="Q732" s="31"/>
      <c r="R732" s="31"/>
      <c r="S732" s="31"/>
      <c r="T732" s="31"/>
      <c r="U732" s="31"/>
      <c r="V732" s="31"/>
      <c r="W732" s="31"/>
      <c r="X732" s="31"/>
      <c r="Y732" s="31"/>
      <c r="Z732" s="31"/>
    </row>
    <row r="733" spans="1:26" ht="15.75" customHeight="1">
      <c r="A733" s="297"/>
      <c r="B733" s="298"/>
      <c r="C733" s="298"/>
      <c r="D733" s="298"/>
      <c r="E733" s="298"/>
      <c r="F733" s="298"/>
      <c r="G733" s="298"/>
      <c r="H733" s="298"/>
      <c r="I733" s="1203"/>
      <c r="J733" s="1203"/>
      <c r="K733" s="31"/>
      <c r="L733" s="31"/>
      <c r="M733" s="31"/>
      <c r="N733" s="31"/>
      <c r="O733" s="31"/>
      <c r="P733" s="31"/>
      <c r="Q733" s="31"/>
      <c r="R733" s="31"/>
      <c r="S733" s="31"/>
      <c r="T733" s="31"/>
      <c r="U733" s="31"/>
      <c r="V733" s="31"/>
      <c r="W733" s="31"/>
      <c r="X733" s="31"/>
      <c r="Y733" s="31"/>
      <c r="Z733" s="31"/>
    </row>
    <row r="734" spans="1:26" ht="15.75" customHeight="1">
      <c r="A734" s="297"/>
      <c r="B734" s="298"/>
      <c r="C734" s="298"/>
      <c r="D734" s="298"/>
      <c r="E734" s="298"/>
      <c r="F734" s="298"/>
      <c r="G734" s="298"/>
      <c r="H734" s="298"/>
      <c r="I734" s="1203"/>
      <c r="J734" s="1203"/>
      <c r="K734" s="31"/>
      <c r="L734" s="31"/>
      <c r="M734" s="31"/>
      <c r="N734" s="31"/>
      <c r="O734" s="31"/>
      <c r="P734" s="31"/>
      <c r="Q734" s="31"/>
      <c r="R734" s="31"/>
      <c r="S734" s="31"/>
      <c r="T734" s="31"/>
      <c r="U734" s="31"/>
      <c r="V734" s="31"/>
      <c r="W734" s="31"/>
      <c r="X734" s="31"/>
      <c r="Y734" s="31"/>
      <c r="Z734" s="31"/>
    </row>
    <row r="735" spans="1:26" ht="15.75" customHeight="1">
      <c r="A735" s="297"/>
      <c r="B735" s="298"/>
      <c r="C735" s="298"/>
      <c r="D735" s="298"/>
      <c r="E735" s="298"/>
      <c r="F735" s="298"/>
      <c r="G735" s="298"/>
      <c r="H735" s="298"/>
      <c r="I735" s="1203"/>
      <c r="J735" s="1203"/>
      <c r="K735" s="31"/>
      <c r="L735" s="31"/>
      <c r="M735" s="31"/>
      <c r="N735" s="31"/>
      <c r="O735" s="31"/>
      <c r="P735" s="31"/>
      <c r="Q735" s="31"/>
      <c r="R735" s="31"/>
      <c r="S735" s="31"/>
      <c r="T735" s="31"/>
      <c r="U735" s="31"/>
      <c r="V735" s="31"/>
      <c r="W735" s="31"/>
      <c r="X735" s="31"/>
      <c r="Y735" s="31"/>
      <c r="Z735" s="31"/>
    </row>
    <row r="736" spans="1:26" ht="15.75" customHeight="1">
      <c r="A736" s="297"/>
      <c r="B736" s="298"/>
      <c r="C736" s="298"/>
      <c r="D736" s="298"/>
      <c r="E736" s="298"/>
      <c r="F736" s="298"/>
      <c r="G736" s="298"/>
      <c r="H736" s="298"/>
      <c r="I736" s="1203"/>
      <c r="J736" s="1203"/>
      <c r="K736" s="31"/>
      <c r="L736" s="31"/>
      <c r="M736" s="31"/>
      <c r="N736" s="31"/>
      <c r="O736" s="31"/>
      <c r="P736" s="31"/>
      <c r="Q736" s="31"/>
      <c r="R736" s="31"/>
      <c r="S736" s="31"/>
      <c r="T736" s="31"/>
      <c r="U736" s="31"/>
      <c r="V736" s="31"/>
      <c r="W736" s="31"/>
      <c r="X736" s="31"/>
      <c r="Y736" s="31"/>
      <c r="Z736" s="31"/>
    </row>
    <row r="737" spans="1:26" ht="15.75" customHeight="1">
      <c r="A737" s="297"/>
      <c r="B737" s="298"/>
      <c r="C737" s="298"/>
      <c r="D737" s="298"/>
      <c r="E737" s="298"/>
      <c r="F737" s="298"/>
      <c r="G737" s="298"/>
      <c r="H737" s="298"/>
      <c r="I737" s="1203"/>
      <c r="J737" s="1203"/>
      <c r="K737" s="31"/>
      <c r="L737" s="31"/>
      <c r="M737" s="31"/>
      <c r="N737" s="31"/>
      <c r="O737" s="31"/>
      <c r="P737" s="31"/>
      <c r="Q737" s="31"/>
      <c r="R737" s="31"/>
      <c r="S737" s="31"/>
      <c r="T737" s="31"/>
      <c r="U737" s="31"/>
      <c r="V737" s="31"/>
      <c r="W737" s="31"/>
      <c r="X737" s="31"/>
      <c r="Y737" s="31"/>
      <c r="Z737" s="31"/>
    </row>
    <row r="738" spans="1:26" ht="15.75" customHeight="1">
      <c r="A738" s="297"/>
      <c r="B738" s="298"/>
      <c r="C738" s="298"/>
      <c r="D738" s="298"/>
      <c r="E738" s="298"/>
      <c r="F738" s="298"/>
      <c r="G738" s="298"/>
      <c r="H738" s="298"/>
      <c r="I738" s="1203"/>
      <c r="J738" s="1203"/>
      <c r="K738" s="31"/>
      <c r="L738" s="31"/>
      <c r="M738" s="31"/>
      <c r="N738" s="31"/>
      <c r="O738" s="31"/>
      <c r="P738" s="31"/>
      <c r="Q738" s="31"/>
      <c r="R738" s="31"/>
      <c r="S738" s="31"/>
      <c r="T738" s="31"/>
      <c r="U738" s="31"/>
      <c r="V738" s="31"/>
      <c r="W738" s="31"/>
      <c r="X738" s="31"/>
      <c r="Y738" s="31"/>
      <c r="Z738" s="31"/>
    </row>
    <row r="739" spans="1:26" ht="15.75" customHeight="1">
      <c r="A739" s="297"/>
      <c r="B739" s="298"/>
      <c r="C739" s="298"/>
      <c r="D739" s="298"/>
      <c r="E739" s="298"/>
      <c r="F739" s="298"/>
      <c r="G739" s="298"/>
      <c r="H739" s="298"/>
      <c r="I739" s="1203"/>
      <c r="J739" s="1203"/>
      <c r="K739" s="31"/>
      <c r="L739" s="31"/>
      <c r="M739" s="31"/>
      <c r="N739" s="31"/>
      <c r="O739" s="31"/>
      <c r="P739" s="31"/>
      <c r="Q739" s="31"/>
      <c r="R739" s="31"/>
      <c r="S739" s="31"/>
      <c r="T739" s="31"/>
      <c r="U739" s="31"/>
      <c r="V739" s="31"/>
      <c r="W739" s="31"/>
      <c r="X739" s="31"/>
      <c r="Y739" s="31"/>
      <c r="Z739" s="31"/>
    </row>
    <row r="740" spans="1:26" ht="15.75" customHeight="1">
      <c r="A740" s="297"/>
      <c r="B740" s="298"/>
      <c r="C740" s="298"/>
      <c r="D740" s="298"/>
      <c r="E740" s="298"/>
      <c r="F740" s="298"/>
      <c r="G740" s="298"/>
      <c r="H740" s="298"/>
      <c r="I740" s="1203"/>
      <c r="J740" s="1203"/>
      <c r="K740" s="31"/>
      <c r="L740" s="31"/>
      <c r="M740" s="31"/>
      <c r="N740" s="31"/>
      <c r="O740" s="31"/>
      <c r="P740" s="31"/>
      <c r="Q740" s="31"/>
      <c r="R740" s="31"/>
      <c r="S740" s="31"/>
      <c r="T740" s="31"/>
      <c r="U740" s="31"/>
      <c r="V740" s="31"/>
      <c r="W740" s="31"/>
      <c r="X740" s="31"/>
      <c r="Y740" s="31"/>
      <c r="Z740" s="31"/>
    </row>
    <row r="741" spans="1:26" ht="15.75" customHeight="1">
      <c r="A741" s="297"/>
      <c r="B741" s="298"/>
      <c r="C741" s="298"/>
      <c r="D741" s="298"/>
      <c r="E741" s="298"/>
      <c r="F741" s="298"/>
      <c r="G741" s="298"/>
      <c r="H741" s="298"/>
      <c r="I741" s="1203"/>
      <c r="J741" s="1203"/>
      <c r="K741" s="31"/>
      <c r="L741" s="31"/>
      <c r="M741" s="31"/>
      <c r="N741" s="31"/>
      <c r="O741" s="31"/>
      <c r="P741" s="31"/>
      <c r="Q741" s="31"/>
      <c r="R741" s="31"/>
      <c r="S741" s="31"/>
      <c r="T741" s="31"/>
      <c r="U741" s="31"/>
      <c r="V741" s="31"/>
      <c r="W741" s="31"/>
      <c r="X741" s="31"/>
      <c r="Y741" s="31"/>
      <c r="Z741" s="31"/>
    </row>
    <row r="742" spans="1:26" ht="15.75" customHeight="1">
      <c r="A742" s="297"/>
      <c r="B742" s="298"/>
      <c r="C742" s="298"/>
      <c r="D742" s="298"/>
      <c r="E742" s="298"/>
      <c r="F742" s="298"/>
      <c r="G742" s="298"/>
      <c r="H742" s="298"/>
      <c r="I742" s="1203"/>
      <c r="J742" s="1203"/>
      <c r="K742" s="31"/>
      <c r="L742" s="31"/>
      <c r="M742" s="31"/>
      <c r="N742" s="31"/>
      <c r="O742" s="31"/>
      <c r="P742" s="31"/>
      <c r="Q742" s="31"/>
      <c r="R742" s="31"/>
      <c r="S742" s="31"/>
      <c r="T742" s="31"/>
      <c r="U742" s="31"/>
      <c r="V742" s="31"/>
      <c r="W742" s="31"/>
      <c r="X742" s="31"/>
      <c r="Y742" s="31"/>
      <c r="Z742" s="31"/>
    </row>
    <row r="743" spans="1:26" ht="15.75" customHeight="1">
      <c r="A743" s="297"/>
      <c r="B743" s="298"/>
      <c r="C743" s="298"/>
      <c r="D743" s="298"/>
      <c r="E743" s="298"/>
      <c r="F743" s="298"/>
      <c r="G743" s="298"/>
      <c r="H743" s="298"/>
      <c r="I743" s="1203"/>
      <c r="J743" s="1203"/>
      <c r="K743" s="31"/>
      <c r="L743" s="31"/>
      <c r="M743" s="31"/>
      <c r="N743" s="31"/>
      <c r="O743" s="31"/>
      <c r="P743" s="31"/>
      <c r="Q743" s="31"/>
      <c r="R743" s="31"/>
      <c r="S743" s="31"/>
      <c r="T743" s="31"/>
      <c r="U743" s="31"/>
      <c r="V743" s="31"/>
      <c r="W743" s="31"/>
      <c r="X743" s="31"/>
      <c r="Y743" s="31"/>
      <c r="Z743" s="31"/>
    </row>
    <row r="744" spans="1:26" ht="15.75" customHeight="1">
      <c r="A744" s="297"/>
      <c r="B744" s="298"/>
      <c r="C744" s="298"/>
      <c r="D744" s="298"/>
      <c r="E744" s="298"/>
      <c r="F744" s="298"/>
      <c r="G744" s="298"/>
      <c r="H744" s="298"/>
      <c r="I744" s="1203"/>
      <c r="J744" s="1203"/>
      <c r="K744" s="31"/>
      <c r="L744" s="31"/>
      <c r="M744" s="31"/>
      <c r="N744" s="31"/>
      <c r="O744" s="31"/>
      <c r="P744" s="31"/>
      <c r="Q744" s="31"/>
      <c r="R744" s="31"/>
      <c r="S744" s="31"/>
      <c r="T744" s="31"/>
      <c r="U744" s="31"/>
      <c r="V744" s="31"/>
      <c r="W744" s="31"/>
      <c r="X744" s="31"/>
      <c r="Y744" s="31"/>
      <c r="Z744" s="31"/>
    </row>
    <row r="745" spans="1:26" ht="15.75" customHeight="1">
      <c r="A745" s="297"/>
      <c r="B745" s="298"/>
      <c r="C745" s="298"/>
      <c r="D745" s="298"/>
      <c r="E745" s="298"/>
      <c r="F745" s="298"/>
      <c r="G745" s="298"/>
      <c r="H745" s="298"/>
      <c r="I745" s="1203"/>
      <c r="J745" s="1203"/>
      <c r="K745" s="31"/>
      <c r="L745" s="31"/>
      <c r="M745" s="31"/>
      <c r="N745" s="31"/>
      <c r="O745" s="31"/>
      <c r="P745" s="31"/>
      <c r="Q745" s="31"/>
      <c r="R745" s="31"/>
      <c r="S745" s="31"/>
      <c r="T745" s="31"/>
      <c r="U745" s="31"/>
      <c r="V745" s="31"/>
      <c r="W745" s="31"/>
      <c r="X745" s="31"/>
      <c r="Y745" s="31"/>
      <c r="Z745" s="31"/>
    </row>
    <row r="746" spans="1:26" ht="15.75" customHeight="1">
      <c r="A746" s="297"/>
      <c r="B746" s="298"/>
      <c r="C746" s="298"/>
      <c r="D746" s="298"/>
      <c r="E746" s="298"/>
      <c r="F746" s="298"/>
      <c r="G746" s="298"/>
      <c r="H746" s="298"/>
      <c r="I746" s="1203"/>
      <c r="J746" s="1203"/>
      <c r="K746" s="31"/>
      <c r="L746" s="31"/>
      <c r="M746" s="31"/>
      <c r="N746" s="31"/>
      <c r="O746" s="31"/>
      <c r="P746" s="31"/>
      <c r="Q746" s="31"/>
      <c r="R746" s="31"/>
      <c r="S746" s="31"/>
      <c r="T746" s="31"/>
      <c r="U746" s="31"/>
      <c r="V746" s="31"/>
      <c r="W746" s="31"/>
      <c r="X746" s="31"/>
      <c r="Y746" s="31"/>
      <c r="Z746" s="31"/>
    </row>
    <row r="747" spans="1:26" ht="15.75" customHeight="1">
      <c r="A747" s="297"/>
      <c r="B747" s="298"/>
      <c r="C747" s="298"/>
      <c r="D747" s="298"/>
      <c r="E747" s="298"/>
      <c r="F747" s="298"/>
      <c r="G747" s="298"/>
      <c r="H747" s="298"/>
      <c r="I747" s="1203"/>
      <c r="J747" s="1203"/>
      <c r="K747" s="31"/>
      <c r="L747" s="31"/>
      <c r="M747" s="31"/>
      <c r="N747" s="31"/>
      <c r="O747" s="31"/>
      <c r="P747" s="31"/>
      <c r="Q747" s="31"/>
      <c r="R747" s="31"/>
      <c r="S747" s="31"/>
      <c r="T747" s="31"/>
      <c r="U747" s="31"/>
      <c r="V747" s="31"/>
      <c r="W747" s="31"/>
      <c r="X747" s="31"/>
      <c r="Y747" s="31"/>
      <c r="Z747" s="31"/>
    </row>
    <row r="748" spans="1:26" ht="15.75" customHeight="1">
      <c r="A748" s="297"/>
      <c r="B748" s="298"/>
      <c r="C748" s="298"/>
      <c r="D748" s="298"/>
      <c r="E748" s="298"/>
      <c r="F748" s="298"/>
      <c r="G748" s="298"/>
      <c r="H748" s="298"/>
      <c r="I748" s="1203"/>
      <c r="J748" s="1203"/>
      <c r="K748" s="31"/>
      <c r="L748" s="31"/>
      <c r="M748" s="31"/>
      <c r="N748" s="31"/>
      <c r="O748" s="31"/>
      <c r="P748" s="31"/>
      <c r="Q748" s="31"/>
      <c r="R748" s="31"/>
      <c r="S748" s="31"/>
      <c r="T748" s="31"/>
      <c r="U748" s="31"/>
      <c r="V748" s="31"/>
      <c r="W748" s="31"/>
      <c r="X748" s="31"/>
      <c r="Y748" s="31"/>
      <c r="Z748" s="31"/>
    </row>
    <row r="749" spans="1:26" ht="15.75" customHeight="1">
      <c r="A749" s="297"/>
      <c r="B749" s="298"/>
      <c r="C749" s="298"/>
      <c r="D749" s="298"/>
      <c r="E749" s="298"/>
      <c r="F749" s="298"/>
      <c r="G749" s="298"/>
      <c r="H749" s="298"/>
      <c r="I749" s="1203"/>
      <c r="J749" s="1203"/>
      <c r="K749" s="31"/>
      <c r="L749" s="31"/>
      <c r="M749" s="31"/>
      <c r="N749" s="31"/>
      <c r="O749" s="31"/>
      <c r="P749" s="31"/>
      <c r="Q749" s="31"/>
      <c r="R749" s="31"/>
      <c r="S749" s="31"/>
      <c r="T749" s="31"/>
      <c r="U749" s="31"/>
      <c r="V749" s="31"/>
      <c r="W749" s="31"/>
      <c r="X749" s="31"/>
      <c r="Y749" s="31"/>
      <c r="Z749" s="31"/>
    </row>
    <row r="750" spans="1:26" ht="15.75" customHeight="1">
      <c r="A750" s="297"/>
      <c r="B750" s="298"/>
      <c r="C750" s="298"/>
      <c r="D750" s="298"/>
      <c r="E750" s="298"/>
      <c r="F750" s="298"/>
      <c r="G750" s="298"/>
      <c r="H750" s="298"/>
      <c r="I750" s="1203"/>
      <c r="J750" s="1203"/>
      <c r="K750" s="31"/>
      <c r="L750" s="31"/>
      <c r="M750" s="31"/>
      <c r="N750" s="31"/>
      <c r="O750" s="31"/>
      <c r="P750" s="31"/>
      <c r="Q750" s="31"/>
      <c r="R750" s="31"/>
      <c r="S750" s="31"/>
      <c r="T750" s="31"/>
      <c r="U750" s="31"/>
      <c r="V750" s="31"/>
      <c r="W750" s="31"/>
      <c r="X750" s="31"/>
      <c r="Y750" s="31"/>
      <c r="Z750" s="31"/>
    </row>
    <row r="751" spans="1:26" ht="15.75" customHeight="1">
      <c r="A751" s="297"/>
      <c r="B751" s="298"/>
      <c r="C751" s="298"/>
      <c r="D751" s="298"/>
      <c r="E751" s="298"/>
      <c r="F751" s="298"/>
      <c r="G751" s="298"/>
      <c r="H751" s="298"/>
      <c r="I751" s="1203"/>
      <c r="J751" s="1203"/>
      <c r="K751" s="31"/>
      <c r="L751" s="31"/>
      <c r="M751" s="31"/>
      <c r="N751" s="31"/>
      <c r="O751" s="31"/>
      <c r="P751" s="31"/>
      <c r="Q751" s="31"/>
      <c r="R751" s="31"/>
      <c r="S751" s="31"/>
      <c r="T751" s="31"/>
      <c r="U751" s="31"/>
      <c r="V751" s="31"/>
      <c r="W751" s="31"/>
      <c r="X751" s="31"/>
      <c r="Y751" s="31"/>
      <c r="Z751" s="31"/>
    </row>
    <row r="752" spans="1:26" ht="15.75" customHeight="1">
      <c r="A752" s="297"/>
      <c r="B752" s="298"/>
      <c r="C752" s="298"/>
      <c r="D752" s="298"/>
      <c r="E752" s="298"/>
      <c r="F752" s="298"/>
      <c r="G752" s="298"/>
      <c r="H752" s="298"/>
      <c r="I752" s="1203"/>
      <c r="J752" s="1203"/>
      <c r="K752" s="31"/>
      <c r="L752" s="31"/>
      <c r="M752" s="31"/>
      <c r="N752" s="31"/>
      <c r="O752" s="31"/>
      <c r="P752" s="31"/>
      <c r="Q752" s="31"/>
      <c r="R752" s="31"/>
      <c r="S752" s="31"/>
      <c r="T752" s="31"/>
      <c r="U752" s="31"/>
      <c r="V752" s="31"/>
      <c r="W752" s="31"/>
      <c r="X752" s="31"/>
      <c r="Y752" s="31"/>
      <c r="Z752" s="31"/>
    </row>
    <row r="753" spans="1:26" ht="15.75" customHeight="1">
      <c r="A753" s="297"/>
      <c r="B753" s="298"/>
      <c r="C753" s="298"/>
      <c r="D753" s="298"/>
      <c r="E753" s="298"/>
      <c r="F753" s="298"/>
      <c r="G753" s="298"/>
      <c r="H753" s="298"/>
      <c r="I753" s="1203"/>
      <c r="J753" s="1203"/>
      <c r="K753" s="31"/>
      <c r="L753" s="31"/>
      <c r="M753" s="31"/>
      <c r="N753" s="31"/>
      <c r="O753" s="31"/>
      <c r="P753" s="31"/>
      <c r="Q753" s="31"/>
      <c r="R753" s="31"/>
      <c r="S753" s="31"/>
      <c r="T753" s="31"/>
      <c r="U753" s="31"/>
      <c r="V753" s="31"/>
      <c r="W753" s="31"/>
      <c r="X753" s="31"/>
      <c r="Y753" s="31"/>
      <c r="Z753" s="31"/>
    </row>
    <row r="754" spans="1:26" ht="15.75" customHeight="1">
      <c r="A754" s="297"/>
      <c r="B754" s="298"/>
      <c r="C754" s="298"/>
      <c r="D754" s="298"/>
      <c r="E754" s="298"/>
      <c r="F754" s="298"/>
      <c r="G754" s="298"/>
      <c r="H754" s="298"/>
      <c r="I754" s="1203"/>
      <c r="J754" s="1203"/>
      <c r="K754" s="31"/>
      <c r="L754" s="31"/>
      <c r="M754" s="31"/>
      <c r="N754" s="31"/>
      <c r="O754" s="31"/>
      <c r="P754" s="31"/>
      <c r="Q754" s="31"/>
      <c r="R754" s="31"/>
      <c r="S754" s="31"/>
      <c r="T754" s="31"/>
      <c r="U754" s="31"/>
      <c r="V754" s="31"/>
      <c r="W754" s="31"/>
      <c r="X754" s="31"/>
      <c r="Y754" s="31"/>
      <c r="Z754" s="31"/>
    </row>
    <row r="755" spans="1:26" ht="15.75" customHeight="1">
      <c r="A755" s="297"/>
      <c r="B755" s="298"/>
      <c r="C755" s="298"/>
      <c r="D755" s="298"/>
      <c r="E755" s="298"/>
      <c r="F755" s="298"/>
      <c r="G755" s="298"/>
      <c r="H755" s="298"/>
      <c r="I755" s="1203"/>
      <c r="J755" s="1203"/>
      <c r="K755" s="31"/>
      <c r="L755" s="31"/>
      <c r="M755" s="31"/>
      <c r="N755" s="31"/>
      <c r="O755" s="31"/>
      <c r="P755" s="31"/>
      <c r="Q755" s="31"/>
      <c r="R755" s="31"/>
      <c r="S755" s="31"/>
      <c r="T755" s="31"/>
      <c r="U755" s="31"/>
      <c r="V755" s="31"/>
      <c r="W755" s="31"/>
      <c r="X755" s="31"/>
      <c r="Y755" s="31"/>
      <c r="Z755" s="31"/>
    </row>
    <row r="756" spans="1:26" ht="15.75" customHeight="1">
      <c r="A756" s="297"/>
      <c r="B756" s="298"/>
      <c r="C756" s="298"/>
      <c r="D756" s="298"/>
      <c r="E756" s="298"/>
      <c r="F756" s="298"/>
      <c r="G756" s="298"/>
      <c r="H756" s="298"/>
      <c r="I756" s="1203"/>
      <c r="J756" s="1203"/>
      <c r="K756" s="31"/>
      <c r="L756" s="31"/>
      <c r="M756" s="31"/>
      <c r="N756" s="31"/>
      <c r="O756" s="31"/>
      <c r="P756" s="31"/>
      <c r="Q756" s="31"/>
      <c r="R756" s="31"/>
      <c r="S756" s="31"/>
      <c r="T756" s="31"/>
      <c r="U756" s="31"/>
      <c r="V756" s="31"/>
      <c r="W756" s="31"/>
      <c r="X756" s="31"/>
      <c r="Y756" s="31"/>
      <c r="Z756" s="31"/>
    </row>
    <row r="757" spans="1:26" ht="15.75" customHeight="1">
      <c r="A757" s="297"/>
      <c r="B757" s="298"/>
      <c r="C757" s="298"/>
      <c r="D757" s="298"/>
      <c r="E757" s="298"/>
      <c r="F757" s="298"/>
      <c r="G757" s="298"/>
      <c r="H757" s="298"/>
      <c r="I757" s="1203"/>
      <c r="J757" s="1203"/>
      <c r="K757" s="31"/>
      <c r="L757" s="31"/>
      <c r="M757" s="31"/>
      <c r="N757" s="31"/>
      <c r="O757" s="31"/>
      <c r="P757" s="31"/>
      <c r="Q757" s="31"/>
      <c r="R757" s="31"/>
      <c r="S757" s="31"/>
      <c r="T757" s="31"/>
      <c r="U757" s="31"/>
      <c r="V757" s="31"/>
      <c r="W757" s="31"/>
      <c r="X757" s="31"/>
      <c r="Y757" s="31"/>
      <c r="Z757" s="31"/>
    </row>
    <row r="758" spans="1:26" ht="15.75" customHeight="1">
      <c r="A758" s="297"/>
      <c r="B758" s="298"/>
      <c r="C758" s="298"/>
      <c r="D758" s="298"/>
      <c r="E758" s="298"/>
      <c r="F758" s="298"/>
      <c r="G758" s="298"/>
      <c r="H758" s="298"/>
      <c r="I758" s="1203"/>
      <c r="J758" s="1203"/>
      <c r="K758" s="31"/>
      <c r="L758" s="31"/>
      <c r="M758" s="31"/>
      <c r="N758" s="31"/>
      <c r="O758" s="31"/>
      <c r="P758" s="31"/>
      <c r="Q758" s="31"/>
      <c r="R758" s="31"/>
      <c r="S758" s="31"/>
      <c r="T758" s="31"/>
      <c r="U758" s="31"/>
      <c r="V758" s="31"/>
      <c r="W758" s="31"/>
      <c r="X758" s="31"/>
      <c r="Y758" s="31"/>
      <c r="Z758" s="31"/>
    </row>
    <row r="759" spans="1:26" ht="15.75" customHeight="1">
      <c r="A759" s="297"/>
      <c r="B759" s="298"/>
      <c r="C759" s="298"/>
      <c r="D759" s="298"/>
      <c r="E759" s="298"/>
      <c r="F759" s="298"/>
      <c r="G759" s="298"/>
      <c r="H759" s="298"/>
      <c r="I759" s="1203"/>
      <c r="J759" s="1203"/>
      <c r="K759" s="31"/>
      <c r="L759" s="31"/>
      <c r="M759" s="31"/>
      <c r="N759" s="31"/>
      <c r="O759" s="31"/>
      <c r="P759" s="31"/>
      <c r="Q759" s="31"/>
      <c r="R759" s="31"/>
      <c r="S759" s="31"/>
      <c r="T759" s="31"/>
      <c r="U759" s="31"/>
      <c r="V759" s="31"/>
      <c r="W759" s="31"/>
      <c r="X759" s="31"/>
      <c r="Y759" s="31"/>
      <c r="Z759" s="31"/>
    </row>
    <row r="760" spans="1:26" ht="15.75" customHeight="1">
      <c r="A760" s="297"/>
      <c r="B760" s="298"/>
      <c r="C760" s="298"/>
      <c r="D760" s="298"/>
      <c r="E760" s="298"/>
      <c r="F760" s="298"/>
      <c r="G760" s="298"/>
      <c r="H760" s="298"/>
      <c r="I760" s="1203"/>
      <c r="J760" s="1203"/>
      <c r="K760" s="31"/>
      <c r="L760" s="31"/>
      <c r="M760" s="31"/>
      <c r="N760" s="31"/>
      <c r="O760" s="31"/>
      <c r="P760" s="31"/>
      <c r="Q760" s="31"/>
      <c r="R760" s="31"/>
      <c r="S760" s="31"/>
      <c r="T760" s="31"/>
      <c r="U760" s="31"/>
      <c r="V760" s="31"/>
      <c r="W760" s="31"/>
      <c r="X760" s="31"/>
      <c r="Y760" s="31"/>
      <c r="Z760" s="31"/>
    </row>
    <row r="761" spans="1:26" ht="15.75" customHeight="1">
      <c r="A761" s="297"/>
      <c r="B761" s="298"/>
      <c r="C761" s="298"/>
      <c r="D761" s="298"/>
      <c r="E761" s="298"/>
      <c r="F761" s="298"/>
      <c r="G761" s="298"/>
      <c r="H761" s="298"/>
      <c r="I761" s="1203"/>
      <c r="J761" s="1203"/>
      <c r="K761" s="31"/>
      <c r="L761" s="31"/>
      <c r="M761" s="31"/>
      <c r="N761" s="31"/>
      <c r="O761" s="31"/>
      <c r="P761" s="31"/>
      <c r="Q761" s="31"/>
      <c r="R761" s="31"/>
      <c r="S761" s="31"/>
      <c r="T761" s="31"/>
      <c r="U761" s="31"/>
      <c r="V761" s="31"/>
      <c r="W761" s="31"/>
      <c r="X761" s="31"/>
      <c r="Y761" s="31"/>
      <c r="Z761" s="31"/>
    </row>
    <row r="762" spans="1:26" ht="15.75" customHeight="1">
      <c r="A762" s="297"/>
      <c r="B762" s="298"/>
      <c r="C762" s="298"/>
      <c r="D762" s="298"/>
      <c r="E762" s="298"/>
      <c r="F762" s="298"/>
      <c r="G762" s="298"/>
      <c r="H762" s="298"/>
      <c r="I762" s="1203"/>
      <c r="J762" s="1203"/>
      <c r="K762" s="31"/>
      <c r="L762" s="31"/>
      <c r="M762" s="31"/>
      <c r="N762" s="31"/>
      <c r="O762" s="31"/>
      <c r="P762" s="31"/>
      <c r="Q762" s="31"/>
      <c r="R762" s="31"/>
      <c r="S762" s="31"/>
      <c r="T762" s="31"/>
      <c r="U762" s="31"/>
      <c r="V762" s="31"/>
      <c r="W762" s="31"/>
      <c r="X762" s="31"/>
      <c r="Y762" s="31"/>
      <c r="Z762" s="31"/>
    </row>
    <row r="763" spans="1:26" ht="15.75" customHeight="1">
      <c r="A763" s="297"/>
      <c r="B763" s="298"/>
      <c r="C763" s="298"/>
      <c r="D763" s="298"/>
      <c r="E763" s="298"/>
      <c r="F763" s="298"/>
      <c r="G763" s="298"/>
      <c r="H763" s="298"/>
      <c r="I763" s="1203"/>
      <c r="J763" s="1203"/>
      <c r="K763" s="31"/>
      <c r="L763" s="31"/>
      <c r="M763" s="31"/>
      <c r="N763" s="31"/>
      <c r="O763" s="31"/>
      <c r="P763" s="31"/>
      <c r="Q763" s="31"/>
      <c r="R763" s="31"/>
      <c r="S763" s="31"/>
      <c r="T763" s="31"/>
      <c r="U763" s="31"/>
      <c r="V763" s="31"/>
      <c r="W763" s="31"/>
      <c r="X763" s="31"/>
      <c r="Y763" s="31"/>
      <c r="Z763" s="31"/>
    </row>
    <row r="764" spans="1:26" ht="15.75" customHeight="1">
      <c r="A764" s="297"/>
      <c r="B764" s="298"/>
      <c r="C764" s="298"/>
      <c r="D764" s="298"/>
      <c r="E764" s="298"/>
      <c r="F764" s="298"/>
      <c r="G764" s="298"/>
      <c r="H764" s="298"/>
      <c r="I764" s="1203"/>
      <c r="J764" s="1203"/>
      <c r="K764" s="31"/>
      <c r="L764" s="31"/>
      <c r="M764" s="31"/>
      <c r="N764" s="31"/>
      <c r="O764" s="31"/>
      <c r="P764" s="31"/>
      <c r="Q764" s="31"/>
      <c r="R764" s="31"/>
      <c r="S764" s="31"/>
      <c r="T764" s="31"/>
      <c r="U764" s="31"/>
      <c r="V764" s="31"/>
      <c r="W764" s="31"/>
      <c r="X764" s="31"/>
      <c r="Y764" s="31"/>
      <c r="Z764" s="31"/>
    </row>
    <row r="765" spans="1:26" ht="15.75" customHeight="1">
      <c r="A765" s="297"/>
      <c r="B765" s="298"/>
      <c r="C765" s="298"/>
      <c r="D765" s="298"/>
      <c r="E765" s="298"/>
      <c r="F765" s="298"/>
      <c r="G765" s="298"/>
      <c r="H765" s="298"/>
      <c r="I765" s="1203"/>
      <c r="J765" s="1203"/>
      <c r="K765" s="31"/>
      <c r="L765" s="31"/>
      <c r="M765" s="31"/>
      <c r="N765" s="31"/>
      <c r="O765" s="31"/>
      <c r="P765" s="31"/>
      <c r="Q765" s="31"/>
      <c r="R765" s="31"/>
      <c r="S765" s="31"/>
      <c r="T765" s="31"/>
      <c r="U765" s="31"/>
      <c r="V765" s="31"/>
      <c r="W765" s="31"/>
      <c r="X765" s="31"/>
      <c r="Y765" s="31"/>
      <c r="Z765" s="31"/>
    </row>
    <row r="766" spans="1:26" ht="15.75" customHeight="1">
      <c r="A766" s="297"/>
      <c r="B766" s="298"/>
      <c r="C766" s="298"/>
      <c r="D766" s="298"/>
      <c r="E766" s="298"/>
      <c r="F766" s="298"/>
      <c r="G766" s="298"/>
      <c r="H766" s="298"/>
      <c r="I766" s="1203"/>
      <c r="J766" s="1203"/>
      <c r="K766" s="31"/>
      <c r="L766" s="31"/>
      <c r="M766" s="31"/>
      <c r="N766" s="31"/>
      <c r="O766" s="31"/>
      <c r="P766" s="31"/>
      <c r="Q766" s="31"/>
      <c r="R766" s="31"/>
      <c r="S766" s="31"/>
      <c r="T766" s="31"/>
      <c r="U766" s="31"/>
      <c r="V766" s="31"/>
      <c r="W766" s="31"/>
      <c r="X766" s="31"/>
      <c r="Y766" s="31"/>
      <c r="Z766" s="31"/>
    </row>
    <row r="767" spans="1:26" ht="15.75" customHeight="1">
      <c r="A767" s="297"/>
      <c r="B767" s="298"/>
      <c r="C767" s="298"/>
      <c r="D767" s="298"/>
      <c r="E767" s="298"/>
      <c r="F767" s="298"/>
      <c r="G767" s="298"/>
      <c r="H767" s="298"/>
      <c r="I767" s="1203"/>
      <c r="J767" s="1203"/>
      <c r="K767" s="31"/>
      <c r="L767" s="31"/>
      <c r="M767" s="31"/>
      <c r="N767" s="31"/>
      <c r="O767" s="31"/>
      <c r="P767" s="31"/>
      <c r="Q767" s="31"/>
      <c r="R767" s="31"/>
      <c r="S767" s="31"/>
      <c r="T767" s="31"/>
      <c r="U767" s="31"/>
      <c r="V767" s="31"/>
      <c r="W767" s="31"/>
      <c r="X767" s="31"/>
      <c r="Y767" s="31"/>
      <c r="Z767" s="31"/>
    </row>
    <row r="768" spans="1:26" ht="15.75" customHeight="1">
      <c r="A768" s="297"/>
      <c r="B768" s="298"/>
      <c r="C768" s="298"/>
      <c r="D768" s="298"/>
      <c r="E768" s="298"/>
      <c r="F768" s="298"/>
      <c r="G768" s="298"/>
      <c r="H768" s="298"/>
      <c r="I768" s="1203"/>
      <c r="J768" s="1203"/>
      <c r="K768" s="31"/>
      <c r="L768" s="31"/>
      <c r="M768" s="31"/>
      <c r="N768" s="31"/>
      <c r="O768" s="31"/>
      <c r="P768" s="31"/>
      <c r="Q768" s="31"/>
      <c r="R768" s="31"/>
      <c r="S768" s="31"/>
      <c r="T768" s="31"/>
      <c r="U768" s="31"/>
      <c r="V768" s="31"/>
      <c r="W768" s="31"/>
      <c r="X768" s="31"/>
      <c r="Y768" s="31"/>
      <c r="Z768" s="31"/>
    </row>
    <row r="769" spans="1:26" ht="15.75" customHeight="1">
      <c r="A769" s="297"/>
      <c r="B769" s="298"/>
      <c r="C769" s="298"/>
      <c r="D769" s="298"/>
      <c r="E769" s="298"/>
      <c r="F769" s="298"/>
      <c r="G769" s="298"/>
      <c r="H769" s="298"/>
      <c r="I769" s="1203"/>
      <c r="J769" s="1203"/>
      <c r="K769" s="31"/>
      <c r="L769" s="31"/>
      <c r="M769" s="31"/>
      <c r="N769" s="31"/>
      <c r="O769" s="31"/>
      <c r="P769" s="31"/>
      <c r="Q769" s="31"/>
      <c r="R769" s="31"/>
      <c r="S769" s="31"/>
      <c r="T769" s="31"/>
      <c r="U769" s="31"/>
      <c r="V769" s="31"/>
      <c r="W769" s="31"/>
      <c r="X769" s="31"/>
      <c r="Y769" s="31"/>
      <c r="Z769" s="31"/>
    </row>
    <row r="770" spans="1:26" ht="15.75" customHeight="1">
      <c r="A770" s="297"/>
      <c r="B770" s="298"/>
      <c r="C770" s="298"/>
      <c r="D770" s="298"/>
      <c r="E770" s="298"/>
      <c r="F770" s="298"/>
      <c r="G770" s="298"/>
      <c r="H770" s="298"/>
      <c r="I770" s="1203"/>
      <c r="J770" s="1203"/>
      <c r="K770" s="31"/>
      <c r="L770" s="31"/>
      <c r="M770" s="31"/>
      <c r="N770" s="31"/>
      <c r="O770" s="31"/>
      <c r="P770" s="31"/>
      <c r="Q770" s="31"/>
      <c r="R770" s="31"/>
      <c r="S770" s="31"/>
      <c r="T770" s="31"/>
      <c r="U770" s="31"/>
      <c r="V770" s="31"/>
      <c r="W770" s="31"/>
      <c r="X770" s="31"/>
      <c r="Y770" s="31"/>
      <c r="Z770" s="31"/>
    </row>
    <row r="771" spans="1:26" ht="15.75" customHeight="1">
      <c r="A771" s="297"/>
      <c r="B771" s="298"/>
      <c r="C771" s="298"/>
      <c r="D771" s="298"/>
      <c r="E771" s="298"/>
      <c r="F771" s="298"/>
      <c r="G771" s="298"/>
      <c r="H771" s="298"/>
      <c r="I771" s="1203"/>
      <c r="J771" s="1203"/>
      <c r="K771" s="31"/>
      <c r="L771" s="31"/>
      <c r="M771" s="31"/>
      <c r="N771" s="31"/>
      <c r="O771" s="31"/>
      <c r="P771" s="31"/>
      <c r="Q771" s="31"/>
      <c r="R771" s="31"/>
      <c r="S771" s="31"/>
      <c r="T771" s="31"/>
      <c r="U771" s="31"/>
      <c r="V771" s="31"/>
      <c r="W771" s="31"/>
      <c r="X771" s="31"/>
      <c r="Y771" s="31"/>
      <c r="Z771" s="31"/>
    </row>
    <row r="772" spans="1:26" ht="15.75" customHeight="1">
      <c r="A772" s="297"/>
      <c r="B772" s="298"/>
      <c r="C772" s="298"/>
      <c r="D772" s="298"/>
      <c r="E772" s="298"/>
      <c r="F772" s="298"/>
      <c r="G772" s="298"/>
      <c r="H772" s="298"/>
      <c r="I772" s="1203"/>
      <c r="J772" s="1203"/>
      <c r="K772" s="31"/>
      <c r="L772" s="31"/>
      <c r="M772" s="31"/>
      <c r="N772" s="31"/>
      <c r="O772" s="31"/>
      <c r="P772" s="31"/>
      <c r="Q772" s="31"/>
      <c r="R772" s="31"/>
      <c r="S772" s="31"/>
      <c r="T772" s="31"/>
      <c r="U772" s="31"/>
      <c r="V772" s="31"/>
      <c r="W772" s="31"/>
      <c r="X772" s="31"/>
      <c r="Y772" s="31"/>
      <c r="Z772" s="31"/>
    </row>
    <row r="773" spans="1:26" ht="15.75" customHeight="1">
      <c r="A773" s="297"/>
      <c r="B773" s="298"/>
      <c r="C773" s="298"/>
      <c r="D773" s="298"/>
      <c r="E773" s="298"/>
      <c r="F773" s="298"/>
      <c r="G773" s="298"/>
      <c r="H773" s="298"/>
      <c r="I773" s="1203"/>
      <c r="J773" s="1203"/>
      <c r="K773" s="31"/>
      <c r="L773" s="31"/>
      <c r="M773" s="31"/>
      <c r="N773" s="31"/>
      <c r="O773" s="31"/>
      <c r="P773" s="31"/>
      <c r="Q773" s="31"/>
      <c r="R773" s="31"/>
      <c r="S773" s="31"/>
      <c r="T773" s="31"/>
      <c r="U773" s="31"/>
      <c r="V773" s="31"/>
      <c r="W773" s="31"/>
      <c r="X773" s="31"/>
      <c r="Y773" s="31"/>
      <c r="Z773" s="31"/>
    </row>
    <row r="774" spans="1:26" ht="15.75" customHeight="1">
      <c r="A774" s="297"/>
      <c r="B774" s="298"/>
      <c r="C774" s="298"/>
      <c r="D774" s="298"/>
      <c r="E774" s="298"/>
      <c r="F774" s="298"/>
      <c r="G774" s="298"/>
      <c r="H774" s="298"/>
      <c r="I774" s="1203"/>
      <c r="J774" s="1203"/>
      <c r="K774" s="31"/>
      <c r="L774" s="31"/>
      <c r="M774" s="31"/>
      <c r="N774" s="31"/>
      <c r="O774" s="31"/>
      <c r="P774" s="31"/>
      <c r="Q774" s="31"/>
      <c r="R774" s="31"/>
      <c r="S774" s="31"/>
      <c r="T774" s="31"/>
      <c r="U774" s="31"/>
      <c r="V774" s="31"/>
      <c r="W774" s="31"/>
      <c r="X774" s="31"/>
      <c r="Y774" s="31"/>
      <c r="Z774" s="31"/>
    </row>
    <row r="775" spans="1:26" ht="15.75" customHeight="1">
      <c r="A775" s="297"/>
      <c r="B775" s="298"/>
      <c r="C775" s="298"/>
      <c r="D775" s="298"/>
      <c r="E775" s="298"/>
      <c r="F775" s="298"/>
      <c r="G775" s="298"/>
      <c r="H775" s="298"/>
      <c r="I775" s="1203"/>
      <c r="J775" s="1203"/>
      <c r="K775" s="31"/>
      <c r="L775" s="31"/>
      <c r="M775" s="31"/>
      <c r="N775" s="31"/>
      <c r="O775" s="31"/>
      <c r="P775" s="31"/>
      <c r="Q775" s="31"/>
      <c r="R775" s="31"/>
      <c r="S775" s="31"/>
      <c r="T775" s="31"/>
      <c r="U775" s="31"/>
      <c r="V775" s="31"/>
      <c r="W775" s="31"/>
      <c r="X775" s="31"/>
      <c r="Y775" s="31"/>
      <c r="Z775" s="31"/>
    </row>
    <row r="776" spans="1:26" ht="15.75" customHeight="1">
      <c r="A776" s="297"/>
      <c r="B776" s="298"/>
      <c r="C776" s="298"/>
      <c r="D776" s="298"/>
      <c r="E776" s="298"/>
      <c r="F776" s="298"/>
      <c r="G776" s="298"/>
      <c r="H776" s="298"/>
      <c r="I776" s="1203"/>
      <c r="J776" s="1203"/>
      <c r="K776" s="31"/>
      <c r="L776" s="31"/>
      <c r="M776" s="31"/>
      <c r="N776" s="31"/>
      <c r="O776" s="31"/>
      <c r="P776" s="31"/>
      <c r="Q776" s="31"/>
      <c r="R776" s="31"/>
      <c r="S776" s="31"/>
      <c r="T776" s="31"/>
      <c r="U776" s="31"/>
      <c r="V776" s="31"/>
      <c r="W776" s="31"/>
      <c r="X776" s="31"/>
      <c r="Y776" s="31"/>
      <c r="Z776" s="31"/>
    </row>
    <row r="777" spans="1:26" ht="15.75" customHeight="1">
      <c r="A777" s="297"/>
      <c r="B777" s="298"/>
      <c r="C777" s="298"/>
      <c r="D777" s="298"/>
      <c r="E777" s="298"/>
      <c r="F777" s="298"/>
      <c r="G777" s="298"/>
      <c r="H777" s="298"/>
      <c r="I777" s="1203"/>
      <c r="J777" s="1203"/>
      <c r="K777" s="31"/>
      <c r="L777" s="31"/>
      <c r="M777" s="31"/>
      <c r="N777" s="31"/>
      <c r="O777" s="31"/>
      <c r="P777" s="31"/>
      <c r="Q777" s="31"/>
      <c r="R777" s="31"/>
      <c r="S777" s="31"/>
      <c r="T777" s="31"/>
      <c r="U777" s="31"/>
      <c r="V777" s="31"/>
      <c r="W777" s="31"/>
      <c r="X777" s="31"/>
      <c r="Y777" s="31"/>
      <c r="Z777" s="31"/>
    </row>
    <row r="778" spans="1:26" ht="15.75" customHeight="1">
      <c r="A778" s="297"/>
      <c r="B778" s="298"/>
      <c r="C778" s="298"/>
      <c r="D778" s="298"/>
      <c r="E778" s="298"/>
      <c r="F778" s="298"/>
      <c r="G778" s="298"/>
      <c r="H778" s="298"/>
      <c r="I778" s="1203"/>
      <c r="J778" s="1203"/>
      <c r="K778" s="31"/>
      <c r="L778" s="31"/>
      <c r="M778" s="31"/>
      <c r="N778" s="31"/>
      <c r="O778" s="31"/>
      <c r="P778" s="31"/>
      <c r="Q778" s="31"/>
      <c r="R778" s="31"/>
      <c r="S778" s="31"/>
      <c r="T778" s="31"/>
      <c r="U778" s="31"/>
      <c r="V778" s="31"/>
      <c r="W778" s="31"/>
      <c r="X778" s="31"/>
      <c r="Y778" s="31"/>
      <c r="Z778" s="31"/>
    </row>
    <row r="779" spans="1:26" ht="15.75" customHeight="1">
      <c r="A779" s="297"/>
      <c r="B779" s="298"/>
      <c r="C779" s="298"/>
      <c r="D779" s="298"/>
      <c r="E779" s="298"/>
      <c r="F779" s="298"/>
      <c r="G779" s="298"/>
      <c r="H779" s="298"/>
      <c r="I779" s="1203"/>
      <c r="J779" s="1203"/>
      <c r="K779" s="31"/>
      <c r="L779" s="31"/>
      <c r="M779" s="31"/>
      <c r="N779" s="31"/>
      <c r="O779" s="31"/>
      <c r="P779" s="31"/>
      <c r="Q779" s="31"/>
      <c r="R779" s="31"/>
      <c r="S779" s="31"/>
      <c r="T779" s="31"/>
      <c r="U779" s="31"/>
      <c r="V779" s="31"/>
      <c r="W779" s="31"/>
      <c r="X779" s="31"/>
      <c r="Y779" s="31"/>
      <c r="Z779" s="31"/>
    </row>
    <row r="780" spans="1:26" ht="15.75" customHeight="1">
      <c r="A780" s="297"/>
      <c r="B780" s="298"/>
      <c r="C780" s="298"/>
      <c r="D780" s="298"/>
      <c r="E780" s="298"/>
      <c r="F780" s="298"/>
      <c r="G780" s="298"/>
      <c r="H780" s="298"/>
      <c r="I780" s="1203"/>
      <c r="J780" s="1203"/>
      <c r="K780" s="31"/>
      <c r="L780" s="31"/>
      <c r="M780" s="31"/>
      <c r="N780" s="31"/>
      <c r="O780" s="31"/>
      <c r="P780" s="31"/>
      <c r="Q780" s="31"/>
      <c r="R780" s="31"/>
      <c r="S780" s="31"/>
      <c r="T780" s="31"/>
      <c r="U780" s="31"/>
      <c r="V780" s="31"/>
      <c r="W780" s="31"/>
      <c r="X780" s="31"/>
      <c r="Y780" s="31"/>
      <c r="Z780" s="31"/>
    </row>
    <row r="781" spans="1:26" ht="15.75" customHeight="1">
      <c r="A781" s="297"/>
      <c r="B781" s="298"/>
      <c r="C781" s="298"/>
      <c r="D781" s="298"/>
      <c r="E781" s="298"/>
      <c r="F781" s="298"/>
      <c r="G781" s="298"/>
      <c r="H781" s="298"/>
      <c r="I781" s="1203"/>
      <c r="J781" s="1203"/>
      <c r="K781" s="31"/>
      <c r="L781" s="31"/>
      <c r="M781" s="31"/>
      <c r="N781" s="31"/>
      <c r="O781" s="31"/>
      <c r="P781" s="31"/>
      <c r="Q781" s="31"/>
      <c r="R781" s="31"/>
      <c r="S781" s="31"/>
      <c r="T781" s="31"/>
      <c r="U781" s="31"/>
      <c r="V781" s="31"/>
      <c r="W781" s="31"/>
      <c r="X781" s="31"/>
      <c r="Y781" s="31"/>
      <c r="Z781" s="31"/>
    </row>
    <row r="782" spans="1:26" ht="15.75" customHeight="1">
      <c r="A782" s="297"/>
      <c r="B782" s="298"/>
      <c r="C782" s="298"/>
      <c r="D782" s="298"/>
      <c r="E782" s="298"/>
      <c r="F782" s="298"/>
      <c r="G782" s="298"/>
      <c r="H782" s="298"/>
      <c r="I782" s="1203"/>
      <c r="J782" s="1203"/>
      <c r="K782" s="31"/>
      <c r="L782" s="31"/>
      <c r="M782" s="31"/>
      <c r="N782" s="31"/>
      <c r="O782" s="31"/>
      <c r="P782" s="31"/>
      <c r="Q782" s="31"/>
      <c r="R782" s="31"/>
      <c r="S782" s="31"/>
      <c r="T782" s="31"/>
      <c r="U782" s="31"/>
      <c r="V782" s="31"/>
      <c r="W782" s="31"/>
      <c r="X782" s="31"/>
      <c r="Y782" s="31"/>
      <c r="Z782" s="31"/>
    </row>
    <row r="783" spans="1:26" ht="15.75" customHeight="1">
      <c r="A783" s="297"/>
      <c r="B783" s="298"/>
      <c r="C783" s="298"/>
      <c r="D783" s="298"/>
      <c r="E783" s="298"/>
      <c r="F783" s="298"/>
      <c r="G783" s="298"/>
      <c r="H783" s="298"/>
      <c r="I783" s="1203"/>
      <c r="J783" s="1203"/>
      <c r="K783" s="31"/>
      <c r="L783" s="31"/>
      <c r="M783" s="31"/>
      <c r="N783" s="31"/>
      <c r="O783" s="31"/>
      <c r="P783" s="31"/>
      <c r="Q783" s="31"/>
      <c r="R783" s="31"/>
      <c r="S783" s="31"/>
      <c r="T783" s="31"/>
      <c r="U783" s="31"/>
      <c r="V783" s="31"/>
      <c r="W783" s="31"/>
      <c r="X783" s="31"/>
      <c r="Y783" s="31"/>
      <c r="Z783" s="31"/>
    </row>
    <row r="784" spans="1:26" ht="15.75" customHeight="1">
      <c r="A784" s="297"/>
      <c r="B784" s="298"/>
      <c r="C784" s="298"/>
      <c r="D784" s="298"/>
      <c r="E784" s="298"/>
      <c r="F784" s="298"/>
      <c r="G784" s="298"/>
      <c r="H784" s="298"/>
      <c r="I784" s="1203"/>
      <c r="J784" s="1203"/>
      <c r="K784" s="31"/>
      <c r="L784" s="31"/>
      <c r="M784" s="31"/>
      <c r="N784" s="31"/>
      <c r="O784" s="31"/>
      <c r="P784" s="31"/>
      <c r="Q784" s="31"/>
      <c r="R784" s="31"/>
      <c r="S784" s="31"/>
      <c r="T784" s="31"/>
      <c r="U784" s="31"/>
      <c r="V784" s="31"/>
      <c r="W784" s="31"/>
      <c r="X784" s="31"/>
      <c r="Y784" s="31"/>
      <c r="Z784" s="31"/>
    </row>
    <row r="785" spans="1:26" ht="15.75" customHeight="1">
      <c r="A785" s="297"/>
      <c r="B785" s="298"/>
      <c r="C785" s="298"/>
      <c r="D785" s="298"/>
      <c r="E785" s="298"/>
      <c r="F785" s="298"/>
      <c r="G785" s="298"/>
      <c r="H785" s="298"/>
      <c r="I785" s="1203"/>
      <c r="J785" s="1203"/>
      <c r="K785" s="31"/>
      <c r="L785" s="31"/>
      <c r="M785" s="31"/>
      <c r="N785" s="31"/>
      <c r="O785" s="31"/>
      <c r="P785" s="31"/>
      <c r="Q785" s="31"/>
      <c r="R785" s="31"/>
      <c r="S785" s="31"/>
      <c r="T785" s="31"/>
      <c r="U785" s="31"/>
      <c r="V785" s="31"/>
      <c r="W785" s="31"/>
      <c r="X785" s="31"/>
      <c r="Y785" s="31"/>
      <c r="Z785" s="31"/>
    </row>
    <row r="786" spans="1:26" ht="15.75" customHeight="1">
      <c r="A786" s="297"/>
      <c r="B786" s="298"/>
      <c r="C786" s="298"/>
      <c r="D786" s="298"/>
      <c r="E786" s="298"/>
      <c r="F786" s="298"/>
      <c r="G786" s="298"/>
      <c r="H786" s="298"/>
      <c r="I786" s="1203"/>
      <c r="J786" s="1203"/>
      <c r="K786" s="31"/>
      <c r="L786" s="31"/>
      <c r="M786" s="31"/>
      <c r="N786" s="31"/>
      <c r="O786" s="31"/>
      <c r="P786" s="31"/>
      <c r="Q786" s="31"/>
      <c r="R786" s="31"/>
      <c r="S786" s="31"/>
      <c r="T786" s="31"/>
      <c r="U786" s="31"/>
      <c r="V786" s="31"/>
      <c r="W786" s="31"/>
      <c r="X786" s="31"/>
      <c r="Y786" s="31"/>
      <c r="Z786" s="31"/>
    </row>
    <row r="787" spans="1:26" ht="15.75" customHeight="1">
      <c r="A787" s="297"/>
      <c r="B787" s="298"/>
      <c r="C787" s="298"/>
      <c r="D787" s="298"/>
      <c r="E787" s="298"/>
      <c r="F787" s="298"/>
      <c r="G787" s="298"/>
      <c r="H787" s="298"/>
      <c r="I787" s="1203"/>
      <c r="J787" s="1203"/>
      <c r="K787" s="31"/>
      <c r="L787" s="31"/>
      <c r="M787" s="31"/>
      <c r="N787" s="31"/>
      <c r="O787" s="31"/>
      <c r="P787" s="31"/>
      <c r="Q787" s="31"/>
      <c r="R787" s="31"/>
      <c r="S787" s="31"/>
      <c r="T787" s="31"/>
      <c r="U787" s="31"/>
      <c r="V787" s="31"/>
      <c r="W787" s="31"/>
      <c r="X787" s="31"/>
      <c r="Y787" s="31"/>
      <c r="Z787" s="31"/>
    </row>
    <row r="788" spans="1:26" ht="15.75" customHeight="1">
      <c r="A788" s="297"/>
      <c r="B788" s="298"/>
      <c r="C788" s="298"/>
      <c r="D788" s="298"/>
      <c r="E788" s="298"/>
      <c r="F788" s="298"/>
      <c r="G788" s="298"/>
      <c r="H788" s="298"/>
      <c r="I788" s="1203"/>
      <c r="J788" s="1203"/>
      <c r="K788" s="31"/>
      <c r="L788" s="31"/>
      <c r="M788" s="31"/>
      <c r="N788" s="31"/>
      <c r="O788" s="31"/>
      <c r="P788" s="31"/>
      <c r="Q788" s="31"/>
      <c r="R788" s="31"/>
      <c r="S788" s="31"/>
      <c r="T788" s="31"/>
      <c r="U788" s="31"/>
      <c r="V788" s="31"/>
      <c r="W788" s="31"/>
      <c r="X788" s="31"/>
      <c r="Y788" s="31"/>
      <c r="Z788" s="31"/>
    </row>
    <row r="789" spans="1:26" ht="15.75" customHeight="1">
      <c r="A789" s="297"/>
      <c r="B789" s="298"/>
      <c r="C789" s="298"/>
      <c r="D789" s="298"/>
      <c r="E789" s="298"/>
      <c r="F789" s="298"/>
      <c r="G789" s="298"/>
      <c r="H789" s="298"/>
      <c r="I789" s="1203"/>
      <c r="J789" s="1203"/>
      <c r="K789" s="31"/>
      <c r="L789" s="31"/>
      <c r="M789" s="31"/>
      <c r="N789" s="31"/>
      <c r="O789" s="31"/>
      <c r="P789" s="31"/>
      <c r="Q789" s="31"/>
      <c r="R789" s="31"/>
      <c r="S789" s="31"/>
      <c r="T789" s="31"/>
      <c r="U789" s="31"/>
      <c r="V789" s="31"/>
      <c r="W789" s="31"/>
      <c r="X789" s="31"/>
      <c r="Y789" s="31"/>
      <c r="Z789" s="31"/>
    </row>
    <row r="790" spans="1:26" ht="15.75" customHeight="1">
      <c r="A790" s="297"/>
      <c r="B790" s="298"/>
      <c r="C790" s="298"/>
      <c r="D790" s="298"/>
      <c r="E790" s="298"/>
      <c r="F790" s="298"/>
      <c r="G790" s="298"/>
      <c r="H790" s="298"/>
      <c r="I790" s="1203"/>
      <c r="J790" s="1203"/>
      <c r="K790" s="31"/>
      <c r="L790" s="31"/>
      <c r="M790" s="31"/>
      <c r="N790" s="31"/>
      <c r="O790" s="31"/>
      <c r="P790" s="31"/>
      <c r="Q790" s="31"/>
      <c r="R790" s="31"/>
      <c r="S790" s="31"/>
      <c r="T790" s="31"/>
      <c r="U790" s="31"/>
      <c r="V790" s="31"/>
      <c r="W790" s="31"/>
      <c r="X790" s="31"/>
      <c r="Y790" s="31"/>
      <c r="Z790" s="31"/>
    </row>
    <row r="791" spans="1:26" ht="15.75" customHeight="1">
      <c r="A791" s="297"/>
      <c r="B791" s="298"/>
      <c r="C791" s="298"/>
      <c r="D791" s="298"/>
      <c r="E791" s="298"/>
      <c r="F791" s="298"/>
      <c r="G791" s="298"/>
      <c r="H791" s="298"/>
      <c r="I791" s="1203"/>
      <c r="J791" s="1203"/>
      <c r="K791" s="31"/>
      <c r="L791" s="31"/>
      <c r="M791" s="31"/>
      <c r="N791" s="31"/>
      <c r="O791" s="31"/>
      <c r="P791" s="31"/>
      <c r="Q791" s="31"/>
      <c r="R791" s="31"/>
      <c r="S791" s="31"/>
      <c r="T791" s="31"/>
      <c r="U791" s="31"/>
      <c r="V791" s="31"/>
      <c r="W791" s="31"/>
      <c r="X791" s="31"/>
      <c r="Y791" s="31"/>
      <c r="Z791" s="31"/>
    </row>
    <row r="792" spans="1:26" ht="15.75" customHeight="1">
      <c r="A792" s="297"/>
      <c r="B792" s="298"/>
      <c r="C792" s="298"/>
      <c r="D792" s="298"/>
      <c r="E792" s="298"/>
      <c r="F792" s="298"/>
      <c r="G792" s="298"/>
      <c r="H792" s="298"/>
      <c r="I792" s="1203"/>
      <c r="J792" s="1203"/>
      <c r="K792" s="31"/>
      <c r="L792" s="31"/>
      <c r="M792" s="31"/>
      <c r="N792" s="31"/>
      <c r="O792" s="31"/>
      <c r="P792" s="31"/>
      <c r="Q792" s="31"/>
      <c r="R792" s="31"/>
      <c r="S792" s="31"/>
      <c r="T792" s="31"/>
      <c r="U792" s="31"/>
      <c r="V792" s="31"/>
      <c r="W792" s="31"/>
      <c r="X792" s="31"/>
      <c r="Y792" s="31"/>
      <c r="Z792" s="31"/>
    </row>
    <row r="793" spans="1:26" ht="15.75" customHeight="1">
      <c r="A793" s="297"/>
      <c r="B793" s="298"/>
      <c r="C793" s="298"/>
      <c r="D793" s="298"/>
      <c r="E793" s="298"/>
      <c r="F793" s="298"/>
      <c r="G793" s="298"/>
      <c r="H793" s="298"/>
      <c r="I793" s="1203"/>
      <c r="J793" s="1203"/>
      <c r="K793" s="31"/>
      <c r="L793" s="31"/>
      <c r="M793" s="31"/>
      <c r="N793" s="31"/>
      <c r="O793" s="31"/>
      <c r="P793" s="31"/>
      <c r="Q793" s="31"/>
      <c r="R793" s="31"/>
      <c r="S793" s="31"/>
      <c r="T793" s="31"/>
      <c r="U793" s="31"/>
      <c r="V793" s="31"/>
      <c r="W793" s="31"/>
      <c r="X793" s="31"/>
      <c r="Y793" s="31"/>
      <c r="Z793" s="31"/>
    </row>
    <row r="794" spans="1:26" ht="15.75" customHeight="1">
      <c r="A794" s="297"/>
      <c r="B794" s="298"/>
      <c r="C794" s="298"/>
      <c r="D794" s="298"/>
      <c r="E794" s="298"/>
      <c r="F794" s="298"/>
      <c r="G794" s="298"/>
      <c r="H794" s="298"/>
      <c r="I794" s="1203"/>
      <c r="J794" s="1203"/>
      <c r="K794" s="31"/>
      <c r="L794" s="31"/>
      <c r="M794" s="31"/>
      <c r="N794" s="31"/>
      <c r="O794" s="31"/>
      <c r="P794" s="31"/>
      <c r="Q794" s="31"/>
      <c r="R794" s="31"/>
      <c r="S794" s="31"/>
      <c r="T794" s="31"/>
      <c r="U794" s="31"/>
      <c r="V794" s="31"/>
      <c r="W794" s="31"/>
      <c r="X794" s="31"/>
      <c r="Y794" s="31"/>
      <c r="Z794" s="31"/>
    </row>
    <row r="795" spans="1:26" ht="15.75" customHeight="1">
      <c r="A795" s="297"/>
      <c r="B795" s="298"/>
      <c r="C795" s="298"/>
      <c r="D795" s="298"/>
      <c r="E795" s="298"/>
      <c r="F795" s="298"/>
      <c r="G795" s="298"/>
      <c r="H795" s="298"/>
      <c r="I795" s="1203"/>
      <c r="J795" s="1203"/>
      <c r="K795" s="31"/>
      <c r="L795" s="31"/>
      <c r="M795" s="31"/>
      <c r="N795" s="31"/>
      <c r="O795" s="31"/>
      <c r="P795" s="31"/>
      <c r="Q795" s="31"/>
      <c r="R795" s="31"/>
      <c r="S795" s="31"/>
      <c r="T795" s="31"/>
      <c r="U795" s="31"/>
      <c r="V795" s="31"/>
      <c r="W795" s="31"/>
      <c r="X795" s="31"/>
      <c r="Y795" s="31"/>
      <c r="Z795" s="31"/>
    </row>
    <row r="796" spans="1:26" ht="15.75" customHeight="1">
      <c r="A796" s="297"/>
      <c r="B796" s="298"/>
      <c r="C796" s="298"/>
      <c r="D796" s="298"/>
      <c r="E796" s="298"/>
      <c r="F796" s="298"/>
      <c r="G796" s="298"/>
      <c r="H796" s="298"/>
      <c r="I796" s="1203"/>
      <c r="J796" s="1203"/>
      <c r="K796" s="31"/>
      <c r="L796" s="31"/>
      <c r="M796" s="31"/>
      <c r="N796" s="31"/>
      <c r="O796" s="31"/>
      <c r="P796" s="31"/>
      <c r="Q796" s="31"/>
      <c r="R796" s="31"/>
      <c r="S796" s="31"/>
      <c r="T796" s="31"/>
      <c r="U796" s="31"/>
      <c r="V796" s="31"/>
      <c r="W796" s="31"/>
      <c r="X796" s="31"/>
      <c r="Y796" s="31"/>
      <c r="Z796" s="31"/>
    </row>
    <row r="797" spans="1:26" ht="15.75" customHeight="1">
      <c r="A797" s="297"/>
      <c r="B797" s="298"/>
      <c r="C797" s="298"/>
      <c r="D797" s="298"/>
      <c r="E797" s="298"/>
      <c r="F797" s="298"/>
      <c r="G797" s="298"/>
      <c r="H797" s="298"/>
      <c r="I797" s="1203"/>
      <c r="J797" s="1203"/>
      <c r="K797" s="31"/>
      <c r="L797" s="31"/>
      <c r="M797" s="31"/>
      <c r="N797" s="31"/>
      <c r="O797" s="31"/>
      <c r="P797" s="31"/>
      <c r="Q797" s="31"/>
      <c r="R797" s="31"/>
      <c r="S797" s="31"/>
      <c r="T797" s="31"/>
      <c r="U797" s="31"/>
      <c r="V797" s="31"/>
      <c r="W797" s="31"/>
      <c r="X797" s="31"/>
      <c r="Y797" s="31"/>
      <c r="Z797" s="31"/>
    </row>
    <row r="798" spans="1:26" ht="15.75" customHeight="1">
      <c r="A798" s="297"/>
      <c r="B798" s="298"/>
      <c r="C798" s="298"/>
      <c r="D798" s="298"/>
      <c r="E798" s="298"/>
      <c r="F798" s="298"/>
      <c r="G798" s="298"/>
      <c r="H798" s="298"/>
      <c r="I798" s="1203"/>
      <c r="J798" s="1203"/>
      <c r="K798" s="31"/>
      <c r="L798" s="31"/>
      <c r="M798" s="31"/>
      <c r="N798" s="31"/>
      <c r="O798" s="31"/>
      <c r="P798" s="31"/>
      <c r="Q798" s="31"/>
      <c r="R798" s="31"/>
      <c r="S798" s="31"/>
      <c r="T798" s="31"/>
      <c r="U798" s="31"/>
      <c r="V798" s="31"/>
      <c r="W798" s="31"/>
      <c r="X798" s="31"/>
      <c r="Y798" s="31"/>
      <c r="Z798" s="31"/>
    </row>
    <row r="799" spans="1:26" ht="15.75" customHeight="1">
      <c r="A799" s="297"/>
      <c r="B799" s="298"/>
      <c r="C799" s="298"/>
      <c r="D799" s="298"/>
      <c r="E799" s="298"/>
      <c r="F799" s="298"/>
      <c r="G799" s="298"/>
      <c r="H799" s="298"/>
      <c r="I799" s="1203"/>
      <c r="J799" s="1203"/>
      <c r="K799" s="31"/>
      <c r="L799" s="31"/>
      <c r="M799" s="31"/>
      <c r="N799" s="31"/>
      <c r="O799" s="31"/>
      <c r="P799" s="31"/>
      <c r="Q799" s="31"/>
      <c r="R799" s="31"/>
      <c r="S799" s="31"/>
      <c r="T799" s="31"/>
      <c r="U799" s="31"/>
      <c r="V799" s="31"/>
      <c r="W799" s="31"/>
      <c r="X799" s="31"/>
      <c r="Y799" s="31"/>
      <c r="Z799" s="31"/>
    </row>
    <row r="800" spans="1:26" ht="15.75" customHeight="1">
      <c r="A800" s="297"/>
      <c r="B800" s="298"/>
      <c r="C800" s="298"/>
      <c r="D800" s="298"/>
      <c r="E800" s="298"/>
      <c r="F800" s="298"/>
      <c r="G800" s="298"/>
      <c r="H800" s="298"/>
      <c r="I800" s="1203"/>
      <c r="J800" s="1203"/>
      <c r="K800" s="31"/>
      <c r="L800" s="31"/>
      <c r="M800" s="31"/>
      <c r="N800" s="31"/>
      <c r="O800" s="31"/>
      <c r="P800" s="31"/>
      <c r="Q800" s="31"/>
      <c r="R800" s="31"/>
      <c r="S800" s="31"/>
      <c r="T800" s="31"/>
      <c r="U800" s="31"/>
      <c r="V800" s="31"/>
      <c r="W800" s="31"/>
      <c r="X800" s="31"/>
      <c r="Y800" s="31"/>
      <c r="Z800" s="31"/>
    </row>
    <row r="801" spans="1:26" ht="15.75" customHeight="1">
      <c r="A801" s="297"/>
      <c r="B801" s="298"/>
      <c r="C801" s="298"/>
      <c r="D801" s="298"/>
      <c r="E801" s="298"/>
      <c r="F801" s="298"/>
      <c r="G801" s="298"/>
      <c r="H801" s="298"/>
      <c r="I801" s="1203"/>
      <c r="J801" s="1203"/>
      <c r="K801" s="31"/>
      <c r="L801" s="31"/>
      <c r="M801" s="31"/>
      <c r="N801" s="31"/>
      <c r="O801" s="31"/>
      <c r="P801" s="31"/>
      <c r="Q801" s="31"/>
      <c r="R801" s="31"/>
      <c r="S801" s="31"/>
      <c r="T801" s="31"/>
      <c r="U801" s="31"/>
      <c r="V801" s="31"/>
      <c r="W801" s="31"/>
      <c r="X801" s="31"/>
      <c r="Y801" s="31"/>
      <c r="Z801" s="31"/>
    </row>
    <row r="802" spans="1:26" ht="15.75" customHeight="1">
      <c r="A802" s="297"/>
      <c r="B802" s="298"/>
      <c r="C802" s="298"/>
      <c r="D802" s="298"/>
      <c r="E802" s="298"/>
      <c r="F802" s="298"/>
      <c r="G802" s="298"/>
      <c r="H802" s="298"/>
      <c r="I802" s="1203"/>
      <c r="J802" s="1203"/>
      <c r="K802" s="31"/>
      <c r="L802" s="31"/>
      <c r="M802" s="31"/>
      <c r="N802" s="31"/>
      <c r="O802" s="31"/>
      <c r="P802" s="31"/>
      <c r="Q802" s="31"/>
      <c r="R802" s="31"/>
      <c r="S802" s="31"/>
      <c r="T802" s="31"/>
      <c r="U802" s="31"/>
      <c r="V802" s="31"/>
      <c r="W802" s="31"/>
      <c r="X802" s="31"/>
      <c r="Y802" s="31"/>
      <c r="Z802" s="31"/>
    </row>
    <row r="803" spans="1:26" ht="15.75" customHeight="1">
      <c r="A803" s="297"/>
      <c r="B803" s="298"/>
      <c r="C803" s="298"/>
      <c r="D803" s="298"/>
      <c r="E803" s="298"/>
      <c r="F803" s="298"/>
      <c r="G803" s="298"/>
      <c r="H803" s="298"/>
      <c r="I803" s="1203"/>
      <c r="J803" s="1203"/>
      <c r="K803" s="31"/>
      <c r="L803" s="31"/>
      <c r="M803" s="31"/>
      <c r="N803" s="31"/>
      <c r="O803" s="31"/>
      <c r="P803" s="31"/>
      <c r="Q803" s="31"/>
      <c r="R803" s="31"/>
      <c r="S803" s="31"/>
      <c r="T803" s="31"/>
      <c r="U803" s="31"/>
      <c r="V803" s="31"/>
      <c r="W803" s="31"/>
      <c r="X803" s="31"/>
      <c r="Y803" s="31"/>
      <c r="Z803" s="31"/>
    </row>
    <row r="804" spans="1:26" ht="15.75" customHeight="1">
      <c r="A804" s="297"/>
      <c r="B804" s="298"/>
      <c r="C804" s="298"/>
      <c r="D804" s="298"/>
      <c r="E804" s="298"/>
      <c r="F804" s="298"/>
      <c r="G804" s="298"/>
      <c r="H804" s="298"/>
      <c r="I804" s="1203"/>
      <c r="J804" s="1203"/>
      <c r="K804" s="31"/>
      <c r="L804" s="31"/>
      <c r="M804" s="31"/>
      <c r="N804" s="31"/>
      <c r="O804" s="31"/>
      <c r="P804" s="31"/>
      <c r="Q804" s="31"/>
      <c r="R804" s="31"/>
      <c r="S804" s="31"/>
      <c r="T804" s="31"/>
      <c r="U804" s="31"/>
      <c r="V804" s="31"/>
      <c r="W804" s="31"/>
      <c r="X804" s="31"/>
      <c r="Y804" s="31"/>
      <c r="Z804" s="31"/>
    </row>
    <row r="805" spans="1:26" ht="15.75" customHeight="1">
      <c r="A805" s="297"/>
      <c r="B805" s="298"/>
      <c r="C805" s="298"/>
      <c r="D805" s="298"/>
      <c r="E805" s="298"/>
      <c r="F805" s="298"/>
      <c r="G805" s="298"/>
      <c r="H805" s="298"/>
      <c r="I805" s="1203"/>
      <c r="J805" s="1203"/>
      <c r="K805" s="31"/>
      <c r="L805" s="31"/>
      <c r="M805" s="31"/>
      <c r="N805" s="31"/>
      <c r="O805" s="31"/>
      <c r="P805" s="31"/>
      <c r="Q805" s="31"/>
      <c r="R805" s="31"/>
      <c r="S805" s="31"/>
      <c r="T805" s="31"/>
      <c r="U805" s="31"/>
      <c r="V805" s="31"/>
      <c r="W805" s="31"/>
      <c r="X805" s="31"/>
      <c r="Y805" s="31"/>
      <c r="Z805" s="31"/>
    </row>
    <row r="806" spans="1:26" ht="15.75" customHeight="1">
      <c r="A806" s="297"/>
      <c r="B806" s="298"/>
      <c r="C806" s="298"/>
      <c r="D806" s="298"/>
      <c r="E806" s="298"/>
      <c r="F806" s="298"/>
      <c r="G806" s="298"/>
      <c r="H806" s="298"/>
      <c r="I806" s="1203"/>
      <c r="J806" s="1203"/>
      <c r="K806" s="31"/>
      <c r="L806" s="31"/>
      <c r="M806" s="31"/>
      <c r="N806" s="31"/>
      <c r="O806" s="31"/>
      <c r="P806" s="31"/>
      <c r="Q806" s="31"/>
      <c r="R806" s="31"/>
      <c r="S806" s="31"/>
      <c r="T806" s="31"/>
      <c r="U806" s="31"/>
      <c r="V806" s="31"/>
      <c r="W806" s="31"/>
      <c r="X806" s="31"/>
      <c r="Y806" s="31"/>
      <c r="Z806" s="31"/>
    </row>
    <row r="807" spans="1:26" ht="15.75" customHeight="1">
      <c r="A807" s="297"/>
      <c r="B807" s="298"/>
      <c r="C807" s="298"/>
      <c r="D807" s="298"/>
      <c r="E807" s="298"/>
      <c r="F807" s="298"/>
      <c r="G807" s="298"/>
      <c r="H807" s="298"/>
      <c r="I807" s="1203"/>
      <c r="J807" s="1203"/>
      <c r="K807" s="31"/>
      <c r="L807" s="31"/>
      <c r="M807" s="31"/>
      <c r="N807" s="31"/>
      <c r="O807" s="31"/>
      <c r="P807" s="31"/>
      <c r="Q807" s="31"/>
      <c r="R807" s="31"/>
      <c r="S807" s="31"/>
      <c r="T807" s="31"/>
      <c r="U807" s="31"/>
      <c r="V807" s="31"/>
      <c r="W807" s="31"/>
      <c r="X807" s="31"/>
      <c r="Y807" s="31"/>
      <c r="Z807" s="31"/>
    </row>
    <row r="808" spans="1:26" ht="15.75" customHeight="1">
      <c r="A808" s="297"/>
      <c r="B808" s="298"/>
      <c r="C808" s="298"/>
      <c r="D808" s="298"/>
      <c r="E808" s="298"/>
      <c r="F808" s="298"/>
      <c r="G808" s="298"/>
      <c r="H808" s="298"/>
      <c r="I808" s="1203"/>
      <c r="J808" s="1203"/>
      <c r="K808" s="31"/>
      <c r="L808" s="31"/>
      <c r="M808" s="31"/>
      <c r="N808" s="31"/>
      <c r="O808" s="31"/>
      <c r="P808" s="31"/>
      <c r="Q808" s="31"/>
      <c r="R808" s="31"/>
      <c r="S808" s="31"/>
      <c r="T808" s="31"/>
      <c r="U808" s="31"/>
      <c r="V808" s="31"/>
      <c r="W808" s="31"/>
      <c r="X808" s="31"/>
      <c r="Y808" s="31"/>
      <c r="Z808" s="31"/>
    </row>
    <row r="809" spans="1:26" ht="15.75" customHeight="1">
      <c r="A809" s="297"/>
      <c r="B809" s="298"/>
      <c r="C809" s="298"/>
      <c r="D809" s="298"/>
      <c r="E809" s="298"/>
      <c r="F809" s="298"/>
      <c r="G809" s="298"/>
      <c r="H809" s="298"/>
      <c r="I809" s="1203"/>
      <c r="J809" s="1203"/>
      <c r="K809" s="31"/>
      <c r="L809" s="31"/>
      <c r="M809" s="31"/>
      <c r="N809" s="31"/>
      <c r="O809" s="31"/>
      <c r="P809" s="31"/>
      <c r="Q809" s="31"/>
      <c r="R809" s="31"/>
      <c r="S809" s="31"/>
      <c r="T809" s="31"/>
      <c r="U809" s="31"/>
      <c r="V809" s="31"/>
      <c r="W809" s="31"/>
      <c r="X809" s="31"/>
      <c r="Y809" s="31"/>
      <c r="Z809" s="31"/>
    </row>
    <row r="810" spans="1:26" ht="15.75" customHeight="1">
      <c r="A810" s="297"/>
      <c r="B810" s="298"/>
      <c r="C810" s="298"/>
      <c r="D810" s="298"/>
      <c r="E810" s="298"/>
      <c r="F810" s="298"/>
      <c r="G810" s="298"/>
      <c r="H810" s="298"/>
      <c r="I810" s="1203"/>
      <c r="J810" s="1203"/>
      <c r="K810" s="31"/>
      <c r="L810" s="31"/>
      <c r="M810" s="31"/>
      <c r="N810" s="31"/>
      <c r="O810" s="31"/>
      <c r="P810" s="31"/>
      <c r="Q810" s="31"/>
      <c r="R810" s="31"/>
      <c r="S810" s="31"/>
      <c r="T810" s="31"/>
      <c r="U810" s="31"/>
      <c r="V810" s="31"/>
      <c r="W810" s="31"/>
      <c r="X810" s="31"/>
      <c r="Y810" s="31"/>
      <c r="Z810" s="31"/>
    </row>
    <row r="811" spans="1:26" ht="15.75" customHeight="1">
      <c r="A811" s="297"/>
      <c r="B811" s="298"/>
      <c r="C811" s="298"/>
      <c r="D811" s="298"/>
      <c r="E811" s="298"/>
      <c r="F811" s="298"/>
      <c r="G811" s="298"/>
      <c r="H811" s="298"/>
      <c r="I811" s="1203"/>
      <c r="J811" s="1203"/>
      <c r="K811" s="31"/>
      <c r="L811" s="31"/>
      <c r="M811" s="31"/>
      <c r="N811" s="31"/>
      <c r="O811" s="31"/>
      <c r="P811" s="31"/>
      <c r="Q811" s="31"/>
      <c r="R811" s="31"/>
      <c r="S811" s="31"/>
      <c r="T811" s="31"/>
      <c r="U811" s="31"/>
      <c r="V811" s="31"/>
      <c r="W811" s="31"/>
      <c r="X811" s="31"/>
      <c r="Y811" s="31"/>
      <c r="Z811" s="31"/>
    </row>
    <row r="812" spans="1:26" ht="15.75" customHeight="1">
      <c r="A812" s="297"/>
      <c r="B812" s="298"/>
      <c r="C812" s="298"/>
      <c r="D812" s="298"/>
      <c r="E812" s="298"/>
      <c r="F812" s="298"/>
      <c r="G812" s="298"/>
      <c r="H812" s="298"/>
      <c r="I812" s="1203"/>
      <c r="J812" s="1203"/>
      <c r="K812" s="31"/>
      <c r="L812" s="31"/>
      <c r="M812" s="31"/>
      <c r="N812" s="31"/>
      <c r="O812" s="31"/>
      <c r="P812" s="31"/>
      <c r="Q812" s="31"/>
      <c r="R812" s="31"/>
      <c r="S812" s="31"/>
      <c r="T812" s="31"/>
      <c r="U812" s="31"/>
      <c r="V812" s="31"/>
      <c r="W812" s="31"/>
      <c r="X812" s="31"/>
      <c r="Y812" s="31"/>
      <c r="Z812" s="31"/>
    </row>
    <row r="813" spans="1:26" ht="15.75" customHeight="1">
      <c r="A813" s="297"/>
      <c r="B813" s="298"/>
      <c r="C813" s="298"/>
      <c r="D813" s="298"/>
      <c r="E813" s="298"/>
      <c r="F813" s="298"/>
      <c r="G813" s="298"/>
      <c r="H813" s="298"/>
      <c r="I813" s="1203"/>
      <c r="J813" s="1203"/>
      <c r="K813" s="31"/>
      <c r="L813" s="31"/>
      <c r="M813" s="31"/>
      <c r="N813" s="31"/>
      <c r="O813" s="31"/>
      <c r="P813" s="31"/>
      <c r="Q813" s="31"/>
      <c r="R813" s="31"/>
      <c r="S813" s="31"/>
      <c r="T813" s="31"/>
      <c r="U813" s="31"/>
      <c r="V813" s="31"/>
      <c r="W813" s="31"/>
      <c r="X813" s="31"/>
      <c r="Y813" s="31"/>
      <c r="Z813" s="31"/>
    </row>
    <row r="814" spans="1:26" ht="15.75" customHeight="1">
      <c r="A814" s="297"/>
      <c r="B814" s="298"/>
      <c r="C814" s="298"/>
      <c r="D814" s="298"/>
      <c r="E814" s="298"/>
      <c r="F814" s="298"/>
      <c r="G814" s="298"/>
      <c r="H814" s="298"/>
      <c r="I814" s="1203"/>
      <c r="J814" s="1203"/>
      <c r="K814" s="31"/>
      <c r="L814" s="31"/>
      <c r="M814" s="31"/>
      <c r="N814" s="31"/>
      <c r="O814" s="31"/>
      <c r="P814" s="31"/>
      <c r="Q814" s="31"/>
      <c r="R814" s="31"/>
      <c r="S814" s="31"/>
      <c r="T814" s="31"/>
      <c r="U814" s="31"/>
      <c r="V814" s="31"/>
      <c r="W814" s="31"/>
      <c r="X814" s="31"/>
      <c r="Y814" s="31"/>
      <c r="Z814" s="31"/>
    </row>
    <row r="815" spans="1:26" ht="15.75" customHeight="1">
      <c r="A815" s="297"/>
      <c r="B815" s="298"/>
      <c r="C815" s="298"/>
      <c r="D815" s="298"/>
      <c r="E815" s="298"/>
      <c r="F815" s="298"/>
      <c r="G815" s="298"/>
      <c r="H815" s="298"/>
      <c r="I815" s="1203"/>
      <c r="J815" s="1203"/>
      <c r="K815" s="31"/>
      <c r="L815" s="31"/>
      <c r="M815" s="31"/>
      <c r="N815" s="31"/>
      <c r="O815" s="31"/>
      <c r="P815" s="31"/>
      <c r="Q815" s="31"/>
      <c r="R815" s="31"/>
      <c r="S815" s="31"/>
      <c r="T815" s="31"/>
      <c r="U815" s="31"/>
      <c r="V815" s="31"/>
      <c r="W815" s="31"/>
      <c r="X815" s="31"/>
      <c r="Y815" s="31"/>
      <c r="Z815" s="31"/>
    </row>
    <row r="816" spans="1:26" ht="15.75" customHeight="1">
      <c r="A816" s="297"/>
      <c r="B816" s="298"/>
      <c r="C816" s="298"/>
      <c r="D816" s="298"/>
      <c r="E816" s="298"/>
      <c r="F816" s="298"/>
      <c r="G816" s="298"/>
      <c r="H816" s="298"/>
      <c r="I816" s="1203"/>
      <c r="J816" s="1203"/>
      <c r="K816" s="31"/>
      <c r="L816" s="31"/>
      <c r="M816" s="31"/>
      <c r="N816" s="31"/>
      <c r="O816" s="31"/>
      <c r="P816" s="31"/>
      <c r="Q816" s="31"/>
      <c r="R816" s="31"/>
      <c r="S816" s="31"/>
      <c r="T816" s="31"/>
      <c r="U816" s="31"/>
      <c r="V816" s="31"/>
      <c r="W816" s="31"/>
      <c r="X816" s="31"/>
      <c r="Y816" s="31"/>
      <c r="Z816" s="31"/>
    </row>
    <row r="817" spans="1:26" ht="15.75" customHeight="1">
      <c r="A817" s="297"/>
      <c r="B817" s="298"/>
      <c r="C817" s="298"/>
      <c r="D817" s="298"/>
      <c r="E817" s="298"/>
      <c r="F817" s="298"/>
      <c r="G817" s="298"/>
      <c r="H817" s="298"/>
      <c r="I817" s="1203"/>
      <c r="J817" s="1203"/>
      <c r="K817" s="31"/>
      <c r="L817" s="31"/>
      <c r="M817" s="31"/>
      <c r="N817" s="31"/>
      <c r="O817" s="31"/>
      <c r="P817" s="31"/>
      <c r="Q817" s="31"/>
      <c r="R817" s="31"/>
      <c r="S817" s="31"/>
      <c r="T817" s="31"/>
      <c r="U817" s="31"/>
      <c r="V817" s="31"/>
      <c r="W817" s="31"/>
      <c r="X817" s="31"/>
      <c r="Y817" s="31"/>
      <c r="Z817" s="31"/>
    </row>
    <row r="818" spans="1:26" ht="15.75" customHeight="1">
      <c r="A818" s="297"/>
      <c r="B818" s="298"/>
      <c r="C818" s="298"/>
      <c r="D818" s="298"/>
      <c r="E818" s="298"/>
      <c r="F818" s="298"/>
      <c r="G818" s="298"/>
      <c r="H818" s="298"/>
      <c r="I818" s="1203"/>
      <c r="J818" s="1203"/>
      <c r="K818" s="31"/>
      <c r="L818" s="31"/>
      <c r="M818" s="31"/>
      <c r="N818" s="31"/>
      <c r="O818" s="31"/>
      <c r="P818" s="31"/>
      <c r="Q818" s="31"/>
      <c r="R818" s="31"/>
      <c r="S818" s="31"/>
      <c r="T818" s="31"/>
      <c r="U818" s="31"/>
      <c r="V818" s="31"/>
      <c r="W818" s="31"/>
      <c r="X818" s="31"/>
      <c r="Y818" s="31"/>
      <c r="Z818" s="31"/>
    </row>
    <row r="819" spans="1:26" ht="15.75" customHeight="1">
      <c r="A819" s="297"/>
      <c r="B819" s="298"/>
      <c r="C819" s="298"/>
      <c r="D819" s="298"/>
      <c r="E819" s="298"/>
      <c r="F819" s="298"/>
      <c r="G819" s="298"/>
      <c r="H819" s="298"/>
      <c r="I819" s="1203"/>
      <c r="J819" s="1203"/>
      <c r="K819" s="31"/>
      <c r="L819" s="31"/>
      <c r="M819" s="31"/>
      <c r="N819" s="31"/>
      <c r="O819" s="31"/>
      <c r="P819" s="31"/>
      <c r="Q819" s="31"/>
      <c r="R819" s="31"/>
      <c r="S819" s="31"/>
      <c r="T819" s="31"/>
      <c r="U819" s="31"/>
      <c r="V819" s="31"/>
      <c r="W819" s="31"/>
      <c r="X819" s="31"/>
      <c r="Y819" s="31"/>
      <c r="Z819" s="31"/>
    </row>
    <row r="820" spans="1:26" ht="15.75" customHeight="1">
      <c r="A820" s="297"/>
      <c r="B820" s="298"/>
      <c r="C820" s="298"/>
      <c r="D820" s="298"/>
      <c r="E820" s="298"/>
      <c r="F820" s="298"/>
      <c r="G820" s="298"/>
      <c r="H820" s="298"/>
      <c r="I820" s="1203"/>
      <c r="J820" s="1203"/>
      <c r="K820" s="31"/>
      <c r="L820" s="31"/>
      <c r="M820" s="31"/>
      <c r="N820" s="31"/>
      <c r="O820" s="31"/>
      <c r="P820" s="31"/>
      <c r="Q820" s="31"/>
      <c r="R820" s="31"/>
      <c r="S820" s="31"/>
      <c r="T820" s="31"/>
      <c r="U820" s="31"/>
      <c r="V820" s="31"/>
      <c r="W820" s="31"/>
      <c r="X820" s="31"/>
      <c r="Y820" s="31"/>
      <c r="Z820" s="31"/>
    </row>
    <row r="821" spans="1:26" ht="15.75" customHeight="1">
      <c r="A821" s="297"/>
      <c r="B821" s="298"/>
      <c r="C821" s="298"/>
      <c r="D821" s="298"/>
      <c r="E821" s="298"/>
      <c r="F821" s="298"/>
      <c r="G821" s="298"/>
      <c r="H821" s="298"/>
      <c r="I821" s="1203"/>
      <c r="J821" s="1203"/>
      <c r="K821" s="31"/>
      <c r="L821" s="31"/>
      <c r="M821" s="31"/>
      <c r="N821" s="31"/>
      <c r="O821" s="31"/>
      <c r="P821" s="31"/>
      <c r="Q821" s="31"/>
      <c r="R821" s="31"/>
      <c r="S821" s="31"/>
      <c r="T821" s="31"/>
      <c r="U821" s="31"/>
      <c r="V821" s="31"/>
      <c r="W821" s="31"/>
      <c r="X821" s="31"/>
      <c r="Y821" s="31"/>
      <c r="Z821" s="31"/>
    </row>
    <row r="822" spans="1:26" ht="15.75" customHeight="1">
      <c r="A822" s="297"/>
      <c r="B822" s="298"/>
      <c r="C822" s="298"/>
      <c r="D822" s="298"/>
      <c r="E822" s="298"/>
      <c r="F822" s="298"/>
      <c r="G822" s="298"/>
      <c r="H822" s="298"/>
      <c r="I822" s="1203"/>
      <c r="J822" s="1203"/>
      <c r="K822" s="31"/>
      <c r="L822" s="31"/>
      <c r="M822" s="31"/>
      <c r="N822" s="31"/>
      <c r="O822" s="31"/>
      <c r="P822" s="31"/>
      <c r="Q822" s="31"/>
      <c r="R822" s="31"/>
      <c r="S822" s="31"/>
      <c r="T822" s="31"/>
      <c r="U822" s="31"/>
      <c r="V822" s="31"/>
      <c r="W822" s="31"/>
      <c r="X822" s="31"/>
      <c r="Y822" s="31"/>
      <c r="Z822" s="31"/>
    </row>
    <row r="823" spans="1:26" ht="15.75" customHeight="1">
      <c r="A823" s="297"/>
      <c r="B823" s="298"/>
      <c r="C823" s="298"/>
      <c r="D823" s="298"/>
      <c r="E823" s="298"/>
      <c r="F823" s="298"/>
      <c r="G823" s="298"/>
      <c r="H823" s="298"/>
      <c r="I823" s="1203"/>
      <c r="J823" s="1203"/>
      <c r="K823" s="31"/>
      <c r="L823" s="31"/>
      <c r="M823" s="31"/>
      <c r="N823" s="31"/>
      <c r="O823" s="31"/>
      <c r="P823" s="31"/>
      <c r="Q823" s="31"/>
      <c r="R823" s="31"/>
      <c r="S823" s="31"/>
      <c r="T823" s="31"/>
      <c r="U823" s="31"/>
      <c r="V823" s="31"/>
      <c r="W823" s="31"/>
      <c r="X823" s="31"/>
      <c r="Y823" s="31"/>
      <c r="Z823" s="31"/>
    </row>
    <row r="824" spans="1:26" ht="15.75" customHeight="1">
      <c r="A824" s="297"/>
      <c r="B824" s="298"/>
      <c r="C824" s="298"/>
      <c r="D824" s="298"/>
      <c r="E824" s="298"/>
      <c r="F824" s="298"/>
      <c r="G824" s="298"/>
      <c r="H824" s="298"/>
      <c r="I824" s="1203"/>
      <c r="J824" s="1203"/>
      <c r="K824" s="31"/>
      <c r="L824" s="31"/>
      <c r="M824" s="31"/>
      <c r="N824" s="31"/>
      <c r="O824" s="31"/>
      <c r="P824" s="31"/>
      <c r="Q824" s="31"/>
      <c r="R824" s="31"/>
      <c r="S824" s="31"/>
      <c r="T824" s="31"/>
      <c r="U824" s="31"/>
      <c r="V824" s="31"/>
      <c r="W824" s="31"/>
      <c r="X824" s="31"/>
      <c r="Y824" s="31"/>
      <c r="Z824" s="31"/>
    </row>
    <row r="825" spans="1:26" ht="15.75" customHeight="1">
      <c r="A825" s="297"/>
      <c r="B825" s="298"/>
      <c r="C825" s="298"/>
      <c r="D825" s="298"/>
      <c r="E825" s="298"/>
      <c r="F825" s="298"/>
      <c r="G825" s="298"/>
      <c r="H825" s="298"/>
      <c r="I825" s="1203"/>
      <c r="J825" s="1203"/>
      <c r="K825" s="31"/>
      <c r="L825" s="31"/>
      <c r="M825" s="31"/>
      <c r="N825" s="31"/>
      <c r="O825" s="31"/>
      <c r="P825" s="31"/>
      <c r="Q825" s="31"/>
      <c r="R825" s="31"/>
      <c r="S825" s="31"/>
      <c r="T825" s="31"/>
      <c r="U825" s="31"/>
      <c r="V825" s="31"/>
      <c r="W825" s="31"/>
      <c r="X825" s="31"/>
      <c r="Y825" s="31"/>
      <c r="Z825" s="31"/>
    </row>
    <row r="826" spans="1:26" ht="15.75" customHeight="1">
      <c r="A826" s="297"/>
      <c r="B826" s="298"/>
      <c r="C826" s="298"/>
      <c r="D826" s="298"/>
      <c r="E826" s="298"/>
      <c r="F826" s="298"/>
      <c r="G826" s="298"/>
      <c r="H826" s="298"/>
      <c r="I826" s="1203"/>
      <c r="J826" s="1203"/>
      <c r="K826" s="31"/>
      <c r="L826" s="31"/>
      <c r="M826" s="31"/>
      <c r="N826" s="31"/>
      <c r="O826" s="31"/>
      <c r="P826" s="31"/>
      <c r="Q826" s="31"/>
      <c r="R826" s="31"/>
      <c r="S826" s="31"/>
      <c r="T826" s="31"/>
      <c r="U826" s="31"/>
      <c r="V826" s="31"/>
      <c r="W826" s="31"/>
      <c r="X826" s="31"/>
      <c r="Y826" s="31"/>
      <c r="Z826" s="31"/>
    </row>
    <row r="827" spans="1:26" ht="15.75" customHeight="1">
      <c r="A827" s="297"/>
      <c r="B827" s="298"/>
      <c r="C827" s="298"/>
      <c r="D827" s="298"/>
      <c r="E827" s="298"/>
      <c r="F827" s="298"/>
      <c r="G827" s="298"/>
      <c r="H827" s="298"/>
      <c r="I827" s="1203"/>
      <c r="J827" s="1203"/>
      <c r="K827" s="31"/>
      <c r="L827" s="31"/>
      <c r="M827" s="31"/>
      <c r="N827" s="31"/>
      <c r="O827" s="31"/>
      <c r="P827" s="31"/>
      <c r="Q827" s="31"/>
      <c r="R827" s="31"/>
      <c r="S827" s="31"/>
      <c r="T827" s="31"/>
      <c r="U827" s="31"/>
      <c r="V827" s="31"/>
      <c r="W827" s="31"/>
      <c r="X827" s="31"/>
      <c r="Y827" s="31"/>
      <c r="Z827" s="31"/>
    </row>
    <row r="828" spans="1:26" ht="15.75" customHeight="1">
      <c r="A828" s="297"/>
      <c r="B828" s="298"/>
      <c r="C828" s="298"/>
      <c r="D828" s="298"/>
      <c r="E828" s="298"/>
      <c r="F828" s="298"/>
      <c r="G828" s="298"/>
      <c r="H828" s="298"/>
      <c r="I828" s="1203"/>
      <c r="J828" s="1203"/>
      <c r="K828" s="31"/>
      <c r="L828" s="31"/>
      <c r="M828" s="31"/>
      <c r="N828" s="31"/>
      <c r="O828" s="31"/>
      <c r="P828" s="31"/>
      <c r="Q828" s="31"/>
      <c r="R828" s="31"/>
      <c r="S828" s="31"/>
      <c r="T828" s="31"/>
      <c r="U828" s="31"/>
      <c r="V828" s="31"/>
      <c r="W828" s="31"/>
      <c r="X828" s="31"/>
      <c r="Y828" s="31"/>
      <c r="Z828" s="31"/>
    </row>
    <row r="829" spans="1:26" ht="15.75" customHeight="1">
      <c r="A829" s="297"/>
      <c r="B829" s="298"/>
      <c r="C829" s="298"/>
      <c r="D829" s="298"/>
      <c r="E829" s="298"/>
      <c r="F829" s="298"/>
      <c r="G829" s="298"/>
      <c r="H829" s="298"/>
      <c r="I829" s="1203"/>
      <c r="J829" s="1203"/>
      <c r="K829" s="31"/>
      <c r="L829" s="31"/>
      <c r="M829" s="31"/>
      <c r="N829" s="31"/>
      <c r="O829" s="31"/>
      <c r="P829" s="31"/>
      <c r="Q829" s="31"/>
      <c r="R829" s="31"/>
      <c r="S829" s="31"/>
      <c r="T829" s="31"/>
      <c r="U829" s="31"/>
      <c r="V829" s="31"/>
      <c r="W829" s="31"/>
      <c r="X829" s="31"/>
      <c r="Y829" s="31"/>
      <c r="Z829" s="31"/>
    </row>
    <row r="830" spans="1:26" ht="15.75" customHeight="1">
      <c r="A830" s="297"/>
      <c r="B830" s="298"/>
      <c r="C830" s="298"/>
      <c r="D830" s="298"/>
      <c r="E830" s="298"/>
      <c r="F830" s="298"/>
      <c r="G830" s="298"/>
      <c r="H830" s="298"/>
      <c r="I830" s="1203"/>
      <c r="J830" s="1203"/>
      <c r="K830" s="31"/>
      <c r="L830" s="31"/>
      <c r="M830" s="31"/>
      <c r="N830" s="31"/>
      <c r="O830" s="31"/>
      <c r="P830" s="31"/>
      <c r="Q830" s="31"/>
      <c r="R830" s="31"/>
      <c r="S830" s="31"/>
      <c r="T830" s="31"/>
      <c r="U830" s="31"/>
      <c r="V830" s="31"/>
      <c r="W830" s="31"/>
      <c r="X830" s="31"/>
      <c r="Y830" s="31"/>
      <c r="Z830" s="31"/>
    </row>
    <row r="831" spans="1:26" ht="15.75" customHeight="1">
      <c r="A831" s="297"/>
      <c r="B831" s="298"/>
      <c r="C831" s="298"/>
      <c r="D831" s="298"/>
      <c r="E831" s="298"/>
      <c r="F831" s="298"/>
      <c r="G831" s="298"/>
      <c r="H831" s="298"/>
      <c r="I831" s="1203"/>
      <c r="J831" s="1203"/>
      <c r="K831" s="31"/>
      <c r="L831" s="31"/>
      <c r="M831" s="31"/>
      <c r="N831" s="31"/>
      <c r="O831" s="31"/>
      <c r="P831" s="31"/>
      <c r="Q831" s="31"/>
      <c r="R831" s="31"/>
      <c r="S831" s="31"/>
      <c r="T831" s="31"/>
      <c r="U831" s="31"/>
      <c r="V831" s="31"/>
      <c r="W831" s="31"/>
      <c r="X831" s="31"/>
      <c r="Y831" s="31"/>
      <c r="Z831" s="31"/>
    </row>
    <row r="832" spans="1:26" ht="15.75" customHeight="1">
      <c r="A832" s="297"/>
      <c r="B832" s="298"/>
      <c r="C832" s="298"/>
      <c r="D832" s="298"/>
      <c r="E832" s="298"/>
      <c r="F832" s="298"/>
      <c r="G832" s="298"/>
      <c r="H832" s="298"/>
      <c r="I832" s="1203"/>
      <c r="J832" s="1203"/>
      <c r="K832" s="31"/>
      <c r="L832" s="31"/>
      <c r="M832" s="31"/>
      <c r="N832" s="31"/>
      <c r="O832" s="31"/>
      <c r="P832" s="31"/>
      <c r="Q832" s="31"/>
      <c r="R832" s="31"/>
      <c r="S832" s="31"/>
      <c r="T832" s="31"/>
      <c r="U832" s="31"/>
      <c r="V832" s="31"/>
      <c r="W832" s="31"/>
      <c r="X832" s="31"/>
      <c r="Y832" s="31"/>
      <c r="Z832" s="31"/>
    </row>
    <row r="833" spans="1:26" ht="15.75" customHeight="1">
      <c r="A833" s="297"/>
      <c r="B833" s="298"/>
      <c r="C833" s="298"/>
      <c r="D833" s="298"/>
      <c r="E833" s="298"/>
      <c r="F833" s="298"/>
      <c r="G833" s="298"/>
      <c r="H833" s="298"/>
      <c r="I833" s="1203"/>
      <c r="J833" s="1203"/>
      <c r="K833" s="31"/>
      <c r="L833" s="31"/>
      <c r="M833" s="31"/>
      <c r="N833" s="31"/>
      <c r="O833" s="31"/>
      <c r="P833" s="31"/>
      <c r="Q833" s="31"/>
      <c r="R833" s="31"/>
      <c r="S833" s="31"/>
      <c r="T833" s="31"/>
      <c r="U833" s="31"/>
      <c r="V833" s="31"/>
      <c r="W833" s="31"/>
      <c r="X833" s="31"/>
      <c r="Y833" s="31"/>
      <c r="Z833" s="31"/>
    </row>
    <row r="834" spans="1:26" ht="15.75" customHeight="1">
      <c r="A834" s="297"/>
      <c r="B834" s="298"/>
      <c r="C834" s="298"/>
      <c r="D834" s="298"/>
      <c r="E834" s="298"/>
      <c r="F834" s="298"/>
      <c r="G834" s="298"/>
      <c r="H834" s="298"/>
      <c r="I834" s="1203"/>
      <c r="J834" s="1203"/>
      <c r="K834" s="31"/>
      <c r="L834" s="31"/>
      <c r="M834" s="31"/>
      <c r="N834" s="31"/>
      <c r="O834" s="31"/>
      <c r="P834" s="31"/>
      <c r="Q834" s="31"/>
      <c r="R834" s="31"/>
      <c r="S834" s="31"/>
      <c r="T834" s="31"/>
      <c r="U834" s="31"/>
      <c r="V834" s="31"/>
      <c r="W834" s="31"/>
      <c r="X834" s="31"/>
      <c r="Y834" s="31"/>
      <c r="Z834" s="31"/>
    </row>
    <row r="835" spans="1:26" ht="15.75" customHeight="1">
      <c r="A835" s="297"/>
      <c r="B835" s="298"/>
      <c r="C835" s="298"/>
      <c r="D835" s="298"/>
      <c r="E835" s="298"/>
      <c r="F835" s="298"/>
      <c r="G835" s="298"/>
      <c r="H835" s="298"/>
      <c r="I835" s="1203"/>
      <c r="J835" s="1203"/>
      <c r="K835" s="31"/>
      <c r="L835" s="31"/>
      <c r="M835" s="31"/>
      <c r="N835" s="31"/>
      <c r="O835" s="31"/>
      <c r="P835" s="31"/>
      <c r="Q835" s="31"/>
      <c r="R835" s="31"/>
      <c r="S835" s="31"/>
      <c r="T835" s="31"/>
      <c r="U835" s="31"/>
      <c r="V835" s="31"/>
      <c r="W835" s="31"/>
      <c r="X835" s="31"/>
      <c r="Y835" s="31"/>
      <c r="Z835" s="31"/>
    </row>
    <row r="836" spans="1:26" ht="15.75" customHeight="1">
      <c r="A836" s="297"/>
      <c r="B836" s="298"/>
      <c r="C836" s="298"/>
      <c r="D836" s="298"/>
      <c r="E836" s="298"/>
      <c r="F836" s="298"/>
      <c r="G836" s="298"/>
      <c r="H836" s="298"/>
      <c r="I836" s="1203"/>
      <c r="J836" s="1203"/>
      <c r="K836" s="31"/>
      <c r="L836" s="31"/>
      <c r="M836" s="31"/>
      <c r="N836" s="31"/>
      <c r="O836" s="31"/>
      <c r="P836" s="31"/>
      <c r="Q836" s="31"/>
      <c r="R836" s="31"/>
      <c r="S836" s="31"/>
      <c r="T836" s="31"/>
      <c r="U836" s="31"/>
      <c r="V836" s="31"/>
      <c r="W836" s="31"/>
      <c r="X836" s="31"/>
      <c r="Y836" s="31"/>
      <c r="Z836" s="31"/>
    </row>
    <row r="837" spans="1:26" ht="15.75" customHeight="1">
      <c r="A837" s="297"/>
      <c r="B837" s="298"/>
      <c r="C837" s="298"/>
      <c r="D837" s="298"/>
      <c r="E837" s="298"/>
      <c r="F837" s="298"/>
      <c r="G837" s="298"/>
      <c r="H837" s="298"/>
      <c r="I837" s="1203"/>
      <c r="J837" s="1203"/>
      <c r="K837" s="31"/>
      <c r="L837" s="31"/>
      <c r="M837" s="31"/>
      <c r="N837" s="31"/>
      <c r="O837" s="31"/>
      <c r="P837" s="31"/>
      <c r="Q837" s="31"/>
      <c r="R837" s="31"/>
      <c r="S837" s="31"/>
      <c r="T837" s="31"/>
      <c r="U837" s="31"/>
      <c r="V837" s="31"/>
      <c r="W837" s="31"/>
      <c r="X837" s="31"/>
      <c r="Y837" s="31"/>
      <c r="Z837" s="31"/>
    </row>
    <row r="838" spans="1:26" ht="15.75" customHeight="1">
      <c r="A838" s="297"/>
      <c r="B838" s="298"/>
      <c r="C838" s="298"/>
      <c r="D838" s="298"/>
      <c r="E838" s="298"/>
      <c r="F838" s="298"/>
      <c r="G838" s="298"/>
      <c r="H838" s="298"/>
      <c r="I838" s="1203"/>
      <c r="J838" s="1203"/>
      <c r="K838" s="31"/>
      <c r="L838" s="31"/>
      <c r="M838" s="31"/>
      <c r="N838" s="31"/>
      <c r="O838" s="31"/>
      <c r="P838" s="31"/>
      <c r="Q838" s="31"/>
      <c r="R838" s="31"/>
      <c r="S838" s="31"/>
      <c r="T838" s="31"/>
      <c r="U838" s="31"/>
      <c r="V838" s="31"/>
      <c r="W838" s="31"/>
      <c r="X838" s="31"/>
      <c r="Y838" s="31"/>
      <c r="Z838" s="31"/>
    </row>
    <row r="839" spans="1:26" ht="15.75" customHeight="1">
      <c r="A839" s="297"/>
      <c r="B839" s="298"/>
      <c r="C839" s="298"/>
      <c r="D839" s="298"/>
      <c r="E839" s="298"/>
      <c r="F839" s="298"/>
      <c r="G839" s="298"/>
      <c r="H839" s="298"/>
      <c r="I839" s="1203"/>
      <c r="J839" s="1203"/>
      <c r="K839" s="31"/>
      <c r="L839" s="31"/>
      <c r="M839" s="31"/>
      <c r="N839" s="31"/>
      <c r="O839" s="31"/>
      <c r="P839" s="31"/>
      <c r="Q839" s="31"/>
      <c r="R839" s="31"/>
      <c r="S839" s="31"/>
      <c r="T839" s="31"/>
      <c r="U839" s="31"/>
      <c r="V839" s="31"/>
      <c r="W839" s="31"/>
      <c r="X839" s="31"/>
      <c r="Y839" s="31"/>
      <c r="Z839" s="31"/>
    </row>
    <row r="840" spans="1:26" ht="15.75" customHeight="1">
      <c r="A840" s="297"/>
      <c r="B840" s="298"/>
      <c r="C840" s="298"/>
      <c r="D840" s="298"/>
      <c r="E840" s="298"/>
      <c r="F840" s="298"/>
      <c r="G840" s="298"/>
      <c r="H840" s="298"/>
      <c r="I840" s="1203"/>
      <c r="J840" s="1203"/>
      <c r="K840" s="31"/>
      <c r="L840" s="31"/>
      <c r="M840" s="31"/>
      <c r="N840" s="31"/>
      <c r="O840" s="31"/>
      <c r="P840" s="31"/>
      <c r="Q840" s="31"/>
      <c r="R840" s="31"/>
      <c r="S840" s="31"/>
      <c r="T840" s="31"/>
      <c r="U840" s="31"/>
      <c r="V840" s="31"/>
      <c r="W840" s="31"/>
      <c r="X840" s="31"/>
      <c r="Y840" s="31"/>
      <c r="Z840" s="31"/>
    </row>
    <row r="841" spans="1:26" ht="15.75" customHeight="1">
      <c r="A841" s="297"/>
      <c r="B841" s="298"/>
      <c r="C841" s="298"/>
      <c r="D841" s="298"/>
      <c r="E841" s="298"/>
      <c r="F841" s="298"/>
      <c r="G841" s="298"/>
      <c r="H841" s="298"/>
      <c r="I841" s="1203"/>
      <c r="J841" s="1203"/>
      <c r="K841" s="31"/>
      <c r="L841" s="31"/>
      <c r="M841" s="31"/>
      <c r="N841" s="31"/>
      <c r="O841" s="31"/>
      <c r="P841" s="31"/>
      <c r="Q841" s="31"/>
      <c r="R841" s="31"/>
      <c r="S841" s="31"/>
      <c r="T841" s="31"/>
      <c r="U841" s="31"/>
      <c r="V841" s="31"/>
      <c r="W841" s="31"/>
      <c r="X841" s="31"/>
      <c r="Y841" s="31"/>
      <c r="Z841" s="31"/>
    </row>
    <row r="842" spans="1:26" ht="15.75" customHeight="1">
      <c r="A842" s="297"/>
      <c r="B842" s="298"/>
      <c r="C842" s="298"/>
      <c r="D842" s="298"/>
      <c r="E842" s="298"/>
      <c r="F842" s="298"/>
      <c r="G842" s="298"/>
      <c r="H842" s="298"/>
      <c r="I842" s="1203"/>
      <c r="J842" s="1203"/>
      <c r="K842" s="31"/>
      <c r="L842" s="31"/>
      <c r="M842" s="31"/>
      <c r="N842" s="31"/>
      <c r="O842" s="31"/>
      <c r="P842" s="31"/>
      <c r="Q842" s="31"/>
      <c r="R842" s="31"/>
      <c r="S842" s="31"/>
      <c r="T842" s="31"/>
      <c r="U842" s="31"/>
      <c r="V842" s="31"/>
      <c r="W842" s="31"/>
      <c r="X842" s="31"/>
      <c r="Y842" s="31"/>
      <c r="Z842" s="31"/>
    </row>
    <row r="843" spans="1:26" ht="15.75" customHeight="1">
      <c r="A843" s="297"/>
      <c r="B843" s="298"/>
      <c r="C843" s="298"/>
      <c r="D843" s="298"/>
      <c r="E843" s="298"/>
      <c r="F843" s="298"/>
      <c r="G843" s="298"/>
      <c r="H843" s="298"/>
      <c r="I843" s="1203"/>
      <c r="J843" s="1203"/>
      <c r="K843" s="31"/>
      <c r="L843" s="31"/>
      <c r="M843" s="31"/>
      <c r="N843" s="31"/>
      <c r="O843" s="31"/>
      <c r="P843" s="31"/>
      <c r="Q843" s="31"/>
      <c r="R843" s="31"/>
      <c r="S843" s="31"/>
      <c r="T843" s="31"/>
      <c r="U843" s="31"/>
      <c r="V843" s="31"/>
      <c r="W843" s="31"/>
      <c r="X843" s="31"/>
      <c r="Y843" s="31"/>
      <c r="Z843" s="31"/>
    </row>
    <row r="844" spans="1:26" ht="15.75" customHeight="1">
      <c r="A844" s="297"/>
      <c r="B844" s="298"/>
      <c r="C844" s="298"/>
      <c r="D844" s="298"/>
      <c r="E844" s="298"/>
      <c r="F844" s="298"/>
      <c r="G844" s="298"/>
      <c r="H844" s="298"/>
      <c r="I844" s="1203"/>
      <c r="J844" s="1203"/>
      <c r="K844" s="31"/>
      <c r="L844" s="31"/>
      <c r="M844" s="31"/>
      <c r="N844" s="31"/>
      <c r="O844" s="31"/>
      <c r="P844" s="31"/>
      <c r="Q844" s="31"/>
      <c r="R844" s="31"/>
      <c r="S844" s="31"/>
      <c r="T844" s="31"/>
      <c r="U844" s="31"/>
      <c r="V844" s="31"/>
      <c r="W844" s="31"/>
      <c r="X844" s="31"/>
      <c r="Y844" s="31"/>
      <c r="Z844" s="31"/>
    </row>
    <row r="845" spans="1:26" ht="15.75" customHeight="1">
      <c r="A845" s="297"/>
      <c r="B845" s="298"/>
      <c r="C845" s="298"/>
      <c r="D845" s="298"/>
      <c r="E845" s="298"/>
      <c r="F845" s="298"/>
      <c r="G845" s="298"/>
      <c r="H845" s="298"/>
      <c r="I845" s="1203"/>
      <c r="J845" s="1203"/>
      <c r="K845" s="31"/>
      <c r="L845" s="31"/>
      <c r="M845" s="31"/>
      <c r="N845" s="31"/>
      <c r="O845" s="31"/>
      <c r="P845" s="31"/>
      <c r="Q845" s="31"/>
      <c r="R845" s="31"/>
      <c r="S845" s="31"/>
      <c r="T845" s="31"/>
      <c r="U845" s="31"/>
      <c r="V845" s="31"/>
      <c r="W845" s="31"/>
      <c r="X845" s="31"/>
      <c r="Y845" s="31"/>
      <c r="Z845" s="31"/>
    </row>
    <row r="846" spans="1:26" ht="15.75" customHeight="1">
      <c r="A846" s="297"/>
      <c r="B846" s="298"/>
      <c r="C846" s="298"/>
      <c r="D846" s="298"/>
      <c r="E846" s="298"/>
      <c r="F846" s="298"/>
      <c r="G846" s="298"/>
      <c r="H846" s="298"/>
      <c r="I846" s="1203"/>
      <c r="J846" s="1203"/>
      <c r="K846" s="31"/>
      <c r="L846" s="31"/>
      <c r="M846" s="31"/>
      <c r="N846" s="31"/>
      <c r="O846" s="31"/>
      <c r="P846" s="31"/>
      <c r="Q846" s="31"/>
      <c r="R846" s="31"/>
      <c r="S846" s="31"/>
      <c r="T846" s="31"/>
      <c r="U846" s="31"/>
      <c r="V846" s="31"/>
      <c r="W846" s="31"/>
      <c r="X846" s="31"/>
      <c r="Y846" s="31"/>
      <c r="Z846" s="31"/>
    </row>
    <row r="847" spans="1:26" ht="15.75" customHeight="1">
      <c r="A847" s="297"/>
      <c r="B847" s="298"/>
      <c r="C847" s="298"/>
      <c r="D847" s="298"/>
      <c r="E847" s="298"/>
      <c r="F847" s="298"/>
      <c r="G847" s="298"/>
      <c r="H847" s="298"/>
      <c r="I847" s="1203"/>
      <c r="J847" s="1203"/>
      <c r="K847" s="31"/>
      <c r="L847" s="31"/>
      <c r="M847" s="31"/>
      <c r="N847" s="31"/>
      <c r="O847" s="31"/>
      <c r="P847" s="31"/>
      <c r="Q847" s="31"/>
      <c r="R847" s="31"/>
      <c r="S847" s="31"/>
      <c r="T847" s="31"/>
      <c r="U847" s="31"/>
      <c r="V847" s="31"/>
      <c r="W847" s="31"/>
      <c r="X847" s="31"/>
      <c r="Y847" s="31"/>
      <c r="Z847" s="31"/>
    </row>
    <row r="848" spans="1:26" ht="15.75" customHeight="1">
      <c r="A848" s="297"/>
      <c r="B848" s="298"/>
      <c r="C848" s="298"/>
      <c r="D848" s="298"/>
      <c r="E848" s="298"/>
      <c r="F848" s="298"/>
      <c r="G848" s="298"/>
      <c r="H848" s="298"/>
      <c r="I848" s="1203"/>
      <c r="J848" s="1203"/>
      <c r="K848" s="31"/>
      <c r="L848" s="31"/>
      <c r="M848" s="31"/>
      <c r="N848" s="31"/>
      <c r="O848" s="31"/>
      <c r="P848" s="31"/>
      <c r="Q848" s="31"/>
      <c r="R848" s="31"/>
      <c r="S848" s="31"/>
      <c r="T848" s="31"/>
      <c r="U848" s="31"/>
      <c r="V848" s="31"/>
      <c r="W848" s="31"/>
      <c r="X848" s="31"/>
      <c r="Y848" s="31"/>
      <c r="Z848" s="31"/>
    </row>
    <row r="849" spans="1:26" ht="15.75" customHeight="1">
      <c r="A849" s="297"/>
      <c r="B849" s="298"/>
      <c r="C849" s="298"/>
      <c r="D849" s="298"/>
      <c r="E849" s="298"/>
      <c r="F849" s="298"/>
      <c r="G849" s="298"/>
      <c r="H849" s="298"/>
      <c r="I849" s="1203"/>
      <c r="J849" s="1203"/>
      <c r="K849" s="31"/>
      <c r="L849" s="31"/>
      <c r="M849" s="31"/>
      <c r="N849" s="31"/>
      <c r="O849" s="31"/>
      <c r="P849" s="31"/>
      <c r="Q849" s="31"/>
      <c r="R849" s="31"/>
      <c r="S849" s="31"/>
      <c r="T849" s="31"/>
      <c r="U849" s="31"/>
      <c r="V849" s="31"/>
      <c r="W849" s="31"/>
      <c r="X849" s="31"/>
      <c r="Y849" s="31"/>
      <c r="Z849" s="31"/>
    </row>
    <row r="850" spans="1:26" ht="15.75" customHeight="1">
      <c r="A850" s="297"/>
      <c r="B850" s="298"/>
      <c r="C850" s="298"/>
      <c r="D850" s="298"/>
      <c r="E850" s="298"/>
      <c r="F850" s="298"/>
      <c r="G850" s="298"/>
      <c r="H850" s="298"/>
      <c r="I850" s="1203"/>
      <c r="J850" s="1203"/>
      <c r="K850" s="31"/>
      <c r="L850" s="31"/>
      <c r="M850" s="31"/>
      <c r="N850" s="31"/>
      <c r="O850" s="31"/>
      <c r="P850" s="31"/>
      <c r="Q850" s="31"/>
      <c r="R850" s="31"/>
      <c r="S850" s="31"/>
      <c r="T850" s="31"/>
      <c r="U850" s="31"/>
      <c r="V850" s="31"/>
      <c r="W850" s="31"/>
      <c r="X850" s="31"/>
      <c r="Y850" s="31"/>
      <c r="Z850" s="31"/>
    </row>
    <row r="851" spans="1:26" ht="15.75" customHeight="1">
      <c r="A851" s="297"/>
      <c r="B851" s="298"/>
      <c r="C851" s="298"/>
      <c r="D851" s="298"/>
      <c r="E851" s="298"/>
      <c r="F851" s="298"/>
      <c r="G851" s="298"/>
      <c r="H851" s="298"/>
      <c r="I851" s="1203"/>
      <c r="J851" s="1203"/>
      <c r="K851" s="31"/>
      <c r="L851" s="31"/>
      <c r="M851" s="31"/>
      <c r="N851" s="31"/>
      <c r="O851" s="31"/>
      <c r="P851" s="31"/>
      <c r="Q851" s="31"/>
      <c r="R851" s="31"/>
      <c r="S851" s="31"/>
      <c r="T851" s="31"/>
      <c r="U851" s="31"/>
      <c r="V851" s="31"/>
      <c r="W851" s="31"/>
      <c r="X851" s="31"/>
      <c r="Y851" s="31"/>
      <c r="Z851" s="31"/>
    </row>
    <row r="852" spans="1:26" ht="15.75" customHeight="1">
      <c r="A852" s="297"/>
      <c r="B852" s="298"/>
      <c r="C852" s="298"/>
      <c r="D852" s="298"/>
      <c r="E852" s="298"/>
      <c r="F852" s="298"/>
      <c r="G852" s="298"/>
      <c r="H852" s="298"/>
      <c r="I852" s="1203"/>
      <c r="J852" s="1203"/>
      <c r="K852" s="31"/>
      <c r="L852" s="31"/>
      <c r="M852" s="31"/>
      <c r="N852" s="31"/>
      <c r="O852" s="31"/>
      <c r="P852" s="31"/>
      <c r="Q852" s="31"/>
      <c r="R852" s="31"/>
      <c r="S852" s="31"/>
      <c r="T852" s="31"/>
      <c r="U852" s="31"/>
      <c r="V852" s="31"/>
      <c r="W852" s="31"/>
      <c r="X852" s="31"/>
      <c r="Y852" s="31"/>
      <c r="Z852" s="31"/>
    </row>
    <row r="853" spans="1:26" ht="15.75" customHeight="1">
      <c r="A853" s="297"/>
      <c r="B853" s="298"/>
      <c r="C853" s="298"/>
      <c r="D853" s="298"/>
      <c r="E853" s="298"/>
      <c r="F853" s="298"/>
      <c r="G853" s="298"/>
      <c r="H853" s="298"/>
      <c r="I853" s="1203"/>
      <c r="J853" s="1203"/>
      <c r="K853" s="31"/>
      <c r="L853" s="31"/>
      <c r="M853" s="31"/>
      <c r="N853" s="31"/>
      <c r="O853" s="31"/>
      <c r="P853" s="31"/>
      <c r="Q853" s="31"/>
      <c r="R853" s="31"/>
      <c r="S853" s="31"/>
      <c r="T853" s="31"/>
      <c r="U853" s="31"/>
      <c r="V853" s="31"/>
      <c r="W853" s="31"/>
      <c r="X853" s="31"/>
      <c r="Y853" s="31"/>
      <c r="Z853" s="31"/>
    </row>
    <row r="854" spans="1:26" ht="15.75" customHeight="1">
      <c r="A854" s="297"/>
      <c r="B854" s="298"/>
      <c r="C854" s="298"/>
      <c r="D854" s="298"/>
      <c r="E854" s="298"/>
      <c r="F854" s="298"/>
      <c r="G854" s="298"/>
      <c r="H854" s="298"/>
      <c r="I854" s="1203"/>
      <c r="J854" s="1203"/>
      <c r="K854" s="31"/>
      <c r="L854" s="31"/>
      <c r="M854" s="31"/>
      <c r="N854" s="31"/>
      <c r="O854" s="31"/>
      <c r="P854" s="31"/>
      <c r="Q854" s="31"/>
      <c r="R854" s="31"/>
      <c r="S854" s="31"/>
      <c r="T854" s="31"/>
      <c r="U854" s="31"/>
      <c r="V854" s="31"/>
      <c r="W854" s="31"/>
      <c r="X854" s="31"/>
      <c r="Y854" s="31"/>
      <c r="Z854" s="31"/>
    </row>
    <row r="855" spans="1:26" ht="15.75" customHeight="1">
      <c r="A855" s="297"/>
      <c r="B855" s="298"/>
      <c r="C855" s="298"/>
      <c r="D855" s="298"/>
      <c r="E855" s="298"/>
      <c r="F855" s="298"/>
      <c r="G855" s="298"/>
      <c r="H855" s="298"/>
      <c r="I855" s="1203"/>
      <c r="J855" s="1203"/>
      <c r="K855" s="31"/>
      <c r="L855" s="31"/>
      <c r="M855" s="31"/>
      <c r="N855" s="31"/>
      <c r="O855" s="31"/>
      <c r="P855" s="31"/>
      <c r="Q855" s="31"/>
      <c r="R855" s="31"/>
      <c r="S855" s="31"/>
      <c r="T855" s="31"/>
      <c r="U855" s="31"/>
      <c r="V855" s="31"/>
      <c r="W855" s="31"/>
      <c r="X855" s="31"/>
      <c r="Y855" s="31"/>
      <c r="Z855" s="31"/>
    </row>
    <row r="856" spans="1:26" ht="15.75" customHeight="1">
      <c r="A856" s="297"/>
      <c r="B856" s="298"/>
      <c r="C856" s="298"/>
      <c r="D856" s="298"/>
      <c r="E856" s="298"/>
      <c r="F856" s="298"/>
      <c r="G856" s="298"/>
      <c r="H856" s="298"/>
      <c r="I856" s="1203"/>
      <c r="J856" s="1203"/>
      <c r="K856" s="31"/>
      <c r="L856" s="31"/>
      <c r="M856" s="31"/>
      <c r="N856" s="31"/>
      <c r="O856" s="31"/>
      <c r="P856" s="31"/>
      <c r="Q856" s="31"/>
      <c r="R856" s="31"/>
      <c r="S856" s="31"/>
      <c r="T856" s="31"/>
      <c r="U856" s="31"/>
      <c r="V856" s="31"/>
      <c r="W856" s="31"/>
      <c r="X856" s="31"/>
      <c r="Y856" s="31"/>
      <c r="Z856" s="31"/>
    </row>
    <row r="857" spans="1:26" ht="15.75" customHeight="1">
      <c r="A857" s="297"/>
      <c r="B857" s="298"/>
      <c r="C857" s="298"/>
      <c r="D857" s="298"/>
      <c r="E857" s="298"/>
      <c r="F857" s="298"/>
      <c r="G857" s="298"/>
      <c r="H857" s="298"/>
      <c r="I857" s="1203"/>
      <c r="J857" s="1203"/>
      <c r="K857" s="31"/>
      <c r="L857" s="31"/>
      <c r="M857" s="31"/>
      <c r="N857" s="31"/>
      <c r="O857" s="31"/>
      <c r="P857" s="31"/>
      <c r="Q857" s="31"/>
      <c r="R857" s="31"/>
      <c r="S857" s="31"/>
      <c r="T857" s="31"/>
      <c r="U857" s="31"/>
      <c r="V857" s="31"/>
      <c r="W857" s="31"/>
      <c r="X857" s="31"/>
      <c r="Y857" s="31"/>
      <c r="Z857" s="31"/>
    </row>
    <row r="858" spans="1:26" ht="15.75" customHeight="1">
      <c r="A858" s="297"/>
      <c r="B858" s="298"/>
      <c r="C858" s="298"/>
      <c r="D858" s="298"/>
      <c r="E858" s="298"/>
      <c r="F858" s="298"/>
      <c r="G858" s="298"/>
      <c r="H858" s="298"/>
      <c r="I858" s="1203"/>
      <c r="J858" s="1203"/>
      <c r="K858" s="31"/>
      <c r="L858" s="31"/>
      <c r="M858" s="31"/>
      <c r="N858" s="31"/>
      <c r="O858" s="31"/>
      <c r="P858" s="31"/>
      <c r="Q858" s="31"/>
      <c r="R858" s="31"/>
      <c r="S858" s="31"/>
      <c r="T858" s="31"/>
      <c r="U858" s="31"/>
      <c r="V858" s="31"/>
      <c r="W858" s="31"/>
      <c r="X858" s="31"/>
      <c r="Y858" s="31"/>
      <c r="Z858" s="31"/>
    </row>
    <row r="859" spans="1:26" ht="15.75" customHeight="1">
      <c r="A859" s="297"/>
      <c r="B859" s="298"/>
      <c r="C859" s="298"/>
      <c r="D859" s="298"/>
      <c r="E859" s="298"/>
      <c r="F859" s="298"/>
      <c r="G859" s="298"/>
      <c r="H859" s="298"/>
      <c r="I859" s="1203"/>
      <c r="J859" s="1203"/>
      <c r="K859" s="31"/>
      <c r="L859" s="31"/>
      <c r="M859" s="31"/>
      <c r="N859" s="31"/>
      <c r="O859" s="31"/>
      <c r="P859" s="31"/>
      <c r="Q859" s="31"/>
      <c r="R859" s="31"/>
      <c r="S859" s="31"/>
      <c r="T859" s="31"/>
      <c r="U859" s="31"/>
      <c r="V859" s="31"/>
      <c r="W859" s="31"/>
      <c r="X859" s="31"/>
      <c r="Y859" s="31"/>
      <c r="Z859" s="31"/>
    </row>
    <row r="860" spans="1:26" ht="15.75" customHeight="1">
      <c r="A860" s="297"/>
      <c r="B860" s="298"/>
      <c r="C860" s="298"/>
      <c r="D860" s="298"/>
      <c r="E860" s="298"/>
      <c r="F860" s="298"/>
      <c r="G860" s="298"/>
      <c r="H860" s="298"/>
      <c r="I860" s="1203"/>
      <c r="J860" s="1203"/>
      <c r="K860" s="31"/>
      <c r="L860" s="31"/>
      <c r="M860" s="31"/>
      <c r="N860" s="31"/>
      <c r="O860" s="31"/>
      <c r="P860" s="31"/>
      <c r="Q860" s="31"/>
      <c r="R860" s="31"/>
      <c r="S860" s="31"/>
      <c r="T860" s="31"/>
      <c r="U860" s="31"/>
      <c r="V860" s="31"/>
      <c r="W860" s="31"/>
      <c r="X860" s="31"/>
      <c r="Y860" s="31"/>
      <c r="Z860" s="31"/>
    </row>
    <row r="861" spans="1:26" ht="15.75" customHeight="1">
      <c r="A861" s="297"/>
      <c r="B861" s="298"/>
      <c r="C861" s="298"/>
      <c r="D861" s="298"/>
      <c r="E861" s="298"/>
      <c r="F861" s="298"/>
      <c r="G861" s="298"/>
      <c r="H861" s="298"/>
      <c r="I861" s="1203"/>
      <c r="J861" s="1203"/>
      <c r="K861" s="31"/>
      <c r="L861" s="31"/>
      <c r="M861" s="31"/>
      <c r="N861" s="31"/>
      <c r="O861" s="31"/>
      <c r="P861" s="31"/>
      <c r="Q861" s="31"/>
      <c r="R861" s="31"/>
      <c r="S861" s="31"/>
      <c r="T861" s="31"/>
      <c r="U861" s="31"/>
      <c r="V861" s="31"/>
      <c r="W861" s="31"/>
      <c r="X861" s="31"/>
      <c r="Y861" s="31"/>
      <c r="Z861" s="31"/>
    </row>
    <row r="862" spans="1:26" ht="15.75" customHeight="1">
      <c r="A862" s="297"/>
      <c r="B862" s="298"/>
      <c r="C862" s="298"/>
      <c r="D862" s="298"/>
      <c r="E862" s="298"/>
      <c r="F862" s="298"/>
      <c r="G862" s="298"/>
      <c r="H862" s="298"/>
      <c r="I862" s="1203"/>
      <c r="J862" s="1203"/>
      <c r="K862" s="31"/>
      <c r="L862" s="31"/>
      <c r="M862" s="31"/>
      <c r="N862" s="31"/>
      <c r="O862" s="31"/>
      <c r="P862" s="31"/>
      <c r="Q862" s="31"/>
      <c r="R862" s="31"/>
      <c r="S862" s="31"/>
      <c r="T862" s="31"/>
      <c r="U862" s="31"/>
      <c r="V862" s="31"/>
      <c r="W862" s="31"/>
      <c r="X862" s="31"/>
      <c r="Y862" s="31"/>
      <c r="Z862" s="31"/>
    </row>
    <row r="863" spans="1:26" ht="15.75" customHeight="1">
      <c r="A863" s="297"/>
      <c r="B863" s="298"/>
      <c r="C863" s="298"/>
      <c r="D863" s="298"/>
      <c r="E863" s="298"/>
      <c r="F863" s="298"/>
      <c r="G863" s="298"/>
      <c r="H863" s="298"/>
      <c r="I863" s="1203"/>
      <c r="J863" s="1203"/>
      <c r="K863" s="31"/>
      <c r="L863" s="31"/>
      <c r="M863" s="31"/>
      <c r="N863" s="31"/>
      <c r="O863" s="31"/>
      <c r="P863" s="31"/>
      <c r="Q863" s="31"/>
      <c r="R863" s="31"/>
      <c r="S863" s="31"/>
      <c r="T863" s="31"/>
      <c r="U863" s="31"/>
      <c r="V863" s="31"/>
      <c r="W863" s="31"/>
      <c r="X863" s="31"/>
      <c r="Y863" s="31"/>
      <c r="Z863" s="31"/>
    </row>
    <row r="864" spans="1:26" ht="15.75" customHeight="1">
      <c r="A864" s="297"/>
      <c r="B864" s="298"/>
      <c r="C864" s="298"/>
      <c r="D864" s="298"/>
      <c r="E864" s="298"/>
      <c r="F864" s="298"/>
      <c r="G864" s="298"/>
      <c r="H864" s="298"/>
      <c r="I864" s="1203"/>
      <c r="J864" s="1203"/>
      <c r="K864" s="31"/>
      <c r="L864" s="31"/>
      <c r="M864" s="31"/>
      <c r="N864" s="31"/>
      <c r="O864" s="31"/>
      <c r="P864" s="31"/>
      <c r="Q864" s="31"/>
      <c r="R864" s="31"/>
      <c r="S864" s="31"/>
      <c r="T864" s="31"/>
      <c r="U864" s="31"/>
      <c r="V864" s="31"/>
      <c r="W864" s="31"/>
      <c r="X864" s="31"/>
      <c r="Y864" s="31"/>
      <c r="Z864" s="31"/>
    </row>
    <row r="865" spans="1:26" ht="15.75" customHeight="1">
      <c r="A865" s="297"/>
      <c r="B865" s="298"/>
      <c r="C865" s="298"/>
      <c r="D865" s="298"/>
      <c r="E865" s="298"/>
      <c r="F865" s="298"/>
      <c r="G865" s="298"/>
      <c r="H865" s="298"/>
      <c r="I865" s="1203"/>
      <c r="J865" s="1203"/>
      <c r="K865" s="31"/>
      <c r="L865" s="31"/>
      <c r="M865" s="31"/>
      <c r="N865" s="31"/>
      <c r="O865" s="31"/>
      <c r="P865" s="31"/>
      <c r="Q865" s="31"/>
      <c r="R865" s="31"/>
      <c r="S865" s="31"/>
      <c r="T865" s="31"/>
      <c r="U865" s="31"/>
      <c r="V865" s="31"/>
      <c r="W865" s="31"/>
      <c r="X865" s="31"/>
      <c r="Y865" s="31"/>
      <c r="Z865" s="31"/>
    </row>
    <row r="866" spans="1:26" ht="15.75" customHeight="1">
      <c r="A866" s="297"/>
      <c r="B866" s="298"/>
      <c r="C866" s="298"/>
      <c r="D866" s="298"/>
      <c r="E866" s="298"/>
      <c r="F866" s="298"/>
      <c r="G866" s="298"/>
      <c r="H866" s="298"/>
      <c r="I866" s="1203"/>
      <c r="J866" s="1203"/>
      <c r="K866" s="31"/>
      <c r="L866" s="31"/>
      <c r="M866" s="31"/>
      <c r="N866" s="31"/>
      <c r="O866" s="31"/>
      <c r="P866" s="31"/>
      <c r="Q866" s="31"/>
      <c r="R866" s="31"/>
      <c r="S866" s="31"/>
      <c r="T866" s="31"/>
      <c r="U866" s="31"/>
      <c r="V866" s="31"/>
      <c r="W866" s="31"/>
      <c r="X866" s="31"/>
      <c r="Y866" s="31"/>
      <c r="Z866" s="31"/>
    </row>
    <row r="867" spans="1:26" ht="15.75" customHeight="1">
      <c r="A867" s="297"/>
      <c r="B867" s="298"/>
      <c r="C867" s="298"/>
      <c r="D867" s="298"/>
      <c r="E867" s="298"/>
      <c r="F867" s="298"/>
      <c r="G867" s="298"/>
      <c r="H867" s="298"/>
      <c r="I867" s="1203"/>
      <c r="J867" s="1203"/>
      <c r="K867" s="31"/>
      <c r="L867" s="31"/>
      <c r="M867" s="31"/>
      <c r="N867" s="31"/>
      <c r="O867" s="31"/>
      <c r="P867" s="31"/>
      <c r="Q867" s="31"/>
      <c r="R867" s="31"/>
      <c r="S867" s="31"/>
      <c r="T867" s="31"/>
      <c r="U867" s="31"/>
      <c r="V867" s="31"/>
      <c r="W867" s="31"/>
      <c r="X867" s="31"/>
      <c r="Y867" s="31"/>
      <c r="Z867" s="31"/>
    </row>
    <row r="868" spans="1:26" ht="15.75" customHeight="1">
      <c r="A868" s="297"/>
      <c r="B868" s="298"/>
      <c r="C868" s="298"/>
      <c r="D868" s="298"/>
      <c r="E868" s="298"/>
      <c r="F868" s="298"/>
      <c r="G868" s="298"/>
      <c r="H868" s="298"/>
      <c r="I868" s="1203"/>
      <c r="J868" s="1203"/>
      <c r="K868" s="31"/>
      <c r="L868" s="31"/>
      <c r="M868" s="31"/>
      <c r="N868" s="31"/>
      <c r="O868" s="31"/>
      <c r="P868" s="31"/>
      <c r="Q868" s="31"/>
      <c r="R868" s="31"/>
      <c r="S868" s="31"/>
      <c r="T868" s="31"/>
      <c r="U868" s="31"/>
      <c r="V868" s="31"/>
      <c r="W868" s="31"/>
      <c r="X868" s="31"/>
      <c r="Y868" s="31"/>
      <c r="Z868" s="31"/>
    </row>
    <row r="869" spans="1:26" ht="15.75" customHeight="1">
      <c r="A869" s="297"/>
      <c r="B869" s="298"/>
      <c r="C869" s="298"/>
      <c r="D869" s="298"/>
      <c r="E869" s="298"/>
      <c r="F869" s="298"/>
      <c r="G869" s="298"/>
      <c r="H869" s="298"/>
      <c r="I869" s="1203"/>
      <c r="J869" s="1203"/>
      <c r="K869" s="31"/>
      <c r="L869" s="31"/>
      <c r="M869" s="31"/>
      <c r="N869" s="31"/>
      <c r="O869" s="31"/>
      <c r="P869" s="31"/>
      <c r="Q869" s="31"/>
      <c r="R869" s="31"/>
      <c r="S869" s="31"/>
      <c r="T869" s="31"/>
      <c r="U869" s="31"/>
      <c r="V869" s="31"/>
      <c r="W869" s="31"/>
      <c r="X869" s="31"/>
      <c r="Y869" s="31"/>
      <c r="Z869" s="31"/>
    </row>
    <row r="870" spans="1:26" ht="15.75" customHeight="1">
      <c r="A870" s="297"/>
      <c r="B870" s="298"/>
      <c r="C870" s="298"/>
      <c r="D870" s="298"/>
      <c r="E870" s="298"/>
      <c r="F870" s="298"/>
      <c r="G870" s="298"/>
      <c r="H870" s="298"/>
      <c r="I870" s="1203"/>
      <c r="J870" s="1203"/>
      <c r="K870" s="31"/>
      <c r="L870" s="31"/>
      <c r="M870" s="31"/>
      <c r="N870" s="31"/>
      <c r="O870" s="31"/>
      <c r="P870" s="31"/>
      <c r="Q870" s="31"/>
      <c r="R870" s="31"/>
      <c r="S870" s="31"/>
      <c r="T870" s="31"/>
      <c r="U870" s="31"/>
      <c r="V870" s="31"/>
      <c r="W870" s="31"/>
      <c r="X870" s="31"/>
      <c r="Y870" s="31"/>
      <c r="Z870" s="31"/>
    </row>
    <row r="871" spans="1:26" ht="15.75" customHeight="1">
      <c r="A871" s="297"/>
      <c r="B871" s="298"/>
      <c r="C871" s="298"/>
      <c r="D871" s="298"/>
      <c r="E871" s="298"/>
      <c r="F871" s="298"/>
      <c r="G871" s="298"/>
      <c r="H871" s="298"/>
      <c r="I871" s="1203"/>
      <c r="J871" s="1203"/>
      <c r="K871" s="31"/>
      <c r="L871" s="31"/>
      <c r="M871" s="31"/>
      <c r="N871" s="31"/>
      <c r="O871" s="31"/>
      <c r="P871" s="31"/>
      <c r="Q871" s="31"/>
      <c r="R871" s="31"/>
      <c r="S871" s="31"/>
      <c r="T871" s="31"/>
      <c r="U871" s="31"/>
      <c r="V871" s="31"/>
      <c r="W871" s="31"/>
      <c r="X871" s="31"/>
      <c r="Y871" s="31"/>
      <c r="Z871" s="31"/>
    </row>
    <row r="872" spans="1:26" ht="15.75" customHeight="1">
      <c r="A872" s="297"/>
      <c r="B872" s="298"/>
      <c r="C872" s="298"/>
      <c r="D872" s="298"/>
      <c r="E872" s="298"/>
      <c r="F872" s="298"/>
      <c r="G872" s="298"/>
      <c r="H872" s="298"/>
      <c r="I872" s="1203"/>
      <c r="J872" s="1203"/>
      <c r="K872" s="31"/>
      <c r="L872" s="31"/>
      <c r="M872" s="31"/>
      <c r="N872" s="31"/>
      <c r="O872" s="31"/>
      <c r="P872" s="31"/>
      <c r="Q872" s="31"/>
      <c r="R872" s="31"/>
      <c r="S872" s="31"/>
      <c r="T872" s="31"/>
      <c r="U872" s="31"/>
      <c r="V872" s="31"/>
      <c r="W872" s="31"/>
      <c r="X872" s="31"/>
      <c r="Y872" s="31"/>
      <c r="Z872" s="31"/>
    </row>
    <row r="873" spans="1:26" ht="15.75" customHeight="1">
      <c r="A873" s="297"/>
      <c r="B873" s="298"/>
      <c r="C873" s="298"/>
      <c r="D873" s="298"/>
      <c r="E873" s="298"/>
      <c r="F873" s="298"/>
      <c r="G873" s="298"/>
      <c r="H873" s="298"/>
      <c r="I873" s="1203"/>
      <c r="J873" s="1203"/>
      <c r="K873" s="31"/>
      <c r="L873" s="31"/>
      <c r="M873" s="31"/>
      <c r="N873" s="31"/>
      <c r="O873" s="31"/>
      <c r="P873" s="31"/>
      <c r="Q873" s="31"/>
      <c r="R873" s="31"/>
      <c r="S873" s="31"/>
      <c r="T873" s="31"/>
      <c r="U873" s="31"/>
      <c r="V873" s="31"/>
      <c r="W873" s="31"/>
      <c r="X873" s="31"/>
      <c r="Y873" s="31"/>
      <c r="Z873" s="31"/>
    </row>
    <row r="874" spans="1:26" ht="15.75" customHeight="1">
      <c r="A874" s="297"/>
      <c r="B874" s="298"/>
      <c r="C874" s="298"/>
      <c r="D874" s="298"/>
      <c r="E874" s="298"/>
      <c r="F874" s="298"/>
      <c r="G874" s="298"/>
      <c r="H874" s="298"/>
      <c r="I874" s="1203"/>
      <c r="J874" s="1203"/>
      <c r="K874" s="31"/>
      <c r="L874" s="31"/>
      <c r="M874" s="31"/>
      <c r="N874" s="31"/>
      <c r="O874" s="31"/>
      <c r="P874" s="31"/>
      <c r="Q874" s="31"/>
      <c r="R874" s="31"/>
      <c r="S874" s="31"/>
      <c r="T874" s="31"/>
      <c r="U874" s="31"/>
      <c r="V874" s="31"/>
      <c r="W874" s="31"/>
      <c r="X874" s="31"/>
      <c r="Y874" s="31"/>
      <c r="Z874" s="31"/>
    </row>
    <row r="875" spans="1:26" ht="15.75" customHeight="1">
      <c r="A875" s="297"/>
      <c r="B875" s="298"/>
      <c r="C875" s="298"/>
      <c r="D875" s="298"/>
      <c r="E875" s="298"/>
      <c r="F875" s="298"/>
      <c r="G875" s="298"/>
      <c r="H875" s="298"/>
      <c r="I875" s="1203"/>
      <c r="J875" s="1203"/>
      <c r="K875" s="31"/>
      <c r="L875" s="31"/>
      <c r="M875" s="31"/>
      <c r="N875" s="31"/>
      <c r="O875" s="31"/>
      <c r="P875" s="31"/>
      <c r="Q875" s="31"/>
      <c r="R875" s="31"/>
      <c r="S875" s="31"/>
      <c r="T875" s="31"/>
      <c r="U875" s="31"/>
      <c r="V875" s="31"/>
      <c r="W875" s="31"/>
      <c r="X875" s="31"/>
      <c r="Y875" s="31"/>
      <c r="Z875" s="31"/>
    </row>
    <row r="876" spans="1:26" ht="15.75" customHeight="1">
      <c r="A876" s="297"/>
      <c r="B876" s="298"/>
      <c r="C876" s="298"/>
      <c r="D876" s="298"/>
      <c r="E876" s="298"/>
      <c r="F876" s="298"/>
      <c r="G876" s="298"/>
      <c r="H876" s="298"/>
      <c r="I876" s="1203"/>
      <c r="J876" s="1203"/>
      <c r="K876" s="31"/>
      <c r="L876" s="31"/>
      <c r="M876" s="31"/>
      <c r="N876" s="31"/>
      <c r="O876" s="31"/>
      <c r="P876" s="31"/>
      <c r="Q876" s="31"/>
      <c r="R876" s="31"/>
      <c r="S876" s="31"/>
      <c r="T876" s="31"/>
      <c r="U876" s="31"/>
      <c r="V876" s="31"/>
      <c r="W876" s="31"/>
      <c r="X876" s="31"/>
      <c r="Y876" s="31"/>
      <c r="Z876" s="31"/>
    </row>
    <row r="877" spans="1:26" ht="15.75" customHeight="1">
      <c r="A877" s="297"/>
      <c r="B877" s="298"/>
      <c r="C877" s="298"/>
      <c r="D877" s="298"/>
      <c r="E877" s="298"/>
      <c r="F877" s="298"/>
      <c r="G877" s="298"/>
      <c r="H877" s="298"/>
      <c r="I877" s="1203"/>
      <c r="J877" s="1203"/>
      <c r="K877" s="31"/>
      <c r="L877" s="31"/>
      <c r="M877" s="31"/>
      <c r="N877" s="31"/>
      <c r="O877" s="31"/>
      <c r="P877" s="31"/>
      <c r="Q877" s="31"/>
      <c r="R877" s="31"/>
      <c r="S877" s="31"/>
      <c r="T877" s="31"/>
      <c r="U877" s="31"/>
      <c r="V877" s="31"/>
      <c r="W877" s="31"/>
      <c r="X877" s="31"/>
      <c r="Y877" s="31"/>
      <c r="Z877" s="31"/>
    </row>
    <row r="878" spans="1:26" ht="15.75" customHeight="1">
      <c r="A878" s="297"/>
      <c r="B878" s="298"/>
      <c r="C878" s="298"/>
      <c r="D878" s="298"/>
      <c r="E878" s="298"/>
      <c r="F878" s="298"/>
      <c r="G878" s="298"/>
      <c r="H878" s="298"/>
      <c r="I878" s="1203"/>
      <c r="J878" s="1203"/>
      <c r="K878" s="31"/>
      <c r="L878" s="31"/>
      <c r="M878" s="31"/>
      <c r="N878" s="31"/>
      <c r="O878" s="31"/>
      <c r="P878" s="31"/>
      <c r="Q878" s="31"/>
      <c r="R878" s="31"/>
      <c r="S878" s="31"/>
      <c r="T878" s="31"/>
      <c r="U878" s="31"/>
      <c r="V878" s="31"/>
      <c r="W878" s="31"/>
      <c r="X878" s="31"/>
      <c r="Y878" s="31"/>
      <c r="Z878" s="31"/>
    </row>
    <row r="879" spans="1:26" ht="15.75" customHeight="1">
      <c r="A879" s="297"/>
      <c r="B879" s="298"/>
      <c r="C879" s="298"/>
      <c r="D879" s="298"/>
      <c r="E879" s="298"/>
      <c r="F879" s="298"/>
      <c r="G879" s="298"/>
      <c r="H879" s="298"/>
      <c r="I879" s="1203"/>
      <c r="J879" s="1203"/>
      <c r="K879" s="31"/>
      <c r="L879" s="31"/>
      <c r="M879" s="31"/>
      <c r="N879" s="31"/>
      <c r="O879" s="31"/>
      <c r="P879" s="31"/>
      <c r="Q879" s="31"/>
      <c r="R879" s="31"/>
      <c r="S879" s="31"/>
      <c r="T879" s="31"/>
      <c r="U879" s="31"/>
      <c r="V879" s="31"/>
      <c r="W879" s="31"/>
      <c r="X879" s="31"/>
      <c r="Y879" s="31"/>
      <c r="Z879" s="31"/>
    </row>
    <row r="880" spans="1:26" ht="15.75" customHeight="1">
      <c r="A880" s="297"/>
      <c r="B880" s="298"/>
      <c r="C880" s="298"/>
      <c r="D880" s="298"/>
      <c r="E880" s="298"/>
      <c r="F880" s="298"/>
      <c r="G880" s="298"/>
      <c r="H880" s="298"/>
      <c r="I880" s="1203"/>
      <c r="J880" s="1203"/>
      <c r="K880" s="31"/>
      <c r="L880" s="31"/>
      <c r="M880" s="31"/>
      <c r="N880" s="31"/>
      <c r="O880" s="31"/>
      <c r="P880" s="31"/>
      <c r="Q880" s="31"/>
      <c r="R880" s="31"/>
      <c r="S880" s="31"/>
      <c r="T880" s="31"/>
      <c r="U880" s="31"/>
      <c r="V880" s="31"/>
      <c r="W880" s="31"/>
      <c r="X880" s="31"/>
      <c r="Y880" s="31"/>
      <c r="Z880" s="31"/>
    </row>
    <row r="881" spans="1:26" ht="15.75" customHeight="1">
      <c r="A881" s="297"/>
      <c r="B881" s="298"/>
      <c r="C881" s="298"/>
      <c r="D881" s="298"/>
      <c r="E881" s="298"/>
      <c r="F881" s="298"/>
      <c r="G881" s="298"/>
      <c r="H881" s="298"/>
      <c r="I881" s="1203"/>
      <c r="J881" s="1203"/>
      <c r="K881" s="31"/>
      <c r="L881" s="31"/>
      <c r="M881" s="31"/>
      <c r="N881" s="31"/>
      <c r="O881" s="31"/>
      <c r="P881" s="31"/>
      <c r="Q881" s="31"/>
      <c r="R881" s="31"/>
      <c r="S881" s="31"/>
      <c r="T881" s="31"/>
      <c r="U881" s="31"/>
      <c r="V881" s="31"/>
      <c r="W881" s="31"/>
      <c r="X881" s="31"/>
      <c r="Y881" s="31"/>
      <c r="Z881" s="31"/>
    </row>
    <row r="882" spans="1:26" ht="15.75" customHeight="1">
      <c r="A882" s="297"/>
      <c r="B882" s="298"/>
      <c r="C882" s="298"/>
      <c r="D882" s="298"/>
      <c r="E882" s="298"/>
      <c r="F882" s="298"/>
      <c r="G882" s="298"/>
      <c r="H882" s="298"/>
      <c r="I882" s="1203"/>
      <c r="J882" s="1203"/>
      <c r="K882" s="31"/>
      <c r="L882" s="31"/>
      <c r="M882" s="31"/>
      <c r="N882" s="31"/>
      <c r="O882" s="31"/>
      <c r="P882" s="31"/>
      <c r="Q882" s="31"/>
      <c r="R882" s="31"/>
      <c r="S882" s="31"/>
      <c r="T882" s="31"/>
      <c r="U882" s="31"/>
      <c r="V882" s="31"/>
      <c r="W882" s="31"/>
      <c r="X882" s="31"/>
      <c r="Y882" s="31"/>
      <c r="Z882" s="31"/>
    </row>
    <row r="883" spans="1:26" ht="15.75" customHeight="1">
      <c r="A883" s="297"/>
      <c r="B883" s="298"/>
      <c r="C883" s="298"/>
      <c r="D883" s="298"/>
      <c r="E883" s="298"/>
      <c r="F883" s="298"/>
      <c r="G883" s="298"/>
      <c r="H883" s="298"/>
      <c r="I883" s="1203"/>
      <c r="J883" s="1203"/>
      <c r="K883" s="31"/>
      <c r="L883" s="31"/>
      <c r="M883" s="31"/>
      <c r="N883" s="31"/>
      <c r="O883" s="31"/>
      <c r="P883" s="31"/>
      <c r="Q883" s="31"/>
      <c r="R883" s="31"/>
      <c r="S883" s="31"/>
      <c r="T883" s="31"/>
      <c r="U883" s="31"/>
      <c r="V883" s="31"/>
      <c r="W883" s="31"/>
      <c r="X883" s="31"/>
      <c r="Y883" s="31"/>
      <c r="Z883" s="31"/>
    </row>
    <row r="884" spans="1:26" ht="15.75" customHeight="1">
      <c r="A884" s="297"/>
      <c r="B884" s="298"/>
      <c r="C884" s="298"/>
      <c r="D884" s="298"/>
      <c r="E884" s="298"/>
      <c r="F884" s="298"/>
      <c r="G884" s="298"/>
      <c r="H884" s="298"/>
      <c r="I884" s="1203"/>
      <c r="J884" s="1203"/>
      <c r="K884" s="31"/>
      <c r="L884" s="31"/>
      <c r="M884" s="31"/>
      <c r="N884" s="31"/>
      <c r="O884" s="31"/>
      <c r="P884" s="31"/>
      <c r="Q884" s="31"/>
      <c r="R884" s="31"/>
      <c r="S884" s="31"/>
      <c r="T884" s="31"/>
      <c r="U884" s="31"/>
      <c r="V884" s="31"/>
      <c r="W884" s="31"/>
      <c r="X884" s="31"/>
      <c r="Y884" s="31"/>
      <c r="Z884" s="31"/>
    </row>
    <row r="885" spans="1:26" ht="15.75" customHeight="1">
      <c r="A885" s="297"/>
      <c r="B885" s="298"/>
      <c r="C885" s="298"/>
      <c r="D885" s="298"/>
      <c r="E885" s="298"/>
      <c r="F885" s="298"/>
      <c r="G885" s="298"/>
      <c r="H885" s="298"/>
      <c r="I885" s="1203"/>
      <c r="J885" s="1203"/>
      <c r="K885" s="31"/>
      <c r="L885" s="31"/>
      <c r="M885" s="31"/>
      <c r="N885" s="31"/>
      <c r="O885" s="31"/>
      <c r="P885" s="31"/>
      <c r="Q885" s="31"/>
      <c r="R885" s="31"/>
      <c r="S885" s="31"/>
      <c r="T885" s="31"/>
      <c r="U885" s="31"/>
      <c r="V885" s="31"/>
      <c r="W885" s="31"/>
      <c r="X885" s="31"/>
      <c r="Y885" s="31"/>
      <c r="Z885" s="31"/>
    </row>
    <row r="886" spans="1:26" ht="15.75" customHeight="1">
      <c r="A886" s="297"/>
      <c r="B886" s="298"/>
      <c r="C886" s="298"/>
      <c r="D886" s="298"/>
      <c r="E886" s="298"/>
      <c r="F886" s="298"/>
      <c r="G886" s="298"/>
      <c r="H886" s="298"/>
      <c r="I886" s="1203"/>
      <c r="J886" s="1203"/>
      <c r="K886" s="31"/>
      <c r="L886" s="31"/>
      <c r="M886" s="31"/>
      <c r="N886" s="31"/>
      <c r="O886" s="31"/>
      <c r="P886" s="31"/>
      <c r="Q886" s="31"/>
      <c r="R886" s="31"/>
      <c r="S886" s="31"/>
      <c r="T886" s="31"/>
      <c r="U886" s="31"/>
      <c r="V886" s="31"/>
      <c r="W886" s="31"/>
      <c r="X886" s="31"/>
      <c r="Y886" s="31"/>
      <c r="Z886" s="31"/>
    </row>
    <row r="887" spans="1:26" ht="15.75" customHeight="1">
      <c r="A887" s="297"/>
      <c r="B887" s="298"/>
      <c r="C887" s="298"/>
      <c r="D887" s="298"/>
      <c r="E887" s="298"/>
      <c r="F887" s="298"/>
      <c r="G887" s="298"/>
      <c r="H887" s="298"/>
      <c r="I887" s="1203"/>
      <c r="J887" s="1203"/>
      <c r="K887" s="31"/>
      <c r="L887" s="31"/>
      <c r="M887" s="31"/>
      <c r="N887" s="31"/>
      <c r="O887" s="31"/>
      <c r="P887" s="31"/>
      <c r="Q887" s="31"/>
      <c r="R887" s="31"/>
      <c r="S887" s="31"/>
      <c r="T887" s="31"/>
      <c r="U887" s="31"/>
      <c r="V887" s="31"/>
      <c r="W887" s="31"/>
      <c r="X887" s="31"/>
      <c r="Y887" s="31"/>
      <c r="Z887" s="31"/>
    </row>
    <row r="888" spans="1:26" ht="15.75" customHeight="1">
      <c r="A888" s="297"/>
      <c r="B888" s="298"/>
      <c r="C888" s="298"/>
      <c r="D888" s="298"/>
      <c r="E888" s="298"/>
      <c r="F888" s="298"/>
      <c r="G888" s="298"/>
      <c r="H888" s="298"/>
      <c r="I888" s="1203"/>
      <c r="J888" s="1203"/>
      <c r="K888" s="31"/>
      <c r="L888" s="31"/>
      <c r="M888" s="31"/>
      <c r="N888" s="31"/>
      <c r="O888" s="31"/>
      <c r="P888" s="31"/>
      <c r="Q888" s="31"/>
      <c r="R888" s="31"/>
      <c r="S888" s="31"/>
      <c r="T888" s="31"/>
      <c r="U888" s="31"/>
      <c r="V888" s="31"/>
      <c r="W888" s="31"/>
      <c r="X888" s="31"/>
      <c r="Y888" s="31"/>
      <c r="Z888" s="31"/>
    </row>
    <row r="889" spans="1:26" ht="15.75" customHeight="1">
      <c r="A889" s="297"/>
      <c r="B889" s="298"/>
      <c r="C889" s="298"/>
      <c r="D889" s="298"/>
      <c r="E889" s="298"/>
      <c r="F889" s="298"/>
      <c r="G889" s="298"/>
      <c r="H889" s="298"/>
      <c r="I889" s="1203"/>
      <c r="J889" s="1203"/>
      <c r="K889" s="31"/>
      <c r="L889" s="31"/>
      <c r="M889" s="31"/>
      <c r="N889" s="31"/>
      <c r="O889" s="31"/>
      <c r="P889" s="31"/>
      <c r="Q889" s="31"/>
      <c r="R889" s="31"/>
      <c r="S889" s="31"/>
      <c r="T889" s="31"/>
      <c r="U889" s="31"/>
      <c r="V889" s="31"/>
      <c r="W889" s="31"/>
      <c r="X889" s="31"/>
      <c r="Y889" s="31"/>
      <c r="Z889" s="31"/>
    </row>
    <row r="890" spans="1:26" ht="15.75" customHeight="1">
      <c r="A890" s="297"/>
      <c r="B890" s="298"/>
      <c r="C890" s="298"/>
      <c r="D890" s="298"/>
      <c r="E890" s="298"/>
      <c r="F890" s="298"/>
      <c r="G890" s="298"/>
      <c r="H890" s="298"/>
      <c r="I890" s="1203"/>
      <c r="J890" s="1203"/>
      <c r="K890" s="31"/>
      <c r="L890" s="31"/>
      <c r="M890" s="31"/>
      <c r="N890" s="31"/>
      <c r="O890" s="31"/>
      <c r="P890" s="31"/>
      <c r="Q890" s="31"/>
      <c r="R890" s="31"/>
      <c r="S890" s="31"/>
      <c r="T890" s="31"/>
      <c r="U890" s="31"/>
      <c r="V890" s="31"/>
      <c r="W890" s="31"/>
      <c r="X890" s="31"/>
      <c r="Y890" s="31"/>
      <c r="Z890" s="31"/>
    </row>
    <row r="891" spans="1:26" ht="15.75" customHeight="1">
      <c r="A891" s="297"/>
      <c r="B891" s="298"/>
      <c r="C891" s="298"/>
      <c r="D891" s="298"/>
      <c r="E891" s="298"/>
      <c r="F891" s="298"/>
      <c r="G891" s="298"/>
      <c r="H891" s="298"/>
      <c r="I891" s="1203"/>
      <c r="J891" s="1203"/>
      <c r="K891" s="31"/>
      <c r="L891" s="31"/>
      <c r="M891" s="31"/>
      <c r="N891" s="31"/>
      <c r="O891" s="31"/>
      <c r="P891" s="31"/>
      <c r="Q891" s="31"/>
      <c r="R891" s="31"/>
      <c r="S891" s="31"/>
      <c r="T891" s="31"/>
      <c r="U891" s="31"/>
      <c r="V891" s="31"/>
      <c r="W891" s="31"/>
      <c r="X891" s="31"/>
      <c r="Y891" s="31"/>
      <c r="Z891" s="31"/>
    </row>
    <row r="892" spans="1:26" ht="15.75" customHeight="1">
      <c r="A892" s="297"/>
      <c r="B892" s="298"/>
      <c r="C892" s="298"/>
      <c r="D892" s="298"/>
      <c r="E892" s="298"/>
      <c r="F892" s="298"/>
      <c r="G892" s="298"/>
      <c r="H892" s="298"/>
      <c r="I892" s="1203"/>
      <c r="J892" s="1203"/>
      <c r="K892" s="31"/>
      <c r="L892" s="31"/>
      <c r="M892" s="31"/>
      <c r="N892" s="31"/>
      <c r="O892" s="31"/>
      <c r="P892" s="31"/>
      <c r="Q892" s="31"/>
      <c r="R892" s="31"/>
      <c r="S892" s="31"/>
      <c r="T892" s="31"/>
      <c r="U892" s="31"/>
      <c r="V892" s="31"/>
      <c r="W892" s="31"/>
      <c r="X892" s="31"/>
      <c r="Y892" s="31"/>
      <c r="Z892" s="31"/>
    </row>
    <row r="893" spans="1:26" ht="15.75" customHeight="1">
      <c r="A893" s="297"/>
      <c r="B893" s="298"/>
      <c r="C893" s="298"/>
      <c r="D893" s="298"/>
      <c r="E893" s="298"/>
      <c r="F893" s="298"/>
      <c r="G893" s="298"/>
      <c r="H893" s="298"/>
      <c r="I893" s="1203"/>
      <c r="J893" s="1203"/>
      <c r="K893" s="31"/>
      <c r="L893" s="31"/>
      <c r="M893" s="31"/>
      <c r="N893" s="31"/>
      <c r="O893" s="31"/>
      <c r="P893" s="31"/>
      <c r="Q893" s="31"/>
      <c r="R893" s="31"/>
      <c r="S893" s="31"/>
      <c r="T893" s="31"/>
      <c r="U893" s="31"/>
      <c r="V893" s="31"/>
      <c r="W893" s="31"/>
      <c r="X893" s="31"/>
      <c r="Y893" s="31"/>
      <c r="Z893" s="31"/>
    </row>
    <row r="894" spans="1:26" ht="15.75" customHeight="1">
      <c r="A894" s="297"/>
      <c r="B894" s="298"/>
      <c r="C894" s="298"/>
      <c r="D894" s="298"/>
      <c r="E894" s="298"/>
      <c r="F894" s="298"/>
      <c r="G894" s="298"/>
      <c r="H894" s="298"/>
      <c r="I894" s="1203"/>
      <c r="J894" s="1203"/>
      <c r="K894" s="31"/>
      <c r="L894" s="31"/>
      <c r="M894" s="31"/>
      <c r="N894" s="31"/>
      <c r="O894" s="31"/>
      <c r="P894" s="31"/>
      <c r="Q894" s="31"/>
      <c r="R894" s="31"/>
      <c r="S894" s="31"/>
      <c r="T894" s="31"/>
      <c r="U894" s="31"/>
      <c r="V894" s="31"/>
      <c r="W894" s="31"/>
      <c r="X894" s="31"/>
      <c r="Y894" s="31"/>
      <c r="Z894" s="31"/>
    </row>
    <row r="895" spans="1:26" ht="15.75" customHeight="1">
      <c r="A895" s="297"/>
      <c r="B895" s="298"/>
      <c r="C895" s="298"/>
      <c r="D895" s="298"/>
      <c r="E895" s="298"/>
      <c r="F895" s="298"/>
      <c r="G895" s="298"/>
      <c r="H895" s="298"/>
      <c r="I895" s="1203"/>
      <c r="J895" s="1203"/>
      <c r="K895" s="31"/>
      <c r="L895" s="31"/>
      <c r="M895" s="31"/>
      <c r="N895" s="31"/>
      <c r="O895" s="31"/>
      <c r="P895" s="31"/>
      <c r="Q895" s="31"/>
      <c r="R895" s="31"/>
      <c r="S895" s="31"/>
      <c r="T895" s="31"/>
      <c r="U895" s="31"/>
      <c r="V895" s="31"/>
      <c r="W895" s="31"/>
      <c r="X895" s="31"/>
      <c r="Y895" s="31"/>
      <c r="Z895" s="31"/>
    </row>
    <row r="896" spans="1:26" ht="15.75" customHeight="1">
      <c r="A896" s="297"/>
      <c r="B896" s="298"/>
      <c r="C896" s="298"/>
      <c r="D896" s="298"/>
      <c r="E896" s="298"/>
      <c r="F896" s="298"/>
      <c r="G896" s="298"/>
      <c r="H896" s="298"/>
      <c r="I896" s="1203"/>
      <c r="J896" s="1203"/>
      <c r="K896" s="31"/>
      <c r="L896" s="31"/>
      <c r="M896" s="31"/>
      <c r="N896" s="31"/>
      <c r="O896" s="31"/>
      <c r="P896" s="31"/>
      <c r="Q896" s="31"/>
      <c r="R896" s="31"/>
      <c r="S896" s="31"/>
      <c r="T896" s="31"/>
      <c r="U896" s="31"/>
      <c r="V896" s="31"/>
      <c r="W896" s="31"/>
      <c r="X896" s="31"/>
      <c r="Y896" s="31"/>
      <c r="Z896" s="31"/>
    </row>
    <row r="897" spans="1:26" ht="15.75" customHeight="1">
      <c r="A897" s="297"/>
      <c r="B897" s="298"/>
      <c r="C897" s="298"/>
      <c r="D897" s="298"/>
      <c r="E897" s="298"/>
      <c r="F897" s="298"/>
      <c r="G897" s="298"/>
      <c r="H897" s="298"/>
      <c r="I897" s="1203"/>
      <c r="J897" s="1203"/>
      <c r="K897" s="31"/>
      <c r="L897" s="31"/>
      <c r="M897" s="31"/>
      <c r="N897" s="31"/>
      <c r="O897" s="31"/>
      <c r="P897" s="31"/>
      <c r="Q897" s="31"/>
      <c r="R897" s="31"/>
      <c r="S897" s="31"/>
      <c r="T897" s="31"/>
      <c r="U897" s="31"/>
      <c r="V897" s="31"/>
      <c r="W897" s="31"/>
      <c r="X897" s="31"/>
      <c r="Y897" s="31"/>
      <c r="Z897" s="31"/>
    </row>
    <row r="898" spans="1:26" ht="15.75" customHeight="1">
      <c r="A898" s="297"/>
      <c r="B898" s="298"/>
      <c r="C898" s="298"/>
      <c r="D898" s="298"/>
      <c r="E898" s="298"/>
      <c r="F898" s="298"/>
      <c r="G898" s="298"/>
      <c r="H898" s="298"/>
      <c r="I898" s="1203"/>
      <c r="J898" s="1203"/>
      <c r="K898" s="31"/>
      <c r="L898" s="31"/>
      <c r="M898" s="31"/>
      <c r="N898" s="31"/>
      <c r="O898" s="31"/>
      <c r="P898" s="31"/>
      <c r="Q898" s="31"/>
      <c r="R898" s="31"/>
      <c r="S898" s="31"/>
      <c r="T898" s="31"/>
      <c r="U898" s="31"/>
      <c r="V898" s="31"/>
      <c r="W898" s="31"/>
      <c r="X898" s="31"/>
      <c r="Y898" s="31"/>
      <c r="Z898" s="31"/>
    </row>
    <row r="899" spans="1:26" ht="15.75" customHeight="1">
      <c r="A899" s="297"/>
      <c r="B899" s="298"/>
      <c r="C899" s="298"/>
      <c r="D899" s="298"/>
      <c r="E899" s="298"/>
      <c r="F899" s="298"/>
      <c r="G899" s="298"/>
      <c r="H899" s="298"/>
      <c r="I899" s="1203"/>
      <c r="J899" s="1203"/>
      <c r="K899" s="31"/>
      <c r="L899" s="31"/>
      <c r="M899" s="31"/>
      <c r="N899" s="31"/>
      <c r="O899" s="31"/>
      <c r="P899" s="31"/>
      <c r="Q899" s="31"/>
      <c r="R899" s="31"/>
      <c r="S899" s="31"/>
      <c r="T899" s="31"/>
      <c r="U899" s="31"/>
      <c r="V899" s="31"/>
      <c r="W899" s="31"/>
      <c r="X899" s="31"/>
      <c r="Y899" s="31"/>
      <c r="Z899" s="31"/>
    </row>
    <row r="900" spans="1:26" ht="15.75" customHeight="1">
      <c r="A900" s="297"/>
      <c r="B900" s="298"/>
      <c r="C900" s="298"/>
      <c r="D900" s="298"/>
      <c r="E900" s="298"/>
      <c r="F900" s="298"/>
      <c r="G900" s="298"/>
      <c r="H900" s="298"/>
      <c r="I900" s="1203"/>
      <c r="J900" s="1203"/>
      <c r="K900" s="31"/>
      <c r="L900" s="31"/>
      <c r="M900" s="31"/>
      <c r="N900" s="31"/>
      <c r="O900" s="31"/>
      <c r="P900" s="31"/>
      <c r="Q900" s="31"/>
      <c r="R900" s="31"/>
      <c r="S900" s="31"/>
      <c r="T900" s="31"/>
      <c r="U900" s="31"/>
      <c r="V900" s="31"/>
      <c r="W900" s="31"/>
      <c r="X900" s="31"/>
      <c r="Y900" s="31"/>
      <c r="Z900" s="31"/>
    </row>
    <row r="901" spans="1:26" ht="15.75" customHeight="1">
      <c r="A901" s="297"/>
      <c r="B901" s="298"/>
      <c r="C901" s="298"/>
      <c r="D901" s="298"/>
      <c r="E901" s="298"/>
      <c r="F901" s="298"/>
      <c r="G901" s="298"/>
      <c r="H901" s="298"/>
      <c r="I901" s="1203"/>
      <c r="J901" s="1203"/>
      <c r="K901" s="31"/>
      <c r="L901" s="31"/>
      <c r="M901" s="31"/>
      <c r="N901" s="31"/>
      <c r="O901" s="31"/>
      <c r="P901" s="31"/>
      <c r="Q901" s="31"/>
      <c r="R901" s="31"/>
      <c r="S901" s="31"/>
      <c r="T901" s="31"/>
      <c r="U901" s="31"/>
      <c r="V901" s="31"/>
      <c r="W901" s="31"/>
      <c r="X901" s="31"/>
      <c r="Y901" s="31"/>
      <c r="Z901" s="31"/>
    </row>
    <row r="902" spans="1:26" ht="15.75" customHeight="1">
      <c r="A902" s="297"/>
      <c r="B902" s="298"/>
      <c r="C902" s="298"/>
      <c r="D902" s="298"/>
      <c r="E902" s="298"/>
      <c r="F902" s="298"/>
      <c r="G902" s="298"/>
      <c r="H902" s="298"/>
      <c r="I902" s="1203"/>
      <c r="J902" s="1203"/>
      <c r="K902" s="31"/>
      <c r="L902" s="31"/>
      <c r="M902" s="31"/>
      <c r="N902" s="31"/>
      <c r="O902" s="31"/>
      <c r="P902" s="31"/>
      <c r="Q902" s="31"/>
      <c r="R902" s="31"/>
      <c r="S902" s="31"/>
      <c r="T902" s="31"/>
      <c r="U902" s="31"/>
      <c r="V902" s="31"/>
      <c r="W902" s="31"/>
      <c r="X902" s="31"/>
      <c r="Y902" s="31"/>
      <c r="Z902" s="31"/>
    </row>
    <row r="903" spans="1:26" ht="15.75" customHeight="1">
      <c r="A903" s="297"/>
      <c r="B903" s="298"/>
      <c r="C903" s="298"/>
      <c r="D903" s="298"/>
      <c r="E903" s="298"/>
      <c r="F903" s="298"/>
      <c r="G903" s="298"/>
      <c r="H903" s="298"/>
      <c r="I903" s="1203"/>
      <c r="J903" s="1203"/>
      <c r="K903" s="31"/>
      <c r="L903" s="31"/>
      <c r="M903" s="31"/>
      <c r="N903" s="31"/>
      <c r="O903" s="31"/>
      <c r="P903" s="31"/>
      <c r="Q903" s="31"/>
      <c r="R903" s="31"/>
      <c r="S903" s="31"/>
      <c r="T903" s="31"/>
      <c r="U903" s="31"/>
      <c r="V903" s="31"/>
      <c r="W903" s="31"/>
      <c r="X903" s="31"/>
      <c r="Y903" s="31"/>
      <c r="Z903" s="31"/>
    </row>
    <row r="904" spans="1:26" ht="15.75" customHeight="1">
      <c r="A904" s="297"/>
      <c r="B904" s="298"/>
      <c r="C904" s="298"/>
      <c r="D904" s="298"/>
      <c r="E904" s="298"/>
      <c r="F904" s="298"/>
      <c r="G904" s="298"/>
      <c r="H904" s="298"/>
      <c r="I904" s="1203"/>
      <c r="J904" s="1203"/>
      <c r="K904" s="31"/>
      <c r="L904" s="31"/>
      <c r="M904" s="31"/>
      <c r="N904" s="31"/>
      <c r="O904" s="31"/>
      <c r="P904" s="31"/>
      <c r="Q904" s="31"/>
      <c r="R904" s="31"/>
      <c r="S904" s="31"/>
      <c r="T904" s="31"/>
      <c r="U904" s="31"/>
      <c r="V904" s="31"/>
      <c r="W904" s="31"/>
      <c r="X904" s="31"/>
      <c r="Y904" s="31"/>
      <c r="Z904" s="31"/>
    </row>
    <row r="905" spans="1:26" ht="15.75" customHeight="1">
      <c r="A905" s="297"/>
      <c r="B905" s="298"/>
      <c r="C905" s="298"/>
      <c r="D905" s="298"/>
      <c r="E905" s="298"/>
      <c r="F905" s="298"/>
      <c r="G905" s="298"/>
      <c r="H905" s="298"/>
      <c r="I905" s="1203"/>
      <c r="J905" s="1203"/>
      <c r="K905" s="31"/>
      <c r="L905" s="31"/>
      <c r="M905" s="31"/>
      <c r="N905" s="31"/>
      <c r="O905" s="31"/>
      <c r="P905" s="31"/>
      <c r="Q905" s="31"/>
      <c r="R905" s="31"/>
      <c r="S905" s="31"/>
      <c r="T905" s="31"/>
      <c r="U905" s="31"/>
      <c r="V905" s="31"/>
      <c r="W905" s="31"/>
      <c r="X905" s="31"/>
      <c r="Y905" s="31"/>
      <c r="Z905" s="31"/>
    </row>
    <row r="906" spans="1:26" ht="15.75" customHeight="1">
      <c r="A906" s="297"/>
      <c r="B906" s="298"/>
      <c r="C906" s="298"/>
      <c r="D906" s="298"/>
      <c r="E906" s="298"/>
      <c r="F906" s="298"/>
      <c r="G906" s="298"/>
      <c r="H906" s="298"/>
      <c r="I906" s="1203"/>
      <c r="J906" s="1203"/>
      <c r="K906" s="31"/>
      <c r="L906" s="31"/>
      <c r="M906" s="31"/>
      <c r="N906" s="31"/>
      <c r="O906" s="31"/>
      <c r="P906" s="31"/>
      <c r="Q906" s="31"/>
      <c r="R906" s="31"/>
      <c r="S906" s="31"/>
      <c r="T906" s="31"/>
      <c r="U906" s="31"/>
      <c r="V906" s="31"/>
      <c r="W906" s="31"/>
      <c r="X906" s="31"/>
      <c r="Y906" s="31"/>
      <c r="Z906" s="31"/>
    </row>
    <row r="907" spans="1:26" ht="15.75" customHeight="1">
      <c r="A907" s="297"/>
      <c r="B907" s="298"/>
      <c r="C907" s="298"/>
      <c r="D907" s="298"/>
      <c r="E907" s="298"/>
      <c r="F907" s="298"/>
      <c r="G907" s="298"/>
      <c r="H907" s="298"/>
      <c r="I907" s="1203"/>
      <c r="J907" s="1203"/>
      <c r="K907" s="31"/>
      <c r="L907" s="31"/>
      <c r="M907" s="31"/>
      <c r="N907" s="31"/>
      <c r="O907" s="31"/>
      <c r="P907" s="31"/>
      <c r="Q907" s="31"/>
      <c r="R907" s="31"/>
      <c r="S907" s="31"/>
      <c r="T907" s="31"/>
      <c r="U907" s="31"/>
      <c r="V907" s="31"/>
      <c r="W907" s="31"/>
      <c r="X907" s="31"/>
      <c r="Y907" s="31"/>
      <c r="Z907" s="31"/>
    </row>
    <row r="908" spans="1:26" ht="15.75" customHeight="1">
      <c r="A908" s="297"/>
      <c r="B908" s="298"/>
      <c r="C908" s="298"/>
      <c r="D908" s="298"/>
      <c r="E908" s="298"/>
      <c r="F908" s="298"/>
      <c r="G908" s="298"/>
      <c r="H908" s="298"/>
      <c r="I908" s="1203"/>
      <c r="J908" s="1203"/>
      <c r="K908" s="31"/>
      <c r="L908" s="31"/>
      <c r="M908" s="31"/>
      <c r="N908" s="31"/>
      <c r="O908" s="31"/>
      <c r="P908" s="31"/>
      <c r="Q908" s="31"/>
      <c r="R908" s="31"/>
      <c r="S908" s="31"/>
      <c r="T908" s="31"/>
      <c r="U908" s="31"/>
      <c r="V908" s="31"/>
      <c r="W908" s="31"/>
      <c r="X908" s="31"/>
      <c r="Y908" s="31"/>
      <c r="Z908" s="31"/>
    </row>
    <row r="909" spans="1:26" ht="15.75" customHeight="1">
      <c r="A909" s="297"/>
      <c r="B909" s="298"/>
      <c r="C909" s="298"/>
      <c r="D909" s="298"/>
      <c r="E909" s="298"/>
      <c r="F909" s="298"/>
      <c r="G909" s="298"/>
      <c r="H909" s="298"/>
      <c r="I909" s="1203"/>
      <c r="J909" s="1203"/>
      <c r="K909" s="31"/>
      <c r="L909" s="31"/>
      <c r="M909" s="31"/>
      <c r="N909" s="31"/>
      <c r="O909" s="31"/>
      <c r="P909" s="31"/>
      <c r="Q909" s="31"/>
      <c r="R909" s="31"/>
      <c r="S909" s="31"/>
      <c r="T909" s="31"/>
      <c r="U909" s="31"/>
      <c r="V909" s="31"/>
      <c r="W909" s="31"/>
      <c r="X909" s="31"/>
      <c r="Y909" s="31"/>
      <c r="Z909" s="31"/>
    </row>
    <row r="910" spans="1:26" ht="15.75" customHeight="1">
      <c r="A910" s="297"/>
      <c r="B910" s="298"/>
      <c r="C910" s="298"/>
      <c r="D910" s="298"/>
      <c r="E910" s="298"/>
      <c r="F910" s="298"/>
      <c r="G910" s="298"/>
      <c r="H910" s="298"/>
      <c r="I910" s="1203"/>
      <c r="J910" s="1203"/>
      <c r="K910" s="31"/>
      <c r="L910" s="31"/>
      <c r="M910" s="31"/>
      <c r="N910" s="31"/>
      <c r="O910" s="31"/>
      <c r="P910" s="31"/>
      <c r="Q910" s="31"/>
      <c r="R910" s="31"/>
      <c r="S910" s="31"/>
      <c r="T910" s="31"/>
      <c r="U910" s="31"/>
      <c r="V910" s="31"/>
      <c r="W910" s="31"/>
      <c r="X910" s="31"/>
      <c r="Y910" s="31"/>
      <c r="Z910" s="31"/>
    </row>
    <row r="911" spans="1:26" ht="15.75" customHeight="1">
      <c r="A911" s="297"/>
      <c r="B911" s="298"/>
      <c r="C911" s="298"/>
      <c r="D911" s="298"/>
      <c r="E911" s="298"/>
      <c r="F911" s="298"/>
      <c r="G911" s="298"/>
      <c r="H911" s="298"/>
      <c r="I911" s="1203"/>
      <c r="J911" s="1203"/>
      <c r="K911" s="31"/>
      <c r="L911" s="31"/>
      <c r="M911" s="31"/>
      <c r="N911" s="31"/>
      <c r="O911" s="31"/>
      <c r="P911" s="31"/>
      <c r="Q911" s="31"/>
      <c r="R911" s="31"/>
      <c r="S911" s="31"/>
      <c r="T911" s="31"/>
      <c r="U911" s="31"/>
      <c r="V911" s="31"/>
      <c r="W911" s="31"/>
      <c r="X911" s="31"/>
      <c r="Y911" s="31"/>
      <c r="Z911" s="31"/>
    </row>
    <row r="912" spans="1:26" ht="15.75" customHeight="1">
      <c r="A912" s="297"/>
      <c r="B912" s="298"/>
      <c r="C912" s="298"/>
      <c r="D912" s="298"/>
      <c r="E912" s="298"/>
      <c r="F912" s="298"/>
      <c r="G912" s="298"/>
      <c r="H912" s="298"/>
      <c r="I912" s="1203"/>
      <c r="J912" s="1203"/>
      <c r="K912" s="31"/>
      <c r="L912" s="31"/>
      <c r="M912" s="31"/>
      <c r="N912" s="31"/>
      <c r="O912" s="31"/>
      <c r="P912" s="31"/>
      <c r="Q912" s="31"/>
      <c r="R912" s="31"/>
      <c r="S912" s="31"/>
      <c r="T912" s="31"/>
      <c r="U912" s="31"/>
      <c r="V912" s="31"/>
      <c r="W912" s="31"/>
      <c r="X912" s="31"/>
      <c r="Y912" s="31"/>
      <c r="Z912" s="31"/>
    </row>
    <row r="913" spans="1:26" ht="15.75" customHeight="1">
      <c r="A913" s="297"/>
      <c r="B913" s="298"/>
      <c r="C913" s="298"/>
      <c r="D913" s="298"/>
      <c r="E913" s="298"/>
      <c r="F913" s="298"/>
      <c r="G913" s="298"/>
      <c r="H913" s="298"/>
      <c r="I913" s="1203"/>
      <c r="J913" s="1203"/>
      <c r="K913" s="31"/>
      <c r="L913" s="31"/>
      <c r="M913" s="31"/>
      <c r="N913" s="31"/>
      <c r="O913" s="31"/>
      <c r="P913" s="31"/>
      <c r="Q913" s="31"/>
      <c r="R913" s="31"/>
      <c r="S913" s="31"/>
      <c r="T913" s="31"/>
      <c r="U913" s="31"/>
      <c r="V913" s="31"/>
      <c r="W913" s="31"/>
      <c r="X913" s="31"/>
      <c r="Y913" s="31"/>
      <c r="Z913" s="31"/>
    </row>
    <row r="914" spans="1:26" ht="15.75" customHeight="1">
      <c r="A914" s="297"/>
      <c r="B914" s="298"/>
      <c r="C914" s="298"/>
      <c r="D914" s="298"/>
      <c r="E914" s="298"/>
      <c r="F914" s="298"/>
      <c r="G914" s="298"/>
      <c r="H914" s="298"/>
      <c r="I914" s="1203"/>
      <c r="J914" s="1203"/>
      <c r="K914" s="31"/>
      <c r="L914" s="31"/>
      <c r="M914" s="31"/>
      <c r="N914" s="31"/>
      <c r="O914" s="31"/>
      <c r="P914" s="31"/>
      <c r="Q914" s="31"/>
      <c r="R914" s="31"/>
      <c r="S914" s="31"/>
      <c r="T914" s="31"/>
      <c r="U914" s="31"/>
      <c r="V914" s="31"/>
      <c r="W914" s="31"/>
      <c r="X914" s="31"/>
      <c r="Y914" s="31"/>
      <c r="Z914" s="31"/>
    </row>
    <row r="915" spans="1:26" ht="15.75" customHeight="1">
      <c r="A915" s="297"/>
      <c r="B915" s="298"/>
      <c r="C915" s="298"/>
      <c r="D915" s="298"/>
      <c r="E915" s="298"/>
      <c r="F915" s="298"/>
      <c r="G915" s="298"/>
      <c r="H915" s="298"/>
      <c r="I915" s="1203"/>
      <c r="J915" s="1203"/>
      <c r="K915" s="31"/>
      <c r="L915" s="31"/>
      <c r="M915" s="31"/>
      <c r="N915" s="31"/>
      <c r="O915" s="31"/>
      <c r="P915" s="31"/>
      <c r="Q915" s="31"/>
      <c r="R915" s="31"/>
      <c r="S915" s="31"/>
      <c r="T915" s="31"/>
      <c r="U915" s="31"/>
      <c r="V915" s="31"/>
      <c r="W915" s="31"/>
      <c r="X915" s="31"/>
      <c r="Y915" s="31"/>
      <c r="Z915" s="31"/>
    </row>
    <row r="916" spans="1:26" ht="15.75" customHeight="1">
      <c r="A916" s="297"/>
      <c r="B916" s="298"/>
      <c r="C916" s="298"/>
      <c r="D916" s="298"/>
      <c r="E916" s="298"/>
      <c r="F916" s="298"/>
      <c r="G916" s="298"/>
      <c r="H916" s="298"/>
      <c r="I916" s="1203"/>
      <c r="J916" s="1203"/>
      <c r="K916" s="31"/>
      <c r="L916" s="31"/>
      <c r="M916" s="31"/>
      <c r="N916" s="31"/>
      <c r="O916" s="31"/>
      <c r="P916" s="31"/>
      <c r="Q916" s="31"/>
      <c r="R916" s="31"/>
      <c r="S916" s="31"/>
      <c r="T916" s="31"/>
      <c r="U916" s="31"/>
      <c r="V916" s="31"/>
      <c r="W916" s="31"/>
      <c r="X916" s="31"/>
      <c r="Y916" s="31"/>
      <c r="Z916" s="31"/>
    </row>
    <row r="917" spans="1:26" ht="15.75" customHeight="1">
      <c r="A917" s="297"/>
      <c r="B917" s="298"/>
      <c r="C917" s="298"/>
      <c r="D917" s="298"/>
      <c r="E917" s="298"/>
      <c r="F917" s="298"/>
      <c r="G917" s="298"/>
      <c r="H917" s="298"/>
      <c r="I917" s="1203"/>
      <c r="J917" s="1203"/>
      <c r="K917" s="31"/>
      <c r="L917" s="31"/>
      <c r="M917" s="31"/>
      <c r="N917" s="31"/>
      <c r="O917" s="31"/>
      <c r="P917" s="31"/>
      <c r="Q917" s="31"/>
      <c r="R917" s="31"/>
      <c r="S917" s="31"/>
      <c r="T917" s="31"/>
      <c r="U917" s="31"/>
      <c r="V917" s="31"/>
      <c r="W917" s="31"/>
      <c r="X917" s="31"/>
      <c r="Y917" s="31"/>
      <c r="Z917" s="31"/>
    </row>
    <row r="918" spans="1:26" ht="15.75" customHeight="1">
      <c r="A918" s="297"/>
      <c r="B918" s="298"/>
      <c r="C918" s="298"/>
      <c r="D918" s="298"/>
      <c r="E918" s="298"/>
      <c r="F918" s="298"/>
      <c r="G918" s="298"/>
      <c r="H918" s="298"/>
      <c r="I918" s="1203"/>
      <c r="J918" s="1203"/>
      <c r="K918" s="31"/>
      <c r="L918" s="31"/>
      <c r="M918" s="31"/>
      <c r="N918" s="31"/>
      <c r="O918" s="31"/>
      <c r="P918" s="31"/>
      <c r="Q918" s="31"/>
      <c r="R918" s="31"/>
      <c r="S918" s="31"/>
      <c r="T918" s="31"/>
      <c r="U918" s="31"/>
      <c r="V918" s="31"/>
      <c r="W918" s="31"/>
      <c r="X918" s="31"/>
      <c r="Y918" s="31"/>
      <c r="Z918" s="31"/>
    </row>
    <row r="919" spans="1:26" ht="15.75" customHeight="1">
      <c r="A919" s="297"/>
      <c r="B919" s="298"/>
      <c r="C919" s="298"/>
      <c r="D919" s="298"/>
      <c r="E919" s="298"/>
      <c r="F919" s="298"/>
      <c r="G919" s="298"/>
      <c r="H919" s="298"/>
      <c r="I919" s="1203"/>
      <c r="J919" s="1203"/>
      <c r="K919" s="31"/>
      <c r="L919" s="31"/>
      <c r="M919" s="31"/>
      <c r="N919" s="31"/>
      <c r="O919" s="31"/>
      <c r="P919" s="31"/>
      <c r="Q919" s="31"/>
      <c r="R919" s="31"/>
      <c r="S919" s="31"/>
      <c r="T919" s="31"/>
      <c r="U919" s="31"/>
      <c r="V919" s="31"/>
      <c r="W919" s="31"/>
      <c r="X919" s="31"/>
      <c r="Y919" s="31"/>
      <c r="Z919" s="31"/>
    </row>
    <row r="920" spans="1:26" ht="15.75" customHeight="1">
      <c r="A920" s="297"/>
      <c r="B920" s="298"/>
      <c r="C920" s="298"/>
      <c r="D920" s="298"/>
      <c r="E920" s="298"/>
      <c r="F920" s="298"/>
      <c r="G920" s="298"/>
      <c r="H920" s="298"/>
      <c r="I920" s="1203"/>
      <c r="J920" s="1203"/>
      <c r="K920" s="31"/>
      <c r="L920" s="31"/>
      <c r="M920" s="31"/>
      <c r="N920" s="31"/>
      <c r="O920" s="31"/>
      <c r="P920" s="31"/>
      <c r="Q920" s="31"/>
      <c r="R920" s="31"/>
      <c r="S920" s="31"/>
      <c r="T920" s="31"/>
      <c r="U920" s="31"/>
      <c r="V920" s="31"/>
      <c r="W920" s="31"/>
      <c r="X920" s="31"/>
      <c r="Y920" s="31"/>
      <c r="Z920" s="31"/>
    </row>
    <row r="921" spans="1:26" ht="15.75" customHeight="1">
      <c r="A921" s="297"/>
      <c r="B921" s="298"/>
      <c r="C921" s="298"/>
      <c r="D921" s="298"/>
      <c r="E921" s="298"/>
      <c r="F921" s="298"/>
      <c r="G921" s="298"/>
      <c r="H921" s="298"/>
      <c r="I921" s="1203"/>
      <c r="J921" s="1203"/>
      <c r="K921" s="31"/>
      <c r="L921" s="31"/>
      <c r="M921" s="31"/>
      <c r="N921" s="31"/>
      <c r="O921" s="31"/>
      <c r="P921" s="31"/>
      <c r="Q921" s="31"/>
      <c r="R921" s="31"/>
      <c r="S921" s="31"/>
      <c r="T921" s="31"/>
      <c r="U921" s="31"/>
      <c r="V921" s="31"/>
      <c r="W921" s="31"/>
      <c r="X921" s="31"/>
      <c r="Y921" s="31"/>
      <c r="Z921" s="31"/>
    </row>
    <row r="922" spans="1:26" ht="15.75" customHeight="1">
      <c r="A922" s="297"/>
      <c r="B922" s="298"/>
      <c r="C922" s="298"/>
      <c r="D922" s="298"/>
      <c r="E922" s="298"/>
      <c r="F922" s="298"/>
      <c r="G922" s="298"/>
      <c r="H922" s="298"/>
      <c r="I922" s="1203"/>
      <c r="J922" s="1203"/>
      <c r="K922" s="31"/>
      <c r="L922" s="31"/>
      <c r="M922" s="31"/>
      <c r="N922" s="31"/>
      <c r="O922" s="31"/>
      <c r="P922" s="31"/>
      <c r="Q922" s="31"/>
      <c r="R922" s="31"/>
      <c r="S922" s="31"/>
      <c r="T922" s="31"/>
      <c r="U922" s="31"/>
      <c r="V922" s="31"/>
      <c r="W922" s="31"/>
      <c r="X922" s="31"/>
      <c r="Y922" s="31"/>
      <c r="Z922" s="31"/>
    </row>
    <row r="923" spans="1:26" ht="15.75" customHeight="1">
      <c r="A923" s="297"/>
      <c r="B923" s="298"/>
      <c r="C923" s="298"/>
      <c r="D923" s="298"/>
      <c r="E923" s="298"/>
      <c r="F923" s="298"/>
      <c r="G923" s="298"/>
      <c r="H923" s="298"/>
      <c r="I923" s="1203"/>
      <c r="J923" s="1203"/>
      <c r="K923" s="31"/>
      <c r="L923" s="31"/>
      <c r="M923" s="31"/>
      <c r="N923" s="31"/>
      <c r="O923" s="31"/>
      <c r="P923" s="31"/>
      <c r="Q923" s="31"/>
      <c r="R923" s="31"/>
      <c r="S923" s="31"/>
      <c r="T923" s="31"/>
      <c r="U923" s="31"/>
      <c r="V923" s="31"/>
      <c r="W923" s="31"/>
      <c r="X923" s="31"/>
      <c r="Y923" s="31"/>
      <c r="Z923" s="31"/>
    </row>
    <row r="924" spans="1:26" ht="15.75" customHeight="1">
      <c r="A924" s="297"/>
      <c r="B924" s="298"/>
      <c r="C924" s="298"/>
      <c r="D924" s="298"/>
      <c r="E924" s="298"/>
      <c r="F924" s="298"/>
      <c r="G924" s="298"/>
      <c r="H924" s="298"/>
      <c r="I924" s="1203"/>
      <c r="J924" s="1203"/>
      <c r="K924" s="31"/>
      <c r="L924" s="31"/>
      <c r="M924" s="31"/>
      <c r="N924" s="31"/>
      <c r="O924" s="31"/>
      <c r="P924" s="31"/>
      <c r="Q924" s="31"/>
      <c r="R924" s="31"/>
      <c r="S924" s="31"/>
      <c r="T924" s="31"/>
      <c r="U924" s="31"/>
      <c r="V924" s="31"/>
      <c r="W924" s="31"/>
      <c r="X924" s="31"/>
      <c r="Y924" s="31"/>
      <c r="Z924" s="31"/>
    </row>
    <row r="925" spans="1:26" ht="15.75" customHeight="1">
      <c r="A925" s="297"/>
      <c r="B925" s="298"/>
      <c r="C925" s="298"/>
      <c r="D925" s="298"/>
      <c r="E925" s="298"/>
      <c r="F925" s="298"/>
      <c r="G925" s="298"/>
      <c r="H925" s="298"/>
      <c r="I925" s="1203"/>
      <c r="J925" s="1203"/>
      <c r="K925" s="31"/>
      <c r="L925" s="31"/>
      <c r="M925" s="31"/>
      <c r="N925" s="31"/>
      <c r="O925" s="31"/>
      <c r="P925" s="31"/>
      <c r="Q925" s="31"/>
      <c r="R925" s="31"/>
      <c r="S925" s="31"/>
      <c r="T925" s="31"/>
      <c r="U925" s="31"/>
      <c r="V925" s="31"/>
      <c r="W925" s="31"/>
      <c r="X925" s="31"/>
      <c r="Y925" s="31"/>
      <c r="Z925" s="31"/>
    </row>
    <row r="926" spans="1:26" ht="15.75" customHeight="1">
      <c r="A926" s="297"/>
      <c r="B926" s="298"/>
      <c r="C926" s="298"/>
      <c r="D926" s="298"/>
      <c r="E926" s="298"/>
      <c r="F926" s="298"/>
      <c r="G926" s="298"/>
      <c r="H926" s="298"/>
      <c r="I926" s="1203"/>
      <c r="J926" s="1203"/>
      <c r="K926" s="31"/>
      <c r="L926" s="31"/>
      <c r="M926" s="31"/>
      <c r="N926" s="31"/>
      <c r="O926" s="31"/>
      <c r="P926" s="31"/>
      <c r="Q926" s="31"/>
      <c r="R926" s="31"/>
      <c r="S926" s="31"/>
      <c r="T926" s="31"/>
      <c r="U926" s="31"/>
      <c r="V926" s="31"/>
      <c r="W926" s="31"/>
      <c r="X926" s="31"/>
      <c r="Y926" s="31"/>
      <c r="Z926" s="31"/>
    </row>
    <row r="927" spans="1:26" ht="15.75" customHeight="1">
      <c r="A927" s="297"/>
      <c r="B927" s="298"/>
      <c r="C927" s="298"/>
      <c r="D927" s="298"/>
      <c r="E927" s="298"/>
      <c r="F927" s="298"/>
      <c r="G927" s="298"/>
      <c r="H927" s="298"/>
      <c r="I927" s="1203"/>
      <c r="J927" s="1203"/>
      <c r="K927" s="31"/>
      <c r="L927" s="31"/>
      <c r="M927" s="31"/>
      <c r="N927" s="31"/>
      <c r="O927" s="31"/>
      <c r="P927" s="31"/>
      <c r="Q927" s="31"/>
      <c r="R927" s="31"/>
      <c r="S927" s="31"/>
      <c r="T927" s="31"/>
      <c r="U927" s="31"/>
      <c r="V927" s="31"/>
      <c r="W927" s="31"/>
      <c r="X927" s="31"/>
      <c r="Y927" s="31"/>
      <c r="Z927" s="31"/>
    </row>
    <row r="928" spans="1:26" ht="15.75" customHeight="1">
      <c r="A928" s="297"/>
      <c r="B928" s="298"/>
      <c r="C928" s="298"/>
      <c r="D928" s="298"/>
      <c r="E928" s="298"/>
      <c r="F928" s="298"/>
      <c r="G928" s="298"/>
      <c r="H928" s="298"/>
      <c r="I928" s="1203"/>
      <c r="J928" s="1203"/>
      <c r="K928" s="31"/>
      <c r="L928" s="31"/>
      <c r="M928" s="31"/>
      <c r="N928" s="31"/>
      <c r="O928" s="31"/>
      <c r="P928" s="31"/>
      <c r="Q928" s="31"/>
      <c r="R928" s="31"/>
      <c r="S928" s="31"/>
      <c r="T928" s="31"/>
      <c r="U928" s="31"/>
      <c r="V928" s="31"/>
      <c r="W928" s="31"/>
      <c r="X928" s="31"/>
      <c r="Y928" s="31"/>
      <c r="Z928" s="31"/>
    </row>
    <row r="929" spans="1:26" ht="15.75" customHeight="1">
      <c r="A929" s="297"/>
      <c r="B929" s="298"/>
      <c r="C929" s="298"/>
      <c r="D929" s="298"/>
      <c r="E929" s="298"/>
      <c r="F929" s="298"/>
      <c r="G929" s="298"/>
      <c r="H929" s="298"/>
      <c r="I929" s="1203"/>
      <c r="J929" s="1203"/>
      <c r="K929" s="31"/>
      <c r="L929" s="31"/>
      <c r="M929" s="31"/>
      <c r="N929" s="31"/>
      <c r="O929" s="31"/>
      <c r="P929" s="31"/>
      <c r="Q929" s="31"/>
      <c r="R929" s="31"/>
      <c r="S929" s="31"/>
      <c r="T929" s="31"/>
      <c r="U929" s="31"/>
      <c r="V929" s="31"/>
      <c r="W929" s="31"/>
      <c r="X929" s="31"/>
      <c r="Y929" s="31"/>
      <c r="Z929" s="31"/>
    </row>
    <row r="930" spans="1:26" ht="15.75" customHeight="1">
      <c r="A930" s="297"/>
      <c r="B930" s="298"/>
      <c r="C930" s="298"/>
      <c r="D930" s="298"/>
      <c r="E930" s="298"/>
      <c r="F930" s="298"/>
      <c r="G930" s="298"/>
      <c r="H930" s="298"/>
      <c r="I930" s="1203"/>
      <c r="J930" s="1203"/>
      <c r="K930" s="31"/>
      <c r="L930" s="31"/>
      <c r="M930" s="31"/>
      <c r="N930" s="31"/>
      <c r="O930" s="31"/>
      <c r="P930" s="31"/>
      <c r="Q930" s="31"/>
      <c r="R930" s="31"/>
      <c r="S930" s="31"/>
      <c r="T930" s="31"/>
      <c r="U930" s="31"/>
      <c r="V930" s="31"/>
      <c r="W930" s="31"/>
      <c r="X930" s="31"/>
      <c r="Y930" s="31"/>
      <c r="Z930" s="31"/>
    </row>
    <row r="931" spans="1:26" ht="15.75" customHeight="1">
      <c r="A931" s="297"/>
      <c r="B931" s="298"/>
      <c r="C931" s="298"/>
      <c r="D931" s="298"/>
      <c r="E931" s="298"/>
      <c r="F931" s="298"/>
      <c r="G931" s="298"/>
      <c r="H931" s="298"/>
      <c r="I931" s="1203"/>
      <c r="J931" s="1203"/>
      <c r="K931" s="31"/>
      <c r="L931" s="31"/>
      <c r="M931" s="31"/>
      <c r="N931" s="31"/>
      <c r="O931" s="31"/>
      <c r="P931" s="31"/>
      <c r="Q931" s="31"/>
      <c r="R931" s="31"/>
      <c r="S931" s="31"/>
      <c r="T931" s="31"/>
      <c r="U931" s="31"/>
      <c r="V931" s="31"/>
      <c r="W931" s="31"/>
      <c r="X931" s="31"/>
      <c r="Y931" s="31"/>
      <c r="Z931" s="31"/>
    </row>
    <row r="932" spans="1:26" ht="15.75" customHeight="1">
      <c r="A932" s="297"/>
      <c r="B932" s="298"/>
      <c r="C932" s="298"/>
      <c r="D932" s="298"/>
      <c r="E932" s="298"/>
      <c r="F932" s="298"/>
      <c r="G932" s="298"/>
      <c r="H932" s="298"/>
      <c r="I932" s="1203"/>
      <c r="J932" s="1203"/>
      <c r="K932" s="31"/>
      <c r="L932" s="31"/>
      <c r="M932" s="31"/>
      <c r="N932" s="31"/>
      <c r="O932" s="31"/>
      <c r="P932" s="31"/>
      <c r="Q932" s="31"/>
      <c r="R932" s="31"/>
      <c r="S932" s="31"/>
      <c r="T932" s="31"/>
      <c r="U932" s="31"/>
      <c r="V932" s="31"/>
      <c r="W932" s="31"/>
      <c r="X932" s="31"/>
      <c r="Y932" s="31"/>
      <c r="Z932" s="31"/>
    </row>
    <row r="933" spans="1:26" ht="15.75" customHeight="1">
      <c r="A933" s="297"/>
      <c r="B933" s="298"/>
      <c r="C933" s="298"/>
      <c r="D933" s="298"/>
      <c r="E933" s="298"/>
      <c r="F933" s="298"/>
      <c r="G933" s="298"/>
      <c r="H933" s="298"/>
      <c r="I933" s="1203"/>
      <c r="J933" s="1203"/>
      <c r="K933" s="31"/>
      <c r="L933" s="31"/>
      <c r="M933" s="31"/>
      <c r="N933" s="31"/>
      <c r="O933" s="31"/>
      <c r="P933" s="31"/>
      <c r="Q933" s="31"/>
      <c r="R933" s="31"/>
      <c r="S933" s="31"/>
      <c r="T933" s="31"/>
      <c r="U933" s="31"/>
      <c r="V933" s="31"/>
      <c r="W933" s="31"/>
      <c r="X933" s="31"/>
      <c r="Y933" s="31"/>
      <c r="Z933" s="31"/>
    </row>
    <row r="934" spans="1:26" ht="15.75" customHeight="1">
      <c r="A934" s="297"/>
      <c r="B934" s="298"/>
      <c r="C934" s="298"/>
      <c r="D934" s="298"/>
      <c r="E934" s="298"/>
      <c r="F934" s="298"/>
      <c r="G934" s="298"/>
      <c r="H934" s="298"/>
      <c r="I934" s="1203"/>
      <c r="J934" s="1203"/>
      <c r="K934" s="31"/>
      <c r="L934" s="31"/>
      <c r="M934" s="31"/>
      <c r="N934" s="31"/>
      <c r="O934" s="31"/>
      <c r="P934" s="31"/>
      <c r="Q934" s="31"/>
      <c r="R934" s="31"/>
      <c r="S934" s="31"/>
      <c r="T934" s="31"/>
      <c r="U934" s="31"/>
      <c r="V934" s="31"/>
      <c r="W934" s="31"/>
      <c r="X934" s="31"/>
      <c r="Y934" s="31"/>
      <c r="Z934" s="31"/>
    </row>
    <row r="935" spans="1:26" ht="15.75" customHeight="1">
      <c r="A935" s="297"/>
      <c r="B935" s="298"/>
      <c r="C935" s="298"/>
      <c r="D935" s="298"/>
      <c r="E935" s="298"/>
      <c r="F935" s="298"/>
      <c r="G935" s="298"/>
      <c r="H935" s="298"/>
      <c r="I935" s="1203"/>
      <c r="J935" s="1203"/>
      <c r="K935" s="31"/>
      <c r="L935" s="31"/>
      <c r="M935" s="31"/>
      <c r="N935" s="31"/>
      <c r="O935" s="31"/>
      <c r="P935" s="31"/>
      <c r="Q935" s="31"/>
      <c r="R935" s="31"/>
      <c r="S935" s="31"/>
      <c r="T935" s="31"/>
      <c r="U935" s="31"/>
      <c r="V935" s="31"/>
      <c r="W935" s="31"/>
      <c r="X935" s="31"/>
      <c r="Y935" s="31"/>
      <c r="Z935" s="31"/>
    </row>
    <row r="936" spans="1:26" ht="15.75" customHeight="1">
      <c r="A936" s="297"/>
      <c r="B936" s="298"/>
      <c r="C936" s="298"/>
      <c r="D936" s="298"/>
      <c r="E936" s="298"/>
      <c r="F936" s="298"/>
      <c r="G936" s="298"/>
      <c r="H936" s="298"/>
      <c r="I936" s="1203"/>
      <c r="J936" s="1203"/>
      <c r="K936" s="31"/>
      <c r="L936" s="31"/>
      <c r="M936" s="31"/>
      <c r="N936" s="31"/>
      <c r="O936" s="31"/>
      <c r="P936" s="31"/>
      <c r="Q936" s="31"/>
      <c r="R936" s="31"/>
      <c r="S936" s="31"/>
      <c r="T936" s="31"/>
      <c r="U936" s="31"/>
      <c r="V936" s="31"/>
      <c r="W936" s="31"/>
      <c r="X936" s="31"/>
      <c r="Y936" s="31"/>
      <c r="Z936" s="31"/>
    </row>
    <row r="937" spans="1:26" ht="15.75" customHeight="1">
      <c r="A937" s="297"/>
      <c r="B937" s="298"/>
      <c r="C937" s="298"/>
      <c r="D937" s="298"/>
      <c r="E937" s="298"/>
      <c r="F937" s="298"/>
      <c r="G937" s="298"/>
      <c r="H937" s="298"/>
      <c r="I937" s="1203"/>
      <c r="J937" s="1203"/>
      <c r="K937" s="31"/>
      <c r="L937" s="31"/>
      <c r="M937" s="31"/>
      <c r="N937" s="31"/>
      <c r="O937" s="31"/>
      <c r="P937" s="31"/>
      <c r="Q937" s="31"/>
      <c r="R937" s="31"/>
      <c r="S937" s="31"/>
      <c r="T937" s="31"/>
      <c r="U937" s="31"/>
      <c r="V937" s="31"/>
      <c r="W937" s="31"/>
      <c r="X937" s="31"/>
      <c r="Y937" s="31"/>
      <c r="Z937" s="31"/>
    </row>
    <row r="938" spans="1:26" ht="15.75" customHeight="1">
      <c r="A938" s="297"/>
      <c r="B938" s="298"/>
      <c r="C938" s="298"/>
      <c r="D938" s="298"/>
      <c r="E938" s="298"/>
      <c r="F938" s="298"/>
      <c r="G938" s="298"/>
      <c r="H938" s="298"/>
      <c r="I938" s="1203"/>
      <c r="J938" s="1203"/>
      <c r="K938" s="31"/>
      <c r="L938" s="31"/>
      <c r="M938" s="31"/>
      <c r="N938" s="31"/>
      <c r="O938" s="31"/>
      <c r="P938" s="31"/>
      <c r="Q938" s="31"/>
      <c r="R938" s="31"/>
      <c r="S938" s="31"/>
      <c r="T938" s="31"/>
      <c r="U938" s="31"/>
      <c r="V938" s="31"/>
      <c r="W938" s="31"/>
      <c r="X938" s="31"/>
      <c r="Y938" s="31"/>
      <c r="Z938" s="31"/>
    </row>
    <row r="939" spans="1:26" ht="15.75" customHeight="1">
      <c r="A939" s="297"/>
      <c r="B939" s="298"/>
      <c r="C939" s="298"/>
      <c r="D939" s="298"/>
      <c r="E939" s="298"/>
      <c r="F939" s="298"/>
      <c r="G939" s="298"/>
      <c r="H939" s="298"/>
      <c r="I939" s="1203"/>
      <c r="J939" s="1203"/>
      <c r="K939" s="31"/>
      <c r="L939" s="31"/>
      <c r="M939" s="31"/>
      <c r="N939" s="31"/>
      <c r="O939" s="31"/>
      <c r="P939" s="31"/>
      <c r="Q939" s="31"/>
      <c r="R939" s="31"/>
      <c r="S939" s="31"/>
      <c r="T939" s="31"/>
      <c r="U939" s="31"/>
      <c r="V939" s="31"/>
      <c r="W939" s="31"/>
      <c r="X939" s="31"/>
      <c r="Y939" s="31"/>
      <c r="Z939" s="31"/>
    </row>
    <row r="940" spans="1:26" ht="15.75" customHeight="1">
      <c r="A940" s="297"/>
      <c r="B940" s="298"/>
      <c r="C940" s="298"/>
      <c r="D940" s="298"/>
      <c r="E940" s="298"/>
      <c r="F940" s="298"/>
      <c r="G940" s="298"/>
      <c r="H940" s="298"/>
      <c r="I940" s="1203"/>
      <c r="J940" s="1203"/>
      <c r="K940" s="31"/>
      <c r="L940" s="31"/>
      <c r="M940" s="31"/>
      <c r="N940" s="31"/>
      <c r="O940" s="31"/>
      <c r="P940" s="31"/>
      <c r="Q940" s="31"/>
      <c r="R940" s="31"/>
      <c r="S940" s="31"/>
      <c r="T940" s="31"/>
      <c r="U940" s="31"/>
      <c r="V940" s="31"/>
      <c r="W940" s="31"/>
      <c r="X940" s="31"/>
      <c r="Y940" s="31"/>
      <c r="Z940" s="31"/>
    </row>
    <row r="941" spans="1:26" ht="15.75" customHeight="1">
      <c r="A941" s="297"/>
      <c r="B941" s="298"/>
      <c r="C941" s="298"/>
      <c r="D941" s="298"/>
      <c r="E941" s="298"/>
      <c r="F941" s="298"/>
      <c r="G941" s="298"/>
      <c r="H941" s="298"/>
      <c r="I941" s="1203"/>
      <c r="J941" s="1203"/>
      <c r="K941" s="31"/>
      <c r="L941" s="31"/>
      <c r="M941" s="31"/>
      <c r="N941" s="31"/>
      <c r="O941" s="31"/>
      <c r="P941" s="31"/>
      <c r="Q941" s="31"/>
      <c r="R941" s="31"/>
      <c r="S941" s="31"/>
      <c r="T941" s="31"/>
      <c r="U941" s="31"/>
      <c r="V941" s="31"/>
      <c r="W941" s="31"/>
      <c r="X941" s="31"/>
      <c r="Y941" s="31"/>
      <c r="Z941" s="31"/>
    </row>
    <row r="942" spans="1:26" ht="15.75" customHeight="1">
      <c r="A942" s="297"/>
      <c r="B942" s="298"/>
      <c r="C942" s="298"/>
      <c r="D942" s="298"/>
      <c r="E942" s="298"/>
      <c r="F942" s="298"/>
      <c r="G942" s="298"/>
      <c r="H942" s="298"/>
      <c r="I942" s="1203"/>
      <c r="J942" s="1203"/>
      <c r="K942" s="31"/>
      <c r="L942" s="31"/>
      <c r="M942" s="31"/>
      <c r="N942" s="31"/>
      <c r="O942" s="31"/>
      <c r="P942" s="31"/>
      <c r="Q942" s="31"/>
      <c r="R942" s="31"/>
      <c r="S942" s="31"/>
      <c r="T942" s="31"/>
      <c r="U942" s="31"/>
      <c r="V942" s="31"/>
      <c r="W942" s="31"/>
      <c r="X942" s="31"/>
      <c r="Y942" s="31"/>
      <c r="Z942" s="31"/>
    </row>
    <row r="943" spans="1:26" ht="15.75" customHeight="1">
      <c r="A943" s="297"/>
      <c r="B943" s="298"/>
      <c r="C943" s="298"/>
      <c r="D943" s="298"/>
      <c r="E943" s="298"/>
      <c r="F943" s="298"/>
      <c r="G943" s="298"/>
      <c r="H943" s="298"/>
      <c r="I943" s="1203"/>
      <c r="J943" s="1203"/>
      <c r="K943" s="31"/>
      <c r="L943" s="31"/>
      <c r="M943" s="31"/>
      <c r="N943" s="31"/>
      <c r="O943" s="31"/>
      <c r="P943" s="31"/>
      <c r="Q943" s="31"/>
      <c r="R943" s="31"/>
      <c r="S943" s="31"/>
      <c r="T943" s="31"/>
      <c r="U943" s="31"/>
      <c r="V943" s="31"/>
      <c r="W943" s="31"/>
      <c r="X943" s="31"/>
      <c r="Y943" s="31"/>
      <c r="Z943" s="31"/>
    </row>
    <row r="944" spans="1:26" ht="15.75" customHeight="1">
      <c r="A944" s="297"/>
      <c r="B944" s="298"/>
      <c r="C944" s="298"/>
      <c r="D944" s="298"/>
      <c r="E944" s="298"/>
      <c r="F944" s="298"/>
      <c r="G944" s="298"/>
      <c r="H944" s="298"/>
      <c r="I944" s="1203"/>
      <c r="J944" s="1203"/>
      <c r="K944" s="31"/>
      <c r="L944" s="31"/>
      <c r="M944" s="31"/>
      <c r="N944" s="31"/>
      <c r="O944" s="31"/>
      <c r="P944" s="31"/>
      <c r="Q944" s="31"/>
      <c r="R944" s="31"/>
      <c r="S944" s="31"/>
      <c r="T944" s="31"/>
      <c r="U944" s="31"/>
      <c r="V944" s="31"/>
      <c r="W944" s="31"/>
      <c r="X944" s="31"/>
      <c r="Y944" s="31"/>
      <c r="Z944" s="31"/>
    </row>
    <row r="945" spans="1:26" ht="15.75" customHeight="1">
      <c r="A945" s="297"/>
      <c r="B945" s="298"/>
      <c r="C945" s="298"/>
      <c r="D945" s="298"/>
      <c r="E945" s="298"/>
      <c r="F945" s="298"/>
      <c r="G945" s="298"/>
      <c r="H945" s="298"/>
      <c r="I945" s="1203"/>
      <c r="J945" s="1203"/>
      <c r="K945" s="31"/>
      <c r="L945" s="31"/>
      <c r="M945" s="31"/>
      <c r="N945" s="31"/>
      <c r="O945" s="31"/>
      <c r="P945" s="31"/>
      <c r="Q945" s="31"/>
      <c r="R945" s="31"/>
      <c r="S945" s="31"/>
      <c r="T945" s="31"/>
      <c r="U945" s="31"/>
      <c r="V945" s="31"/>
      <c r="W945" s="31"/>
      <c r="X945" s="31"/>
      <c r="Y945" s="31"/>
      <c r="Z945" s="31"/>
    </row>
    <row r="946" spans="1:26" ht="15.75" customHeight="1">
      <c r="A946" s="297"/>
      <c r="B946" s="298"/>
      <c r="C946" s="298"/>
      <c r="D946" s="298"/>
      <c r="E946" s="298"/>
      <c r="F946" s="298"/>
      <c r="G946" s="298"/>
      <c r="H946" s="298"/>
      <c r="I946" s="1203"/>
      <c r="J946" s="1203"/>
      <c r="K946" s="31"/>
      <c r="L946" s="31"/>
      <c r="M946" s="31"/>
      <c r="N946" s="31"/>
      <c r="O946" s="31"/>
      <c r="P946" s="31"/>
      <c r="Q946" s="31"/>
      <c r="R946" s="31"/>
      <c r="S946" s="31"/>
      <c r="T946" s="31"/>
      <c r="U946" s="31"/>
      <c r="V946" s="31"/>
      <c r="W946" s="31"/>
      <c r="X946" s="31"/>
      <c r="Y946" s="31"/>
      <c r="Z946" s="31"/>
    </row>
    <row r="947" spans="1:26" ht="15.75" customHeight="1">
      <c r="A947" s="297"/>
      <c r="B947" s="298"/>
      <c r="C947" s="298"/>
      <c r="D947" s="298"/>
      <c r="E947" s="298"/>
      <c r="F947" s="298"/>
      <c r="G947" s="298"/>
      <c r="H947" s="298"/>
      <c r="I947" s="1203"/>
      <c r="J947" s="1203"/>
      <c r="K947" s="31"/>
      <c r="L947" s="31"/>
      <c r="M947" s="31"/>
      <c r="N947" s="31"/>
      <c r="O947" s="31"/>
      <c r="P947" s="31"/>
      <c r="Q947" s="31"/>
      <c r="R947" s="31"/>
      <c r="S947" s="31"/>
      <c r="T947" s="31"/>
      <c r="U947" s="31"/>
      <c r="V947" s="31"/>
      <c r="W947" s="31"/>
      <c r="X947" s="31"/>
      <c r="Y947" s="31"/>
      <c r="Z947" s="31"/>
    </row>
    <row r="948" spans="1:26" ht="15.75" customHeight="1">
      <c r="A948" s="297"/>
      <c r="B948" s="298"/>
      <c r="C948" s="298"/>
      <c r="D948" s="298"/>
      <c r="E948" s="298"/>
      <c r="F948" s="298"/>
      <c r="G948" s="298"/>
      <c r="H948" s="298"/>
      <c r="I948" s="1203"/>
      <c r="J948" s="1203"/>
      <c r="K948" s="31"/>
      <c r="L948" s="31"/>
      <c r="M948" s="31"/>
      <c r="N948" s="31"/>
      <c r="O948" s="31"/>
      <c r="P948" s="31"/>
      <c r="Q948" s="31"/>
      <c r="R948" s="31"/>
      <c r="S948" s="31"/>
      <c r="T948" s="31"/>
      <c r="U948" s="31"/>
      <c r="V948" s="31"/>
      <c r="W948" s="31"/>
      <c r="X948" s="31"/>
      <c r="Y948" s="31"/>
      <c r="Z948" s="31"/>
    </row>
    <row r="949" spans="1:26" ht="15.75" customHeight="1">
      <c r="A949" s="297"/>
      <c r="B949" s="298"/>
      <c r="C949" s="298"/>
      <c r="D949" s="298"/>
      <c r="E949" s="298"/>
      <c r="F949" s="298"/>
      <c r="G949" s="298"/>
      <c r="H949" s="298"/>
      <c r="I949" s="1203"/>
      <c r="J949" s="1203"/>
      <c r="K949" s="31"/>
      <c r="L949" s="31"/>
      <c r="M949" s="31"/>
      <c r="N949" s="31"/>
      <c r="O949" s="31"/>
      <c r="P949" s="31"/>
      <c r="Q949" s="31"/>
      <c r="R949" s="31"/>
      <c r="S949" s="31"/>
      <c r="T949" s="31"/>
      <c r="U949" s="31"/>
      <c r="V949" s="31"/>
      <c r="W949" s="31"/>
      <c r="X949" s="31"/>
      <c r="Y949" s="31"/>
      <c r="Z949" s="31"/>
    </row>
    <row r="950" spans="1:26" ht="15.75" customHeight="1">
      <c r="A950" s="297"/>
      <c r="B950" s="298"/>
      <c r="C950" s="298"/>
      <c r="D950" s="298"/>
      <c r="E950" s="298"/>
      <c r="F950" s="298"/>
      <c r="G950" s="298"/>
      <c r="H950" s="298"/>
      <c r="I950" s="1203"/>
      <c r="J950" s="1203"/>
      <c r="K950" s="31"/>
      <c r="L950" s="31"/>
      <c r="M950" s="31"/>
      <c r="N950" s="31"/>
      <c r="O950" s="31"/>
      <c r="P950" s="31"/>
      <c r="Q950" s="31"/>
      <c r="R950" s="31"/>
      <c r="S950" s="31"/>
      <c r="T950" s="31"/>
      <c r="U950" s="31"/>
      <c r="V950" s="31"/>
      <c r="W950" s="31"/>
      <c r="X950" s="31"/>
      <c r="Y950" s="31"/>
      <c r="Z950" s="31"/>
    </row>
    <row r="951" spans="1:26" ht="15.75" customHeight="1">
      <c r="A951" s="297"/>
      <c r="B951" s="298"/>
      <c r="C951" s="298"/>
      <c r="D951" s="298"/>
      <c r="E951" s="298"/>
      <c r="F951" s="298"/>
      <c r="G951" s="298"/>
      <c r="H951" s="298"/>
      <c r="I951" s="1203"/>
      <c r="J951" s="1203"/>
      <c r="K951" s="31"/>
      <c r="L951" s="31"/>
      <c r="M951" s="31"/>
      <c r="N951" s="31"/>
      <c r="O951" s="31"/>
      <c r="P951" s="31"/>
      <c r="Q951" s="31"/>
      <c r="R951" s="31"/>
      <c r="S951" s="31"/>
      <c r="T951" s="31"/>
      <c r="U951" s="31"/>
      <c r="V951" s="31"/>
      <c r="W951" s="31"/>
      <c r="X951" s="31"/>
      <c r="Y951" s="31"/>
      <c r="Z951" s="31"/>
    </row>
    <row r="952" spans="1:26" ht="15.75" customHeight="1">
      <c r="A952" s="297"/>
      <c r="B952" s="298"/>
      <c r="C952" s="298"/>
      <c r="D952" s="298"/>
      <c r="E952" s="298"/>
      <c r="F952" s="298"/>
      <c r="G952" s="298"/>
      <c r="H952" s="298"/>
      <c r="I952" s="1203"/>
      <c r="J952" s="1203"/>
      <c r="K952" s="31"/>
      <c r="L952" s="31"/>
      <c r="M952" s="31"/>
      <c r="N952" s="31"/>
      <c r="O952" s="31"/>
      <c r="P952" s="31"/>
      <c r="Q952" s="31"/>
      <c r="R952" s="31"/>
      <c r="S952" s="31"/>
      <c r="T952" s="31"/>
      <c r="U952" s="31"/>
      <c r="V952" s="31"/>
      <c r="W952" s="31"/>
      <c r="X952" s="31"/>
      <c r="Y952" s="31"/>
      <c r="Z952" s="31"/>
    </row>
    <row r="953" spans="1:26" ht="15.75" customHeight="1">
      <c r="A953" s="297"/>
      <c r="B953" s="298"/>
      <c r="C953" s="298"/>
      <c r="D953" s="298"/>
      <c r="E953" s="298"/>
      <c r="F953" s="298"/>
      <c r="G953" s="298"/>
      <c r="H953" s="298"/>
      <c r="I953" s="1203"/>
      <c r="J953" s="1203"/>
      <c r="K953" s="31"/>
      <c r="L953" s="31"/>
      <c r="M953" s="31"/>
      <c r="N953" s="31"/>
      <c r="O953" s="31"/>
      <c r="P953" s="31"/>
      <c r="Q953" s="31"/>
      <c r="R953" s="31"/>
      <c r="S953" s="31"/>
      <c r="T953" s="31"/>
      <c r="U953" s="31"/>
      <c r="V953" s="31"/>
      <c r="W953" s="31"/>
      <c r="X953" s="31"/>
      <c r="Y953" s="31"/>
      <c r="Z953" s="31"/>
    </row>
    <row r="954" spans="1:26" ht="15.75" customHeight="1">
      <c r="A954" s="297"/>
      <c r="B954" s="298"/>
      <c r="C954" s="298"/>
      <c r="D954" s="298"/>
      <c r="E954" s="298"/>
      <c r="F954" s="298"/>
      <c r="G954" s="298"/>
      <c r="H954" s="298"/>
      <c r="I954" s="1203"/>
      <c r="J954" s="1203"/>
      <c r="K954" s="31"/>
      <c r="L954" s="31"/>
      <c r="M954" s="31"/>
      <c r="N954" s="31"/>
      <c r="O954" s="31"/>
      <c r="P954" s="31"/>
      <c r="Q954" s="31"/>
      <c r="R954" s="31"/>
      <c r="S954" s="31"/>
      <c r="T954" s="31"/>
      <c r="U954" s="31"/>
      <c r="V954" s="31"/>
      <c r="W954" s="31"/>
      <c r="X954" s="31"/>
      <c r="Y954" s="31"/>
      <c r="Z954" s="31"/>
    </row>
    <row r="955" spans="1:26" ht="15.75" customHeight="1">
      <c r="A955" s="297"/>
      <c r="B955" s="298"/>
      <c r="C955" s="298"/>
      <c r="D955" s="298"/>
      <c r="E955" s="298"/>
      <c r="F955" s="298"/>
      <c r="G955" s="298"/>
      <c r="H955" s="298"/>
      <c r="I955" s="1203"/>
      <c r="J955" s="1203"/>
      <c r="K955" s="31"/>
      <c r="L955" s="31"/>
      <c r="M955" s="31"/>
      <c r="N955" s="31"/>
      <c r="O955" s="31"/>
      <c r="P955" s="31"/>
      <c r="Q955" s="31"/>
      <c r="R955" s="31"/>
      <c r="S955" s="31"/>
      <c r="T955" s="31"/>
      <c r="U955" s="31"/>
      <c r="V955" s="31"/>
      <c r="W955" s="31"/>
      <c r="X955" s="31"/>
      <c r="Y955" s="31"/>
      <c r="Z955" s="31"/>
    </row>
    <row r="956" spans="1:26" ht="15.75" customHeight="1">
      <c r="A956" s="297"/>
      <c r="B956" s="298"/>
      <c r="C956" s="298"/>
      <c r="D956" s="298"/>
      <c r="E956" s="298"/>
      <c r="F956" s="298"/>
      <c r="G956" s="298"/>
      <c r="H956" s="298"/>
      <c r="I956" s="1203"/>
      <c r="J956" s="1203"/>
      <c r="K956" s="31"/>
      <c r="L956" s="31"/>
      <c r="M956" s="31"/>
      <c r="N956" s="31"/>
      <c r="O956" s="31"/>
      <c r="P956" s="31"/>
      <c r="Q956" s="31"/>
      <c r="R956" s="31"/>
      <c r="S956" s="31"/>
      <c r="T956" s="31"/>
      <c r="U956" s="31"/>
      <c r="V956" s="31"/>
      <c r="W956" s="31"/>
      <c r="X956" s="31"/>
      <c r="Y956" s="31"/>
      <c r="Z956" s="31"/>
    </row>
    <row r="957" spans="1:26" ht="15.75" customHeight="1">
      <c r="A957" s="297"/>
      <c r="B957" s="298"/>
      <c r="C957" s="298"/>
      <c r="D957" s="298"/>
      <c r="E957" s="298"/>
      <c r="F957" s="298"/>
      <c r="G957" s="298"/>
      <c r="H957" s="298"/>
      <c r="I957" s="1203"/>
      <c r="J957" s="1203"/>
      <c r="K957" s="31"/>
      <c r="L957" s="31"/>
      <c r="M957" s="31"/>
      <c r="N957" s="31"/>
      <c r="O957" s="31"/>
      <c r="P957" s="31"/>
      <c r="Q957" s="31"/>
      <c r="R957" s="31"/>
      <c r="S957" s="31"/>
      <c r="T957" s="31"/>
      <c r="U957" s="31"/>
      <c r="V957" s="31"/>
      <c r="W957" s="31"/>
      <c r="X957" s="31"/>
      <c r="Y957" s="31"/>
      <c r="Z957" s="31"/>
    </row>
    <row r="958" spans="1:26" ht="15.75" customHeight="1">
      <c r="A958" s="297"/>
      <c r="B958" s="298"/>
      <c r="C958" s="298"/>
      <c r="D958" s="298"/>
      <c r="E958" s="298"/>
      <c r="F958" s="298"/>
      <c r="G958" s="298"/>
      <c r="H958" s="298"/>
      <c r="I958" s="1203"/>
      <c r="J958" s="1203"/>
      <c r="K958" s="31"/>
      <c r="L958" s="31"/>
      <c r="M958" s="31"/>
      <c r="N958" s="31"/>
      <c r="O958" s="31"/>
      <c r="P958" s="31"/>
      <c r="Q958" s="31"/>
      <c r="R958" s="31"/>
      <c r="S958" s="31"/>
      <c r="T958" s="31"/>
      <c r="U958" s="31"/>
      <c r="V958" s="31"/>
      <c r="W958" s="31"/>
      <c r="X958" s="31"/>
      <c r="Y958" s="31"/>
      <c r="Z958" s="31"/>
    </row>
    <row r="959" spans="1:26" ht="15.75" customHeight="1">
      <c r="A959" s="297"/>
      <c r="B959" s="298"/>
      <c r="C959" s="298"/>
      <c r="D959" s="298"/>
      <c r="E959" s="298"/>
      <c r="F959" s="298"/>
      <c r="G959" s="298"/>
      <c r="H959" s="298"/>
      <c r="I959" s="1203"/>
      <c r="J959" s="1203"/>
      <c r="K959" s="31"/>
      <c r="L959" s="31"/>
      <c r="M959" s="31"/>
      <c r="N959" s="31"/>
      <c r="O959" s="31"/>
      <c r="P959" s="31"/>
      <c r="Q959" s="31"/>
      <c r="R959" s="31"/>
      <c r="S959" s="31"/>
      <c r="T959" s="31"/>
      <c r="U959" s="31"/>
      <c r="V959" s="31"/>
      <c r="W959" s="31"/>
      <c r="X959" s="31"/>
      <c r="Y959" s="31"/>
      <c r="Z959" s="31"/>
    </row>
    <row r="960" spans="1:26" ht="15.75" customHeight="1">
      <c r="A960" s="297"/>
      <c r="B960" s="298"/>
      <c r="C960" s="298"/>
      <c r="D960" s="298"/>
      <c r="E960" s="298"/>
      <c r="F960" s="298"/>
      <c r="G960" s="298"/>
      <c r="H960" s="298"/>
      <c r="I960" s="1203"/>
      <c r="J960" s="1203"/>
      <c r="K960" s="31"/>
      <c r="L960" s="31"/>
      <c r="M960" s="31"/>
      <c r="N960" s="31"/>
      <c r="O960" s="31"/>
      <c r="P960" s="31"/>
      <c r="Q960" s="31"/>
      <c r="R960" s="31"/>
      <c r="S960" s="31"/>
      <c r="T960" s="31"/>
      <c r="U960" s="31"/>
      <c r="V960" s="31"/>
      <c r="W960" s="31"/>
      <c r="X960" s="31"/>
      <c r="Y960" s="31"/>
      <c r="Z960" s="31"/>
    </row>
    <row r="961" spans="1:26" ht="15.75" customHeight="1">
      <c r="A961" s="297"/>
      <c r="B961" s="298"/>
      <c r="C961" s="298"/>
      <c r="D961" s="298"/>
      <c r="E961" s="298"/>
      <c r="F961" s="298"/>
      <c r="G961" s="298"/>
      <c r="H961" s="298"/>
      <c r="I961" s="1203"/>
      <c r="J961" s="1203"/>
      <c r="K961" s="31"/>
      <c r="L961" s="31"/>
      <c r="M961" s="31"/>
      <c r="N961" s="31"/>
      <c r="O961" s="31"/>
      <c r="P961" s="31"/>
      <c r="Q961" s="31"/>
      <c r="R961" s="31"/>
      <c r="S961" s="31"/>
      <c r="T961" s="31"/>
      <c r="U961" s="31"/>
      <c r="V961" s="31"/>
      <c r="W961" s="31"/>
      <c r="X961" s="31"/>
      <c r="Y961" s="31"/>
      <c r="Z961" s="31"/>
    </row>
    <row r="962" spans="1:26" ht="15.75" customHeight="1">
      <c r="A962" s="297"/>
      <c r="B962" s="298"/>
      <c r="C962" s="298"/>
      <c r="D962" s="298"/>
      <c r="E962" s="298"/>
      <c r="F962" s="298"/>
      <c r="G962" s="298"/>
      <c r="H962" s="298"/>
      <c r="I962" s="1203"/>
      <c r="J962" s="1203"/>
      <c r="K962" s="31"/>
      <c r="L962" s="31"/>
      <c r="M962" s="31"/>
      <c r="N962" s="31"/>
      <c r="O962" s="31"/>
      <c r="P962" s="31"/>
      <c r="Q962" s="31"/>
      <c r="R962" s="31"/>
      <c r="S962" s="31"/>
      <c r="T962" s="31"/>
      <c r="U962" s="31"/>
      <c r="V962" s="31"/>
      <c r="W962" s="31"/>
      <c r="X962" s="31"/>
      <c r="Y962" s="31"/>
      <c r="Z962" s="31"/>
    </row>
    <row r="963" spans="1:26" ht="15.75" customHeight="1">
      <c r="A963" s="297"/>
      <c r="B963" s="298"/>
      <c r="C963" s="298"/>
      <c r="D963" s="298"/>
      <c r="E963" s="298"/>
      <c r="F963" s="298"/>
      <c r="G963" s="298"/>
      <c r="H963" s="298"/>
      <c r="I963" s="1203"/>
      <c r="J963" s="1203"/>
      <c r="K963" s="31"/>
      <c r="L963" s="31"/>
      <c r="M963" s="31"/>
      <c r="N963" s="31"/>
      <c r="O963" s="31"/>
      <c r="P963" s="31"/>
      <c r="Q963" s="31"/>
      <c r="R963" s="31"/>
      <c r="S963" s="31"/>
      <c r="T963" s="31"/>
      <c r="U963" s="31"/>
      <c r="V963" s="31"/>
      <c r="W963" s="31"/>
      <c r="X963" s="31"/>
      <c r="Y963" s="31"/>
      <c r="Z963" s="31"/>
    </row>
    <row r="964" spans="1:26" ht="15.75" customHeight="1">
      <c r="A964" s="297"/>
      <c r="B964" s="298"/>
      <c r="C964" s="298"/>
      <c r="D964" s="298"/>
      <c r="E964" s="298"/>
      <c r="F964" s="298"/>
      <c r="G964" s="298"/>
      <c r="H964" s="298"/>
      <c r="I964" s="1203"/>
      <c r="J964" s="1203"/>
      <c r="K964" s="31"/>
      <c r="L964" s="31"/>
      <c r="M964" s="31"/>
      <c r="N964" s="31"/>
      <c r="O964" s="31"/>
      <c r="P964" s="31"/>
      <c r="Q964" s="31"/>
      <c r="R964" s="31"/>
      <c r="S964" s="31"/>
      <c r="T964" s="31"/>
      <c r="U964" s="31"/>
      <c r="V964" s="31"/>
      <c r="W964" s="31"/>
      <c r="X964" s="31"/>
      <c r="Y964" s="31"/>
      <c r="Z964" s="31"/>
    </row>
    <row r="965" spans="1:26" ht="15.75" customHeight="1">
      <c r="A965" s="297"/>
      <c r="B965" s="298"/>
      <c r="C965" s="298"/>
      <c r="D965" s="298"/>
      <c r="E965" s="298"/>
      <c r="F965" s="298"/>
      <c r="G965" s="298"/>
      <c r="H965" s="298"/>
      <c r="I965" s="1203"/>
      <c r="J965" s="1203"/>
      <c r="K965" s="31"/>
      <c r="L965" s="31"/>
      <c r="M965" s="31"/>
      <c r="N965" s="31"/>
      <c r="O965" s="31"/>
      <c r="P965" s="31"/>
      <c r="Q965" s="31"/>
      <c r="R965" s="31"/>
      <c r="S965" s="31"/>
      <c r="T965" s="31"/>
      <c r="U965" s="31"/>
      <c r="V965" s="31"/>
      <c r="W965" s="31"/>
      <c r="X965" s="31"/>
      <c r="Y965" s="31"/>
      <c r="Z965" s="31"/>
    </row>
    <row r="966" spans="1:26" ht="15.75" customHeight="1">
      <c r="A966" s="297"/>
      <c r="B966" s="298"/>
      <c r="C966" s="298"/>
      <c r="D966" s="298"/>
      <c r="E966" s="298"/>
      <c r="F966" s="298"/>
      <c r="G966" s="298"/>
      <c r="H966" s="298"/>
      <c r="I966" s="1203"/>
      <c r="J966" s="1203"/>
      <c r="K966" s="31"/>
      <c r="L966" s="31"/>
      <c r="M966" s="31"/>
      <c r="N966" s="31"/>
      <c r="O966" s="31"/>
      <c r="P966" s="31"/>
      <c r="Q966" s="31"/>
      <c r="R966" s="31"/>
      <c r="S966" s="31"/>
      <c r="T966" s="31"/>
      <c r="U966" s="31"/>
      <c r="V966" s="31"/>
      <c r="W966" s="31"/>
      <c r="X966" s="31"/>
      <c r="Y966" s="31"/>
      <c r="Z966" s="31"/>
    </row>
    <row r="967" spans="1:26" ht="15.75" customHeight="1">
      <c r="A967" s="297"/>
      <c r="B967" s="298"/>
      <c r="C967" s="298"/>
      <c r="D967" s="298"/>
      <c r="E967" s="298"/>
      <c r="F967" s="298"/>
      <c r="G967" s="298"/>
      <c r="H967" s="298"/>
      <c r="I967" s="1203"/>
      <c r="J967" s="1203"/>
      <c r="K967" s="31"/>
      <c r="L967" s="31"/>
      <c r="M967" s="31"/>
      <c r="N967" s="31"/>
      <c r="O967" s="31"/>
      <c r="P967" s="31"/>
      <c r="Q967" s="31"/>
      <c r="R967" s="31"/>
      <c r="S967" s="31"/>
      <c r="T967" s="31"/>
      <c r="U967" s="31"/>
      <c r="V967" s="31"/>
      <c r="W967" s="31"/>
      <c r="X967" s="31"/>
      <c r="Y967" s="31"/>
      <c r="Z967" s="31"/>
    </row>
    <row r="968" spans="1:26" ht="15.75" customHeight="1">
      <c r="A968" s="297"/>
      <c r="B968" s="298"/>
      <c r="C968" s="298"/>
      <c r="D968" s="298"/>
      <c r="E968" s="298"/>
      <c r="F968" s="298"/>
      <c r="G968" s="298"/>
      <c r="H968" s="298"/>
      <c r="I968" s="1203"/>
      <c r="J968" s="1203"/>
      <c r="K968" s="31"/>
      <c r="L968" s="31"/>
      <c r="M968" s="31"/>
      <c r="N968" s="31"/>
      <c r="O968" s="31"/>
      <c r="P968" s="31"/>
      <c r="Q968" s="31"/>
      <c r="R968" s="31"/>
      <c r="S968" s="31"/>
      <c r="T968" s="31"/>
      <c r="U968" s="31"/>
      <c r="V968" s="31"/>
      <c r="W968" s="31"/>
      <c r="X968" s="31"/>
      <c r="Y968" s="31"/>
      <c r="Z968" s="31"/>
    </row>
    <row r="969" spans="1:26" ht="15.75" customHeight="1">
      <c r="A969" s="297"/>
      <c r="B969" s="298"/>
      <c r="C969" s="298"/>
      <c r="D969" s="298"/>
      <c r="E969" s="298"/>
      <c r="F969" s="298"/>
      <c r="G969" s="298"/>
      <c r="H969" s="298"/>
      <c r="I969" s="1203"/>
      <c r="J969" s="1203"/>
      <c r="K969" s="31"/>
      <c r="L969" s="31"/>
      <c r="M969" s="31"/>
      <c r="N969" s="31"/>
      <c r="O969" s="31"/>
      <c r="P969" s="31"/>
      <c r="Q969" s="31"/>
      <c r="R969" s="31"/>
      <c r="S969" s="31"/>
      <c r="T969" s="31"/>
      <c r="U969" s="31"/>
      <c r="V969" s="31"/>
      <c r="W969" s="31"/>
      <c r="X969" s="31"/>
      <c r="Y969" s="31"/>
      <c r="Z969" s="31"/>
    </row>
    <row r="970" spans="1:26" ht="15.75" customHeight="1">
      <c r="A970" s="297"/>
      <c r="B970" s="298"/>
      <c r="C970" s="298"/>
      <c r="D970" s="298"/>
      <c r="E970" s="298"/>
      <c r="F970" s="298"/>
      <c r="G970" s="298"/>
      <c r="H970" s="298"/>
      <c r="I970" s="1203"/>
      <c r="J970" s="1203"/>
      <c r="K970" s="31"/>
      <c r="L970" s="31"/>
      <c r="M970" s="31"/>
      <c r="N970" s="31"/>
      <c r="O970" s="31"/>
      <c r="P970" s="31"/>
      <c r="Q970" s="31"/>
      <c r="R970" s="31"/>
      <c r="S970" s="31"/>
      <c r="T970" s="31"/>
      <c r="U970" s="31"/>
      <c r="V970" s="31"/>
      <c r="W970" s="31"/>
      <c r="X970" s="31"/>
      <c r="Y970" s="31"/>
      <c r="Z970" s="31"/>
    </row>
    <row r="971" spans="1:26" ht="15.75" customHeight="1">
      <c r="A971" s="297"/>
      <c r="B971" s="298"/>
      <c r="C971" s="298"/>
      <c r="D971" s="298"/>
      <c r="E971" s="298"/>
      <c r="F971" s="298"/>
      <c r="G971" s="298"/>
      <c r="H971" s="298"/>
      <c r="I971" s="1203"/>
      <c r="J971" s="1203"/>
      <c r="K971" s="31"/>
      <c r="L971" s="31"/>
      <c r="M971" s="31"/>
      <c r="N971" s="31"/>
      <c r="O971" s="31"/>
      <c r="P971" s="31"/>
      <c r="Q971" s="31"/>
      <c r="R971" s="31"/>
      <c r="S971" s="31"/>
      <c r="T971" s="31"/>
      <c r="U971" s="31"/>
      <c r="V971" s="31"/>
      <c r="W971" s="31"/>
      <c r="X971" s="31"/>
      <c r="Y971" s="31"/>
      <c r="Z971" s="31"/>
    </row>
    <row r="972" spans="1:26" ht="15.75" customHeight="1">
      <c r="A972" s="297"/>
      <c r="B972" s="298"/>
      <c r="C972" s="298"/>
      <c r="D972" s="298"/>
      <c r="E972" s="298"/>
      <c r="F972" s="298"/>
      <c r="G972" s="298"/>
      <c r="H972" s="298"/>
      <c r="I972" s="1203"/>
      <c r="J972" s="1203"/>
      <c r="K972" s="31"/>
      <c r="L972" s="31"/>
      <c r="M972" s="31"/>
      <c r="N972" s="31"/>
      <c r="O972" s="31"/>
      <c r="P972" s="31"/>
      <c r="Q972" s="31"/>
      <c r="R972" s="31"/>
      <c r="S972" s="31"/>
      <c r="T972" s="31"/>
      <c r="U972" s="31"/>
      <c r="V972" s="31"/>
      <c r="W972" s="31"/>
      <c r="X972" s="31"/>
      <c r="Y972" s="31"/>
      <c r="Z972" s="31"/>
    </row>
    <row r="973" spans="1:26" ht="15.75" customHeight="1">
      <c r="A973" s="297"/>
      <c r="B973" s="298"/>
      <c r="C973" s="298"/>
      <c r="D973" s="298"/>
      <c r="E973" s="298"/>
      <c r="F973" s="298"/>
      <c r="G973" s="298"/>
      <c r="H973" s="298"/>
      <c r="I973" s="1203"/>
      <c r="J973" s="1203"/>
      <c r="K973" s="31"/>
      <c r="L973" s="31"/>
      <c r="M973" s="31"/>
      <c r="N973" s="31"/>
      <c r="O973" s="31"/>
      <c r="P973" s="31"/>
      <c r="Q973" s="31"/>
      <c r="R973" s="31"/>
      <c r="S973" s="31"/>
      <c r="T973" s="31"/>
      <c r="U973" s="31"/>
      <c r="V973" s="31"/>
      <c r="W973" s="31"/>
      <c r="X973" s="31"/>
      <c r="Y973" s="31"/>
      <c r="Z973" s="31"/>
    </row>
    <row r="974" spans="1:26" ht="15.75" customHeight="1">
      <c r="A974" s="297"/>
      <c r="B974" s="298"/>
      <c r="C974" s="298"/>
      <c r="D974" s="298"/>
      <c r="E974" s="298"/>
      <c r="F974" s="298"/>
      <c r="G974" s="298"/>
      <c r="H974" s="298"/>
      <c r="I974" s="1203"/>
      <c r="J974" s="1203"/>
      <c r="K974" s="31"/>
      <c r="L974" s="31"/>
      <c r="M974" s="31"/>
      <c r="N974" s="31"/>
      <c r="O974" s="31"/>
      <c r="P974" s="31"/>
      <c r="Q974" s="31"/>
      <c r="R974" s="31"/>
      <c r="S974" s="31"/>
      <c r="T974" s="31"/>
      <c r="U974" s="31"/>
      <c r="V974" s="31"/>
      <c r="W974" s="31"/>
      <c r="X974" s="31"/>
      <c r="Y974" s="31"/>
      <c r="Z974" s="31"/>
    </row>
    <row r="975" spans="1:26" ht="15.75" customHeight="1">
      <c r="A975" s="297"/>
      <c r="B975" s="298"/>
      <c r="C975" s="298"/>
      <c r="D975" s="298"/>
      <c r="E975" s="298"/>
      <c r="F975" s="298"/>
      <c r="G975" s="298"/>
      <c r="H975" s="298"/>
      <c r="I975" s="1203"/>
      <c r="J975" s="1203"/>
      <c r="K975" s="31"/>
      <c r="L975" s="31"/>
      <c r="M975" s="31"/>
      <c r="N975" s="31"/>
      <c r="O975" s="31"/>
      <c r="P975" s="31"/>
      <c r="Q975" s="31"/>
      <c r="R975" s="31"/>
      <c r="S975" s="31"/>
      <c r="T975" s="31"/>
      <c r="U975" s="31"/>
      <c r="V975" s="31"/>
      <c r="W975" s="31"/>
      <c r="X975" s="31"/>
      <c r="Y975" s="31"/>
      <c r="Z975" s="31"/>
    </row>
    <row r="976" spans="1:26" ht="15.75" customHeight="1">
      <c r="A976" s="297"/>
      <c r="B976" s="298"/>
      <c r="C976" s="298"/>
      <c r="D976" s="298"/>
      <c r="E976" s="298"/>
      <c r="F976" s="298"/>
      <c r="G976" s="298"/>
      <c r="H976" s="298"/>
      <c r="I976" s="1203"/>
      <c r="J976" s="1203"/>
      <c r="K976" s="31"/>
      <c r="L976" s="31"/>
      <c r="M976" s="31"/>
      <c r="N976" s="31"/>
      <c r="O976" s="31"/>
      <c r="P976" s="31"/>
      <c r="Q976" s="31"/>
      <c r="R976" s="31"/>
      <c r="S976" s="31"/>
      <c r="T976" s="31"/>
      <c r="U976" s="31"/>
      <c r="V976" s="31"/>
      <c r="W976" s="31"/>
      <c r="X976" s="31"/>
      <c r="Y976" s="31"/>
      <c r="Z976" s="31"/>
    </row>
    <row r="977" spans="1:26" ht="15.75" customHeight="1">
      <c r="A977" s="297"/>
      <c r="B977" s="298"/>
      <c r="C977" s="298"/>
      <c r="D977" s="298"/>
      <c r="E977" s="298"/>
      <c r="F977" s="298"/>
      <c r="G977" s="298"/>
      <c r="H977" s="298"/>
      <c r="I977" s="1203"/>
      <c r="J977" s="1203"/>
      <c r="K977" s="31"/>
      <c r="L977" s="31"/>
      <c r="M977" s="31"/>
      <c r="N977" s="31"/>
      <c r="O977" s="31"/>
      <c r="P977" s="31"/>
      <c r="Q977" s="31"/>
      <c r="R977" s="31"/>
      <c r="S977" s="31"/>
      <c r="T977" s="31"/>
      <c r="U977" s="31"/>
      <c r="V977" s="31"/>
      <c r="W977" s="31"/>
      <c r="X977" s="31"/>
      <c r="Y977" s="31"/>
      <c r="Z977" s="31"/>
    </row>
    <row r="978" spans="1:26" ht="15.75" customHeight="1">
      <c r="A978" s="297"/>
      <c r="B978" s="298"/>
      <c r="C978" s="298"/>
      <c r="D978" s="298"/>
      <c r="E978" s="298"/>
      <c r="F978" s="298"/>
      <c r="G978" s="298"/>
      <c r="H978" s="298"/>
      <c r="I978" s="1203"/>
      <c r="J978" s="1203"/>
      <c r="K978" s="31"/>
      <c r="L978" s="31"/>
      <c r="M978" s="31"/>
      <c r="N978" s="31"/>
      <c r="O978" s="31"/>
      <c r="P978" s="31"/>
      <c r="Q978" s="31"/>
      <c r="R978" s="31"/>
      <c r="S978" s="31"/>
      <c r="T978" s="31"/>
      <c r="U978" s="31"/>
      <c r="V978" s="31"/>
      <c r="W978" s="31"/>
      <c r="X978" s="31"/>
      <c r="Y978" s="31"/>
      <c r="Z978" s="31"/>
    </row>
    <row r="979" spans="1:26" ht="15.75" customHeight="1">
      <c r="A979" s="297"/>
      <c r="B979" s="298"/>
      <c r="C979" s="298"/>
      <c r="D979" s="298"/>
      <c r="E979" s="298"/>
      <c r="F979" s="298"/>
      <c r="G979" s="298"/>
      <c r="H979" s="298"/>
      <c r="I979" s="1203"/>
      <c r="J979" s="1203"/>
      <c r="K979" s="31"/>
      <c r="L979" s="31"/>
      <c r="M979" s="31"/>
      <c r="N979" s="31"/>
      <c r="O979" s="31"/>
      <c r="P979" s="31"/>
      <c r="Q979" s="31"/>
      <c r="R979" s="31"/>
      <c r="S979" s="31"/>
      <c r="T979" s="31"/>
      <c r="U979" s="31"/>
      <c r="V979" s="31"/>
      <c r="W979" s="31"/>
      <c r="X979" s="31"/>
      <c r="Y979" s="31"/>
      <c r="Z979" s="31"/>
    </row>
    <row r="980" spans="1:26" ht="15.75" customHeight="1">
      <c r="A980" s="297"/>
      <c r="B980" s="298"/>
      <c r="C980" s="298"/>
      <c r="D980" s="298"/>
      <c r="E980" s="298"/>
      <c r="F980" s="298"/>
      <c r="G980" s="298"/>
      <c r="H980" s="298"/>
      <c r="I980" s="1203"/>
      <c r="J980" s="1203"/>
      <c r="K980" s="31"/>
      <c r="L980" s="31"/>
      <c r="M980" s="31"/>
      <c r="N980" s="31"/>
      <c r="O980" s="31"/>
      <c r="P980" s="31"/>
      <c r="Q980" s="31"/>
      <c r="R980" s="31"/>
      <c r="S980" s="31"/>
      <c r="T980" s="31"/>
      <c r="U980" s="31"/>
      <c r="V980" s="31"/>
      <c r="W980" s="31"/>
      <c r="X980" s="31"/>
      <c r="Y980" s="31"/>
      <c r="Z980" s="31"/>
    </row>
    <row r="981" spans="1:26" ht="15.75" customHeight="1">
      <c r="A981" s="297"/>
      <c r="B981" s="298"/>
      <c r="C981" s="298"/>
      <c r="D981" s="298"/>
      <c r="E981" s="298"/>
      <c r="F981" s="298"/>
      <c r="G981" s="298"/>
      <c r="H981" s="298"/>
      <c r="I981" s="1203"/>
      <c r="J981" s="1203"/>
      <c r="K981" s="31"/>
      <c r="L981" s="31"/>
      <c r="M981" s="31"/>
      <c r="N981" s="31"/>
      <c r="O981" s="31"/>
      <c r="P981" s="31"/>
      <c r="Q981" s="31"/>
      <c r="R981" s="31"/>
      <c r="S981" s="31"/>
      <c r="T981" s="31"/>
      <c r="U981" s="31"/>
      <c r="V981" s="31"/>
      <c r="W981" s="31"/>
      <c r="X981" s="31"/>
      <c r="Y981" s="31"/>
      <c r="Z981" s="31"/>
    </row>
    <row r="982" spans="1:26" ht="15.75" customHeight="1">
      <c r="A982" s="297"/>
      <c r="B982" s="298"/>
      <c r="C982" s="298"/>
      <c r="D982" s="298"/>
      <c r="E982" s="298"/>
      <c r="F982" s="298"/>
      <c r="G982" s="298"/>
      <c r="H982" s="298"/>
      <c r="I982" s="1203"/>
      <c r="J982" s="1203"/>
      <c r="K982" s="31"/>
      <c r="L982" s="31"/>
      <c r="M982" s="31"/>
      <c r="N982" s="31"/>
      <c r="O982" s="31"/>
      <c r="P982" s="31"/>
      <c r="Q982" s="31"/>
      <c r="R982" s="31"/>
      <c r="S982" s="31"/>
      <c r="T982" s="31"/>
      <c r="U982" s="31"/>
      <c r="V982" s="31"/>
      <c r="W982" s="31"/>
      <c r="X982" s="31"/>
      <c r="Y982" s="31"/>
      <c r="Z982" s="31"/>
    </row>
    <row r="983" spans="1:26" ht="15.75" customHeight="1">
      <c r="A983" s="297"/>
      <c r="B983" s="298"/>
      <c r="C983" s="298"/>
      <c r="D983" s="298"/>
      <c r="E983" s="298"/>
      <c r="F983" s="298"/>
      <c r="G983" s="298"/>
      <c r="H983" s="298"/>
      <c r="I983" s="1203"/>
      <c r="J983" s="1203"/>
      <c r="K983" s="31"/>
      <c r="L983" s="31"/>
      <c r="M983" s="31"/>
      <c r="N983" s="31"/>
      <c r="O983" s="31"/>
      <c r="P983" s="31"/>
      <c r="Q983" s="31"/>
      <c r="R983" s="31"/>
      <c r="S983" s="31"/>
      <c r="T983" s="31"/>
      <c r="U983" s="31"/>
      <c r="V983" s="31"/>
      <c r="W983" s="31"/>
      <c r="X983" s="31"/>
      <c r="Y983" s="31"/>
      <c r="Z983" s="31"/>
    </row>
    <row r="984" spans="1:26" ht="15.75" customHeight="1">
      <c r="A984" s="297"/>
      <c r="B984" s="298"/>
      <c r="C984" s="298"/>
      <c r="D984" s="298"/>
      <c r="E984" s="298"/>
      <c r="F984" s="298"/>
      <c r="G984" s="298"/>
      <c r="H984" s="298"/>
      <c r="I984" s="1203"/>
      <c r="J984" s="1203"/>
      <c r="K984" s="31"/>
      <c r="L984" s="31"/>
      <c r="M984" s="31"/>
      <c r="N984" s="31"/>
      <c r="O984" s="31"/>
      <c r="P984" s="31"/>
      <c r="Q984" s="31"/>
      <c r="R984" s="31"/>
      <c r="S984" s="31"/>
      <c r="T984" s="31"/>
      <c r="U984" s="31"/>
      <c r="V984" s="31"/>
      <c r="W984" s="31"/>
      <c r="X984" s="31"/>
      <c r="Y984" s="31"/>
      <c r="Z984" s="31"/>
    </row>
    <row r="985" spans="1:26" ht="15.75" customHeight="1">
      <c r="A985" s="297"/>
      <c r="B985" s="298"/>
      <c r="C985" s="298"/>
      <c r="D985" s="298"/>
      <c r="E985" s="298"/>
      <c r="F985" s="298"/>
      <c r="G985" s="298"/>
      <c r="H985" s="298"/>
      <c r="I985" s="1203"/>
      <c r="J985" s="1203"/>
      <c r="K985" s="31"/>
      <c r="L985" s="31"/>
      <c r="M985" s="31"/>
      <c r="N985" s="31"/>
      <c r="O985" s="31"/>
      <c r="P985" s="31"/>
      <c r="Q985" s="31"/>
      <c r="R985" s="31"/>
      <c r="S985" s="31"/>
      <c r="T985" s="31"/>
      <c r="U985" s="31"/>
      <c r="V985" s="31"/>
      <c r="W985" s="31"/>
      <c r="X985" s="31"/>
      <c r="Y985" s="31"/>
      <c r="Z985" s="31"/>
    </row>
    <row r="986" spans="1:26" ht="15.75" customHeight="1">
      <c r="A986" s="297"/>
      <c r="B986" s="298"/>
      <c r="C986" s="298"/>
      <c r="D986" s="298"/>
      <c r="E986" s="298"/>
      <c r="F986" s="298"/>
      <c r="G986" s="298"/>
      <c r="H986" s="298"/>
      <c r="I986" s="1203"/>
      <c r="J986" s="1203"/>
      <c r="K986" s="31"/>
      <c r="L986" s="31"/>
      <c r="M986" s="31"/>
      <c r="N986" s="31"/>
      <c r="O986" s="31"/>
      <c r="P986" s="31"/>
      <c r="Q986" s="31"/>
      <c r="R986" s="31"/>
      <c r="S986" s="31"/>
      <c r="T986" s="31"/>
      <c r="U986" s="31"/>
      <c r="V986" s="31"/>
      <c r="W986" s="31"/>
      <c r="X986" s="31"/>
      <c r="Y986" s="31"/>
      <c r="Z986" s="31"/>
    </row>
    <row r="987" spans="1:26" ht="15.75" customHeight="1">
      <c r="A987" s="297"/>
      <c r="B987" s="298"/>
      <c r="C987" s="298"/>
      <c r="D987" s="298"/>
      <c r="E987" s="298"/>
      <c r="F987" s="298"/>
      <c r="G987" s="298"/>
      <c r="H987" s="298"/>
      <c r="I987" s="1203"/>
      <c r="J987" s="1203"/>
      <c r="K987" s="31"/>
      <c r="L987" s="31"/>
      <c r="M987" s="31"/>
      <c r="N987" s="31"/>
      <c r="O987" s="31"/>
      <c r="P987" s="31"/>
      <c r="Q987" s="31"/>
      <c r="R987" s="31"/>
      <c r="S987" s="31"/>
      <c r="T987" s="31"/>
      <c r="U987" s="31"/>
      <c r="V987" s="31"/>
      <c r="W987" s="31"/>
      <c r="X987" s="31"/>
      <c r="Y987" s="31"/>
      <c r="Z987" s="31"/>
    </row>
    <row r="988" spans="1:26" ht="15.75" customHeight="1">
      <c r="A988" s="297"/>
      <c r="B988" s="298"/>
      <c r="C988" s="298"/>
      <c r="D988" s="298"/>
      <c r="E988" s="298"/>
      <c r="F988" s="298"/>
      <c r="G988" s="298"/>
      <c r="H988" s="298"/>
      <c r="I988" s="1203"/>
      <c r="J988" s="1203"/>
      <c r="K988" s="31"/>
      <c r="L988" s="31"/>
      <c r="M988" s="31"/>
      <c r="N988" s="31"/>
      <c r="O988" s="31"/>
      <c r="P988" s="31"/>
      <c r="Q988" s="31"/>
      <c r="R988" s="31"/>
      <c r="S988" s="31"/>
      <c r="T988" s="31"/>
      <c r="U988" s="31"/>
      <c r="V988" s="31"/>
      <c r="W988" s="31"/>
      <c r="X988" s="31"/>
      <c r="Y988" s="31"/>
      <c r="Z988" s="31"/>
    </row>
    <row r="989" spans="1:26" ht="15.75" customHeight="1">
      <c r="A989" s="297"/>
      <c r="B989" s="298"/>
      <c r="C989" s="298"/>
      <c r="D989" s="298"/>
      <c r="E989" s="298"/>
      <c r="F989" s="298"/>
      <c r="G989" s="298"/>
      <c r="H989" s="298"/>
      <c r="I989" s="1203"/>
      <c r="J989" s="1203"/>
      <c r="K989" s="31"/>
      <c r="L989" s="31"/>
      <c r="M989" s="31"/>
      <c r="N989" s="31"/>
      <c r="O989" s="31"/>
      <c r="P989" s="31"/>
      <c r="Q989" s="31"/>
      <c r="R989" s="31"/>
      <c r="S989" s="31"/>
      <c r="T989" s="31"/>
      <c r="U989" s="31"/>
      <c r="V989" s="31"/>
      <c r="W989" s="31"/>
      <c r="X989" s="31"/>
      <c r="Y989" s="31"/>
      <c r="Z989" s="31"/>
    </row>
    <row r="990" spans="1:26" ht="15.75" customHeight="1">
      <c r="A990" s="297"/>
      <c r="B990" s="298"/>
      <c r="C990" s="298"/>
      <c r="D990" s="298"/>
      <c r="E990" s="298"/>
      <c r="F990" s="298"/>
      <c r="G990" s="298"/>
      <c r="H990" s="298"/>
      <c r="I990" s="1203"/>
      <c r="J990" s="1203"/>
      <c r="K990" s="31"/>
      <c r="L990" s="31"/>
      <c r="M990" s="31"/>
      <c r="N990" s="31"/>
      <c r="O990" s="31"/>
      <c r="P990" s="31"/>
      <c r="Q990" s="31"/>
      <c r="R990" s="31"/>
      <c r="S990" s="31"/>
      <c r="T990" s="31"/>
      <c r="U990" s="31"/>
      <c r="V990" s="31"/>
      <c r="W990" s="31"/>
      <c r="X990" s="31"/>
      <c r="Y990" s="31"/>
      <c r="Z990" s="31"/>
    </row>
    <row r="991" spans="1:26" ht="15.75" customHeight="1">
      <c r="A991" s="297"/>
      <c r="B991" s="298"/>
      <c r="C991" s="298"/>
      <c r="D991" s="298"/>
      <c r="E991" s="298"/>
      <c r="F991" s="298"/>
      <c r="G991" s="298"/>
      <c r="H991" s="298"/>
      <c r="I991" s="1203"/>
      <c r="J991" s="1203"/>
      <c r="K991" s="31"/>
      <c r="L991" s="31"/>
      <c r="M991" s="31"/>
      <c r="N991" s="31"/>
      <c r="O991" s="31"/>
      <c r="P991" s="31"/>
      <c r="Q991" s="31"/>
      <c r="R991" s="31"/>
      <c r="S991" s="31"/>
      <c r="T991" s="31"/>
      <c r="U991" s="31"/>
      <c r="V991" s="31"/>
      <c r="W991" s="31"/>
      <c r="X991" s="31"/>
      <c r="Y991" s="31"/>
      <c r="Z991" s="31"/>
    </row>
    <row r="992" spans="1:26" ht="15.75" customHeight="1">
      <c r="A992" s="297"/>
      <c r="B992" s="298"/>
      <c r="C992" s="298"/>
      <c r="D992" s="298"/>
      <c r="E992" s="298"/>
      <c r="F992" s="298"/>
      <c r="G992" s="298"/>
      <c r="H992" s="298"/>
      <c r="I992" s="1203"/>
      <c r="J992" s="1203"/>
      <c r="K992" s="31"/>
      <c r="L992" s="31"/>
      <c r="M992" s="31"/>
      <c r="N992" s="31"/>
      <c r="O992" s="31"/>
      <c r="P992" s="31"/>
      <c r="Q992" s="31"/>
      <c r="R992" s="31"/>
      <c r="S992" s="31"/>
      <c r="T992" s="31"/>
      <c r="U992" s="31"/>
      <c r="V992" s="31"/>
      <c r="W992" s="31"/>
      <c r="X992" s="31"/>
      <c r="Y992" s="31"/>
      <c r="Z992" s="31"/>
    </row>
    <row r="993" spans="1:26" ht="15.75" customHeight="1">
      <c r="A993" s="297"/>
      <c r="B993" s="298"/>
      <c r="C993" s="298"/>
      <c r="D993" s="298"/>
      <c r="E993" s="298"/>
      <c r="F993" s="298"/>
      <c r="G993" s="298"/>
      <c r="H993" s="298"/>
      <c r="I993" s="1203"/>
      <c r="J993" s="1203"/>
      <c r="K993" s="31"/>
      <c r="L993" s="31"/>
      <c r="M993" s="31"/>
      <c r="N993" s="31"/>
      <c r="O993" s="31"/>
      <c r="P993" s="31"/>
      <c r="Q993" s="31"/>
      <c r="R993" s="31"/>
      <c r="S993" s="31"/>
      <c r="T993" s="31"/>
      <c r="U993" s="31"/>
      <c r="V993" s="31"/>
      <c r="W993" s="31"/>
      <c r="X993" s="31"/>
      <c r="Y993" s="31"/>
      <c r="Z993" s="31"/>
    </row>
    <row r="994" spans="1:26" ht="15.75" customHeight="1">
      <c r="A994" s="297"/>
      <c r="B994" s="298"/>
      <c r="C994" s="298"/>
      <c r="D994" s="298"/>
      <c r="E994" s="298"/>
      <c r="F994" s="298"/>
      <c r="G994" s="298"/>
      <c r="H994" s="298"/>
      <c r="I994" s="1203"/>
      <c r="J994" s="1203"/>
      <c r="K994" s="31"/>
      <c r="L994" s="31"/>
      <c r="M994" s="31"/>
      <c r="N994" s="31"/>
      <c r="O994" s="31"/>
      <c r="P994" s="31"/>
      <c r="Q994" s="31"/>
      <c r="R994" s="31"/>
      <c r="S994" s="31"/>
      <c r="T994" s="31"/>
      <c r="U994" s="31"/>
      <c r="V994" s="31"/>
      <c r="W994" s="31"/>
      <c r="X994" s="31"/>
      <c r="Y994" s="31"/>
      <c r="Z994" s="31"/>
    </row>
    <row r="995" spans="1:26" ht="15.75" customHeight="1">
      <c r="A995" s="297"/>
      <c r="B995" s="298"/>
      <c r="C995" s="298"/>
      <c r="D995" s="298"/>
      <c r="E995" s="298"/>
      <c r="F995" s="298"/>
      <c r="G995" s="298"/>
      <c r="H995" s="298"/>
      <c r="I995" s="1203"/>
      <c r="J995" s="1203"/>
      <c r="K995" s="31"/>
      <c r="L995" s="31"/>
      <c r="M995" s="31"/>
      <c r="N995" s="31"/>
      <c r="O995" s="31"/>
      <c r="P995" s="31"/>
      <c r="Q995" s="31"/>
      <c r="R995" s="31"/>
      <c r="S995" s="31"/>
      <c r="T995" s="31"/>
      <c r="U995" s="31"/>
      <c r="V995" s="31"/>
      <c r="W995" s="31"/>
      <c r="X995" s="31"/>
      <c r="Y995" s="31"/>
      <c r="Z995" s="31"/>
    </row>
    <row r="996" spans="1:26" ht="15.75" customHeight="1">
      <c r="A996" s="297"/>
      <c r="B996" s="298"/>
      <c r="C996" s="298"/>
      <c r="D996" s="298"/>
      <c r="E996" s="298"/>
      <c r="F996" s="298"/>
      <c r="G996" s="298"/>
      <c r="H996" s="298"/>
      <c r="I996" s="1203"/>
      <c r="J996" s="1203"/>
      <c r="K996" s="31"/>
      <c r="L996" s="31"/>
      <c r="M996" s="31"/>
      <c r="N996" s="31"/>
      <c r="O996" s="31"/>
      <c r="P996" s="31"/>
      <c r="Q996" s="31"/>
      <c r="R996" s="31"/>
      <c r="S996" s="31"/>
      <c r="T996" s="31"/>
      <c r="U996" s="31"/>
      <c r="V996" s="31"/>
      <c r="W996" s="31"/>
      <c r="X996" s="31"/>
      <c r="Y996" s="31"/>
      <c r="Z996" s="31"/>
    </row>
    <row r="997" spans="1:26" ht="15.75" customHeight="1">
      <c r="A997" s="297"/>
      <c r="B997" s="298"/>
      <c r="C997" s="298"/>
      <c r="D997" s="298"/>
      <c r="E997" s="298"/>
      <c r="F997" s="298"/>
      <c r="G997" s="298"/>
      <c r="H997" s="298"/>
      <c r="I997" s="1203"/>
      <c r="J997" s="1203"/>
      <c r="K997" s="31"/>
      <c r="L997" s="31"/>
      <c r="M997" s="31"/>
      <c r="N997" s="31"/>
      <c r="O997" s="31"/>
      <c r="P997" s="31"/>
      <c r="Q997" s="31"/>
      <c r="R997" s="31"/>
      <c r="S997" s="31"/>
      <c r="T997" s="31"/>
      <c r="U997" s="31"/>
      <c r="V997" s="31"/>
      <c r="W997" s="31"/>
      <c r="X997" s="31"/>
      <c r="Y997" s="31"/>
      <c r="Z997" s="31"/>
    </row>
    <row r="998" spans="1:26" ht="15.75" customHeight="1">
      <c r="A998" s="297"/>
      <c r="B998" s="298"/>
      <c r="C998" s="298"/>
      <c r="D998" s="298"/>
      <c r="E998" s="298"/>
      <c r="F998" s="298"/>
      <c r="G998" s="298"/>
      <c r="H998" s="298"/>
      <c r="I998" s="1203"/>
      <c r="J998" s="1203"/>
      <c r="K998" s="31"/>
      <c r="L998" s="31"/>
      <c r="M998" s="31"/>
      <c r="N998" s="31"/>
      <c r="O998" s="31"/>
      <c r="P998" s="31"/>
      <c r="Q998" s="31"/>
      <c r="R998" s="31"/>
      <c r="S998" s="31"/>
      <c r="T998" s="31"/>
      <c r="U998" s="31"/>
      <c r="V998" s="31"/>
      <c r="W998" s="31"/>
      <c r="X998" s="31"/>
      <c r="Y998" s="31"/>
      <c r="Z998" s="31"/>
    </row>
    <row r="999" spans="1:26" ht="15.75" customHeight="1">
      <c r="A999" s="297"/>
      <c r="B999" s="298"/>
      <c r="C999" s="298"/>
      <c r="D999" s="298"/>
      <c r="E999" s="298"/>
      <c r="F999" s="298"/>
      <c r="G999" s="298"/>
      <c r="H999" s="298"/>
      <c r="I999" s="1203"/>
      <c r="J999" s="1203"/>
      <c r="K999" s="31"/>
      <c r="L999" s="31"/>
      <c r="M999" s="31"/>
      <c r="N999" s="31"/>
      <c r="O999" s="31"/>
      <c r="P999" s="31"/>
      <c r="Q999" s="31"/>
      <c r="R999" s="31"/>
      <c r="S999" s="31"/>
      <c r="T999" s="31"/>
      <c r="U999" s="31"/>
      <c r="V999" s="31"/>
      <c r="W999" s="31"/>
      <c r="X999" s="31"/>
      <c r="Y999" s="31"/>
      <c r="Z999" s="31"/>
    </row>
    <row r="1000" spans="1:26" ht="15.75" customHeight="1">
      <c r="A1000" s="297"/>
      <c r="B1000" s="298"/>
      <c r="C1000" s="298"/>
      <c r="D1000" s="298"/>
      <c r="E1000" s="298"/>
      <c r="F1000" s="298"/>
      <c r="G1000" s="298"/>
      <c r="H1000" s="298"/>
      <c r="I1000" s="1203"/>
      <c r="J1000" s="1203"/>
      <c r="K1000" s="31"/>
      <c r="L1000" s="31"/>
      <c r="M1000" s="31"/>
      <c r="N1000" s="31"/>
      <c r="O1000" s="31"/>
      <c r="P1000" s="31"/>
      <c r="Q1000" s="31"/>
      <c r="R1000" s="31"/>
      <c r="S1000" s="31"/>
      <c r="T1000" s="31"/>
      <c r="U1000" s="31"/>
      <c r="V1000" s="31"/>
      <c r="W1000" s="31"/>
      <c r="X1000" s="31"/>
      <c r="Y1000" s="31"/>
      <c r="Z1000" s="31"/>
    </row>
    <row r="1001" spans="1:26" ht="15.75" customHeight="1">
      <c r="A1001" s="297"/>
      <c r="B1001" s="298"/>
      <c r="C1001" s="298"/>
      <c r="D1001" s="298"/>
      <c r="E1001" s="298"/>
      <c r="F1001" s="298"/>
      <c r="G1001" s="298"/>
      <c r="H1001" s="298"/>
      <c r="I1001" s="1203"/>
      <c r="J1001" s="1203"/>
      <c r="K1001" s="31"/>
      <c r="L1001" s="31"/>
      <c r="M1001" s="31"/>
      <c r="N1001" s="31"/>
      <c r="O1001" s="31"/>
      <c r="P1001" s="31"/>
      <c r="Q1001" s="31"/>
      <c r="R1001" s="31"/>
      <c r="S1001" s="31"/>
      <c r="T1001" s="31"/>
      <c r="U1001" s="31"/>
      <c r="V1001" s="31"/>
      <c r="W1001" s="31"/>
      <c r="X1001" s="31"/>
      <c r="Y1001" s="31"/>
      <c r="Z1001" s="31"/>
    </row>
    <row r="1002" spans="1:26" ht="15.75" customHeight="1">
      <c r="A1002" s="297"/>
      <c r="B1002" s="298"/>
      <c r="C1002" s="298"/>
      <c r="D1002" s="298"/>
      <c r="E1002" s="298"/>
      <c r="F1002" s="298"/>
      <c r="G1002" s="298"/>
      <c r="H1002" s="298"/>
      <c r="I1002" s="1203"/>
      <c r="J1002" s="1203"/>
      <c r="K1002" s="31"/>
      <c r="L1002" s="31"/>
      <c r="M1002" s="31"/>
      <c r="N1002" s="31"/>
      <c r="O1002" s="31"/>
      <c r="P1002" s="31"/>
      <c r="Q1002" s="31"/>
      <c r="R1002" s="31"/>
      <c r="S1002" s="31"/>
      <c r="T1002" s="31"/>
      <c r="U1002" s="31"/>
      <c r="V1002" s="31"/>
      <c r="W1002" s="31"/>
      <c r="X1002" s="31"/>
      <c r="Y1002" s="31"/>
      <c r="Z1002" s="31"/>
    </row>
    <row r="1003" spans="1:26" ht="15.75" customHeight="1">
      <c r="A1003" s="297"/>
      <c r="B1003" s="298"/>
      <c r="C1003" s="298"/>
      <c r="D1003" s="298"/>
      <c r="E1003" s="298"/>
      <c r="F1003" s="298"/>
      <c r="G1003" s="298"/>
      <c r="H1003" s="298"/>
      <c r="I1003" s="1203"/>
      <c r="J1003" s="1203"/>
      <c r="K1003" s="31"/>
      <c r="L1003" s="31"/>
      <c r="M1003" s="31"/>
      <c r="N1003" s="31"/>
      <c r="O1003" s="31"/>
      <c r="P1003" s="31"/>
      <c r="Q1003" s="31"/>
      <c r="R1003" s="31"/>
      <c r="S1003" s="31"/>
      <c r="T1003" s="31"/>
      <c r="U1003" s="31"/>
      <c r="V1003" s="31"/>
      <c r="W1003" s="31"/>
      <c r="X1003" s="31"/>
      <c r="Y1003" s="31"/>
      <c r="Z1003" s="31"/>
    </row>
    <row r="1004" spans="1:26" ht="15.75" customHeight="1">
      <c r="A1004" s="297"/>
      <c r="B1004" s="298"/>
      <c r="C1004" s="298"/>
      <c r="D1004" s="298"/>
      <c r="E1004" s="298"/>
      <c r="F1004" s="298"/>
      <c r="G1004" s="298"/>
      <c r="H1004" s="298"/>
      <c r="I1004" s="1203"/>
      <c r="J1004" s="1203"/>
      <c r="K1004" s="31"/>
      <c r="L1004" s="31"/>
      <c r="M1004" s="31"/>
      <c r="N1004" s="31"/>
      <c r="O1004" s="31"/>
      <c r="P1004" s="31"/>
      <c r="Q1004" s="31"/>
      <c r="R1004" s="31"/>
      <c r="S1004" s="31"/>
      <c r="T1004" s="31"/>
      <c r="U1004" s="31"/>
      <c r="V1004" s="31"/>
      <c r="W1004" s="31"/>
      <c r="X1004" s="31"/>
      <c r="Y1004" s="31"/>
      <c r="Z1004" s="31"/>
    </row>
    <row r="1005" spans="1:26" ht="15.75" customHeight="1">
      <c r="A1005" s="297"/>
      <c r="B1005" s="298"/>
      <c r="C1005" s="298"/>
      <c r="D1005" s="298"/>
      <c r="E1005" s="298"/>
      <c r="F1005" s="298"/>
      <c r="G1005" s="298"/>
      <c r="H1005" s="298"/>
      <c r="I1005" s="1203"/>
      <c r="J1005" s="1203"/>
      <c r="K1005" s="31"/>
      <c r="L1005" s="31"/>
      <c r="M1005" s="31"/>
      <c r="N1005" s="31"/>
      <c r="O1005" s="31"/>
      <c r="P1005" s="31"/>
      <c r="Q1005" s="31"/>
      <c r="R1005" s="31"/>
      <c r="S1005" s="31"/>
      <c r="T1005" s="31"/>
      <c r="U1005" s="31"/>
      <c r="V1005" s="31"/>
      <c r="W1005" s="31"/>
      <c r="X1005" s="31"/>
      <c r="Y1005" s="31"/>
      <c r="Z1005" s="31"/>
    </row>
    <row r="1006" spans="1:26" ht="15.75" customHeight="1">
      <c r="A1006" s="297"/>
      <c r="B1006" s="298"/>
      <c r="C1006" s="298"/>
      <c r="D1006" s="298"/>
      <c r="E1006" s="298"/>
      <c r="F1006" s="298"/>
      <c r="G1006" s="298"/>
      <c r="H1006" s="298"/>
      <c r="I1006" s="1203"/>
      <c r="J1006" s="1203"/>
      <c r="K1006" s="31"/>
      <c r="L1006" s="31"/>
      <c r="M1006" s="31"/>
      <c r="N1006" s="31"/>
      <c r="O1006" s="31"/>
      <c r="P1006" s="31"/>
      <c r="Q1006" s="31"/>
      <c r="R1006" s="31"/>
      <c r="S1006" s="31"/>
      <c r="T1006" s="31"/>
      <c r="U1006" s="31"/>
      <c r="V1006" s="31"/>
      <c r="W1006" s="31"/>
      <c r="X1006" s="31"/>
      <c r="Y1006" s="31"/>
      <c r="Z1006" s="31"/>
    </row>
    <row r="1007" spans="1:26" ht="15.75" customHeight="1">
      <c r="A1007" s="297"/>
      <c r="B1007" s="298"/>
      <c r="C1007" s="298"/>
      <c r="D1007" s="298"/>
      <c r="E1007" s="298"/>
      <c r="F1007" s="298"/>
      <c r="G1007" s="298"/>
      <c r="H1007" s="298"/>
      <c r="I1007" s="1203"/>
      <c r="J1007" s="1203"/>
      <c r="K1007" s="31"/>
      <c r="L1007" s="31"/>
      <c r="M1007" s="31"/>
      <c r="N1007" s="31"/>
      <c r="O1007" s="31"/>
      <c r="P1007" s="31"/>
      <c r="Q1007" s="31"/>
      <c r="R1007" s="31"/>
      <c r="S1007" s="31"/>
      <c r="T1007" s="31"/>
      <c r="U1007" s="31"/>
      <c r="V1007" s="31"/>
      <c r="W1007" s="31"/>
      <c r="X1007" s="31"/>
      <c r="Y1007" s="31"/>
      <c r="Z1007" s="31"/>
    </row>
    <row r="1008" spans="1:26" ht="15.75" customHeight="1">
      <c r="A1008" s="297"/>
      <c r="B1008" s="298"/>
      <c r="C1008" s="298"/>
      <c r="D1008" s="298"/>
      <c r="E1008" s="298"/>
      <c r="F1008" s="298"/>
      <c r="G1008" s="298"/>
      <c r="H1008" s="298"/>
      <c r="I1008" s="1203"/>
      <c r="J1008" s="1203"/>
      <c r="K1008" s="31"/>
      <c r="L1008" s="31"/>
      <c r="M1008" s="31"/>
      <c r="N1008" s="31"/>
      <c r="O1008" s="31"/>
      <c r="P1008" s="31"/>
      <c r="Q1008" s="31"/>
      <c r="R1008" s="31"/>
      <c r="S1008" s="31"/>
      <c r="T1008" s="31"/>
      <c r="U1008" s="31"/>
      <c r="V1008" s="31"/>
      <c r="W1008" s="31"/>
      <c r="X1008" s="31"/>
      <c r="Y1008" s="31"/>
      <c r="Z1008" s="31"/>
    </row>
    <row r="1009" spans="1:26" ht="15.75" customHeight="1">
      <c r="A1009" s="297"/>
      <c r="B1009" s="298"/>
      <c r="C1009" s="298"/>
      <c r="D1009" s="298"/>
      <c r="E1009" s="298"/>
      <c r="F1009" s="298"/>
      <c r="G1009" s="298"/>
      <c r="H1009" s="298"/>
      <c r="I1009" s="1203"/>
      <c r="J1009" s="1203"/>
      <c r="K1009" s="31"/>
      <c r="L1009" s="31"/>
      <c r="M1009" s="31"/>
      <c r="N1009" s="31"/>
      <c r="O1009" s="31"/>
      <c r="P1009" s="31"/>
      <c r="Q1009" s="31"/>
      <c r="R1009" s="31"/>
      <c r="S1009" s="31"/>
      <c r="T1009" s="31"/>
      <c r="U1009" s="31"/>
      <c r="V1009" s="31"/>
      <c r="W1009" s="31"/>
      <c r="X1009" s="31"/>
      <c r="Y1009" s="31"/>
      <c r="Z1009" s="31"/>
    </row>
    <row r="1010" spans="1:26" ht="15.75" customHeight="1">
      <c r="A1010" s="297"/>
      <c r="B1010" s="298"/>
      <c r="C1010" s="298"/>
      <c r="D1010" s="298"/>
      <c r="E1010" s="298"/>
      <c r="F1010" s="298"/>
      <c r="G1010" s="298"/>
      <c r="H1010" s="298"/>
      <c r="I1010" s="1203"/>
      <c r="J1010" s="1203"/>
      <c r="K1010" s="31"/>
      <c r="L1010" s="31"/>
      <c r="M1010" s="31"/>
      <c r="N1010" s="31"/>
      <c r="O1010" s="31"/>
      <c r="P1010" s="31"/>
      <c r="Q1010" s="31"/>
      <c r="R1010" s="31"/>
      <c r="S1010" s="31"/>
      <c r="T1010" s="31"/>
      <c r="U1010" s="31"/>
      <c r="V1010" s="31"/>
      <c r="W1010" s="31"/>
      <c r="X1010" s="31"/>
      <c r="Y1010" s="31"/>
      <c r="Z1010" s="31"/>
    </row>
    <row r="1011" spans="1:26" ht="15.75" customHeight="1">
      <c r="A1011" s="297"/>
      <c r="B1011" s="298"/>
      <c r="C1011" s="298"/>
      <c r="D1011" s="298"/>
      <c r="E1011" s="298"/>
      <c r="F1011" s="298"/>
      <c r="G1011" s="298"/>
      <c r="H1011" s="298"/>
      <c r="I1011" s="1203"/>
      <c r="J1011" s="1203"/>
      <c r="K1011" s="31"/>
      <c r="L1011" s="31"/>
      <c r="M1011" s="31"/>
      <c r="N1011" s="31"/>
      <c r="O1011" s="31"/>
      <c r="P1011" s="31"/>
      <c r="Q1011" s="31"/>
      <c r="R1011" s="31"/>
      <c r="S1011" s="31"/>
      <c r="T1011" s="31"/>
      <c r="U1011" s="31"/>
      <c r="V1011" s="31"/>
      <c r="W1011" s="31"/>
      <c r="X1011" s="31"/>
      <c r="Y1011" s="31"/>
      <c r="Z1011" s="31"/>
    </row>
    <row r="1012" spans="1:26" ht="15.75" customHeight="1">
      <c r="A1012" s="297"/>
      <c r="B1012" s="298"/>
      <c r="C1012" s="298"/>
      <c r="D1012" s="298"/>
      <c r="E1012" s="298"/>
      <c r="F1012" s="298"/>
      <c r="G1012" s="298"/>
      <c r="H1012" s="298"/>
      <c r="I1012" s="1203"/>
      <c r="J1012" s="1203"/>
      <c r="K1012" s="31"/>
      <c r="L1012" s="31"/>
      <c r="M1012" s="31"/>
      <c r="N1012" s="31"/>
      <c r="O1012" s="31"/>
      <c r="P1012" s="31"/>
      <c r="Q1012" s="31"/>
      <c r="R1012" s="31"/>
      <c r="S1012" s="31"/>
      <c r="T1012" s="31"/>
      <c r="U1012" s="31"/>
      <c r="V1012" s="31"/>
      <c r="W1012" s="31"/>
      <c r="X1012" s="31"/>
      <c r="Y1012" s="31"/>
      <c r="Z1012" s="31"/>
    </row>
    <row r="1013" spans="1:26" ht="15.75" customHeight="1">
      <c r="A1013" s="297"/>
      <c r="B1013" s="298"/>
      <c r="C1013" s="298"/>
      <c r="D1013" s="298"/>
      <c r="E1013" s="298"/>
      <c r="F1013" s="298"/>
      <c r="G1013" s="298"/>
      <c r="H1013" s="298"/>
      <c r="I1013" s="1203"/>
      <c r="J1013" s="1203"/>
      <c r="K1013" s="31"/>
      <c r="L1013" s="31"/>
      <c r="M1013" s="31"/>
      <c r="N1013" s="31"/>
      <c r="O1013" s="31"/>
      <c r="P1013" s="31"/>
      <c r="Q1013" s="31"/>
      <c r="R1013" s="31"/>
      <c r="S1013" s="31"/>
      <c r="T1013" s="31"/>
      <c r="U1013" s="31"/>
      <c r="V1013" s="31"/>
      <c r="W1013" s="31"/>
      <c r="X1013" s="31"/>
      <c r="Y1013" s="31"/>
      <c r="Z1013" s="31"/>
    </row>
  </sheetData>
  <mergeCells count="14">
    <mergeCell ref="A46:K46"/>
    <mergeCell ref="H51:K51"/>
    <mergeCell ref="A1:B1"/>
    <mergeCell ref="C1:H1"/>
    <mergeCell ref="A2:B2"/>
    <mergeCell ref="C2:H2"/>
    <mergeCell ref="A3:K3"/>
    <mergeCell ref="A4:K4"/>
    <mergeCell ref="G6:I6"/>
    <mergeCell ref="A41:B41"/>
    <mergeCell ref="H42:K42"/>
    <mergeCell ref="A43:B43"/>
    <mergeCell ref="I43:K43"/>
    <mergeCell ref="A44:K44"/>
  </mergeCells>
  <pageMargins left="0.51" right="0.17" top="0.31" bottom="0.17" header="0" footer="0"/>
  <pageSetup paperSize="9" fitToHeight="0" orientation="landscape"/>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31"/>
  <sheetViews>
    <sheetView workbookViewId="0">
      <selection activeCell="B15" sqref="B15"/>
    </sheetView>
  </sheetViews>
  <sheetFormatPr defaultColWidth="14.42578125" defaultRowHeight="15" customHeight="1" outlineLevelCol="1"/>
  <cols>
    <col min="1" max="1" width="4.7109375" customWidth="1"/>
    <col min="2" max="2" width="36.7109375" customWidth="1"/>
    <col min="3" max="3" width="16.7109375" customWidth="1"/>
    <col min="4" max="4" width="25.28515625" customWidth="1"/>
    <col min="5" max="6" width="7.7109375" customWidth="1" outlineLevel="1"/>
    <col min="7" max="7" width="9.7109375" customWidth="1" outlineLevel="1"/>
    <col min="8" max="8" width="12.28515625" customWidth="1"/>
    <col min="9" max="9" width="18.28515625" customWidth="1"/>
    <col min="10" max="10" width="57.28515625" customWidth="1"/>
    <col min="11" max="26" width="9" customWidth="1"/>
  </cols>
  <sheetData>
    <row r="1" spans="1:26" ht="13.5" customHeight="1">
      <c r="A1" s="1563" t="s">
        <v>1630</v>
      </c>
      <c r="B1" s="1517"/>
      <c r="C1" s="1517"/>
      <c r="D1" s="1180"/>
      <c r="E1" s="931"/>
      <c r="F1" s="931"/>
      <c r="G1" s="931"/>
      <c r="H1" s="931"/>
      <c r="I1" s="5" t="s">
        <v>1631</v>
      </c>
      <c r="J1" s="1204"/>
      <c r="K1" s="1204"/>
      <c r="L1" s="1204"/>
      <c r="M1" s="1204"/>
      <c r="N1" s="1204"/>
      <c r="O1" s="1204"/>
      <c r="P1" s="1204"/>
      <c r="Q1" s="1204"/>
      <c r="R1" s="1204"/>
      <c r="S1" s="1204"/>
      <c r="T1" s="1204"/>
      <c r="U1" s="1204"/>
      <c r="V1" s="1204"/>
      <c r="W1" s="1204"/>
      <c r="X1" s="1204"/>
      <c r="Y1" s="1204"/>
      <c r="Z1" s="1204"/>
    </row>
    <row r="2" spans="1:26" ht="14.25" customHeight="1">
      <c r="A2" s="1563" t="s">
        <v>1632</v>
      </c>
      <c r="B2" s="1517"/>
      <c r="C2" s="1517"/>
      <c r="D2" s="1183"/>
      <c r="E2" s="1528"/>
      <c r="F2" s="1517"/>
      <c r="G2" s="1517"/>
      <c r="H2" s="1517"/>
      <c r="I2" s="1517"/>
      <c r="J2" s="1204"/>
      <c r="K2" s="1204"/>
      <c r="L2" s="1204"/>
      <c r="M2" s="1204"/>
      <c r="N2" s="1204"/>
      <c r="O2" s="1204"/>
      <c r="P2" s="1204"/>
      <c r="Q2" s="1204"/>
      <c r="R2" s="1204"/>
      <c r="S2" s="1204"/>
      <c r="T2" s="1204"/>
      <c r="U2" s="1204"/>
      <c r="V2" s="1204"/>
      <c r="W2" s="1204"/>
      <c r="X2" s="1204"/>
      <c r="Y2" s="1204"/>
      <c r="Z2" s="1204"/>
    </row>
    <row r="3" spans="1:26" ht="30" customHeight="1">
      <c r="A3" s="1528" t="s">
        <v>1633</v>
      </c>
      <c r="B3" s="1517"/>
      <c r="C3" s="1517"/>
      <c r="D3" s="1517"/>
      <c r="E3" s="1517"/>
      <c r="F3" s="1517"/>
      <c r="G3" s="1517"/>
      <c r="H3" s="1517"/>
      <c r="I3" s="1517"/>
      <c r="J3" s="1204"/>
      <c r="K3" s="1204"/>
      <c r="L3" s="1204"/>
      <c r="M3" s="1204"/>
      <c r="N3" s="1204"/>
      <c r="O3" s="1204"/>
      <c r="P3" s="1204"/>
      <c r="Q3" s="1204"/>
      <c r="R3" s="1204"/>
      <c r="S3" s="1204"/>
      <c r="T3" s="1204"/>
      <c r="U3" s="1204"/>
      <c r="V3" s="1204"/>
      <c r="W3" s="1204"/>
      <c r="X3" s="1204"/>
      <c r="Y3" s="1204"/>
      <c r="Z3" s="1204"/>
    </row>
    <row r="4" spans="1:26" ht="30" customHeight="1">
      <c r="A4" s="1520" t="s">
        <v>1634</v>
      </c>
      <c r="B4" s="1517"/>
      <c r="C4" s="1517"/>
      <c r="D4" s="1517"/>
      <c r="E4" s="1517"/>
      <c r="F4" s="1517"/>
      <c r="G4" s="1517"/>
      <c r="H4" s="1517"/>
      <c r="I4" s="1517"/>
      <c r="J4" s="1204"/>
      <c r="K4" s="1204"/>
      <c r="L4" s="1204"/>
      <c r="M4" s="1204"/>
      <c r="N4" s="1204"/>
      <c r="O4" s="1204"/>
      <c r="P4" s="1204"/>
      <c r="Q4" s="1204"/>
      <c r="R4" s="1204"/>
      <c r="S4" s="1204"/>
      <c r="T4" s="1204"/>
      <c r="U4" s="1204"/>
      <c r="V4" s="1204"/>
      <c r="W4" s="1204"/>
      <c r="X4" s="1204"/>
      <c r="Y4" s="1204"/>
      <c r="Z4" s="1204"/>
    </row>
    <row r="5" spans="1:26" ht="13.5" customHeight="1">
      <c r="A5" s="35"/>
      <c r="B5" s="35"/>
      <c r="C5" s="35"/>
      <c r="D5" s="35"/>
      <c r="E5" s="35"/>
      <c r="F5" s="35"/>
      <c r="G5" s="35"/>
      <c r="H5" s="35"/>
      <c r="I5" s="1199" t="s">
        <v>1603</v>
      </c>
      <c r="J5" s="1204"/>
      <c r="K5" s="1204"/>
      <c r="L5" s="1204"/>
      <c r="M5" s="1204"/>
      <c r="N5" s="1204"/>
      <c r="O5" s="1204"/>
      <c r="P5" s="1204"/>
      <c r="Q5" s="1204"/>
      <c r="R5" s="1204"/>
      <c r="S5" s="1204"/>
      <c r="T5" s="1204"/>
      <c r="U5" s="1204"/>
      <c r="V5" s="1204"/>
      <c r="W5" s="1204"/>
      <c r="X5" s="1204"/>
      <c r="Y5" s="1204"/>
      <c r="Z5" s="1204"/>
    </row>
    <row r="6" spans="1:26" ht="38.25" customHeight="1">
      <c r="A6" s="188" t="s">
        <v>6</v>
      </c>
      <c r="B6" s="188" t="s">
        <v>1635</v>
      </c>
      <c r="C6" s="188" t="s">
        <v>1636</v>
      </c>
      <c r="D6" s="188" t="s">
        <v>1637</v>
      </c>
      <c r="E6" s="188" t="s">
        <v>60</v>
      </c>
      <c r="F6" s="188" t="s">
        <v>242</v>
      </c>
      <c r="G6" s="188" t="s">
        <v>1638</v>
      </c>
      <c r="H6" s="188" t="s">
        <v>1639</v>
      </c>
      <c r="I6" s="188" t="s">
        <v>69</v>
      </c>
      <c r="J6" s="1204"/>
      <c r="K6" s="1204"/>
      <c r="L6" s="1204"/>
      <c r="M6" s="1204"/>
      <c r="N6" s="1204"/>
      <c r="O6" s="1204"/>
      <c r="P6" s="1204"/>
      <c r="Q6" s="1204"/>
      <c r="R6" s="1204"/>
      <c r="S6" s="1204"/>
      <c r="T6" s="1204"/>
      <c r="U6" s="1204"/>
      <c r="V6" s="1204"/>
      <c r="W6" s="1204"/>
      <c r="X6" s="1204"/>
      <c r="Y6" s="1204"/>
      <c r="Z6" s="1204"/>
    </row>
    <row r="7" spans="1:26" ht="38.25" customHeight="1">
      <c r="A7" s="1205" t="s">
        <v>71</v>
      </c>
      <c r="B7" s="1206" t="s">
        <v>1640</v>
      </c>
      <c r="C7" s="1205"/>
      <c r="D7" s="1205"/>
      <c r="E7" s="1205"/>
      <c r="F7" s="1205"/>
      <c r="G7" s="1205"/>
      <c r="H7" s="1205"/>
      <c r="I7" s="1205"/>
      <c r="J7" s="1204"/>
      <c r="K7" s="1204"/>
      <c r="L7" s="1204"/>
      <c r="M7" s="1204"/>
      <c r="N7" s="1204"/>
      <c r="O7" s="1204"/>
      <c r="P7" s="1204"/>
      <c r="Q7" s="1204"/>
      <c r="R7" s="1204"/>
      <c r="S7" s="1204"/>
      <c r="T7" s="1204"/>
      <c r="U7" s="1204"/>
      <c r="V7" s="1204"/>
      <c r="W7" s="1204"/>
      <c r="X7" s="1204"/>
      <c r="Y7" s="1204"/>
      <c r="Z7" s="1204"/>
    </row>
    <row r="8" spans="1:26" ht="80.25" customHeight="1">
      <c r="A8" s="328">
        <v>1</v>
      </c>
      <c r="B8" s="1207" t="s">
        <v>1641</v>
      </c>
      <c r="C8" s="1073"/>
      <c r="D8" s="1073"/>
      <c r="E8" s="347"/>
      <c r="F8" s="347"/>
      <c r="G8" s="347"/>
      <c r="H8" s="1208">
        <f>SUM(H9:H11)</f>
        <v>0</v>
      </c>
      <c r="I8" s="347"/>
      <c r="J8" s="1209" t="s">
        <v>1642</v>
      </c>
      <c r="K8" s="1204"/>
      <c r="L8" s="1204"/>
      <c r="M8" s="1204"/>
      <c r="N8" s="1204"/>
      <c r="O8" s="1204"/>
      <c r="P8" s="1204"/>
      <c r="Q8" s="1204"/>
      <c r="R8" s="1204"/>
      <c r="S8" s="1204"/>
      <c r="T8" s="1204"/>
      <c r="U8" s="1204"/>
      <c r="V8" s="1204"/>
      <c r="W8" s="1204"/>
      <c r="X8" s="1204"/>
      <c r="Y8" s="1204"/>
      <c r="Z8" s="1204"/>
    </row>
    <row r="9" spans="1:26" ht="13.5" customHeight="1">
      <c r="A9" s="328"/>
      <c r="B9" s="1073"/>
      <c r="C9" s="1073"/>
      <c r="D9" s="1073"/>
      <c r="E9" s="347"/>
      <c r="F9" s="347"/>
      <c r="G9" s="347"/>
      <c r="H9" s="1208"/>
      <c r="I9" s="347"/>
      <c r="J9" s="1204"/>
      <c r="K9" s="1204"/>
      <c r="L9" s="1204"/>
      <c r="M9" s="1204"/>
      <c r="N9" s="1204"/>
      <c r="O9" s="1204"/>
      <c r="P9" s="1204"/>
      <c r="Q9" s="1204"/>
      <c r="R9" s="1204"/>
      <c r="S9" s="1204"/>
      <c r="T9" s="1204"/>
      <c r="U9" s="1204"/>
      <c r="V9" s="1204"/>
      <c r="W9" s="1204"/>
      <c r="X9" s="1204"/>
      <c r="Y9" s="1204"/>
      <c r="Z9" s="1204"/>
    </row>
    <row r="10" spans="1:26" ht="21.75" customHeight="1">
      <c r="A10" s="328"/>
      <c r="B10" s="1073"/>
      <c r="C10" s="1073"/>
      <c r="D10" s="1073"/>
      <c r="E10" s="347"/>
      <c r="F10" s="347"/>
      <c r="G10" s="347"/>
      <c r="H10" s="1210"/>
      <c r="I10" s="347"/>
      <c r="J10" s="1204"/>
      <c r="K10" s="1204"/>
      <c r="L10" s="1204"/>
      <c r="M10" s="1204"/>
      <c r="N10" s="1204"/>
      <c r="O10" s="1204"/>
      <c r="P10" s="1204"/>
      <c r="Q10" s="1204"/>
      <c r="R10" s="1204"/>
      <c r="S10" s="1204"/>
      <c r="T10" s="1204"/>
      <c r="U10" s="1204"/>
      <c r="V10" s="1204"/>
      <c r="W10" s="1204"/>
      <c r="X10" s="1204"/>
      <c r="Y10" s="1204"/>
      <c r="Z10" s="1204"/>
    </row>
    <row r="11" spans="1:26" ht="21.75" customHeight="1">
      <c r="A11" s="328"/>
      <c r="B11" s="1073"/>
      <c r="C11" s="1073"/>
      <c r="D11" s="1073"/>
      <c r="E11" s="347"/>
      <c r="F11" s="347"/>
      <c r="G11" s="347"/>
      <c r="H11" s="1210"/>
      <c r="I11" s="347"/>
      <c r="J11" s="1204"/>
      <c r="K11" s="1204"/>
      <c r="L11" s="1204"/>
      <c r="M11" s="1204"/>
      <c r="N11" s="1204"/>
      <c r="O11" s="1204"/>
      <c r="P11" s="1204"/>
      <c r="Q11" s="1204"/>
      <c r="R11" s="1204"/>
      <c r="S11" s="1204"/>
      <c r="T11" s="1204"/>
      <c r="U11" s="1204"/>
      <c r="V11" s="1204"/>
      <c r="W11" s="1204"/>
      <c r="X11" s="1204"/>
      <c r="Y11" s="1204"/>
      <c r="Z11" s="1204"/>
    </row>
    <row r="12" spans="1:26" ht="21.75" customHeight="1">
      <c r="A12" s="328"/>
      <c r="B12" s="1073"/>
      <c r="C12" s="1073"/>
      <c r="D12" s="1073"/>
      <c r="E12" s="347"/>
      <c r="F12" s="347"/>
      <c r="G12" s="347"/>
      <c r="H12" s="1210"/>
      <c r="I12" s="347"/>
      <c r="J12" s="1204"/>
      <c r="K12" s="1204"/>
      <c r="L12" s="1204"/>
      <c r="M12" s="1204"/>
      <c r="N12" s="1204"/>
      <c r="O12" s="1204"/>
      <c r="P12" s="1204"/>
      <c r="Q12" s="1204"/>
      <c r="R12" s="1204"/>
      <c r="S12" s="1204"/>
      <c r="T12" s="1204"/>
      <c r="U12" s="1204"/>
      <c r="V12" s="1204"/>
      <c r="W12" s="1204"/>
      <c r="X12" s="1204"/>
      <c r="Y12" s="1204"/>
      <c r="Z12" s="1204"/>
    </row>
    <row r="13" spans="1:26" ht="21.75" customHeight="1">
      <c r="A13" s="328"/>
      <c r="B13" s="1073"/>
      <c r="C13" s="1073"/>
      <c r="D13" s="1073"/>
      <c r="E13" s="347"/>
      <c r="F13" s="347"/>
      <c r="G13" s="347"/>
      <c r="H13" s="1210"/>
      <c r="I13" s="347"/>
      <c r="J13" s="1204"/>
      <c r="K13" s="1204"/>
      <c r="L13" s="1204"/>
      <c r="M13" s="1204"/>
      <c r="N13" s="1204"/>
      <c r="O13" s="1204"/>
      <c r="P13" s="1204"/>
      <c r="Q13" s="1204"/>
      <c r="R13" s="1204"/>
      <c r="S13" s="1204"/>
      <c r="T13" s="1204"/>
      <c r="U13" s="1204"/>
      <c r="V13" s="1204"/>
      <c r="W13" s="1204"/>
      <c r="X13" s="1204"/>
      <c r="Y13" s="1204"/>
      <c r="Z13" s="1204"/>
    </row>
    <row r="14" spans="1:26" ht="21.75" customHeight="1">
      <c r="A14" s="328"/>
      <c r="B14" s="1073"/>
      <c r="C14" s="1073"/>
      <c r="D14" s="1073"/>
      <c r="E14" s="347"/>
      <c r="F14" s="347"/>
      <c r="G14" s="347"/>
      <c r="H14" s="1210"/>
      <c r="I14" s="347"/>
      <c r="J14" s="1204"/>
      <c r="K14" s="1204"/>
      <c r="L14" s="1204"/>
      <c r="M14" s="1204"/>
      <c r="N14" s="1204"/>
      <c r="O14" s="1204"/>
      <c r="P14" s="1204"/>
      <c r="Q14" s="1204"/>
      <c r="R14" s="1204"/>
      <c r="S14" s="1204"/>
      <c r="T14" s="1204"/>
      <c r="U14" s="1204"/>
      <c r="V14" s="1204"/>
      <c r="W14" s="1204"/>
      <c r="X14" s="1204"/>
      <c r="Y14" s="1204"/>
      <c r="Z14" s="1204"/>
    </row>
    <row r="15" spans="1:26" ht="21.75" customHeight="1">
      <c r="A15" s="328"/>
      <c r="B15" s="1073"/>
      <c r="C15" s="1073"/>
      <c r="D15" s="1073"/>
      <c r="E15" s="347"/>
      <c r="F15" s="347"/>
      <c r="G15" s="347"/>
      <c r="H15" s="1210"/>
      <c r="I15" s="347"/>
      <c r="J15" s="1204"/>
      <c r="K15" s="1204"/>
      <c r="L15" s="1204"/>
      <c r="M15" s="1204"/>
      <c r="N15" s="1204"/>
      <c r="O15" s="1204"/>
      <c r="P15" s="1204"/>
      <c r="Q15" s="1204"/>
      <c r="R15" s="1204"/>
      <c r="S15" s="1204"/>
      <c r="T15" s="1204"/>
      <c r="U15" s="1204"/>
      <c r="V15" s="1204"/>
      <c r="W15" s="1204"/>
      <c r="X15" s="1204"/>
      <c r="Y15" s="1204"/>
      <c r="Z15" s="1204"/>
    </row>
    <row r="16" spans="1:26" ht="21.75" customHeight="1">
      <c r="A16" s="328"/>
      <c r="B16" s="1073"/>
      <c r="C16" s="1073"/>
      <c r="D16" s="1073"/>
      <c r="E16" s="347"/>
      <c r="F16" s="347"/>
      <c r="G16" s="347"/>
      <c r="H16" s="1210"/>
      <c r="I16" s="347"/>
      <c r="J16" s="1204"/>
      <c r="K16" s="1204"/>
      <c r="L16" s="1204"/>
      <c r="M16" s="1204"/>
      <c r="N16" s="1204"/>
      <c r="O16" s="1204"/>
      <c r="P16" s="1204"/>
      <c r="Q16" s="1204"/>
      <c r="R16" s="1204"/>
      <c r="S16" s="1204"/>
      <c r="T16" s="1204"/>
      <c r="U16" s="1204"/>
      <c r="V16" s="1204"/>
      <c r="W16" s="1204"/>
      <c r="X16" s="1204"/>
      <c r="Y16" s="1204"/>
      <c r="Z16" s="1204"/>
    </row>
    <row r="17" spans="1:26" ht="21.75" customHeight="1">
      <c r="A17" s="328"/>
      <c r="B17" s="1073"/>
      <c r="C17" s="1073"/>
      <c r="D17" s="1073"/>
      <c r="E17" s="347"/>
      <c r="F17" s="347"/>
      <c r="G17" s="347"/>
      <c r="H17" s="1210"/>
      <c r="I17" s="347"/>
      <c r="J17" s="1204"/>
      <c r="K17" s="1204"/>
      <c r="L17" s="1204"/>
      <c r="M17" s="1204"/>
      <c r="N17" s="1204"/>
      <c r="O17" s="1204"/>
      <c r="P17" s="1204"/>
      <c r="Q17" s="1204"/>
      <c r="R17" s="1204"/>
      <c r="S17" s="1204"/>
      <c r="T17" s="1204"/>
      <c r="U17" s="1204"/>
      <c r="V17" s="1204"/>
      <c r="W17" s="1204"/>
      <c r="X17" s="1204"/>
      <c r="Y17" s="1204"/>
      <c r="Z17" s="1204"/>
    </row>
    <row r="18" spans="1:26" ht="21.75" customHeight="1">
      <c r="A18" s="328"/>
      <c r="B18" s="1073"/>
      <c r="C18" s="1073"/>
      <c r="D18" s="1073"/>
      <c r="E18" s="347"/>
      <c r="F18" s="347"/>
      <c r="G18" s="347"/>
      <c r="H18" s="1210"/>
      <c r="I18" s="347"/>
      <c r="J18" s="1204"/>
      <c r="K18" s="1204"/>
      <c r="L18" s="1204"/>
      <c r="M18" s="1204"/>
      <c r="N18" s="1204"/>
      <c r="O18" s="1204"/>
      <c r="P18" s="1204"/>
      <c r="Q18" s="1204"/>
      <c r="R18" s="1204"/>
      <c r="S18" s="1204"/>
      <c r="T18" s="1204"/>
      <c r="U18" s="1204"/>
      <c r="V18" s="1204"/>
      <c r="W18" s="1204"/>
      <c r="X18" s="1204"/>
      <c r="Y18" s="1204"/>
      <c r="Z18" s="1204"/>
    </row>
    <row r="19" spans="1:26" ht="21.75" customHeight="1">
      <c r="A19" s="328"/>
      <c r="B19" s="1073"/>
      <c r="C19" s="1073"/>
      <c r="D19" s="1073"/>
      <c r="E19" s="347"/>
      <c r="F19" s="347"/>
      <c r="G19" s="347"/>
      <c r="H19" s="1210"/>
      <c r="I19" s="347"/>
      <c r="J19" s="1204"/>
      <c r="K19" s="1204"/>
      <c r="L19" s="1204"/>
      <c r="M19" s="1204"/>
      <c r="N19" s="1204"/>
      <c r="O19" s="1204"/>
      <c r="P19" s="1204"/>
      <c r="Q19" s="1204"/>
      <c r="R19" s="1204"/>
      <c r="S19" s="1204"/>
      <c r="T19" s="1204"/>
      <c r="U19" s="1204"/>
      <c r="V19" s="1204"/>
      <c r="W19" s="1204"/>
      <c r="X19" s="1204"/>
      <c r="Y19" s="1204"/>
      <c r="Z19" s="1204"/>
    </row>
    <row r="20" spans="1:26" ht="21.75" customHeight="1">
      <c r="A20" s="328"/>
      <c r="B20" s="1073"/>
      <c r="C20" s="1073"/>
      <c r="D20" s="1073"/>
      <c r="E20" s="347"/>
      <c r="F20" s="347"/>
      <c r="G20" s="347"/>
      <c r="H20" s="1210"/>
      <c r="I20" s="347"/>
      <c r="J20" s="1204"/>
      <c r="K20" s="1204"/>
      <c r="L20" s="1204"/>
      <c r="M20" s="1204"/>
      <c r="N20" s="1204"/>
      <c r="O20" s="1204"/>
      <c r="P20" s="1204"/>
      <c r="Q20" s="1204"/>
      <c r="R20" s="1204"/>
      <c r="S20" s="1204"/>
      <c r="T20" s="1204"/>
      <c r="U20" s="1204"/>
      <c r="V20" s="1204"/>
      <c r="W20" s="1204"/>
      <c r="X20" s="1204"/>
      <c r="Y20" s="1204"/>
      <c r="Z20" s="1204"/>
    </row>
    <row r="21" spans="1:26" ht="21.75" customHeight="1">
      <c r="A21" s="328"/>
      <c r="B21" s="1073"/>
      <c r="C21" s="1073"/>
      <c r="D21" s="1073"/>
      <c r="E21" s="347"/>
      <c r="F21" s="347"/>
      <c r="G21" s="347"/>
      <c r="H21" s="1210"/>
      <c r="I21" s="347"/>
      <c r="J21" s="1204"/>
      <c r="K21" s="1204"/>
      <c r="L21" s="1204"/>
      <c r="M21" s="1204"/>
      <c r="N21" s="1204"/>
      <c r="O21" s="1204"/>
      <c r="P21" s="1204"/>
      <c r="Q21" s="1204"/>
      <c r="R21" s="1204"/>
      <c r="S21" s="1204"/>
      <c r="T21" s="1204"/>
      <c r="U21" s="1204"/>
      <c r="V21" s="1204"/>
      <c r="W21" s="1204"/>
      <c r="X21" s="1204"/>
      <c r="Y21" s="1204"/>
      <c r="Z21" s="1204"/>
    </row>
    <row r="22" spans="1:26" ht="21.75" customHeight="1">
      <c r="A22" s="328"/>
      <c r="B22" s="1073"/>
      <c r="C22" s="1073"/>
      <c r="D22" s="1073"/>
      <c r="E22" s="347"/>
      <c r="F22" s="347"/>
      <c r="G22" s="347"/>
      <c r="H22" s="1210"/>
      <c r="I22" s="347"/>
      <c r="J22" s="1204"/>
      <c r="K22" s="1204"/>
      <c r="L22" s="1204"/>
      <c r="M22" s="1204"/>
      <c r="N22" s="1204"/>
      <c r="O22" s="1204"/>
      <c r="P22" s="1204"/>
      <c r="Q22" s="1204"/>
      <c r="R22" s="1204"/>
      <c r="S22" s="1204"/>
      <c r="T22" s="1204"/>
      <c r="U22" s="1204"/>
      <c r="V22" s="1204"/>
      <c r="W22" s="1204"/>
      <c r="X22" s="1204"/>
      <c r="Y22" s="1204"/>
      <c r="Z22" s="1204"/>
    </row>
    <row r="23" spans="1:26" ht="21.75" customHeight="1">
      <c r="A23" s="328"/>
      <c r="B23" s="1073"/>
      <c r="C23" s="1073"/>
      <c r="D23" s="1073"/>
      <c r="E23" s="347"/>
      <c r="F23" s="347"/>
      <c r="G23" s="347"/>
      <c r="H23" s="1210"/>
      <c r="I23" s="347"/>
      <c r="J23" s="1204"/>
      <c r="K23" s="1204"/>
      <c r="L23" s="1204"/>
      <c r="M23" s="1204"/>
      <c r="N23" s="1204"/>
      <c r="O23" s="1204"/>
      <c r="P23" s="1204"/>
      <c r="Q23" s="1204"/>
      <c r="R23" s="1204"/>
      <c r="S23" s="1204"/>
      <c r="T23" s="1204"/>
      <c r="U23" s="1204"/>
      <c r="V23" s="1204"/>
      <c r="W23" s="1204"/>
      <c r="X23" s="1204"/>
      <c r="Y23" s="1204"/>
      <c r="Z23" s="1204"/>
    </row>
    <row r="24" spans="1:26" ht="43.5" customHeight="1">
      <c r="A24" s="328">
        <v>2</v>
      </c>
      <c r="B24" s="1207" t="s">
        <v>1643</v>
      </c>
      <c r="C24" s="1073"/>
      <c r="D24" s="1073"/>
      <c r="E24" s="347"/>
      <c r="F24" s="347"/>
      <c r="G24" s="347"/>
      <c r="H24" s="1208">
        <f>SUM(H25:H26)</f>
        <v>0</v>
      </c>
      <c r="I24" s="347"/>
      <c r="J24" s="1209" t="s">
        <v>1644</v>
      </c>
      <c r="K24" s="1204"/>
      <c r="L24" s="1204"/>
      <c r="M24" s="1204"/>
      <c r="N24" s="1204"/>
      <c r="O24" s="1204"/>
      <c r="P24" s="1204"/>
      <c r="Q24" s="1204"/>
      <c r="R24" s="1204"/>
      <c r="S24" s="1204"/>
      <c r="T24" s="1204"/>
      <c r="U24" s="1204"/>
      <c r="V24" s="1204"/>
      <c r="W24" s="1204"/>
      <c r="X24" s="1204"/>
      <c r="Y24" s="1204"/>
      <c r="Z24" s="1204"/>
    </row>
    <row r="25" spans="1:26" ht="21.75" customHeight="1">
      <c r="A25" s="1211"/>
      <c r="B25" s="1212"/>
      <c r="C25" s="1212"/>
      <c r="D25" s="1212"/>
      <c r="E25" s="1213"/>
      <c r="F25" s="1213"/>
      <c r="G25" s="1214"/>
      <c r="H25" s="1215"/>
      <c r="I25" s="1213"/>
      <c r="J25" s="1204"/>
      <c r="K25" s="1204"/>
      <c r="L25" s="1204"/>
      <c r="M25" s="1204"/>
      <c r="N25" s="1204"/>
      <c r="O25" s="1204"/>
      <c r="P25" s="1204"/>
      <c r="Q25" s="1204"/>
      <c r="R25" s="1204"/>
      <c r="S25" s="1204"/>
      <c r="T25" s="1204"/>
      <c r="U25" s="1204"/>
      <c r="V25" s="1204"/>
      <c r="W25" s="1204"/>
      <c r="X25" s="1204"/>
      <c r="Y25" s="1204"/>
      <c r="Z25" s="1204"/>
    </row>
    <row r="26" spans="1:26" ht="36.75" customHeight="1">
      <c r="A26" s="1211"/>
      <c r="B26" s="1216"/>
      <c r="C26" s="1212"/>
      <c r="D26" s="1212"/>
      <c r="E26" s="1213"/>
      <c r="F26" s="1213"/>
      <c r="G26" s="1214"/>
      <c r="H26" s="1215"/>
      <c r="I26" s="1213"/>
      <c r="J26" s="1204"/>
      <c r="K26" s="1204"/>
      <c r="L26" s="1204"/>
      <c r="M26" s="1204"/>
      <c r="N26" s="1204"/>
      <c r="O26" s="1204"/>
      <c r="P26" s="1204"/>
      <c r="Q26" s="1204"/>
      <c r="R26" s="1204"/>
      <c r="S26" s="1204"/>
      <c r="T26" s="1204"/>
      <c r="U26" s="1204"/>
      <c r="V26" s="1204"/>
      <c r="W26" s="1204"/>
      <c r="X26" s="1204"/>
      <c r="Y26" s="1204"/>
      <c r="Z26" s="1204"/>
    </row>
    <row r="27" spans="1:26" ht="36.75" customHeight="1">
      <c r="A27" s="1211"/>
      <c r="B27" s="1216"/>
      <c r="C27" s="1212"/>
      <c r="D27" s="1212"/>
      <c r="E27" s="1213"/>
      <c r="F27" s="1213"/>
      <c r="G27" s="1214"/>
      <c r="H27" s="1215"/>
      <c r="I27" s="1213"/>
      <c r="J27" s="1204"/>
      <c r="K27" s="1204"/>
      <c r="L27" s="1204"/>
      <c r="M27" s="1204"/>
      <c r="N27" s="1204"/>
      <c r="O27" s="1204"/>
      <c r="P27" s="1204"/>
      <c r="Q27" s="1204"/>
      <c r="R27" s="1204"/>
      <c r="S27" s="1204"/>
      <c r="T27" s="1204"/>
      <c r="U27" s="1204"/>
      <c r="V27" s="1204"/>
      <c r="W27" s="1204"/>
      <c r="X27" s="1204"/>
      <c r="Y27" s="1204"/>
      <c r="Z27" s="1204"/>
    </row>
    <row r="28" spans="1:26" ht="36.75" customHeight="1">
      <c r="A28" s="1211"/>
      <c r="B28" s="1216"/>
      <c r="C28" s="1212"/>
      <c r="D28" s="1212"/>
      <c r="E28" s="1213"/>
      <c r="F28" s="1213"/>
      <c r="G28" s="1214"/>
      <c r="H28" s="1215"/>
      <c r="I28" s="1213"/>
      <c r="J28" s="1204"/>
      <c r="K28" s="1204"/>
      <c r="L28" s="1204"/>
      <c r="M28" s="1204"/>
      <c r="N28" s="1204"/>
      <c r="O28" s="1204"/>
      <c r="P28" s="1204"/>
      <c r="Q28" s="1204"/>
      <c r="R28" s="1204"/>
      <c r="S28" s="1204"/>
      <c r="T28" s="1204"/>
      <c r="U28" s="1204"/>
      <c r="V28" s="1204"/>
      <c r="W28" s="1204"/>
      <c r="X28" s="1204"/>
      <c r="Y28" s="1204"/>
      <c r="Z28" s="1204"/>
    </row>
    <row r="29" spans="1:26" ht="36.75" customHeight="1">
      <c r="A29" s="1211"/>
      <c r="B29" s="1216"/>
      <c r="C29" s="1212"/>
      <c r="D29" s="1212"/>
      <c r="E29" s="1213"/>
      <c r="F29" s="1213"/>
      <c r="G29" s="1214"/>
      <c r="H29" s="1215"/>
      <c r="I29" s="1213"/>
      <c r="J29" s="1204"/>
      <c r="K29" s="1204"/>
      <c r="L29" s="1204"/>
      <c r="M29" s="1204"/>
      <c r="N29" s="1204"/>
      <c r="O29" s="1204"/>
      <c r="P29" s="1204"/>
      <c r="Q29" s="1204"/>
      <c r="R29" s="1204"/>
      <c r="S29" s="1204"/>
      <c r="T29" s="1204"/>
      <c r="U29" s="1204"/>
      <c r="V29" s="1204"/>
      <c r="W29" s="1204"/>
      <c r="X29" s="1204"/>
      <c r="Y29" s="1204"/>
      <c r="Z29" s="1204"/>
    </row>
    <row r="30" spans="1:26" ht="36.75" customHeight="1">
      <c r="A30" s="1211"/>
      <c r="B30" s="1216"/>
      <c r="C30" s="1212"/>
      <c r="D30" s="1212"/>
      <c r="E30" s="1213"/>
      <c r="F30" s="1213"/>
      <c r="G30" s="1214"/>
      <c r="H30" s="1215"/>
      <c r="I30" s="1213"/>
      <c r="J30" s="1204"/>
      <c r="K30" s="1204"/>
      <c r="L30" s="1204"/>
      <c r="M30" s="1204"/>
      <c r="N30" s="1204"/>
      <c r="O30" s="1204"/>
      <c r="P30" s="1204"/>
      <c r="Q30" s="1204"/>
      <c r="R30" s="1204"/>
      <c r="S30" s="1204"/>
      <c r="T30" s="1204"/>
      <c r="U30" s="1204"/>
      <c r="V30" s="1204"/>
      <c r="W30" s="1204"/>
      <c r="X30" s="1204"/>
      <c r="Y30" s="1204"/>
      <c r="Z30" s="1204"/>
    </row>
    <row r="31" spans="1:26" ht="36.75" customHeight="1">
      <c r="A31" s="1211"/>
      <c r="B31" s="1216"/>
      <c r="C31" s="1212"/>
      <c r="D31" s="1212"/>
      <c r="E31" s="1213"/>
      <c r="F31" s="1213"/>
      <c r="G31" s="1214"/>
      <c r="H31" s="1215"/>
      <c r="I31" s="1213"/>
      <c r="J31" s="1204"/>
      <c r="K31" s="1204"/>
      <c r="L31" s="1204"/>
      <c r="M31" s="1204"/>
      <c r="N31" s="1204"/>
      <c r="O31" s="1204"/>
      <c r="P31" s="1204"/>
      <c r="Q31" s="1204"/>
      <c r="R31" s="1204"/>
      <c r="S31" s="1204"/>
      <c r="T31" s="1204"/>
      <c r="U31" s="1204"/>
      <c r="V31" s="1204"/>
      <c r="W31" s="1204"/>
      <c r="X31" s="1204"/>
      <c r="Y31" s="1204"/>
      <c r="Z31" s="1204"/>
    </row>
    <row r="32" spans="1:26" ht="36.75" customHeight="1">
      <c r="A32" s="1211"/>
      <c r="B32" s="1216"/>
      <c r="C32" s="1212"/>
      <c r="D32" s="1212"/>
      <c r="E32" s="1213"/>
      <c r="F32" s="1213"/>
      <c r="G32" s="1214"/>
      <c r="H32" s="1215"/>
      <c r="I32" s="1213"/>
      <c r="J32" s="1204"/>
      <c r="K32" s="1204"/>
      <c r="L32" s="1204"/>
      <c r="M32" s="1204"/>
      <c r="N32" s="1204"/>
      <c r="O32" s="1204"/>
      <c r="P32" s="1204"/>
      <c r="Q32" s="1204"/>
      <c r="R32" s="1204"/>
      <c r="S32" s="1204"/>
      <c r="T32" s="1204"/>
      <c r="U32" s="1204"/>
      <c r="V32" s="1204"/>
      <c r="W32" s="1204"/>
      <c r="X32" s="1204"/>
      <c r="Y32" s="1204"/>
      <c r="Z32" s="1204"/>
    </row>
    <row r="33" spans="1:26" ht="36.75" customHeight="1">
      <c r="A33" s="1211"/>
      <c r="B33" s="1216"/>
      <c r="C33" s="1212"/>
      <c r="D33" s="1212"/>
      <c r="E33" s="1213"/>
      <c r="F33" s="1213"/>
      <c r="G33" s="1214"/>
      <c r="H33" s="1215"/>
      <c r="I33" s="1213"/>
      <c r="J33" s="1204"/>
      <c r="K33" s="1204"/>
      <c r="L33" s="1204"/>
      <c r="M33" s="1204"/>
      <c r="N33" s="1204"/>
      <c r="O33" s="1204"/>
      <c r="P33" s="1204"/>
      <c r="Q33" s="1204"/>
      <c r="R33" s="1204"/>
      <c r="S33" s="1204"/>
      <c r="T33" s="1204"/>
      <c r="U33" s="1204"/>
      <c r="V33" s="1204"/>
      <c r="W33" s="1204"/>
      <c r="X33" s="1204"/>
      <c r="Y33" s="1204"/>
      <c r="Z33" s="1204"/>
    </row>
    <row r="34" spans="1:26" ht="36.75" customHeight="1">
      <c r="A34" s="1211"/>
      <c r="B34" s="1216"/>
      <c r="C34" s="1212"/>
      <c r="D34" s="1212"/>
      <c r="E34" s="1213"/>
      <c r="F34" s="1213"/>
      <c r="G34" s="1214"/>
      <c r="H34" s="1215"/>
      <c r="I34" s="1213"/>
      <c r="J34" s="1204"/>
      <c r="K34" s="1204"/>
      <c r="L34" s="1204"/>
      <c r="M34" s="1204"/>
      <c r="N34" s="1204"/>
      <c r="O34" s="1204"/>
      <c r="P34" s="1204"/>
      <c r="Q34" s="1204"/>
      <c r="R34" s="1204"/>
      <c r="S34" s="1204"/>
      <c r="T34" s="1204"/>
      <c r="U34" s="1204"/>
      <c r="V34" s="1204"/>
      <c r="W34" s="1204"/>
      <c r="X34" s="1204"/>
      <c r="Y34" s="1204"/>
      <c r="Z34" s="1204"/>
    </row>
    <row r="35" spans="1:26" ht="36.75" customHeight="1">
      <c r="A35" s="1211"/>
      <c r="B35" s="1216"/>
      <c r="C35" s="1212"/>
      <c r="D35" s="1212"/>
      <c r="E35" s="1213"/>
      <c r="F35" s="1213"/>
      <c r="G35" s="1214"/>
      <c r="H35" s="1215"/>
      <c r="I35" s="1213"/>
      <c r="J35" s="1204"/>
      <c r="K35" s="1204"/>
      <c r="L35" s="1204"/>
      <c r="M35" s="1204"/>
      <c r="N35" s="1204"/>
      <c r="O35" s="1204"/>
      <c r="P35" s="1204"/>
      <c r="Q35" s="1204"/>
      <c r="R35" s="1204"/>
      <c r="S35" s="1204"/>
      <c r="T35" s="1204"/>
      <c r="U35" s="1204"/>
      <c r="V35" s="1204"/>
      <c r="W35" s="1204"/>
      <c r="X35" s="1204"/>
      <c r="Y35" s="1204"/>
      <c r="Z35" s="1204"/>
    </row>
    <row r="36" spans="1:26" ht="36.75" customHeight="1">
      <c r="A36" s="1211"/>
      <c r="B36" s="1216"/>
      <c r="C36" s="1212"/>
      <c r="D36" s="1212"/>
      <c r="E36" s="1213"/>
      <c r="F36" s="1213"/>
      <c r="G36" s="1214"/>
      <c r="H36" s="1215"/>
      <c r="I36" s="1213"/>
      <c r="J36" s="1204"/>
      <c r="K36" s="1204"/>
      <c r="L36" s="1204"/>
      <c r="M36" s="1204"/>
      <c r="N36" s="1204"/>
      <c r="O36" s="1204"/>
      <c r="P36" s="1204"/>
      <c r="Q36" s="1204"/>
      <c r="R36" s="1204"/>
      <c r="S36" s="1204"/>
      <c r="T36" s="1204"/>
      <c r="U36" s="1204"/>
      <c r="V36" s="1204"/>
      <c r="W36" s="1204"/>
      <c r="X36" s="1204"/>
      <c r="Y36" s="1204"/>
      <c r="Z36" s="1204"/>
    </row>
    <row r="37" spans="1:26" ht="21.75" customHeight="1">
      <c r="A37" s="328">
        <v>3</v>
      </c>
      <c r="B37" s="1067" t="s">
        <v>1645</v>
      </c>
      <c r="C37" s="1073"/>
      <c r="D37" s="1073"/>
      <c r="E37" s="347"/>
      <c r="F37" s="347"/>
      <c r="G37" s="347"/>
      <c r="H37" s="1208">
        <f>SUM(H38:H41)</f>
        <v>0</v>
      </c>
      <c r="I37" s="347"/>
      <c r="J37" s="1204"/>
      <c r="K37" s="1204"/>
      <c r="L37" s="1204"/>
      <c r="M37" s="1204"/>
      <c r="N37" s="1204"/>
      <c r="O37" s="1204"/>
      <c r="P37" s="1204"/>
      <c r="Q37" s="1204"/>
      <c r="R37" s="1204"/>
      <c r="S37" s="1204"/>
      <c r="T37" s="1204"/>
      <c r="U37" s="1204"/>
      <c r="V37" s="1204"/>
      <c r="W37" s="1204"/>
      <c r="X37" s="1204"/>
      <c r="Y37" s="1204"/>
      <c r="Z37" s="1204"/>
    </row>
    <row r="38" spans="1:26" ht="39" customHeight="1">
      <c r="A38" s="328" t="s">
        <v>1646</v>
      </c>
      <c r="B38" s="1207" t="s">
        <v>1647</v>
      </c>
      <c r="C38" s="1073"/>
      <c r="D38" s="1073"/>
      <c r="E38" s="347"/>
      <c r="F38" s="347"/>
      <c r="G38" s="347"/>
      <c r="H38" s="1208"/>
      <c r="I38" s="347"/>
      <c r="J38" s="1204"/>
      <c r="K38" s="1204"/>
      <c r="L38" s="1204"/>
      <c r="M38" s="1204"/>
      <c r="N38" s="1204"/>
      <c r="O38" s="1204"/>
      <c r="P38" s="1204"/>
      <c r="Q38" s="1204"/>
      <c r="R38" s="1204"/>
      <c r="S38" s="1204"/>
      <c r="T38" s="1204"/>
      <c r="U38" s="1204"/>
      <c r="V38" s="1204"/>
      <c r="W38" s="1204"/>
      <c r="X38" s="1204"/>
      <c r="Y38" s="1204"/>
      <c r="Z38" s="1204"/>
    </row>
    <row r="39" spans="1:26" ht="54" customHeight="1">
      <c r="A39" s="338"/>
      <c r="B39" s="1217" t="s">
        <v>1648</v>
      </c>
      <c r="C39" s="1073"/>
      <c r="D39" s="1073"/>
      <c r="E39" s="347" t="s">
        <v>1649</v>
      </c>
      <c r="F39" s="347"/>
      <c r="G39" s="1218">
        <v>2</v>
      </c>
      <c r="H39" s="1210">
        <f t="shared" ref="H39:H41" si="0">+G39*F39</f>
        <v>0</v>
      </c>
      <c r="I39" s="347" t="s">
        <v>1650</v>
      </c>
      <c r="J39" s="1219" t="s">
        <v>1651</v>
      </c>
      <c r="K39" s="1204"/>
      <c r="L39" s="1204"/>
      <c r="M39" s="1204"/>
      <c r="N39" s="1204"/>
      <c r="O39" s="1204"/>
      <c r="P39" s="1204"/>
      <c r="Q39" s="1204"/>
      <c r="R39" s="1204"/>
      <c r="S39" s="1204"/>
      <c r="T39" s="1204"/>
      <c r="U39" s="1204"/>
      <c r="V39" s="1204"/>
      <c r="W39" s="1204"/>
      <c r="X39" s="1204"/>
      <c r="Y39" s="1204"/>
      <c r="Z39" s="1204"/>
    </row>
    <row r="40" spans="1:26" ht="54" customHeight="1">
      <c r="A40" s="338"/>
      <c r="B40" s="1073" t="s">
        <v>1652</v>
      </c>
      <c r="C40" s="1073"/>
      <c r="D40" s="1073"/>
      <c r="E40" s="347" t="s">
        <v>1653</v>
      </c>
      <c r="F40" s="347"/>
      <c r="G40" s="1218">
        <v>200</v>
      </c>
      <c r="H40" s="1210">
        <f t="shared" si="0"/>
        <v>0</v>
      </c>
      <c r="I40" s="347" t="s">
        <v>1650</v>
      </c>
      <c r="J40" s="1219" t="s">
        <v>1651</v>
      </c>
      <c r="K40" s="1204"/>
      <c r="L40" s="1204"/>
      <c r="M40" s="1204"/>
      <c r="N40" s="1204"/>
      <c r="O40" s="1204"/>
      <c r="P40" s="1204"/>
      <c r="Q40" s="1204"/>
      <c r="R40" s="1204"/>
      <c r="S40" s="1204"/>
      <c r="T40" s="1204"/>
      <c r="U40" s="1204"/>
      <c r="V40" s="1204"/>
      <c r="W40" s="1204"/>
      <c r="X40" s="1204"/>
      <c r="Y40" s="1204"/>
      <c r="Z40" s="1204"/>
    </row>
    <row r="41" spans="1:26" ht="39" customHeight="1">
      <c r="A41" s="328" t="s">
        <v>1654</v>
      </c>
      <c r="B41" s="1207" t="s">
        <v>1652</v>
      </c>
      <c r="C41" s="1073"/>
      <c r="D41" s="1073"/>
      <c r="E41" s="347" t="s">
        <v>1653</v>
      </c>
      <c r="F41" s="347"/>
      <c r="G41" s="347">
        <v>300</v>
      </c>
      <c r="H41" s="1210">
        <f t="shared" si="0"/>
        <v>0</v>
      </c>
      <c r="I41" s="347" t="s">
        <v>1650</v>
      </c>
      <c r="J41" s="1219" t="s">
        <v>1651</v>
      </c>
      <c r="K41" s="1204"/>
      <c r="L41" s="1204"/>
      <c r="M41" s="1204"/>
      <c r="N41" s="1204"/>
      <c r="O41" s="1204"/>
      <c r="P41" s="1204"/>
      <c r="Q41" s="1204"/>
      <c r="R41" s="1204"/>
      <c r="S41" s="1204"/>
      <c r="T41" s="1204"/>
      <c r="U41" s="1204"/>
      <c r="V41" s="1204"/>
      <c r="W41" s="1204"/>
      <c r="X41" s="1204"/>
      <c r="Y41" s="1204"/>
      <c r="Z41" s="1204"/>
    </row>
    <row r="42" spans="1:26" ht="21.75" customHeight="1">
      <c r="A42" s="328">
        <v>4</v>
      </c>
      <c r="B42" s="1067" t="s">
        <v>1655</v>
      </c>
      <c r="C42" s="1073"/>
      <c r="D42" s="1073"/>
      <c r="E42" s="1220"/>
      <c r="F42" s="1220"/>
      <c r="G42" s="1218"/>
      <c r="H42" s="1210"/>
      <c r="I42" s="347"/>
      <c r="J42" s="1204"/>
      <c r="K42" s="1204"/>
      <c r="L42" s="1204"/>
      <c r="M42" s="1204"/>
      <c r="N42" s="1204"/>
      <c r="O42" s="1204"/>
      <c r="P42" s="1204"/>
      <c r="Q42" s="1204"/>
      <c r="R42" s="1204"/>
      <c r="S42" s="1204"/>
      <c r="T42" s="1204"/>
      <c r="U42" s="1204"/>
      <c r="V42" s="1204"/>
      <c r="W42" s="1204"/>
      <c r="X42" s="1204"/>
      <c r="Y42" s="1204"/>
      <c r="Z42" s="1204"/>
    </row>
    <row r="43" spans="1:26" ht="42" customHeight="1">
      <c r="A43" s="1205" t="s">
        <v>111</v>
      </c>
      <c r="B43" s="1206" t="s">
        <v>1656</v>
      </c>
      <c r="C43" s="1205"/>
      <c r="D43" s="1205"/>
      <c r="E43" s="1205"/>
      <c r="F43" s="1205"/>
      <c r="G43" s="1205"/>
      <c r="H43" s="1205"/>
      <c r="I43" s="1205"/>
      <c r="J43" s="1221"/>
      <c r="K43" s="1221"/>
      <c r="L43" s="1221"/>
      <c r="M43" s="1221"/>
      <c r="N43" s="1221"/>
      <c r="O43" s="1221"/>
      <c r="P43" s="1221"/>
      <c r="Q43" s="1221"/>
      <c r="R43" s="1221"/>
      <c r="S43" s="1221"/>
      <c r="T43" s="1221"/>
      <c r="U43" s="1221"/>
      <c r="V43" s="1221"/>
      <c r="W43" s="1221"/>
      <c r="X43" s="1221"/>
      <c r="Y43" s="1221"/>
      <c r="Z43" s="1221"/>
    </row>
    <row r="44" spans="1:26" ht="21.75" customHeight="1">
      <c r="A44" s="328"/>
      <c r="B44" s="1067"/>
      <c r="C44" s="1073"/>
      <c r="D44" s="1073"/>
      <c r="E44" s="1222"/>
      <c r="F44" s="1222"/>
      <c r="G44" s="1222"/>
      <c r="H44" s="1208">
        <f>SUM(H45)</f>
        <v>0</v>
      </c>
      <c r="I44" s="1073"/>
      <c r="J44" s="267"/>
      <c r="K44" s="267"/>
      <c r="L44" s="267"/>
      <c r="M44" s="267"/>
      <c r="N44" s="267"/>
      <c r="O44" s="267"/>
      <c r="P44" s="267"/>
      <c r="Q44" s="267"/>
      <c r="R44" s="267"/>
      <c r="S44" s="267"/>
      <c r="T44" s="267"/>
      <c r="U44" s="267"/>
      <c r="V44" s="267"/>
      <c r="W44" s="267"/>
      <c r="X44" s="267"/>
      <c r="Y44" s="267"/>
      <c r="Z44" s="267"/>
    </row>
    <row r="45" spans="1:26" ht="21.75" customHeight="1">
      <c r="A45" s="338"/>
      <c r="B45" s="1073"/>
      <c r="C45" s="1073"/>
      <c r="D45" s="1073"/>
      <c r="E45" s="1222"/>
      <c r="F45" s="1222"/>
      <c r="G45" s="1222"/>
      <c r="H45" s="1210"/>
      <c r="I45" s="1073"/>
      <c r="J45" s="267"/>
      <c r="K45" s="267"/>
      <c r="L45" s="267"/>
      <c r="M45" s="267"/>
      <c r="N45" s="267"/>
      <c r="O45" s="267"/>
      <c r="P45" s="267"/>
      <c r="Q45" s="267"/>
      <c r="R45" s="267"/>
      <c r="S45" s="267"/>
      <c r="T45" s="267"/>
      <c r="U45" s="267"/>
      <c r="V45" s="267"/>
      <c r="W45" s="267"/>
      <c r="X45" s="267"/>
      <c r="Y45" s="267"/>
      <c r="Z45" s="267"/>
    </row>
    <row r="46" spans="1:26" ht="21.75" customHeight="1">
      <c r="A46" s="171"/>
      <c r="B46" s="174"/>
      <c r="C46" s="174"/>
      <c r="D46" s="174"/>
      <c r="E46" s="174"/>
      <c r="F46" s="174"/>
      <c r="G46" s="174"/>
      <c r="H46" s="1210"/>
      <c r="I46" s="1073"/>
      <c r="J46" s="267"/>
      <c r="K46" s="267"/>
      <c r="L46" s="267"/>
      <c r="M46" s="267"/>
      <c r="N46" s="267"/>
      <c r="O46" s="267"/>
      <c r="P46" s="267"/>
      <c r="Q46" s="267"/>
      <c r="R46" s="267"/>
      <c r="S46" s="267"/>
      <c r="T46" s="267"/>
      <c r="U46" s="267"/>
      <c r="V46" s="267"/>
      <c r="W46" s="267"/>
      <c r="X46" s="267"/>
      <c r="Y46" s="267"/>
      <c r="Z46" s="267"/>
    </row>
    <row r="47" spans="1:26" ht="21.75" customHeight="1">
      <c r="A47" s="171"/>
      <c r="B47" s="174"/>
      <c r="C47" s="174"/>
      <c r="D47" s="174"/>
      <c r="E47" s="174"/>
      <c r="F47" s="174"/>
      <c r="G47" s="174"/>
      <c r="H47" s="1210"/>
      <c r="I47" s="1073"/>
      <c r="J47" s="267"/>
      <c r="K47" s="267"/>
      <c r="L47" s="267"/>
      <c r="M47" s="267"/>
      <c r="N47" s="267"/>
      <c r="O47" s="267"/>
      <c r="P47" s="267"/>
      <c r="Q47" s="267"/>
      <c r="R47" s="267"/>
      <c r="S47" s="267"/>
      <c r="T47" s="267"/>
      <c r="U47" s="267"/>
      <c r="V47" s="267"/>
      <c r="W47" s="267"/>
      <c r="X47" s="267"/>
      <c r="Y47" s="267"/>
      <c r="Z47" s="267"/>
    </row>
    <row r="48" spans="1:26" ht="21.75" customHeight="1">
      <c r="A48" s="171"/>
      <c r="B48" s="174"/>
      <c r="C48" s="174"/>
      <c r="D48" s="174"/>
      <c r="E48" s="174"/>
      <c r="F48" s="174"/>
      <c r="G48" s="174"/>
      <c r="H48" s="1210"/>
      <c r="I48" s="1073"/>
      <c r="J48" s="267"/>
      <c r="K48" s="267"/>
      <c r="L48" s="267"/>
      <c r="M48" s="267"/>
      <c r="N48" s="267"/>
      <c r="O48" s="267"/>
      <c r="P48" s="267"/>
      <c r="Q48" s="267"/>
      <c r="R48" s="267"/>
      <c r="S48" s="267"/>
      <c r="T48" s="267"/>
      <c r="U48" s="267"/>
      <c r="V48" s="267"/>
      <c r="W48" s="267"/>
      <c r="X48" s="267"/>
      <c r="Y48" s="267"/>
      <c r="Z48" s="267"/>
    </row>
    <row r="49" spans="1:26" ht="21.75" customHeight="1">
      <c r="A49" s="171"/>
      <c r="B49" s="174"/>
      <c r="C49" s="174"/>
      <c r="D49" s="174"/>
      <c r="E49" s="174"/>
      <c r="F49" s="174"/>
      <c r="G49" s="174"/>
      <c r="H49" s="1210"/>
      <c r="I49" s="1073"/>
      <c r="J49" s="267"/>
      <c r="K49" s="267"/>
      <c r="L49" s="267"/>
      <c r="M49" s="267"/>
      <c r="N49" s="267"/>
      <c r="O49" s="267"/>
      <c r="P49" s="267"/>
      <c r="Q49" s="267"/>
      <c r="R49" s="267"/>
      <c r="S49" s="267"/>
      <c r="T49" s="267"/>
      <c r="U49" s="267"/>
      <c r="V49" s="267"/>
      <c r="W49" s="267"/>
      <c r="X49" s="267"/>
      <c r="Y49" s="267"/>
      <c r="Z49" s="267"/>
    </row>
    <row r="50" spans="1:26" ht="21.75" customHeight="1">
      <c r="A50" s="171"/>
      <c r="B50" s="174"/>
      <c r="C50" s="174"/>
      <c r="D50" s="174"/>
      <c r="E50" s="174"/>
      <c r="F50" s="174"/>
      <c r="G50" s="174"/>
      <c r="H50" s="1210"/>
      <c r="I50" s="1073"/>
      <c r="J50" s="267"/>
      <c r="K50" s="267"/>
      <c r="L50" s="267"/>
      <c r="M50" s="267"/>
      <c r="N50" s="267"/>
      <c r="O50" s="267"/>
      <c r="P50" s="267"/>
      <c r="Q50" s="267"/>
      <c r="R50" s="267"/>
      <c r="S50" s="267"/>
      <c r="T50" s="267"/>
      <c r="U50" s="267"/>
      <c r="V50" s="267"/>
      <c r="W50" s="267"/>
      <c r="X50" s="267"/>
      <c r="Y50" s="267"/>
      <c r="Z50" s="267"/>
    </row>
    <row r="51" spans="1:26" ht="21.75" customHeight="1">
      <c r="A51" s="171"/>
      <c r="B51" s="174"/>
      <c r="C51" s="174"/>
      <c r="D51" s="174"/>
      <c r="E51" s="174"/>
      <c r="F51" s="174"/>
      <c r="G51" s="174"/>
      <c r="H51" s="1210"/>
      <c r="I51" s="1073"/>
      <c r="J51" s="267"/>
      <c r="K51" s="267"/>
      <c r="L51" s="267"/>
      <c r="M51" s="267"/>
      <c r="N51" s="267"/>
      <c r="O51" s="267"/>
      <c r="P51" s="267"/>
      <c r="Q51" s="267"/>
      <c r="R51" s="267"/>
      <c r="S51" s="267"/>
      <c r="T51" s="267"/>
      <c r="U51" s="267"/>
      <c r="V51" s="267"/>
      <c r="W51" s="267"/>
      <c r="X51" s="267"/>
      <c r="Y51" s="267"/>
      <c r="Z51" s="267"/>
    </row>
    <row r="52" spans="1:26" ht="21.75" customHeight="1">
      <c r="A52" s="171"/>
      <c r="B52" s="174"/>
      <c r="C52" s="174"/>
      <c r="D52" s="174"/>
      <c r="E52" s="174"/>
      <c r="F52" s="174"/>
      <c r="G52" s="174"/>
      <c r="H52" s="1210"/>
      <c r="I52" s="1073"/>
      <c r="J52" s="267"/>
      <c r="K52" s="267"/>
      <c r="L52" s="267"/>
      <c r="M52" s="267"/>
      <c r="N52" s="267"/>
      <c r="O52" s="267"/>
      <c r="P52" s="267"/>
      <c r="Q52" s="267"/>
      <c r="R52" s="267"/>
      <c r="S52" s="267"/>
      <c r="T52" s="267"/>
      <c r="U52" s="267"/>
      <c r="V52" s="267"/>
      <c r="W52" s="267"/>
      <c r="X52" s="267"/>
      <c r="Y52" s="267"/>
      <c r="Z52" s="267"/>
    </row>
    <row r="53" spans="1:26" ht="21.75" customHeight="1">
      <c r="A53" s="171"/>
      <c r="B53" s="174"/>
      <c r="C53" s="174"/>
      <c r="D53" s="174"/>
      <c r="E53" s="174"/>
      <c r="F53" s="174"/>
      <c r="G53" s="174"/>
      <c r="H53" s="1210"/>
      <c r="I53" s="1073"/>
      <c r="J53" s="267"/>
      <c r="K53" s="267"/>
      <c r="L53" s="267"/>
      <c r="M53" s="267"/>
      <c r="N53" s="267"/>
      <c r="O53" s="267"/>
      <c r="P53" s="267"/>
      <c r="Q53" s="267"/>
      <c r="R53" s="267"/>
      <c r="S53" s="267"/>
      <c r="T53" s="267"/>
      <c r="U53" s="267"/>
      <c r="V53" s="267"/>
      <c r="W53" s="267"/>
      <c r="X53" s="267"/>
      <c r="Y53" s="267"/>
      <c r="Z53" s="267"/>
    </row>
    <row r="54" spans="1:26" ht="21.75" customHeight="1">
      <c r="A54" s="171"/>
      <c r="B54" s="174"/>
      <c r="C54" s="174"/>
      <c r="D54" s="174"/>
      <c r="E54" s="174"/>
      <c r="F54" s="174"/>
      <c r="G54" s="174"/>
      <c r="H54" s="1210"/>
      <c r="I54" s="1073"/>
      <c r="J54" s="267"/>
      <c r="K54" s="267"/>
      <c r="L54" s="267"/>
      <c r="M54" s="267"/>
      <c r="N54" s="267"/>
      <c r="O54" s="267"/>
      <c r="P54" s="267"/>
      <c r="Q54" s="267"/>
      <c r="R54" s="267"/>
      <c r="S54" s="267"/>
      <c r="T54" s="267"/>
      <c r="U54" s="267"/>
      <c r="V54" s="267"/>
      <c r="W54" s="267"/>
      <c r="X54" s="267"/>
      <c r="Y54" s="267"/>
      <c r="Z54" s="267"/>
    </row>
    <row r="55" spans="1:26" ht="21.75" customHeight="1">
      <c r="A55" s="171"/>
      <c r="B55" s="174"/>
      <c r="C55" s="174"/>
      <c r="D55" s="174"/>
      <c r="E55" s="174"/>
      <c r="F55" s="174"/>
      <c r="G55" s="174"/>
      <c r="H55" s="1210"/>
      <c r="I55" s="1073"/>
      <c r="J55" s="267"/>
      <c r="K55" s="267"/>
      <c r="L55" s="267"/>
      <c r="M55" s="267"/>
      <c r="N55" s="267"/>
      <c r="O55" s="267"/>
      <c r="P55" s="267"/>
      <c r="Q55" s="267"/>
      <c r="R55" s="267"/>
      <c r="S55" s="267"/>
      <c r="T55" s="267"/>
      <c r="U55" s="267"/>
      <c r="V55" s="267"/>
      <c r="W55" s="267"/>
      <c r="X55" s="267"/>
      <c r="Y55" s="267"/>
      <c r="Z55" s="267"/>
    </row>
    <row r="56" spans="1:26" ht="18" customHeight="1">
      <c r="A56" s="1650" t="s">
        <v>1657</v>
      </c>
      <c r="B56" s="1526"/>
      <c r="C56" s="177"/>
      <c r="D56" s="177"/>
      <c r="E56" s="174"/>
      <c r="F56" s="174"/>
      <c r="G56" s="174"/>
      <c r="H56" s="1208"/>
      <c r="I56" s="1073"/>
      <c r="J56" s="34"/>
      <c r="K56" s="34"/>
      <c r="L56" s="34"/>
      <c r="M56" s="34"/>
      <c r="N56" s="34"/>
      <c r="O56" s="34"/>
      <c r="P56" s="34"/>
      <c r="Q56" s="34"/>
      <c r="R56" s="34"/>
      <c r="S56" s="34"/>
      <c r="T56" s="34"/>
      <c r="U56" s="34"/>
      <c r="V56" s="34"/>
      <c r="W56" s="34"/>
      <c r="X56" s="34"/>
      <c r="Y56" s="34"/>
      <c r="Z56" s="34"/>
    </row>
    <row r="57" spans="1:26" ht="13.5" customHeight="1">
      <c r="A57" s="81"/>
      <c r="B57" s="29"/>
      <c r="C57" s="29"/>
      <c r="D57" s="29"/>
      <c r="E57" s="29"/>
      <c r="F57" s="29"/>
      <c r="G57" s="29"/>
      <c r="H57" s="29"/>
      <c r="I57" s="1199"/>
      <c r="J57" s="1204"/>
      <c r="K57" s="1204"/>
      <c r="L57" s="1204"/>
      <c r="M57" s="1204"/>
      <c r="N57" s="1204"/>
      <c r="O57" s="1204"/>
      <c r="P57" s="1204"/>
      <c r="Q57" s="1204"/>
      <c r="R57" s="1204"/>
      <c r="S57" s="1204"/>
      <c r="T57" s="1204"/>
      <c r="U57" s="1204"/>
      <c r="V57" s="1204"/>
      <c r="W57" s="1204"/>
      <c r="X57" s="1204"/>
      <c r="Y57" s="1204"/>
      <c r="Z57" s="1204"/>
    </row>
    <row r="58" spans="1:26" ht="15" customHeight="1">
      <c r="A58" s="1204"/>
      <c r="B58" s="1204"/>
      <c r="C58" s="1204"/>
      <c r="D58" s="1204"/>
      <c r="E58" s="1204"/>
      <c r="F58" s="1204"/>
      <c r="G58" s="1551" t="s">
        <v>1658</v>
      </c>
      <c r="H58" s="1517"/>
      <c r="I58" s="1517"/>
      <c r="J58" s="1204"/>
      <c r="K58" s="1204"/>
      <c r="L58" s="1204"/>
      <c r="M58" s="1204"/>
      <c r="N58" s="1204"/>
      <c r="O58" s="1204"/>
      <c r="P58" s="1204"/>
      <c r="Q58" s="1204"/>
      <c r="R58" s="1204"/>
      <c r="S58" s="1204"/>
      <c r="T58" s="1204"/>
      <c r="U58" s="1204"/>
      <c r="V58" s="1204"/>
      <c r="W58" s="1204"/>
      <c r="X58" s="1204"/>
      <c r="Y58" s="1204"/>
      <c r="Z58" s="1204"/>
    </row>
    <row r="59" spans="1:26" ht="30" customHeight="1">
      <c r="A59" s="1518" t="s">
        <v>1659</v>
      </c>
      <c r="B59" s="1517"/>
      <c r="C59" s="1517"/>
      <c r="D59" s="1517"/>
      <c r="E59" s="1517"/>
      <c r="F59" s="1517"/>
      <c r="G59" s="1517"/>
      <c r="H59" s="1517"/>
      <c r="I59" s="1517"/>
      <c r="J59" s="4"/>
      <c r="K59" s="4"/>
      <c r="L59" s="4"/>
      <c r="M59" s="4"/>
      <c r="N59" s="4"/>
      <c r="O59" s="4"/>
      <c r="P59" s="4"/>
      <c r="Q59" s="4"/>
      <c r="R59" s="4"/>
      <c r="S59" s="4"/>
      <c r="T59" s="4"/>
      <c r="U59" s="4"/>
      <c r="V59" s="4"/>
      <c r="W59" s="4"/>
      <c r="X59" s="4"/>
      <c r="Y59" s="4"/>
      <c r="Z59" s="4"/>
    </row>
    <row r="60" spans="1:26" ht="13.5" customHeight="1">
      <c r="A60" s="1223"/>
      <c r="B60" s="1223"/>
      <c r="C60" s="32"/>
      <c r="D60" s="90"/>
      <c r="E60" s="267"/>
      <c r="F60" s="267"/>
      <c r="G60" s="1223"/>
      <c r="H60" s="1223"/>
      <c r="I60" s="1223"/>
      <c r="J60" s="1223"/>
      <c r="K60" s="1223"/>
      <c r="L60" s="1223"/>
      <c r="M60" s="1223"/>
      <c r="N60" s="1223"/>
      <c r="O60" s="1223"/>
      <c r="P60" s="1223"/>
      <c r="Q60" s="1223"/>
      <c r="R60" s="1223"/>
      <c r="S60" s="1223"/>
      <c r="T60" s="1223"/>
      <c r="U60" s="1223"/>
      <c r="V60" s="1223"/>
      <c r="W60" s="1223"/>
      <c r="X60" s="1223"/>
      <c r="Y60" s="1223"/>
      <c r="Z60" s="1223"/>
    </row>
    <row r="61" spans="1:26" ht="13.5" customHeight="1">
      <c r="A61" s="1223"/>
      <c r="B61" s="1223"/>
      <c r="C61" s="32"/>
      <c r="D61" s="90"/>
      <c r="E61" s="267"/>
      <c r="F61" s="267"/>
      <c r="G61" s="1223"/>
      <c r="H61" s="1223"/>
      <c r="I61" s="1223"/>
      <c r="J61" s="1223"/>
      <c r="K61" s="1223"/>
      <c r="L61" s="1223"/>
      <c r="M61" s="1223"/>
      <c r="N61" s="1223"/>
      <c r="O61" s="1223"/>
      <c r="P61" s="1223"/>
      <c r="Q61" s="1223"/>
      <c r="R61" s="1223"/>
      <c r="S61" s="1223"/>
      <c r="T61" s="1223"/>
      <c r="U61" s="1223"/>
      <c r="V61" s="1223"/>
      <c r="W61" s="1223"/>
      <c r="X61" s="1223"/>
      <c r="Y61" s="1223"/>
      <c r="Z61" s="1223"/>
    </row>
    <row r="62" spans="1:26" ht="13.5" customHeight="1">
      <c r="A62" s="1223"/>
      <c r="B62" s="1223"/>
      <c r="C62" s="32"/>
      <c r="D62" s="90"/>
      <c r="E62" s="267"/>
      <c r="F62" s="267"/>
      <c r="G62" s="1223"/>
      <c r="H62" s="1223"/>
      <c r="I62" s="1223"/>
      <c r="J62" s="1223"/>
      <c r="K62" s="1223"/>
      <c r="L62" s="1223"/>
      <c r="M62" s="1223"/>
      <c r="N62" s="1223"/>
      <c r="O62" s="1223"/>
      <c r="P62" s="1223"/>
      <c r="Q62" s="1223"/>
      <c r="R62" s="1223"/>
      <c r="S62" s="1223"/>
      <c r="T62" s="1223"/>
      <c r="U62" s="1223"/>
      <c r="V62" s="1223"/>
      <c r="W62" s="1223"/>
      <c r="X62" s="1223"/>
      <c r="Y62" s="1223"/>
      <c r="Z62" s="1223"/>
    </row>
    <row r="63" spans="1:26" ht="13.5" customHeight="1">
      <c r="A63" s="81"/>
      <c r="B63" s="29"/>
      <c r="C63" s="29"/>
      <c r="D63" s="29"/>
      <c r="E63" s="29"/>
      <c r="F63" s="29"/>
      <c r="G63" s="29"/>
      <c r="H63" s="29"/>
      <c r="I63" s="34"/>
      <c r="J63" s="1204"/>
      <c r="K63" s="1204"/>
      <c r="L63" s="1204"/>
      <c r="M63" s="1204"/>
      <c r="N63" s="1204"/>
      <c r="O63" s="1204"/>
      <c r="P63" s="1204"/>
      <c r="Q63" s="1204"/>
      <c r="R63" s="1204"/>
      <c r="S63" s="1204"/>
      <c r="T63" s="1204"/>
      <c r="U63" s="1204"/>
      <c r="V63" s="1204"/>
      <c r="W63" s="1204"/>
      <c r="X63" s="1204"/>
      <c r="Y63" s="1204"/>
      <c r="Z63" s="1204"/>
    </row>
    <row r="64" spans="1:26" ht="13.5" customHeight="1">
      <c r="A64" s="81"/>
      <c r="B64" s="29"/>
      <c r="C64" s="29"/>
      <c r="D64" s="29"/>
      <c r="E64" s="29"/>
      <c r="F64" s="29"/>
      <c r="G64" s="1528"/>
      <c r="H64" s="1517"/>
      <c r="I64" s="1517"/>
      <c r="J64" s="1204"/>
      <c r="K64" s="1204"/>
      <c r="L64" s="1204"/>
      <c r="M64" s="1204"/>
      <c r="N64" s="1204"/>
      <c r="O64" s="1204"/>
      <c r="P64" s="1204"/>
      <c r="Q64" s="1204"/>
      <c r="R64" s="1204"/>
      <c r="S64" s="1204"/>
      <c r="T64" s="1204"/>
      <c r="U64" s="1204"/>
      <c r="V64" s="1204"/>
      <c r="W64" s="1204"/>
      <c r="X64" s="1204"/>
      <c r="Y64" s="1204"/>
      <c r="Z64" s="1204"/>
    </row>
    <row r="65" spans="1:26" ht="13.5" customHeight="1">
      <c r="A65" s="81"/>
      <c r="B65" s="29"/>
      <c r="C65" s="29"/>
      <c r="D65" s="29"/>
      <c r="E65" s="29"/>
      <c r="F65" s="29"/>
      <c r="G65" s="29"/>
      <c r="H65" s="29"/>
      <c r="I65" s="34"/>
      <c r="J65" s="1204"/>
      <c r="K65" s="1204"/>
      <c r="L65" s="1204"/>
      <c r="M65" s="1204"/>
      <c r="N65" s="1204"/>
      <c r="O65" s="1204"/>
      <c r="P65" s="1204"/>
      <c r="Q65" s="1204"/>
      <c r="R65" s="1204"/>
      <c r="S65" s="1204"/>
      <c r="T65" s="1204"/>
      <c r="U65" s="1204"/>
      <c r="V65" s="1204"/>
      <c r="W65" s="1204"/>
      <c r="X65" s="1204"/>
      <c r="Y65" s="1204"/>
      <c r="Z65" s="1204"/>
    </row>
    <row r="66" spans="1:26" ht="13.5" customHeight="1">
      <c r="A66" s="81"/>
      <c r="B66" s="29"/>
      <c r="C66" s="29"/>
      <c r="D66" s="29"/>
      <c r="E66" s="29"/>
      <c r="F66" s="29"/>
      <c r="G66" s="29"/>
      <c r="H66" s="29"/>
      <c r="I66" s="34"/>
      <c r="J66" s="1204"/>
      <c r="K66" s="1204"/>
      <c r="L66" s="1204"/>
      <c r="M66" s="1204"/>
      <c r="N66" s="1204"/>
      <c r="O66" s="1204"/>
      <c r="P66" s="1204"/>
      <c r="Q66" s="1204"/>
      <c r="R66" s="1204"/>
      <c r="S66" s="1204"/>
      <c r="T66" s="1204"/>
      <c r="U66" s="1204"/>
      <c r="V66" s="1204"/>
      <c r="W66" s="1204"/>
      <c r="X66" s="1204"/>
      <c r="Y66" s="1204"/>
      <c r="Z66" s="1204"/>
    </row>
    <row r="67" spans="1:26" ht="13.5" customHeight="1">
      <c r="A67" s="81"/>
      <c r="B67" s="29"/>
      <c r="C67" s="29"/>
      <c r="D67" s="29"/>
      <c r="E67" s="29"/>
      <c r="F67" s="29"/>
      <c r="G67" s="29"/>
      <c r="H67" s="29"/>
      <c r="I67" s="34"/>
      <c r="J67" s="1204"/>
      <c r="K67" s="1204"/>
      <c r="L67" s="1204"/>
      <c r="M67" s="1204"/>
      <c r="N67" s="1204"/>
      <c r="O67" s="1204"/>
      <c r="P67" s="1204"/>
      <c r="Q67" s="1204"/>
      <c r="R67" s="1204"/>
      <c r="S67" s="1204"/>
      <c r="T67" s="1204"/>
      <c r="U67" s="1204"/>
      <c r="V67" s="1204"/>
      <c r="W67" s="1204"/>
      <c r="X67" s="1204"/>
      <c r="Y67" s="1204"/>
      <c r="Z67" s="1204"/>
    </row>
    <row r="68" spans="1:26" ht="13.5" customHeight="1">
      <c r="A68" s="81"/>
      <c r="B68" s="29"/>
      <c r="C68" s="29"/>
      <c r="D68" s="29"/>
      <c r="E68" s="29"/>
      <c r="F68" s="29"/>
      <c r="G68" s="29"/>
      <c r="H68" s="29"/>
      <c r="I68" s="34"/>
      <c r="J68" s="1204"/>
      <c r="K68" s="1204"/>
      <c r="L68" s="1204"/>
      <c r="M68" s="1204"/>
      <c r="N68" s="1204"/>
      <c r="O68" s="1204"/>
      <c r="P68" s="1204"/>
      <c r="Q68" s="1204"/>
      <c r="R68" s="1204"/>
      <c r="S68" s="1204"/>
      <c r="T68" s="1204"/>
      <c r="U68" s="1204"/>
      <c r="V68" s="1204"/>
      <c r="W68" s="1204"/>
      <c r="X68" s="1204"/>
      <c r="Y68" s="1204"/>
      <c r="Z68" s="1204"/>
    </row>
    <row r="69" spans="1:26" ht="13.5" customHeight="1">
      <c r="A69" s="81"/>
      <c r="B69" s="29"/>
      <c r="C69" s="29"/>
      <c r="D69" s="29"/>
      <c r="E69" s="29"/>
      <c r="F69" s="29"/>
      <c r="G69" s="29"/>
      <c r="H69" s="29"/>
      <c r="I69" s="34"/>
      <c r="J69" s="1204"/>
      <c r="K69" s="1204"/>
      <c r="L69" s="1204"/>
      <c r="M69" s="1204"/>
      <c r="N69" s="1204"/>
      <c r="O69" s="1204"/>
      <c r="P69" s="1204"/>
      <c r="Q69" s="1204"/>
      <c r="R69" s="1204"/>
      <c r="S69" s="1204"/>
      <c r="T69" s="1204"/>
      <c r="U69" s="1204"/>
      <c r="V69" s="1204"/>
      <c r="W69" s="1204"/>
      <c r="X69" s="1204"/>
      <c r="Y69" s="1204"/>
      <c r="Z69" s="1204"/>
    </row>
    <row r="70" spans="1:26" ht="13.5" customHeight="1">
      <c r="A70" s="81"/>
      <c r="B70" s="29"/>
      <c r="C70" s="29"/>
      <c r="D70" s="29"/>
      <c r="E70" s="29"/>
      <c r="F70" s="29"/>
      <c r="G70" s="29"/>
      <c r="H70" s="29"/>
      <c r="I70" s="34"/>
      <c r="J70" s="1204"/>
      <c r="K70" s="1204"/>
      <c r="L70" s="1204"/>
      <c r="M70" s="1204"/>
      <c r="N70" s="1204"/>
      <c r="O70" s="1204"/>
      <c r="P70" s="1204"/>
      <c r="Q70" s="1204"/>
      <c r="R70" s="1204"/>
      <c r="S70" s="1204"/>
      <c r="T70" s="1204"/>
      <c r="U70" s="1204"/>
      <c r="V70" s="1204"/>
      <c r="W70" s="1204"/>
      <c r="X70" s="1204"/>
      <c r="Y70" s="1204"/>
      <c r="Z70" s="1204"/>
    </row>
    <row r="71" spans="1:26" ht="13.5" customHeight="1">
      <c r="A71" s="81"/>
      <c r="B71" s="29"/>
      <c r="C71" s="29"/>
      <c r="D71" s="29"/>
      <c r="E71" s="29"/>
      <c r="F71" s="29"/>
      <c r="G71" s="29"/>
      <c r="H71" s="29"/>
      <c r="I71" s="34"/>
      <c r="J71" s="1204"/>
      <c r="K71" s="1204"/>
      <c r="L71" s="1204"/>
      <c r="M71" s="1204"/>
      <c r="N71" s="1204"/>
      <c r="O71" s="1204"/>
      <c r="P71" s="1204"/>
      <c r="Q71" s="1204"/>
      <c r="R71" s="1204"/>
      <c r="S71" s="1204"/>
      <c r="T71" s="1204"/>
      <c r="U71" s="1204"/>
      <c r="V71" s="1204"/>
      <c r="W71" s="1204"/>
      <c r="X71" s="1204"/>
      <c r="Y71" s="1204"/>
      <c r="Z71" s="1204"/>
    </row>
    <row r="72" spans="1:26" ht="13.5" customHeight="1">
      <c r="A72" s="81"/>
      <c r="B72" s="29"/>
      <c r="C72" s="29"/>
      <c r="D72" s="29"/>
      <c r="E72" s="29"/>
      <c r="F72" s="29"/>
      <c r="G72" s="29"/>
      <c r="H72" s="29"/>
      <c r="I72" s="34"/>
      <c r="J72" s="1204"/>
      <c r="K72" s="1204"/>
      <c r="L72" s="1204"/>
      <c r="M72" s="1204"/>
      <c r="N72" s="1204"/>
      <c r="O72" s="1204"/>
      <c r="P72" s="1204"/>
      <c r="Q72" s="1204"/>
      <c r="R72" s="1204"/>
      <c r="S72" s="1204"/>
      <c r="T72" s="1204"/>
      <c r="U72" s="1204"/>
      <c r="V72" s="1204"/>
      <c r="W72" s="1204"/>
      <c r="X72" s="1204"/>
      <c r="Y72" s="1204"/>
      <c r="Z72" s="1204"/>
    </row>
    <row r="73" spans="1:26" ht="13.5" customHeight="1">
      <c r="A73" s="81"/>
      <c r="B73" s="29"/>
      <c r="C73" s="29"/>
      <c r="D73" s="29"/>
      <c r="E73" s="29"/>
      <c r="F73" s="29"/>
      <c r="G73" s="29"/>
      <c r="H73" s="29"/>
      <c r="I73" s="34"/>
      <c r="J73" s="1204"/>
      <c r="K73" s="1204"/>
      <c r="L73" s="1204"/>
      <c r="M73" s="1204"/>
      <c r="N73" s="1204"/>
      <c r="O73" s="1204"/>
      <c r="P73" s="1204"/>
      <c r="Q73" s="1204"/>
      <c r="R73" s="1204"/>
      <c r="S73" s="1204"/>
      <c r="T73" s="1204"/>
      <c r="U73" s="1204"/>
      <c r="V73" s="1204"/>
      <c r="W73" s="1204"/>
      <c r="X73" s="1204"/>
      <c r="Y73" s="1204"/>
      <c r="Z73" s="1204"/>
    </row>
    <row r="74" spans="1:26" ht="13.5" customHeight="1">
      <c r="A74" s="81"/>
      <c r="B74" s="29"/>
      <c r="C74" s="29"/>
      <c r="D74" s="29"/>
      <c r="E74" s="29"/>
      <c r="F74" s="29"/>
      <c r="G74" s="29"/>
      <c r="H74" s="29"/>
      <c r="I74" s="34"/>
      <c r="J74" s="1204"/>
      <c r="K74" s="1204"/>
      <c r="L74" s="1204"/>
      <c r="M74" s="1204"/>
      <c r="N74" s="1204"/>
      <c r="O74" s="1204"/>
      <c r="P74" s="1204"/>
      <c r="Q74" s="1204"/>
      <c r="R74" s="1204"/>
      <c r="S74" s="1204"/>
      <c r="T74" s="1204"/>
      <c r="U74" s="1204"/>
      <c r="V74" s="1204"/>
      <c r="W74" s="1204"/>
      <c r="X74" s="1204"/>
      <c r="Y74" s="1204"/>
      <c r="Z74" s="1204"/>
    </row>
    <row r="75" spans="1:26" ht="13.5" customHeight="1">
      <c r="A75" s="81"/>
      <c r="B75" s="29"/>
      <c r="C75" s="29"/>
      <c r="D75" s="29"/>
      <c r="E75" s="29"/>
      <c r="F75" s="29"/>
      <c r="G75" s="29"/>
      <c r="H75" s="29"/>
      <c r="I75" s="34"/>
      <c r="J75" s="1204"/>
      <c r="K75" s="1204"/>
      <c r="L75" s="1204"/>
      <c r="M75" s="1204"/>
      <c r="N75" s="1204"/>
      <c r="O75" s="1204"/>
      <c r="P75" s="1204"/>
      <c r="Q75" s="1204"/>
      <c r="R75" s="1204"/>
      <c r="S75" s="1204"/>
      <c r="T75" s="1204"/>
      <c r="U75" s="1204"/>
      <c r="V75" s="1204"/>
      <c r="W75" s="1204"/>
      <c r="X75" s="1204"/>
      <c r="Y75" s="1204"/>
      <c r="Z75" s="1204"/>
    </row>
    <row r="76" spans="1:26" ht="13.5" customHeight="1">
      <c r="A76" s="81"/>
      <c r="B76" s="29"/>
      <c r="C76" s="29"/>
      <c r="D76" s="29"/>
      <c r="E76" s="29"/>
      <c r="F76" s="29"/>
      <c r="G76" s="29"/>
      <c r="H76" s="29"/>
      <c r="I76" s="34"/>
      <c r="J76" s="1204"/>
      <c r="K76" s="1204"/>
      <c r="L76" s="1204"/>
      <c r="M76" s="1204"/>
      <c r="N76" s="1204"/>
      <c r="O76" s="1204"/>
      <c r="P76" s="1204"/>
      <c r="Q76" s="1204"/>
      <c r="R76" s="1204"/>
      <c r="S76" s="1204"/>
      <c r="T76" s="1204"/>
      <c r="U76" s="1204"/>
      <c r="V76" s="1204"/>
      <c r="W76" s="1204"/>
      <c r="X76" s="1204"/>
      <c r="Y76" s="1204"/>
      <c r="Z76" s="1204"/>
    </row>
    <row r="77" spans="1:26" ht="13.5" customHeight="1">
      <c r="A77" s="81"/>
      <c r="B77" s="29"/>
      <c r="C77" s="29"/>
      <c r="D77" s="29"/>
      <c r="E77" s="29"/>
      <c r="F77" s="29"/>
      <c r="G77" s="29"/>
      <c r="H77" s="29"/>
      <c r="I77" s="34"/>
      <c r="J77" s="1204"/>
      <c r="K77" s="1204"/>
      <c r="L77" s="1204"/>
      <c r="M77" s="1204"/>
      <c r="N77" s="1204"/>
      <c r="O77" s="1204"/>
      <c r="P77" s="1204"/>
      <c r="Q77" s="1204"/>
      <c r="R77" s="1204"/>
      <c r="S77" s="1204"/>
      <c r="T77" s="1204"/>
      <c r="U77" s="1204"/>
      <c r="V77" s="1204"/>
      <c r="W77" s="1204"/>
      <c r="X77" s="1204"/>
      <c r="Y77" s="1204"/>
      <c r="Z77" s="1204"/>
    </row>
    <row r="78" spans="1:26" ht="13.5" customHeight="1">
      <c r="A78" s="81"/>
      <c r="B78" s="29"/>
      <c r="C78" s="29"/>
      <c r="D78" s="29"/>
      <c r="E78" s="29"/>
      <c r="F78" s="29"/>
      <c r="G78" s="29"/>
      <c r="H78" s="29"/>
      <c r="I78" s="34"/>
      <c r="J78" s="1204"/>
      <c r="K78" s="1204"/>
      <c r="L78" s="1204"/>
      <c r="M78" s="1204"/>
      <c r="N78" s="1204"/>
      <c r="O78" s="1204"/>
      <c r="P78" s="1204"/>
      <c r="Q78" s="1204"/>
      <c r="R78" s="1204"/>
      <c r="S78" s="1204"/>
      <c r="T78" s="1204"/>
      <c r="U78" s="1204"/>
      <c r="V78" s="1204"/>
      <c r="W78" s="1204"/>
      <c r="X78" s="1204"/>
      <c r="Y78" s="1204"/>
      <c r="Z78" s="1204"/>
    </row>
    <row r="79" spans="1:26" ht="13.5" customHeight="1">
      <c r="A79" s="81"/>
      <c r="B79" s="29"/>
      <c r="C79" s="29"/>
      <c r="D79" s="29"/>
      <c r="E79" s="29"/>
      <c r="F79" s="29"/>
      <c r="G79" s="29"/>
      <c r="H79" s="29"/>
      <c r="I79" s="34"/>
      <c r="J79" s="1204"/>
      <c r="K79" s="1204"/>
      <c r="L79" s="1204"/>
      <c r="M79" s="1204"/>
      <c r="N79" s="1204"/>
      <c r="O79" s="1204"/>
      <c r="P79" s="1204"/>
      <c r="Q79" s="1204"/>
      <c r="R79" s="1204"/>
      <c r="S79" s="1204"/>
      <c r="T79" s="1204"/>
      <c r="U79" s="1204"/>
      <c r="V79" s="1204"/>
      <c r="W79" s="1204"/>
      <c r="X79" s="1204"/>
      <c r="Y79" s="1204"/>
      <c r="Z79" s="1204"/>
    </row>
    <row r="80" spans="1:26" ht="13.5" customHeight="1">
      <c r="A80" s="81"/>
      <c r="B80" s="29"/>
      <c r="C80" s="29"/>
      <c r="D80" s="29"/>
      <c r="E80" s="29"/>
      <c r="F80" s="29"/>
      <c r="G80" s="29"/>
      <c r="H80" s="29"/>
      <c r="I80" s="34"/>
      <c r="J80" s="1204"/>
      <c r="K80" s="1204"/>
      <c r="L80" s="1204"/>
      <c r="M80" s="1204"/>
      <c r="N80" s="1204"/>
      <c r="O80" s="1204"/>
      <c r="P80" s="1204"/>
      <c r="Q80" s="1204"/>
      <c r="R80" s="1204"/>
      <c r="S80" s="1204"/>
      <c r="T80" s="1204"/>
      <c r="U80" s="1204"/>
      <c r="V80" s="1204"/>
      <c r="W80" s="1204"/>
      <c r="X80" s="1204"/>
      <c r="Y80" s="1204"/>
      <c r="Z80" s="1204"/>
    </row>
    <row r="81" spans="1:26" ht="13.5" customHeight="1">
      <c r="A81" s="81"/>
      <c r="B81" s="29"/>
      <c r="C81" s="29"/>
      <c r="D81" s="29"/>
      <c r="E81" s="29"/>
      <c r="F81" s="29"/>
      <c r="G81" s="29"/>
      <c r="H81" s="29"/>
      <c r="I81" s="34"/>
      <c r="J81" s="1204"/>
      <c r="K81" s="1204"/>
      <c r="L81" s="1204"/>
      <c r="M81" s="1204"/>
      <c r="N81" s="1204"/>
      <c r="O81" s="1204"/>
      <c r="P81" s="1204"/>
      <c r="Q81" s="1204"/>
      <c r="R81" s="1204"/>
      <c r="S81" s="1204"/>
      <c r="T81" s="1204"/>
      <c r="U81" s="1204"/>
      <c r="V81" s="1204"/>
      <c r="W81" s="1204"/>
      <c r="X81" s="1204"/>
      <c r="Y81" s="1204"/>
      <c r="Z81" s="1204"/>
    </row>
    <row r="82" spans="1:26" ht="13.5" customHeight="1">
      <c r="A82" s="81"/>
      <c r="B82" s="29"/>
      <c r="C82" s="29"/>
      <c r="D82" s="29"/>
      <c r="E82" s="29"/>
      <c r="F82" s="29"/>
      <c r="G82" s="29"/>
      <c r="H82" s="29"/>
      <c r="I82" s="34"/>
      <c r="J82" s="1204"/>
      <c r="K82" s="1204"/>
      <c r="L82" s="1204"/>
      <c r="M82" s="1204"/>
      <c r="N82" s="1204"/>
      <c r="O82" s="1204"/>
      <c r="P82" s="1204"/>
      <c r="Q82" s="1204"/>
      <c r="R82" s="1204"/>
      <c r="S82" s="1204"/>
      <c r="T82" s="1204"/>
      <c r="U82" s="1204"/>
      <c r="V82" s="1204"/>
      <c r="W82" s="1204"/>
      <c r="X82" s="1204"/>
      <c r="Y82" s="1204"/>
      <c r="Z82" s="1204"/>
    </row>
    <row r="83" spans="1:26" ht="13.5" customHeight="1">
      <c r="A83" s="81"/>
      <c r="B83" s="29"/>
      <c r="C83" s="29"/>
      <c r="D83" s="29"/>
      <c r="E83" s="29"/>
      <c r="F83" s="29"/>
      <c r="G83" s="29"/>
      <c r="H83" s="29"/>
      <c r="I83" s="34"/>
      <c r="J83" s="1204"/>
      <c r="K83" s="1204"/>
      <c r="L83" s="1204"/>
      <c r="M83" s="1204"/>
      <c r="N83" s="1204"/>
      <c r="O83" s="1204"/>
      <c r="P83" s="1204"/>
      <c r="Q83" s="1204"/>
      <c r="R83" s="1204"/>
      <c r="S83" s="1204"/>
      <c r="T83" s="1204"/>
      <c r="U83" s="1204"/>
      <c r="V83" s="1204"/>
      <c r="W83" s="1204"/>
      <c r="X83" s="1204"/>
      <c r="Y83" s="1204"/>
      <c r="Z83" s="1204"/>
    </row>
    <row r="84" spans="1:26" ht="13.5" customHeight="1">
      <c r="A84" s="81"/>
      <c r="B84" s="29"/>
      <c r="C84" s="29"/>
      <c r="D84" s="29"/>
      <c r="E84" s="29"/>
      <c r="F84" s="29"/>
      <c r="G84" s="29"/>
      <c r="H84" s="29"/>
      <c r="I84" s="34"/>
      <c r="J84" s="1204"/>
      <c r="K84" s="1204"/>
      <c r="L84" s="1204"/>
      <c r="M84" s="1204"/>
      <c r="N84" s="1204"/>
      <c r="O84" s="1204"/>
      <c r="P84" s="1204"/>
      <c r="Q84" s="1204"/>
      <c r="R84" s="1204"/>
      <c r="S84" s="1204"/>
      <c r="T84" s="1204"/>
      <c r="U84" s="1204"/>
      <c r="V84" s="1204"/>
      <c r="W84" s="1204"/>
      <c r="X84" s="1204"/>
      <c r="Y84" s="1204"/>
      <c r="Z84" s="1204"/>
    </row>
    <row r="85" spans="1:26" ht="13.5" customHeight="1">
      <c r="A85" s="81"/>
      <c r="B85" s="29"/>
      <c r="C85" s="29"/>
      <c r="D85" s="29"/>
      <c r="E85" s="29"/>
      <c r="F85" s="29"/>
      <c r="G85" s="29"/>
      <c r="H85" s="29"/>
      <c r="I85" s="34"/>
      <c r="J85" s="1204"/>
      <c r="K85" s="1204"/>
      <c r="L85" s="1204"/>
      <c r="M85" s="1204"/>
      <c r="N85" s="1204"/>
      <c r="O85" s="1204"/>
      <c r="P85" s="1204"/>
      <c r="Q85" s="1204"/>
      <c r="R85" s="1204"/>
      <c r="S85" s="1204"/>
      <c r="T85" s="1204"/>
      <c r="U85" s="1204"/>
      <c r="V85" s="1204"/>
      <c r="W85" s="1204"/>
      <c r="X85" s="1204"/>
      <c r="Y85" s="1204"/>
      <c r="Z85" s="1204"/>
    </row>
    <row r="86" spans="1:26" ht="13.5" customHeight="1">
      <c r="A86" s="81"/>
      <c r="B86" s="29"/>
      <c r="C86" s="29"/>
      <c r="D86" s="29"/>
      <c r="E86" s="29"/>
      <c r="F86" s="29"/>
      <c r="G86" s="29"/>
      <c r="H86" s="29"/>
      <c r="I86" s="34"/>
      <c r="J86" s="1204"/>
      <c r="K86" s="1204"/>
      <c r="L86" s="1204"/>
      <c r="M86" s="1204"/>
      <c r="N86" s="1204"/>
      <c r="O86" s="1204"/>
      <c r="P86" s="1204"/>
      <c r="Q86" s="1204"/>
      <c r="R86" s="1204"/>
      <c r="S86" s="1204"/>
      <c r="T86" s="1204"/>
      <c r="U86" s="1204"/>
      <c r="V86" s="1204"/>
      <c r="W86" s="1204"/>
      <c r="X86" s="1204"/>
      <c r="Y86" s="1204"/>
      <c r="Z86" s="1204"/>
    </row>
    <row r="87" spans="1:26" ht="13.5" customHeight="1">
      <c r="A87" s="160"/>
      <c r="B87" s="931"/>
      <c r="C87" s="931"/>
      <c r="D87" s="931"/>
      <c r="E87" s="931"/>
      <c r="F87" s="931"/>
      <c r="G87" s="931"/>
      <c r="H87" s="931"/>
      <c r="I87" s="1204"/>
      <c r="J87" s="1204"/>
      <c r="K87" s="1204"/>
      <c r="L87" s="1204"/>
      <c r="M87" s="1204"/>
      <c r="N87" s="1204"/>
      <c r="O87" s="1204"/>
      <c r="P87" s="1204"/>
      <c r="Q87" s="1204"/>
      <c r="R87" s="1204"/>
      <c r="S87" s="1204"/>
      <c r="T87" s="1204"/>
      <c r="U87" s="1204"/>
      <c r="V87" s="1204"/>
      <c r="W87" s="1204"/>
      <c r="X87" s="1204"/>
      <c r="Y87" s="1204"/>
      <c r="Z87" s="1204"/>
    </row>
    <row r="88" spans="1:26" ht="13.5" customHeight="1">
      <c r="A88" s="160"/>
      <c r="B88" s="931"/>
      <c r="C88" s="931"/>
      <c r="D88" s="931"/>
      <c r="E88" s="931"/>
      <c r="F88" s="931"/>
      <c r="G88" s="931"/>
      <c r="H88" s="931"/>
      <c r="I88" s="1204"/>
      <c r="J88" s="1204"/>
      <c r="K88" s="1204"/>
      <c r="L88" s="1204"/>
      <c r="M88" s="1204"/>
      <c r="N88" s="1204"/>
      <c r="O88" s="1204"/>
      <c r="P88" s="1204"/>
      <c r="Q88" s="1204"/>
      <c r="R88" s="1204"/>
      <c r="S88" s="1204"/>
      <c r="T88" s="1204"/>
      <c r="U88" s="1204"/>
      <c r="V88" s="1204"/>
      <c r="W88" s="1204"/>
      <c r="X88" s="1204"/>
      <c r="Y88" s="1204"/>
      <c r="Z88" s="1204"/>
    </row>
    <row r="89" spans="1:26" ht="13.5" customHeight="1">
      <c r="A89" s="160"/>
      <c r="B89" s="931"/>
      <c r="C89" s="931"/>
      <c r="D89" s="931"/>
      <c r="E89" s="931"/>
      <c r="F89" s="931"/>
      <c r="G89" s="931"/>
      <c r="H89" s="931"/>
      <c r="I89" s="1204"/>
      <c r="J89" s="1204"/>
      <c r="K89" s="1204"/>
      <c r="L89" s="1204"/>
      <c r="M89" s="1204"/>
      <c r="N89" s="1204"/>
      <c r="O89" s="1204"/>
      <c r="P89" s="1204"/>
      <c r="Q89" s="1204"/>
      <c r="R89" s="1204"/>
      <c r="S89" s="1204"/>
      <c r="T89" s="1204"/>
      <c r="U89" s="1204"/>
      <c r="V89" s="1204"/>
      <c r="W89" s="1204"/>
      <c r="X89" s="1204"/>
      <c r="Y89" s="1204"/>
      <c r="Z89" s="1204"/>
    </row>
    <row r="90" spans="1:26" ht="13.5" customHeight="1">
      <c r="A90" s="160"/>
      <c r="B90" s="931"/>
      <c r="C90" s="931"/>
      <c r="D90" s="931"/>
      <c r="E90" s="931"/>
      <c r="F90" s="931"/>
      <c r="G90" s="931"/>
      <c r="H90" s="931"/>
      <c r="I90" s="1204"/>
      <c r="J90" s="1204"/>
      <c r="K90" s="1204"/>
      <c r="L90" s="1204"/>
      <c r="M90" s="1204"/>
      <c r="N90" s="1204"/>
      <c r="O90" s="1204"/>
      <c r="P90" s="1204"/>
      <c r="Q90" s="1204"/>
      <c r="R90" s="1204"/>
      <c r="S90" s="1204"/>
      <c r="T90" s="1204"/>
      <c r="U90" s="1204"/>
      <c r="V90" s="1204"/>
      <c r="W90" s="1204"/>
      <c r="X90" s="1204"/>
      <c r="Y90" s="1204"/>
      <c r="Z90" s="1204"/>
    </row>
    <row r="91" spans="1:26" ht="13.5" customHeight="1">
      <c r="A91" s="160"/>
      <c r="B91" s="931"/>
      <c r="C91" s="931"/>
      <c r="D91" s="931"/>
      <c r="E91" s="931"/>
      <c r="F91" s="931"/>
      <c r="G91" s="931"/>
      <c r="H91" s="931"/>
      <c r="I91" s="1204"/>
      <c r="J91" s="1204"/>
      <c r="K91" s="1204"/>
      <c r="L91" s="1204"/>
      <c r="M91" s="1204"/>
      <c r="N91" s="1204"/>
      <c r="O91" s="1204"/>
      <c r="P91" s="1204"/>
      <c r="Q91" s="1204"/>
      <c r="R91" s="1204"/>
      <c r="S91" s="1204"/>
      <c r="T91" s="1204"/>
      <c r="U91" s="1204"/>
      <c r="V91" s="1204"/>
      <c r="W91" s="1204"/>
      <c r="X91" s="1204"/>
      <c r="Y91" s="1204"/>
      <c r="Z91" s="1204"/>
    </row>
    <row r="92" spans="1:26" ht="13.5" customHeight="1">
      <c r="A92" s="160"/>
      <c r="B92" s="931"/>
      <c r="C92" s="931"/>
      <c r="D92" s="931"/>
      <c r="E92" s="931"/>
      <c r="F92" s="931"/>
      <c r="G92" s="931"/>
      <c r="H92" s="931"/>
      <c r="I92" s="1204"/>
      <c r="J92" s="1204"/>
      <c r="K92" s="1204"/>
      <c r="L92" s="1204"/>
      <c r="M92" s="1204"/>
      <c r="N92" s="1204"/>
      <c r="O92" s="1204"/>
      <c r="P92" s="1204"/>
      <c r="Q92" s="1204"/>
      <c r="R92" s="1204"/>
      <c r="S92" s="1204"/>
      <c r="T92" s="1204"/>
      <c r="U92" s="1204"/>
      <c r="V92" s="1204"/>
      <c r="W92" s="1204"/>
      <c r="X92" s="1204"/>
      <c r="Y92" s="1204"/>
      <c r="Z92" s="1204"/>
    </row>
    <row r="93" spans="1:26" ht="13.5" customHeight="1">
      <c r="A93" s="160"/>
      <c r="B93" s="931"/>
      <c r="C93" s="931"/>
      <c r="D93" s="931"/>
      <c r="E93" s="931"/>
      <c r="F93" s="931"/>
      <c r="G93" s="931"/>
      <c r="H93" s="931"/>
      <c r="I93" s="1204"/>
      <c r="J93" s="1204"/>
      <c r="K93" s="1204"/>
      <c r="L93" s="1204"/>
      <c r="M93" s="1204"/>
      <c r="N93" s="1204"/>
      <c r="O93" s="1204"/>
      <c r="P93" s="1204"/>
      <c r="Q93" s="1204"/>
      <c r="R93" s="1204"/>
      <c r="S93" s="1204"/>
      <c r="T93" s="1204"/>
      <c r="U93" s="1204"/>
      <c r="V93" s="1204"/>
      <c r="W93" s="1204"/>
      <c r="X93" s="1204"/>
      <c r="Y93" s="1204"/>
      <c r="Z93" s="1204"/>
    </row>
    <row r="94" spans="1:26" ht="13.5" customHeight="1">
      <c r="A94" s="160"/>
      <c r="B94" s="931"/>
      <c r="C94" s="931"/>
      <c r="D94" s="931"/>
      <c r="E94" s="931"/>
      <c r="F94" s="931"/>
      <c r="G94" s="931"/>
      <c r="H94" s="931"/>
      <c r="I94" s="1204"/>
      <c r="J94" s="1204"/>
      <c r="K94" s="1204"/>
      <c r="L94" s="1204"/>
      <c r="M94" s="1204"/>
      <c r="N94" s="1204"/>
      <c r="O94" s="1204"/>
      <c r="P94" s="1204"/>
      <c r="Q94" s="1204"/>
      <c r="R94" s="1204"/>
      <c r="S94" s="1204"/>
      <c r="T94" s="1204"/>
      <c r="U94" s="1204"/>
      <c r="V94" s="1204"/>
      <c r="W94" s="1204"/>
      <c r="X94" s="1204"/>
      <c r="Y94" s="1204"/>
      <c r="Z94" s="1204"/>
    </row>
    <row r="95" spans="1:26" ht="13.5" customHeight="1">
      <c r="A95" s="160"/>
      <c r="B95" s="931"/>
      <c r="C95" s="931"/>
      <c r="D95" s="931"/>
      <c r="E95" s="931"/>
      <c r="F95" s="931"/>
      <c r="G95" s="931"/>
      <c r="H95" s="931"/>
      <c r="I95" s="1204"/>
      <c r="J95" s="1204"/>
      <c r="K95" s="1204"/>
      <c r="L95" s="1204"/>
      <c r="M95" s="1204"/>
      <c r="N95" s="1204"/>
      <c r="O95" s="1204"/>
      <c r="P95" s="1204"/>
      <c r="Q95" s="1204"/>
      <c r="R95" s="1204"/>
      <c r="S95" s="1204"/>
      <c r="T95" s="1204"/>
      <c r="U95" s="1204"/>
      <c r="V95" s="1204"/>
      <c r="W95" s="1204"/>
      <c r="X95" s="1204"/>
      <c r="Y95" s="1204"/>
      <c r="Z95" s="1204"/>
    </row>
    <row r="96" spans="1:26" ht="13.5" customHeight="1">
      <c r="A96" s="160"/>
      <c r="B96" s="931"/>
      <c r="C96" s="931"/>
      <c r="D96" s="931"/>
      <c r="E96" s="931"/>
      <c r="F96" s="931"/>
      <c r="G96" s="931"/>
      <c r="H96" s="931"/>
      <c r="I96" s="1204"/>
      <c r="J96" s="1204"/>
      <c r="K96" s="1204"/>
      <c r="L96" s="1204"/>
      <c r="M96" s="1204"/>
      <c r="N96" s="1204"/>
      <c r="O96" s="1204"/>
      <c r="P96" s="1204"/>
      <c r="Q96" s="1204"/>
      <c r="R96" s="1204"/>
      <c r="S96" s="1204"/>
      <c r="T96" s="1204"/>
      <c r="U96" s="1204"/>
      <c r="V96" s="1204"/>
      <c r="W96" s="1204"/>
      <c r="X96" s="1204"/>
      <c r="Y96" s="1204"/>
      <c r="Z96" s="1204"/>
    </row>
    <row r="97" spans="1:26" ht="13.5" customHeight="1">
      <c r="A97" s="160"/>
      <c r="B97" s="931"/>
      <c r="C97" s="931"/>
      <c r="D97" s="931"/>
      <c r="E97" s="931"/>
      <c r="F97" s="931"/>
      <c r="G97" s="931"/>
      <c r="H97" s="931"/>
      <c r="I97" s="1204"/>
      <c r="J97" s="1204"/>
      <c r="K97" s="1204"/>
      <c r="L97" s="1204"/>
      <c r="M97" s="1204"/>
      <c r="N97" s="1204"/>
      <c r="O97" s="1204"/>
      <c r="P97" s="1204"/>
      <c r="Q97" s="1204"/>
      <c r="R97" s="1204"/>
      <c r="S97" s="1204"/>
      <c r="T97" s="1204"/>
      <c r="U97" s="1204"/>
      <c r="V97" s="1204"/>
      <c r="W97" s="1204"/>
      <c r="X97" s="1204"/>
      <c r="Y97" s="1204"/>
      <c r="Z97" s="1204"/>
    </row>
    <row r="98" spans="1:26" ht="13.5" customHeight="1">
      <c r="A98" s="160"/>
      <c r="B98" s="931"/>
      <c r="C98" s="931"/>
      <c r="D98" s="931"/>
      <c r="E98" s="931"/>
      <c r="F98" s="931"/>
      <c r="G98" s="931"/>
      <c r="H98" s="931"/>
      <c r="I98" s="1204"/>
      <c r="J98" s="1204"/>
      <c r="K98" s="1204"/>
      <c r="L98" s="1204"/>
      <c r="M98" s="1204"/>
      <c r="N98" s="1204"/>
      <c r="O98" s="1204"/>
      <c r="P98" s="1204"/>
      <c r="Q98" s="1204"/>
      <c r="R98" s="1204"/>
      <c r="S98" s="1204"/>
      <c r="T98" s="1204"/>
      <c r="U98" s="1204"/>
      <c r="V98" s="1204"/>
      <c r="W98" s="1204"/>
      <c r="X98" s="1204"/>
      <c r="Y98" s="1204"/>
      <c r="Z98" s="1204"/>
    </row>
    <row r="99" spans="1:26" ht="13.5" customHeight="1">
      <c r="A99" s="160"/>
      <c r="B99" s="931"/>
      <c r="C99" s="931"/>
      <c r="D99" s="931"/>
      <c r="E99" s="931"/>
      <c r="F99" s="931"/>
      <c r="G99" s="931"/>
      <c r="H99" s="931"/>
      <c r="I99" s="1204"/>
      <c r="J99" s="1204"/>
      <c r="K99" s="1204"/>
      <c r="L99" s="1204"/>
      <c r="M99" s="1204"/>
      <c r="N99" s="1204"/>
      <c r="O99" s="1204"/>
      <c r="P99" s="1204"/>
      <c r="Q99" s="1204"/>
      <c r="R99" s="1204"/>
      <c r="S99" s="1204"/>
      <c r="T99" s="1204"/>
      <c r="U99" s="1204"/>
      <c r="V99" s="1204"/>
      <c r="W99" s="1204"/>
      <c r="X99" s="1204"/>
      <c r="Y99" s="1204"/>
      <c r="Z99" s="1204"/>
    </row>
    <row r="100" spans="1:26" ht="13.5" customHeight="1">
      <c r="A100" s="160"/>
      <c r="B100" s="931"/>
      <c r="C100" s="931"/>
      <c r="D100" s="931"/>
      <c r="E100" s="931"/>
      <c r="F100" s="931"/>
      <c r="G100" s="931"/>
      <c r="H100" s="931"/>
      <c r="I100" s="1204"/>
      <c r="J100" s="1204"/>
      <c r="K100" s="1204"/>
      <c r="L100" s="1204"/>
      <c r="M100" s="1204"/>
      <c r="N100" s="1204"/>
      <c r="O100" s="1204"/>
      <c r="P100" s="1204"/>
      <c r="Q100" s="1204"/>
      <c r="R100" s="1204"/>
      <c r="S100" s="1204"/>
      <c r="T100" s="1204"/>
      <c r="U100" s="1204"/>
      <c r="V100" s="1204"/>
      <c r="W100" s="1204"/>
      <c r="X100" s="1204"/>
      <c r="Y100" s="1204"/>
      <c r="Z100" s="1204"/>
    </row>
    <row r="101" spans="1:26" ht="13.5" customHeight="1">
      <c r="A101" s="160"/>
      <c r="B101" s="931"/>
      <c r="C101" s="931"/>
      <c r="D101" s="931"/>
      <c r="E101" s="931"/>
      <c r="F101" s="931"/>
      <c r="G101" s="931"/>
      <c r="H101" s="931"/>
      <c r="I101" s="1204"/>
      <c r="J101" s="1204"/>
      <c r="K101" s="1204"/>
      <c r="L101" s="1204"/>
      <c r="M101" s="1204"/>
      <c r="N101" s="1204"/>
      <c r="O101" s="1204"/>
      <c r="P101" s="1204"/>
      <c r="Q101" s="1204"/>
      <c r="R101" s="1204"/>
      <c r="S101" s="1204"/>
      <c r="T101" s="1204"/>
      <c r="U101" s="1204"/>
      <c r="V101" s="1204"/>
      <c r="W101" s="1204"/>
      <c r="X101" s="1204"/>
      <c r="Y101" s="1204"/>
      <c r="Z101" s="1204"/>
    </row>
    <row r="102" spans="1:26" ht="13.5" customHeight="1">
      <c r="A102" s="160"/>
      <c r="B102" s="931"/>
      <c r="C102" s="931"/>
      <c r="D102" s="931"/>
      <c r="E102" s="931"/>
      <c r="F102" s="931"/>
      <c r="G102" s="931"/>
      <c r="H102" s="931"/>
      <c r="I102" s="1204"/>
      <c r="J102" s="1204"/>
      <c r="K102" s="1204"/>
      <c r="L102" s="1204"/>
      <c r="M102" s="1204"/>
      <c r="N102" s="1204"/>
      <c r="O102" s="1204"/>
      <c r="P102" s="1204"/>
      <c r="Q102" s="1204"/>
      <c r="R102" s="1204"/>
      <c r="S102" s="1204"/>
      <c r="T102" s="1204"/>
      <c r="U102" s="1204"/>
      <c r="V102" s="1204"/>
      <c r="W102" s="1204"/>
      <c r="X102" s="1204"/>
      <c r="Y102" s="1204"/>
      <c r="Z102" s="1204"/>
    </row>
    <row r="103" spans="1:26" ht="13.5" customHeight="1">
      <c r="A103" s="160"/>
      <c r="B103" s="931"/>
      <c r="C103" s="931"/>
      <c r="D103" s="931"/>
      <c r="E103" s="931"/>
      <c r="F103" s="931"/>
      <c r="G103" s="931"/>
      <c r="H103" s="931"/>
      <c r="I103" s="1204"/>
      <c r="J103" s="1204"/>
      <c r="K103" s="1204"/>
      <c r="L103" s="1204"/>
      <c r="M103" s="1204"/>
      <c r="N103" s="1204"/>
      <c r="O103" s="1204"/>
      <c r="P103" s="1204"/>
      <c r="Q103" s="1204"/>
      <c r="R103" s="1204"/>
      <c r="S103" s="1204"/>
      <c r="T103" s="1204"/>
      <c r="U103" s="1204"/>
      <c r="V103" s="1204"/>
      <c r="W103" s="1204"/>
      <c r="X103" s="1204"/>
      <c r="Y103" s="1204"/>
      <c r="Z103" s="1204"/>
    </row>
    <row r="104" spans="1:26" ht="13.5" customHeight="1">
      <c r="A104" s="160"/>
      <c r="B104" s="931"/>
      <c r="C104" s="931"/>
      <c r="D104" s="931"/>
      <c r="E104" s="931"/>
      <c r="F104" s="931"/>
      <c r="G104" s="931"/>
      <c r="H104" s="931"/>
      <c r="I104" s="1204"/>
      <c r="J104" s="1204"/>
      <c r="K104" s="1204"/>
      <c r="L104" s="1204"/>
      <c r="M104" s="1204"/>
      <c r="N104" s="1204"/>
      <c r="O104" s="1204"/>
      <c r="P104" s="1204"/>
      <c r="Q104" s="1204"/>
      <c r="R104" s="1204"/>
      <c r="S104" s="1204"/>
      <c r="T104" s="1204"/>
      <c r="U104" s="1204"/>
      <c r="V104" s="1204"/>
      <c r="W104" s="1204"/>
      <c r="X104" s="1204"/>
      <c r="Y104" s="1204"/>
      <c r="Z104" s="1204"/>
    </row>
    <row r="105" spans="1:26" ht="13.5" customHeight="1">
      <c r="A105" s="160"/>
      <c r="B105" s="931"/>
      <c r="C105" s="931"/>
      <c r="D105" s="931"/>
      <c r="E105" s="931"/>
      <c r="F105" s="931"/>
      <c r="G105" s="931"/>
      <c r="H105" s="931"/>
      <c r="I105" s="1204"/>
      <c r="J105" s="1204"/>
      <c r="K105" s="1204"/>
      <c r="L105" s="1204"/>
      <c r="M105" s="1204"/>
      <c r="N105" s="1204"/>
      <c r="O105" s="1204"/>
      <c r="P105" s="1204"/>
      <c r="Q105" s="1204"/>
      <c r="R105" s="1204"/>
      <c r="S105" s="1204"/>
      <c r="T105" s="1204"/>
      <c r="U105" s="1204"/>
      <c r="V105" s="1204"/>
      <c r="W105" s="1204"/>
      <c r="X105" s="1204"/>
      <c r="Y105" s="1204"/>
      <c r="Z105" s="1204"/>
    </row>
    <row r="106" spans="1:26" ht="13.5" customHeight="1">
      <c r="A106" s="160"/>
      <c r="B106" s="931"/>
      <c r="C106" s="931"/>
      <c r="D106" s="931"/>
      <c r="E106" s="931"/>
      <c r="F106" s="931"/>
      <c r="G106" s="931"/>
      <c r="H106" s="931"/>
      <c r="I106" s="1204"/>
      <c r="J106" s="1204"/>
      <c r="K106" s="1204"/>
      <c r="L106" s="1204"/>
      <c r="M106" s="1204"/>
      <c r="N106" s="1204"/>
      <c r="O106" s="1204"/>
      <c r="P106" s="1204"/>
      <c r="Q106" s="1204"/>
      <c r="R106" s="1204"/>
      <c r="S106" s="1204"/>
      <c r="T106" s="1204"/>
      <c r="U106" s="1204"/>
      <c r="V106" s="1204"/>
      <c r="W106" s="1204"/>
      <c r="X106" s="1204"/>
      <c r="Y106" s="1204"/>
      <c r="Z106" s="1204"/>
    </row>
    <row r="107" spans="1:26" ht="13.5" customHeight="1">
      <c r="A107" s="160"/>
      <c r="B107" s="931"/>
      <c r="C107" s="931"/>
      <c r="D107" s="931"/>
      <c r="E107" s="931"/>
      <c r="F107" s="931"/>
      <c r="G107" s="931"/>
      <c r="H107" s="931"/>
      <c r="I107" s="1204"/>
      <c r="J107" s="1204"/>
      <c r="K107" s="1204"/>
      <c r="L107" s="1204"/>
      <c r="M107" s="1204"/>
      <c r="N107" s="1204"/>
      <c r="O107" s="1204"/>
      <c r="P107" s="1204"/>
      <c r="Q107" s="1204"/>
      <c r="R107" s="1204"/>
      <c r="S107" s="1204"/>
      <c r="T107" s="1204"/>
      <c r="U107" s="1204"/>
      <c r="V107" s="1204"/>
      <c r="W107" s="1204"/>
      <c r="X107" s="1204"/>
      <c r="Y107" s="1204"/>
      <c r="Z107" s="1204"/>
    </row>
    <row r="108" spans="1:26" ht="13.5" customHeight="1">
      <c r="A108" s="160"/>
      <c r="B108" s="931"/>
      <c r="C108" s="931"/>
      <c r="D108" s="931"/>
      <c r="E108" s="931"/>
      <c r="F108" s="931"/>
      <c r="G108" s="931"/>
      <c r="H108" s="931"/>
      <c r="I108" s="1204"/>
      <c r="J108" s="1204"/>
      <c r="K108" s="1204"/>
      <c r="L108" s="1204"/>
      <c r="M108" s="1204"/>
      <c r="N108" s="1204"/>
      <c r="O108" s="1204"/>
      <c r="P108" s="1204"/>
      <c r="Q108" s="1204"/>
      <c r="R108" s="1204"/>
      <c r="S108" s="1204"/>
      <c r="T108" s="1204"/>
      <c r="U108" s="1204"/>
      <c r="V108" s="1204"/>
      <c r="W108" s="1204"/>
      <c r="X108" s="1204"/>
      <c r="Y108" s="1204"/>
      <c r="Z108" s="1204"/>
    </row>
    <row r="109" spans="1:26" ht="13.5" customHeight="1">
      <c r="A109" s="160"/>
      <c r="B109" s="931"/>
      <c r="C109" s="931"/>
      <c r="D109" s="931"/>
      <c r="E109" s="931"/>
      <c r="F109" s="931"/>
      <c r="G109" s="931"/>
      <c r="H109" s="931"/>
      <c r="I109" s="1204"/>
      <c r="J109" s="1204"/>
      <c r="K109" s="1204"/>
      <c r="L109" s="1204"/>
      <c r="M109" s="1204"/>
      <c r="N109" s="1204"/>
      <c r="O109" s="1204"/>
      <c r="P109" s="1204"/>
      <c r="Q109" s="1204"/>
      <c r="R109" s="1204"/>
      <c r="S109" s="1204"/>
      <c r="T109" s="1204"/>
      <c r="U109" s="1204"/>
      <c r="V109" s="1204"/>
      <c r="W109" s="1204"/>
      <c r="X109" s="1204"/>
      <c r="Y109" s="1204"/>
      <c r="Z109" s="1204"/>
    </row>
    <row r="110" spans="1:26" ht="13.5" customHeight="1">
      <c r="A110" s="160"/>
      <c r="B110" s="931"/>
      <c r="C110" s="931"/>
      <c r="D110" s="931"/>
      <c r="E110" s="931"/>
      <c r="F110" s="931"/>
      <c r="G110" s="931"/>
      <c r="H110" s="931"/>
      <c r="I110" s="1204"/>
      <c r="J110" s="1204"/>
      <c r="K110" s="1204"/>
      <c r="L110" s="1204"/>
      <c r="M110" s="1204"/>
      <c r="N110" s="1204"/>
      <c r="O110" s="1204"/>
      <c r="P110" s="1204"/>
      <c r="Q110" s="1204"/>
      <c r="R110" s="1204"/>
      <c r="S110" s="1204"/>
      <c r="T110" s="1204"/>
      <c r="U110" s="1204"/>
      <c r="V110" s="1204"/>
      <c r="W110" s="1204"/>
      <c r="X110" s="1204"/>
      <c r="Y110" s="1204"/>
      <c r="Z110" s="1204"/>
    </row>
    <row r="111" spans="1:26" ht="13.5" customHeight="1">
      <c r="A111" s="160"/>
      <c r="B111" s="931"/>
      <c r="C111" s="931"/>
      <c r="D111" s="931"/>
      <c r="E111" s="931"/>
      <c r="F111" s="931"/>
      <c r="G111" s="931"/>
      <c r="H111" s="931"/>
      <c r="I111" s="1204"/>
      <c r="J111" s="1204"/>
      <c r="K111" s="1204"/>
      <c r="L111" s="1204"/>
      <c r="M111" s="1204"/>
      <c r="N111" s="1204"/>
      <c r="O111" s="1204"/>
      <c r="P111" s="1204"/>
      <c r="Q111" s="1204"/>
      <c r="R111" s="1204"/>
      <c r="S111" s="1204"/>
      <c r="T111" s="1204"/>
      <c r="U111" s="1204"/>
      <c r="V111" s="1204"/>
      <c r="W111" s="1204"/>
      <c r="X111" s="1204"/>
      <c r="Y111" s="1204"/>
      <c r="Z111" s="1204"/>
    </row>
    <row r="112" spans="1:26" ht="13.5" customHeight="1">
      <c r="A112" s="160"/>
      <c r="B112" s="931"/>
      <c r="C112" s="931"/>
      <c r="D112" s="931"/>
      <c r="E112" s="931"/>
      <c r="F112" s="931"/>
      <c r="G112" s="931"/>
      <c r="H112" s="931"/>
      <c r="I112" s="1204"/>
      <c r="J112" s="1204"/>
      <c r="K112" s="1204"/>
      <c r="L112" s="1204"/>
      <c r="M112" s="1204"/>
      <c r="N112" s="1204"/>
      <c r="O112" s="1204"/>
      <c r="P112" s="1204"/>
      <c r="Q112" s="1204"/>
      <c r="R112" s="1204"/>
      <c r="S112" s="1204"/>
      <c r="T112" s="1204"/>
      <c r="U112" s="1204"/>
      <c r="V112" s="1204"/>
      <c r="W112" s="1204"/>
      <c r="X112" s="1204"/>
      <c r="Y112" s="1204"/>
      <c r="Z112" s="1204"/>
    </row>
    <row r="113" spans="1:26" ht="13.5" customHeight="1">
      <c r="A113" s="160"/>
      <c r="B113" s="931"/>
      <c r="C113" s="931"/>
      <c r="D113" s="931"/>
      <c r="E113" s="931"/>
      <c r="F113" s="931"/>
      <c r="G113" s="931"/>
      <c r="H113" s="931"/>
      <c r="I113" s="1204"/>
      <c r="J113" s="1204"/>
      <c r="K113" s="1204"/>
      <c r="L113" s="1204"/>
      <c r="M113" s="1204"/>
      <c r="N113" s="1204"/>
      <c r="O113" s="1204"/>
      <c r="P113" s="1204"/>
      <c r="Q113" s="1204"/>
      <c r="R113" s="1204"/>
      <c r="S113" s="1204"/>
      <c r="T113" s="1204"/>
      <c r="U113" s="1204"/>
      <c r="V113" s="1204"/>
      <c r="W113" s="1204"/>
      <c r="X113" s="1204"/>
      <c r="Y113" s="1204"/>
      <c r="Z113" s="1204"/>
    </row>
    <row r="114" spans="1:26" ht="13.5" customHeight="1">
      <c r="A114" s="160"/>
      <c r="B114" s="931"/>
      <c r="C114" s="931"/>
      <c r="D114" s="931"/>
      <c r="E114" s="931"/>
      <c r="F114" s="931"/>
      <c r="G114" s="931"/>
      <c r="H114" s="931"/>
      <c r="I114" s="1204"/>
      <c r="J114" s="1204"/>
      <c r="K114" s="1204"/>
      <c r="L114" s="1204"/>
      <c r="M114" s="1204"/>
      <c r="N114" s="1204"/>
      <c r="O114" s="1204"/>
      <c r="P114" s="1204"/>
      <c r="Q114" s="1204"/>
      <c r="R114" s="1204"/>
      <c r="S114" s="1204"/>
      <c r="T114" s="1204"/>
      <c r="U114" s="1204"/>
      <c r="V114" s="1204"/>
      <c r="W114" s="1204"/>
      <c r="X114" s="1204"/>
      <c r="Y114" s="1204"/>
      <c r="Z114" s="1204"/>
    </row>
    <row r="115" spans="1:26" ht="13.5" customHeight="1">
      <c r="A115" s="160"/>
      <c r="B115" s="931"/>
      <c r="C115" s="931"/>
      <c r="D115" s="931"/>
      <c r="E115" s="931"/>
      <c r="F115" s="931"/>
      <c r="G115" s="931"/>
      <c r="H115" s="931"/>
      <c r="I115" s="1204"/>
      <c r="J115" s="1204"/>
      <c r="K115" s="1204"/>
      <c r="L115" s="1204"/>
      <c r="M115" s="1204"/>
      <c r="N115" s="1204"/>
      <c r="O115" s="1204"/>
      <c r="P115" s="1204"/>
      <c r="Q115" s="1204"/>
      <c r="R115" s="1204"/>
      <c r="S115" s="1204"/>
      <c r="T115" s="1204"/>
      <c r="U115" s="1204"/>
      <c r="V115" s="1204"/>
      <c r="W115" s="1204"/>
      <c r="X115" s="1204"/>
      <c r="Y115" s="1204"/>
      <c r="Z115" s="1204"/>
    </row>
    <row r="116" spans="1:26" ht="13.5" customHeight="1">
      <c r="A116" s="160"/>
      <c r="B116" s="931"/>
      <c r="C116" s="931"/>
      <c r="D116" s="931"/>
      <c r="E116" s="931"/>
      <c r="F116" s="931"/>
      <c r="G116" s="931"/>
      <c r="H116" s="931"/>
      <c r="I116" s="1204"/>
      <c r="J116" s="1204"/>
      <c r="K116" s="1204"/>
      <c r="L116" s="1204"/>
      <c r="M116" s="1204"/>
      <c r="N116" s="1204"/>
      <c r="O116" s="1204"/>
      <c r="P116" s="1204"/>
      <c r="Q116" s="1204"/>
      <c r="R116" s="1204"/>
      <c r="S116" s="1204"/>
      <c r="T116" s="1204"/>
      <c r="U116" s="1204"/>
      <c r="V116" s="1204"/>
      <c r="W116" s="1204"/>
      <c r="X116" s="1204"/>
      <c r="Y116" s="1204"/>
      <c r="Z116" s="1204"/>
    </row>
    <row r="117" spans="1:26" ht="13.5" customHeight="1">
      <c r="A117" s="160"/>
      <c r="B117" s="931"/>
      <c r="C117" s="931"/>
      <c r="D117" s="931"/>
      <c r="E117" s="931"/>
      <c r="F117" s="931"/>
      <c r="G117" s="931"/>
      <c r="H117" s="931"/>
      <c r="I117" s="1204"/>
      <c r="J117" s="1204"/>
      <c r="K117" s="1204"/>
      <c r="L117" s="1204"/>
      <c r="M117" s="1204"/>
      <c r="N117" s="1204"/>
      <c r="O117" s="1204"/>
      <c r="P117" s="1204"/>
      <c r="Q117" s="1204"/>
      <c r="R117" s="1204"/>
      <c r="S117" s="1204"/>
      <c r="T117" s="1204"/>
      <c r="U117" s="1204"/>
      <c r="V117" s="1204"/>
      <c r="W117" s="1204"/>
      <c r="X117" s="1204"/>
      <c r="Y117" s="1204"/>
      <c r="Z117" s="1204"/>
    </row>
    <row r="118" spans="1:26" ht="13.5" customHeight="1">
      <c r="A118" s="160"/>
      <c r="B118" s="931"/>
      <c r="C118" s="931"/>
      <c r="D118" s="931"/>
      <c r="E118" s="931"/>
      <c r="F118" s="931"/>
      <c r="G118" s="931"/>
      <c r="H118" s="931"/>
      <c r="I118" s="1204"/>
      <c r="J118" s="1204"/>
      <c r="K118" s="1204"/>
      <c r="L118" s="1204"/>
      <c r="M118" s="1204"/>
      <c r="N118" s="1204"/>
      <c r="O118" s="1204"/>
      <c r="P118" s="1204"/>
      <c r="Q118" s="1204"/>
      <c r="R118" s="1204"/>
      <c r="S118" s="1204"/>
      <c r="T118" s="1204"/>
      <c r="U118" s="1204"/>
      <c r="V118" s="1204"/>
      <c r="W118" s="1204"/>
      <c r="X118" s="1204"/>
      <c r="Y118" s="1204"/>
      <c r="Z118" s="1204"/>
    </row>
    <row r="119" spans="1:26" ht="13.5" customHeight="1">
      <c r="A119" s="160"/>
      <c r="B119" s="931"/>
      <c r="C119" s="931"/>
      <c r="D119" s="931"/>
      <c r="E119" s="931"/>
      <c r="F119" s="931"/>
      <c r="G119" s="931"/>
      <c r="H119" s="931"/>
      <c r="I119" s="1204"/>
      <c r="J119" s="1204"/>
      <c r="K119" s="1204"/>
      <c r="L119" s="1204"/>
      <c r="M119" s="1204"/>
      <c r="N119" s="1204"/>
      <c r="O119" s="1204"/>
      <c r="P119" s="1204"/>
      <c r="Q119" s="1204"/>
      <c r="R119" s="1204"/>
      <c r="S119" s="1204"/>
      <c r="T119" s="1204"/>
      <c r="U119" s="1204"/>
      <c r="V119" s="1204"/>
      <c r="W119" s="1204"/>
      <c r="X119" s="1204"/>
      <c r="Y119" s="1204"/>
      <c r="Z119" s="1204"/>
    </row>
    <row r="120" spans="1:26" ht="13.5" customHeight="1">
      <c r="A120" s="160"/>
      <c r="B120" s="931"/>
      <c r="C120" s="931"/>
      <c r="D120" s="931"/>
      <c r="E120" s="931"/>
      <c r="F120" s="931"/>
      <c r="G120" s="931"/>
      <c r="H120" s="931"/>
      <c r="I120" s="1204"/>
      <c r="J120" s="1204"/>
      <c r="K120" s="1204"/>
      <c r="L120" s="1204"/>
      <c r="M120" s="1204"/>
      <c r="N120" s="1204"/>
      <c r="O120" s="1204"/>
      <c r="P120" s="1204"/>
      <c r="Q120" s="1204"/>
      <c r="R120" s="1204"/>
      <c r="S120" s="1204"/>
      <c r="T120" s="1204"/>
      <c r="U120" s="1204"/>
      <c r="V120" s="1204"/>
      <c r="W120" s="1204"/>
      <c r="X120" s="1204"/>
      <c r="Y120" s="1204"/>
      <c r="Z120" s="1204"/>
    </row>
    <row r="121" spans="1:26" ht="13.5" customHeight="1">
      <c r="A121" s="160"/>
      <c r="B121" s="931"/>
      <c r="C121" s="931"/>
      <c r="D121" s="931"/>
      <c r="E121" s="931"/>
      <c r="F121" s="931"/>
      <c r="G121" s="931"/>
      <c r="H121" s="931"/>
      <c r="I121" s="1204"/>
      <c r="J121" s="1204"/>
      <c r="K121" s="1204"/>
      <c r="L121" s="1204"/>
      <c r="M121" s="1204"/>
      <c r="N121" s="1204"/>
      <c r="O121" s="1204"/>
      <c r="P121" s="1204"/>
      <c r="Q121" s="1204"/>
      <c r="R121" s="1204"/>
      <c r="S121" s="1204"/>
      <c r="T121" s="1204"/>
      <c r="U121" s="1204"/>
      <c r="V121" s="1204"/>
      <c r="W121" s="1204"/>
      <c r="X121" s="1204"/>
      <c r="Y121" s="1204"/>
      <c r="Z121" s="1204"/>
    </row>
    <row r="122" spans="1:26" ht="13.5" customHeight="1">
      <c r="A122" s="160"/>
      <c r="B122" s="931"/>
      <c r="C122" s="931"/>
      <c r="D122" s="931"/>
      <c r="E122" s="931"/>
      <c r="F122" s="931"/>
      <c r="G122" s="931"/>
      <c r="H122" s="931"/>
      <c r="I122" s="1204"/>
      <c r="J122" s="1204"/>
      <c r="K122" s="1204"/>
      <c r="L122" s="1204"/>
      <c r="M122" s="1204"/>
      <c r="N122" s="1204"/>
      <c r="O122" s="1204"/>
      <c r="P122" s="1204"/>
      <c r="Q122" s="1204"/>
      <c r="R122" s="1204"/>
      <c r="S122" s="1204"/>
      <c r="T122" s="1204"/>
      <c r="U122" s="1204"/>
      <c r="V122" s="1204"/>
      <c r="W122" s="1204"/>
      <c r="X122" s="1204"/>
      <c r="Y122" s="1204"/>
      <c r="Z122" s="1204"/>
    </row>
    <row r="123" spans="1:26" ht="13.5" customHeight="1">
      <c r="A123" s="160"/>
      <c r="B123" s="931"/>
      <c r="C123" s="931"/>
      <c r="D123" s="931"/>
      <c r="E123" s="931"/>
      <c r="F123" s="931"/>
      <c r="G123" s="931"/>
      <c r="H123" s="931"/>
      <c r="I123" s="1204"/>
      <c r="J123" s="1204"/>
      <c r="K123" s="1204"/>
      <c r="L123" s="1204"/>
      <c r="M123" s="1204"/>
      <c r="N123" s="1204"/>
      <c r="O123" s="1204"/>
      <c r="P123" s="1204"/>
      <c r="Q123" s="1204"/>
      <c r="R123" s="1204"/>
      <c r="S123" s="1204"/>
      <c r="T123" s="1204"/>
      <c r="U123" s="1204"/>
      <c r="V123" s="1204"/>
      <c r="W123" s="1204"/>
      <c r="X123" s="1204"/>
      <c r="Y123" s="1204"/>
      <c r="Z123" s="1204"/>
    </row>
    <row r="124" spans="1:26" ht="13.5" customHeight="1">
      <c r="A124" s="160"/>
      <c r="B124" s="931"/>
      <c r="C124" s="931"/>
      <c r="D124" s="931"/>
      <c r="E124" s="931"/>
      <c r="F124" s="931"/>
      <c r="G124" s="931"/>
      <c r="H124" s="931"/>
      <c r="I124" s="1204"/>
      <c r="J124" s="1204"/>
      <c r="K124" s="1204"/>
      <c r="L124" s="1204"/>
      <c r="M124" s="1204"/>
      <c r="N124" s="1204"/>
      <c r="O124" s="1204"/>
      <c r="P124" s="1204"/>
      <c r="Q124" s="1204"/>
      <c r="R124" s="1204"/>
      <c r="S124" s="1204"/>
      <c r="T124" s="1204"/>
      <c r="U124" s="1204"/>
      <c r="V124" s="1204"/>
      <c r="W124" s="1204"/>
      <c r="X124" s="1204"/>
      <c r="Y124" s="1204"/>
      <c r="Z124" s="1204"/>
    </row>
    <row r="125" spans="1:26" ht="13.5" customHeight="1">
      <c r="A125" s="160"/>
      <c r="B125" s="931"/>
      <c r="C125" s="931"/>
      <c r="D125" s="931"/>
      <c r="E125" s="931"/>
      <c r="F125" s="931"/>
      <c r="G125" s="931"/>
      <c r="H125" s="931"/>
      <c r="I125" s="1204"/>
      <c r="J125" s="1204"/>
      <c r="K125" s="1204"/>
      <c r="L125" s="1204"/>
      <c r="M125" s="1204"/>
      <c r="N125" s="1204"/>
      <c r="O125" s="1204"/>
      <c r="P125" s="1204"/>
      <c r="Q125" s="1204"/>
      <c r="R125" s="1204"/>
      <c r="S125" s="1204"/>
      <c r="T125" s="1204"/>
      <c r="U125" s="1204"/>
      <c r="V125" s="1204"/>
      <c r="W125" s="1204"/>
      <c r="X125" s="1204"/>
      <c r="Y125" s="1204"/>
      <c r="Z125" s="1204"/>
    </row>
    <row r="126" spans="1:26" ht="13.5" customHeight="1">
      <c r="A126" s="160"/>
      <c r="B126" s="931"/>
      <c r="C126" s="931"/>
      <c r="D126" s="931"/>
      <c r="E126" s="931"/>
      <c r="F126" s="931"/>
      <c r="G126" s="931"/>
      <c r="H126" s="931"/>
      <c r="I126" s="1204"/>
      <c r="J126" s="1204"/>
      <c r="K126" s="1204"/>
      <c r="L126" s="1204"/>
      <c r="M126" s="1204"/>
      <c r="N126" s="1204"/>
      <c r="O126" s="1204"/>
      <c r="P126" s="1204"/>
      <c r="Q126" s="1204"/>
      <c r="R126" s="1204"/>
      <c r="S126" s="1204"/>
      <c r="T126" s="1204"/>
      <c r="U126" s="1204"/>
      <c r="V126" s="1204"/>
      <c r="W126" s="1204"/>
      <c r="X126" s="1204"/>
      <c r="Y126" s="1204"/>
      <c r="Z126" s="1204"/>
    </row>
    <row r="127" spans="1:26" ht="13.5" customHeight="1">
      <c r="A127" s="160"/>
      <c r="B127" s="931"/>
      <c r="C127" s="931"/>
      <c r="D127" s="931"/>
      <c r="E127" s="931"/>
      <c r="F127" s="931"/>
      <c r="G127" s="931"/>
      <c r="H127" s="931"/>
      <c r="I127" s="1204"/>
      <c r="J127" s="1204"/>
      <c r="K127" s="1204"/>
      <c r="L127" s="1204"/>
      <c r="M127" s="1204"/>
      <c r="N127" s="1204"/>
      <c r="O127" s="1204"/>
      <c r="P127" s="1204"/>
      <c r="Q127" s="1204"/>
      <c r="R127" s="1204"/>
      <c r="S127" s="1204"/>
      <c r="T127" s="1204"/>
      <c r="U127" s="1204"/>
      <c r="V127" s="1204"/>
      <c r="W127" s="1204"/>
      <c r="X127" s="1204"/>
      <c r="Y127" s="1204"/>
      <c r="Z127" s="1204"/>
    </row>
    <row r="128" spans="1:26" ht="13.5" customHeight="1">
      <c r="A128" s="160"/>
      <c r="B128" s="931"/>
      <c r="C128" s="931"/>
      <c r="D128" s="931"/>
      <c r="E128" s="931"/>
      <c r="F128" s="931"/>
      <c r="G128" s="931"/>
      <c r="H128" s="931"/>
      <c r="I128" s="1204"/>
      <c r="J128" s="1204"/>
      <c r="K128" s="1204"/>
      <c r="L128" s="1204"/>
      <c r="M128" s="1204"/>
      <c r="N128" s="1204"/>
      <c r="O128" s="1204"/>
      <c r="P128" s="1204"/>
      <c r="Q128" s="1204"/>
      <c r="R128" s="1204"/>
      <c r="S128" s="1204"/>
      <c r="T128" s="1204"/>
      <c r="U128" s="1204"/>
      <c r="V128" s="1204"/>
      <c r="W128" s="1204"/>
      <c r="X128" s="1204"/>
      <c r="Y128" s="1204"/>
      <c r="Z128" s="1204"/>
    </row>
    <row r="129" spans="1:26" ht="13.5" customHeight="1">
      <c r="A129" s="160"/>
      <c r="B129" s="931"/>
      <c r="C129" s="931"/>
      <c r="D129" s="931"/>
      <c r="E129" s="931"/>
      <c r="F129" s="931"/>
      <c r="G129" s="931"/>
      <c r="H129" s="931"/>
      <c r="I129" s="1204"/>
      <c r="J129" s="1204"/>
      <c r="K129" s="1204"/>
      <c r="L129" s="1204"/>
      <c r="M129" s="1204"/>
      <c r="N129" s="1204"/>
      <c r="O129" s="1204"/>
      <c r="P129" s="1204"/>
      <c r="Q129" s="1204"/>
      <c r="R129" s="1204"/>
      <c r="S129" s="1204"/>
      <c r="T129" s="1204"/>
      <c r="U129" s="1204"/>
      <c r="V129" s="1204"/>
      <c r="W129" s="1204"/>
      <c r="X129" s="1204"/>
      <c r="Y129" s="1204"/>
      <c r="Z129" s="1204"/>
    </row>
    <row r="130" spans="1:26" ht="13.5" customHeight="1">
      <c r="A130" s="160"/>
      <c r="B130" s="931"/>
      <c r="C130" s="931"/>
      <c r="D130" s="931"/>
      <c r="E130" s="931"/>
      <c r="F130" s="931"/>
      <c r="G130" s="931"/>
      <c r="H130" s="931"/>
      <c r="I130" s="1204"/>
      <c r="J130" s="1204"/>
      <c r="K130" s="1204"/>
      <c r="L130" s="1204"/>
      <c r="M130" s="1204"/>
      <c r="N130" s="1204"/>
      <c r="O130" s="1204"/>
      <c r="P130" s="1204"/>
      <c r="Q130" s="1204"/>
      <c r="R130" s="1204"/>
      <c r="S130" s="1204"/>
      <c r="T130" s="1204"/>
      <c r="U130" s="1204"/>
      <c r="V130" s="1204"/>
      <c r="W130" s="1204"/>
      <c r="X130" s="1204"/>
      <c r="Y130" s="1204"/>
      <c r="Z130" s="1204"/>
    </row>
    <row r="131" spans="1:26" ht="13.5" customHeight="1">
      <c r="A131" s="160"/>
      <c r="B131" s="931"/>
      <c r="C131" s="931"/>
      <c r="D131" s="931"/>
      <c r="E131" s="931"/>
      <c r="F131" s="931"/>
      <c r="G131" s="931"/>
      <c r="H131" s="931"/>
      <c r="I131" s="1204"/>
      <c r="J131" s="1204"/>
      <c r="K131" s="1204"/>
      <c r="L131" s="1204"/>
      <c r="M131" s="1204"/>
      <c r="N131" s="1204"/>
      <c r="O131" s="1204"/>
      <c r="P131" s="1204"/>
      <c r="Q131" s="1204"/>
      <c r="R131" s="1204"/>
      <c r="S131" s="1204"/>
      <c r="T131" s="1204"/>
      <c r="U131" s="1204"/>
      <c r="V131" s="1204"/>
      <c r="W131" s="1204"/>
      <c r="X131" s="1204"/>
      <c r="Y131" s="1204"/>
      <c r="Z131" s="1204"/>
    </row>
    <row r="132" spans="1:26" ht="13.5" customHeight="1">
      <c r="A132" s="160"/>
      <c r="B132" s="931"/>
      <c r="C132" s="931"/>
      <c r="D132" s="931"/>
      <c r="E132" s="931"/>
      <c r="F132" s="931"/>
      <c r="G132" s="931"/>
      <c r="H132" s="931"/>
      <c r="I132" s="1204"/>
      <c r="J132" s="1204"/>
      <c r="K132" s="1204"/>
      <c r="L132" s="1204"/>
      <c r="M132" s="1204"/>
      <c r="N132" s="1204"/>
      <c r="O132" s="1204"/>
      <c r="P132" s="1204"/>
      <c r="Q132" s="1204"/>
      <c r="R132" s="1204"/>
      <c r="S132" s="1204"/>
      <c r="T132" s="1204"/>
      <c r="U132" s="1204"/>
      <c r="V132" s="1204"/>
      <c r="W132" s="1204"/>
      <c r="X132" s="1204"/>
      <c r="Y132" s="1204"/>
      <c r="Z132" s="1204"/>
    </row>
    <row r="133" spans="1:26" ht="13.5" customHeight="1">
      <c r="A133" s="160"/>
      <c r="B133" s="931"/>
      <c r="C133" s="931"/>
      <c r="D133" s="931"/>
      <c r="E133" s="931"/>
      <c r="F133" s="931"/>
      <c r="G133" s="931"/>
      <c r="H133" s="931"/>
      <c r="I133" s="1204"/>
      <c r="J133" s="1204"/>
      <c r="K133" s="1204"/>
      <c r="L133" s="1204"/>
      <c r="M133" s="1204"/>
      <c r="N133" s="1204"/>
      <c r="O133" s="1204"/>
      <c r="P133" s="1204"/>
      <c r="Q133" s="1204"/>
      <c r="R133" s="1204"/>
      <c r="S133" s="1204"/>
      <c r="T133" s="1204"/>
      <c r="U133" s="1204"/>
      <c r="V133" s="1204"/>
      <c r="W133" s="1204"/>
      <c r="X133" s="1204"/>
      <c r="Y133" s="1204"/>
      <c r="Z133" s="1204"/>
    </row>
    <row r="134" spans="1:26" ht="13.5" customHeight="1">
      <c r="A134" s="160"/>
      <c r="B134" s="931"/>
      <c r="C134" s="931"/>
      <c r="D134" s="931"/>
      <c r="E134" s="931"/>
      <c r="F134" s="931"/>
      <c r="G134" s="931"/>
      <c r="H134" s="931"/>
      <c r="I134" s="1204"/>
      <c r="J134" s="1204"/>
      <c r="K134" s="1204"/>
      <c r="L134" s="1204"/>
      <c r="M134" s="1204"/>
      <c r="N134" s="1204"/>
      <c r="O134" s="1204"/>
      <c r="P134" s="1204"/>
      <c r="Q134" s="1204"/>
      <c r="R134" s="1204"/>
      <c r="S134" s="1204"/>
      <c r="T134" s="1204"/>
      <c r="U134" s="1204"/>
      <c r="V134" s="1204"/>
      <c r="W134" s="1204"/>
      <c r="X134" s="1204"/>
      <c r="Y134" s="1204"/>
      <c r="Z134" s="1204"/>
    </row>
    <row r="135" spans="1:26" ht="13.5" customHeight="1">
      <c r="A135" s="160"/>
      <c r="B135" s="931"/>
      <c r="C135" s="931"/>
      <c r="D135" s="931"/>
      <c r="E135" s="931"/>
      <c r="F135" s="931"/>
      <c r="G135" s="931"/>
      <c r="H135" s="931"/>
      <c r="I135" s="1204"/>
      <c r="J135" s="1204"/>
      <c r="K135" s="1204"/>
      <c r="L135" s="1204"/>
      <c r="M135" s="1204"/>
      <c r="N135" s="1204"/>
      <c r="O135" s="1204"/>
      <c r="P135" s="1204"/>
      <c r="Q135" s="1204"/>
      <c r="R135" s="1204"/>
      <c r="S135" s="1204"/>
      <c r="T135" s="1204"/>
      <c r="U135" s="1204"/>
      <c r="V135" s="1204"/>
      <c r="W135" s="1204"/>
      <c r="X135" s="1204"/>
      <c r="Y135" s="1204"/>
      <c r="Z135" s="1204"/>
    </row>
    <row r="136" spans="1:26" ht="13.5" customHeight="1">
      <c r="A136" s="160"/>
      <c r="B136" s="931"/>
      <c r="C136" s="931"/>
      <c r="D136" s="931"/>
      <c r="E136" s="931"/>
      <c r="F136" s="931"/>
      <c r="G136" s="931"/>
      <c r="H136" s="931"/>
      <c r="I136" s="1204"/>
      <c r="J136" s="1204"/>
      <c r="K136" s="1204"/>
      <c r="L136" s="1204"/>
      <c r="M136" s="1204"/>
      <c r="N136" s="1204"/>
      <c r="O136" s="1204"/>
      <c r="P136" s="1204"/>
      <c r="Q136" s="1204"/>
      <c r="R136" s="1204"/>
      <c r="S136" s="1204"/>
      <c r="T136" s="1204"/>
      <c r="U136" s="1204"/>
      <c r="V136" s="1204"/>
      <c r="W136" s="1204"/>
      <c r="X136" s="1204"/>
      <c r="Y136" s="1204"/>
      <c r="Z136" s="1204"/>
    </row>
    <row r="137" spans="1:26" ht="13.5" customHeight="1">
      <c r="A137" s="160"/>
      <c r="B137" s="931"/>
      <c r="C137" s="931"/>
      <c r="D137" s="931"/>
      <c r="E137" s="931"/>
      <c r="F137" s="931"/>
      <c r="G137" s="931"/>
      <c r="H137" s="931"/>
      <c r="I137" s="1204"/>
      <c r="J137" s="1204"/>
      <c r="K137" s="1204"/>
      <c r="L137" s="1204"/>
      <c r="M137" s="1204"/>
      <c r="N137" s="1204"/>
      <c r="O137" s="1204"/>
      <c r="P137" s="1204"/>
      <c r="Q137" s="1204"/>
      <c r="R137" s="1204"/>
      <c r="S137" s="1204"/>
      <c r="T137" s="1204"/>
      <c r="U137" s="1204"/>
      <c r="V137" s="1204"/>
      <c r="W137" s="1204"/>
      <c r="X137" s="1204"/>
      <c r="Y137" s="1204"/>
      <c r="Z137" s="1204"/>
    </row>
    <row r="138" spans="1:26" ht="13.5" customHeight="1">
      <c r="A138" s="160"/>
      <c r="B138" s="931"/>
      <c r="C138" s="931"/>
      <c r="D138" s="931"/>
      <c r="E138" s="931"/>
      <c r="F138" s="931"/>
      <c r="G138" s="931"/>
      <c r="H138" s="931"/>
      <c r="I138" s="1204"/>
      <c r="J138" s="1204"/>
      <c r="K138" s="1204"/>
      <c r="L138" s="1204"/>
      <c r="M138" s="1204"/>
      <c r="N138" s="1204"/>
      <c r="O138" s="1204"/>
      <c r="P138" s="1204"/>
      <c r="Q138" s="1204"/>
      <c r="R138" s="1204"/>
      <c r="S138" s="1204"/>
      <c r="T138" s="1204"/>
      <c r="U138" s="1204"/>
      <c r="V138" s="1204"/>
      <c r="W138" s="1204"/>
      <c r="X138" s="1204"/>
      <c r="Y138" s="1204"/>
      <c r="Z138" s="1204"/>
    </row>
    <row r="139" spans="1:26" ht="13.5" customHeight="1">
      <c r="A139" s="160"/>
      <c r="B139" s="931"/>
      <c r="C139" s="931"/>
      <c r="D139" s="931"/>
      <c r="E139" s="931"/>
      <c r="F139" s="931"/>
      <c r="G139" s="931"/>
      <c r="H139" s="931"/>
      <c r="I139" s="1204"/>
      <c r="J139" s="1204"/>
      <c r="K139" s="1204"/>
      <c r="L139" s="1204"/>
      <c r="M139" s="1204"/>
      <c r="N139" s="1204"/>
      <c r="O139" s="1204"/>
      <c r="P139" s="1204"/>
      <c r="Q139" s="1204"/>
      <c r="R139" s="1204"/>
      <c r="S139" s="1204"/>
      <c r="T139" s="1204"/>
      <c r="U139" s="1204"/>
      <c r="V139" s="1204"/>
      <c r="W139" s="1204"/>
      <c r="X139" s="1204"/>
      <c r="Y139" s="1204"/>
      <c r="Z139" s="1204"/>
    </row>
    <row r="140" spans="1:26" ht="13.5" customHeight="1">
      <c r="A140" s="160"/>
      <c r="B140" s="931"/>
      <c r="C140" s="931"/>
      <c r="D140" s="931"/>
      <c r="E140" s="931"/>
      <c r="F140" s="931"/>
      <c r="G140" s="931"/>
      <c r="H140" s="931"/>
      <c r="I140" s="1204"/>
      <c r="J140" s="1204"/>
      <c r="K140" s="1204"/>
      <c r="L140" s="1204"/>
      <c r="M140" s="1204"/>
      <c r="N140" s="1204"/>
      <c r="O140" s="1204"/>
      <c r="P140" s="1204"/>
      <c r="Q140" s="1204"/>
      <c r="R140" s="1204"/>
      <c r="S140" s="1204"/>
      <c r="T140" s="1204"/>
      <c r="U140" s="1204"/>
      <c r="V140" s="1204"/>
      <c r="W140" s="1204"/>
      <c r="X140" s="1204"/>
      <c r="Y140" s="1204"/>
      <c r="Z140" s="1204"/>
    </row>
    <row r="141" spans="1:26" ht="13.5" customHeight="1">
      <c r="A141" s="160"/>
      <c r="B141" s="931"/>
      <c r="C141" s="931"/>
      <c r="D141" s="931"/>
      <c r="E141" s="931"/>
      <c r="F141" s="931"/>
      <c r="G141" s="931"/>
      <c r="H141" s="931"/>
      <c r="I141" s="1204"/>
      <c r="J141" s="1204"/>
      <c r="K141" s="1204"/>
      <c r="L141" s="1204"/>
      <c r="M141" s="1204"/>
      <c r="N141" s="1204"/>
      <c r="O141" s="1204"/>
      <c r="P141" s="1204"/>
      <c r="Q141" s="1204"/>
      <c r="R141" s="1204"/>
      <c r="S141" s="1204"/>
      <c r="T141" s="1204"/>
      <c r="U141" s="1204"/>
      <c r="V141" s="1204"/>
      <c r="W141" s="1204"/>
      <c r="X141" s="1204"/>
      <c r="Y141" s="1204"/>
      <c r="Z141" s="1204"/>
    </row>
    <row r="142" spans="1:26" ht="13.5" customHeight="1">
      <c r="A142" s="160"/>
      <c r="B142" s="931"/>
      <c r="C142" s="931"/>
      <c r="D142" s="931"/>
      <c r="E142" s="931"/>
      <c r="F142" s="931"/>
      <c r="G142" s="931"/>
      <c r="H142" s="931"/>
      <c r="I142" s="1204"/>
      <c r="J142" s="1204"/>
      <c r="K142" s="1204"/>
      <c r="L142" s="1204"/>
      <c r="M142" s="1204"/>
      <c r="N142" s="1204"/>
      <c r="O142" s="1204"/>
      <c r="P142" s="1204"/>
      <c r="Q142" s="1204"/>
      <c r="R142" s="1204"/>
      <c r="S142" s="1204"/>
      <c r="T142" s="1204"/>
      <c r="U142" s="1204"/>
      <c r="V142" s="1204"/>
      <c r="W142" s="1204"/>
      <c r="X142" s="1204"/>
      <c r="Y142" s="1204"/>
      <c r="Z142" s="1204"/>
    </row>
    <row r="143" spans="1:26" ht="13.5" customHeight="1">
      <c r="A143" s="160"/>
      <c r="B143" s="931"/>
      <c r="C143" s="931"/>
      <c r="D143" s="931"/>
      <c r="E143" s="931"/>
      <c r="F143" s="931"/>
      <c r="G143" s="931"/>
      <c r="H143" s="931"/>
      <c r="I143" s="1204"/>
      <c r="J143" s="1204"/>
      <c r="K143" s="1204"/>
      <c r="L143" s="1204"/>
      <c r="M143" s="1204"/>
      <c r="N143" s="1204"/>
      <c r="O143" s="1204"/>
      <c r="P143" s="1204"/>
      <c r="Q143" s="1204"/>
      <c r="R143" s="1204"/>
      <c r="S143" s="1204"/>
      <c r="T143" s="1204"/>
      <c r="U143" s="1204"/>
      <c r="V143" s="1204"/>
      <c r="W143" s="1204"/>
      <c r="X143" s="1204"/>
      <c r="Y143" s="1204"/>
      <c r="Z143" s="1204"/>
    </row>
    <row r="144" spans="1:26" ht="13.5" customHeight="1">
      <c r="A144" s="160"/>
      <c r="B144" s="931"/>
      <c r="C144" s="931"/>
      <c r="D144" s="931"/>
      <c r="E144" s="931"/>
      <c r="F144" s="931"/>
      <c r="G144" s="931"/>
      <c r="H144" s="931"/>
      <c r="I144" s="1204"/>
      <c r="J144" s="1204"/>
      <c r="K144" s="1204"/>
      <c r="L144" s="1204"/>
      <c r="M144" s="1204"/>
      <c r="N144" s="1204"/>
      <c r="O144" s="1204"/>
      <c r="P144" s="1204"/>
      <c r="Q144" s="1204"/>
      <c r="R144" s="1204"/>
      <c r="S144" s="1204"/>
      <c r="T144" s="1204"/>
      <c r="U144" s="1204"/>
      <c r="V144" s="1204"/>
      <c r="W144" s="1204"/>
      <c r="X144" s="1204"/>
      <c r="Y144" s="1204"/>
      <c r="Z144" s="1204"/>
    </row>
    <row r="145" spans="1:26" ht="13.5" customHeight="1">
      <c r="A145" s="160"/>
      <c r="B145" s="931"/>
      <c r="C145" s="931"/>
      <c r="D145" s="931"/>
      <c r="E145" s="931"/>
      <c r="F145" s="931"/>
      <c r="G145" s="931"/>
      <c r="H145" s="931"/>
      <c r="I145" s="1204"/>
      <c r="J145" s="1204"/>
      <c r="K145" s="1204"/>
      <c r="L145" s="1204"/>
      <c r="M145" s="1204"/>
      <c r="N145" s="1204"/>
      <c r="O145" s="1204"/>
      <c r="P145" s="1204"/>
      <c r="Q145" s="1204"/>
      <c r="R145" s="1204"/>
      <c r="S145" s="1204"/>
      <c r="T145" s="1204"/>
      <c r="U145" s="1204"/>
      <c r="V145" s="1204"/>
      <c r="W145" s="1204"/>
      <c r="X145" s="1204"/>
      <c r="Y145" s="1204"/>
      <c r="Z145" s="1204"/>
    </row>
    <row r="146" spans="1:26" ht="13.5" customHeight="1">
      <c r="A146" s="160"/>
      <c r="B146" s="931"/>
      <c r="C146" s="931"/>
      <c r="D146" s="931"/>
      <c r="E146" s="931"/>
      <c r="F146" s="931"/>
      <c r="G146" s="931"/>
      <c r="H146" s="931"/>
      <c r="I146" s="1204"/>
      <c r="J146" s="1204"/>
      <c r="K146" s="1204"/>
      <c r="L146" s="1204"/>
      <c r="M146" s="1204"/>
      <c r="N146" s="1204"/>
      <c r="O146" s="1204"/>
      <c r="P146" s="1204"/>
      <c r="Q146" s="1204"/>
      <c r="R146" s="1204"/>
      <c r="S146" s="1204"/>
      <c r="T146" s="1204"/>
      <c r="U146" s="1204"/>
      <c r="V146" s="1204"/>
      <c r="W146" s="1204"/>
      <c r="X146" s="1204"/>
      <c r="Y146" s="1204"/>
      <c r="Z146" s="1204"/>
    </row>
    <row r="147" spans="1:26" ht="13.5" customHeight="1">
      <c r="A147" s="160"/>
      <c r="B147" s="931"/>
      <c r="C147" s="931"/>
      <c r="D147" s="931"/>
      <c r="E147" s="931"/>
      <c r="F147" s="931"/>
      <c r="G147" s="931"/>
      <c r="H147" s="931"/>
      <c r="I147" s="1204"/>
      <c r="J147" s="1204"/>
      <c r="K147" s="1204"/>
      <c r="L147" s="1204"/>
      <c r="M147" s="1204"/>
      <c r="N147" s="1204"/>
      <c r="O147" s="1204"/>
      <c r="P147" s="1204"/>
      <c r="Q147" s="1204"/>
      <c r="R147" s="1204"/>
      <c r="S147" s="1204"/>
      <c r="T147" s="1204"/>
      <c r="U147" s="1204"/>
      <c r="V147" s="1204"/>
      <c r="W147" s="1204"/>
      <c r="X147" s="1204"/>
      <c r="Y147" s="1204"/>
      <c r="Z147" s="1204"/>
    </row>
    <row r="148" spans="1:26" ht="13.5" customHeight="1">
      <c r="A148" s="160"/>
      <c r="B148" s="931"/>
      <c r="C148" s="931"/>
      <c r="D148" s="931"/>
      <c r="E148" s="931"/>
      <c r="F148" s="931"/>
      <c r="G148" s="931"/>
      <c r="H148" s="931"/>
      <c r="I148" s="1204"/>
      <c r="J148" s="1204"/>
      <c r="K148" s="1204"/>
      <c r="L148" s="1204"/>
      <c r="M148" s="1204"/>
      <c r="N148" s="1204"/>
      <c r="O148" s="1204"/>
      <c r="P148" s="1204"/>
      <c r="Q148" s="1204"/>
      <c r="R148" s="1204"/>
      <c r="S148" s="1204"/>
      <c r="T148" s="1204"/>
      <c r="U148" s="1204"/>
      <c r="V148" s="1204"/>
      <c r="W148" s="1204"/>
      <c r="X148" s="1204"/>
      <c r="Y148" s="1204"/>
      <c r="Z148" s="1204"/>
    </row>
    <row r="149" spans="1:26" ht="13.5" customHeight="1">
      <c r="A149" s="160"/>
      <c r="B149" s="931"/>
      <c r="C149" s="931"/>
      <c r="D149" s="931"/>
      <c r="E149" s="931"/>
      <c r="F149" s="931"/>
      <c r="G149" s="931"/>
      <c r="H149" s="931"/>
      <c r="I149" s="1204"/>
      <c r="J149" s="1204"/>
      <c r="K149" s="1204"/>
      <c r="L149" s="1204"/>
      <c r="M149" s="1204"/>
      <c r="N149" s="1204"/>
      <c r="O149" s="1204"/>
      <c r="P149" s="1204"/>
      <c r="Q149" s="1204"/>
      <c r="R149" s="1204"/>
      <c r="S149" s="1204"/>
      <c r="T149" s="1204"/>
      <c r="U149" s="1204"/>
      <c r="V149" s="1204"/>
      <c r="W149" s="1204"/>
      <c r="X149" s="1204"/>
      <c r="Y149" s="1204"/>
      <c r="Z149" s="1204"/>
    </row>
    <row r="150" spans="1:26" ht="13.5" customHeight="1">
      <c r="A150" s="160"/>
      <c r="B150" s="931"/>
      <c r="C150" s="931"/>
      <c r="D150" s="931"/>
      <c r="E150" s="931"/>
      <c r="F150" s="931"/>
      <c r="G150" s="931"/>
      <c r="H150" s="931"/>
      <c r="I150" s="1204"/>
      <c r="J150" s="1204"/>
      <c r="K150" s="1204"/>
      <c r="L150" s="1204"/>
      <c r="M150" s="1204"/>
      <c r="N150" s="1204"/>
      <c r="O150" s="1204"/>
      <c r="P150" s="1204"/>
      <c r="Q150" s="1204"/>
      <c r="R150" s="1204"/>
      <c r="S150" s="1204"/>
      <c r="T150" s="1204"/>
      <c r="U150" s="1204"/>
      <c r="V150" s="1204"/>
      <c r="W150" s="1204"/>
      <c r="X150" s="1204"/>
      <c r="Y150" s="1204"/>
      <c r="Z150" s="1204"/>
    </row>
    <row r="151" spans="1:26" ht="13.5" customHeight="1">
      <c r="A151" s="160"/>
      <c r="B151" s="931"/>
      <c r="C151" s="931"/>
      <c r="D151" s="931"/>
      <c r="E151" s="931"/>
      <c r="F151" s="931"/>
      <c r="G151" s="931"/>
      <c r="H151" s="931"/>
      <c r="I151" s="1204"/>
      <c r="J151" s="1204"/>
      <c r="K151" s="1204"/>
      <c r="L151" s="1204"/>
      <c r="M151" s="1204"/>
      <c r="N151" s="1204"/>
      <c r="O151" s="1204"/>
      <c r="P151" s="1204"/>
      <c r="Q151" s="1204"/>
      <c r="R151" s="1204"/>
      <c r="S151" s="1204"/>
      <c r="T151" s="1204"/>
      <c r="U151" s="1204"/>
      <c r="V151" s="1204"/>
      <c r="W151" s="1204"/>
      <c r="X151" s="1204"/>
      <c r="Y151" s="1204"/>
      <c r="Z151" s="1204"/>
    </row>
    <row r="152" spans="1:26" ht="13.5" customHeight="1">
      <c r="A152" s="160"/>
      <c r="B152" s="931"/>
      <c r="C152" s="931"/>
      <c r="D152" s="931"/>
      <c r="E152" s="931"/>
      <c r="F152" s="931"/>
      <c r="G152" s="931"/>
      <c r="H152" s="931"/>
      <c r="I152" s="1204"/>
      <c r="J152" s="1204"/>
      <c r="K152" s="1204"/>
      <c r="L152" s="1204"/>
      <c r="M152" s="1204"/>
      <c r="N152" s="1204"/>
      <c r="O152" s="1204"/>
      <c r="P152" s="1204"/>
      <c r="Q152" s="1204"/>
      <c r="R152" s="1204"/>
      <c r="S152" s="1204"/>
      <c r="T152" s="1204"/>
      <c r="U152" s="1204"/>
      <c r="V152" s="1204"/>
      <c r="W152" s="1204"/>
      <c r="X152" s="1204"/>
      <c r="Y152" s="1204"/>
      <c r="Z152" s="1204"/>
    </row>
    <row r="153" spans="1:26" ht="13.5" customHeight="1">
      <c r="A153" s="160"/>
      <c r="B153" s="931"/>
      <c r="C153" s="931"/>
      <c r="D153" s="931"/>
      <c r="E153" s="931"/>
      <c r="F153" s="931"/>
      <c r="G153" s="931"/>
      <c r="H153" s="931"/>
      <c r="I153" s="1204"/>
      <c r="J153" s="1204"/>
      <c r="K153" s="1204"/>
      <c r="L153" s="1204"/>
      <c r="M153" s="1204"/>
      <c r="N153" s="1204"/>
      <c r="O153" s="1204"/>
      <c r="P153" s="1204"/>
      <c r="Q153" s="1204"/>
      <c r="R153" s="1204"/>
      <c r="S153" s="1204"/>
      <c r="T153" s="1204"/>
      <c r="U153" s="1204"/>
      <c r="V153" s="1204"/>
      <c r="W153" s="1204"/>
      <c r="X153" s="1204"/>
      <c r="Y153" s="1204"/>
      <c r="Z153" s="1204"/>
    </row>
    <row r="154" spans="1:26" ht="13.5" customHeight="1">
      <c r="A154" s="160"/>
      <c r="B154" s="931"/>
      <c r="C154" s="931"/>
      <c r="D154" s="931"/>
      <c r="E154" s="931"/>
      <c r="F154" s="931"/>
      <c r="G154" s="931"/>
      <c r="H154" s="931"/>
      <c r="I154" s="1204"/>
      <c r="J154" s="1204"/>
      <c r="K154" s="1204"/>
      <c r="L154" s="1204"/>
      <c r="M154" s="1204"/>
      <c r="N154" s="1204"/>
      <c r="O154" s="1204"/>
      <c r="P154" s="1204"/>
      <c r="Q154" s="1204"/>
      <c r="R154" s="1204"/>
      <c r="S154" s="1204"/>
      <c r="T154" s="1204"/>
      <c r="U154" s="1204"/>
      <c r="V154" s="1204"/>
      <c r="W154" s="1204"/>
      <c r="X154" s="1204"/>
      <c r="Y154" s="1204"/>
      <c r="Z154" s="1204"/>
    </row>
    <row r="155" spans="1:26" ht="13.5" customHeight="1">
      <c r="A155" s="160"/>
      <c r="B155" s="931"/>
      <c r="C155" s="931"/>
      <c r="D155" s="931"/>
      <c r="E155" s="931"/>
      <c r="F155" s="931"/>
      <c r="G155" s="931"/>
      <c r="H155" s="931"/>
      <c r="I155" s="1204"/>
      <c r="J155" s="1204"/>
      <c r="K155" s="1204"/>
      <c r="L155" s="1204"/>
      <c r="M155" s="1204"/>
      <c r="N155" s="1204"/>
      <c r="O155" s="1204"/>
      <c r="P155" s="1204"/>
      <c r="Q155" s="1204"/>
      <c r="R155" s="1204"/>
      <c r="S155" s="1204"/>
      <c r="T155" s="1204"/>
      <c r="U155" s="1204"/>
      <c r="V155" s="1204"/>
      <c r="W155" s="1204"/>
      <c r="X155" s="1204"/>
      <c r="Y155" s="1204"/>
      <c r="Z155" s="1204"/>
    </row>
    <row r="156" spans="1:26" ht="13.5" customHeight="1">
      <c r="A156" s="160"/>
      <c r="B156" s="931"/>
      <c r="C156" s="931"/>
      <c r="D156" s="931"/>
      <c r="E156" s="931"/>
      <c r="F156" s="931"/>
      <c r="G156" s="931"/>
      <c r="H156" s="931"/>
      <c r="I156" s="1204"/>
      <c r="J156" s="1204"/>
      <c r="K156" s="1204"/>
      <c r="L156" s="1204"/>
      <c r="M156" s="1204"/>
      <c r="N156" s="1204"/>
      <c r="O156" s="1204"/>
      <c r="P156" s="1204"/>
      <c r="Q156" s="1204"/>
      <c r="R156" s="1204"/>
      <c r="S156" s="1204"/>
      <c r="T156" s="1204"/>
      <c r="U156" s="1204"/>
      <c r="V156" s="1204"/>
      <c r="W156" s="1204"/>
      <c r="X156" s="1204"/>
      <c r="Y156" s="1204"/>
      <c r="Z156" s="1204"/>
    </row>
    <row r="157" spans="1:26" ht="13.5" customHeight="1">
      <c r="A157" s="160"/>
      <c r="B157" s="931"/>
      <c r="C157" s="931"/>
      <c r="D157" s="931"/>
      <c r="E157" s="931"/>
      <c r="F157" s="931"/>
      <c r="G157" s="931"/>
      <c r="H157" s="931"/>
      <c r="I157" s="1204"/>
      <c r="J157" s="1204"/>
      <c r="K157" s="1204"/>
      <c r="L157" s="1204"/>
      <c r="M157" s="1204"/>
      <c r="N157" s="1204"/>
      <c r="O157" s="1204"/>
      <c r="P157" s="1204"/>
      <c r="Q157" s="1204"/>
      <c r="R157" s="1204"/>
      <c r="S157" s="1204"/>
      <c r="T157" s="1204"/>
      <c r="U157" s="1204"/>
      <c r="V157" s="1204"/>
      <c r="W157" s="1204"/>
      <c r="X157" s="1204"/>
      <c r="Y157" s="1204"/>
      <c r="Z157" s="1204"/>
    </row>
    <row r="158" spans="1:26" ht="13.5" customHeight="1">
      <c r="A158" s="160"/>
      <c r="B158" s="931"/>
      <c r="C158" s="931"/>
      <c r="D158" s="931"/>
      <c r="E158" s="931"/>
      <c r="F158" s="931"/>
      <c r="G158" s="931"/>
      <c r="H158" s="931"/>
      <c r="I158" s="1204"/>
      <c r="J158" s="1204"/>
      <c r="K158" s="1204"/>
      <c r="L158" s="1204"/>
      <c r="M158" s="1204"/>
      <c r="N158" s="1204"/>
      <c r="O158" s="1204"/>
      <c r="P158" s="1204"/>
      <c r="Q158" s="1204"/>
      <c r="R158" s="1204"/>
      <c r="S158" s="1204"/>
      <c r="T158" s="1204"/>
      <c r="U158" s="1204"/>
      <c r="V158" s="1204"/>
      <c r="W158" s="1204"/>
      <c r="X158" s="1204"/>
      <c r="Y158" s="1204"/>
      <c r="Z158" s="1204"/>
    </row>
    <row r="159" spans="1:26" ht="13.5" customHeight="1">
      <c r="A159" s="160"/>
      <c r="B159" s="931"/>
      <c r="C159" s="931"/>
      <c r="D159" s="931"/>
      <c r="E159" s="931"/>
      <c r="F159" s="931"/>
      <c r="G159" s="931"/>
      <c r="H159" s="931"/>
      <c r="I159" s="1204"/>
      <c r="J159" s="1204"/>
      <c r="K159" s="1204"/>
      <c r="L159" s="1204"/>
      <c r="M159" s="1204"/>
      <c r="N159" s="1204"/>
      <c r="O159" s="1204"/>
      <c r="P159" s="1204"/>
      <c r="Q159" s="1204"/>
      <c r="R159" s="1204"/>
      <c r="S159" s="1204"/>
      <c r="T159" s="1204"/>
      <c r="U159" s="1204"/>
      <c r="V159" s="1204"/>
      <c r="W159" s="1204"/>
      <c r="X159" s="1204"/>
      <c r="Y159" s="1204"/>
      <c r="Z159" s="1204"/>
    </row>
    <row r="160" spans="1:26" ht="13.5" customHeight="1">
      <c r="A160" s="160"/>
      <c r="B160" s="931"/>
      <c r="C160" s="931"/>
      <c r="D160" s="931"/>
      <c r="E160" s="931"/>
      <c r="F160" s="931"/>
      <c r="G160" s="931"/>
      <c r="H160" s="931"/>
      <c r="I160" s="1204"/>
      <c r="J160" s="1204"/>
      <c r="K160" s="1204"/>
      <c r="L160" s="1204"/>
      <c r="M160" s="1204"/>
      <c r="N160" s="1204"/>
      <c r="O160" s="1204"/>
      <c r="P160" s="1204"/>
      <c r="Q160" s="1204"/>
      <c r="R160" s="1204"/>
      <c r="S160" s="1204"/>
      <c r="T160" s="1204"/>
      <c r="U160" s="1204"/>
      <c r="V160" s="1204"/>
      <c r="W160" s="1204"/>
      <c r="X160" s="1204"/>
      <c r="Y160" s="1204"/>
      <c r="Z160" s="1204"/>
    </row>
    <row r="161" spans="1:26" ht="13.5" customHeight="1">
      <c r="A161" s="160"/>
      <c r="B161" s="931"/>
      <c r="C161" s="931"/>
      <c r="D161" s="931"/>
      <c r="E161" s="931"/>
      <c r="F161" s="931"/>
      <c r="G161" s="931"/>
      <c r="H161" s="931"/>
      <c r="I161" s="1204"/>
      <c r="J161" s="1204"/>
      <c r="K161" s="1204"/>
      <c r="L161" s="1204"/>
      <c r="M161" s="1204"/>
      <c r="N161" s="1204"/>
      <c r="O161" s="1204"/>
      <c r="P161" s="1204"/>
      <c r="Q161" s="1204"/>
      <c r="R161" s="1204"/>
      <c r="S161" s="1204"/>
      <c r="T161" s="1204"/>
      <c r="U161" s="1204"/>
      <c r="V161" s="1204"/>
      <c r="W161" s="1204"/>
      <c r="X161" s="1204"/>
      <c r="Y161" s="1204"/>
      <c r="Z161" s="1204"/>
    </row>
    <row r="162" spans="1:26" ht="13.5" customHeight="1">
      <c r="A162" s="160"/>
      <c r="B162" s="931"/>
      <c r="C162" s="931"/>
      <c r="D162" s="931"/>
      <c r="E162" s="931"/>
      <c r="F162" s="931"/>
      <c r="G162" s="931"/>
      <c r="H162" s="931"/>
      <c r="I162" s="1204"/>
      <c r="J162" s="1204"/>
      <c r="K162" s="1204"/>
      <c r="L162" s="1204"/>
      <c r="M162" s="1204"/>
      <c r="N162" s="1204"/>
      <c r="O162" s="1204"/>
      <c r="P162" s="1204"/>
      <c r="Q162" s="1204"/>
      <c r="R162" s="1204"/>
      <c r="S162" s="1204"/>
      <c r="T162" s="1204"/>
      <c r="U162" s="1204"/>
      <c r="V162" s="1204"/>
      <c r="W162" s="1204"/>
      <c r="X162" s="1204"/>
      <c r="Y162" s="1204"/>
      <c r="Z162" s="1204"/>
    </row>
    <row r="163" spans="1:26" ht="13.5" customHeight="1">
      <c r="A163" s="160"/>
      <c r="B163" s="931"/>
      <c r="C163" s="931"/>
      <c r="D163" s="931"/>
      <c r="E163" s="931"/>
      <c r="F163" s="931"/>
      <c r="G163" s="931"/>
      <c r="H163" s="931"/>
      <c r="I163" s="1204"/>
      <c r="J163" s="1204"/>
      <c r="K163" s="1204"/>
      <c r="L163" s="1204"/>
      <c r="M163" s="1204"/>
      <c r="N163" s="1204"/>
      <c r="O163" s="1204"/>
      <c r="P163" s="1204"/>
      <c r="Q163" s="1204"/>
      <c r="R163" s="1204"/>
      <c r="S163" s="1204"/>
      <c r="T163" s="1204"/>
      <c r="U163" s="1204"/>
      <c r="V163" s="1204"/>
      <c r="W163" s="1204"/>
      <c r="X163" s="1204"/>
      <c r="Y163" s="1204"/>
      <c r="Z163" s="1204"/>
    </row>
    <row r="164" spans="1:26" ht="13.5" customHeight="1">
      <c r="A164" s="160"/>
      <c r="B164" s="931"/>
      <c r="C164" s="931"/>
      <c r="D164" s="931"/>
      <c r="E164" s="931"/>
      <c r="F164" s="931"/>
      <c r="G164" s="931"/>
      <c r="H164" s="931"/>
      <c r="I164" s="1204"/>
      <c r="J164" s="1204"/>
      <c r="K164" s="1204"/>
      <c r="L164" s="1204"/>
      <c r="M164" s="1204"/>
      <c r="N164" s="1204"/>
      <c r="O164" s="1204"/>
      <c r="P164" s="1204"/>
      <c r="Q164" s="1204"/>
      <c r="R164" s="1204"/>
      <c r="S164" s="1204"/>
      <c r="T164" s="1204"/>
      <c r="U164" s="1204"/>
      <c r="V164" s="1204"/>
      <c r="W164" s="1204"/>
      <c r="X164" s="1204"/>
      <c r="Y164" s="1204"/>
      <c r="Z164" s="1204"/>
    </row>
    <row r="165" spans="1:26" ht="13.5" customHeight="1">
      <c r="A165" s="160"/>
      <c r="B165" s="931"/>
      <c r="C165" s="931"/>
      <c r="D165" s="931"/>
      <c r="E165" s="931"/>
      <c r="F165" s="931"/>
      <c r="G165" s="931"/>
      <c r="H165" s="931"/>
      <c r="I165" s="1204"/>
      <c r="J165" s="1204"/>
      <c r="K165" s="1204"/>
      <c r="L165" s="1204"/>
      <c r="M165" s="1204"/>
      <c r="N165" s="1204"/>
      <c r="O165" s="1204"/>
      <c r="P165" s="1204"/>
      <c r="Q165" s="1204"/>
      <c r="R165" s="1204"/>
      <c r="S165" s="1204"/>
      <c r="T165" s="1204"/>
      <c r="U165" s="1204"/>
      <c r="V165" s="1204"/>
      <c r="W165" s="1204"/>
      <c r="X165" s="1204"/>
      <c r="Y165" s="1204"/>
      <c r="Z165" s="1204"/>
    </row>
    <row r="166" spans="1:26" ht="13.5" customHeight="1">
      <c r="A166" s="160"/>
      <c r="B166" s="931"/>
      <c r="C166" s="931"/>
      <c r="D166" s="931"/>
      <c r="E166" s="931"/>
      <c r="F166" s="931"/>
      <c r="G166" s="931"/>
      <c r="H166" s="931"/>
      <c r="I166" s="1204"/>
      <c r="J166" s="1204"/>
      <c r="K166" s="1204"/>
      <c r="L166" s="1204"/>
      <c r="M166" s="1204"/>
      <c r="N166" s="1204"/>
      <c r="O166" s="1204"/>
      <c r="P166" s="1204"/>
      <c r="Q166" s="1204"/>
      <c r="R166" s="1204"/>
      <c r="S166" s="1204"/>
      <c r="T166" s="1204"/>
      <c r="U166" s="1204"/>
      <c r="V166" s="1204"/>
      <c r="W166" s="1204"/>
      <c r="X166" s="1204"/>
      <c r="Y166" s="1204"/>
      <c r="Z166" s="1204"/>
    </row>
    <row r="167" spans="1:26" ht="13.5" customHeight="1">
      <c r="A167" s="160"/>
      <c r="B167" s="931"/>
      <c r="C167" s="931"/>
      <c r="D167" s="931"/>
      <c r="E167" s="931"/>
      <c r="F167" s="931"/>
      <c r="G167" s="931"/>
      <c r="H167" s="931"/>
      <c r="I167" s="1204"/>
      <c r="J167" s="1204"/>
      <c r="K167" s="1204"/>
      <c r="L167" s="1204"/>
      <c r="M167" s="1204"/>
      <c r="N167" s="1204"/>
      <c r="O167" s="1204"/>
      <c r="P167" s="1204"/>
      <c r="Q167" s="1204"/>
      <c r="R167" s="1204"/>
      <c r="S167" s="1204"/>
      <c r="T167" s="1204"/>
      <c r="U167" s="1204"/>
      <c r="V167" s="1204"/>
      <c r="W167" s="1204"/>
      <c r="X167" s="1204"/>
      <c r="Y167" s="1204"/>
      <c r="Z167" s="1204"/>
    </row>
    <row r="168" spans="1:26" ht="13.5" customHeight="1">
      <c r="A168" s="160"/>
      <c r="B168" s="931"/>
      <c r="C168" s="931"/>
      <c r="D168" s="931"/>
      <c r="E168" s="931"/>
      <c r="F168" s="931"/>
      <c r="G168" s="931"/>
      <c r="H168" s="931"/>
      <c r="I168" s="1204"/>
      <c r="J168" s="1204"/>
      <c r="K168" s="1204"/>
      <c r="L168" s="1204"/>
      <c r="M168" s="1204"/>
      <c r="N168" s="1204"/>
      <c r="O168" s="1204"/>
      <c r="P168" s="1204"/>
      <c r="Q168" s="1204"/>
      <c r="R168" s="1204"/>
      <c r="S168" s="1204"/>
      <c r="T168" s="1204"/>
      <c r="U168" s="1204"/>
      <c r="V168" s="1204"/>
      <c r="W168" s="1204"/>
      <c r="X168" s="1204"/>
      <c r="Y168" s="1204"/>
      <c r="Z168" s="1204"/>
    </row>
    <row r="169" spans="1:26" ht="13.5" customHeight="1">
      <c r="A169" s="160"/>
      <c r="B169" s="931"/>
      <c r="C169" s="931"/>
      <c r="D169" s="931"/>
      <c r="E169" s="931"/>
      <c r="F169" s="931"/>
      <c r="G169" s="931"/>
      <c r="H169" s="931"/>
      <c r="I169" s="1204"/>
      <c r="J169" s="1204"/>
      <c r="K169" s="1204"/>
      <c r="L169" s="1204"/>
      <c r="M169" s="1204"/>
      <c r="N169" s="1204"/>
      <c r="O169" s="1204"/>
      <c r="P169" s="1204"/>
      <c r="Q169" s="1204"/>
      <c r="R169" s="1204"/>
      <c r="S169" s="1204"/>
      <c r="T169" s="1204"/>
      <c r="U169" s="1204"/>
      <c r="V169" s="1204"/>
      <c r="W169" s="1204"/>
      <c r="X169" s="1204"/>
      <c r="Y169" s="1204"/>
      <c r="Z169" s="1204"/>
    </row>
    <row r="170" spans="1:26" ht="13.5" customHeight="1">
      <c r="A170" s="160"/>
      <c r="B170" s="931"/>
      <c r="C170" s="931"/>
      <c r="D170" s="931"/>
      <c r="E170" s="931"/>
      <c r="F170" s="931"/>
      <c r="G170" s="931"/>
      <c r="H170" s="931"/>
      <c r="I170" s="1204"/>
      <c r="J170" s="1204"/>
      <c r="K170" s="1204"/>
      <c r="L170" s="1204"/>
      <c r="M170" s="1204"/>
      <c r="N170" s="1204"/>
      <c r="O170" s="1204"/>
      <c r="P170" s="1204"/>
      <c r="Q170" s="1204"/>
      <c r="R170" s="1204"/>
      <c r="S170" s="1204"/>
      <c r="T170" s="1204"/>
      <c r="U170" s="1204"/>
      <c r="V170" s="1204"/>
      <c r="W170" s="1204"/>
      <c r="X170" s="1204"/>
      <c r="Y170" s="1204"/>
      <c r="Z170" s="1204"/>
    </row>
    <row r="171" spans="1:26" ht="13.5" customHeight="1">
      <c r="A171" s="160"/>
      <c r="B171" s="931"/>
      <c r="C171" s="931"/>
      <c r="D171" s="931"/>
      <c r="E171" s="931"/>
      <c r="F171" s="931"/>
      <c r="G171" s="931"/>
      <c r="H171" s="931"/>
      <c r="I171" s="1204"/>
      <c r="J171" s="1204"/>
      <c r="K171" s="1204"/>
      <c r="L171" s="1204"/>
      <c r="M171" s="1204"/>
      <c r="N171" s="1204"/>
      <c r="O171" s="1204"/>
      <c r="P171" s="1204"/>
      <c r="Q171" s="1204"/>
      <c r="R171" s="1204"/>
      <c r="S171" s="1204"/>
      <c r="T171" s="1204"/>
      <c r="U171" s="1204"/>
      <c r="V171" s="1204"/>
      <c r="W171" s="1204"/>
      <c r="X171" s="1204"/>
      <c r="Y171" s="1204"/>
      <c r="Z171" s="1204"/>
    </row>
    <row r="172" spans="1:26" ht="13.5" customHeight="1">
      <c r="A172" s="160"/>
      <c r="B172" s="931"/>
      <c r="C172" s="931"/>
      <c r="D172" s="931"/>
      <c r="E172" s="931"/>
      <c r="F172" s="931"/>
      <c r="G172" s="931"/>
      <c r="H172" s="931"/>
      <c r="I172" s="1204"/>
      <c r="J172" s="1204"/>
      <c r="K172" s="1204"/>
      <c r="L172" s="1204"/>
      <c r="M172" s="1204"/>
      <c r="N172" s="1204"/>
      <c r="O172" s="1204"/>
      <c r="P172" s="1204"/>
      <c r="Q172" s="1204"/>
      <c r="R172" s="1204"/>
      <c r="S172" s="1204"/>
      <c r="T172" s="1204"/>
      <c r="U172" s="1204"/>
      <c r="V172" s="1204"/>
      <c r="W172" s="1204"/>
      <c r="X172" s="1204"/>
      <c r="Y172" s="1204"/>
      <c r="Z172" s="1204"/>
    </row>
    <row r="173" spans="1:26" ht="13.5" customHeight="1">
      <c r="A173" s="160"/>
      <c r="B173" s="931"/>
      <c r="C173" s="931"/>
      <c r="D173" s="931"/>
      <c r="E173" s="931"/>
      <c r="F173" s="931"/>
      <c r="G173" s="931"/>
      <c r="H173" s="931"/>
      <c r="I173" s="1204"/>
      <c r="J173" s="1204"/>
      <c r="K173" s="1204"/>
      <c r="L173" s="1204"/>
      <c r="M173" s="1204"/>
      <c r="N173" s="1204"/>
      <c r="O173" s="1204"/>
      <c r="P173" s="1204"/>
      <c r="Q173" s="1204"/>
      <c r="R173" s="1204"/>
      <c r="S173" s="1204"/>
      <c r="T173" s="1204"/>
      <c r="U173" s="1204"/>
      <c r="V173" s="1204"/>
      <c r="W173" s="1204"/>
      <c r="X173" s="1204"/>
      <c r="Y173" s="1204"/>
      <c r="Z173" s="1204"/>
    </row>
    <row r="174" spans="1:26" ht="13.5" customHeight="1">
      <c r="A174" s="160"/>
      <c r="B174" s="931"/>
      <c r="C174" s="931"/>
      <c r="D174" s="931"/>
      <c r="E174" s="931"/>
      <c r="F174" s="931"/>
      <c r="G174" s="931"/>
      <c r="H174" s="931"/>
      <c r="I174" s="1204"/>
      <c r="J174" s="1204"/>
      <c r="K174" s="1204"/>
      <c r="L174" s="1204"/>
      <c r="M174" s="1204"/>
      <c r="N174" s="1204"/>
      <c r="O174" s="1204"/>
      <c r="P174" s="1204"/>
      <c r="Q174" s="1204"/>
      <c r="R174" s="1204"/>
      <c r="S174" s="1204"/>
      <c r="T174" s="1204"/>
      <c r="U174" s="1204"/>
      <c r="V174" s="1204"/>
      <c r="W174" s="1204"/>
      <c r="X174" s="1204"/>
      <c r="Y174" s="1204"/>
      <c r="Z174" s="1204"/>
    </row>
    <row r="175" spans="1:26" ht="13.5" customHeight="1">
      <c r="A175" s="160"/>
      <c r="B175" s="931"/>
      <c r="C175" s="931"/>
      <c r="D175" s="931"/>
      <c r="E175" s="931"/>
      <c r="F175" s="931"/>
      <c r="G175" s="931"/>
      <c r="H175" s="931"/>
      <c r="I175" s="1204"/>
      <c r="J175" s="1204"/>
      <c r="K175" s="1204"/>
      <c r="L175" s="1204"/>
      <c r="M175" s="1204"/>
      <c r="N175" s="1204"/>
      <c r="O175" s="1204"/>
      <c r="P175" s="1204"/>
      <c r="Q175" s="1204"/>
      <c r="R175" s="1204"/>
      <c r="S175" s="1204"/>
      <c r="T175" s="1204"/>
      <c r="U175" s="1204"/>
      <c r="V175" s="1204"/>
      <c r="W175" s="1204"/>
      <c r="X175" s="1204"/>
      <c r="Y175" s="1204"/>
      <c r="Z175" s="1204"/>
    </row>
    <row r="176" spans="1:26" ht="13.5" customHeight="1">
      <c r="A176" s="160"/>
      <c r="B176" s="931"/>
      <c r="C176" s="931"/>
      <c r="D176" s="931"/>
      <c r="E176" s="931"/>
      <c r="F176" s="931"/>
      <c r="G176" s="931"/>
      <c r="H176" s="931"/>
      <c r="I176" s="1204"/>
      <c r="J176" s="1204"/>
      <c r="K176" s="1204"/>
      <c r="L176" s="1204"/>
      <c r="M176" s="1204"/>
      <c r="N176" s="1204"/>
      <c r="O176" s="1204"/>
      <c r="P176" s="1204"/>
      <c r="Q176" s="1204"/>
      <c r="R176" s="1204"/>
      <c r="S176" s="1204"/>
      <c r="T176" s="1204"/>
      <c r="U176" s="1204"/>
      <c r="V176" s="1204"/>
      <c r="W176" s="1204"/>
      <c r="X176" s="1204"/>
      <c r="Y176" s="1204"/>
      <c r="Z176" s="1204"/>
    </row>
    <row r="177" spans="1:26" ht="13.5" customHeight="1">
      <c r="A177" s="160"/>
      <c r="B177" s="931"/>
      <c r="C177" s="931"/>
      <c r="D177" s="931"/>
      <c r="E177" s="931"/>
      <c r="F177" s="931"/>
      <c r="G177" s="931"/>
      <c r="H177" s="931"/>
      <c r="I177" s="1204"/>
      <c r="J177" s="1204"/>
      <c r="K177" s="1204"/>
      <c r="L177" s="1204"/>
      <c r="M177" s="1204"/>
      <c r="N177" s="1204"/>
      <c r="O177" s="1204"/>
      <c r="P177" s="1204"/>
      <c r="Q177" s="1204"/>
      <c r="R177" s="1204"/>
      <c r="S177" s="1204"/>
      <c r="T177" s="1204"/>
      <c r="U177" s="1204"/>
      <c r="V177" s="1204"/>
      <c r="W177" s="1204"/>
      <c r="X177" s="1204"/>
      <c r="Y177" s="1204"/>
      <c r="Z177" s="1204"/>
    </row>
    <row r="178" spans="1:26" ht="13.5" customHeight="1">
      <c r="A178" s="160"/>
      <c r="B178" s="931"/>
      <c r="C178" s="931"/>
      <c r="D178" s="931"/>
      <c r="E178" s="931"/>
      <c r="F178" s="931"/>
      <c r="G178" s="931"/>
      <c r="H178" s="931"/>
      <c r="I178" s="1204"/>
      <c r="J178" s="1204"/>
      <c r="K178" s="1204"/>
      <c r="L178" s="1204"/>
      <c r="M178" s="1204"/>
      <c r="N178" s="1204"/>
      <c r="O178" s="1204"/>
      <c r="P178" s="1204"/>
      <c r="Q178" s="1204"/>
      <c r="R178" s="1204"/>
      <c r="S178" s="1204"/>
      <c r="T178" s="1204"/>
      <c r="U178" s="1204"/>
      <c r="V178" s="1204"/>
      <c r="W178" s="1204"/>
      <c r="X178" s="1204"/>
      <c r="Y178" s="1204"/>
      <c r="Z178" s="1204"/>
    </row>
    <row r="179" spans="1:26" ht="13.5" customHeight="1">
      <c r="A179" s="160"/>
      <c r="B179" s="931"/>
      <c r="C179" s="931"/>
      <c r="D179" s="931"/>
      <c r="E179" s="931"/>
      <c r="F179" s="931"/>
      <c r="G179" s="931"/>
      <c r="H179" s="931"/>
      <c r="I179" s="1204"/>
      <c r="J179" s="1204"/>
      <c r="K179" s="1204"/>
      <c r="L179" s="1204"/>
      <c r="M179" s="1204"/>
      <c r="N179" s="1204"/>
      <c r="O179" s="1204"/>
      <c r="P179" s="1204"/>
      <c r="Q179" s="1204"/>
      <c r="R179" s="1204"/>
      <c r="S179" s="1204"/>
      <c r="T179" s="1204"/>
      <c r="U179" s="1204"/>
      <c r="V179" s="1204"/>
      <c r="W179" s="1204"/>
      <c r="X179" s="1204"/>
      <c r="Y179" s="1204"/>
      <c r="Z179" s="1204"/>
    </row>
    <row r="180" spans="1:26" ht="13.5" customHeight="1">
      <c r="A180" s="160"/>
      <c r="B180" s="931"/>
      <c r="C180" s="931"/>
      <c r="D180" s="931"/>
      <c r="E180" s="931"/>
      <c r="F180" s="931"/>
      <c r="G180" s="931"/>
      <c r="H180" s="931"/>
      <c r="I180" s="1204"/>
      <c r="J180" s="1204"/>
      <c r="K180" s="1204"/>
      <c r="L180" s="1204"/>
      <c r="M180" s="1204"/>
      <c r="N180" s="1204"/>
      <c r="O180" s="1204"/>
      <c r="P180" s="1204"/>
      <c r="Q180" s="1204"/>
      <c r="R180" s="1204"/>
      <c r="S180" s="1204"/>
      <c r="T180" s="1204"/>
      <c r="U180" s="1204"/>
      <c r="V180" s="1204"/>
      <c r="W180" s="1204"/>
      <c r="X180" s="1204"/>
      <c r="Y180" s="1204"/>
      <c r="Z180" s="1204"/>
    </row>
    <row r="181" spans="1:26" ht="13.5" customHeight="1">
      <c r="A181" s="160"/>
      <c r="B181" s="931"/>
      <c r="C181" s="931"/>
      <c r="D181" s="931"/>
      <c r="E181" s="931"/>
      <c r="F181" s="931"/>
      <c r="G181" s="931"/>
      <c r="H181" s="931"/>
      <c r="I181" s="1204"/>
      <c r="J181" s="1204"/>
      <c r="K181" s="1204"/>
      <c r="L181" s="1204"/>
      <c r="M181" s="1204"/>
      <c r="N181" s="1204"/>
      <c r="O181" s="1204"/>
      <c r="P181" s="1204"/>
      <c r="Q181" s="1204"/>
      <c r="R181" s="1204"/>
      <c r="S181" s="1204"/>
      <c r="T181" s="1204"/>
      <c r="U181" s="1204"/>
      <c r="V181" s="1204"/>
      <c r="W181" s="1204"/>
      <c r="X181" s="1204"/>
      <c r="Y181" s="1204"/>
      <c r="Z181" s="1204"/>
    </row>
    <row r="182" spans="1:26" ht="13.5" customHeight="1">
      <c r="A182" s="160"/>
      <c r="B182" s="931"/>
      <c r="C182" s="931"/>
      <c r="D182" s="931"/>
      <c r="E182" s="931"/>
      <c r="F182" s="931"/>
      <c r="G182" s="931"/>
      <c r="H182" s="931"/>
      <c r="I182" s="1204"/>
      <c r="J182" s="1204"/>
      <c r="K182" s="1204"/>
      <c r="L182" s="1204"/>
      <c r="M182" s="1204"/>
      <c r="N182" s="1204"/>
      <c r="O182" s="1204"/>
      <c r="P182" s="1204"/>
      <c r="Q182" s="1204"/>
      <c r="R182" s="1204"/>
      <c r="S182" s="1204"/>
      <c r="T182" s="1204"/>
      <c r="U182" s="1204"/>
      <c r="V182" s="1204"/>
      <c r="W182" s="1204"/>
      <c r="X182" s="1204"/>
      <c r="Y182" s="1204"/>
      <c r="Z182" s="1204"/>
    </row>
    <row r="183" spans="1:26" ht="13.5" customHeight="1">
      <c r="A183" s="160"/>
      <c r="B183" s="931"/>
      <c r="C183" s="931"/>
      <c r="D183" s="931"/>
      <c r="E183" s="931"/>
      <c r="F183" s="931"/>
      <c r="G183" s="931"/>
      <c r="H183" s="931"/>
      <c r="I183" s="1204"/>
      <c r="J183" s="1204"/>
      <c r="K183" s="1204"/>
      <c r="L183" s="1204"/>
      <c r="M183" s="1204"/>
      <c r="N183" s="1204"/>
      <c r="O183" s="1204"/>
      <c r="P183" s="1204"/>
      <c r="Q183" s="1204"/>
      <c r="R183" s="1204"/>
      <c r="S183" s="1204"/>
      <c r="T183" s="1204"/>
      <c r="U183" s="1204"/>
      <c r="V183" s="1204"/>
      <c r="W183" s="1204"/>
      <c r="X183" s="1204"/>
      <c r="Y183" s="1204"/>
      <c r="Z183" s="1204"/>
    </row>
    <row r="184" spans="1:26" ht="13.5" customHeight="1">
      <c r="A184" s="160"/>
      <c r="B184" s="931"/>
      <c r="C184" s="931"/>
      <c r="D184" s="931"/>
      <c r="E184" s="931"/>
      <c r="F184" s="931"/>
      <c r="G184" s="931"/>
      <c r="H184" s="931"/>
      <c r="I184" s="1204"/>
      <c r="J184" s="1204"/>
      <c r="K184" s="1204"/>
      <c r="L184" s="1204"/>
      <c r="M184" s="1204"/>
      <c r="N184" s="1204"/>
      <c r="O184" s="1204"/>
      <c r="P184" s="1204"/>
      <c r="Q184" s="1204"/>
      <c r="R184" s="1204"/>
      <c r="S184" s="1204"/>
      <c r="T184" s="1204"/>
      <c r="U184" s="1204"/>
      <c r="V184" s="1204"/>
      <c r="W184" s="1204"/>
      <c r="X184" s="1204"/>
      <c r="Y184" s="1204"/>
      <c r="Z184" s="1204"/>
    </row>
    <row r="185" spans="1:26" ht="13.5" customHeight="1">
      <c r="A185" s="160"/>
      <c r="B185" s="931"/>
      <c r="C185" s="931"/>
      <c r="D185" s="931"/>
      <c r="E185" s="931"/>
      <c r="F185" s="931"/>
      <c r="G185" s="931"/>
      <c r="H185" s="931"/>
      <c r="I185" s="1204"/>
      <c r="J185" s="1204"/>
      <c r="K185" s="1204"/>
      <c r="L185" s="1204"/>
      <c r="M185" s="1204"/>
      <c r="N185" s="1204"/>
      <c r="O185" s="1204"/>
      <c r="P185" s="1204"/>
      <c r="Q185" s="1204"/>
      <c r="R185" s="1204"/>
      <c r="S185" s="1204"/>
      <c r="T185" s="1204"/>
      <c r="U185" s="1204"/>
      <c r="V185" s="1204"/>
      <c r="W185" s="1204"/>
      <c r="X185" s="1204"/>
      <c r="Y185" s="1204"/>
      <c r="Z185" s="1204"/>
    </row>
    <row r="186" spans="1:26" ht="13.5" customHeight="1">
      <c r="A186" s="160"/>
      <c r="B186" s="931"/>
      <c r="C186" s="931"/>
      <c r="D186" s="931"/>
      <c r="E186" s="931"/>
      <c r="F186" s="931"/>
      <c r="G186" s="931"/>
      <c r="H186" s="931"/>
      <c r="I186" s="1204"/>
      <c r="J186" s="1204"/>
      <c r="K186" s="1204"/>
      <c r="L186" s="1204"/>
      <c r="M186" s="1204"/>
      <c r="N186" s="1204"/>
      <c r="O186" s="1204"/>
      <c r="P186" s="1204"/>
      <c r="Q186" s="1204"/>
      <c r="R186" s="1204"/>
      <c r="S186" s="1204"/>
      <c r="T186" s="1204"/>
      <c r="U186" s="1204"/>
      <c r="V186" s="1204"/>
      <c r="W186" s="1204"/>
      <c r="X186" s="1204"/>
      <c r="Y186" s="1204"/>
      <c r="Z186" s="1204"/>
    </row>
    <row r="187" spans="1:26" ht="13.5" customHeight="1">
      <c r="A187" s="160"/>
      <c r="B187" s="931"/>
      <c r="C187" s="931"/>
      <c r="D187" s="931"/>
      <c r="E187" s="931"/>
      <c r="F187" s="931"/>
      <c r="G187" s="931"/>
      <c r="H187" s="931"/>
      <c r="I187" s="1204"/>
      <c r="J187" s="1204"/>
      <c r="K187" s="1204"/>
      <c r="L187" s="1204"/>
      <c r="M187" s="1204"/>
      <c r="N187" s="1204"/>
      <c r="O187" s="1204"/>
      <c r="P187" s="1204"/>
      <c r="Q187" s="1204"/>
      <c r="R187" s="1204"/>
      <c r="S187" s="1204"/>
      <c r="T187" s="1204"/>
      <c r="U187" s="1204"/>
      <c r="V187" s="1204"/>
      <c r="W187" s="1204"/>
      <c r="X187" s="1204"/>
      <c r="Y187" s="1204"/>
      <c r="Z187" s="1204"/>
    </row>
    <row r="188" spans="1:26" ht="13.5" customHeight="1">
      <c r="A188" s="160"/>
      <c r="B188" s="931"/>
      <c r="C188" s="931"/>
      <c r="D188" s="931"/>
      <c r="E188" s="931"/>
      <c r="F188" s="931"/>
      <c r="G188" s="931"/>
      <c r="H188" s="931"/>
      <c r="I188" s="1204"/>
      <c r="J188" s="1204"/>
      <c r="K188" s="1204"/>
      <c r="L188" s="1204"/>
      <c r="M188" s="1204"/>
      <c r="N188" s="1204"/>
      <c r="O188" s="1204"/>
      <c r="P188" s="1204"/>
      <c r="Q188" s="1204"/>
      <c r="R188" s="1204"/>
      <c r="S188" s="1204"/>
      <c r="T188" s="1204"/>
      <c r="U188" s="1204"/>
      <c r="V188" s="1204"/>
      <c r="W188" s="1204"/>
      <c r="X188" s="1204"/>
      <c r="Y188" s="1204"/>
      <c r="Z188" s="1204"/>
    </row>
    <row r="189" spans="1:26" ht="13.5" customHeight="1">
      <c r="A189" s="160"/>
      <c r="B189" s="931"/>
      <c r="C189" s="931"/>
      <c r="D189" s="931"/>
      <c r="E189" s="931"/>
      <c r="F189" s="931"/>
      <c r="G189" s="931"/>
      <c r="H189" s="931"/>
      <c r="I189" s="1204"/>
      <c r="J189" s="1204"/>
      <c r="K189" s="1204"/>
      <c r="L189" s="1204"/>
      <c r="M189" s="1204"/>
      <c r="N189" s="1204"/>
      <c r="O189" s="1204"/>
      <c r="P189" s="1204"/>
      <c r="Q189" s="1204"/>
      <c r="R189" s="1204"/>
      <c r="S189" s="1204"/>
      <c r="T189" s="1204"/>
      <c r="U189" s="1204"/>
      <c r="V189" s="1204"/>
      <c r="W189" s="1204"/>
      <c r="X189" s="1204"/>
      <c r="Y189" s="1204"/>
      <c r="Z189" s="1204"/>
    </row>
    <row r="190" spans="1:26" ht="13.5" customHeight="1">
      <c r="A190" s="160"/>
      <c r="B190" s="931"/>
      <c r="C190" s="931"/>
      <c r="D190" s="931"/>
      <c r="E190" s="931"/>
      <c r="F190" s="931"/>
      <c r="G190" s="931"/>
      <c r="H190" s="931"/>
      <c r="I190" s="1204"/>
      <c r="J190" s="1204"/>
      <c r="K190" s="1204"/>
      <c r="L190" s="1204"/>
      <c r="M190" s="1204"/>
      <c r="N190" s="1204"/>
      <c r="O190" s="1204"/>
      <c r="P190" s="1204"/>
      <c r="Q190" s="1204"/>
      <c r="R190" s="1204"/>
      <c r="S190" s="1204"/>
      <c r="T190" s="1204"/>
      <c r="U190" s="1204"/>
      <c r="V190" s="1204"/>
      <c r="W190" s="1204"/>
      <c r="X190" s="1204"/>
      <c r="Y190" s="1204"/>
      <c r="Z190" s="1204"/>
    </row>
    <row r="191" spans="1:26" ht="13.5" customHeight="1">
      <c r="A191" s="160"/>
      <c r="B191" s="931"/>
      <c r="C191" s="931"/>
      <c r="D191" s="931"/>
      <c r="E191" s="931"/>
      <c r="F191" s="931"/>
      <c r="G191" s="931"/>
      <c r="H191" s="931"/>
      <c r="I191" s="1204"/>
      <c r="J191" s="1204"/>
      <c r="K191" s="1204"/>
      <c r="L191" s="1204"/>
      <c r="M191" s="1204"/>
      <c r="N191" s="1204"/>
      <c r="O191" s="1204"/>
      <c r="P191" s="1204"/>
      <c r="Q191" s="1204"/>
      <c r="R191" s="1204"/>
      <c r="S191" s="1204"/>
      <c r="T191" s="1204"/>
      <c r="U191" s="1204"/>
      <c r="V191" s="1204"/>
      <c r="W191" s="1204"/>
      <c r="X191" s="1204"/>
      <c r="Y191" s="1204"/>
      <c r="Z191" s="1204"/>
    </row>
    <row r="192" spans="1:26" ht="13.5" customHeight="1">
      <c r="A192" s="160"/>
      <c r="B192" s="931"/>
      <c r="C192" s="931"/>
      <c r="D192" s="931"/>
      <c r="E192" s="931"/>
      <c r="F192" s="931"/>
      <c r="G192" s="931"/>
      <c r="H192" s="931"/>
      <c r="I192" s="1204"/>
      <c r="J192" s="1204"/>
      <c r="K192" s="1204"/>
      <c r="L192" s="1204"/>
      <c r="M192" s="1204"/>
      <c r="N192" s="1204"/>
      <c r="O192" s="1204"/>
      <c r="P192" s="1204"/>
      <c r="Q192" s="1204"/>
      <c r="R192" s="1204"/>
      <c r="S192" s="1204"/>
      <c r="T192" s="1204"/>
      <c r="U192" s="1204"/>
      <c r="V192" s="1204"/>
      <c r="W192" s="1204"/>
      <c r="X192" s="1204"/>
      <c r="Y192" s="1204"/>
      <c r="Z192" s="1204"/>
    </row>
    <row r="193" spans="1:26" ht="13.5" customHeight="1">
      <c r="A193" s="160"/>
      <c r="B193" s="931"/>
      <c r="C193" s="931"/>
      <c r="D193" s="931"/>
      <c r="E193" s="931"/>
      <c r="F193" s="931"/>
      <c r="G193" s="931"/>
      <c r="H193" s="931"/>
      <c r="I193" s="1204"/>
      <c r="J193" s="1204"/>
      <c r="K193" s="1204"/>
      <c r="L193" s="1204"/>
      <c r="M193" s="1204"/>
      <c r="N193" s="1204"/>
      <c r="O193" s="1204"/>
      <c r="P193" s="1204"/>
      <c r="Q193" s="1204"/>
      <c r="R193" s="1204"/>
      <c r="S193" s="1204"/>
      <c r="T193" s="1204"/>
      <c r="U193" s="1204"/>
      <c r="V193" s="1204"/>
      <c r="W193" s="1204"/>
      <c r="X193" s="1204"/>
      <c r="Y193" s="1204"/>
      <c r="Z193" s="1204"/>
    </row>
    <row r="194" spans="1:26" ht="13.5" customHeight="1">
      <c r="A194" s="160"/>
      <c r="B194" s="931"/>
      <c r="C194" s="931"/>
      <c r="D194" s="931"/>
      <c r="E194" s="931"/>
      <c r="F194" s="931"/>
      <c r="G194" s="931"/>
      <c r="H194" s="931"/>
      <c r="I194" s="1204"/>
      <c r="J194" s="1204"/>
      <c r="K194" s="1204"/>
      <c r="L194" s="1204"/>
      <c r="M194" s="1204"/>
      <c r="N194" s="1204"/>
      <c r="O194" s="1204"/>
      <c r="P194" s="1204"/>
      <c r="Q194" s="1204"/>
      <c r="R194" s="1204"/>
      <c r="S194" s="1204"/>
      <c r="T194" s="1204"/>
      <c r="U194" s="1204"/>
      <c r="V194" s="1204"/>
      <c r="W194" s="1204"/>
      <c r="X194" s="1204"/>
      <c r="Y194" s="1204"/>
      <c r="Z194" s="1204"/>
    </row>
    <row r="195" spans="1:26" ht="13.5" customHeight="1">
      <c r="A195" s="160"/>
      <c r="B195" s="931"/>
      <c r="C195" s="931"/>
      <c r="D195" s="931"/>
      <c r="E195" s="931"/>
      <c r="F195" s="931"/>
      <c r="G195" s="931"/>
      <c r="H195" s="931"/>
      <c r="I195" s="1204"/>
      <c r="J195" s="1204"/>
      <c r="K195" s="1204"/>
      <c r="L195" s="1204"/>
      <c r="M195" s="1204"/>
      <c r="N195" s="1204"/>
      <c r="O195" s="1204"/>
      <c r="P195" s="1204"/>
      <c r="Q195" s="1204"/>
      <c r="R195" s="1204"/>
      <c r="S195" s="1204"/>
      <c r="T195" s="1204"/>
      <c r="U195" s="1204"/>
      <c r="V195" s="1204"/>
      <c r="W195" s="1204"/>
      <c r="X195" s="1204"/>
      <c r="Y195" s="1204"/>
      <c r="Z195" s="1204"/>
    </row>
    <row r="196" spans="1:26" ht="13.5" customHeight="1">
      <c r="A196" s="160"/>
      <c r="B196" s="931"/>
      <c r="C196" s="931"/>
      <c r="D196" s="931"/>
      <c r="E196" s="931"/>
      <c r="F196" s="931"/>
      <c r="G196" s="931"/>
      <c r="H196" s="931"/>
      <c r="I196" s="1204"/>
      <c r="J196" s="1204"/>
      <c r="K196" s="1204"/>
      <c r="L196" s="1204"/>
      <c r="M196" s="1204"/>
      <c r="N196" s="1204"/>
      <c r="O196" s="1204"/>
      <c r="P196" s="1204"/>
      <c r="Q196" s="1204"/>
      <c r="R196" s="1204"/>
      <c r="S196" s="1204"/>
      <c r="T196" s="1204"/>
      <c r="U196" s="1204"/>
      <c r="V196" s="1204"/>
      <c r="W196" s="1204"/>
      <c r="X196" s="1204"/>
      <c r="Y196" s="1204"/>
      <c r="Z196" s="1204"/>
    </row>
    <row r="197" spans="1:26" ht="13.5" customHeight="1">
      <c r="A197" s="160"/>
      <c r="B197" s="931"/>
      <c r="C197" s="931"/>
      <c r="D197" s="931"/>
      <c r="E197" s="931"/>
      <c r="F197" s="931"/>
      <c r="G197" s="931"/>
      <c r="H197" s="931"/>
      <c r="I197" s="1204"/>
      <c r="J197" s="1204"/>
      <c r="K197" s="1204"/>
      <c r="L197" s="1204"/>
      <c r="M197" s="1204"/>
      <c r="N197" s="1204"/>
      <c r="O197" s="1204"/>
      <c r="P197" s="1204"/>
      <c r="Q197" s="1204"/>
      <c r="R197" s="1204"/>
      <c r="S197" s="1204"/>
      <c r="T197" s="1204"/>
      <c r="U197" s="1204"/>
      <c r="V197" s="1204"/>
      <c r="W197" s="1204"/>
      <c r="X197" s="1204"/>
      <c r="Y197" s="1204"/>
      <c r="Z197" s="1204"/>
    </row>
    <row r="198" spans="1:26" ht="13.5" customHeight="1">
      <c r="A198" s="160"/>
      <c r="B198" s="931"/>
      <c r="C198" s="931"/>
      <c r="D198" s="931"/>
      <c r="E198" s="931"/>
      <c r="F198" s="931"/>
      <c r="G198" s="931"/>
      <c r="H198" s="931"/>
      <c r="I198" s="1204"/>
      <c r="J198" s="1204"/>
      <c r="K198" s="1204"/>
      <c r="L198" s="1204"/>
      <c r="M198" s="1204"/>
      <c r="N198" s="1204"/>
      <c r="O198" s="1204"/>
      <c r="P198" s="1204"/>
      <c r="Q198" s="1204"/>
      <c r="R198" s="1204"/>
      <c r="S198" s="1204"/>
      <c r="T198" s="1204"/>
      <c r="U198" s="1204"/>
      <c r="V198" s="1204"/>
      <c r="W198" s="1204"/>
      <c r="X198" s="1204"/>
      <c r="Y198" s="1204"/>
      <c r="Z198" s="1204"/>
    </row>
    <row r="199" spans="1:26" ht="13.5" customHeight="1">
      <c r="A199" s="160"/>
      <c r="B199" s="931"/>
      <c r="C199" s="931"/>
      <c r="D199" s="931"/>
      <c r="E199" s="931"/>
      <c r="F199" s="931"/>
      <c r="G199" s="931"/>
      <c r="H199" s="931"/>
      <c r="I199" s="1204"/>
      <c r="J199" s="1204"/>
      <c r="K199" s="1204"/>
      <c r="L199" s="1204"/>
      <c r="M199" s="1204"/>
      <c r="N199" s="1204"/>
      <c r="O199" s="1204"/>
      <c r="P199" s="1204"/>
      <c r="Q199" s="1204"/>
      <c r="R199" s="1204"/>
      <c r="S199" s="1204"/>
      <c r="T199" s="1204"/>
      <c r="U199" s="1204"/>
      <c r="V199" s="1204"/>
      <c r="W199" s="1204"/>
      <c r="X199" s="1204"/>
      <c r="Y199" s="1204"/>
      <c r="Z199" s="1204"/>
    </row>
    <row r="200" spans="1:26" ht="13.5" customHeight="1">
      <c r="A200" s="160"/>
      <c r="B200" s="931"/>
      <c r="C200" s="931"/>
      <c r="D200" s="931"/>
      <c r="E200" s="931"/>
      <c r="F200" s="931"/>
      <c r="G200" s="931"/>
      <c r="H200" s="931"/>
      <c r="I200" s="1204"/>
      <c r="J200" s="1204"/>
      <c r="K200" s="1204"/>
      <c r="L200" s="1204"/>
      <c r="M200" s="1204"/>
      <c r="N200" s="1204"/>
      <c r="O200" s="1204"/>
      <c r="P200" s="1204"/>
      <c r="Q200" s="1204"/>
      <c r="R200" s="1204"/>
      <c r="S200" s="1204"/>
      <c r="T200" s="1204"/>
      <c r="U200" s="1204"/>
      <c r="V200" s="1204"/>
      <c r="W200" s="1204"/>
      <c r="X200" s="1204"/>
      <c r="Y200" s="1204"/>
      <c r="Z200" s="1204"/>
    </row>
    <row r="201" spans="1:26" ht="13.5" customHeight="1">
      <c r="A201" s="160"/>
      <c r="B201" s="931"/>
      <c r="C201" s="931"/>
      <c r="D201" s="931"/>
      <c r="E201" s="931"/>
      <c r="F201" s="931"/>
      <c r="G201" s="931"/>
      <c r="H201" s="931"/>
      <c r="I201" s="1204"/>
      <c r="J201" s="1204"/>
      <c r="K201" s="1204"/>
      <c r="L201" s="1204"/>
      <c r="M201" s="1204"/>
      <c r="N201" s="1204"/>
      <c r="O201" s="1204"/>
      <c r="P201" s="1204"/>
      <c r="Q201" s="1204"/>
      <c r="R201" s="1204"/>
      <c r="S201" s="1204"/>
      <c r="T201" s="1204"/>
      <c r="U201" s="1204"/>
      <c r="V201" s="1204"/>
      <c r="W201" s="1204"/>
      <c r="X201" s="1204"/>
      <c r="Y201" s="1204"/>
      <c r="Z201" s="1204"/>
    </row>
    <row r="202" spans="1:26" ht="13.5" customHeight="1">
      <c r="A202" s="160"/>
      <c r="B202" s="931"/>
      <c r="C202" s="931"/>
      <c r="D202" s="931"/>
      <c r="E202" s="931"/>
      <c r="F202" s="931"/>
      <c r="G202" s="931"/>
      <c r="H202" s="931"/>
      <c r="I202" s="1204"/>
      <c r="J202" s="1204"/>
      <c r="K202" s="1204"/>
      <c r="L202" s="1204"/>
      <c r="M202" s="1204"/>
      <c r="N202" s="1204"/>
      <c r="O202" s="1204"/>
      <c r="P202" s="1204"/>
      <c r="Q202" s="1204"/>
      <c r="R202" s="1204"/>
      <c r="S202" s="1204"/>
      <c r="T202" s="1204"/>
      <c r="U202" s="1204"/>
      <c r="V202" s="1204"/>
      <c r="W202" s="1204"/>
      <c r="X202" s="1204"/>
      <c r="Y202" s="1204"/>
      <c r="Z202" s="1204"/>
    </row>
    <row r="203" spans="1:26" ht="13.5" customHeight="1">
      <c r="A203" s="160"/>
      <c r="B203" s="931"/>
      <c r="C203" s="931"/>
      <c r="D203" s="931"/>
      <c r="E203" s="931"/>
      <c r="F203" s="931"/>
      <c r="G203" s="931"/>
      <c r="H203" s="931"/>
      <c r="I203" s="1204"/>
      <c r="J203" s="1204"/>
      <c r="K203" s="1204"/>
      <c r="L203" s="1204"/>
      <c r="M203" s="1204"/>
      <c r="N203" s="1204"/>
      <c r="O203" s="1204"/>
      <c r="P203" s="1204"/>
      <c r="Q203" s="1204"/>
      <c r="R203" s="1204"/>
      <c r="S203" s="1204"/>
      <c r="T203" s="1204"/>
      <c r="U203" s="1204"/>
      <c r="V203" s="1204"/>
      <c r="W203" s="1204"/>
      <c r="X203" s="1204"/>
      <c r="Y203" s="1204"/>
      <c r="Z203" s="1204"/>
    </row>
    <row r="204" spans="1:26" ht="13.5" customHeight="1">
      <c r="A204" s="160"/>
      <c r="B204" s="931"/>
      <c r="C204" s="931"/>
      <c r="D204" s="931"/>
      <c r="E204" s="931"/>
      <c r="F204" s="931"/>
      <c r="G204" s="931"/>
      <c r="H204" s="931"/>
      <c r="I204" s="1204"/>
      <c r="J204" s="1204"/>
      <c r="K204" s="1204"/>
      <c r="L204" s="1204"/>
      <c r="M204" s="1204"/>
      <c r="N204" s="1204"/>
      <c r="O204" s="1204"/>
      <c r="P204" s="1204"/>
      <c r="Q204" s="1204"/>
      <c r="R204" s="1204"/>
      <c r="S204" s="1204"/>
      <c r="T204" s="1204"/>
      <c r="U204" s="1204"/>
      <c r="V204" s="1204"/>
      <c r="W204" s="1204"/>
      <c r="X204" s="1204"/>
      <c r="Y204" s="1204"/>
      <c r="Z204" s="1204"/>
    </row>
    <row r="205" spans="1:26" ht="13.5" customHeight="1">
      <c r="A205" s="160"/>
      <c r="B205" s="931"/>
      <c r="C205" s="931"/>
      <c r="D205" s="931"/>
      <c r="E205" s="931"/>
      <c r="F205" s="931"/>
      <c r="G205" s="931"/>
      <c r="H205" s="931"/>
      <c r="I205" s="1204"/>
      <c r="J205" s="1204"/>
      <c r="K205" s="1204"/>
      <c r="L205" s="1204"/>
      <c r="M205" s="1204"/>
      <c r="N205" s="1204"/>
      <c r="O205" s="1204"/>
      <c r="P205" s="1204"/>
      <c r="Q205" s="1204"/>
      <c r="R205" s="1204"/>
      <c r="S205" s="1204"/>
      <c r="T205" s="1204"/>
      <c r="U205" s="1204"/>
      <c r="V205" s="1204"/>
      <c r="W205" s="1204"/>
      <c r="X205" s="1204"/>
      <c r="Y205" s="1204"/>
      <c r="Z205" s="1204"/>
    </row>
    <row r="206" spans="1:26" ht="13.5" customHeight="1">
      <c r="A206" s="160"/>
      <c r="B206" s="931"/>
      <c r="C206" s="931"/>
      <c r="D206" s="931"/>
      <c r="E206" s="931"/>
      <c r="F206" s="931"/>
      <c r="G206" s="931"/>
      <c r="H206" s="931"/>
      <c r="I206" s="1204"/>
      <c r="J206" s="1204"/>
      <c r="K206" s="1204"/>
      <c r="L206" s="1204"/>
      <c r="M206" s="1204"/>
      <c r="N206" s="1204"/>
      <c r="O206" s="1204"/>
      <c r="P206" s="1204"/>
      <c r="Q206" s="1204"/>
      <c r="R206" s="1204"/>
      <c r="S206" s="1204"/>
      <c r="T206" s="1204"/>
      <c r="U206" s="1204"/>
      <c r="V206" s="1204"/>
      <c r="W206" s="1204"/>
      <c r="X206" s="1204"/>
      <c r="Y206" s="1204"/>
      <c r="Z206" s="1204"/>
    </row>
    <row r="207" spans="1:26" ht="13.5" customHeight="1">
      <c r="A207" s="160"/>
      <c r="B207" s="931"/>
      <c r="C207" s="931"/>
      <c r="D207" s="931"/>
      <c r="E207" s="931"/>
      <c r="F207" s="931"/>
      <c r="G207" s="931"/>
      <c r="H207" s="931"/>
      <c r="I207" s="1204"/>
      <c r="J207" s="1204"/>
      <c r="K207" s="1204"/>
      <c r="L207" s="1204"/>
      <c r="M207" s="1204"/>
      <c r="N207" s="1204"/>
      <c r="O207" s="1204"/>
      <c r="P207" s="1204"/>
      <c r="Q207" s="1204"/>
      <c r="R207" s="1204"/>
      <c r="S207" s="1204"/>
      <c r="T207" s="1204"/>
      <c r="U207" s="1204"/>
      <c r="V207" s="1204"/>
      <c r="W207" s="1204"/>
      <c r="X207" s="1204"/>
      <c r="Y207" s="1204"/>
      <c r="Z207" s="1204"/>
    </row>
    <row r="208" spans="1:26" ht="13.5" customHeight="1">
      <c r="A208" s="160"/>
      <c r="B208" s="931"/>
      <c r="C208" s="931"/>
      <c r="D208" s="931"/>
      <c r="E208" s="931"/>
      <c r="F208" s="931"/>
      <c r="G208" s="931"/>
      <c r="H208" s="931"/>
      <c r="I208" s="1204"/>
      <c r="J208" s="1204"/>
      <c r="K208" s="1204"/>
      <c r="L208" s="1204"/>
      <c r="M208" s="1204"/>
      <c r="N208" s="1204"/>
      <c r="O208" s="1204"/>
      <c r="P208" s="1204"/>
      <c r="Q208" s="1204"/>
      <c r="R208" s="1204"/>
      <c r="S208" s="1204"/>
      <c r="T208" s="1204"/>
      <c r="U208" s="1204"/>
      <c r="V208" s="1204"/>
      <c r="W208" s="1204"/>
      <c r="X208" s="1204"/>
      <c r="Y208" s="1204"/>
      <c r="Z208" s="1204"/>
    </row>
    <row r="209" spans="1:26" ht="13.5" customHeight="1">
      <c r="A209" s="160"/>
      <c r="B209" s="931"/>
      <c r="C209" s="931"/>
      <c r="D209" s="931"/>
      <c r="E209" s="931"/>
      <c r="F209" s="931"/>
      <c r="G209" s="931"/>
      <c r="H209" s="931"/>
      <c r="I209" s="1204"/>
      <c r="J209" s="1204"/>
      <c r="K209" s="1204"/>
      <c r="L209" s="1204"/>
      <c r="M209" s="1204"/>
      <c r="N209" s="1204"/>
      <c r="O209" s="1204"/>
      <c r="P209" s="1204"/>
      <c r="Q209" s="1204"/>
      <c r="R209" s="1204"/>
      <c r="S209" s="1204"/>
      <c r="T209" s="1204"/>
      <c r="U209" s="1204"/>
      <c r="V209" s="1204"/>
      <c r="W209" s="1204"/>
      <c r="X209" s="1204"/>
      <c r="Y209" s="1204"/>
      <c r="Z209" s="1204"/>
    </row>
    <row r="210" spans="1:26" ht="13.5" customHeight="1">
      <c r="A210" s="160"/>
      <c r="B210" s="931"/>
      <c r="C210" s="931"/>
      <c r="D210" s="931"/>
      <c r="E210" s="931"/>
      <c r="F210" s="931"/>
      <c r="G210" s="931"/>
      <c r="H210" s="931"/>
      <c r="I210" s="1204"/>
      <c r="J210" s="1204"/>
      <c r="K210" s="1204"/>
      <c r="L210" s="1204"/>
      <c r="M210" s="1204"/>
      <c r="N210" s="1204"/>
      <c r="O210" s="1204"/>
      <c r="P210" s="1204"/>
      <c r="Q210" s="1204"/>
      <c r="R210" s="1204"/>
      <c r="S210" s="1204"/>
      <c r="T210" s="1204"/>
      <c r="U210" s="1204"/>
      <c r="V210" s="1204"/>
      <c r="W210" s="1204"/>
      <c r="X210" s="1204"/>
      <c r="Y210" s="1204"/>
      <c r="Z210" s="1204"/>
    </row>
    <row r="211" spans="1:26" ht="13.5" customHeight="1">
      <c r="A211" s="160"/>
      <c r="B211" s="931"/>
      <c r="C211" s="931"/>
      <c r="D211" s="931"/>
      <c r="E211" s="931"/>
      <c r="F211" s="931"/>
      <c r="G211" s="931"/>
      <c r="H211" s="931"/>
      <c r="I211" s="1204"/>
      <c r="J211" s="1204"/>
      <c r="K211" s="1204"/>
      <c r="L211" s="1204"/>
      <c r="M211" s="1204"/>
      <c r="N211" s="1204"/>
      <c r="O211" s="1204"/>
      <c r="P211" s="1204"/>
      <c r="Q211" s="1204"/>
      <c r="R211" s="1204"/>
      <c r="S211" s="1204"/>
      <c r="T211" s="1204"/>
      <c r="U211" s="1204"/>
      <c r="V211" s="1204"/>
      <c r="W211" s="1204"/>
      <c r="X211" s="1204"/>
      <c r="Y211" s="1204"/>
      <c r="Z211" s="1204"/>
    </row>
    <row r="212" spans="1:26" ht="13.5" customHeight="1">
      <c r="A212" s="160"/>
      <c r="B212" s="931"/>
      <c r="C212" s="931"/>
      <c r="D212" s="931"/>
      <c r="E212" s="931"/>
      <c r="F212" s="931"/>
      <c r="G212" s="931"/>
      <c r="H212" s="931"/>
      <c r="I212" s="1204"/>
      <c r="J212" s="1204"/>
      <c r="K212" s="1204"/>
      <c r="L212" s="1204"/>
      <c r="M212" s="1204"/>
      <c r="N212" s="1204"/>
      <c r="O212" s="1204"/>
      <c r="P212" s="1204"/>
      <c r="Q212" s="1204"/>
      <c r="R212" s="1204"/>
      <c r="S212" s="1204"/>
      <c r="T212" s="1204"/>
      <c r="U212" s="1204"/>
      <c r="V212" s="1204"/>
      <c r="W212" s="1204"/>
      <c r="X212" s="1204"/>
      <c r="Y212" s="1204"/>
      <c r="Z212" s="1204"/>
    </row>
    <row r="213" spans="1:26" ht="13.5" customHeight="1">
      <c r="A213" s="160"/>
      <c r="B213" s="931"/>
      <c r="C213" s="931"/>
      <c r="D213" s="931"/>
      <c r="E213" s="931"/>
      <c r="F213" s="931"/>
      <c r="G213" s="931"/>
      <c r="H213" s="931"/>
      <c r="I213" s="1204"/>
      <c r="J213" s="1204"/>
      <c r="K213" s="1204"/>
      <c r="L213" s="1204"/>
      <c r="M213" s="1204"/>
      <c r="N213" s="1204"/>
      <c r="O213" s="1204"/>
      <c r="P213" s="1204"/>
      <c r="Q213" s="1204"/>
      <c r="R213" s="1204"/>
      <c r="S213" s="1204"/>
      <c r="T213" s="1204"/>
      <c r="U213" s="1204"/>
      <c r="V213" s="1204"/>
      <c r="W213" s="1204"/>
      <c r="X213" s="1204"/>
      <c r="Y213" s="1204"/>
      <c r="Z213" s="1204"/>
    </row>
    <row r="214" spans="1:26" ht="13.5" customHeight="1">
      <c r="A214" s="160"/>
      <c r="B214" s="931"/>
      <c r="C214" s="931"/>
      <c r="D214" s="931"/>
      <c r="E214" s="931"/>
      <c r="F214" s="931"/>
      <c r="G214" s="931"/>
      <c r="H214" s="931"/>
      <c r="I214" s="1204"/>
      <c r="J214" s="1204"/>
      <c r="K214" s="1204"/>
      <c r="L214" s="1204"/>
      <c r="M214" s="1204"/>
      <c r="N214" s="1204"/>
      <c r="O214" s="1204"/>
      <c r="P214" s="1204"/>
      <c r="Q214" s="1204"/>
      <c r="R214" s="1204"/>
      <c r="S214" s="1204"/>
      <c r="T214" s="1204"/>
      <c r="U214" s="1204"/>
      <c r="V214" s="1204"/>
      <c r="W214" s="1204"/>
      <c r="X214" s="1204"/>
      <c r="Y214" s="1204"/>
      <c r="Z214" s="1204"/>
    </row>
    <row r="215" spans="1:26" ht="13.5" customHeight="1">
      <c r="A215" s="160"/>
      <c r="B215" s="931"/>
      <c r="C215" s="931"/>
      <c r="D215" s="931"/>
      <c r="E215" s="931"/>
      <c r="F215" s="931"/>
      <c r="G215" s="931"/>
      <c r="H215" s="931"/>
      <c r="I215" s="1204"/>
      <c r="J215" s="1204"/>
      <c r="K215" s="1204"/>
      <c r="L215" s="1204"/>
      <c r="M215" s="1204"/>
      <c r="N215" s="1204"/>
      <c r="O215" s="1204"/>
      <c r="P215" s="1204"/>
      <c r="Q215" s="1204"/>
      <c r="R215" s="1204"/>
      <c r="S215" s="1204"/>
      <c r="T215" s="1204"/>
      <c r="U215" s="1204"/>
      <c r="V215" s="1204"/>
      <c r="W215" s="1204"/>
      <c r="X215" s="1204"/>
      <c r="Y215" s="1204"/>
      <c r="Z215" s="1204"/>
    </row>
    <row r="216" spans="1:26" ht="13.5" customHeight="1">
      <c r="A216" s="160"/>
      <c r="B216" s="931"/>
      <c r="C216" s="931"/>
      <c r="D216" s="931"/>
      <c r="E216" s="931"/>
      <c r="F216" s="931"/>
      <c r="G216" s="931"/>
      <c r="H216" s="931"/>
      <c r="I216" s="1204"/>
      <c r="J216" s="1204"/>
      <c r="K216" s="1204"/>
      <c r="L216" s="1204"/>
      <c r="M216" s="1204"/>
      <c r="N216" s="1204"/>
      <c r="O216" s="1204"/>
      <c r="P216" s="1204"/>
      <c r="Q216" s="1204"/>
      <c r="R216" s="1204"/>
      <c r="S216" s="1204"/>
      <c r="T216" s="1204"/>
      <c r="U216" s="1204"/>
      <c r="V216" s="1204"/>
      <c r="W216" s="1204"/>
      <c r="X216" s="1204"/>
      <c r="Y216" s="1204"/>
      <c r="Z216" s="1204"/>
    </row>
    <row r="217" spans="1:26" ht="13.5" customHeight="1">
      <c r="A217" s="160"/>
      <c r="B217" s="931"/>
      <c r="C217" s="931"/>
      <c r="D217" s="931"/>
      <c r="E217" s="931"/>
      <c r="F217" s="931"/>
      <c r="G217" s="931"/>
      <c r="H217" s="931"/>
      <c r="I217" s="1204"/>
      <c r="J217" s="1204"/>
      <c r="K217" s="1204"/>
      <c r="L217" s="1204"/>
      <c r="M217" s="1204"/>
      <c r="N217" s="1204"/>
      <c r="O217" s="1204"/>
      <c r="P217" s="1204"/>
      <c r="Q217" s="1204"/>
      <c r="R217" s="1204"/>
      <c r="S217" s="1204"/>
      <c r="T217" s="1204"/>
      <c r="U217" s="1204"/>
      <c r="V217" s="1204"/>
      <c r="W217" s="1204"/>
      <c r="X217" s="1204"/>
      <c r="Y217" s="1204"/>
      <c r="Z217" s="1204"/>
    </row>
    <row r="218" spans="1:26" ht="13.5" customHeight="1">
      <c r="A218" s="160"/>
      <c r="B218" s="931"/>
      <c r="C218" s="931"/>
      <c r="D218" s="931"/>
      <c r="E218" s="931"/>
      <c r="F218" s="931"/>
      <c r="G218" s="931"/>
      <c r="H218" s="931"/>
      <c r="I218" s="1204"/>
      <c r="J218" s="1204"/>
      <c r="K218" s="1204"/>
      <c r="L218" s="1204"/>
      <c r="M218" s="1204"/>
      <c r="N218" s="1204"/>
      <c r="O218" s="1204"/>
      <c r="P218" s="1204"/>
      <c r="Q218" s="1204"/>
      <c r="R218" s="1204"/>
      <c r="S218" s="1204"/>
      <c r="T218" s="1204"/>
      <c r="U218" s="1204"/>
      <c r="V218" s="1204"/>
      <c r="W218" s="1204"/>
      <c r="X218" s="1204"/>
      <c r="Y218" s="1204"/>
      <c r="Z218" s="1204"/>
    </row>
    <row r="219" spans="1:26" ht="13.5" customHeight="1">
      <c r="A219" s="160"/>
      <c r="B219" s="931"/>
      <c r="C219" s="931"/>
      <c r="D219" s="931"/>
      <c r="E219" s="931"/>
      <c r="F219" s="931"/>
      <c r="G219" s="931"/>
      <c r="H219" s="931"/>
      <c r="I219" s="1204"/>
      <c r="J219" s="1204"/>
      <c r="K219" s="1204"/>
      <c r="L219" s="1204"/>
      <c r="M219" s="1204"/>
      <c r="N219" s="1204"/>
      <c r="O219" s="1204"/>
      <c r="P219" s="1204"/>
      <c r="Q219" s="1204"/>
      <c r="R219" s="1204"/>
      <c r="S219" s="1204"/>
      <c r="T219" s="1204"/>
      <c r="U219" s="1204"/>
      <c r="V219" s="1204"/>
      <c r="W219" s="1204"/>
      <c r="X219" s="1204"/>
      <c r="Y219" s="1204"/>
      <c r="Z219" s="1204"/>
    </row>
    <row r="220" spans="1:26" ht="13.5" customHeight="1">
      <c r="A220" s="160"/>
      <c r="B220" s="931"/>
      <c r="C220" s="931"/>
      <c r="D220" s="931"/>
      <c r="E220" s="931"/>
      <c r="F220" s="931"/>
      <c r="G220" s="931"/>
      <c r="H220" s="931"/>
      <c r="I220" s="1204"/>
      <c r="J220" s="1204"/>
      <c r="K220" s="1204"/>
      <c r="L220" s="1204"/>
      <c r="M220" s="1204"/>
      <c r="N220" s="1204"/>
      <c r="O220" s="1204"/>
      <c r="P220" s="1204"/>
      <c r="Q220" s="1204"/>
      <c r="R220" s="1204"/>
      <c r="S220" s="1204"/>
      <c r="T220" s="1204"/>
      <c r="U220" s="1204"/>
      <c r="V220" s="1204"/>
      <c r="W220" s="1204"/>
      <c r="X220" s="1204"/>
      <c r="Y220" s="1204"/>
      <c r="Z220" s="1204"/>
    </row>
    <row r="221" spans="1:26" ht="13.5" customHeight="1">
      <c r="A221" s="160"/>
      <c r="B221" s="931"/>
      <c r="C221" s="931"/>
      <c r="D221" s="931"/>
      <c r="E221" s="931"/>
      <c r="F221" s="931"/>
      <c r="G221" s="931"/>
      <c r="H221" s="931"/>
      <c r="I221" s="1204"/>
      <c r="J221" s="1204"/>
      <c r="K221" s="1204"/>
      <c r="L221" s="1204"/>
      <c r="M221" s="1204"/>
      <c r="N221" s="1204"/>
      <c r="O221" s="1204"/>
      <c r="P221" s="1204"/>
      <c r="Q221" s="1204"/>
      <c r="R221" s="1204"/>
      <c r="S221" s="1204"/>
      <c r="T221" s="1204"/>
      <c r="U221" s="1204"/>
      <c r="V221" s="1204"/>
      <c r="W221" s="1204"/>
      <c r="X221" s="1204"/>
      <c r="Y221" s="1204"/>
      <c r="Z221" s="1204"/>
    </row>
    <row r="222" spans="1:26" ht="13.5" customHeight="1">
      <c r="A222" s="160"/>
      <c r="B222" s="931"/>
      <c r="C222" s="931"/>
      <c r="D222" s="931"/>
      <c r="E222" s="931"/>
      <c r="F222" s="931"/>
      <c r="G222" s="931"/>
      <c r="H222" s="931"/>
      <c r="I222" s="1204"/>
      <c r="J222" s="1204"/>
      <c r="K222" s="1204"/>
      <c r="L222" s="1204"/>
      <c r="M222" s="1204"/>
      <c r="N222" s="1204"/>
      <c r="O222" s="1204"/>
      <c r="P222" s="1204"/>
      <c r="Q222" s="1204"/>
      <c r="R222" s="1204"/>
      <c r="S222" s="1204"/>
      <c r="T222" s="1204"/>
      <c r="U222" s="1204"/>
      <c r="V222" s="1204"/>
      <c r="W222" s="1204"/>
      <c r="X222" s="1204"/>
      <c r="Y222" s="1204"/>
      <c r="Z222" s="1204"/>
    </row>
    <row r="223" spans="1:26" ht="13.5" customHeight="1">
      <c r="A223" s="160"/>
      <c r="B223" s="931"/>
      <c r="C223" s="931"/>
      <c r="D223" s="931"/>
      <c r="E223" s="931"/>
      <c r="F223" s="931"/>
      <c r="G223" s="931"/>
      <c r="H223" s="931"/>
      <c r="I223" s="1204"/>
      <c r="J223" s="1204"/>
      <c r="K223" s="1204"/>
      <c r="L223" s="1204"/>
      <c r="M223" s="1204"/>
      <c r="N223" s="1204"/>
      <c r="O223" s="1204"/>
      <c r="P223" s="1204"/>
      <c r="Q223" s="1204"/>
      <c r="R223" s="1204"/>
      <c r="S223" s="1204"/>
      <c r="T223" s="1204"/>
      <c r="U223" s="1204"/>
      <c r="V223" s="1204"/>
      <c r="W223" s="1204"/>
      <c r="X223" s="1204"/>
      <c r="Y223" s="1204"/>
      <c r="Z223" s="1204"/>
    </row>
    <row r="224" spans="1:26" ht="13.5" customHeight="1">
      <c r="A224" s="160"/>
      <c r="B224" s="931"/>
      <c r="C224" s="931"/>
      <c r="D224" s="931"/>
      <c r="E224" s="931"/>
      <c r="F224" s="931"/>
      <c r="G224" s="931"/>
      <c r="H224" s="931"/>
      <c r="I224" s="1204"/>
      <c r="J224" s="1204"/>
      <c r="K224" s="1204"/>
      <c r="L224" s="1204"/>
      <c r="M224" s="1204"/>
      <c r="N224" s="1204"/>
      <c r="O224" s="1204"/>
      <c r="P224" s="1204"/>
      <c r="Q224" s="1204"/>
      <c r="R224" s="1204"/>
      <c r="S224" s="1204"/>
      <c r="T224" s="1204"/>
      <c r="U224" s="1204"/>
      <c r="V224" s="1204"/>
      <c r="W224" s="1204"/>
      <c r="X224" s="1204"/>
      <c r="Y224" s="1204"/>
      <c r="Z224" s="1204"/>
    </row>
    <row r="225" spans="1:26" ht="13.5" customHeight="1">
      <c r="A225" s="160"/>
      <c r="B225" s="931"/>
      <c r="C225" s="931"/>
      <c r="D225" s="931"/>
      <c r="E225" s="931"/>
      <c r="F225" s="931"/>
      <c r="G225" s="931"/>
      <c r="H225" s="931"/>
      <c r="I225" s="1204"/>
      <c r="J225" s="1204"/>
      <c r="K225" s="1204"/>
      <c r="L225" s="1204"/>
      <c r="M225" s="1204"/>
      <c r="N225" s="1204"/>
      <c r="O225" s="1204"/>
      <c r="P225" s="1204"/>
      <c r="Q225" s="1204"/>
      <c r="R225" s="1204"/>
      <c r="S225" s="1204"/>
      <c r="T225" s="1204"/>
      <c r="U225" s="1204"/>
      <c r="V225" s="1204"/>
      <c r="W225" s="1204"/>
      <c r="X225" s="1204"/>
      <c r="Y225" s="1204"/>
      <c r="Z225" s="1204"/>
    </row>
    <row r="226" spans="1:26" ht="13.5" customHeight="1">
      <c r="A226" s="160"/>
      <c r="B226" s="931"/>
      <c r="C226" s="931"/>
      <c r="D226" s="931"/>
      <c r="E226" s="931"/>
      <c r="F226" s="931"/>
      <c r="G226" s="931"/>
      <c r="H226" s="931"/>
      <c r="I226" s="1204"/>
      <c r="J226" s="1204"/>
      <c r="K226" s="1204"/>
      <c r="L226" s="1204"/>
      <c r="M226" s="1204"/>
      <c r="N226" s="1204"/>
      <c r="O226" s="1204"/>
      <c r="P226" s="1204"/>
      <c r="Q226" s="1204"/>
      <c r="R226" s="1204"/>
      <c r="S226" s="1204"/>
      <c r="T226" s="1204"/>
      <c r="U226" s="1204"/>
      <c r="V226" s="1204"/>
      <c r="W226" s="1204"/>
      <c r="X226" s="1204"/>
      <c r="Y226" s="1204"/>
      <c r="Z226" s="1204"/>
    </row>
    <row r="227" spans="1:26" ht="13.5" customHeight="1">
      <c r="A227" s="160"/>
      <c r="B227" s="931"/>
      <c r="C227" s="931"/>
      <c r="D227" s="931"/>
      <c r="E227" s="931"/>
      <c r="F227" s="931"/>
      <c r="G227" s="931"/>
      <c r="H227" s="931"/>
      <c r="I227" s="1204"/>
      <c r="J227" s="1204"/>
      <c r="K227" s="1204"/>
      <c r="L227" s="1204"/>
      <c r="M227" s="1204"/>
      <c r="N227" s="1204"/>
      <c r="O227" s="1204"/>
      <c r="P227" s="1204"/>
      <c r="Q227" s="1204"/>
      <c r="R227" s="1204"/>
      <c r="S227" s="1204"/>
      <c r="T227" s="1204"/>
      <c r="U227" s="1204"/>
      <c r="V227" s="1204"/>
      <c r="W227" s="1204"/>
      <c r="X227" s="1204"/>
      <c r="Y227" s="1204"/>
      <c r="Z227" s="1204"/>
    </row>
    <row r="228" spans="1:26" ht="13.5" customHeight="1">
      <c r="A228" s="160"/>
      <c r="B228" s="931"/>
      <c r="C228" s="931"/>
      <c r="D228" s="931"/>
      <c r="E228" s="931"/>
      <c r="F228" s="931"/>
      <c r="G228" s="931"/>
      <c r="H228" s="931"/>
      <c r="I228" s="1204"/>
      <c r="J228" s="1204"/>
      <c r="K228" s="1204"/>
      <c r="L228" s="1204"/>
      <c r="M228" s="1204"/>
      <c r="N228" s="1204"/>
      <c r="O228" s="1204"/>
      <c r="P228" s="1204"/>
      <c r="Q228" s="1204"/>
      <c r="R228" s="1204"/>
      <c r="S228" s="1204"/>
      <c r="T228" s="1204"/>
      <c r="U228" s="1204"/>
      <c r="V228" s="1204"/>
      <c r="W228" s="1204"/>
      <c r="X228" s="1204"/>
      <c r="Y228" s="1204"/>
      <c r="Z228" s="1204"/>
    </row>
    <row r="229" spans="1:26" ht="13.5" customHeight="1">
      <c r="A229" s="160"/>
      <c r="B229" s="931"/>
      <c r="C229" s="931"/>
      <c r="D229" s="931"/>
      <c r="E229" s="931"/>
      <c r="F229" s="931"/>
      <c r="G229" s="931"/>
      <c r="H229" s="931"/>
      <c r="I229" s="1204"/>
      <c r="J229" s="1204"/>
      <c r="K229" s="1204"/>
      <c r="L229" s="1204"/>
      <c r="M229" s="1204"/>
      <c r="N229" s="1204"/>
      <c r="O229" s="1204"/>
      <c r="P229" s="1204"/>
      <c r="Q229" s="1204"/>
      <c r="R229" s="1204"/>
      <c r="S229" s="1204"/>
      <c r="T229" s="1204"/>
      <c r="U229" s="1204"/>
      <c r="V229" s="1204"/>
      <c r="W229" s="1204"/>
      <c r="X229" s="1204"/>
      <c r="Y229" s="1204"/>
      <c r="Z229" s="1204"/>
    </row>
    <row r="230" spans="1:26" ht="13.5" customHeight="1">
      <c r="A230" s="160"/>
      <c r="B230" s="931"/>
      <c r="C230" s="931"/>
      <c r="D230" s="931"/>
      <c r="E230" s="931"/>
      <c r="F230" s="931"/>
      <c r="G230" s="931"/>
      <c r="H230" s="931"/>
      <c r="I230" s="1204"/>
      <c r="J230" s="1204"/>
      <c r="K230" s="1204"/>
      <c r="L230" s="1204"/>
      <c r="M230" s="1204"/>
      <c r="N230" s="1204"/>
      <c r="O230" s="1204"/>
      <c r="P230" s="1204"/>
      <c r="Q230" s="1204"/>
      <c r="R230" s="1204"/>
      <c r="S230" s="1204"/>
      <c r="T230" s="1204"/>
      <c r="U230" s="1204"/>
      <c r="V230" s="1204"/>
      <c r="W230" s="1204"/>
      <c r="X230" s="1204"/>
      <c r="Y230" s="1204"/>
      <c r="Z230" s="1204"/>
    </row>
    <row r="231" spans="1:26" ht="13.5" customHeight="1">
      <c r="A231" s="160"/>
      <c r="B231" s="931"/>
      <c r="C231" s="931"/>
      <c r="D231" s="931"/>
      <c r="E231" s="931"/>
      <c r="F231" s="931"/>
      <c r="G231" s="931"/>
      <c r="H231" s="931"/>
      <c r="I231" s="1204"/>
      <c r="J231" s="1204"/>
      <c r="K231" s="1204"/>
      <c r="L231" s="1204"/>
      <c r="M231" s="1204"/>
      <c r="N231" s="1204"/>
      <c r="O231" s="1204"/>
      <c r="P231" s="1204"/>
      <c r="Q231" s="1204"/>
      <c r="R231" s="1204"/>
      <c r="S231" s="1204"/>
      <c r="T231" s="1204"/>
      <c r="U231" s="1204"/>
      <c r="V231" s="1204"/>
      <c r="W231" s="1204"/>
      <c r="X231" s="1204"/>
      <c r="Y231" s="1204"/>
      <c r="Z231" s="1204"/>
    </row>
    <row r="232" spans="1:26" ht="13.5" customHeight="1">
      <c r="A232" s="160"/>
      <c r="B232" s="931"/>
      <c r="C232" s="931"/>
      <c r="D232" s="931"/>
      <c r="E232" s="931"/>
      <c r="F232" s="931"/>
      <c r="G232" s="931"/>
      <c r="H232" s="931"/>
      <c r="I232" s="1204"/>
      <c r="J232" s="1204"/>
      <c r="K232" s="1204"/>
      <c r="L232" s="1204"/>
      <c r="M232" s="1204"/>
      <c r="N232" s="1204"/>
      <c r="O232" s="1204"/>
      <c r="P232" s="1204"/>
      <c r="Q232" s="1204"/>
      <c r="R232" s="1204"/>
      <c r="S232" s="1204"/>
      <c r="T232" s="1204"/>
      <c r="U232" s="1204"/>
      <c r="V232" s="1204"/>
      <c r="W232" s="1204"/>
      <c r="X232" s="1204"/>
      <c r="Y232" s="1204"/>
      <c r="Z232" s="1204"/>
    </row>
    <row r="233" spans="1:26" ht="13.5" customHeight="1">
      <c r="A233" s="160"/>
      <c r="B233" s="931"/>
      <c r="C233" s="931"/>
      <c r="D233" s="931"/>
      <c r="E233" s="931"/>
      <c r="F233" s="931"/>
      <c r="G233" s="931"/>
      <c r="H233" s="931"/>
      <c r="I233" s="1204"/>
      <c r="J233" s="1204"/>
      <c r="K233" s="1204"/>
      <c r="L233" s="1204"/>
      <c r="M233" s="1204"/>
      <c r="N233" s="1204"/>
      <c r="O233" s="1204"/>
      <c r="P233" s="1204"/>
      <c r="Q233" s="1204"/>
      <c r="R233" s="1204"/>
      <c r="S233" s="1204"/>
      <c r="T233" s="1204"/>
      <c r="U233" s="1204"/>
      <c r="V233" s="1204"/>
      <c r="W233" s="1204"/>
      <c r="X233" s="1204"/>
      <c r="Y233" s="1204"/>
      <c r="Z233" s="1204"/>
    </row>
    <row r="234" spans="1:26" ht="13.5" customHeight="1">
      <c r="A234" s="160"/>
      <c r="B234" s="931"/>
      <c r="C234" s="931"/>
      <c r="D234" s="931"/>
      <c r="E234" s="931"/>
      <c r="F234" s="931"/>
      <c r="G234" s="931"/>
      <c r="H234" s="931"/>
      <c r="I234" s="1204"/>
      <c r="J234" s="1204"/>
      <c r="K234" s="1204"/>
      <c r="L234" s="1204"/>
      <c r="M234" s="1204"/>
      <c r="N234" s="1204"/>
      <c r="O234" s="1204"/>
      <c r="P234" s="1204"/>
      <c r="Q234" s="1204"/>
      <c r="R234" s="1204"/>
      <c r="S234" s="1204"/>
      <c r="T234" s="1204"/>
      <c r="U234" s="1204"/>
      <c r="V234" s="1204"/>
      <c r="W234" s="1204"/>
      <c r="X234" s="1204"/>
      <c r="Y234" s="1204"/>
      <c r="Z234" s="1204"/>
    </row>
    <row r="235" spans="1:26" ht="13.5" customHeight="1">
      <c r="A235" s="160"/>
      <c r="B235" s="931"/>
      <c r="C235" s="931"/>
      <c r="D235" s="931"/>
      <c r="E235" s="931"/>
      <c r="F235" s="931"/>
      <c r="G235" s="931"/>
      <c r="H235" s="931"/>
      <c r="I235" s="1204"/>
      <c r="J235" s="1204"/>
      <c r="K235" s="1204"/>
      <c r="L235" s="1204"/>
      <c r="M235" s="1204"/>
      <c r="N235" s="1204"/>
      <c r="O235" s="1204"/>
      <c r="P235" s="1204"/>
      <c r="Q235" s="1204"/>
      <c r="R235" s="1204"/>
      <c r="S235" s="1204"/>
      <c r="T235" s="1204"/>
      <c r="U235" s="1204"/>
      <c r="V235" s="1204"/>
      <c r="W235" s="1204"/>
      <c r="X235" s="1204"/>
      <c r="Y235" s="1204"/>
      <c r="Z235" s="1204"/>
    </row>
    <row r="236" spans="1:26" ht="13.5" customHeight="1">
      <c r="A236" s="160"/>
      <c r="B236" s="931"/>
      <c r="C236" s="931"/>
      <c r="D236" s="931"/>
      <c r="E236" s="931"/>
      <c r="F236" s="931"/>
      <c r="G236" s="931"/>
      <c r="H236" s="931"/>
      <c r="I236" s="1204"/>
      <c r="J236" s="1204"/>
      <c r="K236" s="1204"/>
      <c r="L236" s="1204"/>
      <c r="M236" s="1204"/>
      <c r="N236" s="1204"/>
      <c r="O236" s="1204"/>
      <c r="P236" s="1204"/>
      <c r="Q236" s="1204"/>
      <c r="R236" s="1204"/>
      <c r="S236" s="1204"/>
      <c r="T236" s="1204"/>
      <c r="U236" s="1204"/>
      <c r="V236" s="1204"/>
      <c r="W236" s="1204"/>
      <c r="X236" s="1204"/>
      <c r="Y236" s="1204"/>
      <c r="Z236" s="1204"/>
    </row>
    <row r="237" spans="1:26" ht="13.5" customHeight="1">
      <c r="A237" s="160"/>
      <c r="B237" s="931"/>
      <c r="C237" s="931"/>
      <c r="D237" s="931"/>
      <c r="E237" s="931"/>
      <c r="F237" s="931"/>
      <c r="G237" s="931"/>
      <c r="H237" s="931"/>
      <c r="I237" s="1204"/>
      <c r="J237" s="1204"/>
      <c r="K237" s="1204"/>
      <c r="L237" s="1204"/>
      <c r="M237" s="1204"/>
      <c r="N237" s="1204"/>
      <c r="O237" s="1204"/>
      <c r="P237" s="1204"/>
      <c r="Q237" s="1204"/>
      <c r="R237" s="1204"/>
      <c r="S237" s="1204"/>
      <c r="T237" s="1204"/>
      <c r="U237" s="1204"/>
      <c r="V237" s="1204"/>
      <c r="W237" s="1204"/>
      <c r="X237" s="1204"/>
      <c r="Y237" s="1204"/>
      <c r="Z237" s="1204"/>
    </row>
    <row r="238" spans="1:26" ht="13.5" customHeight="1">
      <c r="A238" s="160"/>
      <c r="B238" s="931"/>
      <c r="C238" s="931"/>
      <c r="D238" s="931"/>
      <c r="E238" s="931"/>
      <c r="F238" s="931"/>
      <c r="G238" s="931"/>
      <c r="H238" s="931"/>
      <c r="I238" s="1204"/>
      <c r="J238" s="1204"/>
      <c r="K238" s="1204"/>
      <c r="L238" s="1204"/>
      <c r="M238" s="1204"/>
      <c r="N238" s="1204"/>
      <c r="O238" s="1204"/>
      <c r="P238" s="1204"/>
      <c r="Q238" s="1204"/>
      <c r="R238" s="1204"/>
      <c r="S238" s="1204"/>
      <c r="T238" s="1204"/>
      <c r="U238" s="1204"/>
      <c r="V238" s="1204"/>
      <c r="W238" s="1204"/>
      <c r="X238" s="1204"/>
      <c r="Y238" s="1204"/>
      <c r="Z238" s="1204"/>
    </row>
    <row r="239" spans="1:26" ht="13.5" customHeight="1">
      <c r="A239" s="160"/>
      <c r="B239" s="931"/>
      <c r="C239" s="931"/>
      <c r="D239" s="931"/>
      <c r="E239" s="931"/>
      <c r="F239" s="931"/>
      <c r="G239" s="931"/>
      <c r="H239" s="931"/>
      <c r="I239" s="1204"/>
      <c r="J239" s="1204"/>
      <c r="K239" s="1204"/>
      <c r="L239" s="1204"/>
      <c r="M239" s="1204"/>
      <c r="N239" s="1204"/>
      <c r="O239" s="1204"/>
      <c r="P239" s="1204"/>
      <c r="Q239" s="1204"/>
      <c r="R239" s="1204"/>
      <c r="S239" s="1204"/>
      <c r="T239" s="1204"/>
      <c r="U239" s="1204"/>
      <c r="V239" s="1204"/>
      <c r="W239" s="1204"/>
      <c r="X239" s="1204"/>
      <c r="Y239" s="1204"/>
      <c r="Z239" s="1204"/>
    </row>
    <row r="240" spans="1:26" ht="13.5" customHeight="1">
      <c r="A240" s="160"/>
      <c r="B240" s="931"/>
      <c r="C240" s="931"/>
      <c r="D240" s="931"/>
      <c r="E240" s="931"/>
      <c r="F240" s="931"/>
      <c r="G240" s="931"/>
      <c r="H240" s="931"/>
      <c r="I240" s="1204"/>
      <c r="J240" s="1204"/>
      <c r="K240" s="1204"/>
      <c r="L240" s="1204"/>
      <c r="M240" s="1204"/>
      <c r="N240" s="1204"/>
      <c r="O240" s="1204"/>
      <c r="P240" s="1204"/>
      <c r="Q240" s="1204"/>
      <c r="R240" s="1204"/>
      <c r="S240" s="1204"/>
      <c r="T240" s="1204"/>
      <c r="U240" s="1204"/>
      <c r="V240" s="1204"/>
      <c r="W240" s="1204"/>
      <c r="X240" s="1204"/>
      <c r="Y240" s="1204"/>
      <c r="Z240" s="1204"/>
    </row>
    <row r="241" spans="1:26" ht="13.5" customHeight="1">
      <c r="A241" s="160"/>
      <c r="B241" s="931"/>
      <c r="C241" s="931"/>
      <c r="D241" s="931"/>
      <c r="E241" s="931"/>
      <c r="F241" s="931"/>
      <c r="G241" s="931"/>
      <c r="H241" s="931"/>
      <c r="I241" s="1204"/>
      <c r="J241" s="1204"/>
      <c r="K241" s="1204"/>
      <c r="L241" s="1204"/>
      <c r="M241" s="1204"/>
      <c r="N241" s="1204"/>
      <c r="O241" s="1204"/>
      <c r="P241" s="1204"/>
      <c r="Q241" s="1204"/>
      <c r="R241" s="1204"/>
      <c r="S241" s="1204"/>
      <c r="T241" s="1204"/>
      <c r="U241" s="1204"/>
      <c r="V241" s="1204"/>
      <c r="W241" s="1204"/>
      <c r="X241" s="1204"/>
      <c r="Y241" s="1204"/>
      <c r="Z241" s="1204"/>
    </row>
    <row r="242" spans="1:26" ht="13.5" customHeight="1">
      <c r="A242" s="160"/>
      <c r="B242" s="931"/>
      <c r="C242" s="931"/>
      <c r="D242" s="931"/>
      <c r="E242" s="931"/>
      <c r="F242" s="931"/>
      <c r="G242" s="931"/>
      <c r="H242" s="931"/>
      <c r="I242" s="1204"/>
      <c r="J242" s="1204"/>
      <c r="K242" s="1204"/>
      <c r="L242" s="1204"/>
      <c r="M242" s="1204"/>
      <c r="N242" s="1204"/>
      <c r="O242" s="1204"/>
      <c r="P242" s="1204"/>
      <c r="Q242" s="1204"/>
      <c r="R242" s="1204"/>
      <c r="S242" s="1204"/>
      <c r="T242" s="1204"/>
      <c r="U242" s="1204"/>
      <c r="V242" s="1204"/>
      <c r="W242" s="1204"/>
      <c r="X242" s="1204"/>
      <c r="Y242" s="1204"/>
      <c r="Z242" s="1204"/>
    </row>
    <row r="243" spans="1:26" ht="13.5" customHeight="1">
      <c r="A243" s="160"/>
      <c r="B243" s="931"/>
      <c r="C243" s="931"/>
      <c r="D243" s="931"/>
      <c r="E243" s="931"/>
      <c r="F243" s="931"/>
      <c r="G243" s="931"/>
      <c r="H243" s="931"/>
      <c r="I243" s="1204"/>
      <c r="J243" s="1204"/>
      <c r="K243" s="1204"/>
      <c r="L243" s="1204"/>
      <c r="M243" s="1204"/>
      <c r="N243" s="1204"/>
      <c r="O243" s="1204"/>
      <c r="P243" s="1204"/>
      <c r="Q243" s="1204"/>
      <c r="R243" s="1204"/>
      <c r="S243" s="1204"/>
      <c r="T243" s="1204"/>
      <c r="U243" s="1204"/>
      <c r="V243" s="1204"/>
      <c r="W243" s="1204"/>
      <c r="X243" s="1204"/>
      <c r="Y243" s="1204"/>
      <c r="Z243" s="1204"/>
    </row>
    <row r="244" spans="1:26" ht="13.5" customHeight="1">
      <c r="A244" s="160"/>
      <c r="B244" s="931"/>
      <c r="C244" s="931"/>
      <c r="D244" s="931"/>
      <c r="E244" s="931"/>
      <c r="F244" s="931"/>
      <c r="G244" s="931"/>
      <c r="H244" s="931"/>
      <c r="I244" s="1204"/>
      <c r="J244" s="1204"/>
      <c r="K244" s="1204"/>
      <c r="L244" s="1204"/>
      <c r="M244" s="1204"/>
      <c r="N244" s="1204"/>
      <c r="O244" s="1204"/>
      <c r="P244" s="1204"/>
      <c r="Q244" s="1204"/>
      <c r="R244" s="1204"/>
      <c r="S244" s="1204"/>
      <c r="T244" s="1204"/>
      <c r="U244" s="1204"/>
      <c r="V244" s="1204"/>
      <c r="W244" s="1204"/>
      <c r="X244" s="1204"/>
      <c r="Y244" s="1204"/>
      <c r="Z244" s="1204"/>
    </row>
    <row r="245" spans="1:26" ht="13.5" customHeight="1">
      <c r="A245" s="160"/>
      <c r="B245" s="931"/>
      <c r="C245" s="931"/>
      <c r="D245" s="931"/>
      <c r="E245" s="931"/>
      <c r="F245" s="931"/>
      <c r="G245" s="931"/>
      <c r="H245" s="931"/>
      <c r="I245" s="1204"/>
      <c r="J245" s="1204"/>
      <c r="K245" s="1204"/>
      <c r="L245" s="1204"/>
      <c r="M245" s="1204"/>
      <c r="N245" s="1204"/>
      <c r="O245" s="1204"/>
      <c r="P245" s="1204"/>
      <c r="Q245" s="1204"/>
      <c r="R245" s="1204"/>
      <c r="S245" s="1204"/>
      <c r="T245" s="1204"/>
      <c r="U245" s="1204"/>
      <c r="V245" s="1204"/>
      <c r="W245" s="1204"/>
      <c r="X245" s="1204"/>
      <c r="Y245" s="1204"/>
      <c r="Z245" s="1204"/>
    </row>
    <row r="246" spans="1:26" ht="13.5" customHeight="1">
      <c r="A246" s="160"/>
      <c r="B246" s="931"/>
      <c r="C246" s="931"/>
      <c r="D246" s="931"/>
      <c r="E246" s="931"/>
      <c r="F246" s="931"/>
      <c r="G246" s="931"/>
      <c r="H246" s="931"/>
      <c r="I246" s="1204"/>
      <c r="J246" s="1204"/>
      <c r="K246" s="1204"/>
      <c r="L246" s="1204"/>
      <c r="M246" s="1204"/>
      <c r="N246" s="1204"/>
      <c r="O246" s="1204"/>
      <c r="P246" s="1204"/>
      <c r="Q246" s="1204"/>
      <c r="R246" s="1204"/>
      <c r="S246" s="1204"/>
      <c r="T246" s="1204"/>
      <c r="U246" s="1204"/>
      <c r="V246" s="1204"/>
      <c r="W246" s="1204"/>
      <c r="X246" s="1204"/>
      <c r="Y246" s="1204"/>
      <c r="Z246" s="1204"/>
    </row>
    <row r="247" spans="1:26" ht="13.5" customHeight="1">
      <c r="A247" s="160"/>
      <c r="B247" s="931"/>
      <c r="C247" s="931"/>
      <c r="D247" s="931"/>
      <c r="E247" s="931"/>
      <c r="F247" s="931"/>
      <c r="G247" s="931"/>
      <c r="H247" s="931"/>
      <c r="I247" s="1204"/>
      <c r="J247" s="1204"/>
      <c r="K247" s="1204"/>
      <c r="L247" s="1204"/>
      <c r="M247" s="1204"/>
      <c r="N247" s="1204"/>
      <c r="O247" s="1204"/>
      <c r="P247" s="1204"/>
      <c r="Q247" s="1204"/>
      <c r="R247" s="1204"/>
      <c r="S247" s="1204"/>
      <c r="T247" s="1204"/>
      <c r="U247" s="1204"/>
      <c r="V247" s="1204"/>
      <c r="W247" s="1204"/>
      <c r="X247" s="1204"/>
      <c r="Y247" s="1204"/>
      <c r="Z247" s="1204"/>
    </row>
    <row r="248" spans="1:26" ht="13.5" customHeight="1">
      <c r="A248" s="160"/>
      <c r="B248" s="931"/>
      <c r="C248" s="931"/>
      <c r="D248" s="931"/>
      <c r="E248" s="931"/>
      <c r="F248" s="931"/>
      <c r="G248" s="931"/>
      <c r="H248" s="931"/>
      <c r="I248" s="1204"/>
      <c r="J248" s="1204"/>
      <c r="K248" s="1204"/>
      <c r="L248" s="1204"/>
      <c r="M248" s="1204"/>
      <c r="N248" s="1204"/>
      <c r="O248" s="1204"/>
      <c r="P248" s="1204"/>
      <c r="Q248" s="1204"/>
      <c r="R248" s="1204"/>
      <c r="S248" s="1204"/>
      <c r="T248" s="1204"/>
      <c r="U248" s="1204"/>
      <c r="V248" s="1204"/>
      <c r="W248" s="1204"/>
      <c r="X248" s="1204"/>
      <c r="Y248" s="1204"/>
      <c r="Z248" s="1204"/>
    </row>
    <row r="249" spans="1:26" ht="13.5" customHeight="1">
      <c r="A249" s="160"/>
      <c r="B249" s="931"/>
      <c r="C249" s="931"/>
      <c r="D249" s="931"/>
      <c r="E249" s="931"/>
      <c r="F249" s="931"/>
      <c r="G249" s="931"/>
      <c r="H249" s="931"/>
      <c r="I249" s="1204"/>
      <c r="J249" s="1204"/>
      <c r="K249" s="1204"/>
      <c r="L249" s="1204"/>
      <c r="M249" s="1204"/>
      <c r="N249" s="1204"/>
      <c r="O249" s="1204"/>
      <c r="P249" s="1204"/>
      <c r="Q249" s="1204"/>
      <c r="R249" s="1204"/>
      <c r="S249" s="1204"/>
      <c r="T249" s="1204"/>
      <c r="U249" s="1204"/>
      <c r="V249" s="1204"/>
      <c r="W249" s="1204"/>
      <c r="X249" s="1204"/>
      <c r="Y249" s="1204"/>
      <c r="Z249" s="1204"/>
    </row>
    <row r="250" spans="1:26" ht="13.5" customHeight="1">
      <c r="A250" s="160"/>
      <c r="B250" s="931"/>
      <c r="C250" s="931"/>
      <c r="D250" s="931"/>
      <c r="E250" s="931"/>
      <c r="F250" s="931"/>
      <c r="G250" s="931"/>
      <c r="H250" s="931"/>
      <c r="I250" s="1204"/>
      <c r="J250" s="1204"/>
      <c r="K250" s="1204"/>
      <c r="L250" s="1204"/>
      <c r="M250" s="1204"/>
      <c r="N250" s="1204"/>
      <c r="O250" s="1204"/>
      <c r="P250" s="1204"/>
      <c r="Q250" s="1204"/>
      <c r="R250" s="1204"/>
      <c r="S250" s="1204"/>
      <c r="T250" s="1204"/>
      <c r="U250" s="1204"/>
      <c r="V250" s="1204"/>
      <c r="W250" s="1204"/>
      <c r="X250" s="1204"/>
      <c r="Y250" s="1204"/>
      <c r="Z250" s="1204"/>
    </row>
    <row r="251" spans="1:26" ht="13.5" customHeight="1">
      <c r="A251" s="160"/>
      <c r="B251" s="931"/>
      <c r="C251" s="931"/>
      <c r="D251" s="931"/>
      <c r="E251" s="931"/>
      <c r="F251" s="931"/>
      <c r="G251" s="931"/>
      <c r="H251" s="931"/>
      <c r="I251" s="1204"/>
      <c r="J251" s="1204"/>
      <c r="K251" s="1204"/>
      <c r="L251" s="1204"/>
      <c r="M251" s="1204"/>
      <c r="N251" s="1204"/>
      <c r="O251" s="1204"/>
      <c r="P251" s="1204"/>
      <c r="Q251" s="1204"/>
      <c r="R251" s="1204"/>
      <c r="S251" s="1204"/>
      <c r="T251" s="1204"/>
      <c r="U251" s="1204"/>
      <c r="V251" s="1204"/>
      <c r="W251" s="1204"/>
      <c r="X251" s="1204"/>
      <c r="Y251" s="1204"/>
      <c r="Z251" s="1204"/>
    </row>
    <row r="252" spans="1:26" ht="13.5" customHeight="1">
      <c r="A252" s="160"/>
      <c r="B252" s="931"/>
      <c r="C252" s="931"/>
      <c r="D252" s="931"/>
      <c r="E252" s="931"/>
      <c r="F252" s="931"/>
      <c r="G252" s="931"/>
      <c r="H252" s="931"/>
      <c r="I252" s="1204"/>
      <c r="J252" s="1204"/>
      <c r="K252" s="1204"/>
      <c r="L252" s="1204"/>
      <c r="M252" s="1204"/>
      <c r="N252" s="1204"/>
      <c r="O252" s="1204"/>
      <c r="P252" s="1204"/>
      <c r="Q252" s="1204"/>
      <c r="R252" s="1204"/>
      <c r="S252" s="1204"/>
      <c r="T252" s="1204"/>
      <c r="U252" s="1204"/>
      <c r="V252" s="1204"/>
      <c r="W252" s="1204"/>
      <c r="X252" s="1204"/>
      <c r="Y252" s="1204"/>
      <c r="Z252" s="1204"/>
    </row>
    <row r="253" spans="1:26" ht="13.5" customHeight="1">
      <c r="A253" s="160"/>
      <c r="B253" s="931"/>
      <c r="C253" s="931"/>
      <c r="D253" s="931"/>
      <c r="E253" s="931"/>
      <c r="F253" s="931"/>
      <c r="G253" s="931"/>
      <c r="H253" s="931"/>
      <c r="I253" s="1204"/>
      <c r="J253" s="1204"/>
      <c r="K253" s="1204"/>
      <c r="L253" s="1204"/>
      <c r="M253" s="1204"/>
      <c r="N253" s="1204"/>
      <c r="O253" s="1204"/>
      <c r="P253" s="1204"/>
      <c r="Q253" s="1204"/>
      <c r="R253" s="1204"/>
      <c r="S253" s="1204"/>
      <c r="T253" s="1204"/>
      <c r="U253" s="1204"/>
      <c r="V253" s="1204"/>
      <c r="W253" s="1204"/>
      <c r="X253" s="1204"/>
      <c r="Y253" s="1204"/>
      <c r="Z253" s="1204"/>
    </row>
    <row r="254" spans="1:26" ht="13.5" customHeight="1">
      <c r="A254" s="160"/>
      <c r="B254" s="931"/>
      <c r="C254" s="931"/>
      <c r="D254" s="931"/>
      <c r="E254" s="931"/>
      <c r="F254" s="931"/>
      <c r="G254" s="931"/>
      <c r="H254" s="931"/>
      <c r="I254" s="1204"/>
      <c r="J254" s="1204"/>
      <c r="K254" s="1204"/>
      <c r="L254" s="1204"/>
      <c r="M254" s="1204"/>
      <c r="N254" s="1204"/>
      <c r="O254" s="1204"/>
      <c r="P254" s="1204"/>
      <c r="Q254" s="1204"/>
      <c r="R254" s="1204"/>
      <c r="S254" s="1204"/>
      <c r="T254" s="1204"/>
      <c r="U254" s="1204"/>
      <c r="V254" s="1204"/>
      <c r="W254" s="1204"/>
      <c r="X254" s="1204"/>
      <c r="Y254" s="1204"/>
      <c r="Z254" s="1204"/>
    </row>
    <row r="255" spans="1:26" ht="13.5" customHeight="1">
      <c r="A255" s="160"/>
      <c r="B255" s="931"/>
      <c r="C255" s="931"/>
      <c r="D255" s="931"/>
      <c r="E255" s="931"/>
      <c r="F255" s="931"/>
      <c r="G255" s="931"/>
      <c r="H255" s="931"/>
      <c r="I255" s="1204"/>
      <c r="J255" s="1204"/>
      <c r="K255" s="1204"/>
      <c r="L255" s="1204"/>
      <c r="M255" s="1204"/>
      <c r="N255" s="1204"/>
      <c r="O255" s="1204"/>
      <c r="P255" s="1204"/>
      <c r="Q255" s="1204"/>
      <c r="R255" s="1204"/>
      <c r="S255" s="1204"/>
      <c r="T255" s="1204"/>
      <c r="U255" s="1204"/>
      <c r="V255" s="1204"/>
      <c r="W255" s="1204"/>
      <c r="X255" s="1204"/>
      <c r="Y255" s="1204"/>
      <c r="Z255" s="1204"/>
    </row>
    <row r="256" spans="1:26" ht="13.5" customHeight="1">
      <c r="A256" s="160"/>
      <c r="B256" s="931"/>
      <c r="C256" s="931"/>
      <c r="D256" s="931"/>
      <c r="E256" s="931"/>
      <c r="F256" s="931"/>
      <c r="G256" s="931"/>
      <c r="H256" s="931"/>
      <c r="I256" s="1204"/>
      <c r="J256" s="1204"/>
      <c r="K256" s="1204"/>
      <c r="L256" s="1204"/>
      <c r="M256" s="1204"/>
      <c r="N256" s="1204"/>
      <c r="O256" s="1204"/>
      <c r="P256" s="1204"/>
      <c r="Q256" s="1204"/>
      <c r="R256" s="1204"/>
      <c r="S256" s="1204"/>
      <c r="T256" s="1204"/>
      <c r="U256" s="1204"/>
      <c r="V256" s="1204"/>
      <c r="W256" s="1204"/>
      <c r="X256" s="1204"/>
      <c r="Y256" s="1204"/>
      <c r="Z256" s="1204"/>
    </row>
    <row r="257" spans="1:26" ht="13.5" customHeight="1">
      <c r="A257" s="160"/>
      <c r="B257" s="931"/>
      <c r="C257" s="931"/>
      <c r="D257" s="931"/>
      <c r="E257" s="931"/>
      <c r="F257" s="931"/>
      <c r="G257" s="931"/>
      <c r="H257" s="931"/>
      <c r="I257" s="1204"/>
      <c r="J257" s="1204"/>
      <c r="K257" s="1204"/>
      <c r="L257" s="1204"/>
      <c r="M257" s="1204"/>
      <c r="N257" s="1204"/>
      <c r="O257" s="1204"/>
      <c r="P257" s="1204"/>
      <c r="Q257" s="1204"/>
      <c r="R257" s="1204"/>
      <c r="S257" s="1204"/>
      <c r="T257" s="1204"/>
      <c r="U257" s="1204"/>
      <c r="V257" s="1204"/>
      <c r="W257" s="1204"/>
      <c r="X257" s="1204"/>
      <c r="Y257" s="1204"/>
      <c r="Z257" s="1204"/>
    </row>
    <row r="258" spans="1:26" ht="13.5" customHeight="1">
      <c r="A258" s="160"/>
      <c r="B258" s="931"/>
      <c r="C258" s="931"/>
      <c r="D258" s="931"/>
      <c r="E258" s="931"/>
      <c r="F258" s="931"/>
      <c r="G258" s="931"/>
      <c r="H258" s="931"/>
      <c r="I258" s="1204"/>
      <c r="J258" s="1204"/>
      <c r="K258" s="1204"/>
      <c r="L258" s="1204"/>
      <c r="M258" s="1204"/>
      <c r="N258" s="1204"/>
      <c r="O258" s="1204"/>
      <c r="P258" s="1204"/>
      <c r="Q258" s="1204"/>
      <c r="R258" s="1204"/>
      <c r="S258" s="1204"/>
      <c r="T258" s="1204"/>
      <c r="U258" s="1204"/>
      <c r="V258" s="1204"/>
      <c r="W258" s="1204"/>
      <c r="X258" s="1204"/>
      <c r="Y258" s="1204"/>
      <c r="Z258" s="1204"/>
    </row>
    <row r="259" spans="1:26" ht="13.5" customHeight="1">
      <c r="A259" s="160"/>
      <c r="B259" s="931"/>
      <c r="C259" s="931"/>
      <c r="D259" s="931"/>
      <c r="E259" s="931"/>
      <c r="F259" s="931"/>
      <c r="G259" s="931"/>
      <c r="H259" s="931"/>
      <c r="I259" s="1204"/>
      <c r="J259" s="1204"/>
      <c r="K259" s="1204"/>
      <c r="L259" s="1204"/>
      <c r="M259" s="1204"/>
      <c r="N259" s="1204"/>
      <c r="O259" s="1204"/>
      <c r="P259" s="1204"/>
      <c r="Q259" s="1204"/>
      <c r="R259" s="1204"/>
      <c r="S259" s="1204"/>
      <c r="T259" s="1204"/>
      <c r="U259" s="1204"/>
      <c r="V259" s="1204"/>
      <c r="W259" s="1204"/>
      <c r="X259" s="1204"/>
      <c r="Y259" s="1204"/>
      <c r="Z259" s="1204"/>
    </row>
    <row r="260" spans="1:26" ht="13.5" customHeight="1">
      <c r="A260" s="160"/>
      <c r="B260" s="931"/>
      <c r="C260" s="931"/>
      <c r="D260" s="931"/>
      <c r="E260" s="931"/>
      <c r="F260" s="931"/>
      <c r="G260" s="931"/>
      <c r="H260" s="931"/>
      <c r="I260" s="1204"/>
      <c r="J260" s="1204"/>
      <c r="K260" s="1204"/>
      <c r="L260" s="1204"/>
      <c r="M260" s="1204"/>
      <c r="N260" s="1204"/>
      <c r="O260" s="1204"/>
      <c r="P260" s="1204"/>
      <c r="Q260" s="1204"/>
      <c r="R260" s="1204"/>
      <c r="S260" s="1204"/>
      <c r="T260" s="1204"/>
      <c r="U260" s="1204"/>
      <c r="V260" s="1204"/>
      <c r="W260" s="1204"/>
      <c r="X260" s="1204"/>
      <c r="Y260" s="1204"/>
      <c r="Z260" s="1204"/>
    </row>
    <row r="261" spans="1:26" ht="13.5" customHeight="1">
      <c r="A261" s="160"/>
      <c r="B261" s="931"/>
      <c r="C261" s="931"/>
      <c r="D261" s="931"/>
      <c r="E261" s="931"/>
      <c r="F261" s="931"/>
      <c r="G261" s="931"/>
      <c r="H261" s="931"/>
      <c r="I261" s="1204"/>
      <c r="J261" s="1204"/>
      <c r="K261" s="1204"/>
      <c r="L261" s="1204"/>
      <c r="M261" s="1204"/>
      <c r="N261" s="1204"/>
      <c r="O261" s="1204"/>
      <c r="P261" s="1204"/>
      <c r="Q261" s="1204"/>
      <c r="R261" s="1204"/>
      <c r="S261" s="1204"/>
      <c r="T261" s="1204"/>
      <c r="U261" s="1204"/>
      <c r="V261" s="1204"/>
      <c r="W261" s="1204"/>
      <c r="X261" s="1204"/>
      <c r="Y261" s="1204"/>
      <c r="Z261" s="1204"/>
    </row>
    <row r="262" spans="1:26" ht="13.5" customHeight="1">
      <c r="A262" s="160"/>
      <c r="B262" s="931"/>
      <c r="C262" s="931"/>
      <c r="D262" s="931"/>
      <c r="E262" s="931"/>
      <c r="F262" s="931"/>
      <c r="G262" s="931"/>
      <c r="H262" s="931"/>
      <c r="I262" s="1204"/>
      <c r="J262" s="1204"/>
      <c r="K262" s="1204"/>
      <c r="L262" s="1204"/>
      <c r="M262" s="1204"/>
      <c r="N262" s="1204"/>
      <c r="O262" s="1204"/>
      <c r="P262" s="1204"/>
      <c r="Q262" s="1204"/>
      <c r="R262" s="1204"/>
      <c r="S262" s="1204"/>
      <c r="T262" s="1204"/>
      <c r="U262" s="1204"/>
      <c r="V262" s="1204"/>
      <c r="W262" s="1204"/>
      <c r="X262" s="1204"/>
      <c r="Y262" s="1204"/>
      <c r="Z262" s="1204"/>
    </row>
    <row r="263" spans="1:26" ht="13.5" customHeight="1">
      <c r="A263" s="160"/>
      <c r="B263" s="931"/>
      <c r="C263" s="931"/>
      <c r="D263" s="931"/>
      <c r="E263" s="931"/>
      <c r="F263" s="931"/>
      <c r="G263" s="931"/>
      <c r="H263" s="931"/>
      <c r="I263" s="1204"/>
      <c r="J263" s="1204"/>
      <c r="K263" s="1204"/>
      <c r="L263" s="1204"/>
      <c r="M263" s="1204"/>
      <c r="N263" s="1204"/>
      <c r="O263" s="1204"/>
      <c r="P263" s="1204"/>
      <c r="Q263" s="1204"/>
      <c r="R263" s="1204"/>
      <c r="S263" s="1204"/>
      <c r="T263" s="1204"/>
      <c r="U263" s="1204"/>
      <c r="V263" s="1204"/>
      <c r="W263" s="1204"/>
      <c r="X263" s="1204"/>
      <c r="Y263" s="1204"/>
      <c r="Z263" s="1204"/>
    </row>
    <row r="264" spans="1:26" ht="13.5" customHeight="1">
      <c r="A264" s="160"/>
      <c r="B264" s="931"/>
      <c r="C264" s="931"/>
      <c r="D264" s="931"/>
      <c r="E264" s="931"/>
      <c r="F264" s="931"/>
      <c r="G264" s="931"/>
      <c r="H264" s="931"/>
      <c r="I264" s="1204"/>
      <c r="J264" s="1204"/>
      <c r="K264" s="1204"/>
      <c r="L264" s="1204"/>
      <c r="M264" s="1204"/>
      <c r="N264" s="1204"/>
      <c r="O264" s="1204"/>
      <c r="P264" s="1204"/>
      <c r="Q264" s="1204"/>
      <c r="R264" s="1204"/>
      <c r="S264" s="1204"/>
      <c r="T264" s="1204"/>
      <c r="U264" s="1204"/>
      <c r="V264" s="1204"/>
      <c r="W264" s="1204"/>
      <c r="X264" s="1204"/>
      <c r="Y264" s="1204"/>
      <c r="Z264" s="1204"/>
    </row>
    <row r="265" spans="1:26" ht="13.5" customHeight="1">
      <c r="A265" s="160"/>
      <c r="B265" s="931"/>
      <c r="C265" s="931"/>
      <c r="D265" s="931"/>
      <c r="E265" s="931"/>
      <c r="F265" s="931"/>
      <c r="G265" s="931"/>
      <c r="H265" s="931"/>
      <c r="I265" s="1204"/>
      <c r="J265" s="1204"/>
      <c r="K265" s="1204"/>
      <c r="L265" s="1204"/>
      <c r="M265" s="1204"/>
      <c r="N265" s="1204"/>
      <c r="O265" s="1204"/>
      <c r="P265" s="1204"/>
      <c r="Q265" s="1204"/>
      <c r="R265" s="1204"/>
      <c r="S265" s="1204"/>
      <c r="T265" s="1204"/>
      <c r="U265" s="1204"/>
      <c r="V265" s="1204"/>
      <c r="W265" s="1204"/>
      <c r="X265" s="1204"/>
      <c r="Y265" s="1204"/>
      <c r="Z265" s="1204"/>
    </row>
    <row r="266" spans="1:26" ht="13.5" customHeight="1">
      <c r="A266" s="160"/>
      <c r="B266" s="931"/>
      <c r="C266" s="931"/>
      <c r="D266" s="931"/>
      <c r="E266" s="931"/>
      <c r="F266" s="931"/>
      <c r="G266" s="931"/>
      <c r="H266" s="931"/>
      <c r="I266" s="1204"/>
      <c r="J266" s="1204"/>
      <c r="K266" s="1204"/>
      <c r="L266" s="1204"/>
      <c r="M266" s="1204"/>
      <c r="N266" s="1204"/>
      <c r="O266" s="1204"/>
      <c r="P266" s="1204"/>
      <c r="Q266" s="1204"/>
      <c r="R266" s="1204"/>
      <c r="S266" s="1204"/>
      <c r="T266" s="1204"/>
      <c r="U266" s="1204"/>
      <c r="V266" s="1204"/>
      <c r="W266" s="1204"/>
      <c r="X266" s="1204"/>
      <c r="Y266" s="1204"/>
      <c r="Z266" s="1204"/>
    </row>
    <row r="267" spans="1:26" ht="13.5" customHeight="1">
      <c r="A267" s="160"/>
      <c r="B267" s="931"/>
      <c r="C267" s="931"/>
      <c r="D267" s="931"/>
      <c r="E267" s="931"/>
      <c r="F267" s="931"/>
      <c r="G267" s="931"/>
      <c r="H267" s="931"/>
      <c r="I267" s="1204"/>
      <c r="J267" s="1204"/>
      <c r="K267" s="1204"/>
      <c r="L267" s="1204"/>
      <c r="M267" s="1204"/>
      <c r="N267" s="1204"/>
      <c r="O267" s="1204"/>
      <c r="P267" s="1204"/>
      <c r="Q267" s="1204"/>
      <c r="R267" s="1204"/>
      <c r="S267" s="1204"/>
      <c r="T267" s="1204"/>
      <c r="U267" s="1204"/>
      <c r="V267" s="1204"/>
      <c r="W267" s="1204"/>
      <c r="X267" s="1204"/>
      <c r="Y267" s="1204"/>
      <c r="Z267" s="1204"/>
    </row>
    <row r="268" spans="1:26" ht="13.5" customHeight="1">
      <c r="A268" s="160"/>
      <c r="B268" s="931"/>
      <c r="C268" s="931"/>
      <c r="D268" s="931"/>
      <c r="E268" s="931"/>
      <c r="F268" s="931"/>
      <c r="G268" s="931"/>
      <c r="H268" s="931"/>
      <c r="I268" s="1204"/>
      <c r="J268" s="1204"/>
      <c r="K268" s="1204"/>
      <c r="L268" s="1204"/>
      <c r="M268" s="1204"/>
      <c r="N268" s="1204"/>
      <c r="O268" s="1204"/>
      <c r="P268" s="1204"/>
      <c r="Q268" s="1204"/>
      <c r="R268" s="1204"/>
      <c r="S268" s="1204"/>
      <c r="T268" s="1204"/>
      <c r="U268" s="1204"/>
      <c r="V268" s="1204"/>
      <c r="W268" s="1204"/>
      <c r="X268" s="1204"/>
      <c r="Y268" s="1204"/>
      <c r="Z268" s="1204"/>
    </row>
    <row r="269" spans="1:26" ht="13.5" customHeight="1">
      <c r="A269" s="160"/>
      <c r="B269" s="931"/>
      <c r="C269" s="931"/>
      <c r="D269" s="931"/>
      <c r="E269" s="931"/>
      <c r="F269" s="931"/>
      <c r="G269" s="931"/>
      <c r="H269" s="931"/>
      <c r="I269" s="1204"/>
      <c r="J269" s="1204"/>
      <c r="K269" s="1204"/>
      <c r="L269" s="1204"/>
      <c r="M269" s="1204"/>
      <c r="N269" s="1204"/>
      <c r="O269" s="1204"/>
      <c r="P269" s="1204"/>
      <c r="Q269" s="1204"/>
      <c r="R269" s="1204"/>
      <c r="S269" s="1204"/>
      <c r="T269" s="1204"/>
      <c r="U269" s="1204"/>
      <c r="V269" s="1204"/>
      <c r="W269" s="1204"/>
      <c r="X269" s="1204"/>
      <c r="Y269" s="1204"/>
      <c r="Z269" s="1204"/>
    </row>
    <row r="270" spans="1:26" ht="13.5" customHeight="1">
      <c r="A270" s="160"/>
      <c r="B270" s="931"/>
      <c r="C270" s="931"/>
      <c r="D270" s="931"/>
      <c r="E270" s="931"/>
      <c r="F270" s="931"/>
      <c r="G270" s="931"/>
      <c r="H270" s="931"/>
      <c r="I270" s="1204"/>
      <c r="J270" s="1204"/>
      <c r="K270" s="1204"/>
      <c r="L270" s="1204"/>
      <c r="M270" s="1204"/>
      <c r="N270" s="1204"/>
      <c r="O270" s="1204"/>
      <c r="P270" s="1204"/>
      <c r="Q270" s="1204"/>
      <c r="R270" s="1204"/>
      <c r="S270" s="1204"/>
      <c r="T270" s="1204"/>
      <c r="U270" s="1204"/>
      <c r="V270" s="1204"/>
      <c r="W270" s="1204"/>
      <c r="X270" s="1204"/>
      <c r="Y270" s="1204"/>
      <c r="Z270" s="1204"/>
    </row>
    <row r="271" spans="1:26" ht="13.5" customHeight="1">
      <c r="A271" s="160"/>
      <c r="B271" s="931"/>
      <c r="C271" s="931"/>
      <c r="D271" s="931"/>
      <c r="E271" s="931"/>
      <c r="F271" s="931"/>
      <c r="G271" s="931"/>
      <c r="H271" s="931"/>
      <c r="I271" s="1204"/>
      <c r="J271" s="1204"/>
      <c r="K271" s="1204"/>
      <c r="L271" s="1204"/>
      <c r="M271" s="1204"/>
      <c r="N271" s="1204"/>
      <c r="O271" s="1204"/>
      <c r="P271" s="1204"/>
      <c r="Q271" s="1204"/>
      <c r="R271" s="1204"/>
      <c r="S271" s="1204"/>
      <c r="T271" s="1204"/>
      <c r="U271" s="1204"/>
      <c r="V271" s="1204"/>
      <c r="W271" s="1204"/>
      <c r="X271" s="1204"/>
      <c r="Y271" s="1204"/>
      <c r="Z271" s="1204"/>
    </row>
    <row r="272" spans="1:26" ht="13.5" customHeight="1">
      <c r="A272" s="160"/>
      <c r="B272" s="931"/>
      <c r="C272" s="931"/>
      <c r="D272" s="931"/>
      <c r="E272" s="931"/>
      <c r="F272" s="931"/>
      <c r="G272" s="931"/>
      <c r="H272" s="931"/>
      <c r="I272" s="1204"/>
      <c r="J272" s="1204"/>
      <c r="K272" s="1204"/>
      <c r="L272" s="1204"/>
      <c r="M272" s="1204"/>
      <c r="N272" s="1204"/>
      <c r="O272" s="1204"/>
      <c r="P272" s="1204"/>
      <c r="Q272" s="1204"/>
      <c r="R272" s="1204"/>
      <c r="S272" s="1204"/>
      <c r="T272" s="1204"/>
      <c r="U272" s="1204"/>
      <c r="V272" s="1204"/>
      <c r="W272" s="1204"/>
      <c r="X272" s="1204"/>
      <c r="Y272" s="1204"/>
      <c r="Z272" s="1204"/>
    </row>
    <row r="273" spans="1:26" ht="13.5" customHeight="1">
      <c r="A273" s="160"/>
      <c r="B273" s="931"/>
      <c r="C273" s="931"/>
      <c r="D273" s="931"/>
      <c r="E273" s="931"/>
      <c r="F273" s="931"/>
      <c r="G273" s="931"/>
      <c r="H273" s="931"/>
      <c r="I273" s="1204"/>
      <c r="J273" s="1204"/>
      <c r="K273" s="1204"/>
      <c r="L273" s="1204"/>
      <c r="M273" s="1204"/>
      <c r="N273" s="1204"/>
      <c r="O273" s="1204"/>
      <c r="P273" s="1204"/>
      <c r="Q273" s="1204"/>
      <c r="R273" s="1204"/>
      <c r="S273" s="1204"/>
      <c r="T273" s="1204"/>
      <c r="U273" s="1204"/>
      <c r="V273" s="1204"/>
      <c r="W273" s="1204"/>
      <c r="X273" s="1204"/>
      <c r="Y273" s="1204"/>
      <c r="Z273" s="1204"/>
    </row>
    <row r="274" spans="1:26" ht="13.5" customHeight="1">
      <c r="A274" s="160"/>
      <c r="B274" s="931"/>
      <c r="C274" s="931"/>
      <c r="D274" s="931"/>
      <c r="E274" s="931"/>
      <c r="F274" s="931"/>
      <c r="G274" s="931"/>
      <c r="H274" s="931"/>
      <c r="I274" s="1204"/>
      <c r="J274" s="1204"/>
      <c r="K274" s="1204"/>
      <c r="L274" s="1204"/>
      <c r="M274" s="1204"/>
      <c r="N274" s="1204"/>
      <c r="O274" s="1204"/>
      <c r="P274" s="1204"/>
      <c r="Q274" s="1204"/>
      <c r="R274" s="1204"/>
      <c r="S274" s="1204"/>
      <c r="T274" s="1204"/>
      <c r="U274" s="1204"/>
      <c r="V274" s="1204"/>
      <c r="W274" s="1204"/>
      <c r="X274" s="1204"/>
      <c r="Y274" s="1204"/>
      <c r="Z274" s="1204"/>
    </row>
    <row r="275" spans="1:26" ht="13.5" customHeight="1">
      <c r="A275" s="160"/>
      <c r="B275" s="931"/>
      <c r="C275" s="931"/>
      <c r="D275" s="931"/>
      <c r="E275" s="931"/>
      <c r="F275" s="931"/>
      <c r="G275" s="931"/>
      <c r="H275" s="931"/>
      <c r="I275" s="1204"/>
      <c r="J275" s="1204"/>
      <c r="K275" s="1204"/>
      <c r="L275" s="1204"/>
      <c r="M275" s="1204"/>
      <c r="N275" s="1204"/>
      <c r="O275" s="1204"/>
      <c r="P275" s="1204"/>
      <c r="Q275" s="1204"/>
      <c r="R275" s="1204"/>
      <c r="S275" s="1204"/>
      <c r="T275" s="1204"/>
      <c r="U275" s="1204"/>
      <c r="V275" s="1204"/>
      <c r="W275" s="1204"/>
      <c r="X275" s="1204"/>
      <c r="Y275" s="1204"/>
      <c r="Z275" s="1204"/>
    </row>
    <row r="276" spans="1:26" ht="13.5" customHeight="1">
      <c r="A276" s="160"/>
      <c r="B276" s="931"/>
      <c r="C276" s="931"/>
      <c r="D276" s="931"/>
      <c r="E276" s="931"/>
      <c r="F276" s="931"/>
      <c r="G276" s="931"/>
      <c r="H276" s="931"/>
      <c r="I276" s="1204"/>
      <c r="J276" s="1204"/>
      <c r="K276" s="1204"/>
      <c r="L276" s="1204"/>
      <c r="M276" s="1204"/>
      <c r="N276" s="1204"/>
      <c r="O276" s="1204"/>
      <c r="P276" s="1204"/>
      <c r="Q276" s="1204"/>
      <c r="R276" s="1204"/>
      <c r="S276" s="1204"/>
      <c r="T276" s="1204"/>
      <c r="U276" s="1204"/>
      <c r="V276" s="1204"/>
      <c r="W276" s="1204"/>
      <c r="X276" s="1204"/>
      <c r="Y276" s="1204"/>
      <c r="Z276" s="1204"/>
    </row>
    <row r="277" spans="1:26" ht="13.5" customHeight="1">
      <c r="A277" s="160"/>
      <c r="B277" s="931"/>
      <c r="C277" s="931"/>
      <c r="D277" s="931"/>
      <c r="E277" s="931"/>
      <c r="F277" s="931"/>
      <c r="G277" s="931"/>
      <c r="H277" s="931"/>
      <c r="I277" s="1204"/>
      <c r="J277" s="1204"/>
      <c r="K277" s="1204"/>
      <c r="L277" s="1204"/>
      <c r="M277" s="1204"/>
      <c r="N277" s="1204"/>
      <c r="O277" s="1204"/>
      <c r="P277" s="1204"/>
      <c r="Q277" s="1204"/>
      <c r="R277" s="1204"/>
      <c r="S277" s="1204"/>
      <c r="T277" s="1204"/>
      <c r="U277" s="1204"/>
      <c r="V277" s="1204"/>
      <c r="W277" s="1204"/>
      <c r="X277" s="1204"/>
      <c r="Y277" s="1204"/>
      <c r="Z277" s="1204"/>
    </row>
    <row r="278" spans="1:26" ht="13.5" customHeight="1">
      <c r="A278" s="160"/>
      <c r="B278" s="931"/>
      <c r="C278" s="931"/>
      <c r="D278" s="931"/>
      <c r="E278" s="931"/>
      <c r="F278" s="931"/>
      <c r="G278" s="931"/>
      <c r="H278" s="931"/>
      <c r="I278" s="1204"/>
      <c r="J278" s="1204"/>
      <c r="K278" s="1204"/>
      <c r="L278" s="1204"/>
      <c r="M278" s="1204"/>
      <c r="N278" s="1204"/>
      <c r="O278" s="1204"/>
      <c r="P278" s="1204"/>
      <c r="Q278" s="1204"/>
      <c r="R278" s="1204"/>
      <c r="S278" s="1204"/>
      <c r="T278" s="1204"/>
      <c r="U278" s="1204"/>
      <c r="V278" s="1204"/>
      <c r="W278" s="1204"/>
      <c r="X278" s="1204"/>
      <c r="Y278" s="1204"/>
      <c r="Z278" s="1204"/>
    </row>
    <row r="279" spans="1:26" ht="13.5" customHeight="1">
      <c r="A279" s="160"/>
      <c r="B279" s="931"/>
      <c r="C279" s="931"/>
      <c r="D279" s="931"/>
      <c r="E279" s="931"/>
      <c r="F279" s="931"/>
      <c r="G279" s="931"/>
      <c r="H279" s="931"/>
      <c r="I279" s="1204"/>
      <c r="J279" s="1204"/>
      <c r="K279" s="1204"/>
      <c r="L279" s="1204"/>
      <c r="M279" s="1204"/>
      <c r="N279" s="1204"/>
      <c r="O279" s="1204"/>
      <c r="P279" s="1204"/>
      <c r="Q279" s="1204"/>
      <c r="R279" s="1204"/>
      <c r="S279" s="1204"/>
      <c r="T279" s="1204"/>
      <c r="U279" s="1204"/>
      <c r="V279" s="1204"/>
      <c r="W279" s="1204"/>
      <c r="X279" s="1204"/>
      <c r="Y279" s="1204"/>
      <c r="Z279" s="1204"/>
    </row>
    <row r="280" spans="1:26" ht="13.5" customHeight="1">
      <c r="A280" s="160"/>
      <c r="B280" s="931"/>
      <c r="C280" s="931"/>
      <c r="D280" s="931"/>
      <c r="E280" s="931"/>
      <c r="F280" s="931"/>
      <c r="G280" s="931"/>
      <c r="H280" s="931"/>
      <c r="I280" s="1204"/>
      <c r="J280" s="1204"/>
      <c r="K280" s="1204"/>
      <c r="L280" s="1204"/>
      <c r="M280" s="1204"/>
      <c r="N280" s="1204"/>
      <c r="O280" s="1204"/>
      <c r="P280" s="1204"/>
      <c r="Q280" s="1204"/>
      <c r="R280" s="1204"/>
      <c r="S280" s="1204"/>
      <c r="T280" s="1204"/>
      <c r="U280" s="1204"/>
      <c r="V280" s="1204"/>
      <c r="W280" s="1204"/>
      <c r="X280" s="1204"/>
      <c r="Y280" s="1204"/>
      <c r="Z280" s="1204"/>
    </row>
    <row r="281" spans="1:26" ht="13.5" customHeight="1">
      <c r="A281" s="160"/>
      <c r="B281" s="931"/>
      <c r="C281" s="931"/>
      <c r="D281" s="931"/>
      <c r="E281" s="931"/>
      <c r="F281" s="931"/>
      <c r="G281" s="931"/>
      <c r="H281" s="931"/>
      <c r="I281" s="1204"/>
      <c r="J281" s="1204"/>
      <c r="K281" s="1204"/>
      <c r="L281" s="1204"/>
      <c r="M281" s="1204"/>
      <c r="N281" s="1204"/>
      <c r="O281" s="1204"/>
      <c r="P281" s="1204"/>
      <c r="Q281" s="1204"/>
      <c r="R281" s="1204"/>
      <c r="S281" s="1204"/>
      <c r="T281" s="1204"/>
      <c r="U281" s="1204"/>
      <c r="V281" s="1204"/>
      <c r="W281" s="1204"/>
      <c r="X281" s="1204"/>
      <c r="Y281" s="1204"/>
      <c r="Z281" s="1204"/>
    </row>
    <row r="282" spans="1:26" ht="13.5" customHeight="1">
      <c r="A282" s="160"/>
      <c r="B282" s="931"/>
      <c r="C282" s="931"/>
      <c r="D282" s="931"/>
      <c r="E282" s="931"/>
      <c r="F282" s="931"/>
      <c r="G282" s="931"/>
      <c r="H282" s="931"/>
      <c r="I282" s="1204"/>
      <c r="J282" s="1204"/>
      <c r="K282" s="1204"/>
      <c r="L282" s="1204"/>
      <c r="M282" s="1204"/>
      <c r="N282" s="1204"/>
      <c r="O282" s="1204"/>
      <c r="P282" s="1204"/>
      <c r="Q282" s="1204"/>
      <c r="R282" s="1204"/>
      <c r="S282" s="1204"/>
      <c r="T282" s="1204"/>
      <c r="U282" s="1204"/>
      <c r="V282" s="1204"/>
      <c r="W282" s="1204"/>
      <c r="X282" s="1204"/>
      <c r="Y282" s="1204"/>
      <c r="Z282" s="1204"/>
    </row>
    <row r="283" spans="1:26" ht="13.5" customHeight="1">
      <c r="A283" s="160"/>
      <c r="B283" s="931"/>
      <c r="C283" s="931"/>
      <c r="D283" s="931"/>
      <c r="E283" s="931"/>
      <c r="F283" s="931"/>
      <c r="G283" s="931"/>
      <c r="H283" s="931"/>
      <c r="I283" s="1204"/>
      <c r="J283" s="1204"/>
      <c r="K283" s="1204"/>
      <c r="L283" s="1204"/>
      <c r="M283" s="1204"/>
      <c r="N283" s="1204"/>
      <c r="O283" s="1204"/>
      <c r="P283" s="1204"/>
      <c r="Q283" s="1204"/>
      <c r="R283" s="1204"/>
      <c r="S283" s="1204"/>
      <c r="T283" s="1204"/>
      <c r="U283" s="1204"/>
      <c r="V283" s="1204"/>
      <c r="W283" s="1204"/>
      <c r="X283" s="1204"/>
      <c r="Y283" s="1204"/>
      <c r="Z283" s="1204"/>
    </row>
    <row r="284" spans="1:26" ht="13.5" customHeight="1">
      <c r="A284" s="160"/>
      <c r="B284" s="931"/>
      <c r="C284" s="931"/>
      <c r="D284" s="931"/>
      <c r="E284" s="931"/>
      <c r="F284" s="931"/>
      <c r="G284" s="931"/>
      <c r="H284" s="931"/>
      <c r="I284" s="1204"/>
      <c r="J284" s="1204"/>
      <c r="K284" s="1204"/>
      <c r="L284" s="1204"/>
      <c r="M284" s="1204"/>
      <c r="N284" s="1204"/>
      <c r="O284" s="1204"/>
      <c r="P284" s="1204"/>
      <c r="Q284" s="1204"/>
      <c r="R284" s="1204"/>
      <c r="S284" s="1204"/>
      <c r="T284" s="1204"/>
      <c r="U284" s="1204"/>
      <c r="V284" s="1204"/>
      <c r="W284" s="1204"/>
      <c r="X284" s="1204"/>
      <c r="Y284" s="1204"/>
      <c r="Z284" s="1204"/>
    </row>
    <row r="285" spans="1:26" ht="13.5" customHeight="1">
      <c r="A285" s="160"/>
      <c r="B285" s="931"/>
      <c r="C285" s="931"/>
      <c r="D285" s="931"/>
      <c r="E285" s="931"/>
      <c r="F285" s="931"/>
      <c r="G285" s="931"/>
      <c r="H285" s="931"/>
      <c r="I285" s="1204"/>
      <c r="J285" s="1204"/>
      <c r="K285" s="1204"/>
      <c r="L285" s="1204"/>
      <c r="M285" s="1204"/>
      <c r="N285" s="1204"/>
      <c r="O285" s="1204"/>
      <c r="P285" s="1204"/>
      <c r="Q285" s="1204"/>
      <c r="R285" s="1204"/>
      <c r="S285" s="1204"/>
      <c r="T285" s="1204"/>
      <c r="U285" s="1204"/>
      <c r="V285" s="1204"/>
      <c r="W285" s="1204"/>
      <c r="X285" s="1204"/>
      <c r="Y285" s="1204"/>
      <c r="Z285" s="1204"/>
    </row>
    <row r="286" spans="1:26" ht="13.5" customHeight="1">
      <c r="A286" s="160"/>
      <c r="B286" s="931"/>
      <c r="C286" s="931"/>
      <c r="D286" s="931"/>
      <c r="E286" s="931"/>
      <c r="F286" s="931"/>
      <c r="G286" s="931"/>
      <c r="H286" s="931"/>
      <c r="I286" s="1204"/>
      <c r="J286" s="1204"/>
      <c r="K286" s="1204"/>
      <c r="L286" s="1204"/>
      <c r="M286" s="1204"/>
      <c r="N286" s="1204"/>
      <c r="O286" s="1204"/>
      <c r="P286" s="1204"/>
      <c r="Q286" s="1204"/>
      <c r="R286" s="1204"/>
      <c r="S286" s="1204"/>
      <c r="T286" s="1204"/>
      <c r="U286" s="1204"/>
      <c r="V286" s="1204"/>
      <c r="W286" s="1204"/>
      <c r="X286" s="1204"/>
      <c r="Y286" s="1204"/>
      <c r="Z286" s="1204"/>
    </row>
    <row r="287" spans="1:26" ht="13.5" customHeight="1">
      <c r="A287" s="160"/>
      <c r="B287" s="931"/>
      <c r="C287" s="931"/>
      <c r="D287" s="931"/>
      <c r="E287" s="931"/>
      <c r="F287" s="931"/>
      <c r="G287" s="931"/>
      <c r="H287" s="931"/>
      <c r="I287" s="1204"/>
      <c r="J287" s="1204"/>
      <c r="K287" s="1204"/>
      <c r="L287" s="1204"/>
      <c r="M287" s="1204"/>
      <c r="N287" s="1204"/>
      <c r="O287" s="1204"/>
      <c r="P287" s="1204"/>
      <c r="Q287" s="1204"/>
      <c r="R287" s="1204"/>
      <c r="S287" s="1204"/>
      <c r="T287" s="1204"/>
      <c r="U287" s="1204"/>
      <c r="V287" s="1204"/>
      <c r="W287" s="1204"/>
      <c r="X287" s="1204"/>
      <c r="Y287" s="1204"/>
      <c r="Z287" s="1204"/>
    </row>
    <row r="288" spans="1:26" ht="13.5" customHeight="1">
      <c r="A288" s="160"/>
      <c r="B288" s="931"/>
      <c r="C288" s="931"/>
      <c r="D288" s="931"/>
      <c r="E288" s="931"/>
      <c r="F288" s="931"/>
      <c r="G288" s="931"/>
      <c r="H288" s="931"/>
      <c r="I288" s="1204"/>
      <c r="J288" s="1204"/>
      <c r="K288" s="1204"/>
      <c r="L288" s="1204"/>
      <c r="M288" s="1204"/>
      <c r="N288" s="1204"/>
      <c r="O288" s="1204"/>
      <c r="P288" s="1204"/>
      <c r="Q288" s="1204"/>
      <c r="R288" s="1204"/>
      <c r="S288" s="1204"/>
      <c r="T288" s="1204"/>
      <c r="U288" s="1204"/>
      <c r="V288" s="1204"/>
      <c r="W288" s="1204"/>
      <c r="X288" s="1204"/>
      <c r="Y288" s="1204"/>
      <c r="Z288" s="1204"/>
    </row>
    <row r="289" spans="1:26" ht="13.5" customHeight="1">
      <c r="A289" s="160"/>
      <c r="B289" s="931"/>
      <c r="C289" s="931"/>
      <c r="D289" s="931"/>
      <c r="E289" s="931"/>
      <c r="F289" s="931"/>
      <c r="G289" s="931"/>
      <c r="H289" s="931"/>
      <c r="I289" s="1204"/>
      <c r="J289" s="1204"/>
      <c r="K289" s="1204"/>
      <c r="L289" s="1204"/>
      <c r="M289" s="1204"/>
      <c r="N289" s="1204"/>
      <c r="O289" s="1204"/>
      <c r="P289" s="1204"/>
      <c r="Q289" s="1204"/>
      <c r="R289" s="1204"/>
      <c r="S289" s="1204"/>
      <c r="T289" s="1204"/>
      <c r="U289" s="1204"/>
      <c r="V289" s="1204"/>
      <c r="W289" s="1204"/>
      <c r="X289" s="1204"/>
      <c r="Y289" s="1204"/>
      <c r="Z289" s="1204"/>
    </row>
    <row r="290" spans="1:26" ht="13.5" customHeight="1">
      <c r="A290" s="160"/>
      <c r="B290" s="931"/>
      <c r="C290" s="931"/>
      <c r="D290" s="931"/>
      <c r="E290" s="931"/>
      <c r="F290" s="931"/>
      <c r="G290" s="931"/>
      <c r="H290" s="931"/>
      <c r="I290" s="1204"/>
      <c r="J290" s="1204"/>
      <c r="K290" s="1204"/>
      <c r="L290" s="1204"/>
      <c r="M290" s="1204"/>
      <c r="N290" s="1204"/>
      <c r="O290" s="1204"/>
      <c r="P290" s="1204"/>
      <c r="Q290" s="1204"/>
      <c r="R290" s="1204"/>
      <c r="S290" s="1204"/>
      <c r="T290" s="1204"/>
      <c r="U290" s="1204"/>
      <c r="V290" s="1204"/>
      <c r="W290" s="1204"/>
      <c r="X290" s="1204"/>
      <c r="Y290" s="1204"/>
      <c r="Z290" s="1204"/>
    </row>
    <row r="291" spans="1:26" ht="13.5" customHeight="1">
      <c r="A291" s="160"/>
      <c r="B291" s="931"/>
      <c r="C291" s="931"/>
      <c r="D291" s="931"/>
      <c r="E291" s="931"/>
      <c r="F291" s="931"/>
      <c r="G291" s="931"/>
      <c r="H291" s="931"/>
      <c r="I291" s="1204"/>
      <c r="J291" s="1204"/>
      <c r="K291" s="1204"/>
      <c r="L291" s="1204"/>
      <c r="M291" s="1204"/>
      <c r="N291" s="1204"/>
      <c r="O291" s="1204"/>
      <c r="P291" s="1204"/>
      <c r="Q291" s="1204"/>
      <c r="R291" s="1204"/>
      <c r="S291" s="1204"/>
      <c r="T291" s="1204"/>
      <c r="U291" s="1204"/>
      <c r="V291" s="1204"/>
      <c r="W291" s="1204"/>
      <c r="X291" s="1204"/>
      <c r="Y291" s="1204"/>
      <c r="Z291" s="1204"/>
    </row>
    <row r="292" spans="1:26" ht="13.5" customHeight="1">
      <c r="A292" s="160"/>
      <c r="B292" s="931"/>
      <c r="C292" s="931"/>
      <c r="D292" s="931"/>
      <c r="E292" s="931"/>
      <c r="F292" s="931"/>
      <c r="G292" s="931"/>
      <c r="H292" s="931"/>
      <c r="I292" s="1204"/>
      <c r="J292" s="1204"/>
      <c r="K292" s="1204"/>
      <c r="L292" s="1204"/>
      <c r="M292" s="1204"/>
      <c r="N292" s="1204"/>
      <c r="O292" s="1204"/>
      <c r="P292" s="1204"/>
      <c r="Q292" s="1204"/>
      <c r="R292" s="1204"/>
      <c r="S292" s="1204"/>
      <c r="T292" s="1204"/>
      <c r="U292" s="1204"/>
      <c r="V292" s="1204"/>
      <c r="W292" s="1204"/>
      <c r="X292" s="1204"/>
      <c r="Y292" s="1204"/>
      <c r="Z292" s="1204"/>
    </row>
    <row r="293" spans="1:26" ht="13.5" customHeight="1">
      <c r="A293" s="160"/>
      <c r="B293" s="931"/>
      <c r="C293" s="931"/>
      <c r="D293" s="931"/>
      <c r="E293" s="931"/>
      <c r="F293" s="931"/>
      <c r="G293" s="931"/>
      <c r="H293" s="931"/>
      <c r="I293" s="1204"/>
      <c r="J293" s="1204"/>
      <c r="K293" s="1204"/>
      <c r="L293" s="1204"/>
      <c r="M293" s="1204"/>
      <c r="N293" s="1204"/>
      <c r="O293" s="1204"/>
      <c r="P293" s="1204"/>
      <c r="Q293" s="1204"/>
      <c r="R293" s="1204"/>
      <c r="S293" s="1204"/>
      <c r="T293" s="1204"/>
      <c r="U293" s="1204"/>
      <c r="V293" s="1204"/>
      <c r="W293" s="1204"/>
      <c r="X293" s="1204"/>
      <c r="Y293" s="1204"/>
      <c r="Z293" s="1204"/>
    </row>
    <row r="294" spans="1:26" ht="13.5" customHeight="1">
      <c r="A294" s="160"/>
      <c r="B294" s="931"/>
      <c r="C294" s="931"/>
      <c r="D294" s="931"/>
      <c r="E294" s="931"/>
      <c r="F294" s="931"/>
      <c r="G294" s="931"/>
      <c r="H294" s="931"/>
      <c r="I294" s="1204"/>
      <c r="J294" s="1204"/>
      <c r="K294" s="1204"/>
      <c r="L294" s="1204"/>
      <c r="M294" s="1204"/>
      <c r="N294" s="1204"/>
      <c r="O294" s="1204"/>
      <c r="P294" s="1204"/>
      <c r="Q294" s="1204"/>
      <c r="R294" s="1204"/>
      <c r="S294" s="1204"/>
      <c r="T294" s="1204"/>
      <c r="U294" s="1204"/>
      <c r="V294" s="1204"/>
      <c r="W294" s="1204"/>
      <c r="X294" s="1204"/>
      <c r="Y294" s="1204"/>
      <c r="Z294" s="1204"/>
    </row>
    <row r="295" spans="1:26" ht="13.5" customHeight="1">
      <c r="A295" s="160"/>
      <c r="B295" s="931"/>
      <c r="C295" s="931"/>
      <c r="D295" s="931"/>
      <c r="E295" s="931"/>
      <c r="F295" s="931"/>
      <c r="G295" s="931"/>
      <c r="H295" s="931"/>
      <c r="I295" s="1204"/>
      <c r="J295" s="1204"/>
      <c r="K295" s="1204"/>
      <c r="L295" s="1204"/>
      <c r="M295" s="1204"/>
      <c r="N295" s="1204"/>
      <c r="O295" s="1204"/>
      <c r="P295" s="1204"/>
      <c r="Q295" s="1204"/>
      <c r="R295" s="1204"/>
      <c r="S295" s="1204"/>
      <c r="T295" s="1204"/>
      <c r="U295" s="1204"/>
      <c r="V295" s="1204"/>
      <c r="W295" s="1204"/>
      <c r="X295" s="1204"/>
      <c r="Y295" s="1204"/>
      <c r="Z295" s="1204"/>
    </row>
    <row r="296" spans="1:26" ht="13.5" customHeight="1">
      <c r="A296" s="160"/>
      <c r="B296" s="931"/>
      <c r="C296" s="931"/>
      <c r="D296" s="931"/>
      <c r="E296" s="931"/>
      <c r="F296" s="931"/>
      <c r="G296" s="931"/>
      <c r="H296" s="931"/>
      <c r="I296" s="1204"/>
      <c r="J296" s="1204"/>
      <c r="K296" s="1204"/>
      <c r="L296" s="1204"/>
      <c r="M296" s="1204"/>
      <c r="N296" s="1204"/>
      <c r="O296" s="1204"/>
      <c r="P296" s="1204"/>
      <c r="Q296" s="1204"/>
      <c r="R296" s="1204"/>
      <c r="S296" s="1204"/>
      <c r="T296" s="1204"/>
      <c r="U296" s="1204"/>
      <c r="V296" s="1204"/>
      <c r="W296" s="1204"/>
      <c r="X296" s="1204"/>
      <c r="Y296" s="1204"/>
      <c r="Z296" s="1204"/>
    </row>
    <row r="297" spans="1:26" ht="13.5" customHeight="1">
      <c r="A297" s="160"/>
      <c r="B297" s="931"/>
      <c r="C297" s="931"/>
      <c r="D297" s="931"/>
      <c r="E297" s="931"/>
      <c r="F297" s="931"/>
      <c r="G297" s="931"/>
      <c r="H297" s="931"/>
      <c r="I297" s="1204"/>
      <c r="J297" s="1204"/>
      <c r="K297" s="1204"/>
      <c r="L297" s="1204"/>
      <c r="M297" s="1204"/>
      <c r="N297" s="1204"/>
      <c r="O297" s="1204"/>
      <c r="P297" s="1204"/>
      <c r="Q297" s="1204"/>
      <c r="R297" s="1204"/>
      <c r="S297" s="1204"/>
      <c r="T297" s="1204"/>
      <c r="U297" s="1204"/>
      <c r="V297" s="1204"/>
      <c r="W297" s="1204"/>
      <c r="X297" s="1204"/>
      <c r="Y297" s="1204"/>
      <c r="Z297" s="1204"/>
    </row>
    <row r="298" spans="1:26" ht="13.5" customHeight="1">
      <c r="A298" s="160"/>
      <c r="B298" s="931"/>
      <c r="C298" s="931"/>
      <c r="D298" s="931"/>
      <c r="E298" s="931"/>
      <c r="F298" s="931"/>
      <c r="G298" s="931"/>
      <c r="H298" s="931"/>
      <c r="I298" s="1204"/>
      <c r="J298" s="1204"/>
      <c r="K298" s="1204"/>
      <c r="L298" s="1204"/>
      <c r="M298" s="1204"/>
      <c r="N298" s="1204"/>
      <c r="O298" s="1204"/>
      <c r="P298" s="1204"/>
      <c r="Q298" s="1204"/>
      <c r="R298" s="1204"/>
      <c r="S298" s="1204"/>
      <c r="T298" s="1204"/>
      <c r="U298" s="1204"/>
      <c r="V298" s="1204"/>
      <c r="W298" s="1204"/>
      <c r="X298" s="1204"/>
      <c r="Y298" s="1204"/>
      <c r="Z298" s="1204"/>
    </row>
    <row r="299" spans="1:26" ht="13.5" customHeight="1">
      <c r="A299" s="160"/>
      <c r="B299" s="931"/>
      <c r="C299" s="931"/>
      <c r="D299" s="931"/>
      <c r="E299" s="931"/>
      <c r="F299" s="931"/>
      <c r="G299" s="931"/>
      <c r="H299" s="931"/>
      <c r="I299" s="1204"/>
      <c r="J299" s="1204"/>
      <c r="K299" s="1204"/>
      <c r="L299" s="1204"/>
      <c r="M299" s="1204"/>
      <c r="N299" s="1204"/>
      <c r="O299" s="1204"/>
      <c r="P299" s="1204"/>
      <c r="Q299" s="1204"/>
      <c r="R299" s="1204"/>
      <c r="S299" s="1204"/>
      <c r="T299" s="1204"/>
      <c r="U299" s="1204"/>
      <c r="V299" s="1204"/>
      <c r="W299" s="1204"/>
      <c r="X299" s="1204"/>
      <c r="Y299" s="1204"/>
      <c r="Z299" s="1204"/>
    </row>
    <row r="300" spans="1:26" ht="13.5" customHeight="1">
      <c r="A300" s="160"/>
      <c r="B300" s="931"/>
      <c r="C300" s="931"/>
      <c r="D300" s="931"/>
      <c r="E300" s="931"/>
      <c r="F300" s="931"/>
      <c r="G300" s="931"/>
      <c r="H300" s="931"/>
      <c r="I300" s="1204"/>
      <c r="J300" s="1204"/>
      <c r="K300" s="1204"/>
      <c r="L300" s="1204"/>
      <c r="M300" s="1204"/>
      <c r="N300" s="1204"/>
      <c r="O300" s="1204"/>
      <c r="P300" s="1204"/>
      <c r="Q300" s="1204"/>
      <c r="R300" s="1204"/>
      <c r="S300" s="1204"/>
      <c r="T300" s="1204"/>
      <c r="U300" s="1204"/>
      <c r="V300" s="1204"/>
      <c r="W300" s="1204"/>
      <c r="X300" s="1204"/>
      <c r="Y300" s="1204"/>
      <c r="Z300" s="1204"/>
    </row>
    <row r="301" spans="1:26" ht="13.5" customHeight="1">
      <c r="A301" s="160"/>
      <c r="B301" s="931"/>
      <c r="C301" s="931"/>
      <c r="D301" s="931"/>
      <c r="E301" s="931"/>
      <c r="F301" s="931"/>
      <c r="G301" s="931"/>
      <c r="H301" s="931"/>
      <c r="I301" s="1204"/>
      <c r="J301" s="1204"/>
      <c r="K301" s="1204"/>
      <c r="L301" s="1204"/>
      <c r="M301" s="1204"/>
      <c r="N301" s="1204"/>
      <c r="O301" s="1204"/>
      <c r="P301" s="1204"/>
      <c r="Q301" s="1204"/>
      <c r="R301" s="1204"/>
      <c r="S301" s="1204"/>
      <c r="T301" s="1204"/>
      <c r="U301" s="1204"/>
      <c r="V301" s="1204"/>
      <c r="W301" s="1204"/>
      <c r="X301" s="1204"/>
      <c r="Y301" s="1204"/>
      <c r="Z301" s="1204"/>
    </row>
    <row r="302" spans="1:26" ht="13.5" customHeight="1">
      <c r="A302" s="160"/>
      <c r="B302" s="931"/>
      <c r="C302" s="931"/>
      <c r="D302" s="931"/>
      <c r="E302" s="931"/>
      <c r="F302" s="931"/>
      <c r="G302" s="931"/>
      <c r="H302" s="931"/>
      <c r="I302" s="1204"/>
      <c r="J302" s="1204"/>
      <c r="K302" s="1204"/>
      <c r="L302" s="1204"/>
      <c r="M302" s="1204"/>
      <c r="N302" s="1204"/>
      <c r="O302" s="1204"/>
      <c r="P302" s="1204"/>
      <c r="Q302" s="1204"/>
      <c r="R302" s="1204"/>
      <c r="S302" s="1204"/>
      <c r="T302" s="1204"/>
      <c r="U302" s="1204"/>
      <c r="V302" s="1204"/>
      <c r="W302" s="1204"/>
      <c r="X302" s="1204"/>
      <c r="Y302" s="1204"/>
      <c r="Z302" s="1204"/>
    </row>
    <row r="303" spans="1:26" ht="13.5" customHeight="1">
      <c r="A303" s="160"/>
      <c r="B303" s="931"/>
      <c r="C303" s="931"/>
      <c r="D303" s="931"/>
      <c r="E303" s="931"/>
      <c r="F303" s="931"/>
      <c r="G303" s="931"/>
      <c r="H303" s="931"/>
      <c r="I303" s="1204"/>
      <c r="J303" s="1204"/>
      <c r="K303" s="1204"/>
      <c r="L303" s="1204"/>
      <c r="M303" s="1204"/>
      <c r="N303" s="1204"/>
      <c r="O303" s="1204"/>
      <c r="P303" s="1204"/>
      <c r="Q303" s="1204"/>
      <c r="R303" s="1204"/>
      <c r="S303" s="1204"/>
      <c r="T303" s="1204"/>
      <c r="U303" s="1204"/>
      <c r="V303" s="1204"/>
      <c r="W303" s="1204"/>
      <c r="X303" s="1204"/>
      <c r="Y303" s="1204"/>
      <c r="Z303" s="1204"/>
    </row>
    <row r="304" spans="1:26" ht="13.5" customHeight="1">
      <c r="A304" s="160"/>
      <c r="B304" s="931"/>
      <c r="C304" s="931"/>
      <c r="D304" s="931"/>
      <c r="E304" s="931"/>
      <c r="F304" s="931"/>
      <c r="G304" s="931"/>
      <c r="H304" s="931"/>
      <c r="I304" s="1204"/>
      <c r="J304" s="1204"/>
      <c r="K304" s="1204"/>
      <c r="L304" s="1204"/>
      <c r="M304" s="1204"/>
      <c r="N304" s="1204"/>
      <c r="O304" s="1204"/>
      <c r="P304" s="1204"/>
      <c r="Q304" s="1204"/>
      <c r="R304" s="1204"/>
      <c r="S304" s="1204"/>
      <c r="T304" s="1204"/>
      <c r="U304" s="1204"/>
      <c r="V304" s="1204"/>
      <c r="W304" s="1204"/>
      <c r="X304" s="1204"/>
      <c r="Y304" s="1204"/>
      <c r="Z304" s="1204"/>
    </row>
    <row r="305" spans="1:26" ht="13.5" customHeight="1">
      <c r="A305" s="160"/>
      <c r="B305" s="931"/>
      <c r="C305" s="931"/>
      <c r="D305" s="931"/>
      <c r="E305" s="931"/>
      <c r="F305" s="931"/>
      <c r="G305" s="931"/>
      <c r="H305" s="931"/>
      <c r="I305" s="1204"/>
      <c r="J305" s="1204"/>
      <c r="K305" s="1204"/>
      <c r="L305" s="1204"/>
      <c r="M305" s="1204"/>
      <c r="N305" s="1204"/>
      <c r="O305" s="1204"/>
      <c r="P305" s="1204"/>
      <c r="Q305" s="1204"/>
      <c r="R305" s="1204"/>
      <c r="S305" s="1204"/>
      <c r="T305" s="1204"/>
      <c r="U305" s="1204"/>
      <c r="V305" s="1204"/>
      <c r="W305" s="1204"/>
      <c r="X305" s="1204"/>
      <c r="Y305" s="1204"/>
      <c r="Z305" s="1204"/>
    </row>
    <row r="306" spans="1:26" ht="13.5" customHeight="1">
      <c r="A306" s="160"/>
      <c r="B306" s="931"/>
      <c r="C306" s="931"/>
      <c r="D306" s="931"/>
      <c r="E306" s="931"/>
      <c r="F306" s="931"/>
      <c r="G306" s="931"/>
      <c r="H306" s="931"/>
      <c r="I306" s="1204"/>
      <c r="J306" s="1204"/>
      <c r="K306" s="1204"/>
      <c r="L306" s="1204"/>
      <c r="M306" s="1204"/>
      <c r="N306" s="1204"/>
      <c r="O306" s="1204"/>
      <c r="P306" s="1204"/>
      <c r="Q306" s="1204"/>
      <c r="R306" s="1204"/>
      <c r="S306" s="1204"/>
      <c r="T306" s="1204"/>
      <c r="U306" s="1204"/>
      <c r="V306" s="1204"/>
      <c r="W306" s="1204"/>
      <c r="X306" s="1204"/>
      <c r="Y306" s="1204"/>
      <c r="Z306" s="1204"/>
    </row>
    <row r="307" spans="1:26" ht="13.5" customHeight="1">
      <c r="A307" s="160"/>
      <c r="B307" s="931"/>
      <c r="C307" s="931"/>
      <c r="D307" s="931"/>
      <c r="E307" s="931"/>
      <c r="F307" s="931"/>
      <c r="G307" s="931"/>
      <c r="H307" s="931"/>
      <c r="I307" s="1204"/>
      <c r="J307" s="1204"/>
      <c r="K307" s="1204"/>
      <c r="L307" s="1204"/>
      <c r="M307" s="1204"/>
      <c r="N307" s="1204"/>
      <c r="O307" s="1204"/>
      <c r="P307" s="1204"/>
      <c r="Q307" s="1204"/>
      <c r="R307" s="1204"/>
      <c r="S307" s="1204"/>
      <c r="T307" s="1204"/>
      <c r="U307" s="1204"/>
      <c r="V307" s="1204"/>
      <c r="W307" s="1204"/>
      <c r="X307" s="1204"/>
      <c r="Y307" s="1204"/>
      <c r="Z307" s="1204"/>
    </row>
    <row r="308" spans="1:26" ht="13.5" customHeight="1">
      <c r="A308" s="160"/>
      <c r="B308" s="931"/>
      <c r="C308" s="931"/>
      <c r="D308" s="931"/>
      <c r="E308" s="931"/>
      <c r="F308" s="931"/>
      <c r="G308" s="931"/>
      <c r="H308" s="931"/>
      <c r="I308" s="1204"/>
      <c r="J308" s="1204"/>
      <c r="K308" s="1204"/>
      <c r="L308" s="1204"/>
      <c r="M308" s="1204"/>
      <c r="N308" s="1204"/>
      <c r="O308" s="1204"/>
      <c r="P308" s="1204"/>
      <c r="Q308" s="1204"/>
      <c r="R308" s="1204"/>
      <c r="S308" s="1204"/>
      <c r="T308" s="1204"/>
      <c r="U308" s="1204"/>
      <c r="V308" s="1204"/>
      <c r="W308" s="1204"/>
      <c r="X308" s="1204"/>
      <c r="Y308" s="1204"/>
      <c r="Z308" s="1204"/>
    </row>
    <row r="309" spans="1:26" ht="13.5" customHeight="1">
      <c r="A309" s="160"/>
      <c r="B309" s="931"/>
      <c r="C309" s="931"/>
      <c r="D309" s="931"/>
      <c r="E309" s="931"/>
      <c r="F309" s="931"/>
      <c r="G309" s="931"/>
      <c r="H309" s="931"/>
      <c r="I309" s="1204"/>
      <c r="J309" s="1204"/>
      <c r="K309" s="1204"/>
      <c r="L309" s="1204"/>
      <c r="M309" s="1204"/>
      <c r="N309" s="1204"/>
      <c r="O309" s="1204"/>
      <c r="P309" s="1204"/>
      <c r="Q309" s="1204"/>
      <c r="R309" s="1204"/>
      <c r="S309" s="1204"/>
      <c r="T309" s="1204"/>
      <c r="U309" s="1204"/>
      <c r="V309" s="1204"/>
      <c r="W309" s="1204"/>
      <c r="X309" s="1204"/>
      <c r="Y309" s="1204"/>
      <c r="Z309" s="1204"/>
    </row>
    <row r="310" spans="1:26" ht="13.5" customHeight="1">
      <c r="A310" s="160"/>
      <c r="B310" s="931"/>
      <c r="C310" s="931"/>
      <c r="D310" s="931"/>
      <c r="E310" s="931"/>
      <c r="F310" s="931"/>
      <c r="G310" s="931"/>
      <c r="H310" s="931"/>
      <c r="I310" s="1204"/>
      <c r="J310" s="1204"/>
      <c r="K310" s="1204"/>
      <c r="L310" s="1204"/>
      <c r="M310" s="1204"/>
      <c r="N310" s="1204"/>
      <c r="O310" s="1204"/>
      <c r="P310" s="1204"/>
      <c r="Q310" s="1204"/>
      <c r="R310" s="1204"/>
      <c r="S310" s="1204"/>
      <c r="T310" s="1204"/>
      <c r="U310" s="1204"/>
      <c r="V310" s="1204"/>
      <c r="W310" s="1204"/>
      <c r="X310" s="1204"/>
      <c r="Y310" s="1204"/>
      <c r="Z310" s="1204"/>
    </row>
    <row r="311" spans="1:26" ht="13.5" customHeight="1">
      <c r="A311" s="160"/>
      <c r="B311" s="931"/>
      <c r="C311" s="931"/>
      <c r="D311" s="931"/>
      <c r="E311" s="931"/>
      <c r="F311" s="931"/>
      <c r="G311" s="931"/>
      <c r="H311" s="931"/>
      <c r="I311" s="1204"/>
      <c r="J311" s="1204"/>
      <c r="K311" s="1204"/>
      <c r="L311" s="1204"/>
      <c r="M311" s="1204"/>
      <c r="N311" s="1204"/>
      <c r="O311" s="1204"/>
      <c r="P311" s="1204"/>
      <c r="Q311" s="1204"/>
      <c r="R311" s="1204"/>
      <c r="S311" s="1204"/>
      <c r="T311" s="1204"/>
      <c r="U311" s="1204"/>
      <c r="V311" s="1204"/>
      <c r="W311" s="1204"/>
      <c r="X311" s="1204"/>
      <c r="Y311" s="1204"/>
      <c r="Z311" s="1204"/>
    </row>
    <row r="312" spans="1:26" ht="13.5" customHeight="1">
      <c r="A312" s="160"/>
      <c r="B312" s="931"/>
      <c r="C312" s="931"/>
      <c r="D312" s="931"/>
      <c r="E312" s="931"/>
      <c r="F312" s="931"/>
      <c r="G312" s="931"/>
      <c r="H312" s="931"/>
      <c r="I312" s="1204"/>
      <c r="J312" s="1204"/>
      <c r="K312" s="1204"/>
      <c r="L312" s="1204"/>
      <c r="M312" s="1204"/>
      <c r="N312" s="1204"/>
      <c r="O312" s="1204"/>
      <c r="P312" s="1204"/>
      <c r="Q312" s="1204"/>
      <c r="R312" s="1204"/>
      <c r="S312" s="1204"/>
      <c r="T312" s="1204"/>
      <c r="U312" s="1204"/>
      <c r="V312" s="1204"/>
      <c r="W312" s="1204"/>
      <c r="X312" s="1204"/>
      <c r="Y312" s="1204"/>
      <c r="Z312" s="1204"/>
    </row>
    <row r="313" spans="1:26" ht="13.5" customHeight="1">
      <c r="A313" s="160"/>
      <c r="B313" s="931"/>
      <c r="C313" s="931"/>
      <c r="D313" s="931"/>
      <c r="E313" s="931"/>
      <c r="F313" s="931"/>
      <c r="G313" s="931"/>
      <c r="H313" s="931"/>
      <c r="I313" s="1204"/>
      <c r="J313" s="1204"/>
      <c r="K313" s="1204"/>
      <c r="L313" s="1204"/>
      <c r="M313" s="1204"/>
      <c r="N313" s="1204"/>
      <c r="O313" s="1204"/>
      <c r="P313" s="1204"/>
      <c r="Q313" s="1204"/>
      <c r="R313" s="1204"/>
      <c r="S313" s="1204"/>
      <c r="T313" s="1204"/>
      <c r="U313" s="1204"/>
      <c r="V313" s="1204"/>
      <c r="W313" s="1204"/>
      <c r="X313" s="1204"/>
      <c r="Y313" s="1204"/>
      <c r="Z313" s="1204"/>
    </row>
    <row r="314" spans="1:26" ht="13.5" customHeight="1">
      <c r="A314" s="160"/>
      <c r="B314" s="931"/>
      <c r="C314" s="931"/>
      <c r="D314" s="931"/>
      <c r="E314" s="931"/>
      <c r="F314" s="931"/>
      <c r="G314" s="931"/>
      <c r="H314" s="931"/>
      <c r="I314" s="1204"/>
      <c r="J314" s="1204"/>
      <c r="K314" s="1204"/>
      <c r="L314" s="1204"/>
      <c r="M314" s="1204"/>
      <c r="N314" s="1204"/>
      <c r="O314" s="1204"/>
      <c r="P314" s="1204"/>
      <c r="Q314" s="1204"/>
      <c r="R314" s="1204"/>
      <c r="S314" s="1204"/>
      <c r="T314" s="1204"/>
      <c r="U314" s="1204"/>
      <c r="V314" s="1204"/>
      <c r="W314" s="1204"/>
      <c r="X314" s="1204"/>
      <c r="Y314" s="1204"/>
      <c r="Z314" s="1204"/>
    </row>
    <row r="315" spans="1:26" ht="13.5" customHeight="1">
      <c r="A315" s="160"/>
      <c r="B315" s="931"/>
      <c r="C315" s="931"/>
      <c r="D315" s="931"/>
      <c r="E315" s="931"/>
      <c r="F315" s="931"/>
      <c r="G315" s="931"/>
      <c r="H315" s="931"/>
      <c r="I315" s="1204"/>
      <c r="J315" s="1204"/>
      <c r="K315" s="1204"/>
      <c r="L315" s="1204"/>
      <c r="M315" s="1204"/>
      <c r="N315" s="1204"/>
      <c r="O315" s="1204"/>
      <c r="P315" s="1204"/>
      <c r="Q315" s="1204"/>
      <c r="R315" s="1204"/>
      <c r="S315" s="1204"/>
      <c r="T315" s="1204"/>
      <c r="U315" s="1204"/>
      <c r="V315" s="1204"/>
      <c r="W315" s="1204"/>
      <c r="X315" s="1204"/>
      <c r="Y315" s="1204"/>
      <c r="Z315" s="1204"/>
    </row>
    <row r="316" spans="1:26" ht="13.5" customHeight="1">
      <c r="A316" s="160"/>
      <c r="B316" s="931"/>
      <c r="C316" s="931"/>
      <c r="D316" s="931"/>
      <c r="E316" s="931"/>
      <c r="F316" s="931"/>
      <c r="G316" s="931"/>
      <c r="H316" s="931"/>
      <c r="I316" s="1204"/>
      <c r="J316" s="1204"/>
      <c r="K316" s="1204"/>
      <c r="L316" s="1204"/>
      <c r="M316" s="1204"/>
      <c r="N316" s="1204"/>
      <c r="O316" s="1204"/>
      <c r="P316" s="1204"/>
      <c r="Q316" s="1204"/>
      <c r="R316" s="1204"/>
      <c r="S316" s="1204"/>
      <c r="T316" s="1204"/>
      <c r="U316" s="1204"/>
      <c r="V316" s="1204"/>
      <c r="W316" s="1204"/>
      <c r="X316" s="1204"/>
      <c r="Y316" s="1204"/>
      <c r="Z316" s="1204"/>
    </row>
    <row r="317" spans="1:26" ht="13.5" customHeight="1">
      <c r="A317" s="160"/>
      <c r="B317" s="931"/>
      <c r="C317" s="931"/>
      <c r="D317" s="931"/>
      <c r="E317" s="931"/>
      <c r="F317" s="931"/>
      <c r="G317" s="931"/>
      <c r="H317" s="931"/>
      <c r="I317" s="1204"/>
      <c r="J317" s="1204"/>
      <c r="K317" s="1204"/>
      <c r="L317" s="1204"/>
      <c r="M317" s="1204"/>
      <c r="N317" s="1204"/>
      <c r="O317" s="1204"/>
      <c r="P317" s="1204"/>
      <c r="Q317" s="1204"/>
      <c r="R317" s="1204"/>
      <c r="S317" s="1204"/>
      <c r="T317" s="1204"/>
      <c r="U317" s="1204"/>
      <c r="V317" s="1204"/>
      <c r="W317" s="1204"/>
      <c r="X317" s="1204"/>
      <c r="Y317" s="1204"/>
      <c r="Z317" s="1204"/>
    </row>
    <row r="318" spans="1:26" ht="13.5" customHeight="1">
      <c r="A318" s="160"/>
      <c r="B318" s="931"/>
      <c r="C318" s="931"/>
      <c r="D318" s="931"/>
      <c r="E318" s="931"/>
      <c r="F318" s="931"/>
      <c r="G318" s="931"/>
      <c r="H318" s="931"/>
      <c r="I318" s="1204"/>
      <c r="J318" s="1204"/>
      <c r="K318" s="1204"/>
      <c r="L318" s="1204"/>
      <c r="M318" s="1204"/>
      <c r="N318" s="1204"/>
      <c r="O318" s="1204"/>
      <c r="P318" s="1204"/>
      <c r="Q318" s="1204"/>
      <c r="R318" s="1204"/>
      <c r="S318" s="1204"/>
      <c r="T318" s="1204"/>
      <c r="U318" s="1204"/>
      <c r="V318" s="1204"/>
      <c r="W318" s="1204"/>
      <c r="X318" s="1204"/>
      <c r="Y318" s="1204"/>
      <c r="Z318" s="1204"/>
    </row>
    <row r="319" spans="1:26" ht="13.5" customHeight="1">
      <c r="A319" s="160"/>
      <c r="B319" s="931"/>
      <c r="C319" s="931"/>
      <c r="D319" s="931"/>
      <c r="E319" s="931"/>
      <c r="F319" s="931"/>
      <c r="G319" s="931"/>
      <c r="H319" s="931"/>
      <c r="I319" s="1204"/>
      <c r="J319" s="1204"/>
      <c r="K319" s="1204"/>
      <c r="L319" s="1204"/>
      <c r="M319" s="1204"/>
      <c r="N319" s="1204"/>
      <c r="O319" s="1204"/>
      <c r="P319" s="1204"/>
      <c r="Q319" s="1204"/>
      <c r="R319" s="1204"/>
      <c r="S319" s="1204"/>
      <c r="T319" s="1204"/>
      <c r="U319" s="1204"/>
      <c r="V319" s="1204"/>
      <c r="W319" s="1204"/>
      <c r="X319" s="1204"/>
      <c r="Y319" s="1204"/>
      <c r="Z319" s="1204"/>
    </row>
    <row r="320" spans="1:26" ht="13.5" customHeight="1">
      <c r="A320" s="160"/>
      <c r="B320" s="931"/>
      <c r="C320" s="931"/>
      <c r="D320" s="931"/>
      <c r="E320" s="931"/>
      <c r="F320" s="931"/>
      <c r="G320" s="931"/>
      <c r="H320" s="931"/>
      <c r="I320" s="1204"/>
      <c r="J320" s="1204"/>
      <c r="K320" s="1204"/>
      <c r="L320" s="1204"/>
      <c r="M320" s="1204"/>
      <c r="N320" s="1204"/>
      <c r="O320" s="1204"/>
      <c r="P320" s="1204"/>
      <c r="Q320" s="1204"/>
      <c r="R320" s="1204"/>
      <c r="S320" s="1204"/>
      <c r="T320" s="1204"/>
      <c r="U320" s="1204"/>
      <c r="V320" s="1204"/>
      <c r="W320" s="1204"/>
      <c r="X320" s="1204"/>
      <c r="Y320" s="1204"/>
      <c r="Z320" s="1204"/>
    </row>
    <row r="321" spans="1:26" ht="13.5" customHeight="1">
      <c r="A321" s="160"/>
      <c r="B321" s="931"/>
      <c r="C321" s="931"/>
      <c r="D321" s="931"/>
      <c r="E321" s="931"/>
      <c r="F321" s="931"/>
      <c r="G321" s="931"/>
      <c r="H321" s="931"/>
      <c r="I321" s="1204"/>
      <c r="J321" s="1204"/>
      <c r="K321" s="1204"/>
      <c r="L321" s="1204"/>
      <c r="M321" s="1204"/>
      <c r="N321" s="1204"/>
      <c r="O321" s="1204"/>
      <c r="P321" s="1204"/>
      <c r="Q321" s="1204"/>
      <c r="R321" s="1204"/>
      <c r="S321" s="1204"/>
      <c r="T321" s="1204"/>
      <c r="U321" s="1204"/>
      <c r="V321" s="1204"/>
      <c r="W321" s="1204"/>
      <c r="X321" s="1204"/>
      <c r="Y321" s="1204"/>
      <c r="Z321" s="1204"/>
    </row>
    <row r="322" spans="1:26" ht="13.5" customHeight="1">
      <c r="A322" s="160"/>
      <c r="B322" s="931"/>
      <c r="C322" s="931"/>
      <c r="D322" s="931"/>
      <c r="E322" s="931"/>
      <c r="F322" s="931"/>
      <c r="G322" s="931"/>
      <c r="H322" s="931"/>
      <c r="I322" s="1204"/>
      <c r="J322" s="1204"/>
      <c r="K322" s="1204"/>
      <c r="L322" s="1204"/>
      <c r="M322" s="1204"/>
      <c r="N322" s="1204"/>
      <c r="O322" s="1204"/>
      <c r="P322" s="1204"/>
      <c r="Q322" s="1204"/>
      <c r="R322" s="1204"/>
      <c r="S322" s="1204"/>
      <c r="T322" s="1204"/>
      <c r="U322" s="1204"/>
      <c r="V322" s="1204"/>
      <c r="W322" s="1204"/>
      <c r="X322" s="1204"/>
      <c r="Y322" s="1204"/>
      <c r="Z322" s="1204"/>
    </row>
    <row r="323" spans="1:26" ht="13.5" customHeight="1">
      <c r="A323" s="160"/>
      <c r="B323" s="931"/>
      <c r="C323" s="931"/>
      <c r="D323" s="931"/>
      <c r="E323" s="931"/>
      <c r="F323" s="931"/>
      <c r="G323" s="931"/>
      <c r="H323" s="931"/>
      <c r="I323" s="1204"/>
      <c r="J323" s="1204"/>
      <c r="K323" s="1204"/>
      <c r="L323" s="1204"/>
      <c r="M323" s="1204"/>
      <c r="N323" s="1204"/>
      <c r="O323" s="1204"/>
      <c r="P323" s="1204"/>
      <c r="Q323" s="1204"/>
      <c r="R323" s="1204"/>
      <c r="S323" s="1204"/>
      <c r="T323" s="1204"/>
      <c r="U323" s="1204"/>
      <c r="V323" s="1204"/>
      <c r="W323" s="1204"/>
      <c r="X323" s="1204"/>
      <c r="Y323" s="1204"/>
      <c r="Z323" s="1204"/>
    </row>
    <row r="324" spans="1:26" ht="13.5" customHeight="1">
      <c r="A324" s="160"/>
      <c r="B324" s="931"/>
      <c r="C324" s="931"/>
      <c r="D324" s="931"/>
      <c r="E324" s="931"/>
      <c r="F324" s="931"/>
      <c r="G324" s="931"/>
      <c r="H324" s="931"/>
      <c r="I324" s="1204"/>
      <c r="J324" s="1204"/>
      <c r="K324" s="1204"/>
      <c r="L324" s="1204"/>
      <c r="M324" s="1204"/>
      <c r="N324" s="1204"/>
      <c r="O324" s="1204"/>
      <c r="P324" s="1204"/>
      <c r="Q324" s="1204"/>
      <c r="R324" s="1204"/>
      <c r="S324" s="1204"/>
      <c r="T324" s="1204"/>
      <c r="U324" s="1204"/>
      <c r="V324" s="1204"/>
      <c r="W324" s="1204"/>
      <c r="X324" s="1204"/>
      <c r="Y324" s="1204"/>
      <c r="Z324" s="1204"/>
    </row>
    <row r="325" spans="1:26" ht="13.5" customHeight="1">
      <c r="A325" s="160"/>
      <c r="B325" s="931"/>
      <c r="C325" s="931"/>
      <c r="D325" s="931"/>
      <c r="E325" s="931"/>
      <c r="F325" s="931"/>
      <c r="G325" s="931"/>
      <c r="H325" s="931"/>
      <c r="I325" s="1204"/>
      <c r="J325" s="1204"/>
      <c r="K325" s="1204"/>
      <c r="L325" s="1204"/>
      <c r="M325" s="1204"/>
      <c r="N325" s="1204"/>
      <c r="O325" s="1204"/>
      <c r="P325" s="1204"/>
      <c r="Q325" s="1204"/>
      <c r="R325" s="1204"/>
      <c r="S325" s="1204"/>
      <c r="T325" s="1204"/>
      <c r="U325" s="1204"/>
      <c r="V325" s="1204"/>
      <c r="W325" s="1204"/>
      <c r="X325" s="1204"/>
      <c r="Y325" s="1204"/>
      <c r="Z325" s="1204"/>
    </row>
    <row r="326" spans="1:26" ht="13.5" customHeight="1">
      <c r="A326" s="160"/>
      <c r="B326" s="931"/>
      <c r="C326" s="931"/>
      <c r="D326" s="931"/>
      <c r="E326" s="931"/>
      <c r="F326" s="931"/>
      <c r="G326" s="931"/>
      <c r="H326" s="931"/>
      <c r="I326" s="1204"/>
      <c r="J326" s="1204"/>
      <c r="K326" s="1204"/>
      <c r="L326" s="1204"/>
      <c r="M326" s="1204"/>
      <c r="N326" s="1204"/>
      <c r="O326" s="1204"/>
      <c r="P326" s="1204"/>
      <c r="Q326" s="1204"/>
      <c r="R326" s="1204"/>
      <c r="S326" s="1204"/>
      <c r="T326" s="1204"/>
      <c r="U326" s="1204"/>
      <c r="V326" s="1204"/>
      <c r="W326" s="1204"/>
      <c r="X326" s="1204"/>
      <c r="Y326" s="1204"/>
      <c r="Z326" s="1204"/>
    </row>
    <row r="327" spans="1:26" ht="13.5" customHeight="1">
      <c r="A327" s="160"/>
      <c r="B327" s="931"/>
      <c r="C327" s="931"/>
      <c r="D327" s="931"/>
      <c r="E327" s="931"/>
      <c r="F327" s="931"/>
      <c r="G327" s="931"/>
      <c r="H327" s="931"/>
      <c r="I327" s="1204"/>
      <c r="J327" s="1204"/>
      <c r="K327" s="1204"/>
      <c r="L327" s="1204"/>
      <c r="M327" s="1204"/>
      <c r="N327" s="1204"/>
      <c r="O327" s="1204"/>
      <c r="P327" s="1204"/>
      <c r="Q327" s="1204"/>
      <c r="R327" s="1204"/>
      <c r="S327" s="1204"/>
      <c r="T327" s="1204"/>
      <c r="U327" s="1204"/>
      <c r="V327" s="1204"/>
      <c r="W327" s="1204"/>
      <c r="X327" s="1204"/>
      <c r="Y327" s="1204"/>
      <c r="Z327" s="1204"/>
    </row>
    <row r="328" spans="1:26" ht="13.5" customHeight="1">
      <c r="A328" s="160"/>
      <c r="B328" s="931"/>
      <c r="C328" s="931"/>
      <c r="D328" s="931"/>
      <c r="E328" s="931"/>
      <c r="F328" s="931"/>
      <c r="G328" s="931"/>
      <c r="H328" s="931"/>
      <c r="I328" s="1204"/>
      <c r="J328" s="1204"/>
      <c r="K328" s="1204"/>
      <c r="L328" s="1204"/>
      <c r="M328" s="1204"/>
      <c r="N328" s="1204"/>
      <c r="O328" s="1204"/>
      <c r="P328" s="1204"/>
      <c r="Q328" s="1204"/>
      <c r="R328" s="1204"/>
      <c r="S328" s="1204"/>
      <c r="T328" s="1204"/>
      <c r="U328" s="1204"/>
      <c r="V328" s="1204"/>
      <c r="W328" s="1204"/>
      <c r="X328" s="1204"/>
      <c r="Y328" s="1204"/>
      <c r="Z328" s="1204"/>
    </row>
    <row r="329" spans="1:26" ht="13.5" customHeight="1">
      <c r="A329" s="160"/>
      <c r="B329" s="931"/>
      <c r="C329" s="931"/>
      <c r="D329" s="931"/>
      <c r="E329" s="931"/>
      <c r="F329" s="931"/>
      <c r="G329" s="931"/>
      <c r="H329" s="931"/>
      <c r="I329" s="1204"/>
      <c r="J329" s="1204"/>
      <c r="K329" s="1204"/>
      <c r="L329" s="1204"/>
      <c r="M329" s="1204"/>
      <c r="N329" s="1204"/>
      <c r="O329" s="1204"/>
      <c r="P329" s="1204"/>
      <c r="Q329" s="1204"/>
      <c r="R329" s="1204"/>
      <c r="S329" s="1204"/>
      <c r="T329" s="1204"/>
      <c r="U329" s="1204"/>
      <c r="V329" s="1204"/>
      <c r="W329" s="1204"/>
      <c r="X329" s="1204"/>
      <c r="Y329" s="1204"/>
      <c r="Z329" s="1204"/>
    </row>
    <row r="330" spans="1:26" ht="13.5" customHeight="1">
      <c r="A330" s="160"/>
      <c r="B330" s="931"/>
      <c r="C330" s="931"/>
      <c r="D330" s="931"/>
      <c r="E330" s="931"/>
      <c r="F330" s="931"/>
      <c r="G330" s="931"/>
      <c r="H330" s="931"/>
      <c r="I330" s="1204"/>
      <c r="J330" s="1204"/>
      <c r="K330" s="1204"/>
      <c r="L330" s="1204"/>
      <c r="M330" s="1204"/>
      <c r="N330" s="1204"/>
      <c r="O330" s="1204"/>
      <c r="P330" s="1204"/>
      <c r="Q330" s="1204"/>
      <c r="R330" s="1204"/>
      <c r="S330" s="1204"/>
      <c r="T330" s="1204"/>
      <c r="U330" s="1204"/>
      <c r="V330" s="1204"/>
      <c r="W330" s="1204"/>
      <c r="X330" s="1204"/>
      <c r="Y330" s="1204"/>
      <c r="Z330" s="1204"/>
    </row>
    <row r="331" spans="1:26" ht="13.5" customHeight="1">
      <c r="A331" s="160"/>
      <c r="B331" s="931"/>
      <c r="C331" s="931"/>
      <c r="D331" s="931"/>
      <c r="E331" s="931"/>
      <c r="F331" s="931"/>
      <c r="G331" s="931"/>
      <c r="H331" s="931"/>
      <c r="I331" s="1204"/>
      <c r="J331" s="1204"/>
      <c r="K331" s="1204"/>
      <c r="L331" s="1204"/>
      <c r="M331" s="1204"/>
      <c r="N331" s="1204"/>
      <c r="O331" s="1204"/>
      <c r="P331" s="1204"/>
      <c r="Q331" s="1204"/>
      <c r="R331" s="1204"/>
      <c r="S331" s="1204"/>
      <c r="T331" s="1204"/>
      <c r="U331" s="1204"/>
      <c r="V331" s="1204"/>
      <c r="W331" s="1204"/>
      <c r="X331" s="1204"/>
      <c r="Y331" s="1204"/>
      <c r="Z331" s="1204"/>
    </row>
    <row r="332" spans="1:26" ht="13.5" customHeight="1">
      <c r="A332" s="160"/>
      <c r="B332" s="931"/>
      <c r="C332" s="931"/>
      <c r="D332" s="931"/>
      <c r="E332" s="931"/>
      <c r="F332" s="931"/>
      <c r="G332" s="931"/>
      <c r="H332" s="931"/>
      <c r="I332" s="1204"/>
      <c r="J332" s="1204"/>
      <c r="K332" s="1204"/>
      <c r="L332" s="1204"/>
      <c r="M332" s="1204"/>
      <c r="N332" s="1204"/>
      <c r="O332" s="1204"/>
      <c r="P332" s="1204"/>
      <c r="Q332" s="1204"/>
      <c r="R332" s="1204"/>
      <c r="S332" s="1204"/>
      <c r="T332" s="1204"/>
      <c r="U332" s="1204"/>
      <c r="V332" s="1204"/>
      <c r="W332" s="1204"/>
      <c r="X332" s="1204"/>
      <c r="Y332" s="1204"/>
      <c r="Z332" s="1204"/>
    </row>
    <row r="333" spans="1:26" ht="13.5" customHeight="1">
      <c r="A333" s="160"/>
      <c r="B333" s="931"/>
      <c r="C333" s="931"/>
      <c r="D333" s="931"/>
      <c r="E333" s="931"/>
      <c r="F333" s="931"/>
      <c r="G333" s="931"/>
      <c r="H333" s="931"/>
      <c r="I333" s="1204"/>
      <c r="J333" s="1204"/>
      <c r="K333" s="1204"/>
      <c r="L333" s="1204"/>
      <c r="M333" s="1204"/>
      <c r="N333" s="1204"/>
      <c r="O333" s="1204"/>
      <c r="P333" s="1204"/>
      <c r="Q333" s="1204"/>
      <c r="R333" s="1204"/>
      <c r="S333" s="1204"/>
      <c r="T333" s="1204"/>
      <c r="U333" s="1204"/>
      <c r="V333" s="1204"/>
      <c r="W333" s="1204"/>
      <c r="X333" s="1204"/>
      <c r="Y333" s="1204"/>
      <c r="Z333" s="1204"/>
    </row>
    <row r="334" spans="1:26" ht="13.5" customHeight="1">
      <c r="A334" s="160"/>
      <c r="B334" s="931"/>
      <c r="C334" s="931"/>
      <c r="D334" s="931"/>
      <c r="E334" s="931"/>
      <c r="F334" s="931"/>
      <c r="G334" s="931"/>
      <c r="H334" s="931"/>
      <c r="I334" s="1204"/>
      <c r="J334" s="1204"/>
      <c r="K334" s="1204"/>
      <c r="L334" s="1204"/>
      <c r="M334" s="1204"/>
      <c r="N334" s="1204"/>
      <c r="O334" s="1204"/>
      <c r="P334" s="1204"/>
      <c r="Q334" s="1204"/>
      <c r="R334" s="1204"/>
      <c r="S334" s="1204"/>
      <c r="T334" s="1204"/>
      <c r="U334" s="1204"/>
      <c r="V334" s="1204"/>
      <c r="W334" s="1204"/>
      <c r="X334" s="1204"/>
      <c r="Y334" s="1204"/>
      <c r="Z334" s="1204"/>
    </row>
    <row r="335" spans="1:26" ht="13.5" customHeight="1">
      <c r="A335" s="160"/>
      <c r="B335" s="931"/>
      <c r="C335" s="931"/>
      <c r="D335" s="931"/>
      <c r="E335" s="931"/>
      <c r="F335" s="931"/>
      <c r="G335" s="931"/>
      <c r="H335" s="931"/>
      <c r="I335" s="1204"/>
      <c r="J335" s="1204"/>
      <c r="K335" s="1204"/>
      <c r="L335" s="1204"/>
      <c r="M335" s="1204"/>
      <c r="N335" s="1204"/>
      <c r="O335" s="1204"/>
      <c r="P335" s="1204"/>
      <c r="Q335" s="1204"/>
      <c r="R335" s="1204"/>
      <c r="S335" s="1204"/>
      <c r="T335" s="1204"/>
      <c r="U335" s="1204"/>
      <c r="V335" s="1204"/>
      <c r="W335" s="1204"/>
      <c r="X335" s="1204"/>
      <c r="Y335" s="1204"/>
      <c r="Z335" s="1204"/>
    </row>
    <row r="336" spans="1:26" ht="13.5" customHeight="1">
      <c r="A336" s="160"/>
      <c r="B336" s="931"/>
      <c r="C336" s="931"/>
      <c r="D336" s="931"/>
      <c r="E336" s="931"/>
      <c r="F336" s="931"/>
      <c r="G336" s="931"/>
      <c r="H336" s="931"/>
      <c r="I336" s="1204"/>
      <c r="J336" s="1204"/>
      <c r="K336" s="1204"/>
      <c r="L336" s="1204"/>
      <c r="M336" s="1204"/>
      <c r="N336" s="1204"/>
      <c r="O336" s="1204"/>
      <c r="P336" s="1204"/>
      <c r="Q336" s="1204"/>
      <c r="R336" s="1204"/>
      <c r="S336" s="1204"/>
      <c r="T336" s="1204"/>
      <c r="U336" s="1204"/>
      <c r="V336" s="1204"/>
      <c r="W336" s="1204"/>
      <c r="X336" s="1204"/>
      <c r="Y336" s="1204"/>
      <c r="Z336" s="1204"/>
    </row>
    <row r="337" spans="1:26" ht="13.5" customHeight="1">
      <c r="A337" s="160"/>
      <c r="B337" s="931"/>
      <c r="C337" s="931"/>
      <c r="D337" s="931"/>
      <c r="E337" s="931"/>
      <c r="F337" s="931"/>
      <c r="G337" s="931"/>
      <c r="H337" s="931"/>
      <c r="I337" s="1204"/>
      <c r="J337" s="1204"/>
      <c r="K337" s="1204"/>
      <c r="L337" s="1204"/>
      <c r="M337" s="1204"/>
      <c r="N337" s="1204"/>
      <c r="O337" s="1204"/>
      <c r="P337" s="1204"/>
      <c r="Q337" s="1204"/>
      <c r="R337" s="1204"/>
      <c r="S337" s="1204"/>
      <c r="T337" s="1204"/>
      <c r="U337" s="1204"/>
      <c r="V337" s="1204"/>
      <c r="W337" s="1204"/>
      <c r="X337" s="1204"/>
      <c r="Y337" s="1204"/>
      <c r="Z337" s="1204"/>
    </row>
    <row r="338" spans="1:26" ht="13.5" customHeight="1">
      <c r="A338" s="160"/>
      <c r="B338" s="931"/>
      <c r="C338" s="931"/>
      <c r="D338" s="931"/>
      <c r="E338" s="931"/>
      <c r="F338" s="931"/>
      <c r="G338" s="931"/>
      <c r="H338" s="931"/>
      <c r="I338" s="1204"/>
      <c r="J338" s="1204"/>
      <c r="K338" s="1204"/>
      <c r="L338" s="1204"/>
      <c r="M338" s="1204"/>
      <c r="N338" s="1204"/>
      <c r="O338" s="1204"/>
      <c r="P338" s="1204"/>
      <c r="Q338" s="1204"/>
      <c r="R338" s="1204"/>
      <c r="S338" s="1204"/>
      <c r="T338" s="1204"/>
      <c r="U338" s="1204"/>
      <c r="V338" s="1204"/>
      <c r="W338" s="1204"/>
      <c r="X338" s="1204"/>
      <c r="Y338" s="1204"/>
      <c r="Z338" s="1204"/>
    </row>
    <row r="339" spans="1:26" ht="13.5" customHeight="1">
      <c r="A339" s="160"/>
      <c r="B339" s="931"/>
      <c r="C339" s="931"/>
      <c r="D339" s="931"/>
      <c r="E339" s="931"/>
      <c r="F339" s="931"/>
      <c r="G339" s="931"/>
      <c r="H339" s="931"/>
      <c r="I339" s="1204"/>
      <c r="J339" s="1204"/>
      <c r="K339" s="1204"/>
      <c r="L339" s="1204"/>
      <c r="M339" s="1204"/>
      <c r="N339" s="1204"/>
      <c r="O339" s="1204"/>
      <c r="P339" s="1204"/>
      <c r="Q339" s="1204"/>
      <c r="R339" s="1204"/>
      <c r="S339" s="1204"/>
      <c r="T339" s="1204"/>
      <c r="U339" s="1204"/>
      <c r="V339" s="1204"/>
      <c r="W339" s="1204"/>
      <c r="X339" s="1204"/>
      <c r="Y339" s="1204"/>
      <c r="Z339" s="1204"/>
    </row>
    <row r="340" spans="1:26" ht="13.5" customHeight="1">
      <c r="A340" s="160"/>
      <c r="B340" s="931"/>
      <c r="C340" s="931"/>
      <c r="D340" s="931"/>
      <c r="E340" s="931"/>
      <c r="F340" s="931"/>
      <c r="G340" s="931"/>
      <c r="H340" s="931"/>
      <c r="I340" s="1204"/>
      <c r="J340" s="1204"/>
      <c r="K340" s="1204"/>
      <c r="L340" s="1204"/>
      <c r="M340" s="1204"/>
      <c r="N340" s="1204"/>
      <c r="O340" s="1204"/>
      <c r="P340" s="1204"/>
      <c r="Q340" s="1204"/>
      <c r="R340" s="1204"/>
      <c r="S340" s="1204"/>
      <c r="T340" s="1204"/>
      <c r="U340" s="1204"/>
      <c r="V340" s="1204"/>
      <c r="W340" s="1204"/>
      <c r="X340" s="1204"/>
      <c r="Y340" s="1204"/>
      <c r="Z340" s="1204"/>
    </row>
    <row r="341" spans="1:26" ht="13.5" customHeight="1">
      <c r="A341" s="160"/>
      <c r="B341" s="931"/>
      <c r="C341" s="931"/>
      <c r="D341" s="931"/>
      <c r="E341" s="931"/>
      <c r="F341" s="931"/>
      <c r="G341" s="931"/>
      <c r="H341" s="931"/>
      <c r="I341" s="1204"/>
      <c r="J341" s="1204"/>
      <c r="K341" s="1204"/>
      <c r="L341" s="1204"/>
      <c r="M341" s="1204"/>
      <c r="N341" s="1204"/>
      <c r="O341" s="1204"/>
      <c r="P341" s="1204"/>
      <c r="Q341" s="1204"/>
      <c r="R341" s="1204"/>
      <c r="S341" s="1204"/>
      <c r="T341" s="1204"/>
      <c r="U341" s="1204"/>
      <c r="V341" s="1204"/>
      <c r="W341" s="1204"/>
      <c r="X341" s="1204"/>
      <c r="Y341" s="1204"/>
      <c r="Z341" s="1204"/>
    </row>
    <row r="342" spans="1:26" ht="13.5" customHeight="1">
      <c r="A342" s="160"/>
      <c r="B342" s="931"/>
      <c r="C342" s="931"/>
      <c r="D342" s="931"/>
      <c r="E342" s="931"/>
      <c r="F342" s="931"/>
      <c r="G342" s="931"/>
      <c r="H342" s="931"/>
      <c r="I342" s="1204"/>
      <c r="J342" s="1204"/>
      <c r="K342" s="1204"/>
      <c r="L342" s="1204"/>
      <c r="M342" s="1204"/>
      <c r="N342" s="1204"/>
      <c r="O342" s="1204"/>
      <c r="P342" s="1204"/>
      <c r="Q342" s="1204"/>
      <c r="R342" s="1204"/>
      <c r="S342" s="1204"/>
      <c r="T342" s="1204"/>
      <c r="U342" s="1204"/>
      <c r="V342" s="1204"/>
      <c r="W342" s="1204"/>
      <c r="X342" s="1204"/>
      <c r="Y342" s="1204"/>
      <c r="Z342" s="1204"/>
    </row>
    <row r="343" spans="1:26" ht="13.5" customHeight="1">
      <c r="A343" s="160"/>
      <c r="B343" s="931"/>
      <c r="C343" s="931"/>
      <c r="D343" s="931"/>
      <c r="E343" s="931"/>
      <c r="F343" s="931"/>
      <c r="G343" s="931"/>
      <c r="H343" s="931"/>
      <c r="I343" s="1204"/>
      <c r="J343" s="1204"/>
      <c r="K343" s="1204"/>
      <c r="L343" s="1204"/>
      <c r="M343" s="1204"/>
      <c r="N343" s="1204"/>
      <c r="O343" s="1204"/>
      <c r="P343" s="1204"/>
      <c r="Q343" s="1204"/>
      <c r="R343" s="1204"/>
      <c r="S343" s="1204"/>
      <c r="T343" s="1204"/>
      <c r="U343" s="1204"/>
      <c r="V343" s="1204"/>
      <c r="W343" s="1204"/>
      <c r="X343" s="1204"/>
      <c r="Y343" s="1204"/>
      <c r="Z343" s="1204"/>
    </row>
    <row r="344" spans="1:26" ht="13.5" customHeight="1">
      <c r="A344" s="160"/>
      <c r="B344" s="931"/>
      <c r="C344" s="931"/>
      <c r="D344" s="931"/>
      <c r="E344" s="931"/>
      <c r="F344" s="931"/>
      <c r="G344" s="931"/>
      <c r="H344" s="931"/>
      <c r="I344" s="1204"/>
      <c r="J344" s="1204"/>
      <c r="K344" s="1204"/>
      <c r="L344" s="1204"/>
      <c r="M344" s="1204"/>
      <c r="N344" s="1204"/>
      <c r="O344" s="1204"/>
      <c r="P344" s="1204"/>
      <c r="Q344" s="1204"/>
      <c r="R344" s="1204"/>
      <c r="S344" s="1204"/>
      <c r="T344" s="1204"/>
      <c r="U344" s="1204"/>
      <c r="V344" s="1204"/>
      <c r="W344" s="1204"/>
      <c r="X344" s="1204"/>
      <c r="Y344" s="1204"/>
      <c r="Z344" s="1204"/>
    </row>
    <row r="345" spans="1:26" ht="13.5" customHeight="1">
      <c r="A345" s="160"/>
      <c r="B345" s="931"/>
      <c r="C345" s="931"/>
      <c r="D345" s="931"/>
      <c r="E345" s="931"/>
      <c r="F345" s="931"/>
      <c r="G345" s="931"/>
      <c r="H345" s="931"/>
      <c r="I345" s="1204"/>
      <c r="J345" s="1204"/>
      <c r="K345" s="1204"/>
      <c r="L345" s="1204"/>
      <c r="M345" s="1204"/>
      <c r="N345" s="1204"/>
      <c r="O345" s="1204"/>
      <c r="P345" s="1204"/>
      <c r="Q345" s="1204"/>
      <c r="R345" s="1204"/>
      <c r="S345" s="1204"/>
      <c r="T345" s="1204"/>
      <c r="U345" s="1204"/>
      <c r="V345" s="1204"/>
      <c r="W345" s="1204"/>
      <c r="X345" s="1204"/>
      <c r="Y345" s="1204"/>
      <c r="Z345" s="1204"/>
    </row>
    <row r="346" spans="1:26" ht="13.5" customHeight="1">
      <c r="A346" s="160"/>
      <c r="B346" s="931"/>
      <c r="C346" s="931"/>
      <c r="D346" s="931"/>
      <c r="E346" s="931"/>
      <c r="F346" s="931"/>
      <c r="G346" s="931"/>
      <c r="H346" s="931"/>
      <c r="I346" s="1204"/>
      <c r="J346" s="1204"/>
      <c r="K346" s="1204"/>
      <c r="L346" s="1204"/>
      <c r="M346" s="1204"/>
      <c r="N346" s="1204"/>
      <c r="O346" s="1204"/>
      <c r="P346" s="1204"/>
      <c r="Q346" s="1204"/>
      <c r="R346" s="1204"/>
      <c r="S346" s="1204"/>
      <c r="T346" s="1204"/>
      <c r="U346" s="1204"/>
      <c r="V346" s="1204"/>
      <c r="W346" s="1204"/>
      <c r="X346" s="1204"/>
      <c r="Y346" s="1204"/>
      <c r="Z346" s="1204"/>
    </row>
    <row r="347" spans="1:26" ht="13.5" customHeight="1">
      <c r="A347" s="160"/>
      <c r="B347" s="931"/>
      <c r="C347" s="931"/>
      <c r="D347" s="931"/>
      <c r="E347" s="931"/>
      <c r="F347" s="931"/>
      <c r="G347" s="931"/>
      <c r="H347" s="931"/>
      <c r="I347" s="1204"/>
      <c r="J347" s="1204"/>
      <c r="K347" s="1204"/>
      <c r="L347" s="1204"/>
      <c r="M347" s="1204"/>
      <c r="N347" s="1204"/>
      <c r="O347" s="1204"/>
      <c r="P347" s="1204"/>
      <c r="Q347" s="1204"/>
      <c r="R347" s="1204"/>
      <c r="S347" s="1204"/>
      <c r="T347" s="1204"/>
      <c r="U347" s="1204"/>
      <c r="V347" s="1204"/>
      <c r="W347" s="1204"/>
      <c r="X347" s="1204"/>
      <c r="Y347" s="1204"/>
      <c r="Z347" s="1204"/>
    </row>
    <row r="348" spans="1:26" ht="13.5" customHeight="1">
      <c r="A348" s="160"/>
      <c r="B348" s="931"/>
      <c r="C348" s="931"/>
      <c r="D348" s="931"/>
      <c r="E348" s="931"/>
      <c r="F348" s="931"/>
      <c r="G348" s="931"/>
      <c r="H348" s="931"/>
      <c r="I348" s="1204"/>
      <c r="J348" s="1204"/>
      <c r="K348" s="1204"/>
      <c r="L348" s="1204"/>
      <c r="M348" s="1204"/>
      <c r="N348" s="1204"/>
      <c r="O348" s="1204"/>
      <c r="P348" s="1204"/>
      <c r="Q348" s="1204"/>
      <c r="R348" s="1204"/>
      <c r="S348" s="1204"/>
      <c r="T348" s="1204"/>
      <c r="U348" s="1204"/>
      <c r="V348" s="1204"/>
      <c r="W348" s="1204"/>
      <c r="X348" s="1204"/>
      <c r="Y348" s="1204"/>
      <c r="Z348" s="1204"/>
    </row>
    <row r="349" spans="1:26" ht="13.5" customHeight="1">
      <c r="A349" s="160"/>
      <c r="B349" s="931"/>
      <c r="C349" s="931"/>
      <c r="D349" s="931"/>
      <c r="E349" s="931"/>
      <c r="F349" s="931"/>
      <c r="G349" s="931"/>
      <c r="H349" s="931"/>
      <c r="I349" s="1204"/>
      <c r="J349" s="1204"/>
      <c r="K349" s="1204"/>
      <c r="L349" s="1204"/>
      <c r="M349" s="1204"/>
      <c r="N349" s="1204"/>
      <c r="O349" s="1204"/>
      <c r="P349" s="1204"/>
      <c r="Q349" s="1204"/>
      <c r="R349" s="1204"/>
      <c r="S349" s="1204"/>
      <c r="T349" s="1204"/>
      <c r="U349" s="1204"/>
      <c r="V349" s="1204"/>
      <c r="W349" s="1204"/>
      <c r="X349" s="1204"/>
      <c r="Y349" s="1204"/>
      <c r="Z349" s="1204"/>
    </row>
    <row r="350" spans="1:26" ht="13.5" customHeight="1">
      <c r="A350" s="160"/>
      <c r="B350" s="931"/>
      <c r="C350" s="931"/>
      <c r="D350" s="931"/>
      <c r="E350" s="931"/>
      <c r="F350" s="931"/>
      <c r="G350" s="931"/>
      <c r="H350" s="931"/>
      <c r="I350" s="1204"/>
      <c r="J350" s="1204"/>
      <c r="K350" s="1204"/>
      <c r="L350" s="1204"/>
      <c r="M350" s="1204"/>
      <c r="N350" s="1204"/>
      <c r="O350" s="1204"/>
      <c r="P350" s="1204"/>
      <c r="Q350" s="1204"/>
      <c r="R350" s="1204"/>
      <c r="S350" s="1204"/>
      <c r="T350" s="1204"/>
      <c r="U350" s="1204"/>
      <c r="V350" s="1204"/>
      <c r="W350" s="1204"/>
      <c r="X350" s="1204"/>
      <c r="Y350" s="1204"/>
      <c r="Z350" s="1204"/>
    </row>
    <row r="351" spans="1:26" ht="13.5" customHeight="1">
      <c r="A351" s="160"/>
      <c r="B351" s="931"/>
      <c r="C351" s="931"/>
      <c r="D351" s="931"/>
      <c r="E351" s="931"/>
      <c r="F351" s="931"/>
      <c r="G351" s="931"/>
      <c r="H351" s="931"/>
      <c r="I351" s="1204"/>
      <c r="J351" s="1204"/>
      <c r="K351" s="1204"/>
      <c r="L351" s="1204"/>
      <c r="M351" s="1204"/>
      <c r="N351" s="1204"/>
      <c r="O351" s="1204"/>
      <c r="P351" s="1204"/>
      <c r="Q351" s="1204"/>
      <c r="R351" s="1204"/>
      <c r="S351" s="1204"/>
      <c r="T351" s="1204"/>
      <c r="U351" s="1204"/>
      <c r="V351" s="1204"/>
      <c r="W351" s="1204"/>
      <c r="X351" s="1204"/>
      <c r="Y351" s="1204"/>
      <c r="Z351" s="1204"/>
    </row>
    <row r="352" spans="1:26" ht="13.5" customHeight="1">
      <c r="A352" s="160"/>
      <c r="B352" s="931"/>
      <c r="C352" s="931"/>
      <c r="D352" s="931"/>
      <c r="E352" s="931"/>
      <c r="F352" s="931"/>
      <c r="G352" s="931"/>
      <c r="H352" s="931"/>
      <c r="I352" s="1204"/>
      <c r="J352" s="1204"/>
      <c r="K352" s="1204"/>
      <c r="L352" s="1204"/>
      <c r="M352" s="1204"/>
      <c r="N352" s="1204"/>
      <c r="O352" s="1204"/>
      <c r="P352" s="1204"/>
      <c r="Q352" s="1204"/>
      <c r="R352" s="1204"/>
      <c r="S352" s="1204"/>
      <c r="T352" s="1204"/>
      <c r="U352" s="1204"/>
      <c r="V352" s="1204"/>
      <c r="W352" s="1204"/>
      <c r="X352" s="1204"/>
      <c r="Y352" s="1204"/>
      <c r="Z352" s="1204"/>
    </row>
    <row r="353" spans="1:26" ht="13.5" customHeight="1">
      <c r="A353" s="160"/>
      <c r="B353" s="931"/>
      <c r="C353" s="931"/>
      <c r="D353" s="931"/>
      <c r="E353" s="931"/>
      <c r="F353" s="931"/>
      <c r="G353" s="931"/>
      <c r="H353" s="931"/>
      <c r="I353" s="1204"/>
      <c r="J353" s="1204"/>
      <c r="K353" s="1204"/>
      <c r="L353" s="1204"/>
      <c r="M353" s="1204"/>
      <c r="N353" s="1204"/>
      <c r="O353" s="1204"/>
      <c r="P353" s="1204"/>
      <c r="Q353" s="1204"/>
      <c r="R353" s="1204"/>
      <c r="S353" s="1204"/>
      <c r="T353" s="1204"/>
      <c r="U353" s="1204"/>
      <c r="V353" s="1204"/>
      <c r="W353" s="1204"/>
      <c r="X353" s="1204"/>
      <c r="Y353" s="1204"/>
      <c r="Z353" s="1204"/>
    </row>
    <row r="354" spans="1:26" ht="13.5" customHeight="1">
      <c r="A354" s="160"/>
      <c r="B354" s="931"/>
      <c r="C354" s="931"/>
      <c r="D354" s="931"/>
      <c r="E354" s="931"/>
      <c r="F354" s="931"/>
      <c r="G354" s="931"/>
      <c r="H354" s="931"/>
      <c r="I354" s="1204"/>
      <c r="J354" s="1204"/>
      <c r="K354" s="1204"/>
      <c r="L354" s="1204"/>
      <c r="M354" s="1204"/>
      <c r="N354" s="1204"/>
      <c r="O354" s="1204"/>
      <c r="P354" s="1204"/>
      <c r="Q354" s="1204"/>
      <c r="R354" s="1204"/>
      <c r="S354" s="1204"/>
      <c r="T354" s="1204"/>
      <c r="U354" s="1204"/>
      <c r="V354" s="1204"/>
      <c r="W354" s="1204"/>
      <c r="X354" s="1204"/>
      <c r="Y354" s="1204"/>
      <c r="Z354" s="1204"/>
    </row>
    <row r="355" spans="1:26" ht="13.5" customHeight="1">
      <c r="A355" s="160"/>
      <c r="B355" s="931"/>
      <c r="C355" s="931"/>
      <c r="D355" s="931"/>
      <c r="E355" s="931"/>
      <c r="F355" s="931"/>
      <c r="G355" s="931"/>
      <c r="H355" s="931"/>
      <c r="I355" s="1204"/>
      <c r="J355" s="1204"/>
      <c r="K355" s="1204"/>
      <c r="L355" s="1204"/>
      <c r="M355" s="1204"/>
      <c r="N355" s="1204"/>
      <c r="O355" s="1204"/>
      <c r="P355" s="1204"/>
      <c r="Q355" s="1204"/>
      <c r="R355" s="1204"/>
      <c r="S355" s="1204"/>
      <c r="T355" s="1204"/>
      <c r="U355" s="1204"/>
      <c r="V355" s="1204"/>
      <c r="W355" s="1204"/>
      <c r="X355" s="1204"/>
      <c r="Y355" s="1204"/>
      <c r="Z355" s="1204"/>
    </row>
    <row r="356" spans="1:26" ht="13.5" customHeight="1">
      <c r="A356" s="160"/>
      <c r="B356" s="931"/>
      <c r="C356" s="931"/>
      <c r="D356" s="931"/>
      <c r="E356" s="931"/>
      <c r="F356" s="931"/>
      <c r="G356" s="931"/>
      <c r="H356" s="931"/>
      <c r="I356" s="1204"/>
      <c r="J356" s="1204"/>
      <c r="K356" s="1204"/>
      <c r="L356" s="1204"/>
      <c r="M356" s="1204"/>
      <c r="N356" s="1204"/>
      <c r="O356" s="1204"/>
      <c r="P356" s="1204"/>
      <c r="Q356" s="1204"/>
      <c r="R356" s="1204"/>
      <c r="S356" s="1204"/>
      <c r="T356" s="1204"/>
      <c r="U356" s="1204"/>
      <c r="V356" s="1204"/>
      <c r="W356" s="1204"/>
      <c r="X356" s="1204"/>
      <c r="Y356" s="1204"/>
      <c r="Z356" s="1204"/>
    </row>
    <row r="357" spans="1:26" ht="13.5" customHeight="1">
      <c r="A357" s="160"/>
      <c r="B357" s="931"/>
      <c r="C357" s="931"/>
      <c r="D357" s="931"/>
      <c r="E357" s="931"/>
      <c r="F357" s="931"/>
      <c r="G357" s="931"/>
      <c r="H357" s="931"/>
      <c r="I357" s="1204"/>
      <c r="J357" s="1204"/>
      <c r="K357" s="1204"/>
      <c r="L357" s="1204"/>
      <c r="M357" s="1204"/>
      <c r="N357" s="1204"/>
      <c r="O357" s="1204"/>
      <c r="P357" s="1204"/>
      <c r="Q357" s="1204"/>
      <c r="R357" s="1204"/>
      <c r="S357" s="1204"/>
      <c r="T357" s="1204"/>
      <c r="U357" s="1204"/>
      <c r="V357" s="1204"/>
      <c r="W357" s="1204"/>
      <c r="X357" s="1204"/>
      <c r="Y357" s="1204"/>
      <c r="Z357" s="1204"/>
    </row>
    <row r="358" spans="1:26" ht="13.5" customHeight="1">
      <c r="A358" s="160"/>
      <c r="B358" s="931"/>
      <c r="C358" s="931"/>
      <c r="D358" s="931"/>
      <c r="E358" s="931"/>
      <c r="F358" s="931"/>
      <c r="G358" s="931"/>
      <c r="H358" s="931"/>
      <c r="I358" s="1204"/>
      <c r="J358" s="1204"/>
      <c r="K358" s="1204"/>
      <c r="L358" s="1204"/>
      <c r="M358" s="1204"/>
      <c r="N358" s="1204"/>
      <c r="O358" s="1204"/>
      <c r="P358" s="1204"/>
      <c r="Q358" s="1204"/>
      <c r="R358" s="1204"/>
      <c r="S358" s="1204"/>
      <c r="T358" s="1204"/>
      <c r="U358" s="1204"/>
      <c r="V358" s="1204"/>
      <c r="W358" s="1204"/>
      <c r="X358" s="1204"/>
      <c r="Y358" s="1204"/>
      <c r="Z358" s="1204"/>
    </row>
    <row r="359" spans="1:26" ht="13.5" customHeight="1">
      <c r="A359" s="160"/>
      <c r="B359" s="931"/>
      <c r="C359" s="931"/>
      <c r="D359" s="931"/>
      <c r="E359" s="931"/>
      <c r="F359" s="931"/>
      <c r="G359" s="931"/>
      <c r="H359" s="931"/>
      <c r="I359" s="1204"/>
      <c r="J359" s="1204"/>
      <c r="K359" s="1204"/>
      <c r="L359" s="1204"/>
      <c r="M359" s="1204"/>
      <c r="N359" s="1204"/>
      <c r="O359" s="1204"/>
      <c r="P359" s="1204"/>
      <c r="Q359" s="1204"/>
      <c r="R359" s="1204"/>
      <c r="S359" s="1204"/>
      <c r="T359" s="1204"/>
      <c r="U359" s="1204"/>
      <c r="V359" s="1204"/>
      <c r="W359" s="1204"/>
      <c r="X359" s="1204"/>
      <c r="Y359" s="1204"/>
      <c r="Z359" s="1204"/>
    </row>
    <row r="360" spans="1:26" ht="13.5" customHeight="1">
      <c r="A360" s="160"/>
      <c r="B360" s="931"/>
      <c r="C360" s="931"/>
      <c r="D360" s="931"/>
      <c r="E360" s="931"/>
      <c r="F360" s="931"/>
      <c r="G360" s="931"/>
      <c r="H360" s="931"/>
      <c r="I360" s="1204"/>
      <c r="J360" s="1204"/>
      <c r="K360" s="1204"/>
      <c r="L360" s="1204"/>
      <c r="M360" s="1204"/>
      <c r="N360" s="1204"/>
      <c r="O360" s="1204"/>
      <c r="P360" s="1204"/>
      <c r="Q360" s="1204"/>
      <c r="R360" s="1204"/>
      <c r="S360" s="1204"/>
      <c r="T360" s="1204"/>
      <c r="U360" s="1204"/>
      <c r="V360" s="1204"/>
      <c r="W360" s="1204"/>
      <c r="X360" s="1204"/>
      <c r="Y360" s="1204"/>
      <c r="Z360" s="1204"/>
    </row>
    <row r="361" spans="1:26" ht="13.5" customHeight="1">
      <c r="A361" s="160"/>
      <c r="B361" s="931"/>
      <c r="C361" s="931"/>
      <c r="D361" s="931"/>
      <c r="E361" s="931"/>
      <c r="F361" s="931"/>
      <c r="G361" s="931"/>
      <c r="H361" s="931"/>
      <c r="I361" s="1204"/>
      <c r="J361" s="1204"/>
      <c r="K361" s="1204"/>
      <c r="L361" s="1204"/>
      <c r="M361" s="1204"/>
      <c r="N361" s="1204"/>
      <c r="O361" s="1204"/>
      <c r="P361" s="1204"/>
      <c r="Q361" s="1204"/>
      <c r="R361" s="1204"/>
      <c r="S361" s="1204"/>
      <c r="T361" s="1204"/>
      <c r="U361" s="1204"/>
      <c r="V361" s="1204"/>
      <c r="W361" s="1204"/>
      <c r="X361" s="1204"/>
      <c r="Y361" s="1204"/>
      <c r="Z361" s="1204"/>
    </row>
    <row r="362" spans="1:26" ht="13.5" customHeight="1">
      <c r="A362" s="160"/>
      <c r="B362" s="931"/>
      <c r="C362" s="931"/>
      <c r="D362" s="931"/>
      <c r="E362" s="931"/>
      <c r="F362" s="931"/>
      <c r="G362" s="931"/>
      <c r="H362" s="931"/>
      <c r="I362" s="1204"/>
      <c r="J362" s="1204"/>
      <c r="K362" s="1204"/>
      <c r="L362" s="1204"/>
      <c r="M362" s="1204"/>
      <c r="N362" s="1204"/>
      <c r="O362" s="1204"/>
      <c r="P362" s="1204"/>
      <c r="Q362" s="1204"/>
      <c r="R362" s="1204"/>
      <c r="S362" s="1204"/>
      <c r="T362" s="1204"/>
      <c r="U362" s="1204"/>
      <c r="V362" s="1204"/>
      <c r="W362" s="1204"/>
      <c r="X362" s="1204"/>
      <c r="Y362" s="1204"/>
      <c r="Z362" s="1204"/>
    </row>
    <row r="363" spans="1:26" ht="13.5" customHeight="1">
      <c r="A363" s="160"/>
      <c r="B363" s="931"/>
      <c r="C363" s="931"/>
      <c r="D363" s="931"/>
      <c r="E363" s="931"/>
      <c r="F363" s="931"/>
      <c r="G363" s="931"/>
      <c r="H363" s="931"/>
      <c r="I363" s="1204"/>
      <c r="J363" s="1204"/>
      <c r="K363" s="1204"/>
      <c r="L363" s="1204"/>
      <c r="M363" s="1204"/>
      <c r="N363" s="1204"/>
      <c r="O363" s="1204"/>
      <c r="P363" s="1204"/>
      <c r="Q363" s="1204"/>
      <c r="R363" s="1204"/>
      <c r="S363" s="1204"/>
      <c r="T363" s="1204"/>
      <c r="U363" s="1204"/>
      <c r="V363" s="1204"/>
      <c r="W363" s="1204"/>
      <c r="X363" s="1204"/>
      <c r="Y363" s="1204"/>
      <c r="Z363" s="1204"/>
    </row>
    <row r="364" spans="1:26" ht="13.5" customHeight="1">
      <c r="A364" s="160"/>
      <c r="B364" s="931"/>
      <c r="C364" s="931"/>
      <c r="D364" s="931"/>
      <c r="E364" s="931"/>
      <c r="F364" s="931"/>
      <c r="G364" s="931"/>
      <c r="H364" s="931"/>
      <c r="I364" s="1204"/>
      <c r="J364" s="1204"/>
      <c r="K364" s="1204"/>
      <c r="L364" s="1204"/>
      <c r="M364" s="1204"/>
      <c r="N364" s="1204"/>
      <c r="O364" s="1204"/>
      <c r="P364" s="1204"/>
      <c r="Q364" s="1204"/>
      <c r="R364" s="1204"/>
      <c r="S364" s="1204"/>
      <c r="T364" s="1204"/>
      <c r="U364" s="1204"/>
      <c r="V364" s="1204"/>
      <c r="W364" s="1204"/>
      <c r="X364" s="1204"/>
      <c r="Y364" s="1204"/>
      <c r="Z364" s="1204"/>
    </row>
    <row r="365" spans="1:26" ht="13.5" customHeight="1">
      <c r="A365" s="160"/>
      <c r="B365" s="931"/>
      <c r="C365" s="931"/>
      <c r="D365" s="931"/>
      <c r="E365" s="931"/>
      <c r="F365" s="931"/>
      <c r="G365" s="931"/>
      <c r="H365" s="931"/>
      <c r="I365" s="1204"/>
      <c r="J365" s="1204"/>
      <c r="K365" s="1204"/>
      <c r="L365" s="1204"/>
      <c r="M365" s="1204"/>
      <c r="N365" s="1204"/>
      <c r="O365" s="1204"/>
      <c r="P365" s="1204"/>
      <c r="Q365" s="1204"/>
      <c r="R365" s="1204"/>
      <c r="S365" s="1204"/>
      <c r="T365" s="1204"/>
      <c r="U365" s="1204"/>
      <c r="V365" s="1204"/>
      <c r="W365" s="1204"/>
      <c r="X365" s="1204"/>
      <c r="Y365" s="1204"/>
      <c r="Z365" s="1204"/>
    </row>
    <row r="366" spans="1:26" ht="13.5" customHeight="1">
      <c r="A366" s="160"/>
      <c r="B366" s="931"/>
      <c r="C366" s="931"/>
      <c r="D366" s="931"/>
      <c r="E366" s="931"/>
      <c r="F366" s="931"/>
      <c r="G366" s="931"/>
      <c r="H366" s="931"/>
      <c r="I366" s="1204"/>
      <c r="J366" s="1204"/>
      <c r="K366" s="1204"/>
      <c r="L366" s="1204"/>
      <c r="M366" s="1204"/>
      <c r="N366" s="1204"/>
      <c r="O366" s="1204"/>
      <c r="P366" s="1204"/>
      <c r="Q366" s="1204"/>
      <c r="R366" s="1204"/>
      <c r="S366" s="1204"/>
      <c r="T366" s="1204"/>
      <c r="U366" s="1204"/>
      <c r="V366" s="1204"/>
      <c r="W366" s="1204"/>
      <c r="X366" s="1204"/>
      <c r="Y366" s="1204"/>
      <c r="Z366" s="1204"/>
    </row>
    <row r="367" spans="1:26" ht="13.5" customHeight="1">
      <c r="A367" s="160"/>
      <c r="B367" s="931"/>
      <c r="C367" s="931"/>
      <c r="D367" s="931"/>
      <c r="E367" s="931"/>
      <c r="F367" s="931"/>
      <c r="G367" s="931"/>
      <c r="H367" s="931"/>
      <c r="I367" s="1204"/>
      <c r="J367" s="1204"/>
      <c r="K367" s="1204"/>
      <c r="L367" s="1204"/>
      <c r="M367" s="1204"/>
      <c r="N367" s="1204"/>
      <c r="O367" s="1204"/>
      <c r="P367" s="1204"/>
      <c r="Q367" s="1204"/>
      <c r="R367" s="1204"/>
      <c r="S367" s="1204"/>
      <c r="T367" s="1204"/>
      <c r="U367" s="1204"/>
      <c r="V367" s="1204"/>
      <c r="W367" s="1204"/>
      <c r="X367" s="1204"/>
      <c r="Y367" s="1204"/>
      <c r="Z367" s="1204"/>
    </row>
    <row r="368" spans="1:26" ht="13.5" customHeight="1">
      <c r="A368" s="160"/>
      <c r="B368" s="931"/>
      <c r="C368" s="931"/>
      <c r="D368" s="931"/>
      <c r="E368" s="931"/>
      <c r="F368" s="931"/>
      <c r="G368" s="931"/>
      <c r="H368" s="931"/>
      <c r="I368" s="1204"/>
      <c r="J368" s="1204"/>
      <c r="K368" s="1204"/>
      <c r="L368" s="1204"/>
      <c r="M368" s="1204"/>
      <c r="N368" s="1204"/>
      <c r="O368" s="1204"/>
      <c r="P368" s="1204"/>
      <c r="Q368" s="1204"/>
      <c r="R368" s="1204"/>
      <c r="S368" s="1204"/>
      <c r="T368" s="1204"/>
      <c r="U368" s="1204"/>
      <c r="V368" s="1204"/>
      <c r="W368" s="1204"/>
      <c r="X368" s="1204"/>
      <c r="Y368" s="1204"/>
      <c r="Z368" s="1204"/>
    </row>
    <row r="369" spans="1:26" ht="13.5" customHeight="1">
      <c r="A369" s="160"/>
      <c r="B369" s="931"/>
      <c r="C369" s="931"/>
      <c r="D369" s="931"/>
      <c r="E369" s="931"/>
      <c r="F369" s="931"/>
      <c r="G369" s="931"/>
      <c r="H369" s="931"/>
      <c r="I369" s="1204"/>
      <c r="J369" s="1204"/>
      <c r="K369" s="1204"/>
      <c r="L369" s="1204"/>
      <c r="M369" s="1204"/>
      <c r="N369" s="1204"/>
      <c r="O369" s="1204"/>
      <c r="P369" s="1204"/>
      <c r="Q369" s="1204"/>
      <c r="R369" s="1204"/>
      <c r="S369" s="1204"/>
      <c r="T369" s="1204"/>
      <c r="U369" s="1204"/>
      <c r="V369" s="1204"/>
      <c r="W369" s="1204"/>
      <c r="X369" s="1204"/>
      <c r="Y369" s="1204"/>
      <c r="Z369" s="1204"/>
    </row>
    <row r="370" spans="1:26" ht="13.5" customHeight="1">
      <c r="A370" s="160"/>
      <c r="B370" s="931"/>
      <c r="C370" s="931"/>
      <c r="D370" s="931"/>
      <c r="E370" s="931"/>
      <c r="F370" s="931"/>
      <c r="G370" s="931"/>
      <c r="H370" s="931"/>
      <c r="I370" s="1204"/>
      <c r="J370" s="1204"/>
      <c r="K370" s="1204"/>
      <c r="L370" s="1204"/>
      <c r="M370" s="1204"/>
      <c r="N370" s="1204"/>
      <c r="O370" s="1204"/>
      <c r="P370" s="1204"/>
      <c r="Q370" s="1204"/>
      <c r="R370" s="1204"/>
      <c r="S370" s="1204"/>
      <c r="T370" s="1204"/>
      <c r="U370" s="1204"/>
      <c r="V370" s="1204"/>
      <c r="W370" s="1204"/>
      <c r="X370" s="1204"/>
      <c r="Y370" s="1204"/>
      <c r="Z370" s="1204"/>
    </row>
    <row r="371" spans="1:26" ht="13.5" customHeight="1">
      <c r="A371" s="160"/>
      <c r="B371" s="931"/>
      <c r="C371" s="931"/>
      <c r="D371" s="931"/>
      <c r="E371" s="931"/>
      <c r="F371" s="931"/>
      <c r="G371" s="931"/>
      <c r="H371" s="931"/>
      <c r="I371" s="1204"/>
      <c r="J371" s="1204"/>
      <c r="K371" s="1204"/>
      <c r="L371" s="1204"/>
      <c r="M371" s="1204"/>
      <c r="N371" s="1204"/>
      <c r="O371" s="1204"/>
      <c r="P371" s="1204"/>
      <c r="Q371" s="1204"/>
      <c r="R371" s="1204"/>
      <c r="S371" s="1204"/>
      <c r="T371" s="1204"/>
      <c r="U371" s="1204"/>
      <c r="V371" s="1204"/>
      <c r="W371" s="1204"/>
      <c r="X371" s="1204"/>
      <c r="Y371" s="1204"/>
      <c r="Z371" s="1204"/>
    </row>
    <row r="372" spans="1:26" ht="13.5" customHeight="1">
      <c r="A372" s="160"/>
      <c r="B372" s="931"/>
      <c r="C372" s="931"/>
      <c r="D372" s="931"/>
      <c r="E372" s="931"/>
      <c r="F372" s="931"/>
      <c r="G372" s="931"/>
      <c r="H372" s="931"/>
      <c r="I372" s="1204"/>
      <c r="J372" s="1204"/>
      <c r="K372" s="1204"/>
      <c r="L372" s="1204"/>
      <c r="M372" s="1204"/>
      <c r="N372" s="1204"/>
      <c r="O372" s="1204"/>
      <c r="P372" s="1204"/>
      <c r="Q372" s="1204"/>
      <c r="R372" s="1204"/>
      <c r="S372" s="1204"/>
      <c r="T372" s="1204"/>
      <c r="U372" s="1204"/>
      <c r="V372" s="1204"/>
      <c r="W372" s="1204"/>
      <c r="X372" s="1204"/>
      <c r="Y372" s="1204"/>
      <c r="Z372" s="1204"/>
    </row>
    <row r="373" spans="1:26" ht="13.5" customHeight="1">
      <c r="A373" s="160"/>
      <c r="B373" s="931"/>
      <c r="C373" s="931"/>
      <c r="D373" s="931"/>
      <c r="E373" s="931"/>
      <c r="F373" s="931"/>
      <c r="G373" s="931"/>
      <c r="H373" s="931"/>
      <c r="I373" s="1204"/>
      <c r="J373" s="1204"/>
      <c r="K373" s="1204"/>
      <c r="L373" s="1204"/>
      <c r="M373" s="1204"/>
      <c r="N373" s="1204"/>
      <c r="O373" s="1204"/>
      <c r="P373" s="1204"/>
      <c r="Q373" s="1204"/>
      <c r="R373" s="1204"/>
      <c r="S373" s="1204"/>
      <c r="T373" s="1204"/>
      <c r="U373" s="1204"/>
      <c r="V373" s="1204"/>
      <c r="W373" s="1204"/>
      <c r="X373" s="1204"/>
      <c r="Y373" s="1204"/>
      <c r="Z373" s="1204"/>
    </row>
    <row r="374" spans="1:26" ht="13.5" customHeight="1">
      <c r="A374" s="160"/>
      <c r="B374" s="931"/>
      <c r="C374" s="931"/>
      <c r="D374" s="931"/>
      <c r="E374" s="931"/>
      <c r="F374" s="931"/>
      <c r="G374" s="931"/>
      <c r="H374" s="931"/>
      <c r="I374" s="1204"/>
      <c r="J374" s="1204"/>
      <c r="K374" s="1204"/>
      <c r="L374" s="1204"/>
      <c r="M374" s="1204"/>
      <c r="N374" s="1204"/>
      <c r="O374" s="1204"/>
      <c r="P374" s="1204"/>
      <c r="Q374" s="1204"/>
      <c r="R374" s="1204"/>
      <c r="S374" s="1204"/>
      <c r="T374" s="1204"/>
      <c r="U374" s="1204"/>
      <c r="V374" s="1204"/>
      <c r="W374" s="1204"/>
      <c r="X374" s="1204"/>
      <c r="Y374" s="1204"/>
      <c r="Z374" s="1204"/>
    </row>
    <row r="375" spans="1:26" ht="13.5" customHeight="1">
      <c r="A375" s="160"/>
      <c r="B375" s="931"/>
      <c r="C375" s="931"/>
      <c r="D375" s="931"/>
      <c r="E375" s="931"/>
      <c r="F375" s="931"/>
      <c r="G375" s="931"/>
      <c r="H375" s="931"/>
      <c r="I375" s="1204"/>
      <c r="J375" s="1204"/>
      <c r="K375" s="1204"/>
      <c r="L375" s="1204"/>
      <c r="M375" s="1204"/>
      <c r="N375" s="1204"/>
      <c r="O375" s="1204"/>
      <c r="P375" s="1204"/>
      <c r="Q375" s="1204"/>
      <c r="R375" s="1204"/>
      <c r="S375" s="1204"/>
      <c r="T375" s="1204"/>
      <c r="U375" s="1204"/>
      <c r="V375" s="1204"/>
      <c r="W375" s="1204"/>
      <c r="X375" s="1204"/>
      <c r="Y375" s="1204"/>
      <c r="Z375" s="1204"/>
    </row>
    <row r="376" spans="1:26" ht="13.5" customHeight="1">
      <c r="A376" s="160"/>
      <c r="B376" s="931"/>
      <c r="C376" s="931"/>
      <c r="D376" s="931"/>
      <c r="E376" s="931"/>
      <c r="F376" s="931"/>
      <c r="G376" s="931"/>
      <c r="H376" s="931"/>
      <c r="I376" s="1204"/>
      <c r="J376" s="1204"/>
      <c r="K376" s="1204"/>
      <c r="L376" s="1204"/>
      <c r="M376" s="1204"/>
      <c r="N376" s="1204"/>
      <c r="O376" s="1204"/>
      <c r="P376" s="1204"/>
      <c r="Q376" s="1204"/>
      <c r="R376" s="1204"/>
      <c r="S376" s="1204"/>
      <c r="T376" s="1204"/>
      <c r="U376" s="1204"/>
      <c r="V376" s="1204"/>
      <c r="W376" s="1204"/>
      <c r="X376" s="1204"/>
      <c r="Y376" s="1204"/>
      <c r="Z376" s="1204"/>
    </row>
    <row r="377" spans="1:26" ht="13.5" customHeight="1">
      <c r="A377" s="160"/>
      <c r="B377" s="931"/>
      <c r="C377" s="931"/>
      <c r="D377" s="931"/>
      <c r="E377" s="931"/>
      <c r="F377" s="931"/>
      <c r="G377" s="931"/>
      <c r="H377" s="931"/>
      <c r="I377" s="1204"/>
      <c r="J377" s="1204"/>
      <c r="K377" s="1204"/>
      <c r="L377" s="1204"/>
      <c r="M377" s="1204"/>
      <c r="N377" s="1204"/>
      <c r="O377" s="1204"/>
      <c r="P377" s="1204"/>
      <c r="Q377" s="1204"/>
      <c r="R377" s="1204"/>
      <c r="S377" s="1204"/>
      <c r="T377" s="1204"/>
      <c r="U377" s="1204"/>
      <c r="V377" s="1204"/>
      <c r="W377" s="1204"/>
      <c r="X377" s="1204"/>
      <c r="Y377" s="1204"/>
      <c r="Z377" s="1204"/>
    </row>
    <row r="378" spans="1:26" ht="13.5" customHeight="1">
      <c r="A378" s="160"/>
      <c r="B378" s="931"/>
      <c r="C378" s="931"/>
      <c r="D378" s="931"/>
      <c r="E378" s="931"/>
      <c r="F378" s="931"/>
      <c r="G378" s="931"/>
      <c r="H378" s="931"/>
      <c r="I378" s="1204"/>
      <c r="J378" s="1204"/>
      <c r="K378" s="1204"/>
      <c r="L378" s="1204"/>
      <c r="M378" s="1204"/>
      <c r="N378" s="1204"/>
      <c r="O378" s="1204"/>
      <c r="P378" s="1204"/>
      <c r="Q378" s="1204"/>
      <c r="R378" s="1204"/>
      <c r="S378" s="1204"/>
      <c r="T378" s="1204"/>
      <c r="U378" s="1204"/>
      <c r="V378" s="1204"/>
      <c r="W378" s="1204"/>
      <c r="X378" s="1204"/>
      <c r="Y378" s="1204"/>
      <c r="Z378" s="1204"/>
    </row>
    <row r="379" spans="1:26" ht="13.5" customHeight="1">
      <c r="A379" s="160"/>
      <c r="B379" s="931"/>
      <c r="C379" s="931"/>
      <c r="D379" s="931"/>
      <c r="E379" s="931"/>
      <c r="F379" s="931"/>
      <c r="G379" s="931"/>
      <c r="H379" s="931"/>
      <c r="I379" s="1204"/>
      <c r="J379" s="1204"/>
      <c r="K379" s="1204"/>
      <c r="L379" s="1204"/>
      <c r="M379" s="1204"/>
      <c r="N379" s="1204"/>
      <c r="O379" s="1204"/>
      <c r="P379" s="1204"/>
      <c r="Q379" s="1204"/>
      <c r="R379" s="1204"/>
      <c r="S379" s="1204"/>
      <c r="T379" s="1204"/>
      <c r="U379" s="1204"/>
      <c r="V379" s="1204"/>
      <c r="W379" s="1204"/>
      <c r="X379" s="1204"/>
      <c r="Y379" s="1204"/>
      <c r="Z379" s="1204"/>
    </row>
    <row r="380" spans="1:26" ht="13.5" customHeight="1">
      <c r="A380" s="160"/>
      <c r="B380" s="931"/>
      <c r="C380" s="931"/>
      <c r="D380" s="931"/>
      <c r="E380" s="931"/>
      <c r="F380" s="931"/>
      <c r="G380" s="931"/>
      <c r="H380" s="931"/>
      <c r="I380" s="1204"/>
      <c r="J380" s="1204"/>
      <c r="K380" s="1204"/>
      <c r="L380" s="1204"/>
      <c r="M380" s="1204"/>
      <c r="N380" s="1204"/>
      <c r="O380" s="1204"/>
      <c r="P380" s="1204"/>
      <c r="Q380" s="1204"/>
      <c r="R380" s="1204"/>
      <c r="S380" s="1204"/>
      <c r="T380" s="1204"/>
      <c r="U380" s="1204"/>
      <c r="V380" s="1204"/>
      <c r="W380" s="1204"/>
      <c r="X380" s="1204"/>
      <c r="Y380" s="1204"/>
      <c r="Z380" s="1204"/>
    </row>
    <row r="381" spans="1:26" ht="13.5" customHeight="1">
      <c r="A381" s="160"/>
      <c r="B381" s="931"/>
      <c r="C381" s="931"/>
      <c r="D381" s="931"/>
      <c r="E381" s="931"/>
      <c r="F381" s="931"/>
      <c r="G381" s="931"/>
      <c r="H381" s="931"/>
      <c r="I381" s="1204"/>
      <c r="J381" s="1204"/>
      <c r="K381" s="1204"/>
      <c r="L381" s="1204"/>
      <c r="M381" s="1204"/>
      <c r="N381" s="1204"/>
      <c r="O381" s="1204"/>
      <c r="P381" s="1204"/>
      <c r="Q381" s="1204"/>
      <c r="R381" s="1204"/>
      <c r="S381" s="1204"/>
      <c r="T381" s="1204"/>
      <c r="U381" s="1204"/>
      <c r="V381" s="1204"/>
      <c r="W381" s="1204"/>
      <c r="X381" s="1204"/>
      <c r="Y381" s="1204"/>
      <c r="Z381" s="1204"/>
    </row>
    <row r="382" spans="1:26" ht="13.5" customHeight="1">
      <c r="A382" s="160"/>
      <c r="B382" s="931"/>
      <c r="C382" s="931"/>
      <c r="D382" s="931"/>
      <c r="E382" s="931"/>
      <c r="F382" s="931"/>
      <c r="G382" s="931"/>
      <c r="H382" s="931"/>
      <c r="I382" s="1204"/>
      <c r="J382" s="1204"/>
      <c r="K382" s="1204"/>
      <c r="L382" s="1204"/>
      <c r="M382" s="1204"/>
      <c r="N382" s="1204"/>
      <c r="O382" s="1204"/>
      <c r="P382" s="1204"/>
      <c r="Q382" s="1204"/>
      <c r="R382" s="1204"/>
      <c r="S382" s="1204"/>
      <c r="T382" s="1204"/>
      <c r="U382" s="1204"/>
      <c r="V382" s="1204"/>
      <c r="W382" s="1204"/>
      <c r="X382" s="1204"/>
      <c r="Y382" s="1204"/>
      <c r="Z382" s="1204"/>
    </row>
    <row r="383" spans="1:26" ht="13.5" customHeight="1">
      <c r="A383" s="160"/>
      <c r="B383" s="931"/>
      <c r="C383" s="931"/>
      <c r="D383" s="931"/>
      <c r="E383" s="931"/>
      <c r="F383" s="931"/>
      <c r="G383" s="931"/>
      <c r="H383" s="931"/>
      <c r="I383" s="1204"/>
      <c r="J383" s="1204"/>
      <c r="K383" s="1204"/>
      <c r="L383" s="1204"/>
      <c r="M383" s="1204"/>
      <c r="N383" s="1204"/>
      <c r="O383" s="1204"/>
      <c r="P383" s="1204"/>
      <c r="Q383" s="1204"/>
      <c r="R383" s="1204"/>
      <c r="S383" s="1204"/>
      <c r="T383" s="1204"/>
      <c r="U383" s="1204"/>
      <c r="V383" s="1204"/>
      <c r="W383" s="1204"/>
      <c r="X383" s="1204"/>
      <c r="Y383" s="1204"/>
      <c r="Z383" s="1204"/>
    </row>
    <row r="384" spans="1:26" ht="13.5" customHeight="1">
      <c r="A384" s="160"/>
      <c r="B384" s="931"/>
      <c r="C384" s="931"/>
      <c r="D384" s="931"/>
      <c r="E384" s="931"/>
      <c r="F384" s="931"/>
      <c r="G384" s="931"/>
      <c r="H384" s="931"/>
      <c r="I384" s="1204"/>
      <c r="J384" s="1204"/>
      <c r="K384" s="1204"/>
      <c r="L384" s="1204"/>
      <c r="M384" s="1204"/>
      <c r="N384" s="1204"/>
      <c r="O384" s="1204"/>
      <c r="P384" s="1204"/>
      <c r="Q384" s="1204"/>
      <c r="R384" s="1204"/>
      <c r="S384" s="1204"/>
      <c r="T384" s="1204"/>
      <c r="U384" s="1204"/>
      <c r="V384" s="1204"/>
      <c r="W384" s="1204"/>
      <c r="X384" s="1204"/>
      <c r="Y384" s="1204"/>
      <c r="Z384" s="1204"/>
    </row>
    <row r="385" spans="1:26" ht="13.5" customHeight="1">
      <c r="A385" s="160"/>
      <c r="B385" s="931"/>
      <c r="C385" s="931"/>
      <c r="D385" s="931"/>
      <c r="E385" s="931"/>
      <c r="F385" s="931"/>
      <c r="G385" s="931"/>
      <c r="H385" s="931"/>
      <c r="I385" s="1204"/>
      <c r="J385" s="1204"/>
      <c r="K385" s="1204"/>
      <c r="L385" s="1204"/>
      <c r="M385" s="1204"/>
      <c r="N385" s="1204"/>
      <c r="O385" s="1204"/>
      <c r="P385" s="1204"/>
      <c r="Q385" s="1204"/>
      <c r="R385" s="1204"/>
      <c r="S385" s="1204"/>
      <c r="T385" s="1204"/>
      <c r="U385" s="1204"/>
      <c r="V385" s="1204"/>
      <c r="W385" s="1204"/>
      <c r="X385" s="1204"/>
      <c r="Y385" s="1204"/>
      <c r="Z385" s="1204"/>
    </row>
    <row r="386" spans="1:26" ht="13.5" customHeight="1">
      <c r="A386" s="160"/>
      <c r="B386" s="931"/>
      <c r="C386" s="931"/>
      <c r="D386" s="931"/>
      <c r="E386" s="931"/>
      <c r="F386" s="931"/>
      <c r="G386" s="931"/>
      <c r="H386" s="931"/>
      <c r="I386" s="1204"/>
      <c r="J386" s="1204"/>
      <c r="K386" s="1204"/>
      <c r="L386" s="1204"/>
      <c r="M386" s="1204"/>
      <c r="N386" s="1204"/>
      <c r="O386" s="1204"/>
      <c r="P386" s="1204"/>
      <c r="Q386" s="1204"/>
      <c r="R386" s="1204"/>
      <c r="S386" s="1204"/>
      <c r="T386" s="1204"/>
      <c r="U386" s="1204"/>
      <c r="V386" s="1204"/>
      <c r="W386" s="1204"/>
      <c r="X386" s="1204"/>
      <c r="Y386" s="1204"/>
      <c r="Z386" s="1204"/>
    </row>
    <row r="387" spans="1:26" ht="13.5" customHeight="1">
      <c r="A387" s="160"/>
      <c r="B387" s="931"/>
      <c r="C387" s="931"/>
      <c r="D387" s="931"/>
      <c r="E387" s="931"/>
      <c r="F387" s="931"/>
      <c r="G387" s="931"/>
      <c r="H387" s="931"/>
      <c r="I387" s="1204"/>
      <c r="J387" s="1204"/>
      <c r="K387" s="1204"/>
      <c r="L387" s="1204"/>
      <c r="M387" s="1204"/>
      <c r="N387" s="1204"/>
      <c r="O387" s="1204"/>
      <c r="P387" s="1204"/>
      <c r="Q387" s="1204"/>
      <c r="R387" s="1204"/>
      <c r="S387" s="1204"/>
      <c r="T387" s="1204"/>
      <c r="U387" s="1204"/>
      <c r="V387" s="1204"/>
      <c r="W387" s="1204"/>
      <c r="X387" s="1204"/>
      <c r="Y387" s="1204"/>
      <c r="Z387" s="1204"/>
    </row>
    <row r="388" spans="1:26" ht="13.5" customHeight="1">
      <c r="A388" s="160"/>
      <c r="B388" s="931"/>
      <c r="C388" s="931"/>
      <c r="D388" s="931"/>
      <c r="E388" s="931"/>
      <c r="F388" s="931"/>
      <c r="G388" s="931"/>
      <c r="H388" s="931"/>
      <c r="I388" s="1204"/>
      <c r="J388" s="1204"/>
      <c r="K388" s="1204"/>
      <c r="L388" s="1204"/>
      <c r="M388" s="1204"/>
      <c r="N388" s="1204"/>
      <c r="O388" s="1204"/>
      <c r="P388" s="1204"/>
      <c r="Q388" s="1204"/>
      <c r="R388" s="1204"/>
      <c r="S388" s="1204"/>
      <c r="T388" s="1204"/>
      <c r="U388" s="1204"/>
      <c r="V388" s="1204"/>
      <c r="W388" s="1204"/>
      <c r="X388" s="1204"/>
      <c r="Y388" s="1204"/>
      <c r="Z388" s="1204"/>
    </row>
    <row r="389" spans="1:26" ht="13.5" customHeight="1">
      <c r="A389" s="160"/>
      <c r="B389" s="931"/>
      <c r="C389" s="931"/>
      <c r="D389" s="931"/>
      <c r="E389" s="931"/>
      <c r="F389" s="931"/>
      <c r="G389" s="931"/>
      <c r="H389" s="931"/>
      <c r="I389" s="1204"/>
      <c r="J389" s="1204"/>
      <c r="K389" s="1204"/>
      <c r="L389" s="1204"/>
      <c r="M389" s="1204"/>
      <c r="N389" s="1204"/>
      <c r="O389" s="1204"/>
      <c r="P389" s="1204"/>
      <c r="Q389" s="1204"/>
      <c r="R389" s="1204"/>
      <c r="S389" s="1204"/>
      <c r="T389" s="1204"/>
      <c r="U389" s="1204"/>
      <c r="V389" s="1204"/>
      <c r="W389" s="1204"/>
      <c r="X389" s="1204"/>
      <c r="Y389" s="1204"/>
      <c r="Z389" s="1204"/>
    </row>
    <row r="390" spans="1:26" ht="13.5" customHeight="1">
      <c r="A390" s="160"/>
      <c r="B390" s="931"/>
      <c r="C390" s="931"/>
      <c r="D390" s="931"/>
      <c r="E390" s="931"/>
      <c r="F390" s="931"/>
      <c r="G390" s="931"/>
      <c r="H390" s="931"/>
      <c r="I390" s="1204"/>
      <c r="J390" s="1204"/>
      <c r="K390" s="1204"/>
      <c r="L390" s="1204"/>
      <c r="M390" s="1204"/>
      <c r="N390" s="1204"/>
      <c r="O390" s="1204"/>
      <c r="P390" s="1204"/>
      <c r="Q390" s="1204"/>
      <c r="R390" s="1204"/>
      <c r="S390" s="1204"/>
      <c r="T390" s="1204"/>
      <c r="U390" s="1204"/>
      <c r="V390" s="1204"/>
      <c r="W390" s="1204"/>
      <c r="X390" s="1204"/>
      <c r="Y390" s="1204"/>
      <c r="Z390" s="1204"/>
    </row>
    <row r="391" spans="1:26" ht="13.5" customHeight="1">
      <c r="A391" s="160"/>
      <c r="B391" s="931"/>
      <c r="C391" s="931"/>
      <c r="D391" s="931"/>
      <c r="E391" s="931"/>
      <c r="F391" s="931"/>
      <c r="G391" s="931"/>
      <c r="H391" s="931"/>
      <c r="I391" s="1204"/>
      <c r="J391" s="1204"/>
      <c r="K391" s="1204"/>
      <c r="L391" s="1204"/>
      <c r="M391" s="1204"/>
      <c r="N391" s="1204"/>
      <c r="O391" s="1204"/>
      <c r="P391" s="1204"/>
      <c r="Q391" s="1204"/>
      <c r="R391" s="1204"/>
      <c r="S391" s="1204"/>
      <c r="T391" s="1204"/>
      <c r="U391" s="1204"/>
      <c r="V391" s="1204"/>
      <c r="W391" s="1204"/>
      <c r="X391" s="1204"/>
      <c r="Y391" s="1204"/>
      <c r="Z391" s="1204"/>
    </row>
    <row r="392" spans="1:26" ht="13.5" customHeight="1">
      <c r="A392" s="160"/>
      <c r="B392" s="931"/>
      <c r="C392" s="931"/>
      <c r="D392" s="931"/>
      <c r="E392" s="931"/>
      <c r="F392" s="931"/>
      <c r="G392" s="931"/>
      <c r="H392" s="931"/>
      <c r="I392" s="1204"/>
      <c r="J392" s="1204"/>
      <c r="K392" s="1204"/>
      <c r="L392" s="1204"/>
      <c r="M392" s="1204"/>
      <c r="N392" s="1204"/>
      <c r="O392" s="1204"/>
      <c r="P392" s="1204"/>
      <c r="Q392" s="1204"/>
      <c r="R392" s="1204"/>
      <c r="S392" s="1204"/>
      <c r="T392" s="1204"/>
      <c r="U392" s="1204"/>
      <c r="V392" s="1204"/>
      <c r="W392" s="1204"/>
      <c r="X392" s="1204"/>
      <c r="Y392" s="1204"/>
      <c r="Z392" s="1204"/>
    </row>
    <row r="393" spans="1:26" ht="13.5" customHeight="1">
      <c r="A393" s="160"/>
      <c r="B393" s="931"/>
      <c r="C393" s="931"/>
      <c r="D393" s="931"/>
      <c r="E393" s="931"/>
      <c r="F393" s="931"/>
      <c r="G393" s="931"/>
      <c r="H393" s="931"/>
      <c r="I393" s="1204"/>
      <c r="J393" s="1204"/>
      <c r="K393" s="1204"/>
      <c r="L393" s="1204"/>
      <c r="M393" s="1204"/>
      <c r="N393" s="1204"/>
      <c r="O393" s="1204"/>
      <c r="P393" s="1204"/>
      <c r="Q393" s="1204"/>
      <c r="R393" s="1204"/>
      <c r="S393" s="1204"/>
      <c r="T393" s="1204"/>
      <c r="U393" s="1204"/>
      <c r="V393" s="1204"/>
      <c r="W393" s="1204"/>
      <c r="X393" s="1204"/>
      <c r="Y393" s="1204"/>
      <c r="Z393" s="1204"/>
    </row>
    <row r="394" spans="1:26" ht="13.5" customHeight="1">
      <c r="A394" s="160"/>
      <c r="B394" s="931"/>
      <c r="C394" s="931"/>
      <c r="D394" s="931"/>
      <c r="E394" s="931"/>
      <c r="F394" s="931"/>
      <c r="G394" s="931"/>
      <c r="H394" s="931"/>
      <c r="I394" s="1204"/>
      <c r="J394" s="1204"/>
      <c r="K394" s="1204"/>
      <c r="L394" s="1204"/>
      <c r="M394" s="1204"/>
      <c r="N394" s="1204"/>
      <c r="O394" s="1204"/>
      <c r="P394" s="1204"/>
      <c r="Q394" s="1204"/>
      <c r="R394" s="1204"/>
      <c r="S394" s="1204"/>
      <c r="T394" s="1204"/>
      <c r="U394" s="1204"/>
      <c r="V394" s="1204"/>
      <c r="W394" s="1204"/>
      <c r="X394" s="1204"/>
      <c r="Y394" s="1204"/>
      <c r="Z394" s="1204"/>
    </row>
    <row r="395" spans="1:26" ht="13.5" customHeight="1">
      <c r="A395" s="160"/>
      <c r="B395" s="931"/>
      <c r="C395" s="931"/>
      <c r="D395" s="931"/>
      <c r="E395" s="931"/>
      <c r="F395" s="931"/>
      <c r="G395" s="931"/>
      <c r="H395" s="931"/>
      <c r="I395" s="1204"/>
      <c r="J395" s="1204"/>
      <c r="K395" s="1204"/>
      <c r="L395" s="1204"/>
      <c r="M395" s="1204"/>
      <c r="N395" s="1204"/>
      <c r="O395" s="1204"/>
      <c r="P395" s="1204"/>
      <c r="Q395" s="1204"/>
      <c r="R395" s="1204"/>
      <c r="S395" s="1204"/>
      <c r="T395" s="1204"/>
      <c r="U395" s="1204"/>
      <c r="V395" s="1204"/>
      <c r="W395" s="1204"/>
      <c r="X395" s="1204"/>
      <c r="Y395" s="1204"/>
      <c r="Z395" s="1204"/>
    </row>
    <row r="396" spans="1:26" ht="13.5" customHeight="1">
      <c r="A396" s="160"/>
      <c r="B396" s="931"/>
      <c r="C396" s="931"/>
      <c r="D396" s="931"/>
      <c r="E396" s="931"/>
      <c r="F396" s="931"/>
      <c r="G396" s="931"/>
      <c r="H396" s="931"/>
      <c r="I396" s="1204"/>
      <c r="J396" s="1204"/>
      <c r="K396" s="1204"/>
      <c r="L396" s="1204"/>
      <c r="M396" s="1204"/>
      <c r="N396" s="1204"/>
      <c r="O396" s="1204"/>
      <c r="P396" s="1204"/>
      <c r="Q396" s="1204"/>
      <c r="R396" s="1204"/>
      <c r="S396" s="1204"/>
      <c r="T396" s="1204"/>
      <c r="U396" s="1204"/>
      <c r="V396" s="1204"/>
      <c r="W396" s="1204"/>
      <c r="X396" s="1204"/>
      <c r="Y396" s="1204"/>
      <c r="Z396" s="1204"/>
    </row>
    <row r="397" spans="1:26" ht="13.5" customHeight="1">
      <c r="A397" s="160"/>
      <c r="B397" s="931"/>
      <c r="C397" s="931"/>
      <c r="D397" s="931"/>
      <c r="E397" s="931"/>
      <c r="F397" s="931"/>
      <c r="G397" s="931"/>
      <c r="H397" s="931"/>
      <c r="I397" s="1204"/>
      <c r="J397" s="1204"/>
      <c r="K397" s="1204"/>
      <c r="L397" s="1204"/>
      <c r="M397" s="1204"/>
      <c r="N397" s="1204"/>
      <c r="O397" s="1204"/>
      <c r="P397" s="1204"/>
      <c r="Q397" s="1204"/>
      <c r="R397" s="1204"/>
      <c r="S397" s="1204"/>
      <c r="T397" s="1204"/>
      <c r="U397" s="1204"/>
      <c r="V397" s="1204"/>
      <c r="W397" s="1204"/>
      <c r="X397" s="1204"/>
      <c r="Y397" s="1204"/>
      <c r="Z397" s="1204"/>
    </row>
    <row r="398" spans="1:26" ht="13.5" customHeight="1">
      <c r="A398" s="160"/>
      <c r="B398" s="931"/>
      <c r="C398" s="931"/>
      <c r="D398" s="931"/>
      <c r="E398" s="931"/>
      <c r="F398" s="931"/>
      <c r="G398" s="931"/>
      <c r="H398" s="931"/>
      <c r="I398" s="1204"/>
      <c r="J398" s="1204"/>
      <c r="K398" s="1204"/>
      <c r="L398" s="1204"/>
      <c r="M398" s="1204"/>
      <c r="N398" s="1204"/>
      <c r="O398" s="1204"/>
      <c r="P398" s="1204"/>
      <c r="Q398" s="1204"/>
      <c r="R398" s="1204"/>
      <c r="S398" s="1204"/>
      <c r="T398" s="1204"/>
      <c r="U398" s="1204"/>
      <c r="V398" s="1204"/>
      <c r="W398" s="1204"/>
      <c r="X398" s="1204"/>
      <c r="Y398" s="1204"/>
      <c r="Z398" s="1204"/>
    </row>
    <row r="399" spans="1:26" ht="13.5" customHeight="1">
      <c r="A399" s="160"/>
      <c r="B399" s="931"/>
      <c r="C399" s="931"/>
      <c r="D399" s="931"/>
      <c r="E399" s="931"/>
      <c r="F399" s="931"/>
      <c r="G399" s="931"/>
      <c r="H399" s="931"/>
      <c r="I399" s="1204"/>
      <c r="J399" s="1204"/>
      <c r="K399" s="1204"/>
      <c r="L399" s="1204"/>
      <c r="M399" s="1204"/>
      <c r="N399" s="1204"/>
      <c r="O399" s="1204"/>
      <c r="P399" s="1204"/>
      <c r="Q399" s="1204"/>
      <c r="R399" s="1204"/>
      <c r="S399" s="1204"/>
      <c r="T399" s="1204"/>
      <c r="U399" s="1204"/>
      <c r="V399" s="1204"/>
      <c r="W399" s="1204"/>
      <c r="X399" s="1204"/>
      <c r="Y399" s="1204"/>
      <c r="Z399" s="1204"/>
    </row>
    <row r="400" spans="1:26" ht="13.5" customHeight="1">
      <c r="A400" s="160"/>
      <c r="B400" s="931"/>
      <c r="C400" s="931"/>
      <c r="D400" s="931"/>
      <c r="E400" s="931"/>
      <c r="F400" s="931"/>
      <c r="G400" s="931"/>
      <c r="H400" s="931"/>
      <c r="I400" s="1204"/>
      <c r="J400" s="1204"/>
      <c r="K400" s="1204"/>
      <c r="L400" s="1204"/>
      <c r="M400" s="1204"/>
      <c r="N400" s="1204"/>
      <c r="O400" s="1204"/>
      <c r="P400" s="1204"/>
      <c r="Q400" s="1204"/>
      <c r="R400" s="1204"/>
      <c r="S400" s="1204"/>
      <c r="T400" s="1204"/>
      <c r="U400" s="1204"/>
      <c r="V400" s="1204"/>
      <c r="W400" s="1204"/>
      <c r="X400" s="1204"/>
      <c r="Y400" s="1204"/>
      <c r="Z400" s="1204"/>
    </row>
    <row r="401" spans="1:26" ht="13.5" customHeight="1">
      <c r="A401" s="160"/>
      <c r="B401" s="931"/>
      <c r="C401" s="931"/>
      <c r="D401" s="931"/>
      <c r="E401" s="931"/>
      <c r="F401" s="931"/>
      <c r="G401" s="931"/>
      <c r="H401" s="931"/>
      <c r="I401" s="1204"/>
      <c r="J401" s="1204"/>
      <c r="K401" s="1204"/>
      <c r="L401" s="1204"/>
      <c r="M401" s="1204"/>
      <c r="N401" s="1204"/>
      <c r="O401" s="1204"/>
      <c r="P401" s="1204"/>
      <c r="Q401" s="1204"/>
      <c r="R401" s="1204"/>
      <c r="S401" s="1204"/>
      <c r="T401" s="1204"/>
      <c r="U401" s="1204"/>
      <c r="V401" s="1204"/>
      <c r="W401" s="1204"/>
      <c r="X401" s="1204"/>
      <c r="Y401" s="1204"/>
      <c r="Z401" s="1204"/>
    </row>
    <row r="402" spans="1:26" ht="13.5" customHeight="1">
      <c r="A402" s="160"/>
      <c r="B402" s="931"/>
      <c r="C402" s="931"/>
      <c r="D402" s="931"/>
      <c r="E402" s="931"/>
      <c r="F402" s="931"/>
      <c r="G402" s="931"/>
      <c r="H402" s="931"/>
      <c r="I402" s="1204"/>
      <c r="J402" s="1204"/>
      <c r="K402" s="1204"/>
      <c r="L402" s="1204"/>
      <c r="M402" s="1204"/>
      <c r="N402" s="1204"/>
      <c r="O402" s="1204"/>
      <c r="P402" s="1204"/>
      <c r="Q402" s="1204"/>
      <c r="R402" s="1204"/>
      <c r="S402" s="1204"/>
      <c r="T402" s="1204"/>
      <c r="U402" s="1204"/>
      <c r="V402" s="1204"/>
      <c r="W402" s="1204"/>
      <c r="X402" s="1204"/>
      <c r="Y402" s="1204"/>
      <c r="Z402" s="1204"/>
    </row>
    <row r="403" spans="1:26" ht="13.5" customHeight="1">
      <c r="A403" s="160"/>
      <c r="B403" s="931"/>
      <c r="C403" s="931"/>
      <c r="D403" s="931"/>
      <c r="E403" s="931"/>
      <c r="F403" s="931"/>
      <c r="G403" s="931"/>
      <c r="H403" s="931"/>
      <c r="I403" s="1204"/>
      <c r="J403" s="1204"/>
      <c r="K403" s="1204"/>
      <c r="L403" s="1204"/>
      <c r="M403" s="1204"/>
      <c r="N403" s="1204"/>
      <c r="O403" s="1204"/>
      <c r="P403" s="1204"/>
      <c r="Q403" s="1204"/>
      <c r="R403" s="1204"/>
      <c r="S403" s="1204"/>
      <c r="T403" s="1204"/>
      <c r="U403" s="1204"/>
      <c r="V403" s="1204"/>
      <c r="W403" s="1204"/>
      <c r="X403" s="1204"/>
      <c r="Y403" s="1204"/>
      <c r="Z403" s="1204"/>
    </row>
    <row r="404" spans="1:26" ht="13.5" customHeight="1">
      <c r="A404" s="160"/>
      <c r="B404" s="931"/>
      <c r="C404" s="931"/>
      <c r="D404" s="931"/>
      <c r="E404" s="931"/>
      <c r="F404" s="931"/>
      <c r="G404" s="931"/>
      <c r="H404" s="931"/>
      <c r="I404" s="1204"/>
      <c r="J404" s="1204"/>
      <c r="K404" s="1204"/>
      <c r="L404" s="1204"/>
      <c r="M404" s="1204"/>
      <c r="N404" s="1204"/>
      <c r="O404" s="1204"/>
      <c r="P404" s="1204"/>
      <c r="Q404" s="1204"/>
      <c r="R404" s="1204"/>
      <c r="S404" s="1204"/>
      <c r="T404" s="1204"/>
      <c r="U404" s="1204"/>
      <c r="V404" s="1204"/>
      <c r="W404" s="1204"/>
      <c r="X404" s="1204"/>
      <c r="Y404" s="1204"/>
      <c r="Z404" s="1204"/>
    </row>
    <row r="405" spans="1:26" ht="13.5" customHeight="1">
      <c r="A405" s="160"/>
      <c r="B405" s="931"/>
      <c r="C405" s="931"/>
      <c r="D405" s="931"/>
      <c r="E405" s="931"/>
      <c r="F405" s="931"/>
      <c r="G405" s="931"/>
      <c r="H405" s="931"/>
      <c r="I405" s="1204"/>
      <c r="J405" s="1204"/>
      <c r="K405" s="1204"/>
      <c r="L405" s="1204"/>
      <c r="M405" s="1204"/>
      <c r="N405" s="1204"/>
      <c r="O405" s="1204"/>
      <c r="P405" s="1204"/>
      <c r="Q405" s="1204"/>
      <c r="R405" s="1204"/>
      <c r="S405" s="1204"/>
      <c r="T405" s="1204"/>
      <c r="U405" s="1204"/>
      <c r="V405" s="1204"/>
      <c r="W405" s="1204"/>
      <c r="X405" s="1204"/>
      <c r="Y405" s="1204"/>
      <c r="Z405" s="1204"/>
    </row>
    <row r="406" spans="1:26" ht="13.5" customHeight="1">
      <c r="A406" s="160"/>
      <c r="B406" s="931"/>
      <c r="C406" s="931"/>
      <c r="D406" s="931"/>
      <c r="E406" s="931"/>
      <c r="F406" s="931"/>
      <c r="G406" s="931"/>
      <c r="H406" s="931"/>
      <c r="I406" s="1204"/>
      <c r="J406" s="1204"/>
      <c r="K406" s="1204"/>
      <c r="L406" s="1204"/>
      <c r="M406" s="1204"/>
      <c r="N406" s="1204"/>
      <c r="O406" s="1204"/>
      <c r="P406" s="1204"/>
      <c r="Q406" s="1204"/>
      <c r="R406" s="1204"/>
      <c r="S406" s="1204"/>
      <c r="T406" s="1204"/>
      <c r="U406" s="1204"/>
      <c r="V406" s="1204"/>
      <c r="W406" s="1204"/>
      <c r="X406" s="1204"/>
      <c r="Y406" s="1204"/>
      <c r="Z406" s="1204"/>
    </row>
    <row r="407" spans="1:26" ht="13.5" customHeight="1">
      <c r="A407" s="160"/>
      <c r="B407" s="931"/>
      <c r="C407" s="931"/>
      <c r="D407" s="931"/>
      <c r="E407" s="931"/>
      <c r="F407" s="931"/>
      <c r="G407" s="931"/>
      <c r="H407" s="931"/>
      <c r="I407" s="1204"/>
      <c r="J407" s="1204"/>
      <c r="K407" s="1204"/>
      <c r="L407" s="1204"/>
      <c r="M407" s="1204"/>
      <c r="N407" s="1204"/>
      <c r="O407" s="1204"/>
      <c r="P407" s="1204"/>
      <c r="Q407" s="1204"/>
      <c r="R407" s="1204"/>
      <c r="S407" s="1204"/>
      <c r="T407" s="1204"/>
      <c r="U407" s="1204"/>
      <c r="V407" s="1204"/>
      <c r="W407" s="1204"/>
      <c r="X407" s="1204"/>
      <c r="Y407" s="1204"/>
      <c r="Z407" s="1204"/>
    </row>
    <row r="408" spans="1:26" ht="13.5" customHeight="1">
      <c r="A408" s="160"/>
      <c r="B408" s="931"/>
      <c r="C408" s="931"/>
      <c r="D408" s="931"/>
      <c r="E408" s="931"/>
      <c r="F408" s="931"/>
      <c r="G408" s="931"/>
      <c r="H408" s="931"/>
      <c r="I408" s="1204"/>
      <c r="J408" s="1204"/>
      <c r="K408" s="1204"/>
      <c r="L408" s="1204"/>
      <c r="M408" s="1204"/>
      <c r="N408" s="1204"/>
      <c r="O408" s="1204"/>
      <c r="P408" s="1204"/>
      <c r="Q408" s="1204"/>
      <c r="R408" s="1204"/>
      <c r="S408" s="1204"/>
      <c r="T408" s="1204"/>
      <c r="U408" s="1204"/>
      <c r="V408" s="1204"/>
      <c r="W408" s="1204"/>
      <c r="X408" s="1204"/>
      <c r="Y408" s="1204"/>
      <c r="Z408" s="1204"/>
    </row>
    <row r="409" spans="1:26" ht="13.5" customHeight="1">
      <c r="A409" s="160"/>
      <c r="B409" s="931"/>
      <c r="C409" s="931"/>
      <c r="D409" s="931"/>
      <c r="E409" s="931"/>
      <c r="F409" s="931"/>
      <c r="G409" s="931"/>
      <c r="H409" s="931"/>
      <c r="I409" s="1204"/>
      <c r="J409" s="1204"/>
      <c r="K409" s="1204"/>
      <c r="L409" s="1204"/>
      <c r="M409" s="1204"/>
      <c r="N409" s="1204"/>
      <c r="O409" s="1204"/>
      <c r="P409" s="1204"/>
      <c r="Q409" s="1204"/>
      <c r="R409" s="1204"/>
      <c r="S409" s="1204"/>
      <c r="T409" s="1204"/>
      <c r="U409" s="1204"/>
      <c r="V409" s="1204"/>
      <c r="W409" s="1204"/>
      <c r="X409" s="1204"/>
      <c r="Y409" s="1204"/>
      <c r="Z409" s="1204"/>
    </row>
    <row r="410" spans="1:26" ht="13.5" customHeight="1">
      <c r="A410" s="160"/>
      <c r="B410" s="931"/>
      <c r="C410" s="931"/>
      <c r="D410" s="931"/>
      <c r="E410" s="931"/>
      <c r="F410" s="931"/>
      <c r="G410" s="931"/>
      <c r="H410" s="931"/>
      <c r="I410" s="1204"/>
      <c r="J410" s="1204"/>
      <c r="K410" s="1204"/>
      <c r="L410" s="1204"/>
      <c r="M410" s="1204"/>
      <c r="N410" s="1204"/>
      <c r="O410" s="1204"/>
      <c r="P410" s="1204"/>
      <c r="Q410" s="1204"/>
      <c r="R410" s="1204"/>
      <c r="S410" s="1204"/>
      <c r="T410" s="1204"/>
      <c r="U410" s="1204"/>
      <c r="V410" s="1204"/>
      <c r="W410" s="1204"/>
      <c r="X410" s="1204"/>
      <c r="Y410" s="1204"/>
      <c r="Z410" s="1204"/>
    </row>
    <row r="411" spans="1:26" ht="13.5" customHeight="1">
      <c r="A411" s="160"/>
      <c r="B411" s="931"/>
      <c r="C411" s="931"/>
      <c r="D411" s="931"/>
      <c r="E411" s="931"/>
      <c r="F411" s="931"/>
      <c r="G411" s="931"/>
      <c r="H411" s="931"/>
      <c r="I411" s="1204"/>
      <c r="J411" s="1204"/>
      <c r="K411" s="1204"/>
      <c r="L411" s="1204"/>
      <c r="M411" s="1204"/>
      <c r="N411" s="1204"/>
      <c r="O411" s="1204"/>
      <c r="P411" s="1204"/>
      <c r="Q411" s="1204"/>
      <c r="R411" s="1204"/>
      <c r="S411" s="1204"/>
      <c r="T411" s="1204"/>
      <c r="U411" s="1204"/>
      <c r="V411" s="1204"/>
      <c r="W411" s="1204"/>
      <c r="X411" s="1204"/>
      <c r="Y411" s="1204"/>
      <c r="Z411" s="1204"/>
    </row>
    <row r="412" spans="1:26" ht="13.5" customHeight="1">
      <c r="A412" s="160"/>
      <c r="B412" s="931"/>
      <c r="C412" s="931"/>
      <c r="D412" s="931"/>
      <c r="E412" s="931"/>
      <c r="F412" s="931"/>
      <c r="G412" s="931"/>
      <c r="H412" s="931"/>
      <c r="I412" s="1204"/>
      <c r="J412" s="1204"/>
      <c r="K412" s="1204"/>
      <c r="L412" s="1204"/>
      <c r="M412" s="1204"/>
      <c r="N412" s="1204"/>
      <c r="O412" s="1204"/>
      <c r="P412" s="1204"/>
      <c r="Q412" s="1204"/>
      <c r="R412" s="1204"/>
      <c r="S412" s="1204"/>
      <c r="T412" s="1204"/>
      <c r="U412" s="1204"/>
      <c r="V412" s="1204"/>
      <c r="W412" s="1204"/>
      <c r="X412" s="1204"/>
      <c r="Y412" s="1204"/>
      <c r="Z412" s="1204"/>
    </row>
    <row r="413" spans="1:26" ht="13.5" customHeight="1">
      <c r="A413" s="160"/>
      <c r="B413" s="931"/>
      <c r="C413" s="931"/>
      <c r="D413" s="931"/>
      <c r="E413" s="931"/>
      <c r="F413" s="931"/>
      <c r="G413" s="931"/>
      <c r="H413" s="931"/>
      <c r="I413" s="1204"/>
      <c r="J413" s="1204"/>
      <c r="K413" s="1204"/>
      <c r="L413" s="1204"/>
      <c r="M413" s="1204"/>
      <c r="N413" s="1204"/>
      <c r="O413" s="1204"/>
      <c r="P413" s="1204"/>
      <c r="Q413" s="1204"/>
      <c r="R413" s="1204"/>
      <c r="S413" s="1204"/>
      <c r="T413" s="1204"/>
      <c r="U413" s="1204"/>
      <c r="V413" s="1204"/>
      <c r="W413" s="1204"/>
      <c r="X413" s="1204"/>
      <c r="Y413" s="1204"/>
      <c r="Z413" s="1204"/>
    </row>
    <row r="414" spans="1:26" ht="13.5" customHeight="1">
      <c r="A414" s="160"/>
      <c r="B414" s="931"/>
      <c r="C414" s="931"/>
      <c r="D414" s="931"/>
      <c r="E414" s="931"/>
      <c r="F414" s="931"/>
      <c r="G414" s="931"/>
      <c r="H414" s="931"/>
      <c r="I414" s="1204"/>
      <c r="J414" s="1204"/>
      <c r="K414" s="1204"/>
      <c r="L414" s="1204"/>
      <c r="M414" s="1204"/>
      <c r="N414" s="1204"/>
      <c r="O414" s="1204"/>
      <c r="P414" s="1204"/>
      <c r="Q414" s="1204"/>
      <c r="R414" s="1204"/>
      <c r="S414" s="1204"/>
      <c r="T414" s="1204"/>
      <c r="U414" s="1204"/>
      <c r="V414" s="1204"/>
      <c r="W414" s="1204"/>
      <c r="X414" s="1204"/>
      <c r="Y414" s="1204"/>
      <c r="Z414" s="1204"/>
    </row>
    <row r="415" spans="1:26" ht="13.5" customHeight="1">
      <c r="A415" s="160"/>
      <c r="B415" s="931"/>
      <c r="C415" s="931"/>
      <c r="D415" s="931"/>
      <c r="E415" s="931"/>
      <c r="F415" s="931"/>
      <c r="G415" s="931"/>
      <c r="H415" s="931"/>
      <c r="I415" s="1204"/>
      <c r="J415" s="1204"/>
      <c r="K415" s="1204"/>
      <c r="L415" s="1204"/>
      <c r="M415" s="1204"/>
      <c r="N415" s="1204"/>
      <c r="O415" s="1204"/>
      <c r="P415" s="1204"/>
      <c r="Q415" s="1204"/>
      <c r="R415" s="1204"/>
      <c r="S415" s="1204"/>
      <c r="T415" s="1204"/>
      <c r="U415" s="1204"/>
      <c r="V415" s="1204"/>
      <c r="W415" s="1204"/>
      <c r="X415" s="1204"/>
      <c r="Y415" s="1204"/>
      <c r="Z415" s="1204"/>
    </row>
    <row r="416" spans="1:26" ht="13.5" customHeight="1">
      <c r="A416" s="160"/>
      <c r="B416" s="931"/>
      <c r="C416" s="931"/>
      <c r="D416" s="931"/>
      <c r="E416" s="931"/>
      <c r="F416" s="931"/>
      <c r="G416" s="931"/>
      <c r="H416" s="931"/>
      <c r="I416" s="1204"/>
      <c r="J416" s="1204"/>
      <c r="K416" s="1204"/>
      <c r="L416" s="1204"/>
      <c r="M416" s="1204"/>
      <c r="N416" s="1204"/>
      <c r="O416" s="1204"/>
      <c r="P416" s="1204"/>
      <c r="Q416" s="1204"/>
      <c r="R416" s="1204"/>
      <c r="S416" s="1204"/>
      <c r="T416" s="1204"/>
      <c r="U416" s="1204"/>
      <c r="V416" s="1204"/>
      <c r="W416" s="1204"/>
      <c r="X416" s="1204"/>
      <c r="Y416" s="1204"/>
      <c r="Z416" s="1204"/>
    </row>
    <row r="417" spans="1:26" ht="13.5" customHeight="1">
      <c r="A417" s="160"/>
      <c r="B417" s="931"/>
      <c r="C417" s="931"/>
      <c r="D417" s="931"/>
      <c r="E417" s="931"/>
      <c r="F417" s="931"/>
      <c r="G417" s="931"/>
      <c r="H417" s="931"/>
      <c r="I417" s="1204"/>
      <c r="J417" s="1204"/>
      <c r="K417" s="1204"/>
      <c r="L417" s="1204"/>
      <c r="M417" s="1204"/>
      <c r="N417" s="1204"/>
      <c r="O417" s="1204"/>
      <c r="P417" s="1204"/>
      <c r="Q417" s="1204"/>
      <c r="R417" s="1204"/>
      <c r="S417" s="1204"/>
      <c r="T417" s="1204"/>
      <c r="U417" s="1204"/>
      <c r="V417" s="1204"/>
      <c r="W417" s="1204"/>
      <c r="X417" s="1204"/>
      <c r="Y417" s="1204"/>
      <c r="Z417" s="1204"/>
    </row>
    <row r="418" spans="1:26" ht="13.5" customHeight="1">
      <c r="A418" s="160"/>
      <c r="B418" s="931"/>
      <c r="C418" s="931"/>
      <c r="D418" s="931"/>
      <c r="E418" s="931"/>
      <c r="F418" s="931"/>
      <c r="G418" s="931"/>
      <c r="H418" s="931"/>
      <c r="I418" s="1204"/>
      <c r="J418" s="1204"/>
      <c r="K418" s="1204"/>
      <c r="L418" s="1204"/>
      <c r="M418" s="1204"/>
      <c r="N418" s="1204"/>
      <c r="O418" s="1204"/>
      <c r="P418" s="1204"/>
      <c r="Q418" s="1204"/>
      <c r="R418" s="1204"/>
      <c r="S418" s="1204"/>
      <c r="T418" s="1204"/>
      <c r="U418" s="1204"/>
      <c r="V418" s="1204"/>
      <c r="W418" s="1204"/>
      <c r="X418" s="1204"/>
      <c r="Y418" s="1204"/>
      <c r="Z418" s="1204"/>
    </row>
    <row r="419" spans="1:26" ht="13.5" customHeight="1">
      <c r="A419" s="160"/>
      <c r="B419" s="931"/>
      <c r="C419" s="931"/>
      <c r="D419" s="931"/>
      <c r="E419" s="931"/>
      <c r="F419" s="931"/>
      <c r="G419" s="931"/>
      <c r="H419" s="931"/>
      <c r="I419" s="1204"/>
      <c r="J419" s="1204"/>
      <c r="K419" s="1204"/>
      <c r="L419" s="1204"/>
      <c r="M419" s="1204"/>
      <c r="N419" s="1204"/>
      <c r="O419" s="1204"/>
      <c r="P419" s="1204"/>
      <c r="Q419" s="1204"/>
      <c r="R419" s="1204"/>
      <c r="S419" s="1204"/>
      <c r="T419" s="1204"/>
      <c r="U419" s="1204"/>
      <c r="V419" s="1204"/>
      <c r="W419" s="1204"/>
      <c r="X419" s="1204"/>
      <c r="Y419" s="1204"/>
      <c r="Z419" s="1204"/>
    </row>
    <row r="420" spans="1:26" ht="13.5" customHeight="1">
      <c r="A420" s="160"/>
      <c r="B420" s="931"/>
      <c r="C420" s="931"/>
      <c r="D420" s="931"/>
      <c r="E420" s="931"/>
      <c r="F420" s="931"/>
      <c r="G420" s="931"/>
      <c r="H420" s="931"/>
      <c r="I420" s="1204"/>
      <c r="J420" s="1204"/>
      <c r="K420" s="1204"/>
      <c r="L420" s="1204"/>
      <c r="M420" s="1204"/>
      <c r="N420" s="1204"/>
      <c r="O420" s="1204"/>
      <c r="P420" s="1204"/>
      <c r="Q420" s="1204"/>
      <c r="R420" s="1204"/>
      <c r="S420" s="1204"/>
      <c r="T420" s="1204"/>
      <c r="U420" s="1204"/>
      <c r="V420" s="1204"/>
      <c r="W420" s="1204"/>
      <c r="X420" s="1204"/>
      <c r="Y420" s="1204"/>
      <c r="Z420" s="1204"/>
    </row>
    <row r="421" spans="1:26" ht="13.5" customHeight="1">
      <c r="A421" s="160"/>
      <c r="B421" s="931"/>
      <c r="C421" s="931"/>
      <c r="D421" s="931"/>
      <c r="E421" s="931"/>
      <c r="F421" s="931"/>
      <c r="G421" s="931"/>
      <c r="H421" s="931"/>
      <c r="I421" s="1204"/>
      <c r="J421" s="1204"/>
      <c r="K421" s="1204"/>
      <c r="L421" s="1204"/>
      <c r="M421" s="1204"/>
      <c r="N421" s="1204"/>
      <c r="O421" s="1204"/>
      <c r="P421" s="1204"/>
      <c r="Q421" s="1204"/>
      <c r="R421" s="1204"/>
      <c r="S421" s="1204"/>
      <c r="T421" s="1204"/>
      <c r="U421" s="1204"/>
      <c r="V421" s="1204"/>
      <c r="W421" s="1204"/>
      <c r="X421" s="1204"/>
      <c r="Y421" s="1204"/>
      <c r="Z421" s="1204"/>
    </row>
    <row r="422" spans="1:26" ht="13.5" customHeight="1">
      <c r="A422" s="160"/>
      <c r="B422" s="931"/>
      <c r="C422" s="931"/>
      <c r="D422" s="931"/>
      <c r="E422" s="931"/>
      <c r="F422" s="931"/>
      <c r="G422" s="931"/>
      <c r="H422" s="931"/>
      <c r="I422" s="1204"/>
      <c r="J422" s="1204"/>
      <c r="K422" s="1204"/>
      <c r="L422" s="1204"/>
      <c r="M422" s="1204"/>
      <c r="N422" s="1204"/>
      <c r="O422" s="1204"/>
      <c r="P422" s="1204"/>
      <c r="Q422" s="1204"/>
      <c r="R422" s="1204"/>
      <c r="S422" s="1204"/>
      <c r="T422" s="1204"/>
      <c r="U422" s="1204"/>
      <c r="V422" s="1204"/>
      <c r="W422" s="1204"/>
      <c r="X422" s="1204"/>
      <c r="Y422" s="1204"/>
      <c r="Z422" s="1204"/>
    </row>
    <row r="423" spans="1:26" ht="13.5" customHeight="1">
      <c r="A423" s="160"/>
      <c r="B423" s="931"/>
      <c r="C423" s="931"/>
      <c r="D423" s="931"/>
      <c r="E423" s="931"/>
      <c r="F423" s="931"/>
      <c r="G423" s="931"/>
      <c r="H423" s="931"/>
      <c r="I423" s="1204"/>
      <c r="J423" s="1204"/>
      <c r="K423" s="1204"/>
      <c r="L423" s="1204"/>
      <c r="M423" s="1204"/>
      <c r="N423" s="1204"/>
      <c r="O423" s="1204"/>
      <c r="P423" s="1204"/>
      <c r="Q423" s="1204"/>
      <c r="R423" s="1204"/>
      <c r="S423" s="1204"/>
      <c r="T423" s="1204"/>
      <c r="U423" s="1204"/>
      <c r="V423" s="1204"/>
      <c r="W423" s="1204"/>
      <c r="X423" s="1204"/>
      <c r="Y423" s="1204"/>
      <c r="Z423" s="1204"/>
    </row>
    <row r="424" spans="1:26" ht="13.5" customHeight="1">
      <c r="A424" s="160"/>
      <c r="B424" s="931"/>
      <c r="C424" s="931"/>
      <c r="D424" s="931"/>
      <c r="E424" s="931"/>
      <c r="F424" s="931"/>
      <c r="G424" s="931"/>
      <c r="H424" s="931"/>
      <c r="I424" s="1204"/>
      <c r="J424" s="1204"/>
      <c r="K424" s="1204"/>
      <c r="L424" s="1204"/>
      <c r="M424" s="1204"/>
      <c r="N424" s="1204"/>
      <c r="O424" s="1204"/>
      <c r="P424" s="1204"/>
      <c r="Q424" s="1204"/>
      <c r="R424" s="1204"/>
      <c r="S424" s="1204"/>
      <c r="T424" s="1204"/>
      <c r="U424" s="1204"/>
      <c r="V424" s="1204"/>
      <c r="W424" s="1204"/>
      <c r="X424" s="1204"/>
      <c r="Y424" s="1204"/>
      <c r="Z424" s="1204"/>
    </row>
    <row r="425" spans="1:26" ht="13.5" customHeight="1">
      <c r="A425" s="160"/>
      <c r="B425" s="931"/>
      <c r="C425" s="931"/>
      <c r="D425" s="931"/>
      <c r="E425" s="931"/>
      <c r="F425" s="931"/>
      <c r="G425" s="931"/>
      <c r="H425" s="931"/>
      <c r="I425" s="1204"/>
      <c r="J425" s="1204"/>
      <c r="K425" s="1204"/>
      <c r="L425" s="1204"/>
      <c r="M425" s="1204"/>
      <c r="N425" s="1204"/>
      <c r="O425" s="1204"/>
      <c r="P425" s="1204"/>
      <c r="Q425" s="1204"/>
      <c r="R425" s="1204"/>
      <c r="S425" s="1204"/>
      <c r="T425" s="1204"/>
      <c r="U425" s="1204"/>
      <c r="V425" s="1204"/>
      <c r="W425" s="1204"/>
      <c r="X425" s="1204"/>
      <c r="Y425" s="1204"/>
      <c r="Z425" s="1204"/>
    </row>
    <row r="426" spans="1:26" ht="13.5" customHeight="1">
      <c r="A426" s="160"/>
      <c r="B426" s="931"/>
      <c r="C426" s="931"/>
      <c r="D426" s="931"/>
      <c r="E426" s="931"/>
      <c r="F426" s="931"/>
      <c r="G426" s="931"/>
      <c r="H426" s="931"/>
      <c r="I426" s="1204"/>
      <c r="J426" s="1204"/>
      <c r="K426" s="1204"/>
      <c r="L426" s="1204"/>
      <c r="M426" s="1204"/>
      <c r="N426" s="1204"/>
      <c r="O426" s="1204"/>
      <c r="P426" s="1204"/>
      <c r="Q426" s="1204"/>
      <c r="R426" s="1204"/>
      <c r="S426" s="1204"/>
      <c r="T426" s="1204"/>
      <c r="U426" s="1204"/>
      <c r="V426" s="1204"/>
      <c r="W426" s="1204"/>
      <c r="X426" s="1204"/>
      <c r="Y426" s="1204"/>
      <c r="Z426" s="1204"/>
    </row>
    <row r="427" spans="1:26" ht="13.5" customHeight="1">
      <c r="A427" s="160"/>
      <c r="B427" s="931"/>
      <c r="C427" s="931"/>
      <c r="D427" s="931"/>
      <c r="E427" s="931"/>
      <c r="F427" s="931"/>
      <c r="G427" s="931"/>
      <c r="H427" s="931"/>
      <c r="I427" s="1204"/>
      <c r="J427" s="1204"/>
      <c r="K427" s="1204"/>
      <c r="L427" s="1204"/>
      <c r="M427" s="1204"/>
      <c r="N427" s="1204"/>
      <c r="O427" s="1204"/>
      <c r="P427" s="1204"/>
      <c r="Q427" s="1204"/>
      <c r="R427" s="1204"/>
      <c r="S427" s="1204"/>
      <c r="T427" s="1204"/>
      <c r="U427" s="1204"/>
      <c r="V427" s="1204"/>
      <c r="W427" s="1204"/>
      <c r="X427" s="1204"/>
      <c r="Y427" s="1204"/>
      <c r="Z427" s="1204"/>
    </row>
    <row r="428" spans="1:26" ht="13.5" customHeight="1">
      <c r="A428" s="160"/>
      <c r="B428" s="931"/>
      <c r="C428" s="931"/>
      <c r="D428" s="931"/>
      <c r="E428" s="931"/>
      <c r="F428" s="931"/>
      <c r="G428" s="931"/>
      <c r="H428" s="931"/>
      <c r="I428" s="1204"/>
      <c r="J428" s="1204"/>
      <c r="K428" s="1204"/>
      <c r="L428" s="1204"/>
      <c r="M428" s="1204"/>
      <c r="N428" s="1204"/>
      <c r="O428" s="1204"/>
      <c r="P428" s="1204"/>
      <c r="Q428" s="1204"/>
      <c r="R428" s="1204"/>
      <c r="S428" s="1204"/>
      <c r="T428" s="1204"/>
      <c r="U428" s="1204"/>
      <c r="V428" s="1204"/>
      <c r="W428" s="1204"/>
      <c r="X428" s="1204"/>
      <c r="Y428" s="1204"/>
      <c r="Z428" s="1204"/>
    </row>
    <row r="429" spans="1:26" ht="13.5" customHeight="1">
      <c r="A429" s="160"/>
      <c r="B429" s="931"/>
      <c r="C429" s="931"/>
      <c r="D429" s="931"/>
      <c r="E429" s="931"/>
      <c r="F429" s="931"/>
      <c r="G429" s="931"/>
      <c r="H429" s="931"/>
      <c r="I429" s="1204"/>
      <c r="J429" s="1204"/>
      <c r="K429" s="1204"/>
      <c r="L429" s="1204"/>
      <c r="M429" s="1204"/>
      <c r="N429" s="1204"/>
      <c r="O429" s="1204"/>
      <c r="P429" s="1204"/>
      <c r="Q429" s="1204"/>
      <c r="R429" s="1204"/>
      <c r="S429" s="1204"/>
      <c r="T429" s="1204"/>
      <c r="U429" s="1204"/>
      <c r="V429" s="1204"/>
      <c r="W429" s="1204"/>
      <c r="X429" s="1204"/>
      <c r="Y429" s="1204"/>
      <c r="Z429" s="1204"/>
    </row>
    <row r="430" spans="1:26" ht="13.5" customHeight="1">
      <c r="A430" s="160"/>
      <c r="B430" s="931"/>
      <c r="C430" s="931"/>
      <c r="D430" s="931"/>
      <c r="E430" s="931"/>
      <c r="F430" s="931"/>
      <c r="G430" s="931"/>
      <c r="H430" s="931"/>
      <c r="I430" s="1204"/>
      <c r="J430" s="1204"/>
      <c r="K430" s="1204"/>
      <c r="L430" s="1204"/>
      <c r="M430" s="1204"/>
      <c r="N430" s="1204"/>
      <c r="O430" s="1204"/>
      <c r="P430" s="1204"/>
      <c r="Q430" s="1204"/>
      <c r="R430" s="1204"/>
      <c r="S430" s="1204"/>
      <c r="T430" s="1204"/>
      <c r="U430" s="1204"/>
      <c r="V430" s="1204"/>
      <c r="W430" s="1204"/>
      <c r="X430" s="1204"/>
      <c r="Y430" s="1204"/>
      <c r="Z430" s="1204"/>
    </row>
    <row r="431" spans="1:26" ht="13.5" customHeight="1">
      <c r="A431" s="160"/>
      <c r="B431" s="931"/>
      <c r="C431" s="931"/>
      <c r="D431" s="931"/>
      <c r="E431" s="931"/>
      <c r="F431" s="931"/>
      <c r="G431" s="931"/>
      <c r="H431" s="931"/>
      <c r="I431" s="1204"/>
      <c r="J431" s="1204"/>
      <c r="K431" s="1204"/>
      <c r="L431" s="1204"/>
      <c r="M431" s="1204"/>
      <c r="N431" s="1204"/>
      <c r="O431" s="1204"/>
      <c r="P431" s="1204"/>
      <c r="Q431" s="1204"/>
      <c r="R431" s="1204"/>
      <c r="S431" s="1204"/>
      <c r="T431" s="1204"/>
      <c r="U431" s="1204"/>
      <c r="V431" s="1204"/>
      <c r="W431" s="1204"/>
      <c r="X431" s="1204"/>
      <c r="Y431" s="1204"/>
      <c r="Z431" s="1204"/>
    </row>
    <row r="432" spans="1:26" ht="13.5" customHeight="1">
      <c r="A432" s="160"/>
      <c r="B432" s="931"/>
      <c r="C432" s="931"/>
      <c r="D432" s="931"/>
      <c r="E432" s="931"/>
      <c r="F432" s="931"/>
      <c r="G432" s="931"/>
      <c r="H432" s="931"/>
      <c r="I432" s="1204"/>
      <c r="J432" s="1204"/>
      <c r="K432" s="1204"/>
      <c r="L432" s="1204"/>
      <c r="M432" s="1204"/>
      <c r="N432" s="1204"/>
      <c r="O432" s="1204"/>
      <c r="P432" s="1204"/>
      <c r="Q432" s="1204"/>
      <c r="R432" s="1204"/>
      <c r="S432" s="1204"/>
      <c r="T432" s="1204"/>
      <c r="U432" s="1204"/>
      <c r="V432" s="1204"/>
      <c r="W432" s="1204"/>
      <c r="X432" s="1204"/>
      <c r="Y432" s="1204"/>
      <c r="Z432" s="1204"/>
    </row>
    <row r="433" spans="1:26" ht="13.5" customHeight="1">
      <c r="A433" s="160"/>
      <c r="B433" s="931"/>
      <c r="C433" s="931"/>
      <c r="D433" s="931"/>
      <c r="E433" s="931"/>
      <c r="F433" s="931"/>
      <c r="G433" s="931"/>
      <c r="H433" s="931"/>
      <c r="I433" s="1204"/>
      <c r="J433" s="1204"/>
      <c r="K433" s="1204"/>
      <c r="L433" s="1204"/>
      <c r="M433" s="1204"/>
      <c r="N433" s="1204"/>
      <c r="O433" s="1204"/>
      <c r="P433" s="1204"/>
      <c r="Q433" s="1204"/>
      <c r="R433" s="1204"/>
      <c r="S433" s="1204"/>
      <c r="T433" s="1204"/>
      <c r="U433" s="1204"/>
      <c r="V433" s="1204"/>
      <c r="W433" s="1204"/>
      <c r="X433" s="1204"/>
      <c r="Y433" s="1204"/>
      <c r="Z433" s="1204"/>
    </row>
    <row r="434" spans="1:26" ht="13.5" customHeight="1">
      <c r="A434" s="160"/>
      <c r="B434" s="931"/>
      <c r="C434" s="931"/>
      <c r="D434" s="931"/>
      <c r="E434" s="931"/>
      <c r="F434" s="931"/>
      <c r="G434" s="931"/>
      <c r="H434" s="931"/>
      <c r="I434" s="1204"/>
      <c r="J434" s="1204"/>
      <c r="K434" s="1204"/>
      <c r="L434" s="1204"/>
      <c r="M434" s="1204"/>
      <c r="N434" s="1204"/>
      <c r="O434" s="1204"/>
      <c r="P434" s="1204"/>
      <c r="Q434" s="1204"/>
      <c r="R434" s="1204"/>
      <c r="S434" s="1204"/>
      <c r="T434" s="1204"/>
      <c r="U434" s="1204"/>
      <c r="V434" s="1204"/>
      <c r="W434" s="1204"/>
      <c r="X434" s="1204"/>
      <c r="Y434" s="1204"/>
      <c r="Z434" s="1204"/>
    </row>
    <row r="435" spans="1:26" ht="13.5" customHeight="1">
      <c r="A435" s="160"/>
      <c r="B435" s="931"/>
      <c r="C435" s="931"/>
      <c r="D435" s="931"/>
      <c r="E435" s="931"/>
      <c r="F435" s="931"/>
      <c r="G435" s="931"/>
      <c r="H435" s="931"/>
      <c r="I435" s="1204"/>
      <c r="J435" s="1204"/>
      <c r="K435" s="1204"/>
      <c r="L435" s="1204"/>
      <c r="M435" s="1204"/>
      <c r="N435" s="1204"/>
      <c r="O435" s="1204"/>
      <c r="P435" s="1204"/>
      <c r="Q435" s="1204"/>
      <c r="R435" s="1204"/>
      <c r="S435" s="1204"/>
      <c r="T435" s="1204"/>
      <c r="U435" s="1204"/>
      <c r="V435" s="1204"/>
      <c r="W435" s="1204"/>
      <c r="X435" s="1204"/>
      <c r="Y435" s="1204"/>
      <c r="Z435" s="1204"/>
    </row>
    <row r="436" spans="1:26" ht="13.5" customHeight="1">
      <c r="A436" s="160"/>
      <c r="B436" s="931"/>
      <c r="C436" s="931"/>
      <c r="D436" s="931"/>
      <c r="E436" s="931"/>
      <c r="F436" s="931"/>
      <c r="G436" s="931"/>
      <c r="H436" s="931"/>
      <c r="I436" s="1204"/>
      <c r="J436" s="1204"/>
      <c r="K436" s="1204"/>
      <c r="L436" s="1204"/>
      <c r="M436" s="1204"/>
      <c r="N436" s="1204"/>
      <c r="O436" s="1204"/>
      <c r="P436" s="1204"/>
      <c r="Q436" s="1204"/>
      <c r="R436" s="1204"/>
      <c r="S436" s="1204"/>
      <c r="T436" s="1204"/>
      <c r="U436" s="1204"/>
      <c r="V436" s="1204"/>
      <c r="W436" s="1204"/>
      <c r="X436" s="1204"/>
      <c r="Y436" s="1204"/>
      <c r="Z436" s="1204"/>
    </row>
    <row r="437" spans="1:26" ht="13.5" customHeight="1">
      <c r="A437" s="160"/>
      <c r="B437" s="931"/>
      <c r="C437" s="931"/>
      <c r="D437" s="931"/>
      <c r="E437" s="931"/>
      <c r="F437" s="931"/>
      <c r="G437" s="931"/>
      <c r="H437" s="931"/>
      <c r="I437" s="1204"/>
      <c r="J437" s="1204"/>
      <c r="K437" s="1204"/>
      <c r="L437" s="1204"/>
      <c r="M437" s="1204"/>
      <c r="N437" s="1204"/>
      <c r="O437" s="1204"/>
      <c r="P437" s="1204"/>
      <c r="Q437" s="1204"/>
      <c r="R437" s="1204"/>
      <c r="S437" s="1204"/>
      <c r="T437" s="1204"/>
      <c r="U437" s="1204"/>
      <c r="V437" s="1204"/>
      <c r="W437" s="1204"/>
      <c r="X437" s="1204"/>
      <c r="Y437" s="1204"/>
      <c r="Z437" s="1204"/>
    </row>
    <row r="438" spans="1:26" ht="13.5" customHeight="1">
      <c r="A438" s="160"/>
      <c r="B438" s="931"/>
      <c r="C438" s="931"/>
      <c r="D438" s="931"/>
      <c r="E438" s="931"/>
      <c r="F438" s="931"/>
      <c r="G438" s="931"/>
      <c r="H438" s="931"/>
      <c r="I438" s="1204"/>
      <c r="J438" s="1204"/>
      <c r="K438" s="1204"/>
      <c r="L438" s="1204"/>
      <c r="M438" s="1204"/>
      <c r="N438" s="1204"/>
      <c r="O438" s="1204"/>
      <c r="P438" s="1204"/>
      <c r="Q438" s="1204"/>
      <c r="R438" s="1204"/>
      <c r="S438" s="1204"/>
      <c r="T438" s="1204"/>
      <c r="U438" s="1204"/>
      <c r="V438" s="1204"/>
      <c r="W438" s="1204"/>
      <c r="X438" s="1204"/>
      <c r="Y438" s="1204"/>
      <c r="Z438" s="1204"/>
    </row>
    <row r="439" spans="1:26" ht="13.5" customHeight="1">
      <c r="A439" s="160"/>
      <c r="B439" s="931"/>
      <c r="C439" s="931"/>
      <c r="D439" s="931"/>
      <c r="E439" s="931"/>
      <c r="F439" s="931"/>
      <c r="G439" s="931"/>
      <c r="H439" s="931"/>
      <c r="I439" s="1204"/>
      <c r="J439" s="1204"/>
      <c r="K439" s="1204"/>
      <c r="L439" s="1204"/>
      <c r="M439" s="1204"/>
      <c r="N439" s="1204"/>
      <c r="O439" s="1204"/>
      <c r="P439" s="1204"/>
      <c r="Q439" s="1204"/>
      <c r="R439" s="1204"/>
      <c r="S439" s="1204"/>
      <c r="T439" s="1204"/>
      <c r="U439" s="1204"/>
      <c r="V439" s="1204"/>
      <c r="W439" s="1204"/>
      <c r="X439" s="1204"/>
      <c r="Y439" s="1204"/>
      <c r="Z439" s="1204"/>
    </row>
    <row r="440" spans="1:26" ht="13.5" customHeight="1">
      <c r="A440" s="160"/>
      <c r="B440" s="931"/>
      <c r="C440" s="931"/>
      <c r="D440" s="931"/>
      <c r="E440" s="931"/>
      <c r="F440" s="931"/>
      <c r="G440" s="931"/>
      <c r="H440" s="931"/>
      <c r="I440" s="1204"/>
      <c r="J440" s="1204"/>
      <c r="K440" s="1204"/>
      <c r="L440" s="1204"/>
      <c r="M440" s="1204"/>
      <c r="N440" s="1204"/>
      <c r="O440" s="1204"/>
      <c r="P440" s="1204"/>
      <c r="Q440" s="1204"/>
      <c r="R440" s="1204"/>
      <c r="S440" s="1204"/>
      <c r="T440" s="1204"/>
      <c r="U440" s="1204"/>
      <c r="V440" s="1204"/>
      <c r="W440" s="1204"/>
      <c r="X440" s="1204"/>
      <c r="Y440" s="1204"/>
      <c r="Z440" s="1204"/>
    </row>
    <row r="441" spans="1:26" ht="13.5" customHeight="1">
      <c r="A441" s="160"/>
      <c r="B441" s="931"/>
      <c r="C441" s="931"/>
      <c r="D441" s="931"/>
      <c r="E441" s="931"/>
      <c r="F441" s="931"/>
      <c r="G441" s="931"/>
      <c r="H441" s="931"/>
      <c r="I441" s="1204"/>
      <c r="J441" s="1204"/>
      <c r="K441" s="1204"/>
      <c r="L441" s="1204"/>
      <c r="M441" s="1204"/>
      <c r="N441" s="1204"/>
      <c r="O441" s="1204"/>
      <c r="P441" s="1204"/>
      <c r="Q441" s="1204"/>
      <c r="R441" s="1204"/>
      <c r="S441" s="1204"/>
      <c r="T441" s="1204"/>
      <c r="U441" s="1204"/>
      <c r="V441" s="1204"/>
      <c r="W441" s="1204"/>
      <c r="X441" s="1204"/>
      <c r="Y441" s="1204"/>
      <c r="Z441" s="1204"/>
    </row>
    <row r="442" spans="1:26" ht="13.5" customHeight="1">
      <c r="A442" s="160"/>
      <c r="B442" s="931"/>
      <c r="C442" s="931"/>
      <c r="D442" s="931"/>
      <c r="E442" s="931"/>
      <c r="F442" s="931"/>
      <c r="G442" s="931"/>
      <c r="H442" s="931"/>
      <c r="I442" s="1204"/>
      <c r="J442" s="1204"/>
      <c r="K442" s="1204"/>
      <c r="L442" s="1204"/>
      <c r="M442" s="1204"/>
      <c r="N442" s="1204"/>
      <c r="O442" s="1204"/>
      <c r="P442" s="1204"/>
      <c r="Q442" s="1204"/>
      <c r="R442" s="1204"/>
      <c r="S442" s="1204"/>
      <c r="T442" s="1204"/>
      <c r="U442" s="1204"/>
      <c r="V442" s="1204"/>
      <c r="W442" s="1204"/>
      <c r="X442" s="1204"/>
      <c r="Y442" s="1204"/>
      <c r="Z442" s="1204"/>
    </row>
    <row r="443" spans="1:26" ht="13.5" customHeight="1">
      <c r="A443" s="160"/>
      <c r="B443" s="931"/>
      <c r="C443" s="931"/>
      <c r="D443" s="931"/>
      <c r="E443" s="931"/>
      <c r="F443" s="931"/>
      <c r="G443" s="931"/>
      <c r="H443" s="931"/>
      <c r="I443" s="1204"/>
      <c r="J443" s="1204"/>
      <c r="K443" s="1204"/>
      <c r="L443" s="1204"/>
      <c r="M443" s="1204"/>
      <c r="N443" s="1204"/>
      <c r="O443" s="1204"/>
      <c r="P443" s="1204"/>
      <c r="Q443" s="1204"/>
      <c r="R443" s="1204"/>
      <c r="S443" s="1204"/>
      <c r="T443" s="1204"/>
      <c r="U443" s="1204"/>
      <c r="V443" s="1204"/>
      <c r="W443" s="1204"/>
      <c r="X443" s="1204"/>
      <c r="Y443" s="1204"/>
      <c r="Z443" s="1204"/>
    </row>
    <row r="444" spans="1:26" ht="13.5" customHeight="1">
      <c r="A444" s="160"/>
      <c r="B444" s="931"/>
      <c r="C444" s="931"/>
      <c r="D444" s="931"/>
      <c r="E444" s="931"/>
      <c r="F444" s="931"/>
      <c r="G444" s="931"/>
      <c r="H444" s="931"/>
      <c r="I444" s="1204"/>
      <c r="J444" s="1204"/>
      <c r="K444" s="1204"/>
      <c r="L444" s="1204"/>
      <c r="M444" s="1204"/>
      <c r="N444" s="1204"/>
      <c r="O444" s="1204"/>
      <c r="P444" s="1204"/>
      <c r="Q444" s="1204"/>
      <c r="R444" s="1204"/>
      <c r="S444" s="1204"/>
      <c r="T444" s="1204"/>
      <c r="U444" s="1204"/>
      <c r="V444" s="1204"/>
      <c r="W444" s="1204"/>
      <c r="X444" s="1204"/>
      <c r="Y444" s="1204"/>
      <c r="Z444" s="1204"/>
    </row>
    <row r="445" spans="1:26" ht="13.5" customHeight="1">
      <c r="A445" s="160"/>
      <c r="B445" s="931"/>
      <c r="C445" s="931"/>
      <c r="D445" s="931"/>
      <c r="E445" s="931"/>
      <c r="F445" s="931"/>
      <c r="G445" s="931"/>
      <c r="H445" s="931"/>
      <c r="I445" s="1204"/>
      <c r="J445" s="1204"/>
      <c r="K445" s="1204"/>
      <c r="L445" s="1204"/>
      <c r="M445" s="1204"/>
      <c r="N445" s="1204"/>
      <c r="O445" s="1204"/>
      <c r="P445" s="1204"/>
      <c r="Q445" s="1204"/>
      <c r="R445" s="1204"/>
      <c r="S445" s="1204"/>
      <c r="T445" s="1204"/>
      <c r="U445" s="1204"/>
      <c r="V445" s="1204"/>
      <c r="W445" s="1204"/>
      <c r="X445" s="1204"/>
      <c r="Y445" s="1204"/>
      <c r="Z445" s="1204"/>
    </row>
    <row r="446" spans="1:26" ht="13.5" customHeight="1">
      <c r="A446" s="160"/>
      <c r="B446" s="931"/>
      <c r="C446" s="931"/>
      <c r="D446" s="931"/>
      <c r="E446" s="931"/>
      <c r="F446" s="931"/>
      <c r="G446" s="931"/>
      <c r="H446" s="931"/>
      <c r="I446" s="1204"/>
      <c r="J446" s="1204"/>
      <c r="K446" s="1204"/>
      <c r="L446" s="1204"/>
      <c r="M446" s="1204"/>
      <c r="N446" s="1204"/>
      <c r="O446" s="1204"/>
      <c r="P446" s="1204"/>
      <c r="Q446" s="1204"/>
      <c r="R446" s="1204"/>
      <c r="S446" s="1204"/>
      <c r="T446" s="1204"/>
      <c r="U446" s="1204"/>
      <c r="V446" s="1204"/>
      <c r="W446" s="1204"/>
      <c r="X446" s="1204"/>
      <c r="Y446" s="1204"/>
      <c r="Z446" s="1204"/>
    </row>
    <row r="447" spans="1:26" ht="13.5" customHeight="1">
      <c r="A447" s="160"/>
      <c r="B447" s="931"/>
      <c r="C447" s="931"/>
      <c r="D447" s="931"/>
      <c r="E447" s="931"/>
      <c r="F447" s="931"/>
      <c r="G447" s="931"/>
      <c r="H447" s="931"/>
      <c r="I447" s="1204"/>
      <c r="J447" s="1204"/>
      <c r="K447" s="1204"/>
      <c r="L447" s="1204"/>
      <c r="M447" s="1204"/>
      <c r="N447" s="1204"/>
      <c r="O447" s="1204"/>
      <c r="P447" s="1204"/>
      <c r="Q447" s="1204"/>
      <c r="R447" s="1204"/>
      <c r="S447" s="1204"/>
      <c r="T447" s="1204"/>
      <c r="U447" s="1204"/>
      <c r="V447" s="1204"/>
      <c r="W447" s="1204"/>
      <c r="X447" s="1204"/>
      <c r="Y447" s="1204"/>
      <c r="Z447" s="1204"/>
    </row>
    <row r="448" spans="1:26" ht="13.5" customHeight="1">
      <c r="A448" s="160"/>
      <c r="B448" s="931"/>
      <c r="C448" s="931"/>
      <c r="D448" s="931"/>
      <c r="E448" s="931"/>
      <c r="F448" s="931"/>
      <c r="G448" s="931"/>
      <c r="H448" s="931"/>
      <c r="I448" s="1204"/>
      <c r="J448" s="1204"/>
      <c r="K448" s="1204"/>
      <c r="L448" s="1204"/>
      <c r="M448" s="1204"/>
      <c r="N448" s="1204"/>
      <c r="O448" s="1204"/>
      <c r="P448" s="1204"/>
      <c r="Q448" s="1204"/>
      <c r="R448" s="1204"/>
      <c r="S448" s="1204"/>
      <c r="T448" s="1204"/>
      <c r="U448" s="1204"/>
      <c r="V448" s="1204"/>
      <c r="W448" s="1204"/>
      <c r="X448" s="1204"/>
      <c r="Y448" s="1204"/>
      <c r="Z448" s="1204"/>
    </row>
    <row r="449" spans="1:26" ht="13.5" customHeight="1">
      <c r="A449" s="160"/>
      <c r="B449" s="931"/>
      <c r="C449" s="931"/>
      <c r="D449" s="931"/>
      <c r="E449" s="931"/>
      <c r="F449" s="931"/>
      <c r="G449" s="931"/>
      <c r="H449" s="931"/>
      <c r="I449" s="1204"/>
      <c r="J449" s="1204"/>
      <c r="K449" s="1204"/>
      <c r="L449" s="1204"/>
      <c r="M449" s="1204"/>
      <c r="N449" s="1204"/>
      <c r="O449" s="1204"/>
      <c r="P449" s="1204"/>
      <c r="Q449" s="1204"/>
      <c r="R449" s="1204"/>
      <c r="S449" s="1204"/>
      <c r="T449" s="1204"/>
      <c r="U449" s="1204"/>
      <c r="V449" s="1204"/>
      <c r="W449" s="1204"/>
      <c r="X449" s="1204"/>
      <c r="Y449" s="1204"/>
      <c r="Z449" s="1204"/>
    </row>
    <row r="450" spans="1:26" ht="13.5" customHeight="1">
      <c r="A450" s="160"/>
      <c r="B450" s="931"/>
      <c r="C450" s="931"/>
      <c r="D450" s="931"/>
      <c r="E450" s="931"/>
      <c r="F450" s="931"/>
      <c r="G450" s="931"/>
      <c r="H450" s="931"/>
      <c r="I450" s="1204"/>
      <c r="J450" s="1204"/>
      <c r="K450" s="1204"/>
      <c r="L450" s="1204"/>
      <c r="M450" s="1204"/>
      <c r="N450" s="1204"/>
      <c r="O450" s="1204"/>
      <c r="P450" s="1204"/>
      <c r="Q450" s="1204"/>
      <c r="R450" s="1204"/>
      <c r="S450" s="1204"/>
      <c r="T450" s="1204"/>
      <c r="U450" s="1204"/>
      <c r="V450" s="1204"/>
      <c r="W450" s="1204"/>
      <c r="X450" s="1204"/>
      <c r="Y450" s="1204"/>
      <c r="Z450" s="1204"/>
    </row>
    <row r="451" spans="1:26" ht="13.5" customHeight="1">
      <c r="A451" s="160"/>
      <c r="B451" s="931"/>
      <c r="C451" s="931"/>
      <c r="D451" s="931"/>
      <c r="E451" s="931"/>
      <c r="F451" s="931"/>
      <c r="G451" s="931"/>
      <c r="H451" s="931"/>
      <c r="I451" s="1204"/>
      <c r="J451" s="1204"/>
      <c r="K451" s="1204"/>
      <c r="L451" s="1204"/>
      <c r="M451" s="1204"/>
      <c r="N451" s="1204"/>
      <c r="O451" s="1204"/>
      <c r="P451" s="1204"/>
      <c r="Q451" s="1204"/>
      <c r="R451" s="1204"/>
      <c r="S451" s="1204"/>
      <c r="T451" s="1204"/>
      <c r="U451" s="1204"/>
      <c r="V451" s="1204"/>
      <c r="W451" s="1204"/>
      <c r="X451" s="1204"/>
      <c r="Y451" s="1204"/>
      <c r="Z451" s="1204"/>
    </row>
    <row r="452" spans="1:26" ht="13.5" customHeight="1">
      <c r="A452" s="160"/>
      <c r="B452" s="931"/>
      <c r="C452" s="931"/>
      <c r="D452" s="931"/>
      <c r="E452" s="931"/>
      <c r="F452" s="931"/>
      <c r="G452" s="931"/>
      <c r="H452" s="931"/>
      <c r="I452" s="1204"/>
      <c r="J452" s="1204"/>
      <c r="K452" s="1204"/>
      <c r="L452" s="1204"/>
      <c r="M452" s="1204"/>
      <c r="N452" s="1204"/>
      <c r="O452" s="1204"/>
      <c r="P452" s="1204"/>
      <c r="Q452" s="1204"/>
      <c r="R452" s="1204"/>
      <c r="S452" s="1204"/>
      <c r="T452" s="1204"/>
      <c r="U452" s="1204"/>
      <c r="V452" s="1204"/>
      <c r="W452" s="1204"/>
      <c r="X452" s="1204"/>
      <c r="Y452" s="1204"/>
      <c r="Z452" s="1204"/>
    </row>
    <row r="453" spans="1:26" ht="13.5" customHeight="1">
      <c r="A453" s="160"/>
      <c r="B453" s="931"/>
      <c r="C453" s="931"/>
      <c r="D453" s="931"/>
      <c r="E453" s="931"/>
      <c r="F453" s="931"/>
      <c r="G453" s="931"/>
      <c r="H453" s="931"/>
      <c r="I453" s="1204"/>
      <c r="J453" s="1204"/>
      <c r="K453" s="1204"/>
      <c r="L453" s="1204"/>
      <c r="M453" s="1204"/>
      <c r="N453" s="1204"/>
      <c r="O453" s="1204"/>
      <c r="P453" s="1204"/>
      <c r="Q453" s="1204"/>
      <c r="R453" s="1204"/>
      <c r="S453" s="1204"/>
      <c r="T453" s="1204"/>
      <c r="U453" s="1204"/>
      <c r="V453" s="1204"/>
      <c r="W453" s="1204"/>
      <c r="X453" s="1204"/>
      <c r="Y453" s="1204"/>
      <c r="Z453" s="1204"/>
    </row>
    <row r="454" spans="1:26" ht="13.5" customHeight="1">
      <c r="A454" s="160"/>
      <c r="B454" s="931"/>
      <c r="C454" s="931"/>
      <c r="D454" s="931"/>
      <c r="E454" s="931"/>
      <c r="F454" s="931"/>
      <c r="G454" s="931"/>
      <c r="H454" s="931"/>
      <c r="I454" s="1204"/>
      <c r="J454" s="1204"/>
      <c r="K454" s="1204"/>
      <c r="L454" s="1204"/>
      <c r="M454" s="1204"/>
      <c r="N454" s="1204"/>
      <c r="O454" s="1204"/>
      <c r="P454" s="1204"/>
      <c r="Q454" s="1204"/>
      <c r="R454" s="1204"/>
      <c r="S454" s="1204"/>
      <c r="T454" s="1204"/>
      <c r="U454" s="1204"/>
      <c r="V454" s="1204"/>
      <c r="W454" s="1204"/>
      <c r="X454" s="1204"/>
      <c r="Y454" s="1204"/>
      <c r="Z454" s="1204"/>
    </row>
    <row r="455" spans="1:26" ht="13.5" customHeight="1">
      <c r="A455" s="160"/>
      <c r="B455" s="931"/>
      <c r="C455" s="931"/>
      <c r="D455" s="931"/>
      <c r="E455" s="931"/>
      <c r="F455" s="931"/>
      <c r="G455" s="931"/>
      <c r="H455" s="931"/>
      <c r="I455" s="1204"/>
      <c r="J455" s="1204"/>
      <c r="K455" s="1204"/>
      <c r="L455" s="1204"/>
      <c r="M455" s="1204"/>
      <c r="N455" s="1204"/>
      <c r="O455" s="1204"/>
      <c r="P455" s="1204"/>
      <c r="Q455" s="1204"/>
      <c r="R455" s="1204"/>
      <c r="S455" s="1204"/>
      <c r="T455" s="1204"/>
      <c r="U455" s="1204"/>
      <c r="V455" s="1204"/>
      <c r="W455" s="1204"/>
      <c r="X455" s="1204"/>
      <c r="Y455" s="1204"/>
      <c r="Z455" s="1204"/>
    </row>
    <row r="456" spans="1:26" ht="13.5" customHeight="1">
      <c r="A456" s="160"/>
      <c r="B456" s="931"/>
      <c r="C456" s="931"/>
      <c r="D456" s="931"/>
      <c r="E456" s="931"/>
      <c r="F456" s="931"/>
      <c r="G456" s="931"/>
      <c r="H456" s="931"/>
      <c r="I456" s="1204"/>
      <c r="J456" s="1204"/>
      <c r="K456" s="1204"/>
      <c r="L456" s="1204"/>
      <c r="M456" s="1204"/>
      <c r="N456" s="1204"/>
      <c r="O456" s="1204"/>
      <c r="P456" s="1204"/>
      <c r="Q456" s="1204"/>
      <c r="R456" s="1204"/>
      <c r="S456" s="1204"/>
      <c r="T456" s="1204"/>
      <c r="U456" s="1204"/>
      <c r="V456" s="1204"/>
      <c r="W456" s="1204"/>
      <c r="X456" s="1204"/>
      <c r="Y456" s="1204"/>
      <c r="Z456" s="1204"/>
    </row>
    <row r="457" spans="1:26" ht="13.5" customHeight="1">
      <c r="A457" s="160"/>
      <c r="B457" s="931"/>
      <c r="C457" s="931"/>
      <c r="D457" s="931"/>
      <c r="E457" s="931"/>
      <c r="F457" s="931"/>
      <c r="G457" s="931"/>
      <c r="H457" s="931"/>
      <c r="I457" s="1204"/>
      <c r="J457" s="1204"/>
      <c r="K457" s="1204"/>
      <c r="L457" s="1204"/>
      <c r="M457" s="1204"/>
      <c r="N457" s="1204"/>
      <c r="O457" s="1204"/>
      <c r="P457" s="1204"/>
      <c r="Q457" s="1204"/>
      <c r="R457" s="1204"/>
      <c r="S457" s="1204"/>
      <c r="T457" s="1204"/>
      <c r="U457" s="1204"/>
      <c r="V457" s="1204"/>
      <c r="W457" s="1204"/>
      <c r="X457" s="1204"/>
      <c r="Y457" s="1204"/>
      <c r="Z457" s="1204"/>
    </row>
    <row r="458" spans="1:26" ht="13.5" customHeight="1">
      <c r="A458" s="160"/>
      <c r="B458" s="931"/>
      <c r="C458" s="931"/>
      <c r="D458" s="931"/>
      <c r="E458" s="931"/>
      <c r="F458" s="931"/>
      <c r="G458" s="931"/>
      <c r="H458" s="931"/>
      <c r="I458" s="1204"/>
      <c r="J458" s="1204"/>
      <c r="K458" s="1204"/>
      <c r="L458" s="1204"/>
      <c r="M458" s="1204"/>
      <c r="N458" s="1204"/>
      <c r="O458" s="1204"/>
      <c r="P458" s="1204"/>
      <c r="Q458" s="1204"/>
      <c r="R458" s="1204"/>
      <c r="S458" s="1204"/>
      <c r="T458" s="1204"/>
      <c r="U458" s="1204"/>
      <c r="V458" s="1204"/>
      <c r="W458" s="1204"/>
      <c r="X458" s="1204"/>
      <c r="Y458" s="1204"/>
      <c r="Z458" s="1204"/>
    </row>
    <row r="459" spans="1:26" ht="13.5" customHeight="1">
      <c r="A459" s="160"/>
      <c r="B459" s="931"/>
      <c r="C459" s="931"/>
      <c r="D459" s="931"/>
      <c r="E459" s="931"/>
      <c r="F459" s="931"/>
      <c r="G459" s="931"/>
      <c r="H459" s="931"/>
      <c r="I459" s="1204"/>
      <c r="J459" s="1204"/>
      <c r="K459" s="1204"/>
      <c r="L459" s="1204"/>
      <c r="M459" s="1204"/>
      <c r="N459" s="1204"/>
      <c r="O459" s="1204"/>
      <c r="P459" s="1204"/>
      <c r="Q459" s="1204"/>
      <c r="R459" s="1204"/>
      <c r="S459" s="1204"/>
      <c r="T459" s="1204"/>
      <c r="U459" s="1204"/>
      <c r="V459" s="1204"/>
      <c r="W459" s="1204"/>
      <c r="X459" s="1204"/>
      <c r="Y459" s="1204"/>
      <c r="Z459" s="1204"/>
    </row>
    <row r="460" spans="1:26" ht="13.5" customHeight="1">
      <c r="A460" s="160"/>
      <c r="B460" s="931"/>
      <c r="C460" s="931"/>
      <c r="D460" s="931"/>
      <c r="E460" s="931"/>
      <c r="F460" s="931"/>
      <c r="G460" s="931"/>
      <c r="H460" s="931"/>
      <c r="I460" s="1204"/>
      <c r="J460" s="1204"/>
      <c r="K460" s="1204"/>
      <c r="L460" s="1204"/>
      <c r="M460" s="1204"/>
      <c r="N460" s="1204"/>
      <c r="O460" s="1204"/>
      <c r="P460" s="1204"/>
      <c r="Q460" s="1204"/>
      <c r="R460" s="1204"/>
      <c r="S460" s="1204"/>
      <c r="T460" s="1204"/>
      <c r="U460" s="1204"/>
      <c r="V460" s="1204"/>
      <c r="W460" s="1204"/>
      <c r="X460" s="1204"/>
      <c r="Y460" s="1204"/>
      <c r="Z460" s="1204"/>
    </row>
    <row r="461" spans="1:26" ht="13.5" customHeight="1">
      <c r="A461" s="160"/>
      <c r="B461" s="931"/>
      <c r="C461" s="931"/>
      <c r="D461" s="931"/>
      <c r="E461" s="931"/>
      <c r="F461" s="931"/>
      <c r="G461" s="931"/>
      <c r="H461" s="931"/>
      <c r="I461" s="1204"/>
      <c r="J461" s="1204"/>
      <c r="K461" s="1204"/>
      <c r="L461" s="1204"/>
      <c r="M461" s="1204"/>
      <c r="N461" s="1204"/>
      <c r="O461" s="1204"/>
      <c r="P461" s="1204"/>
      <c r="Q461" s="1204"/>
      <c r="R461" s="1204"/>
      <c r="S461" s="1204"/>
      <c r="T461" s="1204"/>
      <c r="U461" s="1204"/>
      <c r="V461" s="1204"/>
      <c r="W461" s="1204"/>
      <c r="X461" s="1204"/>
      <c r="Y461" s="1204"/>
      <c r="Z461" s="1204"/>
    </row>
    <row r="462" spans="1:26" ht="13.5" customHeight="1">
      <c r="A462" s="160"/>
      <c r="B462" s="931"/>
      <c r="C462" s="931"/>
      <c r="D462" s="931"/>
      <c r="E462" s="931"/>
      <c r="F462" s="931"/>
      <c r="G462" s="931"/>
      <c r="H462" s="931"/>
      <c r="I462" s="1204"/>
      <c r="J462" s="1204"/>
      <c r="K462" s="1204"/>
      <c r="L462" s="1204"/>
      <c r="M462" s="1204"/>
      <c r="N462" s="1204"/>
      <c r="O462" s="1204"/>
      <c r="P462" s="1204"/>
      <c r="Q462" s="1204"/>
      <c r="R462" s="1204"/>
      <c r="S462" s="1204"/>
      <c r="T462" s="1204"/>
      <c r="U462" s="1204"/>
      <c r="V462" s="1204"/>
      <c r="W462" s="1204"/>
      <c r="X462" s="1204"/>
      <c r="Y462" s="1204"/>
      <c r="Z462" s="1204"/>
    </row>
    <row r="463" spans="1:26" ht="13.5" customHeight="1">
      <c r="A463" s="160"/>
      <c r="B463" s="931"/>
      <c r="C463" s="931"/>
      <c r="D463" s="931"/>
      <c r="E463" s="931"/>
      <c r="F463" s="931"/>
      <c r="G463" s="931"/>
      <c r="H463" s="931"/>
      <c r="I463" s="1204"/>
      <c r="J463" s="1204"/>
      <c r="K463" s="1204"/>
      <c r="L463" s="1204"/>
      <c r="M463" s="1204"/>
      <c r="N463" s="1204"/>
      <c r="O463" s="1204"/>
      <c r="P463" s="1204"/>
      <c r="Q463" s="1204"/>
      <c r="R463" s="1204"/>
      <c r="S463" s="1204"/>
      <c r="T463" s="1204"/>
      <c r="U463" s="1204"/>
      <c r="V463" s="1204"/>
      <c r="W463" s="1204"/>
      <c r="X463" s="1204"/>
      <c r="Y463" s="1204"/>
      <c r="Z463" s="1204"/>
    </row>
    <row r="464" spans="1:26" ht="13.5" customHeight="1">
      <c r="A464" s="160"/>
      <c r="B464" s="931"/>
      <c r="C464" s="931"/>
      <c r="D464" s="931"/>
      <c r="E464" s="931"/>
      <c r="F464" s="931"/>
      <c r="G464" s="931"/>
      <c r="H464" s="931"/>
      <c r="I464" s="1204"/>
      <c r="J464" s="1204"/>
      <c r="K464" s="1204"/>
      <c r="L464" s="1204"/>
      <c r="M464" s="1204"/>
      <c r="N464" s="1204"/>
      <c r="O464" s="1204"/>
      <c r="P464" s="1204"/>
      <c r="Q464" s="1204"/>
      <c r="R464" s="1204"/>
      <c r="S464" s="1204"/>
      <c r="T464" s="1204"/>
      <c r="U464" s="1204"/>
      <c r="V464" s="1204"/>
      <c r="W464" s="1204"/>
      <c r="X464" s="1204"/>
      <c r="Y464" s="1204"/>
      <c r="Z464" s="1204"/>
    </row>
    <row r="465" spans="1:26" ht="13.5" customHeight="1">
      <c r="A465" s="160"/>
      <c r="B465" s="931"/>
      <c r="C465" s="931"/>
      <c r="D465" s="931"/>
      <c r="E465" s="931"/>
      <c r="F465" s="931"/>
      <c r="G465" s="931"/>
      <c r="H465" s="931"/>
      <c r="I465" s="1204"/>
      <c r="J465" s="1204"/>
      <c r="K465" s="1204"/>
      <c r="L465" s="1204"/>
      <c r="M465" s="1204"/>
      <c r="N465" s="1204"/>
      <c r="O465" s="1204"/>
      <c r="P465" s="1204"/>
      <c r="Q465" s="1204"/>
      <c r="R465" s="1204"/>
      <c r="S465" s="1204"/>
      <c r="T465" s="1204"/>
      <c r="U465" s="1204"/>
      <c r="V465" s="1204"/>
      <c r="W465" s="1204"/>
      <c r="X465" s="1204"/>
      <c r="Y465" s="1204"/>
      <c r="Z465" s="1204"/>
    </row>
    <row r="466" spans="1:26" ht="13.5" customHeight="1">
      <c r="A466" s="160"/>
      <c r="B466" s="931"/>
      <c r="C466" s="931"/>
      <c r="D466" s="931"/>
      <c r="E466" s="931"/>
      <c r="F466" s="931"/>
      <c r="G466" s="931"/>
      <c r="H466" s="931"/>
      <c r="I466" s="1204"/>
      <c r="J466" s="1204"/>
      <c r="K466" s="1204"/>
      <c r="L466" s="1204"/>
      <c r="M466" s="1204"/>
      <c r="N466" s="1204"/>
      <c r="O466" s="1204"/>
      <c r="P466" s="1204"/>
      <c r="Q466" s="1204"/>
      <c r="R466" s="1204"/>
      <c r="S466" s="1204"/>
      <c r="T466" s="1204"/>
      <c r="U466" s="1204"/>
      <c r="V466" s="1204"/>
      <c r="W466" s="1204"/>
      <c r="X466" s="1204"/>
      <c r="Y466" s="1204"/>
      <c r="Z466" s="1204"/>
    </row>
    <row r="467" spans="1:26" ht="13.5" customHeight="1">
      <c r="A467" s="160"/>
      <c r="B467" s="931"/>
      <c r="C467" s="931"/>
      <c r="D467" s="931"/>
      <c r="E467" s="931"/>
      <c r="F467" s="931"/>
      <c r="G467" s="931"/>
      <c r="H467" s="931"/>
      <c r="I467" s="1204"/>
      <c r="J467" s="1204"/>
      <c r="K467" s="1204"/>
      <c r="L467" s="1204"/>
      <c r="M467" s="1204"/>
      <c r="N467" s="1204"/>
      <c r="O467" s="1204"/>
      <c r="P467" s="1204"/>
      <c r="Q467" s="1204"/>
      <c r="R467" s="1204"/>
      <c r="S467" s="1204"/>
      <c r="T467" s="1204"/>
      <c r="U467" s="1204"/>
      <c r="V467" s="1204"/>
      <c r="W467" s="1204"/>
      <c r="X467" s="1204"/>
      <c r="Y467" s="1204"/>
      <c r="Z467" s="1204"/>
    </row>
    <row r="468" spans="1:26" ht="13.5" customHeight="1">
      <c r="A468" s="160"/>
      <c r="B468" s="931"/>
      <c r="C468" s="931"/>
      <c r="D468" s="931"/>
      <c r="E468" s="931"/>
      <c r="F468" s="931"/>
      <c r="G468" s="931"/>
      <c r="H468" s="931"/>
      <c r="I468" s="1204"/>
      <c r="J468" s="1204"/>
      <c r="K468" s="1204"/>
      <c r="L468" s="1204"/>
      <c r="M468" s="1204"/>
      <c r="N468" s="1204"/>
      <c r="O468" s="1204"/>
      <c r="P468" s="1204"/>
      <c r="Q468" s="1204"/>
      <c r="R468" s="1204"/>
      <c r="S468" s="1204"/>
      <c r="T468" s="1204"/>
      <c r="U468" s="1204"/>
      <c r="V468" s="1204"/>
      <c r="W468" s="1204"/>
      <c r="X468" s="1204"/>
      <c r="Y468" s="1204"/>
      <c r="Z468" s="1204"/>
    </row>
    <row r="469" spans="1:26" ht="13.5" customHeight="1">
      <c r="A469" s="160"/>
      <c r="B469" s="931"/>
      <c r="C469" s="931"/>
      <c r="D469" s="931"/>
      <c r="E469" s="931"/>
      <c r="F469" s="931"/>
      <c r="G469" s="931"/>
      <c r="H469" s="931"/>
      <c r="I469" s="1204"/>
      <c r="J469" s="1204"/>
      <c r="K469" s="1204"/>
      <c r="L469" s="1204"/>
      <c r="M469" s="1204"/>
      <c r="N469" s="1204"/>
      <c r="O469" s="1204"/>
      <c r="P469" s="1204"/>
      <c r="Q469" s="1204"/>
      <c r="R469" s="1204"/>
      <c r="S469" s="1204"/>
      <c r="T469" s="1204"/>
      <c r="U469" s="1204"/>
      <c r="V469" s="1204"/>
      <c r="W469" s="1204"/>
      <c r="X469" s="1204"/>
      <c r="Y469" s="1204"/>
      <c r="Z469" s="1204"/>
    </row>
    <row r="470" spans="1:26" ht="13.5" customHeight="1">
      <c r="A470" s="160"/>
      <c r="B470" s="931"/>
      <c r="C470" s="931"/>
      <c r="D470" s="931"/>
      <c r="E470" s="931"/>
      <c r="F470" s="931"/>
      <c r="G470" s="931"/>
      <c r="H470" s="931"/>
      <c r="I470" s="1204"/>
      <c r="J470" s="1204"/>
      <c r="K470" s="1204"/>
      <c r="L470" s="1204"/>
      <c r="M470" s="1204"/>
      <c r="N470" s="1204"/>
      <c r="O470" s="1204"/>
      <c r="P470" s="1204"/>
      <c r="Q470" s="1204"/>
      <c r="R470" s="1204"/>
      <c r="S470" s="1204"/>
      <c r="T470" s="1204"/>
      <c r="U470" s="1204"/>
      <c r="V470" s="1204"/>
      <c r="W470" s="1204"/>
      <c r="X470" s="1204"/>
      <c r="Y470" s="1204"/>
      <c r="Z470" s="1204"/>
    </row>
    <row r="471" spans="1:26" ht="13.5" customHeight="1">
      <c r="A471" s="160"/>
      <c r="B471" s="931"/>
      <c r="C471" s="931"/>
      <c r="D471" s="931"/>
      <c r="E471" s="931"/>
      <c r="F471" s="931"/>
      <c r="G471" s="931"/>
      <c r="H471" s="931"/>
      <c r="I471" s="1204"/>
      <c r="J471" s="1204"/>
      <c r="K471" s="1204"/>
      <c r="L471" s="1204"/>
      <c r="M471" s="1204"/>
      <c r="N471" s="1204"/>
      <c r="O471" s="1204"/>
      <c r="P471" s="1204"/>
      <c r="Q471" s="1204"/>
      <c r="R471" s="1204"/>
      <c r="S471" s="1204"/>
      <c r="T471" s="1204"/>
      <c r="U471" s="1204"/>
      <c r="V471" s="1204"/>
      <c r="W471" s="1204"/>
      <c r="X471" s="1204"/>
      <c r="Y471" s="1204"/>
      <c r="Z471" s="1204"/>
    </row>
    <row r="472" spans="1:26" ht="13.5" customHeight="1">
      <c r="A472" s="160"/>
      <c r="B472" s="931"/>
      <c r="C472" s="931"/>
      <c r="D472" s="931"/>
      <c r="E472" s="931"/>
      <c r="F472" s="931"/>
      <c r="G472" s="931"/>
      <c r="H472" s="931"/>
      <c r="I472" s="1204"/>
      <c r="J472" s="1204"/>
      <c r="K472" s="1204"/>
      <c r="L472" s="1204"/>
      <c r="M472" s="1204"/>
      <c r="N472" s="1204"/>
      <c r="O472" s="1204"/>
      <c r="P472" s="1204"/>
      <c r="Q472" s="1204"/>
      <c r="R472" s="1204"/>
      <c r="S472" s="1204"/>
      <c r="T472" s="1204"/>
      <c r="U472" s="1204"/>
      <c r="V472" s="1204"/>
      <c r="W472" s="1204"/>
      <c r="X472" s="1204"/>
      <c r="Y472" s="1204"/>
      <c r="Z472" s="1204"/>
    </row>
    <row r="473" spans="1:26" ht="13.5" customHeight="1">
      <c r="A473" s="160"/>
      <c r="B473" s="931"/>
      <c r="C473" s="931"/>
      <c r="D473" s="931"/>
      <c r="E473" s="931"/>
      <c r="F473" s="931"/>
      <c r="G473" s="931"/>
      <c r="H473" s="931"/>
      <c r="I473" s="1204"/>
      <c r="J473" s="1204"/>
      <c r="K473" s="1204"/>
      <c r="L473" s="1204"/>
      <c r="M473" s="1204"/>
      <c r="N473" s="1204"/>
      <c r="O473" s="1204"/>
      <c r="P473" s="1204"/>
      <c r="Q473" s="1204"/>
      <c r="R473" s="1204"/>
      <c r="S473" s="1204"/>
      <c r="T473" s="1204"/>
      <c r="U473" s="1204"/>
      <c r="V473" s="1204"/>
      <c r="W473" s="1204"/>
      <c r="X473" s="1204"/>
      <c r="Y473" s="1204"/>
      <c r="Z473" s="1204"/>
    </row>
    <row r="474" spans="1:26" ht="13.5" customHeight="1">
      <c r="A474" s="160"/>
      <c r="B474" s="931"/>
      <c r="C474" s="931"/>
      <c r="D474" s="931"/>
      <c r="E474" s="931"/>
      <c r="F474" s="931"/>
      <c r="G474" s="931"/>
      <c r="H474" s="931"/>
      <c r="I474" s="1204"/>
      <c r="J474" s="1204"/>
      <c r="K474" s="1204"/>
      <c r="L474" s="1204"/>
      <c r="M474" s="1204"/>
      <c r="N474" s="1204"/>
      <c r="O474" s="1204"/>
      <c r="P474" s="1204"/>
      <c r="Q474" s="1204"/>
      <c r="R474" s="1204"/>
      <c r="S474" s="1204"/>
      <c r="T474" s="1204"/>
      <c r="U474" s="1204"/>
      <c r="V474" s="1204"/>
      <c r="W474" s="1204"/>
      <c r="X474" s="1204"/>
      <c r="Y474" s="1204"/>
      <c r="Z474" s="1204"/>
    </row>
    <row r="475" spans="1:26" ht="13.5" customHeight="1">
      <c r="A475" s="160"/>
      <c r="B475" s="931"/>
      <c r="C475" s="931"/>
      <c r="D475" s="931"/>
      <c r="E475" s="931"/>
      <c r="F475" s="931"/>
      <c r="G475" s="931"/>
      <c r="H475" s="931"/>
      <c r="I475" s="1204"/>
      <c r="J475" s="1204"/>
      <c r="K475" s="1204"/>
      <c r="L475" s="1204"/>
      <c r="M475" s="1204"/>
      <c r="N475" s="1204"/>
      <c r="O475" s="1204"/>
      <c r="P475" s="1204"/>
      <c r="Q475" s="1204"/>
      <c r="R475" s="1204"/>
      <c r="S475" s="1204"/>
      <c r="T475" s="1204"/>
      <c r="U475" s="1204"/>
      <c r="V475" s="1204"/>
      <c r="W475" s="1204"/>
      <c r="X475" s="1204"/>
      <c r="Y475" s="1204"/>
      <c r="Z475" s="1204"/>
    </row>
    <row r="476" spans="1:26" ht="13.5" customHeight="1">
      <c r="A476" s="160"/>
      <c r="B476" s="931"/>
      <c r="C476" s="931"/>
      <c r="D476" s="931"/>
      <c r="E476" s="931"/>
      <c r="F476" s="931"/>
      <c r="G476" s="931"/>
      <c r="H476" s="931"/>
      <c r="I476" s="1204"/>
      <c r="J476" s="1204"/>
      <c r="K476" s="1204"/>
      <c r="L476" s="1204"/>
      <c r="M476" s="1204"/>
      <c r="N476" s="1204"/>
      <c r="O476" s="1204"/>
      <c r="P476" s="1204"/>
      <c r="Q476" s="1204"/>
      <c r="R476" s="1204"/>
      <c r="S476" s="1204"/>
      <c r="T476" s="1204"/>
      <c r="U476" s="1204"/>
      <c r="V476" s="1204"/>
      <c r="W476" s="1204"/>
      <c r="X476" s="1204"/>
      <c r="Y476" s="1204"/>
      <c r="Z476" s="1204"/>
    </row>
    <row r="477" spans="1:26" ht="13.5" customHeight="1">
      <c r="A477" s="160"/>
      <c r="B477" s="931"/>
      <c r="C477" s="931"/>
      <c r="D477" s="931"/>
      <c r="E477" s="931"/>
      <c r="F477" s="931"/>
      <c r="G477" s="931"/>
      <c r="H477" s="931"/>
      <c r="I477" s="1204"/>
      <c r="J477" s="1204"/>
      <c r="K477" s="1204"/>
      <c r="L477" s="1204"/>
      <c r="M477" s="1204"/>
      <c r="N477" s="1204"/>
      <c r="O477" s="1204"/>
      <c r="P477" s="1204"/>
      <c r="Q477" s="1204"/>
      <c r="R477" s="1204"/>
      <c r="S477" s="1204"/>
      <c r="T477" s="1204"/>
      <c r="U477" s="1204"/>
      <c r="V477" s="1204"/>
      <c r="W477" s="1204"/>
      <c r="X477" s="1204"/>
      <c r="Y477" s="1204"/>
      <c r="Z477" s="1204"/>
    </row>
    <row r="478" spans="1:26" ht="13.5" customHeight="1">
      <c r="A478" s="160"/>
      <c r="B478" s="931"/>
      <c r="C478" s="931"/>
      <c r="D478" s="931"/>
      <c r="E478" s="931"/>
      <c r="F478" s="931"/>
      <c r="G478" s="931"/>
      <c r="H478" s="931"/>
      <c r="I478" s="1204"/>
      <c r="J478" s="1204"/>
      <c r="K478" s="1204"/>
      <c r="L478" s="1204"/>
      <c r="M478" s="1204"/>
      <c r="N478" s="1204"/>
      <c r="O478" s="1204"/>
      <c r="P478" s="1204"/>
      <c r="Q478" s="1204"/>
      <c r="R478" s="1204"/>
      <c r="S478" s="1204"/>
      <c r="T478" s="1204"/>
      <c r="U478" s="1204"/>
      <c r="V478" s="1204"/>
      <c r="W478" s="1204"/>
      <c r="X478" s="1204"/>
      <c r="Y478" s="1204"/>
      <c r="Z478" s="1204"/>
    </row>
    <row r="479" spans="1:26" ht="13.5" customHeight="1">
      <c r="A479" s="160"/>
      <c r="B479" s="931"/>
      <c r="C479" s="931"/>
      <c r="D479" s="931"/>
      <c r="E479" s="931"/>
      <c r="F479" s="931"/>
      <c r="G479" s="931"/>
      <c r="H479" s="931"/>
      <c r="I479" s="1204"/>
      <c r="J479" s="1204"/>
      <c r="K479" s="1204"/>
      <c r="L479" s="1204"/>
      <c r="M479" s="1204"/>
      <c r="N479" s="1204"/>
      <c r="O479" s="1204"/>
      <c r="P479" s="1204"/>
      <c r="Q479" s="1204"/>
      <c r="R479" s="1204"/>
      <c r="S479" s="1204"/>
      <c r="T479" s="1204"/>
      <c r="U479" s="1204"/>
      <c r="V479" s="1204"/>
      <c r="W479" s="1204"/>
      <c r="X479" s="1204"/>
      <c r="Y479" s="1204"/>
      <c r="Z479" s="1204"/>
    </row>
    <row r="480" spans="1:26" ht="13.5" customHeight="1">
      <c r="A480" s="160"/>
      <c r="B480" s="931"/>
      <c r="C480" s="931"/>
      <c r="D480" s="931"/>
      <c r="E480" s="931"/>
      <c r="F480" s="931"/>
      <c r="G480" s="931"/>
      <c r="H480" s="931"/>
      <c r="I480" s="1204"/>
      <c r="J480" s="1204"/>
      <c r="K480" s="1204"/>
      <c r="L480" s="1204"/>
      <c r="M480" s="1204"/>
      <c r="N480" s="1204"/>
      <c r="O480" s="1204"/>
      <c r="P480" s="1204"/>
      <c r="Q480" s="1204"/>
      <c r="R480" s="1204"/>
      <c r="S480" s="1204"/>
      <c r="T480" s="1204"/>
      <c r="U480" s="1204"/>
      <c r="V480" s="1204"/>
      <c r="W480" s="1204"/>
      <c r="X480" s="1204"/>
      <c r="Y480" s="1204"/>
      <c r="Z480" s="1204"/>
    </row>
    <row r="481" spans="1:26" ht="13.5" customHeight="1">
      <c r="A481" s="160"/>
      <c r="B481" s="931"/>
      <c r="C481" s="931"/>
      <c r="D481" s="931"/>
      <c r="E481" s="931"/>
      <c r="F481" s="931"/>
      <c r="G481" s="931"/>
      <c r="H481" s="931"/>
      <c r="I481" s="1204"/>
      <c r="J481" s="1204"/>
      <c r="K481" s="1204"/>
      <c r="L481" s="1204"/>
      <c r="M481" s="1204"/>
      <c r="N481" s="1204"/>
      <c r="O481" s="1204"/>
      <c r="P481" s="1204"/>
      <c r="Q481" s="1204"/>
      <c r="R481" s="1204"/>
      <c r="S481" s="1204"/>
      <c r="T481" s="1204"/>
      <c r="U481" s="1204"/>
      <c r="V481" s="1204"/>
      <c r="W481" s="1204"/>
      <c r="X481" s="1204"/>
      <c r="Y481" s="1204"/>
      <c r="Z481" s="1204"/>
    </row>
    <row r="482" spans="1:26" ht="13.5" customHeight="1">
      <c r="A482" s="160"/>
      <c r="B482" s="931"/>
      <c r="C482" s="931"/>
      <c r="D482" s="931"/>
      <c r="E482" s="931"/>
      <c r="F482" s="931"/>
      <c r="G482" s="931"/>
      <c r="H482" s="931"/>
      <c r="I482" s="1204"/>
      <c r="J482" s="1204"/>
      <c r="K482" s="1204"/>
      <c r="L482" s="1204"/>
      <c r="M482" s="1204"/>
      <c r="N482" s="1204"/>
      <c r="O482" s="1204"/>
      <c r="P482" s="1204"/>
      <c r="Q482" s="1204"/>
      <c r="R482" s="1204"/>
      <c r="S482" s="1204"/>
      <c r="T482" s="1204"/>
      <c r="U482" s="1204"/>
      <c r="V482" s="1204"/>
      <c r="W482" s="1204"/>
      <c r="X482" s="1204"/>
      <c r="Y482" s="1204"/>
      <c r="Z482" s="1204"/>
    </row>
    <row r="483" spans="1:26" ht="13.5" customHeight="1">
      <c r="A483" s="160"/>
      <c r="B483" s="931"/>
      <c r="C483" s="931"/>
      <c r="D483" s="931"/>
      <c r="E483" s="931"/>
      <c r="F483" s="931"/>
      <c r="G483" s="931"/>
      <c r="H483" s="931"/>
      <c r="I483" s="1204"/>
      <c r="J483" s="1204"/>
      <c r="K483" s="1204"/>
      <c r="L483" s="1204"/>
      <c r="M483" s="1204"/>
      <c r="N483" s="1204"/>
      <c r="O483" s="1204"/>
      <c r="P483" s="1204"/>
      <c r="Q483" s="1204"/>
      <c r="R483" s="1204"/>
      <c r="S483" s="1204"/>
      <c r="T483" s="1204"/>
      <c r="U483" s="1204"/>
      <c r="V483" s="1204"/>
      <c r="W483" s="1204"/>
      <c r="X483" s="1204"/>
      <c r="Y483" s="1204"/>
      <c r="Z483" s="1204"/>
    </row>
    <row r="484" spans="1:26" ht="13.5" customHeight="1">
      <c r="A484" s="160"/>
      <c r="B484" s="931"/>
      <c r="C484" s="931"/>
      <c r="D484" s="931"/>
      <c r="E484" s="931"/>
      <c r="F484" s="931"/>
      <c r="G484" s="931"/>
      <c r="H484" s="931"/>
      <c r="I484" s="1204"/>
      <c r="J484" s="1204"/>
      <c r="K484" s="1204"/>
      <c r="L484" s="1204"/>
      <c r="M484" s="1204"/>
      <c r="N484" s="1204"/>
      <c r="O484" s="1204"/>
      <c r="P484" s="1204"/>
      <c r="Q484" s="1204"/>
      <c r="R484" s="1204"/>
      <c r="S484" s="1204"/>
      <c r="T484" s="1204"/>
      <c r="U484" s="1204"/>
      <c r="V484" s="1204"/>
      <c r="W484" s="1204"/>
      <c r="X484" s="1204"/>
      <c r="Y484" s="1204"/>
      <c r="Z484" s="1204"/>
    </row>
    <row r="485" spans="1:26" ht="13.5" customHeight="1">
      <c r="A485" s="160"/>
      <c r="B485" s="931"/>
      <c r="C485" s="931"/>
      <c r="D485" s="931"/>
      <c r="E485" s="931"/>
      <c r="F485" s="931"/>
      <c r="G485" s="931"/>
      <c r="H485" s="931"/>
      <c r="I485" s="1204"/>
      <c r="J485" s="1204"/>
      <c r="K485" s="1204"/>
      <c r="L485" s="1204"/>
      <c r="M485" s="1204"/>
      <c r="N485" s="1204"/>
      <c r="O485" s="1204"/>
      <c r="P485" s="1204"/>
      <c r="Q485" s="1204"/>
      <c r="R485" s="1204"/>
      <c r="S485" s="1204"/>
      <c r="T485" s="1204"/>
      <c r="U485" s="1204"/>
      <c r="V485" s="1204"/>
      <c r="W485" s="1204"/>
      <c r="X485" s="1204"/>
      <c r="Y485" s="1204"/>
      <c r="Z485" s="1204"/>
    </row>
    <row r="486" spans="1:26" ht="13.5" customHeight="1">
      <c r="A486" s="160"/>
      <c r="B486" s="931"/>
      <c r="C486" s="931"/>
      <c r="D486" s="931"/>
      <c r="E486" s="931"/>
      <c r="F486" s="931"/>
      <c r="G486" s="931"/>
      <c r="H486" s="931"/>
      <c r="I486" s="1204"/>
      <c r="J486" s="1204"/>
      <c r="K486" s="1204"/>
      <c r="L486" s="1204"/>
      <c r="M486" s="1204"/>
      <c r="N486" s="1204"/>
      <c r="O486" s="1204"/>
      <c r="P486" s="1204"/>
      <c r="Q486" s="1204"/>
      <c r="R486" s="1204"/>
      <c r="S486" s="1204"/>
      <c r="T486" s="1204"/>
      <c r="U486" s="1204"/>
      <c r="V486" s="1204"/>
      <c r="W486" s="1204"/>
      <c r="X486" s="1204"/>
      <c r="Y486" s="1204"/>
      <c r="Z486" s="1204"/>
    </row>
    <row r="487" spans="1:26" ht="13.5" customHeight="1">
      <c r="A487" s="160"/>
      <c r="B487" s="931"/>
      <c r="C487" s="931"/>
      <c r="D487" s="931"/>
      <c r="E487" s="931"/>
      <c r="F487" s="931"/>
      <c r="G487" s="931"/>
      <c r="H487" s="931"/>
      <c r="I487" s="1204"/>
      <c r="J487" s="1204"/>
      <c r="K487" s="1204"/>
      <c r="L487" s="1204"/>
      <c r="M487" s="1204"/>
      <c r="N487" s="1204"/>
      <c r="O487" s="1204"/>
      <c r="P487" s="1204"/>
      <c r="Q487" s="1204"/>
      <c r="R487" s="1204"/>
      <c r="S487" s="1204"/>
      <c r="T487" s="1204"/>
      <c r="U487" s="1204"/>
      <c r="V487" s="1204"/>
      <c r="W487" s="1204"/>
      <c r="X487" s="1204"/>
      <c r="Y487" s="1204"/>
      <c r="Z487" s="1204"/>
    </row>
    <row r="488" spans="1:26" ht="13.5" customHeight="1">
      <c r="A488" s="160"/>
      <c r="B488" s="931"/>
      <c r="C488" s="931"/>
      <c r="D488" s="931"/>
      <c r="E488" s="931"/>
      <c r="F488" s="931"/>
      <c r="G488" s="931"/>
      <c r="H488" s="931"/>
      <c r="I488" s="1204"/>
      <c r="J488" s="1204"/>
      <c r="K488" s="1204"/>
      <c r="L488" s="1204"/>
      <c r="M488" s="1204"/>
      <c r="N488" s="1204"/>
      <c r="O488" s="1204"/>
      <c r="P488" s="1204"/>
      <c r="Q488" s="1204"/>
      <c r="R488" s="1204"/>
      <c r="S488" s="1204"/>
      <c r="T488" s="1204"/>
      <c r="U488" s="1204"/>
      <c r="V488" s="1204"/>
      <c r="W488" s="1204"/>
      <c r="X488" s="1204"/>
      <c r="Y488" s="1204"/>
      <c r="Z488" s="1204"/>
    </row>
    <row r="489" spans="1:26" ht="13.5" customHeight="1">
      <c r="A489" s="160"/>
      <c r="B489" s="931"/>
      <c r="C489" s="931"/>
      <c r="D489" s="931"/>
      <c r="E489" s="931"/>
      <c r="F489" s="931"/>
      <c r="G489" s="931"/>
      <c r="H489" s="931"/>
      <c r="I489" s="1204"/>
      <c r="J489" s="1204"/>
      <c r="K489" s="1204"/>
      <c r="L489" s="1204"/>
      <c r="M489" s="1204"/>
      <c r="N489" s="1204"/>
      <c r="O489" s="1204"/>
      <c r="P489" s="1204"/>
      <c r="Q489" s="1204"/>
      <c r="R489" s="1204"/>
      <c r="S489" s="1204"/>
      <c r="T489" s="1204"/>
      <c r="U489" s="1204"/>
      <c r="V489" s="1204"/>
      <c r="W489" s="1204"/>
      <c r="X489" s="1204"/>
      <c r="Y489" s="1204"/>
      <c r="Z489" s="1204"/>
    </row>
    <row r="490" spans="1:26" ht="13.5" customHeight="1">
      <c r="A490" s="160"/>
      <c r="B490" s="931"/>
      <c r="C490" s="931"/>
      <c r="D490" s="931"/>
      <c r="E490" s="931"/>
      <c r="F490" s="931"/>
      <c r="G490" s="931"/>
      <c r="H490" s="931"/>
      <c r="I490" s="1204"/>
      <c r="J490" s="1204"/>
      <c r="K490" s="1204"/>
      <c r="L490" s="1204"/>
      <c r="M490" s="1204"/>
      <c r="N490" s="1204"/>
      <c r="O490" s="1204"/>
      <c r="P490" s="1204"/>
      <c r="Q490" s="1204"/>
      <c r="R490" s="1204"/>
      <c r="S490" s="1204"/>
      <c r="T490" s="1204"/>
      <c r="U490" s="1204"/>
      <c r="V490" s="1204"/>
      <c r="W490" s="1204"/>
      <c r="X490" s="1204"/>
      <c r="Y490" s="1204"/>
      <c r="Z490" s="1204"/>
    </row>
    <row r="491" spans="1:26" ht="13.5" customHeight="1">
      <c r="A491" s="160"/>
      <c r="B491" s="931"/>
      <c r="C491" s="931"/>
      <c r="D491" s="931"/>
      <c r="E491" s="931"/>
      <c r="F491" s="931"/>
      <c r="G491" s="931"/>
      <c r="H491" s="931"/>
      <c r="I491" s="1204"/>
      <c r="J491" s="1204"/>
      <c r="K491" s="1204"/>
      <c r="L491" s="1204"/>
      <c r="M491" s="1204"/>
      <c r="N491" s="1204"/>
      <c r="O491" s="1204"/>
      <c r="P491" s="1204"/>
      <c r="Q491" s="1204"/>
      <c r="R491" s="1204"/>
      <c r="S491" s="1204"/>
      <c r="T491" s="1204"/>
      <c r="U491" s="1204"/>
      <c r="V491" s="1204"/>
      <c r="W491" s="1204"/>
      <c r="X491" s="1204"/>
      <c r="Y491" s="1204"/>
      <c r="Z491" s="1204"/>
    </row>
    <row r="492" spans="1:26" ht="13.5" customHeight="1">
      <c r="A492" s="160"/>
      <c r="B492" s="931"/>
      <c r="C492" s="931"/>
      <c r="D492" s="931"/>
      <c r="E492" s="931"/>
      <c r="F492" s="931"/>
      <c r="G492" s="931"/>
      <c r="H492" s="931"/>
      <c r="I492" s="1204"/>
      <c r="J492" s="1204"/>
      <c r="K492" s="1204"/>
      <c r="L492" s="1204"/>
      <c r="M492" s="1204"/>
      <c r="N492" s="1204"/>
      <c r="O492" s="1204"/>
      <c r="P492" s="1204"/>
      <c r="Q492" s="1204"/>
      <c r="R492" s="1204"/>
      <c r="S492" s="1204"/>
      <c r="T492" s="1204"/>
      <c r="U492" s="1204"/>
      <c r="V492" s="1204"/>
      <c r="W492" s="1204"/>
      <c r="X492" s="1204"/>
      <c r="Y492" s="1204"/>
      <c r="Z492" s="1204"/>
    </row>
    <row r="493" spans="1:26" ht="13.5" customHeight="1">
      <c r="A493" s="160"/>
      <c r="B493" s="931"/>
      <c r="C493" s="931"/>
      <c r="D493" s="931"/>
      <c r="E493" s="931"/>
      <c r="F493" s="931"/>
      <c r="G493" s="931"/>
      <c r="H493" s="931"/>
      <c r="I493" s="1204"/>
      <c r="J493" s="1204"/>
      <c r="K493" s="1204"/>
      <c r="L493" s="1204"/>
      <c r="M493" s="1204"/>
      <c r="N493" s="1204"/>
      <c r="O493" s="1204"/>
      <c r="P493" s="1204"/>
      <c r="Q493" s="1204"/>
      <c r="R493" s="1204"/>
      <c r="S493" s="1204"/>
      <c r="T493" s="1204"/>
      <c r="U493" s="1204"/>
      <c r="V493" s="1204"/>
      <c r="W493" s="1204"/>
      <c r="X493" s="1204"/>
      <c r="Y493" s="1204"/>
      <c r="Z493" s="1204"/>
    </row>
    <row r="494" spans="1:26" ht="13.5" customHeight="1">
      <c r="A494" s="160"/>
      <c r="B494" s="931"/>
      <c r="C494" s="931"/>
      <c r="D494" s="931"/>
      <c r="E494" s="931"/>
      <c r="F494" s="931"/>
      <c r="G494" s="931"/>
      <c r="H494" s="931"/>
      <c r="I494" s="1204"/>
      <c r="J494" s="1204"/>
      <c r="K494" s="1204"/>
      <c r="L494" s="1204"/>
      <c r="M494" s="1204"/>
      <c r="N494" s="1204"/>
      <c r="O494" s="1204"/>
      <c r="P494" s="1204"/>
      <c r="Q494" s="1204"/>
      <c r="R494" s="1204"/>
      <c r="S494" s="1204"/>
      <c r="T494" s="1204"/>
      <c r="U494" s="1204"/>
      <c r="V494" s="1204"/>
      <c r="W494" s="1204"/>
      <c r="X494" s="1204"/>
      <c r="Y494" s="1204"/>
      <c r="Z494" s="1204"/>
    </row>
    <row r="495" spans="1:26" ht="13.5" customHeight="1">
      <c r="A495" s="160"/>
      <c r="B495" s="931"/>
      <c r="C495" s="931"/>
      <c r="D495" s="931"/>
      <c r="E495" s="931"/>
      <c r="F495" s="931"/>
      <c r="G495" s="931"/>
      <c r="H495" s="931"/>
      <c r="I495" s="1204"/>
      <c r="J495" s="1204"/>
      <c r="K495" s="1204"/>
      <c r="L495" s="1204"/>
      <c r="M495" s="1204"/>
      <c r="N495" s="1204"/>
      <c r="O495" s="1204"/>
      <c r="P495" s="1204"/>
      <c r="Q495" s="1204"/>
      <c r="R495" s="1204"/>
      <c r="S495" s="1204"/>
      <c r="T495" s="1204"/>
      <c r="U495" s="1204"/>
      <c r="V495" s="1204"/>
      <c r="W495" s="1204"/>
      <c r="X495" s="1204"/>
      <c r="Y495" s="1204"/>
      <c r="Z495" s="1204"/>
    </row>
    <row r="496" spans="1:26" ht="13.5" customHeight="1">
      <c r="A496" s="160"/>
      <c r="B496" s="931"/>
      <c r="C496" s="931"/>
      <c r="D496" s="931"/>
      <c r="E496" s="931"/>
      <c r="F496" s="931"/>
      <c r="G496" s="931"/>
      <c r="H496" s="931"/>
      <c r="I496" s="1204"/>
      <c r="J496" s="1204"/>
      <c r="K496" s="1204"/>
      <c r="L496" s="1204"/>
      <c r="M496" s="1204"/>
      <c r="N496" s="1204"/>
      <c r="O496" s="1204"/>
      <c r="P496" s="1204"/>
      <c r="Q496" s="1204"/>
      <c r="R496" s="1204"/>
      <c r="S496" s="1204"/>
      <c r="T496" s="1204"/>
      <c r="U496" s="1204"/>
      <c r="V496" s="1204"/>
      <c r="W496" s="1204"/>
      <c r="X496" s="1204"/>
      <c r="Y496" s="1204"/>
      <c r="Z496" s="1204"/>
    </row>
    <row r="497" spans="1:26" ht="13.5" customHeight="1">
      <c r="A497" s="160"/>
      <c r="B497" s="931"/>
      <c r="C497" s="931"/>
      <c r="D497" s="931"/>
      <c r="E497" s="931"/>
      <c r="F497" s="931"/>
      <c r="G497" s="931"/>
      <c r="H497" s="931"/>
      <c r="I497" s="1204"/>
      <c r="J497" s="1204"/>
      <c r="K497" s="1204"/>
      <c r="L497" s="1204"/>
      <c r="M497" s="1204"/>
      <c r="N497" s="1204"/>
      <c r="O497" s="1204"/>
      <c r="P497" s="1204"/>
      <c r="Q497" s="1204"/>
      <c r="R497" s="1204"/>
      <c r="S497" s="1204"/>
      <c r="T497" s="1204"/>
      <c r="U497" s="1204"/>
      <c r="V497" s="1204"/>
      <c r="W497" s="1204"/>
      <c r="X497" s="1204"/>
      <c r="Y497" s="1204"/>
      <c r="Z497" s="1204"/>
    </row>
    <row r="498" spans="1:26" ht="13.5" customHeight="1">
      <c r="A498" s="160"/>
      <c r="B498" s="931"/>
      <c r="C498" s="931"/>
      <c r="D498" s="931"/>
      <c r="E498" s="931"/>
      <c r="F498" s="931"/>
      <c r="G498" s="931"/>
      <c r="H498" s="931"/>
      <c r="I498" s="1204"/>
      <c r="J498" s="1204"/>
      <c r="K498" s="1204"/>
      <c r="L498" s="1204"/>
      <c r="M498" s="1204"/>
      <c r="N498" s="1204"/>
      <c r="O498" s="1204"/>
      <c r="P498" s="1204"/>
      <c r="Q498" s="1204"/>
      <c r="R498" s="1204"/>
      <c r="S498" s="1204"/>
      <c r="T498" s="1204"/>
      <c r="U498" s="1204"/>
      <c r="V498" s="1204"/>
      <c r="W498" s="1204"/>
      <c r="X498" s="1204"/>
      <c r="Y498" s="1204"/>
      <c r="Z498" s="1204"/>
    </row>
    <row r="499" spans="1:26" ht="13.5" customHeight="1">
      <c r="A499" s="160"/>
      <c r="B499" s="931"/>
      <c r="C499" s="931"/>
      <c r="D499" s="931"/>
      <c r="E499" s="931"/>
      <c r="F499" s="931"/>
      <c r="G499" s="931"/>
      <c r="H499" s="931"/>
      <c r="I499" s="1204"/>
      <c r="J499" s="1204"/>
      <c r="K499" s="1204"/>
      <c r="L499" s="1204"/>
      <c r="M499" s="1204"/>
      <c r="N499" s="1204"/>
      <c r="O499" s="1204"/>
      <c r="P499" s="1204"/>
      <c r="Q499" s="1204"/>
      <c r="R499" s="1204"/>
      <c r="S499" s="1204"/>
      <c r="T499" s="1204"/>
      <c r="U499" s="1204"/>
      <c r="V499" s="1204"/>
      <c r="W499" s="1204"/>
      <c r="X499" s="1204"/>
      <c r="Y499" s="1204"/>
      <c r="Z499" s="1204"/>
    </row>
    <row r="500" spans="1:26" ht="13.5" customHeight="1">
      <c r="A500" s="160"/>
      <c r="B500" s="931"/>
      <c r="C500" s="931"/>
      <c r="D500" s="931"/>
      <c r="E500" s="931"/>
      <c r="F500" s="931"/>
      <c r="G500" s="931"/>
      <c r="H500" s="931"/>
      <c r="I500" s="1204"/>
      <c r="J500" s="1204"/>
      <c r="K500" s="1204"/>
      <c r="L500" s="1204"/>
      <c r="M500" s="1204"/>
      <c r="N500" s="1204"/>
      <c r="O500" s="1204"/>
      <c r="P500" s="1204"/>
      <c r="Q500" s="1204"/>
      <c r="R500" s="1204"/>
      <c r="S500" s="1204"/>
      <c r="T500" s="1204"/>
      <c r="U500" s="1204"/>
      <c r="V500" s="1204"/>
      <c r="W500" s="1204"/>
      <c r="X500" s="1204"/>
      <c r="Y500" s="1204"/>
      <c r="Z500" s="1204"/>
    </row>
    <row r="501" spans="1:26" ht="13.5" customHeight="1">
      <c r="A501" s="160"/>
      <c r="B501" s="931"/>
      <c r="C501" s="931"/>
      <c r="D501" s="931"/>
      <c r="E501" s="931"/>
      <c r="F501" s="931"/>
      <c r="G501" s="931"/>
      <c r="H501" s="931"/>
      <c r="I501" s="1204"/>
      <c r="J501" s="1204"/>
      <c r="K501" s="1204"/>
      <c r="L501" s="1204"/>
      <c r="M501" s="1204"/>
      <c r="N501" s="1204"/>
      <c r="O501" s="1204"/>
      <c r="P501" s="1204"/>
      <c r="Q501" s="1204"/>
      <c r="R501" s="1204"/>
      <c r="S501" s="1204"/>
      <c r="T501" s="1204"/>
      <c r="U501" s="1204"/>
      <c r="V501" s="1204"/>
      <c r="W501" s="1204"/>
      <c r="X501" s="1204"/>
      <c r="Y501" s="1204"/>
      <c r="Z501" s="1204"/>
    </row>
    <row r="502" spans="1:26" ht="13.5" customHeight="1">
      <c r="A502" s="160"/>
      <c r="B502" s="931"/>
      <c r="C502" s="931"/>
      <c r="D502" s="931"/>
      <c r="E502" s="931"/>
      <c r="F502" s="931"/>
      <c r="G502" s="931"/>
      <c r="H502" s="931"/>
      <c r="I502" s="1204"/>
      <c r="J502" s="1204"/>
      <c r="K502" s="1204"/>
      <c r="L502" s="1204"/>
      <c r="M502" s="1204"/>
      <c r="N502" s="1204"/>
      <c r="O502" s="1204"/>
      <c r="P502" s="1204"/>
      <c r="Q502" s="1204"/>
      <c r="R502" s="1204"/>
      <c r="S502" s="1204"/>
      <c r="T502" s="1204"/>
      <c r="U502" s="1204"/>
      <c r="V502" s="1204"/>
      <c r="W502" s="1204"/>
      <c r="X502" s="1204"/>
      <c r="Y502" s="1204"/>
      <c r="Z502" s="1204"/>
    </row>
    <row r="503" spans="1:26" ht="13.5" customHeight="1">
      <c r="A503" s="160"/>
      <c r="B503" s="931"/>
      <c r="C503" s="931"/>
      <c r="D503" s="931"/>
      <c r="E503" s="931"/>
      <c r="F503" s="931"/>
      <c r="G503" s="931"/>
      <c r="H503" s="931"/>
      <c r="I503" s="1204"/>
      <c r="J503" s="1204"/>
      <c r="K503" s="1204"/>
      <c r="L503" s="1204"/>
      <c r="M503" s="1204"/>
      <c r="N503" s="1204"/>
      <c r="O503" s="1204"/>
      <c r="P503" s="1204"/>
      <c r="Q503" s="1204"/>
      <c r="R503" s="1204"/>
      <c r="S503" s="1204"/>
      <c r="T503" s="1204"/>
      <c r="U503" s="1204"/>
      <c r="V503" s="1204"/>
      <c r="W503" s="1204"/>
      <c r="X503" s="1204"/>
      <c r="Y503" s="1204"/>
      <c r="Z503" s="1204"/>
    </row>
    <row r="504" spans="1:26" ht="13.5" customHeight="1">
      <c r="A504" s="160"/>
      <c r="B504" s="931"/>
      <c r="C504" s="931"/>
      <c r="D504" s="931"/>
      <c r="E504" s="931"/>
      <c r="F504" s="931"/>
      <c r="G504" s="931"/>
      <c r="H504" s="931"/>
      <c r="I504" s="1204"/>
      <c r="J504" s="1204"/>
      <c r="K504" s="1204"/>
      <c r="L504" s="1204"/>
      <c r="M504" s="1204"/>
      <c r="N504" s="1204"/>
      <c r="O504" s="1204"/>
      <c r="P504" s="1204"/>
      <c r="Q504" s="1204"/>
      <c r="R504" s="1204"/>
      <c r="S504" s="1204"/>
      <c r="T504" s="1204"/>
      <c r="U504" s="1204"/>
      <c r="V504" s="1204"/>
      <c r="W504" s="1204"/>
      <c r="X504" s="1204"/>
      <c r="Y504" s="1204"/>
      <c r="Z504" s="1204"/>
    </row>
    <row r="505" spans="1:26" ht="13.5" customHeight="1">
      <c r="A505" s="160"/>
      <c r="B505" s="931"/>
      <c r="C505" s="931"/>
      <c r="D505" s="931"/>
      <c r="E505" s="931"/>
      <c r="F505" s="931"/>
      <c r="G505" s="931"/>
      <c r="H505" s="931"/>
      <c r="I505" s="1204"/>
      <c r="J505" s="1204"/>
      <c r="K505" s="1204"/>
      <c r="L505" s="1204"/>
      <c r="M505" s="1204"/>
      <c r="N505" s="1204"/>
      <c r="O505" s="1204"/>
      <c r="P505" s="1204"/>
      <c r="Q505" s="1204"/>
      <c r="R505" s="1204"/>
      <c r="S505" s="1204"/>
      <c r="T505" s="1204"/>
      <c r="U505" s="1204"/>
      <c r="V505" s="1204"/>
      <c r="W505" s="1204"/>
      <c r="X505" s="1204"/>
      <c r="Y505" s="1204"/>
      <c r="Z505" s="1204"/>
    </row>
    <row r="506" spans="1:26" ht="13.5" customHeight="1">
      <c r="A506" s="160"/>
      <c r="B506" s="931"/>
      <c r="C506" s="931"/>
      <c r="D506" s="931"/>
      <c r="E506" s="931"/>
      <c r="F506" s="931"/>
      <c r="G506" s="931"/>
      <c r="H506" s="931"/>
      <c r="I506" s="1204"/>
      <c r="J506" s="1204"/>
      <c r="K506" s="1204"/>
      <c r="L506" s="1204"/>
      <c r="M506" s="1204"/>
      <c r="N506" s="1204"/>
      <c r="O506" s="1204"/>
      <c r="P506" s="1204"/>
      <c r="Q506" s="1204"/>
      <c r="R506" s="1204"/>
      <c r="S506" s="1204"/>
      <c r="T506" s="1204"/>
      <c r="U506" s="1204"/>
      <c r="V506" s="1204"/>
      <c r="W506" s="1204"/>
      <c r="X506" s="1204"/>
      <c r="Y506" s="1204"/>
      <c r="Z506" s="1204"/>
    </row>
    <row r="507" spans="1:26" ht="13.5" customHeight="1">
      <c r="A507" s="160"/>
      <c r="B507" s="931"/>
      <c r="C507" s="931"/>
      <c r="D507" s="931"/>
      <c r="E507" s="931"/>
      <c r="F507" s="931"/>
      <c r="G507" s="931"/>
      <c r="H507" s="931"/>
      <c r="I507" s="1204"/>
      <c r="J507" s="1204"/>
      <c r="K507" s="1204"/>
      <c r="L507" s="1204"/>
      <c r="M507" s="1204"/>
      <c r="N507" s="1204"/>
      <c r="O507" s="1204"/>
      <c r="P507" s="1204"/>
      <c r="Q507" s="1204"/>
      <c r="R507" s="1204"/>
      <c r="S507" s="1204"/>
      <c r="T507" s="1204"/>
      <c r="U507" s="1204"/>
      <c r="V507" s="1204"/>
      <c r="W507" s="1204"/>
      <c r="X507" s="1204"/>
      <c r="Y507" s="1204"/>
      <c r="Z507" s="1204"/>
    </row>
    <row r="508" spans="1:26" ht="13.5" customHeight="1">
      <c r="A508" s="160"/>
      <c r="B508" s="931"/>
      <c r="C508" s="931"/>
      <c r="D508" s="931"/>
      <c r="E508" s="931"/>
      <c r="F508" s="931"/>
      <c r="G508" s="931"/>
      <c r="H508" s="931"/>
      <c r="I508" s="1204"/>
      <c r="J508" s="1204"/>
      <c r="K508" s="1204"/>
      <c r="L508" s="1204"/>
      <c r="M508" s="1204"/>
      <c r="N508" s="1204"/>
      <c r="O508" s="1204"/>
      <c r="P508" s="1204"/>
      <c r="Q508" s="1204"/>
      <c r="R508" s="1204"/>
      <c r="S508" s="1204"/>
      <c r="T508" s="1204"/>
      <c r="U508" s="1204"/>
      <c r="V508" s="1204"/>
      <c r="W508" s="1204"/>
      <c r="X508" s="1204"/>
      <c r="Y508" s="1204"/>
      <c r="Z508" s="1204"/>
    </row>
    <row r="509" spans="1:26" ht="13.5" customHeight="1">
      <c r="A509" s="160"/>
      <c r="B509" s="931"/>
      <c r="C509" s="931"/>
      <c r="D509" s="931"/>
      <c r="E509" s="931"/>
      <c r="F509" s="931"/>
      <c r="G509" s="931"/>
      <c r="H509" s="931"/>
      <c r="I509" s="1204"/>
      <c r="J509" s="1204"/>
      <c r="K509" s="1204"/>
      <c r="L509" s="1204"/>
      <c r="M509" s="1204"/>
      <c r="N509" s="1204"/>
      <c r="O509" s="1204"/>
      <c r="P509" s="1204"/>
      <c r="Q509" s="1204"/>
      <c r="R509" s="1204"/>
      <c r="S509" s="1204"/>
      <c r="T509" s="1204"/>
      <c r="U509" s="1204"/>
      <c r="V509" s="1204"/>
      <c r="W509" s="1204"/>
      <c r="X509" s="1204"/>
      <c r="Y509" s="1204"/>
      <c r="Z509" s="1204"/>
    </row>
    <row r="510" spans="1:26" ht="13.5" customHeight="1">
      <c r="A510" s="160"/>
      <c r="B510" s="931"/>
      <c r="C510" s="931"/>
      <c r="D510" s="931"/>
      <c r="E510" s="931"/>
      <c r="F510" s="931"/>
      <c r="G510" s="931"/>
      <c r="H510" s="931"/>
      <c r="I510" s="1204"/>
      <c r="J510" s="1204"/>
      <c r="K510" s="1204"/>
      <c r="L510" s="1204"/>
      <c r="M510" s="1204"/>
      <c r="N510" s="1204"/>
      <c r="O510" s="1204"/>
      <c r="P510" s="1204"/>
      <c r="Q510" s="1204"/>
      <c r="R510" s="1204"/>
      <c r="S510" s="1204"/>
      <c r="T510" s="1204"/>
      <c r="U510" s="1204"/>
      <c r="V510" s="1204"/>
      <c r="W510" s="1204"/>
      <c r="X510" s="1204"/>
      <c r="Y510" s="1204"/>
      <c r="Z510" s="1204"/>
    </row>
    <row r="511" spans="1:26" ht="13.5" customHeight="1">
      <c r="A511" s="160"/>
      <c r="B511" s="931"/>
      <c r="C511" s="931"/>
      <c r="D511" s="931"/>
      <c r="E511" s="931"/>
      <c r="F511" s="931"/>
      <c r="G511" s="931"/>
      <c r="H511" s="931"/>
      <c r="I511" s="1204"/>
      <c r="J511" s="1204"/>
      <c r="K511" s="1204"/>
      <c r="L511" s="1204"/>
      <c r="M511" s="1204"/>
      <c r="N511" s="1204"/>
      <c r="O511" s="1204"/>
      <c r="P511" s="1204"/>
      <c r="Q511" s="1204"/>
      <c r="R511" s="1204"/>
      <c r="S511" s="1204"/>
      <c r="T511" s="1204"/>
      <c r="U511" s="1204"/>
      <c r="V511" s="1204"/>
      <c r="W511" s="1204"/>
      <c r="X511" s="1204"/>
      <c r="Y511" s="1204"/>
      <c r="Z511" s="1204"/>
    </row>
    <row r="512" spans="1:26" ht="13.5" customHeight="1">
      <c r="A512" s="160"/>
      <c r="B512" s="931"/>
      <c r="C512" s="931"/>
      <c r="D512" s="931"/>
      <c r="E512" s="931"/>
      <c r="F512" s="931"/>
      <c r="G512" s="931"/>
      <c r="H512" s="931"/>
      <c r="I512" s="1204"/>
      <c r="J512" s="1204"/>
      <c r="K512" s="1204"/>
      <c r="L512" s="1204"/>
      <c r="M512" s="1204"/>
      <c r="N512" s="1204"/>
      <c r="O512" s="1204"/>
      <c r="P512" s="1204"/>
      <c r="Q512" s="1204"/>
      <c r="R512" s="1204"/>
      <c r="S512" s="1204"/>
      <c r="T512" s="1204"/>
      <c r="U512" s="1204"/>
      <c r="V512" s="1204"/>
      <c r="W512" s="1204"/>
      <c r="X512" s="1204"/>
      <c r="Y512" s="1204"/>
      <c r="Z512" s="1204"/>
    </row>
    <row r="513" spans="1:26" ht="13.5" customHeight="1">
      <c r="A513" s="160"/>
      <c r="B513" s="931"/>
      <c r="C513" s="931"/>
      <c r="D513" s="931"/>
      <c r="E513" s="931"/>
      <c r="F513" s="931"/>
      <c r="G513" s="931"/>
      <c r="H513" s="931"/>
      <c r="I513" s="1204"/>
      <c r="J513" s="1204"/>
      <c r="K513" s="1204"/>
      <c r="L513" s="1204"/>
      <c r="M513" s="1204"/>
      <c r="N513" s="1204"/>
      <c r="O513" s="1204"/>
      <c r="P513" s="1204"/>
      <c r="Q513" s="1204"/>
      <c r="R513" s="1204"/>
      <c r="S513" s="1204"/>
      <c r="T513" s="1204"/>
      <c r="U513" s="1204"/>
      <c r="V513" s="1204"/>
      <c r="W513" s="1204"/>
      <c r="X513" s="1204"/>
      <c r="Y513" s="1204"/>
      <c r="Z513" s="1204"/>
    </row>
    <row r="514" spans="1:26" ht="13.5" customHeight="1">
      <c r="A514" s="160"/>
      <c r="B514" s="931"/>
      <c r="C514" s="931"/>
      <c r="D514" s="931"/>
      <c r="E514" s="931"/>
      <c r="F514" s="931"/>
      <c r="G514" s="931"/>
      <c r="H514" s="931"/>
      <c r="I514" s="1204"/>
      <c r="J514" s="1204"/>
      <c r="K514" s="1204"/>
      <c r="L514" s="1204"/>
      <c r="M514" s="1204"/>
      <c r="N514" s="1204"/>
      <c r="O514" s="1204"/>
      <c r="P514" s="1204"/>
      <c r="Q514" s="1204"/>
      <c r="R514" s="1204"/>
      <c r="S514" s="1204"/>
      <c r="T514" s="1204"/>
      <c r="U514" s="1204"/>
      <c r="V514" s="1204"/>
      <c r="W514" s="1204"/>
      <c r="X514" s="1204"/>
      <c r="Y514" s="1204"/>
      <c r="Z514" s="1204"/>
    </row>
    <row r="515" spans="1:26" ht="13.5" customHeight="1">
      <c r="A515" s="160"/>
      <c r="B515" s="931"/>
      <c r="C515" s="931"/>
      <c r="D515" s="931"/>
      <c r="E515" s="931"/>
      <c r="F515" s="931"/>
      <c r="G515" s="931"/>
      <c r="H515" s="931"/>
      <c r="I515" s="1204"/>
      <c r="J515" s="1204"/>
      <c r="K515" s="1204"/>
      <c r="L515" s="1204"/>
      <c r="M515" s="1204"/>
      <c r="N515" s="1204"/>
      <c r="O515" s="1204"/>
      <c r="P515" s="1204"/>
      <c r="Q515" s="1204"/>
      <c r="R515" s="1204"/>
      <c r="S515" s="1204"/>
      <c r="T515" s="1204"/>
      <c r="U515" s="1204"/>
      <c r="V515" s="1204"/>
      <c r="W515" s="1204"/>
      <c r="X515" s="1204"/>
      <c r="Y515" s="1204"/>
      <c r="Z515" s="1204"/>
    </row>
    <row r="516" spans="1:26" ht="13.5" customHeight="1">
      <c r="A516" s="160"/>
      <c r="B516" s="931"/>
      <c r="C516" s="931"/>
      <c r="D516" s="931"/>
      <c r="E516" s="931"/>
      <c r="F516" s="931"/>
      <c r="G516" s="931"/>
      <c r="H516" s="931"/>
      <c r="I516" s="1204"/>
      <c r="J516" s="1204"/>
      <c r="K516" s="1204"/>
      <c r="L516" s="1204"/>
      <c r="M516" s="1204"/>
      <c r="N516" s="1204"/>
      <c r="O516" s="1204"/>
      <c r="P516" s="1204"/>
      <c r="Q516" s="1204"/>
      <c r="R516" s="1204"/>
      <c r="S516" s="1204"/>
      <c r="T516" s="1204"/>
      <c r="U516" s="1204"/>
      <c r="V516" s="1204"/>
      <c r="W516" s="1204"/>
      <c r="X516" s="1204"/>
      <c r="Y516" s="1204"/>
      <c r="Z516" s="1204"/>
    </row>
    <row r="517" spans="1:26" ht="13.5" customHeight="1">
      <c r="A517" s="160"/>
      <c r="B517" s="931"/>
      <c r="C517" s="931"/>
      <c r="D517" s="931"/>
      <c r="E517" s="931"/>
      <c r="F517" s="931"/>
      <c r="G517" s="931"/>
      <c r="H517" s="931"/>
      <c r="I517" s="1204"/>
      <c r="J517" s="1204"/>
      <c r="K517" s="1204"/>
      <c r="L517" s="1204"/>
      <c r="M517" s="1204"/>
      <c r="N517" s="1204"/>
      <c r="O517" s="1204"/>
      <c r="P517" s="1204"/>
      <c r="Q517" s="1204"/>
      <c r="R517" s="1204"/>
      <c r="S517" s="1204"/>
      <c r="T517" s="1204"/>
      <c r="U517" s="1204"/>
      <c r="V517" s="1204"/>
      <c r="W517" s="1204"/>
      <c r="X517" s="1204"/>
      <c r="Y517" s="1204"/>
      <c r="Z517" s="1204"/>
    </row>
    <row r="518" spans="1:26" ht="13.5" customHeight="1">
      <c r="A518" s="160"/>
      <c r="B518" s="931"/>
      <c r="C518" s="931"/>
      <c r="D518" s="931"/>
      <c r="E518" s="931"/>
      <c r="F518" s="931"/>
      <c r="G518" s="931"/>
      <c r="H518" s="931"/>
      <c r="I518" s="1204"/>
      <c r="J518" s="1204"/>
      <c r="K518" s="1204"/>
      <c r="L518" s="1204"/>
      <c r="M518" s="1204"/>
      <c r="N518" s="1204"/>
      <c r="O518" s="1204"/>
      <c r="P518" s="1204"/>
      <c r="Q518" s="1204"/>
      <c r="R518" s="1204"/>
      <c r="S518" s="1204"/>
      <c r="T518" s="1204"/>
      <c r="U518" s="1204"/>
      <c r="V518" s="1204"/>
      <c r="W518" s="1204"/>
      <c r="X518" s="1204"/>
      <c r="Y518" s="1204"/>
      <c r="Z518" s="1204"/>
    </row>
    <row r="519" spans="1:26" ht="13.5" customHeight="1">
      <c r="A519" s="160"/>
      <c r="B519" s="931"/>
      <c r="C519" s="931"/>
      <c r="D519" s="931"/>
      <c r="E519" s="931"/>
      <c r="F519" s="931"/>
      <c r="G519" s="931"/>
      <c r="H519" s="931"/>
      <c r="I519" s="1204"/>
      <c r="J519" s="1204"/>
      <c r="K519" s="1204"/>
      <c r="L519" s="1204"/>
      <c r="M519" s="1204"/>
      <c r="N519" s="1204"/>
      <c r="O519" s="1204"/>
      <c r="P519" s="1204"/>
      <c r="Q519" s="1204"/>
      <c r="R519" s="1204"/>
      <c r="S519" s="1204"/>
      <c r="T519" s="1204"/>
      <c r="U519" s="1204"/>
      <c r="V519" s="1204"/>
      <c r="W519" s="1204"/>
      <c r="X519" s="1204"/>
      <c r="Y519" s="1204"/>
      <c r="Z519" s="1204"/>
    </row>
    <row r="520" spans="1:26" ht="13.5" customHeight="1">
      <c r="A520" s="160"/>
      <c r="B520" s="931"/>
      <c r="C520" s="931"/>
      <c r="D520" s="931"/>
      <c r="E520" s="931"/>
      <c r="F520" s="931"/>
      <c r="G520" s="931"/>
      <c r="H520" s="931"/>
      <c r="I520" s="1204"/>
      <c r="J520" s="1204"/>
      <c r="K520" s="1204"/>
      <c r="L520" s="1204"/>
      <c r="M520" s="1204"/>
      <c r="N520" s="1204"/>
      <c r="O520" s="1204"/>
      <c r="P520" s="1204"/>
      <c r="Q520" s="1204"/>
      <c r="R520" s="1204"/>
      <c r="S520" s="1204"/>
      <c r="T520" s="1204"/>
      <c r="U520" s="1204"/>
      <c r="V520" s="1204"/>
      <c r="W520" s="1204"/>
      <c r="X520" s="1204"/>
      <c r="Y520" s="1204"/>
      <c r="Z520" s="1204"/>
    </row>
    <row r="521" spans="1:26" ht="13.5" customHeight="1">
      <c r="A521" s="160"/>
      <c r="B521" s="931"/>
      <c r="C521" s="931"/>
      <c r="D521" s="931"/>
      <c r="E521" s="931"/>
      <c r="F521" s="931"/>
      <c r="G521" s="931"/>
      <c r="H521" s="931"/>
      <c r="I521" s="1204"/>
      <c r="J521" s="1204"/>
      <c r="K521" s="1204"/>
      <c r="L521" s="1204"/>
      <c r="M521" s="1204"/>
      <c r="N521" s="1204"/>
      <c r="O521" s="1204"/>
      <c r="P521" s="1204"/>
      <c r="Q521" s="1204"/>
      <c r="R521" s="1204"/>
      <c r="S521" s="1204"/>
      <c r="T521" s="1204"/>
      <c r="U521" s="1204"/>
      <c r="V521" s="1204"/>
      <c r="W521" s="1204"/>
      <c r="X521" s="1204"/>
      <c r="Y521" s="1204"/>
      <c r="Z521" s="1204"/>
    </row>
    <row r="522" spans="1:26" ht="13.5" customHeight="1">
      <c r="A522" s="160"/>
      <c r="B522" s="931"/>
      <c r="C522" s="931"/>
      <c r="D522" s="931"/>
      <c r="E522" s="931"/>
      <c r="F522" s="931"/>
      <c r="G522" s="931"/>
      <c r="H522" s="931"/>
      <c r="I522" s="1204"/>
      <c r="J522" s="1204"/>
      <c r="K522" s="1204"/>
      <c r="L522" s="1204"/>
      <c r="M522" s="1204"/>
      <c r="N522" s="1204"/>
      <c r="O522" s="1204"/>
      <c r="P522" s="1204"/>
      <c r="Q522" s="1204"/>
      <c r="R522" s="1204"/>
      <c r="S522" s="1204"/>
      <c r="T522" s="1204"/>
      <c r="U522" s="1204"/>
      <c r="V522" s="1204"/>
      <c r="W522" s="1204"/>
      <c r="X522" s="1204"/>
      <c r="Y522" s="1204"/>
      <c r="Z522" s="1204"/>
    </row>
    <row r="523" spans="1:26" ht="13.5" customHeight="1">
      <c r="A523" s="160"/>
      <c r="B523" s="931"/>
      <c r="C523" s="931"/>
      <c r="D523" s="931"/>
      <c r="E523" s="931"/>
      <c r="F523" s="931"/>
      <c r="G523" s="931"/>
      <c r="H523" s="931"/>
      <c r="I523" s="1204"/>
      <c r="J523" s="1204"/>
      <c r="K523" s="1204"/>
      <c r="L523" s="1204"/>
      <c r="M523" s="1204"/>
      <c r="N523" s="1204"/>
      <c r="O523" s="1204"/>
      <c r="P523" s="1204"/>
      <c r="Q523" s="1204"/>
      <c r="R523" s="1204"/>
      <c r="S523" s="1204"/>
      <c r="T523" s="1204"/>
      <c r="U523" s="1204"/>
      <c r="V523" s="1204"/>
      <c r="W523" s="1204"/>
      <c r="X523" s="1204"/>
      <c r="Y523" s="1204"/>
      <c r="Z523" s="1204"/>
    </row>
    <row r="524" spans="1:26" ht="13.5" customHeight="1">
      <c r="A524" s="160"/>
      <c r="B524" s="931"/>
      <c r="C524" s="931"/>
      <c r="D524" s="931"/>
      <c r="E524" s="931"/>
      <c r="F524" s="931"/>
      <c r="G524" s="931"/>
      <c r="H524" s="931"/>
      <c r="I524" s="1204"/>
      <c r="J524" s="1204"/>
      <c r="K524" s="1204"/>
      <c r="L524" s="1204"/>
      <c r="M524" s="1204"/>
      <c r="N524" s="1204"/>
      <c r="O524" s="1204"/>
      <c r="P524" s="1204"/>
      <c r="Q524" s="1204"/>
      <c r="R524" s="1204"/>
      <c r="S524" s="1204"/>
      <c r="T524" s="1204"/>
      <c r="U524" s="1204"/>
      <c r="V524" s="1204"/>
      <c r="W524" s="1204"/>
      <c r="X524" s="1204"/>
      <c r="Y524" s="1204"/>
      <c r="Z524" s="1204"/>
    </row>
    <row r="525" spans="1:26" ht="13.5" customHeight="1">
      <c r="A525" s="160"/>
      <c r="B525" s="931"/>
      <c r="C525" s="931"/>
      <c r="D525" s="931"/>
      <c r="E525" s="931"/>
      <c r="F525" s="931"/>
      <c r="G525" s="931"/>
      <c r="H525" s="931"/>
      <c r="I525" s="1204"/>
      <c r="J525" s="1204"/>
      <c r="K525" s="1204"/>
      <c r="L525" s="1204"/>
      <c r="M525" s="1204"/>
      <c r="N525" s="1204"/>
      <c r="O525" s="1204"/>
      <c r="P525" s="1204"/>
      <c r="Q525" s="1204"/>
      <c r="R525" s="1204"/>
      <c r="S525" s="1204"/>
      <c r="T525" s="1204"/>
      <c r="U525" s="1204"/>
      <c r="V525" s="1204"/>
      <c r="W525" s="1204"/>
      <c r="X525" s="1204"/>
      <c r="Y525" s="1204"/>
      <c r="Z525" s="1204"/>
    </row>
    <row r="526" spans="1:26" ht="13.5" customHeight="1">
      <c r="A526" s="160"/>
      <c r="B526" s="931"/>
      <c r="C526" s="931"/>
      <c r="D526" s="931"/>
      <c r="E526" s="931"/>
      <c r="F526" s="931"/>
      <c r="G526" s="931"/>
      <c r="H526" s="931"/>
      <c r="I526" s="1204"/>
      <c r="J526" s="1204"/>
      <c r="K526" s="1204"/>
      <c r="L526" s="1204"/>
      <c r="M526" s="1204"/>
      <c r="N526" s="1204"/>
      <c r="O526" s="1204"/>
      <c r="P526" s="1204"/>
      <c r="Q526" s="1204"/>
      <c r="R526" s="1204"/>
      <c r="S526" s="1204"/>
      <c r="T526" s="1204"/>
      <c r="U526" s="1204"/>
      <c r="V526" s="1204"/>
      <c r="W526" s="1204"/>
      <c r="X526" s="1204"/>
      <c r="Y526" s="1204"/>
      <c r="Z526" s="1204"/>
    </row>
    <row r="527" spans="1:26" ht="13.5" customHeight="1">
      <c r="A527" s="160"/>
      <c r="B527" s="931"/>
      <c r="C527" s="931"/>
      <c r="D527" s="931"/>
      <c r="E527" s="931"/>
      <c r="F527" s="931"/>
      <c r="G527" s="931"/>
      <c r="H527" s="931"/>
      <c r="I527" s="1204"/>
      <c r="J527" s="1204"/>
      <c r="K527" s="1204"/>
      <c r="L527" s="1204"/>
      <c r="M527" s="1204"/>
      <c r="N527" s="1204"/>
      <c r="O527" s="1204"/>
      <c r="P527" s="1204"/>
      <c r="Q527" s="1204"/>
      <c r="R527" s="1204"/>
      <c r="S527" s="1204"/>
      <c r="T527" s="1204"/>
      <c r="U527" s="1204"/>
      <c r="V527" s="1204"/>
      <c r="W527" s="1204"/>
      <c r="X527" s="1204"/>
      <c r="Y527" s="1204"/>
      <c r="Z527" s="1204"/>
    </row>
    <row r="528" spans="1:26" ht="13.5" customHeight="1">
      <c r="A528" s="160"/>
      <c r="B528" s="931"/>
      <c r="C528" s="931"/>
      <c r="D528" s="931"/>
      <c r="E528" s="931"/>
      <c r="F528" s="931"/>
      <c r="G528" s="931"/>
      <c r="H528" s="931"/>
      <c r="I528" s="1204"/>
      <c r="J528" s="1204"/>
      <c r="K528" s="1204"/>
      <c r="L528" s="1204"/>
      <c r="M528" s="1204"/>
      <c r="N528" s="1204"/>
      <c r="O528" s="1204"/>
      <c r="P528" s="1204"/>
      <c r="Q528" s="1204"/>
      <c r="R528" s="1204"/>
      <c r="S528" s="1204"/>
      <c r="T528" s="1204"/>
      <c r="U528" s="1204"/>
      <c r="V528" s="1204"/>
      <c r="W528" s="1204"/>
      <c r="X528" s="1204"/>
      <c r="Y528" s="1204"/>
      <c r="Z528" s="1204"/>
    </row>
    <row r="529" spans="1:26" ht="13.5" customHeight="1">
      <c r="A529" s="160"/>
      <c r="B529" s="931"/>
      <c r="C529" s="931"/>
      <c r="D529" s="931"/>
      <c r="E529" s="931"/>
      <c r="F529" s="931"/>
      <c r="G529" s="931"/>
      <c r="H529" s="931"/>
      <c r="I529" s="1204"/>
      <c r="J529" s="1204"/>
      <c r="K529" s="1204"/>
      <c r="L529" s="1204"/>
      <c r="M529" s="1204"/>
      <c r="N529" s="1204"/>
      <c r="O529" s="1204"/>
      <c r="P529" s="1204"/>
      <c r="Q529" s="1204"/>
      <c r="R529" s="1204"/>
      <c r="S529" s="1204"/>
      <c r="T529" s="1204"/>
      <c r="U529" s="1204"/>
      <c r="V529" s="1204"/>
      <c r="W529" s="1204"/>
      <c r="X529" s="1204"/>
      <c r="Y529" s="1204"/>
      <c r="Z529" s="1204"/>
    </row>
    <row r="530" spans="1:26" ht="13.5" customHeight="1">
      <c r="A530" s="160"/>
      <c r="B530" s="931"/>
      <c r="C530" s="931"/>
      <c r="D530" s="931"/>
      <c r="E530" s="931"/>
      <c r="F530" s="931"/>
      <c r="G530" s="931"/>
      <c r="H530" s="931"/>
      <c r="I530" s="1204"/>
      <c r="J530" s="1204"/>
      <c r="K530" s="1204"/>
      <c r="L530" s="1204"/>
      <c r="M530" s="1204"/>
      <c r="N530" s="1204"/>
      <c r="O530" s="1204"/>
      <c r="P530" s="1204"/>
      <c r="Q530" s="1204"/>
      <c r="R530" s="1204"/>
      <c r="S530" s="1204"/>
      <c r="T530" s="1204"/>
      <c r="U530" s="1204"/>
      <c r="V530" s="1204"/>
      <c r="W530" s="1204"/>
      <c r="X530" s="1204"/>
      <c r="Y530" s="1204"/>
      <c r="Z530" s="1204"/>
    </row>
    <row r="531" spans="1:26" ht="13.5" customHeight="1">
      <c r="A531" s="160"/>
      <c r="B531" s="931"/>
      <c r="C531" s="931"/>
      <c r="D531" s="931"/>
      <c r="E531" s="931"/>
      <c r="F531" s="931"/>
      <c r="G531" s="931"/>
      <c r="H531" s="931"/>
      <c r="I531" s="1204"/>
      <c r="J531" s="1204"/>
      <c r="K531" s="1204"/>
      <c r="L531" s="1204"/>
      <c r="M531" s="1204"/>
      <c r="N531" s="1204"/>
      <c r="O531" s="1204"/>
      <c r="P531" s="1204"/>
      <c r="Q531" s="1204"/>
      <c r="R531" s="1204"/>
      <c r="S531" s="1204"/>
      <c r="T531" s="1204"/>
      <c r="U531" s="1204"/>
      <c r="V531" s="1204"/>
      <c r="W531" s="1204"/>
      <c r="X531" s="1204"/>
      <c r="Y531" s="1204"/>
      <c r="Z531" s="1204"/>
    </row>
    <row r="532" spans="1:26" ht="13.5" customHeight="1">
      <c r="A532" s="160"/>
      <c r="B532" s="931"/>
      <c r="C532" s="931"/>
      <c r="D532" s="931"/>
      <c r="E532" s="931"/>
      <c r="F532" s="931"/>
      <c r="G532" s="931"/>
      <c r="H532" s="931"/>
      <c r="I532" s="1204"/>
      <c r="J532" s="1204"/>
      <c r="K532" s="1204"/>
      <c r="L532" s="1204"/>
      <c r="M532" s="1204"/>
      <c r="N532" s="1204"/>
      <c r="O532" s="1204"/>
      <c r="P532" s="1204"/>
      <c r="Q532" s="1204"/>
      <c r="R532" s="1204"/>
      <c r="S532" s="1204"/>
      <c r="T532" s="1204"/>
      <c r="U532" s="1204"/>
      <c r="V532" s="1204"/>
      <c r="W532" s="1204"/>
      <c r="X532" s="1204"/>
      <c r="Y532" s="1204"/>
      <c r="Z532" s="1204"/>
    </row>
    <row r="533" spans="1:26" ht="13.5" customHeight="1">
      <c r="A533" s="160"/>
      <c r="B533" s="931"/>
      <c r="C533" s="931"/>
      <c r="D533" s="931"/>
      <c r="E533" s="931"/>
      <c r="F533" s="931"/>
      <c r="G533" s="931"/>
      <c r="H533" s="931"/>
      <c r="I533" s="1204"/>
      <c r="J533" s="1204"/>
      <c r="K533" s="1204"/>
      <c r="L533" s="1204"/>
      <c r="M533" s="1204"/>
      <c r="N533" s="1204"/>
      <c r="O533" s="1204"/>
      <c r="P533" s="1204"/>
      <c r="Q533" s="1204"/>
      <c r="R533" s="1204"/>
      <c r="S533" s="1204"/>
      <c r="T533" s="1204"/>
      <c r="U533" s="1204"/>
      <c r="V533" s="1204"/>
      <c r="W533" s="1204"/>
      <c r="X533" s="1204"/>
      <c r="Y533" s="1204"/>
      <c r="Z533" s="1204"/>
    </row>
    <row r="534" spans="1:26" ht="13.5" customHeight="1">
      <c r="A534" s="160"/>
      <c r="B534" s="931"/>
      <c r="C534" s="931"/>
      <c r="D534" s="931"/>
      <c r="E534" s="931"/>
      <c r="F534" s="931"/>
      <c r="G534" s="931"/>
      <c r="H534" s="931"/>
      <c r="I534" s="1204"/>
      <c r="J534" s="1204"/>
      <c r="K534" s="1204"/>
      <c r="L534" s="1204"/>
      <c r="M534" s="1204"/>
      <c r="N534" s="1204"/>
      <c r="O534" s="1204"/>
      <c r="P534" s="1204"/>
      <c r="Q534" s="1204"/>
      <c r="R534" s="1204"/>
      <c r="S534" s="1204"/>
      <c r="T534" s="1204"/>
      <c r="U534" s="1204"/>
      <c r="V534" s="1204"/>
      <c r="W534" s="1204"/>
      <c r="X534" s="1204"/>
      <c r="Y534" s="1204"/>
      <c r="Z534" s="1204"/>
    </row>
    <row r="535" spans="1:26" ht="13.5" customHeight="1">
      <c r="A535" s="160"/>
      <c r="B535" s="931"/>
      <c r="C535" s="931"/>
      <c r="D535" s="931"/>
      <c r="E535" s="931"/>
      <c r="F535" s="931"/>
      <c r="G535" s="931"/>
      <c r="H535" s="931"/>
      <c r="I535" s="1204"/>
      <c r="J535" s="1204"/>
      <c r="K535" s="1204"/>
      <c r="L535" s="1204"/>
      <c r="M535" s="1204"/>
      <c r="N535" s="1204"/>
      <c r="O535" s="1204"/>
      <c r="P535" s="1204"/>
      <c r="Q535" s="1204"/>
      <c r="R535" s="1204"/>
      <c r="S535" s="1204"/>
      <c r="T535" s="1204"/>
      <c r="U535" s="1204"/>
      <c r="V535" s="1204"/>
      <c r="W535" s="1204"/>
      <c r="X535" s="1204"/>
      <c r="Y535" s="1204"/>
      <c r="Z535" s="1204"/>
    </row>
    <row r="536" spans="1:26" ht="13.5" customHeight="1">
      <c r="A536" s="160"/>
      <c r="B536" s="931"/>
      <c r="C536" s="931"/>
      <c r="D536" s="931"/>
      <c r="E536" s="931"/>
      <c r="F536" s="931"/>
      <c r="G536" s="931"/>
      <c r="H536" s="931"/>
      <c r="I536" s="1204"/>
      <c r="J536" s="1204"/>
      <c r="K536" s="1204"/>
      <c r="L536" s="1204"/>
      <c r="M536" s="1204"/>
      <c r="N536" s="1204"/>
      <c r="O536" s="1204"/>
      <c r="P536" s="1204"/>
      <c r="Q536" s="1204"/>
      <c r="R536" s="1204"/>
      <c r="S536" s="1204"/>
      <c r="T536" s="1204"/>
      <c r="U536" s="1204"/>
      <c r="V536" s="1204"/>
      <c r="W536" s="1204"/>
      <c r="X536" s="1204"/>
      <c r="Y536" s="1204"/>
      <c r="Z536" s="1204"/>
    </row>
    <row r="537" spans="1:26" ht="13.5" customHeight="1">
      <c r="A537" s="160"/>
      <c r="B537" s="931"/>
      <c r="C537" s="931"/>
      <c r="D537" s="931"/>
      <c r="E537" s="931"/>
      <c r="F537" s="931"/>
      <c r="G537" s="931"/>
      <c r="H537" s="931"/>
      <c r="I537" s="1204"/>
      <c r="J537" s="1204"/>
      <c r="K537" s="1204"/>
      <c r="L537" s="1204"/>
      <c r="M537" s="1204"/>
      <c r="N537" s="1204"/>
      <c r="O537" s="1204"/>
      <c r="P537" s="1204"/>
      <c r="Q537" s="1204"/>
      <c r="R537" s="1204"/>
      <c r="S537" s="1204"/>
      <c r="T537" s="1204"/>
      <c r="U537" s="1204"/>
      <c r="V537" s="1204"/>
      <c r="W537" s="1204"/>
      <c r="X537" s="1204"/>
      <c r="Y537" s="1204"/>
      <c r="Z537" s="1204"/>
    </row>
    <row r="538" spans="1:26" ht="13.5" customHeight="1">
      <c r="A538" s="160"/>
      <c r="B538" s="931"/>
      <c r="C538" s="931"/>
      <c r="D538" s="931"/>
      <c r="E538" s="931"/>
      <c r="F538" s="931"/>
      <c r="G538" s="931"/>
      <c r="H538" s="931"/>
      <c r="I538" s="1204"/>
      <c r="J538" s="1204"/>
      <c r="K538" s="1204"/>
      <c r="L538" s="1204"/>
      <c r="M538" s="1204"/>
      <c r="N538" s="1204"/>
      <c r="O538" s="1204"/>
      <c r="P538" s="1204"/>
      <c r="Q538" s="1204"/>
      <c r="R538" s="1204"/>
      <c r="S538" s="1204"/>
      <c r="T538" s="1204"/>
      <c r="U538" s="1204"/>
      <c r="V538" s="1204"/>
      <c r="W538" s="1204"/>
      <c r="X538" s="1204"/>
      <c r="Y538" s="1204"/>
      <c r="Z538" s="1204"/>
    </row>
    <row r="539" spans="1:26" ht="13.5" customHeight="1">
      <c r="A539" s="160"/>
      <c r="B539" s="931"/>
      <c r="C539" s="931"/>
      <c r="D539" s="931"/>
      <c r="E539" s="931"/>
      <c r="F539" s="931"/>
      <c r="G539" s="931"/>
      <c r="H539" s="931"/>
      <c r="I539" s="1204"/>
      <c r="J539" s="1204"/>
      <c r="K539" s="1204"/>
      <c r="L539" s="1204"/>
      <c r="M539" s="1204"/>
      <c r="N539" s="1204"/>
      <c r="O539" s="1204"/>
      <c r="P539" s="1204"/>
      <c r="Q539" s="1204"/>
      <c r="R539" s="1204"/>
      <c r="S539" s="1204"/>
      <c r="T539" s="1204"/>
      <c r="U539" s="1204"/>
      <c r="V539" s="1204"/>
      <c r="W539" s="1204"/>
      <c r="X539" s="1204"/>
      <c r="Y539" s="1204"/>
      <c r="Z539" s="1204"/>
    </row>
    <row r="540" spans="1:26" ht="13.5" customHeight="1">
      <c r="A540" s="160"/>
      <c r="B540" s="931"/>
      <c r="C540" s="931"/>
      <c r="D540" s="931"/>
      <c r="E540" s="931"/>
      <c r="F540" s="931"/>
      <c r="G540" s="931"/>
      <c r="H540" s="931"/>
      <c r="I540" s="1204"/>
      <c r="J540" s="1204"/>
      <c r="K540" s="1204"/>
      <c r="L540" s="1204"/>
      <c r="M540" s="1204"/>
      <c r="N540" s="1204"/>
      <c r="O540" s="1204"/>
      <c r="P540" s="1204"/>
      <c r="Q540" s="1204"/>
      <c r="R540" s="1204"/>
      <c r="S540" s="1204"/>
      <c r="T540" s="1204"/>
      <c r="U540" s="1204"/>
      <c r="V540" s="1204"/>
      <c r="W540" s="1204"/>
      <c r="X540" s="1204"/>
      <c r="Y540" s="1204"/>
      <c r="Z540" s="1204"/>
    </row>
    <row r="541" spans="1:26" ht="13.5" customHeight="1">
      <c r="A541" s="160"/>
      <c r="B541" s="931"/>
      <c r="C541" s="931"/>
      <c r="D541" s="931"/>
      <c r="E541" s="931"/>
      <c r="F541" s="931"/>
      <c r="G541" s="931"/>
      <c r="H541" s="931"/>
      <c r="I541" s="1204"/>
      <c r="J541" s="1204"/>
      <c r="K541" s="1204"/>
      <c r="L541" s="1204"/>
      <c r="M541" s="1204"/>
      <c r="N541" s="1204"/>
      <c r="O541" s="1204"/>
      <c r="P541" s="1204"/>
      <c r="Q541" s="1204"/>
      <c r="R541" s="1204"/>
      <c r="S541" s="1204"/>
      <c r="T541" s="1204"/>
      <c r="U541" s="1204"/>
      <c r="V541" s="1204"/>
      <c r="W541" s="1204"/>
      <c r="X541" s="1204"/>
      <c r="Y541" s="1204"/>
      <c r="Z541" s="1204"/>
    </row>
    <row r="542" spans="1:26" ht="13.5" customHeight="1">
      <c r="A542" s="160"/>
      <c r="B542" s="931"/>
      <c r="C542" s="931"/>
      <c r="D542" s="931"/>
      <c r="E542" s="931"/>
      <c r="F542" s="931"/>
      <c r="G542" s="931"/>
      <c r="H542" s="931"/>
      <c r="I542" s="1204"/>
      <c r="J542" s="1204"/>
      <c r="K542" s="1204"/>
      <c r="L542" s="1204"/>
      <c r="M542" s="1204"/>
      <c r="N542" s="1204"/>
      <c r="O542" s="1204"/>
      <c r="P542" s="1204"/>
      <c r="Q542" s="1204"/>
      <c r="R542" s="1204"/>
      <c r="S542" s="1204"/>
      <c r="T542" s="1204"/>
      <c r="U542" s="1204"/>
      <c r="V542" s="1204"/>
      <c r="W542" s="1204"/>
      <c r="X542" s="1204"/>
      <c r="Y542" s="1204"/>
      <c r="Z542" s="1204"/>
    </row>
    <row r="543" spans="1:26" ht="13.5" customHeight="1">
      <c r="A543" s="160"/>
      <c r="B543" s="931"/>
      <c r="C543" s="931"/>
      <c r="D543" s="931"/>
      <c r="E543" s="931"/>
      <c r="F543" s="931"/>
      <c r="G543" s="931"/>
      <c r="H543" s="931"/>
      <c r="I543" s="1204"/>
      <c r="J543" s="1204"/>
      <c r="K543" s="1204"/>
      <c r="L543" s="1204"/>
      <c r="M543" s="1204"/>
      <c r="N543" s="1204"/>
      <c r="O543" s="1204"/>
      <c r="P543" s="1204"/>
      <c r="Q543" s="1204"/>
      <c r="R543" s="1204"/>
      <c r="S543" s="1204"/>
      <c r="T543" s="1204"/>
      <c r="U543" s="1204"/>
      <c r="V543" s="1204"/>
      <c r="W543" s="1204"/>
      <c r="X543" s="1204"/>
      <c r="Y543" s="1204"/>
      <c r="Z543" s="1204"/>
    </row>
    <row r="544" spans="1:26" ht="13.5" customHeight="1">
      <c r="A544" s="160"/>
      <c r="B544" s="931"/>
      <c r="C544" s="931"/>
      <c r="D544" s="931"/>
      <c r="E544" s="931"/>
      <c r="F544" s="931"/>
      <c r="G544" s="931"/>
      <c r="H544" s="931"/>
      <c r="I544" s="1204"/>
      <c r="J544" s="1204"/>
      <c r="K544" s="1204"/>
      <c r="L544" s="1204"/>
      <c r="M544" s="1204"/>
      <c r="N544" s="1204"/>
      <c r="O544" s="1204"/>
      <c r="P544" s="1204"/>
      <c r="Q544" s="1204"/>
      <c r="R544" s="1204"/>
      <c r="S544" s="1204"/>
      <c r="T544" s="1204"/>
      <c r="U544" s="1204"/>
      <c r="V544" s="1204"/>
      <c r="W544" s="1204"/>
      <c r="X544" s="1204"/>
      <c r="Y544" s="1204"/>
      <c r="Z544" s="1204"/>
    </row>
    <row r="545" spans="1:26" ht="13.5" customHeight="1">
      <c r="A545" s="160"/>
      <c r="B545" s="931"/>
      <c r="C545" s="931"/>
      <c r="D545" s="931"/>
      <c r="E545" s="931"/>
      <c r="F545" s="931"/>
      <c r="G545" s="931"/>
      <c r="H545" s="931"/>
      <c r="I545" s="1204"/>
      <c r="J545" s="1204"/>
      <c r="K545" s="1204"/>
      <c r="L545" s="1204"/>
      <c r="M545" s="1204"/>
      <c r="N545" s="1204"/>
      <c r="O545" s="1204"/>
      <c r="P545" s="1204"/>
      <c r="Q545" s="1204"/>
      <c r="R545" s="1204"/>
      <c r="S545" s="1204"/>
      <c r="T545" s="1204"/>
      <c r="U545" s="1204"/>
      <c r="V545" s="1204"/>
      <c r="W545" s="1204"/>
      <c r="X545" s="1204"/>
      <c r="Y545" s="1204"/>
      <c r="Z545" s="1204"/>
    </row>
    <row r="546" spans="1:26" ht="13.5" customHeight="1">
      <c r="A546" s="160"/>
      <c r="B546" s="931"/>
      <c r="C546" s="931"/>
      <c r="D546" s="931"/>
      <c r="E546" s="931"/>
      <c r="F546" s="931"/>
      <c r="G546" s="931"/>
      <c r="H546" s="931"/>
      <c r="I546" s="1204"/>
      <c r="J546" s="1204"/>
      <c r="K546" s="1204"/>
      <c r="L546" s="1204"/>
      <c r="M546" s="1204"/>
      <c r="N546" s="1204"/>
      <c r="O546" s="1204"/>
      <c r="P546" s="1204"/>
      <c r="Q546" s="1204"/>
      <c r="R546" s="1204"/>
      <c r="S546" s="1204"/>
      <c r="T546" s="1204"/>
      <c r="U546" s="1204"/>
      <c r="V546" s="1204"/>
      <c r="W546" s="1204"/>
      <c r="X546" s="1204"/>
      <c r="Y546" s="1204"/>
      <c r="Z546" s="1204"/>
    </row>
    <row r="547" spans="1:26" ht="13.5" customHeight="1">
      <c r="A547" s="160"/>
      <c r="B547" s="931"/>
      <c r="C547" s="931"/>
      <c r="D547" s="931"/>
      <c r="E547" s="931"/>
      <c r="F547" s="931"/>
      <c r="G547" s="931"/>
      <c r="H547" s="931"/>
      <c r="I547" s="1204"/>
      <c r="J547" s="1204"/>
      <c r="K547" s="1204"/>
      <c r="L547" s="1204"/>
      <c r="M547" s="1204"/>
      <c r="N547" s="1204"/>
      <c r="O547" s="1204"/>
      <c r="P547" s="1204"/>
      <c r="Q547" s="1204"/>
      <c r="R547" s="1204"/>
      <c r="S547" s="1204"/>
      <c r="T547" s="1204"/>
      <c r="U547" s="1204"/>
      <c r="V547" s="1204"/>
      <c r="W547" s="1204"/>
      <c r="X547" s="1204"/>
      <c r="Y547" s="1204"/>
      <c r="Z547" s="1204"/>
    </row>
    <row r="548" spans="1:26" ht="13.5" customHeight="1">
      <c r="A548" s="160"/>
      <c r="B548" s="931"/>
      <c r="C548" s="931"/>
      <c r="D548" s="931"/>
      <c r="E548" s="931"/>
      <c r="F548" s="931"/>
      <c r="G548" s="931"/>
      <c r="H548" s="931"/>
      <c r="I548" s="1204"/>
      <c r="J548" s="1204"/>
      <c r="K548" s="1204"/>
      <c r="L548" s="1204"/>
      <c r="M548" s="1204"/>
      <c r="N548" s="1204"/>
      <c r="O548" s="1204"/>
      <c r="P548" s="1204"/>
      <c r="Q548" s="1204"/>
      <c r="R548" s="1204"/>
      <c r="S548" s="1204"/>
      <c r="T548" s="1204"/>
      <c r="U548" s="1204"/>
      <c r="V548" s="1204"/>
      <c r="W548" s="1204"/>
      <c r="X548" s="1204"/>
      <c r="Y548" s="1204"/>
      <c r="Z548" s="1204"/>
    </row>
    <row r="549" spans="1:26" ht="13.5" customHeight="1">
      <c r="A549" s="160"/>
      <c r="B549" s="931"/>
      <c r="C549" s="931"/>
      <c r="D549" s="931"/>
      <c r="E549" s="931"/>
      <c r="F549" s="931"/>
      <c r="G549" s="931"/>
      <c r="H549" s="931"/>
      <c r="I549" s="1204"/>
      <c r="J549" s="1204"/>
      <c r="K549" s="1204"/>
      <c r="L549" s="1204"/>
      <c r="M549" s="1204"/>
      <c r="N549" s="1204"/>
      <c r="O549" s="1204"/>
      <c r="P549" s="1204"/>
      <c r="Q549" s="1204"/>
      <c r="R549" s="1204"/>
      <c r="S549" s="1204"/>
      <c r="T549" s="1204"/>
      <c r="U549" s="1204"/>
      <c r="V549" s="1204"/>
      <c r="W549" s="1204"/>
      <c r="X549" s="1204"/>
      <c r="Y549" s="1204"/>
      <c r="Z549" s="1204"/>
    </row>
    <row r="550" spans="1:26" ht="13.5" customHeight="1">
      <c r="A550" s="160"/>
      <c r="B550" s="931"/>
      <c r="C550" s="931"/>
      <c r="D550" s="931"/>
      <c r="E550" s="931"/>
      <c r="F550" s="931"/>
      <c r="G550" s="931"/>
      <c r="H550" s="931"/>
      <c r="I550" s="1204"/>
      <c r="J550" s="1204"/>
      <c r="K550" s="1204"/>
      <c r="L550" s="1204"/>
      <c r="M550" s="1204"/>
      <c r="N550" s="1204"/>
      <c r="O550" s="1204"/>
      <c r="P550" s="1204"/>
      <c r="Q550" s="1204"/>
      <c r="R550" s="1204"/>
      <c r="S550" s="1204"/>
      <c r="T550" s="1204"/>
      <c r="U550" s="1204"/>
      <c r="V550" s="1204"/>
      <c r="W550" s="1204"/>
      <c r="X550" s="1204"/>
      <c r="Y550" s="1204"/>
      <c r="Z550" s="1204"/>
    </row>
    <row r="551" spans="1:26" ht="13.5" customHeight="1">
      <c r="A551" s="160"/>
      <c r="B551" s="931"/>
      <c r="C551" s="931"/>
      <c r="D551" s="931"/>
      <c r="E551" s="931"/>
      <c r="F551" s="931"/>
      <c r="G551" s="931"/>
      <c r="H551" s="931"/>
      <c r="I551" s="1204"/>
      <c r="J551" s="1204"/>
      <c r="K551" s="1204"/>
      <c r="L551" s="1204"/>
      <c r="M551" s="1204"/>
      <c r="N551" s="1204"/>
      <c r="O551" s="1204"/>
      <c r="P551" s="1204"/>
      <c r="Q551" s="1204"/>
      <c r="R551" s="1204"/>
      <c r="S551" s="1204"/>
      <c r="T551" s="1204"/>
      <c r="U551" s="1204"/>
      <c r="V551" s="1204"/>
      <c r="W551" s="1204"/>
      <c r="X551" s="1204"/>
      <c r="Y551" s="1204"/>
      <c r="Z551" s="1204"/>
    </row>
    <row r="552" spans="1:26" ht="13.5" customHeight="1">
      <c r="A552" s="160"/>
      <c r="B552" s="931"/>
      <c r="C552" s="931"/>
      <c r="D552" s="931"/>
      <c r="E552" s="931"/>
      <c r="F552" s="931"/>
      <c r="G552" s="931"/>
      <c r="H552" s="931"/>
      <c r="I552" s="1204"/>
      <c r="J552" s="1204"/>
      <c r="K552" s="1204"/>
      <c r="L552" s="1204"/>
      <c r="M552" s="1204"/>
      <c r="N552" s="1204"/>
      <c r="O552" s="1204"/>
      <c r="P552" s="1204"/>
      <c r="Q552" s="1204"/>
      <c r="R552" s="1204"/>
      <c r="S552" s="1204"/>
      <c r="T552" s="1204"/>
      <c r="U552" s="1204"/>
      <c r="V552" s="1204"/>
      <c r="W552" s="1204"/>
      <c r="X552" s="1204"/>
      <c r="Y552" s="1204"/>
      <c r="Z552" s="1204"/>
    </row>
    <row r="553" spans="1:26" ht="13.5" customHeight="1">
      <c r="A553" s="160"/>
      <c r="B553" s="931"/>
      <c r="C553" s="931"/>
      <c r="D553" s="931"/>
      <c r="E553" s="931"/>
      <c r="F553" s="931"/>
      <c r="G553" s="931"/>
      <c r="H553" s="931"/>
      <c r="I553" s="1204"/>
      <c r="J553" s="1204"/>
      <c r="K553" s="1204"/>
      <c r="L553" s="1204"/>
      <c r="M553" s="1204"/>
      <c r="N553" s="1204"/>
      <c r="O553" s="1204"/>
      <c r="P553" s="1204"/>
      <c r="Q553" s="1204"/>
      <c r="R553" s="1204"/>
      <c r="S553" s="1204"/>
      <c r="T553" s="1204"/>
      <c r="U553" s="1204"/>
      <c r="V553" s="1204"/>
      <c r="W553" s="1204"/>
      <c r="X553" s="1204"/>
      <c r="Y553" s="1204"/>
      <c r="Z553" s="1204"/>
    </row>
    <row r="554" spans="1:26" ht="13.5" customHeight="1">
      <c r="A554" s="160"/>
      <c r="B554" s="931"/>
      <c r="C554" s="931"/>
      <c r="D554" s="931"/>
      <c r="E554" s="931"/>
      <c r="F554" s="931"/>
      <c r="G554" s="931"/>
      <c r="H554" s="931"/>
      <c r="I554" s="1204"/>
      <c r="J554" s="1204"/>
      <c r="K554" s="1204"/>
      <c r="L554" s="1204"/>
      <c r="M554" s="1204"/>
      <c r="N554" s="1204"/>
      <c r="O554" s="1204"/>
      <c r="P554" s="1204"/>
      <c r="Q554" s="1204"/>
      <c r="R554" s="1204"/>
      <c r="S554" s="1204"/>
      <c r="T554" s="1204"/>
      <c r="U554" s="1204"/>
      <c r="V554" s="1204"/>
      <c r="W554" s="1204"/>
      <c r="X554" s="1204"/>
      <c r="Y554" s="1204"/>
      <c r="Z554" s="1204"/>
    </row>
    <row r="555" spans="1:26" ht="13.5" customHeight="1">
      <c r="A555" s="160"/>
      <c r="B555" s="931"/>
      <c r="C555" s="931"/>
      <c r="D555" s="931"/>
      <c r="E555" s="931"/>
      <c r="F555" s="931"/>
      <c r="G555" s="931"/>
      <c r="H555" s="931"/>
      <c r="I555" s="1204"/>
      <c r="J555" s="1204"/>
      <c r="K555" s="1204"/>
      <c r="L555" s="1204"/>
      <c r="M555" s="1204"/>
      <c r="N555" s="1204"/>
      <c r="O555" s="1204"/>
      <c r="P555" s="1204"/>
      <c r="Q555" s="1204"/>
      <c r="R555" s="1204"/>
      <c r="S555" s="1204"/>
      <c r="T555" s="1204"/>
      <c r="U555" s="1204"/>
      <c r="V555" s="1204"/>
      <c r="W555" s="1204"/>
      <c r="X555" s="1204"/>
      <c r="Y555" s="1204"/>
      <c r="Z555" s="1204"/>
    </row>
    <row r="556" spans="1:26" ht="13.5" customHeight="1">
      <c r="A556" s="160"/>
      <c r="B556" s="931"/>
      <c r="C556" s="931"/>
      <c r="D556" s="931"/>
      <c r="E556" s="931"/>
      <c r="F556" s="931"/>
      <c r="G556" s="931"/>
      <c r="H556" s="931"/>
      <c r="I556" s="1204"/>
      <c r="J556" s="1204"/>
      <c r="K556" s="1204"/>
      <c r="L556" s="1204"/>
      <c r="M556" s="1204"/>
      <c r="N556" s="1204"/>
      <c r="O556" s="1204"/>
      <c r="P556" s="1204"/>
      <c r="Q556" s="1204"/>
      <c r="R556" s="1204"/>
      <c r="S556" s="1204"/>
      <c r="T556" s="1204"/>
      <c r="U556" s="1204"/>
      <c r="V556" s="1204"/>
      <c r="W556" s="1204"/>
      <c r="X556" s="1204"/>
      <c r="Y556" s="1204"/>
      <c r="Z556" s="1204"/>
    </row>
    <row r="557" spans="1:26" ht="13.5" customHeight="1">
      <c r="A557" s="160"/>
      <c r="B557" s="931"/>
      <c r="C557" s="931"/>
      <c r="D557" s="931"/>
      <c r="E557" s="931"/>
      <c r="F557" s="931"/>
      <c r="G557" s="931"/>
      <c r="H557" s="931"/>
      <c r="I557" s="1204"/>
      <c r="J557" s="1204"/>
      <c r="K557" s="1204"/>
      <c r="L557" s="1204"/>
      <c r="M557" s="1204"/>
      <c r="N557" s="1204"/>
      <c r="O557" s="1204"/>
      <c r="P557" s="1204"/>
      <c r="Q557" s="1204"/>
      <c r="R557" s="1204"/>
      <c r="S557" s="1204"/>
      <c r="T557" s="1204"/>
      <c r="U557" s="1204"/>
      <c r="V557" s="1204"/>
      <c r="W557" s="1204"/>
      <c r="X557" s="1204"/>
      <c r="Y557" s="1204"/>
      <c r="Z557" s="1204"/>
    </row>
    <row r="558" spans="1:26" ht="13.5" customHeight="1">
      <c r="A558" s="160"/>
      <c r="B558" s="931"/>
      <c r="C558" s="931"/>
      <c r="D558" s="931"/>
      <c r="E558" s="931"/>
      <c r="F558" s="931"/>
      <c r="G558" s="931"/>
      <c r="H558" s="931"/>
      <c r="I558" s="1204"/>
      <c r="J558" s="1204"/>
      <c r="K558" s="1204"/>
      <c r="L558" s="1204"/>
      <c r="M558" s="1204"/>
      <c r="N558" s="1204"/>
      <c r="O558" s="1204"/>
      <c r="P558" s="1204"/>
      <c r="Q558" s="1204"/>
      <c r="R558" s="1204"/>
      <c r="S558" s="1204"/>
      <c r="T558" s="1204"/>
      <c r="U558" s="1204"/>
      <c r="V558" s="1204"/>
      <c r="W558" s="1204"/>
      <c r="X558" s="1204"/>
      <c r="Y558" s="1204"/>
      <c r="Z558" s="1204"/>
    </row>
    <row r="559" spans="1:26" ht="13.5" customHeight="1">
      <c r="A559" s="160"/>
      <c r="B559" s="931"/>
      <c r="C559" s="931"/>
      <c r="D559" s="931"/>
      <c r="E559" s="931"/>
      <c r="F559" s="931"/>
      <c r="G559" s="931"/>
      <c r="H559" s="931"/>
      <c r="I559" s="1204"/>
      <c r="J559" s="1204"/>
      <c r="K559" s="1204"/>
      <c r="L559" s="1204"/>
      <c r="M559" s="1204"/>
      <c r="N559" s="1204"/>
      <c r="O559" s="1204"/>
      <c r="P559" s="1204"/>
      <c r="Q559" s="1204"/>
      <c r="R559" s="1204"/>
      <c r="S559" s="1204"/>
      <c r="T559" s="1204"/>
      <c r="U559" s="1204"/>
      <c r="V559" s="1204"/>
      <c r="W559" s="1204"/>
      <c r="X559" s="1204"/>
      <c r="Y559" s="1204"/>
      <c r="Z559" s="1204"/>
    </row>
    <row r="560" spans="1:26" ht="13.5" customHeight="1">
      <c r="A560" s="160"/>
      <c r="B560" s="931"/>
      <c r="C560" s="931"/>
      <c r="D560" s="931"/>
      <c r="E560" s="931"/>
      <c r="F560" s="931"/>
      <c r="G560" s="931"/>
      <c r="H560" s="931"/>
      <c r="I560" s="1204"/>
      <c r="J560" s="1204"/>
      <c r="K560" s="1204"/>
      <c r="L560" s="1204"/>
      <c r="M560" s="1204"/>
      <c r="N560" s="1204"/>
      <c r="O560" s="1204"/>
      <c r="P560" s="1204"/>
      <c r="Q560" s="1204"/>
      <c r="R560" s="1204"/>
      <c r="S560" s="1204"/>
      <c r="T560" s="1204"/>
      <c r="U560" s="1204"/>
      <c r="V560" s="1204"/>
      <c r="W560" s="1204"/>
      <c r="X560" s="1204"/>
      <c r="Y560" s="1204"/>
      <c r="Z560" s="1204"/>
    </row>
    <row r="561" spans="1:26" ht="13.5" customHeight="1">
      <c r="A561" s="160"/>
      <c r="B561" s="931"/>
      <c r="C561" s="931"/>
      <c r="D561" s="931"/>
      <c r="E561" s="931"/>
      <c r="F561" s="931"/>
      <c r="G561" s="931"/>
      <c r="H561" s="931"/>
      <c r="I561" s="1204"/>
      <c r="J561" s="1204"/>
      <c r="K561" s="1204"/>
      <c r="L561" s="1204"/>
      <c r="M561" s="1204"/>
      <c r="N561" s="1204"/>
      <c r="O561" s="1204"/>
      <c r="P561" s="1204"/>
      <c r="Q561" s="1204"/>
      <c r="R561" s="1204"/>
      <c r="S561" s="1204"/>
      <c r="T561" s="1204"/>
      <c r="U561" s="1204"/>
      <c r="V561" s="1204"/>
      <c r="W561" s="1204"/>
      <c r="X561" s="1204"/>
      <c r="Y561" s="1204"/>
      <c r="Z561" s="1204"/>
    </row>
    <row r="562" spans="1:26" ht="13.5" customHeight="1">
      <c r="A562" s="160"/>
      <c r="B562" s="931"/>
      <c r="C562" s="931"/>
      <c r="D562" s="931"/>
      <c r="E562" s="931"/>
      <c r="F562" s="931"/>
      <c r="G562" s="931"/>
      <c r="H562" s="931"/>
      <c r="I562" s="1204"/>
      <c r="J562" s="1204"/>
      <c r="K562" s="1204"/>
      <c r="L562" s="1204"/>
      <c r="M562" s="1204"/>
      <c r="N562" s="1204"/>
      <c r="O562" s="1204"/>
      <c r="P562" s="1204"/>
      <c r="Q562" s="1204"/>
      <c r="R562" s="1204"/>
      <c r="S562" s="1204"/>
      <c r="T562" s="1204"/>
      <c r="U562" s="1204"/>
      <c r="V562" s="1204"/>
      <c r="W562" s="1204"/>
      <c r="X562" s="1204"/>
      <c r="Y562" s="1204"/>
      <c r="Z562" s="1204"/>
    </row>
    <row r="563" spans="1:26" ht="13.5" customHeight="1">
      <c r="A563" s="160"/>
      <c r="B563" s="931"/>
      <c r="C563" s="931"/>
      <c r="D563" s="931"/>
      <c r="E563" s="931"/>
      <c r="F563" s="931"/>
      <c r="G563" s="931"/>
      <c r="H563" s="931"/>
      <c r="I563" s="1204"/>
      <c r="J563" s="1204"/>
      <c r="K563" s="1204"/>
      <c r="L563" s="1204"/>
      <c r="M563" s="1204"/>
      <c r="N563" s="1204"/>
      <c r="O563" s="1204"/>
      <c r="P563" s="1204"/>
      <c r="Q563" s="1204"/>
      <c r="R563" s="1204"/>
      <c r="S563" s="1204"/>
      <c r="T563" s="1204"/>
      <c r="U563" s="1204"/>
      <c r="V563" s="1204"/>
      <c r="W563" s="1204"/>
      <c r="X563" s="1204"/>
      <c r="Y563" s="1204"/>
      <c r="Z563" s="1204"/>
    </row>
    <row r="564" spans="1:26" ht="13.5" customHeight="1">
      <c r="A564" s="160"/>
      <c r="B564" s="931"/>
      <c r="C564" s="931"/>
      <c r="D564" s="931"/>
      <c r="E564" s="931"/>
      <c r="F564" s="931"/>
      <c r="G564" s="931"/>
      <c r="H564" s="931"/>
      <c r="I564" s="1204"/>
      <c r="J564" s="1204"/>
      <c r="K564" s="1204"/>
      <c r="L564" s="1204"/>
      <c r="M564" s="1204"/>
      <c r="N564" s="1204"/>
      <c r="O564" s="1204"/>
      <c r="P564" s="1204"/>
      <c r="Q564" s="1204"/>
      <c r="R564" s="1204"/>
      <c r="S564" s="1204"/>
      <c r="T564" s="1204"/>
      <c r="U564" s="1204"/>
      <c r="V564" s="1204"/>
      <c r="W564" s="1204"/>
      <c r="X564" s="1204"/>
      <c r="Y564" s="1204"/>
      <c r="Z564" s="1204"/>
    </row>
    <row r="565" spans="1:26" ht="13.5" customHeight="1">
      <c r="A565" s="160"/>
      <c r="B565" s="931"/>
      <c r="C565" s="931"/>
      <c r="D565" s="931"/>
      <c r="E565" s="931"/>
      <c r="F565" s="931"/>
      <c r="G565" s="931"/>
      <c r="H565" s="931"/>
      <c r="I565" s="1204"/>
      <c r="J565" s="1204"/>
      <c r="K565" s="1204"/>
      <c r="L565" s="1204"/>
      <c r="M565" s="1204"/>
      <c r="N565" s="1204"/>
      <c r="O565" s="1204"/>
      <c r="P565" s="1204"/>
      <c r="Q565" s="1204"/>
      <c r="R565" s="1204"/>
      <c r="S565" s="1204"/>
      <c r="T565" s="1204"/>
      <c r="U565" s="1204"/>
      <c r="V565" s="1204"/>
      <c r="W565" s="1204"/>
      <c r="X565" s="1204"/>
      <c r="Y565" s="1204"/>
      <c r="Z565" s="1204"/>
    </row>
    <row r="566" spans="1:26" ht="13.5" customHeight="1">
      <c r="A566" s="160"/>
      <c r="B566" s="931"/>
      <c r="C566" s="931"/>
      <c r="D566" s="931"/>
      <c r="E566" s="931"/>
      <c r="F566" s="931"/>
      <c r="G566" s="931"/>
      <c r="H566" s="931"/>
      <c r="I566" s="1204"/>
      <c r="J566" s="1204"/>
      <c r="K566" s="1204"/>
      <c r="L566" s="1204"/>
      <c r="M566" s="1204"/>
      <c r="N566" s="1204"/>
      <c r="O566" s="1204"/>
      <c r="P566" s="1204"/>
      <c r="Q566" s="1204"/>
      <c r="R566" s="1204"/>
      <c r="S566" s="1204"/>
      <c r="T566" s="1204"/>
      <c r="U566" s="1204"/>
      <c r="V566" s="1204"/>
      <c r="W566" s="1204"/>
      <c r="X566" s="1204"/>
      <c r="Y566" s="1204"/>
      <c r="Z566" s="1204"/>
    </row>
    <row r="567" spans="1:26" ht="13.5" customHeight="1">
      <c r="A567" s="160"/>
      <c r="B567" s="931"/>
      <c r="C567" s="931"/>
      <c r="D567" s="931"/>
      <c r="E567" s="931"/>
      <c r="F567" s="931"/>
      <c r="G567" s="931"/>
      <c r="H567" s="931"/>
      <c r="I567" s="1204"/>
      <c r="J567" s="1204"/>
      <c r="K567" s="1204"/>
      <c r="L567" s="1204"/>
      <c r="M567" s="1204"/>
      <c r="N567" s="1204"/>
      <c r="O567" s="1204"/>
      <c r="P567" s="1204"/>
      <c r="Q567" s="1204"/>
      <c r="R567" s="1204"/>
      <c r="S567" s="1204"/>
      <c r="T567" s="1204"/>
      <c r="U567" s="1204"/>
      <c r="V567" s="1204"/>
      <c r="W567" s="1204"/>
      <c r="X567" s="1204"/>
      <c r="Y567" s="1204"/>
      <c r="Z567" s="1204"/>
    </row>
    <row r="568" spans="1:26" ht="13.5" customHeight="1">
      <c r="A568" s="160"/>
      <c r="B568" s="931"/>
      <c r="C568" s="931"/>
      <c r="D568" s="931"/>
      <c r="E568" s="931"/>
      <c r="F568" s="931"/>
      <c r="G568" s="931"/>
      <c r="H568" s="931"/>
      <c r="I568" s="1204"/>
      <c r="J568" s="1204"/>
      <c r="K568" s="1204"/>
      <c r="L568" s="1204"/>
      <c r="M568" s="1204"/>
      <c r="N568" s="1204"/>
      <c r="O568" s="1204"/>
      <c r="P568" s="1204"/>
      <c r="Q568" s="1204"/>
      <c r="R568" s="1204"/>
      <c r="S568" s="1204"/>
      <c r="T568" s="1204"/>
      <c r="U568" s="1204"/>
      <c r="V568" s="1204"/>
      <c r="W568" s="1204"/>
      <c r="X568" s="1204"/>
      <c r="Y568" s="1204"/>
      <c r="Z568" s="1204"/>
    </row>
    <row r="569" spans="1:26" ht="13.5" customHeight="1">
      <c r="A569" s="160"/>
      <c r="B569" s="931"/>
      <c r="C569" s="931"/>
      <c r="D569" s="931"/>
      <c r="E569" s="931"/>
      <c r="F569" s="931"/>
      <c r="G569" s="931"/>
      <c r="H569" s="931"/>
      <c r="I569" s="1204"/>
      <c r="J569" s="1204"/>
      <c r="K569" s="1204"/>
      <c r="L569" s="1204"/>
      <c r="M569" s="1204"/>
      <c r="N569" s="1204"/>
      <c r="O569" s="1204"/>
      <c r="P569" s="1204"/>
      <c r="Q569" s="1204"/>
      <c r="R569" s="1204"/>
      <c r="S569" s="1204"/>
      <c r="T569" s="1204"/>
      <c r="U569" s="1204"/>
      <c r="V569" s="1204"/>
      <c r="W569" s="1204"/>
      <c r="X569" s="1204"/>
      <c r="Y569" s="1204"/>
      <c r="Z569" s="1204"/>
    </row>
    <row r="570" spans="1:26" ht="13.5" customHeight="1">
      <c r="A570" s="160"/>
      <c r="B570" s="931"/>
      <c r="C570" s="931"/>
      <c r="D570" s="931"/>
      <c r="E570" s="931"/>
      <c r="F570" s="931"/>
      <c r="G570" s="931"/>
      <c r="H570" s="931"/>
      <c r="I570" s="1204"/>
      <c r="J570" s="1204"/>
      <c r="K570" s="1204"/>
      <c r="L570" s="1204"/>
      <c r="M570" s="1204"/>
      <c r="N570" s="1204"/>
      <c r="O570" s="1204"/>
      <c r="P570" s="1204"/>
      <c r="Q570" s="1204"/>
      <c r="R570" s="1204"/>
      <c r="S570" s="1204"/>
      <c r="T570" s="1204"/>
      <c r="U570" s="1204"/>
      <c r="V570" s="1204"/>
      <c r="W570" s="1204"/>
      <c r="X570" s="1204"/>
      <c r="Y570" s="1204"/>
      <c r="Z570" s="1204"/>
    </row>
    <row r="571" spans="1:26" ht="13.5" customHeight="1">
      <c r="A571" s="160"/>
      <c r="B571" s="931"/>
      <c r="C571" s="931"/>
      <c r="D571" s="931"/>
      <c r="E571" s="931"/>
      <c r="F571" s="931"/>
      <c r="G571" s="931"/>
      <c r="H571" s="931"/>
      <c r="I571" s="1204"/>
      <c r="J571" s="1204"/>
      <c r="K571" s="1204"/>
      <c r="L571" s="1204"/>
      <c r="M571" s="1204"/>
      <c r="N571" s="1204"/>
      <c r="O571" s="1204"/>
      <c r="P571" s="1204"/>
      <c r="Q571" s="1204"/>
      <c r="R571" s="1204"/>
      <c r="S571" s="1204"/>
      <c r="T571" s="1204"/>
      <c r="U571" s="1204"/>
      <c r="V571" s="1204"/>
      <c r="W571" s="1204"/>
      <c r="X571" s="1204"/>
      <c r="Y571" s="1204"/>
      <c r="Z571" s="1204"/>
    </row>
    <row r="572" spans="1:26" ht="13.5" customHeight="1">
      <c r="A572" s="160"/>
      <c r="B572" s="931"/>
      <c r="C572" s="931"/>
      <c r="D572" s="931"/>
      <c r="E572" s="931"/>
      <c r="F572" s="931"/>
      <c r="G572" s="931"/>
      <c r="H572" s="931"/>
      <c r="I572" s="1204"/>
      <c r="J572" s="1204"/>
      <c r="K572" s="1204"/>
      <c r="L572" s="1204"/>
      <c r="M572" s="1204"/>
      <c r="N572" s="1204"/>
      <c r="O572" s="1204"/>
      <c r="P572" s="1204"/>
      <c r="Q572" s="1204"/>
      <c r="R572" s="1204"/>
      <c r="S572" s="1204"/>
      <c r="T572" s="1204"/>
      <c r="U572" s="1204"/>
      <c r="V572" s="1204"/>
      <c r="W572" s="1204"/>
      <c r="X572" s="1204"/>
      <c r="Y572" s="1204"/>
      <c r="Z572" s="1204"/>
    </row>
    <row r="573" spans="1:26" ht="13.5" customHeight="1">
      <c r="A573" s="160"/>
      <c r="B573" s="931"/>
      <c r="C573" s="931"/>
      <c r="D573" s="931"/>
      <c r="E573" s="931"/>
      <c r="F573" s="931"/>
      <c r="G573" s="931"/>
      <c r="H573" s="931"/>
      <c r="I573" s="1204"/>
      <c r="J573" s="1204"/>
      <c r="K573" s="1204"/>
      <c r="L573" s="1204"/>
      <c r="M573" s="1204"/>
      <c r="N573" s="1204"/>
      <c r="O573" s="1204"/>
      <c r="P573" s="1204"/>
      <c r="Q573" s="1204"/>
      <c r="R573" s="1204"/>
      <c r="S573" s="1204"/>
      <c r="T573" s="1204"/>
      <c r="U573" s="1204"/>
      <c r="V573" s="1204"/>
      <c r="W573" s="1204"/>
      <c r="X573" s="1204"/>
      <c r="Y573" s="1204"/>
      <c r="Z573" s="1204"/>
    </row>
    <row r="574" spans="1:26" ht="13.5" customHeight="1">
      <c r="A574" s="160"/>
      <c r="B574" s="931"/>
      <c r="C574" s="931"/>
      <c r="D574" s="931"/>
      <c r="E574" s="931"/>
      <c r="F574" s="931"/>
      <c r="G574" s="931"/>
      <c r="H574" s="931"/>
      <c r="I574" s="1204"/>
      <c r="J574" s="1204"/>
      <c r="K574" s="1204"/>
      <c r="L574" s="1204"/>
      <c r="M574" s="1204"/>
      <c r="N574" s="1204"/>
      <c r="O574" s="1204"/>
      <c r="P574" s="1204"/>
      <c r="Q574" s="1204"/>
      <c r="R574" s="1204"/>
      <c r="S574" s="1204"/>
      <c r="T574" s="1204"/>
      <c r="U574" s="1204"/>
      <c r="V574" s="1204"/>
      <c r="W574" s="1204"/>
      <c r="X574" s="1204"/>
      <c r="Y574" s="1204"/>
      <c r="Z574" s="1204"/>
    </row>
    <row r="575" spans="1:26" ht="13.5" customHeight="1">
      <c r="A575" s="160"/>
      <c r="B575" s="931"/>
      <c r="C575" s="931"/>
      <c r="D575" s="931"/>
      <c r="E575" s="931"/>
      <c r="F575" s="931"/>
      <c r="G575" s="931"/>
      <c r="H575" s="931"/>
      <c r="I575" s="1204"/>
      <c r="J575" s="1204"/>
      <c r="K575" s="1204"/>
      <c r="L575" s="1204"/>
      <c r="M575" s="1204"/>
      <c r="N575" s="1204"/>
      <c r="O575" s="1204"/>
      <c r="P575" s="1204"/>
      <c r="Q575" s="1204"/>
      <c r="R575" s="1204"/>
      <c r="S575" s="1204"/>
      <c r="T575" s="1204"/>
      <c r="U575" s="1204"/>
      <c r="V575" s="1204"/>
      <c r="W575" s="1204"/>
      <c r="X575" s="1204"/>
      <c r="Y575" s="1204"/>
      <c r="Z575" s="1204"/>
    </row>
    <row r="576" spans="1:26" ht="13.5" customHeight="1">
      <c r="A576" s="160"/>
      <c r="B576" s="931"/>
      <c r="C576" s="931"/>
      <c r="D576" s="931"/>
      <c r="E576" s="931"/>
      <c r="F576" s="931"/>
      <c r="G576" s="931"/>
      <c r="H576" s="931"/>
      <c r="I576" s="1204"/>
      <c r="J576" s="1204"/>
      <c r="K576" s="1204"/>
      <c r="L576" s="1204"/>
      <c r="M576" s="1204"/>
      <c r="N576" s="1204"/>
      <c r="O576" s="1204"/>
      <c r="P576" s="1204"/>
      <c r="Q576" s="1204"/>
      <c r="R576" s="1204"/>
      <c r="S576" s="1204"/>
      <c r="T576" s="1204"/>
      <c r="U576" s="1204"/>
      <c r="V576" s="1204"/>
      <c r="W576" s="1204"/>
      <c r="X576" s="1204"/>
      <c r="Y576" s="1204"/>
      <c r="Z576" s="1204"/>
    </row>
    <row r="577" spans="1:26" ht="13.5" customHeight="1">
      <c r="A577" s="160"/>
      <c r="B577" s="931"/>
      <c r="C577" s="931"/>
      <c r="D577" s="931"/>
      <c r="E577" s="931"/>
      <c r="F577" s="931"/>
      <c r="G577" s="931"/>
      <c r="H577" s="931"/>
      <c r="I577" s="1204"/>
      <c r="J577" s="1204"/>
      <c r="K577" s="1204"/>
      <c r="L577" s="1204"/>
      <c r="M577" s="1204"/>
      <c r="N577" s="1204"/>
      <c r="O577" s="1204"/>
      <c r="P577" s="1204"/>
      <c r="Q577" s="1204"/>
      <c r="R577" s="1204"/>
      <c r="S577" s="1204"/>
      <c r="T577" s="1204"/>
      <c r="U577" s="1204"/>
      <c r="V577" s="1204"/>
      <c r="W577" s="1204"/>
      <c r="X577" s="1204"/>
      <c r="Y577" s="1204"/>
      <c r="Z577" s="1204"/>
    </row>
    <row r="578" spans="1:26" ht="13.5" customHeight="1">
      <c r="A578" s="160"/>
      <c r="B578" s="931"/>
      <c r="C578" s="931"/>
      <c r="D578" s="931"/>
      <c r="E578" s="931"/>
      <c r="F578" s="931"/>
      <c r="G578" s="931"/>
      <c r="H578" s="931"/>
      <c r="I578" s="1204"/>
      <c r="J578" s="1204"/>
      <c r="K578" s="1204"/>
      <c r="L578" s="1204"/>
      <c r="M578" s="1204"/>
      <c r="N578" s="1204"/>
      <c r="O578" s="1204"/>
      <c r="P578" s="1204"/>
      <c r="Q578" s="1204"/>
      <c r="R578" s="1204"/>
      <c r="S578" s="1204"/>
      <c r="T578" s="1204"/>
      <c r="U578" s="1204"/>
      <c r="V578" s="1204"/>
      <c r="W578" s="1204"/>
      <c r="X578" s="1204"/>
      <c r="Y578" s="1204"/>
      <c r="Z578" s="1204"/>
    </row>
    <row r="579" spans="1:26" ht="13.5" customHeight="1">
      <c r="A579" s="160"/>
      <c r="B579" s="931"/>
      <c r="C579" s="931"/>
      <c r="D579" s="931"/>
      <c r="E579" s="931"/>
      <c r="F579" s="931"/>
      <c r="G579" s="931"/>
      <c r="H579" s="931"/>
      <c r="I579" s="1204"/>
      <c r="J579" s="1204"/>
      <c r="K579" s="1204"/>
      <c r="L579" s="1204"/>
      <c r="M579" s="1204"/>
      <c r="N579" s="1204"/>
      <c r="O579" s="1204"/>
      <c r="P579" s="1204"/>
      <c r="Q579" s="1204"/>
      <c r="R579" s="1204"/>
      <c r="S579" s="1204"/>
      <c r="T579" s="1204"/>
      <c r="U579" s="1204"/>
      <c r="V579" s="1204"/>
      <c r="W579" s="1204"/>
      <c r="X579" s="1204"/>
      <c r="Y579" s="1204"/>
      <c r="Z579" s="1204"/>
    </row>
    <row r="580" spans="1:26" ht="13.5" customHeight="1">
      <c r="A580" s="160"/>
      <c r="B580" s="931"/>
      <c r="C580" s="931"/>
      <c r="D580" s="931"/>
      <c r="E580" s="931"/>
      <c r="F580" s="931"/>
      <c r="G580" s="931"/>
      <c r="H580" s="931"/>
      <c r="I580" s="1204"/>
      <c r="J580" s="1204"/>
      <c r="K580" s="1204"/>
      <c r="L580" s="1204"/>
      <c r="M580" s="1204"/>
      <c r="N580" s="1204"/>
      <c r="O580" s="1204"/>
      <c r="P580" s="1204"/>
      <c r="Q580" s="1204"/>
      <c r="R580" s="1204"/>
      <c r="S580" s="1204"/>
      <c r="T580" s="1204"/>
      <c r="U580" s="1204"/>
      <c r="V580" s="1204"/>
      <c r="W580" s="1204"/>
      <c r="X580" s="1204"/>
      <c r="Y580" s="1204"/>
      <c r="Z580" s="1204"/>
    </row>
    <row r="581" spans="1:26" ht="13.5" customHeight="1">
      <c r="A581" s="160"/>
      <c r="B581" s="931"/>
      <c r="C581" s="931"/>
      <c r="D581" s="931"/>
      <c r="E581" s="931"/>
      <c r="F581" s="931"/>
      <c r="G581" s="931"/>
      <c r="H581" s="931"/>
      <c r="I581" s="1204"/>
      <c r="J581" s="1204"/>
      <c r="K581" s="1204"/>
      <c r="L581" s="1204"/>
      <c r="M581" s="1204"/>
      <c r="N581" s="1204"/>
      <c r="O581" s="1204"/>
      <c r="P581" s="1204"/>
      <c r="Q581" s="1204"/>
      <c r="R581" s="1204"/>
      <c r="S581" s="1204"/>
      <c r="T581" s="1204"/>
      <c r="U581" s="1204"/>
      <c r="V581" s="1204"/>
      <c r="W581" s="1204"/>
      <c r="X581" s="1204"/>
      <c r="Y581" s="1204"/>
      <c r="Z581" s="1204"/>
    </row>
    <row r="582" spans="1:26" ht="13.5" customHeight="1">
      <c r="A582" s="160"/>
      <c r="B582" s="931"/>
      <c r="C582" s="931"/>
      <c r="D582" s="931"/>
      <c r="E582" s="931"/>
      <c r="F582" s="931"/>
      <c r="G582" s="931"/>
      <c r="H582" s="931"/>
      <c r="I582" s="1204"/>
      <c r="J582" s="1204"/>
      <c r="K582" s="1204"/>
      <c r="L582" s="1204"/>
      <c r="M582" s="1204"/>
      <c r="N582" s="1204"/>
      <c r="O582" s="1204"/>
      <c r="P582" s="1204"/>
      <c r="Q582" s="1204"/>
      <c r="R582" s="1204"/>
      <c r="S582" s="1204"/>
      <c r="T582" s="1204"/>
      <c r="U582" s="1204"/>
      <c r="V582" s="1204"/>
      <c r="W582" s="1204"/>
      <c r="X582" s="1204"/>
      <c r="Y582" s="1204"/>
      <c r="Z582" s="1204"/>
    </row>
    <row r="583" spans="1:26" ht="13.5" customHeight="1">
      <c r="A583" s="160"/>
      <c r="B583" s="931"/>
      <c r="C583" s="931"/>
      <c r="D583" s="931"/>
      <c r="E583" s="931"/>
      <c r="F583" s="931"/>
      <c r="G583" s="931"/>
      <c r="H583" s="931"/>
      <c r="I583" s="1204"/>
      <c r="J583" s="1204"/>
      <c r="K583" s="1204"/>
      <c r="L583" s="1204"/>
      <c r="M583" s="1204"/>
      <c r="N583" s="1204"/>
      <c r="O583" s="1204"/>
      <c r="P583" s="1204"/>
      <c r="Q583" s="1204"/>
      <c r="R583" s="1204"/>
      <c r="S583" s="1204"/>
      <c r="T583" s="1204"/>
      <c r="U583" s="1204"/>
      <c r="V583" s="1204"/>
      <c r="W583" s="1204"/>
      <c r="X583" s="1204"/>
      <c r="Y583" s="1204"/>
      <c r="Z583" s="1204"/>
    </row>
    <row r="584" spans="1:26" ht="13.5" customHeight="1">
      <c r="A584" s="160"/>
      <c r="B584" s="931"/>
      <c r="C584" s="931"/>
      <c r="D584" s="931"/>
      <c r="E584" s="931"/>
      <c r="F584" s="931"/>
      <c r="G584" s="931"/>
      <c r="H584" s="931"/>
      <c r="I584" s="1204"/>
      <c r="J584" s="1204"/>
      <c r="K584" s="1204"/>
      <c r="L584" s="1204"/>
      <c r="M584" s="1204"/>
      <c r="N584" s="1204"/>
      <c r="O584" s="1204"/>
      <c r="P584" s="1204"/>
      <c r="Q584" s="1204"/>
      <c r="R584" s="1204"/>
      <c r="S584" s="1204"/>
      <c r="T584" s="1204"/>
      <c r="U584" s="1204"/>
      <c r="V584" s="1204"/>
      <c r="W584" s="1204"/>
      <c r="X584" s="1204"/>
      <c r="Y584" s="1204"/>
      <c r="Z584" s="1204"/>
    </row>
    <row r="585" spans="1:26" ht="13.5" customHeight="1">
      <c r="A585" s="160"/>
      <c r="B585" s="931"/>
      <c r="C585" s="931"/>
      <c r="D585" s="931"/>
      <c r="E585" s="931"/>
      <c r="F585" s="931"/>
      <c r="G585" s="931"/>
      <c r="H585" s="931"/>
      <c r="I585" s="1204"/>
      <c r="J585" s="1204"/>
      <c r="K585" s="1204"/>
      <c r="L585" s="1204"/>
      <c r="M585" s="1204"/>
      <c r="N585" s="1204"/>
      <c r="O585" s="1204"/>
      <c r="P585" s="1204"/>
      <c r="Q585" s="1204"/>
      <c r="R585" s="1204"/>
      <c r="S585" s="1204"/>
      <c r="T585" s="1204"/>
      <c r="U585" s="1204"/>
      <c r="V585" s="1204"/>
      <c r="W585" s="1204"/>
      <c r="X585" s="1204"/>
      <c r="Y585" s="1204"/>
      <c r="Z585" s="1204"/>
    </row>
    <row r="586" spans="1:26" ht="13.5" customHeight="1">
      <c r="A586" s="160"/>
      <c r="B586" s="931"/>
      <c r="C586" s="931"/>
      <c r="D586" s="931"/>
      <c r="E586" s="931"/>
      <c r="F586" s="931"/>
      <c r="G586" s="931"/>
      <c r="H586" s="931"/>
      <c r="I586" s="1204"/>
      <c r="J586" s="1204"/>
      <c r="K586" s="1204"/>
      <c r="L586" s="1204"/>
      <c r="M586" s="1204"/>
      <c r="N586" s="1204"/>
      <c r="O586" s="1204"/>
      <c r="P586" s="1204"/>
      <c r="Q586" s="1204"/>
      <c r="R586" s="1204"/>
      <c r="S586" s="1204"/>
      <c r="T586" s="1204"/>
      <c r="U586" s="1204"/>
      <c r="V586" s="1204"/>
      <c r="W586" s="1204"/>
      <c r="X586" s="1204"/>
      <c r="Y586" s="1204"/>
      <c r="Z586" s="1204"/>
    </row>
    <row r="587" spans="1:26" ht="13.5" customHeight="1">
      <c r="A587" s="160"/>
      <c r="B587" s="931"/>
      <c r="C587" s="931"/>
      <c r="D587" s="931"/>
      <c r="E587" s="931"/>
      <c r="F587" s="931"/>
      <c r="G587" s="931"/>
      <c r="H587" s="931"/>
      <c r="I587" s="1204"/>
      <c r="J587" s="1204"/>
      <c r="K587" s="1204"/>
      <c r="L587" s="1204"/>
      <c r="M587" s="1204"/>
      <c r="N587" s="1204"/>
      <c r="O587" s="1204"/>
      <c r="P587" s="1204"/>
      <c r="Q587" s="1204"/>
      <c r="R587" s="1204"/>
      <c r="S587" s="1204"/>
      <c r="T587" s="1204"/>
      <c r="U587" s="1204"/>
      <c r="V587" s="1204"/>
      <c r="W587" s="1204"/>
      <c r="X587" s="1204"/>
      <c r="Y587" s="1204"/>
      <c r="Z587" s="1204"/>
    </row>
    <row r="588" spans="1:26" ht="13.5" customHeight="1">
      <c r="A588" s="160"/>
      <c r="B588" s="931"/>
      <c r="C588" s="931"/>
      <c r="D588" s="931"/>
      <c r="E588" s="931"/>
      <c r="F588" s="931"/>
      <c r="G588" s="931"/>
      <c r="H588" s="931"/>
      <c r="I588" s="1204"/>
      <c r="J588" s="1204"/>
      <c r="K588" s="1204"/>
      <c r="L588" s="1204"/>
      <c r="M588" s="1204"/>
      <c r="N588" s="1204"/>
      <c r="O588" s="1204"/>
      <c r="P588" s="1204"/>
      <c r="Q588" s="1204"/>
      <c r="R588" s="1204"/>
      <c r="S588" s="1204"/>
      <c r="T588" s="1204"/>
      <c r="U588" s="1204"/>
      <c r="V588" s="1204"/>
      <c r="W588" s="1204"/>
      <c r="X588" s="1204"/>
      <c r="Y588" s="1204"/>
      <c r="Z588" s="1204"/>
    </row>
    <row r="589" spans="1:26" ht="13.5" customHeight="1">
      <c r="A589" s="160"/>
      <c r="B589" s="931"/>
      <c r="C589" s="931"/>
      <c r="D589" s="931"/>
      <c r="E589" s="931"/>
      <c r="F589" s="931"/>
      <c r="G589" s="931"/>
      <c r="H589" s="931"/>
      <c r="I589" s="1204"/>
      <c r="J589" s="1204"/>
      <c r="K589" s="1204"/>
      <c r="L589" s="1204"/>
      <c r="M589" s="1204"/>
      <c r="N589" s="1204"/>
      <c r="O589" s="1204"/>
      <c r="P589" s="1204"/>
      <c r="Q589" s="1204"/>
      <c r="R589" s="1204"/>
      <c r="S589" s="1204"/>
      <c r="T589" s="1204"/>
      <c r="U589" s="1204"/>
      <c r="V589" s="1204"/>
      <c r="W589" s="1204"/>
      <c r="X589" s="1204"/>
      <c r="Y589" s="1204"/>
      <c r="Z589" s="1204"/>
    </row>
    <row r="590" spans="1:26" ht="13.5" customHeight="1">
      <c r="A590" s="160"/>
      <c r="B590" s="931"/>
      <c r="C590" s="931"/>
      <c r="D590" s="931"/>
      <c r="E590" s="931"/>
      <c r="F590" s="931"/>
      <c r="G590" s="931"/>
      <c r="H590" s="931"/>
      <c r="I590" s="1204"/>
      <c r="J590" s="1204"/>
      <c r="K590" s="1204"/>
      <c r="L590" s="1204"/>
      <c r="M590" s="1204"/>
      <c r="N590" s="1204"/>
      <c r="O590" s="1204"/>
      <c r="P590" s="1204"/>
      <c r="Q590" s="1204"/>
      <c r="R590" s="1204"/>
      <c r="S590" s="1204"/>
      <c r="T590" s="1204"/>
      <c r="U590" s="1204"/>
      <c r="V590" s="1204"/>
      <c r="W590" s="1204"/>
      <c r="X590" s="1204"/>
      <c r="Y590" s="1204"/>
      <c r="Z590" s="1204"/>
    </row>
    <row r="591" spans="1:26" ht="13.5" customHeight="1">
      <c r="A591" s="160"/>
      <c r="B591" s="931"/>
      <c r="C591" s="931"/>
      <c r="D591" s="931"/>
      <c r="E591" s="931"/>
      <c r="F591" s="931"/>
      <c r="G591" s="931"/>
      <c r="H591" s="931"/>
      <c r="I591" s="1204"/>
      <c r="J591" s="1204"/>
      <c r="K591" s="1204"/>
      <c r="L591" s="1204"/>
      <c r="M591" s="1204"/>
      <c r="N591" s="1204"/>
      <c r="O591" s="1204"/>
      <c r="P591" s="1204"/>
      <c r="Q591" s="1204"/>
      <c r="R591" s="1204"/>
      <c r="S591" s="1204"/>
      <c r="T591" s="1204"/>
      <c r="U591" s="1204"/>
      <c r="V591" s="1204"/>
      <c r="W591" s="1204"/>
      <c r="X591" s="1204"/>
      <c r="Y591" s="1204"/>
      <c r="Z591" s="1204"/>
    </row>
    <row r="592" spans="1:26" ht="13.5" customHeight="1">
      <c r="A592" s="160"/>
      <c r="B592" s="931"/>
      <c r="C592" s="931"/>
      <c r="D592" s="931"/>
      <c r="E592" s="931"/>
      <c r="F592" s="931"/>
      <c r="G592" s="931"/>
      <c r="H592" s="931"/>
      <c r="I592" s="1204"/>
      <c r="J592" s="1204"/>
      <c r="K592" s="1204"/>
      <c r="L592" s="1204"/>
      <c r="M592" s="1204"/>
      <c r="N592" s="1204"/>
      <c r="O592" s="1204"/>
      <c r="P592" s="1204"/>
      <c r="Q592" s="1204"/>
      <c r="R592" s="1204"/>
      <c r="S592" s="1204"/>
      <c r="T592" s="1204"/>
      <c r="U592" s="1204"/>
      <c r="V592" s="1204"/>
      <c r="W592" s="1204"/>
      <c r="X592" s="1204"/>
      <c r="Y592" s="1204"/>
      <c r="Z592" s="1204"/>
    </row>
    <row r="593" spans="1:26" ht="13.5" customHeight="1">
      <c r="A593" s="160"/>
      <c r="B593" s="931"/>
      <c r="C593" s="931"/>
      <c r="D593" s="931"/>
      <c r="E593" s="931"/>
      <c r="F593" s="931"/>
      <c r="G593" s="931"/>
      <c r="H593" s="931"/>
      <c r="I593" s="1204"/>
      <c r="J593" s="1204"/>
      <c r="K593" s="1204"/>
      <c r="L593" s="1204"/>
      <c r="M593" s="1204"/>
      <c r="N593" s="1204"/>
      <c r="O593" s="1204"/>
      <c r="P593" s="1204"/>
      <c r="Q593" s="1204"/>
      <c r="R593" s="1204"/>
      <c r="S593" s="1204"/>
      <c r="T593" s="1204"/>
      <c r="U593" s="1204"/>
      <c r="V593" s="1204"/>
      <c r="W593" s="1204"/>
      <c r="X593" s="1204"/>
      <c r="Y593" s="1204"/>
      <c r="Z593" s="1204"/>
    </row>
    <row r="594" spans="1:26" ht="13.5" customHeight="1">
      <c r="A594" s="160"/>
      <c r="B594" s="931"/>
      <c r="C594" s="931"/>
      <c r="D594" s="931"/>
      <c r="E594" s="931"/>
      <c r="F594" s="931"/>
      <c r="G594" s="931"/>
      <c r="H594" s="931"/>
      <c r="I594" s="1204"/>
      <c r="J594" s="1204"/>
      <c r="K594" s="1204"/>
      <c r="L594" s="1204"/>
      <c r="M594" s="1204"/>
      <c r="N594" s="1204"/>
      <c r="O594" s="1204"/>
      <c r="P594" s="1204"/>
      <c r="Q594" s="1204"/>
      <c r="R594" s="1204"/>
      <c r="S594" s="1204"/>
      <c r="T594" s="1204"/>
      <c r="U594" s="1204"/>
      <c r="V594" s="1204"/>
      <c r="W594" s="1204"/>
      <c r="X594" s="1204"/>
      <c r="Y594" s="1204"/>
      <c r="Z594" s="1204"/>
    </row>
    <row r="595" spans="1:26" ht="13.5" customHeight="1">
      <c r="A595" s="160"/>
      <c r="B595" s="931"/>
      <c r="C595" s="931"/>
      <c r="D595" s="931"/>
      <c r="E595" s="931"/>
      <c r="F595" s="931"/>
      <c r="G595" s="931"/>
      <c r="H595" s="931"/>
      <c r="I595" s="1204"/>
      <c r="J595" s="1204"/>
      <c r="K595" s="1204"/>
      <c r="L595" s="1204"/>
      <c r="M595" s="1204"/>
      <c r="N595" s="1204"/>
      <c r="O595" s="1204"/>
      <c r="P595" s="1204"/>
      <c r="Q595" s="1204"/>
      <c r="R595" s="1204"/>
      <c r="S595" s="1204"/>
      <c r="T595" s="1204"/>
      <c r="U595" s="1204"/>
      <c r="V595" s="1204"/>
      <c r="W595" s="1204"/>
      <c r="X595" s="1204"/>
      <c r="Y595" s="1204"/>
      <c r="Z595" s="1204"/>
    </row>
    <row r="596" spans="1:26" ht="13.5" customHeight="1">
      <c r="A596" s="160"/>
      <c r="B596" s="931"/>
      <c r="C596" s="931"/>
      <c r="D596" s="931"/>
      <c r="E596" s="931"/>
      <c r="F596" s="931"/>
      <c r="G596" s="931"/>
      <c r="H596" s="931"/>
      <c r="I596" s="1204"/>
      <c r="J596" s="1204"/>
      <c r="K596" s="1204"/>
      <c r="L596" s="1204"/>
      <c r="M596" s="1204"/>
      <c r="N596" s="1204"/>
      <c r="O596" s="1204"/>
      <c r="P596" s="1204"/>
      <c r="Q596" s="1204"/>
      <c r="R596" s="1204"/>
      <c r="S596" s="1204"/>
      <c r="T596" s="1204"/>
      <c r="U596" s="1204"/>
      <c r="V596" s="1204"/>
      <c r="W596" s="1204"/>
      <c r="X596" s="1204"/>
      <c r="Y596" s="1204"/>
      <c r="Z596" s="1204"/>
    </row>
    <row r="597" spans="1:26" ht="13.5" customHeight="1">
      <c r="A597" s="160"/>
      <c r="B597" s="931"/>
      <c r="C597" s="931"/>
      <c r="D597" s="931"/>
      <c r="E597" s="931"/>
      <c r="F597" s="931"/>
      <c r="G597" s="931"/>
      <c r="H597" s="931"/>
      <c r="I597" s="1204"/>
      <c r="J597" s="1204"/>
      <c r="K597" s="1204"/>
      <c r="L597" s="1204"/>
      <c r="M597" s="1204"/>
      <c r="N597" s="1204"/>
      <c r="O597" s="1204"/>
      <c r="P597" s="1204"/>
      <c r="Q597" s="1204"/>
      <c r="R597" s="1204"/>
      <c r="S597" s="1204"/>
      <c r="T597" s="1204"/>
      <c r="U597" s="1204"/>
      <c r="V597" s="1204"/>
      <c r="W597" s="1204"/>
      <c r="X597" s="1204"/>
      <c r="Y597" s="1204"/>
      <c r="Z597" s="1204"/>
    </row>
    <row r="598" spans="1:26" ht="13.5" customHeight="1">
      <c r="A598" s="160"/>
      <c r="B598" s="931"/>
      <c r="C598" s="931"/>
      <c r="D598" s="931"/>
      <c r="E598" s="931"/>
      <c r="F598" s="931"/>
      <c r="G598" s="931"/>
      <c r="H598" s="931"/>
      <c r="I598" s="1204"/>
      <c r="J598" s="1204"/>
      <c r="K598" s="1204"/>
      <c r="L598" s="1204"/>
      <c r="M598" s="1204"/>
      <c r="N598" s="1204"/>
      <c r="O598" s="1204"/>
      <c r="P598" s="1204"/>
      <c r="Q598" s="1204"/>
      <c r="R598" s="1204"/>
      <c r="S598" s="1204"/>
      <c r="T598" s="1204"/>
      <c r="U598" s="1204"/>
      <c r="V598" s="1204"/>
      <c r="W598" s="1204"/>
      <c r="X598" s="1204"/>
      <c r="Y598" s="1204"/>
      <c r="Z598" s="1204"/>
    </row>
    <row r="599" spans="1:26" ht="13.5" customHeight="1">
      <c r="A599" s="160"/>
      <c r="B599" s="931"/>
      <c r="C599" s="931"/>
      <c r="D599" s="931"/>
      <c r="E599" s="931"/>
      <c r="F599" s="931"/>
      <c r="G599" s="931"/>
      <c r="H599" s="931"/>
      <c r="I599" s="1204"/>
      <c r="J599" s="1204"/>
      <c r="K599" s="1204"/>
      <c r="L599" s="1204"/>
      <c r="M599" s="1204"/>
      <c r="N599" s="1204"/>
      <c r="O599" s="1204"/>
      <c r="P599" s="1204"/>
      <c r="Q599" s="1204"/>
      <c r="R599" s="1204"/>
      <c r="S599" s="1204"/>
      <c r="T599" s="1204"/>
      <c r="U599" s="1204"/>
      <c r="V599" s="1204"/>
      <c r="W599" s="1204"/>
      <c r="X599" s="1204"/>
      <c r="Y599" s="1204"/>
      <c r="Z599" s="1204"/>
    </row>
    <row r="600" spans="1:26" ht="13.5" customHeight="1">
      <c r="A600" s="160"/>
      <c r="B600" s="931"/>
      <c r="C600" s="931"/>
      <c r="D600" s="931"/>
      <c r="E600" s="931"/>
      <c r="F600" s="931"/>
      <c r="G600" s="931"/>
      <c r="H600" s="931"/>
      <c r="I600" s="1204"/>
      <c r="J600" s="1204"/>
      <c r="K600" s="1204"/>
      <c r="L600" s="1204"/>
      <c r="M600" s="1204"/>
      <c r="N600" s="1204"/>
      <c r="O600" s="1204"/>
      <c r="P600" s="1204"/>
      <c r="Q600" s="1204"/>
      <c r="R600" s="1204"/>
      <c r="S600" s="1204"/>
      <c r="T600" s="1204"/>
      <c r="U600" s="1204"/>
      <c r="V600" s="1204"/>
      <c r="W600" s="1204"/>
      <c r="X600" s="1204"/>
      <c r="Y600" s="1204"/>
      <c r="Z600" s="1204"/>
    </row>
    <row r="601" spans="1:26" ht="13.5" customHeight="1">
      <c r="A601" s="160"/>
      <c r="B601" s="931"/>
      <c r="C601" s="931"/>
      <c r="D601" s="931"/>
      <c r="E601" s="931"/>
      <c r="F601" s="931"/>
      <c r="G601" s="931"/>
      <c r="H601" s="931"/>
      <c r="I601" s="1204"/>
      <c r="J601" s="1204"/>
      <c r="K601" s="1204"/>
      <c r="L601" s="1204"/>
      <c r="M601" s="1204"/>
      <c r="N601" s="1204"/>
      <c r="O601" s="1204"/>
      <c r="P601" s="1204"/>
      <c r="Q601" s="1204"/>
      <c r="R601" s="1204"/>
      <c r="S601" s="1204"/>
      <c r="T601" s="1204"/>
      <c r="U601" s="1204"/>
      <c r="V601" s="1204"/>
      <c r="W601" s="1204"/>
      <c r="X601" s="1204"/>
      <c r="Y601" s="1204"/>
      <c r="Z601" s="1204"/>
    </row>
    <row r="602" spans="1:26" ht="13.5" customHeight="1">
      <c r="A602" s="160"/>
      <c r="B602" s="931"/>
      <c r="C602" s="931"/>
      <c r="D602" s="931"/>
      <c r="E602" s="931"/>
      <c r="F602" s="931"/>
      <c r="G602" s="931"/>
      <c r="H602" s="931"/>
      <c r="I602" s="1204"/>
      <c r="J602" s="1204"/>
      <c r="K602" s="1204"/>
      <c r="L602" s="1204"/>
      <c r="M602" s="1204"/>
      <c r="N602" s="1204"/>
      <c r="O602" s="1204"/>
      <c r="P602" s="1204"/>
      <c r="Q602" s="1204"/>
      <c r="R602" s="1204"/>
      <c r="S602" s="1204"/>
      <c r="T602" s="1204"/>
      <c r="U602" s="1204"/>
      <c r="V602" s="1204"/>
      <c r="W602" s="1204"/>
      <c r="X602" s="1204"/>
      <c r="Y602" s="1204"/>
      <c r="Z602" s="1204"/>
    </row>
    <row r="603" spans="1:26" ht="13.5" customHeight="1">
      <c r="A603" s="160"/>
      <c r="B603" s="931"/>
      <c r="C603" s="931"/>
      <c r="D603" s="931"/>
      <c r="E603" s="931"/>
      <c r="F603" s="931"/>
      <c r="G603" s="931"/>
      <c r="H603" s="931"/>
      <c r="I603" s="1204"/>
      <c r="J603" s="1204"/>
      <c r="K603" s="1204"/>
      <c r="L603" s="1204"/>
      <c r="M603" s="1204"/>
      <c r="N603" s="1204"/>
      <c r="O603" s="1204"/>
      <c r="P603" s="1204"/>
      <c r="Q603" s="1204"/>
      <c r="R603" s="1204"/>
      <c r="S603" s="1204"/>
      <c r="T603" s="1204"/>
      <c r="U603" s="1204"/>
      <c r="V603" s="1204"/>
      <c r="W603" s="1204"/>
      <c r="X603" s="1204"/>
      <c r="Y603" s="1204"/>
      <c r="Z603" s="1204"/>
    </row>
    <row r="604" spans="1:26" ht="13.5" customHeight="1">
      <c r="A604" s="160"/>
      <c r="B604" s="931"/>
      <c r="C604" s="931"/>
      <c r="D604" s="931"/>
      <c r="E604" s="931"/>
      <c r="F604" s="931"/>
      <c r="G604" s="931"/>
      <c r="H604" s="931"/>
      <c r="I604" s="1204"/>
      <c r="J604" s="1204"/>
      <c r="K604" s="1204"/>
      <c r="L604" s="1204"/>
      <c r="M604" s="1204"/>
      <c r="N604" s="1204"/>
      <c r="O604" s="1204"/>
      <c r="P604" s="1204"/>
      <c r="Q604" s="1204"/>
      <c r="R604" s="1204"/>
      <c r="S604" s="1204"/>
      <c r="T604" s="1204"/>
      <c r="U604" s="1204"/>
      <c r="V604" s="1204"/>
      <c r="W604" s="1204"/>
      <c r="X604" s="1204"/>
      <c r="Y604" s="1204"/>
      <c r="Z604" s="1204"/>
    </row>
    <row r="605" spans="1:26" ht="13.5" customHeight="1">
      <c r="A605" s="160"/>
      <c r="B605" s="931"/>
      <c r="C605" s="931"/>
      <c r="D605" s="931"/>
      <c r="E605" s="931"/>
      <c r="F605" s="931"/>
      <c r="G605" s="931"/>
      <c r="H605" s="931"/>
      <c r="I605" s="1204"/>
      <c r="J605" s="1204"/>
      <c r="K605" s="1204"/>
      <c r="L605" s="1204"/>
      <c r="M605" s="1204"/>
      <c r="N605" s="1204"/>
      <c r="O605" s="1204"/>
      <c r="P605" s="1204"/>
      <c r="Q605" s="1204"/>
      <c r="R605" s="1204"/>
      <c r="S605" s="1204"/>
      <c r="T605" s="1204"/>
      <c r="U605" s="1204"/>
      <c r="V605" s="1204"/>
      <c r="W605" s="1204"/>
      <c r="X605" s="1204"/>
      <c r="Y605" s="1204"/>
      <c r="Z605" s="1204"/>
    </row>
    <row r="606" spans="1:26" ht="13.5" customHeight="1">
      <c r="A606" s="160"/>
      <c r="B606" s="931"/>
      <c r="C606" s="931"/>
      <c r="D606" s="931"/>
      <c r="E606" s="931"/>
      <c r="F606" s="931"/>
      <c r="G606" s="931"/>
      <c r="H606" s="931"/>
      <c r="I606" s="1204"/>
      <c r="J606" s="1204"/>
      <c r="K606" s="1204"/>
      <c r="L606" s="1204"/>
      <c r="M606" s="1204"/>
      <c r="N606" s="1204"/>
      <c r="O606" s="1204"/>
      <c r="P606" s="1204"/>
      <c r="Q606" s="1204"/>
      <c r="R606" s="1204"/>
      <c r="S606" s="1204"/>
      <c r="T606" s="1204"/>
      <c r="U606" s="1204"/>
      <c r="V606" s="1204"/>
      <c r="W606" s="1204"/>
      <c r="X606" s="1204"/>
      <c r="Y606" s="1204"/>
      <c r="Z606" s="1204"/>
    </row>
    <row r="607" spans="1:26" ht="13.5" customHeight="1">
      <c r="A607" s="160"/>
      <c r="B607" s="931"/>
      <c r="C607" s="931"/>
      <c r="D607" s="931"/>
      <c r="E607" s="931"/>
      <c r="F607" s="931"/>
      <c r="G607" s="931"/>
      <c r="H607" s="931"/>
      <c r="I607" s="1204"/>
      <c r="J607" s="1204"/>
      <c r="K607" s="1204"/>
      <c r="L607" s="1204"/>
      <c r="M607" s="1204"/>
      <c r="N607" s="1204"/>
      <c r="O607" s="1204"/>
      <c r="P607" s="1204"/>
      <c r="Q607" s="1204"/>
      <c r="R607" s="1204"/>
      <c r="S607" s="1204"/>
      <c r="T607" s="1204"/>
      <c r="U607" s="1204"/>
      <c r="V607" s="1204"/>
      <c r="W607" s="1204"/>
      <c r="X607" s="1204"/>
      <c r="Y607" s="1204"/>
      <c r="Z607" s="1204"/>
    </row>
    <row r="608" spans="1:26" ht="13.5" customHeight="1">
      <c r="A608" s="160"/>
      <c r="B608" s="931"/>
      <c r="C608" s="931"/>
      <c r="D608" s="931"/>
      <c r="E608" s="931"/>
      <c r="F608" s="931"/>
      <c r="G608" s="931"/>
      <c r="H608" s="931"/>
      <c r="I608" s="1204"/>
      <c r="J608" s="1204"/>
      <c r="K608" s="1204"/>
      <c r="L608" s="1204"/>
      <c r="M608" s="1204"/>
      <c r="N608" s="1204"/>
      <c r="O608" s="1204"/>
      <c r="P608" s="1204"/>
      <c r="Q608" s="1204"/>
      <c r="R608" s="1204"/>
      <c r="S608" s="1204"/>
      <c r="T608" s="1204"/>
      <c r="U608" s="1204"/>
      <c r="V608" s="1204"/>
      <c r="W608" s="1204"/>
      <c r="X608" s="1204"/>
      <c r="Y608" s="1204"/>
      <c r="Z608" s="1204"/>
    </row>
    <row r="609" spans="1:26" ht="13.5" customHeight="1">
      <c r="A609" s="160"/>
      <c r="B609" s="931"/>
      <c r="C609" s="931"/>
      <c r="D609" s="931"/>
      <c r="E609" s="931"/>
      <c r="F609" s="931"/>
      <c r="G609" s="931"/>
      <c r="H609" s="931"/>
      <c r="I609" s="1204"/>
      <c r="J609" s="1204"/>
      <c r="K609" s="1204"/>
      <c r="L609" s="1204"/>
      <c r="M609" s="1204"/>
      <c r="N609" s="1204"/>
      <c r="O609" s="1204"/>
      <c r="P609" s="1204"/>
      <c r="Q609" s="1204"/>
      <c r="R609" s="1204"/>
      <c r="S609" s="1204"/>
      <c r="T609" s="1204"/>
      <c r="U609" s="1204"/>
      <c r="V609" s="1204"/>
      <c r="W609" s="1204"/>
      <c r="X609" s="1204"/>
      <c r="Y609" s="1204"/>
      <c r="Z609" s="1204"/>
    </row>
    <row r="610" spans="1:26" ht="13.5" customHeight="1">
      <c r="A610" s="160"/>
      <c r="B610" s="931"/>
      <c r="C610" s="931"/>
      <c r="D610" s="931"/>
      <c r="E610" s="931"/>
      <c r="F610" s="931"/>
      <c r="G610" s="931"/>
      <c r="H610" s="931"/>
      <c r="I610" s="1204"/>
      <c r="J610" s="1204"/>
      <c r="K610" s="1204"/>
      <c r="L610" s="1204"/>
      <c r="M610" s="1204"/>
      <c r="N610" s="1204"/>
      <c r="O610" s="1204"/>
      <c r="P610" s="1204"/>
      <c r="Q610" s="1204"/>
      <c r="R610" s="1204"/>
      <c r="S610" s="1204"/>
      <c r="T610" s="1204"/>
      <c r="U610" s="1204"/>
      <c r="V610" s="1204"/>
      <c r="W610" s="1204"/>
      <c r="X610" s="1204"/>
      <c r="Y610" s="1204"/>
      <c r="Z610" s="1204"/>
    </row>
    <row r="611" spans="1:26" ht="13.5" customHeight="1">
      <c r="A611" s="160"/>
      <c r="B611" s="931"/>
      <c r="C611" s="931"/>
      <c r="D611" s="931"/>
      <c r="E611" s="931"/>
      <c r="F611" s="931"/>
      <c r="G611" s="931"/>
      <c r="H611" s="931"/>
      <c r="I611" s="1204"/>
      <c r="J611" s="1204"/>
      <c r="K611" s="1204"/>
      <c r="L611" s="1204"/>
      <c r="M611" s="1204"/>
      <c r="N611" s="1204"/>
      <c r="O611" s="1204"/>
      <c r="P611" s="1204"/>
      <c r="Q611" s="1204"/>
      <c r="R611" s="1204"/>
      <c r="S611" s="1204"/>
      <c r="T611" s="1204"/>
      <c r="U611" s="1204"/>
      <c r="V611" s="1204"/>
      <c r="W611" s="1204"/>
      <c r="X611" s="1204"/>
      <c r="Y611" s="1204"/>
      <c r="Z611" s="1204"/>
    </row>
    <row r="612" spans="1:26" ht="13.5" customHeight="1">
      <c r="A612" s="160"/>
      <c r="B612" s="931"/>
      <c r="C612" s="931"/>
      <c r="D612" s="931"/>
      <c r="E612" s="931"/>
      <c r="F612" s="931"/>
      <c r="G612" s="931"/>
      <c r="H612" s="931"/>
      <c r="I612" s="1204"/>
      <c r="J612" s="1204"/>
      <c r="K612" s="1204"/>
      <c r="L612" s="1204"/>
      <c r="M612" s="1204"/>
      <c r="N612" s="1204"/>
      <c r="O612" s="1204"/>
      <c r="P612" s="1204"/>
      <c r="Q612" s="1204"/>
      <c r="R612" s="1204"/>
      <c r="S612" s="1204"/>
      <c r="T612" s="1204"/>
      <c r="U612" s="1204"/>
      <c r="V612" s="1204"/>
      <c r="W612" s="1204"/>
      <c r="X612" s="1204"/>
      <c r="Y612" s="1204"/>
      <c r="Z612" s="1204"/>
    </row>
    <row r="613" spans="1:26" ht="13.5" customHeight="1">
      <c r="A613" s="160"/>
      <c r="B613" s="931"/>
      <c r="C613" s="931"/>
      <c r="D613" s="931"/>
      <c r="E613" s="931"/>
      <c r="F613" s="931"/>
      <c r="G613" s="931"/>
      <c r="H613" s="931"/>
      <c r="I613" s="1204"/>
      <c r="J613" s="1204"/>
      <c r="K613" s="1204"/>
      <c r="L613" s="1204"/>
      <c r="M613" s="1204"/>
      <c r="N613" s="1204"/>
      <c r="O613" s="1204"/>
      <c r="P613" s="1204"/>
      <c r="Q613" s="1204"/>
      <c r="R613" s="1204"/>
      <c r="S613" s="1204"/>
      <c r="T613" s="1204"/>
      <c r="U613" s="1204"/>
      <c r="V613" s="1204"/>
      <c r="W613" s="1204"/>
      <c r="X613" s="1204"/>
      <c r="Y613" s="1204"/>
      <c r="Z613" s="1204"/>
    </row>
    <row r="614" spans="1:26" ht="13.5" customHeight="1">
      <c r="A614" s="160"/>
      <c r="B614" s="931"/>
      <c r="C614" s="931"/>
      <c r="D614" s="931"/>
      <c r="E614" s="931"/>
      <c r="F614" s="931"/>
      <c r="G614" s="931"/>
      <c r="H614" s="931"/>
      <c r="I614" s="1204"/>
      <c r="J614" s="1204"/>
      <c r="K614" s="1204"/>
      <c r="L614" s="1204"/>
      <c r="M614" s="1204"/>
      <c r="N614" s="1204"/>
      <c r="O614" s="1204"/>
      <c r="P614" s="1204"/>
      <c r="Q614" s="1204"/>
      <c r="R614" s="1204"/>
      <c r="S614" s="1204"/>
      <c r="T614" s="1204"/>
      <c r="U614" s="1204"/>
      <c r="V614" s="1204"/>
      <c r="W614" s="1204"/>
      <c r="X614" s="1204"/>
      <c r="Y614" s="1204"/>
      <c r="Z614" s="1204"/>
    </row>
    <row r="615" spans="1:26" ht="13.5" customHeight="1">
      <c r="A615" s="160"/>
      <c r="B615" s="931"/>
      <c r="C615" s="931"/>
      <c r="D615" s="931"/>
      <c r="E615" s="931"/>
      <c r="F615" s="931"/>
      <c r="G615" s="931"/>
      <c r="H615" s="931"/>
      <c r="I615" s="1204"/>
      <c r="J615" s="1204"/>
      <c r="K615" s="1204"/>
      <c r="L615" s="1204"/>
      <c r="M615" s="1204"/>
      <c r="N615" s="1204"/>
      <c r="O615" s="1204"/>
      <c r="P615" s="1204"/>
      <c r="Q615" s="1204"/>
      <c r="R615" s="1204"/>
      <c r="S615" s="1204"/>
      <c r="T615" s="1204"/>
      <c r="U615" s="1204"/>
      <c r="V615" s="1204"/>
      <c r="W615" s="1204"/>
      <c r="X615" s="1204"/>
      <c r="Y615" s="1204"/>
      <c r="Z615" s="1204"/>
    </row>
    <row r="616" spans="1:26" ht="13.5" customHeight="1">
      <c r="A616" s="160"/>
      <c r="B616" s="931"/>
      <c r="C616" s="931"/>
      <c r="D616" s="931"/>
      <c r="E616" s="931"/>
      <c r="F616" s="931"/>
      <c r="G616" s="931"/>
      <c r="H616" s="931"/>
      <c r="I616" s="1204"/>
      <c r="J616" s="1204"/>
      <c r="K616" s="1204"/>
      <c r="L616" s="1204"/>
      <c r="M616" s="1204"/>
      <c r="N616" s="1204"/>
      <c r="O616" s="1204"/>
      <c r="P616" s="1204"/>
      <c r="Q616" s="1204"/>
      <c r="R616" s="1204"/>
      <c r="S616" s="1204"/>
      <c r="T616" s="1204"/>
      <c r="U616" s="1204"/>
      <c r="V616" s="1204"/>
      <c r="W616" s="1204"/>
      <c r="X616" s="1204"/>
      <c r="Y616" s="1204"/>
      <c r="Z616" s="1204"/>
    </row>
    <row r="617" spans="1:26" ht="13.5" customHeight="1">
      <c r="A617" s="160"/>
      <c r="B617" s="931"/>
      <c r="C617" s="931"/>
      <c r="D617" s="931"/>
      <c r="E617" s="931"/>
      <c r="F617" s="931"/>
      <c r="G617" s="931"/>
      <c r="H617" s="931"/>
      <c r="I617" s="1204"/>
      <c r="J617" s="1204"/>
      <c r="K617" s="1204"/>
      <c r="L617" s="1204"/>
      <c r="M617" s="1204"/>
      <c r="N617" s="1204"/>
      <c r="O617" s="1204"/>
      <c r="P617" s="1204"/>
      <c r="Q617" s="1204"/>
      <c r="R617" s="1204"/>
      <c r="S617" s="1204"/>
      <c r="T617" s="1204"/>
      <c r="U617" s="1204"/>
      <c r="V617" s="1204"/>
      <c r="W617" s="1204"/>
      <c r="X617" s="1204"/>
      <c r="Y617" s="1204"/>
      <c r="Z617" s="1204"/>
    </row>
    <row r="618" spans="1:26" ht="13.5" customHeight="1">
      <c r="A618" s="160"/>
      <c r="B618" s="931"/>
      <c r="C618" s="931"/>
      <c r="D618" s="931"/>
      <c r="E618" s="931"/>
      <c r="F618" s="931"/>
      <c r="G618" s="931"/>
      <c r="H618" s="931"/>
      <c r="I618" s="1204"/>
      <c r="J618" s="1204"/>
      <c r="K618" s="1204"/>
      <c r="L618" s="1204"/>
      <c r="M618" s="1204"/>
      <c r="N618" s="1204"/>
      <c r="O618" s="1204"/>
      <c r="P618" s="1204"/>
      <c r="Q618" s="1204"/>
      <c r="R618" s="1204"/>
      <c r="S618" s="1204"/>
      <c r="T618" s="1204"/>
      <c r="U618" s="1204"/>
      <c r="V618" s="1204"/>
      <c r="W618" s="1204"/>
      <c r="X618" s="1204"/>
      <c r="Y618" s="1204"/>
      <c r="Z618" s="1204"/>
    </row>
    <row r="619" spans="1:26" ht="13.5" customHeight="1">
      <c r="A619" s="160"/>
      <c r="B619" s="931"/>
      <c r="C619" s="931"/>
      <c r="D619" s="931"/>
      <c r="E619" s="931"/>
      <c r="F619" s="931"/>
      <c r="G619" s="931"/>
      <c r="H619" s="931"/>
      <c r="I619" s="1204"/>
      <c r="J619" s="1204"/>
      <c r="K619" s="1204"/>
      <c r="L619" s="1204"/>
      <c r="M619" s="1204"/>
      <c r="N619" s="1204"/>
      <c r="O619" s="1204"/>
      <c r="P619" s="1204"/>
      <c r="Q619" s="1204"/>
      <c r="R619" s="1204"/>
      <c r="S619" s="1204"/>
      <c r="T619" s="1204"/>
      <c r="U619" s="1204"/>
      <c r="V619" s="1204"/>
      <c r="W619" s="1204"/>
      <c r="X619" s="1204"/>
      <c r="Y619" s="1204"/>
      <c r="Z619" s="1204"/>
    </row>
    <row r="620" spans="1:26" ht="13.5" customHeight="1">
      <c r="A620" s="160"/>
      <c r="B620" s="931"/>
      <c r="C620" s="931"/>
      <c r="D620" s="931"/>
      <c r="E620" s="931"/>
      <c r="F620" s="931"/>
      <c r="G620" s="931"/>
      <c r="H620" s="931"/>
      <c r="I620" s="1204"/>
      <c r="J620" s="1204"/>
      <c r="K620" s="1204"/>
      <c r="L620" s="1204"/>
      <c r="M620" s="1204"/>
      <c r="N620" s="1204"/>
      <c r="O620" s="1204"/>
      <c r="P620" s="1204"/>
      <c r="Q620" s="1204"/>
      <c r="R620" s="1204"/>
      <c r="S620" s="1204"/>
      <c r="T620" s="1204"/>
      <c r="U620" s="1204"/>
      <c r="V620" s="1204"/>
      <c r="W620" s="1204"/>
      <c r="X620" s="1204"/>
      <c r="Y620" s="1204"/>
      <c r="Z620" s="1204"/>
    </row>
    <row r="621" spans="1:26" ht="13.5" customHeight="1">
      <c r="A621" s="160"/>
      <c r="B621" s="931"/>
      <c r="C621" s="931"/>
      <c r="D621" s="931"/>
      <c r="E621" s="931"/>
      <c r="F621" s="931"/>
      <c r="G621" s="931"/>
      <c r="H621" s="931"/>
      <c r="I621" s="1204"/>
      <c r="J621" s="1204"/>
      <c r="K621" s="1204"/>
      <c r="L621" s="1204"/>
      <c r="M621" s="1204"/>
      <c r="N621" s="1204"/>
      <c r="O621" s="1204"/>
      <c r="P621" s="1204"/>
      <c r="Q621" s="1204"/>
      <c r="R621" s="1204"/>
      <c r="S621" s="1204"/>
      <c r="T621" s="1204"/>
      <c r="U621" s="1204"/>
      <c r="V621" s="1204"/>
      <c r="W621" s="1204"/>
      <c r="X621" s="1204"/>
      <c r="Y621" s="1204"/>
      <c r="Z621" s="1204"/>
    </row>
    <row r="622" spans="1:26" ht="13.5" customHeight="1">
      <c r="A622" s="160"/>
      <c r="B622" s="931"/>
      <c r="C622" s="931"/>
      <c r="D622" s="931"/>
      <c r="E622" s="931"/>
      <c r="F622" s="931"/>
      <c r="G622" s="931"/>
      <c r="H622" s="931"/>
      <c r="I622" s="1204"/>
      <c r="J622" s="1204"/>
      <c r="K622" s="1204"/>
      <c r="L622" s="1204"/>
      <c r="M622" s="1204"/>
      <c r="N622" s="1204"/>
      <c r="O622" s="1204"/>
      <c r="P622" s="1204"/>
      <c r="Q622" s="1204"/>
      <c r="R622" s="1204"/>
      <c r="S622" s="1204"/>
      <c r="T622" s="1204"/>
      <c r="U622" s="1204"/>
      <c r="V622" s="1204"/>
      <c r="W622" s="1204"/>
      <c r="X622" s="1204"/>
      <c r="Y622" s="1204"/>
      <c r="Z622" s="1204"/>
    </row>
    <row r="623" spans="1:26" ht="13.5" customHeight="1">
      <c r="A623" s="160"/>
      <c r="B623" s="931"/>
      <c r="C623" s="931"/>
      <c r="D623" s="931"/>
      <c r="E623" s="931"/>
      <c r="F623" s="931"/>
      <c r="G623" s="931"/>
      <c r="H623" s="931"/>
      <c r="I623" s="1204"/>
      <c r="J623" s="1204"/>
      <c r="K623" s="1204"/>
      <c r="L623" s="1204"/>
      <c r="M623" s="1204"/>
      <c r="N623" s="1204"/>
      <c r="O623" s="1204"/>
      <c r="P623" s="1204"/>
      <c r="Q623" s="1204"/>
      <c r="R623" s="1204"/>
      <c r="S623" s="1204"/>
      <c r="T623" s="1204"/>
      <c r="U623" s="1204"/>
      <c r="V623" s="1204"/>
      <c r="W623" s="1204"/>
      <c r="X623" s="1204"/>
      <c r="Y623" s="1204"/>
      <c r="Z623" s="1204"/>
    </row>
    <row r="624" spans="1:26" ht="13.5" customHeight="1">
      <c r="A624" s="160"/>
      <c r="B624" s="931"/>
      <c r="C624" s="931"/>
      <c r="D624" s="931"/>
      <c r="E624" s="931"/>
      <c r="F624" s="931"/>
      <c r="G624" s="931"/>
      <c r="H624" s="931"/>
      <c r="I624" s="1204"/>
      <c r="J624" s="1204"/>
      <c r="K624" s="1204"/>
      <c r="L624" s="1204"/>
      <c r="M624" s="1204"/>
      <c r="N624" s="1204"/>
      <c r="O624" s="1204"/>
      <c r="P624" s="1204"/>
      <c r="Q624" s="1204"/>
      <c r="R624" s="1204"/>
      <c r="S624" s="1204"/>
      <c r="T624" s="1204"/>
      <c r="U624" s="1204"/>
      <c r="V624" s="1204"/>
      <c r="W624" s="1204"/>
      <c r="X624" s="1204"/>
      <c r="Y624" s="1204"/>
      <c r="Z624" s="1204"/>
    </row>
    <row r="625" spans="1:26" ht="13.5" customHeight="1">
      <c r="A625" s="160"/>
      <c r="B625" s="931"/>
      <c r="C625" s="931"/>
      <c r="D625" s="931"/>
      <c r="E625" s="931"/>
      <c r="F625" s="931"/>
      <c r="G625" s="931"/>
      <c r="H625" s="931"/>
      <c r="I625" s="1204"/>
      <c r="J625" s="1204"/>
      <c r="K625" s="1204"/>
      <c r="L625" s="1204"/>
      <c r="M625" s="1204"/>
      <c r="N625" s="1204"/>
      <c r="O625" s="1204"/>
      <c r="P625" s="1204"/>
      <c r="Q625" s="1204"/>
      <c r="R625" s="1204"/>
      <c r="S625" s="1204"/>
      <c r="T625" s="1204"/>
      <c r="U625" s="1204"/>
      <c r="V625" s="1204"/>
      <c r="W625" s="1204"/>
      <c r="X625" s="1204"/>
      <c r="Y625" s="1204"/>
      <c r="Z625" s="1204"/>
    </row>
    <row r="626" spans="1:26" ht="13.5" customHeight="1">
      <c r="A626" s="160"/>
      <c r="B626" s="931"/>
      <c r="C626" s="931"/>
      <c r="D626" s="931"/>
      <c r="E626" s="931"/>
      <c r="F626" s="931"/>
      <c r="G626" s="931"/>
      <c r="H626" s="931"/>
      <c r="I626" s="1204"/>
      <c r="J626" s="1204"/>
      <c r="K626" s="1204"/>
      <c r="L626" s="1204"/>
      <c r="M626" s="1204"/>
      <c r="N626" s="1204"/>
      <c r="O626" s="1204"/>
      <c r="P626" s="1204"/>
      <c r="Q626" s="1204"/>
      <c r="R626" s="1204"/>
      <c r="S626" s="1204"/>
      <c r="T626" s="1204"/>
      <c r="U626" s="1204"/>
      <c r="V626" s="1204"/>
      <c r="W626" s="1204"/>
      <c r="X626" s="1204"/>
      <c r="Y626" s="1204"/>
      <c r="Z626" s="1204"/>
    </row>
    <row r="627" spans="1:26" ht="13.5" customHeight="1">
      <c r="A627" s="160"/>
      <c r="B627" s="931"/>
      <c r="C627" s="931"/>
      <c r="D627" s="931"/>
      <c r="E627" s="931"/>
      <c r="F627" s="931"/>
      <c r="G627" s="931"/>
      <c r="H627" s="931"/>
      <c r="I627" s="1204"/>
      <c r="J627" s="1204"/>
      <c r="K627" s="1204"/>
      <c r="L627" s="1204"/>
      <c r="M627" s="1204"/>
      <c r="N627" s="1204"/>
      <c r="O627" s="1204"/>
      <c r="P627" s="1204"/>
      <c r="Q627" s="1204"/>
      <c r="R627" s="1204"/>
      <c r="S627" s="1204"/>
      <c r="T627" s="1204"/>
      <c r="U627" s="1204"/>
      <c r="V627" s="1204"/>
      <c r="W627" s="1204"/>
      <c r="X627" s="1204"/>
      <c r="Y627" s="1204"/>
      <c r="Z627" s="1204"/>
    </row>
    <row r="628" spans="1:26" ht="13.5" customHeight="1">
      <c r="A628" s="160"/>
      <c r="B628" s="931"/>
      <c r="C628" s="931"/>
      <c r="D628" s="931"/>
      <c r="E628" s="931"/>
      <c r="F628" s="931"/>
      <c r="G628" s="931"/>
      <c r="H628" s="931"/>
      <c r="I628" s="1204"/>
      <c r="J628" s="1204"/>
      <c r="K628" s="1204"/>
      <c r="L628" s="1204"/>
      <c r="M628" s="1204"/>
      <c r="N628" s="1204"/>
      <c r="O628" s="1204"/>
      <c r="P628" s="1204"/>
      <c r="Q628" s="1204"/>
      <c r="R628" s="1204"/>
      <c r="S628" s="1204"/>
      <c r="T628" s="1204"/>
      <c r="U628" s="1204"/>
      <c r="V628" s="1204"/>
      <c r="W628" s="1204"/>
      <c r="X628" s="1204"/>
      <c r="Y628" s="1204"/>
      <c r="Z628" s="1204"/>
    </row>
    <row r="629" spans="1:26" ht="13.5" customHeight="1">
      <c r="A629" s="160"/>
      <c r="B629" s="931"/>
      <c r="C629" s="931"/>
      <c r="D629" s="931"/>
      <c r="E629" s="931"/>
      <c r="F629" s="931"/>
      <c r="G629" s="931"/>
      <c r="H629" s="931"/>
      <c r="I629" s="1204"/>
      <c r="J629" s="1204"/>
      <c r="K629" s="1204"/>
      <c r="L629" s="1204"/>
      <c r="M629" s="1204"/>
      <c r="N629" s="1204"/>
      <c r="O629" s="1204"/>
      <c r="P629" s="1204"/>
      <c r="Q629" s="1204"/>
      <c r="R629" s="1204"/>
      <c r="S629" s="1204"/>
      <c r="T629" s="1204"/>
      <c r="U629" s="1204"/>
      <c r="V629" s="1204"/>
      <c r="W629" s="1204"/>
      <c r="X629" s="1204"/>
      <c r="Y629" s="1204"/>
      <c r="Z629" s="1204"/>
    </row>
    <row r="630" spans="1:26" ht="13.5" customHeight="1">
      <c r="A630" s="160"/>
      <c r="B630" s="931"/>
      <c r="C630" s="931"/>
      <c r="D630" s="931"/>
      <c r="E630" s="931"/>
      <c r="F630" s="931"/>
      <c r="G630" s="931"/>
      <c r="H630" s="931"/>
      <c r="I630" s="1204"/>
      <c r="J630" s="1204"/>
      <c r="K630" s="1204"/>
      <c r="L630" s="1204"/>
      <c r="M630" s="1204"/>
      <c r="N630" s="1204"/>
      <c r="O630" s="1204"/>
      <c r="P630" s="1204"/>
      <c r="Q630" s="1204"/>
      <c r="R630" s="1204"/>
      <c r="S630" s="1204"/>
      <c r="T630" s="1204"/>
      <c r="U630" s="1204"/>
      <c r="V630" s="1204"/>
      <c r="W630" s="1204"/>
      <c r="X630" s="1204"/>
      <c r="Y630" s="1204"/>
      <c r="Z630" s="1204"/>
    </row>
    <row r="631" spans="1:26" ht="13.5" customHeight="1">
      <c r="A631" s="160"/>
      <c r="B631" s="931"/>
      <c r="C631" s="931"/>
      <c r="D631" s="931"/>
      <c r="E631" s="931"/>
      <c r="F631" s="931"/>
      <c r="G631" s="931"/>
      <c r="H631" s="931"/>
      <c r="I631" s="1204"/>
      <c r="J631" s="1204"/>
      <c r="K631" s="1204"/>
      <c r="L631" s="1204"/>
      <c r="M631" s="1204"/>
      <c r="N631" s="1204"/>
      <c r="O631" s="1204"/>
      <c r="P631" s="1204"/>
      <c r="Q631" s="1204"/>
      <c r="R631" s="1204"/>
      <c r="S631" s="1204"/>
      <c r="T631" s="1204"/>
      <c r="U631" s="1204"/>
      <c r="V631" s="1204"/>
      <c r="W631" s="1204"/>
      <c r="X631" s="1204"/>
      <c r="Y631" s="1204"/>
      <c r="Z631" s="1204"/>
    </row>
    <row r="632" spans="1:26" ht="13.5" customHeight="1">
      <c r="A632" s="160"/>
      <c r="B632" s="931"/>
      <c r="C632" s="931"/>
      <c r="D632" s="931"/>
      <c r="E632" s="931"/>
      <c r="F632" s="931"/>
      <c r="G632" s="931"/>
      <c r="H632" s="931"/>
      <c r="I632" s="1204"/>
      <c r="J632" s="1204"/>
      <c r="K632" s="1204"/>
      <c r="L632" s="1204"/>
      <c r="M632" s="1204"/>
      <c r="N632" s="1204"/>
      <c r="O632" s="1204"/>
      <c r="P632" s="1204"/>
      <c r="Q632" s="1204"/>
      <c r="R632" s="1204"/>
      <c r="S632" s="1204"/>
      <c r="T632" s="1204"/>
      <c r="U632" s="1204"/>
      <c r="V632" s="1204"/>
      <c r="W632" s="1204"/>
      <c r="X632" s="1204"/>
      <c r="Y632" s="1204"/>
      <c r="Z632" s="1204"/>
    </row>
    <row r="633" spans="1:26" ht="13.5" customHeight="1">
      <c r="A633" s="160"/>
      <c r="B633" s="931"/>
      <c r="C633" s="931"/>
      <c r="D633" s="931"/>
      <c r="E633" s="931"/>
      <c r="F633" s="931"/>
      <c r="G633" s="931"/>
      <c r="H633" s="931"/>
      <c r="I633" s="1204"/>
      <c r="J633" s="1204"/>
      <c r="K633" s="1204"/>
      <c r="L633" s="1204"/>
      <c r="M633" s="1204"/>
      <c r="N633" s="1204"/>
      <c r="O633" s="1204"/>
      <c r="P633" s="1204"/>
      <c r="Q633" s="1204"/>
      <c r="R633" s="1204"/>
      <c r="S633" s="1204"/>
      <c r="T633" s="1204"/>
      <c r="U633" s="1204"/>
      <c r="V633" s="1204"/>
      <c r="W633" s="1204"/>
      <c r="X633" s="1204"/>
      <c r="Y633" s="1204"/>
      <c r="Z633" s="1204"/>
    </row>
    <row r="634" spans="1:26" ht="13.5" customHeight="1">
      <c r="A634" s="160"/>
      <c r="B634" s="931"/>
      <c r="C634" s="931"/>
      <c r="D634" s="931"/>
      <c r="E634" s="931"/>
      <c r="F634" s="931"/>
      <c r="G634" s="931"/>
      <c r="H634" s="931"/>
      <c r="I634" s="1204"/>
      <c r="J634" s="1204"/>
      <c r="K634" s="1204"/>
      <c r="L634" s="1204"/>
      <c r="M634" s="1204"/>
      <c r="N634" s="1204"/>
      <c r="O634" s="1204"/>
      <c r="P634" s="1204"/>
      <c r="Q634" s="1204"/>
      <c r="R634" s="1204"/>
      <c r="S634" s="1204"/>
      <c r="T634" s="1204"/>
      <c r="U634" s="1204"/>
      <c r="V634" s="1204"/>
      <c r="W634" s="1204"/>
      <c r="X634" s="1204"/>
      <c r="Y634" s="1204"/>
      <c r="Z634" s="1204"/>
    </row>
    <row r="635" spans="1:26" ht="13.5" customHeight="1">
      <c r="A635" s="160"/>
      <c r="B635" s="931"/>
      <c r="C635" s="931"/>
      <c r="D635" s="931"/>
      <c r="E635" s="931"/>
      <c r="F635" s="931"/>
      <c r="G635" s="931"/>
      <c r="H635" s="931"/>
      <c r="I635" s="1204"/>
      <c r="J635" s="1204"/>
      <c r="K635" s="1204"/>
      <c r="L635" s="1204"/>
      <c r="M635" s="1204"/>
      <c r="N635" s="1204"/>
      <c r="O635" s="1204"/>
      <c r="P635" s="1204"/>
      <c r="Q635" s="1204"/>
      <c r="R635" s="1204"/>
      <c r="S635" s="1204"/>
      <c r="T635" s="1204"/>
      <c r="U635" s="1204"/>
      <c r="V635" s="1204"/>
      <c r="W635" s="1204"/>
      <c r="X635" s="1204"/>
      <c r="Y635" s="1204"/>
      <c r="Z635" s="1204"/>
    </row>
    <row r="636" spans="1:26" ht="13.5" customHeight="1">
      <c r="A636" s="160"/>
      <c r="B636" s="931"/>
      <c r="C636" s="931"/>
      <c r="D636" s="931"/>
      <c r="E636" s="931"/>
      <c r="F636" s="931"/>
      <c r="G636" s="931"/>
      <c r="H636" s="931"/>
      <c r="I636" s="1204"/>
      <c r="J636" s="1204"/>
      <c r="K636" s="1204"/>
      <c r="L636" s="1204"/>
      <c r="M636" s="1204"/>
      <c r="N636" s="1204"/>
      <c r="O636" s="1204"/>
      <c r="P636" s="1204"/>
      <c r="Q636" s="1204"/>
      <c r="R636" s="1204"/>
      <c r="S636" s="1204"/>
      <c r="T636" s="1204"/>
      <c r="U636" s="1204"/>
      <c r="V636" s="1204"/>
      <c r="W636" s="1204"/>
      <c r="X636" s="1204"/>
      <c r="Y636" s="1204"/>
      <c r="Z636" s="1204"/>
    </row>
    <row r="637" spans="1:26" ht="13.5" customHeight="1">
      <c r="A637" s="160"/>
      <c r="B637" s="931"/>
      <c r="C637" s="931"/>
      <c r="D637" s="931"/>
      <c r="E637" s="931"/>
      <c r="F637" s="931"/>
      <c r="G637" s="931"/>
      <c r="H637" s="931"/>
      <c r="I637" s="1204"/>
      <c r="J637" s="1204"/>
      <c r="K637" s="1204"/>
      <c r="L637" s="1204"/>
      <c r="M637" s="1204"/>
      <c r="N637" s="1204"/>
      <c r="O637" s="1204"/>
      <c r="P637" s="1204"/>
      <c r="Q637" s="1204"/>
      <c r="R637" s="1204"/>
      <c r="S637" s="1204"/>
      <c r="T637" s="1204"/>
      <c r="U637" s="1204"/>
      <c r="V637" s="1204"/>
      <c r="W637" s="1204"/>
      <c r="X637" s="1204"/>
      <c r="Y637" s="1204"/>
      <c r="Z637" s="1204"/>
    </row>
    <row r="638" spans="1:26" ht="13.5" customHeight="1">
      <c r="A638" s="160"/>
      <c r="B638" s="931"/>
      <c r="C638" s="931"/>
      <c r="D638" s="931"/>
      <c r="E638" s="931"/>
      <c r="F638" s="931"/>
      <c r="G638" s="931"/>
      <c r="H638" s="931"/>
      <c r="I638" s="1204"/>
      <c r="J638" s="1204"/>
      <c r="K638" s="1204"/>
      <c r="L638" s="1204"/>
      <c r="M638" s="1204"/>
      <c r="N638" s="1204"/>
      <c r="O638" s="1204"/>
      <c r="P638" s="1204"/>
      <c r="Q638" s="1204"/>
      <c r="R638" s="1204"/>
      <c r="S638" s="1204"/>
      <c r="T638" s="1204"/>
      <c r="U638" s="1204"/>
      <c r="V638" s="1204"/>
      <c r="W638" s="1204"/>
      <c r="X638" s="1204"/>
      <c r="Y638" s="1204"/>
      <c r="Z638" s="1204"/>
    </row>
    <row r="639" spans="1:26" ht="13.5" customHeight="1">
      <c r="A639" s="160"/>
      <c r="B639" s="931"/>
      <c r="C639" s="931"/>
      <c r="D639" s="931"/>
      <c r="E639" s="931"/>
      <c r="F639" s="931"/>
      <c r="G639" s="931"/>
      <c r="H639" s="931"/>
      <c r="I639" s="1204"/>
      <c r="J639" s="1204"/>
      <c r="K639" s="1204"/>
      <c r="L639" s="1204"/>
      <c r="M639" s="1204"/>
      <c r="N639" s="1204"/>
      <c r="O639" s="1204"/>
      <c r="P639" s="1204"/>
      <c r="Q639" s="1204"/>
      <c r="R639" s="1204"/>
      <c r="S639" s="1204"/>
      <c r="T639" s="1204"/>
      <c r="U639" s="1204"/>
      <c r="V639" s="1204"/>
      <c r="W639" s="1204"/>
      <c r="X639" s="1204"/>
      <c r="Y639" s="1204"/>
      <c r="Z639" s="1204"/>
    </row>
    <row r="640" spans="1:26" ht="13.5" customHeight="1">
      <c r="A640" s="160"/>
      <c r="B640" s="931"/>
      <c r="C640" s="931"/>
      <c r="D640" s="931"/>
      <c r="E640" s="931"/>
      <c r="F640" s="931"/>
      <c r="G640" s="931"/>
      <c r="H640" s="931"/>
      <c r="I640" s="1204"/>
      <c r="J640" s="1204"/>
      <c r="K640" s="1204"/>
      <c r="L640" s="1204"/>
      <c r="M640" s="1204"/>
      <c r="N640" s="1204"/>
      <c r="O640" s="1204"/>
      <c r="P640" s="1204"/>
      <c r="Q640" s="1204"/>
      <c r="R640" s="1204"/>
      <c r="S640" s="1204"/>
      <c r="T640" s="1204"/>
      <c r="U640" s="1204"/>
      <c r="V640" s="1204"/>
      <c r="W640" s="1204"/>
      <c r="X640" s="1204"/>
      <c r="Y640" s="1204"/>
      <c r="Z640" s="1204"/>
    </row>
    <row r="641" spans="1:26" ht="13.5" customHeight="1">
      <c r="A641" s="160"/>
      <c r="B641" s="931"/>
      <c r="C641" s="931"/>
      <c r="D641" s="931"/>
      <c r="E641" s="931"/>
      <c r="F641" s="931"/>
      <c r="G641" s="931"/>
      <c r="H641" s="931"/>
      <c r="I641" s="1204"/>
      <c r="J641" s="1204"/>
      <c r="K641" s="1204"/>
      <c r="L641" s="1204"/>
      <c r="M641" s="1204"/>
      <c r="N641" s="1204"/>
      <c r="O641" s="1204"/>
      <c r="P641" s="1204"/>
      <c r="Q641" s="1204"/>
      <c r="R641" s="1204"/>
      <c r="S641" s="1204"/>
      <c r="T641" s="1204"/>
      <c r="U641" s="1204"/>
      <c r="V641" s="1204"/>
      <c r="W641" s="1204"/>
      <c r="X641" s="1204"/>
      <c r="Y641" s="1204"/>
      <c r="Z641" s="1204"/>
    </row>
    <row r="642" spans="1:26" ht="13.5" customHeight="1">
      <c r="A642" s="160"/>
      <c r="B642" s="931"/>
      <c r="C642" s="931"/>
      <c r="D642" s="931"/>
      <c r="E642" s="931"/>
      <c r="F642" s="931"/>
      <c r="G642" s="931"/>
      <c r="H642" s="931"/>
      <c r="I642" s="1204"/>
      <c r="J642" s="1204"/>
      <c r="K642" s="1204"/>
      <c r="L642" s="1204"/>
      <c r="M642" s="1204"/>
      <c r="N642" s="1204"/>
      <c r="O642" s="1204"/>
      <c r="P642" s="1204"/>
      <c r="Q642" s="1204"/>
      <c r="R642" s="1204"/>
      <c r="S642" s="1204"/>
      <c r="T642" s="1204"/>
      <c r="U642" s="1204"/>
      <c r="V642" s="1204"/>
      <c r="W642" s="1204"/>
      <c r="X642" s="1204"/>
      <c r="Y642" s="1204"/>
      <c r="Z642" s="1204"/>
    </row>
    <row r="643" spans="1:26" ht="13.5" customHeight="1">
      <c r="A643" s="160"/>
      <c r="B643" s="931"/>
      <c r="C643" s="931"/>
      <c r="D643" s="931"/>
      <c r="E643" s="931"/>
      <c r="F643" s="931"/>
      <c r="G643" s="931"/>
      <c r="H643" s="931"/>
      <c r="I643" s="1204"/>
      <c r="J643" s="1204"/>
      <c r="K643" s="1204"/>
      <c r="L643" s="1204"/>
      <c r="M643" s="1204"/>
      <c r="N643" s="1204"/>
      <c r="O643" s="1204"/>
      <c r="P643" s="1204"/>
      <c r="Q643" s="1204"/>
      <c r="R643" s="1204"/>
      <c r="S643" s="1204"/>
      <c r="T643" s="1204"/>
      <c r="U643" s="1204"/>
      <c r="V643" s="1204"/>
      <c r="W643" s="1204"/>
      <c r="X643" s="1204"/>
      <c r="Y643" s="1204"/>
      <c r="Z643" s="1204"/>
    </row>
    <row r="644" spans="1:26" ht="13.5" customHeight="1">
      <c r="A644" s="160"/>
      <c r="B644" s="931"/>
      <c r="C644" s="931"/>
      <c r="D644" s="931"/>
      <c r="E644" s="931"/>
      <c r="F644" s="931"/>
      <c r="G644" s="931"/>
      <c r="H644" s="931"/>
      <c r="I644" s="1204"/>
      <c r="J644" s="1204"/>
      <c r="K644" s="1204"/>
      <c r="L644" s="1204"/>
      <c r="M644" s="1204"/>
      <c r="N644" s="1204"/>
      <c r="O644" s="1204"/>
      <c r="P644" s="1204"/>
      <c r="Q644" s="1204"/>
      <c r="R644" s="1204"/>
      <c r="S644" s="1204"/>
      <c r="T644" s="1204"/>
      <c r="U644" s="1204"/>
      <c r="V644" s="1204"/>
      <c r="W644" s="1204"/>
      <c r="X644" s="1204"/>
      <c r="Y644" s="1204"/>
      <c r="Z644" s="1204"/>
    </row>
    <row r="645" spans="1:26" ht="13.5" customHeight="1">
      <c r="A645" s="160"/>
      <c r="B645" s="931"/>
      <c r="C645" s="931"/>
      <c r="D645" s="931"/>
      <c r="E645" s="931"/>
      <c r="F645" s="931"/>
      <c r="G645" s="931"/>
      <c r="H645" s="931"/>
      <c r="I645" s="1204"/>
      <c r="J645" s="1204"/>
      <c r="K645" s="1204"/>
      <c r="L645" s="1204"/>
      <c r="M645" s="1204"/>
      <c r="N645" s="1204"/>
      <c r="O645" s="1204"/>
      <c r="P645" s="1204"/>
      <c r="Q645" s="1204"/>
      <c r="R645" s="1204"/>
      <c r="S645" s="1204"/>
      <c r="T645" s="1204"/>
      <c r="U645" s="1204"/>
      <c r="V645" s="1204"/>
      <c r="W645" s="1204"/>
      <c r="X645" s="1204"/>
      <c r="Y645" s="1204"/>
      <c r="Z645" s="1204"/>
    </row>
    <row r="646" spans="1:26" ht="13.5" customHeight="1">
      <c r="A646" s="160"/>
      <c r="B646" s="931"/>
      <c r="C646" s="931"/>
      <c r="D646" s="931"/>
      <c r="E646" s="931"/>
      <c r="F646" s="931"/>
      <c r="G646" s="931"/>
      <c r="H646" s="931"/>
      <c r="I646" s="1204"/>
      <c r="J646" s="1204"/>
      <c r="K646" s="1204"/>
      <c r="L646" s="1204"/>
      <c r="M646" s="1204"/>
      <c r="N646" s="1204"/>
      <c r="O646" s="1204"/>
      <c r="P646" s="1204"/>
      <c r="Q646" s="1204"/>
      <c r="R646" s="1204"/>
      <c r="S646" s="1204"/>
      <c r="T646" s="1204"/>
      <c r="U646" s="1204"/>
      <c r="V646" s="1204"/>
      <c r="W646" s="1204"/>
      <c r="X646" s="1204"/>
      <c r="Y646" s="1204"/>
      <c r="Z646" s="1204"/>
    </row>
    <row r="647" spans="1:26" ht="13.5" customHeight="1">
      <c r="A647" s="160"/>
      <c r="B647" s="931"/>
      <c r="C647" s="931"/>
      <c r="D647" s="931"/>
      <c r="E647" s="931"/>
      <c r="F647" s="931"/>
      <c r="G647" s="931"/>
      <c r="H647" s="931"/>
      <c r="I647" s="1204"/>
      <c r="J647" s="1204"/>
      <c r="K647" s="1204"/>
      <c r="L647" s="1204"/>
      <c r="M647" s="1204"/>
      <c r="N647" s="1204"/>
      <c r="O647" s="1204"/>
      <c r="P647" s="1204"/>
      <c r="Q647" s="1204"/>
      <c r="R647" s="1204"/>
      <c r="S647" s="1204"/>
      <c r="T647" s="1204"/>
      <c r="U647" s="1204"/>
      <c r="V647" s="1204"/>
      <c r="W647" s="1204"/>
      <c r="X647" s="1204"/>
      <c r="Y647" s="1204"/>
      <c r="Z647" s="1204"/>
    </row>
    <row r="648" spans="1:26" ht="13.5" customHeight="1">
      <c r="A648" s="160"/>
      <c r="B648" s="931"/>
      <c r="C648" s="931"/>
      <c r="D648" s="931"/>
      <c r="E648" s="931"/>
      <c r="F648" s="931"/>
      <c r="G648" s="931"/>
      <c r="H648" s="931"/>
      <c r="I648" s="1204"/>
      <c r="J648" s="1204"/>
      <c r="K648" s="1204"/>
      <c r="L648" s="1204"/>
      <c r="M648" s="1204"/>
      <c r="N648" s="1204"/>
      <c r="O648" s="1204"/>
      <c r="P648" s="1204"/>
      <c r="Q648" s="1204"/>
      <c r="R648" s="1204"/>
      <c r="S648" s="1204"/>
      <c r="T648" s="1204"/>
      <c r="U648" s="1204"/>
      <c r="V648" s="1204"/>
      <c r="W648" s="1204"/>
      <c r="X648" s="1204"/>
      <c r="Y648" s="1204"/>
      <c r="Z648" s="1204"/>
    </row>
    <row r="649" spans="1:26" ht="13.5" customHeight="1">
      <c r="A649" s="160"/>
      <c r="B649" s="931"/>
      <c r="C649" s="931"/>
      <c r="D649" s="931"/>
      <c r="E649" s="931"/>
      <c r="F649" s="931"/>
      <c r="G649" s="931"/>
      <c r="H649" s="931"/>
      <c r="I649" s="1204"/>
      <c r="J649" s="1204"/>
      <c r="K649" s="1204"/>
      <c r="L649" s="1204"/>
      <c r="M649" s="1204"/>
      <c r="N649" s="1204"/>
      <c r="O649" s="1204"/>
      <c r="P649" s="1204"/>
      <c r="Q649" s="1204"/>
      <c r="R649" s="1204"/>
      <c r="S649" s="1204"/>
      <c r="T649" s="1204"/>
      <c r="U649" s="1204"/>
      <c r="V649" s="1204"/>
      <c r="W649" s="1204"/>
      <c r="X649" s="1204"/>
      <c r="Y649" s="1204"/>
      <c r="Z649" s="1204"/>
    </row>
    <row r="650" spans="1:26" ht="13.5" customHeight="1">
      <c r="A650" s="160"/>
      <c r="B650" s="931"/>
      <c r="C650" s="931"/>
      <c r="D650" s="931"/>
      <c r="E650" s="931"/>
      <c r="F650" s="931"/>
      <c r="G650" s="931"/>
      <c r="H650" s="931"/>
      <c r="I650" s="1204"/>
      <c r="J650" s="1204"/>
      <c r="K650" s="1204"/>
      <c r="L650" s="1204"/>
      <c r="M650" s="1204"/>
      <c r="N650" s="1204"/>
      <c r="O650" s="1204"/>
      <c r="P650" s="1204"/>
      <c r="Q650" s="1204"/>
      <c r="R650" s="1204"/>
      <c r="S650" s="1204"/>
      <c r="T650" s="1204"/>
      <c r="U650" s="1204"/>
      <c r="V650" s="1204"/>
      <c r="W650" s="1204"/>
      <c r="X650" s="1204"/>
      <c r="Y650" s="1204"/>
      <c r="Z650" s="1204"/>
    </row>
    <row r="651" spans="1:26" ht="13.5" customHeight="1">
      <c r="A651" s="160"/>
      <c r="B651" s="931"/>
      <c r="C651" s="931"/>
      <c r="D651" s="931"/>
      <c r="E651" s="931"/>
      <c r="F651" s="931"/>
      <c r="G651" s="931"/>
      <c r="H651" s="931"/>
      <c r="I651" s="1204"/>
      <c r="J651" s="1204"/>
      <c r="K651" s="1204"/>
      <c r="L651" s="1204"/>
      <c r="M651" s="1204"/>
      <c r="N651" s="1204"/>
      <c r="O651" s="1204"/>
      <c r="P651" s="1204"/>
      <c r="Q651" s="1204"/>
      <c r="R651" s="1204"/>
      <c r="S651" s="1204"/>
      <c r="T651" s="1204"/>
      <c r="U651" s="1204"/>
      <c r="V651" s="1204"/>
      <c r="W651" s="1204"/>
      <c r="X651" s="1204"/>
      <c r="Y651" s="1204"/>
      <c r="Z651" s="1204"/>
    </row>
    <row r="652" spans="1:26" ht="13.5" customHeight="1">
      <c r="A652" s="160"/>
      <c r="B652" s="931"/>
      <c r="C652" s="931"/>
      <c r="D652" s="931"/>
      <c r="E652" s="931"/>
      <c r="F652" s="931"/>
      <c r="G652" s="931"/>
      <c r="H652" s="931"/>
      <c r="I652" s="1204"/>
      <c r="J652" s="1204"/>
      <c r="K652" s="1204"/>
      <c r="L652" s="1204"/>
      <c r="M652" s="1204"/>
      <c r="N652" s="1204"/>
      <c r="O652" s="1204"/>
      <c r="P652" s="1204"/>
      <c r="Q652" s="1204"/>
      <c r="R652" s="1204"/>
      <c r="S652" s="1204"/>
      <c r="T652" s="1204"/>
      <c r="U652" s="1204"/>
      <c r="V652" s="1204"/>
      <c r="W652" s="1204"/>
      <c r="X652" s="1204"/>
      <c r="Y652" s="1204"/>
      <c r="Z652" s="1204"/>
    </row>
    <row r="653" spans="1:26" ht="13.5" customHeight="1">
      <c r="A653" s="160"/>
      <c r="B653" s="931"/>
      <c r="C653" s="931"/>
      <c r="D653" s="931"/>
      <c r="E653" s="931"/>
      <c r="F653" s="931"/>
      <c r="G653" s="931"/>
      <c r="H653" s="931"/>
      <c r="I653" s="1204"/>
      <c r="J653" s="1204"/>
      <c r="K653" s="1204"/>
      <c r="L653" s="1204"/>
      <c r="M653" s="1204"/>
      <c r="N653" s="1204"/>
      <c r="O653" s="1204"/>
      <c r="P653" s="1204"/>
      <c r="Q653" s="1204"/>
      <c r="R653" s="1204"/>
      <c r="S653" s="1204"/>
      <c r="T653" s="1204"/>
      <c r="U653" s="1204"/>
      <c r="V653" s="1204"/>
      <c r="W653" s="1204"/>
      <c r="X653" s="1204"/>
      <c r="Y653" s="1204"/>
      <c r="Z653" s="1204"/>
    </row>
    <row r="654" spans="1:26" ht="13.5" customHeight="1">
      <c r="A654" s="160"/>
      <c r="B654" s="931"/>
      <c r="C654" s="931"/>
      <c r="D654" s="931"/>
      <c r="E654" s="931"/>
      <c r="F654" s="931"/>
      <c r="G654" s="931"/>
      <c r="H654" s="931"/>
      <c r="I654" s="1204"/>
      <c r="J654" s="1204"/>
      <c r="K654" s="1204"/>
      <c r="L654" s="1204"/>
      <c r="M654" s="1204"/>
      <c r="N654" s="1204"/>
      <c r="O654" s="1204"/>
      <c r="P654" s="1204"/>
      <c r="Q654" s="1204"/>
      <c r="R654" s="1204"/>
      <c r="S654" s="1204"/>
      <c r="T654" s="1204"/>
      <c r="U654" s="1204"/>
      <c r="V654" s="1204"/>
      <c r="W654" s="1204"/>
      <c r="X654" s="1204"/>
      <c r="Y654" s="1204"/>
      <c r="Z654" s="1204"/>
    </row>
    <row r="655" spans="1:26" ht="13.5" customHeight="1">
      <c r="A655" s="160"/>
      <c r="B655" s="931"/>
      <c r="C655" s="931"/>
      <c r="D655" s="931"/>
      <c r="E655" s="931"/>
      <c r="F655" s="931"/>
      <c r="G655" s="931"/>
      <c r="H655" s="931"/>
      <c r="I655" s="1204"/>
      <c r="J655" s="1204"/>
      <c r="K655" s="1204"/>
      <c r="L655" s="1204"/>
      <c r="M655" s="1204"/>
      <c r="N655" s="1204"/>
      <c r="O655" s="1204"/>
      <c r="P655" s="1204"/>
      <c r="Q655" s="1204"/>
      <c r="R655" s="1204"/>
      <c r="S655" s="1204"/>
      <c r="T655" s="1204"/>
      <c r="U655" s="1204"/>
      <c r="V655" s="1204"/>
      <c r="W655" s="1204"/>
      <c r="X655" s="1204"/>
      <c r="Y655" s="1204"/>
      <c r="Z655" s="1204"/>
    </row>
    <row r="656" spans="1:26" ht="13.5" customHeight="1">
      <c r="A656" s="160"/>
      <c r="B656" s="931"/>
      <c r="C656" s="931"/>
      <c r="D656" s="931"/>
      <c r="E656" s="931"/>
      <c r="F656" s="931"/>
      <c r="G656" s="931"/>
      <c r="H656" s="931"/>
      <c r="I656" s="1204"/>
      <c r="J656" s="1204"/>
      <c r="K656" s="1204"/>
      <c r="L656" s="1204"/>
      <c r="M656" s="1204"/>
      <c r="N656" s="1204"/>
      <c r="O656" s="1204"/>
      <c r="P656" s="1204"/>
      <c r="Q656" s="1204"/>
      <c r="R656" s="1204"/>
      <c r="S656" s="1204"/>
      <c r="T656" s="1204"/>
      <c r="U656" s="1204"/>
      <c r="V656" s="1204"/>
      <c r="W656" s="1204"/>
      <c r="X656" s="1204"/>
      <c r="Y656" s="1204"/>
      <c r="Z656" s="1204"/>
    </row>
    <row r="657" spans="1:26" ht="13.5" customHeight="1">
      <c r="A657" s="160"/>
      <c r="B657" s="931"/>
      <c r="C657" s="931"/>
      <c r="D657" s="931"/>
      <c r="E657" s="931"/>
      <c r="F657" s="931"/>
      <c r="G657" s="931"/>
      <c r="H657" s="931"/>
      <c r="I657" s="1204"/>
      <c r="J657" s="1204"/>
      <c r="K657" s="1204"/>
      <c r="L657" s="1204"/>
      <c r="M657" s="1204"/>
      <c r="N657" s="1204"/>
      <c r="O657" s="1204"/>
      <c r="P657" s="1204"/>
      <c r="Q657" s="1204"/>
      <c r="R657" s="1204"/>
      <c r="S657" s="1204"/>
      <c r="T657" s="1204"/>
      <c r="U657" s="1204"/>
      <c r="V657" s="1204"/>
      <c r="W657" s="1204"/>
      <c r="X657" s="1204"/>
      <c r="Y657" s="1204"/>
      <c r="Z657" s="1204"/>
    </row>
    <row r="658" spans="1:26" ht="13.5" customHeight="1">
      <c r="A658" s="160"/>
      <c r="B658" s="931"/>
      <c r="C658" s="931"/>
      <c r="D658" s="931"/>
      <c r="E658" s="931"/>
      <c r="F658" s="931"/>
      <c r="G658" s="931"/>
      <c r="H658" s="931"/>
      <c r="I658" s="1204"/>
      <c r="J658" s="1204"/>
      <c r="K658" s="1204"/>
      <c r="L658" s="1204"/>
      <c r="M658" s="1204"/>
      <c r="N658" s="1204"/>
      <c r="O658" s="1204"/>
      <c r="P658" s="1204"/>
      <c r="Q658" s="1204"/>
      <c r="R658" s="1204"/>
      <c r="S658" s="1204"/>
      <c r="T658" s="1204"/>
      <c r="U658" s="1204"/>
      <c r="V658" s="1204"/>
      <c r="W658" s="1204"/>
      <c r="X658" s="1204"/>
      <c r="Y658" s="1204"/>
      <c r="Z658" s="1204"/>
    </row>
    <row r="659" spans="1:26" ht="13.5" customHeight="1">
      <c r="A659" s="160"/>
      <c r="B659" s="931"/>
      <c r="C659" s="931"/>
      <c r="D659" s="931"/>
      <c r="E659" s="931"/>
      <c r="F659" s="931"/>
      <c r="G659" s="931"/>
      <c r="H659" s="931"/>
      <c r="I659" s="1204"/>
      <c r="J659" s="1204"/>
      <c r="K659" s="1204"/>
      <c r="L659" s="1204"/>
      <c r="M659" s="1204"/>
      <c r="N659" s="1204"/>
      <c r="O659" s="1204"/>
      <c r="P659" s="1204"/>
      <c r="Q659" s="1204"/>
      <c r="R659" s="1204"/>
      <c r="S659" s="1204"/>
      <c r="T659" s="1204"/>
      <c r="U659" s="1204"/>
      <c r="V659" s="1204"/>
      <c r="W659" s="1204"/>
      <c r="X659" s="1204"/>
      <c r="Y659" s="1204"/>
      <c r="Z659" s="1204"/>
    </row>
    <row r="660" spans="1:26" ht="13.5" customHeight="1">
      <c r="A660" s="160"/>
      <c r="B660" s="931"/>
      <c r="C660" s="931"/>
      <c r="D660" s="931"/>
      <c r="E660" s="931"/>
      <c r="F660" s="931"/>
      <c r="G660" s="931"/>
      <c r="H660" s="931"/>
      <c r="I660" s="1204"/>
      <c r="J660" s="1204"/>
      <c r="K660" s="1204"/>
      <c r="L660" s="1204"/>
      <c r="M660" s="1204"/>
      <c r="N660" s="1204"/>
      <c r="O660" s="1204"/>
      <c r="P660" s="1204"/>
      <c r="Q660" s="1204"/>
      <c r="R660" s="1204"/>
      <c r="S660" s="1204"/>
      <c r="T660" s="1204"/>
      <c r="U660" s="1204"/>
      <c r="V660" s="1204"/>
      <c r="W660" s="1204"/>
      <c r="X660" s="1204"/>
      <c r="Y660" s="1204"/>
      <c r="Z660" s="1204"/>
    </row>
    <row r="661" spans="1:26" ht="13.5" customHeight="1">
      <c r="A661" s="160"/>
      <c r="B661" s="931"/>
      <c r="C661" s="931"/>
      <c r="D661" s="931"/>
      <c r="E661" s="931"/>
      <c r="F661" s="931"/>
      <c r="G661" s="931"/>
      <c r="H661" s="931"/>
      <c r="I661" s="1204"/>
      <c r="J661" s="1204"/>
      <c r="K661" s="1204"/>
      <c r="L661" s="1204"/>
      <c r="M661" s="1204"/>
      <c r="N661" s="1204"/>
      <c r="O661" s="1204"/>
      <c r="P661" s="1204"/>
      <c r="Q661" s="1204"/>
      <c r="R661" s="1204"/>
      <c r="S661" s="1204"/>
      <c r="T661" s="1204"/>
      <c r="U661" s="1204"/>
      <c r="V661" s="1204"/>
      <c r="W661" s="1204"/>
      <c r="X661" s="1204"/>
      <c r="Y661" s="1204"/>
      <c r="Z661" s="1204"/>
    </row>
    <row r="662" spans="1:26" ht="13.5" customHeight="1">
      <c r="A662" s="160"/>
      <c r="B662" s="931"/>
      <c r="C662" s="931"/>
      <c r="D662" s="931"/>
      <c r="E662" s="931"/>
      <c r="F662" s="931"/>
      <c r="G662" s="931"/>
      <c r="H662" s="931"/>
      <c r="I662" s="1204"/>
      <c r="J662" s="1204"/>
      <c r="K662" s="1204"/>
      <c r="L662" s="1204"/>
      <c r="M662" s="1204"/>
      <c r="N662" s="1204"/>
      <c r="O662" s="1204"/>
      <c r="P662" s="1204"/>
      <c r="Q662" s="1204"/>
      <c r="R662" s="1204"/>
      <c r="S662" s="1204"/>
      <c r="T662" s="1204"/>
      <c r="U662" s="1204"/>
      <c r="V662" s="1204"/>
      <c r="W662" s="1204"/>
      <c r="X662" s="1204"/>
      <c r="Y662" s="1204"/>
      <c r="Z662" s="1204"/>
    </row>
    <row r="663" spans="1:26" ht="13.5" customHeight="1">
      <c r="A663" s="160"/>
      <c r="B663" s="931"/>
      <c r="C663" s="931"/>
      <c r="D663" s="931"/>
      <c r="E663" s="931"/>
      <c r="F663" s="931"/>
      <c r="G663" s="931"/>
      <c r="H663" s="931"/>
      <c r="I663" s="1204"/>
      <c r="J663" s="1204"/>
      <c r="K663" s="1204"/>
      <c r="L663" s="1204"/>
      <c r="M663" s="1204"/>
      <c r="N663" s="1204"/>
      <c r="O663" s="1204"/>
      <c r="P663" s="1204"/>
      <c r="Q663" s="1204"/>
      <c r="R663" s="1204"/>
      <c r="S663" s="1204"/>
      <c r="T663" s="1204"/>
      <c r="U663" s="1204"/>
      <c r="V663" s="1204"/>
      <c r="W663" s="1204"/>
      <c r="X663" s="1204"/>
      <c r="Y663" s="1204"/>
      <c r="Z663" s="1204"/>
    </row>
    <row r="664" spans="1:26" ht="13.5" customHeight="1">
      <c r="A664" s="160"/>
      <c r="B664" s="931"/>
      <c r="C664" s="931"/>
      <c r="D664" s="931"/>
      <c r="E664" s="931"/>
      <c r="F664" s="931"/>
      <c r="G664" s="931"/>
      <c r="H664" s="931"/>
      <c r="I664" s="1204"/>
      <c r="J664" s="1204"/>
      <c r="K664" s="1204"/>
      <c r="L664" s="1204"/>
      <c r="M664" s="1204"/>
      <c r="N664" s="1204"/>
      <c r="O664" s="1204"/>
      <c r="P664" s="1204"/>
      <c r="Q664" s="1204"/>
      <c r="R664" s="1204"/>
      <c r="S664" s="1204"/>
      <c r="T664" s="1204"/>
      <c r="U664" s="1204"/>
      <c r="V664" s="1204"/>
      <c r="W664" s="1204"/>
      <c r="X664" s="1204"/>
      <c r="Y664" s="1204"/>
      <c r="Z664" s="1204"/>
    </row>
    <row r="665" spans="1:26" ht="13.5" customHeight="1">
      <c r="A665" s="160"/>
      <c r="B665" s="931"/>
      <c r="C665" s="931"/>
      <c r="D665" s="931"/>
      <c r="E665" s="931"/>
      <c r="F665" s="931"/>
      <c r="G665" s="931"/>
      <c r="H665" s="931"/>
      <c r="I665" s="1204"/>
      <c r="J665" s="1204"/>
      <c r="K665" s="1204"/>
      <c r="L665" s="1204"/>
      <c r="M665" s="1204"/>
      <c r="N665" s="1204"/>
      <c r="O665" s="1204"/>
      <c r="P665" s="1204"/>
      <c r="Q665" s="1204"/>
      <c r="R665" s="1204"/>
      <c r="S665" s="1204"/>
      <c r="T665" s="1204"/>
      <c r="U665" s="1204"/>
      <c r="V665" s="1204"/>
      <c r="W665" s="1204"/>
      <c r="X665" s="1204"/>
      <c r="Y665" s="1204"/>
      <c r="Z665" s="1204"/>
    </row>
    <row r="666" spans="1:26" ht="13.5" customHeight="1">
      <c r="A666" s="160"/>
      <c r="B666" s="931"/>
      <c r="C666" s="931"/>
      <c r="D666" s="931"/>
      <c r="E666" s="931"/>
      <c r="F666" s="931"/>
      <c r="G666" s="931"/>
      <c r="H666" s="931"/>
      <c r="I666" s="1204"/>
      <c r="J666" s="1204"/>
      <c r="K666" s="1204"/>
      <c r="L666" s="1204"/>
      <c r="M666" s="1204"/>
      <c r="N666" s="1204"/>
      <c r="O666" s="1204"/>
      <c r="P666" s="1204"/>
      <c r="Q666" s="1204"/>
      <c r="R666" s="1204"/>
      <c r="S666" s="1204"/>
      <c r="T666" s="1204"/>
      <c r="U666" s="1204"/>
      <c r="V666" s="1204"/>
      <c r="W666" s="1204"/>
      <c r="X666" s="1204"/>
      <c r="Y666" s="1204"/>
      <c r="Z666" s="1204"/>
    </row>
    <row r="667" spans="1:26" ht="13.5" customHeight="1">
      <c r="A667" s="160"/>
      <c r="B667" s="931"/>
      <c r="C667" s="931"/>
      <c r="D667" s="931"/>
      <c r="E667" s="931"/>
      <c r="F667" s="931"/>
      <c r="G667" s="931"/>
      <c r="H667" s="931"/>
      <c r="I667" s="1204"/>
      <c r="J667" s="1204"/>
      <c r="K667" s="1204"/>
      <c r="L667" s="1204"/>
      <c r="M667" s="1204"/>
      <c r="N667" s="1204"/>
      <c r="O667" s="1204"/>
      <c r="P667" s="1204"/>
      <c r="Q667" s="1204"/>
      <c r="R667" s="1204"/>
      <c r="S667" s="1204"/>
      <c r="T667" s="1204"/>
      <c r="U667" s="1204"/>
      <c r="V667" s="1204"/>
      <c r="W667" s="1204"/>
      <c r="X667" s="1204"/>
      <c r="Y667" s="1204"/>
      <c r="Z667" s="1204"/>
    </row>
    <row r="668" spans="1:26" ht="13.5" customHeight="1">
      <c r="A668" s="160"/>
      <c r="B668" s="931"/>
      <c r="C668" s="931"/>
      <c r="D668" s="931"/>
      <c r="E668" s="931"/>
      <c r="F668" s="931"/>
      <c r="G668" s="931"/>
      <c r="H668" s="931"/>
      <c r="I668" s="1204"/>
      <c r="J668" s="1204"/>
      <c r="K668" s="1204"/>
      <c r="L668" s="1204"/>
      <c r="M668" s="1204"/>
      <c r="N668" s="1204"/>
      <c r="O668" s="1204"/>
      <c r="P668" s="1204"/>
      <c r="Q668" s="1204"/>
      <c r="R668" s="1204"/>
      <c r="S668" s="1204"/>
      <c r="T668" s="1204"/>
      <c r="U668" s="1204"/>
      <c r="V668" s="1204"/>
      <c r="W668" s="1204"/>
      <c r="X668" s="1204"/>
      <c r="Y668" s="1204"/>
      <c r="Z668" s="1204"/>
    </row>
    <row r="669" spans="1:26" ht="13.5" customHeight="1">
      <c r="A669" s="160"/>
      <c r="B669" s="931"/>
      <c r="C669" s="931"/>
      <c r="D669" s="931"/>
      <c r="E669" s="931"/>
      <c r="F669" s="931"/>
      <c r="G669" s="931"/>
      <c r="H669" s="931"/>
      <c r="I669" s="1204"/>
      <c r="J669" s="1204"/>
      <c r="K669" s="1204"/>
      <c r="L669" s="1204"/>
      <c r="M669" s="1204"/>
      <c r="N669" s="1204"/>
      <c r="O669" s="1204"/>
      <c r="P669" s="1204"/>
      <c r="Q669" s="1204"/>
      <c r="R669" s="1204"/>
      <c r="S669" s="1204"/>
      <c r="T669" s="1204"/>
      <c r="U669" s="1204"/>
      <c r="V669" s="1204"/>
      <c r="W669" s="1204"/>
      <c r="X669" s="1204"/>
      <c r="Y669" s="1204"/>
      <c r="Z669" s="1204"/>
    </row>
    <row r="670" spans="1:26" ht="13.5" customHeight="1">
      <c r="A670" s="160"/>
      <c r="B670" s="931"/>
      <c r="C670" s="931"/>
      <c r="D670" s="931"/>
      <c r="E670" s="931"/>
      <c r="F670" s="931"/>
      <c r="G670" s="931"/>
      <c r="H670" s="931"/>
      <c r="I670" s="1204"/>
      <c r="J670" s="1204"/>
      <c r="K670" s="1204"/>
      <c r="L670" s="1204"/>
      <c r="M670" s="1204"/>
      <c r="N670" s="1204"/>
      <c r="O670" s="1204"/>
      <c r="P670" s="1204"/>
      <c r="Q670" s="1204"/>
      <c r="R670" s="1204"/>
      <c r="S670" s="1204"/>
      <c r="T670" s="1204"/>
      <c r="U670" s="1204"/>
      <c r="V670" s="1204"/>
      <c r="W670" s="1204"/>
      <c r="X670" s="1204"/>
      <c r="Y670" s="1204"/>
      <c r="Z670" s="1204"/>
    </row>
    <row r="671" spans="1:26" ht="13.5" customHeight="1">
      <c r="A671" s="160"/>
      <c r="B671" s="931"/>
      <c r="C671" s="931"/>
      <c r="D671" s="931"/>
      <c r="E671" s="931"/>
      <c r="F671" s="931"/>
      <c r="G671" s="931"/>
      <c r="H671" s="931"/>
      <c r="I671" s="1204"/>
      <c r="J671" s="1204"/>
      <c r="K671" s="1204"/>
      <c r="L671" s="1204"/>
      <c r="M671" s="1204"/>
      <c r="N671" s="1204"/>
      <c r="O671" s="1204"/>
      <c r="P671" s="1204"/>
      <c r="Q671" s="1204"/>
      <c r="R671" s="1204"/>
      <c r="S671" s="1204"/>
      <c r="T671" s="1204"/>
      <c r="U671" s="1204"/>
      <c r="V671" s="1204"/>
      <c r="W671" s="1204"/>
      <c r="X671" s="1204"/>
      <c r="Y671" s="1204"/>
      <c r="Z671" s="1204"/>
    </row>
    <row r="672" spans="1:26" ht="13.5" customHeight="1">
      <c r="A672" s="160"/>
      <c r="B672" s="931"/>
      <c r="C672" s="931"/>
      <c r="D672" s="931"/>
      <c r="E672" s="931"/>
      <c r="F672" s="931"/>
      <c r="G672" s="931"/>
      <c r="H672" s="931"/>
      <c r="I672" s="1204"/>
      <c r="J672" s="1204"/>
      <c r="K672" s="1204"/>
      <c r="L672" s="1204"/>
      <c r="M672" s="1204"/>
      <c r="N672" s="1204"/>
      <c r="O672" s="1204"/>
      <c r="P672" s="1204"/>
      <c r="Q672" s="1204"/>
      <c r="R672" s="1204"/>
      <c r="S672" s="1204"/>
      <c r="T672" s="1204"/>
      <c r="U672" s="1204"/>
      <c r="V672" s="1204"/>
      <c r="W672" s="1204"/>
      <c r="X672" s="1204"/>
      <c r="Y672" s="1204"/>
      <c r="Z672" s="1204"/>
    </row>
    <row r="673" spans="1:26" ht="13.5" customHeight="1">
      <c r="A673" s="160"/>
      <c r="B673" s="931"/>
      <c r="C673" s="931"/>
      <c r="D673" s="931"/>
      <c r="E673" s="931"/>
      <c r="F673" s="931"/>
      <c r="G673" s="931"/>
      <c r="H673" s="931"/>
      <c r="I673" s="1204"/>
      <c r="J673" s="1204"/>
      <c r="K673" s="1204"/>
      <c r="L673" s="1204"/>
      <c r="M673" s="1204"/>
      <c r="N673" s="1204"/>
      <c r="O673" s="1204"/>
      <c r="P673" s="1204"/>
      <c r="Q673" s="1204"/>
      <c r="R673" s="1204"/>
      <c r="S673" s="1204"/>
      <c r="T673" s="1204"/>
      <c r="U673" s="1204"/>
      <c r="V673" s="1204"/>
      <c r="W673" s="1204"/>
      <c r="X673" s="1204"/>
      <c r="Y673" s="1204"/>
      <c r="Z673" s="1204"/>
    </row>
    <row r="674" spans="1:26" ht="13.5" customHeight="1">
      <c r="A674" s="160"/>
      <c r="B674" s="931"/>
      <c r="C674" s="931"/>
      <c r="D674" s="931"/>
      <c r="E674" s="931"/>
      <c r="F674" s="931"/>
      <c r="G674" s="931"/>
      <c r="H674" s="931"/>
      <c r="I674" s="1204"/>
      <c r="J674" s="1204"/>
      <c r="K674" s="1204"/>
      <c r="L674" s="1204"/>
      <c r="M674" s="1204"/>
      <c r="N674" s="1204"/>
      <c r="O674" s="1204"/>
      <c r="P674" s="1204"/>
      <c r="Q674" s="1204"/>
      <c r="R674" s="1204"/>
      <c r="S674" s="1204"/>
      <c r="T674" s="1204"/>
      <c r="U674" s="1204"/>
      <c r="V674" s="1204"/>
      <c r="W674" s="1204"/>
      <c r="X674" s="1204"/>
      <c r="Y674" s="1204"/>
      <c r="Z674" s="1204"/>
    </row>
    <row r="675" spans="1:26" ht="13.5" customHeight="1">
      <c r="A675" s="160"/>
      <c r="B675" s="931"/>
      <c r="C675" s="931"/>
      <c r="D675" s="931"/>
      <c r="E675" s="931"/>
      <c r="F675" s="931"/>
      <c r="G675" s="931"/>
      <c r="H675" s="931"/>
      <c r="I675" s="1204"/>
      <c r="J675" s="1204"/>
      <c r="K675" s="1204"/>
      <c r="L675" s="1204"/>
      <c r="M675" s="1204"/>
      <c r="N675" s="1204"/>
      <c r="O675" s="1204"/>
      <c r="P675" s="1204"/>
      <c r="Q675" s="1204"/>
      <c r="R675" s="1204"/>
      <c r="S675" s="1204"/>
      <c r="T675" s="1204"/>
      <c r="U675" s="1204"/>
      <c r="V675" s="1204"/>
      <c r="W675" s="1204"/>
      <c r="X675" s="1204"/>
      <c r="Y675" s="1204"/>
      <c r="Z675" s="1204"/>
    </row>
    <row r="676" spans="1:26" ht="13.5" customHeight="1">
      <c r="A676" s="160"/>
      <c r="B676" s="931"/>
      <c r="C676" s="931"/>
      <c r="D676" s="931"/>
      <c r="E676" s="931"/>
      <c r="F676" s="931"/>
      <c r="G676" s="931"/>
      <c r="H676" s="931"/>
      <c r="I676" s="1204"/>
      <c r="J676" s="1204"/>
      <c r="K676" s="1204"/>
      <c r="L676" s="1204"/>
      <c r="M676" s="1204"/>
      <c r="N676" s="1204"/>
      <c r="O676" s="1204"/>
      <c r="P676" s="1204"/>
      <c r="Q676" s="1204"/>
      <c r="R676" s="1204"/>
      <c r="S676" s="1204"/>
      <c r="T676" s="1204"/>
      <c r="U676" s="1204"/>
      <c r="V676" s="1204"/>
      <c r="W676" s="1204"/>
      <c r="X676" s="1204"/>
      <c r="Y676" s="1204"/>
      <c r="Z676" s="1204"/>
    </row>
    <row r="677" spans="1:26" ht="13.5" customHeight="1">
      <c r="A677" s="160"/>
      <c r="B677" s="931"/>
      <c r="C677" s="931"/>
      <c r="D677" s="931"/>
      <c r="E677" s="931"/>
      <c r="F677" s="931"/>
      <c r="G677" s="931"/>
      <c r="H677" s="931"/>
      <c r="I677" s="1204"/>
      <c r="J677" s="1204"/>
      <c r="K677" s="1204"/>
      <c r="L677" s="1204"/>
      <c r="M677" s="1204"/>
      <c r="N677" s="1204"/>
      <c r="O677" s="1204"/>
      <c r="P677" s="1204"/>
      <c r="Q677" s="1204"/>
      <c r="R677" s="1204"/>
      <c r="S677" s="1204"/>
      <c r="T677" s="1204"/>
      <c r="U677" s="1204"/>
      <c r="V677" s="1204"/>
      <c r="W677" s="1204"/>
      <c r="X677" s="1204"/>
      <c r="Y677" s="1204"/>
      <c r="Z677" s="1204"/>
    </row>
    <row r="678" spans="1:26" ht="13.5" customHeight="1">
      <c r="A678" s="160"/>
      <c r="B678" s="931"/>
      <c r="C678" s="931"/>
      <c r="D678" s="931"/>
      <c r="E678" s="931"/>
      <c r="F678" s="931"/>
      <c r="G678" s="931"/>
      <c r="H678" s="931"/>
      <c r="I678" s="1204"/>
      <c r="J678" s="1204"/>
      <c r="K678" s="1204"/>
      <c r="L678" s="1204"/>
      <c r="M678" s="1204"/>
      <c r="N678" s="1204"/>
      <c r="O678" s="1204"/>
      <c r="P678" s="1204"/>
      <c r="Q678" s="1204"/>
      <c r="R678" s="1204"/>
      <c r="S678" s="1204"/>
      <c r="T678" s="1204"/>
      <c r="U678" s="1204"/>
      <c r="V678" s="1204"/>
      <c r="W678" s="1204"/>
      <c r="X678" s="1204"/>
      <c r="Y678" s="1204"/>
      <c r="Z678" s="1204"/>
    </row>
    <row r="679" spans="1:26" ht="13.5" customHeight="1">
      <c r="A679" s="160"/>
      <c r="B679" s="931"/>
      <c r="C679" s="931"/>
      <c r="D679" s="931"/>
      <c r="E679" s="931"/>
      <c r="F679" s="931"/>
      <c r="G679" s="931"/>
      <c r="H679" s="931"/>
      <c r="I679" s="1204"/>
      <c r="J679" s="1204"/>
      <c r="K679" s="1204"/>
      <c r="L679" s="1204"/>
      <c r="M679" s="1204"/>
      <c r="N679" s="1204"/>
      <c r="O679" s="1204"/>
      <c r="P679" s="1204"/>
      <c r="Q679" s="1204"/>
      <c r="R679" s="1204"/>
      <c r="S679" s="1204"/>
      <c r="T679" s="1204"/>
      <c r="U679" s="1204"/>
      <c r="V679" s="1204"/>
      <c r="W679" s="1204"/>
      <c r="X679" s="1204"/>
      <c r="Y679" s="1204"/>
      <c r="Z679" s="1204"/>
    </row>
    <row r="680" spans="1:26" ht="13.5" customHeight="1">
      <c r="A680" s="160"/>
      <c r="B680" s="931"/>
      <c r="C680" s="931"/>
      <c r="D680" s="931"/>
      <c r="E680" s="931"/>
      <c r="F680" s="931"/>
      <c r="G680" s="931"/>
      <c r="H680" s="931"/>
      <c r="I680" s="1204"/>
      <c r="J680" s="1204"/>
      <c r="K680" s="1204"/>
      <c r="L680" s="1204"/>
      <c r="M680" s="1204"/>
      <c r="N680" s="1204"/>
      <c r="O680" s="1204"/>
      <c r="P680" s="1204"/>
      <c r="Q680" s="1204"/>
      <c r="R680" s="1204"/>
      <c r="S680" s="1204"/>
      <c r="T680" s="1204"/>
      <c r="U680" s="1204"/>
      <c r="V680" s="1204"/>
      <c r="W680" s="1204"/>
      <c r="X680" s="1204"/>
      <c r="Y680" s="1204"/>
      <c r="Z680" s="1204"/>
    </row>
    <row r="681" spans="1:26" ht="13.5" customHeight="1">
      <c r="A681" s="160"/>
      <c r="B681" s="931"/>
      <c r="C681" s="931"/>
      <c r="D681" s="931"/>
      <c r="E681" s="931"/>
      <c r="F681" s="931"/>
      <c r="G681" s="931"/>
      <c r="H681" s="931"/>
      <c r="I681" s="1204"/>
      <c r="J681" s="1204"/>
      <c r="K681" s="1204"/>
      <c r="L681" s="1204"/>
      <c r="M681" s="1204"/>
      <c r="N681" s="1204"/>
      <c r="O681" s="1204"/>
      <c r="P681" s="1204"/>
      <c r="Q681" s="1204"/>
      <c r="R681" s="1204"/>
      <c r="S681" s="1204"/>
      <c r="T681" s="1204"/>
      <c r="U681" s="1204"/>
      <c r="V681" s="1204"/>
      <c r="W681" s="1204"/>
      <c r="X681" s="1204"/>
      <c r="Y681" s="1204"/>
      <c r="Z681" s="1204"/>
    </row>
    <row r="682" spans="1:26" ht="13.5" customHeight="1">
      <c r="A682" s="160"/>
      <c r="B682" s="931"/>
      <c r="C682" s="931"/>
      <c r="D682" s="931"/>
      <c r="E682" s="931"/>
      <c r="F682" s="931"/>
      <c r="G682" s="931"/>
      <c r="H682" s="931"/>
      <c r="I682" s="1204"/>
      <c r="J682" s="1204"/>
      <c r="K682" s="1204"/>
      <c r="L682" s="1204"/>
      <c r="M682" s="1204"/>
      <c r="N682" s="1204"/>
      <c r="O682" s="1204"/>
      <c r="P682" s="1204"/>
      <c r="Q682" s="1204"/>
      <c r="R682" s="1204"/>
      <c r="S682" s="1204"/>
      <c r="T682" s="1204"/>
      <c r="U682" s="1204"/>
      <c r="V682" s="1204"/>
      <c r="W682" s="1204"/>
      <c r="X682" s="1204"/>
      <c r="Y682" s="1204"/>
      <c r="Z682" s="1204"/>
    </row>
    <row r="683" spans="1:26" ht="13.5" customHeight="1">
      <c r="A683" s="160"/>
      <c r="B683" s="931"/>
      <c r="C683" s="931"/>
      <c r="D683" s="931"/>
      <c r="E683" s="931"/>
      <c r="F683" s="931"/>
      <c r="G683" s="931"/>
      <c r="H683" s="931"/>
      <c r="I683" s="1204"/>
      <c r="J683" s="1204"/>
      <c r="K683" s="1204"/>
      <c r="L683" s="1204"/>
      <c r="M683" s="1204"/>
      <c r="N683" s="1204"/>
      <c r="O683" s="1204"/>
      <c r="P683" s="1204"/>
      <c r="Q683" s="1204"/>
      <c r="R683" s="1204"/>
      <c r="S683" s="1204"/>
      <c r="T683" s="1204"/>
      <c r="U683" s="1204"/>
      <c r="V683" s="1204"/>
      <c r="W683" s="1204"/>
      <c r="X683" s="1204"/>
      <c r="Y683" s="1204"/>
      <c r="Z683" s="1204"/>
    </row>
    <row r="684" spans="1:26" ht="13.5" customHeight="1">
      <c r="A684" s="160"/>
      <c r="B684" s="931"/>
      <c r="C684" s="931"/>
      <c r="D684" s="931"/>
      <c r="E684" s="931"/>
      <c r="F684" s="931"/>
      <c r="G684" s="931"/>
      <c r="H684" s="931"/>
      <c r="I684" s="1204"/>
      <c r="J684" s="1204"/>
      <c r="K684" s="1204"/>
      <c r="L684" s="1204"/>
      <c r="M684" s="1204"/>
      <c r="N684" s="1204"/>
      <c r="O684" s="1204"/>
      <c r="P684" s="1204"/>
      <c r="Q684" s="1204"/>
      <c r="R684" s="1204"/>
      <c r="S684" s="1204"/>
      <c r="T684" s="1204"/>
      <c r="U684" s="1204"/>
      <c r="V684" s="1204"/>
      <c r="W684" s="1204"/>
      <c r="X684" s="1204"/>
      <c r="Y684" s="1204"/>
      <c r="Z684" s="1204"/>
    </row>
    <row r="685" spans="1:26" ht="13.5" customHeight="1">
      <c r="A685" s="160"/>
      <c r="B685" s="931"/>
      <c r="C685" s="931"/>
      <c r="D685" s="931"/>
      <c r="E685" s="931"/>
      <c r="F685" s="931"/>
      <c r="G685" s="931"/>
      <c r="H685" s="931"/>
      <c r="I685" s="1204"/>
      <c r="J685" s="1204"/>
      <c r="K685" s="1204"/>
      <c r="L685" s="1204"/>
      <c r="M685" s="1204"/>
      <c r="N685" s="1204"/>
      <c r="O685" s="1204"/>
      <c r="P685" s="1204"/>
      <c r="Q685" s="1204"/>
      <c r="R685" s="1204"/>
      <c r="S685" s="1204"/>
      <c r="T685" s="1204"/>
      <c r="U685" s="1204"/>
      <c r="V685" s="1204"/>
      <c r="W685" s="1204"/>
      <c r="X685" s="1204"/>
      <c r="Y685" s="1204"/>
      <c r="Z685" s="1204"/>
    </row>
    <row r="686" spans="1:26" ht="13.5" customHeight="1">
      <c r="A686" s="160"/>
      <c r="B686" s="931"/>
      <c r="C686" s="931"/>
      <c r="D686" s="931"/>
      <c r="E686" s="931"/>
      <c r="F686" s="931"/>
      <c r="G686" s="931"/>
      <c r="H686" s="931"/>
      <c r="I686" s="1204"/>
      <c r="J686" s="1204"/>
      <c r="K686" s="1204"/>
      <c r="L686" s="1204"/>
      <c r="M686" s="1204"/>
      <c r="N686" s="1204"/>
      <c r="O686" s="1204"/>
      <c r="P686" s="1204"/>
      <c r="Q686" s="1204"/>
      <c r="R686" s="1204"/>
      <c r="S686" s="1204"/>
      <c r="T686" s="1204"/>
      <c r="U686" s="1204"/>
      <c r="V686" s="1204"/>
      <c r="W686" s="1204"/>
      <c r="X686" s="1204"/>
      <c r="Y686" s="1204"/>
      <c r="Z686" s="1204"/>
    </row>
    <row r="687" spans="1:26" ht="13.5" customHeight="1">
      <c r="A687" s="160"/>
      <c r="B687" s="931"/>
      <c r="C687" s="931"/>
      <c r="D687" s="931"/>
      <c r="E687" s="931"/>
      <c r="F687" s="931"/>
      <c r="G687" s="931"/>
      <c r="H687" s="931"/>
      <c r="I687" s="1204"/>
      <c r="J687" s="1204"/>
      <c r="K687" s="1204"/>
      <c r="L687" s="1204"/>
      <c r="M687" s="1204"/>
      <c r="N687" s="1204"/>
      <c r="O687" s="1204"/>
      <c r="P687" s="1204"/>
      <c r="Q687" s="1204"/>
      <c r="R687" s="1204"/>
      <c r="S687" s="1204"/>
      <c r="T687" s="1204"/>
      <c r="U687" s="1204"/>
      <c r="V687" s="1204"/>
      <c r="W687" s="1204"/>
      <c r="X687" s="1204"/>
      <c r="Y687" s="1204"/>
      <c r="Z687" s="1204"/>
    </row>
    <row r="688" spans="1:26" ht="13.5" customHeight="1">
      <c r="A688" s="160"/>
      <c r="B688" s="931"/>
      <c r="C688" s="931"/>
      <c r="D688" s="931"/>
      <c r="E688" s="931"/>
      <c r="F688" s="931"/>
      <c r="G688" s="931"/>
      <c r="H688" s="931"/>
      <c r="I688" s="1204"/>
      <c r="J688" s="1204"/>
      <c r="K688" s="1204"/>
      <c r="L688" s="1204"/>
      <c r="M688" s="1204"/>
      <c r="N688" s="1204"/>
      <c r="O688" s="1204"/>
      <c r="P688" s="1204"/>
      <c r="Q688" s="1204"/>
      <c r="R688" s="1204"/>
      <c r="S688" s="1204"/>
      <c r="T688" s="1204"/>
      <c r="U688" s="1204"/>
      <c r="V688" s="1204"/>
      <c r="W688" s="1204"/>
      <c r="X688" s="1204"/>
      <c r="Y688" s="1204"/>
      <c r="Z688" s="1204"/>
    </row>
    <row r="689" spans="1:26" ht="13.5" customHeight="1">
      <c r="A689" s="160"/>
      <c r="B689" s="931"/>
      <c r="C689" s="931"/>
      <c r="D689" s="931"/>
      <c r="E689" s="931"/>
      <c r="F689" s="931"/>
      <c r="G689" s="931"/>
      <c r="H689" s="931"/>
      <c r="I689" s="1204"/>
      <c r="J689" s="1204"/>
      <c r="K689" s="1204"/>
      <c r="L689" s="1204"/>
      <c r="M689" s="1204"/>
      <c r="N689" s="1204"/>
      <c r="O689" s="1204"/>
      <c r="P689" s="1204"/>
      <c r="Q689" s="1204"/>
      <c r="R689" s="1204"/>
      <c r="S689" s="1204"/>
      <c r="T689" s="1204"/>
      <c r="U689" s="1204"/>
      <c r="V689" s="1204"/>
      <c r="W689" s="1204"/>
      <c r="X689" s="1204"/>
      <c r="Y689" s="1204"/>
      <c r="Z689" s="1204"/>
    </row>
    <row r="690" spans="1:26" ht="13.5" customHeight="1">
      <c r="A690" s="160"/>
      <c r="B690" s="931"/>
      <c r="C690" s="931"/>
      <c r="D690" s="931"/>
      <c r="E690" s="931"/>
      <c r="F690" s="931"/>
      <c r="G690" s="931"/>
      <c r="H690" s="931"/>
      <c r="I690" s="1204"/>
      <c r="J690" s="1204"/>
      <c r="K690" s="1204"/>
      <c r="L690" s="1204"/>
      <c r="M690" s="1204"/>
      <c r="N690" s="1204"/>
      <c r="O690" s="1204"/>
      <c r="P690" s="1204"/>
      <c r="Q690" s="1204"/>
      <c r="R690" s="1204"/>
      <c r="S690" s="1204"/>
      <c r="T690" s="1204"/>
      <c r="U690" s="1204"/>
      <c r="V690" s="1204"/>
      <c r="W690" s="1204"/>
      <c r="X690" s="1204"/>
      <c r="Y690" s="1204"/>
      <c r="Z690" s="1204"/>
    </row>
    <row r="691" spans="1:26" ht="13.5" customHeight="1">
      <c r="A691" s="160"/>
      <c r="B691" s="931"/>
      <c r="C691" s="931"/>
      <c r="D691" s="931"/>
      <c r="E691" s="931"/>
      <c r="F691" s="931"/>
      <c r="G691" s="931"/>
      <c r="H691" s="931"/>
      <c r="I691" s="1204"/>
      <c r="J691" s="1204"/>
      <c r="K691" s="1204"/>
      <c r="L691" s="1204"/>
      <c r="M691" s="1204"/>
      <c r="N691" s="1204"/>
      <c r="O691" s="1204"/>
      <c r="P691" s="1204"/>
      <c r="Q691" s="1204"/>
      <c r="R691" s="1204"/>
      <c r="S691" s="1204"/>
      <c r="T691" s="1204"/>
      <c r="U691" s="1204"/>
      <c r="V691" s="1204"/>
      <c r="W691" s="1204"/>
      <c r="X691" s="1204"/>
      <c r="Y691" s="1204"/>
      <c r="Z691" s="1204"/>
    </row>
    <row r="692" spans="1:26" ht="13.5" customHeight="1">
      <c r="A692" s="160"/>
      <c r="B692" s="931"/>
      <c r="C692" s="931"/>
      <c r="D692" s="931"/>
      <c r="E692" s="931"/>
      <c r="F692" s="931"/>
      <c r="G692" s="931"/>
      <c r="H692" s="931"/>
      <c r="I692" s="1204"/>
      <c r="J692" s="1204"/>
      <c r="K692" s="1204"/>
      <c r="L692" s="1204"/>
      <c r="M692" s="1204"/>
      <c r="N692" s="1204"/>
      <c r="O692" s="1204"/>
      <c r="P692" s="1204"/>
      <c r="Q692" s="1204"/>
      <c r="R692" s="1204"/>
      <c r="S692" s="1204"/>
      <c r="T692" s="1204"/>
      <c r="U692" s="1204"/>
      <c r="V692" s="1204"/>
      <c r="W692" s="1204"/>
      <c r="X692" s="1204"/>
      <c r="Y692" s="1204"/>
      <c r="Z692" s="1204"/>
    </row>
    <row r="693" spans="1:26" ht="13.5" customHeight="1">
      <c r="A693" s="160"/>
      <c r="B693" s="931"/>
      <c r="C693" s="931"/>
      <c r="D693" s="931"/>
      <c r="E693" s="931"/>
      <c r="F693" s="931"/>
      <c r="G693" s="931"/>
      <c r="H693" s="931"/>
      <c r="I693" s="1204"/>
      <c r="J693" s="1204"/>
      <c r="K693" s="1204"/>
      <c r="L693" s="1204"/>
      <c r="M693" s="1204"/>
      <c r="N693" s="1204"/>
      <c r="O693" s="1204"/>
      <c r="P693" s="1204"/>
      <c r="Q693" s="1204"/>
      <c r="R693" s="1204"/>
      <c r="S693" s="1204"/>
      <c r="T693" s="1204"/>
      <c r="U693" s="1204"/>
      <c r="V693" s="1204"/>
      <c r="W693" s="1204"/>
      <c r="X693" s="1204"/>
      <c r="Y693" s="1204"/>
      <c r="Z693" s="1204"/>
    </row>
    <row r="694" spans="1:26" ht="13.5" customHeight="1">
      <c r="A694" s="160"/>
      <c r="B694" s="931"/>
      <c r="C694" s="931"/>
      <c r="D694" s="931"/>
      <c r="E694" s="931"/>
      <c r="F694" s="931"/>
      <c r="G694" s="931"/>
      <c r="H694" s="931"/>
      <c r="I694" s="1204"/>
      <c r="J694" s="1204"/>
      <c r="K694" s="1204"/>
      <c r="L694" s="1204"/>
      <c r="M694" s="1204"/>
      <c r="N694" s="1204"/>
      <c r="O694" s="1204"/>
      <c r="P694" s="1204"/>
      <c r="Q694" s="1204"/>
      <c r="R694" s="1204"/>
      <c r="S694" s="1204"/>
      <c r="T694" s="1204"/>
      <c r="U694" s="1204"/>
      <c r="V694" s="1204"/>
      <c r="W694" s="1204"/>
      <c r="X694" s="1204"/>
      <c r="Y694" s="1204"/>
      <c r="Z694" s="1204"/>
    </row>
    <row r="695" spans="1:26" ht="13.5" customHeight="1">
      <c r="A695" s="160"/>
      <c r="B695" s="931"/>
      <c r="C695" s="931"/>
      <c r="D695" s="931"/>
      <c r="E695" s="931"/>
      <c r="F695" s="931"/>
      <c r="G695" s="931"/>
      <c r="H695" s="931"/>
      <c r="I695" s="1204"/>
      <c r="J695" s="1204"/>
      <c r="K695" s="1204"/>
      <c r="L695" s="1204"/>
      <c r="M695" s="1204"/>
      <c r="N695" s="1204"/>
      <c r="O695" s="1204"/>
      <c r="P695" s="1204"/>
      <c r="Q695" s="1204"/>
      <c r="R695" s="1204"/>
      <c r="S695" s="1204"/>
      <c r="T695" s="1204"/>
      <c r="U695" s="1204"/>
      <c r="V695" s="1204"/>
      <c r="W695" s="1204"/>
      <c r="X695" s="1204"/>
      <c r="Y695" s="1204"/>
      <c r="Z695" s="1204"/>
    </row>
    <row r="696" spans="1:26" ht="13.5" customHeight="1">
      <c r="A696" s="160"/>
      <c r="B696" s="931"/>
      <c r="C696" s="931"/>
      <c r="D696" s="931"/>
      <c r="E696" s="931"/>
      <c r="F696" s="931"/>
      <c r="G696" s="931"/>
      <c r="H696" s="931"/>
      <c r="I696" s="1204"/>
      <c r="J696" s="1204"/>
      <c r="K696" s="1204"/>
      <c r="L696" s="1204"/>
      <c r="M696" s="1204"/>
      <c r="N696" s="1204"/>
      <c r="O696" s="1204"/>
      <c r="P696" s="1204"/>
      <c r="Q696" s="1204"/>
      <c r="R696" s="1204"/>
      <c r="S696" s="1204"/>
      <c r="T696" s="1204"/>
      <c r="U696" s="1204"/>
      <c r="V696" s="1204"/>
      <c r="W696" s="1204"/>
      <c r="X696" s="1204"/>
      <c r="Y696" s="1204"/>
      <c r="Z696" s="1204"/>
    </row>
    <row r="697" spans="1:26" ht="13.5" customHeight="1">
      <c r="A697" s="160"/>
      <c r="B697" s="931"/>
      <c r="C697" s="931"/>
      <c r="D697" s="931"/>
      <c r="E697" s="931"/>
      <c r="F697" s="931"/>
      <c r="G697" s="931"/>
      <c r="H697" s="931"/>
      <c r="I697" s="1204"/>
      <c r="J697" s="1204"/>
      <c r="K697" s="1204"/>
      <c r="L697" s="1204"/>
      <c r="M697" s="1204"/>
      <c r="N697" s="1204"/>
      <c r="O697" s="1204"/>
      <c r="P697" s="1204"/>
      <c r="Q697" s="1204"/>
      <c r="R697" s="1204"/>
      <c r="S697" s="1204"/>
      <c r="T697" s="1204"/>
      <c r="U697" s="1204"/>
      <c r="V697" s="1204"/>
      <c r="W697" s="1204"/>
      <c r="X697" s="1204"/>
      <c r="Y697" s="1204"/>
      <c r="Z697" s="1204"/>
    </row>
    <row r="698" spans="1:26" ht="13.5" customHeight="1">
      <c r="A698" s="160"/>
      <c r="B698" s="931"/>
      <c r="C698" s="931"/>
      <c r="D698" s="931"/>
      <c r="E698" s="931"/>
      <c r="F698" s="931"/>
      <c r="G698" s="931"/>
      <c r="H698" s="931"/>
      <c r="I698" s="1204"/>
      <c r="J698" s="1204"/>
      <c r="K698" s="1204"/>
      <c r="L698" s="1204"/>
      <c r="M698" s="1204"/>
      <c r="N698" s="1204"/>
      <c r="O698" s="1204"/>
      <c r="P698" s="1204"/>
      <c r="Q698" s="1204"/>
      <c r="R698" s="1204"/>
      <c r="S698" s="1204"/>
      <c r="T698" s="1204"/>
      <c r="U698" s="1204"/>
      <c r="V698" s="1204"/>
      <c r="W698" s="1204"/>
      <c r="X698" s="1204"/>
      <c r="Y698" s="1204"/>
      <c r="Z698" s="1204"/>
    </row>
    <row r="699" spans="1:26" ht="13.5" customHeight="1">
      <c r="A699" s="160"/>
      <c r="B699" s="931"/>
      <c r="C699" s="931"/>
      <c r="D699" s="931"/>
      <c r="E699" s="931"/>
      <c r="F699" s="931"/>
      <c r="G699" s="931"/>
      <c r="H699" s="931"/>
      <c r="I699" s="1204"/>
      <c r="J699" s="1204"/>
      <c r="K699" s="1204"/>
      <c r="L699" s="1204"/>
      <c r="M699" s="1204"/>
      <c r="N699" s="1204"/>
      <c r="O699" s="1204"/>
      <c r="P699" s="1204"/>
      <c r="Q699" s="1204"/>
      <c r="R699" s="1204"/>
      <c r="S699" s="1204"/>
      <c r="T699" s="1204"/>
      <c r="U699" s="1204"/>
      <c r="V699" s="1204"/>
      <c r="W699" s="1204"/>
      <c r="X699" s="1204"/>
      <c r="Y699" s="1204"/>
      <c r="Z699" s="1204"/>
    </row>
    <row r="700" spans="1:26" ht="13.5" customHeight="1">
      <c r="A700" s="160"/>
      <c r="B700" s="931"/>
      <c r="C700" s="931"/>
      <c r="D700" s="931"/>
      <c r="E700" s="931"/>
      <c r="F700" s="931"/>
      <c r="G700" s="931"/>
      <c r="H700" s="931"/>
      <c r="I700" s="1204"/>
      <c r="J700" s="1204"/>
      <c r="K700" s="1204"/>
      <c r="L700" s="1204"/>
      <c r="M700" s="1204"/>
      <c r="N700" s="1204"/>
      <c r="O700" s="1204"/>
      <c r="P700" s="1204"/>
      <c r="Q700" s="1204"/>
      <c r="R700" s="1204"/>
      <c r="S700" s="1204"/>
      <c r="T700" s="1204"/>
      <c r="U700" s="1204"/>
      <c r="V700" s="1204"/>
      <c r="W700" s="1204"/>
      <c r="X700" s="1204"/>
      <c r="Y700" s="1204"/>
      <c r="Z700" s="1204"/>
    </row>
    <row r="701" spans="1:26" ht="13.5" customHeight="1">
      <c r="A701" s="160"/>
      <c r="B701" s="931"/>
      <c r="C701" s="931"/>
      <c r="D701" s="931"/>
      <c r="E701" s="931"/>
      <c r="F701" s="931"/>
      <c r="G701" s="931"/>
      <c r="H701" s="931"/>
      <c r="I701" s="1204"/>
      <c r="J701" s="1204"/>
      <c r="K701" s="1204"/>
      <c r="L701" s="1204"/>
      <c r="M701" s="1204"/>
      <c r="N701" s="1204"/>
      <c r="O701" s="1204"/>
      <c r="P701" s="1204"/>
      <c r="Q701" s="1204"/>
      <c r="R701" s="1204"/>
      <c r="S701" s="1204"/>
      <c r="T701" s="1204"/>
      <c r="U701" s="1204"/>
      <c r="V701" s="1204"/>
      <c r="W701" s="1204"/>
      <c r="X701" s="1204"/>
      <c r="Y701" s="1204"/>
      <c r="Z701" s="1204"/>
    </row>
    <row r="702" spans="1:26" ht="13.5" customHeight="1">
      <c r="A702" s="160"/>
      <c r="B702" s="931"/>
      <c r="C702" s="931"/>
      <c r="D702" s="931"/>
      <c r="E702" s="931"/>
      <c r="F702" s="931"/>
      <c r="G702" s="931"/>
      <c r="H702" s="931"/>
      <c r="I702" s="1204"/>
      <c r="J702" s="1204"/>
      <c r="K702" s="1204"/>
      <c r="L702" s="1204"/>
      <c r="M702" s="1204"/>
      <c r="N702" s="1204"/>
      <c r="O702" s="1204"/>
      <c r="P702" s="1204"/>
      <c r="Q702" s="1204"/>
      <c r="R702" s="1204"/>
      <c r="S702" s="1204"/>
      <c r="T702" s="1204"/>
      <c r="U702" s="1204"/>
      <c r="V702" s="1204"/>
      <c r="W702" s="1204"/>
      <c r="X702" s="1204"/>
      <c r="Y702" s="1204"/>
      <c r="Z702" s="1204"/>
    </row>
    <row r="703" spans="1:26" ht="13.5" customHeight="1">
      <c r="A703" s="160"/>
      <c r="B703" s="931"/>
      <c r="C703" s="931"/>
      <c r="D703" s="931"/>
      <c r="E703" s="931"/>
      <c r="F703" s="931"/>
      <c r="G703" s="931"/>
      <c r="H703" s="931"/>
      <c r="I703" s="1204"/>
      <c r="J703" s="1204"/>
      <c r="K703" s="1204"/>
      <c r="L703" s="1204"/>
      <c r="M703" s="1204"/>
      <c r="N703" s="1204"/>
      <c r="O703" s="1204"/>
      <c r="P703" s="1204"/>
      <c r="Q703" s="1204"/>
      <c r="R703" s="1204"/>
      <c r="S703" s="1204"/>
      <c r="T703" s="1204"/>
      <c r="U703" s="1204"/>
      <c r="V703" s="1204"/>
      <c r="W703" s="1204"/>
      <c r="X703" s="1204"/>
      <c r="Y703" s="1204"/>
      <c r="Z703" s="1204"/>
    </row>
    <row r="704" spans="1:26" ht="13.5" customHeight="1">
      <c r="A704" s="160"/>
      <c r="B704" s="931"/>
      <c r="C704" s="931"/>
      <c r="D704" s="931"/>
      <c r="E704" s="931"/>
      <c r="F704" s="931"/>
      <c r="G704" s="931"/>
      <c r="H704" s="931"/>
      <c r="I704" s="1204"/>
      <c r="J704" s="1204"/>
      <c r="K704" s="1204"/>
      <c r="L704" s="1204"/>
      <c r="M704" s="1204"/>
      <c r="N704" s="1204"/>
      <c r="O704" s="1204"/>
      <c r="P704" s="1204"/>
      <c r="Q704" s="1204"/>
      <c r="R704" s="1204"/>
      <c r="S704" s="1204"/>
      <c r="T704" s="1204"/>
      <c r="U704" s="1204"/>
      <c r="V704" s="1204"/>
      <c r="W704" s="1204"/>
      <c r="X704" s="1204"/>
      <c r="Y704" s="1204"/>
      <c r="Z704" s="1204"/>
    </row>
    <row r="705" spans="1:26" ht="13.5" customHeight="1">
      <c r="A705" s="160"/>
      <c r="B705" s="931"/>
      <c r="C705" s="931"/>
      <c r="D705" s="931"/>
      <c r="E705" s="931"/>
      <c r="F705" s="931"/>
      <c r="G705" s="931"/>
      <c r="H705" s="931"/>
      <c r="I705" s="1204"/>
      <c r="J705" s="1204"/>
      <c r="K705" s="1204"/>
      <c r="L705" s="1204"/>
      <c r="M705" s="1204"/>
      <c r="N705" s="1204"/>
      <c r="O705" s="1204"/>
      <c r="P705" s="1204"/>
      <c r="Q705" s="1204"/>
      <c r="R705" s="1204"/>
      <c r="S705" s="1204"/>
      <c r="T705" s="1204"/>
      <c r="U705" s="1204"/>
      <c r="V705" s="1204"/>
      <c r="W705" s="1204"/>
      <c r="X705" s="1204"/>
      <c r="Y705" s="1204"/>
      <c r="Z705" s="1204"/>
    </row>
    <row r="706" spans="1:26" ht="13.5" customHeight="1">
      <c r="A706" s="160"/>
      <c r="B706" s="931"/>
      <c r="C706" s="931"/>
      <c r="D706" s="931"/>
      <c r="E706" s="931"/>
      <c r="F706" s="931"/>
      <c r="G706" s="931"/>
      <c r="H706" s="931"/>
      <c r="I706" s="1204"/>
      <c r="J706" s="1204"/>
      <c r="K706" s="1204"/>
      <c r="L706" s="1204"/>
      <c r="M706" s="1204"/>
      <c r="N706" s="1204"/>
      <c r="O706" s="1204"/>
      <c r="P706" s="1204"/>
      <c r="Q706" s="1204"/>
      <c r="R706" s="1204"/>
      <c r="S706" s="1204"/>
      <c r="T706" s="1204"/>
      <c r="U706" s="1204"/>
      <c r="V706" s="1204"/>
      <c r="W706" s="1204"/>
      <c r="X706" s="1204"/>
      <c r="Y706" s="1204"/>
      <c r="Z706" s="1204"/>
    </row>
    <row r="707" spans="1:26" ht="13.5" customHeight="1">
      <c r="A707" s="160"/>
      <c r="B707" s="931"/>
      <c r="C707" s="931"/>
      <c r="D707" s="931"/>
      <c r="E707" s="931"/>
      <c r="F707" s="931"/>
      <c r="G707" s="931"/>
      <c r="H707" s="931"/>
      <c r="I707" s="1204"/>
      <c r="J707" s="1204"/>
      <c r="K707" s="1204"/>
      <c r="L707" s="1204"/>
      <c r="M707" s="1204"/>
      <c r="N707" s="1204"/>
      <c r="O707" s="1204"/>
      <c r="P707" s="1204"/>
      <c r="Q707" s="1204"/>
      <c r="R707" s="1204"/>
      <c r="S707" s="1204"/>
      <c r="T707" s="1204"/>
      <c r="U707" s="1204"/>
      <c r="V707" s="1204"/>
      <c r="W707" s="1204"/>
      <c r="X707" s="1204"/>
      <c r="Y707" s="1204"/>
      <c r="Z707" s="1204"/>
    </row>
    <row r="708" spans="1:26" ht="13.5" customHeight="1">
      <c r="A708" s="160"/>
      <c r="B708" s="931"/>
      <c r="C708" s="931"/>
      <c r="D708" s="931"/>
      <c r="E708" s="931"/>
      <c r="F708" s="931"/>
      <c r="G708" s="931"/>
      <c r="H708" s="931"/>
      <c r="I708" s="1204"/>
      <c r="J708" s="1204"/>
      <c r="K708" s="1204"/>
      <c r="L708" s="1204"/>
      <c r="M708" s="1204"/>
      <c r="N708" s="1204"/>
      <c r="O708" s="1204"/>
      <c r="P708" s="1204"/>
      <c r="Q708" s="1204"/>
      <c r="R708" s="1204"/>
      <c r="S708" s="1204"/>
      <c r="T708" s="1204"/>
      <c r="U708" s="1204"/>
      <c r="V708" s="1204"/>
      <c r="W708" s="1204"/>
      <c r="X708" s="1204"/>
      <c r="Y708" s="1204"/>
      <c r="Z708" s="1204"/>
    </row>
    <row r="709" spans="1:26" ht="13.5" customHeight="1">
      <c r="A709" s="160"/>
      <c r="B709" s="931"/>
      <c r="C709" s="931"/>
      <c r="D709" s="931"/>
      <c r="E709" s="931"/>
      <c r="F709" s="931"/>
      <c r="G709" s="931"/>
      <c r="H709" s="931"/>
      <c r="I709" s="1204"/>
      <c r="J709" s="1204"/>
      <c r="K709" s="1204"/>
      <c r="L709" s="1204"/>
      <c r="M709" s="1204"/>
      <c r="N709" s="1204"/>
      <c r="O709" s="1204"/>
      <c r="P709" s="1204"/>
      <c r="Q709" s="1204"/>
      <c r="R709" s="1204"/>
      <c r="S709" s="1204"/>
      <c r="T709" s="1204"/>
      <c r="U709" s="1204"/>
      <c r="V709" s="1204"/>
      <c r="W709" s="1204"/>
      <c r="X709" s="1204"/>
      <c r="Y709" s="1204"/>
      <c r="Z709" s="1204"/>
    </row>
    <row r="710" spans="1:26" ht="13.5" customHeight="1">
      <c r="A710" s="160"/>
      <c r="B710" s="931"/>
      <c r="C710" s="931"/>
      <c r="D710" s="931"/>
      <c r="E710" s="931"/>
      <c r="F710" s="931"/>
      <c r="G710" s="931"/>
      <c r="H710" s="931"/>
      <c r="I710" s="1204"/>
      <c r="J710" s="1204"/>
      <c r="K710" s="1204"/>
      <c r="L710" s="1204"/>
      <c r="M710" s="1204"/>
      <c r="N710" s="1204"/>
      <c r="O710" s="1204"/>
      <c r="P710" s="1204"/>
      <c r="Q710" s="1204"/>
      <c r="R710" s="1204"/>
      <c r="S710" s="1204"/>
      <c r="T710" s="1204"/>
      <c r="U710" s="1204"/>
      <c r="V710" s="1204"/>
      <c r="W710" s="1204"/>
      <c r="X710" s="1204"/>
      <c r="Y710" s="1204"/>
      <c r="Z710" s="1204"/>
    </row>
    <row r="711" spans="1:26" ht="13.5" customHeight="1">
      <c r="A711" s="160"/>
      <c r="B711" s="931"/>
      <c r="C711" s="931"/>
      <c r="D711" s="931"/>
      <c r="E711" s="931"/>
      <c r="F711" s="931"/>
      <c r="G711" s="931"/>
      <c r="H711" s="931"/>
      <c r="I711" s="1204"/>
      <c r="J711" s="1204"/>
      <c r="K711" s="1204"/>
      <c r="L711" s="1204"/>
      <c r="M711" s="1204"/>
      <c r="N711" s="1204"/>
      <c r="O711" s="1204"/>
      <c r="P711" s="1204"/>
      <c r="Q711" s="1204"/>
      <c r="R711" s="1204"/>
      <c r="S711" s="1204"/>
      <c r="T711" s="1204"/>
      <c r="U711" s="1204"/>
      <c r="V711" s="1204"/>
      <c r="W711" s="1204"/>
      <c r="X711" s="1204"/>
      <c r="Y711" s="1204"/>
      <c r="Z711" s="1204"/>
    </row>
    <row r="712" spans="1:26" ht="13.5" customHeight="1">
      <c r="A712" s="160"/>
      <c r="B712" s="931"/>
      <c r="C712" s="931"/>
      <c r="D712" s="931"/>
      <c r="E712" s="931"/>
      <c r="F712" s="931"/>
      <c r="G712" s="931"/>
      <c r="H712" s="931"/>
      <c r="I712" s="1204"/>
      <c r="J712" s="1204"/>
      <c r="K712" s="1204"/>
      <c r="L712" s="1204"/>
      <c r="M712" s="1204"/>
      <c r="N712" s="1204"/>
      <c r="O712" s="1204"/>
      <c r="P712" s="1204"/>
      <c r="Q712" s="1204"/>
      <c r="R712" s="1204"/>
      <c r="S712" s="1204"/>
      <c r="T712" s="1204"/>
      <c r="U712" s="1204"/>
      <c r="V712" s="1204"/>
      <c r="W712" s="1204"/>
      <c r="X712" s="1204"/>
      <c r="Y712" s="1204"/>
      <c r="Z712" s="1204"/>
    </row>
    <row r="713" spans="1:26" ht="13.5" customHeight="1">
      <c r="A713" s="160"/>
      <c r="B713" s="931"/>
      <c r="C713" s="931"/>
      <c r="D713" s="931"/>
      <c r="E713" s="931"/>
      <c r="F713" s="931"/>
      <c r="G713" s="931"/>
      <c r="H713" s="931"/>
      <c r="I713" s="1204"/>
      <c r="J713" s="1204"/>
      <c r="K713" s="1204"/>
      <c r="L713" s="1204"/>
      <c r="M713" s="1204"/>
      <c r="N713" s="1204"/>
      <c r="O713" s="1204"/>
      <c r="P713" s="1204"/>
      <c r="Q713" s="1204"/>
      <c r="R713" s="1204"/>
      <c r="S713" s="1204"/>
      <c r="T713" s="1204"/>
      <c r="U713" s="1204"/>
      <c r="V713" s="1204"/>
      <c r="W713" s="1204"/>
      <c r="X713" s="1204"/>
      <c r="Y713" s="1204"/>
      <c r="Z713" s="1204"/>
    </row>
    <row r="714" spans="1:26" ht="13.5" customHeight="1">
      <c r="A714" s="160"/>
      <c r="B714" s="931"/>
      <c r="C714" s="931"/>
      <c r="D714" s="931"/>
      <c r="E714" s="931"/>
      <c r="F714" s="931"/>
      <c r="G714" s="931"/>
      <c r="H714" s="931"/>
      <c r="I714" s="1204"/>
      <c r="J714" s="1204"/>
      <c r="K714" s="1204"/>
      <c r="L714" s="1204"/>
      <c r="M714" s="1204"/>
      <c r="N714" s="1204"/>
      <c r="O714" s="1204"/>
      <c r="P714" s="1204"/>
      <c r="Q714" s="1204"/>
      <c r="R714" s="1204"/>
      <c r="S714" s="1204"/>
      <c r="T714" s="1204"/>
      <c r="U714" s="1204"/>
      <c r="V714" s="1204"/>
      <c r="W714" s="1204"/>
      <c r="X714" s="1204"/>
      <c r="Y714" s="1204"/>
      <c r="Z714" s="1204"/>
    </row>
    <row r="715" spans="1:26" ht="13.5" customHeight="1">
      <c r="A715" s="160"/>
      <c r="B715" s="931"/>
      <c r="C715" s="931"/>
      <c r="D715" s="931"/>
      <c r="E715" s="931"/>
      <c r="F715" s="931"/>
      <c r="G715" s="931"/>
      <c r="H715" s="931"/>
      <c r="I715" s="1204"/>
      <c r="J715" s="1204"/>
      <c r="K715" s="1204"/>
      <c r="L715" s="1204"/>
      <c r="M715" s="1204"/>
      <c r="N715" s="1204"/>
      <c r="O715" s="1204"/>
      <c r="P715" s="1204"/>
      <c r="Q715" s="1204"/>
      <c r="R715" s="1204"/>
      <c r="S715" s="1204"/>
      <c r="T715" s="1204"/>
      <c r="U715" s="1204"/>
      <c r="V715" s="1204"/>
      <c r="W715" s="1204"/>
      <c r="X715" s="1204"/>
      <c r="Y715" s="1204"/>
      <c r="Z715" s="1204"/>
    </row>
    <row r="716" spans="1:26" ht="13.5" customHeight="1">
      <c r="A716" s="160"/>
      <c r="B716" s="931"/>
      <c r="C716" s="931"/>
      <c r="D716" s="931"/>
      <c r="E716" s="931"/>
      <c r="F716" s="931"/>
      <c r="G716" s="931"/>
      <c r="H716" s="931"/>
      <c r="I716" s="1204"/>
      <c r="J716" s="1204"/>
      <c r="K716" s="1204"/>
      <c r="L716" s="1204"/>
      <c r="M716" s="1204"/>
      <c r="N716" s="1204"/>
      <c r="O716" s="1204"/>
      <c r="P716" s="1204"/>
      <c r="Q716" s="1204"/>
      <c r="R716" s="1204"/>
      <c r="S716" s="1204"/>
      <c r="T716" s="1204"/>
      <c r="U716" s="1204"/>
      <c r="V716" s="1204"/>
      <c r="W716" s="1204"/>
      <c r="X716" s="1204"/>
      <c r="Y716" s="1204"/>
      <c r="Z716" s="1204"/>
    </row>
    <row r="717" spans="1:26" ht="13.5" customHeight="1">
      <c r="A717" s="160"/>
      <c r="B717" s="931"/>
      <c r="C717" s="931"/>
      <c r="D717" s="931"/>
      <c r="E717" s="931"/>
      <c r="F717" s="931"/>
      <c r="G717" s="931"/>
      <c r="H717" s="931"/>
      <c r="I717" s="1204"/>
      <c r="J717" s="1204"/>
      <c r="K717" s="1204"/>
      <c r="L717" s="1204"/>
      <c r="M717" s="1204"/>
      <c r="N717" s="1204"/>
      <c r="O717" s="1204"/>
      <c r="P717" s="1204"/>
      <c r="Q717" s="1204"/>
      <c r="R717" s="1204"/>
      <c r="S717" s="1204"/>
      <c r="T717" s="1204"/>
      <c r="U717" s="1204"/>
      <c r="V717" s="1204"/>
      <c r="W717" s="1204"/>
      <c r="X717" s="1204"/>
      <c r="Y717" s="1204"/>
      <c r="Z717" s="1204"/>
    </row>
    <row r="718" spans="1:26" ht="13.5" customHeight="1">
      <c r="A718" s="160"/>
      <c r="B718" s="931"/>
      <c r="C718" s="931"/>
      <c r="D718" s="931"/>
      <c r="E718" s="931"/>
      <c r="F718" s="931"/>
      <c r="G718" s="931"/>
      <c r="H718" s="931"/>
      <c r="I718" s="1204"/>
      <c r="J718" s="1204"/>
      <c r="K718" s="1204"/>
      <c r="L718" s="1204"/>
      <c r="M718" s="1204"/>
      <c r="N718" s="1204"/>
      <c r="O718" s="1204"/>
      <c r="P718" s="1204"/>
      <c r="Q718" s="1204"/>
      <c r="R718" s="1204"/>
      <c r="S718" s="1204"/>
      <c r="T718" s="1204"/>
      <c r="U718" s="1204"/>
      <c r="V718" s="1204"/>
      <c r="W718" s="1204"/>
      <c r="X718" s="1204"/>
      <c r="Y718" s="1204"/>
      <c r="Z718" s="1204"/>
    </row>
    <row r="719" spans="1:26" ht="13.5" customHeight="1">
      <c r="A719" s="160"/>
      <c r="B719" s="931"/>
      <c r="C719" s="931"/>
      <c r="D719" s="931"/>
      <c r="E719" s="931"/>
      <c r="F719" s="931"/>
      <c r="G719" s="931"/>
      <c r="H719" s="931"/>
      <c r="I719" s="1204"/>
      <c r="J719" s="1204"/>
      <c r="K719" s="1204"/>
      <c r="L719" s="1204"/>
      <c r="M719" s="1204"/>
      <c r="N719" s="1204"/>
      <c r="O719" s="1204"/>
      <c r="P719" s="1204"/>
      <c r="Q719" s="1204"/>
      <c r="R719" s="1204"/>
      <c r="S719" s="1204"/>
      <c r="T719" s="1204"/>
      <c r="U719" s="1204"/>
      <c r="V719" s="1204"/>
      <c r="W719" s="1204"/>
      <c r="X719" s="1204"/>
      <c r="Y719" s="1204"/>
      <c r="Z719" s="1204"/>
    </row>
    <row r="720" spans="1:26" ht="13.5" customHeight="1">
      <c r="A720" s="160"/>
      <c r="B720" s="931"/>
      <c r="C720" s="931"/>
      <c r="D720" s="931"/>
      <c r="E720" s="931"/>
      <c r="F720" s="931"/>
      <c r="G720" s="931"/>
      <c r="H720" s="931"/>
      <c r="I720" s="1204"/>
      <c r="J720" s="1204"/>
      <c r="K720" s="1204"/>
      <c r="L720" s="1204"/>
      <c r="M720" s="1204"/>
      <c r="N720" s="1204"/>
      <c r="O720" s="1204"/>
      <c r="P720" s="1204"/>
      <c r="Q720" s="1204"/>
      <c r="R720" s="1204"/>
      <c r="S720" s="1204"/>
      <c r="T720" s="1204"/>
      <c r="U720" s="1204"/>
      <c r="V720" s="1204"/>
      <c r="W720" s="1204"/>
      <c r="X720" s="1204"/>
      <c r="Y720" s="1204"/>
      <c r="Z720" s="1204"/>
    </row>
    <row r="721" spans="1:26" ht="13.5" customHeight="1">
      <c r="A721" s="160"/>
      <c r="B721" s="931"/>
      <c r="C721" s="931"/>
      <c r="D721" s="931"/>
      <c r="E721" s="931"/>
      <c r="F721" s="931"/>
      <c r="G721" s="931"/>
      <c r="H721" s="931"/>
      <c r="I721" s="1204"/>
      <c r="J721" s="1204"/>
      <c r="K721" s="1204"/>
      <c r="L721" s="1204"/>
      <c r="M721" s="1204"/>
      <c r="N721" s="1204"/>
      <c r="O721" s="1204"/>
      <c r="P721" s="1204"/>
      <c r="Q721" s="1204"/>
      <c r="R721" s="1204"/>
      <c r="S721" s="1204"/>
      <c r="T721" s="1204"/>
      <c r="U721" s="1204"/>
      <c r="V721" s="1204"/>
      <c r="W721" s="1204"/>
      <c r="X721" s="1204"/>
      <c r="Y721" s="1204"/>
      <c r="Z721" s="1204"/>
    </row>
    <row r="722" spans="1:26" ht="13.5" customHeight="1">
      <c r="A722" s="160"/>
      <c r="B722" s="931"/>
      <c r="C722" s="931"/>
      <c r="D722" s="931"/>
      <c r="E722" s="931"/>
      <c r="F722" s="931"/>
      <c r="G722" s="931"/>
      <c r="H722" s="931"/>
      <c r="I722" s="1204"/>
      <c r="J722" s="1204"/>
      <c r="K722" s="1204"/>
      <c r="L722" s="1204"/>
      <c r="M722" s="1204"/>
      <c r="N722" s="1204"/>
      <c r="O722" s="1204"/>
      <c r="P722" s="1204"/>
      <c r="Q722" s="1204"/>
      <c r="R722" s="1204"/>
      <c r="S722" s="1204"/>
      <c r="T722" s="1204"/>
      <c r="U722" s="1204"/>
      <c r="V722" s="1204"/>
      <c r="W722" s="1204"/>
      <c r="X722" s="1204"/>
      <c r="Y722" s="1204"/>
      <c r="Z722" s="1204"/>
    </row>
    <row r="723" spans="1:26" ht="13.5" customHeight="1">
      <c r="A723" s="160"/>
      <c r="B723" s="931"/>
      <c r="C723" s="931"/>
      <c r="D723" s="931"/>
      <c r="E723" s="931"/>
      <c r="F723" s="931"/>
      <c r="G723" s="931"/>
      <c r="H723" s="931"/>
      <c r="I723" s="1204"/>
      <c r="J723" s="1204"/>
      <c r="K723" s="1204"/>
      <c r="L723" s="1204"/>
      <c r="M723" s="1204"/>
      <c r="N723" s="1204"/>
      <c r="O723" s="1204"/>
      <c r="P723" s="1204"/>
      <c r="Q723" s="1204"/>
      <c r="R723" s="1204"/>
      <c r="S723" s="1204"/>
      <c r="T723" s="1204"/>
      <c r="U723" s="1204"/>
      <c r="V723" s="1204"/>
      <c r="W723" s="1204"/>
      <c r="X723" s="1204"/>
      <c r="Y723" s="1204"/>
      <c r="Z723" s="1204"/>
    </row>
    <row r="724" spans="1:26" ht="13.5" customHeight="1">
      <c r="A724" s="160"/>
      <c r="B724" s="931"/>
      <c r="C724" s="931"/>
      <c r="D724" s="931"/>
      <c r="E724" s="931"/>
      <c r="F724" s="931"/>
      <c r="G724" s="931"/>
      <c r="H724" s="931"/>
      <c r="I724" s="1204"/>
      <c r="J724" s="1204"/>
      <c r="K724" s="1204"/>
      <c r="L724" s="1204"/>
      <c r="M724" s="1204"/>
      <c r="N724" s="1204"/>
      <c r="O724" s="1204"/>
      <c r="P724" s="1204"/>
      <c r="Q724" s="1204"/>
      <c r="R724" s="1204"/>
      <c r="S724" s="1204"/>
      <c r="T724" s="1204"/>
      <c r="U724" s="1204"/>
      <c r="V724" s="1204"/>
      <c r="W724" s="1204"/>
      <c r="X724" s="1204"/>
      <c r="Y724" s="1204"/>
      <c r="Z724" s="1204"/>
    </row>
    <row r="725" spans="1:26" ht="13.5" customHeight="1">
      <c r="A725" s="160"/>
      <c r="B725" s="931"/>
      <c r="C725" s="931"/>
      <c r="D725" s="931"/>
      <c r="E725" s="931"/>
      <c r="F725" s="931"/>
      <c r="G725" s="931"/>
      <c r="H725" s="931"/>
      <c r="I725" s="1204"/>
      <c r="J725" s="1204"/>
      <c r="K725" s="1204"/>
      <c r="L725" s="1204"/>
      <c r="M725" s="1204"/>
      <c r="N725" s="1204"/>
      <c r="O725" s="1204"/>
      <c r="P725" s="1204"/>
      <c r="Q725" s="1204"/>
      <c r="R725" s="1204"/>
      <c r="S725" s="1204"/>
      <c r="T725" s="1204"/>
      <c r="U725" s="1204"/>
      <c r="V725" s="1204"/>
      <c r="W725" s="1204"/>
      <c r="X725" s="1204"/>
      <c r="Y725" s="1204"/>
      <c r="Z725" s="1204"/>
    </row>
    <row r="726" spans="1:26" ht="13.5" customHeight="1">
      <c r="A726" s="160"/>
      <c r="B726" s="931"/>
      <c r="C726" s="931"/>
      <c r="D726" s="931"/>
      <c r="E726" s="931"/>
      <c r="F726" s="931"/>
      <c r="G726" s="931"/>
      <c r="H726" s="931"/>
      <c r="I726" s="1204"/>
      <c r="J726" s="1204"/>
      <c r="K726" s="1204"/>
      <c r="L726" s="1204"/>
      <c r="M726" s="1204"/>
      <c r="N726" s="1204"/>
      <c r="O726" s="1204"/>
      <c r="P726" s="1204"/>
      <c r="Q726" s="1204"/>
      <c r="R726" s="1204"/>
      <c r="S726" s="1204"/>
      <c r="T726" s="1204"/>
      <c r="U726" s="1204"/>
      <c r="V726" s="1204"/>
      <c r="W726" s="1204"/>
      <c r="X726" s="1204"/>
      <c r="Y726" s="1204"/>
      <c r="Z726" s="1204"/>
    </row>
    <row r="727" spans="1:26" ht="13.5" customHeight="1">
      <c r="A727" s="160"/>
      <c r="B727" s="931"/>
      <c r="C727" s="931"/>
      <c r="D727" s="931"/>
      <c r="E727" s="931"/>
      <c r="F727" s="931"/>
      <c r="G727" s="931"/>
      <c r="H727" s="931"/>
      <c r="I727" s="1204"/>
      <c r="J727" s="1204"/>
      <c r="K727" s="1204"/>
      <c r="L727" s="1204"/>
      <c r="M727" s="1204"/>
      <c r="N727" s="1204"/>
      <c r="O727" s="1204"/>
      <c r="P727" s="1204"/>
      <c r="Q727" s="1204"/>
      <c r="R727" s="1204"/>
      <c r="S727" s="1204"/>
      <c r="T727" s="1204"/>
      <c r="U727" s="1204"/>
      <c r="V727" s="1204"/>
      <c r="W727" s="1204"/>
      <c r="X727" s="1204"/>
      <c r="Y727" s="1204"/>
      <c r="Z727" s="1204"/>
    </row>
    <row r="728" spans="1:26" ht="13.5" customHeight="1">
      <c r="A728" s="160"/>
      <c r="B728" s="931"/>
      <c r="C728" s="931"/>
      <c r="D728" s="931"/>
      <c r="E728" s="931"/>
      <c r="F728" s="931"/>
      <c r="G728" s="931"/>
      <c r="H728" s="931"/>
      <c r="I728" s="1204"/>
      <c r="J728" s="1204"/>
      <c r="K728" s="1204"/>
      <c r="L728" s="1204"/>
      <c r="M728" s="1204"/>
      <c r="N728" s="1204"/>
      <c r="O728" s="1204"/>
      <c r="P728" s="1204"/>
      <c r="Q728" s="1204"/>
      <c r="R728" s="1204"/>
      <c r="S728" s="1204"/>
      <c r="T728" s="1204"/>
      <c r="U728" s="1204"/>
      <c r="V728" s="1204"/>
      <c r="W728" s="1204"/>
      <c r="X728" s="1204"/>
      <c r="Y728" s="1204"/>
      <c r="Z728" s="1204"/>
    </row>
    <row r="729" spans="1:26" ht="13.5" customHeight="1">
      <c r="A729" s="160"/>
      <c r="B729" s="931"/>
      <c r="C729" s="931"/>
      <c r="D729" s="931"/>
      <c r="E729" s="931"/>
      <c r="F729" s="931"/>
      <c r="G729" s="931"/>
      <c r="H729" s="931"/>
      <c r="I729" s="1204"/>
      <c r="J729" s="1204"/>
      <c r="K729" s="1204"/>
      <c r="L729" s="1204"/>
      <c r="M729" s="1204"/>
      <c r="N729" s="1204"/>
      <c r="O729" s="1204"/>
      <c r="P729" s="1204"/>
      <c r="Q729" s="1204"/>
      <c r="R729" s="1204"/>
      <c r="S729" s="1204"/>
      <c r="T729" s="1204"/>
      <c r="U729" s="1204"/>
      <c r="V729" s="1204"/>
      <c r="W729" s="1204"/>
      <c r="X729" s="1204"/>
      <c r="Y729" s="1204"/>
      <c r="Z729" s="1204"/>
    </row>
    <row r="730" spans="1:26" ht="13.5" customHeight="1">
      <c r="A730" s="160"/>
      <c r="B730" s="931"/>
      <c r="C730" s="931"/>
      <c r="D730" s="931"/>
      <c r="E730" s="931"/>
      <c r="F730" s="931"/>
      <c r="G730" s="931"/>
      <c r="H730" s="931"/>
      <c r="I730" s="1204"/>
      <c r="J730" s="1204"/>
      <c r="K730" s="1204"/>
      <c r="L730" s="1204"/>
      <c r="M730" s="1204"/>
      <c r="N730" s="1204"/>
      <c r="O730" s="1204"/>
      <c r="P730" s="1204"/>
      <c r="Q730" s="1204"/>
      <c r="R730" s="1204"/>
      <c r="S730" s="1204"/>
      <c r="T730" s="1204"/>
      <c r="U730" s="1204"/>
      <c r="V730" s="1204"/>
      <c r="W730" s="1204"/>
      <c r="X730" s="1204"/>
      <c r="Y730" s="1204"/>
      <c r="Z730" s="1204"/>
    </row>
    <row r="731" spans="1:26" ht="13.5" customHeight="1">
      <c r="A731" s="160"/>
      <c r="B731" s="931"/>
      <c r="C731" s="931"/>
      <c r="D731" s="931"/>
      <c r="E731" s="931"/>
      <c r="F731" s="931"/>
      <c r="G731" s="931"/>
      <c r="H731" s="931"/>
      <c r="I731" s="1204"/>
      <c r="J731" s="1204"/>
      <c r="K731" s="1204"/>
      <c r="L731" s="1204"/>
      <c r="M731" s="1204"/>
      <c r="N731" s="1204"/>
      <c r="O731" s="1204"/>
      <c r="P731" s="1204"/>
      <c r="Q731" s="1204"/>
      <c r="R731" s="1204"/>
      <c r="S731" s="1204"/>
      <c r="T731" s="1204"/>
      <c r="U731" s="1204"/>
      <c r="V731" s="1204"/>
      <c r="W731" s="1204"/>
      <c r="X731" s="1204"/>
      <c r="Y731" s="1204"/>
      <c r="Z731" s="1204"/>
    </row>
    <row r="732" spans="1:26" ht="13.5" customHeight="1">
      <c r="A732" s="160"/>
      <c r="B732" s="931"/>
      <c r="C732" s="931"/>
      <c r="D732" s="931"/>
      <c r="E732" s="931"/>
      <c r="F732" s="931"/>
      <c r="G732" s="931"/>
      <c r="H732" s="931"/>
      <c r="I732" s="1204"/>
      <c r="J732" s="1204"/>
      <c r="K732" s="1204"/>
      <c r="L732" s="1204"/>
      <c r="M732" s="1204"/>
      <c r="N732" s="1204"/>
      <c r="O732" s="1204"/>
      <c r="P732" s="1204"/>
      <c r="Q732" s="1204"/>
      <c r="R732" s="1204"/>
      <c r="S732" s="1204"/>
      <c r="T732" s="1204"/>
      <c r="U732" s="1204"/>
      <c r="V732" s="1204"/>
      <c r="W732" s="1204"/>
      <c r="X732" s="1204"/>
      <c r="Y732" s="1204"/>
      <c r="Z732" s="1204"/>
    </row>
    <row r="733" spans="1:26" ht="13.5" customHeight="1">
      <c r="A733" s="160"/>
      <c r="B733" s="931"/>
      <c r="C733" s="931"/>
      <c r="D733" s="931"/>
      <c r="E733" s="931"/>
      <c r="F733" s="931"/>
      <c r="G733" s="931"/>
      <c r="H733" s="931"/>
      <c r="I733" s="1204"/>
      <c r="J733" s="1204"/>
      <c r="K733" s="1204"/>
      <c r="L733" s="1204"/>
      <c r="M733" s="1204"/>
      <c r="N733" s="1204"/>
      <c r="O733" s="1204"/>
      <c r="P733" s="1204"/>
      <c r="Q733" s="1204"/>
      <c r="R733" s="1204"/>
      <c r="S733" s="1204"/>
      <c r="T733" s="1204"/>
      <c r="U733" s="1204"/>
      <c r="V733" s="1204"/>
      <c r="W733" s="1204"/>
      <c r="X733" s="1204"/>
      <c r="Y733" s="1204"/>
      <c r="Z733" s="1204"/>
    </row>
    <row r="734" spans="1:26" ht="13.5" customHeight="1">
      <c r="A734" s="160"/>
      <c r="B734" s="931"/>
      <c r="C734" s="931"/>
      <c r="D734" s="931"/>
      <c r="E734" s="931"/>
      <c r="F734" s="931"/>
      <c r="G734" s="931"/>
      <c r="H734" s="931"/>
      <c r="I734" s="1204"/>
      <c r="J734" s="1204"/>
      <c r="K734" s="1204"/>
      <c r="L734" s="1204"/>
      <c r="M734" s="1204"/>
      <c r="N734" s="1204"/>
      <c r="O734" s="1204"/>
      <c r="P734" s="1204"/>
      <c r="Q734" s="1204"/>
      <c r="R734" s="1204"/>
      <c r="S734" s="1204"/>
      <c r="T734" s="1204"/>
      <c r="U734" s="1204"/>
      <c r="V734" s="1204"/>
      <c r="W734" s="1204"/>
      <c r="X734" s="1204"/>
      <c r="Y734" s="1204"/>
      <c r="Z734" s="1204"/>
    </row>
    <row r="735" spans="1:26" ht="13.5" customHeight="1">
      <c r="A735" s="160"/>
      <c r="B735" s="931"/>
      <c r="C735" s="931"/>
      <c r="D735" s="931"/>
      <c r="E735" s="931"/>
      <c r="F735" s="931"/>
      <c r="G735" s="931"/>
      <c r="H735" s="931"/>
      <c r="I735" s="1204"/>
      <c r="J735" s="1204"/>
      <c r="K735" s="1204"/>
      <c r="L735" s="1204"/>
      <c r="M735" s="1204"/>
      <c r="N735" s="1204"/>
      <c r="O735" s="1204"/>
      <c r="P735" s="1204"/>
      <c r="Q735" s="1204"/>
      <c r="R735" s="1204"/>
      <c r="S735" s="1204"/>
      <c r="T735" s="1204"/>
      <c r="U735" s="1204"/>
      <c r="V735" s="1204"/>
      <c r="W735" s="1204"/>
      <c r="X735" s="1204"/>
      <c r="Y735" s="1204"/>
      <c r="Z735" s="1204"/>
    </row>
    <row r="736" spans="1:26" ht="13.5" customHeight="1">
      <c r="A736" s="160"/>
      <c r="B736" s="931"/>
      <c r="C736" s="931"/>
      <c r="D736" s="931"/>
      <c r="E736" s="931"/>
      <c r="F736" s="931"/>
      <c r="G736" s="931"/>
      <c r="H736" s="931"/>
      <c r="I736" s="1204"/>
      <c r="J736" s="1204"/>
      <c r="K736" s="1204"/>
      <c r="L736" s="1204"/>
      <c r="M736" s="1204"/>
      <c r="N736" s="1204"/>
      <c r="O736" s="1204"/>
      <c r="P736" s="1204"/>
      <c r="Q736" s="1204"/>
      <c r="R736" s="1204"/>
      <c r="S736" s="1204"/>
      <c r="T736" s="1204"/>
      <c r="U736" s="1204"/>
      <c r="V736" s="1204"/>
      <c r="W736" s="1204"/>
      <c r="X736" s="1204"/>
      <c r="Y736" s="1204"/>
      <c r="Z736" s="1204"/>
    </row>
    <row r="737" spans="1:26" ht="13.5" customHeight="1">
      <c r="A737" s="160"/>
      <c r="B737" s="931"/>
      <c r="C737" s="931"/>
      <c r="D737" s="931"/>
      <c r="E737" s="931"/>
      <c r="F737" s="931"/>
      <c r="G737" s="931"/>
      <c r="H737" s="931"/>
      <c r="I737" s="1204"/>
      <c r="J737" s="1204"/>
      <c r="K737" s="1204"/>
      <c r="L737" s="1204"/>
      <c r="M737" s="1204"/>
      <c r="N737" s="1204"/>
      <c r="O737" s="1204"/>
      <c r="P737" s="1204"/>
      <c r="Q737" s="1204"/>
      <c r="R737" s="1204"/>
      <c r="S737" s="1204"/>
      <c r="T737" s="1204"/>
      <c r="U737" s="1204"/>
      <c r="V737" s="1204"/>
      <c r="W737" s="1204"/>
      <c r="X737" s="1204"/>
      <c r="Y737" s="1204"/>
      <c r="Z737" s="1204"/>
    </row>
    <row r="738" spans="1:26" ht="13.5" customHeight="1">
      <c r="A738" s="160"/>
      <c r="B738" s="931"/>
      <c r="C738" s="931"/>
      <c r="D738" s="931"/>
      <c r="E738" s="931"/>
      <c r="F738" s="931"/>
      <c r="G738" s="931"/>
      <c r="H738" s="931"/>
      <c r="I738" s="1204"/>
      <c r="J738" s="1204"/>
      <c r="K738" s="1204"/>
      <c r="L738" s="1204"/>
      <c r="M738" s="1204"/>
      <c r="N738" s="1204"/>
      <c r="O738" s="1204"/>
      <c r="P738" s="1204"/>
      <c r="Q738" s="1204"/>
      <c r="R738" s="1204"/>
      <c r="S738" s="1204"/>
      <c r="T738" s="1204"/>
      <c r="U738" s="1204"/>
      <c r="V738" s="1204"/>
      <c r="W738" s="1204"/>
      <c r="X738" s="1204"/>
      <c r="Y738" s="1204"/>
      <c r="Z738" s="1204"/>
    </row>
    <row r="739" spans="1:26" ht="13.5" customHeight="1">
      <c r="A739" s="160"/>
      <c r="B739" s="931"/>
      <c r="C739" s="931"/>
      <c r="D739" s="931"/>
      <c r="E739" s="931"/>
      <c r="F739" s="931"/>
      <c r="G739" s="931"/>
      <c r="H739" s="931"/>
      <c r="I739" s="1204"/>
      <c r="J739" s="1204"/>
      <c r="K739" s="1204"/>
      <c r="L739" s="1204"/>
      <c r="M739" s="1204"/>
      <c r="N739" s="1204"/>
      <c r="O739" s="1204"/>
      <c r="P739" s="1204"/>
      <c r="Q739" s="1204"/>
      <c r="R739" s="1204"/>
      <c r="S739" s="1204"/>
      <c r="T739" s="1204"/>
      <c r="U739" s="1204"/>
      <c r="V739" s="1204"/>
      <c r="W739" s="1204"/>
      <c r="X739" s="1204"/>
      <c r="Y739" s="1204"/>
      <c r="Z739" s="1204"/>
    </row>
    <row r="740" spans="1:26" ht="13.5" customHeight="1">
      <c r="A740" s="160"/>
      <c r="B740" s="931"/>
      <c r="C740" s="931"/>
      <c r="D740" s="931"/>
      <c r="E740" s="931"/>
      <c r="F740" s="931"/>
      <c r="G740" s="931"/>
      <c r="H740" s="931"/>
      <c r="I740" s="1204"/>
      <c r="J740" s="1204"/>
      <c r="K740" s="1204"/>
      <c r="L740" s="1204"/>
      <c r="M740" s="1204"/>
      <c r="N740" s="1204"/>
      <c r="O740" s="1204"/>
      <c r="P740" s="1204"/>
      <c r="Q740" s="1204"/>
      <c r="R740" s="1204"/>
      <c r="S740" s="1204"/>
      <c r="T740" s="1204"/>
      <c r="U740" s="1204"/>
      <c r="V740" s="1204"/>
      <c r="W740" s="1204"/>
      <c r="X740" s="1204"/>
      <c r="Y740" s="1204"/>
      <c r="Z740" s="1204"/>
    </row>
    <row r="741" spans="1:26" ht="13.5" customHeight="1">
      <c r="A741" s="160"/>
      <c r="B741" s="931"/>
      <c r="C741" s="931"/>
      <c r="D741" s="931"/>
      <c r="E741" s="931"/>
      <c r="F741" s="931"/>
      <c r="G741" s="931"/>
      <c r="H741" s="931"/>
      <c r="I741" s="1204"/>
      <c r="J741" s="1204"/>
      <c r="K741" s="1204"/>
      <c r="L741" s="1204"/>
      <c r="M741" s="1204"/>
      <c r="N741" s="1204"/>
      <c r="O741" s="1204"/>
      <c r="P741" s="1204"/>
      <c r="Q741" s="1204"/>
      <c r="R741" s="1204"/>
      <c r="S741" s="1204"/>
      <c r="T741" s="1204"/>
      <c r="U741" s="1204"/>
      <c r="V741" s="1204"/>
      <c r="W741" s="1204"/>
      <c r="X741" s="1204"/>
      <c r="Y741" s="1204"/>
      <c r="Z741" s="1204"/>
    </row>
    <row r="742" spans="1:26" ht="13.5" customHeight="1">
      <c r="A742" s="160"/>
      <c r="B742" s="931"/>
      <c r="C742" s="931"/>
      <c r="D742" s="931"/>
      <c r="E742" s="931"/>
      <c r="F742" s="931"/>
      <c r="G742" s="931"/>
      <c r="H742" s="931"/>
      <c r="I742" s="1204"/>
      <c r="J742" s="1204"/>
      <c r="K742" s="1204"/>
      <c r="L742" s="1204"/>
      <c r="M742" s="1204"/>
      <c r="N742" s="1204"/>
      <c r="O742" s="1204"/>
      <c r="P742" s="1204"/>
      <c r="Q742" s="1204"/>
      <c r="R742" s="1204"/>
      <c r="S742" s="1204"/>
      <c r="T742" s="1204"/>
      <c r="U742" s="1204"/>
      <c r="V742" s="1204"/>
      <c r="W742" s="1204"/>
      <c r="X742" s="1204"/>
      <c r="Y742" s="1204"/>
      <c r="Z742" s="1204"/>
    </row>
    <row r="743" spans="1:26" ht="13.5" customHeight="1">
      <c r="A743" s="160"/>
      <c r="B743" s="931"/>
      <c r="C743" s="931"/>
      <c r="D743" s="931"/>
      <c r="E743" s="931"/>
      <c r="F743" s="931"/>
      <c r="G743" s="931"/>
      <c r="H743" s="931"/>
      <c r="I743" s="1204"/>
      <c r="J743" s="1204"/>
      <c r="K743" s="1204"/>
      <c r="L743" s="1204"/>
      <c r="M743" s="1204"/>
      <c r="N743" s="1204"/>
      <c r="O743" s="1204"/>
      <c r="P743" s="1204"/>
      <c r="Q743" s="1204"/>
      <c r="R743" s="1204"/>
      <c r="S743" s="1204"/>
      <c r="T743" s="1204"/>
      <c r="U743" s="1204"/>
      <c r="V743" s="1204"/>
      <c r="W743" s="1204"/>
      <c r="X743" s="1204"/>
      <c r="Y743" s="1204"/>
      <c r="Z743" s="1204"/>
    </row>
    <row r="744" spans="1:26" ht="13.5" customHeight="1">
      <c r="A744" s="160"/>
      <c r="B744" s="931"/>
      <c r="C744" s="931"/>
      <c r="D744" s="931"/>
      <c r="E744" s="931"/>
      <c r="F744" s="931"/>
      <c r="G744" s="931"/>
      <c r="H744" s="931"/>
      <c r="I744" s="1204"/>
      <c r="J744" s="1204"/>
      <c r="K744" s="1204"/>
      <c r="L744" s="1204"/>
      <c r="M744" s="1204"/>
      <c r="N744" s="1204"/>
      <c r="O744" s="1204"/>
      <c r="P744" s="1204"/>
      <c r="Q744" s="1204"/>
      <c r="R744" s="1204"/>
      <c r="S744" s="1204"/>
      <c r="T744" s="1204"/>
      <c r="U744" s="1204"/>
      <c r="V744" s="1204"/>
      <c r="W744" s="1204"/>
      <c r="X744" s="1204"/>
      <c r="Y744" s="1204"/>
      <c r="Z744" s="1204"/>
    </row>
    <row r="745" spans="1:26" ht="13.5" customHeight="1">
      <c r="A745" s="160"/>
      <c r="B745" s="931"/>
      <c r="C745" s="931"/>
      <c r="D745" s="931"/>
      <c r="E745" s="931"/>
      <c r="F745" s="931"/>
      <c r="G745" s="931"/>
      <c r="H745" s="931"/>
      <c r="I745" s="1204"/>
      <c r="J745" s="1204"/>
      <c r="K745" s="1204"/>
      <c r="L745" s="1204"/>
      <c r="M745" s="1204"/>
      <c r="N745" s="1204"/>
      <c r="O745" s="1204"/>
      <c r="P745" s="1204"/>
      <c r="Q745" s="1204"/>
      <c r="R745" s="1204"/>
      <c r="S745" s="1204"/>
      <c r="T745" s="1204"/>
      <c r="U745" s="1204"/>
      <c r="V745" s="1204"/>
      <c r="W745" s="1204"/>
      <c r="X745" s="1204"/>
      <c r="Y745" s="1204"/>
      <c r="Z745" s="1204"/>
    </row>
    <row r="746" spans="1:26" ht="13.5" customHeight="1">
      <c r="A746" s="160"/>
      <c r="B746" s="931"/>
      <c r="C746" s="931"/>
      <c r="D746" s="931"/>
      <c r="E746" s="931"/>
      <c r="F746" s="931"/>
      <c r="G746" s="931"/>
      <c r="H746" s="931"/>
      <c r="I746" s="1204"/>
      <c r="J746" s="1204"/>
      <c r="K746" s="1204"/>
      <c r="L746" s="1204"/>
      <c r="M746" s="1204"/>
      <c r="N746" s="1204"/>
      <c r="O746" s="1204"/>
      <c r="P746" s="1204"/>
      <c r="Q746" s="1204"/>
      <c r="R746" s="1204"/>
      <c r="S746" s="1204"/>
      <c r="T746" s="1204"/>
      <c r="U746" s="1204"/>
      <c r="V746" s="1204"/>
      <c r="W746" s="1204"/>
      <c r="X746" s="1204"/>
      <c r="Y746" s="1204"/>
      <c r="Z746" s="1204"/>
    </row>
    <row r="747" spans="1:26" ht="13.5" customHeight="1">
      <c r="A747" s="160"/>
      <c r="B747" s="931"/>
      <c r="C747" s="931"/>
      <c r="D747" s="931"/>
      <c r="E747" s="931"/>
      <c r="F747" s="931"/>
      <c r="G747" s="931"/>
      <c r="H747" s="931"/>
      <c r="I747" s="1204"/>
      <c r="J747" s="1204"/>
      <c r="K747" s="1204"/>
      <c r="L747" s="1204"/>
      <c r="M747" s="1204"/>
      <c r="N747" s="1204"/>
      <c r="O747" s="1204"/>
      <c r="P747" s="1204"/>
      <c r="Q747" s="1204"/>
      <c r="R747" s="1204"/>
      <c r="S747" s="1204"/>
      <c r="T747" s="1204"/>
      <c r="U747" s="1204"/>
      <c r="V747" s="1204"/>
      <c r="W747" s="1204"/>
      <c r="X747" s="1204"/>
      <c r="Y747" s="1204"/>
      <c r="Z747" s="1204"/>
    </row>
    <row r="748" spans="1:26" ht="13.5" customHeight="1">
      <c r="A748" s="160"/>
      <c r="B748" s="931"/>
      <c r="C748" s="931"/>
      <c r="D748" s="931"/>
      <c r="E748" s="931"/>
      <c r="F748" s="931"/>
      <c r="G748" s="931"/>
      <c r="H748" s="931"/>
      <c r="I748" s="1204"/>
      <c r="J748" s="1204"/>
      <c r="K748" s="1204"/>
      <c r="L748" s="1204"/>
      <c r="M748" s="1204"/>
      <c r="N748" s="1204"/>
      <c r="O748" s="1204"/>
      <c r="P748" s="1204"/>
      <c r="Q748" s="1204"/>
      <c r="R748" s="1204"/>
      <c r="S748" s="1204"/>
      <c r="T748" s="1204"/>
      <c r="U748" s="1204"/>
      <c r="V748" s="1204"/>
      <c r="W748" s="1204"/>
      <c r="X748" s="1204"/>
      <c r="Y748" s="1204"/>
      <c r="Z748" s="1204"/>
    </row>
    <row r="749" spans="1:26" ht="13.5" customHeight="1">
      <c r="A749" s="160"/>
      <c r="B749" s="931"/>
      <c r="C749" s="931"/>
      <c r="D749" s="931"/>
      <c r="E749" s="931"/>
      <c r="F749" s="931"/>
      <c r="G749" s="931"/>
      <c r="H749" s="931"/>
      <c r="I749" s="1204"/>
      <c r="J749" s="1204"/>
      <c r="K749" s="1204"/>
      <c r="L749" s="1204"/>
      <c r="M749" s="1204"/>
      <c r="N749" s="1204"/>
      <c r="O749" s="1204"/>
      <c r="P749" s="1204"/>
      <c r="Q749" s="1204"/>
      <c r="R749" s="1204"/>
      <c r="S749" s="1204"/>
      <c r="T749" s="1204"/>
      <c r="U749" s="1204"/>
      <c r="V749" s="1204"/>
      <c r="W749" s="1204"/>
      <c r="X749" s="1204"/>
      <c r="Y749" s="1204"/>
      <c r="Z749" s="1204"/>
    </row>
    <row r="750" spans="1:26" ht="13.5" customHeight="1">
      <c r="A750" s="160"/>
      <c r="B750" s="931"/>
      <c r="C750" s="931"/>
      <c r="D750" s="931"/>
      <c r="E750" s="931"/>
      <c r="F750" s="931"/>
      <c r="G750" s="931"/>
      <c r="H750" s="931"/>
      <c r="I750" s="1204"/>
      <c r="J750" s="1204"/>
      <c r="K750" s="1204"/>
      <c r="L750" s="1204"/>
      <c r="M750" s="1204"/>
      <c r="N750" s="1204"/>
      <c r="O750" s="1204"/>
      <c r="P750" s="1204"/>
      <c r="Q750" s="1204"/>
      <c r="R750" s="1204"/>
      <c r="S750" s="1204"/>
      <c r="T750" s="1204"/>
      <c r="U750" s="1204"/>
      <c r="V750" s="1204"/>
      <c r="W750" s="1204"/>
      <c r="X750" s="1204"/>
      <c r="Y750" s="1204"/>
      <c r="Z750" s="1204"/>
    </row>
    <row r="751" spans="1:26" ht="13.5" customHeight="1">
      <c r="A751" s="160"/>
      <c r="B751" s="931"/>
      <c r="C751" s="931"/>
      <c r="D751" s="931"/>
      <c r="E751" s="931"/>
      <c r="F751" s="931"/>
      <c r="G751" s="931"/>
      <c r="H751" s="931"/>
      <c r="I751" s="1204"/>
      <c r="J751" s="1204"/>
      <c r="K751" s="1204"/>
      <c r="L751" s="1204"/>
      <c r="M751" s="1204"/>
      <c r="N751" s="1204"/>
      <c r="O751" s="1204"/>
      <c r="P751" s="1204"/>
      <c r="Q751" s="1204"/>
      <c r="R751" s="1204"/>
      <c r="S751" s="1204"/>
      <c r="T751" s="1204"/>
      <c r="U751" s="1204"/>
      <c r="V751" s="1204"/>
      <c r="W751" s="1204"/>
      <c r="X751" s="1204"/>
      <c r="Y751" s="1204"/>
      <c r="Z751" s="1204"/>
    </row>
    <row r="752" spans="1:26" ht="13.5" customHeight="1">
      <c r="A752" s="160"/>
      <c r="B752" s="931"/>
      <c r="C752" s="931"/>
      <c r="D752" s="931"/>
      <c r="E752" s="931"/>
      <c r="F752" s="931"/>
      <c r="G752" s="931"/>
      <c r="H752" s="931"/>
      <c r="I752" s="1204"/>
      <c r="J752" s="1204"/>
      <c r="K752" s="1204"/>
      <c r="L752" s="1204"/>
      <c r="M752" s="1204"/>
      <c r="N752" s="1204"/>
      <c r="O752" s="1204"/>
      <c r="P752" s="1204"/>
      <c r="Q752" s="1204"/>
      <c r="R752" s="1204"/>
      <c r="S752" s="1204"/>
      <c r="T752" s="1204"/>
      <c r="U752" s="1204"/>
      <c r="V752" s="1204"/>
      <c r="W752" s="1204"/>
      <c r="X752" s="1204"/>
      <c r="Y752" s="1204"/>
      <c r="Z752" s="1204"/>
    </row>
    <row r="753" spans="1:26" ht="13.5" customHeight="1">
      <c r="A753" s="160"/>
      <c r="B753" s="931"/>
      <c r="C753" s="931"/>
      <c r="D753" s="931"/>
      <c r="E753" s="931"/>
      <c r="F753" s="931"/>
      <c r="G753" s="931"/>
      <c r="H753" s="931"/>
      <c r="I753" s="1204"/>
      <c r="J753" s="1204"/>
      <c r="K753" s="1204"/>
      <c r="L753" s="1204"/>
      <c r="M753" s="1204"/>
      <c r="N753" s="1204"/>
      <c r="O753" s="1204"/>
      <c r="P753" s="1204"/>
      <c r="Q753" s="1204"/>
      <c r="R753" s="1204"/>
      <c r="S753" s="1204"/>
      <c r="T753" s="1204"/>
      <c r="U753" s="1204"/>
      <c r="V753" s="1204"/>
      <c r="W753" s="1204"/>
      <c r="X753" s="1204"/>
      <c r="Y753" s="1204"/>
      <c r="Z753" s="1204"/>
    </row>
    <row r="754" spans="1:26" ht="13.5" customHeight="1">
      <c r="A754" s="160"/>
      <c r="B754" s="931"/>
      <c r="C754" s="931"/>
      <c r="D754" s="931"/>
      <c r="E754" s="931"/>
      <c r="F754" s="931"/>
      <c r="G754" s="931"/>
      <c r="H754" s="931"/>
      <c r="I754" s="1204"/>
      <c r="J754" s="1204"/>
      <c r="K754" s="1204"/>
      <c r="L754" s="1204"/>
      <c r="M754" s="1204"/>
      <c r="N754" s="1204"/>
      <c r="O754" s="1204"/>
      <c r="P754" s="1204"/>
      <c r="Q754" s="1204"/>
      <c r="R754" s="1204"/>
      <c r="S754" s="1204"/>
      <c r="T754" s="1204"/>
      <c r="U754" s="1204"/>
      <c r="V754" s="1204"/>
      <c r="W754" s="1204"/>
      <c r="X754" s="1204"/>
      <c r="Y754" s="1204"/>
      <c r="Z754" s="1204"/>
    </row>
    <row r="755" spans="1:26" ht="13.5" customHeight="1">
      <c r="A755" s="160"/>
      <c r="B755" s="931"/>
      <c r="C755" s="931"/>
      <c r="D755" s="931"/>
      <c r="E755" s="931"/>
      <c r="F755" s="931"/>
      <c r="G755" s="931"/>
      <c r="H755" s="931"/>
      <c r="I755" s="1204"/>
      <c r="J755" s="1204"/>
      <c r="K755" s="1204"/>
      <c r="L755" s="1204"/>
      <c r="M755" s="1204"/>
      <c r="N755" s="1204"/>
      <c r="O755" s="1204"/>
      <c r="P755" s="1204"/>
      <c r="Q755" s="1204"/>
      <c r="R755" s="1204"/>
      <c r="S755" s="1204"/>
      <c r="T755" s="1204"/>
      <c r="U755" s="1204"/>
      <c r="V755" s="1204"/>
      <c r="W755" s="1204"/>
      <c r="X755" s="1204"/>
      <c r="Y755" s="1204"/>
      <c r="Z755" s="1204"/>
    </row>
    <row r="756" spans="1:26" ht="13.5" customHeight="1">
      <c r="A756" s="160"/>
      <c r="B756" s="931"/>
      <c r="C756" s="931"/>
      <c r="D756" s="931"/>
      <c r="E756" s="931"/>
      <c r="F756" s="931"/>
      <c r="G756" s="931"/>
      <c r="H756" s="931"/>
      <c r="I756" s="1204"/>
      <c r="J756" s="1204"/>
      <c r="K756" s="1204"/>
      <c r="L756" s="1204"/>
      <c r="M756" s="1204"/>
      <c r="N756" s="1204"/>
      <c r="O756" s="1204"/>
      <c r="P756" s="1204"/>
      <c r="Q756" s="1204"/>
      <c r="R756" s="1204"/>
      <c r="S756" s="1204"/>
      <c r="T756" s="1204"/>
      <c r="U756" s="1204"/>
      <c r="V756" s="1204"/>
      <c r="W756" s="1204"/>
      <c r="X756" s="1204"/>
      <c r="Y756" s="1204"/>
      <c r="Z756" s="1204"/>
    </row>
    <row r="757" spans="1:26" ht="13.5" customHeight="1">
      <c r="A757" s="160"/>
      <c r="B757" s="931"/>
      <c r="C757" s="931"/>
      <c r="D757" s="931"/>
      <c r="E757" s="931"/>
      <c r="F757" s="931"/>
      <c r="G757" s="931"/>
      <c r="H757" s="931"/>
      <c r="I757" s="1204"/>
      <c r="J757" s="1204"/>
      <c r="K757" s="1204"/>
      <c r="L757" s="1204"/>
      <c r="M757" s="1204"/>
      <c r="N757" s="1204"/>
      <c r="O757" s="1204"/>
      <c r="P757" s="1204"/>
      <c r="Q757" s="1204"/>
      <c r="R757" s="1204"/>
      <c r="S757" s="1204"/>
      <c r="T757" s="1204"/>
      <c r="U757" s="1204"/>
      <c r="V757" s="1204"/>
      <c r="W757" s="1204"/>
      <c r="X757" s="1204"/>
      <c r="Y757" s="1204"/>
      <c r="Z757" s="1204"/>
    </row>
    <row r="758" spans="1:26" ht="13.5" customHeight="1">
      <c r="A758" s="160"/>
      <c r="B758" s="931"/>
      <c r="C758" s="931"/>
      <c r="D758" s="931"/>
      <c r="E758" s="931"/>
      <c r="F758" s="931"/>
      <c r="G758" s="931"/>
      <c r="H758" s="931"/>
      <c r="I758" s="1204"/>
      <c r="J758" s="1204"/>
      <c r="K758" s="1204"/>
      <c r="L758" s="1204"/>
      <c r="M758" s="1204"/>
      <c r="N758" s="1204"/>
      <c r="O758" s="1204"/>
      <c r="P758" s="1204"/>
      <c r="Q758" s="1204"/>
      <c r="R758" s="1204"/>
      <c r="S758" s="1204"/>
      <c r="T758" s="1204"/>
      <c r="U758" s="1204"/>
      <c r="V758" s="1204"/>
      <c r="W758" s="1204"/>
      <c r="X758" s="1204"/>
      <c r="Y758" s="1204"/>
      <c r="Z758" s="1204"/>
    </row>
    <row r="759" spans="1:26" ht="13.5" customHeight="1">
      <c r="A759" s="160"/>
      <c r="B759" s="931"/>
      <c r="C759" s="931"/>
      <c r="D759" s="931"/>
      <c r="E759" s="931"/>
      <c r="F759" s="931"/>
      <c r="G759" s="931"/>
      <c r="H759" s="931"/>
      <c r="I759" s="1204"/>
      <c r="J759" s="1204"/>
      <c r="K759" s="1204"/>
      <c r="L759" s="1204"/>
      <c r="M759" s="1204"/>
      <c r="N759" s="1204"/>
      <c r="O759" s="1204"/>
      <c r="P759" s="1204"/>
      <c r="Q759" s="1204"/>
      <c r="R759" s="1204"/>
      <c r="S759" s="1204"/>
      <c r="T759" s="1204"/>
      <c r="U759" s="1204"/>
      <c r="V759" s="1204"/>
      <c r="W759" s="1204"/>
      <c r="X759" s="1204"/>
      <c r="Y759" s="1204"/>
      <c r="Z759" s="1204"/>
    </row>
    <row r="760" spans="1:26" ht="13.5" customHeight="1">
      <c r="A760" s="160"/>
      <c r="B760" s="931"/>
      <c r="C760" s="931"/>
      <c r="D760" s="931"/>
      <c r="E760" s="931"/>
      <c r="F760" s="931"/>
      <c r="G760" s="931"/>
      <c r="H760" s="931"/>
      <c r="I760" s="1204"/>
      <c r="J760" s="1204"/>
      <c r="K760" s="1204"/>
      <c r="L760" s="1204"/>
      <c r="M760" s="1204"/>
      <c r="N760" s="1204"/>
      <c r="O760" s="1204"/>
      <c r="P760" s="1204"/>
      <c r="Q760" s="1204"/>
      <c r="R760" s="1204"/>
      <c r="S760" s="1204"/>
      <c r="T760" s="1204"/>
      <c r="U760" s="1204"/>
      <c r="V760" s="1204"/>
      <c r="W760" s="1204"/>
      <c r="X760" s="1204"/>
      <c r="Y760" s="1204"/>
      <c r="Z760" s="1204"/>
    </row>
    <row r="761" spans="1:26" ht="13.5" customHeight="1">
      <c r="A761" s="160"/>
      <c r="B761" s="931"/>
      <c r="C761" s="931"/>
      <c r="D761" s="931"/>
      <c r="E761" s="931"/>
      <c r="F761" s="931"/>
      <c r="G761" s="931"/>
      <c r="H761" s="931"/>
      <c r="I761" s="1204"/>
      <c r="J761" s="1204"/>
      <c r="K761" s="1204"/>
      <c r="L761" s="1204"/>
      <c r="M761" s="1204"/>
      <c r="N761" s="1204"/>
      <c r="O761" s="1204"/>
      <c r="P761" s="1204"/>
      <c r="Q761" s="1204"/>
      <c r="R761" s="1204"/>
      <c r="S761" s="1204"/>
      <c r="T761" s="1204"/>
      <c r="U761" s="1204"/>
      <c r="V761" s="1204"/>
      <c r="W761" s="1204"/>
      <c r="X761" s="1204"/>
      <c r="Y761" s="1204"/>
      <c r="Z761" s="1204"/>
    </row>
    <row r="762" spans="1:26" ht="13.5" customHeight="1">
      <c r="A762" s="160"/>
      <c r="B762" s="931"/>
      <c r="C762" s="931"/>
      <c r="D762" s="931"/>
      <c r="E762" s="931"/>
      <c r="F762" s="931"/>
      <c r="G762" s="931"/>
      <c r="H762" s="931"/>
      <c r="I762" s="1204"/>
      <c r="J762" s="1204"/>
      <c r="K762" s="1204"/>
      <c r="L762" s="1204"/>
      <c r="M762" s="1204"/>
      <c r="N762" s="1204"/>
      <c r="O762" s="1204"/>
      <c r="P762" s="1204"/>
      <c r="Q762" s="1204"/>
      <c r="R762" s="1204"/>
      <c r="S762" s="1204"/>
      <c r="T762" s="1204"/>
      <c r="U762" s="1204"/>
      <c r="V762" s="1204"/>
      <c r="W762" s="1204"/>
      <c r="X762" s="1204"/>
      <c r="Y762" s="1204"/>
      <c r="Z762" s="1204"/>
    </row>
    <row r="763" spans="1:26" ht="13.5" customHeight="1">
      <c r="A763" s="160"/>
      <c r="B763" s="931"/>
      <c r="C763" s="931"/>
      <c r="D763" s="931"/>
      <c r="E763" s="931"/>
      <c r="F763" s="931"/>
      <c r="G763" s="931"/>
      <c r="H763" s="931"/>
      <c r="I763" s="1204"/>
      <c r="J763" s="1204"/>
      <c r="K763" s="1204"/>
      <c r="L763" s="1204"/>
      <c r="M763" s="1204"/>
      <c r="N763" s="1204"/>
      <c r="O763" s="1204"/>
      <c r="P763" s="1204"/>
      <c r="Q763" s="1204"/>
      <c r="R763" s="1204"/>
      <c r="S763" s="1204"/>
      <c r="T763" s="1204"/>
      <c r="U763" s="1204"/>
      <c r="V763" s="1204"/>
      <c r="W763" s="1204"/>
      <c r="X763" s="1204"/>
      <c r="Y763" s="1204"/>
      <c r="Z763" s="1204"/>
    </row>
    <row r="764" spans="1:26" ht="13.5" customHeight="1">
      <c r="A764" s="160"/>
      <c r="B764" s="931"/>
      <c r="C764" s="931"/>
      <c r="D764" s="931"/>
      <c r="E764" s="931"/>
      <c r="F764" s="931"/>
      <c r="G764" s="931"/>
      <c r="H764" s="931"/>
      <c r="I764" s="1204"/>
      <c r="J764" s="1204"/>
      <c r="K764" s="1204"/>
      <c r="L764" s="1204"/>
      <c r="M764" s="1204"/>
      <c r="N764" s="1204"/>
      <c r="O764" s="1204"/>
      <c r="P764" s="1204"/>
      <c r="Q764" s="1204"/>
      <c r="R764" s="1204"/>
      <c r="S764" s="1204"/>
      <c r="T764" s="1204"/>
      <c r="U764" s="1204"/>
      <c r="V764" s="1204"/>
      <c r="W764" s="1204"/>
      <c r="X764" s="1204"/>
      <c r="Y764" s="1204"/>
      <c r="Z764" s="1204"/>
    </row>
    <row r="765" spans="1:26" ht="13.5" customHeight="1">
      <c r="A765" s="160"/>
      <c r="B765" s="931"/>
      <c r="C765" s="931"/>
      <c r="D765" s="931"/>
      <c r="E765" s="931"/>
      <c r="F765" s="931"/>
      <c r="G765" s="931"/>
      <c r="H765" s="931"/>
      <c r="I765" s="1204"/>
      <c r="J765" s="1204"/>
      <c r="K765" s="1204"/>
      <c r="L765" s="1204"/>
      <c r="M765" s="1204"/>
      <c r="N765" s="1204"/>
      <c r="O765" s="1204"/>
      <c r="P765" s="1204"/>
      <c r="Q765" s="1204"/>
      <c r="R765" s="1204"/>
      <c r="S765" s="1204"/>
      <c r="T765" s="1204"/>
      <c r="U765" s="1204"/>
      <c r="V765" s="1204"/>
      <c r="W765" s="1204"/>
      <c r="X765" s="1204"/>
      <c r="Y765" s="1204"/>
      <c r="Z765" s="1204"/>
    </row>
    <row r="766" spans="1:26" ht="13.5" customHeight="1">
      <c r="A766" s="160"/>
      <c r="B766" s="931"/>
      <c r="C766" s="931"/>
      <c r="D766" s="931"/>
      <c r="E766" s="931"/>
      <c r="F766" s="931"/>
      <c r="G766" s="931"/>
      <c r="H766" s="931"/>
      <c r="I766" s="1204"/>
      <c r="J766" s="1204"/>
      <c r="K766" s="1204"/>
      <c r="L766" s="1204"/>
      <c r="M766" s="1204"/>
      <c r="N766" s="1204"/>
      <c r="O766" s="1204"/>
      <c r="P766" s="1204"/>
      <c r="Q766" s="1204"/>
      <c r="R766" s="1204"/>
      <c r="S766" s="1204"/>
      <c r="T766" s="1204"/>
      <c r="U766" s="1204"/>
      <c r="V766" s="1204"/>
      <c r="W766" s="1204"/>
      <c r="X766" s="1204"/>
      <c r="Y766" s="1204"/>
      <c r="Z766" s="1204"/>
    </row>
    <row r="767" spans="1:26" ht="13.5" customHeight="1">
      <c r="A767" s="160"/>
      <c r="B767" s="931"/>
      <c r="C767" s="931"/>
      <c r="D767" s="931"/>
      <c r="E767" s="931"/>
      <c r="F767" s="931"/>
      <c r="G767" s="931"/>
      <c r="H767" s="931"/>
      <c r="I767" s="1204"/>
      <c r="J767" s="1204"/>
      <c r="K767" s="1204"/>
      <c r="L767" s="1204"/>
      <c r="M767" s="1204"/>
      <c r="N767" s="1204"/>
      <c r="O767" s="1204"/>
      <c r="P767" s="1204"/>
      <c r="Q767" s="1204"/>
      <c r="R767" s="1204"/>
      <c r="S767" s="1204"/>
      <c r="T767" s="1204"/>
      <c r="U767" s="1204"/>
      <c r="V767" s="1204"/>
      <c r="W767" s="1204"/>
      <c r="X767" s="1204"/>
      <c r="Y767" s="1204"/>
      <c r="Z767" s="1204"/>
    </row>
    <row r="768" spans="1:26" ht="13.5" customHeight="1">
      <c r="A768" s="160"/>
      <c r="B768" s="931"/>
      <c r="C768" s="931"/>
      <c r="D768" s="931"/>
      <c r="E768" s="931"/>
      <c r="F768" s="931"/>
      <c r="G768" s="931"/>
      <c r="H768" s="931"/>
      <c r="I768" s="1204"/>
      <c r="J768" s="1204"/>
      <c r="K768" s="1204"/>
      <c r="L768" s="1204"/>
      <c r="M768" s="1204"/>
      <c r="N768" s="1204"/>
      <c r="O768" s="1204"/>
      <c r="P768" s="1204"/>
      <c r="Q768" s="1204"/>
      <c r="R768" s="1204"/>
      <c r="S768" s="1204"/>
      <c r="T768" s="1204"/>
      <c r="U768" s="1204"/>
      <c r="V768" s="1204"/>
      <c r="W768" s="1204"/>
      <c r="X768" s="1204"/>
      <c r="Y768" s="1204"/>
      <c r="Z768" s="1204"/>
    </row>
    <row r="769" spans="1:26" ht="13.5" customHeight="1">
      <c r="A769" s="160"/>
      <c r="B769" s="931"/>
      <c r="C769" s="931"/>
      <c r="D769" s="931"/>
      <c r="E769" s="931"/>
      <c r="F769" s="931"/>
      <c r="G769" s="931"/>
      <c r="H769" s="931"/>
      <c r="I769" s="1204"/>
      <c r="J769" s="1204"/>
      <c r="K769" s="1204"/>
      <c r="L769" s="1204"/>
      <c r="M769" s="1204"/>
      <c r="N769" s="1204"/>
      <c r="O769" s="1204"/>
      <c r="P769" s="1204"/>
      <c r="Q769" s="1204"/>
      <c r="R769" s="1204"/>
      <c r="S769" s="1204"/>
      <c r="T769" s="1204"/>
      <c r="U769" s="1204"/>
      <c r="V769" s="1204"/>
      <c r="W769" s="1204"/>
      <c r="X769" s="1204"/>
      <c r="Y769" s="1204"/>
      <c r="Z769" s="1204"/>
    </row>
    <row r="770" spans="1:26" ht="13.5" customHeight="1">
      <c r="A770" s="160"/>
      <c r="B770" s="931"/>
      <c r="C770" s="931"/>
      <c r="D770" s="931"/>
      <c r="E770" s="931"/>
      <c r="F770" s="931"/>
      <c r="G770" s="931"/>
      <c r="H770" s="931"/>
      <c r="I770" s="1204"/>
      <c r="J770" s="1204"/>
      <c r="K770" s="1204"/>
      <c r="L770" s="1204"/>
      <c r="M770" s="1204"/>
      <c r="N770" s="1204"/>
      <c r="O770" s="1204"/>
      <c r="P770" s="1204"/>
      <c r="Q770" s="1204"/>
      <c r="R770" s="1204"/>
      <c r="S770" s="1204"/>
      <c r="T770" s="1204"/>
      <c r="U770" s="1204"/>
      <c r="V770" s="1204"/>
      <c r="W770" s="1204"/>
      <c r="X770" s="1204"/>
      <c r="Y770" s="1204"/>
      <c r="Z770" s="1204"/>
    </row>
    <row r="771" spans="1:26" ht="13.5" customHeight="1">
      <c r="A771" s="160"/>
      <c r="B771" s="931"/>
      <c r="C771" s="931"/>
      <c r="D771" s="931"/>
      <c r="E771" s="931"/>
      <c r="F771" s="931"/>
      <c r="G771" s="931"/>
      <c r="H771" s="931"/>
      <c r="I771" s="1204"/>
      <c r="J771" s="1204"/>
      <c r="K771" s="1204"/>
      <c r="L771" s="1204"/>
      <c r="M771" s="1204"/>
      <c r="N771" s="1204"/>
      <c r="O771" s="1204"/>
      <c r="P771" s="1204"/>
      <c r="Q771" s="1204"/>
      <c r="R771" s="1204"/>
      <c r="S771" s="1204"/>
      <c r="T771" s="1204"/>
      <c r="U771" s="1204"/>
      <c r="V771" s="1204"/>
      <c r="W771" s="1204"/>
      <c r="X771" s="1204"/>
      <c r="Y771" s="1204"/>
      <c r="Z771" s="1204"/>
    </row>
    <row r="772" spans="1:26" ht="13.5" customHeight="1">
      <c r="A772" s="160"/>
      <c r="B772" s="931"/>
      <c r="C772" s="931"/>
      <c r="D772" s="931"/>
      <c r="E772" s="931"/>
      <c r="F772" s="931"/>
      <c r="G772" s="931"/>
      <c r="H772" s="931"/>
      <c r="I772" s="1204"/>
      <c r="J772" s="1204"/>
      <c r="K772" s="1204"/>
      <c r="L772" s="1204"/>
      <c r="M772" s="1204"/>
      <c r="N772" s="1204"/>
      <c r="O772" s="1204"/>
      <c r="P772" s="1204"/>
      <c r="Q772" s="1204"/>
      <c r="R772" s="1204"/>
      <c r="S772" s="1204"/>
      <c r="T772" s="1204"/>
      <c r="U772" s="1204"/>
      <c r="V772" s="1204"/>
      <c r="W772" s="1204"/>
      <c r="X772" s="1204"/>
      <c r="Y772" s="1204"/>
      <c r="Z772" s="1204"/>
    </row>
    <row r="773" spans="1:26" ht="13.5" customHeight="1">
      <c r="A773" s="160"/>
      <c r="B773" s="931"/>
      <c r="C773" s="931"/>
      <c r="D773" s="931"/>
      <c r="E773" s="931"/>
      <c r="F773" s="931"/>
      <c r="G773" s="931"/>
      <c r="H773" s="931"/>
      <c r="I773" s="1204"/>
      <c r="J773" s="1204"/>
      <c r="K773" s="1204"/>
      <c r="L773" s="1204"/>
      <c r="M773" s="1204"/>
      <c r="N773" s="1204"/>
      <c r="O773" s="1204"/>
      <c r="P773" s="1204"/>
      <c r="Q773" s="1204"/>
      <c r="R773" s="1204"/>
      <c r="S773" s="1204"/>
      <c r="T773" s="1204"/>
      <c r="U773" s="1204"/>
      <c r="V773" s="1204"/>
      <c r="W773" s="1204"/>
      <c r="X773" s="1204"/>
      <c r="Y773" s="1204"/>
      <c r="Z773" s="1204"/>
    </row>
    <row r="774" spans="1:26" ht="13.5" customHeight="1">
      <c r="A774" s="160"/>
      <c r="B774" s="931"/>
      <c r="C774" s="931"/>
      <c r="D774" s="931"/>
      <c r="E774" s="931"/>
      <c r="F774" s="931"/>
      <c r="G774" s="931"/>
      <c r="H774" s="931"/>
      <c r="I774" s="1204"/>
      <c r="J774" s="1204"/>
      <c r="K774" s="1204"/>
      <c r="L774" s="1204"/>
      <c r="M774" s="1204"/>
      <c r="N774" s="1204"/>
      <c r="O774" s="1204"/>
      <c r="P774" s="1204"/>
      <c r="Q774" s="1204"/>
      <c r="R774" s="1204"/>
      <c r="S774" s="1204"/>
      <c r="T774" s="1204"/>
      <c r="U774" s="1204"/>
      <c r="V774" s="1204"/>
      <c r="W774" s="1204"/>
      <c r="X774" s="1204"/>
      <c r="Y774" s="1204"/>
      <c r="Z774" s="1204"/>
    </row>
    <row r="775" spans="1:26" ht="13.5" customHeight="1">
      <c r="A775" s="160"/>
      <c r="B775" s="931"/>
      <c r="C775" s="931"/>
      <c r="D775" s="931"/>
      <c r="E775" s="931"/>
      <c r="F775" s="931"/>
      <c r="G775" s="931"/>
      <c r="H775" s="931"/>
      <c r="I775" s="1204"/>
      <c r="J775" s="1204"/>
      <c r="K775" s="1204"/>
      <c r="L775" s="1204"/>
      <c r="M775" s="1204"/>
      <c r="N775" s="1204"/>
      <c r="O775" s="1204"/>
      <c r="P775" s="1204"/>
      <c r="Q775" s="1204"/>
      <c r="R775" s="1204"/>
      <c r="S775" s="1204"/>
      <c r="T775" s="1204"/>
      <c r="U775" s="1204"/>
      <c r="V775" s="1204"/>
      <c r="W775" s="1204"/>
      <c r="X775" s="1204"/>
      <c r="Y775" s="1204"/>
      <c r="Z775" s="1204"/>
    </row>
    <row r="776" spans="1:26" ht="13.5" customHeight="1">
      <c r="A776" s="160"/>
      <c r="B776" s="931"/>
      <c r="C776" s="931"/>
      <c r="D776" s="931"/>
      <c r="E776" s="931"/>
      <c r="F776" s="931"/>
      <c r="G776" s="931"/>
      <c r="H776" s="931"/>
      <c r="I776" s="1204"/>
      <c r="J776" s="1204"/>
      <c r="K776" s="1204"/>
      <c r="L776" s="1204"/>
      <c r="M776" s="1204"/>
      <c r="N776" s="1204"/>
      <c r="O776" s="1204"/>
      <c r="P776" s="1204"/>
      <c r="Q776" s="1204"/>
      <c r="R776" s="1204"/>
      <c r="S776" s="1204"/>
      <c r="T776" s="1204"/>
      <c r="U776" s="1204"/>
      <c r="V776" s="1204"/>
      <c r="W776" s="1204"/>
      <c r="X776" s="1204"/>
      <c r="Y776" s="1204"/>
      <c r="Z776" s="1204"/>
    </row>
    <row r="777" spans="1:26" ht="13.5" customHeight="1">
      <c r="A777" s="160"/>
      <c r="B777" s="931"/>
      <c r="C777" s="931"/>
      <c r="D777" s="931"/>
      <c r="E777" s="931"/>
      <c r="F777" s="931"/>
      <c r="G777" s="931"/>
      <c r="H777" s="931"/>
      <c r="I777" s="1204"/>
      <c r="J777" s="1204"/>
      <c r="K777" s="1204"/>
      <c r="L777" s="1204"/>
      <c r="M777" s="1204"/>
      <c r="N777" s="1204"/>
      <c r="O777" s="1204"/>
      <c r="P777" s="1204"/>
      <c r="Q777" s="1204"/>
      <c r="R777" s="1204"/>
      <c r="S777" s="1204"/>
      <c r="T777" s="1204"/>
      <c r="U777" s="1204"/>
      <c r="V777" s="1204"/>
      <c r="W777" s="1204"/>
      <c r="X777" s="1204"/>
      <c r="Y777" s="1204"/>
      <c r="Z777" s="1204"/>
    </row>
    <row r="778" spans="1:26" ht="13.5" customHeight="1">
      <c r="A778" s="160"/>
      <c r="B778" s="931"/>
      <c r="C778" s="931"/>
      <c r="D778" s="931"/>
      <c r="E778" s="931"/>
      <c r="F778" s="931"/>
      <c r="G778" s="931"/>
      <c r="H778" s="931"/>
      <c r="I778" s="1204"/>
      <c r="J778" s="1204"/>
      <c r="K778" s="1204"/>
      <c r="L778" s="1204"/>
      <c r="M778" s="1204"/>
      <c r="N778" s="1204"/>
      <c r="O778" s="1204"/>
      <c r="P778" s="1204"/>
      <c r="Q778" s="1204"/>
      <c r="R778" s="1204"/>
      <c r="S778" s="1204"/>
      <c r="T778" s="1204"/>
      <c r="U778" s="1204"/>
      <c r="V778" s="1204"/>
      <c r="W778" s="1204"/>
      <c r="X778" s="1204"/>
      <c r="Y778" s="1204"/>
      <c r="Z778" s="1204"/>
    </row>
    <row r="779" spans="1:26" ht="13.5" customHeight="1">
      <c r="A779" s="160"/>
      <c r="B779" s="931"/>
      <c r="C779" s="931"/>
      <c r="D779" s="931"/>
      <c r="E779" s="931"/>
      <c r="F779" s="931"/>
      <c r="G779" s="931"/>
      <c r="H779" s="931"/>
      <c r="I779" s="1204"/>
      <c r="J779" s="1204"/>
      <c r="K779" s="1204"/>
      <c r="L779" s="1204"/>
      <c r="M779" s="1204"/>
      <c r="N779" s="1204"/>
      <c r="O779" s="1204"/>
      <c r="P779" s="1204"/>
      <c r="Q779" s="1204"/>
      <c r="R779" s="1204"/>
      <c r="S779" s="1204"/>
      <c r="T779" s="1204"/>
      <c r="U779" s="1204"/>
      <c r="V779" s="1204"/>
      <c r="W779" s="1204"/>
      <c r="X779" s="1204"/>
      <c r="Y779" s="1204"/>
      <c r="Z779" s="1204"/>
    </row>
    <row r="780" spans="1:26" ht="13.5" customHeight="1">
      <c r="A780" s="160"/>
      <c r="B780" s="931"/>
      <c r="C780" s="931"/>
      <c r="D780" s="931"/>
      <c r="E780" s="931"/>
      <c r="F780" s="931"/>
      <c r="G780" s="931"/>
      <c r="H780" s="931"/>
      <c r="I780" s="1204"/>
      <c r="J780" s="1204"/>
      <c r="K780" s="1204"/>
      <c r="L780" s="1204"/>
      <c r="M780" s="1204"/>
      <c r="N780" s="1204"/>
      <c r="O780" s="1204"/>
      <c r="P780" s="1204"/>
      <c r="Q780" s="1204"/>
      <c r="R780" s="1204"/>
      <c r="S780" s="1204"/>
      <c r="T780" s="1204"/>
      <c r="U780" s="1204"/>
      <c r="V780" s="1204"/>
      <c r="W780" s="1204"/>
      <c r="X780" s="1204"/>
      <c r="Y780" s="1204"/>
      <c r="Z780" s="1204"/>
    </row>
    <row r="781" spans="1:26" ht="13.5" customHeight="1">
      <c r="A781" s="160"/>
      <c r="B781" s="931"/>
      <c r="C781" s="931"/>
      <c r="D781" s="931"/>
      <c r="E781" s="931"/>
      <c r="F781" s="931"/>
      <c r="G781" s="931"/>
      <c r="H781" s="931"/>
      <c r="I781" s="1204"/>
      <c r="J781" s="1204"/>
      <c r="K781" s="1204"/>
      <c r="L781" s="1204"/>
      <c r="M781" s="1204"/>
      <c r="N781" s="1204"/>
      <c r="O781" s="1204"/>
      <c r="P781" s="1204"/>
      <c r="Q781" s="1204"/>
      <c r="R781" s="1204"/>
      <c r="S781" s="1204"/>
      <c r="T781" s="1204"/>
      <c r="U781" s="1204"/>
      <c r="V781" s="1204"/>
      <c r="W781" s="1204"/>
      <c r="X781" s="1204"/>
      <c r="Y781" s="1204"/>
      <c r="Z781" s="1204"/>
    </row>
    <row r="782" spans="1:26" ht="13.5" customHeight="1">
      <c r="A782" s="160"/>
      <c r="B782" s="931"/>
      <c r="C782" s="931"/>
      <c r="D782" s="931"/>
      <c r="E782" s="931"/>
      <c r="F782" s="931"/>
      <c r="G782" s="931"/>
      <c r="H782" s="931"/>
      <c r="I782" s="1204"/>
      <c r="J782" s="1204"/>
      <c r="K782" s="1204"/>
      <c r="L782" s="1204"/>
      <c r="M782" s="1204"/>
      <c r="N782" s="1204"/>
      <c r="O782" s="1204"/>
      <c r="P782" s="1204"/>
      <c r="Q782" s="1204"/>
      <c r="R782" s="1204"/>
      <c r="S782" s="1204"/>
      <c r="T782" s="1204"/>
      <c r="U782" s="1204"/>
      <c r="V782" s="1204"/>
      <c r="W782" s="1204"/>
      <c r="X782" s="1204"/>
      <c r="Y782" s="1204"/>
      <c r="Z782" s="1204"/>
    </row>
    <row r="783" spans="1:26" ht="13.5" customHeight="1">
      <c r="A783" s="160"/>
      <c r="B783" s="931"/>
      <c r="C783" s="931"/>
      <c r="D783" s="931"/>
      <c r="E783" s="931"/>
      <c r="F783" s="931"/>
      <c r="G783" s="931"/>
      <c r="H783" s="931"/>
      <c r="I783" s="1204"/>
      <c r="J783" s="1204"/>
      <c r="K783" s="1204"/>
      <c r="L783" s="1204"/>
      <c r="M783" s="1204"/>
      <c r="N783" s="1204"/>
      <c r="O783" s="1204"/>
      <c r="P783" s="1204"/>
      <c r="Q783" s="1204"/>
      <c r="R783" s="1204"/>
      <c r="S783" s="1204"/>
      <c r="T783" s="1204"/>
      <c r="U783" s="1204"/>
      <c r="V783" s="1204"/>
      <c r="W783" s="1204"/>
      <c r="X783" s="1204"/>
      <c r="Y783" s="1204"/>
      <c r="Z783" s="1204"/>
    </row>
    <row r="784" spans="1:26" ht="13.5" customHeight="1">
      <c r="A784" s="160"/>
      <c r="B784" s="931"/>
      <c r="C784" s="931"/>
      <c r="D784" s="931"/>
      <c r="E784" s="931"/>
      <c r="F784" s="931"/>
      <c r="G784" s="931"/>
      <c r="H784" s="931"/>
      <c r="I784" s="1204"/>
      <c r="J784" s="1204"/>
      <c r="K784" s="1204"/>
      <c r="L784" s="1204"/>
      <c r="M784" s="1204"/>
      <c r="N784" s="1204"/>
      <c r="O784" s="1204"/>
      <c r="P784" s="1204"/>
      <c r="Q784" s="1204"/>
      <c r="R784" s="1204"/>
      <c r="S784" s="1204"/>
      <c r="T784" s="1204"/>
      <c r="U784" s="1204"/>
      <c r="V784" s="1204"/>
      <c r="W784" s="1204"/>
      <c r="X784" s="1204"/>
      <c r="Y784" s="1204"/>
      <c r="Z784" s="1204"/>
    </row>
    <row r="785" spans="1:26" ht="13.5" customHeight="1">
      <c r="A785" s="160"/>
      <c r="B785" s="931"/>
      <c r="C785" s="931"/>
      <c r="D785" s="931"/>
      <c r="E785" s="931"/>
      <c r="F785" s="931"/>
      <c r="G785" s="931"/>
      <c r="H785" s="931"/>
      <c r="I785" s="1204"/>
      <c r="J785" s="1204"/>
      <c r="K785" s="1204"/>
      <c r="L785" s="1204"/>
      <c r="M785" s="1204"/>
      <c r="N785" s="1204"/>
      <c r="O785" s="1204"/>
      <c r="P785" s="1204"/>
      <c r="Q785" s="1204"/>
      <c r="R785" s="1204"/>
      <c r="S785" s="1204"/>
      <c r="T785" s="1204"/>
      <c r="U785" s="1204"/>
      <c r="V785" s="1204"/>
      <c r="W785" s="1204"/>
      <c r="X785" s="1204"/>
      <c r="Y785" s="1204"/>
      <c r="Z785" s="1204"/>
    </row>
    <row r="786" spans="1:26" ht="13.5" customHeight="1">
      <c r="A786" s="160"/>
      <c r="B786" s="931"/>
      <c r="C786" s="931"/>
      <c r="D786" s="931"/>
      <c r="E786" s="931"/>
      <c r="F786" s="931"/>
      <c r="G786" s="931"/>
      <c r="H786" s="931"/>
      <c r="I786" s="1204"/>
      <c r="J786" s="1204"/>
      <c r="K786" s="1204"/>
      <c r="L786" s="1204"/>
      <c r="M786" s="1204"/>
      <c r="N786" s="1204"/>
      <c r="O786" s="1204"/>
      <c r="P786" s="1204"/>
      <c r="Q786" s="1204"/>
      <c r="R786" s="1204"/>
      <c r="S786" s="1204"/>
      <c r="T786" s="1204"/>
      <c r="U786" s="1204"/>
      <c r="V786" s="1204"/>
      <c r="W786" s="1204"/>
      <c r="X786" s="1204"/>
      <c r="Y786" s="1204"/>
      <c r="Z786" s="1204"/>
    </row>
    <row r="787" spans="1:26" ht="13.5" customHeight="1">
      <c r="A787" s="160"/>
      <c r="B787" s="931"/>
      <c r="C787" s="931"/>
      <c r="D787" s="931"/>
      <c r="E787" s="931"/>
      <c r="F787" s="931"/>
      <c r="G787" s="931"/>
      <c r="H787" s="931"/>
      <c r="I787" s="1204"/>
      <c r="J787" s="1204"/>
      <c r="K787" s="1204"/>
      <c r="L787" s="1204"/>
      <c r="M787" s="1204"/>
      <c r="N787" s="1204"/>
      <c r="O787" s="1204"/>
      <c r="P787" s="1204"/>
      <c r="Q787" s="1204"/>
      <c r="R787" s="1204"/>
      <c r="S787" s="1204"/>
      <c r="T787" s="1204"/>
      <c r="U787" s="1204"/>
      <c r="V787" s="1204"/>
      <c r="W787" s="1204"/>
      <c r="X787" s="1204"/>
      <c r="Y787" s="1204"/>
      <c r="Z787" s="1204"/>
    </row>
    <row r="788" spans="1:26" ht="13.5" customHeight="1">
      <c r="A788" s="160"/>
      <c r="B788" s="931"/>
      <c r="C788" s="931"/>
      <c r="D788" s="931"/>
      <c r="E788" s="931"/>
      <c r="F788" s="931"/>
      <c r="G788" s="931"/>
      <c r="H788" s="931"/>
      <c r="I788" s="1204"/>
      <c r="J788" s="1204"/>
      <c r="K788" s="1204"/>
      <c r="L788" s="1204"/>
      <c r="M788" s="1204"/>
      <c r="N788" s="1204"/>
      <c r="O788" s="1204"/>
      <c r="P788" s="1204"/>
      <c r="Q788" s="1204"/>
      <c r="R788" s="1204"/>
      <c r="S788" s="1204"/>
      <c r="T788" s="1204"/>
      <c r="U788" s="1204"/>
      <c r="V788" s="1204"/>
      <c r="W788" s="1204"/>
      <c r="X788" s="1204"/>
      <c r="Y788" s="1204"/>
      <c r="Z788" s="1204"/>
    </row>
    <row r="789" spans="1:26" ht="13.5" customHeight="1">
      <c r="A789" s="160"/>
      <c r="B789" s="931"/>
      <c r="C789" s="931"/>
      <c r="D789" s="931"/>
      <c r="E789" s="931"/>
      <c r="F789" s="931"/>
      <c r="G789" s="931"/>
      <c r="H789" s="931"/>
      <c r="I789" s="1204"/>
      <c r="J789" s="1204"/>
      <c r="K789" s="1204"/>
      <c r="L789" s="1204"/>
      <c r="M789" s="1204"/>
      <c r="N789" s="1204"/>
      <c r="O789" s="1204"/>
      <c r="P789" s="1204"/>
      <c r="Q789" s="1204"/>
      <c r="R789" s="1204"/>
      <c r="S789" s="1204"/>
      <c r="T789" s="1204"/>
      <c r="U789" s="1204"/>
      <c r="V789" s="1204"/>
      <c r="W789" s="1204"/>
      <c r="X789" s="1204"/>
      <c r="Y789" s="1204"/>
      <c r="Z789" s="1204"/>
    </row>
    <row r="790" spans="1:26" ht="13.5" customHeight="1">
      <c r="A790" s="160"/>
      <c r="B790" s="931"/>
      <c r="C790" s="931"/>
      <c r="D790" s="931"/>
      <c r="E790" s="931"/>
      <c r="F790" s="931"/>
      <c r="G790" s="931"/>
      <c r="H790" s="931"/>
      <c r="I790" s="1204"/>
      <c r="J790" s="1204"/>
      <c r="K790" s="1204"/>
      <c r="L790" s="1204"/>
      <c r="M790" s="1204"/>
      <c r="N790" s="1204"/>
      <c r="O790" s="1204"/>
      <c r="P790" s="1204"/>
      <c r="Q790" s="1204"/>
      <c r="R790" s="1204"/>
      <c r="S790" s="1204"/>
      <c r="T790" s="1204"/>
      <c r="U790" s="1204"/>
      <c r="V790" s="1204"/>
      <c r="W790" s="1204"/>
      <c r="X790" s="1204"/>
      <c r="Y790" s="1204"/>
      <c r="Z790" s="1204"/>
    </row>
    <row r="791" spans="1:26" ht="13.5" customHeight="1">
      <c r="A791" s="160"/>
      <c r="B791" s="931"/>
      <c r="C791" s="931"/>
      <c r="D791" s="931"/>
      <c r="E791" s="931"/>
      <c r="F791" s="931"/>
      <c r="G791" s="931"/>
      <c r="H791" s="931"/>
      <c r="I791" s="1204"/>
      <c r="J791" s="1204"/>
      <c r="K791" s="1204"/>
      <c r="L791" s="1204"/>
      <c r="M791" s="1204"/>
      <c r="N791" s="1204"/>
      <c r="O791" s="1204"/>
      <c r="P791" s="1204"/>
      <c r="Q791" s="1204"/>
      <c r="R791" s="1204"/>
      <c r="S791" s="1204"/>
      <c r="T791" s="1204"/>
      <c r="U791" s="1204"/>
      <c r="V791" s="1204"/>
      <c r="W791" s="1204"/>
      <c r="X791" s="1204"/>
      <c r="Y791" s="1204"/>
      <c r="Z791" s="1204"/>
    </row>
    <row r="792" spans="1:26" ht="13.5" customHeight="1">
      <c r="A792" s="160"/>
      <c r="B792" s="931"/>
      <c r="C792" s="931"/>
      <c r="D792" s="931"/>
      <c r="E792" s="931"/>
      <c r="F792" s="931"/>
      <c r="G792" s="931"/>
      <c r="H792" s="931"/>
      <c r="I792" s="1204"/>
      <c r="J792" s="1204"/>
      <c r="K792" s="1204"/>
      <c r="L792" s="1204"/>
      <c r="M792" s="1204"/>
      <c r="N792" s="1204"/>
      <c r="O792" s="1204"/>
      <c r="P792" s="1204"/>
      <c r="Q792" s="1204"/>
      <c r="R792" s="1204"/>
      <c r="S792" s="1204"/>
      <c r="T792" s="1204"/>
      <c r="U792" s="1204"/>
      <c r="V792" s="1204"/>
      <c r="W792" s="1204"/>
      <c r="X792" s="1204"/>
      <c r="Y792" s="1204"/>
      <c r="Z792" s="1204"/>
    </row>
    <row r="793" spans="1:26" ht="13.5" customHeight="1">
      <c r="A793" s="160"/>
      <c r="B793" s="931"/>
      <c r="C793" s="931"/>
      <c r="D793" s="931"/>
      <c r="E793" s="931"/>
      <c r="F793" s="931"/>
      <c r="G793" s="931"/>
      <c r="H793" s="931"/>
      <c r="I793" s="1204"/>
      <c r="J793" s="1204"/>
      <c r="K793" s="1204"/>
      <c r="L793" s="1204"/>
      <c r="M793" s="1204"/>
      <c r="N793" s="1204"/>
      <c r="O793" s="1204"/>
      <c r="P793" s="1204"/>
      <c r="Q793" s="1204"/>
      <c r="R793" s="1204"/>
      <c r="S793" s="1204"/>
      <c r="T793" s="1204"/>
      <c r="U793" s="1204"/>
      <c r="V793" s="1204"/>
      <c r="W793" s="1204"/>
      <c r="X793" s="1204"/>
      <c r="Y793" s="1204"/>
      <c r="Z793" s="1204"/>
    </row>
    <row r="794" spans="1:26" ht="13.5" customHeight="1">
      <c r="A794" s="160"/>
      <c r="B794" s="931"/>
      <c r="C794" s="931"/>
      <c r="D794" s="931"/>
      <c r="E794" s="931"/>
      <c r="F794" s="931"/>
      <c r="G794" s="931"/>
      <c r="H794" s="931"/>
      <c r="I794" s="1204"/>
      <c r="J794" s="1204"/>
      <c r="K794" s="1204"/>
      <c r="L794" s="1204"/>
      <c r="M794" s="1204"/>
      <c r="N794" s="1204"/>
      <c r="O794" s="1204"/>
      <c r="P794" s="1204"/>
      <c r="Q794" s="1204"/>
      <c r="R794" s="1204"/>
      <c r="S794" s="1204"/>
      <c r="T794" s="1204"/>
      <c r="U794" s="1204"/>
      <c r="V794" s="1204"/>
      <c r="W794" s="1204"/>
      <c r="X794" s="1204"/>
      <c r="Y794" s="1204"/>
      <c r="Z794" s="1204"/>
    </row>
    <row r="795" spans="1:26" ht="13.5" customHeight="1">
      <c r="A795" s="160"/>
      <c r="B795" s="931"/>
      <c r="C795" s="931"/>
      <c r="D795" s="931"/>
      <c r="E795" s="931"/>
      <c r="F795" s="931"/>
      <c r="G795" s="931"/>
      <c r="H795" s="931"/>
      <c r="I795" s="1204"/>
      <c r="J795" s="1204"/>
      <c r="K795" s="1204"/>
      <c r="L795" s="1204"/>
      <c r="M795" s="1204"/>
      <c r="N795" s="1204"/>
      <c r="O795" s="1204"/>
      <c r="P795" s="1204"/>
      <c r="Q795" s="1204"/>
      <c r="R795" s="1204"/>
      <c r="S795" s="1204"/>
      <c r="T795" s="1204"/>
      <c r="U795" s="1204"/>
      <c r="V795" s="1204"/>
      <c r="W795" s="1204"/>
      <c r="X795" s="1204"/>
      <c r="Y795" s="1204"/>
      <c r="Z795" s="1204"/>
    </row>
    <row r="796" spans="1:26" ht="13.5" customHeight="1">
      <c r="A796" s="160"/>
      <c r="B796" s="931"/>
      <c r="C796" s="931"/>
      <c r="D796" s="931"/>
      <c r="E796" s="931"/>
      <c r="F796" s="931"/>
      <c r="G796" s="931"/>
      <c r="H796" s="931"/>
      <c r="I796" s="1204"/>
      <c r="J796" s="1204"/>
      <c r="K796" s="1204"/>
      <c r="L796" s="1204"/>
      <c r="M796" s="1204"/>
      <c r="N796" s="1204"/>
      <c r="O796" s="1204"/>
      <c r="P796" s="1204"/>
      <c r="Q796" s="1204"/>
      <c r="R796" s="1204"/>
      <c r="S796" s="1204"/>
      <c r="T796" s="1204"/>
      <c r="U796" s="1204"/>
      <c r="V796" s="1204"/>
      <c r="W796" s="1204"/>
      <c r="X796" s="1204"/>
      <c r="Y796" s="1204"/>
      <c r="Z796" s="1204"/>
    </row>
    <row r="797" spans="1:26" ht="13.5" customHeight="1">
      <c r="A797" s="160"/>
      <c r="B797" s="931"/>
      <c r="C797" s="931"/>
      <c r="D797" s="931"/>
      <c r="E797" s="931"/>
      <c r="F797" s="931"/>
      <c r="G797" s="931"/>
      <c r="H797" s="931"/>
      <c r="I797" s="1204"/>
      <c r="J797" s="1204"/>
      <c r="K797" s="1204"/>
      <c r="L797" s="1204"/>
      <c r="M797" s="1204"/>
      <c r="N797" s="1204"/>
      <c r="O797" s="1204"/>
      <c r="P797" s="1204"/>
      <c r="Q797" s="1204"/>
      <c r="R797" s="1204"/>
      <c r="S797" s="1204"/>
      <c r="T797" s="1204"/>
      <c r="U797" s="1204"/>
      <c r="V797" s="1204"/>
      <c r="W797" s="1204"/>
      <c r="X797" s="1204"/>
      <c r="Y797" s="1204"/>
      <c r="Z797" s="1204"/>
    </row>
    <row r="798" spans="1:26" ht="13.5" customHeight="1">
      <c r="A798" s="160"/>
      <c r="B798" s="931"/>
      <c r="C798" s="931"/>
      <c r="D798" s="931"/>
      <c r="E798" s="931"/>
      <c r="F798" s="931"/>
      <c r="G798" s="931"/>
      <c r="H798" s="931"/>
      <c r="I798" s="1204"/>
      <c r="J798" s="1204"/>
      <c r="K798" s="1204"/>
      <c r="L798" s="1204"/>
      <c r="M798" s="1204"/>
      <c r="N798" s="1204"/>
      <c r="O798" s="1204"/>
      <c r="P798" s="1204"/>
      <c r="Q798" s="1204"/>
      <c r="R798" s="1204"/>
      <c r="S798" s="1204"/>
      <c r="T798" s="1204"/>
      <c r="U798" s="1204"/>
      <c r="V798" s="1204"/>
      <c r="W798" s="1204"/>
      <c r="X798" s="1204"/>
      <c r="Y798" s="1204"/>
      <c r="Z798" s="1204"/>
    </row>
    <row r="799" spans="1:26" ht="13.5" customHeight="1">
      <c r="A799" s="160"/>
      <c r="B799" s="931"/>
      <c r="C799" s="931"/>
      <c r="D799" s="931"/>
      <c r="E799" s="931"/>
      <c r="F799" s="931"/>
      <c r="G799" s="931"/>
      <c r="H799" s="931"/>
      <c r="I799" s="1204"/>
      <c r="J799" s="1204"/>
      <c r="K799" s="1204"/>
      <c r="L799" s="1204"/>
      <c r="M799" s="1204"/>
      <c r="N799" s="1204"/>
      <c r="O799" s="1204"/>
      <c r="P799" s="1204"/>
      <c r="Q799" s="1204"/>
      <c r="R799" s="1204"/>
      <c r="S799" s="1204"/>
      <c r="T799" s="1204"/>
      <c r="U799" s="1204"/>
      <c r="V799" s="1204"/>
      <c r="W799" s="1204"/>
      <c r="X799" s="1204"/>
      <c r="Y799" s="1204"/>
      <c r="Z799" s="1204"/>
    </row>
    <row r="800" spans="1:26" ht="13.5" customHeight="1">
      <c r="A800" s="160"/>
      <c r="B800" s="931"/>
      <c r="C800" s="931"/>
      <c r="D800" s="931"/>
      <c r="E800" s="931"/>
      <c r="F800" s="931"/>
      <c r="G800" s="931"/>
      <c r="H800" s="931"/>
      <c r="I800" s="1204"/>
      <c r="J800" s="1204"/>
      <c r="K800" s="1204"/>
      <c r="L800" s="1204"/>
      <c r="M800" s="1204"/>
      <c r="N800" s="1204"/>
      <c r="O800" s="1204"/>
      <c r="P800" s="1204"/>
      <c r="Q800" s="1204"/>
      <c r="R800" s="1204"/>
      <c r="S800" s="1204"/>
      <c r="T800" s="1204"/>
      <c r="U800" s="1204"/>
      <c r="V800" s="1204"/>
      <c r="W800" s="1204"/>
      <c r="X800" s="1204"/>
      <c r="Y800" s="1204"/>
      <c r="Z800" s="1204"/>
    </row>
    <row r="801" spans="1:26" ht="13.5" customHeight="1">
      <c r="A801" s="160"/>
      <c r="B801" s="931"/>
      <c r="C801" s="931"/>
      <c r="D801" s="931"/>
      <c r="E801" s="931"/>
      <c r="F801" s="931"/>
      <c r="G801" s="931"/>
      <c r="H801" s="931"/>
      <c r="I801" s="1204"/>
      <c r="J801" s="1204"/>
      <c r="K801" s="1204"/>
      <c r="L801" s="1204"/>
      <c r="M801" s="1204"/>
      <c r="N801" s="1204"/>
      <c r="O801" s="1204"/>
      <c r="P801" s="1204"/>
      <c r="Q801" s="1204"/>
      <c r="R801" s="1204"/>
      <c r="S801" s="1204"/>
      <c r="T801" s="1204"/>
      <c r="U801" s="1204"/>
      <c r="V801" s="1204"/>
      <c r="W801" s="1204"/>
      <c r="X801" s="1204"/>
      <c r="Y801" s="1204"/>
      <c r="Z801" s="1204"/>
    </row>
    <row r="802" spans="1:26" ht="13.5" customHeight="1">
      <c r="A802" s="160"/>
      <c r="B802" s="931"/>
      <c r="C802" s="931"/>
      <c r="D802" s="931"/>
      <c r="E802" s="931"/>
      <c r="F802" s="931"/>
      <c r="G802" s="931"/>
      <c r="H802" s="931"/>
      <c r="I802" s="1204"/>
      <c r="J802" s="1204"/>
      <c r="K802" s="1204"/>
      <c r="L802" s="1204"/>
      <c r="M802" s="1204"/>
      <c r="N802" s="1204"/>
      <c r="O802" s="1204"/>
      <c r="P802" s="1204"/>
      <c r="Q802" s="1204"/>
      <c r="R802" s="1204"/>
      <c r="S802" s="1204"/>
      <c r="T802" s="1204"/>
      <c r="U802" s="1204"/>
      <c r="V802" s="1204"/>
      <c r="W802" s="1204"/>
      <c r="X802" s="1204"/>
      <c r="Y802" s="1204"/>
      <c r="Z802" s="1204"/>
    </row>
    <row r="803" spans="1:26" ht="13.5" customHeight="1">
      <c r="A803" s="160"/>
      <c r="B803" s="931"/>
      <c r="C803" s="931"/>
      <c r="D803" s="931"/>
      <c r="E803" s="931"/>
      <c r="F803" s="931"/>
      <c r="G803" s="931"/>
      <c r="H803" s="931"/>
      <c r="I803" s="1204"/>
      <c r="J803" s="1204"/>
      <c r="K803" s="1204"/>
      <c r="L803" s="1204"/>
      <c r="M803" s="1204"/>
      <c r="N803" s="1204"/>
      <c r="O803" s="1204"/>
      <c r="P803" s="1204"/>
      <c r="Q803" s="1204"/>
      <c r="R803" s="1204"/>
      <c r="S803" s="1204"/>
      <c r="T803" s="1204"/>
      <c r="U803" s="1204"/>
      <c r="V803" s="1204"/>
      <c r="W803" s="1204"/>
      <c r="X803" s="1204"/>
      <c r="Y803" s="1204"/>
      <c r="Z803" s="1204"/>
    </row>
    <row r="804" spans="1:26" ht="13.5" customHeight="1">
      <c r="A804" s="160"/>
      <c r="B804" s="931"/>
      <c r="C804" s="931"/>
      <c r="D804" s="931"/>
      <c r="E804" s="931"/>
      <c r="F804" s="931"/>
      <c r="G804" s="931"/>
      <c r="H804" s="931"/>
      <c r="I804" s="1204"/>
      <c r="J804" s="1204"/>
      <c r="K804" s="1204"/>
      <c r="L804" s="1204"/>
      <c r="M804" s="1204"/>
      <c r="N804" s="1204"/>
      <c r="O804" s="1204"/>
      <c r="P804" s="1204"/>
      <c r="Q804" s="1204"/>
      <c r="R804" s="1204"/>
      <c r="S804" s="1204"/>
      <c r="T804" s="1204"/>
      <c r="U804" s="1204"/>
      <c r="V804" s="1204"/>
      <c r="W804" s="1204"/>
      <c r="X804" s="1204"/>
      <c r="Y804" s="1204"/>
      <c r="Z804" s="1204"/>
    </row>
    <row r="805" spans="1:26" ht="13.5" customHeight="1">
      <c r="A805" s="160"/>
      <c r="B805" s="931"/>
      <c r="C805" s="931"/>
      <c r="D805" s="931"/>
      <c r="E805" s="931"/>
      <c r="F805" s="931"/>
      <c r="G805" s="931"/>
      <c r="H805" s="931"/>
      <c r="I805" s="1204"/>
      <c r="J805" s="1204"/>
      <c r="K805" s="1204"/>
      <c r="L805" s="1204"/>
      <c r="M805" s="1204"/>
      <c r="N805" s="1204"/>
      <c r="O805" s="1204"/>
      <c r="P805" s="1204"/>
      <c r="Q805" s="1204"/>
      <c r="R805" s="1204"/>
      <c r="S805" s="1204"/>
      <c r="T805" s="1204"/>
      <c r="U805" s="1204"/>
      <c r="V805" s="1204"/>
      <c r="W805" s="1204"/>
      <c r="X805" s="1204"/>
      <c r="Y805" s="1204"/>
      <c r="Z805" s="1204"/>
    </row>
    <row r="806" spans="1:26" ht="13.5" customHeight="1">
      <c r="A806" s="160"/>
      <c r="B806" s="931"/>
      <c r="C806" s="931"/>
      <c r="D806" s="931"/>
      <c r="E806" s="931"/>
      <c r="F806" s="931"/>
      <c r="G806" s="931"/>
      <c r="H806" s="931"/>
      <c r="I806" s="1204"/>
      <c r="J806" s="1204"/>
      <c r="K806" s="1204"/>
      <c r="L806" s="1204"/>
      <c r="M806" s="1204"/>
      <c r="N806" s="1204"/>
      <c r="O806" s="1204"/>
      <c r="P806" s="1204"/>
      <c r="Q806" s="1204"/>
      <c r="R806" s="1204"/>
      <c r="S806" s="1204"/>
      <c r="T806" s="1204"/>
      <c r="U806" s="1204"/>
      <c r="V806" s="1204"/>
      <c r="W806" s="1204"/>
      <c r="X806" s="1204"/>
      <c r="Y806" s="1204"/>
      <c r="Z806" s="1204"/>
    </row>
    <row r="807" spans="1:26" ht="13.5" customHeight="1">
      <c r="A807" s="160"/>
      <c r="B807" s="931"/>
      <c r="C807" s="931"/>
      <c r="D807" s="931"/>
      <c r="E807" s="931"/>
      <c r="F807" s="931"/>
      <c r="G807" s="931"/>
      <c r="H807" s="931"/>
      <c r="I807" s="1204"/>
      <c r="J807" s="1204"/>
      <c r="K807" s="1204"/>
      <c r="L807" s="1204"/>
      <c r="M807" s="1204"/>
      <c r="N807" s="1204"/>
      <c r="O807" s="1204"/>
      <c r="P807" s="1204"/>
      <c r="Q807" s="1204"/>
      <c r="R807" s="1204"/>
      <c r="S807" s="1204"/>
      <c r="T807" s="1204"/>
      <c r="U807" s="1204"/>
      <c r="V807" s="1204"/>
      <c r="W807" s="1204"/>
      <c r="X807" s="1204"/>
      <c r="Y807" s="1204"/>
      <c r="Z807" s="1204"/>
    </row>
    <row r="808" spans="1:26" ht="13.5" customHeight="1">
      <c r="A808" s="160"/>
      <c r="B808" s="931"/>
      <c r="C808" s="931"/>
      <c r="D808" s="931"/>
      <c r="E808" s="931"/>
      <c r="F808" s="931"/>
      <c r="G808" s="931"/>
      <c r="H808" s="931"/>
      <c r="I808" s="1204"/>
      <c r="J808" s="1204"/>
      <c r="K808" s="1204"/>
      <c r="L808" s="1204"/>
      <c r="M808" s="1204"/>
      <c r="N808" s="1204"/>
      <c r="O808" s="1204"/>
      <c r="P808" s="1204"/>
      <c r="Q808" s="1204"/>
      <c r="R808" s="1204"/>
      <c r="S808" s="1204"/>
      <c r="T808" s="1204"/>
      <c r="U808" s="1204"/>
      <c r="V808" s="1204"/>
      <c r="W808" s="1204"/>
      <c r="X808" s="1204"/>
      <c r="Y808" s="1204"/>
      <c r="Z808" s="1204"/>
    </row>
    <row r="809" spans="1:26" ht="13.5" customHeight="1">
      <c r="A809" s="160"/>
      <c r="B809" s="931"/>
      <c r="C809" s="931"/>
      <c r="D809" s="931"/>
      <c r="E809" s="931"/>
      <c r="F809" s="931"/>
      <c r="G809" s="931"/>
      <c r="H809" s="931"/>
      <c r="I809" s="1204"/>
      <c r="J809" s="1204"/>
      <c r="K809" s="1204"/>
      <c r="L809" s="1204"/>
      <c r="M809" s="1204"/>
      <c r="N809" s="1204"/>
      <c r="O809" s="1204"/>
      <c r="P809" s="1204"/>
      <c r="Q809" s="1204"/>
      <c r="R809" s="1204"/>
      <c r="S809" s="1204"/>
      <c r="T809" s="1204"/>
      <c r="U809" s="1204"/>
      <c r="V809" s="1204"/>
      <c r="W809" s="1204"/>
      <c r="X809" s="1204"/>
      <c r="Y809" s="1204"/>
      <c r="Z809" s="1204"/>
    </row>
    <row r="810" spans="1:26" ht="13.5" customHeight="1">
      <c r="A810" s="160"/>
      <c r="B810" s="931"/>
      <c r="C810" s="931"/>
      <c r="D810" s="931"/>
      <c r="E810" s="931"/>
      <c r="F810" s="931"/>
      <c r="G810" s="931"/>
      <c r="H810" s="931"/>
      <c r="I810" s="1204"/>
      <c r="J810" s="1204"/>
      <c r="K810" s="1204"/>
      <c r="L810" s="1204"/>
      <c r="M810" s="1204"/>
      <c r="N810" s="1204"/>
      <c r="O810" s="1204"/>
      <c r="P810" s="1204"/>
      <c r="Q810" s="1204"/>
      <c r="R810" s="1204"/>
      <c r="S810" s="1204"/>
      <c r="T810" s="1204"/>
      <c r="U810" s="1204"/>
      <c r="V810" s="1204"/>
      <c r="W810" s="1204"/>
      <c r="X810" s="1204"/>
      <c r="Y810" s="1204"/>
      <c r="Z810" s="1204"/>
    </row>
    <row r="811" spans="1:26" ht="13.5" customHeight="1">
      <c r="A811" s="160"/>
      <c r="B811" s="931"/>
      <c r="C811" s="931"/>
      <c r="D811" s="931"/>
      <c r="E811" s="931"/>
      <c r="F811" s="931"/>
      <c r="G811" s="931"/>
      <c r="H811" s="931"/>
      <c r="I811" s="1204"/>
      <c r="J811" s="1204"/>
      <c r="K811" s="1204"/>
      <c r="L811" s="1204"/>
      <c r="M811" s="1204"/>
      <c r="N811" s="1204"/>
      <c r="O811" s="1204"/>
      <c r="P811" s="1204"/>
      <c r="Q811" s="1204"/>
      <c r="R811" s="1204"/>
      <c r="S811" s="1204"/>
      <c r="T811" s="1204"/>
      <c r="U811" s="1204"/>
      <c r="V811" s="1204"/>
      <c r="W811" s="1204"/>
      <c r="X811" s="1204"/>
      <c r="Y811" s="1204"/>
      <c r="Z811" s="1204"/>
    </row>
    <row r="812" spans="1:26" ht="13.5" customHeight="1">
      <c r="A812" s="160"/>
      <c r="B812" s="931"/>
      <c r="C812" s="931"/>
      <c r="D812" s="931"/>
      <c r="E812" s="931"/>
      <c r="F812" s="931"/>
      <c r="G812" s="931"/>
      <c r="H812" s="931"/>
      <c r="I812" s="1204"/>
      <c r="J812" s="1204"/>
      <c r="K812" s="1204"/>
      <c r="L812" s="1204"/>
      <c r="M812" s="1204"/>
      <c r="N812" s="1204"/>
      <c r="O812" s="1204"/>
      <c r="P812" s="1204"/>
      <c r="Q812" s="1204"/>
      <c r="R812" s="1204"/>
      <c r="S812" s="1204"/>
      <c r="T812" s="1204"/>
      <c r="U812" s="1204"/>
      <c r="V812" s="1204"/>
      <c r="W812" s="1204"/>
      <c r="X812" s="1204"/>
      <c r="Y812" s="1204"/>
      <c r="Z812" s="1204"/>
    </row>
    <row r="813" spans="1:26" ht="13.5" customHeight="1">
      <c r="A813" s="160"/>
      <c r="B813" s="931"/>
      <c r="C813" s="931"/>
      <c r="D813" s="931"/>
      <c r="E813" s="931"/>
      <c r="F813" s="931"/>
      <c r="G813" s="931"/>
      <c r="H813" s="931"/>
      <c r="I813" s="1204"/>
      <c r="J813" s="1204"/>
      <c r="K813" s="1204"/>
      <c r="L813" s="1204"/>
      <c r="M813" s="1204"/>
      <c r="N813" s="1204"/>
      <c r="O813" s="1204"/>
      <c r="P813" s="1204"/>
      <c r="Q813" s="1204"/>
      <c r="R813" s="1204"/>
      <c r="S813" s="1204"/>
      <c r="T813" s="1204"/>
      <c r="U813" s="1204"/>
      <c r="V813" s="1204"/>
      <c r="W813" s="1204"/>
      <c r="X813" s="1204"/>
      <c r="Y813" s="1204"/>
      <c r="Z813" s="1204"/>
    </row>
    <row r="814" spans="1:26" ht="13.5" customHeight="1">
      <c r="A814" s="160"/>
      <c r="B814" s="931"/>
      <c r="C814" s="931"/>
      <c r="D814" s="931"/>
      <c r="E814" s="931"/>
      <c r="F814" s="931"/>
      <c r="G814" s="931"/>
      <c r="H814" s="931"/>
      <c r="I814" s="1204"/>
      <c r="J814" s="1204"/>
      <c r="K814" s="1204"/>
      <c r="L814" s="1204"/>
      <c r="M814" s="1204"/>
      <c r="N814" s="1204"/>
      <c r="O814" s="1204"/>
      <c r="P814" s="1204"/>
      <c r="Q814" s="1204"/>
      <c r="R814" s="1204"/>
      <c r="S814" s="1204"/>
      <c r="T814" s="1204"/>
      <c r="U814" s="1204"/>
      <c r="V814" s="1204"/>
      <c r="W814" s="1204"/>
      <c r="X814" s="1204"/>
      <c r="Y814" s="1204"/>
      <c r="Z814" s="1204"/>
    </row>
    <row r="815" spans="1:26" ht="13.5" customHeight="1">
      <c r="A815" s="160"/>
      <c r="B815" s="931"/>
      <c r="C815" s="931"/>
      <c r="D815" s="931"/>
      <c r="E815" s="931"/>
      <c r="F815" s="931"/>
      <c r="G815" s="931"/>
      <c r="H815" s="931"/>
      <c r="I815" s="1204"/>
      <c r="J815" s="1204"/>
      <c r="K815" s="1204"/>
      <c r="L815" s="1204"/>
      <c r="M815" s="1204"/>
      <c r="N815" s="1204"/>
      <c r="O815" s="1204"/>
      <c r="P815" s="1204"/>
      <c r="Q815" s="1204"/>
      <c r="R815" s="1204"/>
      <c r="S815" s="1204"/>
      <c r="T815" s="1204"/>
      <c r="U815" s="1204"/>
      <c r="V815" s="1204"/>
      <c r="W815" s="1204"/>
      <c r="X815" s="1204"/>
      <c r="Y815" s="1204"/>
      <c r="Z815" s="1204"/>
    </row>
    <row r="816" spans="1:26" ht="13.5" customHeight="1">
      <c r="A816" s="160"/>
      <c r="B816" s="931"/>
      <c r="C816" s="931"/>
      <c r="D816" s="931"/>
      <c r="E816" s="931"/>
      <c r="F816" s="931"/>
      <c r="G816" s="931"/>
      <c r="H816" s="931"/>
      <c r="I816" s="1204"/>
      <c r="J816" s="1204"/>
      <c r="K816" s="1204"/>
      <c r="L816" s="1204"/>
      <c r="M816" s="1204"/>
      <c r="N816" s="1204"/>
      <c r="O816" s="1204"/>
      <c r="P816" s="1204"/>
      <c r="Q816" s="1204"/>
      <c r="R816" s="1204"/>
      <c r="S816" s="1204"/>
      <c r="T816" s="1204"/>
      <c r="U816" s="1204"/>
      <c r="V816" s="1204"/>
      <c r="W816" s="1204"/>
      <c r="X816" s="1204"/>
      <c r="Y816" s="1204"/>
      <c r="Z816" s="1204"/>
    </row>
    <row r="817" spans="1:26" ht="13.5" customHeight="1">
      <c r="A817" s="160"/>
      <c r="B817" s="931"/>
      <c r="C817" s="931"/>
      <c r="D817" s="931"/>
      <c r="E817" s="931"/>
      <c r="F817" s="931"/>
      <c r="G817" s="931"/>
      <c r="H817" s="931"/>
      <c r="I817" s="1204"/>
      <c r="J817" s="1204"/>
      <c r="K817" s="1204"/>
      <c r="L817" s="1204"/>
      <c r="M817" s="1204"/>
      <c r="N817" s="1204"/>
      <c r="O817" s="1204"/>
      <c r="P817" s="1204"/>
      <c r="Q817" s="1204"/>
      <c r="R817" s="1204"/>
      <c r="S817" s="1204"/>
      <c r="T817" s="1204"/>
      <c r="U817" s="1204"/>
      <c r="V817" s="1204"/>
      <c r="W817" s="1204"/>
      <c r="X817" s="1204"/>
      <c r="Y817" s="1204"/>
      <c r="Z817" s="1204"/>
    </row>
    <row r="818" spans="1:26" ht="13.5" customHeight="1">
      <c r="A818" s="160"/>
      <c r="B818" s="931"/>
      <c r="C818" s="931"/>
      <c r="D818" s="931"/>
      <c r="E818" s="931"/>
      <c r="F818" s="931"/>
      <c r="G818" s="931"/>
      <c r="H818" s="931"/>
      <c r="I818" s="1204"/>
      <c r="J818" s="1204"/>
      <c r="K818" s="1204"/>
      <c r="L818" s="1204"/>
      <c r="M818" s="1204"/>
      <c r="N818" s="1204"/>
      <c r="O818" s="1204"/>
      <c r="P818" s="1204"/>
      <c r="Q818" s="1204"/>
      <c r="R818" s="1204"/>
      <c r="S818" s="1204"/>
      <c r="T818" s="1204"/>
      <c r="U818" s="1204"/>
      <c r="V818" s="1204"/>
      <c r="W818" s="1204"/>
      <c r="X818" s="1204"/>
      <c r="Y818" s="1204"/>
      <c r="Z818" s="1204"/>
    </row>
    <row r="819" spans="1:26" ht="13.5" customHeight="1">
      <c r="A819" s="160"/>
      <c r="B819" s="931"/>
      <c r="C819" s="931"/>
      <c r="D819" s="931"/>
      <c r="E819" s="931"/>
      <c r="F819" s="931"/>
      <c r="G819" s="931"/>
      <c r="H819" s="931"/>
      <c r="I819" s="1204"/>
      <c r="J819" s="1204"/>
      <c r="K819" s="1204"/>
      <c r="L819" s="1204"/>
      <c r="M819" s="1204"/>
      <c r="N819" s="1204"/>
      <c r="O819" s="1204"/>
      <c r="P819" s="1204"/>
      <c r="Q819" s="1204"/>
      <c r="R819" s="1204"/>
      <c r="S819" s="1204"/>
      <c r="T819" s="1204"/>
      <c r="U819" s="1204"/>
      <c r="V819" s="1204"/>
      <c r="W819" s="1204"/>
      <c r="X819" s="1204"/>
      <c r="Y819" s="1204"/>
      <c r="Z819" s="1204"/>
    </row>
    <row r="820" spans="1:26" ht="13.5" customHeight="1">
      <c r="A820" s="160"/>
      <c r="B820" s="931"/>
      <c r="C820" s="931"/>
      <c r="D820" s="931"/>
      <c r="E820" s="931"/>
      <c r="F820" s="931"/>
      <c r="G820" s="931"/>
      <c r="H820" s="931"/>
      <c r="I820" s="1204"/>
      <c r="J820" s="1204"/>
      <c r="K820" s="1204"/>
      <c r="L820" s="1204"/>
      <c r="M820" s="1204"/>
      <c r="N820" s="1204"/>
      <c r="O820" s="1204"/>
      <c r="P820" s="1204"/>
      <c r="Q820" s="1204"/>
      <c r="R820" s="1204"/>
      <c r="S820" s="1204"/>
      <c r="T820" s="1204"/>
      <c r="U820" s="1204"/>
      <c r="V820" s="1204"/>
      <c r="W820" s="1204"/>
      <c r="X820" s="1204"/>
      <c r="Y820" s="1204"/>
      <c r="Z820" s="1204"/>
    </row>
    <row r="821" spans="1:26" ht="13.5" customHeight="1">
      <c r="A821" s="160"/>
      <c r="B821" s="931"/>
      <c r="C821" s="931"/>
      <c r="D821" s="931"/>
      <c r="E821" s="931"/>
      <c r="F821" s="931"/>
      <c r="G821" s="931"/>
      <c r="H821" s="931"/>
      <c r="I821" s="1204"/>
      <c r="J821" s="1204"/>
      <c r="K821" s="1204"/>
      <c r="L821" s="1204"/>
      <c r="M821" s="1204"/>
      <c r="N821" s="1204"/>
      <c r="O821" s="1204"/>
      <c r="P821" s="1204"/>
      <c r="Q821" s="1204"/>
      <c r="R821" s="1204"/>
      <c r="S821" s="1204"/>
      <c r="T821" s="1204"/>
      <c r="U821" s="1204"/>
      <c r="V821" s="1204"/>
      <c r="W821" s="1204"/>
      <c r="X821" s="1204"/>
      <c r="Y821" s="1204"/>
      <c r="Z821" s="1204"/>
    </row>
    <row r="822" spans="1:26" ht="13.5" customHeight="1">
      <c r="A822" s="160"/>
      <c r="B822" s="931"/>
      <c r="C822" s="931"/>
      <c r="D822" s="931"/>
      <c r="E822" s="931"/>
      <c r="F822" s="931"/>
      <c r="G822" s="931"/>
      <c r="H822" s="931"/>
      <c r="I822" s="1204"/>
      <c r="J822" s="1204"/>
      <c r="K822" s="1204"/>
      <c r="L822" s="1204"/>
      <c r="M822" s="1204"/>
      <c r="N822" s="1204"/>
      <c r="O822" s="1204"/>
      <c r="P822" s="1204"/>
      <c r="Q822" s="1204"/>
      <c r="R822" s="1204"/>
      <c r="S822" s="1204"/>
      <c r="T822" s="1204"/>
      <c r="U822" s="1204"/>
      <c r="V822" s="1204"/>
      <c r="W822" s="1204"/>
      <c r="X822" s="1204"/>
      <c r="Y822" s="1204"/>
      <c r="Z822" s="1204"/>
    </row>
    <row r="823" spans="1:26" ht="13.5" customHeight="1">
      <c r="A823" s="160"/>
      <c r="B823" s="931"/>
      <c r="C823" s="931"/>
      <c r="D823" s="931"/>
      <c r="E823" s="931"/>
      <c r="F823" s="931"/>
      <c r="G823" s="931"/>
      <c r="H823" s="931"/>
      <c r="I823" s="1204"/>
      <c r="J823" s="1204"/>
      <c r="K823" s="1204"/>
      <c r="L823" s="1204"/>
      <c r="M823" s="1204"/>
      <c r="N823" s="1204"/>
      <c r="O823" s="1204"/>
      <c r="P823" s="1204"/>
      <c r="Q823" s="1204"/>
      <c r="R823" s="1204"/>
      <c r="S823" s="1204"/>
      <c r="T823" s="1204"/>
      <c r="U823" s="1204"/>
      <c r="V823" s="1204"/>
      <c r="W823" s="1204"/>
      <c r="X823" s="1204"/>
      <c r="Y823" s="1204"/>
      <c r="Z823" s="1204"/>
    </row>
    <row r="824" spans="1:26" ht="13.5" customHeight="1">
      <c r="A824" s="160"/>
      <c r="B824" s="931"/>
      <c r="C824" s="931"/>
      <c r="D824" s="931"/>
      <c r="E824" s="931"/>
      <c r="F824" s="931"/>
      <c r="G824" s="931"/>
      <c r="H824" s="931"/>
      <c r="I824" s="1204"/>
      <c r="J824" s="1204"/>
      <c r="K824" s="1204"/>
      <c r="L824" s="1204"/>
      <c r="M824" s="1204"/>
      <c r="N824" s="1204"/>
      <c r="O824" s="1204"/>
      <c r="P824" s="1204"/>
      <c r="Q824" s="1204"/>
      <c r="R824" s="1204"/>
      <c r="S824" s="1204"/>
      <c r="T824" s="1204"/>
      <c r="U824" s="1204"/>
      <c r="V824" s="1204"/>
      <c r="W824" s="1204"/>
      <c r="X824" s="1204"/>
      <c r="Y824" s="1204"/>
      <c r="Z824" s="1204"/>
    </row>
    <row r="825" spans="1:26" ht="13.5" customHeight="1">
      <c r="A825" s="160"/>
      <c r="B825" s="931"/>
      <c r="C825" s="931"/>
      <c r="D825" s="931"/>
      <c r="E825" s="931"/>
      <c r="F825" s="931"/>
      <c r="G825" s="931"/>
      <c r="H825" s="931"/>
      <c r="I825" s="1204"/>
      <c r="J825" s="1204"/>
      <c r="K825" s="1204"/>
      <c r="L825" s="1204"/>
      <c r="M825" s="1204"/>
      <c r="N825" s="1204"/>
      <c r="O825" s="1204"/>
      <c r="P825" s="1204"/>
      <c r="Q825" s="1204"/>
      <c r="R825" s="1204"/>
      <c r="S825" s="1204"/>
      <c r="T825" s="1204"/>
      <c r="U825" s="1204"/>
      <c r="V825" s="1204"/>
      <c r="W825" s="1204"/>
      <c r="X825" s="1204"/>
      <c r="Y825" s="1204"/>
      <c r="Z825" s="1204"/>
    </row>
    <row r="826" spans="1:26" ht="13.5" customHeight="1">
      <c r="A826" s="160"/>
      <c r="B826" s="931"/>
      <c r="C826" s="931"/>
      <c r="D826" s="931"/>
      <c r="E826" s="931"/>
      <c r="F826" s="931"/>
      <c r="G826" s="931"/>
      <c r="H826" s="931"/>
      <c r="I826" s="1204"/>
      <c r="J826" s="1204"/>
      <c r="K826" s="1204"/>
      <c r="L826" s="1204"/>
      <c r="M826" s="1204"/>
      <c r="N826" s="1204"/>
      <c r="O826" s="1204"/>
      <c r="P826" s="1204"/>
      <c r="Q826" s="1204"/>
      <c r="R826" s="1204"/>
      <c r="S826" s="1204"/>
      <c r="T826" s="1204"/>
      <c r="U826" s="1204"/>
      <c r="V826" s="1204"/>
      <c r="W826" s="1204"/>
      <c r="X826" s="1204"/>
      <c r="Y826" s="1204"/>
      <c r="Z826" s="1204"/>
    </row>
    <row r="827" spans="1:26" ht="13.5" customHeight="1">
      <c r="A827" s="160"/>
      <c r="B827" s="931"/>
      <c r="C827" s="931"/>
      <c r="D827" s="931"/>
      <c r="E827" s="931"/>
      <c r="F827" s="931"/>
      <c r="G827" s="931"/>
      <c r="H827" s="931"/>
      <c r="I827" s="1204"/>
      <c r="J827" s="1204"/>
      <c r="K827" s="1204"/>
      <c r="L827" s="1204"/>
      <c r="M827" s="1204"/>
      <c r="N827" s="1204"/>
      <c r="O827" s="1204"/>
      <c r="P827" s="1204"/>
      <c r="Q827" s="1204"/>
      <c r="R827" s="1204"/>
      <c r="S827" s="1204"/>
      <c r="T827" s="1204"/>
      <c r="U827" s="1204"/>
      <c r="V827" s="1204"/>
      <c r="W827" s="1204"/>
      <c r="X827" s="1204"/>
      <c r="Y827" s="1204"/>
      <c r="Z827" s="1204"/>
    </row>
    <row r="828" spans="1:26" ht="13.5" customHeight="1">
      <c r="A828" s="160"/>
      <c r="B828" s="931"/>
      <c r="C828" s="931"/>
      <c r="D828" s="931"/>
      <c r="E828" s="931"/>
      <c r="F828" s="931"/>
      <c r="G828" s="931"/>
      <c r="H828" s="931"/>
      <c r="I828" s="1204"/>
      <c r="J828" s="1204"/>
      <c r="K828" s="1204"/>
      <c r="L828" s="1204"/>
      <c r="M828" s="1204"/>
      <c r="N828" s="1204"/>
      <c r="O828" s="1204"/>
      <c r="P828" s="1204"/>
      <c r="Q828" s="1204"/>
      <c r="R828" s="1204"/>
      <c r="S828" s="1204"/>
      <c r="T828" s="1204"/>
      <c r="U828" s="1204"/>
      <c r="V828" s="1204"/>
      <c r="W828" s="1204"/>
      <c r="X828" s="1204"/>
      <c r="Y828" s="1204"/>
      <c r="Z828" s="1204"/>
    </row>
    <row r="829" spans="1:26" ht="13.5" customHeight="1">
      <c r="A829" s="160"/>
      <c r="B829" s="931"/>
      <c r="C829" s="931"/>
      <c r="D829" s="931"/>
      <c r="E829" s="931"/>
      <c r="F829" s="931"/>
      <c r="G829" s="931"/>
      <c r="H829" s="931"/>
      <c r="I829" s="1204"/>
      <c r="J829" s="1204"/>
      <c r="K829" s="1204"/>
      <c r="L829" s="1204"/>
      <c r="M829" s="1204"/>
      <c r="N829" s="1204"/>
      <c r="O829" s="1204"/>
      <c r="P829" s="1204"/>
      <c r="Q829" s="1204"/>
      <c r="R829" s="1204"/>
      <c r="S829" s="1204"/>
      <c r="T829" s="1204"/>
      <c r="U829" s="1204"/>
      <c r="V829" s="1204"/>
      <c r="W829" s="1204"/>
      <c r="X829" s="1204"/>
      <c r="Y829" s="1204"/>
      <c r="Z829" s="1204"/>
    </row>
    <row r="830" spans="1:26" ht="13.5" customHeight="1">
      <c r="A830" s="160"/>
      <c r="B830" s="931"/>
      <c r="C830" s="931"/>
      <c r="D830" s="931"/>
      <c r="E830" s="931"/>
      <c r="F830" s="931"/>
      <c r="G830" s="931"/>
      <c r="H830" s="931"/>
      <c r="I830" s="1204"/>
      <c r="J830" s="1204"/>
      <c r="K830" s="1204"/>
      <c r="L830" s="1204"/>
      <c r="M830" s="1204"/>
      <c r="N830" s="1204"/>
      <c r="O830" s="1204"/>
      <c r="P830" s="1204"/>
      <c r="Q830" s="1204"/>
      <c r="R830" s="1204"/>
      <c r="S830" s="1204"/>
      <c r="T830" s="1204"/>
      <c r="U830" s="1204"/>
      <c r="V830" s="1204"/>
      <c r="W830" s="1204"/>
      <c r="X830" s="1204"/>
      <c r="Y830" s="1204"/>
      <c r="Z830" s="1204"/>
    </row>
    <row r="831" spans="1:26" ht="13.5" customHeight="1">
      <c r="A831" s="160"/>
      <c r="B831" s="931"/>
      <c r="C831" s="931"/>
      <c r="D831" s="931"/>
      <c r="E831" s="931"/>
      <c r="F831" s="931"/>
      <c r="G831" s="931"/>
      <c r="H831" s="931"/>
      <c r="I831" s="1204"/>
      <c r="J831" s="1204"/>
      <c r="K831" s="1204"/>
      <c r="L831" s="1204"/>
      <c r="M831" s="1204"/>
      <c r="N831" s="1204"/>
      <c r="O831" s="1204"/>
      <c r="P831" s="1204"/>
      <c r="Q831" s="1204"/>
      <c r="R831" s="1204"/>
      <c r="S831" s="1204"/>
      <c r="T831" s="1204"/>
      <c r="U831" s="1204"/>
      <c r="V831" s="1204"/>
      <c r="W831" s="1204"/>
      <c r="X831" s="1204"/>
      <c r="Y831" s="1204"/>
      <c r="Z831" s="1204"/>
    </row>
    <row r="832" spans="1:26" ht="13.5" customHeight="1">
      <c r="A832" s="160"/>
      <c r="B832" s="931"/>
      <c r="C832" s="931"/>
      <c r="D832" s="931"/>
      <c r="E832" s="931"/>
      <c r="F832" s="931"/>
      <c r="G832" s="931"/>
      <c r="H832" s="931"/>
      <c r="I832" s="1204"/>
      <c r="J832" s="1204"/>
      <c r="K832" s="1204"/>
      <c r="L832" s="1204"/>
      <c r="M832" s="1204"/>
      <c r="N832" s="1204"/>
      <c r="O832" s="1204"/>
      <c r="P832" s="1204"/>
      <c r="Q832" s="1204"/>
      <c r="R832" s="1204"/>
      <c r="S832" s="1204"/>
      <c r="T832" s="1204"/>
      <c r="U832" s="1204"/>
      <c r="V832" s="1204"/>
      <c r="W832" s="1204"/>
      <c r="X832" s="1204"/>
      <c r="Y832" s="1204"/>
      <c r="Z832" s="1204"/>
    </row>
    <row r="833" spans="1:26" ht="13.5" customHeight="1">
      <c r="A833" s="160"/>
      <c r="B833" s="931"/>
      <c r="C833" s="931"/>
      <c r="D833" s="931"/>
      <c r="E833" s="931"/>
      <c r="F833" s="931"/>
      <c r="G833" s="931"/>
      <c r="H833" s="931"/>
      <c r="I833" s="1204"/>
      <c r="J833" s="1204"/>
      <c r="K833" s="1204"/>
      <c r="L833" s="1204"/>
      <c r="M833" s="1204"/>
      <c r="N833" s="1204"/>
      <c r="O833" s="1204"/>
      <c r="P833" s="1204"/>
      <c r="Q833" s="1204"/>
      <c r="R833" s="1204"/>
      <c r="S833" s="1204"/>
      <c r="T833" s="1204"/>
      <c r="U833" s="1204"/>
      <c r="V833" s="1204"/>
      <c r="W833" s="1204"/>
      <c r="X833" s="1204"/>
      <c r="Y833" s="1204"/>
      <c r="Z833" s="1204"/>
    </row>
    <row r="834" spans="1:26" ht="13.5" customHeight="1">
      <c r="A834" s="160"/>
      <c r="B834" s="931"/>
      <c r="C834" s="931"/>
      <c r="D834" s="931"/>
      <c r="E834" s="931"/>
      <c r="F834" s="931"/>
      <c r="G834" s="931"/>
      <c r="H834" s="931"/>
      <c r="I834" s="1204"/>
      <c r="J834" s="1204"/>
      <c r="K834" s="1204"/>
      <c r="L834" s="1204"/>
      <c r="M834" s="1204"/>
      <c r="N834" s="1204"/>
      <c r="O834" s="1204"/>
      <c r="P834" s="1204"/>
      <c r="Q834" s="1204"/>
      <c r="R834" s="1204"/>
      <c r="S834" s="1204"/>
      <c r="T834" s="1204"/>
      <c r="U834" s="1204"/>
      <c r="V834" s="1204"/>
      <c r="W834" s="1204"/>
      <c r="X834" s="1204"/>
      <c r="Y834" s="1204"/>
      <c r="Z834" s="1204"/>
    </row>
    <row r="835" spans="1:26" ht="13.5" customHeight="1">
      <c r="A835" s="160"/>
      <c r="B835" s="931"/>
      <c r="C835" s="931"/>
      <c r="D835" s="931"/>
      <c r="E835" s="931"/>
      <c r="F835" s="931"/>
      <c r="G835" s="931"/>
      <c r="H835" s="931"/>
      <c r="I835" s="1204"/>
      <c r="J835" s="1204"/>
      <c r="K835" s="1204"/>
      <c r="L835" s="1204"/>
      <c r="M835" s="1204"/>
      <c r="N835" s="1204"/>
      <c r="O835" s="1204"/>
      <c r="P835" s="1204"/>
      <c r="Q835" s="1204"/>
      <c r="R835" s="1204"/>
      <c r="S835" s="1204"/>
      <c r="T835" s="1204"/>
      <c r="U835" s="1204"/>
      <c r="V835" s="1204"/>
      <c r="W835" s="1204"/>
      <c r="X835" s="1204"/>
      <c r="Y835" s="1204"/>
      <c r="Z835" s="1204"/>
    </row>
    <row r="836" spans="1:26" ht="13.5" customHeight="1">
      <c r="A836" s="160"/>
      <c r="B836" s="931"/>
      <c r="C836" s="931"/>
      <c r="D836" s="931"/>
      <c r="E836" s="931"/>
      <c r="F836" s="931"/>
      <c r="G836" s="931"/>
      <c r="H836" s="931"/>
      <c r="I836" s="1204"/>
      <c r="J836" s="1204"/>
      <c r="K836" s="1204"/>
      <c r="L836" s="1204"/>
      <c r="M836" s="1204"/>
      <c r="N836" s="1204"/>
      <c r="O836" s="1204"/>
      <c r="P836" s="1204"/>
      <c r="Q836" s="1204"/>
      <c r="R836" s="1204"/>
      <c r="S836" s="1204"/>
      <c r="T836" s="1204"/>
      <c r="U836" s="1204"/>
      <c r="V836" s="1204"/>
      <c r="W836" s="1204"/>
      <c r="X836" s="1204"/>
      <c r="Y836" s="1204"/>
      <c r="Z836" s="1204"/>
    </row>
    <row r="837" spans="1:26" ht="13.5" customHeight="1">
      <c r="A837" s="160"/>
      <c r="B837" s="931"/>
      <c r="C837" s="931"/>
      <c r="D837" s="931"/>
      <c r="E837" s="931"/>
      <c r="F837" s="931"/>
      <c r="G837" s="931"/>
      <c r="H837" s="931"/>
      <c r="I837" s="1204"/>
      <c r="J837" s="1204"/>
      <c r="K837" s="1204"/>
      <c r="L837" s="1204"/>
      <c r="M837" s="1204"/>
      <c r="N837" s="1204"/>
      <c r="O837" s="1204"/>
      <c r="P837" s="1204"/>
      <c r="Q837" s="1204"/>
      <c r="R837" s="1204"/>
      <c r="S837" s="1204"/>
      <c r="T837" s="1204"/>
      <c r="U837" s="1204"/>
      <c r="V837" s="1204"/>
      <c r="W837" s="1204"/>
      <c r="X837" s="1204"/>
      <c r="Y837" s="1204"/>
      <c r="Z837" s="1204"/>
    </row>
    <row r="838" spans="1:26" ht="13.5" customHeight="1">
      <c r="A838" s="160"/>
      <c r="B838" s="931"/>
      <c r="C838" s="931"/>
      <c r="D838" s="931"/>
      <c r="E838" s="931"/>
      <c r="F838" s="931"/>
      <c r="G838" s="931"/>
      <c r="H838" s="931"/>
      <c r="I838" s="1204"/>
      <c r="J838" s="1204"/>
      <c r="K838" s="1204"/>
      <c r="L838" s="1204"/>
      <c r="M838" s="1204"/>
      <c r="N838" s="1204"/>
      <c r="O838" s="1204"/>
      <c r="P838" s="1204"/>
      <c r="Q838" s="1204"/>
      <c r="R838" s="1204"/>
      <c r="S838" s="1204"/>
      <c r="T838" s="1204"/>
      <c r="U838" s="1204"/>
      <c r="V838" s="1204"/>
      <c r="W838" s="1204"/>
      <c r="X838" s="1204"/>
      <c r="Y838" s="1204"/>
      <c r="Z838" s="1204"/>
    </row>
    <row r="839" spans="1:26" ht="13.5" customHeight="1">
      <c r="A839" s="160"/>
      <c r="B839" s="931"/>
      <c r="C839" s="931"/>
      <c r="D839" s="931"/>
      <c r="E839" s="931"/>
      <c r="F839" s="931"/>
      <c r="G839" s="931"/>
      <c r="H839" s="931"/>
      <c r="I839" s="1204"/>
      <c r="J839" s="1204"/>
      <c r="K839" s="1204"/>
      <c r="L839" s="1204"/>
      <c r="M839" s="1204"/>
      <c r="N839" s="1204"/>
      <c r="O839" s="1204"/>
      <c r="P839" s="1204"/>
      <c r="Q839" s="1204"/>
      <c r="R839" s="1204"/>
      <c r="S839" s="1204"/>
      <c r="T839" s="1204"/>
      <c r="U839" s="1204"/>
      <c r="V839" s="1204"/>
      <c r="W839" s="1204"/>
      <c r="X839" s="1204"/>
      <c r="Y839" s="1204"/>
      <c r="Z839" s="1204"/>
    </row>
    <row r="840" spans="1:26" ht="13.5" customHeight="1">
      <c r="A840" s="160"/>
      <c r="B840" s="931"/>
      <c r="C840" s="931"/>
      <c r="D840" s="931"/>
      <c r="E840" s="931"/>
      <c r="F840" s="931"/>
      <c r="G840" s="931"/>
      <c r="H840" s="931"/>
      <c r="I840" s="1204"/>
      <c r="J840" s="1204"/>
      <c r="K840" s="1204"/>
      <c r="L840" s="1204"/>
      <c r="M840" s="1204"/>
      <c r="N840" s="1204"/>
      <c r="O840" s="1204"/>
      <c r="P840" s="1204"/>
      <c r="Q840" s="1204"/>
      <c r="R840" s="1204"/>
      <c r="S840" s="1204"/>
      <c r="T840" s="1204"/>
      <c r="U840" s="1204"/>
      <c r="V840" s="1204"/>
      <c r="W840" s="1204"/>
      <c r="X840" s="1204"/>
      <c r="Y840" s="1204"/>
      <c r="Z840" s="1204"/>
    </row>
    <row r="841" spans="1:26" ht="13.5" customHeight="1">
      <c r="A841" s="160"/>
      <c r="B841" s="931"/>
      <c r="C841" s="931"/>
      <c r="D841" s="931"/>
      <c r="E841" s="931"/>
      <c r="F841" s="931"/>
      <c r="G841" s="931"/>
      <c r="H841" s="931"/>
      <c r="I841" s="1204"/>
      <c r="J841" s="1204"/>
      <c r="K841" s="1204"/>
      <c r="L841" s="1204"/>
      <c r="M841" s="1204"/>
      <c r="N841" s="1204"/>
      <c r="O841" s="1204"/>
      <c r="P841" s="1204"/>
      <c r="Q841" s="1204"/>
      <c r="R841" s="1204"/>
      <c r="S841" s="1204"/>
      <c r="T841" s="1204"/>
      <c r="U841" s="1204"/>
      <c r="V841" s="1204"/>
      <c r="W841" s="1204"/>
      <c r="X841" s="1204"/>
      <c r="Y841" s="1204"/>
      <c r="Z841" s="1204"/>
    </row>
    <row r="842" spans="1:26" ht="13.5" customHeight="1">
      <c r="A842" s="160"/>
      <c r="B842" s="931"/>
      <c r="C842" s="931"/>
      <c r="D842" s="931"/>
      <c r="E842" s="931"/>
      <c r="F842" s="931"/>
      <c r="G842" s="931"/>
      <c r="H842" s="931"/>
      <c r="I842" s="1204"/>
      <c r="J842" s="1204"/>
      <c r="K842" s="1204"/>
      <c r="L842" s="1204"/>
      <c r="M842" s="1204"/>
      <c r="N842" s="1204"/>
      <c r="O842" s="1204"/>
      <c r="P842" s="1204"/>
      <c r="Q842" s="1204"/>
      <c r="R842" s="1204"/>
      <c r="S842" s="1204"/>
      <c r="T842" s="1204"/>
      <c r="U842" s="1204"/>
      <c r="V842" s="1204"/>
      <c r="W842" s="1204"/>
      <c r="X842" s="1204"/>
      <c r="Y842" s="1204"/>
      <c r="Z842" s="1204"/>
    </row>
    <row r="843" spans="1:26" ht="13.5" customHeight="1">
      <c r="A843" s="160"/>
      <c r="B843" s="931"/>
      <c r="C843" s="931"/>
      <c r="D843" s="931"/>
      <c r="E843" s="931"/>
      <c r="F843" s="931"/>
      <c r="G843" s="931"/>
      <c r="H843" s="931"/>
      <c r="I843" s="1204"/>
      <c r="J843" s="1204"/>
      <c r="K843" s="1204"/>
      <c r="L843" s="1204"/>
      <c r="M843" s="1204"/>
      <c r="N843" s="1204"/>
      <c r="O843" s="1204"/>
      <c r="P843" s="1204"/>
      <c r="Q843" s="1204"/>
      <c r="R843" s="1204"/>
      <c r="S843" s="1204"/>
      <c r="T843" s="1204"/>
      <c r="U843" s="1204"/>
      <c r="V843" s="1204"/>
      <c r="W843" s="1204"/>
      <c r="X843" s="1204"/>
      <c r="Y843" s="1204"/>
      <c r="Z843" s="1204"/>
    </row>
    <row r="844" spans="1:26" ht="13.5" customHeight="1">
      <c r="A844" s="160"/>
      <c r="B844" s="931"/>
      <c r="C844" s="931"/>
      <c r="D844" s="931"/>
      <c r="E844" s="931"/>
      <c r="F844" s="931"/>
      <c r="G844" s="931"/>
      <c r="H844" s="931"/>
      <c r="I844" s="1204"/>
      <c r="J844" s="1204"/>
      <c r="K844" s="1204"/>
      <c r="L844" s="1204"/>
      <c r="M844" s="1204"/>
      <c r="N844" s="1204"/>
      <c r="O844" s="1204"/>
      <c r="P844" s="1204"/>
      <c r="Q844" s="1204"/>
      <c r="R844" s="1204"/>
      <c r="S844" s="1204"/>
      <c r="T844" s="1204"/>
      <c r="U844" s="1204"/>
      <c r="V844" s="1204"/>
      <c r="W844" s="1204"/>
      <c r="X844" s="1204"/>
      <c r="Y844" s="1204"/>
      <c r="Z844" s="1204"/>
    </row>
    <row r="845" spans="1:26" ht="13.5" customHeight="1">
      <c r="A845" s="160"/>
      <c r="B845" s="931"/>
      <c r="C845" s="931"/>
      <c r="D845" s="931"/>
      <c r="E845" s="931"/>
      <c r="F845" s="931"/>
      <c r="G845" s="931"/>
      <c r="H845" s="931"/>
      <c r="I845" s="1204"/>
      <c r="J845" s="1204"/>
      <c r="K845" s="1204"/>
      <c r="L845" s="1204"/>
      <c r="M845" s="1204"/>
      <c r="N845" s="1204"/>
      <c r="O845" s="1204"/>
      <c r="P845" s="1204"/>
      <c r="Q845" s="1204"/>
      <c r="R845" s="1204"/>
      <c r="S845" s="1204"/>
      <c r="T845" s="1204"/>
      <c r="U845" s="1204"/>
      <c r="V845" s="1204"/>
      <c r="W845" s="1204"/>
      <c r="X845" s="1204"/>
      <c r="Y845" s="1204"/>
      <c r="Z845" s="1204"/>
    </row>
    <row r="846" spans="1:26" ht="13.5" customHeight="1">
      <c r="A846" s="160"/>
      <c r="B846" s="931"/>
      <c r="C846" s="931"/>
      <c r="D846" s="931"/>
      <c r="E846" s="931"/>
      <c r="F846" s="931"/>
      <c r="G846" s="931"/>
      <c r="H846" s="931"/>
      <c r="I846" s="1204"/>
      <c r="J846" s="1204"/>
      <c r="K846" s="1204"/>
      <c r="L846" s="1204"/>
      <c r="M846" s="1204"/>
      <c r="N846" s="1204"/>
      <c r="O846" s="1204"/>
      <c r="P846" s="1204"/>
      <c r="Q846" s="1204"/>
      <c r="R846" s="1204"/>
      <c r="S846" s="1204"/>
      <c r="T846" s="1204"/>
      <c r="U846" s="1204"/>
      <c r="V846" s="1204"/>
      <c r="W846" s="1204"/>
      <c r="X846" s="1204"/>
      <c r="Y846" s="1204"/>
      <c r="Z846" s="1204"/>
    </row>
    <row r="847" spans="1:26" ht="13.5" customHeight="1">
      <c r="A847" s="160"/>
      <c r="B847" s="931"/>
      <c r="C847" s="931"/>
      <c r="D847" s="931"/>
      <c r="E847" s="931"/>
      <c r="F847" s="931"/>
      <c r="G847" s="931"/>
      <c r="H847" s="931"/>
      <c r="I847" s="1204"/>
      <c r="J847" s="1204"/>
      <c r="K847" s="1204"/>
      <c r="L847" s="1204"/>
      <c r="M847" s="1204"/>
      <c r="N847" s="1204"/>
      <c r="O847" s="1204"/>
      <c r="P847" s="1204"/>
      <c r="Q847" s="1204"/>
      <c r="R847" s="1204"/>
      <c r="S847" s="1204"/>
      <c r="T847" s="1204"/>
      <c r="U847" s="1204"/>
      <c r="V847" s="1204"/>
      <c r="W847" s="1204"/>
      <c r="X847" s="1204"/>
      <c r="Y847" s="1204"/>
      <c r="Z847" s="1204"/>
    </row>
    <row r="848" spans="1:26" ht="13.5" customHeight="1">
      <c r="A848" s="160"/>
      <c r="B848" s="931"/>
      <c r="C848" s="931"/>
      <c r="D848" s="931"/>
      <c r="E848" s="931"/>
      <c r="F848" s="931"/>
      <c r="G848" s="931"/>
      <c r="H848" s="931"/>
      <c r="I848" s="1204"/>
      <c r="J848" s="1204"/>
      <c r="K848" s="1204"/>
      <c r="L848" s="1204"/>
      <c r="M848" s="1204"/>
      <c r="N848" s="1204"/>
      <c r="O848" s="1204"/>
      <c r="P848" s="1204"/>
      <c r="Q848" s="1204"/>
      <c r="R848" s="1204"/>
      <c r="S848" s="1204"/>
      <c r="T848" s="1204"/>
      <c r="U848" s="1204"/>
      <c r="V848" s="1204"/>
      <c r="W848" s="1204"/>
      <c r="X848" s="1204"/>
      <c r="Y848" s="1204"/>
      <c r="Z848" s="1204"/>
    </row>
    <row r="849" spans="1:26" ht="13.5" customHeight="1">
      <c r="A849" s="160"/>
      <c r="B849" s="931"/>
      <c r="C849" s="931"/>
      <c r="D849" s="931"/>
      <c r="E849" s="931"/>
      <c r="F849" s="931"/>
      <c r="G849" s="931"/>
      <c r="H849" s="931"/>
      <c r="I849" s="1204"/>
      <c r="J849" s="1204"/>
      <c r="K849" s="1204"/>
      <c r="L849" s="1204"/>
      <c r="M849" s="1204"/>
      <c r="N849" s="1204"/>
      <c r="O849" s="1204"/>
      <c r="P849" s="1204"/>
      <c r="Q849" s="1204"/>
      <c r="R849" s="1204"/>
      <c r="S849" s="1204"/>
      <c r="T849" s="1204"/>
      <c r="U849" s="1204"/>
      <c r="V849" s="1204"/>
      <c r="W849" s="1204"/>
      <c r="X849" s="1204"/>
      <c r="Y849" s="1204"/>
      <c r="Z849" s="1204"/>
    </row>
    <row r="850" spans="1:26" ht="13.5" customHeight="1">
      <c r="A850" s="160"/>
      <c r="B850" s="931"/>
      <c r="C850" s="931"/>
      <c r="D850" s="931"/>
      <c r="E850" s="931"/>
      <c r="F850" s="931"/>
      <c r="G850" s="931"/>
      <c r="H850" s="931"/>
      <c r="I850" s="1204"/>
      <c r="J850" s="1204"/>
      <c r="K850" s="1204"/>
      <c r="L850" s="1204"/>
      <c r="M850" s="1204"/>
      <c r="N850" s="1204"/>
      <c r="O850" s="1204"/>
      <c r="P850" s="1204"/>
      <c r="Q850" s="1204"/>
      <c r="R850" s="1204"/>
      <c r="S850" s="1204"/>
      <c r="T850" s="1204"/>
      <c r="U850" s="1204"/>
      <c r="V850" s="1204"/>
      <c r="W850" s="1204"/>
      <c r="X850" s="1204"/>
      <c r="Y850" s="1204"/>
      <c r="Z850" s="1204"/>
    </row>
    <row r="851" spans="1:26" ht="13.5" customHeight="1">
      <c r="A851" s="160"/>
      <c r="B851" s="931"/>
      <c r="C851" s="931"/>
      <c r="D851" s="931"/>
      <c r="E851" s="931"/>
      <c r="F851" s="931"/>
      <c r="G851" s="931"/>
      <c r="H851" s="931"/>
      <c r="I851" s="1204"/>
      <c r="J851" s="1204"/>
      <c r="K851" s="1204"/>
      <c r="L851" s="1204"/>
      <c r="M851" s="1204"/>
      <c r="N851" s="1204"/>
      <c r="O851" s="1204"/>
      <c r="P851" s="1204"/>
      <c r="Q851" s="1204"/>
      <c r="R851" s="1204"/>
      <c r="S851" s="1204"/>
      <c r="T851" s="1204"/>
      <c r="U851" s="1204"/>
      <c r="V851" s="1204"/>
      <c r="W851" s="1204"/>
      <c r="X851" s="1204"/>
      <c r="Y851" s="1204"/>
      <c r="Z851" s="1204"/>
    </row>
    <row r="852" spans="1:26" ht="13.5" customHeight="1">
      <c r="A852" s="160"/>
      <c r="B852" s="931"/>
      <c r="C852" s="931"/>
      <c r="D852" s="931"/>
      <c r="E852" s="931"/>
      <c r="F852" s="931"/>
      <c r="G852" s="931"/>
      <c r="H852" s="931"/>
      <c r="I852" s="1204"/>
      <c r="J852" s="1204"/>
      <c r="K852" s="1204"/>
      <c r="L852" s="1204"/>
      <c r="M852" s="1204"/>
      <c r="N852" s="1204"/>
      <c r="O852" s="1204"/>
      <c r="P852" s="1204"/>
      <c r="Q852" s="1204"/>
      <c r="R852" s="1204"/>
      <c r="S852" s="1204"/>
      <c r="T852" s="1204"/>
      <c r="U852" s="1204"/>
      <c r="V852" s="1204"/>
      <c r="W852" s="1204"/>
      <c r="X852" s="1204"/>
      <c r="Y852" s="1204"/>
      <c r="Z852" s="1204"/>
    </row>
    <row r="853" spans="1:26" ht="13.5" customHeight="1">
      <c r="A853" s="160"/>
      <c r="B853" s="931"/>
      <c r="C853" s="931"/>
      <c r="D853" s="931"/>
      <c r="E853" s="931"/>
      <c r="F853" s="931"/>
      <c r="G853" s="931"/>
      <c r="H853" s="931"/>
      <c r="I853" s="1204"/>
      <c r="J853" s="1204"/>
      <c r="K853" s="1204"/>
      <c r="L853" s="1204"/>
      <c r="M853" s="1204"/>
      <c r="N853" s="1204"/>
      <c r="O853" s="1204"/>
      <c r="P853" s="1204"/>
      <c r="Q853" s="1204"/>
      <c r="R853" s="1204"/>
      <c r="S853" s="1204"/>
      <c r="T853" s="1204"/>
      <c r="U853" s="1204"/>
      <c r="V853" s="1204"/>
      <c r="W853" s="1204"/>
      <c r="X853" s="1204"/>
      <c r="Y853" s="1204"/>
      <c r="Z853" s="1204"/>
    </row>
    <row r="854" spans="1:26" ht="13.5" customHeight="1">
      <c r="A854" s="160"/>
      <c r="B854" s="931"/>
      <c r="C854" s="931"/>
      <c r="D854" s="931"/>
      <c r="E854" s="931"/>
      <c r="F854" s="931"/>
      <c r="G854" s="931"/>
      <c r="H854" s="931"/>
      <c r="I854" s="1204"/>
      <c r="J854" s="1204"/>
      <c r="K854" s="1204"/>
      <c r="L854" s="1204"/>
      <c r="M854" s="1204"/>
      <c r="N854" s="1204"/>
      <c r="O854" s="1204"/>
      <c r="P854" s="1204"/>
      <c r="Q854" s="1204"/>
      <c r="R854" s="1204"/>
      <c r="S854" s="1204"/>
      <c r="T854" s="1204"/>
      <c r="U854" s="1204"/>
      <c r="V854" s="1204"/>
      <c r="W854" s="1204"/>
      <c r="X854" s="1204"/>
      <c r="Y854" s="1204"/>
      <c r="Z854" s="1204"/>
    </row>
    <row r="855" spans="1:26" ht="13.5" customHeight="1">
      <c r="A855" s="160"/>
      <c r="B855" s="931"/>
      <c r="C855" s="931"/>
      <c r="D855" s="931"/>
      <c r="E855" s="931"/>
      <c r="F855" s="931"/>
      <c r="G855" s="931"/>
      <c r="H855" s="931"/>
      <c r="I855" s="1204"/>
      <c r="J855" s="1204"/>
      <c r="K855" s="1204"/>
      <c r="L855" s="1204"/>
      <c r="M855" s="1204"/>
      <c r="N855" s="1204"/>
      <c r="O855" s="1204"/>
      <c r="P855" s="1204"/>
      <c r="Q855" s="1204"/>
      <c r="R855" s="1204"/>
      <c r="S855" s="1204"/>
      <c r="T855" s="1204"/>
      <c r="U855" s="1204"/>
      <c r="V855" s="1204"/>
      <c r="W855" s="1204"/>
      <c r="X855" s="1204"/>
      <c r="Y855" s="1204"/>
      <c r="Z855" s="1204"/>
    </row>
    <row r="856" spans="1:26" ht="13.5" customHeight="1">
      <c r="A856" s="160"/>
      <c r="B856" s="931"/>
      <c r="C856" s="931"/>
      <c r="D856" s="931"/>
      <c r="E856" s="931"/>
      <c r="F856" s="931"/>
      <c r="G856" s="931"/>
      <c r="H856" s="931"/>
      <c r="I856" s="1204"/>
      <c r="J856" s="1204"/>
      <c r="K856" s="1204"/>
      <c r="L856" s="1204"/>
      <c r="M856" s="1204"/>
      <c r="N856" s="1204"/>
      <c r="O856" s="1204"/>
      <c r="P856" s="1204"/>
      <c r="Q856" s="1204"/>
      <c r="R856" s="1204"/>
      <c r="S856" s="1204"/>
      <c r="T856" s="1204"/>
      <c r="U856" s="1204"/>
      <c r="V856" s="1204"/>
      <c r="W856" s="1204"/>
      <c r="X856" s="1204"/>
      <c r="Y856" s="1204"/>
      <c r="Z856" s="1204"/>
    </row>
    <row r="857" spans="1:26" ht="13.5" customHeight="1">
      <c r="A857" s="160"/>
      <c r="B857" s="931"/>
      <c r="C857" s="931"/>
      <c r="D857" s="931"/>
      <c r="E857" s="931"/>
      <c r="F857" s="931"/>
      <c r="G857" s="931"/>
      <c r="H857" s="931"/>
      <c r="I857" s="1204"/>
      <c r="J857" s="1204"/>
      <c r="K857" s="1204"/>
      <c r="L857" s="1204"/>
      <c r="M857" s="1204"/>
      <c r="N857" s="1204"/>
      <c r="O857" s="1204"/>
      <c r="P857" s="1204"/>
      <c r="Q857" s="1204"/>
      <c r="R857" s="1204"/>
      <c r="S857" s="1204"/>
      <c r="T857" s="1204"/>
      <c r="U857" s="1204"/>
      <c r="V857" s="1204"/>
      <c r="W857" s="1204"/>
      <c r="X857" s="1204"/>
      <c r="Y857" s="1204"/>
      <c r="Z857" s="1204"/>
    </row>
    <row r="858" spans="1:26" ht="13.5" customHeight="1">
      <c r="A858" s="160"/>
      <c r="B858" s="931"/>
      <c r="C858" s="931"/>
      <c r="D858" s="931"/>
      <c r="E858" s="931"/>
      <c r="F858" s="931"/>
      <c r="G858" s="931"/>
      <c r="H858" s="931"/>
      <c r="I858" s="1204"/>
      <c r="J858" s="1204"/>
      <c r="K858" s="1204"/>
      <c r="L858" s="1204"/>
      <c r="M858" s="1204"/>
      <c r="N858" s="1204"/>
      <c r="O858" s="1204"/>
      <c r="P858" s="1204"/>
      <c r="Q858" s="1204"/>
      <c r="R858" s="1204"/>
      <c r="S858" s="1204"/>
      <c r="T858" s="1204"/>
      <c r="U858" s="1204"/>
      <c r="V858" s="1204"/>
      <c r="W858" s="1204"/>
      <c r="X858" s="1204"/>
      <c r="Y858" s="1204"/>
      <c r="Z858" s="1204"/>
    </row>
    <row r="859" spans="1:26" ht="13.5" customHeight="1">
      <c r="A859" s="160"/>
      <c r="B859" s="931"/>
      <c r="C859" s="931"/>
      <c r="D859" s="931"/>
      <c r="E859" s="931"/>
      <c r="F859" s="931"/>
      <c r="G859" s="931"/>
      <c r="H859" s="931"/>
      <c r="I859" s="1204"/>
      <c r="J859" s="1204"/>
      <c r="K859" s="1204"/>
      <c r="L859" s="1204"/>
      <c r="M859" s="1204"/>
      <c r="N859" s="1204"/>
      <c r="O859" s="1204"/>
      <c r="P859" s="1204"/>
      <c r="Q859" s="1204"/>
      <c r="R859" s="1204"/>
      <c r="S859" s="1204"/>
      <c r="T859" s="1204"/>
      <c r="U859" s="1204"/>
      <c r="V859" s="1204"/>
      <c r="W859" s="1204"/>
      <c r="X859" s="1204"/>
      <c r="Y859" s="1204"/>
      <c r="Z859" s="1204"/>
    </row>
    <row r="860" spans="1:26" ht="13.5" customHeight="1">
      <c r="A860" s="160"/>
      <c r="B860" s="931"/>
      <c r="C860" s="931"/>
      <c r="D860" s="931"/>
      <c r="E860" s="931"/>
      <c r="F860" s="931"/>
      <c r="G860" s="931"/>
      <c r="H860" s="931"/>
      <c r="I860" s="1204"/>
      <c r="J860" s="1204"/>
      <c r="K860" s="1204"/>
      <c r="L860" s="1204"/>
      <c r="M860" s="1204"/>
      <c r="N860" s="1204"/>
      <c r="O860" s="1204"/>
      <c r="P860" s="1204"/>
      <c r="Q860" s="1204"/>
      <c r="R860" s="1204"/>
      <c r="S860" s="1204"/>
      <c r="T860" s="1204"/>
      <c r="U860" s="1204"/>
      <c r="V860" s="1204"/>
      <c r="W860" s="1204"/>
      <c r="X860" s="1204"/>
      <c r="Y860" s="1204"/>
      <c r="Z860" s="1204"/>
    </row>
    <row r="861" spans="1:26" ht="13.5" customHeight="1">
      <c r="A861" s="160"/>
      <c r="B861" s="931"/>
      <c r="C861" s="931"/>
      <c r="D861" s="931"/>
      <c r="E861" s="931"/>
      <c r="F861" s="931"/>
      <c r="G861" s="931"/>
      <c r="H861" s="931"/>
      <c r="I861" s="1204"/>
      <c r="J861" s="1204"/>
      <c r="K861" s="1204"/>
      <c r="L861" s="1204"/>
      <c r="M861" s="1204"/>
      <c r="N861" s="1204"/>
      <c r="O861" s="1204"/>
      <c r="P861" s="1204"/>
      <c r="Q861" s="1204"/>
      <c r="R861" s="1204"/>
      <c r="S861" s="1204"/>
      <c r="T861" s="1204"/>
      <c r="U861" s="1204"/>
      <c r="V861" s="1204"/>
      <c r="W861" s="1204"/>
      <c r="X861" s="1204"/>
      <c r="Y861" s="1204"/>
      <c r="Z861" s="1204"/>
    </row>
    <row r="862" spans="1:26" ht="13.5" customHeight="1">
      <c r="A862" s="160"/>
      <c r="B862" s="931"/>
      <c r="C862" s="931"/>
      <c r="D862" s="931"/>
      <c r="E862" s="931"/>
      <c r="F862" s="931"/>
      <c r="G862" s="931"/>
      <c r="H862" s="931"/>
      <c r="I862" s="1204"/>
      <c r="J862" s="1204"/>
      <c r="K862" s="1204"/>
      <c r="L862" s="1204"/>
      <c r="M862" s="1204"/>
      <c r="N862" s="1204"/>
      <c r="O862" s="1204"/>
      <c r="P862" s="1204"/>
      <c r="Q862" s="1204"/>
      <c r="R862" s="1204"/>
      <c r="S862" s="1204"/>
      <c r="T862" s="1204"/>
      <c r="U862" s="1204"/>
      <c r="V862" s="1204"/>
      <c r="W862" s="1204"/>
      <c r="X862" s="1204"/>
      <c r="Y862" s="1204"/>
      <c r="Z862" s="1204"/>
    </row>
    <row r="863" spans="1:26" ht="13.5" customHeight="1">
      <c r="A863" s="160"/>
      <c r="B863" s="931"/>
      <c r="C863" s="931"/>
      <c r="D863" s="931"/>
      <c r="E863" s="931"/>
      <c r="F863" s="931"/>
      <c r="G863" s="931"/>
      <c r="H863" s="931"/>
      <c r="I863" s="1204"/>
      <c r="J863" s="1204"/>
      <c r="K863" s="1204"/>
      <c r="L863" s="1204"/>
      <c r="M863" s="1204"/>
      <c r="N863" s="1204"/>
      <c r="O863" s="1204"/>
      <c r="P863" s="1204"/>
      <c r="Q863" s="1204"/>
      <c r="R863" s="1204"/>
      <c r="S863" s="1204"/>
      <c r="T863" s="1204"/>
      <c r="U863" s="1204"/>
      <c r="V863" s="1204"/>
      <c r="W863" s="1204"/>
      <c r="X863" s="1204"/>
      <c r="Y863" s="1204"/>
      <c r="Z863" s="1204"/>
    </row>
    <row r="864" spans="1:26" ht="13.5" customHeight="1">
      <c r="A864" s="160"/>
      <c r="B864" s="931"/>
      <c r="C864" s="931"/>
      <c r="D864" s="931"/>
      <c r="E864" s="931"/>
      <c r="F864" s="931"/>
      <c r="G864" s="931"/>
      <c r="H864" s="931"/>
      <c r="I864" s="1204"/>
      <c r="J864" s="1204"/>
      <c r="K864" s="1204"/>
      <c r="L864" s="1204"/>
      <c r="M864" s="1204"/>
      <c r="N864" s="1204"/>
      <c r="O864" s="1204"/>
      <c r="P864" s="1204"/>
      <c r="Q864" s="1204"/>
      <c r="R864" s="1204"/>
      <c r="S864" s="1204"/>
      <c r="T864" s="1204"/>
      <c r="U864" s="1204"/>
      <c r="V864" s="1204"/>
      <c r="W864" s="1204"/>
      <c r="X864" s="1204"/>
      <c r="Y864" s="1204"/>
      <c r="Z864" s="1204"/>
    </row>
    <row r="865" spans="1:26" ht="13.5" customHeight="1">
      <c r="A865" s="160"/>
      <c r="B865" s="931"/>
      <c r="C865" s="931"/>
      <c r="D865" s="931"/>
      <c r="E865" s="931"/>
      <c r="F865" s="931"/>
      <c r="G865" s="931"/>
      <c r="H865" s="931"/>
      <c r="I865" s="1204"/>
      <c r="J865" s="1204"/>
      <c r="K865" s="1204"/>
      <c r="L865" s="1204"/>
      <c r="M865" s="1204"/>
      <c r="N865" s="1204"/>
      <c r="O865" s="1204"/>
      <c r="P865" s="1204"/>
      <c r="Q865" s="1204"/>
      <c r="R865" s="1204"/>
      <c r="S865" s="1204"/>
      <c r="T865" s="1204"/>
      <c r="U865" s="1204"/>
      <c r="V865" s="1204"/>
      <c r="W865" s="1204"/>
      <c r="X865" s="1204"/>
      <c r="Y865" s="1204"/>
      <c r="Z865" s="1204"/>
    </row>
    <row r="866" spans="1:26" ht="13.5" customHeight="1">
      <c r="A866" s="160"/>
      <c r="B866" s="931"/>
      <c r="C866" s="931"/>
      <c r="D866" s="931"/>
      <c r="E866" s="931"/>
      <c r="F866" s="931"/>
      <c r="G866" s="931"/>
      <c r="H866" s="931"/>
      <c r="I866" s="1204"/>
      <c r="J866" s="1204"/>
      <c r="K866" s="1204"/>
      <c r="L866" s="1204"/>
      <c r="M866" s="1204"/>
      <c r="N866" s="1204"/>
      <c r="O866" s="1204"/>
      <c r="P866" s="1204"/>
      <c r="Q866" s="1204"/>
      <c r="R866" s="1204"/>
      <c r="S866" s="1204"/>
      <c r="T866" s="1204"/>
      <c r="U866" s="1204"/>
      <c r="V866" s="1204"/>
      <c r="W866" s="1204"/>
      <c r="X866" s="1204"/>
      <c r="Y866" s="1204"/>
      <c r="Z866" s="1204"/>
    </row>
    <row r="867" spans="1:26" ht="13.5" customHeight="1">
      <c r="A867" s="160"/>
      <c r="B867" s="931"/>
      <c r="C867" s="931"/>
      <c r="D867" s="931"/>
      <c r="E867" s="931"/>
      <c r="F867" s="931"/>
      <c r="G867" s="931"/>
      <c r="H867" s="931"/>
      <c r="I867" s="1204"/>
      <c r="J867" s="1204"/>
      <c r="K867" s="1204"/>
      <c r="L867" s="1204"/>
      <c r="M867" s="1204"/>
      <c r="N867" s="1204"/>
      <c r="O867" s="1204"/>
      <c r="P867" s="1204"/>
      <c r="Q867" s="1204"/>
      <c r="R867" s="1204"/>
      <c r="S867" s="1204"/>
      <c r="T867" s="1204"/>
      <c r="U867" s="1204"/>
      <c r="V867" s="1204"/>
      <c r="W867" s="1204"/>
      <c r="X867" s="1204"/>
      <c r="Y867" s="1204"/>
      <c r="Z867" s="1204"/>
    </row>
    <row r="868" spans="1:26" ht="13.5" customHeight="1">
      <c r="A868" s="160"/>
      <c r="B868" s="931"/>
      <c r="C868" s="931"/>
      <c r="D868" s="931"/>
      <c r="E868" s="931"/>
      <c r="F868" s="931"/>
      <c r="G868" s="931"/>
      <c r="H868" s="931"/>
      <c r="I868" s="1204"/>
      <c r="J868" s="1204"/>
      <c r="K868" s="1204"/>
      <c r="L868" s="1204"/>
      <c r="M868" s="1204"/>
      <c r="N868" s="1204"/>
      <c r="O868" s="1204"/>
      <c r="P868" s="1204"/>
      <c r="Q868" s="1204"/>
      <c r="R868" s="1204"/>
      <c r="S868" s="1204"/>
      <c r="T868" s="1204"/>
      <c r="U868" s="1204"/>
      <c r="V868" s="1204"/>
      <c r="W868" s="1204"/>
      <c r="X868" s="1204"/>
      <c r="Y868" s="1204"/>
      <c r="Z868" s="1204"/>
    </row>
    <row r="869" spans="1:26" ht="13.5" customHeight="1">
      <c r="A869" s="160"/>
      <c r="B869" s="931"/>
      <c r="C869" s="931"/>
      <c r="D869" s="931"/>
      <c r="E869" s="931"/>
      <c r="F869" s="931"/>
      <c r="G869" s="931"/>
      <c r="H869" s="931"/>
      <c r="I869" s="1204"/>
      <c r="J869" s="1204"/>
      <c r="K869" s="1204"/>
      <c r="L869" s="1204"/>
      <c r="M869" s="1204"/>
      <c r="N869" s="1204"/>
      <c r="O869" s="1204"/>
      <c r="P869" s="1204"/>
      <c r="Q869" s="1204"/>
      <c r="R869" s="1204"/>
      <c r="S869" s="1204"/>
      <c r="T869" s="1204"/>
      <c r="U869" s="1204"/>
      <c r="V869" s="1204"/>
      <c r="W869" s="1204"/>
      <c r="X869" s="1204"/>
      <c r="Y869" s="1204"/>
      <c r="Z869" s="1204"/>
    </row>
    <row r="870" spans="1:26" ht="13.5" customHeight="1">
      <c r="A870" s="160"/>
      <c r="B870" s="931"/>
      <c r="C870" s="931"/>
      <c r="D870" s="931"/>
      <c r="E870" s="931"/>
      <c r="F870" s="931"/>
      <c r="G870" s="931"/>
      <c r="H870" s="931"/>
      <c r="I870" s="1204"/>
      <c r="J870" s="1204"/>
      <c r="K870" s="1204"/>
      <c r="L870" s="1204"/>
      <c r="M870" s="1204"/>
      <c r="N870" s="1204"/>
      <c r="O870" s="1204"/>
      <c r="P870" s="1204"/>
      <c r="Q870" s="1204"/>
      <c r="R870" s="1204"/>
      <c r="S870" s="1204"/>
      <c r="T870" s="1204"/>
      <c r="U870" s="1204"/>
      <c r="V870" s="1204"/>
      <c r="W870" s="1204"/>
      <c r="X870" s="1204"/>
      <c r="Y870" s="1204"/>
      <c r="Z870" s="1204"/>
    </row>
    <row r="871" spans="1:26" ht="13.5" customHeight="1">
      <c r="A871" s="160"/>
      <c r="B871" s="931"/>
      <c r="C871" s="931"/>
      <c r="D871" s="931"/>
      <c r="E871" s="931"/>
      <c r="F871" s="931"/>
      <c r="G871" s="931"/>
      <c r="H871" s="931"/>
      <c r="I871" s="1204"/>
      <c r="J871" s="1204"/>
      <c r="K871" s="1204"/>
      <c r="L871" s="1204"/>
      <c r="M871" s="1204"/>
      <c r="N871" s="1204"/>
      <c r="O871" s="1204"/>
      <c r="P871" s="1204"/>
      <c r="Q871" s="1204"/>
      <c r="R871" s="1204"/>
      <c r="S871" s="1204"/>
      <c r="T871" s="1204"/>
      <c r="U871" s="1204"/>
      <c r="V871" s="1204"/>
      <c r="W871" s="1204"/>
      <c r="X871" s="1204"/>
      <c r="Y871" s="1204"/>
      <c r="Z871" s="1204"/>
    </row>
    <row r="872" spans="1:26" ht="13.5" customHeight="1">
      <c r="A872" s="160"/>
      <c r="B872" s="931"/>
      <c r="C872" s="931"/>
      <c r="D872" s="931"/>
      <c r="E872" s="931"/>
      <c r="F872" s="931"/>
      <c r="G872" s="931"/>
      <c r="H872" s="931"/>
      <c r="I872" s="1204"/>
      <c r="J872" s="1204"/>
      <c r="K872" s="1204"/>
      <c r="L872" s="1204"/>
      <c r="M872" s="1204"/>
      <c r="N872" s="1204"/>
      <c r="O872" s="1204"/>
      <c r="P872" s="1204"/>
      <c r="Q872" s="1204"/>
      <c r="R872" s="1204"/>
      <c r="S872" s="1204"/>
      <c r="T872" s="1204"/>
      <c r="U872" s="1204"/>
      <c r="V872" s="1204"/>
      <c r="W872" s="1204"/>
      <c r="X872" s="1204"/>
      <c r="Y872" s="1204"/>
      <c r="Z872" s="1204"/>
    </row>
    <row r="873" spans="1:26" ht="13.5" customHeight="1">
      <c r="A873" s="160"/>
      <c r="B873" s="931"/>
      <c r="C873" s="931"/>
      <c r="D873" s="931"/>
      <c r="E873" s="931"/>
      <c r="F873" s="931"/>
      <c r="G873" s="931"/>
      <c r="H873" s="931"/>
      <c r="I873" s="1204"/>
      <c r="J873" s="1204"/>
      <c r="K873" s="1204"/>
      <c r="L873" s="1204"/>
      <c r="M873" s="1204"/>
      <c r="N873" s="1204"/>
      <c r="O873" s="1204"/>
      <c r="P873" s="1204"/>
      <c r="Q873" s="1204"/>
      <c r="R873" s="1204"/>
      <c r="S873" s="1204"/>
      <c r="T873" s="1204"/>
      <c r="U873" s="1204"/>
      <c r="V873" s="1204"/>
      <c r="W873" s="1204"/>
      <c r="X873" s="1204"/>
      <c r="Y873" s="1204"/>
      <c r="Z873" s="1204"/>
    </row>
    <row r="874" spans="1:26" ht="13.5" customHeight="1">
      <c r="A874" s="160"/>
      <c r="B874" s="931"/>
      <c r="C874" s="931"/>
      <c r="D874" s="931"/>
      <c r="E874" s="931"/>
      <c r="F874" s="931"/>
      <c r="G874" s="931"/>
      <c r="H874" s="931"/>
      <c r="I874" s="1204"/>
      <c r="J874" s="1204"/>
      <c r="K874" s="1204"/>
      <c r="L874" s="1204"/>
      <c r="M874" s="1204"/>
      <c r="N874" s="1204"/>
      <c r="O874" s="1204"/>
      <c r="P874" s="1204"/>
      <c r="Q874" s="1204"/>
      <c r="R874" s="1204"/>
      <c r="S874" s="1204"/>
      <c r="T874" s="1204"/>
      <c r="U874" s="1204"/>
      <c r="V874" s="1204"/>
      <c r="W874" s="1204"/>
      <c r="X874" s="1204"/>
      <c r="Y874" s="1204"/>
      <c r="Z874" s="1204"/>
    </row>
    <row r="875" spans="1:26" ht="13.5" customHeight="1">
      <c r="A875" s="160"/>
      <c r="B875" s="931"/>
      <c r="C875" s="931"/>
      <c r="D875" s="931"/>
      <c r="E875" s="931"/>
      <c r="F875" s="931"/>
      <c r="G875" s="931"/>
      <c r="H875" s="931"/>
      <c r="I875" s="1204"/>
      <c r="J875" s="1204"/>
      <c r="K875" s="1204"/>
      <c r="L875" s="1204"/>
      <c r="M875" s="1204"/>
      <c r="N875" s="1204"/>
      <c r="O875" s="1204"/>
      <c r="P875" s="1204"/>
      <c r="Q875" s="1204"/>
      <c r="R875" s="1204"/>
      <c r="S875" s="1204"/>
      <c r="T875" s="1204"/>
      <c r="U875" s="1204"/>
      <c r="V875" s="1204"/>
      <c r="W875" s="1204"/>
      <c r="X875" s="1204"/>
      <c r="Y875" s="1204"/>
      <c r="Z875" s="1204"/>
    </row>
    <row r="876" spans="1:26" ht="13.5" customHeight="1">
      <c r="A876" s="160"/>
      <c r="B876" s="931"/>
      <c r="C876" s="931"/>
      <c r="D876" s="931"/>
      <c r="E876" s="931"/>
      <c r="F876" s="931"/>
      <c r="G876" s="931"/>
      <c r="H876" s="931"/>
      <c r="I876" s="1204"/>
      <c r="J876" s="1204"/>
      <c r="K876" s="1204"/>
      <c r="L876" s="1204"/>
      <c r="M876" s="1204"/>
      <c r="N876" s="1204"/>
      <c r="O876" s="1204"/>
      <c r="P876" s="1204"/>
      <c r="Q876" s="1204"/>
      <c r="R876" s="1204"/>
      <c r="S876" s="1204"/>
      <c r="T876" s="1204"/>
      <c r="U876" s="1204"/>
      <c r="V876" s="1204"/>
      <c r="W876" s="1204"/>
      <c r="X876" s="1204"/>
      <c r="Y876" s="1204"/>
      <c r="Z876" s="1204"/>
    </row>
    <row r="877" spans="1:26" ht="13.5" customHeight="1">
      <c r="A877" s="160"/>
      <c r="B877" s="931"/>
      <c r="C877" s="931"/>
      <c r="D877" s="931"/>
      <c r="E877" s="931"/>
      <c r="F877" s="931"/>
      <c r="G877" s="931"/>
      <c r="H877" s="931"/>
      <c r="I877" s="1204"/>
      <c r="J877" s="1204"/>
      <c r="K877" s="1204"/>
      <c r="L877" s="1204"/>
      <c r="M877" s="1204"/>
      <c r="N877" s="1204"/>
      <c r="O877" s="1204"/>
      <c r="P877" s="1204"/>
      <c r="Q877" s="1204"/>
      <c r="R877" s="1204"/>
      <c r="S877" s="1204"/>
      <c r="T877" s="1204"/>
      <c r="U877" s="1204"/>
      <c r="V877" s="1204"/>
      <c r="W877" s="1204"/>
      <c r="X877" s="1204"/>
      <c r="Y877" s="1204"/>
      <c r="Z877" s="1204"/>
    </row>
    <row r="878" spans="1:26" ht="13.5" customHeight="1">
      <c r="A878" s="160"/>
      <c r="B878" s="931"/>
      <c r="C878" s="931"/>
      <c r="D878" s="931"/>
      <c r="E878" s="931"/>
      <c r="F878" s="931"/>
      <c r="G878" s="931"/>
      <c r="H878" s="931"/>
      <c r="I878" s="1204"/>
      <c r="J878" s="1204"/>
      <c r="K878" s="1204"/>
      <c r="L878" s="1204"/>
      <c r="M878" s="1204"/>
      <c r="N878" s="1204"/>
      <c r="O878" s="1204"/>
      <c r="P878" s="1204"/>
      <c r="Q878" s="1204"/>
      <c r="R878" s="1204"/>
      <c r="S878" s="1204"/>
      <c r="T878" s="1204"/>
      <c r="U878" s="1204"/>
      <c r="V878" s="1204"/>
      <c r="W878" s="1204"/>
      <c r="X878" s="1204"/>
      <c r="Y878" s="1204"/>
      <c r="Z878" s="1204"/>
    </row>
    <row r="879" spans="1:26" ht="13.5" customHeight="1">
      <c r="A879" s="160"/>
      <c r="B879" s="931"/>
      <c r="C879" s="931"/>
      <c r="D879" s="931"/>
      <c r="E879" s="931"/>
      <c r="F879" s="931"/>
      <c r="G879" s="931"/>
      <c r="H879" s="931"/>
      <c r="I879" s="1204"/>
      <c r="J879" s="1204"/>
      <c r="K879" s="1204"/>
      <c r="L879" s="1204"/>
      <c r="M879" s="1204"/>
      <c r="N879" s="1204"/>
      <c r="O879" s="1204"/>
      <c r="P879" s="1204"/>
      <c r="Q879" s="1204"/>
      <c r="R879" s="1204"/>
      <c r="S879" s="1204"/>
      <c r="T879" s="1204"/>
      <c r="U879" s="1204"/>
      <c r="V879" s="1204"/>
      <c r="W879" s="1204"/>
      <c r="X879" s="1204"/>
      <c r="Y879" s="1204"/>
      <c r="Z879" s="1204"/>
    </row>
    <row r="880" spans="1:26" ht="13.5" customHeight="1">
      <c r="A880" s="160"/>
      <c r="B880" s="931"/>
      <c r="C880" s="931"/>
      <c r="D880" s="931"/>
      <c r="E880" s="931"/>
      <c r="F880" s="931"/>
      <c r="G880" s="931"/>
      <c r="H880" s="931"/>
      <c r="I880" s="1204"/>
      <c r="J880" s="1204"/>
      <c r="K880" s="1204"/>
      <c r="L880" s="1204"/>
      <c r="M880" s="1204"/>
      <c r="N880" s="1204"/>
      <c r="O880" s="1204"/>
      <c r="P880" s="1204"/>
      <c r="Q880" s="1204"/>
      <c r="R880" s="1204"/>
      <c r="S880" s="1204"/>
      <c r="T880" s="1204"/>
      <c r="U880" s="1204"/>
      <c r="V880" s="1204"/>
      <c r="W880" s="1204"/>
      <c r="X880" s="1204"/>
      <c r="Y880" s="1204"/>
      <c r="Z880" s="1204"/>
    </row>
    <row r="881" spans="1:26" ht="13.5" customHeight="1">
      <c r="A881" s="160"/>
      <c r="B881" s="931"/>
      <c r="C881" s="931"/>
      <c r="D881" s="931"/>
      <c r="E881" s="931"/>
      <c r="F881" s="931"/>
      <c r="G881" s="931"/>
      <c r="H881" s="931"/>
      <c r="I881" s="1204"/>
      <c r="J881" s="1204"/>
      <c r="K881" s="1204"/>
      <c r="L881" s="1204"/>
      <c r="M881" s="1204"/>
      <c r="N881" s="1204"/>
      <c r="O881" s="1204"/>
      <c r="P881" s="1204"/>
      <c r="Q881" s="1204"/>
      <c r="R881" s="1204"/>
      <c r="S881" s="1204"/>
      <c r="T881" s="1204"/>
      <c r="U881" s="1204"/>
      <c r="V881" s="1204"/>
      <c r="W881" s="1204"/>
      <c r="X881" s="1204"/>
      <c r="Y881" s="1204"/>
      <c r="Z881" s="1204"/>
    </row>
    <row r="882" spans="1:26" ht="13.5" customHeight="1">
      <c r="A882" s="160"/>
      <c r="B882" s="931"/>
      <c r="C882" s="931"/>
      <c r="D882" s="931"/>
      <c r="E882" s="931"/>
      <c r="F882" s="931"/>
      <c r="G882" s="931"/>
      <c r="H882" s="931"/>
      <c r="I882" s="1204"/>
      <c r="J882" s="1204"/>
      <c r="K882" s="1204"/>
      <c r="L882" s="1204"/>
      <c r="M882" s="1204"/>
      <c r="N882" s="1204"/>
      <c r="O882" s="1204"/>
      <c r="P882" s="1204"/>
      <c r="Q882" s="1204"/>
      <c r="R882" s="1204"/>
      <c r="S882" s="1204"/>
      <c r="T882" s="1204"/>
      <c r="U882" s="1204"/>
      <c r="V882" s="1204"/>
      <c r="W882" s="1204"/>
      <c r="X882" s="1204"/>
      <c r="Y882" s="1204"/>
      <c r="Z882" s="1204"/>
    </row>
    <row r="883" spans="1:26" ht="13.5" customHeight="1">
      <c r="A883" s="160"/>
      <c r="B883" s="931"/>
      <c r="C883" s="931"/>
      <c r="D883" s="931"/>
      <c r="E883" s="931"/>
      <c r="F883" s="931"/>
      <c r="G883" s="931"/>
      <c r="H883" s="931"/>
      <c r="I883" s="1204"/>
      <c r="J883" s="1204"/>
      <c r="K883" s="1204"/>
      <c r="L883" s="1204"/>
      <c r="M883" s="1204"/>
      <c r="N883" s="1204"/>
      <c r="O883" s="1204"/>
      <c r="P883" s="1204"/>
      <c r="Q883" s="1204"/>
      <c r="R883" s="1204"/>
      <c r="S883" s="1204"/>
      <c r="T883" s="1204"/>
      <c r="U883" s="1204"/>
      <c r="V883" s="1204"/>
      <c r="W883" s="1204"/>
      <c r="X883" s="1204"/>
      <c r="Y883" s="1204"/>
      <c r="Z883" s="1204"/>
    </row>
    <row r="884" spans="1:26" ht="13.5" customHeight="1">
      <c r="A884" s="160"/>
      <c r="B884" s="931"/>
      <c r="C884" s="931"/>
      <c r="D884" s="931"/>
      <c r="E884" s="931"/>
      <c r="F884" s="931"/>
      <c r="G884" s="931"/>
      <c r="H884" s="931"/>
      <c r="I884" s="1204"/>
      <c r="J884" s="1204"/>
      <c r="K884" s="1204"/>
      <c r="L884" s="1204"/>
      <c r="M884" s="1204"/>
      <c r="N884" s="1204"/>
      <c r="O884" s="1204"/>
      <c r="P884" s="1204"/>
      <c r="Q884" s="1204"/>
      <c r="R884" s="1204"/>
      <c r="S884" s="1204"/>
      <c r="T884" s="1204"/>
      <c r="U884" s="1204"/>
      <c r="V884" s="1204"/>
      <c r="W884" s="1204"/>
      <c r="X884" s="1204"/>
      <c r="Y884" s="1204"/>
      <c r="Z884" s="1204"/>
    </row>
    <row r="885" spans="1:26" ht="13.5" customHeight="1">
      <c r="A885" s="160"/>
      <c r="B885" s="931"/>
      <c r="C885" s="931"/>
      <c r="D885" s="931"/>
      <c r="E885" s="931"/>
      <c r="F885" s="931"/>
      <c r="G885" s="931"/>
      <c r="H885" s="931"/>
      <c r="I885" s="1204"/>
      <c r="J885" s="1204"/>
      <c r="K885" s="1204"/>
      <c r="L885" s="1204"/>
      <c r="M885" s="1204"/>
      <c r="N885" s="1204"/>
      <c r="O885" s="1204"/>
      <c r="P885" s="1204"/>
      <c r="Q885" s="1204"/>
      <c r="R885" s="1204"/>
      <c r="S885" s="1204"/>
      <c r="T885" s="1204"/>
      <c r="U885" s="1204"/>
      <c r="V885" s="1204"/>
      <c r="W885" s="1204"/>
      <c r="X885" s="1204"/>
      <c r="Y885" s="1204"/>
      <c r="Z885" s="1204"/>
    </row>
    <row r="886" spans="1:26" ht="13.5" customHeight="1">
      <c r="A886" s="160"/>
      <c r="B886" s="931"/>
      <c r="C886" s="931"/>
      <c r="D886" s="931"/>
      <c r="E886" s="931"/>
      <c r="F886" s="931"/>
      <c r="G886" s="931"/>
      <c r="H886" s="931"/>
      <c r="I886" s="1204"/>
      <c r="J886" s="1204"/>
      <c r="K886" s="1204"/>
      <c r="L886" s="1204"/>
      <c r="M886" s="1204"/>
      <c r="N886" s="1204"/>
      <c r="O886" s="1204"/>
      <c r="P886" s="1204"/>
      <c r="Q886" s="1204"/>
      <c r="R886" s="1204"/>
      <c r="S886" s="1204"/>
      <c r="T886" s="1204"/>
      <c r="U886" s="1204"/>
      <c r="V886" s="1204"/>
      <c r="W886" s="1204"/>
      <c r="X886" s="1204"/>
      <c r="Y886" s="1204"/>
      <c r="Z886" s="1204"/>
    </row>
    <row r="887" spans="1:26" ht="13.5" customHeight="1">
      <c r="A887" s="160"/>
      <c r="B887" s="931"/>
      <c r="C887" s="931"/>
      <c r="D887" s="931"/>
      <c r="E887" s="931"/>
      <c r="F887" s="931"/>
      <c r="G887" s="931"/>
      <c r="H887" s="931"/>
      <c r="I887" s="1204"/>
      <c r="J887" s="1204"/>
      <c r="K887" s="1204"/>
      <c r="L887" s="1204"/>
      <c r="M887" s="1204"/>
      <c r="N887" s="1204"/>
      <c r="O887" s="1204"/>
      <c r="P887" s="1204"/>
      <c r="Q887" s="1204"/>
      <c r="R887" s="1204"/>
      <c r="S887" s="1204"/>
      <c r="T887" s="1204"/>
      <c r="U887" s="1204"/>
      <c r="V887" s="1204"/>
      <c r="W887" s="1204"/>
      <c r="X887" s="1204"/>
      <c r="Y887" s="1204"/>
      <c r="Z887" s="1204"/>
    </row>
    <row r="888" spans="1:26" ht="13.5" customHeight="1">
      <c r="A888" s="160"/>
      <c r="B888" s="931"/>
      <c r="C888" s="931"/>
      <c r="D888" s="931"/>
      <c r="E888" s="931"/>
      <c r="F888" s="931"/>
      <c r="G888" s="931"/>
      <c r="H888" s="931"/>
      <c r="I888" s="1204"/>
      <c r="J888" s="1204"/>
      <c r="K888" s="1204"/>
      <c r="L888" s="1204"/>
      <c r="M888" s="1204"/>
      <c r="N888" s="1204"/>
      <c r="O888" s="1204"/>
      <c r="P888" s="1204"/>
      <c r="Q888" s="1204"/>
      <c r="R888" s="1204"/>
      <c r="S888" s="1204"/>
      <c r="T888" s="1204"/>
      <c r="U888" s="1204"/>
      <c r="V888" s="1204"/>
      <c r="W888" s="1204"/>
      <c r="X888" s="1204"/>
      <c r="Y888" s="1204"/>
      <c r="Z888" s="1204"/>
    </row>
    <row r="889" spans="1:26" ht="13.5" customHeight="1">
      <c r="A889" s="160"/>
      <c r="B889" s="931"/>
      <c r="C889" s="931"/>
      <c r="D889" s="931"/>
      <c r="E889" s="931"/>
      <c r="F889" s="931"/>
      <c r="G889" s="931"/>
      <c r="H889" s="931"/>
      <c r="I889" s="1204"/>
      <c r="J889" s="1204"/>
      <c r="K889" s="1204"/>
      <c r="L889" s="1204"/>
      <c r="M889" s="1204"/>
      <c r="N889" s="1204"/>
      <c r="O889" s="1204"/>
      <c r="P889" s="1204"/>
      <c r="Q889" s="1204"/>
      <c r="R889" s="1204"/>
      <c r="S889" s="1204"/>
      <c r="T889" s="1204"/>
      <c r="U889" s="1204"/>
      <c r="V889" s="1204"/>
      <c r="W889" s="1204"/>
      <c r="X889" s="1204"/>
      <c r="Y889" s="1204"/>
      <c r="Z889" s="1204"/>
    </row>
    <row r="890" spans="1:26" ht="13.5" customHeight="1">
      <c r="A890" s="160"/>
      <c r="B890" s="931"/>
      <c r="C890" s="931"/>
      <c r="D890" s="931"/>
      <c r="E890" s="931"/>
      <c r="F890" s="931"/>
      <c r="G890" s="931"/>
      <c r="H890" s="931"/>
      <c r="I890" s="1204"/>
      <c r="J890" s="1204"/>
      <c r="K890" s="1204"/>
      <c r="L890" s="1204"/>
      <c r="M890" s="1204"/>
      <c r="N890" s="1204"/>
      <c r="O890" s="1204"/>
      <c r="P890" s="1204"/>
      <c r="Q890" s="1204"/>
      <c r="R890" s="1204"/>
      <c r="S890" s="1204"/>
      <c r="T890" s="1204"/>
      <c r="U890" s="1204"/>
      <c r="V890" s="1204"/>
      <c r="W890" s="1204"/>
      <c r="X890" s="1204"/>
      <c r="Y890" s="1204"/>
      <c r="Z890" s="1204"/>
    </row>
    <row r="891" spans="1:26" ht="13.5" customHeight="1">
      <c r="A891" s="160"/>
      <c r="B891" s="931"/>
      <c r="C891" s="931"/>
      <c r="D891" s="931"/>
      <c r="E891" s="931"/>
      <c r="F891" s="931"/>
      <c r="G891" s="931"/>
      <c r="H891" s="931"/>
      <c r="I891" s="1204"/>
      <c r="J891" s="1204"/>
      <c r="K891" s="1204"/>
      <c r="L891" s="1204"/>
      <c r="M891" s="1204"/>
      <c r="N891" s="1204"/>
      <c r="O891" s="1204"/>
      <c r="P891" s="1204"/>
      <c r="Q891" s="1204"/>
      <c r="R891" s="1204"/>
      <c r="S891" s="1204"/>
      <c r="T891" s="1204"/>
      <c r="U891" s="1204"/>
      <c r="V891" s="1204"/>
      <c r="W891" s="1204"/>
      <c r="X891" s="1204"/>
      <c r="Y891" s="1204"/>
      <c r="Z891" s="1204"/>
    </row>
    <row r="892" spans="1:26" ht="13.5" customHeight="1">
      <c r="A892" s="160"/>
      <c r="B892" s="931"/>
      <c r="C892" s="931"/>
      <c r="D892" s="931"/>
      <c r="E892" s="931"/>
      <c r="F892" s="931"/>
      <c r="G892" s="931"/>
      <c r="H892" s="931"/>
      <c r="I892" s="1204"/>
      <c r="J892" s="1204"/>
      <c r="K892" s="1204"/>
      <c r="L892" s="1204"/>
      <c r="M892" s="1204"/>
      <c r="N892" s="1204"/>
      <c r="O892" s="1204"/>
      <c r="P892" s="1204"/>
      <c r="Q892" s="1204"/>
      <c r="R892" s="1204"/>
      <c r="S892" s="1204"/>
      <c r="T892" s="1204"/>
      <c r="U892" s="1204"/>
      <c r="V892" s="1204"/>
      <c r="W892" s="1204"/>
      <c r="X892" s="1204"/>
      <c r="Y892" s="1204"/>
      <c r="Z892" s="1204"/>
    </row>
    <row r="893" spans="1:26" ht="13.5" customHeight="1">
      <c r="A893" s="160"/>
      <c r="B893" s="931"/>
      <c r="C893" s="931"/>
      <c r="D893" s="931"/>
      <c r="E893" s="931"/>
      <c r="F893" s="931"/>
      <c r="G893" s="931"/>
      <c r="H893" s="931"/>
      <c r="I893" s="1204"/>
      <c r="J893" s="1204"/>
      <c r="K893" s="1204"/>
      <c r="L893" s="1204"/>
      <c r="M893" s="1204"/>
      <c r="N893" s="1204"/>
      <c r="O893" s="1204"/>
      <c r="P893" s="1204"/>
      <c r="Q893" s="1204"/>
      <c r="R893" s="1204"/>
      <c r="S893" s="1204"/>
      <c r="T893" s="1204"/>
      <c r="U893" s="1204"/>
      <c r="V893" s="1204"/>
      <c r="W893" s="1204"/>
      <c r="X893" s="1204"/>
      <c r="Y893" s="1204"/>
      <c r="Z893" s="1204"/>
    </row>
    <row r="894" spans="1:26" ht="13.5" customHeight="1">
      <c r="A894" s="160"/>
      <c r="B894" s="931"/>
      <c r="C894" s="931"/>
      <c r="D894" s="931"/>
      <c r="E894" s="931"/>
      <c r="F894" s="931"/>
      <c r="G894" s="931"/>
      <c r="H894" s="931"/>
      <c r="I894" s="1204"/>
      <c r="J894" s="1204"/>
      <c r="K894" s="1204"/>
      <c r="L894" s="1204"/>
      <c r="M894" s="1204"/>
      <c r="N894" s="1204"/>
      <c r="O894" s="1204"/>
      <c r="P894" s="1204"/>
      <c r="Q894" s="1204"/>
      <c r="R894" s="1204"/>
      <c r="S894" s="1204"/>
      <c r="T894" s="1204"/>
      <c r="U894" s="1204"/>
      <c r="V894" s="1204"/>
      <c r="W894" s="1204"/>
      <c r="X894" s="1204"/>
      <c r="Y894" s="1204"/>
      <c r="Z894" s="1204"/>
    </row>
    <row r="895" spans="1:26" ht="13.5" customHeight="1">
      <c r="A895" s="160"/>
      <c r="B895" s="931"/>
      <c r="C895" s="931"/>
      <c r="D895" s="931"/>
      <c r="E895" s="931"/>
      <c r="F895" s="931"/>
      <c r="G895" s="931"/>
      <c r="H895" s="931"/>
      <c r="I895" s="1204"/>
      <c r="J895" s="1204"/>
      <c r="K895" s="1204"/>
      <c r="L895" s="1204"/>
      <c r="M895" s="1204"/>
      <c r="N895" s="1204"/>
      <c r="O895" s="1204"/>
      <c r="P895" s="1204"/>
      <c r="Q895" s="1204"/>
      <c r="R895" s="1204"/>
      <c r="S895" s="1204"/>
      <c r="T895" s="1204"/>
      <c r="U895" s="1204"/>
      <c r="V895" s="1204"/>
      <c r="W895" s="1204"/>
      <c r="X895" s="1204"/>
      <c r="Y895" s="1204"/>
      <c r="Z895" s="1204"/>
    </row>
    <row r="896" spans="1:26" ht="13.5" customHeight="1">
      <c r="A896" s="160"/>
      <c r="B896" s="931"/>
      <c r="C896" s="931"/>
      <c r="D896" s="931"/>
      <c r="E896" s="931"/>
      <c r="F896" s="931"/>
      <c r="G896" s="931"/>
      <c r="H896" s="931"/>
      <c r="I896" s="1204"/>
      <c r="J896" s="1204"/>
      <c r="K896" s="1204"/>
      <c r="L896" s="1204"/>
      <c r="M896" s="1204"/>
      <c r="N896" s="1204"/>
      <c r="O896" s="1204"/>
      <c r="P896" s="1204"/>
      <c r="Q896" s="1204"/>
      <c r="R896" s="1204"/>
      <c r="S896" s="1204"/>
      <c r="T896" s="1204"/>
      <c r="U896" s="1204"/>
      <c r="V896" s="1204"/>
      <c r="W896" s="1204"/>
      <c r="X896" s="1204"/>
      <c r="Y896" s="1204"/>
      <c r="Z896" s="1204"/>
    </row>
    <row r="897" spans="1:26" ht="13.5" customHeight="1">
      <c r="A897" s="160"/>
      <c r="B897" s="931"/>
      <c r="C897" s="931"/>
      <c r="D897" s="931"/>
      <c r="E897" s="931"/>
      <c r="F897" s="931"/>
      <c r="G897" s="931"/>
      <c r="H897" s="931"/>
      <c r="I897" s="1204"/>
      <c r="J897" s="1204"/>
      <c r="K897" s="1204"/>
      <c r="L897" s="1204"/>
      <c r="M897" s="1204"/>
      <c r="N897" s="1204"/>
      <c r="O897" s="1204"/>
      <c r="P897" s="1204"/>
      <c r="Q897" s="1204"/>
      <c r="R897" s="1204"/>
      <c r="S897" s="1204"/>
      <c r="T897" s="1204"/>
      <c r="U897" s="1204"/>
      <c r="V897" s="1204"/>
      <c r="W897" s="1204"/>
      <c r="X897" s="1204"/>
      <c r="Y897" s="1204"/>
      <c r="Z897" s="1204"/>
    </row>
    <row r="898" spans="1:26" ht="13.5" customHeight="1">
      <c r="A898" s="160"/>
      <c r="B898" s="931"/>
      <c r="C898" s="931"/>
      <c r="D898" s="931"/>
      <c r="E898" s="931"/>
      <c r="F898" s="931"/>
      <c r="G898" s="931"/>
      <c r="H898" s="931"/>
      <c r="I898" s="1204"/>
      <c r="J898" s="1204"/>
      <c r="K898" s="1204"/>
      <c r="L898" s="1204"/>
      <c r="M898" s="1204"/>
      <c r="N898" s="1204"/>
      <c r="O898" s="1204"/>
      <c r="P898" s="1204"/>
      <c r="Q898" s="1204"/>
      <c r="R898" s="1204"/>
      <c r="S898" s="1204"/>
      <c r="T898" s="1204"/>
      <c r="U898" s="1204"/>
      <c r="V898" s="1204"/>
      <c r="W898" s="1204"/>
      <c r="X898" s="1204"/>
      <c r="Y898" s="1204"/>
      <c r="Z898" s="1204"/>
    </row>
    <row r="899" spans="1:26" ht="13.5" customHeight="1">
      <c r="A899" s="160"/>
      <c r="B899" s="931"/>
      <c r="C899" s="931"/>
      <c r="D899" s="931"/>
      <c r="E899" s="931"/>
      <c r="F899" s="931"/>
      <c r="G899" s="931"/>
      <c r="H899" s="931"/>
      <c r="I899" s="1204"/>
      <c r="J899" s="1204"/>
      <c r="K899" s="1204"/>
      <c r="L899" s="1204"/>
      <c r="M899" s="1204"/>
      <c r="N899" s="1204"/>
      <c r="O899" s="1204"/>
      <c r="P899" s="1204"/>
      <c r="Q899" s="1204"/>
      <c r="R899" s="1204"/>
      <c r="S899" s="1204"/>
      <c r="T899" s="1204"/>
      <c r="U899" s="1204"/>
      <c r="V899" s="1204"/>
      <c r="W899" s="1204"/>
      <c r="X899" s="1204"/>
      <c r="Y899" s="1204"/>
      <c r="Z899" s="1204"/>
    </row>
    <row r="900" spans="1:26" ht="13.5" customHeight="1">
      <c r="A900" s="160"/>
      <c r="B900" s="931"/>
      <c r="C900" s="931"/>
      <c r="D900" s="931"/>
      <c r="E900" s="931"/>
      <c r="F900" s="931"/>
      <c r="G900" s="931"/>
      <c r="H900" s="931"/>
      <c r="I900" s="1204"/>
      <c r="J900" s="1204"/>
      <c r="K900" s="1204"/>
      <c r="L900" s="1204"/>
      <c r="M900" s="1204"/>
      <c r="N900" s="1204"/>
      <c r="O900" s="1204"/>
      <c r="P900" s="1204"/>
      <c r="Q900" s="1204"/>
      <c r="R900" s="1204"/>
      <c r="S900" s="1204"/>
      <c r="T900" s="1204"/>
      <c r="U900" s="1204"/>
      <c r="V900" s="1204"/>
      <c r="W900" s="1204"/>
      <c r="X900" s="1204"/>
      <c r="Y900" s="1204"/>
      <c r="Z900" s="1204"/>
    </row>
    <row r="901" spans="1:26" ht="13.5" customHeight="1">
      <c r="A901" s="160"/>
      <c r="B901" s="931"/>
      <c r="C901" s="931"/>
      <c r="D901" s="931"/>
      <c r="E901" s="931"/>
      <c r="F901" s="931"/>
      <c r="G901" s="931"/>
      <c r="H901" s="931"/>
      <c r="I901" s="1204"/>
      <c r="J901" s="1204"/>
      <c r="K901" s="1204"/>
      <c r="L901" s="1204"/>
      <c r="M901" s="1204"/>
      <c r="N901" s="1204"/>
      <c r="O901" s="1204"/>
      <c r="P901" s="1204"/>
      <c r="Q901" s="1204"/>
      <c r="R901" s="1204"/>
      <c r="S901" s="1204"/>
      <c r="T901" s="1204"/>
      <c r="U901" s="1204"/>
      <c r="V901" s="1204"/>
      <c r="W901" s="1204"/>
      <c r="X901" s="1204"/>
      <c r="Y901" s="1204"/>
      <c r="Z901" s="1204"/>
    </row>
    <row r="902" spans="1:26" ht="13.5" customHeight="1">
      <c r="A902" s="160"/>
      <c r="B902" s="931"/>
      <c r="C902" s="931"/>
      <c r="D902" s="931"/>
      <c r="E902" s="931"/>
      <c r="F902" s="931"/>
      <c r="G902" s="931"/>
      <c r="H902" s="931"/>
      <c r="I902" s="1204"/>
      <c r="J902" s="1204"/>
      <c r="K902" s="1204"/>
      <c r="L902" s="1204"/>
      <c r="M902" s="1204"/>
      <c r="N902" s="1204"/>
      <c r="O902" s="1204"/>
      <c r="P902" s="1204"/>
      <c r="Q902" s="1204"/>
      <c r="R902" s="1204"/>
      <c r="S902" s="1204"/>
      <c r="T902" s="1204"/>
      <c r="U902" s="1204"/>
      <c r="V902" s="1204"/>
      <c r="W902" s="1204"/>
      <c r="X902" s="1204"/>
      <c r="Y902" s="1204"/>
      <c r="Z902" s="1204"/>
    </row>
    <row r="903" spans="1:26" ht="13.5" customHeight="1">
      <c r="A903" s="160"/>
      <c r="B903" s="931"/>
      <c r="C903" s="931"/>
      <c r="D903" s="931"/>
      <c r="E903" s="931"/>
      <c r="F903" s="931"/>
      <c r="G903" s="931"/>
      <c r="H903" s="931"/>
      <c r="I903" s="1204"/>
      <c r="J903" s="1204"/>
      <c r="K903" s="1204"/>
      <c r="L903" s="1204"/>
      <c r="M903" s="1204"/>
      <c r="N903" s="1204"/>
      <c r="O903" s="1204"/>
      <c r="P903" s="1204"/>
      <c r="Q903" s="1204"/>
      <c r="R903" s="1204"/>
      <c r="S903" s="1204"/>
      <c r="T903" s="1204"/>
      <c r="U903" s="1204"/>
      <c r="V903" s="1204"/>
      <c r="W903" s="1204"/>
      <c r="X903" s="1204"/>
      <c r="Y903" s="1204"/>
      <c r="Z903" s="1204"/>
    </row>
    <row r="904" spans="1:26" ht="13.5" customHeight="1">
      <c r="A904" s="160"/>
      <c r="B904" s="931"/>
      <c r="C904" s="931"/>
      <c r="D904" s="931"/>
      <c r="E904" s="931"/>
      <c r="F904" s="931"/>
      <c r="G904" s="931"/>
      <c r="H904" s="931"/>
      <c r="I904" s="1204"/>
      <c r="J904" s="1204"/>
      <c r="K904" s="1204"/>
      <c r="L904" s="1204"/>
      <c r="M904" s="1204"/>
      <c r="N904" s="1204"/>
      <c r="O904" s="1204"/>
      <c r="P904" s="1204"/>
      <c r="Q904" s="1204"/>
      <c r="R904" s="1204"/>
      <c r="S904" s="1204"/>
      <c r="T904" s="1204"/>
      <c r="U904" s="1204"/>
      <c r="V904" s="1204"/>
      <c r="W904" s="1204"/>
      <c r="X904" s="1204"/>
      <c r="Y904" s="1204"/>
      <c r="Z904" s="1204"/>
    </row>
    <row r="905" spans="1:26" ht="13.5" customHeight="1">
      <c r="A905" s="160"/>
      <c r="B905" s="931"/>
      <c r="C905" s="931"/>
      <c r="D905" s="931"/>
      <c r="E905" s="931"/>
      <c r="F905" s="931"/>
      <c r="G905" s="931"/>
      <c r="H905" s="931"/>
      <c r="I905" s="1204"/>
      <c r="J905" s="1204"/>
      <c r="K905" s="1204"/>
      <c r="L905" s="1204"/>
      <c r="M905" s="1204"/>
      <c r="N905" s="1204"/>
      <c r="O905" s="1204"/>
      <c r="P905" s="1204"/>
      <c r="Q905" s="1204"/>
      <c r="R905" s="1204"/>
      <c r="S905" s="1204"/>
      <c r="T905" s="1204"/>
      <c r="U905" s="1204"/>
      <c r="V905" s="1204"/>
      <c r="W905" s="1204"/>
      <c r="X905" s="1204"/>
      <c r="Y905" s="1204"/>
      <c r="Z905" s="1204"/>
    </row>
    <row r="906" spans="1:26" ht="13.5" customHeight="1">
      <c r="A906" s="160"/>
      <c r="B906" s="931"/>
      <c r="C906" s="931"/>
      <c r="D906" s="931"/>
      <c r="E906" s="931"/>
      <c r="F906" s="931"/>
      <c r="G906" s="931"/>
      <c r="H906" s="931"/>
      <c r="I906" s="1204"/>
      <c r="J906" s="1204"/>
      <c r="K906" s="1204"/>
      <c r="L906" s="1204"/>
      <c r="M906" s="1204"/>
      <c r="N906" s="1204"/>
      <c r="O906" s="1204"/>
      <c r="P906" s="1204"/>
      <c r="Q906" s="1204"/>
      <c r="R906" s="1204"/>
      <c r="S906" s="1204"/>
      <c r="T906" s="1204"/>
      <c r="U906" s="1204"/>
      <c r="V906" s="1204"/>
      <c r="W906" s="1204"/>
      <c r="X906" s="1204"/>
      <c r="Y906" s="1204"/>
      <c r="Z906" s="1204"/>
    </row>
    <row r="907" spans="1:26" ht="13.5" customHeight="1">
      <c r="A907" s="160"/>
      <c r="B907" s="931"/>
      <c r="C907" s="931"/>
      <c r="D907" s="931"/>
      <c r="E907" s="931"/>
      <c r="F907" s="931"/>
      <c r="G907" s="931"/>
      <c r="H907" s="931"/>
      <c r="I907" s="1204"/>
      <c r="J907" s="1204"/>
      <c r="K907" s="1204"/>
      <c r="L907" s="1204"/>
      <c r="M907" s="1204"/>
      <c r="N907" s="1204"/>
      <c r="O907" s="1204"/>
      <c r="P907" s="1204"/>
      <c r="Q907" s="1204"/>
      <c r="R907" s="1204"/>
      <c r="S907" s="1204"/>
      <c r="T907" s="1204"/>
      <c r="U907" s="1204"/>
      <c r="V907" s="1204"/>
      <c r="W907" s="1204"/>
      <c r="X907" s="1204"/>
      <c r="Y907" s="1204"/>
      <c r="Z907" s="1204"/>
    </row>
    <row r="908" spans="1:26" ht="13.5" customHeight="1">
      <c r="A908" s="160"/>
      <c r="B908" s="931"/>
      <c r="C908" s="931"/>
      <c r="D908" s="931"/>
      <c r="E908" s="931"/>
      <c r="F908" s="931"/>
      <c r="G908" s="931"/>
      <c r="H908" s="931"/>
      <c r="I908" s="1204"/>
      <c r="J908" s="1204"/>
      <c r="K908" s="1204"/>
      <c r="L908" s="1204"/>
      <c r="M908" s="1204"/>
      <c r="N908" s="1204"/>
      <c r="O908" s="1204"/>
      <c r="P908" s="1204"/>
      <c r="Q908" s="1204"/>
      <c r="R908" s="1204"/>
      <c r="S908" s="1204"/>
      <c r="T908" s="1204"/>
      <c r="U908" s="1204"/>
      <c r="V908" s="1204"/>
      <c r="W908" s="1204"/>
      <c r="X908" s="1204"/>
      <c r="Y908" s="1204"/>
      <c r="Z908" s="1204"/>
    </row>
    <row r="909" spans="1:26" ht="13.5" customHeight="1">
      <c r="A909" s="160"/>
      <c r="B909" s="931"/>
      <c r="C909" s="931"/>
      <c r="D909" s="931"/>
      <c r="E909" s="931"/>
      <c r="F909" s="931"/>
      <c r="G909" s="931"/>
      <c r="H909" s="931"/>
      <c r="I909" s="1204"/>
      <c r="J909" s="1204"/>
      <c r="K909" s="1204"/>
      <c r="L909" s="1204"/>
      <c r="M909" s="1204"/>
      <c r="N909" s="1204"/>
      <c r="O909" s="1204"/>
      <c r="P909" s="1204"/>
      <c r="Q909" s="1204"/>
      <c r="R909" s="1204"/>
      <c r="S909" s="1204"/>
      <c r="T909" s="1204"/>
      <c r="U909" s="1204"/>
      <c r="V909" s="1204"/>
      <c r="W909" s="1204"/>
      <c r="X909" s="1204"/>
      <c r="Y909" s="1204"/>
      <c r="Z909" s="1204"/>
    </row>
    <row r="910" spans="1:26" ht="13.5" customHeight="1">
      <c r="A910" s="160"/>
      <c r="B910" s="931"/>
      <c r="C910" s="931"/>
      <c r="D910" s="931"/>
      <c r="E910" s="931"/>
      <c r="F910" s="931"/>
      <c r="G910" s="931"/>
      <c r="H910" s="931"/>
      <c r="I910" s="1204"/>
      <c r="J910" s="1204"/>
      <c r="K910" s="1204"/>
      <c r="L910" s="1204"/>
      <c r="M910" s="1204"/>
      <c r="N910" s="1204"/>
      <c r="O910" s="1204"/>
      <c r="P910" s="1204"/>
      <c r="Q910" s="1204"/>
      <c r="R910" s="1204"/>
      <c r="S910" s="1204"/>
      <c r="T910" s="1204"/>
      <c r="U910" s="1204"/>
      <c r="V910" s="1204"/>
      <c r="W910" s="1204"/>
      <c r="X910" s="1204"/>
      <c r="Y910" s="1204"/>
      <c r="Z910" s="1204"/>
    </row>
    <row r="911" spans="1:26" ht="13.5" customHeight="1">
      <c r="A911" s="160"/>
      <c r="B911" s="931"/>
      <c r="C911" s="931"/>
      <c r="D911" s="931"/>
      <c r="E911" s="931"/>
      <c r="F911" s="931"/>
      <c r="G911" s="931"/>
      <c r="H911" s="931"/>
      <c r="I911" s="1204"/>
      <c r="J911" s="1204"/>
      <c r="K911" s="1204"/>
      <c r="L911" s="1204"/>
      <c r="M911" s="1204"/>
      <c r="N911" s="1204"/>
      <c r="O911" s="1204"/>
      <c r="P911" s="1204"/>
      <c r="Q911" s="1204"/>
      <c r="R911" s="1204"/>
      <c r="S911" s="1204"/>
      <c r="T911" s="1204"/>
      <c r="U911" s="1204"/>
      <c r="V911" s="1204"/>
      <c r="W911" s="1204"/>
      <c r="X911" s="1204"/>
      <c r="Y911" s="1204"/>
      <c r="Z911" s="1204"/>
    </row>
    <row r="912" spans="1:26" ht="13.5" customHeight="1">
      <c r="A912" s="160"/>
      <c r="B912" s="931"/>
      <c r="C912" s="931"/>
      <c r="D912" s="931"/>
      <c r="E912" s="931"/>
      <c r="F912" s="931"/>
      <c r="G912" s="931"/>
      <c r="H912" s="931"/>
      <c r="I912" s="1204"/>
      <c r="J912" s="1204"/>
      <c r="K912" s="1204"/>
      <c r="L912" s="1204"/>
      <c r="M912" s="1204"/>
      <c r="N912" s="1204"/>
      <c r="O912" s="1204"/>
      <c r="P912" s="1204"/>
      <c r="Q912" s="1204"/>
      <c r="R912" s="1204"/>
      <c r="S912" s="1204"/>
      <c r="T912" s="1204"/>
      <c r="U912" s="1204"/>
      <c r="V912" s="1204"/>
      <c r="W912" s="1204"/>
      <c r="X912" s="1204"/>
      <c r="Y912" s="1204"/>
      <c r="Z912" s="1204"/>
    </row>
    <row r="913" spans="1:26" ht="13.5" customHeight="1">
      <c r="A913" s="160"/>
      <c r="B913" s="931"/>
      <c r="C913" s="931"/>
      <c r="D913" s="931"/>
      <c r="E913" s="931"/>
      <c r="F913" s="931"/>
      <c r="G913" s="931"/>
      <c r="H913" s="931"/>
      <c r="I913" s="1204"/>
      <c r="J913" s="1204"/>
      <c r="K913" s="1204"/>
      <c r="L913" s="1204"/>
      <c r="M913" s="1204"/>
      <c r="N913" s="1204"/>
      <c r="O913" s="1204"/>
      <c r="P913" s="1204"/>
      <c r="Q913" s="1204"/>
      <c r="R913" s="1204"/>
      <c r="S913" s="1204"/>
      <c r="T913" s="1204"/>
      <c r="U913" s="1204"/>
      <c r="V913" s="1204"/>
      <c r="W913" s="1204"/>
      <c r="X913" s="1204"/>
      <c r="Y913" s="1204"/>
      <c r="Z913" s="1204"/>
    </row>
    <row r="914" spans="1:26" ht="13.5" customHeight="1">
      <c r="A914" s="160"/>
      <c r="B914" s="931"/>
      <c r="C914" s="931"/>
      <c r="D914" s="931"/>
      <c r="E914" s="931"/>
      <c r="F914" s="931"/>
      <c r="G914" s="931"/>
      <c r="H914" s="931"/>
      <c r="I914" s="1204"/>
      <c r="J914" s="1204"/>
      <c r="K914" s="1204"/>
      <c r="L914" s="1204"/>
      <c r="M914" s="1204"/>
      <c r="N914" s="1204"/>
      <c r="O914" s="1204"/>
      <c r="P914" s="1204"/>
      <c r="Q914" s="1204"/>
      <c r="R914" s="1204"/>
      <c r="S914" s="1204"/>
      <c r="T914" s="1204"/>
      <c r="U914" s="1204"/>
      <c r="V914" s="1204"/>
      <c r="W914" s="1204"/>
      <c r="X914" s="1204"/>
      <c r="Y914" s="1204"/>
      <c r="Z914" s="1204"/>
    </row>
    <row r="915" spans="1:26" ht="13.5" customHeight="1">
      <c r="A915" s="160"/>
      <c r="B915" s="931"/>
      <c r="C915" s="931"/>
      <c r="D915" s="931"/>
      <c r="E915" s="931"/>
      <c r="F915" s="931"/>
      <c r="G915" s="931"/>
      <c r="H915" s="931"/>
      <c r="I915" s="1204"/>
      <c r="J915" s="1204"/>
      <c r="K915" s="1204"/>
      <c r="L915" s="1204"/>
      <c r="M915" s="1204"/>
      <c r="N915" s="1204"/>
      <c r="O915" s="1204"/>
      <c r="P915" s="1204"/>
      <c r="Q915" s="1204"/>
      <c r="R915" s="1204"/>
      <c r="S915" s="1204"/>
      <c r="T915" s="1204"/>
      <c r="U915" s="1204"/>
      <c r="V915" s="1204"/>
      <c r="W915" s="1204"/>
      <c r="X915" s="1204"/>
      <c r="Y915" s="1204"/>
      <c r="Z915" s="1204"/>
    </row>
    <row r="916" spans="1:26" ht="13.5" customHeight="1">
      <c r="A916" s="160"/>
      <c r="B916" s="931"/>
      <c r="C916" s="931"/>
      <c r="D916" s="931"/>
      <c r="E916" s="931"/>
      <c r="F916" s="931"/>
      <c r="G916" s="931"/>
      <c r="H916" s="931"/>
      <c r="I916" s="1204"/>
      <c r="J916" s="1204"/>
      <c r="K916" s="1204"/>
      <c r="L916" s="1204"/>
      <c r="M916" s="1204"/>
      <c r="N916" s="1204"/>
      <c r="O916" s="1204"/>
      <c r="P916" s="1204"/>
      <c r="Q916" s="1204"/>
      <c r="R916" s="1204"/>
      <c r="S916" s="1204"/>
      <c r="T916" s="1204"/>
      <c r="U916" s="1204"/>
      <c r="V916" s="1204"/>
      <c r="W916" s="1204"/>
      <c r="X916" s="1204"/>
      <c r="Y916" s="1204"/>
      <c r="Z916" s="1204"/>
    </row>
    <row r="917" spans="1:26" ht="13.5" customHeight="1">
      <c r="A917" s="160"/>
      <c r="B917" s="931"/>
      <c r="C917" s="931"/>
      <c r="D917" s="931"/>
      <c r="E917" s="931"/>
      <c r="F917" s="931"/>
      <c r="G917" s="931"/>
      <c r="H917" s="931"/>
      <c r="I917" s="1204"/>
      <c r="J917" s="1204"/>
      <c r="K917" s="1204"/>
      <c r="L917" s="1204"/>
      <c r="M917" s="1204"/>
      <c r="N917" s="1204"/>
      <c r="O917" s="1204"/>
      <c r="P917" s="1204"/>
      <c r="Q917" s="1204"/>
      <c r="R917" s="1204"/>
      <c r="S917" s="1204"/>
      <c r="T917" s="1204"/>
      <c r="U917" s="1204"/>
      <c r="V917" s="1204"/>
      <c r="W917" s="1204"/>
      <c r="X917" s="1204"/>
      <c r="Y917" s="1204"/>
      <c r="Z917" s="1204"/>
    </row>
    <row r="918" spans="1:26" ht="13.5" customHeight="1">
      <c r="A918" s="160"/>
      <c r="B918" s="931"/>
      <c r="C918" s="931"/>
      <c r="D918" s="931"/>
      <c r="E918" s="931"/>
      <c r="F918" s="931"/>
      <c r="G918" s="931"/>
      <c r="H918" s="931"/>
      <c r="I918" s="1204"/>
      <c r="J918" s="1204"/>
      <c r="K918" s="1204"/>
      <c r="L918" s="1204"/>
      <c r="M918" s="1204"/>
      <c r="N918" s="1204"/>
      <c r="O918" s="1204"/>
      <c r="P918" s="1204"/>
      <c r="Q918" s="1204"/>
      <c r="R918" s="1204"/>
      <c r="S918" s="1204"/>
      <c r="T918" s="1204"/>
      <c r="U918" s="1204"/>
      <c r="V918" s="1204"/>
      <c r="W918" s="1204"/>
      <c r="X918" s="1204"/>
      <c r="Y918" s="1204"/>
      <c r="Z918" s="1204"/>
    </row>
    <row r="919" spans="1:26" ht="13.5" customHeight="1">
      <c r="A919" s="160"/>
      <c r="B919" s="931"/>
      <c r="C919" s="931"/>
      <c r="D919" s="931"/>
      <c r="E919" s="931"/>
      <c r="F919" s="931"/>
      <c r="G919" s="931"/>
      <c r="H919" s="931"/>
      <c r="I919" s="1204"/>
      <c r="J919" s="1204"/>
      <c r="K919" s="1204"/>
      <c r="L919" s="1204"/>
      <c r="M919" s="1204"/>
      <c r="N919" s="1204"/>
      <c r="O919" s="1204"/>
      <c r="P919" s="1204"/>
      <c r="Q919" s="1204"/>
      <c r="R919" s="1204"/>
      <c r="S919" s="1204"/>
      <c r="T919" s="1204"/>
      <c r="U919" s="1204"/>
      <c r="V919" s="1204"/>
      <c r="W919" s="1204"/>
      <c r="X919" s="1204"/>
      <c r="Y919" s="1204"/>
      <c r="Z919" s="1204"/>
    </row>
    <row r="920" spans="1:26" ht="13.5" customHeight="1">
      <c r="A920" s="160"/>
      <c r="B920" s="931"/>
      <c r="C920" s="931"/>
      <c r="D920" s="931"/>
      <c r="E920" s="931"/>
      <c r="F920" s="931"/>
      <c r="G920" s="931"/>
      <c r="H920" s="931"/>
      <c r="I920" s="1204"/>
      <c r="J920" s="1204"/>
      <c r="K920" s="1204"/>
      <c r="L920" s="1204"/>
      <c r="M920" s="1204"/>
      <c r="N920" s="1204"/>
      <c r="O920" s="1204"/>
      <c r="P920" s="1204"/>
      <c r="Q920" s="1204"/>
      <c r="R920" s="1204"/>
      <c r="S920" s="1204"/>
      <c r="T920" s="1204"/>
      <c r="U920" s="1204"/>
      <c r="V920" s="1204"/>
      <c r="W920" s="1204"/>
      <c r="X920" s="1204"/>
      <c r="Y920" s="1204"/>
      <c r="Z920" s="1204"/>
    </row>
    <row r="921" spans="1:26" ht="13.5" customHeight="1">
      <c r="A921" s="160"/>
      <c r="B921" s="931"/>
      <c r="C921" s="931"/>
      <c r="D921" s="931"/>
      <c r="E921" s="931"/>
      <c r="F921" s="931"/>
      <c r="G921" s="931"/>
      <c r="H921" s="931"/>
      <c r="I921" s="1204"/>
      <c r="J921" s="1204"/>
      <c r="K921" s="1204"/>
      <c r="L921" s="1204"/>
      <c r="M921" s="1204"/>
      <c r="N921" s="1204"/>
      <c r="O921" s="1204"/>
      <c r="P921" s="1204"/>
      <c r="Q921" s="1204"/>
      <c r="R921" s="1204"/>
      <c r="S921" s="1204"/>
      <c r="T921" s="1204"/>
      <c r="U921" s="1204"/>
      <c r="V921" s="1204"/>
      <c r="W921" s="1204"/>
      <c r="X921" s="1204"/>
      <c r="Y921" s="1204"/>
      <c r="Z921" s="1204"/>
    </row>
    <row r="922" spans="1:26" ht="13.5" customHeight="1">
      <c r="A922" s="160"/>
      <c r="B922" s="931"/>
      <c r="C922" s="931"/>
      <c r="D922" s="931"/>
      <c r="E922" s="931"/>
      <c r="F922" s="931"/>
      <c r="G922" s="931"/>
      <c r="H922" s="931"/>
      <c r="I922" s="1204"/>
      <c r="J922" s="1204"/>
      <c r="K922" s="1204"/>
      <c r="L922" s="1204"/>
      <c r="M922" s="1204"/>
      <c r="N922" s="1204"/>
      <c r="O922" s="1204"/>
      <c r="P922" s="1204"/>
      <c r="Q922" s="1204"/>
      <c r="R922" s="1204"/>
      <c r="S922" s="1204"/>
      <c r="T922" s="1204"/>
      <c r="U922" s="1204"/>
      <c r="V922" s="1204"/>
      <c r="W922" s="1204"/>
      <c r="X922" s="1204"/>
      <c r="Y922" s="1204"/>
      <c r="Z922" s="1204"/>
    </row>
    <row r="923" spans="1:26" ht="13.5" customHeight="1">
      <c r="A923" s="160"/>
      <c r="B923" s="931"/>
      <c r="C923" s="931"/>
      <c r="D923" s="931"/>
      <c r="E923" s="931"/>
      <c r="F923" s="931"/>
      <c r="G923" s="931"/>
      <c r="H923" s="931"/>
      <c r="I923" s="1204"/>
      <c r="J923" s="1204"/>
      <c r="K923" s="1204"/>
      <c r="L923" s="1204"/>
      <c r="M923" s="1204"/>
      <c r="N923" s="1204"/>
      <c r="O923" s="1204"/>
      <c r="P923" s="1204"/>
      <c r="Q923" s="1204"/>
      <c r="R923" s="1204"/>
      <c r="S923" s="1204"/>
      <c r="T923" s="1204"/>
      <c r="U923" s="1204"/>
      <c r="V923" s="1204"/>
      <c r="W923" s="1204"/>
      <c r="X923" s="1204"/>
      <c r="Y923" s="1204"/>
      <c r="Z923" s="1204"/>
    </row>
    <row r="924" spans="1:26" ht="13.5" customHeight="1">
      <c r="A924" s="160"/>
      <c r="B924" s="931"/>
      <c r="C924" s="931"/>
      <c r="D924" s="931"/>
      <c r="E924" s="931"/>
      <c r="F924" s="931"/>
      <c r="G924" s="931"/>
      <c r="H924" s="931"/>
      <c r="I924" s="1204"/>
      <c r="J924" s="1204"/>
      <c r="K924" s="1204"/>
      <c r="L924" s="1204"/>
      <c r="M924" s="1204"/>
      <c r="N924" s="1204"/>
      <c r="O924" s="1204"/>
      <c r="P924" s="1204"/>
      <c r="Q924" s="1204"/>
      <c r="R924" s="1204"/>
      <c r="S924" s="1204"/>
      <c r="T924" s="1204"/>
      <c r="U924" s="1204"/>
      <c r="V924" s="1204"/>
      <c r="W924" s="1204"/>
      <c r="X924" s="1204"/>
      <c r="Y924" s="1204"/>
      <c r="Z924" s="1204"/>
    </row>
    <row r="925" spans="1:26" ht="13.5" customHeight="1">
      <c r="A925" s="160"/>
      <c r="B925" s="931"/>
      <c r="C925" s="931"/>
      <c r="D925" s="931"/>
      <c r="E925" s="931"/>
      <c r="F925" s="931"/>
      <c r="G925" s="931"/>
      <c r="H925" s="931"/>
      <c r="I925" s="1204"/>
      <c r="J925" s="1204"/>
      <c r="K925" s="1204"/>
      <c r="L925" s="1204"/>
      <c r="M925" s="1204"/>
      <c r="N925" s="1204"/>
      <c r="O925" s="1204"/>
      <c r="P925" s="1204"/>
      <c r="Q925" s="1204"/>
      <c r="R925" s="1204"/>
      <c r="S925" s="1204"/>
      <c r="T925" s="1204"/>
      <c r="U925" s="1204"/>
      <c r="V925" s="1204"/>
      <c r="W925" s="1204"/>
      <c r="X925" s="1204"/>
      <c r="Y925" s="1204"/>
      <c r="Z925" s="1204"/>
    </row>
    <row r="926" spans="1:26" ht="13.5" customHeight="1">
      <c r="A926" s="160"/>
      <c r="B926" s="931"/>
      <c r="C926" s="931"/>
      <c r="D926" s="931"/>
      <c r="E926" s="931"/>
      <c r="F926" s="931"/>
      <c r="G926" s="931"/>
      <c r="H926" s="931"/>
      <c r="I926" s="1204"/>
      <c r="J926" s="1204"/>
      <c r="K926" s="1204"/>
      <c r="L926" s="1204"/>
      <c r="M926" s="1204"/>
      <c r="N926" s="1204"/>
      <c r="O926" s="1204"/>
      <c r="P926" s="1204"/>
      <c r="Q926" s="1204"/>
      <c r="R926" s="1204"/>
      <c r="S926" s="1204"/>
      <c r="T926" s="1204"/>
      <c r="U926" s="1204"/>
      <c r="V926" s="1204"/>
      <c r="W926" s="1204"/>
      <c r="X926" s="1204"/>
      <c r="Y926" s="1204"/>
      <c r="Z926" s="1204"/>
    </row>
    <row r="927" spans="1:26" ht="13.5" customHeight="1">
      <c r="A927" s="160"/>
      <c r="B927" s="931"/>
      <c r="C927" s="931"/>
      <c r="D927" s="931"/>
      <c r="E927" s="931"/>
      <c r="F927" s="931"/>
      <c r="G927" s="931"/>
      <c r="H927" s="931"/>
      <c r="I927" s="1204"/>
      <c r="J927" s="1204"/>
      <c r="K927" s="1204"/>
      <c r="L927" s="1204"/>
      <c r="M927" s="1204"/>
      <c r="N927" s="1204"/>
      <c r="O927" s="1204"/>
      <c r="P927" s="1204"/>
      <c r="Q927" s="1204"/>
      <c r="R927" s="1204"/>
      <c r="S927" s="1204"/>
      <c r="T927" s="1204"/>
      <c r="U927" s="1204"/>
      <c r="V927" s="1204"/>
      <c r="W927" s="1204"/>
      <c r="X927" s="1204"/>
      <c r="Y927" s="1204"/>
      <c r="Z927" s="1204"/>
    </row>
    <row r="928" spans="1:26" ht="13.5" customHeight="1">
      <c r="A928" s="160"/>
      <c r="B928" s="931"/>
      <c r="C928" s="931"/>
      <c r="D928" s="931"/>
      <c r="E928" s="931"/>
      <c r="F928" s="931"/>
      <c r="G928" s="931"/>
      <c r="H928" s="931"/>
      <c r="I928" s="1204"/>
      <c r="J928" s="1204"/>
      <c r="K928" s="1204"/>
      <c r="L928" s="1204"/>
      <c r="M928" s="1204"/>
      <c r="N928" s="1204"/>
      <c r="O928" s="1204"/>
      <c r="P928" s="1204"/>
      <c r="Q928" s="1204"/>
      <c r="R928" s="1204"/>
      <c r="S928" s="1204"/>
      <c r="T928" s="1204"/>
      <c r="U928" s="1204"/>
      <c r="V928" s="1204"/>
      <c r="W928" s="1204"/>
      <c r="X928" s="1204"/>
      <c r="Y928" s="1204"/>
      <c r="Z928" s="1204"/>
    </row>
    <row r="929" spans="1:26" ht="13.5" customHeight="1">
      <c r="A929" s="160"/>
      <c r="B929" s="931"/>
      <c r="C929" s="931"/>
      <c r="D929" s="931"/>
      <c r="E929" s="931"/>
      <c r="F929" s="931"/>
      <c r="G929" s="931"/>
      <c r="H929" s="931"/>
      <c r="I929" s="1204"/>
      <c r="J929" s="1204"/>
      <c r="K929" s="1204"/>
      <c r="L929" s="1204"/>
      <c r="M929" s="1204"/>
      <c r="N929" s="1204"/>
      <c r="O929" s="1204"/>
      <c r="P929" s="1204"/>
      <c r="Q929" s="1204"/>
      <c r="R929" s="1204"/>
      <c r="S929" s="1204"/>
      <c r="T929" s="1204"/>
      <c r="U929" s="1204"/>
      <c r="V929" s="1204"/>
      <c r="W929" s="1204"/>
      <c r="X929" s="1204"/>
      <c r="Y929" s="1204"/>
      <c r="Z929" s="1204"/>
    </row>
    <row r="930" spans="1:26" ht="13.5" customHeight="1">
      <c r="A930" s="160"/>
      <c r="B930" s="931"/>
      <c r="C930" s="931"/>
      <c r="D930" s="931"/>
      <c r="E930" s="931"/>
      <c r="F930" s="931"/>
      <c r="G930" s="931"/>
      <c r="H930" s="931"/>
      <c r="I930" s="1204"/>
      <c r="J930" s="1204"/>
      <c r="K930" s="1204"/>
      <c r="L930" s="1204"/>
      <c r="M930" s="1204"/>
      <c r="N930" s="1204"/>
      <c r="O930" s="1204"/>
      <c r="P930" s="1204"/>
      <c r="Q930" s="1204"/>
      <c r="R930" s="1204"/>
      <c r="S930" s="1204"/>
      <c r="T930" s="1204"/>
      <c r="U930" s="1204"/>
      <c r="V930" s="1204"/>
      <c r="W930" s="1204"/>
      <c r="X930" s="1204"/>
      <c r="Y930" s="1204"/>
      <c r="Z930" s="1204"/>
    </row>
    <row r="931" spans="1:26" ht="13.5" customHeight="1">
      <c r="A931" s="160"/>
      <c r="B931" s="931"/>
      <c r="C931" s="931"/>
      <c r="D931" s="931"/>
      <c r="E931" s="931"/>
      <c r="F931" s="931"/>
      <c r="G931" s="931"/>
      <c r="H931" s="931"/>
      <c r="I931" s="1204"/>
      <c r="J931" s="1204"/>
      <c r="K931" s="1204"/>
      <c r="L931" s="1204"/>
      <c r="M931" s="1204"/>
      <c r="N931" s="1204"/>
      <c r="O931" s="1204"/>
      <c r="P931" s="1204"/>
      <c r="Q931" s="1204"/>
      <c r="R931" s="1204"/>
      <c r="S931" s="1204"/>
      <c r="T931" s="1204"/>
      <c r="U931" s="1204"/>
      <c r="V931" s="1204"/>
      <c r="W931" s="1204"/>
      <c r="X931" s="1204"/>
      <c r="Y931" s="1204"/>
      <c r="Z931" s="1204"/>
    </row>
    <row r="932" spans="1:26" ht="13.5" customHeight="1">
      <c r="A932" s="160"/>
      <c r="B932" s="931"/>
      <c r="C932" s="931"/>
      <c r="D932" s="931"/>
      <c r="E932" s="931"/>
      <c r="F932" s="931"/>
      <c r="G932" s="931"/>
      <c r="H932" s="931"/>
      <c r="I932" s="1204"/>
      <c r="J932" s="1204"/>
      <c r="K932" s="1204"/>
      <c r="L932" s="1204"/>
      <c r="M932" s="1204"/>
      <c r="N932" s="1204"/>
      <c r="O932" s="1204"/>
      <c r="P932" s="1204"/>
      <c r="Q932" s="1204"/>
      <c r="R932" s="1204"/>
      <c r="S932" s="1204"/>
      <c r="T932" s="1204"/>
      <c r="U932" s="1204"/>
      <c r="V932" s="1204"/>
      <c r="W932" s="1204"/>
      <c r="X932" s="1204"/>
      <c r="Y932" s="1204"/>
      <c r="Z932" s="1204"/>
    </row>
    <row r="933" spans="1:26" ht="13.5" customHeight="1">
      <c r="A933" s="160"/>
      <c r="B933" s="931"/>
      <c r="C933" s="931"/>
      <c r="D933" s="931"/>
      <c r="E933" s="931"/>
      <c r="F933" s="931"/>
      <c r="G933" s="931"/>
      <c r="H933" s="931"/>
      <c r="I933" s="1204"/>
      <c r="J933" s="1204"/>
      <c r="K933" s="1204"/>
      <c r="L933" s="1204"/>
      <c r="M933" s="1204"/>
      <c r="N933" s="1204"/>
      <c r="O933" s="1204"/>
      <c r="P933" s="1204"/>
      <c r="Q933" s="1204"/>
      <c r="R933" s="1204"/>
      <c r="S933" s="1204"/>
      <c r="T933" s="1204"/>
      <c r="U933" s="1204"/>
      <c r="V933" s="1204"/>
      <c r="W933" s="1204"/>
      <c r="X933" s="1204"/>
      <c r="Y933" s="1204"/>
      <c r="Z933" s="1204"/>
    </row>
    <row r="934" spans="1:26" ht="13.5" customHeight="1">
      <c r="A934" s="160"/>
      <c r="B934" s="931"/>
      <c r="C934" s="931"/>
      <c r="D934" s="931"/>
      <c r="E934" s="931"/>
      <c r="F934" s="931"/>
      <c r="G934" s="931"/>
      <c r="H934" s="931"/>
      <c r="I934" s="1204"/>
      <c r="J934" s="1204"/>
      <c r="K934" s="1204"/>
      <c r="L934" s="1204"/>
      <c r="M934" s="1204"/>
      <c r="N934" s="1204"/>
      <c r="O934" s="1204"/>
      <c r="P934" s="1204"/>
      <c r="Q934" s="1204"/>
      <c r="R934" s="1204"/>
      <c r="S934" s="1204"/>
      <c r="T934" s="1204"/>
      <c r="U934" s="1204"/>
      <c r="V934" s="1204"/>
      <c r="W934" s="1204"/>
      <c r="X934" s="1204"/>
      <c r="Y934" s="1204"/>
      <c r="Z934" s="1204"/>
    </row>
    <row r="935" spans="1:26" ht="13.5" customHeight="1">
      <c r="A935" s="160"/>
      <c r="B935" s="931"/>
      <c r="C935" s="931"/>
      <c r="D935" s="931"/>
      <c r="E935" s="931"/>
      <c r="F935" s="931"/>
      <c r="G935" s="931"/>
      <c r="H935" s="931"/>
      <c r="I935" s="1204"/>
      <c r="J935" s="1204"/>
      <c r="K935" s="1204"/>
      <c r="L935" s="1204"/>
      <c r="M935" s="1204"/>
      <c r="N935" s="1204"/>
      <c r="O935" s="1204"/>
      <c r="P935" s="1204"/>
      <c r="Q935" s="1204"/>
      <c r="R935" s="1204"/>
      <c r="S935" s="1204"/>
      <c r="T935" s="1204"/>
      <c r="U935" s="1204"/>
      <c r="V935" s="1204"/>
      <c r="W935" s="1204"/>
      <c r="X935" s="1204"/>
      <c r="Y935" s="1204"/>
      <c r="Z935" s="1204"/>
    </row>
    <row r="936" spans="1:26" ht="13.5" customHeight="1">
      <c r="A936" s="160"/>
      <c r="B936" s="931"/>
      <c r="C936" s="931"/>
      <c r="D936" s="931"/>
      <c r="E936" s="931"/>
      <c r="F936" s="931"/>
      <c r="G936" s="931"/>
      <c r="H936" s="931"/>
      <c r="I936" s="1204"/>
      <c r="J936" s="1204"/>
      <c r="K936" s="1204"/>
      <c r="L936" s="1204"/>
      <c r="M936" s="1204"/>
      <c r="N936" s="1204"/>
      <c r="O936" s="1204"/>
      <c r="P936" s="1204"/>
      <c r="Q936" s="1204"/>
      <c r="R936" s="1204"/>
      <c r="S936" s="1204"/>
      <c r="T936" s="1204"/>
      <c r="U936" s="1204"/>
      <c r="V936" s="1204"/>
      <c r="W936" s="1204"/>
      <c r="X936" s="1204"/>
      <c r="Y936" s="1204"/>
      <c r="Z936" s="1204"/>
    </row>
    <row r="937" spans="1:26" ht="13.5" customHeight="1">
      <c r="A937" s="160"/>
      <c r="B937" s="931"/>
      <c r="C937" s="931"/>
      <c r="D937" s="931"/>
      <c r="E937" s="931"/>
      <c r="F937" s="931"/>
      <c r="G937" s="931"/>
      <c r="H937" s="931"/>
      <c r="I937" s="1204"/>
      <c r="J937" s="1204"/>
      <c r="K937" s="1204"/>
      <c r="L937" s="1204"/>
      <c r="M937" s="1204"/>
      <c r="N937" s="1204"/>
      <c r="O937" s="1204"/>
      <c r="P937" s="1204"/>
      <c r="Q937" s="1204"/>
      <c r="R937" s="1204"/>
      <c r="S937" s="1204"/>
      <c r="T937" s="1204"/>
      <c r="U937" s="1204"/>
      <c r="V937" s="1204"/>
      <c r="W937" s="1204"/>
      <c r="X937" s="1204"/>
      <c r="Y937" s="1204"/>
      <c r="Z937" s="1204"/>
    </row>
    <row r="938" spans="1:26" ht="13.5" customHeight="1">
      <c r="A938" s="160"/>
      <c r="B938" s="931"/>
      <c r="C938" s="931"/>
      <c r="D938" s="931"/>
      <c r="E938" s="931"/>
      <c r="F938" s="931"/>
      <c r="G938" s="931"/>
      <c r="H938" s="931"/>
      <c r="I938" s="1204"/>
      <c r="J938" s="1204"/>
      <c r="K938" s="1204"/>
      <c r="L938" s="1204"/>
      <c r="M938" s="1204"/>
      <c r="N938" s="1204"/>
      <c r="O938" s="1204"/>
      <c r="P938" s="1204"/>
      <c r="Q938" s="1204"/>
      <c r="R938" s="1204"/>
      <c r="S938" s="1204"/>
      <c r="T938" s="1204"/>
      <c r="U938" s="1204"/>
      <c r="V938" s="1204"/>
      <c r="W938" s="1204"/>
      <c r="X938" s="1204"/>
      <c r="Y938" s="1204"/>
      <c r="Z938" s="1204"/>
    </row>
    <row r="939" spans="1:26" ht="13.5" customHeight="1">
      <c r="A939" s="160"/>
      <c r="B939" s="931"/>
      <c r="C939" s="931"/>
      <c r="D939" s="931"/>
      <c r="E939" s="931"/>
      <c r="F939" s="931"/>
      <c r="G939" s="931"/>
      <c r="H939" s="931"/>
      <c r="I939" s="1204"/>
      <c r="J939" s="1204"/>
      <c r="K939" s="1204"/>
      <c r="L939" s="1204"/>
      <c r="M939" s="1204"/>
      <c r="N939" s="1204"/>
      <c r="O939" s="1204"/>
      <c r="P939" s="1204"/>
      <c r="Q939" s="1204"/>
      <c r="R939" s="1204"/>
      <c r="S939" s="1204"/>
      <c r="T939" s="1204"/>
      <c r="U939" s="1204"/>
      <c r="V939" s="1204"/>
      <c r="W939" s="1204"/>
      <c r="X939" s="1204"/>
      <c r="Y939" s="1204"/>
      <c r="Z939" s="1204"/>
    </row>
    <row r="940" spans="1:26" ht="13.5" customHeight="1">
      <c r="A940" s="160"/>
      <c r="B940" s="931"/>
      <c r="C940" s="931"/>
      <c r="D940" s="931"/>
      <c r="E940" s="931"/>
      <c r="F940" s="931"/>
      <c r="G940" s="931"/>
      <c r="H940" s="931"/>
      <c r="I940" s="1204"/>
      <c r="J940" s="1204"/>
      <c r="K940" s="1204"/>
      <c r="L940" s="1204"/>
      <c r="M940" s="1204"/>
      <c r="N940" s="1204"/>
      <c r="O940" s="1204"/>
      <c r="P940" s="1204"/>
      <c r="Q940" s="1204"/>
      <c r="R940" s="1204"/>
      <c r="S940" s="1204"/>
      <c r="T940" s="1204"/>
      <c r="U940" s="1204"/>
      <c r="V940" s="1204"/>
      <c r="W940" s="1204"/>
      <c r="X940" s="1204"/>
      <c r="Y940" s="1204"/>
      <c r="Z940" s="1204"/>
    </row>
    <row r="941" spans="1:26" ht="13.5" customHeight="1">
      <c r="A941" s="160"/>
      <c r="B941" s="931"/>
      <c r="C941" s="931"/>
      <c r="D941" s="931"/>
      <c r="E941" s="931"/>
      <c r="F941" s="931"/>
      <c r="G941" s="931"/>
      <c r="H941" s="931"/>
      <c r="I941" s="1204"/>
      <c r="J941" s="1204"/>
      <c r="K941" s="1204"/>
      <c r="L941" s="1204"/>
      <c r="M941" s="1204"/>
      <c r="N941" s="1204"/>
      <c r="O941" s="1204"/>
      <c r="P941" s="1204"/>
      <c r="Q941" s="1204"/>
      <c r="R941" s="1204"/>
      <c r="S941" s="1204"/>
      <c r="T941" s="1204"/>
      <c r="U941" s="1204"/>
      <c r="V941" s="1204"/>
      <c r="W941" s="1204"/>
      <c r="X941" s="1204"/>
      <c r="Y941" s="1204"/>
      <c r="Z941" s="1204"/>
    </row>
    <row r="942" spans="1:26" ht="13.5" customHeight="1">
      <c r="A942" s="160"/>
      <c r="B942" s="931"/>
      <c r="C942" s="931"/>
      <c r="D942" s="931"/>
      <c r="E942" s="931"/>
      <c r="F942" s="931"/>
      <c r="G942" s="931"/>
      <c r="H942" s="931"/>
      <c r="I942" s="1204"/>
      <c r="J942" s="1204"/>
      <c r="K942" s="1204"/>
      <c r="L942" s="1204"/>
      <c r="M942" s="1204"/>
      <c r="N942" s="1204"/>
      <c r="O942" s="1204"/>
      <c r="P942" s="1204"/>
      <c r="Q942" s="1204"/>
      <c r="R942" s="1204"/>
      <c r="S942" s="1204"/>
      <c r="T942" s="1204"/>
      <c r="U942" s="1204"/>
      <c r="V942" s="1204"/>
      <c r="W942" s="1204"/>
      <c r="X942" s="1204"/>
      <c r="Y942" s="1204"/>
      <c r="Z942" s="1204"/>
    </row>
    <row r="943" spans="1:26" ht="13.5" customHeight="1">
      <c r="A943" s="160"/>
      <c r="B943" s="931"/>
      <c r="C943" s="931"/>
      <c r="D943" s="931"/>
      <c r="E943" s="931"/>
      <c r="F943" s="931"/>
      <c r="G943" s="931"/>
      <c r="H943" s="931"/>
      <c r="I943" s="1204"/>
      <c r="J943" s="1204"/>
      <c r="K943" s="1204"/>
      <c r="L943" s="1204"/>
      <c r="M943" s="1204"/>
      <c r="N943" s="1204"/>
      <c r="O943" s="1204"/>
      <c r="P943" s="1204"/>
      <c r="Q943" s="1204"/>
      <c r="R943" s="1204"/>
      <c r="S943" s="1204"/>
      <c r="T943" s="1204"/>
      <c r="U943" s="1204"/>
      <c r="V943" s="1204"/>
      <c r="W943" s="1204"/>
      <c r="X943" s="1204"/>
      <c r="Y943" s="1204"/>
      <c r="Z943" s="1204"/>
    </row>
    <row r="944" spans="1:26" ht="13.5" customHeight="1">
      <c r="A944" s="160"/>
      <c r="B944" s="931"/>
      <c r="C944" s="931"/>
      <c r="D944" s="931"/>
      <c r="E944" s="931"/>
      <c r="F944" s="931"/>
      <c r="G944" s="931"/>
      <c r="H944" s="931"/>
      <c r="I944" s="1204"/>
      <c r="J944" s="1204"/>
      <c r="K944" s="1204"/>
      <c r="L944" s="1204"/>
      <c r="M944" s="1204"/>
      <c r="N944" s="1204"/>
      <c r="O944" s="1204"/>
      <c r="P944" s="1204"/>
      <c r="Q944" s="1204"/>
      <c r="R944" s="1204"/>
      <c r="S944" s="1204"/>
      <c r="T944" s="1204"/>
      <c r="U944" s="1204"/>
      <c r="V944" s="1204"/>
      <c r="W944" s="1204"/>
      <c r="X944" s="1204"/>
      <c r="Y944" s="1204"/>
      <c r="Z944" s="1204"/>
    </row>
    <row r="945" spans="1:26" ht="13.5" customHeight="1">
      <c r="A945" s="160"/>
      <c r="B945" s="931"/>
      <c r="C945" s="931"/>
      <c r="D945" s="931"/>
      <c r="E945" s="931"/>
      <c r="F945" s="931"/>
      <c r="G945" s="931"/>
      <c r="H945" s="931"/>
      <c r="I945" s="1204"/>
      <c r="J945" s="1204"/>
      <c r="K945" s="1204"/>
      <c r="L945" s="1204"/>
      <c r="M945" s="1204"/>
      <c r="N945" s="1204"/>
      <c r="O945" s="1204"/>
      <c r="P945" s="1204"/>
      <c r="Q945" s="1204"/>
      <c r="R945" s="1204"/>
      <c r="S945" s="1204"/>
      <c r="T945" s="1204"/>
      <c r="U945" s="1204"/>
      <c r="V945" s="1204"/>
      <c r="W945" s="1204"/>
      <c r="X945" s="1204"/>
      <c r="Y945" s="1204"/>
      <c r="Z945" s="1204"/>
    </row>
    <row r="946" spans="1:26" ht="13.5" customHeight="1">
      <c r="A946" s="160"/>
      <c r="B946" s="931"/>
      <c r="C946" s="931"/>
      <c r="D946" s="931"/>
      <c r="E946" s="931"/>
      <c r="F946" s="931"/>
      <c r="G946" s="931"/>
      <c r="H946" s="931"/>
      <c r="I946" s="1204"/>
      <c r="J946" s="1204"/>
      <c r="K946" s="1204"/>
      <c r="L946" s="1204"/>
      <c r="M946" s="1204"/>
      <c r="N946" s="1204"/>
      <c r="O946" s="1204"/>
      <c r="P946" s="1204"/>
      <c r="Q946" s="1204"/>
      <c r="R946" s="1204"/>
      <c r="S946" s="1204"/>
      <c r="T946" s="1204"/>
      <c r="U946" s="1204"/>
      <c r="V946" s="1204"/>
      <c r="W946" s="1204"/>
      <c r="X946" s="1204"/>
      <c r="Y946" s="1204"/>
      <c r="Z946" s="1204"/>
    </row>
    <row r="947" spans="1:26" ht="13.5" customHeight="1">
      <c r="A947" s="160"/>
      <c r="B947" s="931"/>
      <c r="C947" s="931"/>
      <c r="D947" s="931"/>
      <c r="E947" s="931"/>
      <c r="F947" s="931"/>
      <c r="G947" s="931"/>
      <c r="H947" s="931"/>
      <c r="I947" s="1204"/>
      <c r="J947" s="1204"/>
      <c r="K947" s="1204"/>
      <c r="L947" s="1204"/>
      <c r="M947" s="1204"/>
      <c r="N947" s="1204"/>
      <c r="O947" s="1204"/>
      <c r="P947" s="1204"/>
      <c r="Q947" s="1204"/>
      <c r="R947" s="1204"/>
      <c r="S947" s="1204"/>
      <c r="T947" s="1204"/>
      <c r="U947" s="1204"/>
      <c r="V947" s="1204"/>
      <c r="W947" s="1204"/>
      <c r="X947" s="1204"/>
      <c r="Y947" s="1204"/>
      <c r="Z947" s="1204"/>
    </row>
    <row r="948" spans="1:26" ht="13.5" customHeight="1">
      <c r="A948" s="160"/>
      <c r="B948" s="931"/>
      <c r="C948" s="931"/>
      <c r="D948" s="931"/>
      <c r="E948" s="931"/>
      <c r="F948" s="931"/>
      <c r="G948" s="931"/>
      <c r="H948" s="931"/>
      <c r="I948" s="1204"/>
      <c r="J948" s="1204"/>
      <c r="K948" s="1204"/>
      <c r="L948" s="1204"/>
      <c r="M948" s="1204"/>
      <c r="N948" s="1204"/>
      <c r="O948" s="1204"/>
      <c r="P948" s="1204"/>
      <c r="Q948" s="1204"/>
      <c r="R948" s="1204"/>
      <c r="S948" s="1204"/>
      <c r="T948" s="1204"/>
      <c r="U948" s="1204"/>
      <c r="V948" s="1204"/>
      <c r="W948" s="1204"/>
      <c r="X948" s="1204"/>
      <c r="Y948" s="1204"/>
      <c r="Z948" s="1204"/>
    </row>
    <row r="949" spans="1:26" ht="13.5" customHeight="1">
      <c r="A949" s="160"/>
      <c r="B949" s="931"/>
      <c r="C949" s="931"/>
      <c r="D949" s="931"/>
      <c r="E949" s="931"/>
      <c r="F949" s="931"/>
      <c r="G949" s="931"/>
      <c r="H949" s="931"/>
      <c r="I949" s="1204"/>
      <c r="J949" s="1204"/>
      <c r="K949" s="1204"/>
      <c r="L949" s="1204"/>
      <c r="M949" s="1204"/>
      <c r="N949" s="1204"/>
      <c r="O949" s="1204"/>
      <c r="P949" s="1204"/>
      <c r="Q949" s="1204"/>
      <c r="R949" s="1204"/>
      <c r="S949" s="1204"/>
      <c r="T949" s="1204"/>
      <c r="U949" s="1204"/>
      <c r="V949" s="1204"/>
      <c r="W949" s="1204"/>
      <c r="X949" s="1204"/>
      <c r="Y949" s="1204"/>
      <c r="Z949" s="1204"/>
    </row>
    <row r="950" spans="1:26" ht="13.5" customHeight="1">
      <c r="A950" s="160"/>
      <c r="B950" s="931"/>
      <c r="C950" s="931"/>
      <c r="D950" s="931"/>
      <c r="E950" s="931"/>
      <c r="F950" s="931"/>
      <c r="G950" s="931"/>
      <c r="H950" s="931"/>
      <c r="I950" s="1204"/>
      <c r="J950" s="1204"/>
      <c r="K950" s="1204"/>
      <c r="L950" s="1204"/>
      <c r="M950" s="1204"/>
      <c r="N950" s="1204"/>
      <c r="O950" s="1204"/>
      <c r="P950" s="1204"/>
      <c r="Q950" s="1204"/>
      <c r="R950" s="1204"/>
      <c r="S950" s="1204"/>
      <c r="T950" s="1204"/>
      <c r="U950" s="1204"/>
      <c r="V950" s="1204"/>
      <c r="W950" s="1204"/>
      <c r="X950" s="1204"/>
      <c r="Y950" s="1204"/>
      <c r="Z950" s="1204"/>
    </row>
    <row r="951" spans="1:26" ht="13.5" customHeight="1">
      <c r="A951" s="160"/>
      <c r="B951" s="931"/>
      <c r="C951" s="931"/>
      <c r="D951" s="931"/>
      <c r="E951" s="931"/>
      <c r="F951" s="931"/>
      <c r="G951" s="931"/>
      <c r="H951" s="931"/>
      <c r="I951" s="1204"/>
      <c r="J951" s="1204"/>
      <c r="K951" s="1204"/>
      <c r="L951" s="1204"/>
      <c r="M951" s="1204"/>
      <c r="N951" s="1204"/>
      <c r="O951" s="1204"/>
      <c r="P951" s="1204"/>
      <c r="Q951" s="1204"/>
      <c r="R951" s="1204"/>
      <c r="S951" s="1204"/>
      <c r="T951" s="1204"/>
      <c r="U951" s="1204"/>
      <c r="V951" s="1204"/>
      <c r="W951" s="1204"/>
      <c r="X951" s="1204"/>
      <c r="Y951" s="1204"/>
      <c r="Z951" s="1204"/>
    </row>
    <row r="952" spans="1:26" ht="13.5" customHeight="1">
      <c r="A952" s="160"/>
      <c r="B952" s="931"/>
      <c r="C952" s="931"/>
      <c r="D952" s="931"/>
      <c r="E952" s="931"/>
      <c r="F952" s="931"/>
      <c r="G952" s="931"/>
      <c r="H952" s="931"/>
      <c r="I952" s="1204"/>
      <c r="J952" s="1204"/>
      <c r="K952" s="1204"/>
      <c r="L952" s="1204"/>
      <c r="M952" s="1204"/>
      <c r="N952" s="1204"/>
      <c r="O952" s="1204"/>
      <c r="P952" s="1204"/>
      <c r="Q952" s="1204"/>
      <c r="R952" s="1204"/>
      <c r="S952" s="1204"/>
      <c r="T952" s="1204"/>
      <c r="U952" s="1204"/>
      <c r="V952" s="1204"/>
      <c r="W952" s="1204"/>
      <c r="X952" s="1204"/>
      <c r="Y952" s="1204"/>
      <c r="Z952" s="1204"/>
    </row>
    <row r="953" spans="1:26" ht="13.5" customHeight="1">
      <c r="A953" s="160"/>
      <c r="B953" s="931"/>
      <c r="C953" s="931"/>
      <c r="D953" s="931"/>
      <c r="E953" s="931"/>
      <c r="F953" s="931"/>
      <c r="G953" s="931"/>
      <c r="H953" s="931"/>
      <c r="I953" s="1204"/>
      <c r="J953" s="1204"/>
      <c r="K953" s="1204"/>
      <c r="L953" s="1204"/>
      <c r="M953" s="1204"/>
      <c r="N953" s="1204"/>
      <c r="O953" s="1204"/>
      <c r="P953" s="1204"/>
      <c r="Q953" s="1204"/>
      <c r="R953" s="1204"/>
      <c r="S953" s="1204"/>
      <c r="T953" s="1204"/>
      <c r="U953" s="1204"/>
      <c r="V953" s="1204"/>
      <c r="W953" s="1204"/>
      <c r="X953" s="1204"/>
      <c r="Y953" s="1204"/>
      <c r="Z953" s="1204"/>
    </row>
    <row r="954" spans="1:26" ht="13.5" customHeight="1">
      <c r="A954" s="160"/>
      <c r="B954" s="931"/>
      <c r="C954" s="931"/>
      <c r="D954" s="931"/>
      <c r="E954" s="931"/>
      <c r="F954" s="931"/>
      <c r="G954" s="931"/>
      <c r="H954" s="931"/>
      <c r="I954" s="1204"/>
      <c r="J954" s="1204"/>
      <c r="K954" s="1204"/>
      <c r="L954" s="1204"/>
      <c r="M954" s="1204"/>
      <c r="N954" s="1204"/>
      <c r="O954" s="1204"/>
      <c r="P954" s="1204"/>
      <c r="Q954" s="1204"/>
      <c r="R954" s="1204"/>
      <c r="S954" s="1204"/>
      <c r="T954" s="1204"/>
      <c r="U954" s="1204"/>
      <c r="V954" s="1204"/>
      <c r="W954" s="1204"/>
      <c r="X954" s="1204"/>
      <c r="Y954" s="1204"/>
      <c r="Z954" s="1204"/>
    </row>
    <row r="955" spans="1:26" ht="13.5" customHeight="1">
      <c r="A955" s="160"/>
      <c r="B955" s="931"/>
      <c r="C955" s="931"/>
      <c r="D955" s="931"/>
      <c r="E955" s="931"/>
      <c r="F955" s="931"/>
      <c r="G955" s="931"/>
      <c r="H955" s="931"/>
      <c r="I955" s="1204"/>
      <c r="J955" s="1204"/>
      <c r="K955" s="1204"/>
      <c r="L955" s="1204"/>
      <c r="M955" s="1204"/>
      <c r="N955" s="1204"/>
      <c r="O955" s="1204"/>
      <c r="P955" s="1204"/>
      <c r="Q955" s="1204"/>
      <c r="R955" s="1204"/>
      <c r="S955" s="1204"/>
      <c r="T955" s="1204"/>
      <c r="U955" s="1204"/>
      <c r="V955" s="1204"/>
      <c r="W955" s="1204"/>
      <c r="X955" s="1204"/>
      <c r="Y955" s="1204"/>
      <c r="Z955" s="1204"/>
    </row>
    <row r="956" spans="1:26" ht="13.5" customHeight="1">
      <c r="A956" s="160"/>
      <c r="B956" s="931"/>
      <c r="C956" s="931"/>
      <c r="D956" s="931"/>
      <c r="E956" s="931"/>
      <c r="F956" s="931"/>
      <c r="G956" s="931"/>
      <c r="H956" s="931"/>
      <c r="I956" s="1204"/>
      <c r="J956" s="1204"/>
      <c r="K956" s="1204"/>
      <c r="L956" s="1204"/>
      <c r="M956" s="1204"/>
      <c r="N956" s="1204"/>
      <c r="O956" s="1204"/>
      <c r="P956" s="1204"/>
      <c r="Q956" s="1204"/>
      <c r="R956" s="1204"/>
      <c r="S956" s="1204"/>
      <c r="T956" s="1204"/>
      <c r="U956" s="1204"/>
      <c r="V956" s="1204"/>
      <c r="W956" s="1204"/>
      <c r="X956" s="1204"/>
      <c r="Y956" s="1204"/>
      <c r="Z956" s="1204"/>
    </row>
    <row r="957" spans="1:26" ht="13.5" customHeight="1">
      <c r="A957" s="160"/>
      <c r="B957" s="931"/>
      <c r="C957" s="931"/>
      <c r="D957" s="931"/>
      <c r="E957" s="931"/>
      <c r="F957" s="931"/>
      <c r="G957" s="931"/>
      <c r="H957" s="931"/>
      <c r="I957" s="1204"/>
      <c r="J957" s="1204"/>
      <c r="K957" s="1204"/>
      <c r="L957" s="1204"/>
      <c r="M957" s="1204"/>
      <c r="N957" s="1204"/>
      <c r="O957" s="1204"/>
      <c r="P957" s="1204"/>
      <c r="Q957" s="1204"/>
      <c r="R957" s="1204"/>
      <c r="S957" s="1204"/>
      <c r="T957" s="1204"/>
      <c r="U957" s="1204"/>
      <c r="V957" s="1204"/>
      <c r="W957" s="1204"/>
      <c r="X957" s="1204"/>
      <c r="Y957" s="1204"/>
      <c r="Z957" s="1204"/>
    </row>
    <row r="958" spans="1:26" ht="13.5" customHeight="1">
      <c r="A958" s="160"/>
      <c r="B958" s="931"/>
      <c r="C958" s="931"/>
      <c r="D958" s="931"/>
      <c r="E958" s="931"/>
      <c r="F958" s="931"/>
      <c r="G958" s="931"/>
      <c r="H958" s="931"/>
      <c r="I958" s="1204"/>
      <c r="J958" s="1204"/>
      <c r="K958" s="1204"/>
      <c r="L958" s="1204"/>
      <c r="M958" s="1204"/>
      <c r="N958" s="1204"/>
      <c r="O958" s="1204"/>
      <c r="P958" s="1204"/>
      <c r="Q958" s="1204"/>
      <c r="R958" s="1204"/>
      <c r="S958" s="1204"/>
      <c r="T958" s="1204"/>
      <c r="U958" s="1204"/>
      <c r="V958" s="1204"/>
      <c r="W958" s="1204"/>
      <c r="X958" s="1204"/>
      <c r="Y958" s="1204"/>
      <c r="Z958" s="1204"/>
    </row>
    <row r="959" spans="1:26" ht="13.5" customHeight="1">
      <c r="A959" s="160"/>
      <c r="B959" s="931"/>
      <c r="C959" s="931"/>
      <c r="D959" s="931"/>
      <c r="E959" s="931"/>
      <c r="F959" s="931"/>
      <c r="G959" s="931"/>
      <c r="H959" s="931"/>
      <c r="I959" s="1204"/>
      <c r="J959" s="1204"/>
      <c r="K959" s="1204"/>
      <c r="L959" s="1204"/>
      <c r="M959" s="1204"/>
      <c r="N959" s="1204"/>
      <c r="O959" s="1204"/>
      <c r="P959" s="1204"/>
      <c r="Q959" s="1204"/>
      <c r="R959" s="1204"/>
      <c r="S959" s="1204"/>
      <c r="T959" s="1204"/>
      <c r="U959" s="1204"/>
      <c r="V959" s="1204"/>
      <c r="W959" s="1204"/>
      <c r="X959" s="1204"/>
      <c r="Y959" s="1204"/>
      <c r="Z959" s="1204"/>
    </row>
    <row r="960" spans="1:26" ht="13.5" customHeight="1">
      <c r="A960" s="160"/>
      <c r="B960" s="931"/>
      <c r="C960" s="931"/>
      <c r="D960" s="931"/>
      <c r="E960" s="931"/>
      <c r="F960" s="931"/>
      <c r="G960" s="931"/>
      <c r="H960" s="931"/>
      <c r="I960" s="1204"/>
      <c r="J960" s="1204"/>
      <c r="K960" s="1204"/>
      <c r="L960" s="1204"/>
      <c r="M960" s="1204"/>
      <c r="N960" s="1204"/>
      <c r="O960" s="1204"/>
      <c r="P960" s="1204"/>
      <c r="Q960" s="1204"/>
      <c r="R960" s="1204"/>
      <c r="S960" s="1204"/>
      <c r="T960" s="1204"/>
      <c r="U960" s="1204"/>
      <c r="V960" s="1204"/>
      <c r="W960" s="1204"/>
      <c r="X960" s="1204"/>
      <c r="Y960" s="1204"/>
      <c r="Z960" s="1204"/>
    </row>
    <row r="961" spans="1:26" ht="13.5" customHeight="1">
      <c r="A961" s="160"/>
      <c r="B961" s="931"/>
      <c r="C961" s="931"/>
      <c r="D961" s="931"/>
      <c r="E961" s="931"/>
      <c r="F961" s="931"/>
      <c r="G961" s="931"/>
      <c r="H961" s="931"/>
      <c r="I961" s="1204"/>
      <c r="J961" s="1204"/>
      <c r="K961" s="1204"/>
      <c r="L961" s="1204"/>
      <c r="M961" s="1204"/>
      <c r="N961" s="1204"/>
      <c r="O961" s="1204"/>
      <c r="P961" s="1204"/>
      <c r="Q961" s="1204"/>
      <c r="R961" s="1204"/>
      <c r="S961" s="1204"/>
      <c r="T961" s="1204"/>
      <c r="U961" s="1204"/>
      <c r="V961" s="1204"/>
      <c r="W961" s="1204"/>
      <c r="X961" s="1204"/>
      <c r="Y961" s="1204"/>
      <c r="Z961" s="1204"/>
    </row>
    <row r="962" spans="1:26" ht="13.5" customHeight="1">
      <c r="A962" s="160"/>
      <c r="B962" s="931"/>
      <c r="C962" s="931"/>
      <c r="D962" s="931"/>
      <c r="E962" s="931"/>
      <c r="F962" s="931"/>
      <c r="G962" s="931"/>
      <c r="H962" s="931"/>
      <c r="I962" s="1204"/>
      <c r="J962" s="1204"/>
      <c r="K962" s="1204"/>
      <c r="L962" s="1204"/>
      <c r="M962" s="1204"/>
      <c r="N962" s="1204"/>
      <c r="O962" s="1204"/>
      <c r="P962" s="1204"/>
      <c r="Q962" s="1204"/>
      <c r="R962" s="1204"/>
      <c r="S962" s="1204"/>
      <c r="T962" s="1204"/>
      <c r="U962" s="1204"/>
      <c r="V962" s="1204"/>
      <c r="W962" s="1204"/>
      <c r="X962" s="1204"/>
      <c r="Y962" s="1204"/>
      <c r="Z962" s="1204"/>
    </row>
    <row r="963" spans="1:26" ht="13.5" customHeight="1">
      <c r="A963" s="160"/>
      <c r="B963" s="931"/>
      <c r="C963" s="931"/>
      <c r="D963" s="931"/>
      <c r="E963" s="931"/>
      <c r="F963" s="931"/>
      <c r="G963" s="931"/>
      <c r="H963" s="931"/>
      <c r="I963" s="1204"/>
      <c r="J963" s="1204"/>
      <c r="K963" s="1204"/>
      <c r="L963" s="1204"/>
      <c r="M963" s="1204"/>
      <c r="N963" s="1204"/>
      <c r="O963" s="1204"/>
      <c r="P963" s="1204"/>
      <c r="Q963" s="1204"/>
      <c r="R963" s="1204"/>
      <c r="S963" s="1204"/>
      <c r="T963" s="1204"/>
      <c r="U963" s="1204"/>
      <c r="V963" s="1204"/>
      <c r="W963" s="1204"/>
      <c r="X963" s="1204"/>
      <c r="Y963" s="1204"/>
      <c r="Z963" s="1204"/>
    </row>
    <row r="964" spans="1:26" ht="13.5" customHeight="1">
      <c r="A964" s="160"/>
      <c r="B964" s="931"/>
      <c r="C964" s="931"/>
      <c r="D964" s="931"/>
      <c r="E964" s="931"/>
      <c r="F964" s="931"/>
      <c r="G964" s="931"/>
      <c r="H964" s="931"/>
      <c r="I964" s="1204"/>
      <c r="J964" s="1204"/>
      <c r="K964" s="1204"/>
      <c r="L964" s="1204"/>
      <c r="M964" s="1204"/>
      <c r="N964" s="1204"/>
      <c r="O964" s="1204"/>
      <c r="P964" s="1204"/>
      <c r="Q964" s="1204"/>
      <c r="R964" s="1204"/>
      <c r="S964" s="1204"/>
      <c r="T964" s="1204"/>
      <c r="U964" s="1204"/>
      <c r="V964" s="1204"/>
      <c r="W964" s="1204"/>
      <c r="X964" s="1204"/>
      <c r="Y964" s="1204"/>
      <c r="Z964" s="1204"/>
    </row>
    <row r="965" spans="1:26" ht="13.5" customHeight="1">
      <c r="A965" s="160"/>
      <c r="B965" s="931"/>
      <c r="C965" s="931"/>
      <c r="D965" s="931"/>
      <c r="E965" s="931"/>
      <c r="F965" s="931"/>
      <c r="G965" s="931"/>
      <c r="H965" s="931"/>
      <c r="I965" s="1204"/>
      <c r="J965" s="1204"/>
      <c r="K965" s="1204"/>
      <c r="L965" s="1204"/>
      <c r="M965" s="1204"/>
      <c r="N965" s="1204"/>
      <c r="O965" s="1204"/>
      <c r="P965" s="1204"/>
      <c r="Q965" s="1204"/>
      <c r="R965" s="1204"/>
      <c r="S965" s="1204"/>
      <c r="T965" s="1204"/>
      <c r="U965" s="1204"/>
      <c r="V965" s="1204"/>
      <c r="W965" s="1204"/>
      <c r="X965" s="1204"/>
      <c r="Y965" s="1204"/>
      <c r="Z965" s="1204"/>
    </row>
    <row r="966" spans="1:26" ht="13.5" customHeight="1">
      <c r="A966" s="160"/>
      <c r="B966" s="931"/>
      <c r="C966" s="931"/>
      <c r="D966" s="931"/>
      <c r="E966" s="931"/>
      <c r="F966" s="931"/>
      <c r="G966" s="931"/>
      <c r="H966" s="931"/>
      <c r="I966" s="1204"/>
      <c r="J966" s="1204"/>
      <c r="K966" s="1204"/>
      <c r="L966" s="1204"/>
      <c r="M966" s="1204"/>
      <c r="N966" s="1204"/>
      <c r="O966" s="1204"/>
      <c r="P966" s="1204"/>
      <c r="Q966" s="1204"/>
      <c r="R966" s="1204"/>
      <c r="S966" s="1204"/>
      <c r="T966" s="1204"/>
      <c r="U966" s="1204"/>
      <c r="V966" s="1204"/>
      <c r="W966" s="1204"/>
      <c r="X966" s="1204"/>
      <c r="Y966" s="1204"/>
      <c r="Z966" s="1204"/>
    </row>
    <row r="967" spans="1:26" ht="13.5" customHeight="1">
      <c r="A967" s="160"/>
      <c r="B967" s="931"/>
      <c r="C967" s="931"/>
      <c r="D967" s="931"/>
      <c r="E967" s="931"/>
      <c r="F967" s="931"/>
      <c r="G967" s="931"/>
      <c r="H967" s="931"/>
      <c r="I967" s="1204"/>
      <c r="J967" s="1204"/>
      <c r="K967" s="1204"/>
      <c r="L967" s="1204"/>
      <c r="M967" s="1204"/>
      <c r="N967" s="1204"/>
      <c r="O967" s="1204"/>
      <c r="P967" s="1204"/>
      <c r="Q967" s="1204"/>
      <c r="R967" s="1204"/>
      <c r="S967" s="1204"/>
      <c r="T967" s="1204"/>
      <c r="U967" s="1204"/>
      <c r="V967" s="1204"/>
      <c r="W967" s="1204"/>
      <c r="X967" s="1204"/>
      <c r="Y967" s="1204"/>
      <c r="Z967" s="1204"/>
    </row>
    <row r="968" spans="1:26" ht="13.5" customHeight="1">
      <c r="A968" s="160"/>
      <c r="B968" s="931"/>
      <c r="C968" s="931"/>
      <c r="D968" s="931"/>
      <c r="E968" s="931"/>
      <c r="F968" s="931"/>
      <c r="G968" s="931"/>
      <c r="H968" s="931"/>
      <c r="I968" s="1204"/>
      <c r="J968" s="1204"/>
      <c r="K968" s="1204"/>
      <c r="L968" s="1204"/>
      <c r="M968" s="1204"/>
      <c r="N968" s="1204"/>
      <c r="O968" s="1204"/>
      <c r="P968" s="1204"/>
      <c r="Q968" s="1204"/>
      <c r="R968" s="1204"/>
      <c r="S968" s="1204"/>
      <c r="T968" s="1204"/>
      <c r="U968" s="1204"/>
      <c r="V968" s="1204"/>
      <c r="W968" s="1204"/>
      <c r="X968" s="1204"/>
      <c r="Y968" s="1204"/>
      <c r="Z968" s="1204"/>
    </row>
    <row r="969" spans="1:26" ht="13.5" customHeight="1">
      <c r="A969" s="160"/>
      <c r="B969" s="931"/>
      <c r="C969" s="931"/>
      <c r="D969" s="931"/>
      <c r="E969" s="931"/>
      <c r="F969" s="931"/>
      <c r="G969" s="931"/>
      <c r="H969" s="931"/>
      <c r="I969" s="1204"/>
      <c r="J969" s="1204"/>
      <c r="K969" s="1204"/>
      <c r="L969" s="1204"/>
      <c r="M969" s="1204"/>
      <c r="N969" s="1204"/>
      <c r="O969" s="1204"/>
      <c r="P969" s="1204"/>
      <c r="Q969" s="1204"/>
      <c r="R969" s="1204"/>
      <c r="S969" s="1204"/>
      <c r="T969" s="1204"/>
      <c r="U969" s="1204"/>
      <c r="V969" s="1204"/>
      <c r="W969" s="1204"/>
      <c r="X969" s="1204"/>
      <c r="Y969" s="1204"/>
      <c r="Z969" s="1204"/>
    </row>
    <row r="970" spans="1:26" ht="13.5" customHeight="1">
      <c r="A970" s="160"/>
      <c r="B970" s="931"/>
      <c r="C970" s="931"/>
      <c r="D970" s="931"/>
      <c r="E970" s="931"/>
      <c r="F970" s="931"/>
      <c r="G970" s="931"/>
      <c r="H970" s="931"/>
      <c r="I970" s="1204"/>
      <c r="J970" s="1204"/>
      <c r="K970" s="1204"/>
      <c r="L970" s="1204"/>
      <c r="M970" s="1204"/>
      <c r="N970" s="1204"/>
      <c r="O970" s="1204"/>
      <c r="P970" s="1204"/>
      <c r="Q970" s="1204"/>
      <c r="R970" s="1204"/>
      <c r="S970" s="1204"/>
      <c r="T970" s="1204"/>
      <c r="U970" s="1204"/>
      <c r="V970" s="1204"/>
      <c r="W970" s="1204"/>
      <c r="X970" s="1204"/>
      <c r="Y970" s="1204"/>
      <c r="Z970" s="1204"/>
    </row>
    <row r="971" spans="1:26" ht="13.5" customHeight="1">
      <c r="A971" s="160"/>
      <c r="B971" s="931"/>
      <c r="C971" s="931"/>
      <c r="D971" s="931"/>
      <c r="E971" s="931"/>
      <c r="F971" s="931"/>
      <c r="G971" s="931"/>
      <c r="H971" s="931"/>
      <c r="I971" s="1204"/>
      <c r="J971" s="1204"/>
      <c r="K971" s="1204"/>
      <c r="L971" s="1204"/>
      <c r="M971" s="1204"/>
      <c r="N971" s="1204"/>
      <c r="O971" s="1204"/>
      <c r="P971" s="1204"/>
      <c r="Q971" s="1204"/>
      <c r="R971" s="1204"/>
      <c r="S971" s="1204"/>
      <c r="T971" s="1204"/>
      <c r="U971" s="1204"/>
      <c r="V971" s="1204"/>
      <c r="W971" s="1204"/>
      <c r="X971" s="1204"/>
      <c r="Y971" s="1204"/>
      <c r="Z971" s="1204"/>
    </row>
    <row r="972" spans="1:26" ht="13.5" customHeight="1">
      <c r="A972" s="160"/>
      <c r="B972" s="931"/>
      <c r="C972" s="931"/>
      <c r="D972" s="931"/>
      <c r="E972" s="931"/>
      <c r="F972" s="931"/>
      <c r="G972" s="931"/>
      <c r="H972" s="931"/>
      <c r="I972" s="1204"/>
      <c r="J972" s="1204"/>
      <c r="K972" s="1204"/>
      <c r="L972" s="1204"/>
      <c r="M972" s="1204"/>
      <c r="N972" s="1204"/>
      <c r="O972" s="1204"/>
      <c r="P972" s="1204"/>
      <c r="Q972" s="1204"/>
      <c r="R972" s="1204"/>
      <c r="S972" s="1204"/>
      <c r="T972" s="1204"/>
      <c r="U972" s="1204"/>
      <c r="V972" s="1204"/>
      <c r="W972" s="1204"/>
      <c r="X972" s="1204"/>
      <c r="Y972" s="1204"/>
      <c r="Z972" s="1204"/>
    </row>
    <row r="973" spans="1:26" ht="13.5" customHeight="1">
      <c r="A973" s="160"/>
      <c r="B973" s="931"/>
      <c r="C973" s="931"/>
      <c r="D973" s="931"/>
      <c r="E973" s="931"/>
      <c r="F973" s="931"/>
      <c r="G973" s="931"/>
      <c r="H973" s="931"/>
      <c r="I973" s="1204"/>
      <c r="J973" s="1204"/>
      <c r="K973" s="1204"/>
      <c r="L973" s="1204"/>
      <c r="M973" s="1204"/>
      <c r="N973" s="1204"/>
      <c r="O973" s="1204"/>
      <c r="P973" s="1204"/>
      <c r="Q973" s="1204"/>
      <c r="R973" s="1204"/>
      <c r="S973" s="1204"/>
      <c r="T973" s="1204"/>
      <c r="U973" s="1204"/>
      <c r="V973" s="1204"/>
      <c r="W973" s="1204"/>
      <c r="X973" s="1204"/>
      <c r="Y973" s="1204"/>
      <c r="Z973" s="1204"/>
    </row>
    <row r="974" spans="1:26" ht="13.5" customHeight="1">
      <c r="A974" s="160"/>
      <c r="B974" s="931"/>
      <c r="C974" s="931"/>
      <c r="D974" s="931"/>
      <c r="E974" s="931"/>
      <c r="F974" s="931"/>
      <c r="G974" s="931"/>
      <c r="H974" s="931"/>
      <c r="I974" s="1204"/>
      <c r="J974" s="1204"/>
      <c r="K974" s="1204"/>
      <c r="L974" s="1204"/>
      <c r="M974" s="1204"/>
      <c r="N974" s="1204"/>
      <c r="O974" s="1204"/>
      <c r="P974" s="1204"/>
      <c r="Q974" s="1204"/>
      <c r="R974" s="1204"/>
      <c r="S974" s="1204"/>
      <c r="T974" s="1204"/>
      <c r="U974" s="1204"/>
      <c r="V974" s="1204"/>
      <c r="W974" s="1204"/>
      <c r="X974" s="1204"/>
      <c r="Y974" s="1204"/>
      <c r="Z974" s="1204"/>
    </row>
    <row r="975" spans="1:26" ht="13.5" customHeight="1">
      <c r="A975" s="160"/>
      <c r="B975" s="931"/>
      <c r="C975" s="931"/>
      <c r="D975" s="931"/>
      <c r="E975" s="931"/>
      <c r="F975" s="931"/>
      <c r="G975" s="931"/>
      <c r="H975" s="931"/>
      <c r="I975" s="1204"/>
      <c r="J975" s="1204"/>
      <c r="K975" s="1204"/>
      <c r="L975" s="1204"/>
      <c r="M975" s="1204"/>
      <c r="N975" s="1204"/>
      <c r="O975" s="1204"/>
      <c r="P975" s="1204"/>
      <c r="Q975" s="1204"/>
      <c r="R975" s="1204"/>
      <c r="S975" s="1204"/>
      <c r="T975" s="1204"/>
      <c r="U975" s="1204"/>
      <c r="V975" s="1204"/>
      <c r="W975" s="1204"/>
      <c r="X975" s="1204"/>
      <c r="Y975" s="1204"/>
      <c r="Z975" s="1204"/>
    </row>
    <row r="976" spans="1:26" ht="13.5" customHeight="1">
      <c r="A976" s="160"/>
      <c r="B976" s="931"/>
      <c r="C976" s="931"/>
      <c r="D976" s="931"/>
      <c r="E976" s="931"/>
      <c r="F976" s="931"/>
      <c r="G976" s="931"/>
      <c r="H976" s="931"/>
      <c r="I976" s="1204"/>
      <c r="J976" s="1204"/>
      <c r="K976" s="1204"/>
      <c r="L976" s="1204"/>
      <c r="M976" s="1204"/>
      <c r="N976" s="1204"/>
      <c r="O976" s="1204"/>
      <c r="P976" s="1204"/>
      <c r="Q976" s="1204"/>
      <c r="R976" s="1204"/>
      <c r="S976" s="1204"/>
      <c r="T976" s="1204"/>
      <c r="U976" s="1204"/>
      <c r="V976" s="1204"/>
      <c r="W976" s="1204"/>
      <c r="X976" s="1204"/>
      <c r="Y976" s="1204"/>
      <c r="Z976" s="1204"/>
    </row>
    <row r="977" spans="1:26" ht="13.5" customHeight="1">
      <c r="A977" s="160"/>
      <c r="B977" s="931"/>
      <c r="C977" s="931"/>
      <c r="D977" s="931"/>
      <c r="E977" s="931"/>
      <c r="F977" s="931"/>
      <c r="G977" s="931"/>
      <c r="H977" s="931"/>
      <c r="I977" s="1204"/>
      <c r="J977" s="1204"/>
      <c r="K977" s="1204"/>
      <c r="L977" s="1204"/>
      <c r="M977" s="1204"/>
      <c r="N977" s="1204"/>
      <c r="O977" s="1204"/>
      <c r="P977" s="1204"/>
      <c r="Q977" s="1204"/>
      <c r="R977" s="1204"/>
      <c r="S977" s="1204"/>
      <c r="T977" s="1204"/>
      <c r="U977" s="1204"/>
      <c r="V977" s="1204"/>
      <c r="W977" s="1204"/>
      <c r="X977" s="1204"/>
      <c r="Y977" s="1204"/>
      <c r="Z977" s="1204"/>
    </row>
    <row r="978" spans="1:26" ht="13.5" customHeight="1">
      <c r="A978" s="160"/>
      <c r="B978" s="931"/>
      <c r="C978" s="931"/>
      <c r="D978" s="931"/>
      <c r="E978" s="931"/>
      <c r="F978" s="931"/>
      <c r="G978" s="931"/>
      <c r="H978" s="931"/>
      <c r="I978" s="1204"/>
      <c r="J978" s="1204"/>
      <c r="K978" s="1204"/>
      <c r="L978" s="1204"/>
      <c r="M978" s="1204"/>
      <c r="N978" s="1204"/>
      <c r="O978" s="1204"/>
      <c r="P978" s="1204"/>
      <c r="Q978" s="1204"/>
      <c r="R978" s="1204"/>
      <c r="S978" s="1204"/>
      <c r="T978" s="1204"/>
      <c r="U978" s="1204"/>
      <c r="V978" s="1204"/>
      <c r="W978" s="1204"/>
      <c r="X978" s="1204"/>
      <c r="Y978" s="1204"/>
      <c r="Z978" s="1204"/>
    </row>
    <row r="979" spans="1:26" ht="13.5" customHeight="1">
      <c r="A979" s="160"/>
      <c r="B979" s="931"/>
      <c r="C979" s="931"/>
      <c r="D979" s="931"/>
      <c r="E979" s="931"/>
      <c r="F979" s="931"/>
      <c r="G979" s="931"/>
      <c r="H979" s="931"/>
      <c r="I979" s="1204"/>
      <c r="J979" s="1204"/>
      <c r="K979" s="1204"/>
      <c r="L979" s="1204"/>
      <c r="M979" s="1204"/>
      <c r="N979" s="1204"/>
      <c r="O979" s="1204"/>
      <c r="P979" s="1204"/>
      <c r="Q979" s="1204"/>
      <c r="R979" s="1204"/>
      <c r="S979" s="1204"/>
      <c r="T979" s="1204"/>
      <c r="U979" s="1204"/>
      <c r="V979" s="1204"/>
      <c r="W979" s="1204"/>
      <c r="X979" s="1204"/>
      <c r="Y979" s="1204"/>
      <c r="Z979" s="1204"/>
    </row>
    <row r="980" spans="1:26" ht="13.5" customHeight="1">
      <c r="A980" s="160"/>
      <c r="B980" s="931"/>
      <c r="C980" s="931"/>
      <c r="D980" s="931"/>
      <c r="E980" s="931"/>
      <c r="F980" s="931"/>
      <c r="G980" s="931"/>
      <c r="H980" s="931"/>
      <c r="I980" s="1204"/>
      <c r="J980" s="1204"/>
      <c r="K980" s="1204"/>
      <c r="L980" s="1204"/>
      <c r="M980" s="1204"/>
      <c r="N980" s="1204"/>
      <c r="O980" s="1204"/>
      <c r="P980" s="1204"/>
      <c r="Q980" s="1204"/>
      <c r="R980" s="1204"/>
      <c r="S980" s="1204"/>
      <c r="T980" s="1204"/>
      <c r="U980" s="1204"/>
      <c r="V980" s="1204"/>
      <c r="W980" s="1204"/>
      <c r="X980" s="1204"/>
      <c r="Y980" s="1204"/>
      <c r="Z980" s="1204"/>
    </row>
    <row r="981" spans="1:26" ht="13.5" customHeight="1">
      <c r="A981" s="160"/>
      <c r="B981" s="931"/>
      <c r="C981" s="931"/>
      <c r="D981" s="931"/>
      <c r="E981" s="931"/>
      <c r="F981" s="931"/>
      <c r="G981" s="931"/>
      <c r="H981" s="931"/>
      <c r="I981" s="1204"/>
      <c r="J981" s="1204"/>
      <c r="K981" s="1204"/>
      <c r="L981" s="1204"/>
      <c r="M981" s="1204"/>
      <c r="N981" s="1204"/>
      <c r="O981" s="1204"/>
      <c r="P981" s="1204"/>
      <c r="Q981" s="1204"/>
      <c r="R981" s="1204"/>
      <c r="S981" s="1204"/>
      <c r="T981" s="1204"/>
      <c r="U981" s="1204"/>
      <c r="V981" s="1204"/>
      <c r="W981" s="1204"/>
      <c r="X981" s="1204"/>
      <c r="Y981" s="1204"/>
      <c r="Z981" s="1204"/>
    </row>
    <row r="982" spans="1:26" ht="13.5" customHeight="1">
      <c r="A982" s="160"/>
      <c r="B982" s="931"/>
      <c r="C982" s="931"/>
      <c r="D982" s="931"/>
      <c r="E982" s="931"/>
      <c r="F982" s="931"/>
      <c r="G982" s="931"/>
      <c r="H982" s="931"/>
      <c r="I982" s="1204"/>
      <c r="J982" s="1204"/>
      <c r="K982" s="1204"/>
      <c r="L982" s="1204"/>
      <c r="M982" s="1204"/>
      <c r="N982" s="1204"/>
      <c r="O982" s="1204"/>
      <c r="P982" s="1204"/>
      <c r="Q982" s="1204"/>
      <c r="R982" s="1204"/>
      <c r="S982" s="1204"/>
      <c r="T982" s="1204"/>
      <c r="U982" s="1204"/>
      <c r="V982" s="1204"/>
      <c r="W982" s="1204"/>
      <c r="X982" s="1204"/>
      <c r="Y982" s="1204"/>
      <c r="Z982" s="1204"/>
    </row>
    <row r="983" spans="1:26" ht="13.5" customHeight="1">
      <c r="A983" s="160"/>
      <c r="B983" s="931"/>
      <c r="C983" s="931"/>
      <c r="D983" s="931"/>
      <c r="E983" s="931"/>
      <c r="F983" s="931"/>
      <c r="G983" s="931"/>
      <c r="H983" s="931"/>
      <c r="I983" s="1204"/>
      <c r="J983" s="1204"/>
      <c r="K983" s="1204"/>
      <c r="L983" s="1204"/>
      <c r="M983" s="1204"/>
      <c r="N983" s="1204"/>
      <c r="O983" s="1204"/>
      <c r="P983" s="1204"/>
      <c r="Q983" s="1204"/>
      <c r="R983" s="1204"/>
      <c r="S983" s="1204"/>
      <c r="T983" s="1204"/>
      <c r="U983" s="1204"/>
      <c r="V983" s="1204"/>
      <c r="W983" s="1204"/>
      <c r="X983" s="1204"/>
      <c r="Y983" s="1204"/>
      <c r="Z983" s="1204"/>
    </row>
    <row r="984" spans="1:26" ht="13.5" customHeight="1">
      <c r="A984" s="160"/>
      <c r="B984" s="931"/>
      <c r="C984" s="931"/>
      <c r="D984" s="931"/>
      <c r="E984" s="931"/>
      <c r="F984" s="931"/>
      <c r="G984" s="931"/>
      <c r="H984" s="931"/>
      <c r="I984" s="1204"/>
      <c r="J984" s="1204"/>
      <c r="K984" s="1204"/>
      <c r="L984" s="1204"/>
      <c r="M984" s="1204"/>
      <c r="N984" s="1204"/>
      <c r="O984" s="1204"/>
      <c r="P984" s="1204"/>
      <c r="Q984" s="1204"/>
      <c r="R984" s="1204"/>
      <c r="S984" s="1204"/>
      <c r="T984" s="1204"/>
      <c r="U984" s="1204"/>
      <c r="V984" s="1204"/>
      <c r="W984" s="1204"/>
      <c r="X984" s="1204"/>
      <c r="Y984" s="1204"/>
      <c r="Z984" s="1204"/>
    </row>
    <row r="985" spans="1:26" ht="13.5" customHeight="1">
      <c r="A985" s="160"/>
      <c r="B985" s="931"/>
      <c r="C985" s="931"/>
      <c r="D985" s="931"/>
      <c r="E985" s="931"/>
      <c r="F985" s="931"/>
      <c r="G985" s="931"/>
      <c r="H985" s="931"/>
      <c r="I985" s="1204"/>
      <c r="J985" s="1204"/>
      <c r="K985" s="1204"/>
      <c r="L985" s="1204"/>
      <c r="M985" s="1204"/>
      <c r="N985" s="1204"/>
      <c r="O985" s="1204"/>
      <c r="P985" s="1204"/>
      <c r="Q985" s="1204"/>
      <c r="R985" s="1204"/>
      <c r="S985" s="1204"/>
      <c r="T985" s="1204"/>
      <c r="U985" s="1204"/>
      <c r="V985" s="1204"/>
      <c r="W985" s="1204"/>
      <c r="X985" s="1204"/>
      <c r="Y985" s="1204"/>
      <c r="Z985" s="1204"/>
    </row>
    <row r="986" spans="1:26" ht="13.5" customHeight="1">
      <c r="A986" s="160"/>
      <c r="B986" s="931"/>
      <c r="C986" s="931"/>
      <c r="D986" s="931"/>
      <c r="E986" s="931"/>
      <c r="F986" s="931"/>
      <c r="G986" s="931"/>
      <c r="H986" s="931"/>
      <c r="I986" s="1204"/>
      <c r="J986" s="1204"/>
      <c r="K986" s="1204"/>
      <c r="L986" s="1204"/>
      <c r="M986" s="1204"/>
      <c r="N986" s="1204"/>
      <c r="O986" s="1204"/>
      <c r="P986" s="1204"/>
      <c r="Q986" s="1204"/>
      <c r="R986" s="1204"/>
      <c r="S986" s="1204"/>
      <c r="T986" s="1204"/>
      <c r="U986" s="1204"/>
      <c r="V986" s="1204"/>
      <c r="W986" s="1204"/>
      <c r="X986" s="1204"/>
      <c r="Y986" s="1204"/>
      <c r="Z986" s="1204"/>
    </row>
    <row r="987" spans="1:26" ht="13.5" customHeight="1">
      <c r="A987" s="160"/>
      <c r="B987" s="931"/>
      <c r="C987" s="931"/>
      <c r="D987" s="931"/>
      <c r="E987" s="931"/>
      <c r="F987" s="931"/>
      <c r="G987" s="931"/>
      <c r="H987" s="931"/>
      <c r="I987" s="1204"/>
      <c r="J987" s="1204"/>
      <c r="K987" s="1204"/>
      <c r="L987" s="1204"/>
      <c r="M987" s="1204"/>
      <c r="N987" s="1204"/>
      <c r="O987" s="1204"/>
      <c r="P987" s="1204"/>
      <c r="Q987" s="1204"/>
      <c r="R987" s="1204"/>
      <c r="S987" s="1204"/>
      <c r="T987" s="1204"/>
      <c r="U987" s="1204"/>
      <c r="V987" s="1204"/>
      <c r="W987" s="1204"/>
      <c r="X987" s="1204"/>
      <c r="Y987" s="1204"/>
      <c r="Z987" s="1204"/>
    </row>
    <row r="988" spans="1:26" ht="13.5" customHeight="1">
      <c r="A988" s="160"/>
      <c r="B988" s="931"/>
      <c r="C988" s="931"/>
      <c r="D988" s="931"/>
      <c r="E988" s="931"/>
      <c r="F988" s="931"/>
      <c r="G988" s="931"/>
      <c r="H988" s="931"/>
      <c r="I988" s="1204"/>
      <c r="J988" s="1204"/>
      <c r="K988" s="1204"/>
      <c r="L988" s="1204"/>
      <c r="M988" s="1204"/>
      <c r="N988" s="1204"/>
      <c r="O988" s="1204"/>
      <c r="P988" s="1204"/>
      <c r="Q988" s="1204"/>
      <c r="R988" s="1204"/>
      <c r="S988" s="1204"/>
      <c r="T988" s="1204"/>
      <c r="U988" s="1204"/>
      <c r="V988" s="1204"/>
      <c r="W988" s="1204"/>
      <c r="X988" s="1204"/>
      <c r="Y988" s="1204"/>
      <c r="Z988" s="1204"/>
    </row>
    <row r="989" spans="1:26" ht="13.5" customHeight="1">
      <c r="A989" s="160"/>
      <c r="B989" s="931"/>
      <c r="C989" s="931"/>
      <c r="D989" s="931"/>
      <c r="E989" s="931"/>
      <c r="F989" s="931"/>
      <c r="G989" s="931"/>
      <c r="H989" s="931"/>
      <c r="I989" s="1204"/>
      <c r="J989" s="1204"/>
      <c r="K989" s="1204"/>
      <c r="L989" s="1204"/>
      <c r="M989" s="1204"/>
      <c r="N989" s="1204"/>
      <c r="O989" s="1204"/>
      <c r="P989" s="1204"/>
      <c r="Q989" s="1204"/>
      <c r="R989" s="1204"/>
      <c r="S989" s="1204"/>
      <c r="T989" s="1204"/>
      <c r="U989" s="1204"/>
      <c r="V989" s="1204"/>
      <c r="W989" s="1204"/>
      <c r="X989" s="1204"/>
      <c r="Y989" s="1204"/>
      <c r="Z989" s="1204"/>
    </row>
    <row r="990" spans="1:26" ht="13.5" customHeight="1">
      <c r="A990" s="160"/>
      <c r="B990" s="931"/>
      <c r="C990" s="931"/>
      <c r="D990" s="931"/>
      <c r="E990" s="931"/>
      <c r="F990" s="931"/>
      <c r="G990" s="931"/>
      <c r="H990" s="931"/>
      <c r="I990" s="1204"/>
      <c r="J990" s="1204"/>
      <c r="K990" s="1204"/>
      <c r="L990" s="1204"/>
      <c r="M990" s="1204"/>
      <c r="N990" s="1204"/>
      <c r="O990" s="1204"/>
      <c r="P990" s="1204"/>
      <c r="Q990" s="1204"/>
      <c r="R990" s="1204"/>
      <c r="S990" s="1204"/>
      <c r="T990" s="1204"/>
      <c r="U990" s="1204"/>
      <c r="V990" s="1204"/>
      <c r="W990" s="1204"/>
      <c r="X990" s="1204"/>
      <c r="Y990" s="1204"/>
      <c r="Z990" s="1204"/>
    </row>
    <row r="991" spans="1:26" ht="13.5" customHeight="1">
      <c r="A991" s="160"/>
      <c r="B991" s="931"/>
      <c r="C991" s="931"/>
      <c r="D991" s="931"/>
      <c r="E991" s="931"/>
      <c r="F991" s="931"/>
      <c r="G991" s="931"/>
      <c r="H991" s="931"/>
      <c r="I991" s="1204"/>
      <c r="J991" s="1204"/>
      <c r="K991" s="1204"/>
      <c r="L991" s="1204"/>
      <c r="M991" s="1204"/>
      <c r="N991" s="1204"/>
      <c r="O991" s="1204"/>
      <c r="P991" s="1204"/>
      <c r="Q991" s="1204"/>
      <c r="R991" s="1204"/>
      <c r="S991" s="1204"/>
      <c r="T991" s="1204"/>
      <c r="U991" s="1204"/>
      <c r="V991" s="1204"/>
      <c r="W991" s="1204"/>
      <c r="X991" s="1204"/>
      <c r="Y991" s="1204"/>
      <c r="Z991" s="1204"/>
    </row>
    <row r="992" spans="1:26" ht="13.5" customHeight="1">
      <c r="A992" s="160"/>
      <c r="B992" s="931"/>
      <c r="C992" s="931"/>
      <c r="D992" s="931"/>
      <c r="E992" s="931"/>
      <c r="F992" s="931"/>
      <c r="G992" s="931"/>
      <c r="H992" s="931"/>
      <c r="I992" s="1204"/>
      <c r="J992" s="1204"/>
      <c r="K992" s="1204"/>
      <c r="L992" s="1204"/>
      <c r="M992" s="1204"/>
      <c r="N992" s="1204"/>
      <c r="O992" s="1204"/>
      <c r="P992" s="1204"/>
      <c r="Q992" s="1204"/>
      <c r="R992" s="1204"/>
      <c r="S992" s="1204"/>
      <c r="T992" s="1204"/>
      <c r="U992" s="1204"/>
      <c r="V992" s="1204"/>
      <c r="W992" s="1204"/>
      <c r="X992" s="1204"/>
      <c r="Y992" s="1204"/>
      <c r="Z992" s="1204"/>
    </row>
    <row r="993" spans="1:26" ht="13.5" customHeight="1">
      <c r="A993" s="160"/>
      <c r="B993" s="931"/>
      <c r="C993" s="931"/>
      <c r="D993" s="931"/>
      <c r="E993" s="931"/>
      <c r="F993" s="931"/>
      <c r="G993" s="931"/>
      <c r="H993" s="931"/>
      <c r="I993" s="1204"/>
      <c r="J993" s="1204"/>
      <c r="K993" s="1204"/>
      <c r="L993" s="1204"/>
      <c r="M993" s="1204"/>
      <c r="N993" s="1204"/>
      <c r="O993" s="1204"/>
      <c r="P993" s="1204"/>
      <c r="Q993" s="1204"/>
      <c r="R993" s="1204"/>
      <c r="S993" s="1204"/>
      <c r="T993" s="1204"/>
      <c r="U993" s="1204"/>
      <c r="V993" s="1204"/>
      <c r="W993" s="1204"/>
      <c r="X993" s="1204"/>
      <c r="Y993" s="1204"/>
      <c r="Z993" s="1204"/>
    </row>
    <row r="994" spans="1:26" ht="13.5" customHeight="1">
      <c r="A994" s="160"/>
      <c r="B994" s="931"/>
      <c r="C994" s="931"/>
      <c r="D994" s="931"/>
      <c r="E994" s="931"/>
      <c r="F994" s="931"/>
      <c r="G994" s="931"/>
      <c r="H994" s="931"/>
      <c r="I994" s="1204"/>
      <c r="J994" s="1204"/>
      <c r="K994" s="1204"/>
      <c r="L994" s="1204"/>
      <c r="M994" s="1204"/>
      <c r="N994" s="1204"/>
      <c r="O994" s="1204"/>
      <c r="P994" s="1204"/>
      <c r="Q994" s="1204"/>
      <c r="R994" s="1204"/>
      <c r="S994" s="1204"/>
      <c r="T994" s="1204"/>
      <c r="U994" s="1204"/>
      <c r="V994" s="1204"/>
      <c r="W994" s="1204"/>
      <c r="X994" s="1204"/>
      <c r="Y994" s="1204"/>
      <c r="Z994" s="1204"/>
    </row>
    <row r="995" spans="1:26" ht="13.5" customHeight="1">
      <c r="A995" s="160"/>
      <c r="B995" s="931"/>
      <c r="C995" s="931"/>
      <c r="D995" s="931"/>
      <c r="E995" s="931"/>
      <c r="F995" s="931"/>
      <c r="G995" s="931"/>
      <c r="H995" s="931"/>
      <c r="I995" s="1204"/>
      <c r="J995" s="1204"/>
      <c r="K995" s="1204"/>
      <c r="L995" s="1204"/>
      <c r="M995" s="1204"/>
      <c r="N995" s="1204"/>
      <c r="O995" s="1204"/>
      <c r="P995" s="1204"/>
      <c r="Q995" s="1204"/>
      <c r="R995" s="1204"/>
      <c r="S995" s="1204"/>
      <c r="T995" s="1204"/>
      <c r="U995" s="1204"/>
      <c r="V995" s="1204"/>
      <c r="W995" s="1204"/>
      <c r="X995" s="1204"/>
      <c r="Y995" s="1204"/>
      <c r="Z995" s="1204"/>
    </row>
    <row r="996" spans="1:26" ht="13.5" customHeight="1">
      <c r="A996" s="160"/>
      <c r="B996" s="931"/>
      <c r="C996" s="931"/>
      <c r="D996" s="931"/>
      <c r="E996" s="931"/>
      <c r="F996" s="931"/>
      <c r="G996" s="931"/>
      <c r="H996" s="931"/>
      <c r="I996" s="1204"/>
      <c r="J996" s="1204"/>
      <c r="K996" s="1204"/>
      <c r="L996" s="1204"/>
      <c r="M996" s="1204"/>
      <c r="N996" s="1204"/>
      <c r="O996" s="1204"/>
      <c r="P996" s="1204"/>
      <c r="Q996" s="1204"/>
      <c r="R996" s="1204"/>
      <c r="S996" s="1204"/>
      <c r="T996" s="1204"/>
      <c r="U996" s="1204"/>
      <c r="V996" s="1204"/>
      <c r="W996" s="1204"/>
      <c r="X996" s="1204"/>
      <c r="Y996" s="1204"/>
      <c r="Z996" s="1204"/>
    </row>
    <row r="997" spans="1:26" ht="13.5" customHeight="1">
      <c r="A997" s="160"/>
      <c r="B997" s="931"/>
      <c r="C997" s="931"/>
      <c r="D997" s="931"/>
      <c r="E997" s="931"/>
      <c r="F997" s="931"/>
      <c r="G997" s="931"/>
      <c r="H997" s="931"/>
      <c r="I997" s="1204"/>
      <c r="J997" s="1204"/>
      <c r="K997" s="1204"/>
      <c r="L997" s="1204"/>
      <c r="M997" s="1204"/>
      <c r="N997" s="1204"/>
      <c r="O997" s="1204"/>
      <c r="P997" s="1204"/>
      <c r="Q997" s="1204"/>
      <c r="R997" s="1204"/>
      <c r="S997" s="1204"/>
      <c r="T997" s="1204"/>
      <c r="U997" s="1204"/>
      <c r="V997" s="1204"/>
      <c r="W997" s="1204"/>
      <c r="X997" s="1204"/>
      <c r="Y997" s="1204"/>
      <c r="Z997" s="1204"/>
    </row>
    <row r="998" spans="1:26" ht="13.5" customHeight="1">
      <c r="A998" s="160"/>
      <c r="B998" s="931"/>
      <c r="C998" s="931"/>
      <c r="D998" s="931"/>
      <c r="E998" s="931"/>
      <c r="F998" s="931"/>
      <c r="G998" s="931"/>
      <c r="H998" s="931"/>
      <c r="I998" s="1204"/>
      <c r="J998" s="1204"/>
      <c r="K998" s="1204"/>
      <c r="L998" s="1204"/>
      <c r="M998" s="1204"/>
      <c r="N998" s="1204"/>
      <c r="O998" s="1204"/>
      <c r="P998" s="1204"/>
      <c r="Q998" s="1204"/>
      <c r="R998" s="1204"/>
      <c r="S998" s="1204"/>
      <c r="T998" s="1204"/>
      <c r="U998" s="1204"/>
      <c r="V998" s="1204"/>
      <c r="W998" s="1204"/>
      <c r="X998" s="1204"/>
      <c r="Y998" s="1204"/>
      <c r="Z998" s="1204"/>
    </row>
    <row r="999" spans="1:26" ht="13.5" customHeight="1">
      <c r="A999" s="160"/>
      <c r="B999" s="931"/>
      <c r="C999" s="931"/>
      <c r="D999" s="931"/>
      <c r="E999" s="931"/>
      <c r="F999" s="931"/>
      <c r="G999" s="931"/>
      <c r="H999" s="931"/>
      <c r="I999" s="1204"/>
      <c r="J999" s="1204"/>
      <c r="K999" s="1204"/>
      <c r="L999" s="1204"/>
      <c r="M999" s="1204"/>
      <c r="N999" s="1204"/>
      <c r="O999" s="1204"/>
      <c r="P999" s="1204"/>
      <c r="Q999" s="1204"/>
      <c r="R999" s="1204"/>
      <c r="S999" s="1204"/>
      <c r="T999" s="1204"/>
      <c r="U999" s="1204"/>
      <c r="V999" s="1204"/>
      <c r="W999" s="1204"/>
      <c r="X999" s="1204"/>
      <c r="Y999" s="1204"/>
      <c r="Z999" s="1204"/>
    </row>
    <row r="1000" spans="1:26" ht="13.5" customHeight="1">
      <c r="A1000" s="160"/>
      <c r="B1000" s="931"/>
      <c r="C1000" s="931"/>
      <c r="D1000" s="931"/>
      <c r="E1000" s="931"/>
      <c r="F1000" s="931"/>
      <c r="G1000" s="931"/>
      <c r="H1000" s="931"/>
      <c r="I1000" s="1204"/>
      <c r="J1000" s="1204"/>
      <c r="K1000" s="1204"/>
      <c r="L1000" s="1204"/>
      <c r="M1000" s="1204"/>
      <c r="N1000" s="1204"/>
      <c r="O1000" s="1204"/>
      <c r="P1000" s="1204"/>
      <c r="Q1000" s="1204"/>
      <c r="R1000" s="1204"/>
      <c r="S1000" s="1204"/>
      <c r="T1000" s="1204"/>
      <c r="U1000" s="1204"/>
      <c r="V1000" s="1204"/>
      <c r="W1000" s="1204"/>
      <c r="X1000" s="1204"/>
      <c r="Y1000" s="1204"/>
      <c r="Z1000" s="1204"/>
    </row>
    <row r="1001" spans="1:26" ht="13.5" customHeight="1">
      <c r="A1001" s="160"/>
      <c r="B1001" s="931"/>
      <c r="C1001" s="931"/>
      <c r="D1001" s="931"/>
      <c r="E1001" s="931"/>
      <c r="F1001" s="931"/>
      <c r="G1001" s="931"/>
      <c r="H1001" s="931"/>
      <c r="I1001" s="1204"/>
      <c r="J1001" s="1204"/>
      <c r="K1001" s="1204"/>
      <c r="L1001" s="1204"/>
      <c r="M1001" s="1204"/>
      <c r="N1001" s="1204"/>
      <c r="O1001" s="1204"/>
      <c r="P1001" s="1204"/>
      <c r="Q1001" s="1204"/>
      <c r="R1001" s="1204"/>
      <c r="S1001" s="1204"/>
      <c r="T1001" s="1204"/>
      <c r="U1001" s="1204"/>
      <c r="V1001" s="1204"/>
      <c r="W1001" s="1204"/>
      <c r="X1001" s="1204"/>
      <c r="Y1001" s="1204"/>
      <c r="Z1001" s="1204"/>
    </row>
    <row r="1002" spans="1:26" ht="13.5" customHeight="1">
      <c r="A1002" s="160"/>
      <c r="B1002" s="931"/>
      <c r="C1002" s="931"/>
      <c r="D1002" s="931"/>
      <c r="E1002" s="931"/>
      <c r="F1002" s="931"/>
      <c r="G1002" s="931"/>
      <c r="H1002" s="931"/>
      <c r="I1002" s="1204"/>
      <c r="J1002" s="1204"/>
      <c r="K1002" s="1204"/>
      <c r="L1002" s="1204"/>
      <c r="M1002" s="1204"/>
      <c r="N1002" s="1204"/>
      <c r="O1002" s="1204"/>
      <c r="P1002" s="1204"/>
      <c r="Q1002" s="1204"/>
      <c r="R1002" s="1204"/>
      <c r="S1002" s="1204"/>
      <c r="T1002" s="1204"/>
      <c r="U1002" s="1204"/>
      <c r="V1002" s="1204"/>
      <c r="W1002" s="1204"/>
      <c r="X1002" s="1204"/>
      <c r="Y1002" s="1204"/>
      <c r="Z1002" s="1204"/>
    </row>
    <row r="1003" spans="1:26" ht="13.5" customHeight="1">
      <c r="A1003" s="160"/>
      <c r="B1003" s="931"/>
      <c r="C1003" s="931"/>
      <c r="D1003" s="931"/>
      <c r="E1003" s="931"/>
      <c r="F1003" s="931"/>
      <c r="G1003" s="931"/>
      <c r="H1003" s="931"/>
      <c r="I1003" s="1204"/>
      <c r="J1003" s="1204"/>
      <c r="K1003" s="1204"/>
      <c r="L1003" s="1204"/>
      <c r="M1003" s="1204"/>
      <c r="N1003" s="1204"/>
      <c r="O1003" s="1204"/>
      <c r="P1003" s="1204"/>
      <c r="Q1003" s="1204"/>
      <c r="R1003" s="1204"/>
      <c r="S1003" s="1204"/>
      <c r="T1003" s="1204"/>
      <c r="U1003" s="1204"/>
      <c r="V1003" s="1204"/>
      <c r="W1003" s="1204"/>
      <c r="X1003" s="1204"/>
      <c r="Y1003" s="1204"/>
      <c r="Z1003" s="1204"/>
    </row>
    <row r="1004" spans="1:26" ht="13.5" customHeight="1">
      <c r="A1004" s="160"/>
      <c r="B1004" s="931"/>
      <c r="C1004" s="931"/>
      <c r="D1004" s="931"/>
      <c r="E1004" s="931"/>
      <c r="F1004" s="931"/>
      <c r="G1004" s="931"/>
      <c r="H1004" s="931"/>
      <c r="I1004" s="1204"/>
      <c r="J1004" s="1204"/>
      <c r="K1004" s="1204"/>
      <c r="L1004" s="1204"/>
      <c r="M1004" s="1204"/>
      <c r="N1004" s="1204"/>
      <c r="O1004" s="1204"/>
      <c r="P1004" s="1204"/>
      <c r="Q1004" s="1204"/>
      <c r="R1004" s="1204"/>
      <c r="S1004" s="1204"/>
      <c r="T1004" s="1204"/>
      <c r="U1004" s="1204"/>
      <c r="V1004" s="1204"/>
      <c r="W1004" s="1204"/>
      <c r="X1004" s="1204"/>
      <c r="Y1004" s="1204"/>
      <c r="Z1004" s="1204"/>
    </row>
    <row r="1005" spans="1:26" ht="13.5" customHeight="1">
      <c r="A1005" s="160"/>
      <c r="B1005" s="931"/>
      <c r="C1005" s="931"/>
      <c r="D1005" s="931"/>
      <c r="E1005" s="931"/>
      <c r="F1005" s="931"/>
      <c r="G1005" s="931"/>
      <c r="H1005" s="931"/>
      <c r="I1005" s="1204"/>
      <c r="J1005" s="1204"/>
      <c r="K1005" s="1204"/>
      <c r="L1005" s="1204"/>
      <c r="M1005" s="1204"/>
      <c r="N1005" s="1204"/>
      <c r="O1005" s="1204"/>
      <c r="P1005" s="1204"/>
      <c r="Q1005" s="1204"/>
      <c r="R1005" s="1204"/>
      <c r="S1005" s="1204"/>
      <c r="T1005" s="1204"/>
      <c r="U1005" s="1204"/>
      <c r="V1005" s="1204"/>
      <c r="W1005" s="1204"/>
      <c r="X1005" s="1204"/>
      <c r="Y1005" s="1204"/>
      <c r="Z1005" s="1204"/>
    </row>
    <row r="1006" spans="1:26" ht="13.5" customHeight="1">
      <c r="A1006" s="160"/>
      <c r="B1006" s="931"/>
      <c r="C1006" s="931"/>
      <c r="D1006" s="931"/>
      <c r="E1006" s="931"/>
      <c r="F1006" s="931"/>
      <c r="G1006" s="931"/>
      <c r="H1006" s="931"/>
      <c r="I1006" s="1204"/>
      <c r="J1006" s="1204"/>
      <c r="K1006" s="1204"/>
      <c r="L1006" s="1204"/>
      <c r="M1006" s="1204"/>
      <c r="N1006" s="1204"/>
      <c r="O1006" s="1204"/>
      <c r="P1006" s="1204"/>
      <c r="Q1006" s="1204"/>
      <c r="R1006" s="1204"/>
      <c r="S1006" s="1204"/>
      <c r="T1006" s="1204"/>
      <c r="U1006" s="1204"/>
      <c r="V1006" s="1204"/>
      <c r="W1006" s="1204"/>
      <c r="X1006" s="1204"/>
      <c r="Y1006" s="1204"/>
      <c r="Z1006" s="1204"/>
    </row>
    <row r="1007" spans="1:26" ht="13.5" customHeight="1">
      <c r="A1007" s="160"/>
      <c r="B1007" s="931"/>
      <c r="C1007" s="931"/>
      <c r="D1007" s="931"/>
      <c r="E1007" s="931"/>
      <c r="F1007" s="931"/>
      <c r="G1007" s="931"/>
      <c r="H1007" s="931"/>
      <c r="I1007" s="1204"/>
      <c r="J1007" s="1204"/>
      <c r="K1007" s="1204"/>
      <c r="L1007" s="1204"/>
      <c r="M1007" s="1204"/>
      <c r="N1007" s="1204"/>
      <c r="O1007" s="1204"/>
      <c r="P1007" s="1204"/>
      <c r="Q1007" s="1204"/>
      <c r="R1007" s="1204"/>
      <c r="S1007" s="1204"/>
      <c r="T1007" s="1204"/>
      <c r="U1007" s="1204"/>
      <c r="V1007" s="1204"/>
      <c r="W1007" s="1204"/>
      <c r="X1007" s="1204"/>
      <c r="Y1007" s="1204"/>
      <c r="Z1007" s="1204"/>
    </row>
    <row r="1008" spans="1:26" ht="13.5" customHeight="1">
      <c r="A1008" s="160"/>
      <c r="B1008" s="931"/>
      <c r="C1008" s="931"/>
      <c r="D1008" s="931"/>
      <c r="E1008" s="931"/>
      <c r="F1008" s="931"/>
      <c r="G1008" s="931"/>
      <c r="H1008" s="931"/>
      <c r="I1008" s="1204"/>
      <c r="J1008" s="1204"/>
      <c r="K1008" s="1204"/>
      <c r="L1008" s="1204"/>
      <c r="M1008" s="1204"/>
      <c r="N1008" s="1204"/>
      <c r="O1008" s="1204"/>
      <c r="P1008" s="1204"/>
      <c r="Q1008" s="1204"/>
      <c r="R1008" s="1204"/>
      <c r="S1008" s="1204"/>
      <c r="T1008" s="1204"/>
      <c r="U1008" s="1204"/>
      <c r="V1008" s="1204"/>
      <c r="W1008" s="1204"/>
      <c r="X1008" s="1204"/>
      <c r="Y1008" s="1204"/>
      <c r="Z1008" s="1204"/>
    </row>
    <row r="1009" spans="1:26" ht="13.5" customHeight="1">
      <c r="A1009" s="160"/>
      <c r="B1009" s="931"/>
      <c r="C1009" s="931"/>
      <c r="D1009" s="931"/>
      <c r="E1009" s="931"/>
      <c r="F1009" s="931"/>
      <c r="G1009" s="931"/>
      <c r="H1009" s="931"/>
      <c r="I1009" s="1204"/>
      <c r="J1009" s="1204"/>
      <c r="K1009" s="1204"/>
      <c r="L1009" s="1204"/>
      <c r="M1009" s="1204"/>
      <c r="N1009" s="1204"/>
      <c r="O1009" s="1204"/>
      <c r="P1009" s="1204"/>
      <c r="Q1009" s="1204"/>
      <c r="R1009" s="1204"/>
      <c r="S1009" s="1204"/>
      <c r="T1009" s="1204"/>
      <c r="U1009" s="1204"/>
      <c r="V1009" s="1204"/>
      <c r="W1009" s="1204"/>
      <c r="X1009" s="1204"/>
      <c r="Y1009" s="1204"/>
      <c r="Z1009" s="1204"/>
    </row>
    <row r="1010" spans="1:26" ht="13.5" customHeight="1">
      <c r="A1010" s="160"/>
      <c r="B1010" s="931"/>
      <c r="C1010" s="931"/>
      <c r="D1010" s="931"/>
      <c r="E1010" s="931"/>
      <c r="F1010" s="931"/>
      <c r="G1010" s="931"/>
      <c r="H1010" s="931"/>
      <c r="I1010" s="1204"/>
      <c r="J1010" s="1204"/>
      <c r="K1010" s="1204"/>
      <c r="L1010" s="1204"/>
      <c r="M1010" s="1204"/>
      <c r="N1010" s="1204"/>
      <c r="O1010" s="1204"/>
      <c r="P1010" s="1204"/>
      <c r="Q1010" s="1204"/>
      <c r="R1010" s="1204"/>
      <c r="S1010" s="1204"/>
      <c r="T1010" s="1204"/>
      <c r="U1010" s="1204"/>
      <c r="V1010" s="1204"/>
      <c r="W1010" s="1204"/>
      <c r="X1010" s="1204"/>
      <c r="Y1010" s="1204"/>
      <c r="Z1010" s="1204"/>
    </row>
    <row r="1011" spans="1:26" ht="13.5" customHeight="1">
      <c r="A1011" s="160"/>
      <c r="B1011" s="931"/>
      <c r="C1011" s="931"/>
      <c r="D1011" s="931"/>
      <c r="E1011" s="931"/>
      <c r="F1011" s="931"/>
      <c r="G1011" s="931"/>
      <c r="H1011" s="931"/>
      <c r="I1011" s="1204"/>
      <c r="J1011" s="1204"/>
      <c r="K1011" s="1204"/>
      <c r="L1011" s="1204"/>
      <c r="M1011" s="1204"/>
      <c r="N1011" s="1204"/>
      <c r="O1011" s="1204"/>
      <c r="P1011" s="1204"/>
      <c r="Q1011" s="1204"/>
      <c r="R1011" s="1204"/>
      <c r="S1011" s="1204"/>
      <c r="T1011" s="1204"/>
      <c r="U1011" s="1204"/>
      <c r="V1011" s="1204"/>
      <c r="W1011" s="1204"/>
      <c r="X1011" s="1204"/>
      <c r="Y1011" s="1204"/>
      <c r="Z1011" s="1204"/>
    </row>
    <row r="1012" spans="1:26" ht="13.5" customHeight="1">
      <c r="A1012" s="160"/>
      <c r="B1012" s="931"/>
      <c r="C1012" s="931"/>
      <c r="D1012" s="931"/>
      <c r="E1012" s="931"/>
      <c r="F1012" s="931"/>
      <c r="G1012" s="931"/>
      <c r="H1012" s="931"/>
      <c r="I1012" s="1204"/>
      <c r="J1012" s="1204"/>
      <c r="K1012" s="1204"/>
      <c r="L1012" s="1204"/>
      <c r="M1012" s="1204"/>
      <c r="N1012" s="1204"/>
      <c r="O1012" s="1204"/>
      <c r="P1012" s="1204"/>
      <c r="Q1012" s="1204"/>
      <c r="R1012" s="1204"/>
      <c r="S1012" s="1204"/>
      <c r="T1012" s="1204"/>
      <c r="U1012" s="1204"/>
      <c r="V1012" s="1204"/>
      <c r="W1012" s="1204"/>
      <c r="X1012" s="1204"/>
      <c r="Y1012" s="1204"/>
      <c r="Z1012" s="1204"/>
    </row>
    <row r="1013" spans="1:26" ht="13.5" customHeight="1">
      <c r="A1013" s="160"/>
      <c r="B1013" s="931"/>
      <c r="C1013" s="931"/>
      <c r="D1013" s="931"/>
      <c r="E1013" s="931"/>
      <c r="F1013" s="931"/>
      <c r="G1013" s="931"/>
      <c r="H1013" s="931"/>
      <c r="I1013" s="1204"/>
      <c r="J1013" s="1204"/>
      <c r="K1013" s="1204"/>
      <c r="L1013" s="1204"/>
      <c r="M1013" s="1204"/>
      <c r="N1013" s="1204"/>
      <c r="O1013" s="1204"/>
      <c r="P1013" s="1204"/>
      <c r="Q1013" s="1204"/>
      <c r="R1013" s="1204"/>
      <c r="S1013" s="1204"/>
      <c r="T1013" s="1204"/>
      <c r="U1013" s="1204"/>
      <c r="V1013" s="1204"/>
      <c r="W1013" s="1204"/>
      <c r="X1013" s="1204"/>
      <c r="Y1013" s="1204"/>
      <c r="Z1013" s="1204"/>
    </row>
    <row r="1014" spans="1:26" ht="13.5" customHeight="1">
      <c r="A1014" s="160"/>
      <c r="B1014" s="931"/>
      <c r="C1014" s="931"/>
      <c r="D1014" s="931"/>
      <c r="E1014" s="931"/>
      <c r="F1014" s="931"/>
      <c r="G1014" s="931"/>
      <c r="H1014" s="931"/>
      <c r="I1014" s="1204"/>
      <c r="J1014" s="1204"/>
      <c r="K1014" s="1204"/>
      <c r="L1014" s="1204"/>
      <c r="M1014" s="1204"/>
      <c r="N1014" s="1204"/>
      <c r="O1014" s="1204"/>
      <c r="P1014" s="1204"/>
      <c r="Q1014" s="1204"/>
      <c r="R1014" s="1204"/>
      <c r="S1014" s="1204"/>
      <c r="T1014" s="1204"/>
      <c r="U1014" s="1204"/>
      <c r="V1014" s="1204"/>
      <c r="W1014" s="1204"/>
      <c r="X1014" s="1204"/>
      <c r="Y1014" s="1204"/>
      <c r="Z1014" s="1204"/>
    </row>
    <row r="1015" spans="1:26" ht="13.5" customHeight="1">
      <c r="A1015" s="160"/>
      <c r="B1015" s="931"/>
      <c r="C1015" s="931"/>
      <c r="D1015" s="931"/>
      <c r="E1015" s="931"/>
      <c r="F1015" s="931"/>
      <c r="G1015" s="931"/>
      <c r="H1015" s="931"/>
      <c r="I1015" s="1204"/>
      <c r="J1015" s="1204"/>
      <c r="K1015" s="1204"/>
      <c r="L1015" s="1204"/>
      <c r="M1015" s="1204"/>
      <c r="N1015" s="1204"/>
      <c r="O1015" s="1204"/>
      <c r="P1015" s="1204"/>
      <c r="Q1015" s="1204"/>
      <c r="R1015" s="1204"/>
      <c r="S1015" s="1204"/>
      <c r="T1015" s="1204"/>
      <c r="U1015" s="1204"/>
      <c r="V1015" s="1204"/>
      <c r="W1015" s="1204"/>
      <c r="X1015" s="1204"/>
      <c r="Y1015" s="1204"/>
      <c r="Z1015" s="1204"/>
    </row>
    <row r="1016" spans="1:26" ht="13.5" customHeight="1">
      <c r="A1016" s="160"/>
      <c r="B1016" s="931"/>
      <c r="C1016" s="931"/>
      <c r="D1016" s="931"/>
      <c r="E1016" s="931"/>
      <c r="F1016" s="931"/>
      <c r="G1016" s="931"/>
      <c r="H1016" s="931"/>
      <c r="I1016" s="1204"/>
      <c r="J1016" s="1204"/>
      <c r="K1016" s="1204"/>
      <c r="L1016" s="1204"/>
      <c r="M1016" s="1204"/>
      <c r="N1016" s="1204"/>
      <c r="O1016" s="1204"/>
      <c r="P1016" s="1204"/>
      <c r="Q1016" s="1204"/>
      <c r="R1016" s="1204"/>
      <c r="S1016" s="1204"/>
      <c r="T1016" s="1204"/>
      <c r="U1016" s="1204"/>
      <c r="V1016" s="1204"/>
      <c r="W1016" s="1204"/>
      <c r="X1016" s="1204"/>
      <c r="Y1016" s="1204"/>
      <c r="Z1016" s="1204"/>
    </row>
    <row r="1017" spans="1:26" ht="13.5" customHeight="1">
      <c r="A1017" s="160"/>
      <c r="B1017" s="931"/>
      <c r="C1017" s="931"/>
      <c r="D1017" s="931"/>
      <c r="E1017" s="931"/>
      <c r="F1017" s="931"/>
      <c r="G1017" s="931"/>
      <c r="H1017" s="931"/>
      <c r="I1017" s="1204"/>
      <c r="J1017" s="1204"/>
      <c r="K1017" s="1204"/>
      <c r="L1017" s="1204"/>
      <c r="M1017" s="1204"/>
      <c r="N1017" s="1204"/>
      <c r="O1017" s="1204"/>
      <c r="P1017" s="1204"/>
      <c r="Q1017" s="1204"/>
      <c r="R1017" s="1204"/>
      <c r="S1017" s="1204"/>
      <c r="T1017" s="1204"/>
      <c r="U1017" s="1204"/>
      <c r="V1017" s="1204"/>
      <c r="W1017" s="1204"/>
      <c r="X1017" s="1204"/>
      <c r="Y1017" s="1204"/>
      <c r="Z1017" s="1204"/>
    </row>
    <row r="1018" spans="1:26" ht="13.5" customHeight="1">
      <c r="A1018" s="160"/>
      <c r="B1018" s="931"/>
      <c r="C1018" s="931"/>
      <c r="D1018" s="931"/>
      <c r="E1018" s="931"/>
      <c r="F1018" s="931"/>
      <c r="G1018" s="931"/>
      <c r="H1018" s="931"/>
      <c r="I1018" s="1204"/>
      <c r="J1018" s="1204"/>
      <c r="K1018" s="1204"/>
      <c r="L1018" s="1204"/>
      <c r="M1018" s="1204"/>
      <c r="N1018" s="1204"/>
      <c r="O1018" s="1204"/>
      <c r="P1018" s="1204"/>
      <c r="Q1018" s="1204"/>
      <c r="R1018" s="1204"/>
      <c r="S1018" s="1204"/>
      <c r="T1018" s="1204"/>
      <c r="U1018" s="1204"/>
      <c r="V1018" s="1204"/>
      <c r="W1018" s="1204"/>
      <c r="X1018" s="1204"/>
      <c r="Y1018" s="1204"/>
      <c r="Z1018" s="1204"/>
    </row>
    <row r="1019" spans="1:26" ht="13.5" customHeight="1">
      <c r="A1019" s="160"/>
      <c r="B1019" s="931"/>
      <c r="C1019" s="931"/>
      <c r="D1019" s="931"/>
      <c r="E1019" s="931"/>
      <c r="F1019" s="931"/>
      <c r="G1019" s="931"/>
      <c r="H1019" s="931"/>
      <c r="I1019" s="1204"/>
      <c r="J1019" s="1204"/>
      <c r="K1019" s="1204"/>
      <c r="L1019" s="1204"/>
      <c r="M1019" s="1204"/>
      <c r="N1019" s="1204"/>
      <c r="O1019" s="1204"/>
      <c r="P1019" s="1204"/>
      <c r="Q1019" s="1204"/>
      <c r="R1019" s="1204"/>
      <c r="S1019" s="1204"/>
      <c r="T1019" s="1204"/>
      <c r="U1019" s="1204"/>
      <c r="V1019" s="1204"/>
      <c r="W1019" s="1204"/>
      <c r="X1019" s="1204"/>
      <c r="Y1019" s="1204"/>
      <c r="Z1019" s="1204"/>
    </row>
    <row r="1020" spans="1:26" ht="13.5" customHeight="1">
      <c r="A1020" s="160"/>
      <c r="B1020" s="931"/>
      <c r="C1020" s="931"/>
      <c r="D1020" s="931"/>
      <c r="E1020" s="931"/>
      <c r="F1020" s="931"/>
      <c r="G1020" s="931"/>
      <c r="H1020" s="931"/>
      <c r="I1020" s="1204"/>
      <c r="J1020" s="1204"/>
      <c r="K1020" s="1204"/>
      <c r="L1020" s="1204"/>
      <c r="M1020" s="1204"/>
      <c r="N1020" s="1204"/>
      <c r="O1020" s="1204"/>
      <c r="P1020" s="1204"/>
      <c r="Q1020" s="1204"/>
      <c r="R1020" s="1204"/>
      <c r="S1020" s="1204"/>
      <c r="T1020" s="1204"/>
      <c r="U1020" s="1204"/>
      <c r="V1020" s="1204"/>
      <c r="W1020" s="1204"/>
      <c r="X1020" s="1204"/>
      <c r="Y1020" s="1204"/>
      <c r="Z1020" s="1204"/>
    </row>
    <row r="1021" spans="1:26" ht="13.5" customHeight="1">
      <c r="A1021" s="160"/>
      <c r="B1021" s="931"/>
      <c r="C1021" s="931"/>
      <c r="D1021" s="931"/>
      <c r="E1021" s="931"/>
      <c r="F1021" s="931"/>
      <c r="G1021" s="931"/>
      <c r="H1021" s="931"/>
      <c r="I1021" s="1204"/>
      <c r="J1021" s="1204"/>
      <c r="K1021" s="1204"/>
      <c r="L1021" s="1204"/>
      <c r="M1021" s="1204"/>
      <c r="N1021" s="1204"/>
      <c r="O1021" s="1204"/>
      <c r="P1021" s="1204"/>
      <c r="Q1021" s="1204"/>
      <c r="R1021" s="1204"/>
      <c r="S1021" s="1204"/>
      <c r="T1021" s="1204"/>
      <c r="U1021" s="1204"/>
      <c r="V1021" s="1204"/>
      <c r="W1021" s="1204"/>
      <c r="X1021" s="1204"/>
      <c r="Y1021" s="1204"/>
      <c r="Z1021" s="1204"/>
    </row>
    <row r="1022" spans="1:26" ht="13.5" customHeight="1">
      <c r="A1022" s="160"/>
      <c r="B1022" s="931"/>
      <c r="C1022" s="931"/>
      <c r="D1022" s="931"/>
      <c r="E1022" s="931"/>
      <c r="F1022" s="931"/>
      <c r="G1022" s="931"/>
      <c r="H1022" s="931"/>
      <c r="I1022" s="1204"/>
      <c r="J1022" s="1204"/>
      <c r="K1022" s="1204"/>
      <c r="L1022" s="1204"/>
      <c r="M1022" s="1204"/>
      <c r="N1022" s="1204"/>
      <c r="O1022" s="1204"/>
      <c r="P1022" s="1204"/>
      <c r="Q1022" s="1204"/>
      <c r="R1022" s="1204"/>
      <c r="S1022" s="1204"/>
      <c r="T1022" s="1204"/>
      <c r="U1022" s="1204"/>
      <c r="V1022" s="1204"/>
      <c r="W1022" s="1204"/>
      <c r="X1022" s="1204"/>
      <c r="Y1022" s="1204"/>
      <c r="Z1022" s="1204"/>
    </row>
    <row r="1023" spans="1:26" ht="13.5" customHeight="1">
      <c r="A1023" s="160"/>
      <c r="B1023" s="931"/>
      <c r="C1023" s="931"/>
      <c r="D1023" s="931"/>
      <c r="E1023" s="931"/>
      <c r="F1023" s="931"/>
      <c r="G1023" s="931"/>
      <c r="H1023" s="931"/>
      <c r="I1023" s="1204"/>
      <c r="J1023" s="1204"/>
      <c r="K1023" s="1204"/>
      <c r="L1023" s="1204"/>
      <c r="M1023" s="1204"/>
      <c r="N1023" s="1204"/>
      <c r="O1023" s="1204"/>
      <c r="P1023" s="1204"/>
      <c r="Q1023" s="1204"/>
      <c r="R1023" s="1204"/>
      <c r="S1023" s="1204"/>
      <c r="T1023" s="1204"/>
      <c r="U1023" s="1204"/>
      <c r="V1023" s="1204"/>
      <c r="W1023" s="1204"/>
      <c r="X1023" s="1204"/>
      <c r="Y1023" s="1204"/>
      <c r="Z1023" s="1204"/>
    </row>
    <row r="1024" spans="1:26" ht="13.5" customHeight="1">
      <c r="A1024" s="160"/>
      <c r="B1024" s="931"/>
      <c r="C1024" s="931"/>
      <c r="D1024" s="931"/>
      <c r="E1024" s="931"/>
      <c r="F1024" s="931"/>
      <c r="G1024" s="931"/>
      <c r="H1024" s="931"/>
      <c r="I1024" s="1204"/>
      <c r="J1024" s="1204"/>
      <c r="K1024" s="1204"/>
      <c r="L1024" s="1204"/>
      <c r="M1024" s="1204"/>
      <c r="N1024" s="1204"/>
      <c r="O1024" s="1204"/>
      <c r="P1024" s="1204"/>
      <c r="Q1024" s="1204"/>
      <c r="R1024" s="1204"/>
      <c r="S1024" s="1204"/>
      <c r="T1024" s="1204"/>
      <c r="U1024" s="1204"/>
      <c r="V1024" s="1204"/>
      <c r="W1024" s="1204"/>
      <c r="X1024" s="1204"/>
      <c r="Y1024" s="1204"/>
      <c r="Z1024" s="1204"/>
    </row>
    <row r="1025" spans="1:26" ht="13.5" customHeight="1">
      <c r="A1025" s="160"/>
      <c r="B1025" s="931"/>
      <c r="C1025" s="931"/>
      <c r="D1025" s="931"/>
      <c r="E1025" s="931"/>
      <c r="F1025" s="931"/>
      <c r="G1025" s="931"/>
      <c r="H1025" s="931"/>
      <c r="I1025" s="1204"/>
      <c r="J1025" s="1204"/>
      <c r="K1025" s="1204"/>
      <c r="L1025" s="1204"/>
      <c r="M1025" s="1204"/>
      <c r="N1025" s="1204"/>
      <c r="O1025" s="1204"/>
      <c r="P1025" s="1204"/>
      <c r="Q1025" s="1204"/>
      <c r="R1025" s="1204"/>
      <c r="S1025" s="1204"/>
      <c r="T1025" s="1204"/>
      <c r="U1025" s="1204"/>
      <c r="V1025" s="1204"/>
      <c r="W1025" s="1204"/>
      <c r="X1025" s="1204"/>
      <c r="Y1025" s="1204"/>
      <c r="Z1025" s="1204"/>
    </row>
    <row r="1026" spans="1:26" ht="13.5" customHeight="1">
      <c r="A1026" s="160"/>
      <c r="B1026" s="931"/>
      <c r="C1026" s="931"/>
      <c r="D1026" s="931"/>
      <c r="E1026" s="931"/>
      <c r="F1026" s="931"/>
      <c r="G1026" s="931"/>
      <c r="H1026" s="931"/>
      <c r="I1026" s="1204"/>
      <c r="J1026" s="1204"/>
      <c r="K1026" s="1204"/>
      <c r="L1026" s="1204"/>
      <c r="M1026" s="1204"/>
      <c r="N1026" s="1204"/>
      <c r="O1026" s="1204"/>
      <c r="P1026" s="1204"/>
      <c r="Q1026" s="1204"/>
      <c r="R1026" s="1204"/>
      <c r="S1026" s="1204"/>
      <c r="T1026" s="1204"/>
      <c r="U1026" s="1204"/>
      <c r="V1026" s="1204"/>
      <c r="W1026" s="1204"/>
      <c r="X1026" s="1204"/>
      <c r="Y1026" s="1204"/>
      <c r="Z1026" s="1204"/>
    </row>
    <row r="1027" spans="1:26" ht="13.5" customHeight="1">
      <c r="A1027" s="160"/>
      <c r="B1027" s="931"/>
      <c r="C1027" s="931"/>
      <c r="D1027" s="931"/>
      <c r="E1027" s="931"/>
      <c r="F1027" s="931"/>
      <c r="G1027" s="931"/>
      <c r="H1027" s="931"/>
      <c r="I1027" s="1204"/>
      <c r="J1027" s="1204"/>
      <c r="K1027" s="1204"/>
      <c r="L1027" s="1204"/>
      <c r="M1027" s="1204"/>
      <c r="N1027" s="1204"/>
      <c r="O1027" s="1204"/>
      <c r="P1027" s="1204"/>
      <c r="Q1027" s="1204"/>
      <c r="R1027" s="1204"/>
      <c r="S1027" s="1204"/>
      <c r="T1027" s="1204"/>
      <c r="U1027" s="1204"/>
      <c r="V1027" s="1204"/>
      <c r="W1027" s="1204"/>
      <c r="X1027" s="1204"/>
      <c r="Y1027" s="1204"/>
      <c r="Z1027" s="1204"/>
    </row>
    <row r="1028" spans="1:26" ht="13.5" customHeight="1">
      <c r="A1028" s="160"/>
      <c r="B1028" s="931"/>
      <c r="C1028" s="931"/>
      <c r="D1028" s="931"/>
      <c r="E1028" s="931"/>
      <c r="F1028" s="931"/>
      <c r="G1028" s="931"/>
      <c r="H1028" s="931"/>
      <c r="I1028" s="1204"/>
      <c r="J1028" s="1204"/>
      <c r="K1028" s="1204"/>
      <c r="L1028" s="1204"/>
      <c r="M1028" s="1204"/>
      <c r="N1028" s="1204"/>
      <c r="O1028" s="1204"/>
      <c r="P1028" s="1204"/>
      <c r="Q1028" s="1204"/>
      <c r="R1028" s="1204"/>
      <c r="S1028" s="1204"/>
      <c r="T1028" s="1204"/>
      <c r="U1028" s="1204"/>
      <c r="V1028" s="1204"/>
      <c r="W1028" s="1204"/>
      <c r="X1028" s="1204"/>
      <c r="Y1028" s="1204"/>
      <c r="Z1028" s="1204"/>
    </row>
    <row r="1029" spans="1:26" ht="13.5" customHeight="1">
      <c r="A1029" s="160"/>
      <c r="B1029" s="931"/>
      <c r="C1029" s="931"/>
      <c r="D1029" s="931"/>
      <c r="E1029" s="931"/>
      <c r="F1029" s="931"/>
      <c r="G1029" s="931"/>
      <c r="H1029" s="931"/>
      <c r="I1029" s="1204"/>
      <c r="J1029" s="1204"/>
      <c r="K1029" s="1204"/>
      <c r="L1029" s="1204"/>
      <c r="M1029" s="1204"/>
      <c r="N1029" s="1204"/>
      <c r="O1029" s="1204"/>
      <c r="P1029" s="1204"/>
      <c r="Q1029" s="1204"/>
      <c r="R1029" s="1204"/>
      <c r="S1029" s="1204"/>
      <c r="T1029" s="1204"/>
      <c r="U1029" s="1204"/>
      <c r="V1029" s="1204"/>
      <c r="W1029" s="1204"/>
      <c r="X1029" s="1204"/>
      <c r="Y1029" s="1204"/>
      <c r="Z1029" s="1204"/>
    </row>
    <row r="1030" spans="1:26" ht="13.5" customHeight="1">
      <c r="A1030" s="160"/>
      <c r="B1030" s="931"/>
      <c r="C1030" s="931"/>
      <c r="D1030" s="931"/>
      <c r="E1030" s="931"/>
      <c r="F1030" s="931"/>
      <c r="G1030" s="931"/>
      <c r="H1030" s="931"/>
      <c r="I1030" s="1204"/>
      <c r="J1030" s="1204"/>
      <c r="K1030" s="1204"/>
      <c r="L1030" s="1204"/>
      <c r="M1030" s="1204"/>
      <c r="N1030" s="1204"/>
      <c r="O1030" s="1204"/>
      <c r="P1030" s="1204"/>
      <c r="Q1030" s="1204"/>
      <c r="R1030" s="1204"/>
      <c r="S1030" s="1204"/>
      <c r="T1030" s="1204"/>
      <c r="U1030" s="1204"/>
      <c r="V1030" s="1204"/>
      <c r="W1030" s="1204"/>
      <c r="X1030" s="1204"/>
      <c r="Y1030" s="1204"/>
      <c r="Z1030" s="1204"/>
    </row>
    <row r="1031" spans="1:26" ht="13.5" customHeight="1">
      <c r="A1031" s="160"/>
      <c r="B1031" s="931"/>
      <c r="C1031" s="931"/>
      <c r="D1031" s="931"/>
      <c r="E1031" s="931"/>
      <c r="F1031" s="931"/>
      <c r="G1031" s="931"/>
      <c r="H1031" s="931"/>
      <c r="I1031" s="1204"/>
      <c r="J1031" s="1204"/>
      <c r="K1031" s="1204"/>
      <c r="L1031" s="1204"/>
      <c r="M1031" s="1204"/>
      <c r="N1031" s="1204"/>
      <c r="O1031" s="1204"/>
      <c r="P1031" s="1204"/>
      <c r="Q1031" s="1204"/>
      <c r="R1031" s="1204"/>
      <c r="S1031" s="1204"/>
      <c r="T1031" s="1204"/>
      <c r="U1031" s="1204"/>
      <c r="V1031" s="1204"/>
      <c r="W1031" s="1204"/>
      <c r="X1031" s="1204"/>
      <c r="Y1031" s="1204"/>
      <c r="Z1031" s="1204"/>
    </row>
  </sheetData>
  <mergeCells count="9">
    <mergeCell ref="G58:I58"/>
    <mergeCell ref="G64:I64"/>
    <mergeCell ref="A1:C1"/>
    <mergeCell ref="A2:C2"/>
    <mergeCell ref="E2:I2"/>
    <mergeCell ref="A3:I3"/>
    <mergeCell ref="A4:I4"/>
    <mergeCell ref="A56:B56"/>
    <mergeCell ref="A59:I59"/>
  </mergeCells>
  <pageMargins left="0" right="0" top="0" bottom="0" header="0" footer="0"/>
  <pageSetup paperSize="9" fitToHeight="0" orientation="landscape"/>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Z1000"/>
  <sheetViews>
    <sheetView workbookViewId="0">
      <selection sqref="A1:C1"/>
    </sheetView>
  </sheetViews>
  <sheetFormatPr defaultColWidth="14.42578125" defaultRowHeight="15" customHeight="1"/>
  <cols>
    <col min="1" max="1" width="4.7109375" customWidth="1"/>
    <col min="2" max="2" width="31" customWidth="1"/>
    <col min="3" max="12" width="8.140625" customWidth="1"/>
    <col min="13" max="13" width="68.7109375" customWidth="1"/>
    <col min="14" max="26" width="8.7109375" customWidth="1"/>
  </cols>
  <sheetData>
    <row r="1" spans="1:26" ht="14.25" customHeight="1">
      <c r="A1" s="1536" t="s">
        <v>53</v>
      </c>
      <c r="B1" s="1517"/>
      <c r="C1" s="1517"/>
      <c r="D1" s="97"/>
      <c r="E1" s="97"/>
      <c r="F1" s="97"/>
      <c r="G1" s="97"/>
      <c r="H1" s="97"/>
      <c r="I1" s="97"/>
      <c r="J1" s="97"/>
      <c r="K1" s="1541" t="s">
        <v>54</v>
      </c>
      <c r="L1" s="1517"/>
      <c r="M1" s="97"/>
      <c r="N1" s="98"/>
      <c r="O1" s="98"/>
      <c r="P1" s="98"/>
      <c r="Q1" s="98"/>
      <c r="R1" s="99"/>
      <c r="S1" s="99"/>
      <c r="T1" s="99"/>
      <c r="U1" s="99"/>
      <c r="V1" s="99"/>
      <c r="W1" s="99"/>
      <c r="X1" s="99"/>
      <c r="Y1" s="99"/>
      <c r="Z1" s="99"/>
    </row>
    <row r="2" spans="1:26">
      <c r="A2" s="1538" t="s">
        <v>55</v>
      </c>
      <c r="B2" s="1517"/>
      <c r="C2" s="1517"/>
      <c r="D2" s="97"/>
      <c r="E2" s="97"/>
      <c r="F2" s="97"/>
      <c r="G2" s="97"/>
      <c r="H2" s="97"/>
      <c r="I2" s="97"/>
      <c r="J2" s="97"/>
      <c r="K2" s="98"/>
      <c r="L2" s="98"/>
      <c r="M2" s="97"/>
      <c r="N2" s="98"/>
      <c r="O2" s="98"/>
      <c r="P2" s="98"/>
      <c r="Q2" s="98"/>
      <c r="R2" s="99"/>
      <c r="S2" s="99"/>
      <c r="T2" s="99"/>
      <c r="U2" s="99"/>
      <c r="V2" s="99"/>
      <c r="W2" s="99"/>
      <c r="X2" s="99"/>
      <c r="Y2" s="99"/>
      <c r="Z2" s="99"/>
    </row>
    <row r="3" spans="1:26" ht="22.5" customHeight="1">
      <c r="A3" s="1542" t="s">
        <v>158</v>
      </c>
      <c r="B3" s="1517"/>
      <c r="C3" s="1517"/>
      <c r="D3" s="1517"/>
      <c r="E3" s="1517"/>
      <c r="F3" s="1517"/>
      <c r="G3" s="1517"/>
      <c r="H3" s="1517"/>
      <c r="I3" s="1517"/>
      <c r="J3" s="1517"/>
      <c r="K3" s="1517"/>
      <c r="L3" s="1517"/>
      <c r="M3" s="97"/>
      <c r="N3" s="98"/>
      <c r="O3" s="98"/>
      <c r="P3" s="98"/>
      <c r="Q3" s="98"/>
      <c r="R3" s="99"/>
      <c r="S3" s="99"/>
      <c r="T3" s="99"/>
      <c r="U3" s="99"/>
      <c r="V3" s="99"/>
      <c r="W3" s="99"/>
      <c r="X3" s="99"/>
      <c r="Y3" s="99"/>
      <c r="Z3" s="99"/>
    </row>
    <row r="4" spans="1:26" ht="22.5" customHeight="1">
      <c r="A4" s="1543" t="s">
        <v>159</v>
      </c>
      <c r="B4" s="1517"/>
      <c r="C4" s="1517"/>
      <c r="D4" s="1517"/>
      <c r="E4" s="1517"/>
      <c r="F4" s="1517"/>
      <c r="G4" s="1517"/>
      <c r="H4" s="1517"/>
      <c r="I4" s="1517"/>
      <c r="J4" s="1517"/>
      <c r="K4" s="1517"/>
      <c r="L4" s="1517"/>
      <c r="M4" s="100"/>
      <c r="N4" s="101"/>
      <c r="O4" s="101"/>
      <c r="P4" s="101"/>
      <c r="Q4" s="101"/>
      <c r="R4" s="102"/>
      <c r="S4" s="102"/>
      <c r="T4" s="102"/>
      <c r="U4" s="102"/>
      <c r="V4" s="102"/>
      <c r="W4" s="102"/>
      <c r="X4" s="102"/>
      <c r="Y4" s="102"/>
      <c r="Z4" s="102"/>
    </row>
    <row r="5" spans="1:26" ht="23.25" customHeight="1">
      <c r="A5" s="103"/>
      <c r="B5" s="103"/>
      <c r="C5" s="103"/>
      <c r="D5" s="103"/>
      <c r="E5" s="103"/>
      <c r="F5" s="103"/>
      <c r="G5" s="103"/>
      <c r="H5" s="103"/>
      <c r="I5" s="103"/>
      <c r="J5" s="103"/>
      <c r="K5" s="103"/>
      <c r="L5" s="104" t="s">
        <v>58</v>
      </c>
      <c r="M5" s="97"/>
      <c r="N5" s="98"/>
      <c r="O5" s="98"/>
      <c r="P5" s="98"/>
      <c r="Q5" s="98"/>
      <c r="R5" s="99"/>
      <c r="S5" s="99"/>
      <c r="T5" s="99"/>
      <c r="U5" s="99"/>
      <c r="V5" s="99"/>
      <c r="W5" s="99"/>
      <c r="X5" s="99"/>
      <c r="Y5" s="99"/>
      <c r="Z5" s="99"/>
    </row>
    <row r="6" spans="1:26" ht="35.25" customHeight="1">
      <c r="A6" s="38" t="s">
        <v>6</v>
      </c>
      <c r="B6" s="39" t="s">
        <v>59</v>
      </c>
      <c r="C6" s="39" t="s">
        <v>60</v>
      </c>
      <c r="D6" s="39" t="s">
        <v>61</v>
      </c>
      <c r="E6" s="39" t="s">
        <v>62</v>
      </c>
      <c r="F6" s="39" t="s">
        <v>63</v>
      </c>
      <c r="G6" s="39" t="s">
        <v>64</v>
      </c>
      <c r="H6" s="39" t="s">
        <v>65</v>
      </c>
      <c r="I6" s="39" t="s">
        <v>66</v>
      </c>
      <c r="J6" s="39" t="s">
        <v>67</v>
      </c>
      <c r="K6" s="39" t="s">
        <v>68</v>
      </c>
      <c r="L6" s="41" t="s">
        <v>69</v>
      </c>
      <c r="M6" s="97"/>
      <c r="N6" s="98"/>
      <c r="O6" s="98"/>
      <c r="P6" s="98"/>
      <c r="Q6" s="98"/>
      <c r="R6" s="99"/>
      <c r="S6" s="99"/>
      <c r="T6" s="99"/>
      <c r="U6" s="99"/>
      <c r="V6" s="99"/>
      <c r="W6" s="99"/>
      <c r="X6" s="99"/>
      <c r="Y6" s="99"/>
      <c r="Z6" s="99"/>
    </row>
    <row r="7" spans="1:26" ht="19.5" customHeight="1">
      <c r="A7" s="105" t="s">
        <v>19</v>
      </c>
      <c r="B7" s="106" t="s">
        <v>160</v>
      </c>
      <c r="C7" s="74"/>
      <c r="D7" s="107"/>
      <c r="E7" s="107"/>
      <c r="F7" s="107"/>
      <c r="G7" s="107"/>
      <c r="H7" s="107"/>
      <c r="I7" s="107"/>
      <c r="J7" s="107"/>
      <c r="K7" s="107"/>
      <c r="L7" s="77"/>
      <c r="M7" s="108"/>
      <c r="N7" s="109"/>
      <c r="O7" s="109"/>
      <c r="P7" s="109"/>
      <c r="Q7" s="109"/>
      <c r="R7" s="110"/>
      <c r="S7" s="110"/>
      <c r="T7" s="110"/>
      <c r="U7" s="110"/>
      <c r="V7" s="110"/>
      <c r="W7" s="110"/>
      <c r="X7" s="110"/>
      <c r="Y7" s="110"/>
      <c r="Z7" s="110"/>
    </row>
    <row r="8" spans="1:26" ht="19.5" customHeight="1">
      <c r="A8" s="111" t="s">
        <v>71</v>
      </c>
      <c r="B8" s="112" t="s">
        <v>161</v>
      </c>
      <c r="C8" s="113"/>
      <c r="D8" s="114"/>
      <c r="E8" s="114"/>
      <c r="F8" s="114"/>
      <c r="G8" s="114"/>
      <c r="H8" s="114"/>
      <c r="I8" s="114"/>
      <c r="J8" s="114"/>
      <c r="K8" s="114"/>
      <c r="L8" s="115"/>
      <c r="M8" s="108"/>
      <c r="N8" s="109"/>
      <c r="O8" s="109"/>
      <c r="P8" s="109"/>
      <c r="Q8" s="109"/>
      <c r="R8" s="110"/>
      <c r="S8" s="110"/>
      <c r="T8" s="110"/>
      <c r="U8" s="110"/>
      <c r="V8" s="110"/>
      <c r="W8" s="110"/>
      <c r="X8" s="110"/>
      <c r="Y8" s="110"/>
      <c r="Z8" s="110"/>
    </row>
    <row r="9" spans="1:26" ht="73.5" customHeight="1">
      <c r="A9" s="54" t="s">
        <v>73</v>
      </c>
      <c r="B9" s="55" t="s">
        <v>162</v>
      </c>
      <c r="C9" s="56" t="s">
        <v>163</v>
      </c>
      <c r="D9" s="116">
        <f t="shared" ref="D9:K9" si="0">SUM(D10:D11)</f>
        <v>0</v>
      </c>
      <c r="E9" s="116">
        <f t="shared" si="0"/>
        <v>0</v>
      </c>
      <c r="F9" s="116">
        <f t="shared" si="0"/>
        <v>0</v>
      </c>
      <c r="G9" s="116">
        <f t="shared" si="0"/>
        <v>0</v>
      </c>
      <c r="H9" s="116">
        <f t="shared" si="0"/>
        <v>0</v>
      </c>
      <c r="I9" s="116">
        <f t="shared" si="0"/>
        <v>0</v>
      </c>
      <c r="J9" s="116">
        <f t="shared" si="0"/>
        <v>0</v>
      </c>
      <c r="K9" s="116">
        <f t="shared" si="0"/>
        <v>0</v>
      </c>
      <c r="L9" s="57"/>
      <c r="M9" s="108"/>
      <c r="N9" s="109"/>
      <c r="O9" s="109"/>
      <c r="P9" s="109"/>
      <c r="Q9" s="109"/>
      <c r="R9" s="110"/>
      <c r="S9" s="110"/>
      <c r="T9" s="110"/>
      <c r="U9" s="110"/>
      <c r="V9" s="110"/>
      <c r="W9" s="110"/>
      <c r="X9" s="110"/>
      <c r="Y9" s="110"/>
      <c r="Z9" s="110"/>
    </row>
    <row r="10" spans="1:26" ht="25.5">
      <c r="A10" s="54" t="s">
        <v>76</v>
      </c>
      <c r="B10" s="67" t="s">
        <v>164</v>
      </c>
      <c r="C10" s="56" t="s">
        <v>163</v>
      </c>
      <c r="D10" s="117"/>
      <c r="E10" s="117"/>
      <c r="F10" s="117"/>
      <c r="G10" s="117"/>
      <c r="H10" s="117"/>
      <c r="I10" s="117"/>
      <c r="J10" s="117"/>
      <c r="K10" s="117"/>
      <c r="L10" s="57"/>
      <c r="M10" s="108"/>
      <c r="N10" s="109"/>
      <c r="O10" s="109"/>
      <c r="P10" s="109"/>
      <c r="Q10" s="109"/>
      <c r="R10" s="110"/>
      <c r="S10" s="110"/>
      <c r="T10" s="110"/>
      <c r="U10" s="110"/>
      <c r="V10" s="110"/>
      <c r="W10" s="110"/>
      <c r="X10" s="110"/>
      <c r="Y10" s="110"/>
      <c r="Z10" s="110"/>
    </row>
    <row r="11" spans="1:26" ht="25.5">
      <c r="A11" s="54" t="s">
        <v>78</v>
      </c>
      <c r="B11" s="67" t="s">
        <v>165</v>
      </c>
      <c r="C11" s="56"/>
      <c r="D11" s="117"/>
      <c r="E11" s="117"/>
      <c r="F11" s="117"/>
      <c r="G11" s="117"/>
      <c r="H11" s="117"/>
      <c r="I11" s="117"/>
      <c r="J11" s="117"/>
      <c r="K11" s="117"/>
      <c r="L11" s="57"/>
      <c r="M11" s="108"/>
      <c r="N11" s="109"/>
      <c r="O11" s="109"/>
      <c r="P11" s="109"/>
      <c r="Q11" s="109"/>
      <c r="R11" s="110"/>
      <c r="S11" s="110"/>
      <c r="T11" s="110"/>
      <c r="U11" s="110"/>
      <c r="V11" s="110"/>
      <c r="W11" s="110"/>
      <c r="X11" s="110"/>
      <c r="Y11" s="110"/>
      <c r="Z11" s="110"/>
    </row>
    <row r="12" spans="1:26" ht="33" customHeight="1">
      <c r="A12" s="54" t="s">
        <v>80</v>
      </c>
      <c r="B12" s="67" t="s">
        <v>88</v>
      </c>
      <c r="C12" s="56" t="s">
        <v>75</v>
      </c>
      <c r="D12" s="65"/>
      <c r="E12" s="65"/>
      <c r="F12" s="66"/>
      <c r="G12" s="66"/>
      <c r="H12" s="66"/>
      <c r="I12" s="66"/>
      <c r="J12" s="66"/>
      <c r="K12" s="66"/>
      <c r="L12" s="57"/>
      <c r="M12" s="31"/>
      <c r="N12" s="31"/>
      <c r="O12" s="31"/>
      <c r="P12" s="31"/>
      <c r="Q12" s="31"/>
      <c r="R12" s="31"/>
      <c r="S12" s="31"/>
      <c r="T12" s="31"/>
      <c r="U12" s="31"/>
      <c r="V12" s="31"/>
      <c r="W12" s="31"/>
      <c r="X12" s="31"/>
      <c r="Y12" s="31"/>
      <c r="Z12" s="31"/>
    </row>
    <row r="13" spans="1:26">
      <c r="A13" s="68"/>
      <c r="B13" s="69" t="s">
        <v>89</v>
      </c>
      <c r="C13" s="56" t="s">
        <v>75</v>
      </c>
      <c r="D13" s="60"/>
      <c r="E13" s="60"/>
      <c r="F13" s="61"/>
      <c r="G13" s="61"/>
      <c r="H13" s="61"/>
      <c r="I13" s="61"/>
      <c r="J13" s="61"/>
      <c r="K13" s="61"/>
      <c r="L13" s="62"/>
      <c r="M13" s="63"/>
      <c r="N13" s="63"/>
      <c r="O13" s="63"/>
      <c r="P13" s="63"/>
      <c r="Q13" s="63"/>
      <c r="R13" s="63"/>
      <c r="S13" s="63"/>
      <c r="T13" s="63"/>
      <c r="U13" s="63"/>
      <c r="V13" s="63"/>
      <c r="W13" s="63"/>
      <c r="X13" s="63"/>
      <c r="Y13" s="63"/>
      <c r="Z13" s="63"/>
    </row>
    <row r="14" spans="1:26" ht="25.5">
      <c r="A14" s="68"/>
      <c r="B14" s="69" t="s">
        <v>90</v>
      </c>
      <c r="C14" s="56" t="s">
        <v>75</v>
      </c>
      <c r="D14" s="60"/>
      <c r="E14" s="60"/>
      <c r="F14" s="61"/>
      <c r="G14" s="61"/>
      <c r="H14" s="61"/>
      <c r="I14" s="61"/>
      <c r="J14" s="61"/>
      <c r="K14" s="61"/>
      <c r="L14" s="62"/>
      <c r="M14" s="63"/>
      <c r="N14" s="63"/>
      <c r="O14" s="63"/>
      <c r="P14" s="63"/>
      <c r="Q14" s="63"/>
      <c r="R14" s="63"/>
      <c r="S14" s="63"/>
      <c r="T14" s="63"/>
      <c r="U14" s="63"/>
      <c r="V14" s="63"/>
      <c r="W14" s="63"/>
      <c r="X14" s="63"/>
      <c r="Y14" s="63"/>
      <c r="Z14" s="63"/>
    </row>
    <row r="15" spans="1:26" ht="25.5">
      <c r="A15" s="68"/>
      <c r="B15" s="69" t="s">
        <v>92</v>
      </c>
      <c r="C15" s="56" t="s">
        <v>75</v>
      </c>
      <c r="D15" s="60"/>
      <c r="E15" s="60"/>
      <c r="F15" s="61"/>
      <c r="G15" s="61"/>
      <c r="H15" s="61"/>
      <c r="I15" s="61"/>
      <c r="J15" s="61"/>
      <c r="K15" s="61"/>
      <c r="L15" s="62"/>
      <c r="M15" s="63"/>
      <c r="N15" s="63"/>
      <c r="O15" s="63"/>
      <c r="P15" s="63"/>
      <c r="Q15" s="63"/>
      <c r="R15" s="63"/>
      <c r="S15" s="63"/>
      <c r="T15" s="63"/>
      <c r="U15" s="63"/>
      <c r="V15" s="63"/>
      <c r="W15" s="63"/>
      <c r="X15" s="63"/>
      <c r="Y15" s="63"/>
      <c r="Z15" s="63"/>
    </row>
    <row r="16" spans="1:26">
      <c r="A16" s="68"/>
      <c r="B16" s="69" t="s">
        <v>94</v>
      </c>
      <c r="C16" s="56" t="s">
        <v>75</v>
      </c>
      <c r="D16" s="60"/>
      <c r="E16" s="60"/>
      <c r="F16" s="61"/>
      <c r="G16" s="61"/>
      <c r="H16" s="61"/>
      <c r="I16" s="61"/>
      <c r="J16" s="61"/>
      <c r="K16" s="61"/>
      <c r="L16" s="62"/>
      <c r="M16" s="63"/>
      <c r="N16" s="63"/>
      <c r="O16" s="63"/>
      <c r="P16" s="63"/>
      <c r="Q16" s="63"/>
      <c r="R16" s="63"/>
      <c r="S16" s="63"/>
      <c r="T16" s="63"/>
      <c r="U16" s="63"/>
      <c r="V16" s="63"/>
      <c r="W16" s="63"/>
      <c r="X16" s="63"/>
      <c r="Y16" s="63"/>
      <c r="Z16" s="63"/>
    </row>
    <row r="17" spans="1:26" ht="62.25" customHeight="1">
      <c r="A17" s="54" t="s">
        <v>95</v>
      </c>
      <c r="B17" s="55" t="s">
        <v>166</v>
      </c>
      <c r="C17" s="56" t="s">
        <v>163</v>
      </c>
      <c r="D17" s="117">
        <f t="shared" ref="D17:K17" si="1">SUM(D18:D20)</f>
        <v>0</v>
      </c>
      <c r="E17" s="117">
        <f t="shared" si="1"/>
        <v>0</v>
      </c>
      <c r="F17" s="117">
        <f t="shared" si="1"/>
        <v>0</v>
      </c>
      <c r="G17" s="117">
        <f t="shared" si="1"/>
        <v>0</v>
      </c>
      <c r="H17" s="117">
        <f t="shared" si="1"/>
        <v>0</v>
      </c>
      <c r="I17" s="117">
        <f t="shared" si="1"/>
        <v>0</v>
      </c>
      <c r="J17" s="117">
        <f t="shared" si="1"/>
        <v>0</v>
      </c>
      <c r="K17" s="117">
        <f t="shared" si="1"/>
        <v>0</v>
      </c>
      <c r="L17" s="57"/>
      <c r="M17" s="108"/>
      <c r="N17" s="109"/>
      <c r="O17" s="109"/>
      <c r="P17" s="109"/>
      <c r="Q17" s="109"/>
      <c r="R17" s="110"/>
      <c r="S17" s="110"/>
      <c r="T17" s="110"/>
      <c r="U17" s="110"/>
      <c r="V17" s="110"/>
      <c r="W17" s="110"/>
      <c r="X17" s="110"/>
      <c r="Y17" s="110"/>
      <c r="Z17" s="110"/>
    </row>
    <row r="18" spans="1:26" ht="38.25">
      <c r="A18" s="54"/>
      <c r="B18" s="67" t="s">
        <v>167</v>
      </c>
      <c r="C18" s="56" t="s">
        <v>163</v>
      </c>
      <c r="D18" s="117"/>
      <c r="E18" s="117"/>
      <c r="F18" s="117"/>
      <c r="G18" s="117"/>
      <c r="H18" s="117"/>
      <c r="I18" s="117"/>
      <c r="J18" s="117"/>
      <c r="K18" s="117"/>
      <c r="L18" s="57"/>
      <c r="M18" s="108"/>
      <c r="N18" s="109"/>
      <c r="O18" s="109"/>
      <c r="P18" s="109"/>
      <c r="Q18" s="109"/>
      <c r="R18" s="110"/>
      <c r="S18" s="110"/>
      <c r="T18" s="110"/>
      <c r="U18" s="110"/>
      <c r="V18" s="110"/>
      <c r="W18" s="110"/>
      <c r="X18" s="110"/>
      <c r="Y18" s="110"/>
      <c r="Z18" s="110"/>
    </row>
    <row r="19" spans="1:26" ht="25.5">
      <c r="A19" s="54"/>
      <c r="B19" s="67" t="s">
        <v>168</v>
      </c>
      <c r="C19" s="56" t="s">
        <v>163</v>
      </c>
      <c r="D19" s="117"/>
      <c r="E19" s="117"/>
      <c r="F19" s="117"/>
      <c r="G19" s="117"/>
      <c r="H19" s="117"/>
      <c r="I19" s="117"/>
      <c r="J19" s="117"/>
      <c r="K19" s="117"/>
      <c r="L19" s="57"/>
      <c r="M19" s="108"/>
      <c r="N19" s="109"/>
      <c r="O19" s="109"/>
      <c r="P19" s="109"/>
      <c r="Q19" s="109"/>
      <c r="R19" s="110"/>
      <c r="S19" s="110"/>
      <c r="T19" s="110"/>
      <c r="U19" s="110"/>
      <c r="V19" s="110"/>
      <c r="W19" s="110"/>
      <c r="X19" s="110"/>
      <c r="Y19" s="110"/>
      <c r="Z19" s="110"/>
    </row>
    <row r="20" spans="1:26" ht="38.25">
      <c r="A20" s="54"/>
      <c r="B20" s="67" t="s">
        <v>169</v>
      </c>
      <c r="C20" s="56" t="s">
        <v>163</v>
      </c>
      <c r="D20" s="117"/>
      <c r="E20" s="117"/>
      <c r="F20" s="117"/>
      <c r="G20" s="117"/>
      <c r="H20" s="117"/>
      <c r="I20" s="117"/>
      <c r="J20" s="117"/>
      <c r="K20" s="117"/>
      <c r="L20" s="57"/>
      <c r="M20" s="108"/>
      <c r="N20" s="109"/>
      <c r="O20" s="109"/>
      <c r="P20" s="109"/>
      <c r="Q20" s="109"/>
      <c r="R20" s="110"/>
      <c r="S20" s="110"/>
      <c r="T20" s="110"/>
      <c r="U20" s="110"/>
      <c r="V20" s="110"/>
      <c r="W20" s="110"/>
      <c r="X20" s="110"/>
      <c r="Y20" s="110"/>
      <c r="Z20" s="110"/>
    </row>
    <row r="21" spans="1:26" ht="15.75" customHeight="1">
      <c r="A21" s="54" t="s">
        <v>105</v>
      </c>
      <c r="B21" s="72" t="s">
        <v>170</v>
      </c>
      <c r="C21" s="56" t="s">
        <v>163</v>
      </c>
      <c r="D21" s="117">
        <v>0</v>
      </c>
      <c r="E21" s="117"/>
      <c r="F21" s="117"/>
      <c r="G21" s="117"/>
      <c r="H21" s="117"/>
      <c r="I21" s="117"/>
      <c r="J21" s="117"/>
      <c r="K21" s="117"/>
      <c r="L21" s="57"/>
      <c r="M21" s="108"/>
      <c r="N21" s="109"/>
      <c r="O21" s="109"/>
      <c r="P21" s="109"/>
      <c r="Q21" s="109"/>
      <c r="R21" s="110"/>
      <c r="S21" s="110"/>
      <c r="T21" s="110"/>
      <c r="U21" s="110"/>
      <c r="V21" s="110"/>
      <c r="W21" s="110"/>
      <c r="X21" s="110"/>
      <c r="Y21" s="110"/>
      <c r="Z21" s="110"/>
    </row>
    <row r="22" spans="1:26" ht="15.75" customHeight="1">
      <c r="A22" s="54"/>
      <c r="B22" s="67" t="s">
        <v>171</v>
      </c>
      <c r="C22" s="56" t="s">
        <v>163</v>
      </c>
      <c r="D22" s="117"/>
      <c r="E22" s="117"/>
      <c r="F22" s="117"/>
      <c r="G22" s="117"/>
      <c r="H22" s="117"/>
      <c r="I22" s="117"/>
      <c r="J22" s="117"/>
      <c r="K22" s="117"/>
      <c r="L22" s="57"/>
      <c r="M22" s="108"/>
      <c r="N22" s="109"/>
      <c r="O22" s="109"/>
      <c r="P22" s="109"/>
      <c r="Q22" s="109"/>
      <c r="R22" s="110"/>
      <c r="S22" s="110"/>
      <c r="T22" s="110"/>
      <c r="U22" s="110"/>
      <c r="V22" s="110"/>
      <c r="W22" s="110"/>
      <c r="X22" s="110"/>
      <c r="Y22" s="110"/>
      <c r="Z22" s="110"/>
    </row>
    <row r="23" spans="1:26" ht="105" customHeight="1">
      <c r="A23" s="54" t="s">
        <v>109</v>
      </c>
      <c r="B23" s="55" t="s">
        <v>172</v>
      </c>
      <c r="C23" s="56" t="s">
        <v>163</v>
      </c>
      <c r="D23" s="118">
        <f t="shared" ref="D23:K23" si="2">+D9-D17+D21</f>
        <v>0</v>
      </c>
      <c r="E23" s="118">
        <f t="shared" si="2"/>
        <v>0</v>
      </c>
      <c r="F23" s="118">
        <f t="shared" si="2"/>
        <v>0</v>
      </c>
      <c r="G23" s="118">
        <f t="shared" si="2"/>
        <v>0</v>
      </c>
      <c r="H23" s="118">
        <f t="shared" si="2"/>
        <v>0</v>
      </c>
      <c r="I23" s="118">
        <f t="shared" si="2"/>
        <v>0</v>
      </c>
      <c r="J23" s="118">
        <f t="shared" si="2"/>
        <v>0</v>
      </c>
      <c r="K23" s="118">
        <f t="shared" si="2"/>
        <v>0</v>
      </c>
      <c r="L23" s="80"/>
      <c r="M23" s="119"/>
      <c r="N23" s="120"/>
      <c r="O23" s="120"/>
      <c r="P23" s="120"/>
      <c r="Q23" s="120"/>
      <c r="R23" s="121"/>
      <c r="S23" s="121"/>
      <c r="T23" s="121"/>
      <c r="U23" s="121"/>
      <c r="V23" s="121"/>
      <c r="W23" s="121"/>
      <c r="X23" s="121"/>
      <c r="Y23" s="121"/>
      <c r="Z23" s="121"/>
    </row>
    <row r="24" spans="1:26" ht="19.5" customHeight="1">
      <c r="A24" s="111" t="s">
        <v>111</v>
      </c>
      <c r="B24" s="112" t="s">
        <v>173</v>
      </c>
      <c r="C24" s="113"/>
      <c r="D24" s="114"/>
      <c r="E24" s="114"/>
      <c r="F24" s="114"/>
      <c r="G24" s="114"/>
      <c r="H24" s="114"/>
      <c r="I24" s="114"/>
      <c r="J24" s="114"/>
      <c r="K24" s="114"/>
      <c r="L24" s="115"/>
      <c r="M24" s="108"/>
      <c r="N24" s="109"/>
      <c r="O24" s="109"/>
      <c r="P24" s="109"/>
      <c r="Q24" s="109"/>
      <c r="R24" s="110"/>
      <c r="S24" s="110"/>
      <c r="T24" s="110"/>
      <c r="U24" s="110"/>
      <c r="V24" s="110"/>
      <c r="W24" s="110"/>
      <c r="X24" s="110"/>
      <c r="Y24" s="110"/>
      <c r="Z24" s="110"/>
    </row>
    <row r="25" spans="1:26" ht="73.5" customHeight="1">
      <c r="A25" s="54" t="s">
        <v>73</v>
      </c>
      <c r="B25" s="55" t="s">
        <v>174</v>
      </c>
      <c r="C25" s="56" t="s">
        <v>163</v>
      </c>
      <c r="D25" s="117">
        <f t="shared" ref="D25:K25" si="3">SUM(D26:D28)</f>
        <v>0</v>
      </c>
      <c r="E25" s="117">
        <f t="shared" si="3"/>
        <v>0</v>
      </c>
      <c r="F25" s="117">
        <f t="shared" si="3"/>
        <v>0</v>
      </c>
      <c r="G25" s="117">
        <f t="shared" si="3"/>
        <v>0</v>
      </c>
      <c r="H25" s="117">
        <f t="shared" si="3"/>
        <v>0</v>
      </c>
      <c r="I25" s="117">
        <f t="shared" si="3"/>
        <v>0</v>
      </c>
      <c r="J25" s="117">
        <f t="shared" si="3"/>
        <v>0</v>
      </c>
      <c r="K25" s="117">
        <f t="shared" si="3"/>
        <v>0</v>
      </c>
      <c r="L25" s="57"/>
      <c r="M25" s="108"/>
      <c r="N25" s="109"/>
      <c r="O25" s="109"/>
      <c r="P25" s="109"/>
      <c r="Q25" s="109"/>
      <c r="R25" s="110"/>
      <c r="S25" s="110"/>
      <c r="T25" s="110"/>
      <c r="U25" s="110"/>
      <c r="V25" s="110"/>
      <c r="W25" s="110"/>
      <c r="X25" s="110"/>
      <c r="Y25" s="110"/>
      <c r="Z25" s="110"/>
    </row>
    <row r="26" spans="1:26" ht="15.75" customHeight="1">
      <c r="A26" s="54"/>
      <c r="B26" s="67" t="s">
        <v>175</v>
      </c>
      <c r="C26" s="56" t="s">
        <v>163</v>
      </c>
      <c r="D26" s="117"/>
      <c r="E26" s="117"/>
      <c r="F26" s="117"/>
      <c r="G26" s="117"/>
      <c r="H26" s="117"/>
      <c r="I26" s="117"/>
      <c r="J26" s="117"/>
      <c r="K26" s="117">
        <f t="shared" ref="K26:K28" si="4">SUM(D26:J26)</f>
        <v>0</v>
      </c>
      <c r="L26" s="57"/>
      <c r="M26" s="108"/>
      <c r="N26" s="109"/>
      <c r="O26" s="109"/>
      <c r="P26" s="109"/>
      <c r="Q26" s="109"/>
      <c r="R26" s="110"/>
      <c r="S26" s="110"/>
      <c r="T26" s="110"/>
      <c r="U26" s="110"/>
      <c r="V26" s="110"/>
      <c r="W26" s="110"/>
      <c r="X26" s="110"/>
      <c r="Y26" s="110"/>
      <c r="Z26" s="110"/>
    </row>
    <row r="27" spans="1:26" ht="15.75" customHeight="1">
      <c r="A27" s="54"/>
      <c r="B27" s="67" t="s">
        <v>164</v>
      </c>
      <c r="C27" s="56" t="s">
        <v>163</v>
      </c>
      <c r="D27" s="117"/>
      <c r="E27" s="117"/>
      <c r="F27" s="117"/>
      <c r="G27" s="117"/>
      <c r="H27" s="117"/>
      <c r="I27" s="117"/>
      <c r="J27" s="117"/>
      <c r="K27" s="117">
        <f t="shared" si="4"/>
        <v>0</v>
      </c>
      <c r="L27" s="57"/>
      <c r="M27" s="108"/>
      <c r="N27" s="109"/>
      <c r="O27" s="109"/>
      <c r="P27" s="109"/>
      <c r="Q27" s="109"/>
      <c r="R27" s="110"/>
      <c r="S27" s="110"/>
      <c r="T27" s="110"/>
      <c r="U27" s="110"/>
      <c r="V27" s="110"/>
      <c r="W27" s="110"/>
      <c r="X27" s="110"/>
      <c r="Y27" s="110"/>
      <c r="Z27" s="110"/>
    </row>
    <row r="28" spans="1:26" ht="15.75" customHeight="1">
      <c r="A28" s="54"/>
      <c r="B28" s="67" t="s">
        <v>165</v>
      </c>
      <c r="C28" s="56" t="s">
        <v>163</v>
      </c>
      <c r="D28" s="117"/>
      <c r="E28" s="117"/>
      <c r="F28" s="117"/>
      <c r="G28" s="117"/>
      <c r="H28" s="117"/>
      <c r="I28" s="117"/>
      <c r="J28" s="117"/>
      <c r="K28" s="117">
        <f t="shared" si="4"/>
        <v>0</v>
      </c>
      <c r="L28" s="57"/>
      <c r="M28" s="108"/>
      <c r="N28" s="109"/>
      <c r="O28" s="109"/>
      <c r="P28" s="109"/>
      <c r="Q28" s="109"/>
      <c r="R28" s="110"/>
      <c r="S28" s="110"/>
      <c r="T28" s="110"/>
      <c r="U28" s="110"/>
      <c r="V28" s="110"/>
      <c r="W28" s="110"/>
      <c r="X28" s="110"/>
      <c r="Y28" s="110"/>
      <c r="Z28" s="110"/>
    </row>
    <row r="29" spans="1:26" ht="62.25" customHeight="1">
      <c r="A29" s="54" t="s">
        <v>95</v>
      </c>
      <c r="B29" s="55" t="s">
        <v>176</v>
      </c>
      <c r="C29" s="56" t="s">
        <v>163</v>
      </c>
      <c r="D29" s="117">
        <f t="shared" ref="D29:K29" si="5">SUM(D30:D32)</f>
        <v>0</v>
      </c>
      <c r="E29" s="117">
        <f t="shared" si="5"/>
        <v>0</v>
      </c>
      <c r="F29" s="117">
        <f t="shared" si="5"/>
        <v>0</v>
      </c>
      <c r="G29" s="117">
        <f t="shared" si="5"/>
        <v>0</v>
      </c>
      <c r="H29" s="117">
        <f t="shared" si="5"/>
        <v>0</v>
      </c>
      <c r="I29" s="117">
        <f t="shared" si="5"/>
        <v>0</v>
      </c>
      <c r="J29" s="117">
        <f t="shared" si="5"/>
        <v>0</v>
      </c>
      <c r="K29" s="117">
        <f t="shared" si="5"/>
        <v>0</v>
      </c>
      <c r="L29" s="57"/>
      <c r="M29" s="108"/>
      <c r="N29" s="109"/>
      <c r="O29" s="109"/>
      <c r="P29" s="109"/>
      <c r="Q29" s="109"/>
      <c r="R29" s="110"/>
      <c r="S29" s="110"/>
      <c r="T29" s="110"/>
      <c r="U29" s="110"/>
      <c r="V29" s="110"/>
      <c r="W29" s="110"/>
      <c r="X29" s="110"/>
      <c r="Y29" s="110"/>
      <c r="Z29" s="110"/>
    </row>
    <row r="30" spans="1:26" ht="15.75" customHeight="1">
      <c r="A30" s="54"/>
      <c r="B30" s="67" t="s">
        <v>167</v>
      </c>
      <c r="C30" s="56" t="s">
        <v>163</v>
      </c>
      <c r="D30" s="117"/>
      <c r="E30" s="117"/>
      <c r="F30" s="117"/>
      <c r="G30" s="117"/>
      <c r="H30" s="117"/>
      <c r="I30" s="117"/>
      <c r="J30" s="117"/>
      <c r="K30" s="117">
        <f t="shared" ref="K30:K32" si="6">SUM(D30:J30)</f>
        <v>0</v>
      </c>
      <c r="L30" s="57"/>
      <c r="M30" s="108"/>
      <c r="N30" s="109"/>
      <c r="O30" s="109"/>
      <c r="P30" s="109"/>
      <c r="Q30" s="109"/>
      <c r="R30" s="110"/>
      <c r="S30" s="110"/>
      <c r="T30" s="110"/>
      <c r="U30" s="110"/>
      <c r="V30" s="110"/>
      <c r="W30" s="110"/>
      <c r="X30" s="110"/>
      <c r="Y30" s="110"/>
      <c r="Z30" s="110"/>
    </row>
    <row r="31" spans="1:26" ht="15.75" customHeight="1">
      <c r="A31" s="54"/>
      <c r="B31" s="67" t="s">
        <v>168</v>
      </c>
      <c r="C31" s="56" t="s">
        <v>163</v>
      </c>
      <c r="D31" s="117"/>
      <c r="E31" s="117"/>
      <c r="F31" s="117"/>
      <c r="G31" s="117"/>
      <c r="H31" s="117"/>
      <c r="I31" s="117"/>
      <c r="J31" s="117"/>
      <c r="K31" s="117">
        <f t="shared" si="6"/>
        <v>0</v>
      </c>
      <c r="L31" s="57"/>
      <c r="M31" s="108"/>
      <c r="N31" s="109"/>
      <c r="O31" s="109"/>
      <c r="P31" s="109"/>
      <c r="Q31" s="109"/>
      <c r="R31" s="110"/>
      <c r="S31" s="110"/>
      <c r="T31" s="110"/>
      <c r="U31" s="110"/>
      <c r="V31" s="110"/>
      <c r="W31" s="110"/>
      <c r="X31" s="110"/>
      <c r="Y31" s="110"/>
      <c r="Z31" s="110"/>
    </row>
    <row r="32" spans="1:26" ht="15.75" customHeight="1">
      <c r="A32" s="54"/>
      <c r="B32" s="67" t="s">
        <v>169</v>
      </c>
      <c r="C32" s="56" t="s">
        <v>163</v>
      </c>
      <c r="D32" s="117"/>
      <c r="E32" s="117"/>
      <c r="F32" s="117"/>
      <c r="G32" s="117"/>
      <c r="H32" s="117"/>
      <c r="I32" s="117"/>
      <c r="J32" s="117"/>
      <c r="K32" s="117">
        <f t="shared" si="6"/>
        <v>0</v>
      </c>
      <c r="L32" s="57"/>
      <c r="M32" s="108"/>
      <c r="N32" s="109"/>
      <c r="O32" s="109"/>
      <c r="P32" s="109"/>
      <c r="Q32" s="109"/>
      <c r="R32" s="110"/>
      <c r="S32" s="110"/>
      <c r="T32" s="110"/>
      <c r="U32" s="110"/>
      <c r="V32" s="110"/>
      <c r="W32" s="110"/>
      <c r="X32" s="110"/>
      <c r="Y32" s="110"/>
      <c r="Z32" s="110"/>
    </row>
    <row r="33" spans="1:26" ht="15.75" customHeight="1">
      <c r="A33" s="54" t="s">
        <v>105</v>
      </c>
      <c r="B33" s="72" t="s">
        <v>177</v>
      </c>
      <c r="C33" s="56" t="s">
        <v>163</v>
      </c>
      <c r="D33" s="117">
        <f t="shared" ref="D33:K33" si="7">SUM(D34)</f>
        <v>0</v>
      </c>
      <c r="E33" s="117">
        <f t="shared" si="7"/>
        <v>0</v>
      </c>
      <c r="F33" s="117">
        <f t="shared" si="7"/>
        <v>0</v>
      </c>
      <c r="G33" s="117">
        <f t="shared" si="7"/>
        <v>0</v>
      </c>
      <c r="H33" s="117">
        <f t="shared" si="7"/>
        <v>0</v>
      </c>
      <c r="I33" s="117">
        <f t="shared" si="7"/>
        <v>0</v>
      </c>
      <c r="J33" s="117">
        <f t="shared" si="7"/>
        <v>0</v>
      </c>
      <c r="K33" s="117">
        <f t="shared" si="7"/>
        <v>0</v>
      </c>
      <c r="L33" s="57"/>
      <c r="M33" s="108"/>
      <c r="N33" s="109"/>
      <c r="O33" s="109"/>
      <c r="P33" s="109"/>
      <c r="Q33" s="109"/>
      <c r="R33" s="110"/>
      <c r="S33" s="110"/>
      <c r="T33" s="110"/>
      <c r="U33" s="110"/>
      <c r="V33" s="110"/>
      <c r="W33" s="110"/>
      <c r="X33" s="110"/>
      <c r="Y33" s="110"/>
      <c r="Z33" s="110"/>
    </row>
    <row r="34" spans="1:26" ht="15.75" customHeight="1">
      <c r="A34" s="54"/>
      <c r="B34" s="67" t="s">
        <v>171</v>
      </c>
      <c r="C34" s="56" t="s">
        <v>163</v>
      </c>
      <c r="D34" s="117"/>
      <c r="E34" s="117"/>
      <c r="F34" s="117"/>
      <c r="G34" s="117"/>
      <c r="H34" s="117"/>
      <c r="I34" s="117"/>
      <c r="J34" s="117"/>
      <c r="K34" s="117">
        <f>SUM(D34:J34)</f>
        <v>0</v>
      </c>
      <c r="L34" s="57"/>
      <c r="M34" s="108"/>
      <c r="N34" s="109"/>
      <c r="O34" s="109"/>
      <c r="P34" s="109"/>
      <c r="Q34" s="109"/>
      <c r="R34" s="110"/>
      <c r="S34" s="110"/>
      <c r="T34" s="110"/>
      <c r="U34" s="110"/>
      <c r="V34" s="110"/>
      <c r="W34" s="110"/>
      <c r="X34" s="110"/>
      <c r="Y34" s="110"/>
      <c r="Z34" s="110"/>
    </row>
    <row r="35" spans="1:26" ht="120" customHeight="1">
      <c r="A35" s="54" t="s">
        <v>109</v>
      </c>
      <c r="B35" s="55" t="s">
        <v>178</v>
      </c>
      <c r="C35" s="56" t="s">
        <v>163</v>
      </c>
      <c r="D35" s="118">
        <f t="shared" ref="D35:K35" si="8">+D25-D29+D33</f>
        <v>0</v>
      </c>
      <c r="E35" s="118">
        <f t="shared" si="8"/>
        <v>0</v>
      </c>
      <c r="F35" s="118">
        <f t="shared" si="8"/>
        <v>0</v>
      </c>
      <c r="G35" s="118">
        <f t="shared" si="8"/>
        <v>0</v>
      </c>
      <c r="H35" s="118">
        <f t="shared" si="8"/>
        <v>0</v>
      </c>
      <c r="I35" s="118">
        <f t="shared" si="8"/>
        <v>0</v>
      </c>
      <c r="J35" s="118">
        <f t="shared" si="8"/>
        <v>0</v>
      </c>
      <c r="K35" s="118">
        <f t="shared" si="8"/>
        <v>0</v>
      </c>
      <c r="L35" s="80"/>
      <c r="M35" s="119"/>
      <c r="N35" s="120"/>
      <c r="O35" s="120"/>
      <c r="P35" s="120"/>
      <c r="Q35" s="120"/>
      <c r="R35" s="121"/>
      <c r="S35" s="121"/>
      <c r="T35" s="121"/>
      <c r="U35" s="121"/>
      <c r="V35" s="121"/>
      <c r="W35" s="121"/>
      <c r="X35" s="121"/>
      <c r="Y35" s="121"/>
      <c r="Z35" s="121"/>
    </row>
    <row r="36" spans="1:26" ht="19.5" customHeight="1">
      <c r="A36" s="122" t="s">
        <v>19</v>
      </c>
      <c r="B36" s="106" t="s">
        <v>179</v>
      </c>
      <c r="C36" s="74"/>
      <c r="D36" s="123"/>
      <c r="E36" s="123"/>
      <c r="F36" s="123"/>
      <c r="G36" s="123"/>
      <c r="H36" s="123"/>
      <c r="I36" s="123"/>
      <c r="J36" s="123"/>
      <c r="K36" s="123"/>
      <c r="L36" s="77"/>
      <c r="M36" s="108"/>
      <c r="N36" s="109"/>
      <c r="O36" s="109"/>
      <c r="P36" s="109"/>
      <c r="Q36" s="109"/>
      <c r="R36" s="110"/>
      <c r="S36" s="110"/>
      <c r="T36" s="110"/>
      <c r="U36" s="110"/>
      <c r="V36" s="110"/>
      <c r="W36" s="110"/>
      <c r="X36" s="110"/>
      <c r="Y36" s="110"/>
      <c r="Z36" s="110"/>
    </row>
    <row r="37" spans="1:26" ht="27.75" customHeight="1">
      <c r="A37" s="111" t="s">
        <v>71</v>
      </c>
      <c r="B37" s="112" t="s">
        <v>180</v>
      </c>
      <c r="C37" s="113"/>
      <c r="D37" s="124"/>
      <c r="E37" s="124"/>
      <c r="F37" s="124"/>
      <c r="G37" s="124"/>
      <c r="H37" s="124"/>
      <c r="I37" s="124"/>
      <c r="J37" s="124"/>
      <c r="K37" s="124"/>
      <c r="L37" s="115"/>
      <c r="M37" s="108"/>
      <c r="N37" s="109"/>
      <c r="O37" s="109"/>
      <c r="P37" s="109"/>
      <c r="Q37" s="109"/>
      <c r="R37" s="110"/>
      <c r="S37" s="110"/>
      <c r="T37" s="110"/>
      <c r="U37" s="110"/>
      <c r="V37" s="110"/>
      <c r="W37" s="110"/>
      <c r="X37" s="110"/>
      <c r="Y37" s="110"/>
      <c r="Z37" s="110"/>
    </row>
    <row r="38" spans="1:26" ht="117.75" customHeight="1">
      <c r="A38" s="70" t="s">
        <v>73</v>
      </c>
      <c r="B38" s="55" t="s">
        <v>181</v>
      </c>
      <c r="C38" s="78" t="s">
        <v>182</v>
      </c>
      <c r="D38" s="118">
        <f t="shared" ref="D38:K38" si="9">SUM(D39:D44)</f>
        <v>0</v>
      </c>
      <c r="E38" s="118">
        <f t="shared" si="9"/>
        <v>0</v>
      </c>
      <c r="F38" s="118">
        <f t="shared" si="9"/>
        <v>0</v>
      </c>
      <c r="G38" s="118">
        <f t="shared" si="9"/>
        <v>0</v>
      </c>
      <c r="H38" s="118">
        <f t="shared" si="9"/>
        <v>0</v>
      </c>
      <c r="I38" s="118">
        <f t="shared" si="9"/>
        <v>0</v>
      </c>
      <c r="J38" s="118">
        <f t="shared" si="9"/>
        <v>0</v>
      </c>
      <c r="K38" s="118">
        <f t="shared" si="9"/>
        <v>0</v>
      </c>
      <c r="L38" s="80"/>
      <c r="M38" s="119"/>
      <c r="N38" s="120"/>
      <c r="O38" s="120"/>
      <c r="P38" s="120"/>
      <c r="Q38" s="120"/>
      <c r="R38" s="121"/>
      <c r="S38" s="121"/>
      <c r="T38" s="121"/>
      <c r="U38" s="121"/>
      <c r="V38" s="121"/>
      <c r="W38" s="121"/>
      <c r="X38" s="121"/>
      <c r="Y38" s="121"/>
      <c r="Z38" s="121"/>
    </row>
    <row r="39" spans="1:26" ht="15.75" customHeight="1">
      <c r="A39" s="54"/>
      <c r="B39" s="67" t="s">
        <v>183</v>
      </c>
      <c r="C39" s="56"/>
      <c r="D39" s="117"/>
      <c r="E39" s="117"/>
      <c r="F39" s="117"/>
      <c r="G39" s="117"/>
      <c r="H39" s="117"/>
      <c r="I39" s="117"/>
      <c r="J39" s="117"/>
      <c r="K39" s="117">
        <f t="shared" ref="K39:K44" si="10">SUM(D39:J39)</f>
        <v>0</v>
      </c>
      <c r="L39" s="57"/>
      <c r="M39" s="108"/>
      <c r="N39" s="109"/>
      <c r="O39" s="109"/>
      <c r="P39" s="109"/>
      <c r="Q39" s="109"/>
      <c r="R39" s="110"/>
      <c r="S39" s="110"/>
      <c r="T39" s="110"/>
      <c r="U39" s="110"/>
      <c r="V39" s="110"/>
      <c r="W39" s="110"/>
      <c r="X39" s="110"/>
      <c r="Y39" s="110"/>
      <c r="Z39" s="110"/>
    </row>
    <row r="40" spans="1:26" ht="15.75" customHeight="1">
      <c r="A40" s="54"/>
      <c r="B40" s="67" t="s">
        <v>184</v>
      </c>
      <c r="C40" s="56"/>
      <c r="D40" s="117"/>
      <c r="E40" s="117"/>
      <c r="F40" s="117">
        <v>0</v>
      </c>
      <c r="G40" s="117"/>
      <c r="H40" s="117"/>
      <c r="I40" s="117"/>
      <c r="J40" s="117">
        <v>0</v>
      </c>
      <c r="K40" s="117">
        <f t="shared" si="10"/>
        <v>0</v>
      </c>
      <c r="L40" s="57"/>
      <c r="M40" s="108"/>
      <c r="N40" s="109"/>
      <c r="O40" s="109"/>
      <c r="P40" s="109"/>
      <c r="Q40" s="109"/>
      <c r="R40" s="110"/>
      <c r="S40" s="110"/>
      <c r="T40" s="110"/>
      <c r="U40" s="110"/>
      <c r="V40" s="110"/>
      <c r="W40" s="110"/>
      <c r="X40" s="110"/>
      <c r="Y40" s="110"/>
      <c r="Z40" s="110"/>
    </row>
    <row r="41" spans="1:26" ht="15.75" customHeight="1">
      <c r="A41" s="54"/>
      <c r="B41" s="67" t="s">
        <v>185</v>
      </c>
      <c r="C41" s="56"/>
      <c r="D41" s="117"/>
      <c r="E41" s="117"/>
      <c r="F41" s="117">
        <v>0</v>
      </c>
      <c r="G41" s="117"/>
      <c r="H41" s="117"/>
      <c r="I41" s="117"/>
      <c r="J41" s="117">
        <v>0</v>
      </c>
      <c r="K41" s="117">
        <f t="shared" si="10"/>
        <v>0</v>
      </c>
      <c r="L41" s="57"/>
      <c r="M41" s="108"/>
      <c r="N41" s="109"/>
      <c r="O41" s="109"/>
      <c r="P41" s="109"/>
      <c r="Q41" s="109"/>
      <c r="R41" s="110"/>
      <c r="S41" s="110"/>
      <c r="T41" s="110"/>
      <c r="U41" s="110"/>
      <c r="V41" s="110"/>
      <c r="W41" s="110"/>
      <c r="X41" s="110"/>
      <c r="Y41" s="110"/>
      <c r="Z41" s="110"/>
    </row>
    <row r="42" spans="1:26" ht="15.75" customHeight="1">
      <c r="A42" s="54"/>
      <c r="B42" s="67" t="s">
        <v>186</v>
      </c>
      <c r="C42" s="56"/>
      <c r="D42" s="117"/>
      <c r="E42" s="117"/>
      <c r="F42" s="117">
        <v>0</v>
      </c>
      <c r="G42" s="117"/>
      <c r="H42" s="117"/>
      <c r="I42" s="117"/>
      <c r="J42" s="117">
        <v>0</v>
      </c>
      <c r="K42" s="117">
        <f t="shared" si="10"/>
        <v>0</v>
      </c>
      <c r="L42" s="57"/>
      <c r="M42" s="108"/>
      <c r="N42" s="109"/>
      <c r="O42" s="109"/>
      <c r="P42" s="109"/>
      <c r="Q42" s="109"/>
      <c r="R42" s="110"/>
      <c r="S42" s="110"/>
      <c r="T42" s="110"/>
      <c r="U42" s="110"/>
      <c r="V42" s="110"/>
      <c r="W42" s="110"/>
      <c r="X42" s="110"/>
      <c r="Y42" s="110"/>
      <c r="Z42" s="110"/>
    </row>
    <row r="43" spans="1:26" ht="15.75" customHeight="1">
      <c r="A43" s="54"/>
      <c r="B43" s="67" t="s">
        <v>187</v>
      </c>
      <c r="C43" s="56"/>
      <c r="D43" s="117"/>
      <c r="E43" s="117"/>
      <c r="F43" s="117">
        <v>0</v>
      </c>
      <c r="G43" s="117"/>
      <c r="H43" s="117"/>
      <c r="I43" s="117"/>
      <c r="J43" s="117">
        <v>0</v>
      </c>
      <c r="K43" s="117">
        <f t="shared" si="10"/>
        <v>0</v>
      </c>
      <c r="L43" s="57"/>
      <c r="M43" s="108"/>
      <c r="N43" s="109"/>
      <c r="O43" s="109"/>
      <c r="P43" s="109"/>
      <c r="Q43" s="109"/>
      <c r="R43" s="110"/>
      <c r="S43" s="110"/>
      <c r="T43" s="110"/>
      <c r="U43" s="110"/>
      <c r="V43" s="110"/>
      <c r="W43" s="110"/>
      <c r="X43" s="110"/>
      <c r="Y43" s="110"/>
      <c r="Z43" s="110"/>
    </row>
    <row r="44" spans="1:26" ht="15.75" customHeight="1">
      <c r="A44" s="54"/>
      <c r="B44" s="67" t="s">
        <v>188</v>
      </c>
      <c r="C44" s="56"/>
      <c r="D44" s="117"/>
      <c r="E44" s="117"/>
      <c r="F44" s="117">
        <v>0</v>
      </c>
      <c r="G44" s="117"/>
      <c r="H44" s="117"/>
      <c r="I44" s="117"/>
      <c r="J44" s="117">
        <v>0</v>
      </c>
      <c r="K44" s="117">
        <f t="shared" si="10"/>
        <v>0</v>
      </c>
      <c r="L44" s="57"/>
      <c r="M44" s="108"/>
      <c r="N44" s="109"/>
      <c r="O44" s="109"/>
      <c r="P44" s="109"/>
      <c r="Q44" s="109"/>
      <c r="R44" s="110"/>
      <c r="S44" s="110"/>
      <c r="T44" s="110"/>
      <c r="U44" s="110"/>
      <c r="V44" s="110"/>
      <c r="W44" s="110"/>
      <c r="X44" s="110"/>
      <c r="Y44" s="110"/>
      <c r="Z44" s="110"/>
    </row>
    <row r="45" spans="1:26" ht="15.75" customHeight="1">
      <c r="A45" s="70" t="s">
        <v>95</v>
      </c>
      <c r="B45" s="55" t="s">
        <v>189</v>
      </c>
      <c r="C45" s="78" t="s">
        <v>182</v>
      </c>
      <c r="D45" s="118">
        <f t="shared" ref="D45:K45" si="11">SUM(D46:D51)</f>
        <v>0</v>
      </c>
      <c r="E45" s="118">
        <f t="shared" si="11"/>
        <v>0</v>
      </c>
      <c r="F45" s="118">
        <f t="shared" si="11"/>
        <v>0</v>
      </c>
      <c r="G45" s="118">
        <f t="shared" si="11"/>
        <v>0</v>
      </c>
      <c r="H45" s="118">
        <f t="shared" si="11"/>
        <v>0</v>
      </c>
      <c r="I45" s="118">
        <f t="shared" si="11"/>
        <v>0</v>
      </c>
      <c r="J45" s="118">
        <f t="shared" si="11"/>
        <v>0</v>
      </c>
      <c r="K45" s="118">
        <f t="shared" si="11"/>
        <v>0</v>
      </c>
      <c r="L45" s="80"/>
      <c r="M45" s="119"/>
      <c r="N45" s="120"/>
      <c r="O45" s="120"/>
      <c r="P45" s="120"/>
      <c r="Q45" s="120"/>
      <c r="R45" s="121"/>
      <c r="S45" s="121"/>
      <c r="T45" s="121"/>
      <c r="U45" s="121"/>
      <c r="V45" s="121"/>
      <c r="W45" s="121"/>
      <c r="X45" s="121"/>
      <c r="Y45" s="121"/>
      <c r="Z45" s="121"/>
    </row>
    <row r="46" spans="1:26" ht="15.75" customHeight="1">
      <c r="A46" s="54"/>
      <c r="B46" s="67" t="s">
        <v>183</v>
      </c>
      <c r="C46" s="56"/>
      <c r="D46" s="117"/>
      <c r="E46" s="117"/>
      <c r="F46" s="117"/>
      <c r="G46" s="117"/>
      <c r="H46" s="117"/>
      <c r="I46" s="117"/>
      <c r="J46" s="117"/>
      <c r="K46" s="117">
        <f t="shared" ref="K46:K51" si="12">SUM(D46:J46)</f>
        <v>0</v>
      </c>
      <c r="L46" s="57"/>
      <c r="M46" s="108"/>
      <c r="N46" s="109"/>
      <c r="O46" s="109"/>
      <c r="P46" s="109"/>
      <c r="Q46" s="109"/>
      <c r="R46" s="110"/>
      <c r="S46" s="110"/>
      <c r="T46" s="110"/>
      <c r="U46" s="110"/>
      <c r="V46" s="110"/>
      <c r="W46" s="110"/>
      <c r="X46" s="110"/>
      <c r="Y46" s="110"/>
      <c r="Z46" s="110"/>
    </row>
    <row r="47" spans="1:26" ht="15.75" customHeight="1">
      <c r="A47" s="54"/>
      <c r="B47" s="67" t="s">
        <v>184</v>
      </c>
      <c r="C47" s="56"/>
      <c r="D47" s="117"/>
      <c r="E47" s="117"/>
      <c r="F47" s="117">
        <v>0</v>
      </c>
      <c r="G47" s="117"/>
      <c r="H47" s="117"/>
      <c r="I47" s="117"/>
      <c r="J47" s="117">
        <v>0</v>
      </c>
      <c r="K47" s="117">
        <f t="shared" si="12"/>
        <v>0</v>
      </c>
      <c r="L47" s="57"/>
      <c r="M47" s="108"/>
      <c r="N47" s="109"/>
      <c r="O47" s="109"/>
      <c r="P47" s="109"/>
      <c r="Q47" s="109"/>
      <c r="R47" s="110"/>
      <c r="S47" s="110"/>
      <c r="T47" s="110"/>
      <c r="U47" s="110"/>
      <c r="V47" s="110"/>
      <c r="W47" s="110"/>
      <c r="X47" s="110"/>
      <c r="Y47" s="110"/>
      <c r="Z47" s="110"/>
    </row>
    <row r="48" spans="1:26" ht="15.75" customHeight="1">
      <c r="A48" s="54"/>
      <c r="B48" s="67" t="s">
        <v>185</v>
      </c>
      <c r="C48" s="56"/>
      <c r="D48" s="117"/>
      <c r="E48" s="117"/>
      <c r="F48" s="117">
        <v>0</v>
      </c>
      <c r="G48" s="117"/>
      <c r="H48" s="117"/>
      <c r="I48" s="117"/>
      <c r="J48" s="117">
        <v>0</v>
      </c>
      <c r="K48" s="117">
        <f t="shared" si="12"/>
        <v>0</v>
      </c>
      <c r="L48" s="57"/>
      <c r="M48" s="108"/>
      <c r="N48" s="109"/>
      <c r="O48" s="109"/>
      <c r="P48" s="109"/>
      <c r="Q48" s="109"/>
      <c r="R48" s="110"/>
      <c r="S48" s="110"/>
      <c r="T48" s="110"/>
      <c r="U48" s="110"/>
      <c r="V48" s="110"/>
      <c r="W48" s="110"/>
      <c r="X48" s="110"/>
      <c r="Y48" s="110"/>
      <c r="Z48" s="110"/>
    </row>
    <row r="49" spans="1:26" ht="15.75" customHeight="1">
      <c r="A49" s="54"/>
      <c r="B49" s="67" t="s">
        <v>186</v>
      </c>
      <c r="C49" s="56"/>
      <c r="D49" s="117"/>
      <c r="E49" s="117"/>
      <c r="F49" s="117">
        <v>0</v>
      </c>
      <c r="G49" s="117"/>
      <c r="H49" s="117"/>
      <c r="I49" s="117"/>
      <c r="J49" s="117">
        <v>0</v>
      </c>
      <c r="K49" s="117">
        <f t="shared" si="12"/>
        <v>0</v>
      </c>
      <c r="L49" s="57"/>
      <c r="M49" s="108"/>
      <c r="N49" s="109"/>
      <c r="O49" s="109"/>
      <c r="P49" s="109"/>
      <c r="Q49" s="109"/>
      <c r="R49" s="110"/>
      <c r="S49" s="110"/>
      <c r="T49" s="110"/>
      <c r="U49" s="110"/>
      <c r="V49" s="110"/>
      <c r="W49" s="110"/>
      <c r="X49" s="110"/>
      <c r="Y49" s="110"/>
      <c r="Z49" s="110"/>
    </row>
    <row r="50" spans="1:26" ht="15.75" customHeight="1">
      <c r="A50" s="54"/>
      <c r="B50" s="67" t="s">
        <v>187</v>
      </c>
      <c r="C50" s="56"/>
      <c r="D50" s="117"/>
      <c r="E50" s="117"/>
      <c r="F50" s="117">
        <v>0</v>
      </c>
      <c r="G50" s="117"/>
      <c r="H50" s="117"/>
      <c r="I50" s="117"/>
      <c r="J50" s="117">
        <v>0</v>
      </c>
      <c r="K50" s="117">
        <f t="shared" si="12"/>
        <v>0</v>
      </c>
      <c r="L50" s="57"/>
      <c r="M50" s="108"/>
      <c r="N50" s="109"/>
      <c r="O50" s="109"/>
      <c r="P50" s="109"/>
      <c r="Q50" s="109"/>
      <c r="R50" s="110"/>
      <c r="S50" s="110"/>
      <c r="T50" s="110"/>
      <c r="U50" s="110"/>
      <c r="V50" s="110"/>
      <c r="W50" s="110"/>
      <c r="X50" s="110"/>
      <c r="Y50" s="110"/>
      <c r="Z50" s="110"/>
    </row>
    <row r="51" spans="1:26" ht="15.75" customHeight="1">
      <c r="A51" s="54"/>
      <c r="B51" s="67" t="s">
        <v>188</v>
      </c>
      <c r="C51" s="56"/>
      <c r="D51" s="117"/>
      <c r="E51" s="117"/>
      <c r="F51" s="117">
        <v>0</v>
      </c>
      <c r="G51" s="117"/>
      <c r="H51" s="117"/>
      <c r="I51" s="117"/>
      <c r="J51" s="117">
        <v>0</v>
      </c>
      <c r="K51" s="117">
        <f t="shared" si="12"/>
        <v>0</v>
      </c>
      <c r="L51" s="57"/>
      <c r="M51" s="108"/>
      <c r="N51" s="109"/>
      <c r="O51" s="109"/>
      <c r="P51" s="109"/>
      <c r="Q51" s="109"/>
      <c r="R51" s="110"/>
      <c r="S51" s="110"/>
      <c r="T51" s="110"/>
      <c r="U51" s="110"/>
      <c r="V51" s="110"/>
      <c r="W51" s="110"/>
      <c r="X51" s="110"/>
      <c r="Y51" s="110"/>
      <c r="Z51" s="110"/>
    </row>
    <row r="52" spans="1:26" ht="25.5" customHeight="1">
      <c r="A52" s="70" t="s">
        <v>105</v>
      </c>
      <c r="B52" s="55" t="s">
        <v>190</v>
      </c>
      <c r="C52" s="56" t="s">
        <v>182</v>
      </c>
      <c r="D52" s="118">
        <v>0</v>
      </c>
      <c r="E52" s="118"/>
      <c r="F52" s="118">
        <v>0</v>
      </c>
      <c r="G52" s="118"/>
      <c r="H52" s="118"/>
      <c r="I52" s="118"/>
      <c r="J52" s="118">
        <v>0</v>
      </c>
      <c r="K52" s="117">
        <v>0</v>
      </c>
      <c r="L52" s="80"/>
      <c r="M52" s="119"/>
      <c r="N52" s="120"/>
      <c r="O52" s="120"/>
      <c r="P52" s="120"/>
      <c r="Q52" s="120"/>
      <c r="R52" s="121"/>
      <c r="S52" s="121"/>
      <c r="T52" s="121"/>
      <c r="U52" s="121"/>
      <c r="V52" s="121"/>
      <c r="W52" s="121"/>
      <c r="X52" s="121"/>
      <c r="Y52" s="121"/>
      <c r="Z52" s="121"/>
    </row>
    <row r="53" spans="1:26" ht="15.75" customHeight="1">
      <c r="A53" s="54"/>
      <c r="B53" s="67" t="s">
        <v>191</v>
      </c>
      <c r="C53" s="56" t="s">
        <v>182</v>
      </c>
      <c r="D53" s="117"/>
      <c r="E53" s="117"/>
      <c r="F53" s="117">
        <v>0</v>
      </c>
      <c r="G53" s="117"/>
      <c r="H53" s="117"/>
      <c r="I53" s="117"/>
      <c r="J53" s="117"/>
      <c r="K53" s="117">
        <f>SUM(D53:J53)</f>
        <v>0</v>
      </c>
      <c r="L53" s="57"/>
      <c r="M53" s="108"/>
      <c r="N53" s="109"/>
      <c r="O53" s="109"/>
      <c r="P53" s="109"/>
      <c r="Q53" s="109"/>
      <c r="R53" s="110"/>
      <c r="S53" s="110"/>
      <c r="T53" s="110"/>
      <c r="U53" s="110"/>
      <c r="V53" s="110"/>
      <c r="W53" s="110"/>
      <c r="X53" s="110"/>
      <c r="Y53" s="110"/>
      <c r="Z53" s="110"/>
    </row>
    <row r="54" spans="1:26" ht="15.75" customHeight="1">
      <c r="A54" s="70" t="s">
        <v>109</v>
      </c>
      <c r="B54" s="55" t="s">
        <v>192</v>
      </c>
      <c r="C54" s="78" t="s">
        <v>182</v>
      </c>
      <c r="D54" s="118">
        <f t="shared" ref="D54:K54" si="13">+D38-D45+D52</f>
        <v>0</v>
      </c>
      <c r="E54" s="118">
        <f t="shared" si="13"/>
        <v>0</v>
      </c>
      <c r="F54" s="118">
        <f t="shared" si="13"/>
        <v>0</v>
      </c>
      <c r="G54" s="118">
        <f t="shared" si="13"/>
        <v>0</v>
      </c>
      <c r="H54" s="118">
        <f t="shared" si="13"/>
        <v>0</v>
      </c>
      <c r="I54" s="118">
        <f t="shared" si="13"/>
        <v>0</v>
      </c>
      <c r="J54" s="118">
        <f t="shared" si="13"/>
        <v>0</v>
      </c>
      <c r="K54" s="118">
        <f t="shared" si="13"/>
        <v>0</v>
      </c>
      <c r="L54" s="80"/>
      <c r="M54" s="119"/>
      <c r="N54" s="120"/>
      <c r="O54" s="120"/>
      <c r="P54" s="120"/>
      <c r="Q54" s="120"/>
      <c r="R54" s="121"/>
      <c r="S54" s="121"/>
      <c r="T54" s="121"/>
      <c r="U54" s="121"/>
      <c r="V54" s="121"/>
      <c r="W54" s="121"/>
      <c r="X54" s="121"/>
      <c r="Y54" s="121"/>
      <c r="Z54" s="121"/>
    </row>
    <row r="55" spans="1:26" ht="27.75" customHeight="1">
      <c r="A55" s="111" t="s">
        <v>111</v>
      </c>
      <c r="B55" s="112" t="s">
        <v>193</v>
      </c>
      <c r="C55" s="113"/>
      <c r="D55" s="124"/>
      <c r="E55" s="124"/>
      <c r="F55" s="124"/>
      <c r="G55" s="124"/>
      <c r="H55" s="124"/>
      <c r="I55" s="124"/>
      <c r="J55" s="124"/>
      <c r="K55" s="124"/>
      <c r="L55" s="115"/>
      <c r="M55" s="108"/>
      <c r="N55" s="109"/>
      <c r="O55" s="109"/>
      <c r="P55" s="109"/>
      <c r="Q55" s="109"/>
      <c r="R55" s="110"/>
      <c r="S55" s="110"/>
      <c r="T55" s="110"/>
      <c r="U55" s="110"/>
      <c r="V55" s="110"/>
      <c r="W55" s="110"/>
      <c r="X55" s="110"/>
      <c r="Y55" s="110"/>
      <c r="Z55" s="110"/>
    </row>
    <row r="56" spans="1:26" ht="15.75" customHeight="1">
      <c r="A56" s="70" t="s">
        <v>73</v>
      </c>
      <c r="B56" s="55" t="s">
        <v>181</v>
      </c>
      <c r="C56" s="78" t="s">
        <v>182</v>
      </c>
      <c r="D56" s="118">
        <v>0</v>
      </c>
      <c r="E56" s="118"/>
      <c r="F56" s="118"/>
      <c r="G56" s="118"/>
      <c r="H56" s="118"/>
      <c r="I56" s="118"/>
      <c r="J56" s="118">
        <v>0</v>
      </c>
      <c r="K56" s="118">
        <v>0</v>
      </c>
      <c r="L56" s="80"/>
      <c r="M56" s="119"/>
      <c r="N56" s="120"/>
      <c r="O56" s="120"/>
      <c r="P56" s="120"/>
      <c r="Q56" s="120"/>
      <c r="R56" s="121"/>
      <c r="S56" s="121"/>
      <c r="T56" s="121"/>
      <c r="U56" s="121"/>
      <c r="V56" s="121"/>
      <c r="W56" s="121"/>
      <c r="X56" s="121"/>
      <c r="Y56" s="121"/>
      <c r="Z56" s="121"/>
    </row>
    <row r="57" spans="1:26" ht="15.75" customHeight="1">
      <c r="A57" s="54"/>
      <c r="B57" s="67" t="s">
        <v>194</v>
      </c>
      <c r="C57" s="56"/>
      <c r="D57" s="117"/>
      <c r="E57" s="117"/>
      <c r="F57" s="117"/>
      <c r="G57" s="117"/>
      <c r="H57" s="117"/>
      <c r="I57" s="117"/>
      <c r="J57" s="117"/>
      <c r="K57" s="117">
        <f t="shared" ref="K57:K62" si="14">SUM(D57:J57)</f>
        <v>0</v>
      </c>
      <c r="L57" s="57"/>
      <c r="M57" s="108"/>
      <c r="N57" s="109"/>
      <c r="O57" s="109"/>
      <c r="P57" s="109"/>
      <c r="Q57" s="109"/>
      <c r="R57" s="110"/>
      <c r="S57" s="110"/>
      <c r="T57" s="110"/>
      <c r="U57" s="110"/>
      <c r="V57" s="110"/>
      <c r="W57" s="110"/>
      <c r="X57" s="110"/>
      <c r="Y57" s="110"/>
      <c r="Z57" s="110"/>
    </row>
    <row r="58" spans="1:26" ht="15.75" customHeight="1">
      <c r="A58" s="54"/>
      <c r="B58" s="67" t="s">
        <v>195</v>
      </c>
      <c r="C58" s="56"/>
      <c r="D58" s="117"/>
      <c r="E58" s="117"/>
      <c r="F58" s="117">
        <v>0</v>
      </c>
      <c r="G58" s="117"/>
      <c r="H58" s="117"/>
      <c r="I58" s="117"/>
      <c r="J58" s="117">
        <v>0</v>
      </c>
      <c r="K58" s="117">
        <f t="shared" si="14"/>
        <v>0</v>
      </c>
      <c r="L58" s="57"/>
      <c r="M58" s="108"/>
      <c r="N58" s="109"/>
      <c r="O58" s="109"/>
      <c r="P58" s="109"/>
      <c r="Q58" s="109"/>
      <c r="R58" s="110"/>
      <c r="S58" s="110"/>
      <c r="T58" s="110"/>
      <c r="U58" s="110"/>
      <c r="V58" s="110"/>
      <c r="W58" s="110"/>
      <c r="X58" s="110"/>
      <c r="Y58" s="110"/>
      <c r="Z58" s="110"/>
    </row>
    <row r="59" spans="1:26" ht="15.75" customHeight="1">
      <c r="A59" s="54"/>
      <c r="B59" s="67" t="s">
        <v>196</v>
      </c>
      <c r="C59" s="56"/>
      <c r="D59" s="117"/>
      <c r="E59" s="117"/>
      <c r="F59" s="117">
        <v>0</v>
      </c>
      <c r="G59" s="117"/>
      <c r="H59" s="117"/>
      <c r="I59" s="117"/>
      <c r="J59" s="117">
        <v>0</v>
      </c>
      <c r="K59" s="117">
        <f t="shared" si="14"/>
        <v>0</v>
      </c>
      <c r="L59" s="57"/>
      <c r="M59" s="108"/>
      <c r="N59" s="109"/>
      <c r="O59" s="109"/>
      <c r="P59" s="109"/>
      <c r="Q59" s="109"/>
      <c r="R59" s="110"/>
      <c r="S59" s="110"/>
      <c r="T59" s="110"/>
      <c r="U59" s="110"/>
      <c r="V59" s="110"/>
      <c r="W59" s="110"/>
      <c r="X59" s="110"/>
      <c r="Y59" s="110"/>
      <c r="Z59" s="110"/>
    </row>
    <row r="60" spans="1:26" ht="15.75" customHeight="1">
      <c r="A60" s="54"/>
      <c r="B60" s="67" t="s">
        <v>197</v>
      </c>
      <c r="C60" s="56"/>
      <c r="D60" s="117"/>
      <c r="E60" s="117"/>
      <c r="F60" s="117">
        <v>0</v>
      </c>
      <c r="G60" s="117"/>
      <c r="H60" s="117"/>
      <c r="I60" s="117"/>
      <c r="J60" s="117">
        <v>0</v>
      </c>
      <c r="K60" s="117">
        <f t="shared" si="14"/>
        <v>0</v>
      </c>
      <c r="L60" s="57"/>
      <c r="M60" s="108"/>
      <c r="N60" s="109"/>
      <c r="O60" s="109"/>
      <c r="P60" s="109"/>
      <c r="Q60" s="109"/>
      <c r="R60" s="110"/>
      <c r="S60" s="110"/>
      <c r="T60" s="110"/>
      <c r="U60" s="110"/>
      <c r="V60" s="110"/>
      <c r="W60" s="110"/>
      <c r="X60" s="110"/>
      <c r="Y60" s="110"/>
      <c r="Z60" s="110"/>
    </row>
    <row r="61" spans="1:26" ht="15.75" customHeight="1">
      <c r="A61" s="54"/>
      <c r="B61" s="67" t="s">
        <v>198</v>
      </c>
      <c r="C61" s="56"/>
      <c r="D61" s="117"/>
      <c r="E61" s="117"/>
      <c r="F61" s="117">
        <v>0</v>
      </c>
      <c r="G61" s="117"/>
      <c r="H61" s="117"/>
      <c r="I61" s="117"/>
      <c r="J61" s="117">
        <v>0</v>
      </c>
      <c r="K61" s="117">
        <f t="shared" si="14"/>
        <v>0</v>
      </c>
      <c r="L61" s="57"/>
      <c r="M61" s="108"/>
      <c r="N61" s="109"/>
      <c r="O61" s="109"/>
      <c r="P61" s="109"/>
      <c r="Q61" s="109"/>
      <c r="R61" s="110"/>
      <c r="S61" s="110"/>
      <c r="T61" s="110"/>
      <c r="U61" s="110"/>
      <c r="V61" s="110"/>
      <c r="W61" s="110"/>
      <c r="X61" s="110"/>
      <c r="Y61" s="110"/>
      <c r="Z61" s="110"/>
    </row>
    <row r="62" spans="1:26" ht="15.75" customHeight="1">
      <c r="A62" s="54"/>
      <c r="B62" s="67" t="s">
        <v>199</v>
      </c>
      <c r="C62" s="56"/>
      <c r="D62" s="117"/>
      <c r="E62" s="117"/>
      <c r="F62" s="117">
        <v>0</v>
      </c>
      <c r="G62" s="117"/>
      <c r="H62" s="117"/>
      <c r="I62" s="117"/>
      <c r="J62" s="117">
        <v>0</v>
      </c>
      <c r="K62" s="117">
        <f t="shared" si="14"/>
        <v>0</v>
      </c>
      <c r="L62" s="57"/>
      <c r="M62" s="108"/>
      <c r="N62" s="109"/>
      <c r="O62" s="109"/>
      <c r="P62" s="109"/>
      <c r="Q62" s="109"/>
      <c r="R62" s="110"/>
      <c r="S62" s="110"/>
      <c r="T62" s="110"/>
      <c r="U62" s="110"/>
      <c r="V62" s="110"/>
      <c r="W62" s="110"/>
      <c r="X62" s="110"/>
      <c r="Y62" s="110"/>
      <c r="Z62" s="110"/>
    </row>
    <row r="63" spans="1:26" ht="15.75" customHeight="1">
      <c r="A63" s="70" t="s">
        <v>95</v>
      </c>
      <c r="B63" s="55" t="s">
        <v>200</v>
      </c>
      <c r="C63" s="78" t="s">
        <v>182</v>
      </c>
      <c r="D63" s="118">
        <v>0</v>
      </c>
      <c r="E63" s="118">
        <v>0</v>
      </c>
      <c r="F63" s="118">
        <v>0</v>
      </c>
      <c r="G63" s="118">
        <v>0</v>
      </c>
      <c r="H63" s="118">
        <v>0</v>
      </c>
      <c r="I63" s="118">
        <v>0</v>
      </c>
      <c r="J63" s="118">
        <v>0</v>
      </c>
      <c r="K63" s="118">
        <v>0</v>
      </c>
      <c r="L63" s="80"/>
      <c r="M63" s="119"/>
      <c r="N63" s="120"/>
      <c r="O63" s="120"/>
      <c r="P63" s="120"/>
      <c r="Q63" s="120"/>
      <c r="R63" s="121"/>
      <c r="S63" s="121"/>
      <c r="T63" s="121"/>
      <c r="U63" s="121"/>
      <c r="V63" s="121"/>
      <c r="W63" s="121"/>
      <c r="X63" s="121"/>
      <c r="Y63" s="121"/>
      <c r="Z63" s="121"/>
    </row>
    <row r="64" spans="1:26" ht="15.75" customHeight="1">
      <c r="A64" s="54"/>
      <c r="B64" s="67" t="s">
        <v>201</v>
      </c>
      <c r="C64" s="56"/>
      <c r="D64" s="117"/>
      <c r="E64" s="117"/>
      <c r="F64" s="117">
        <v>0</v>
      </c>
      <c r="G64" s="117"/>
      <c r="H64" s="117"/>
      <c r="I64" s="117"/>
      <c r="J64" s="117"/>
      <c r="K64" s="117">
        <v>0</v>
      </c>
      <c r="L64" s="57"/>
      <c r="M64" s="108"/>
      <c r="N64" s="109"/>
      <c r="O64" s="109"/>
      <c r="P64" s="109"/>
      <c r="Q64" s="109"/>
      <c r="R64" s="110"/>
      <c r="S64" s="110"/>
      <c r="T64" s="110"/>
      <c r="U64" s="110"/>
      <c r="V64" s="110"/>
      <c r="W64" s="110"/>
      <c r="X64" s="110"/>
      <c r="Y64" s="110"/>
      <c r="Z64" s="110"/>
    </row>
    <row r="65" spans="1:26" ht="15.75" customHeight="1">
      <c r="A65" s="54"/>
      <c r="B65" s="67" t="s">
        <v>202</v>
      </c>
      <c r="C65" s="56"/>
      <c r="D65" s="117"/>
      <c r="E65" s="117"/>
      <c r="F65" s="117">
        <v>0</v>
      </c>
      <c r="G65" s="117"/>
      <c r="H65" s="117"/>
      <c r="I65" s="117"/>
      <c r="J65" s="117"/>
      <c r="K65" s="117">
        <v>0</v>
      </c>
      <c r="L65" s="57"/>
      <c r="M65" s="108"/>
      <c r="N65" s="109"/>
      <c r="O65" s="109"/>
      <c r="P65" s="109"/>
      <c r="Q65" s="109"/>
      <c r="R65" s="110"/>
      <c r="S65" s="110"/>
      <c r="T65" s="110"/>
      <c r="U65" s="110"/>
      <c r="V65" s="110"/>
      <c r="W65" s="110"/>
      <c r="X65" s="110"/>
      <c r="Y65" s="110"/>
      <c r="Z65" s="110"/>
    </row>
    <row r="66" spans="1:26" ht="15.75" customHeight="1">
      <c r="A66" s="54"/>
      <c r="B66" s="67" t="s">
        <v>203</v>
      </c>
      <c r="C66" s="56"/>
      <c r="D66" s="117"/>
      <c r="E66" s="117"/>
      <c r="F66" s="117">
        <v>0</v>
      </c>
      <c r="G66" s="117"/>
      <c r="H66" s="117"/>
      <c r="I66" s="117"/>
      <c r="J66" s="117"/>
      <c r="K66" s="117">
        <v>0</v>
      </c>
      <c r="L66" s="57"/>
      <c r="M66" s="108"/>
      <c r="N66" s="109"/>
      <c r="O66" s="109"/>
      <c r="P66" s="109"/>
      <c r="Q66" s="109"/>
      <c r="R66" s="110"/>
      <c r="S66" s="110"/>
      <c r="T66" s="110"/>
      <c r="U66" s="110"/>
      <c r="V66" s="110"/>
      <c r="W66" s="110"/>
      <c r="X66" s="110"/>
      <c r="Y66" s="110"/>
      <c r="Z66" s="110"/>
    </row>
    <row r="67" spans="1:26" ht="15.75" customHeight="1">
      <c r="A67" s="54"/>
      <c r="B67" s="67" t="s">
        <v>204</v>
      </c>
      <c r="C67" s="56"/>
      <c r="D67" s="117"/>
      <c r="E67" s="117"/>
      <c r="F67" s="117">
        <v>0</v>
      </c>
      <c r="G67" s="117"/>
      <c r="H67" s="117"/>
      <c r="I67" s="117"/>
      <c r="J67" s="117"/>
      <c r="K67" s="117">
        <v>0</v>
      </c>
      <c r="L67" s="57"/>
      <c r="M67" s="108"/>
      <c r="N67" s="109"/>
      <c r="O67" s="109"/>
      <c r="P67" s="109"/>
      <c r="Q67" s="109"/>
      <c r="R67" s="110"/>
      <c r="S67" s="110"/>
      <c r="T67" s="110"/>
      <c r="U67" s="110"/>
      <c r="V67" s="110"/>
      <c r="W67" s="110"/>
      <c r="X67" s="110"/>
      <c r="Y67" s="110"/>
      <c r="Z67" s="110"/>
    </row>
    <row r="68" spans="1:26" ht="15.75" customHeight="1">
      <c r="A68" s="54"/>
      <c r="B68" s="67" t="s">
        <v>205</v>
      </c>
      <c r="C68" s="56"/>
      <c r="D68" s="117"/>
      <c r="E68" s="117"/>
      <c r="F68" s="117">
        <v>0</v>
      </c>
      <c r="G68" s="117"/>
      <c r="H68" s="117"/>
      <c r="I68" s="117"/>
      <c r="J68" s="117"/>
      <c r="K68" s="117">
        <v>0</v>
      </c>
      <c r="L68" s="57"/>
      <c r="M68" s="108"/>
      <c r="N68" s="109"/>
      <c r="O68" s="109"/>
      <c r="P68" s="109"/>
      <c r="Q68" s="109"/>
      <c r="R68" s="110"/>
      <c r="S68" s="110"/>
      <c r="T68" s="110"/>
      <c r="U68" s="110"/>
      <c r="V68" s="110"/>
      <c r="W68" s="110"/>
      <c r="X68" s="110"/>
      <c r="Y68" s="110"/>
      <c r="Z68" s="110"/>
    </row>
    <row r="69" spans="1:26" ht="15.75" customHeight="1">
      <c r="A69" s="54"/>
      <c r="B69" s="67" t="s">
        <v>206</v>
      </c>
      <c r="C69" s="56"/>
      <c r="D69" s="117"/>
      <c r="E69" s="117"/>
      <c r="F69" s="117">
        <v>0</v>
      </c>
      <c r="G69" s="117"/>
      <c r="H69" s="117"/>
      <c r="I69" s="117"/>
      <c r="J69" s="117"/>
      <c r="K69" s="117">
        <v>0</v>
      </c>
      <c r="L69" s="57"/>
      <c r="M69" s="108"/>
      <c r="N69" s="109"/>
      <c r="O69" s="109"/>
      <c r="P69" s="109"/>
      <c r="Q69" s="109"/>
      <c r="R69" s="110"/>
      <c r="S69" s="110"/>
      <c r="T69" s="110"/>
      <c r="U69" s="110"/>
      <c r="V69" s="110"/>
      <c r="W69" s="110"/>
      <c r="X69" s="110"/>
      <c r="Y69" s="110"/>
      <c r="Z69" s="110"/>
    </row>
    <row r="70" spans="1:26" ht="15.75" customHeight="1">
      <c r="A70" s="70" t="s">
        <v>105</v>
      </c>
      <c r="B70" s="55" t="s">
        <v>207</v>
      </c>
      <c r="C70" s="56" t="s">
        <v>182</v>
      </c>
      <c r="D70" s="118">
        <v>0</v>
      </c>
      <c r="E70" s="118"/>
      <c r="F70" s="118">
        <v>0</v>
      </c>
      <c r="G70" s="118"/>
      <c r="H70" s="118"/>
      <c r="I70" s="118"/>
      <c r="J70" s="118">
        <v>0</v>
      </c>
      <c r="K70" s="117">
        <v>0</v>
      </c>
      <c r="L70" s="80"/>
      <c r="M70" s="119"/>
      <c r="N70" s="120"/>
      <c r="O70" s="120"/>
      <c r="P70" s="120"/>
      <c r="Q70" s="120"/>
      <c r="R70" s="121"/>
      <c r="S70" s="121"/>
      <c r="T70" s="121"/>
      <c r="U70" s="121"/>
      <c r="V70" s="121"/>
      <c r="W70" s="121"/>
      <c r="X70" s="121"/>
      <c r="Y70" s="121"/>
      <c r="Z70" s="121"/>
    </row>
    <row r="71" spans="1:26" ht="15.75" customHeight="1">
      <c r="A71" s="54"/>
      <c r="B71" s="67" t="s">
        <v>191</v>
      </c>
      <c r="C71" s="56" t="s">
        <v>182</v>
      </c>
      <c r="D71" s="117"/>
      <c r="E71" s="117"/>
      <c r="F71" s="117">
        <v>0</v>
      </c>
      <c r="G71" s="117"/>
      <c r="H71" s="117"/>
      <c r="I71" s="117"/>
      <c r="J71" s="117"/>
      <c r="K71" s="117"/>
      <c r="L71" s="57"/>
      <c r="M71" s="108"/>
      <c r="N71" s="109"/>
      <c r="O71" s="109"/>
      <c r="P71" s="109"/>
      <c r="Q71" s="109"/>
      <c r="R71" s="110"/>
      <c r="S71" s="110"/>
      <c r="T71" s="110"/>
      <c r="U71" s="110"/>
      <c r="V71" s="110"/>
      <c r="W71" s="110"/>
      <c r="X71" s="110"/>
      <c r="Y71" s="110"/>
      <c r="Z71" s="110"/>
    </row>
    <row r="72" spans="1:26" ht="15.75" customHeight="1">
      <c r="A72" s="70" t="s">
        <v>109</v>
      </c>
      <c r="B72" s="55" t="s">
        <v>208</v>
      </c>
      <c r="C72" s="78" t="s">
        <v>182</v>
      </c>
      <c r="D72" s="118">
        <v>0</v>
      </c>
      <c r="E72" s="118">
        <v>0</v>
      </c>
      <c r="F72" s="118">
        <v>0</v>
      </c>
      <c r="G72" s="118">
        <v>0</v>
      </c>
      <c r="H72" s="118">
        <v>0</v>
      </c>
      <c r="I72" s="118">
        <v>0</v>
      </c>
      <c r="J72" s="118">
        <v>0</v>
      </c>
      <c r="K72" s="118">
        <v>0</v>
      </c>
      <c r="L72" s="80"/>
      <c r="M72" s="119"/>
      <c r="N72" s="120"/>
      <c r="O72" s="120"/>
      <c r="P72" s="120"/>
      <c r="Q72" s="120"/>
      <c r="R72" s="121"/>
      <c r="S72" s="121"/>
      <c r="T72" s="121"/>
      <c r="U72" s="121"/>
      <c r="V72" s="121"/>
      <c r="W72" s="121"/>
      <c r="X72" s="121"/>
      <c r="Y72" s="121"/>
      <c r="Z72" s="121"/>
    </row>
    <row r="73" spans="1:26" ht="15.75" customHeight="1">
      <c r="A73" s="125"/>
      <c r="B73" s="97"/>
      <c r="C73" s="97"/>
      <c r="D73" s="97"/>
      <c r="E73" s="97"/>
      <c r="F73" s="97"/>
      <c r="G73" s="97"/>
      <c r="H73" s="97"/>
      <c r="I73" s="97"/>
      <c r="J73" s="1544"/>
      <c r="K73" s="1517"/>
      <c r="L73" s="1517"/>
      <c r="M73" s="97"/>
      <c r="N73" s="98"/>
      <c r="O73" s="98"/>
      <c r="P73" s="98"/>
      <c r="Q73" s="98"/>
      <c r="R73" s="99"/>
      <c r="S73" s="99"/>
      <c r="T73" s="99"/>
      <c r="U73" s="99"/>
      <c r="V73" s="99"/>
      <c r="W73" s="99"/>
      <c r="X73" s="99"/>
      <c r="Y73" s="99"/>
      <c r="Z73" s="99"/>
    </row>
    <row r="74" spans="1:26" ht="15.75" customHeight="1">
      <c r="A74" s="82"/>
      <c r="B74" s="83"/>
      <c r="C74" s="84"/>
      <c r="D74" s="84"/>
      <c r="E74" s="84"/>
      <c r="F74" s="85"/>
      <c r="G74" s="85"/>
      <c r="H74" s="85"/>
      <c r="I74" s="85"/>
      <c r="J74" s="86"/>
      <c r="K74" s="36"/>
      <c r="L74" s="37" t="s">
        <v>153</v>
      </c>
      <c r="M74" s="31"/>
      <c r="N74" s="31"/>
      <c r="O74" s="31"/>
      <c r="P74" s="31"/>
      <c r="Q74" s="31"/>
      <c r="R74" s="31"/>
      <c r="S74" s="31"/>
      <c r="T74" s="31"/>
      <c r="U74" s="31"/>
      <c r="V74" s="31"/>
      <c r="W74" s="31"/>
      <c r="X74" s="31"/>
      <c r="Y74" s="31"/>
      <c r="Z74" s="31"/>
    </row>
    <row r="75" spans="1:26" ht="33" customHeight="1">
      <c r="A75" s="1545" t="s">
        <v>154</v>
      </c>
      <c r="B75" s="1531"/>
      <c r="C75" s="1532"/>
      <c r="D75" s="87"/>
      <c r="E75" s="88" t="s">
        <v>155</v>
      </c>
      <c r="F75" s="89"/>
      <c r="G75" s="89"/>
      <c r="H75" s="89"/>
      <c r="I75" s="89"/>
      <c r="J75" s="1528" t="s">
        <v>156</v>
      </c>
      <c r="K75" s="1517"/>
      <c r="L75" s="1517"/>
      <c r="M75" s="91"/>
      <c r="N75" s="91"/>
      <c r="O75" s="91"/>
      <c r="P75" s="91"/>
      <c r="Q75" s="91"/>
      <c r="R75" s="91"/>
      <c r="S75" s="91"/>
      <c r="T75" s="91"/>
      <c r="U75" s="91"/>
      <c r="V75" s="91"/>
      <c r="W75" s="91"/>
      <c r="X75" s="91"/>
      <c r="Y75" s="91"/>
      <c r="Z75" s="91"/>
    </row>
    <row r="76" spans="1:26" ht="15.75" customHeight="1">
      <c r="A76" s="126"/>
      <c r="B76" s="126"/>
      <c r="C76" s="126"/>
      <c r="D76" s="93"/>
      <c r="E76" s="93"/>
      <c r="F76" s="94"/>
      <c r="G76" s="94"/>
      <c r="H76" s="94"/>
      <c r="I76" s="94"/>
      <c r="J76" s="1528"/>
      <c r="K76" s="1517"/>
      <c r="L76" s="1517"/>
      <c r="M76" s="31"/>
      <c r="N76" s="31"/>
      <c r="O76" s="31"/>
      <c r="P76" s="31"/>
      <c r="Q76" s="31"/>
      <c r="R76" s="31"/>
      <c r="S76" s="31"/>
      <c r="T76" s="31"/>
      <c r="U76" s="31"/>
      <c r="V76" s="31"/>
      <c r="W76" s="31"/>
      <c r="X76" s="31"/>
      <c r="Y76" s="31"/>
      <c r="Z76" s="31"/>
    </row>
    <row r="77" spans="1:26" ht="12.75" customHeight="1">
      <c r="A77" s="127"/>
      <c r="B77" s="127"/>
      <c r="C77" s="127"/>
      <c r="D77" s="127"/>
      <c r="E77" s="127"/>
      <c r="F77" s="127"/>
      <c r="G77" s="127"/>
      <c r="H77" s="127"/>
      <c r="I77" s="1529"/>
      <c r="J77" s="1517"/>
      <c r="K77" s="1517"/>
      <c r="L77" s="1517"/>
      <c r="M77" s="97"/>
      <c r="N77" s="98"/>
      <c r="O77" s="98"/>
      <c r="P77" s="98"/>
      <c r="Q77" s="98"/>
      <c r="R77" s="99"/>
      <c r="S77" s="99"/>
      <c r="T77" s="99"/>
      <c r="U77" s="99"/>
      <c r="V77" s="99"/>
      <c r="W77" s="99"/>
      <c r="X77" s="99"/>
      <c r="Y77" s="99"/>
      <c r="Z77" s="99"/>
    </row>
    <row r="78" spans="1:26" ht="12.75" customHeight="1">
      <c r="A78" s="127"/>
      <c r="B78" s="127"/>
      <c r="C78" s="127"/>
      <c r="D78" s="127"/>
      <c r="E78" s="127"/>
      <c r="F78" s="127"/>
      <c r="G78" s="127"/>
      <c r="H78" s="127"/>
      <c r="I78" s="86"/>
      <c r="J78" s="86"/>
      <c r="K78" s="86"/>
      <c r="L78" s="31"/>
      <c r="M78" s="97"/>
      <c r="N78" s="98"/>
      <c r="O78" s="98"/>
      <c r="P78" s="98"/>
      <c r="Q78" s="98"/>
      <c r="R78" s="99"/>
      <c r="S78" s="99"/>
      <c r="T78" s="99"/>
      <c r="U78" s="99"/>
      <c r="V78" s="99"/>
      <c r="W78" s="99"/>
      <c r="X78" s="99"/>
      <c r="Y78" s="99"/>
      <c r="Z78" s="99"/>
    </row>
    <row r="79" spans="1:26" ht="12.75" customHeight="1">
      <c r="A79" s="127"/>
      <c r="B79" s="127"/>
      <c r="C79" s="127"/>
      <c r="D79" s="127"/>
      <c r="E79" s="127"/>
      <c r="F79" s="127"/>
      <c r="G79" s="127"/>
      <c r="H79" s="127"/>
      <c r="I79" s="86"/>
      <c r="J79" s="1533"/>
      <c r="K79" s="1517"/>
      <c r="L79" s="1517"/>
      <c r="M79" s="97"/>
      <c r="N79" s="98"/>
      <c r="O79" s="98"/>
      <c r="P79" s="98"/>
      <c r="Q79" s="98"/>
      <c r="R79" s="99"/>
      <c r="S79" s="99"/>
      <c r="T79" s="99"/>
      <c r="U79" s="99"/>
      <c r="V79" s="99"/>
      <c r="W79" s="99"/>
      <c r="X79" s="99"/>
      <c r="Y79" s="99"/>
      <c r="Z79" s="99"/>
    </row>
    <row r="80" spans="1:26" ht="49.5" customHeight="1">
      <c r="A80" s="128" t="s">
        <v>209</v>
      </c>
      <c r="B80" s="127"/>
      <c r="C80" s="127"/>
      <c r="D80" s="127"/>
      <c r="E80" s="127"/>
      <c r="F80" s="127"/>
      <c r="G80" s="127"/>
      <c r="H80" s="127"/>
      <c r="I80" s="127"/>
      <c r="J80" s="127"/>
      <c r="K80" s="127"/>
      <c r="L80" s="127"/>
      <c r="M80" s="97"/>
      <c r="N80" s="98"/>
      <c r="O80" s="98"/>
      <c r="P80" s="98"/>
      <c r="Q80" s="98"/>
      <c r="R80" s="129"/>
      <c r="S80" s="129"/>
      <c r="T80" s="129"/>
      <c r="U80" s="129"/>
      <c r="V80" s="129"/>
      <c r="W80" s="129"/>
      <c r="X80" s="129"/>
      <c r="Y80" s="129"/>
      <c r="Z80" s="129"/>
    </row>
    <row r="81" spans="1:26" ht="34.5" customHeight="1">
      <c r="A81" s="1540"/>
      <c r="B81" s="1517"/>
      <c r="C81" s="1517"/>
      <c r="D81" s="1517"/>
      <c r="E81" s="1517"/>
      <c r="F81" s="1517"/>
      <c r="G81" s="1517"/>
      <c r="H81" s="1517"/>
      <c r="I81" s="1517"/>
      <c r="J81" s="1517"/>
      <c r="K81" s="1517"/>
      <c r="L81" s="1517"/>
      <c r="M81" s="97"/>
      <c r="N81" s="98"/>
      <c r="O81" s="98"/>
      <c r="P81" s="98"/>
      <c r="Q81" s="98"/>
      <c r="R81" s="99"/>
      <c r="S81" s="99"/>
      <c r="T81" s="99"/>
      <c r="U81" s="99"/>
      <c r="V81" s="99"/>
      <c r="W81" s="99"/>
      <c r="X81" s="99"/>
      <c r="Y81" s="99"/>
      <c r="Z81" s="99"/>
    </row>
    <row r="82" spans="1:26" ht="33.75" customHeight="1">
      <c r="A82" s="1540"/>
      <c r="B82" s="1517"/>
      <c r="C82" s="1517"/>
      <c r="D82" s="1517"/>
      <c r="E82" s="1517"/>
      <c r="F82" s="1517"/>
      <c r="G82" s="1517"/>
      <c r="H82" s="1517"/>
      <c r="I82" s="1517"/>
      <c r="J82" s="1517"/>
      <c r="K82" s="1517"/>
      <c r="L82" s="1517"/>
      <c r="M82" s="97"/>
      <c r="N82" s="98"/>
      <c r="O82" s="98"/>
      <c r="P82" s="98"/>
      <c r="Q82" s="98"/>
      <c r="R82" s="99"/>
      <c r="S82" s="99"/>
      <c r="T82" s="99"/>
      <c r="U82" s="99"/>
      <c r="V82" s="99"/>
      <c r="W82" s="99"/>
      <c r="X82" s="99"/>
      <c r="Y82" s="99"/>
      <c r="Z82" s="99"/>
    </row>
    <row r="83" spans="1:26" ht="15.75" customHeight="1">
      <c r="A83" s="125"/>
      <c r="B83" s="97"/>
      <c r="C83" s="97"/>
      <c r="D83" s="97"/>
      <c r="E83" s="97"/>
      <c r="F83" s="97"/>
      <c r="G83" s="97"/>
      <c r="H83" s="97"/>
      <c r="I83" s="97"/>
      <c r="J83" s="97"/>
      <c r="K83" s="98"/>
      <c r="L83" s="98"/>
      <c r="M83" s="97"/>
      <c r="N83" s="98"/>
      <c r="O83" s="98"/>
      <c r="P83" s="98"/>
      <c r="Q83" s="98"/>
      <c r="R83" s="99"/>
      <c r="S83" s="99"/>
      <c r="T83" s="99"/>
      <c r="U83" s="99"/>
      <c r="V83" s="99"/>
      <c r="W83" s="99"/>
      <c r="X83" s="99"/>
      <c r="Y83" s="99"/>
      <c r="Z83" s="99"/>
    </row>
    <row r="84" spans="1:26" ht="15.75" customHeight="1">
      <c r="A84" s="125"/>
      <c r="B84" s="97"/>
      <c r="C84" s="97"/>
      <c r="D84" s="97"/>
      <c r="E84" s="97"/>
      <c r="F84" s="97"/>
      <c r="G84" s="97"/>
      <c r="H84" s="97"/>
      <c r="I84" s="97"/>
      <c r="J84" s="97"/>
      <c r="K84" s="98"/>
      <c r="L84" s="98"/>
      <c r="M84" s="97"/>
      <c r="N84" s="98"/>
      <c r="O84" s="98"/>
      <c r="P84" s="98"/>
      <c r="Q84" s="98"/>
      <c r="R84" s="99"/>
      <c r="S84" s="99"/>
      <c r="T84" s="99"/>
      <c r="U84" s="99"/>
      <c r="V84" s="99"/>
      <c r="W84" s="99"/>
      <c r="X84" s="99"/>
      <c r="Y84" s="99"/>
      <c r="Z84" s="99"/>
    </row>
    <row r="85" spans="1:26" ht="15.75" customHeight="1">
      <c r="A85" s="125"/>
      <c r="B85" s="97"/>
      <c r="C85" s="97"/>
      <c r="D85" s="97"/>
      <c r="E85" s="97"/>
      <c r="F85" s="97"/>
      <c r="G85" s="97"/>
      <c r="H85" s="97"/>
      <c r="I85" s="97"/>
      <c r="J85" s="97"/>
      <c r="K85" s="98"/>
      <c r="L85" s="98"/>
      <c r="M85" s="97"/>
      <c r="N85" s="98"/>
      <c r="O85" s="98"/>
      <c r="P85" s="98"/>
      <c r="Q85" s="98"/>
      <c r="R85" s="99"/>
      <c r="S85" s="99"/>
      <c r="T85" s="99"/>
      <c r="U85" s="99"/>
      <c r="V85" s="99"/>
      <c r="W85" s="99"/>
      <c r="X85" s="99"/>
      <c r="Y85" s="99"/>
      <c r="Z85" s="99"/>
    </row>
    <row r="86" spans="1:26" ht="15.75" customHeight="1">
      <c r="A86" s="125"/>
      <c r="B86" s="97"/>
      <c r="C86" s="97"/>
      <c r="D86" s="97"/>
      <c r="E86" s="97"/>
      <c r="F86" s="97"/>
      <c r="G86" s="97"/>
      <c r="H86" s="97"/>
      <c r="I86" s="97"/>
      <c r="J86" s="97"/>
      <c r="K86" s="98"/>
      <c r="L86" s="98"/>
      <c r="M86" s="97"/>
      <c r="N86" s="98"/>
      <c r="O86" s="98"/>
      <c r="P86" s="98"/>
      <c r="Q86" s="98"/>
      <c r="R86" s="99"/>
      <c r="S86" s="99"/>
      <c r="T86" s="99"/>
      <c r="U86" s="99"/>
      <c r="V86" s="99"/>
      <c r="W86" s="99"/>
      <c r="X86" s="99"/>
      <c r="Y86" s="99"/>
      <c r="Z86" s="99"/>
    </row>
    <row r="87" spans="1:26" ht="15.75" customHeight="1">
      <c r="A87" s="125"/>
      <c r="B87" s="97"/>
      <c r="C87" s="97"/>
      <c r="D87" s="97"/>
      <c r="E87" s="97"/>
      <c r="F87" s="97"/>
      <c r="G87" s="97"/>
      <c r="H87" s="97"/>
      <c r="I87" s="97"/>
      <c r="J87" s="97"/>
      <c r="K87" s="98"/>
      <c r="L87" s="98"/>
      <c r="M87" s="97"/>
      <c r="N87" s="98"/>
      <c r="O87" s="98"/>
      <c r="P87" s="98"/>
      <c r="Q87" s="98"/>
      <c r="R87" s="99"/>
      <c r="S87" s="99"/>
      <c r="T87" s="99"/>
      <c r="U87" s="99"/>
      <c r="V87" s="99"/>
      <c r="W87" s="99"/>
      <c r="X87" s="99"/>
      <c r="Y87" s="99"/>
      <c r="Z87" s="99"/>
    </row>
    <row r="88" spans="1:26" ht="15.75" customHeight="1">
      <c r="A88" s="125"/>
      <c r="B88" s="97"/>
      <c r="C88" s="97"/>
      <c r="D88" s="97"/>
      <c r="E88" s="97"/>
      <c r="F88" s="97"/>
      <c r="G88" s="97"/>
      <c r="H88" s="97"/>
      <c r="I88" s="97"/>
      <c r="J88" s="97"/>
      <c r="K88" s="98"/>
      <c r="L88" s="98"/>
      <c r="M88" s="97"/>
      <c r="N88" s="98"/>
      <c r="O88" s="98"/>
      <c r="P88" s="98"/>
      <c r="Q88" s="98"/>
      <c r="R88" s="99"/>
      <c r="S88" s="99"/>
      <c r="T88" s="99"/>
      <c r="U88" s="99"/>
      <c r="V88" s="99"/>
      <c r="W88" s="99"/>
      <c r="X88" s="99"/>
      <c r="Y88" s="99"/>
      <c r="Z88" s="99"/>
    </row>
    <row r="89" spans="1:26" ht="15.75" customHeight="1">
      <c r="A89" s="125"/>
      <c r="B89" s="97"/>
      <c r="C89" s="97"/>
      <c r="D89" s="97"/>
      <c r="E89" s="97"/>
      <c r="F89" s="97"/>
      <c r="G89" s="97"/>
      <c r="H89" s="97"/>
      <c r="I89" s="97"/>
      <c r="J89" s="97"/>
      <c r="K89" s="98"/>
      <c r="L89" s="98"/>
      <c r="M89" s="97"/>
      <c r="N89" s="98"/>
      <c r="O89" s="98"/>
      <c r="P89" s="98"/>
      <c r="Q89" s="98"/>
      <c r="R89" s="99"/>
      <c r="S89" s="99"/>
      <c r="T89" s="99"/>
      <c r="U89" s="99"/>
      <c r="V89" s="99"/>
      <c r="W89" s="99"/>
      <c r="X89" s="99"/>
      <c r="Y89" s="99"/>
      <c r="Z89" s="99"/>
    </row>
    <row r="90" spans="1:26" ht="15.75" customHeight="1">
      <c r="A90" s="125"/>
      <c r="B90" s="97"/>
      <c r="C90" s="97"/>
      <c r="D90" s="97"/>
      <c r="E90" s="97"/>
      <c r="F90" s="97"/>
      <c r="G90" s="97"/>
      <c r="H90" s="97"/>
      <c r="I90" s="97"/>
      <c r="J90" s="97"/>
      <c r="K90" s="98"/>
      <c r="L90" s="98"/>
      <c r="M90" s="97"/>
      <c r="N90" s="98"/>
      <c r="O90" s="98"/>
      <c r="P90" s="98"/>
      <c r="Q90" s="98"/>
      <c r="R90" s="99"/>
      <c r="S90" s="99"/>
      <c r="T90" s="99"/>
      <c r="U90" s="99"/>
      <c r="V90" s="99"/>
      <c r="W90" s="99"/>
      <c r="X90" s="99"/>
      <c r="Y90" s="99"/>
      <c r="Z90" s="99"/>
    </row>
    <row r="91" spans="1:26" ht="15.75" customHeight="1">
      <c r="A91" s="125"/>
      <c r="B91" s="97"/>
      <c r="C91" s="97"/>
      <c r="D91" s="97"/>
      <c r="E91" s="97"/>
      <c r="F91" s="97"/>
      <c r="G91" s="97"/>
      <c r="H91" s="97"/>
      <c r="I91" s="97"/>
      <c r="J91" s="97"/>
      <c r="K91" s="98"/>
      <c r="L91" s="98"/>
      <c r="M91" s="97"/>
      <c r="N91" s="98"/>
      <c r="O91" s="98"/>
      <c r="P91" s="98"/>
      <c r="Q91" s="98"/>
      <c r="R91" s="99"/>
      <c r="S91" s="99"/>
      <c r="T91" s="99"/>
      <c r="U91" s="99"/>
      <c r="V91" s="99"/>
      <c r="W91" s="99"/>
      <c r="X91" s="99"/>
      <c r="Y91" s="99"/>
      <c r="Z91" s="99"/>
    </row>
    <row r="92" spans="1:26" ht="15.75" customHeight="1">
      <c r="A92" s="125"/>
      <c r="B92" s="97"/>
      <c r="C92" s="97"/>
      <c r="D92" s="97"/>
      <c r="E92" s="97"/>
      <c r="F92" s="97"/>
      <c r="G92" s="97"/>
      <c r="H92" s="97"/>
      <c r="I92" s="97"/>
      <c r="J92" s="97"/>
      <c r="K92" s="98"/>
      <c r="L92" s="98"/>
      <c r="M92" s="97"/>
      <c r="N92" s="98"/>
      <c r="O92" s="98"/>
      <c r="P92" s="98"/>
      <c r="Q92" s="98"/>
      <c r="R92" s="99"/>
      <c r="S92" s="99"/>
      <c r="T92" s="99"/>
      <c r="U92" s="99"/>
      <c r="V92" s="99"/>
      <c r="W92" s="99"/>
      <c r="X92" s="99"/>
      <c r="Y92" s="99"/>
      <c r="Z92" s="99"/>
    </row>
    <row r="93" spans="1:26" ht="15.75" customHeight="1">
      <c r="A93" s="125"/>
      <c r="B93" s="97"/>
      <c r="C93" s="97"/>
      <c r="D93" s="97"/>
      <c r="E93" s="97"/>
      <c r="F93" s="97"/>
      <c r="G93" s="97"/>
      <c r="H93" s="97"/>
      <c r="I93" s="97"/>
      <c r="J93" s="97"/>
      <c r="K93" s="98"/>
      <c r="L93" s="98"/>
      <c r="M93" s="97"/>
      <c r="N93" s="98"/>
      <c r="O93" s="98"/>
      <c r="P93" s="98"/>
      <c r="Q93" s="98"/>
      <c r="R93" s="99"/>
      <c r="S93" s="99"/>
      <c r="T93" s="99"/>
      <c r="U93" s="99"/>
      <c r="V93" s="99"/>
      <c r="W93" s="99"/>
      <c r="X93" s="99"/>
      <c r="Y93" s="99"/>
      <c r="Z93" s="99"/>
    </row>
    <row r="94" spans="1:26" ht="15.75" customHeight="1">
      <c r="A94" s="125"/>
      <c r="B94" s="97"/>
      <c r="C94" s="97"/>
      <c r="D94" s="97"/>
      <c r="E94" s="97"/>
      <c r="F94" s="97"/>
      <c r="G94" s="97"/>
      <c r="H94" s="97"/>
      <c r="I94" s="97"/>
      <c r="J94" s="97"/>
      <c r="K94" s="98"/>
      <c r="L94" s="98"/>
      <c r="M94" s="97"/>
      <c r="N94" s="98"/>
      <c r="O94" s="98"/>
      <c r="P94" s="98"/>
      <c r="Q94" s="98"/>
      <c r="R94" s="99"/>
      <c r="S94" s="99"/>
      <c r="T94" s="99"/>
      <c r="U94" s="99"/>
      <c r="V94" s="99"/>
      <c r="W94" s="99"/>
      <c r="X94" s="99"/>
      <c r="Y94" s="99"/>
      <c r="Z94" s="99"/>
    </row>
    <row r="95" spans="1:26" ht="15.75" customHeight="1">
      <c r="A95" s="125"/>
      <c r="B95" s="97"/>
      <c r="C95" s="97"/>
      <c r="D95" s="97"/>
      <c r="E95" s="97"/>
      <c r="F95" s="97"/>
      <c r="G95" s="97"/>
      <c r="H95" s="97"/>
      <c r="I95" s="97"/>
      <c r="J95" s="97"/>
      <c r="K95" s="98"/>
      <c r="L95" s="98"/>
      <c r="M95" s="97"/>
      <c r="N95" s="98"/>
      <c r="O95" s="98"/>
      <c r="P95" s="98"/>
      <c r="Q95" s="98"/>
      <c r="R95" s="99"/>
      <c r="S95" s="99"/>
      <c r="T95" s="99"/>
      <c r="U95" s="99"/>
      <c r="V95" s="99"/>
      <c r="W95" s="99"/>
      <c r="X95" s="99"/>
      <c r="Y95" s="99"/>
      <c r="Z95" s="99"/>
    </row>
    <row r="96" spans="1:26" ht="15.75" customHeight="1">
      <c r="A96" s="125"/>
      <c r="B96" s="97"/>
      <c r="C96" s="97"/>
      <c r="D96" s="97"/>
      <c r="E96" s="97"/>
      <c r="F96" s="97"/>
      <c r="G96" s="97"/>
      <c r="H96" s="97"/>
      <c r="I96" s="97"/>
      <c r="J96" s="97"/>
      <c r="K96" s="98"/>
      <c r="L96" s="98"/>
      <c r="M96" s="97"/>
      <c r="N96" s="98"/>
      <c r="O96" s="98"/>
      <c r="P96" s="98"/>
      <c r="Q96" s="98"/>
      <c r="R96" s="99"/>
      <c r="S96" s="99"/>
      <c r="T96" s="99"/>
      <c r="U96" s="99"/>
      <c r="V96" s="99"/>
      <c r="W96" s="99"/>
      <c r="X96" s="99"/>
      <c r="Y96" s="99"/>
      <c r="Z96" s="99"/>
    </row>
    <row r="97" spans="1:26" ht="15.75" customHeight="1">
      <c r="A97" s="125"/>
      <c r="B97" s="97"/>
      <c r="C97" s="97"/>
      <c r="D97" s="97"/>
      <c r="E97" s="97"/>
      <c r="F97" s="97"/>
      <c r="G97" s="97"/>
      <c r="H97" s="97"/>
      <c r="I97" s="97"/>
      <c r="J97" s="97"/>
      <c r="K97" s="98"/>
      <c r="L97" s="98"/>
      <c r="M97" s="97"/>
      <c r="N97" s="98"/>
      <c r="O97" s="98"/>
      <c r="P97" s="98"/>
      <c r="Q97" s="98"/>
      <c r="R97" s="99"/>
      <c r="S97" s="99"/>
      <c r="T97" s="99"/>
      <c r="U97" s="99"/>
      <c r="V97" s="99"/>
      <c r="W97" s="99"/>
      <c r="X97" s="99"/>
      <c r="Y97" s="99"/>
      <c r="Z97" s="99"/>
    </row>
    <row r="98" spans="1:26" ht="15.75" customHeight="1">
      <c r="A98" s="125"/>
      <c r="B98" s="97"/>
      <c r="C98" s="97"/>
      <c r="D98" s="97"/>
      <c r="E98" s="97"/>
      <c r="F98" s="97"/>
      <c r="G98" s="97"/>
      <c r="H98" s="97"/>
      <c r="I98" s="97"/>
      <c r="J98" s="97"/>
      <c r="K98" s="98"/>
      <c r="L98" s="98"/>
      <c r="M98" s="97"/>
      <c r="N98" s="98"/>
      <c r="O98" s="98"/>
      <c r="P98" s="98"/>
      <c r="Q98" s="98"/>
      <c r="R98" s="99"/>
      <c r="S98" s="99"/>
      <c r="T98" s="99"/>
      <c r="U98" s="99"/>
      <c r="V98" s="99"/>
      <c r="W98" s="99"/>
      <c r="X98" s="99"/>
      <c r="Y98" s="99"/>
      <c r="Z98" s="99"/>
    </row>
    <row r="99" spans="1:26" ht="15.75" customHeight="1">
      <c r="A99" s="125"/>
      <c r="B99" s="97"/>
      <c r="C99" s="97"/>
      <c r="D99" s="97"/>
      <c r="E99" s="97"/>
      <c r="F99" s="97"/>
      <c r="G99" s="97"/>
      <c r="H99" s="97"/>
      <c r="I99" s="97"/>
      <c r="J99" s="97"/>
      <c r="K99" s="98"/>
      <c r="L99" s="98"/>
      <c r="M99" s="97"/>
      <c r="N99" s="98"/>
      <c r="O99" s="98"/>
      <c r="P99" s="98"/>
      <c r="Q99" s="98"/>
      <c r="R99" s="99"/>
      <c r="S99" s="99"/>
      <c r="T99" s="99"/>
      <c r="U99" s="99"/>
      <c r="V99" s="99"/>
      <c r="W99" s="99"/>
      <c r="X99" s="99"/>
      <c r="Y99" s="99"/>
      <c r="Z99" s="99"/>
    </row>
    <row r="100" spans="1:26" ht="15.75" customHeight="1">
      <c r="A100" s="125"/>
      <c r="B100" s="97"/>
      <c r="C100" s="97"/>
      <c r="D100" s="97"/>
      <c r="E100" s="97"/>
      <c r="F100" s="97"/>
      <c r="G100" s="97"/>
      <c r="H100" s="97"/>
      <c r="I100" s="97"/>
      <c r="J100" s="97"/>
      <c r="K100" s="98"/>
      <c r="L100" s="98"/>
      <c r="M100" s="97"/>
      <c r="N100" s="98"/>
      <c r="O100" s="98"/>
      <c r="P100" s="98"/>
      <c r="Q100" s="98"/>
      <c r="R100" s="99"/>
      <c r="S100" s="99"/>
      <c r="T100" s="99"/>
      <c r="U100" s="99"/>
      <c r="V100" s="99"/>
      <c r="W100" s="99"/>
      <c r="X100" s="99"/>
      <c r="Y100" s="99"/>
      <c r="Z100" s="99"/>
    </row>
    <row r="101" spans="1:26" ht="15.75" customHeight="1">
      <c r="A101" s="125"/>
      <c r="B101" s="97"/>
      <c r="C101" s="97"/>
      <c r="D101" s="97"/>
      <c r="E101" s="97"/>
      <c r="F101" s="97"/>
      <c r="G101" s="97"/>
      <c r="H101" s="97"/>
      <c r="I101" s="97"/>
      <c r="J101" s="97"/>
      <c r="K101" s="98"/>
      <c r="L101" s="98"/>
      <c r="M101" s="97"/>
      <c r="N101" s="98"/>
      <c r="O101" s="98"/>
      <c r="P101" s="98"/>
      <c r="Q101" s="98"/>
      <c r="R101" s="99"/>
      <c r="S101" s="99"/>
      <c r="T101" s="99"/>
      <c r="U101" s="99"/>
      <c r="V101" s="99"/>
      <c r="W101" s="99"/>
      <c r="X101" s="99"/>
      <c r="Y101" s="99"/>
      <c r="Z101" s="99"/>
    </row>
    <row r="102" spans="1:26" ht="15.75" customHeight="1">
      <c r="A102" s="125"/>
      <c r="B102" s="97"/>
      <c r="C102" s="97"/>
      <c r="D102" s="97"/>
      <c r="E102" s="97"/>
      <c r="F102" s="97"/>
      <c r="G102" s="97"/>
      <c r="H102" s="97"/>
      <c r="I102" s="97"/>
      <c r="J102" s="97"/>
      <c r="K102" s="98"/>
      <c r="L102" s="98"/>
      <c r="M102" s="97"/>
      <c r="N102" s="98"/>
      <c r="O102" s="98"/>
      <c r="P102" s="98"/>
      <c r="Q102" s="98"/>
      <c r="R102" s="99"/>
      <c r="S102" s="99"/>
      <c r="T102" s="99"/>
      <c r="U102" s="99"/>
      <c r="V102" s="99"/>
      <c r="W102" s="99"/>
      <c r="X102" s="99"/>
      <c r="Y102" s="99"/>
      <c r="Z102" s="99"/>
    </row>
    <row r="103" spans="1:26" ht="15.75" customHeight="1">
      <c r="A103" s="125"/>
      <c r="B103" s="97"/>
      <c r="C103" s="97"/>
      <c r="D103" s="97"/>
      <c r="E103" s="97"/>
      <c r="F103" s="97"/>
      <c r="G103" s="97"/>
      <c r="H103" s="97"/>
      <c r="I103" s="97"/>
      <c r="J103" s="97"/>
      <c r="K103" s="98"/>
      <c r="L103" s="98"/>
      <c r="M103" s="97"/>
      <c r="N103" s="98"/>
      <c r="O103" s="98"/>
      <c r="P103" s="98"/>
      <c r="Q103" s="98"/>
      <c r="R103" s="99"/>
      <c r="S103" s="99"/>
      <c r="T103" s="99"/>
      <c r="U103" s="99"/>
      <c r="V103" s="99"/>
      <c r="W103" s="99"/>
      <c r="X103" s="99"/>
      <c r="Y103" s="99"/>
      <c r="Z103" s="99"/>
    </row>
    <row r="104" spans="1:26" ht="15.75" customHeight="1">
      <c r="A104" s="130"/>
      <c r="B104" s="131"/>
      <c r="C104" s="131"/>
      <c r="D104" s="131"/>
      <c r="E104" s="131"/>
      <c r="F104" s="131"/>
      <c r="G104" s="131"/>
      <c r="H104" s="131"/>
      <c r="I104" s="131"/>
      <c r="J104" s="131"/>
      <c r="K104" s="99"/>
      <c r="L104" s="99"/>
      <c r="M104" s="131"/>
      <c r="N104" s="99"/>
      <c r="O104" s="99"/>
      <c r="P104" s="99"/>
      <c r="Q104" s="99"/>
      <c r="R104" s="99"/>
      <c r="S104" s="99"/>
      <c r="T104" s="99"/>
      <c r="U104" s="99"/>
      <c r="V104" s="99"/>
      <c r="W104" s="99"/>
      <c r="X104" s="99"/>
      <c r="Y104" s="99"/>
      <c r="Z104" s="99"/>
    </row>
    <row r="105" spans="1:26" ht="15.75" customHeight="1">
      <c r="A105" s="130"/>
      <c r="B105" s="131"/>
      <c r="C105" s="131"/>
      <c r="D105" s="131"/>
      <c r="E105" s="131"/>
      <c r="F105" s="131"/>
      <c r="G105" s="131"/>
      <c r="H105" s="131"/>
      <c r="I105" s="131"/>
      <c r="J105" s="131"/>
      <c r="K105" s="99"/>
      <c r="L105" s="99"/>
      <c r="M105" s="131"/>
      <c r="N105" s="99"/>
      <c r="O105" s="99"/>
      <c r="P105" s="99"/>
      <c r="Q105" s="99"/>
      <c r="R105" s="99"/>
      <c r="S105" s="99"/>
      <c r="T105" s="99"/>
      <c r="U105" s="99"/>
      <c r="V105" s="99"/>
      <c r="W105" s="99"/>
      <c r="X105" s="99"/>
      <c r="Y105" s="99"/>
      <c r="Z105" s="99"/>
    </row>
    <row r="106" spans="1:26" ht="15.75" customHeight="1">
      <c r="A106" s="130"/>
      <c r="B106" s="131"/>
      <c r="C106" s="131"/>
      <c r="D106" s="131"/>
      <c r="E106" s="131"/>
      <c r="F106" s="131"/>
      <c r="G106" s="131"/>
      <c r="H106" s="131"/>
      <c r="I106" s="131"/>
      <c r="J106" s="131"/>
      <c r="K106" s="99"/>
      <c r="L106" s="99"/>
      <c r="M106" s="131"/>
      <c r="N106" s="99"/>
      <c r="O106" s="99"/>
      <c r="P106" s="99"/>
      <c r="Q106" s="99"/>
      <c r="R106" s="99"/>
      <c r="S106" s="99"/>
      <c r="T106" s="99"/>
      <c r="U106" s="99"/>
      <c r="V106" s="99"/>
      <c r="W106" s="99"/>
      <c r="X106" s="99"/>
      <c r="Y106" s="99"/>
      <c r="Z106" s="99"/>
    </row>
    <row r="107" spans="1:26" ht="15.75" customHeight="1">
      <c r="A107" s="130"/>
      <c r="B107" s="131"/>
      <c r="C107" s="131"/>
      <c r="D107" s="131"/>
      <c r="E107" s="131"/>
      <c r="F107" s="131"/>
      <c r="G107" s="131"/>
      <c r="H107" s="131"/>
      <c r="I107" s="131"/>
      <c r="J107" s="131"/>
      <c r="K107" s="99"/>
      <c r="L107" s="99"/>
      <c r="M107" s="131"/>
      <c r="N107" s="99"/>
      <c r="O107" s="99"/>
      <c r="P107" s="99"/>
      <c r="Q107" s="99"/>
      <c r="R107" s="99"/>
      <c r="S107" s="99"/>
      <c r="T107" s="99"/>
      <c r="U107" s="99"/>
      <c r="V107" s="99"/>
      <c r="W107" s="99"/>
      <c r="X107" s="99"/>
      <c r="Y107" s="99"/>
      <c r="Z107" s="99"/>
    </row>
    <row r="108" spans="1:26" ht="15.75" customHeight="1">
      <c r="A108" s="130"/>
      <c r="B108" s="131"/>
      <c r="C108" s="131"/>
      <c r="D108" s="131"/>
      <c r="E108" s="131"/>
      <c r="F108" s="131"/>
      <c r="G108" s="131"/>
      <c r="H108" s="131"/>
      <c r="I108" s="131"/>
      <c r="J108" s="131"/>
      <c r="K108" s="99"/>
      <c r="L108" s="99"/>
      <c r="M108" s="131"/>
      <c r="N108" s="99"/>
      <c r="O108" s="99"/>
      <c r="P108" s="99"/>
      <c r="Q108" s="99"/>
      <c r="R108" s="99"/>
      <c r="S108" s="99"/>
      <c r="T108" s="99"/>
      <c r="U108" s="99"/>
      <c r="V108" s="99"/>
      <c r="W108" s="99"/>
      <c r="X108" s="99"/>
      <c r="Y108" s="99"/>
      <c r="Z108" s="99"/>
    </row>
    <row r="109" spans="1:26" ht="15.75" customHeight="1">
      <c r="A109" s="130"/>
      <c r="B109" s="131"/>
      <c r="C109" s="131"/>
      <c r="D109" s="131"/>
      <c r="E109" s="131"/>
      <c r="F109" s="131"/>
      <c r="G109" s="131"/>
      <c r="H109" s="131"/>
      <c r="I109" s="131"/>
      <c r="J109" s="131"/>
      <c r="K109" s="99"/>
      <c r="L109" s="99"/>
      <c r="M109" s="131"/>
      <c r="N109" s="99"/>
      <c r="O109" s="99"/>
      <c r="P109" s="99"/>
      <c r="Q109" s="99"/>
      <c r="R109" s="99"/>
      <c r="S109" s="99"/>
      <c r="T109" s="99"/>
      <c r="U109" s="99"/>
      <c r="V109" s="99"/>
      <c r="W109" s="99"/>
      <c r="X109" s="99"/>
      <c r="Y109" s="99"/>
      <c r="Z109" s="99"/>
    </row>
    <row r="110" spans="1:26" ht="15.75" customHeight="1">
      <c r="A110" s="130"/>
      <c r="B110" s="131"/>
      <c r="C110" s="131"/>
      <c r="D110" s="131"/>
      <c r="E110" s="131"/>
      <c r="F110" s="131"/>
      <c r="G110" s="131"/>
      <c r="H110" s="131"/>
      <c r="I110" s="131"/>
      <c r="J110" s="131"/>
      <c r="K110" s="99"/>
      <c r="L110" s="99"/>
      <c r="M110" s="131"/>
      <c r="N110" s="99"/>
      <c r="O110" s="99"/>
      <c r="P110" s="99"/>
      <c r="Q110" s="99"/>
      <c r="R110" s="99"/>
      <c r="S110" s="99"/>
      <c r="T110" s="99"/>
      <c r="U110" s="99"/>
      <c r="V110" s="99"/>
      <c r="W110" s="99"/>
      <c r="X110" s="99"/>
      <c r="Y110" s="99"/>
      <c r="Z110" s="99"/>
    </row>
    <row r="111" spans="1:26" ht="15.75" customHeight="1">
      <c r="A111" s="130"/>
      <c r="B111" s="131"/>
      <c r="C111" s="131"/>
      <c r="D111" s="131"/>
      <c r="E111" s="131"/>
      <c r="F111" s="131"/>
      <c r="G111" s="131"/>
      <c r="H111" s="131"/>
      <c r="I111" s="131"/>
      <c r="J111" s="131"/>
      <c r="K111" s="99"/>
      <c r="L111" s="99"/>
      <c r="M111" s="131"/>
      <c r="N111" s="99"/>
      <c r="O111" s="99"/>
      <c r="P111" s="99"/>
      <c r="Q111" s="99"/>
      <c r="R111" s="99"/>
      <c r="S111" s="99"/>
      <c r="T111" s="99"/>
      <c r="U111" s="99"/>
      <c r="V111" s="99"/>
      <c r="W111" s="99"/>
      <c r="X111" s="99"/>
      <c r="Y111" s="99"/>
      <c r="Z111" s="99"/>
    </row>
    <row r="112" spans="1:26" ht="15.75" customHeight="1">
      <c r="A112" s="130"/>
      <c r="B112" s="131"/>
      <c r="C112" s="131"/>
      <c r="D112" s="131"/>
      <c r="E112" s="131"/>
      <c r="F112" s="131"/>
      <c r="G112" s="131"/>
      <c r="H112" s="131"/>
      <c r="I112" s="131"/>
      <c r="J112" s="131"/>
      <c r="K112" s="99"/>
      <c r="L112" s="99"/>
      <c r="M112" s="131"/>
      <c r="N112" s="99"/>
      <c r="O112" s="99"/>
      <c r="P112" s="99"/>
      <c r="Q112" s="99"/>
      <c r="R112" s="99"/>
      <c r="S112" s="99"/>
      <c r="T112" s="99"/>
      <c r="U112" s="99"/>
      <c r="V112" s="99"/>
      <c r="W112" s="99"/>
      <c r="X112" s="99"/>
      <c r="Y112" s="99"/>
      <c r="Z112" s="99"/>
    </row>
    <row r="113" spans="1:26" ht="15.75" customHeight="1">
      <c r="A113" s="130"/>
      <c r="B113" s="131"/>
      <c r="C113" s="131"/>
      <c r="D113" s="131"/>
      <c r="E113" s="131"/>
      <c r="F113" s="131"/>
      <c r="G113" s="131"/>
      <c r="H113" s="131"/>
      <c r="I113" s="131"/>
      <c r="J113" s="131"/>
      <c r="K113" s="99"/>
      <c r="L113" s="99"/>
      <c r="M113" s="131"/>
      <c r="N113" s="99"/>
      <c r="O113" s="99"/>
      <c r="P113" s="99"/>
      <c r="Q113" s="99"/>
      <c r="R113" s="99"/>
      <c r="S113" s="99"/>
      <c r="T113" s="99"/>
      <c r="U113" s="99"/>
      <c r="V113" s="99"/>
      <c r="W113" s="99"/>
      <c r="X113" s="99"/>
      <c r="Y113" s="99"/>
      <c r="Z113" s="99"/>
    </row>
    <row r="114" spans="1:26" ht="15.75" customHeight="1">
      <c r="A114" s="130"/>
      <c r="B114" s="131"/>
      <c r="C114" s="131"/>
      <c r="D114" s="131"/>
      <c r="E114" s="131"/>
      <c r="F114" s="131"/>
      <c r="G114" s="131"/>
      <c r="H114" s="131"/>
      <c r="I114" s="131"/>
      <c r="J114" s="131"/>
      <c r="K114" s="99"/>
      <c r="L114" s="99"/>
      <c r="M114" s="131"/>
      <c r="N114" s="99"/>
      <c r="O114" s="99"/>
      <c r="P114" s="99"/>
      <c r="Q114" s="99"/>
      <c r="R114" s="99"/>
      <c r="S114" s="99"/>
      <c r="T114" s="99"/>
      <c r="U114" s="99"/>
      <c r="V114" s="99"/>
      <c r="W114" s="99"/>
      <c r="X114" s="99"/>
      <c r="Y114" s="99"/>
      <c r="Z114" s="99"/>
    </row>
    <row r="115" spans="1:26" ht="15.75" customHeight="1">
      <c r="A115" s="130"/>
      <c r="B115" s="131"/>
      <c r="C115" s="131"/>
      <c r="D115" s="131"/>
      <c r="E115" s="131"/>
      <c r="F115" s="131"/>
      <c r="G115" s="131"/>
      <c r="H115" s="131"/>
      <c r="I115" s="131"/>
      <c r="J115" s="131"/>
      <c r="K115" s="99"/>
      <c r="L115" s="99"/>
      <c r="M115" s="131"/>
      <c r="N115" s="99"/>
      <c r="O115" s="99"/>
      <c r="P115" s="99"/>
      <c r="Q115" s="99"/>
      <c r="R115" s="99"/>
      <c r="S115" s="99"/>
      <c r="T115" s="99"/>
      <c r="U115" s="99"/>
      <c r="V115" s="99"/>
      <c r="W115" s="99"/>
      <c r="X115" s="99"/>
      <c r="Y115" s="99"/>
      <c r="Z115" s="99"/>
    </row>
    <row r="116" spans="1:26" ht="15.75" customHeight="1">
      <c r="A116" s="130"/>
      <c r="B116" s="131"/>
      <c r="C116" s="131"/>
      <c r="D116" s="131"/>
      <c r="E116" s="131"/>
      <c r="F116" s="131"/>
      <c r="G116" s="131"/>
      <c r="H116" s="131"/>
      <c r="I116" s="131"/>
      <c r="J116" s="131"/>
      <c r="K116" s="99"/>
      <c r="L116" s="99"/>
      <c r="M116" s="131"/>
      <c r="N116" s="99"/>
      <c r="O116" s="99"/>
      <c r="P116" s="99"/>
      <c r="Q116" s="99"/>
      <c r="R116" s="99"/>
      <c r="S116" s="99"/>
      <c r="T116" s="99"/>
      <c r="U116" s="99"/>
      <c r="V116" s="99"/>
      <c r="W116" s="99"/>
      <c r="X116" s="99"/>
      <c r="Y116" s="99"/>
      <c r="Z116" s="99"/>
    </row>
    <row r="117" spans="1:26" ht="15.75" customHeight="1">
      <c r="A117" s="130"/>
      <c r="B117" s="131"/>
      <c r="C117" s="131"/>
      <c r="D117" s="131"/>
      <c r="E117" s="131"/>
      <c r="F117" s="131"/>
      <c r="G117" s="131"/>
      <c r="H117" s="131"/>
      <c r="I117" s="131"/>
      <c r="J117" s="131"/>
      <c r="K117" s="99"/>
      <c r="L117" s="99"/>
      <c r="M117" s="131"/>
      <c r="N117" s="99"/>
      <c r="O117" s="99"/>
      <c r="P117" s="99"/>
      <c r="Q117" s="99"/>
      <c r="R117" s="99"/>
      <c r="S117" s="99"/>
      <c r="T117" s="99"/>
      <c r="U117" s="99"/>
      <c r="V117" s="99"/>
      <c r="W117" s="99"/>
      <c r="X117" s="99"/>
      <c r="Y117" s="99"/>
      <c r="Z117" s="99"/>
    </row>
    <row r="118" spans="1:26" ht="15.75" customHeight="1">
      <c r="A118" s="130"/>
      <c r="B118" s="131"/>
      <c r="C118" s="131"/>
      <c r="D118" s="131"/>
      <c r="E118" s="131"/>
      <c r="F118" s="131"/>
      <c r="G118" s="131"/>
      <c r="H118" s="131"/>
      <c r="I118" s="131"/>
      <c r="J118" s="131"/>
      <c r="K118" s="99"/>
      <c r="L118" s="99"/>
      <c r="M118" s="131"/>
      <c r="N118" s="99"/>
      <c r="O118" s="99"/>
      <c r="P118" s="99"/>
      <c r="Q118" s="99"/>
      <c r="R118" s="99"/>
      <c r="S118" s="99"/>
      <c r="T118" s="99"/>
      <c r="U118" s="99"/>
      <c r="V118" s="99"/>
      <c r="W118" s="99"/>
      <c r="X118" s="99"/>
      <c r="Y118" s="99"/>
      <c r="Z118" s="99"/>
    </row>
    <row r="119" spans="1:26" ht="15.75" customHeight="1">
      <c r="A119" s="130"/>
      <c r="B119" s="131"/>
      <c r="C119" s="131"/>
      <c r="D119" s="131"/>
      <c r="E119" s="131"/>
      <c r="F119" s="131"/>
      <c r="G119" s="131"/>
      <c r="H119" s="131"/>
      <c r="I119" s="131"/>
      <c r="J119" s="131"/>
      <c r="K119" s="99"/>
      <c r="L119" s="99"/>
      <c r="M119" s="131"/>
      <c r="N119" s="99"/>
      <c r="O119" s="99"/>
      <c r="P119" s="99"/>
      <c r="Q119" s="99"/>
      <c r="R119" s="99"/>
      <c r="S119" s="99"/>
      <c r="T119" s="99"/>
      <c r="U119" s="99"/>
      <c r="V119" s="99"/>
      <c r="W119" s="99"/>
      <c r="X119" s="99"/>
      <c r="Y119" s="99"/>
      <c r="Z119" s="99"/>
    </row>
    <row r="120" spans="1:26" ht="15.75" customHeight="1">
      <c r="A120" s="130"/>
      <c r="B120" s="131"/>
      <c r="C120" s="131"/>
      <c r="D120" s="131"/>
      <c r="E120" s="131"/>
      <c r="F120" s="131"/>
      <c r="G120" s="131"/>
      <c r="H120" s="131"/>
      <c r="I120" s="131"/>
      <c r="J120" s="131"/>
      <c r="K120" s="99"/>
      <c r="L120" s="99"/>
      <c r="M120" s="131"/>
      <c r="N120" s="99"/>
      <c r="O120" s="99"/>
      <c r="P120" s="99"/>
      <c r="Q120" s="99"/>
      <c r="R120" s="99"/>
      <c r="S120" s="99"/>
      <c r="T120" s="99"/>
      <c r="U120" s="99"/>
      <c r="V120" s="99"/>
      <c r="W120" s="99"/>
      <c r="X120" s="99"/>
      <c r="Y120" s="99"/>
      <c r="Z120" s="99"/>
    </row>
    <row r="121" spans="1:26" ht="15.75" customHeight="1">
      <c r="A121" s="130"/>
      <c r="B121" s="131"/>
      <c r="C121" s="131"/>
      <c r="D121" s="131"/>
      <c r="E121" s="131"/>
      <c r="F121" s="131"/>
      <c r="G121" s="131"/>
      <c r="H121" s="131"/>
      <c r="I121" s="131"/>
      <c r="J121" s="131"/>
      <c r="K121" s="99"/>
      <c r="L121" s="99"/>
      <c r="M121" s="131"/>
      <c r="N121" s="99"/>
      <c r="O121" s="99"/>
      <c r="P121" s="99"/>
      <c r="Q121" s="99"/>
      <c r="R121" s="99"/>
      <c r="S121" s="99"/>
      <c r="T121" s="99"/>
      <c r="U121" s="99"/>
      <c r="V121" s="99"/>
      <c r="W121" s="99"/>
      <c r="X121" s="99"/>
      <c r="Y121" s="99"/>
      <c r="Z121" s="99"/>
    </row>
    <row r="122" spans="1:26" ht="15.75" customHeight="1">
      <c r="A122" s="130"/>
      <c r="B122" s="131"/>
      <c r="C122" s="131"/>
      <c r="D122" s="131"/>
      <c r="E122" s="131"/>
      <c r="F122" s="131"/>
      <c r="G122" s="131"/>
      <c r="H122" s="131"/>
      <c r="I122" s="131"/>
      <c r="J122" s="131"/>
      <c r="K122" s="99"/>
      <c r="L122" s="99"/>
      <c r="M122" s="131"/>
      <c r="N122" s="99"/>
      <c r="O122" s="99"/>
      <c r="P122" s="99"/>
      <c r="Q122" s="99"/>
      <c r="R122" s="99"/>
      <c r="S122" s="99"/>
      <c r="T122" s="99"/>
      <c r="U122" s="99"/>
      <c r="V122" s="99"/>
      <c r="W122" s="99"/>
      <c r="X122" s="99"/>
      <c r="Y122" s="99"/>
      <c r="Z122" s="99"/>
    </row>
    <row r="123" spans="1:26" ht="15.75" customHeight="1">
      <c r="A123" s="130"/>
      <c r="B123" s="131"/>
      <c r="C123" s="131"/>
      <c r="D123" s="131"/>
      <c r="E123" s="131"/>
      <c r="F123" s="131"/>
      <c r="G123" s="131"/>
      <c r="H123" s="131"/>
      <c r="I123" s="131"/>
      <c r="J123" s="131"/>
      <c r="K123" s="99"/>
      <c r="L123" s="99"/>
      <c r="M123" s="131"/>
      <c r="N123" s="99"/>
      <c r="O123" s="99"/>
      <c r="P123" s="99"/>
      <c r="Q123" s="99"/>
      <c r="R123" s="99"/>
      <c r="S123" s="99"/>
      <c r="T123" s="99"/>
      <c r="U123" s="99"/>
      <c r="V123" s="99"/>
      <c r="W123" s="99"/>
      <c r="X123" s="99"/>
      <c r="Y123" s="99"/>
      <c r="Z123" s="99"/>
    </row>
    <row r="124" spans="1:26" ht="15.75" customHeight="1">
      <c r="A124" s="130"/>
      <c r="B124" s="131"/>
      <c r="C124" s="131"/>
      <c r="D124" s="131"/>
      <c r="E124" s="131"/>
      <c r="F124" s="131"/>
      <c r="G124" s="131"/>
      <c r="H124" s="131"/>
      <c r="I124" s="131"/>
      <c r="J124" s="131"/>
      <c r="K124" s="99"/>
      <c r="L124" s="99"/>
      <c r="M124" s="131"/>
      <c r="N124" s="99"/>
      <c r="O124" s="99"/>
      <c r="P124" s="99"/>
      <c r="Q124" s="99"/>
      <c r="R124" s="99"/>
      <c r="S124" s="99"/>
      <c r="T124" s="99"/>
      <c r="U124" s="99"/>
      <c r="V124" s="99"/>
      <c r="W124" s="99"/>
      <c r="X124" s="99"/>
      <c r="Y124" s="99"/>
      <c r="Z124" s="99"/>
    </row>
    <row r="125" spans="1:26" ht="15.75" customHeight="1">
      <c r="A125" s="130"/>
      <c r="B125" s="131"/>
      <c r="C125" s="131"/>
      <c r="D125" s="131"/>
      <c r="E125" s="131"/>
      <c r="F125" s="131"/>
      <c r="G125" s="131"/>
      <c r="H125" s="131"/>
      <c r="I125" s="131"/>
      <c r="J125" s="131"/>
      <c r="K125" s="99"/>
      <c r="L125" s="99"/>
      <c r="M125" s="131"/>
      <c r="N125" s="99"/>
      <c r="O125" s="99"/>
      <c r="P125" s="99"/>
      <c r="Q125" s="99"/>
      <c r="R125" s="99"/>
      <c r="S125" s="99"/>
      <c r="T125" s="99"/>
      <c r="U125" s="99"/>
      <c r="V125" s="99"/>
      <c r="W125" s="99"/>
      <c r="X125" s="99"/>
      <c r="Y125" s="99"/>
      <c r="Z125" s="99"/>
    </row>
    <row r="126" spans="1:26" ht="15.75" customHeight="1">
      <c r="A126" s="130"/>
      <c r="B126" s="131"/>
      <c r="C126" s="131"/>
      <c r="D126" s="131"/>
      <c r="E126" s="131"/>
      <c r="F126" s="131"/>
      <c r="G126" s="131"/>
      <c r="H126" s="131"/>
      <c r="I126" s="131"/>
      <c r="J126" s="131"/>
      <c r="K126" s="99"/>
      <c r="L126" s="99"/>
      <c r="M126" s="131"/>
      <c r="N126" s="99"/>
      <c r="O126" s="99"/>
      <c r="P126" s="99"/>
      <c r="Q126" s="99"/>
      <c r="R126" s="99"/>
      <c r="S126" s="99"/>
      <c r="T126" s="99"/>
      <c r="U126" s="99"/>
      <c r="V126" s="99"/>
      <c r="W126" s="99"/>
      <c r="X126" s="99"/>
      <c r="Y126" s="99"/>
      <c r="Z126" s="99"/>
    </row>
    <row r="127" spans="1:26" ht="15.75" customHeight="1">
      <c r="A127" s="130"/>
      <c r="B127" s="131"/>
      <c r="C127" s="131"/>
      <c r="D127" s="131"/>
      <c r="E127" s="131"/>
      <c r="F127" s="131"/>
      <c r="G127" s="131"/>
      <c r="H127" s="131"/>
      <c r="I127" s="131"/>
      <c r="J127" s="131"/>
      <c r="K127" s="99"/>
      <c r="L127" s="99"/>
      <c r="M127" s="131"/>
      <c r="N127" s="99"/>
      <c r="O127" s="99"/>
      <c r="P127" s="99"/>
      <c r="Q127" s="99"/>
      <c r="R127" s="99"/>
      <c r="S127" s="99"/>
      <c r="T127" s="99"/>
      <c r="U127" s="99"/>
      <c r="V127" s="99"/>
      <c r="W127" s="99"/>
      <c r="X127" s="99"/>
      <c r="Y127" s="99"/>
      <c r="Z127" s="99"/>
    </row>
    <row r="128" spans="1:26" ht="15.75" customHeight="1">
      <c r="A128" s="130"/>
      <c r="B128" s="131"/>
      <c r="C128" s="131"/>
      <c r="D128" s="131"/>
      <c r="E128" s="131"/>
      <c r="F128" s="131"/>
      <c r="G128" s="131"/>
      <c r="H128" s="131"/>
      <c r="I128" s="131"/>
      <c r="J128" s="131"/>
      <c r="K128" s="99"/>
      <c r="L128" s="99"/>
      <c r="M128" s="131"/>
      <c r="N128" s="99"/>
      <c r="O128" s="99"/>
      <c r="P128" s="99"/>
      <c r="Q128" s="99"/>
      <c r="R128" s="99"/>
      <c r="S128" s="99"/>
      <c r="T128" s="99"/>
      <c r="U128" s="99"/>
      <c r="V128" s="99"/>
      <c r="W128" s="99"/>
      <c r="X128" s="99"/>
      <c r="Y128" s="99"/>
      <c r="Z128" s="99"/>
    </row>
    <row r="129" spans="1:26" ht="15.75" customHeight="1">
      <c r="A129" s="130"/>
      <c r="B129" s="131"/>
      <c r="C129" s="131"/>
      <c r="D129" s="131"/>
      <c r="E129" s="131"/>
      <c r="F129" s="131"/>
      <c r="G129" s="131"/>
      <c r="H129" s="131"/>
      <c r="I129" s="131"/>
      <c r="J129" s="131"/>
      <c r="K129" s="99"/>
      <c r="L129" s="99"/>
      <c r="M129" s="131"/>
      <c r="N129" s="99"/>
      <c r="O129" s="99"/>
      <c r="P129" s="99"/>
      <c r="Q129" s="99"/>
      <c r="R129" s="99"/>
      <c r="S129" s="99"/>
      <c r="T129" s="99"/>
      <c r="U129" s="99"/>
      <c r="V129" s="99"/>
      <c r="W129" s="99"/>
      <c r="X129" s="99"/>
      <c r="Y129" s="99"/>
      <c r="Z129" s="99"/>
    </row>
    <row r="130" spans="1:26" ht="15.75" customHeight="1">
      <c r="A130" s="130"/>
      <c r="B130" s="131"/>
      <c r="C130" s="131"/>
      <c r="D130" s="131"/>
      <c r="E130" s="131"/>
      <c r="F130" s="131"/>
      <c r="G130" s="131"/>
      <c r="H130" s="131"/>
      <c r="I130" s="131"/>
      <c r="J130" s="131"/>
      <c r="K130" s="99"/>
      <c r="L130" s="99"/>
      <c r="M130" s="131"/>
      <c r="N130" s="99"/>
      <c r="O130" s="99"/>
      <c r="P130" s="99"/>
      <c r="Q130" s="99"/>
      <c r="R130" s="99"/>
      <c r="S130" s="99"/>
      <c r="T130" s="99"/>
      <c r="U130" s="99"/>
      <c r="V130" s="99"/>
      <c r="W130" s="99"/>
      <c r="X130" s="99"/>
      <c r="Y130" s="99"/>
      <c r="Z130" s="99"/>
    </row>
    <row r="131" spans="1:26" ht="15.75" customHeight="1">
      <c r="A131" s="130"/>
      <c r="B131" s="131"/>
      <c r="C131" s="131"/>
      <c r="D131" s="131"/>
      <c r="E131" s="131"/>
      <c r="F131" s="131"/>
      <c r="G131" s="131"/>
      <c r="H131" s="131"/>
      <c r="I131" s="131"/>
      <c r="J131" s="131"/>
      <c r="K131" s="99"/>
      <c r="L131" s="99"/>
      <c r="M131" s="131"/>
      <c r="N131" s="99"/>
      <c r="O131" s="99"/>
      <c r="P131" s="99"/>
      <c r="Q131" s="99"/>
      <c r="R131" s="99"/>
      <c r="S131" s="99"/>
      <c r="T131" s="99"/>
      <c r="U131" s="99"/>
      <c r="V131" s="99"/>
      <c r="W131" s="99"/>
      <c r="X131" s="99"/>
      <c r="Y131" s="99"/>
      <c r="Z131" s="99"/>
    </row>
    <row r="132" spans="1:26" ht="15.75" customHeight="1">
      <c r="A132" s="130"/>
      <c r="B132" s="131"/>
      <c r="C132" s="131"/>
      <c r="D132" s="131"/>
      <c r="E132" s="131"/>
      <c r="F132" s="131"/>
      <c r="G132" s="131"/>
      <c r="H132" s="131"/>
      <c r="I132" s="131"/>
      <c r="J132" s="131"/>
      <c r="K132" s="99"/>
      <c r="L132" s="99"/>
      <c r="M132" s="131"/>
      <c r="N132" s="99"/>
      <c r="O132" s="99"/>
      <c r="P132" s="99"/>
      <c r="Q132" s="99"/>
      <c r="R132" s="99"/>
      <c r="S132" s="99"/>
      <c r="T132" s="99"/>
      <c r="U132" s="99"/>
      <c r="V132" s="99"/>
      <c r="W132" s="99"/>
      <c r="X132" s="99"/>
      <c r="Y132" s="99"/>
      <c r="Z132" s="99"/>
    </row>
    <row r="133" spans="1:26" ht="15.75" customHeight="1">
      <c r="A133" s="130"/>
      <c r="B133" s="131"/>
      <c r="C133" s="131"/>
      <c r="D133" s="131"/>
      <c r="E133" s="131"/>
      <c r="F133" s="131"/>
      <c r="G133" s="131"/>
      <c r="H133" s="131"/>
      <c r="I133" s="131"/>
      <c r="J133" s="131"/>
      <c r="K133" s="99"/>
      <c r="L133" s="99"/>
      <c r="M133" s="131"/>
      <c r="N133" s="99"/>
      <c r="O133" s="99"/>
      <c r="P133" s="99"/>
      <c r="Q133" s="99"/>
      <c r="R133" s="99"/>
      <c r="S133" s="99"/>
      <c r="T133" s="99"/>
      <c r="U133" s="99"/>
      <c r="V133" s="99"/>
      <c r="W133" s="99"/>
      <c r="X133" s="99"/>
      <c r="Y133" s="99"/>
      <c r="Z133" s="99"/>
    </row>
    <row r="134" spans="1:26" ht="15.75" customHeight="1">
      <c r="A134" s="130"/>
      <c r="B134" s="131"/>
      <c r="C134" s="131"/>
      <c r="D134" s="131"/>
      <c r="E134" s="131"/>
      <c r="F134" s="131"/>
      <c r="G134" s="131"/>
      <c r="H134" s="131"/>
      <c r="I134" s="131"/>
      <c r="J134" s="131"/>
      <c r="K134" s="99"/>
      <c r="L134" s="99"/>
      <c r="M134" s="131"/>
      <c r="N134" s="99"/>
      <c r="O134" s="99"/>
      <c r="P134" s="99"/>
      <c r="Q134" s="99"/>
      <c r="R134" s="99"/>
      <c r="S134" s="99"/>
      <c r="T134" s="99"/>
      <c r="U134" s="99"/>
      <c r="V134" s="99"/>
      <c r="W134" s="99"/>
      <c r="X134" s="99"/>
      <c r="Y134" s="99"/>
      <c r="Z134" s="99"/>
    </row>
    <row r="135" spans="1:26" ht="15.75" customHeight="1">
      <c r="A135" s="130"/>
      <c r="B135" s="131"/>
      <c r="C135" s="131"/>
      <c r="D135" s="131"/>
      <c r="E135" s="131"/>
      <c r="F135" s="131"/>
      <c r="G135" s="131"/>
      <c r="H135" s="131"/>
      <c r="I135" s="131"/>
      <c r="J135" s="131"/>
      <c r="K135" s="99"/>
      <c r="L135" s="99"/>
      <c r="M135" s="131"/>
      <c r="N135" s="99"/>
      <c r="O135" s="99"/>
      <c r="P135" s="99"/>
      <c r="Q135" s="99"/>
      <c r="R135" s="99"/>
      <c r="S135" s="99"/>
      <c r="T135" s="99"/>
      <c r="U135" s="99"/>
      <c r="V135" s="99"/>
      <c r="W135" s="99"/>
      <c r="X135" s="99"/>
      <c r="Y135" s="99"/>
      <c r="Z135" s="99"/>
    </row>
    <row r="136" spans="1:26" ht="15.75" customHeight="1">
      <c r="A136" s="130"/>
      <c r="B136" s="131"/>
      <c r="C136" s="131"/>
      <c r="D136" s="131"/>
      <c r="E136" s="131"/>
      <c r="F136" s="131"/>
      <c r="G136" s="131"/>
      <c r="H136" s="131"/>
      <c r="I136" s="131"/>
      <c r="J136" s="131"/>
      <c r="K136" s="99"/>
      <c r="L136" s="99"/>
      <c r="M136" s="131"/>
      <c r="N136" s="99"/>
      <c r="O136" s="99"/>
      <c r="P136" s="99"/>
      <c r="Q136" s="99"/>
      <c r="R136" s="99"/>
      <c r="S136" s="99"/>
      <c r="T136" s="99"/>
      <c r="U136" s="99"/>
      <c r="V136" s="99"/>
      <c r="W136" s="99"/>
      <c r="X136" s="99"/>
      <c r="Y136" s="99"/>
      <c r="Z136" s="99"/>
    </row>
    <row r="137" spans="1:26" ht="15.75" customHeight="1">
      <c r="A137" s="130"/>
      <c r="B137" s="131"/>
      <c r="C137" s="131"/>
      <c r="D137" s="131"/>
      <c r="E137" s="131"/>
      <c r="F137" s="131"/>
      <c r="G137" s="131"/>
      <c r="H137" s="131"/>
      <c r="I137" s="131"/>
      <c r="J137" s="131"/>
      <c r="K137" s="99"/>
      <c r="L137" s="99"/>
      <c r="M137" s="131"/>
      <c r="N137" s="99"/>
      <c r="O137" s="99"/>
      <c r="P137" s="99"/>
      <c r="Q137" s="99"/>
      <c r="R137" s="99"/>
      <c r="S137" s="99"/>
      <c r="T137" s="99"/>
      <c r="U137" s="99"/>
      <c r="V137" s="99"/>
      <c r="W137" s="99"/>
      <c r="X137" s="99"/>
      <c r="Y137" s="99"/>
      <c r="Z137" s="99"/>
    </row>
    <row r="138" spans="1:26" ht="15.75" customHeight="1">
      <c r="A138" s="130"/>
      <c r="B138" s="131"/>
      <c r="C138" s="131"/>
      <c r="D138" s="131"/>
      <c r="E138" s="131"/>
      <c r="F138" s="131"/>
      <c r="G138" s="131"/>
      <c r="H138" s="131"/>
      <c r="I138" s="131"/>
      <c r="J138" s="131"/>
      <c r="K138" s="99"/>
      <c r="L138" s="99"/>
      <c r="M138" s="131"/>
      <c r="N138" s="99"/>
      <c r="O138" s="99"/>
      <c r="P138" s="99"/>
      <c r="Q138" s="99"/>
      <c r="R138" s="99"/>
      <c r="S138" s="99"/>
      <c r="T138" s="99"/>
      <c r="U138" s="99"/>
      <c r="V138" s="99"/>
      <c r="W138" s="99"/>
      <c r="X138" s="99"/>
      <c r="Y138" s="99"/>
      <c r="Z138" s="99"/>
    </row>
    <row r="139" spans="1:26" ht="15.75" customHeight="1">
      <c r="A139" s="130"/>
      <c r="B139" s="131"/>
      <c r="C139" s="131"/>
      <c r="D139" s="131"/>
      <c r="E139" s="131"/>
      <c r="F139" s="131"/>
      <c r="G139" s="131"/>
      <c r="H139" s="131"/>
      <c r="I139" s="131"/>
      <c r="J139" s="131"/>
      <c r="K139" s="99"/>
      <c r="L139" s="99"/>
      <c r="M139" s="131"/>
      <c r="N139" s="99"/>
      <c r="O139" s="99"/>
      <c r="P139" s="99"/>
      <c r="Q139" s="99"/>
      <c r="R139" s="99"/>
      <c r="S139" s="99"/>
      <c r="T139" s="99"/>
      <c r="U139" s="99"/>
      <c r="V139" s="99"/>
      <c r="W139" s="99"/>
      <c r="X139" s="99"/>
      <c r="Y139" s="99"/>
      <c r="Z139" s="99"/>
    </row>
    <row r="140" spans="1:26" ht="15.75" customHeight="1">
      <c r="A140" s="130"/>
      <c r="B140" s="131"/>
      <c r="C140" s="131"/>
      <c r="D140" s="131"/>
      <c r="E140" s="131"/>
      <c r="F140" s="131"/>
      <c r="G140" s="131"/>
      <c r="H140" s="131"/>
      <c r="I140" s="131"/>
      <c r="J140" s="131"/>
      <c r="K140" s="99"/>
      <c r="L140" s="99"/>
      <c r="M140" s="131"/>
      <c r="N140" s="99"/>
      <c r="O140" s="99"/>
      <c r="P140" s="99"/>
      <c r="Q140" s="99"/>
      <c r="R140" s="99"/>
      <c r="S140" s="99"/>
      <c r="T140" s="99"/>
      <c r="U140" s="99"/>
      <c r="V140" s="99"/>
      <c r="W140" s="99"/>
      <c r="X140" s="99"/>
      <c r="Y140" s="99"/>
      <c r="Z140" s="99"/>
    </row>
    <row r="141" spans="1:26" ht="15.75" customHeight="1">
      <c r="A141" s="130"/>
      <c r="B141" s="131"/>
      <c r="C141" s="131"/>
      <c r="D141" s="131"/>
      <c r="E141" s="131"/>
      <c r="F141" s="131"/>
      <c r="G141" s="131"/>
      <c r="H141" s="131"/>
      <c r="I141" s="131"/>
      <c r="J141" s="131"/>
      <c r="K141" s="99"/>
      <c r="L141" s="99"/>
      <c r="M141" s="131"/>
      <c r="N141" s="99"/>
      <c r="O141" s="99"/>
      <c r="P141" s="99"/>
      <c r="Q141" s="99"/>
      <c r="R141" s="99"/>
      <c r="S141" s="99"/>
      <c r="T141" s="99"/>
      <c r="U141" s="99"/>
      <c r="V141" s="99"/>
      <c r="W141" s="99"/>
      <c r="X141" s="99"/>
      <c r="Y141" s="99"/>
      <c r="Z141" s="99"/>
    </row>
    <row r="142" spans="1:26" ht="15.75" customHeight="1">
      <c r="A142" s="130"/>
      <c r="B142" s="131"/>
      <c r="C142" s="131"/>
      <c r="D142" s="131"/>
      <c r="E142" s="131"/>
      <c r="F142" s="131"/>
      <c r="G142" s="131"/>
      <c r="H142" s="131"/>
      <c r="I142" s="131"/>
      <c r="J142" s="131"/>
      <c r="K142" s="99"/>
      <c r="L142" s="99"/>
      <c r="M142" s="131"/>
      <c r="N142" s="99"/>
      <c r="O142" s="99"/>
      <c r="P142" s="99"/>
      <c r="Q142" s="99"/>
      <c r="R142" s="99"/>
      <c r="S142" s="99"/>
      <c r="T142" s="99"/>
      <c r="U142" s="99"/>
      <c r="V142" s="99"/>
      <c r="W142" s="99"/>
      <c r="X142" s="99"/>
      <c r="Y142" s="99"/>
      <c r="Z142" s="99"/>
    </row>
    <row r="143" spans="1:26" ht="15.75" customHeight="1">
      <c r="A143" s="130"/>
      <c r="B143" s="131"/>
      <c r="C143" s="131"/>
      <c r="D143" s="131"/>
      <c r="E143" s="131"/>
      <c r="F143" s="131"/>
      <c r="G143" s="131"/>
      <c r="H143" s="131"/>
      <c r="I143" s="131"/>
      <c r="J143" s="131"/>
      <c r="K143" s="99"/>
      <c r="L143" s="99"/>
      <c r="M143" s="131"/>
      <c r="N143" s="99"/>
      <c r="O143" s="99"/>
      <c r="P143" s="99"/>
      <c r="Q143" s="99"/>
      <c r="R143" s="99"/>
      <c r="S143" s="99"/>
      <c r="T143" s="99"/>
      <c r="U143" s="99"/>
      <c r="V143" s="99"/>
      <c r="W143" s="99"/>
      <c r="X143" s="99"/>
      <c r="Y143" s="99"/>
      <c r="Z143" s="99"/>
    </row>
    <row r="144" spans="1:26" ht="15.75" customHeight="1">
      <c r="A144" s="130"/>
      <c r="B144" s="131"/>
      <c r="C144" s="131"/>
      <c r="D144" s="131"/>
      <c r="E144" s="131"/>
      <c r="F144" s="131"/>
      <c r="G144" s="131"/>
      <c r="H144" s="131"/>
      <c r="I144" s="131"/>
      <c r="J144" s="131"/>
      <c r="K144" s="99"/>
      <c r="L144" s="99"/>
      <c r="M144" s="131"/>
      <c r="N144" s="99"/>
      <c r="O144" s="99"/>
      <c r="P144" s="99"/>
      <c r="Q144" s="99"/>
      <c r="R144" s="99"/>
      <c r="S144" s="99"/>
      <c r="T144" s="99"/>
      <c r="U144" s="99"/>
      <c r="V144" s="99"/>
      <c r="W144" s="99"/>
      <c r="X144" s="99"/>
      <c r="Y144" s="99"/>
      <c r="Z144" s="99"/>
    </row>
    <row r="145" spans="1:26" ht="15.75" customHeight="1">
      <c r="A145" s="130"/>
      <c r="B145" s="131"/>
      <c r="C145" s="131"/>
      <c r="D145" s="131"/>
      <c r="E145" s="131"/>
      <c r="F145" s="131"/>
      <c r="G145" s="131"/>
      <c r="H145" s="131"/>
      <c r="I145" s="131"/>
      <c r="J145" s="131"/>
      <c r="K145" s="99"/>
      <c r="L145" s="99"/>
      <c r="M145" s="131"/>
      <c r="N145" s="99"/>
      <c r="O145" s="99"/>
      <c r="P145" s="99"/>
      <c r="Q145" s="99"/>
      <c r="R145" s="99"/>
      <c r="S145" s="99"/>
      <c r="T145" s="99"/>
      <c r="U145" s="99"/>
      <c r="V145" s="99"/>
      <c r="W145" s="99"/>
      <c r="X145" s="99"/>
      <c r="Y145" s="99"/>
      <c r="Z145" s="99"/>
    </row>
    <row r="146" spans="1:26" ht="15.75" customHeight="1">
      <c r="A146" s="130"/>
      <c r="B146" s="131"/>
      <c r="C146" s="131"/>
      <c r="D146" s="131"/>
      <c r="E146" s="131"/>
      <c r="F146" s="131"/>
      <c r="G146" s="131"/>
      <c r="H146" s="131"/>
      <c r="I146" s="131"/>
      <c r="J146" s="131"/>
      <c r="K146" s="99"/>
      <c r="L146" s="99"/>
      <c r="M146" s="131"/>
      <c r="N146" s="99"/>
      <c r="O146" s="99"/>
      <c r="P146" s="99"/>
      <c r="Q146" s="99"/>
      <c r="R146" s="99"/>
      <c r="S146" s="99"/>
      <c r="T146" s="99"/>
      <c r="U146" s="99"/>
      <c r="V146" s="99"/>
      <c r="W146" s="99"/>
      <c r="X146" s="99"/>
      <c r="Y146" s="99"/>
      <c r="Z146" s="99"/>
    </row>
    <row r="147" spans="1:26" ht="15.75" customHeight="1">
      <c r="A147" s="130"/>
      <c r="B147" s="131"/>
      <c r="C147" s="131"/>
      <c r="D147" s="131"/>
      <c r="E147" s="131"/>
      <c r="F147" s="131"/>
      <c r="G147" s="131"/>
      <c r="H147" s="131"/>
      <c r="I147" s="131"/>
      <c r="J147" s="131"/>
      <c r="K147" s="99"/>
      <c r="L147" s="99"/>
      <c r="M147" s="131"/>
      <c r="N147" s="99"/>
      <c r="O147" s="99"/>
      <c r="P147" s="99"/>
      <c r="Q147" s="99"/>
      <c r="R147" s="99"/>
      <c r="S147" s="99"/>
      <c r="T147" s="99"/>
      <c r="U147" s="99"/>
      <c r="V147" s="99"/>
      <c r="W147" s="99"/>
      <c r="X147" s="99"/>
      <c r="Y147" s="99"/>
      <c r="Z147" s="99"/>
    </row>
    <row r="148" spans="1:26" ht="15.75" customHeight="1">
      <c r="A148" s="130"/>
      <c r="B148" s="131"/>
      <c r="C148" s="131"/>
      <c r="D148" s="131"/>
      <c r="E148" s="131"/>
      <c r="F148" s="131"/>
      <c r="G148" s="131"/>
      <c r="H148" s="131"/>
      <c r="I148" s="131"/>
      <c r="J148" s="131"/>
      <c r="K148" s="99"/>
      <c r="L148" s="99"/>
      <c r="M148" s="131"/>
      <c r="N148" s="99"/>
      <c r="O148" s="99"/>
      <c r="P148" s="99"/>
      <c r="Q148" s="99"/>
      <c r="R148" s="99"/>
      <c r="S148" s="99"/>
      <c r="T148" s="99"/>
      <c r="U148" s="99"/>
      <c r="V148" s="99"/>
      <c r="W148" s="99"/>
      <c r="X148" s="99"/>
      <c r="Y148" s="99"/>
      <c r="Z148" s="99"/>
    </row>
    <row r="149" spans="1:26" ht="15.75" customHeight="1">
      <c r="A149" s="130"/>
      <c r="B149" s="131"/>
      <c r="C149" s="131"/>
      <c r="D149" s="131"/>
      <c r="E149" s="131"/>
      <c r="F149" s="131"/>
      <c r="G149" s="131"/>
      <c r="H149" s="131"/>
      <c r="I149" s="131"/>
      <c r="J149" s="131"/>
      <c r="K149" s="99"/>
      <c r="L149" s="99"/>
      <c r="M149" s="131"/>
      <c r="N149" s="99"/>
      <c r="O149" s="99"/>
      <c r="P149" s="99"/>
      <c r="Q149" s="99"/>
      <c r="R149" s="99"/>
      <c r="S149" s="99"/>
      <c r="T149" s="99"/>
      <c r="U149" s="99"/>
      <c r="V149" s="99"/>
      <c r="W149" s="99"/>
      <c r="X149" s="99"/>
      <c r="Y149" s="99"/>
      <c r="Z149" s="99"/>
    </row>
    <row r="150" spans="1:26" ht="15.75" customHeight="1">
      <c r="A150" s="130"/>
      <c r="B150" s="131"/>
      <c r="C150" s="131"/>
      <c r="D150" s="131"/>
      <c r="E150" s="131"/>
      <c r="F150" s="131"/>
      <c r="G150" s="131"/>
      <c r="H150" s="131"/>
      <c r="I150" s="131"/>
      <c r="J150" s="131"/>
      <c r="K150" s="99"/>
      <c r="L150" s="99"/>
      <c r="M150" s="131"/>
      <c r="N150" s="99"/>
      <c r="O150" s="99"/>
      <c r="P150" s="99"/>
      <c r="Q150" s="99"/>
      <c r="R150" s="99"/>
      <c r="S150" s="99"/>
      <c r="T150" s="99"/>
      <c r="U150" s="99"/>
      <c r="V150" s="99"/>
      <c r="W150" s="99"/>
      <c r="X150" s="99"/>
      <c r="Y150" s="99"/>
      <c r="Z150" s="99"/>
    </row>
    <row r="151" spans="1:26" ht="15.75" customHeight="1">
      <c r="A151" s="130"/>
      <c r="B151" s="131"/>
      <c r="C151" s="131"/>
      <c r="D151" s="131"/>
      <c r="E151" s="131"/>
      <c r="F151" s="131"/>
      <c r="G151" s="131"/>
      <c r="H151" s="131"/>
      <c r="I151" s="131"/>
      <c r="J151" s="131"/>
      <c r="K151" s="99"/>
      <c r="L151" s="99"/>
      <c r="M151" s="131"/>
      <c r="N151" s="99"/>
      <c r="O151" s="99"/>
      <c r="P151" s="99"/>
      <c r="Q151" s="99"/>
      <c r="R151" s="99"/>
      <c r="S151" s="99"/>
      <c r="T151" s="99"/>
      <c r="U151" s="99"/>
      <c r="V151" s="99"/>
      <c r="W151" s="99"/>
      <c r="X151" s="99"/>
      <c r="Y151" s="99"/>
      <c r="Z151" s="99"/>
    </row>
    <row r="152" spans="1:26" ht="15.75" customHeight="1">
      <c r="A152" s="130"/>
      <c r="B152" s="131"/>
      <c r="C152" s="131"/>
      <c r="D152" s="131"/>
      <c r="E152" s="131"/>
      <c r="F152" s="131"/>
      <c r="G152" s="131"/>
      <c r="H152" s="131"/>
      <c r="I152" s="131"/>
      <c r="J152" s="131"/>
      <c r="K152" s="99"/>
      <c r="L152" s="99"/>
      <c r="M152" s="131"/>
      <c r="N152" s="99"/>
      <c r="O152" s="99"/>
      <c r="P152" s="99"/>
      <c r="Q152" s="99"/>
      <c r="R152" s="99"/>
      <c r="S152" s="99"/>
      <c r="T152" s="99"/>
      <c r="U152" s="99"/>
      <c r="V152" s="99"/>
      <c r="W152" s="99"/>
      <c r="X152" s="99"/>
      <c r="Y152" s="99"/>
      <c r="Z152" s="99"/>
    </row>
    <row r="153" spans="1:26" ht="15.75" customHeight="1">
      <c r="A153" s="130"/>
      <c r="B153" s="131"/>
      <c r="C153" s="131"/>
      <c r="D153" s="131"/>
      <c r="E153" s="131"/>
      <c r="F153" s="131"/>
      <c r="G153" s="131"/>
      <c r="H153" s="131"/>
      <c r="I153" s="131"/>
      <c r="J153" s="131"/>
      <c r="K153" s="99"/>
      <c r="L153" s="99"/>
      <c r="M153" s="131"/>
      <c r="N153" s="99"/>
      <c r="O153" s="99"/>
      <c r="P153" s="99"/>
      <c r="Q153" s="99"/>
      <c r="R153" s="99"/>
      <c r="S153" s="99"/>
      <c r="T153" s="99"/>
      <c r="U153" s="99"/>
      <c r="V153" s="99"/>
      <c r="W153" s="99"/>
      <c r="X153" s="99"/>
      <c r="Y153" s="99"/>
      <c r="Z153" s="99"/>
    </row>
    <row r="154" spans="1:26" ht="15.75" customHeight="1">
      <c r="A154" s="130"/>
      <c r="B154" s="131"/>
      <c r="C154" s="131"/>
      <c r="D154" s="131"/>
      <c r="E154" s="131"/>
      <c r="F154" s="131"/>
      <c r="G154" s="131"/>
      <c r="H154" s="131"/>
      <c r="I154" s="131"/>
      <c r="J154" s="131"/>
      <c r="K154" s="99"/>
      <c r="L154" s="99"/>
      <c r="M154" s="131"/>
      <c r="N154" s="99"/>
      <c r="O154" s="99"/>
      <c r="P154" s="99"/>
      <c r="Q154" s="99"/>
      <c r="R154" s="99"/>
      <c r="S154" s="99"/>
      <c r="T154" s="99"/>
      <c r="U154" s="99"/>
      <c r="V154" s="99"/>
      <c r="W154" s="99"/>
      <c r="X154" s="99"/>
      <c r="Y154" s="99"/>
      <c r="Z154" s="99"/>
    </row>
    <row r="155" spans="1:26" ht="15.75" customHeight="1">
      <c r="A155" s="130"/>
      <c r="B155" s="131"/>
      <c r="C155" s="131"/>
      <c r="D155" s="131"/>
      <c r="E155" s="131"/>
      <c r="F155" s="131"/>
      <c r="G155" s="131"/>
      <c r="H155" s="131"/>
      <c r="I155" s="131"/>
      <c r="J155" s="131"/>
      <c r="K155" s="99"/>
      <c r="L155" s="99"/>
      <c r="M155" s="131"/>
      <c r="N155" s="99"/>
      <c r="O155" s="99"/>
      <c r="P155" s="99"/>
      <c r="Q155" s="99"/>
      <c r="R155" s="99"/>
      <c r="S155" s="99"/>
      <c r="T155" s="99"/>
      <c r="U155" s="99"/>
      <c r="V155" s="99"/>
      <c r="W155" s="99"/>
      <c r="X155" s="99"/>
      <c r="Y155" s="99"/>
      <c r="Z155" s="99"/>
    </row>
    <row r="156" spans="1:26" ht="15.75" customHeight="1">
      <c r="A156" s="130"/>
      <c r="B156" s="131"/>
      <c r="C156" s="131"/>
      <c r="D156" s="131"/>
      <c r="E156" s="131"/>
      <c r="F156" s="131"/>
      <c r="G156" s="131"/>
      <c r="H156" s="131"/>
      <c r="I156" s="131"/>
      <c r="J156" s="131"/>
      <c r="K156" s="99"/>
      <c r="L156" s="99"/>
      <c r="M156" s="131"/>
      <c r="N156" s="99"/>
      <c r="O156" s="99"/>
      <c r="P156" s="99"/>
      <c r="Q156" s="99"/>
      <c r="R156" s="99"/>
      <c r="S156" s="99"/>
      <c r="T156" s="99"/>
      <c r="U156" s="99"/>
      <c r="V156" s="99"/>
      <c r="W156" s="99"/>
      <c r="X156" s="99"/>
      <c r="Y156" s="99"/>
      <c r="Z156" s="99"/>
    </row>
    <row r="157" spans="1:26" ht="15.75" customHeight="1">
      <c r="A157" s="130"/>
      <c r="B157" s="131"/>
      <c r="C157" s="131"/>
      <c r="D157" s="131"/>
      <c r="E157" s="131"/>
      <c r="F157" s="131"/>
      <c r="G157" s="131"/>
      <c r="H157" s="131"/>
      <c r="I157" s="131"/>
      <c r="J157" s="131"/>
      <c r="K157" s="99"/>
      <c r="L157" s="99"/>
      <c r="M157" s="131"/>
      <c r="N157" s="99"/>
      <c r="O157" s="99"/>
      <c r="P157" s="99"/>
      <c r="Q157" s="99"/>
      <c r="R157" s="99"/>
      <c r="S157" s="99"/>
      <c r="T157" s="99"/>
      <c r="U157" s="99"/>
      <c r="V157" s="99"/>
      <c r="W157" s="99"/>
      <c r="X157" s="99"/>
      <c r="Y157" s="99"/>
      <c r="Z157" s="99"/>
    </row>
    <row r="158" spans="1:26" ht="15.75" customHeight="1">
      <c r="A158" s="130"/>
      <c r="B158" s="131"/>
      <c r="C158" s="131"/>
      <c r="D158" s="131"/>
      <c r="E158" s="131"/>
      <c r="F158" s="131"/>
      <c r="G158" s="131"/>
      <c r="H158" s="131"/>
      <c r="I158" s="131"/>
      <c r="J158" s="131"/>
      <c r="K158" s="99"/>
      <c r="L158" s="99"/>
      <c r="M158" s="131"/>
      <c r="N158" s="99"/>
      <c r="O158" s="99"/>
      <c r="P158" s="99"/>
      <c r="Q158" s="99"/>
      <c r="R158" s="99"/>
      <c r="S158" s="99"/>
      <c r="T158" s="99"/>
      <c r="U158" s="99"/>
      <c r="V158" s="99"/>
      <c r="W158" s="99"/>
      <c r="X158" s="99"/>
      <c r="Y158" s="99"/>
      <c r="Z158" s="99"/>
    </row>
    <row r="159" spans="1:26" ht="15.75" customHeight="1">
      <c r="A159" s="130"/>
      <c r="B159" s="131"/>
      <c r="C159" s="131"/>
      <c r="D159" s="131"/>
      <c r="E159" s="131"/>
      <c r="F159" s="131"/>
      <c r="G159" s="131"/>
      <c r="H159" s="131"/>
      <c r="I159" s="131"/>
      <c r="J159" s="131"/>
      <c r="K159" s="99"/>
      <c r="L159" s="99"/>
      <c r="M159" s="131"/>
      <c r="N159" s="99"/>
      <c r="O159" s="99"/>
      <c r="P159" s="99"/>
      <c r="Q159" s="99"/>
      <c r="R159" s="99"/>
      <c r="S159" s="99"/>
      <c r="T159" s="99"/>
      <c r="U159" s="99"/>
      <c r="V159" s="99"/>
      <c r="W159" s="99"/>
      <c r="X159" s="99"/>
      <c r="Y159" s="99"/>
      <c r="Z159" s="99"/>
    </row>
    <row r="160" spans="1:26" ht="15.75" customHeight="1">
      <c r="A160" s="130"/>
      <c r="B160" s="131"/>
      <c r="C160" s="131"/>
      <c r="D160" s="131"/>
      <c r="E160" s="131"/>
      <c r="F160" s="131"/>
      <c r="G160" s="131"/>
      <c r="H160" s="131"/>
      <c r="I160" s="131"/>
      <c r="J160" s="131"/>
      <c r="K160" s="99"/>
      <c r="L160" s="99"/>
      <c r="M160" s="131"/>
      <c r="N160" s="99"/>
      <c r="O160" s="99"/>
      <c r="P160" s="99"/>
      <c r="Q160" s="99"/>
      <c r="R160" s="99"/>
      <c r="S160" s="99"/>
      <c r="T160" s="99"/>
      <c r="U160" s="99"/>
      <c r="V160" s="99"/>
      <c r="W160" s="99"/>
      <c r="X160" s="99"/>
      <c r="Y160" s="99"/>
      <c r="Z160" s="99"/>
    </row>
    <row r="161" spans="1:26" ht="15.75" customHeight="1">
      <c r="A161" s="130"/>
      <c r="B161" s="131"/>
      <c r="C161" s="131"/>
      <c r="D161" s="131"/>
      <c r="E161" s="131"/>
      <c r="F161" s="131"/>
      <c r="G161" s="131"/>
      <c r="H161" s="131"/>
      <c r="I161" s="131"/>
      <c r="J161" s="131"/>
      <c r="K161" s="99"/>
      <c r="L161" s="99"/>
      <c r="M161" s="131"/>
      <c r="N161" s="99"/>
      <c r="O161" s="99"/>
      <c r="P161" s="99"/>
      <c r="Q161" s="99"/>
      <c r="R161" s="99"/>
      <c r="S161" s="99"/>
      <c r="T161" s="99"/>
      <c r="U161" s="99"/>
      <c r="V161" s="99"/>
      <c r="W161" s="99"/>
      <c r="X161" s="99"/>
      <c r="Y161" s="99"/>
      <c r="Z161" s="99"/>
    </row>
    <row r="162" spans="1:26" ht="15.75" customHeight="1">
      <c r="A162" s="130"/>
      <c r="B162" s="131"/>
      <c r="C162" s="131"/>
      <c r="D162" s="131"/>
      <c r="E162" s="131"/>
      <c r="F162" s="131"/>
      <c r="G162" s="131"/>
      <c r="H162" s="131"/>
      <c r="I162" s="131"/>
      <c r="J162" s="131"/>
      <c r="K162" s="99"/>
      <c r="L162" s="99"/>
      <c r="M162" s="131"/>
      <c r="N162" s="99"/>
      <c r="O162" s="99"/>
      <c r="P162" s="99"/>
      <c r="Q162" s="99"/>
      <c r="R162" s="99"/>
      <c r="S162" s="99"/>
      <c r="T162" s="99"/>
      <c r="U162" s="99"/>
      <c r="V162" s="99"/>
      <c r="W162" s="99"/>
      <c r="X162" s="99"/>
      <c r="Y162" s="99"/>
      <c r="Z162" s="99"/>
    </row>
    <row r="163" spans="1:26" ht="15.75" customHeight="1">
      <c r="A163" s="130"/>
      <c r="B163" s="131"/>
      <c r="C163" s="131"/>
      <c r="D163" s="131"/>
      <c r="E163" s="131"/>
      <c r="F163" s="131"/>
      <c r="G163" s="131"/>
      <c r="H163" s="131"/>
      <c r="I163" s="131"/>
      <c r="J163" s="131"/>
      <c r="K163" s="99"/>
      <c r="L163" s="99"/>
      <c r="M163" s="131"/>
      <c r="N163" s="99"/>
      <c r="O163" s="99"/>
      <c r="P163" s="99"/>
      <c r="Q163" s="99"/>
      <c r="R163" s="99"/>
      <c r="S163" s="99"/>
      <c r="T163" s="99"/>
      <c r="U163" s="99"/>
      <c r="V163" s="99"/>
      <c r="W163" s="99"/>
      <c r="X163" s="99"/>
      <c r="Y163" s="99"/>
      <c r="Z163" s="99"/>
    </row>
    <row r="164" spans="1:26" ht="15.75" customHeight="1">
      <c r="A164" s="130"/>
      <c r="B164" s="131"/>
      <c r="C164" s="131"/>
      <c r="D164" s="131"/>
      <c r="E164" s="131"/>
      <c r="F164" s="131"/>
      <c r="G164" s="131"/>
      <c r="H164" s="131"/>
      <c r="I164" s="131"/>
      <c r="J164" s="131"/>
      <c r="K164" s="99"/>
      <c r="L164" s="99"/>
      <c r="M164" s="131"/>
      <c r="N164" s="99"/>
      <c r="O164" s="99"/>
      <c r="P164" s="99"/>
      <c r="Q164" s="99"/>
      <c r="R164" s="99"/>
      <c r="S164" s="99"/>
      <c r="T164" s="99"/>
      <c r="U164" s="99"/>
      <c r="V164" s="99"/>
      <c r="W164" s="99"/>
      <c r="X164" s="99"/>
      <c r="Y164" s="99"/>
      <c r="Z164" s="99"/>
    </row>
    <row r="165" spans="1:26" ht="15.75" customHeight="1">
      <c r="A165" s="130"/>
      <c r="B165" s="131"/>
      <c r="C165" s="131"/>
      <c r="D165" s="131"/>
      <c r="E165" s="131"/>
      <c r="F165" s="131"/>
      <c r="G165" s="131"/>
      <c r="H165" s="131"/>
      <c r="I165" s="131"/>
      <c r="J165" s="131"/>
      <c r="K165" s="99"/>
      <c r="L165" s="99"/>
      <c r="M165" s="131"/>
      <c r="N165" s="99"/>
      <c r="O165" s="99"/>
      <c r="P165" s="99"/>
      <c r="Q165" s="99"/>
      <c r="R165" s="99"/>
      <c r="S165" s="99"/>
      <c r="T165" s="99"/>
      <c r="U165" s="99"/>
      <c r="V165" s="99"/>
      <c r="W165" s="99"/>
      <c r="X165" s="99"/>
      <c r="Y165" s="99"/>
      <c r="Z165" s="99"/>
    </row>
    <row r="166" spans="1:26" ht="15.75" customHeight="1">
      <c r="A166" s="130"/>
      <c r="B166" s="131"/>
      <c r="C166" s="131"/>
      <c r="D166" s="131"/>
      <c r="E166" s="131"/>
      <c r="F166" s="131"/>
      <c r="G166" s="131"/>
      <c r="H166" s="131"/>
      <c r="I166" s="131"/>
      <c r="J166" s="131"/>
      <c r="K166" s="99"/>
      <c r="L166" s="99"/>
      <c r="M166" s="131"/>
      <c r="N166" s="99"/>
      <c r="O166" s="99"/>
      <c r="P166" s="99"/>
      <c r="Q166" s="99"/>
      <c r="R166" s="99"/>
      <c r="S166" s="99"/>
      <c r="T166" s="99"/>
      <c r="U166" s="99"/>
      <c r="V166" s="99"/>
      <c r="W166" s="99"/>
      <c r="X166" s="99"/>
      <c r="Y166" s="99"/>
      <c r="Z166" s="99"/>
    </row>
    <row r="167" spans="1:26" ht="15.75" customHeight="1">
      <c r="A167" s="130"/>
      <c r="B167" s="131"/>
      <c r="C167" s="131"/>
      <c r="D167" s="131"/>
      <c r="E167" s="131"/>
      <c r="F167" s="131"/>
      <c r="G167" s="131"/>
      <c r="H167" s="131"/>
      <c r="I167" s="131"/>
      <c r="J167" s="131"/>
      <c r="K167" s="99"/>
      <c r="L167" s="99"/>
      <c r="M167" s="131"/>
      <c r="N167" s="99"/>
      <c r="O167" s="99"/>
      <c r="P167" s="99"/>
      <c r="Q167" s="99"/>
      <c r="R167" s="99"/>
      <c r="S167" s="99"/>
      <c r="T167" s="99"/>
      <c r="U167" s="99"/>
      <c r="V167" s="99"/>
      <c r="W167" s="99"/>
      <c r="X167" s="99"/>
      <c r="Y167" s="99"/>
      <c r="Z167" s="99"/>
    </row>
    <row r="168" spans="1:26" ht="15.75" customHeight="1">
      <c r="A168" s="130"/>
      <c r="B168" s="131"/>
      <c r="C168" s="131"/>
      <c r="D168" s="131"/>
      <c r="E168" s="131"/>
      <c r="F168" s="131"/>
      <c r="G168" s="131"/>
      <c r="H168" s="131"/>
      <c r="I168" s="131"/>
      <c r="J168" s="131"/>
      <c r="K168" s="99"/>
      <c r="L168" s="99"/>
      <c r="M168" s="131"/>
      <c r="N168" s="99"/>
      <c r="O168" s="99"/>
      <c r="P168" s="99"/>
      <c r="Q168" s="99"/>
      <c r="R168" s="99"/>
      <c r="S168" s="99"/>
      <c r="T168" s="99"/>
      <c r="U168" s="99"/>
      <c r="V168" s="99"/>
      <c r="W168" s="99"/>
      <c r="X168" s="99"/>
      <c r="Y168" s="99"/>
      <c r="Z168" s="99"/>
    </row>
    <row r="169" spans="1:26" ht="15.75" customHeight="1">
      <c r="A169" s="130"/>
      <c r="B169" s="131"/>
      <c r="C169" s="131"/>
      <c r="D169" s="131"/>
      <c r="E169" s="131"/>
      <c r="F169" s="131"/>
      <c r="G169" s="131"/>
      <c r="H169" s="131"/>
      <c r="I169" s="131"/>
      <c r="J169" s="131"/>
      <c r="K169" s="99"/>
      <c r="L169" s="99"/>
      <c r="M169" s="131"/>
      <c r="N169" s="99"/>
      <c r="O169" s="99"/>
      <c r="P169" s="99"/>
      <c r="Q169" s="99"/>
      <c r="R169" s="99"/>
      <c r="S169" s="99"/>
      <c r="T169" s="99"/>
      <c r="U169" s="99"/>
      <c r="V169" s="99"/>
      <c r="W169" s="99"/>
      <c r="X169" s="99"/>
      <c r="Y169" s="99"/>
      <c r="Z169" s="99"/>
    </row>
    <row r="170" spans="1:26" ht="15.75" customHeight="1">
      <c r="A170" s="130"/>
      <c r="B170" s="131"/>
      <c r="C170" s="131"/>
      <c r="D170" s="131"/>
      <c r="E170" s="131"/>
      <c r="F170" s="131"/>
      <c r="G170" s="131"/>
      <c r="H170" s="131"/>
      <c r="I170" s="131"/>
      <c r="J170" s="131"/>
      <c r="K170" s="99"/>
      <c r="L170" s="99"/>
      <c r="M170" s="131"/>
      <c r="N170" s="99"/>
      <c r="O170" s="99"/>
      <c r="P170" s="99"/>
      <c r="Q170" s="99"/>
      <c r="R170" s="99"/>
      <c r="S170" s="99"/>
      <c r="T170" s="99"/>
      <c r="U170" s="99"/>
      <c r="V170" s="99"/>
      <c r="W170" s="99"/>
      <c r="X170" s="99"/>
      <c r="Y170" s="99"/>
      <c r="Z170" s="99"/>
    </row>
    <row r="171" spans="1:26" ht="15.75" customHeight="1">
      <c r="A171" s="130"/>
      <c r="B171" s="131"/>
      <c r="C171" s="131"/>
      <c r="D171" s="131"/>
      <c r="E171" s="131"/>
      <c r="F171" s="131"/>
      <c r="G171" s="131"/>
      <c r="H171" s="131"/>
      <c r="I171" s="131"/>
      <c r="J171" s="131"/>
      <c r="K171" s="99"/>
      <c r="L171" s="99"/>
      <c r="M171" s="131"/>
      <c r="N171" s="99"/>
      <c r="O171" s="99"/>
      <c r="P171" s="99"/>
      <c r="Q171" s="99"/>
      <c r="R171" s="99"/>
      <c r="S171" s="99"/>
      <c r="T171" s="99"/>
      <c r="U171" s="99"/>
      <c r="V171" s="99"/>
      <c r="W171" s="99"/>
      <c r="X171" s="99"/>
      <c r="Y171" s="99"/>
      <c r="Z171" s="99"/>
    </row>
    <row r="172" spans="1:26" ht="15.75" customHeight="1">
      <c r="A172" s="130"/>
      <c r="B172" s="131"/>
      <c r="C172" s="131"/>
      <c r="D172" s="131"/>
      <c r="E172" s="131"/>
      <c r="F172" s="131"/>
      <c r="G172" s="131"/>
      <c r="H172" s="131"/>
      <c r="I172" s="131"/>
      <c r="J172" s="131"/>
      <c r="K172" s="99"/>
      <c r="L172" s="99"/>
      <c r="M172" s="131"/>
      <c r="N172" s="99"/>
      <c r="O172" s="99"/>
      <c r="P172" s="99"/>
      <c r="Q172" s="99"/>
      <c r="R172" s="99"/>
      <c r="S172" s="99"/>
      <c r="T172" s="99"/>
      <c r="U172" s="99"/>
      <c r="V172" s="99"/>
      <c r="W172" s="99"/>
      <c r="X172" s="99"/>
      <c r="Y172" s="99"/>
      <c r="Z172" s="99"/>
    </row>
    <row r="173" spans="1:26" ht="15.75" customHeight="1">
      <c r="A173" s="130"/>
      <c r="B173" s="131"/>
      <c r="C173" s="131"/>
      <c r="D173" s="131"/>
      <c r="E173" s="131"/>
      <c r="F173" s="131"/>
      <c r="G173" s="131"/>
      <c r="H173" s="131"/>
      <c r="I173" s="131"/>
      <c r="J173" s="131"/>
      <c r="K173" s="99"/>
      <c r="L173" s="99"/>
      <c r="M173" s="131"/>
      <c r="N173" s="99"/>
      <c r="O173" s="99"/>
      <c r="P173" s="99"/>
      <c r="Q173" s="99"/>
      <c r="R173" s="99"/>
      <c r="S173" s="99"/>
      <c r="T173" s="99"/>
      <c r="U173" s="99"/>
      <c r="V173" s="99"/>
      <c r="W173" s="99"/>
      <c r="X173" s="99"/>
      <c r="Y173" s="99"/>
      <c r="Z173" s="99"/>
    </row>
    <row r="174" spans="1:26" ht="15.75" customHeight="1">
      <c r="A174" s="130"/>
      <c r="B174" s="131"/>
      <c r="C174" s="131"/>
      <c r="D174" s="131"/>
      <c r="E174" s="131"/>
      <c r="F174" s="131"/>
      <c r="G174" s="131"/>
      <c r="H174" s="131"/>
      <c r="I174" s="131"/>
      <c r="J174" s="131"/>
      <c r="K174" s="99"/>
      <c r="L174" s="99"/>
      <c r="M174" s="131"/>
      <c r="N174" s="99"/>
      <c r="O174" s="99"/>
      <c r="P174" s="99"/>
      <c r="Q174" s="99"/>
      <c r="R174" s="99"/>
      <c r="S174" s="99"/>
      <c r="T174" s="99"/>
      <c r="U174" s="99"/>
      <c r="V174" s="99"/>
      <c r="W174" s="99"/>
      <c r="X174" s="99"/>
      <c r="Y174" s="99"/>
      <c r="Z174" s="99"/>
    </row>
    <row r="175" spans="1:26" ht="15.75" customHeight="1">
      <c r="A175" s="130"/>
      <c r="B175" s="131"/>
      <c r="C175" s="131"/>
      <c r="D175" s="131"/>
      <c r="E175" s="131"/>
      <c r="F175" s="131"/>
      <c r="G175" s="131"/>
      <c r="H175" s="131"/>
      <c r="I175" s="131"/>
      <c r="J175" s="131"/>
      <c r="K175" s="99"/>
      <c r="L175" s="99"/>
      <c r="M175" s="131"/>
      <c r="N175" s="99"/>
      <c r="O175" s="99"/>
      <c r="P175" s="99"/>
      <c r="Q175" s="99"/>
      <c r="R175" s="99"/>
      <c r="S175" s="99"/>
      <c r="T175" s="99"/>
      <c r="U175" s="99"/>
      <c r="V175" s="99"/>
      <c r="W175" s="99"/>
      <c r="X175" s="99"/>
      <c r="Y175" s="99"/>
      <c r="Z175" s="99"/>
    </row>
    <row r="176" spans="1:26" ht="15.75" customHeight="1">
      <c r="A176" s="130"/>
      <c r="B176" s="131"/>
      <c r="C176" s="131"/>
      <c r="D176" s="131"/>
      <c r="E176" s="131"/>
      <c r="F176" s="131"/>
      <c r="G176" s="131"/>
      <c r="H176" s="131"/>
      <c r="I176" s="131"/>
      <c r="J176" s="131"/>
      <c r="K176" s="99"/>
      <c r="L176" s="99"/>
      <c r="M176" s="131"/>
      <c r="N176" s="99"/>
      <c r="O176" s="99"/>
      <c r="P176" s="99"/>
      <c r="Q176" s="99"/>
      <c r="R176" s="99"/>
      <c r="S176" s="99"/>
      <c r="T176" s="99"/>
      <c r="U176" s="99"/>
      <c r="V176" s="99"/>
      <c r="W176" s="99"/>
      <c r="X176" s="99"/>
      <c r="Y176" s="99"/>
      <c r="Z176" s="99"/>
    </row>
    <row r="177" spans="1:26" ht="15.75" customHeight="1">
      <c r="A177" s="130"/>
      <c r="B177" s="131"/>
      <c r="C177" s="131"/>
      <c r="D177" s="131"/>
      <c r="E177" s="131"/>
      <c r="F177" s="131"/>
      <c r="G177" s="131"/>
      <c r="H177" s="131"/>
      <c r="I177" s="131"/>
      <c r="J177" s="131"/>
      <c r="K177" s="99"/>
      <c r="L177" s="99"/>
      <c r="M177" s="131"/>
      <c r="N177" s="99"/>
      <c r="O177" s="99"/>
      <c r="P177" s="99"/>
      <c r="Q177" s="99"/>
      <c r="R177" s="99"/>
      <c r="S177" s="99"/>
      <c r="T177" s="99"/>
      <c r="U177" s="99"/>
      <c r="V177" s="99"/>
      <c r="W177" s="99"/>
      <c r="X177" s="99"/>
      <c r="Y177" s="99"/>
      <c r="Z177" s="99"/>
    </row>
    <row r="178" spans="1:26" ht="15.75" customHeight="1">
      <c r="A178" s="130"/>
      <c r="B178" s="131"/>
      <c r="C178" s="131"/>
      <c r="D178" s="131"/>
      <c r="E178" s="131"/>
      <c r="F178" s="131"/>
      <c r="G178" s="131"/>
      <c r="H178" s="131"/>
      <c r="I178" s="131"/>
      <c r="J178" s="131"/>
      <c r="K178" s="99"/>
      <c r="L178" s="99"/>
      <c r="M178" s="131"/>
      <c r="N178" s="99"/>
      <c r="O178" s="99"/>
      <c r="P178" s="99"/>
      <c r="Q178" s="99"/>
      <c r="R178" s="99"/>
      <c r="S178" s="99"/>
      <c r="T178" s="99"/>
      <c r="U178" s="99"/>
      <c r="V178" s="99"/>
      <c r="W178" s="99"/>
      <c r="X178" s="99"/>
      <c r="Y178" s="99"/>
      <c r="Z178" s="99"/>
    </row>
    <row r="179" spans="1:26" ht="15.75" customHeight="1">
      <c r="A179" s="130"/>
      <c r="B179" s="131"/>
      <c r="C179" s="131"/>
      <c r="D179" s="131"/>
      <c r="E179" s="131"/>
      <c r="F179" s="131"/>
      <c r="G179" s="131"/>
      <c r="H179" s="131"/>
      <c r="I179" s="131"/>
      <c r="J179" s="131"/>
      <c r="K179" s="99"/>
      <c r="L179" s="99"/>
      <c r="M179" s="131"/>
      <c r="N179" s="99"/>
      <c r="O179" s="99"/>
      <c r="P179" s="99"/>
      <c r="Q179" s="99"/>
      <c r="R179" s="99"/>
      <c r="S179" s="99"/>
      <c r="T179" s="99"/>
      <c r="U179" s="99"/>
      <c r="V179" s="99"/>
      <c r="W179" s="99"/>
      <c r="X179" s="99"/>
      <c r="Y179" s="99"/>
      <c r="Z179" s="99"/>
    </row>
    <row r="180" spans="1:26" ht="15.75" customHeight="1">
      <c r="A180" s="130"/>
      <c r="B180" s="131"/>
      <c r="C180" s="131"/>
      <c r="D180" s="131"/>
      <c r="E180" s="131"/>
      <c r="F180" s="131"/>
      <c r="G180" s="131"/>
      <c r="H180" s="131"/>
      <c r="I180" s="131"/>
      <c r="J180" s="131"/>
      <c r="K180" s="99"/>
      <c r="L180" s="99"/>
      <c r="M180" s="131"/>
      <c r="N180" s="99"/>
      <c r="O180" s="99"/>
      <c r="P180" s="99"/>
      <c r="Q180" s="99"/>
      <c r="R180" s="99"/>
      <c r="S180" s="99"/>
      <c r="T180" s="99"/>
      <c r="U180" s="99"/>
      <c r="V180" s="99"/>
      <c r="W180" s="99"/>
      <c r="X180" s="99"/>
      <c r="Y180" s="99"/>
      <c r="Z180" s="99"/>
    </row>
    <row r="181" spans="1:26" ht="15.75" customHeight="1">
      <c r="A181" s="130"/>
      <c r="B181" s="131"/>
      <c r="C181" s="131"/>
      <c r="D181" s="131"/>
      <c r="E181" s="131"/>
      <c r="F181" s="131"/>
      <c r="G181" s="131"/>
      <c r="H181" s="131"/>
      <c r="I181" s="131"/>
      <c r="J181" s="131"/>
      <c r="K181" s="99"/>
      <c r="L181" s="99"/>
      <c r="M181" s="131"/>
      <c r="N181" s="99"/>
      <c r="O181" s="99"/>
      <c r="P181" s="99"/>
      <c r="Q181" s="99"/>
      <c r="R181" s="99"/>
      <c r="S181" s="99"/>
      <c r="T181" s="99"/>
      <c r="U181" s="99"/>
      <c r="V181" s="99"/>
      <c r="W181" s="99"/>
      <c r="X181" s="99"/>
      <c r="Y181" s="99"/>
      <c r="Z181" s="99"/>
    </row>
    <row r="182" spans="1:26" ht="15.75" customHeight="1">
      <c r="A182" s="130"/>
      <c r="B182" s="131"/>
      <c r="C182" s="131"/>
      <c r="D182" s="131"/>
      <c r="E182" s="131"/>
      <c r="F182" s="131"/>
      <c r="G182" s="131"/>
      <c r="H182" s="131"/>
      <c r="I182" s="131"/>
      <c r="J182" s="131"/>
      <c r="K182" s="99"/>
      <c r="L182" s="99"/>
      <c r="M182" s="131"/>
      <c r="N182" s="99"/>
      <c r="O182" s="99"/>
      <c r="P182" s="99"/>
      <c r="Q182" s="99"/>
      <c r="R182" s="99"/>
      <c r="S182" s="99"/>
      <c r="T182" s="99"/>
      <c r="U182" s="99"/>
      <c r="V182" s="99"/>
      <c r="W182" s="99"/>
      <c r="X182" s="99"/>
      <c r="Y182" s="99"/>
      <c r="Z182" s="99"/>
    </row>
    <row r="183" spans="1:26" ht="15.75" customHeight="1">
      <c r="A183" s="130"/>
      <c r="B183" s="131"/>
      <c r="C183" s="131"/>
      <c r="D183" s="131"/>
      <c r="E183" s="131"/>
      <c r="F183" s="131"/>
      <c r="G183" s="131"/>
      <c r="H183" s="131"/>
      <c r="I183" s="131"/>
      <c r="J183" s="131"/>
      <c r="K183" s="99"/>
      <c r="L183" s="99"/>
      <c r="M183" s="131"/>
      <c r="N183" s="99"/>
      <c r="O183" s="99"/>
      <c r="P183" s="99"/>
      <c r="Q183" s="99"/>
      <c r="R183" s="99"/>
      <c r="S183" s="99"/>
      <c r="T183" s="99"/>
      <c r="U183" s="99"/>
      <c r="V183" s="99"/>
      <c r="W183" s="99"/>
      <c r="X183" s="99"/>
      <c r="Y183" s="99"/>
      <c r="Z183" s="99"/>
    </row>
    <row r="184" spans="1:26" ht="15.75" customHeight="1">
      <c r="A184" s="130"/>
      <c r="B184" s="131"/>
      <c r="C184" s="131"/>
      <c r="D184" s="131"/>
      <c r="E184" s="131"/>
      <c r="F184" s="131"/>
      <c r="G184" s="131"/>
      <c r="H184" s="131"/>
      <c r="I184" s="131"/>
      <c r="J184" s="131"/>
      <c r="K184" s="99"/>
      <c r="L184" s="99"/>
      <c r="M184" s="131"/>
      <c r="N184" s="99"/>
      <c r="O184" s="99"/>
      <c r="P184" s="99"/>
      <c r="Q184" s="99"/>
      <c r="R184" s="99"/>
      <c r="S184" s="99"/>
      <c r="T184" s="99"/>
      <c r="U184" s="99"/>
      <c r="V184" s="99"/>
      <c r="W184" s="99"/>
      <c r="X184" s="99"/>
      <c r="Y184" s="99"/>
      <c r="Z184" s="99"/>
    </row>
    <row r="185" spans="1:26" ht="15.75" customHeight="1">
      <c r="A185" s="130"/>
      <c r="B185" s="131"/>
      <c r="C185" s="131"/>
      <c r="D185" s="131"/>
      <c r="E185" s="131"/>
      <c r="F185" s="131"/>
      <c r="G185" s="131"/>
      <c r="H185" s="131"/>
      <c r="I185" s="131"/>
      <c r="J185" s="131"/>
      <c r="K185" s="99"/>
      <c r="L185" s="99"/>
      <c r="M185" s="131"/>
      <c r="N185" s="99"/>
      <c r="O185" s="99"/>
      <c r="P185" s="99"/>
      <c r="Q185" s="99"/>
      <c r="R185" s="99"/>
      <c r="S185" s="99"/>
      <c r="T185" s="99"/>
      <c r="U185" s="99"/>
      <c r="V185" s="99"/>
      <c r="W185" s="99"/>
      <c r="X185" s="99"/>
      <c r="Y185" s="99"/>
      <c r="Z185" s="99"/>
    </row>
    <row r="186" spans="1:26" ht="15.75" customHeight="1">
      <c r="A186" s="130"/>
      <c r="B186" s="131"/>
      <c r="C186" s="131"/>
      <c r="D186" s="131"/>
      <c r="E186" s="131"/>
      <c r="F186" s="131"/>
      <c r="G186" s="131"/>
      <c r="H186" s="131"/>
      <c r="I186" s="131"/>
      <c r="J186" s="131"/>
      <c r="K186" s="99"/>
      <c r="L186" s="99"/>
      <c r="M186" s="131"/>
      <c r="N186" s="99"/>
      <c r="O186" s="99"/>
      <c r="P186" s="99"/>
      <c r="Q186" s="99"/>
      <c r="R186" s="99"/>
      <c r="S186" s="99"/>
      <c r="T186" s="99"/>
      <c r="U186" s="99"/>
      <c r="V186" s="99"/>
      <c r="W186" s="99"/>
      <c r="X186" s="99"/>
      <c r="Y186" s="99"/>
      <c r="Z186" s="99"/>
    </row>
    <row r="187" spans="1:26" ht="15.75" customHeight="1">
      <c r="A187" s="130"/>
      <c r="B187" s="131"/>
      <c r="C187" s="131"/>
      <c r="D187" s="131"/>
      <c r="E187" s="131"/>
      <c r="F187" s="131"/>
      <c r="G187" s="131"/>
      <c r="H187" s="131"/>
      <c r="I187" s="131"/>
      <c r="J187" s="131"/>
      <c r="K187" s="99"/>
      <c r="L187" s="99"/>
      <c r="M187" s="131"/>
      <c r="N187" s="99"/>
      <c r="O187" s="99"/>
      <c r="P187" s="99"/>
      <c r="Q187" s="99"/>
      <c r="R187" s="99"/>
      <c r="S187" s="99"/>
      <c r="T187" s="99"/>
      <c r="U187" s="99"/>
      <c r="V187" s="99"/>
      <c r="W187" s="99"/>
      <c r="X187" s="99"/>
      <c r="Y187" s="99"/>
      <c r="Z187" s="99"/>
    </row>
    <row r="188" spans="1:26" ht="15.75" customHeight="1">
      <c r="A188" s="130"/>
      <c r="B188" s="131"/>
      <c r="C188" s="131"/>
      <c r="D188" s="131"/>
      <c r="E188" s="131"/>
      <c r="F188" s="131"/>
      <c r="G188" s="131"/>
      <c r="H188" s="131"/>
      <c r="I188" s="131"/>
      <c r="J188" s="131"/>
      <c r="K188" s="99"/>
      <c r="L188" s="99"/>
      <c r="M188" s="131"/>
      <c r="N188" s="99"/>
      <c r="O188" s="99"/>
      <c r="P188" s="99"/>
      <c r="Q188" s="99"/>
      <c r="R188" s="99"/>
      <c r="S188" s="99"/>
      <c r="T188" s="99"/>
      <c r="U188" s="99"/>
      <c r="V188" s="99"/>
      <c r="W188" s="99"/>
      <c r="X188" s="99"/>
      <c r="Y188" s="99"/>
      <c r="Z188" s="99"/>
    </row>
    <row r="189" spans="1:26" ht="15.75" customHeight="1">
      <c r="A189" s="130"/>
      <c r="B189" s="131"/>
      <c r="C189" s="131"/>
      <c r="D189" s="131"/>
      <c r="E189" s="131"/>
      <c r="F189" s="131"/>
      <c r="G189" s="131"/>
      <c r="H189" s="131"/>
      <c r="I189" s="131"/>
      <c r="J189" s="131"/>
      <c r="K189" s="99"/>
      <c r="L189" s="99"/>
      <c r="M189" s="131"/>
      <c r="N189" s="99"/>
      <c r="O189" s="99"/>
      <c r="P189" s="99"/>
      <c r="Q189" s="99"/>
      <c r="R189" s="99"/>
      <c r="S189" s="99"/>
      <c r="T189" s="99"/>
      <c r="U189" s="99"/>
      <c r="V189" s="99"/>
      <c r="W189" s="99"/>
      <c r="X189" s="99"/>
      <c r="Y189" s="99"/>
      <c r="Z189" s="99"/>
    </row>
    <row r="190" spans="1:26" ht="15.75" customHeight="1">
      <c r="A190" s="130"/>
      <c r="B190" s="131"/>
      <c r="C190" s="131"/>
      <c r="D190" s="131"/>
      <c r="E190" s="131"/>
      <c r="F190" s="131"/>
      <c r="G190" s="131"/>
      <c r="H190" s="131"/>
      <c r="I190" s="131"/>
      <c r="J190" s="131"/>
      <c r="K190" s="99"/>
      <c r="L190" s="99"/>
      <c r="M190" s="131"/>
      <c r="N190" s="99"/>
      <c r="O190" s="99"/>
      <c r="P190" s="99"/>
      <c r="Q190" s="99"/>
      <c r="R190" s="99"/>
      <c r="S190" s="99"/>
      <c r="T190" s="99"/>
      <c r="U190" s="99"/>
      <c r="V190" s="99"/>
      <c r="W190" s="99"/>
      <c r="X190" s="99"/>
      <c r="Y190" s="99"/>
      <c r="Z190" s="99"/>
    </row>
    <row r="191" spans="1:26" ht="15.75" customHeight="1">
      <c r="A191" s="130"/>
      <c r="B191" s="131"/>
      <c r="C191" s="131"/>
      <c r="D191" s="131"/>
      <c r="E191" s="131"/>
      <c r="F191" s="131"/>
      <c r="G191" s="131"/>
      <c r="H191" s="131"/>
      <c r="I191" s="131"/>
      <c r="J191" s="131"/>
      <c r="K191" s="99"/>
      <c r="L191" s="99"/>
      <c r="M191" s="131"/>
      <c r="N191" s="99"/>
      <c r="O191" s="99"/>
      <c r="P191" s="99"/>
      <c r="Q191" s="99"/>
      <c r="R191" s="99"/>
      <c r="S191" s="99"/>
      <c r="T191" s="99"/>
      <c r="U191" s="99"/>
      <c r="V191" s="99"/>
      <c r="W191" s="99"/>
      <c r="X191" s="99"/>
      <c r="Y191" s="99"/>
      <c r="Z191" s="99"/>
    </row>
    <row r="192" spans="1:26" ht="15.75" customHeight="1">
      <c r="A192" s="130"/>
      <c r="B192" s="131"/>
      <c r="C192" s="131"/>
      <c r="D192" s="131"/>
      <c r="E192" s="131"/>
      <c r="F192" s="131"/>
      <c r="G192" s="131"/>
      <c r="H192" s="131"/>
      <c r="I192" s="131"/>
      <c r="J192" s="131"/>
      <c r="K192" s="99"/>
      <c r="L192" s="99"/>
      <c r="M192" s="131"/>
      <c r="N192" s="99"/>
      <c r="O192" s="99"/>
      <c r="P192" s="99"/>
      <c r="Q192" s="99"/>
      <c r="R192" s="99"/>
      <c r="S192" s="99"/>
      <c r="T192" s="99"/>
      <c r="U192" s="99"/>
      <c r="V192" s="99"/>
      <c r="W192" s="99"/>
      <c r="X192" s="99"/>
      <c r="Y192" s="99"/>
      <c r="Z192" s="99"/>
    </row>
    <row r="193" spans="1:26" ht="15.75" customHeight="1">
      <c r="A193" s="130"/>
      <c r="B193" s="131"/>
      <c r="C193" s="131"/>
      <c r="D193" s="131"/>
      <c r="E193" s="131"/>
      <c r="F193" s="131"/>
      <c r="G193" s="131"/>
      <c r="H193" s="131"/>
      <c r="I193" s="131"/>
      <c r="J193" s="131"/>
      <c r="K193" s="99"/>
      <c r="L193" s="99"/>
      <c r="M193" s="131"/>
      <c r="N193" s="99"/>
      <c r="O193" s="99"/>
      <c r="P193" s="99"/>
      <c r="Q193" s="99"/>
      <c r="R193" s="99"/>
      <c r="S193" s="99"/>
      <c r="T193" s="99"/>
      <c r="U193" s="99"/>
      <c r="V193" s="99"/>
      <c r="W193" s="99"/>
      <c r="X193" s="99"/>
      <c r="Y193" s="99"/>
      <c r="Z193" s="99"/>
    </row>
    <row r="194" spans="1:26" ht="15.75" customHeight="1">
      <c r="A194" s="130"/>
      <c r="B194" s="131"/>
      <c r="C194" s="131"/>
      <c r="D194" s="131"/>
      <c r="E194" s="131"/>
      <c r="F194" s="131"/>
      <c r="G194" s="131"/>
      <c r="H194" s="131"/>
      <c r="I194" s="131"/>
      <c r="J194" s="131"/>
      <c r="K194" s="99"/>
      <c r="L194" s="99"/>
      <c r="M194" s="131"/>
      <c r="N194" s="99"/>
      <c r="O194" s="99"/>
      <c r="P194" s="99"/>
      <c r="Q194" s="99"/>
      <c r="R194" s="99"/>
      <c r="S194" s="99"/>
      <c r="T194" s="99"/>
      <c r="U194" s="99"/>
      <c r="V194" s="99"/>
      <c r="W194" s="99"/>
      <c r="X194" s="99"/>
      <c r="Y194" s="99"/>
      <c r="Z194" s="99"/>
    </row>
    <row r="195" spans="1:26" ht="15.75" customHeight="1">
      <c r="A195" s="130"/>
      <c r="B195" s="131"/>
      <c r="C195" s="131"/>
      <c r="D195" s="131"/>
      <c r="E195" s="131"/>
      <c r="F195" s="131"/>
      <c r="G195" s="131"/>
      <c r="H195" s="131"/>
      <c r="I195" s="131"/>
      <c r="J195" s="131"/>
      <c r="K195" s="99"/>
      <c r="L195" s="99"/>
      <c r="M195" s="131"/>
      <c r="N195" s="99"/>
      <c r="O195" s="99"/>
      <c r="P195" s="99"/>
      <c r="Q195" s="99"/>
      <c r="R195" s="99"/>
      <c r="S195" s="99"/>
      <c r="T195" s="99"/>
      <c r="U195" s="99"/>
      <c r="V195" s="99"/>
      <c r="W195" s="99"/>
      <c r="X195" s="99"/>
      <c r="Y195" s="99"/>
      <c r="Z195" s="99"/>
    </row>
    <row r="196" spans="1:26" ht="15.75" customHeight="1">
      <c r="A196" s="130"/>
      <c r="B196" s="131"/>
      <c r="C196" s="131"/>
      <c r="D196" s="131"/>
      <c r="E196" s="131"/>
      <c r="F196" s="131"/>
      <c r="G196" s="131"/>
      <c r="H196" s="131"/>
      <c r="I196" s="131"/>
      <c r="J196" s="131"/>
      <c r="K196" s="99"/>
      <c r="L196" s="99"/>
      <c r="M196" s="131"/>
      <c r="N196" s="99"/>
      <c r="O196" s="99"/>
      <c r="P196" s="99"/>
      <c r="Q196" s="99"/>
      <c r="R196" s="99"/>
      <c r="S196" s="99"/>
      <c r="T196" s="99"/>
      <c r="U196" s="99"/>
      <c r="V196" s="99"/>
      <c r="W196" s="99"/>
      <c r="X196" s="99"/>
      <c r="Y196" s="99"/>
      <c r="Z196" s="99"/>
    </row>
    <row r="197" spans="1:26" ht="15.75" customHeight="1">
      <c r="A197" s="130"/>
      <c r="B197" s="131"/>
      <c r="C197" s="131"/>
      <c r="D197" s="131"/>
      <c r="E197" s="131"/>
      <c r="F197" s="131"/>
      <c r="G197" s="131"/>
      <c r="H197" s="131"/>
      <c r="I197" s="131"/>
      <c r="J197" s="131"/>
      <c r="K197" s="99"/>
      <c r="L197" s="99"/>
      <c r="M197" s="131"/>
      <c r="N197" s="99"/>
      <c r="O197" s="99"/>
      <c r="P197" s="99"/>
      <c r="Q197" s="99"/>
      <c r="R197" s="99"/>
      <c r="S197" s="99"/>
      <c r="T197" s="99"/>
      <c r="U197" s="99"/>
      <c r="V197" s="99"/>
      <c r="W197" s="99"/>
      <c r="X197" s="99"/>
      <c r="Y197" s="99"/>
      <c r="Z197" s="99"/>
    </row>
    <row r="198" spans="1:26" ht="15.75" customHeight="1">
      <c r="A198" s="130"/>
      <c r="B198" s="131"/>
      <c r="C198" s="131"/>
      <c r="D198" s="131"/>
      <c r="E198" s="131"/>
      <c r="F198" s="131"/>
      <c r="G198" s="131"/>
      <c r="H198" s="131"/>
      <c r="I198" s="131"/>
      <c r="J198" s="131"/>
      <c r="K198" s="99"/>
      <c r="L198" s="99"/>
      <c r="M198" s="131"/>
      <c r="N198" s="99"/>
      <c r="O198" s="99"/>
      <c r="P198" s="99"/>
      <c r="Q198" s="99"/>
      <c r="R198" s="99"/>
      <c r="S198" s="99"/>
      <c r="T198" s="99"/>
      <c r="U198" s="99"/>
      <c r="V198" s="99"/>
      <c r="W198" s="99"/>
      <c r="X198" s="99"/>
      <c r="Y198" s="99"/>
      <c r="Z198" s="99"/>
    </row>
    <row r="199" spans="1:26" ht="15.75" customHeight="1">
      <c r="A199" s="130"/>
      <c r="B199" s="131"/>
      <c r="C199" s="131"/>
      <c r="D199" s="131"/>
      <c r="E199" s="131"/>
      <c r="F199" s="131"/>
      <c r="G199" s="131"/>
      <c r="H199" s="131"/>
      <c r="I199" s="131"/>
      <c r="J199" s="131"/>
      <c r="K199" s="99"/>
      <c r="L199" s="99"/>
      <c r="M199" s="131"/>
      <c r="N199" s="99"/>
      <c r="O199" s="99"/>
      <c r="P199" s="99"/>
      <c r="Q199" s="99"/>
      <c r="R199" s="99"/>
      <c r="S199" s="99"/>
      <c r="T199" s="99"/>
      <c r="U199" s="99"/>
      <c r="V199" s="99"/>
      <c r="W199" s="99"/>
      <c r="X199" s="99"/>
      <c r="Y199" s="99"/>
      <c r="Z199" s="99"/>
    </row>
    <row r="200" spans="1:26" ht="15.75" customHeight="1">
      <c r="A200" s="130"/>
      <c r="B200" s="131"/>
      <c r="C200" s="131"/>
      <c r="D200" s="131"/>
      <c r="E200" s="131"/>
      <c r="F200" s="131"/>
      <c r="G200" s="131"/>
      <c r="H200" s="131"/>
      <c r="I200" s="131"/>
      <c r="J200" s="131"/>
      <c r="K200" s="99"/>
      <c r="L200" s="99"/>
      <c r="M200" s="131"/>
      <c r="N200" s="99"/>
      <c r="O200" s="99"/>
      <c r="P200" s="99"/>
      <c r="Q200" s="99"/>
      <c r="R200" s="99"/>
      <c r="S200" s="99"/>
      <c r="T200" s="99"/>
      <c r="U200" s="99"/>
      <c r="V200" s="99"/>
      <c r="W200" s="99"/>
      <c r="X200" s="99"/>
      <c r="Y200" s="99"/>
      <c r="Z200" s="99"/>
    </row>
    <row r="201" spans="1:26" ht="15.75" customHeight="1">
      <c r="A201" s="130"/>
      <c r="B201" s="131"/>
      <c r="C201" s="131"/>
      <c r="D201" s="131"/>
      <c r="E201" s="131"/>
      <c r="F201" s="131"/>
      <c r="G201" s="131"/>
      <c r="H201" s="131"/>
      <c r="I201" s="131"/>
      <c r="J201" s="131"/>
      <c r="K201" s="99"/>
      <c r="L201" s="99"/>
      <c r="M201" s="131"/>
      <c r="N201" s="99"/>
      <c r="O201" s="99"/>
      <c r="P201" s="99"/>
      <c r="Q201" s="99"/>
      <c r="R201" s="99"/>
      <c r="S201" s="99"/>
      <c r="T201" s="99"/>
      <c r="U201" s="99"/>
      <c r="V201" s="99"/>
      <c r="W201" s="99"/>
      <c r="X201" s="99"/>
      <c r="Y201" s="99"/>
      <c r="Z201" s="99"/>
    </row>
    <row r="202" spans="1:26" ht="15.75" customHeight="1">
      <c r="A202" s="130"/>
      <c r="B202" s="131"/>
      <c r="C202" s="131"/>
      <c r="D202" s="131"/>
      <c r="E202" s="131"/>
      <c r="F202" s="131"/>
      <c r="G202" s="131"/>
      <c r="H202" s="131"/>
      <c r="I202" s="131"/>
      <c r="J202" s="131"/>
      <c r="K202" s="99"/>
      <c r="L202" s="99"/>
      <c r="M202" s="131"/>
      <c r="N202" s="99"/>
      <c r="O202" s="99"/>
      <c r="P202" s="99"/>
      <c r="Q202" s="99"/>
      <c r="R202" s="99"/>
      <c r="S202" s="99"/>
      <c r="T202" s="99"/>
      <c r="U202" s="99"/>
      <c r="V202" s="99"/>
      <c r="W202" s="99"/>
      <c r="X202" s="99"/>
      <c r="Y202" s="99"/>
      <c r="Z202" s="99"/>
    </row>
    <row r="203" spans="1:26" ht="15.75" customHeight="1">
      <c r="A203" s="130"/>
      <c r="B203" s="131"/>
      <c r="C203" s="131"/>
      <c r="D203" s="131"/>
      <c r="E203" s="131"/>
      <c r="F203" s="131"/>
      <c r="G203" s="131"/>
      <c r="H203" s="131"/>
      <c r="I203" s="131"/>
      <c r="J203" s="131"/>
      <c r="K203" s="99"/>
      <c r="L203" s="99"/>
      <c r="M203" s="131"/>
      <c r="N203" s="99"/>
      <c r="O203" s="99"/>
      <c r="P203" s="99"/>
      <c r="Q203" s="99"/>
      <c r="R203" s="99"/>
      <c r="S203" s="99"/>
      <c r="T203" s="99"/>
      <c r="U203" s="99"/>
      <c r="V203" s="99"/>
      <c r="W203" s="99"/>
      <c r="X203" s="99"/>
      <c r="Y203" s="99"/>
      <c r="Z203" s="99"/>
    </row>
    <row r="204" spans="1:26" ht="15.75" customHeight="1">
      <c r="A204" s="130"/>
      <c r="B204" s="131"/>
      <c r="C204" s="131"/>
      <c r="D204" s="131"/>
      <c r="E204" s="131"/>
      <c r="F204" s="131"/>
      <c r="G204" s="131"/>
      <c r="H204" s="131"/>
      <c r="I204" s="131"/>
      <c r="J204" s="131"/>
      <c r="K204" s="99"/>
      <c r="L204" s="99"/>
      <c r="M204" s="131"/>
      <c r="N204" s="99"/>
      <c r="O204" s="99"/>
      <c r="P204" s="99"/>
      <c r="Q204" s="99"/>
      <c r="R204" s="99"/>
      <c r="S204" s="99"/>
      <c r="T204" s="99"/>
      <c r="U204" s="99"/>
      <c r="V204" s="99"/>
      <c r="W204" s="99"/>
      <c r="X204" s="99"/>
      <c r="Y204" s="99"/>
      <c r="Z204" s="99"/>
    </row>
    <row r="205" spans="1:26" ht="15.75" customHeight="1">
      <c r="A205" s="130"/>
      <c r="B205" s="131"/>
      <c r="C205" s="131"/>
      <c r="D205" s="131"/>
      <c r="E205" s="131"/>
      <c r="F205" s="131"/>
      <c r="G205" s="131"/>
      <c r="H205" s="131"/>
      <c r="I205" s="131"/>
      <c r="J205" s="131"/>
      <c r="K205" s="99"/>
      <c r="L205" s="99"/>
      <c r="M205" s="131"/>
      <c r="N205" s="99"/>
      <c r="O205" s="99"/>
      <c r="P205" s="99"/>
      <c r="Q205" s="99"/>
      <c r="R205" s="99"/>
      <c r="S205" s="99"/>
      <c r="T205" s="99"/>
      <c r="U205" s="99"/>
      <c r="V205" s="99"/>
      <c r="W205" s="99"/>
      <c r="X205" s="99"/>
      <c r="Y205" s="99"/>
      <c r="Z205" s="99"/>
    </row>
    <row r="206" spans="1:26" ht="15.75" customHeight="1">
      <c r="A206" s="130"/>
      <c r="B206" s="131"/>
      <c r="C206" s="131"/>
      <c r="D206" s="131"/>
      <c r="E206" s="131"/>
      <c r="F206" s="131"/>
      <c r="G206" s="131"/>
      <c r="H206" s="131"/>
      <c r="I206" s="131"/>
      <c r="J206" s="131"/>
      <c r="K206" s="99"/>
      <c r="L206" s="99"/>
      <c r="M206" s="131"/>
      <c r="N206" s="99"/>
      <c r="O206" s="99"/>
      <c r="P206" s="99"/>
      <c r="Q206" s="99"/>
      <c r="R206" s="99"/>
      <c r="S206" s="99"/>
      <c r="T206" s="99"/>
      <c r="U206" s="99"/>
      <c r="V206" s="99"/>
      <c r="W206" s="99"/>
      <c r="X206" s="99"/>
      <c r="Y206" s="99"/>
      <c r="Z206" s="99"/>
    </row>
    <row r="207" spans="1:26" ht="15.75" customHeight="1">
      <c r="A207" s="130"/>
      <c r="B207" s="131"/>
      <c r="C207" s="131"/>
      <c r="D207" s="131"/>
      <c r="E207" s="131"/>
      <c r="F207" s="131"/>
      <c r="G207" s="131"/>
      <c r="H207" s="131"/>
      <c r="I207" s="131"/>
      <c r="J207" s="131"/>
      <c r="K207" s="99"/>
      <c r="L207" s="99"/>
      <c r="M207" s="131"/>
      <c r="N207" s="99"/>
      <c r="O207" s="99"/>
      <c r="P207" s="99"/>
      <c r="Q207" s="99"/>
      <c r="R207" s="99"/>
      <c r="S207" s="99"/>
      <c r="T207" s="99"/>
      <c r="U207" s="99"/>
      <c r="V207" s="99"/>
      <c r="W207" s="99"/>
      <c r="X207" s="99"/>
      <c r="Y207" s="99"/>
      <c r="Z207" s="99"/>
    </row>
    <row r="208" spans="1:26" ht="15.75" customHeight="1">
      <c r="A208" s="130"/>
      <c r="B208" s="131"/>
      <c r="C208" s="131"/>
      <c r="D208" s="131"/>
      <c r="E208" s="131"/>
      <c r="F208" s="131"/>
      <c r="G208" s="131"/>
      <c r="H208" s="131"/>
      <c r="I208" s="131"/>
      <c r="J208" s="131"/>
      <c r="K208" s="99"/>
      <c r="L208" s="99"/>
      <c r="M208" s="131"/>
      <c r="N208" s="99"/>
      <c r="O208" s="99"/>
      <c r="P208" s="99"/>
      <c r="Q208" s="99"/>
      <c r="R208" s="99"/>
      <c r="S208" s="99"/>
      <c r="T208" s="99"/>
      <c r="U208" s="99"/>
      <c r="V208" s="99"/>
      <c r="W208" s="99"/>
      <c r="X208" s="99"/>
      <c r="Y208" s="99"/>
      <c r="Z208" s="99"/>
    </row>
    <row r="209" spans="1:26" ht="15.75" customHeight="1">
      <c r="A209" s="130"/>
      <c r="B209" s="131"/>
      <c r="C209" s="131"/>
      <c r="D209" s="131"/>
      <c r="E209" s="131"/>
      <c r="F209" s="131"/>
      <c r="G209" s="131"/>
      <c r="H209" s="131"/>
      <c r="I209" s="131"/>
      <c r="J209" s="131"/>
      <c r="K209" s="99"/>
      <c r="L209" s="99"/>
      <c r="M209" s="131"/>
      <c r="N209" s="99"/>
      <c r="O209" s="99"/>
      <c r="P209" s="99"/>
      <c r="Q209" s="99"/>
      <c r="R209" s="99"/>
      <c r="S209" s="99"/>
      <c r="T209" s="99"/>
      <c r="U209" s="99"/>
      <c r="V209" s="99"/>
      <c r="W209" s="99"/>
      <c r="X209" s="99"/>
      <c r="Y209" s="99"/>
      <c r="Z209" s="99"/>
    </row>
    <row r="210" spans="1:26" ht="15.75" customHeight="1">
      <c r="A210" s="130"/>
      <c r="B210" s="131"/>
      <c r="C210" s="131"/>
      <c r="D210" s="131"/>
      <c r="E210" s="131"/>
      <c r="F210" s="131"/>
      <c r="G210" s="131"/>
      <c r="H210" s="131"/>
      <c r="I210" s="131"/>
      <c r="J210" s="131"/>
      <c r="K210" s="99"/>
      <c r="L210" s="99"/>
      <c r="M210" s="131"/>
      <c r="N210" s="99"/>
      <c r="O210" s="99"/>
      <c r="P210" s="99"/>
      <c r="Q210" s="99"/>
      <c r="R210" s="99"/>
      <c r="S210" s="99"/>
      <c r="T210" s="99"/>
      <c r="U210" s="99"/>
      <c r="V210" s="99"/>
      <c r="W210" s="99"/>
      <c r="X210" s="99"/>
      <c r="Y210" s="99"/>
      <c r="Z210" s="99"/>
    </row>
    <row r="211" spans="1:26" ht="15.75" customHeight="1">
      <c r="A211" s="130"/>
      <c r="B211" s="131"/>
      <c r="C211" s="131"/>
      <c r="D211" s="131"/>
      <c r="E211" s="131"/>
      <c r="F211" s="131"/>
      <c r="G211" s="131"/>
      <c r="H211" s="131"/>
      <c r="I211" s="131"/>
      <c r="J211" s="131"/>
      <c r="K211" s="99"/>
      <c r="L211" s="99"/>
      <c r="M211" s="131"/>
      <c r="N211" s="99"/>
      <c r="O211" s="99"/>
      <c r="P211" s="99"/>
      <c r="Q211" s="99"/>
      <c r="R211" s="99"/>
      <c r="S211" s="99"/>
      <c r="T211" s="99"/>
      <c r="U211" s="99"/>
      <c r="V211" s="99"/>
      <c r="W211" s="99"/>
      <c r="X211" s="99"/>
      <c r="Y211" s="99"/>
      <c r="Z211" s="99"/>
    </row>
    <row r="212" spans="1:26" ht="15.75" customHeight="1">
      <c r="A212" s="130"/>
      <c r="B212" s="131"/>
      <c r="C212" s="131"/>
      <c r="D212" s="131"/>
      <c r="E212" s="131"/>
      <c r="F212" s="131"/>
      <c r="G212" s="131"/>
      <c r="H212" s="131"/>
      <c r="I212" s="131"/>
      <c r="J212" s="131"/>
      <c r="K212" s="99"/>
      <c r="L212" s="99"/>
      <c r="M212" s="131"/>
      <c r="N212" s="99"/>
      <c r="O212" s="99"/>
      <c r="P212" s="99"/>
      <c r="Q212" s="99"/>
      <c r="R212" s="99"/>
      <c r="S212" s="99"/>
      <c r="T212" s="99"/>
      <c r="U212" s="99"/>
      <c r="V212" s="99"/>
      <c r="W212" s="99"/>
      <c r="X212" s="99"/>
      <c r="Y212" s="99"/>
      <c r="Z212" s="99"/>
    </row>
    <row r="213" spans="1:26" ht="15.75" customHeight="1">
      <c r="A213" s="130"/>
      <c r="B213" s="131"/>
      <c r="C213" s="131"/>
      <c r="D213" s="131"/>
      <c r="E213" s="131"/>
      <c r="F213" s="131"/>
      <c r="G213" s="131"/>
      <c r="H213" s="131"/>
      <c r="I213" s="131"/>
      <c r="J213" s="131"/>
      <c r="K213" s="99"/>
      <c r="L213" s="99"/>
      <c r="M213" s="131"/>
      <c r="N213" s="99"/>
      <c r="O213" s="99"/>
      <c r="P213" s="99"/>
      <c r="Q213" s="99"/>
      <c r="R213" s="99"/>
      <c r="S213" s="99"/>
      <c r="T213" s="99"/>
      <c r="U213" s="99"/>
      <c r="V213" s="99"/>
      <c r="W213" s="99"/>
      <c r="X213" s="99"/>
      <c r="Y213" s="99"/>
      <c r="Z213" s="99"/>
    </row>
    <row r="214" spans="1:26" ht="15.75" customHeight="1">
      <c r="A214" s="130"/>
      <c r="B214" s="131"/>
      <c r="C214" s="131"/>
      <c r="D214" s="131"/>
      <c r="E214" s="131"/>
      <c r="F214" s="131"/>
      <c r="G214" s="131"/>
      <c r="H214" s="131"/>
      <c r="I214" s="131"/>
      <c r="J214" s="131"/>
      <c r="K214" s="99"/>
      <c r="L214" s="99"/>
      <c r="M214" s="131"/>
      <c r="N214" s="99"/>
      <c r="O214" s="99"/>
      <c r="P214" s="99"/>
      <c r="Q214" s="99"/>
      <c r="R214" s="99"/>
      <c r="S214" s="99"/>
      <c r="T214" s="99"/>
      <c r="U214" s="99"/>
      <c r="V214" s="99"/>
      <c r="W214" s="99"/>
      <c r="X214" s="99"/>
      <c r="Y214" s="99"/>
      <c r="Z214" s="99"/>
    </row>
    <row r="215" spans="1:26" ht="15.75" customHeight="1">
      <c r="A215" s="130"/>
      <c r="B215" s="131"/>
      <c r="C215" s="131"/>
      <c r="D215" s="131"/>
      <c r="E215" s="131"/>
      <c r="F215" s="131"/>
      <c r="G215" s="131"/>
      <c r="H215" s="131"/>
      <c r="I215" s="131"/>
      <c r="J215" s="131"/>
      <c r="K215" s="99"/>
      <c r="L215" s="99"/>
      <c r="M215" s="131"/>
      <c r="N215" s="99"/>
      <c r="O215" s="99"/>
      <c r="P215" s="99"/>
      <c r="Q215" s="99"/>
      <c r="R215" s="99"/>
      <c r="S215" s="99"/>
      <c r="T215" s="99"/>
      <c r="U215" s="99"/>
      <c r="V215" s="99"/>
      <c r="W215" s="99"/>
      <c r="X215" s="99"/>
      <c r="Y215" s="99"/>
      <c r="Z215" s="99"/>
    </row>
    <row r="216" spans="1:26" ht="15.75" customHeight="1">
      <c r="A216" s="130"/>
      <c r="B216" s="131"/>
      <c r="C216" s="131"/>
      <c r="D216" s="131"/>
      <c r="E216" s="131"/>
      <c r="F216" s="131"/>
      <c r="G216" s="131"/>
      <c r="H216" s="131"/>
      <c r="I216" s="131"/>
      <c r="J216" s="131"/>
      <c r="K216" s="99"/>
      <c r="L216" s="99"/>
      <c r="M216" s="131"/>
      <c r="N216" s="99"/>
      <c r="O216" s="99"/>
      <c r="P216" s="99"/>
      <c r="Q216" s="99"/>
      <c r="R216" s="99"/>
      <c r="S216" s="99"/>
      <c r="T216" s="99"/>
      <c r="U216" s="99"/>
      <c r="V216" s="99"/>
      <c r="W216" s="99"/>
      <c r="X216" s="99"/>
      <c r="Y216" s="99"/>
      <c r="Z216" s="99"/>
    </row>
    <row r="217" spans="1:26" ht="15.75" customHeight="1">
      <c r="A217" s="130"/>
      <c r="B217" s="131"/>
      <c r="C217" s="131"/>
      <c r="D217" s="131"/>
      <c r="E217" s="131"/>
      <c r="F217" s="131"/>
      <c r="G217" s="131"/>
      <c r="H217" s="131"/>
      <c r="I217" s="131"/>
      <c r="J217" s="131"/>
      <c r="K217" s="99"/>
      <c r="L217" s="99"/>
      <c r="M217" s="131"/>
      <c r="N217" s="99"/>
      <c r="O217" s="99"/>
      <c r="P217" s="99"/>
      <c r="Q217" s="99"/>
      <c r="R217" s="99"/>
      <c r="S217" s="99"/>
      <c r="T217" s="99"/>
      <c r="U217" s="99"/>
      <c r="V217" s="99"/>
      <c r="W217" s="99"/>
      <c r="X217" s="99"/>
      <c r="Y217" s="99"/>
      <c r="Z217" s="99"/>
    </row>
    <row r="218" spans="1:26" ht="15.75" customHeight="1">
      <c r="A218" s="130"/>
      <c r="B218" s="131"/>
      <c r="C218" s="131"/>
      <c r="D218" s="131"/>
      <c r="E218" s="131"/>
      <c r="F218" s="131"/>
      <c r="G218" s="131"/>
      <c r="H218" s="131"/>
      <c r="I218" s="131"/>
      <c r="J218" s="131"/>
      <c r="K218" s="99"/>
      <c r="L218" s="99"/>
      <c r="M218" s="131"/>
      <c r="N218" s="99"/>
      <c r="O218" s="99"/>
      <c r="P218" s="99"/>
      <c r="Q218" s="99"/>
      <c r="R218" s="99"/>
      <c r="S218" s="99"/>
      <c r="T218" s="99"/>
      <c r="U218" s="99"/>
      <c r="V218" s="99"/>
      <c r="W218" s="99"/>
      <c r="X218" s="99"/>
      <c r="Y218" s="99"/>
      <c r="Z218" s="99"/>
    </row>
    <row r="219" spans="1:26" ht="15.75" customHeight="1">
      <c r="A219" s="130"/>
      <c r="B219" s="131"/>
      <c r="C219" s="131"/>
      <c r="D219" s="131"/>
      <c r="E219" s="131"/>
      <c r="F219" s="131"/>
      <c r="G219" s="131"/>
      <c r="H219" s="131"/>
      <c r="I219" s="131"/>
      <c r="J219" s="131"/>
      <c r="K219" s="99"/>
      <c r="L219" s="99"/>
      <c r="M219" s="131"/>
      <c r="N219" s="99"/>
      <c r="O219" s="99"/>
      <c r="P219" s="99"/>
      <c r="Q219" s="99"/>
      <c r="R219" s="99"/>
      <c r="S219" s="99"/>
      <c r="T219" s="99"/>
      <c r="U219" s="99"/>
      <c r="V219" s="99"/>
      <c r="W219" s="99"/>
      <c r="X219" s="99"/>
      <c r="Y219" s="99"/>
      <c r="Z219" s="99"/>
    </row>
    <row r="220" spans="1:26" ht="15.75" customHeight="1">
      <c r="A220" s="130"/>
      <c r="B220" s="131"/>
      <c r="C220" s="131"/>
      <c r="D220" s="131"/>
      <c r="E220" s="131"/>
      <c r="F220" s="131"/>
      <c r="G220" s="131"/>
      <c r="H220" s="131"/>
      <c r="I220" s="131"/>
      <c r="J220" s="131"/>
      <c r="K220" s="99"/>
      <c r="L220" s="99"/>
      <c r="M220" s="131"/>
      <c r="N220" s="99"/>
      <c r="O220" s="99"/>
      <c r="P220" s="99"/>
      <c r="Q220" s="99"/>
      <c r="R220" s="99"/>
      <c r="S220" s="99"/>
      <c r="T220" s="99"/>
      <c r="U220" s="99"/>
      <c r="V220" s="99"/>
      <c r="W220" s="99"/>
      <c r="X220" s="99"/>
      <c r="Y220" s="99"/>
      <c r="Z220" s="99"/>
    </row>
    <row r="221" spans="1:26" ht="15.75" customHeight="1">
      <c r="A221" s="130"/>
      <c r="B221" s="131"/>
      <c r="C221" s="131"/>
      <c r="D221" s="131"/>
      <c r="E221" s="131"/>
      <c r="F221" s="131"/>
      <c r="G221" s="131"/>
      <c r="H221" s="131"/>
      <c r="I221" s="131"/>
      <c r="J221" s="131"/>
      <c r="K221" s="99"/>
      <c r="L221" s="99"/>
      <c r="M221" s="131"/>
      <c r="N221" s="99"/>
      <c r="O221" s="99"/>
      <c r="P221" s="99"/>
      <c r="Q221" s="99"/>
      <c r="R221" s="99"/>
      <c r="S221" s="99"/>
      <c r="T221" s="99"/>
      <c r="U221" s="99"/>
      <c r="V221" s="99"/>
      <c r="W221" s="99"/>
      <c r="X221" s="99"/>
      <c r="Y221" s="99"/>
      <c r="Z221" s="99"/>
    </row>
    <row r="222" spans="1:26" ht="15.75" customHeight="1">
      <c r="A222" s="130"/>
      <c r="B222" s="131"/>
      <c r="C222" s="131"/>
      <c r="D222" s="131"/>
      <c r="E222" s="131"/>
      <c r="F222" s="131"/>
      <c r="G222" s="131"/>
      <c r="H222" s="131"/>
      <c r="I222" s="131"/>
      <c r="J222" s="131"/>
      <c r="K222" s="99"/>
      <c r="L222" s="99"/>
      <c r="M222" s="131"/>
      <c r="N222" s="99"/>
      <c r="O222" s="99"/>
      <c r="P222" s="99"/>
      <c r="Q222" s="99"/>
      <c r="R222" s="99"/>
      <c r="S222" s="99"/>
      <c r="T222" s="99"/>
      <c r="U222" s="99"/>
      <c r="V222" s="99"/>
      <c r="W222" s="99"/>
      <c r="X222" s="99"/>
      <c r="Y222" s="99"/>
      <c r="Z222" s="99"/>
    </row>
    <row r="223" spans="1:26" ht="15.75" customHeight="1">
      <c r="A223" s="130"/>
      <c r="B223" s="131"/>
      <c r="C223" s="131"/>
      <c r="D223" s="131"/>
      <c r="E223" s="131"/>
      <c r="F223" s="131"/>
      <c r="G223" s="131"/>
      <c r="H223" s="131"/>
      <c r="I223" s="131"/>
      <c r="J223" s="131"/>
      <c r="K223" s="99"/>
      <c r="L223" s="99"/>
      <c r="M223" s="131"/>
      <c r="N223" s="99"/>
      <c r="O223" s="99"/>
      <c r="P223" s="99"/>
      <c r="Q223" s="99"/>
      <c r="R223" s="99"/>
      <c r="S223" s="99"/>
      <c r="T223" s="99"/>
      <c r="U223" s="99"/>
      <c r="V223" s="99"/>
      <c r="W223" s="99"/>
      <c r="X223" s="99"/>
      <c r="Y223" s="99"/>
      <c r="Z223" s="99"/>
    </row>
    <row r="224" spans="1:26" ht="15.75" customHeight="1">
      <c r="A224" s="130"/>
      <c r="B224" s="131"/>
      <c r="C224" s="131"/>
      <c r="D224" s="131"/>
      <c r="E224" s="131"/>
      <c r="F224" s="131"/>
      <c r="G224" s="131"/>
      <c r="H224" s="131"/>
      <c r="I224" s="131"/>
      <c r="J224" s="131"/>
      <c r="K224" s="99"/>
      <c r="L224" s="99"/>
      <c r="M224" s="131"/>
      <c r="N224" s="99"/>
      <c r="O224" s="99"/>
      <c r="P224" s="99"/>
      <c r="Q224" s="99"/>
      <c r="R224" s="99"/>
      <c r="S224" s="99"/>
      <c r="T224" s="99"/>
      <c r="U224" s="99"/>
      <c r="V224" s="99"/>
      <c r="W224" s="99"/>
      <c r="X224" s="99"/>
      <c r="Y224" s="99"/>
      <c r="Z224" s="99"/>
    </row>
    <row r="225" spans="1:26" ht="15.75" customHeight="1">
      <c r="A225" s="130"/>
      <c r="B225" s="131"/>
      <c r="C225" s="131"/>
      <c r="D225" s="131"/>
      <c r="E225" s="131"/>
      <c r="F225" s="131"/>
      <c r="G225" s="131"/>
      <c r="H225" s="131"/>
      <c r="I225" s="131"/>
      <c r="J225" s="131"/>
      <c r="K225" s="99"/>
      <c r="L225" s="99"/>
      <c r="M225" s="131"/>
      <c r="N225" s="99"/>
      <c r="O225" s="99"/>
      <c r="P225" s="99"/>
      <c r="Q225" s="99"/>
      <c r="R225" s="99"/>
      <c r="S225" s="99"/>
      <c r="T225" s="99"/>
      <c r="U225" s="99"/>
      <c r="V225" s="99"/>
      <c r="W225" s="99"/>
      <c r="X225" s="99"/>
      <c r="Y225" s="99"/>
      <c r="Z225" s="99"/>
    </row>
    <row r="226" spans="1:26" ht="15.75" customHeight="1">
      <c r="A226" s="130"/>
      <c r="B226" s="131"/>
      <c r="C226" s="131"/>
      <c r="D226" s="131"/>
      <c r="E226" s="131"/>
      <c r="F226" s="131"/>
      <c r="G226" s="131"/>
      <c r="H226" s="131"/>
      <c r="I226" s="131"/>
      <c r="J226" s="131"/>
      <c r="K226" s="99"/>
      <c r="L226" s="99"/>
      <c r="M226" s="131"/>
      <c r="N226" s="99"/>
      <c r="O226" s="99"/>
      <c r="P226" s="99"/>
      <c r="Q226" s="99"/>
      <c r="R226" s="99"/>
      <c r="S226" s="99"/>
      <c r="T226" s="99"/>
      <c r="U226" s="99"/>
      <c r="V226" s="99"/>
      <c r="W226" s="99"/>
      <c r="X226" s="99"/>
      <c r="Y226" s="99"/>
      <c r="Z226" s="99"/>
    </row>
    <row r="227" spans="1:26" ht="15.75" customHeight="1">
      <c r="A227" s="130"/>
      <c r="B227" s="131"/>
      <c r="C227" s="131"/>
      <c r="D227" s="131"/>
      <c r="E227" s="131"/>
      <c r="F227" s="131"/>
      <c r="G227" s="131"/>
      <c r="H227" s="131"/>
      <c r="I227" s="131"/>
      <c r="J227" s="131"/>
      <c r="K227" s="99"/>
      <c r="L227" s="99"/>
      <c r="M227" s="131"/>
      <c r="N227" s="99"/>
      <c r="O227" s="99"/>
      <c r="P227" s="99"/>
      <c r="Q227" s="99"/>
      <c r="R227" s="99"/>
      <c r="S227" s="99"/>
      <c r="T227" s="99"/>
      <c r="U227" s="99"/>
      <c r="V227" s="99"/>
      <c r="W227" s="99"/>
      <c r="X227" s="99"/>
      <c r="Y227" s="99"/>
      <c r="Z227" s="99"/>
    </row>
    <row r="228" spans="1:26" ht="15.75" customHeight="1">
      <c r="A228" s="130"/>
      <c r="B228" s="131"/>
      <c r="C228" s="131"/>
      <c r="D228" s="131"/>
      <c r="E228" s="131"/>
      <c r="F228" s="131"/>
      <c r="G228" s="131"/>
      <c r="H228" s="131"/>
      <c r="I228" s="131"/>
      <c r="J228" s="131"/>
      <c r="K228" s="99"/>
      <c r="L228" s="99"/>
      <c r="M228" s="131"/>
      <c r="N228" s="99"/>
      <c r="O228" s="99"/>
      <c r="P228" s="99"/>
      <c r="Q228" s="99"/>
      <c r="R228" s="99"/>
      <c r="S228" s="99"/>
      <c r="T228" s="99"/>
      <c r="U228" s="99"/>
      <c r="V228" s="99"/>
      <c r="W228" s="99"/>
      <c r="X228" s="99"/>
      <c r="Y228" s="99"/>
      <c r="Z228" s="99"/>
    </row>
    <row r="229" spans="1:26" ht="15.75" customHeight="1">
      <c r="A229" s="130"/>
      <c r="B229" s="131"/>
      <c r="C229" s="131"/>
      <c r="D229" s="131"/>
      <c r="E229" s="131"/>
      <c r="F229" s="131"/>
      <c r="G229" s="131"/>
      <c r="H229" s="131"/>
      <c r="I229" s="131"/>
      <c r="J229" s="131"/>
      <c r="K229" s="99"/>
      <c r="L229" s="99"/>
      <c r="M229" s="131"/>
      <c r="N229" s="99"/>
      <c r="O229" s="99"/>
      <c r="P229" s="99"/>
      <c r="Q229" s="99"/>
      <c r="R229" s="99"/>
      <c r="S229" s="99"/>
      <c r="T229" s="99"/>
      <c r="U229" s="99"/>
      <c r="V229" s="99"/>
      <c r="W229" s="99"/>
      <c r="X229" s="99"/>
      <c r="Y229" s="99"/>
      <c r="Z229" s="99"/>
    </row>
    <row r="230" spans="1:26" ht="15.75" customHeight="1">
      <c r="A230" s="130"/>
      <c r="B230" s="131"/>
      <c r="C230" s="131"/>
      <c r="D230" s="131"/>
      <c r="E230" s="131"/>
      <c r="F230" s="131"/>
      <c r="G230" s="131"/>
      <c r="H230" s="131"/>
      <c r="I230" s="131"/>
      <c r="J230" s="131"/>
      <c r="K230" s="99"/>
      <c r="L230" s="99"/>
      <c r="M230" s="131"/>
      <c r="N230" s="99"/>
      <c r="O230" s="99"/>
      <c r="P230" s="99"/>
      <c r="Q230" s="99"/>
      <c r="R230" s="99"/>
      <c r="S230" s="99"/>
      <c r="T230" s="99"/>
      <c r="U230" s="99"/>
      <c r="V230" s="99"/>
      <c r="W230" s="99"/>
      <c r="X230" s="99"/>
      <c r="Y230" s="99"/>
      <c r="Z230" s="99"/>
    </row>
    <row r="231" spans="1:26" ht="15.75" customHeight="1">
      <c r="A231" s="130"/>
      <c r="B231" s="131"/>
      <c r="C231" s="131"/>
      <c r="D231" s="131"/>
      <c r="E231" s="131"/>
      <c r="F231" s="131"/>
      <c r="G231" s="131"/>
      <c r="H231" s="131"/>
      <c r="I231" s="131"/>
      <c r="J231" s="131"/>
      <c r="K231" s="99"/>
      <c r="L231" s="99"/>
      <c r="M231" s="131"/>
      <c r="N231" s="99"/>
      <c r="O231" s="99"/>
      <c r="P231" s="99"/>
      <c r="Q231" s="99"/>
      <c r="R231" s="99"/>
      <c r="S231" s="99"/>
      <c r="T231" s="99"/>
      <c r="U231" s="99"/>
      <c r="V231" s="99"/>
      <c r="W231" s="99"/>
      <c r="X231" s="99"/>
      <c r="Y231" s="99"/>
      <c r="Z231" s="99"/>
    </row>
    <row r="232" spans="1:26" ht="15.75" customHeight="1">
      <c r="A232" s="130"/>
      <c r="B232" s="131"/>
      <c r="C232" s="131"/>
      <c r="D232" s="131"/>
      <c r="E232" s="131"/>
      <c r="F232" s="131"/>
      <c r="G232" s="131"/>
      <c r="H232" s="131"/>
      <c r="I232" s="131"/>
      <c r="J232" s="131"/>
      <c r="K232" s="99"/>
      <c r="L232" s="99"/>
      <c r="M232" s="131"/>
      <c r="N232" s="99"/>
      <c r="O232" s="99"/>
      <c r="P232" s="99"/>
      <c r="Q232" s="99"/>
      <c r="R232" s="99"/>
      <c r="S232" s="99"/>
      <c r="T232" s="99"/>
      <c r="U232" s="99"/>
      <c r="V232" s="99"/>
      <c r="W232" s="99"/>
      <c r="X232" s="99"/>
      <c r="Y232" s="99"/>
      <c r="Z232" s="99"/>
    </row>
    <row r="233" spans="1:26" ht="15.75" customHeight="1">
      <c r="A233" s="130"/>
      <c r="B233" s="131"/>
      <c r="C233" s="131"/>
      <c r="D233" s="131"/>
      <c r="E233" s="131"/>
      <c r="F233" s="131"/>
      <c r="G233" s="131"/>
      <c r="H233" s="131"/>
      <c r="I233" s="131"/>
      <c r="J233" s="131"/>
      <c r="K233" s="99"/>
      <c r="L233" s="99"/>
      <c r="M233" s="131"/>
      <c r="N233" s="99"/>
      <c r="O233" s="99"/>
      <c r="P233" s="99"/>
      <c r="Q233" s="99"/>
      <c r="R233" s="99"/>
      <c r="S233" s="99"/>
      <c r="T233" s="99"/>
      <c r="U233" s="99"/>
      <c r="V233" s="99"/>
      <c r="W233" s="99"/>
      <c r="X233" s="99"/>
      <c r="Y233" s="99"/>
      <c r="Z233" s="99"/>
    </row>
    <row r="234" spans="1:26" ht="15.75" customHeight="1">
      <c r="A234" s="130"/>
      <c r="B234" s="131"/>
      <c r="C234" s="131"/>
      <c r="D234" s="131"/>
      <c r="E234" s="131"/>
      <c r="F234" s="131"/>
      <c r="G234" s="131"/>
      <c r="H234" s="131"/>
      <c r="I234" s="131"/>
      <c r="J234" s="131"/>
      <c r="K234" s="99"/>
      <c r="L234" s="99"/>
      <c r="M234" s="131"/>
      <c r="N234" s="99"/>
      <c r="O234" s="99"/>
      <c r="P234" s="99"/>
      <c r="Q234" s="99"/>
      <c r="R234" s="99"/>
      <c r="S234" s="99"/>
      <c r="T234" s="99"/>
      <c r="U234" s="99"/>
      <c r="V234" s="99"/>
      <c r="W234" s="99"/>
      <c r="X234" s="99"/>
      <c r="Y234" s="99"/>
      <c r="Z234" s="99"/>
    </row>
    <row r="235" spans="1:26" ht="15.75" customHeight="1">
      <c r="A235" s="130"/>
      <c r="B235" s="131"/>
      <c r="C235" s="131"/>
      <c r="D235" s="131"/>
      <c r="E235" s="131"/>
      <c r="F235" s="131"/>
      <c r="G235" s="131"/>
      <c r="H235" s="131"/>
      <c r="I235" s="131"/>
      <c r="J235" s="131"/>
      <c r="K235" s="99"/>
      <c r="L235" s="99"/>
      <c r="M235" s="131"/>
      <c r="N235" s="99"/>
      <c r="O235" s="99"/>
      <c r="P235" s="99"/>
      <c r="Q235" s="99"/>
      <c r="R235" s="99"/>
      <c r="S235" s="99"/>
      <c r="T235" s="99"/>
      <c r="U235" s="99"/>
      <c r="V235" s="99"/>
      <c r="W235" s="99"/>
      <c r="X235" s="99"/>
      <c r="Y235" s="99"/>
      <c r="Z235" s="99"/>
    </row>
    <row r="236" spans="1:26" ht="15.75" customHeight="1">
      <c r="A236" s="130"/>
      <c r="B236" s="131"/>
      <c r="C236" s="131"/>
      <c r="D236" s="131"/>
      <c r="E236" s="131"/>
      <c r="F236" s="131"/>
      <c r="G236" s="131"/>
      <c r="H236" s="131"/>
      <c r="I236" s="131"/>
      <c r="J236" s="131"/>
      <c r="K236" s="99"/>
      <c r="L236" s="99"/>
      <c r="M236" s="131"/>
      <c r="N236" s="99"/>
      <c r="O236" s="99"/>
      <c r="P236" s="99"/>
      <c r="Q236" s="99"/>
      <c r="R236" s="99"/>
      <c r="S236" s="99"/>
      <c r="T236" s="99"/>
      <c r="U236" s="99"/>
      <c r="V236" s="99"/>
      <c r="W236" s="99"/>
      <c r="X236" s="99"/>
      <c r="Y236" s="99"/>
      <c r="Z236" s="99"/>
    </row>
    <row r="237" spans="1:26" ht="15.75" customHeight="1">
      <c r="A237" s="130"/>
      <c r="B237" s="131"/>
      <c r="C237" s="131"/>
      <c r="D237" s="131"/>
      <c r="E237" s="131"/>
      <c r="F237" s="131"/>
      <c r="G237" s="131"/>
      <c r="H237" s="131"/>
      <c r="I237" s="131"/>
      <c r="J237" s="131"/>
      <c r="K237" s="99"/>
      <c r="L237" s="99"/>
      <c r="M237" s="131"/>
      <c r="N237" s="99"/>
      <c r="O237" s="99"/>
      <c r="P237" s="99"/>
      <c r="Q237" s="99"/>
      <c r="R237" s="99"/>
      <c r="S237" s="99"/>
      <c r="T237" s="99"/>
      <c r="U237" s="99"/>
      <c r="V237" s="99"/>
      <c r="W237" s="99"/>
      <c r="X237" s="99"/>
      <c r="Y237" s="99"/>
      <c r="Z237" s="99"/>
    </row>
    <row r="238" spans="1:26" ht="15.75" customHeight="1">
      <c r="A238" s="130"/>
      <c r="B238" s="131"/>
      <c r="C238" s="131"/>
      <c r="D238" s="131"/>
      <c r="E238" s="131"/>
      <c r="F238" s="131"/>
      <c r="G238" s="131"/>
      <c r="H238" s="131"/>
      <c r="I238" s="131"/>
      <c r="J238" s="131"/>
      <c r="K238" s="99"/>
      <c r="L238" s="99"/>
      <c r="M238" s="131"/>
      <c r="N238" s="99"/>
      <c r="O238" s="99"/>
      <c r="P238" s="99"/>
      <c r="Q238" s="99"/>
      <c r="R238" s="99"/>
      <c r="S238" s="99"/>
      <c r="T238" s="99"/>
      <c r="U238" s="99"/>
      <c r="V238" s="99"/>
      <c r="W238" s="99"/>
      <c r="X238" s="99"/>
      <c r="Y238" s="99"/>
      <c r="Z238" s="99"/>
    </row>
    <row r="239" spans="1:26" ht="15.75" customHeight="1">
      <c r="A239" s="130"/>
      <c r="B239" s="131"/>
      <c r="C239" s="131"/>
      <c r="D239" s="131"/>
      <c r="E239" s="131"/>
      <c r="F239" s="131"/>
      <c r="G239" s="131"/>
      <c r="H239" s="131"/>
      <c r="I239" s="131"/>
      <c r="J239" s="131"/>
      <c r="K239" s="99"/>
      <c r="L239" s="99"/>
      <c r="M239" s="131"/>
      <c r="N239" s="99"/>
      <c r="O239" s="99"/>
      <c r="P239" s="99"/>
      <c r="Q239" s="99"/>
      <c r="R239" s="99"/>
      <c r="S239" s="99"/>
      <c r="T239" s="99"/>
      <c r="U239" s="99"/>
      <c r="V239" s="99"/>
      <c r="W239" s="99"/>
      <c r="X239" s="99"/>
      <c r="Y239" s="99"/>
      <c r="Z239" s="99"/>
    </row>
    <row r="240" spans="1:26" ht="15.75" customHeight="1">
      <c r="A240" s="130"/>
      <c r="B240" s="131"/>
      <c r="C240" s="131"/>
      <c r="D240" s="131"/>
      <c r="E240" s="131"/>
      <c r="F240" s="131"/>
      <c r="G240" s="131"/>
      <c r="H240" s="131"/>
      <c r="I240" s="131"/>
      <c r="J240" s="131"/>
      <c r="K240" s="99"/>
      <c r="L240" s="99"/>
      <c r="M240" s="131"/>
      <c r="N240" s="99"/>
      <c r="O240" s="99"/>
      <c r="P240" s="99"/>
      <c r="Q240" s="99"/>
      <c r="R240" s="99"/>
      <c r="S240" s="99"/>
      <c r="T240" s="99"/>
      <c r="U240" s="99"/>
      <c r="V240" s="99"/>
      <c r="W240" s="99"/>
      <c r="X240" s="99"/>
      <c r="Y240" s="99"/>
      <c r="Z240" s="99"/>
    </row>
    <row r="241" spans="1:26" ht="15.75" customHeight="1">
      <c r="A241" s="130"/>
      <c r="B241" s="131"/>
      <c r="C241" s="131"/>
      <c r="D241" s="131"/>
      <c r="E241" s="131"/>
      <c r="F241" s="131"/>
      <c r="G241" s="131"/>
      <c r="H241" s="131"/>
      <c r="I241" s="131"/>
      <c r="J241" s="131"/>
      <c r="K241" s="99"/>
      <c r="L241" s="99"/>
      <c r="M241" s="131"/>
      <c r="N241" s="99"/>
      <c r="O241" s="99"/>
      <c r="P241" s="99"/>
      <c r="Q241" s="99"/>
      <c r="R241" s="99"/>
      <c r="S241" s="99"/>
      <c r="T241" s="99"/>
      <c r="U241" s="99"/>
      <c r="V241" s="99"/>
      <c r="W241" s="99"/>
      <c r="X241" s="99"/>
      <c r="Y241" s="99"/>
      <c r="Z241" s="99"/>
    </row>
    <row r="242" spans="1:26" ht="15.75" customHeight="1">
      <c r="A242" s="130"/>
      <c r="B242" s="131"/>
      <c r="C242" s="131"/>
      <c r="D242" s="131"/>
      <c r="E242" s="131"/>
      <c r="F242" s="131"/>
      <c r="G242" s="131"/>
      <c r="H242" s="131"/>
      <c r="I242" s="131"/>
      <c r="J242" s="131"/>
      <c r="K242" s="99"/>
      <c r="L242" s="99"/>
      <c r="M242" s="131"/>
      <c r="N242" s="99"/>
      <c r="O242" s="99"/>
      <c r="P242" s="99"/>
      <c r="Q242" s="99"/>
      <c r="R242" s="99"/>
      <c r="S242" s="99"/>
      <c r="T242" s="99"/>
      <c r="U242" s="99"/>
      <c r="V242" s="99"/>
      <c r="W242" s="99"/>
      <c r="X242" s="99"/>
      <c r="Y242" s="99"/>
      <c r="Z242" s="99"/>
    </row>
    <row r="243" spans="1:26" ht="15.75" customHeight="1">
      <c r="A243" s="130"/>
      <c r="B243" s="131"/>
      <c r="C243" s="131"/>
      <c r="D243" s="131"/>
      <c r="E243" s="131"/>
      <c r="F243" s="131"/>
      <c r="G243" s="131"/>
      <c r="H243" s="131"/>
      <c r="I243" s="131"/>
      <c r="J243" s="131"/>
      <c r="K243" s="99"/>
      <c r="L243" s="99"/>
      <c r="M243" s="131"/>
      <c r="N243" s="99"/>
      <c r="O243" s="99"/>
      <c r="P243" s="99"/>
      <c r="Q243" s="99"/>
      <c r="R243" s="99"/>
      <c r="S243" s="99"/>
      <c r="T243" s="99"/>
      <c r="U243" s="99"/>
      <c r="V243" s="99"/>
      <c r="W243" s="99"/>
      <c r="X243" s="99"/>
      <c r="Y243" s="99"/>
      <c r="Z243" s="99"/>
    </row>
    <row r="244" spans="1:26" ht="15.75" customHeight="1">
      <c r="A244" s="130"/>
      <c r="B244" s="131"/>
      <c r="C244" s="131"/>
      <c r="D244" s="131"/>
      <c r="E244" s="131"/>
      <c r="F244" s="131"/>
      <c r="G244" s="131"/>
      <c r="H244" s="131"/>
      <c r="I244" s="131"/>
      <c r="J244" s="131"/>
      <c r="K244" s="99"/>
      <c r="L244" s="99"/>
      <c r="M244" s="131"/>
      <c r="N244" s="99"/>
      <c r="O244" s="99"/>
      <c r="P244" s="99"/>
      <c r="Q244" s="99"/>
      <c r="R244" s="99"/>
      <c r="S244" s="99"/>
      <c r="T244" s="99"/>
      <c r="U244" s="99"/>
      <c r="V244" s="99"/>
      <c r="W244" s="99"/>
      <c r="X244" s="99"/>
      <c r="Y244" s="99"/>
      <c r="Z244" s="99"/>
    </row>
    <row r="245" spans="1:26" ht="15.75" customHeight="1">
      <c r="A245" s="130"/>
      <c r="B245" s="131"/>
      <c r="C245" s="131"/>
      <c r="D245" s="131"/>
      <c r="E245" s="131"/>
      <c r="F245" s="131"/>
      <c r="G245" s="131"/>
      <c r="H245" s="131"/>
      <c r="I245" s="131"/>
      <c r="J245" s="131"/>
      <c r="K245" s="99"/>
      <c r="L245" s="99"/>
      <c r="M245" s="131"/>
      <c r="N245" s="99"/>
      <c r="O245" s="99"/>
      <c r="P245" s="99"/>
      <c r="Q245" s="99"/>
      <c r="R245" s="99"/>
      <c r="S245" s="99"/>
      <c r="T245" s="99"/>
      <c r="U245" s="99"/>
      <c r="V245" s="99"/>
      <c r="W245" s="99"/>
      <c r="X245" s="99"/>
      <c r="Y245" s="99"/>
      <c r="Z245" s="99"/>
    </row>
    <row r="246" spans="1:26" ht="15.75" customHeight="1">
      <c r="A246" s="130"/>
      <c r="B246" s="131"/>
      <c r="C246" s="131"/>
      <c r="D246" s="131"/>
      <c r="E246" s="131"/>
      <c r="F246" s="131"/>
      <c r="G246" s="131"/>
      <c r="H246" s="131"/>
      <c r="I246" s="131"/>
      <c r="J246" s="131"/>
      <c r="K246" s="99"/>
      <c r="L246" s="99"/>
      <c r="M246" s="131"/>
      <c r="N246" s="99"/>
      <c r="O246" s="99"/>
      <c r="P246" s="99"/>
      <c r="Q246" s="99"/>
      <c r="R246" s="99"/>
      <c r="S246" s="99"/>
      <c r="T246" s="99"/>
      <c r="U246" s="99"/>
      <c r="V246" s="99"/>
      <c r="W246" s="99"/>
      <c r="X246" s="99"/>
      <c r="Y246" s="99"/>
      <c r="Z246" s="99"/>
    </row>
    <row r="247" spans="1:26" ht="15.75" customHeight="1">
      <c r="A247" s="130"/>
      <c r="B247" s="131"/>
      <c r="C247" s="131"/>
      <c r="D247" s="131"/>
      <c r="E247" s="131"/>
      <c r="F247" s="131"/>
      <c r="G247" s="131"/>
      <c r="H247" s="131"/>
      <c r="I247" s="131"/>
      <c r="J247" s="131"/>
      <c r="K247" s="99"/>
      <c r="L247" s="99"/>
      <c r="M247" s="131"/>
      <c r="N247" s="99"/>
      <c r="O247" s="99"/>
      <c r="P247" s="99"/>
      <c r="Q247" s="99"/>
      <c r="R247" s="99"/>
      <c r="S247" s="99"/>
      <c r="T247" s="99"/>
      <c r="U247" s="99"/>
      <c r="V247" s="99"/>
      <c r="W247" s="99"/>
      <c r="X247" s="99"/>
      <c r="Y247" s="99"/>
      <c r="Z247" s="99"/>
    </row>
    <row r="248" spans="1:26" ht="15.75" customHeight="1">
      <c r="A248" s="130"/>
      <c r="B248" s="131"/>
      <c r="C248" s="131"/>
      <c r="D248" s="131"/>
      <c r="E248" s="131"/>
      <c r="F248" s="131"/>
      <c r="G248" s="131"/>
      <c r="H248" s="131"/>
      <c r="I248" s="131"/>
      <c r="J248" s="131"/>
      <c r="K248" s="99"/>
      <c r="L248" s="99"/>
      <c r="M248" s="131"/>
      <c r="N248" s="99"/>
      <c r="O248" s="99"/>
      <c r="P248" s="99"/>
      <c r="Q248" s="99"/>
      <c r="R248" s="99"/>
      <c r="S248" s="99"/>
      <c r="T248" s="99"/>
      <c r="U248" s="99"/>
      <c r="V248" s="99"/>
      <c r="W248" s="99"/>
      <c r="X248" s="99"/>
      <c r="Y248" s="99"/>
      <c r="Z248" s="99"/>
    </row>
    <row r="249" spans="1:26" ht="15.75" customHeight="1">
      <c r="A249" s="130"/>
      <c r="B249" s="131"/>
      <c r="C249" s="131"/>
      <c r="D249" s="131"/>
      <c r="E249" s="131"/>
      <c r="F249" s="131"/>
      <c r="G249" s="131"/>
      <c r="H249" s="131"/>
      <c r="I249" s="131"/>
      <c r="J249" s="131"/>
      <c r="K249" s="99"/>
      <c r="L249" s="99"/>
      <c r="M249" s="131"/>
      <c r="N249" s="99"/>
      <c r="O249" s="99"/>
      <c r="P249" s="99"/>
      <c r="Q249" s="99"/>
      <c r="R249" s="99"/>
      <c r="S249" s="99"/>
      <c r="T249" s="99"/>
      <c r="U249" s="99"/>
      <c r="V249" s="99"/>
      <c r="W249" s="99"/>
      <c r="X249" s="99"/>
      <c r="Y249" s="99"/>
      <c r="Z249" s="99"/>
    </row>
    <row r="250" spans="1:26" ht="15.75" customHeight="1">
      <c r="A250" s="130"/>
      <c r="B250" s="131"/>
      <c r="C250" s="131"/>
      <c r="D250" s="131"/>
      <c r="E250" s="131"/>
      <c r="F250" s="131"/>
      <c r="G250" s="131"/>
      <c r="H250" s="131"/>
      <c r="I250" s="131"/>
      <c r="J250" s="131"/>
      <c r="K250" s="99"/>
      <c r="L250" s="99"/>
      <c r="M250" s="131"/>
      <c r="N250" s="99"/>
      <c r="O250" s="99"/>
      <c r="P250" s="99"/>
      <c r="Q250" s="99"/>
      <c r="R250" s="99"/>
      <c r="S250" s="99"/>
      <c r="T250" s="99"/>
      <c r="U250" s="99"/>
      <c r="V250" s="99"/>
      <c r="W250" s="99"/>
      <c r="X250" s="99"/>
      <c r="Y250" s="99"/>
      <c r="Z250" s="99"/>
    </row>
    <row r="251" spans="1:26" ht="15.75" customHeight="1">
      <c r="A251" s="130"/>
      <c r="B251" s="131"/>
      <c r="C251" s="131"/>
      <c r="D251" s="131"/>
      <c r="E251" s="131"/>
      <c r="F251" s="131"/>
      <c r="G251" s="131"/>
      <c r="H251" s="131"/>
      <c r="I251" s="131"/>
      <c r="J251" s="131"/>
      <c r="K251" s="99"/>
      <c r="L251" s="99"/>
      <c r="M251" s="131"/>
      <c r="N251" s="99"/>
      <c r="O251" s="99"/>
      <c r="P251" s="99"/>
      <c r="Q251" s="99"/>
      <c r="R251" s="99"/>
      <c r="S251" s="99"/>
      <c r="T251" s="99"/>
      <c r="U251" s="99"/>
      <c r="V251" s="99"/>
      <c r="W251" s="99"/>
      <c r="X251" s="99"/>
      <c r="Y251" s="99"/>
      <c r="Z251" s="99"/>
    </row>
    <row r="252" spans="1:26" ht="15.75" customHeight="1">
      <c r="A252" s="130"/>
      <c r="B252" s="131"/>
      <c r="C252" s="131"/>
      <c r="D252" s="131"/>
      <c r="E252" s="131"/>
      <c r="F252" s="131"/>
      <c r="G252" s="131"/>
      <c r="H252" s="131"/>
      <c r="I252" s="131"/>
      <c r="J252" s="131"/>
      <c r="K252" s="99"/>
      <c r="L252" s="99"/>
      <c r="M252" s="131"/>
      <c r="N252" s="99"/>
      <c r="O252" s="99"/>
      <c r="P252" s="99"/>
      <c r="Q252" s="99"/>
      <c r="R252" s="99"/>
      <c r="S252" s="99"/>
      <c r="T252" s="99"/>
      <c r="U252" s="99"/>
      <c r="V252" s="99"/>
      <c r="W252" s="99"/>
      <c r="X252" s="99"/>
      <c r="Y252" s="99"/>
      <c r="Z252" s="99"/>
    </row>
    <row r="253" spans="1:26" ht="15.75" customHeight="1">
      <c r="A253" s="130"/>
      <c r="B253" s="131"/>
      <c r="C253" s="131"/>
      <c r="D253" s="131"/>
      <c r="E253" s="131"/>
      <c r="F253" s="131"/>
      <c r="G253" s="131"/>
      <c r="H253" s="131"/>
      <c r="I253" s="131"/>
      <c r="J253" s="131"/>
      <c r="K253" s="99"/>
      <c r="L253" s="99"/>
      <c r="M253" s="131"/>
      <c r="N253" s="99"/>
      <c r="O253" s="99"/>
      <c r="P253" s="99"/>
      <c r="Q253" s="99"/>
      <c r="R253" s="99"/>
      <c r="S253" s="99"/>
      <c r="T253" s="99"/>
      <c r="U253" s="99"/>
      <c r="V253" s="99"/>
      <c r="W253" s="99"/>
      <c r="X253" s="99"/>
      <c r="Y253" s="99"/>
      <c r="Z253" s="99"/>
    </row>
    <row r="254" spans="1:26" ht="15.75" customHeight="1">
      <c r="A254" s="130"/>
      <c r="B254" s="131"/>
      <c r="C254" s="131"/>
      <c r="D254" s="131"/>
      <c r="E254" s="131"/>
      <c r="F254" s="131"/>
      <c r="G254" s="131"/>
      <c r="H254" s="131"/>
      <c r="I254" s="131"/>
      <c r="J254" s="131"/>
      <c r="K254" s="99"/>
      <c r="L254" s="99"/>
      <c r="M254" s="131"/>
      <c r="N254" s="99"/>
      <c r="O254" s="99"/>
      <c r="P254" s="99"/>
      <c r="Q254" s="99"/>
      <c r="R254" s="99"/>
      <c r="S254" s="99"/>
      <c r="T254" s="99"/>
      <c r="U254" s="99"/>
      <c r="V254" s="99"/>
      <c r="W254" s="99"/>
      <c r="X254" s="99"/>
      <c r="Y254" s="99"/>
      <c r="Z254" s="99"/>
    </row>
    <row r="255" spans="1:26" ht="15.75" customHeight="1">
      <c r="A255" s="130"/>
      <c r="B255" s="131"/>
      <c r="C255" s="131"/>
      <c r="D255" s="131"/>
      <c r="E255" s="131"/>
      <c r="F255" s="131"/>
      <c r="G255" s="131"/>
      <c r="H255" s="131"/>
      <c r="I255" s="131"/>
      <c r="J255" s="131"/>
      <c r="K255" s="99"/>
      <c r="L255" s="99"/>
      <c r="M255" s="131"/>
      <c r="N255" s="99"/>
      <c r="O255" s="99"/>
      <c r="P255" s="99"/>
      <c r="Q255" s="99"/>
      <c r="R255" s="99"/>
      <c r="S255" s="99"/>
      <c r="T255" s="99"/>
      <c r="U255" s="99"/>
      <c r="V255" s="99"/>
      <c r="W255" s="99"/>
      <c r="X255" s="99"/>
      <c r="Y255" s="99"/>
      <c r="Z255" s="99"/>
    </row>
    <row r="256" spans="1:26" ht="15.75" customHeight="1">
      <c r="A256" s="130"/>
      <c r="B256" s="131"/>
      <c r="C256" s="131"/>
      <c r="D256" s="131"/>
      <c r="E256" s="131"/>
      <c r="F256" s="131"/>
      <c r="G256" s="131"/>
      <c r="H256" s="131"/>
      <c r="I256" s="131"/>
      <c r="J256" s="131"/>
      <c r="K256" s="99"/>
      <c r="L256" s="99"/>
      <c r="M256" s="131"/>
      <c r="N256" s="99"/>
      <c r="O256" s="99"/>
      <c r="P256" s="99"/>
      <c r="Q256" s="99"/>
      <c r="R256" s="99"/>
      <c r="S256" s="99"/>
      <c r="T256" s="99"/>
      <c r="U256" s="99"/>
      <c r="V256" s="99"/>
      <c r="W256" s="99"/>
      <c r="X256" s="99"/>
      <c r="Y256" s="99"/>
      <c r="Z256" s="99"/>
    </row>
    <row r="257" spans="1:26" ht="15.75" customHeight="1">
      <c r="A257" s="130"/>
      <c r="B257" s="131"/>
      <c r="C257" s="131"/>
      <c r="D257" s="131"/>
      <c r="E257" s="131"/>
      <c r="F257" s="131"/>
      <c r="G257" s="131"/>
      <c r="H257" s="131"/>
      <c r="I257" s="131"/>
      <c r="J257" s="131"/>
      <c r="K257" s="99"/>
      <c r="L257" s="99"/>
      <c r="M257" s="131"/>
      <c r="N257" s="99"/>
      <c r="O257" s="99"/>
      <c r="P257" s="99"/>
      <c r="Q257" s="99"/>
      <c r="R257" s="99"/>
      <c r="S257" s="99"/>
      <c r="T257" s="99"/>
      <c r="U257" s="99"/>
      <c r="V257" s="99"/>
      <c r="W257" s="99"/>
      <c r="X257" s="99"/>
      <c r="Y257" s="99"/>
      <c r="Z257" s="99"/>
    </row>
    <row r="258" spans="1:26" ht="15.75" customHeight="1">
      <c r="A258" s="130"/>
      <c r="B258" s="131"/>
      <c r="C258" s="131"/>
      <c r="D258" s="131"/>
      <c r="E258" s="131"/>
      <c r="F258" s="131"/>
      <c r="G258" s="131"/>
      <c r="H258" s="131"/>
      <c r="I258" s="131"/>
      <c r="J258" s="131"/>
      <c r="K258" s="99"/>
      <c r="L258" s="99"/>
      <c r="M258" s="131"/>
      <c r="N258" s="99"/>
      <c r="O258" s="99"/>
      <c r="P258" s="99"/>
      <c r="Q258" s="99"/>
      <c r="R258" s="99"/>
      <c r="S258" s="99"/>
      <c r="T258" s="99"/>
      <c r="U258" s="99"/>
      <c r="V258" s="99"/>
      <c r="W258" s="99"/>
      <c r="X258" s="99"/>
      <c r="Y258" s="99"/>
      <c r="Z258" s="99"/>
    </row>
    <row r="259" spans="1:26" ht="15.75" customHeight="1">
      <c r="A259" s="130"/>
      <c r="B259" s="131"/>
      <c r="C259" s="131"/>
      <c r="D259" s="131"/>
      <c r="E259" s="131"/>
      <c r="F259" s="131"/>
      <c r="G259" s="131"/>
      <c r="H259" s="131"/>
      <c r="I259" s="131"/>
      <c r="J259" s="131"/>
      <c r="K259" s="99"/>
      <c r="L259" s="99"/>
      <c r="M259" s="131"/>
      <c r="N259" s="99"/>
      <c r="O259" s="99"/>
      <c r="P259" s="99"/>
      <c r="Q259" s="99"/>
      <c r="R259" s="99"/>
      <c r="S259" s="99"/>
      <c r="T259" s="99"/>
      <c r="U259" s="99"/>
      <c r="V259" s="99"/>
      <c r="W259" s="99"/>
      <c r="X259" s="99"/>
      <c r="Y259" s="99"/>
      <c r="Z259" s="99"/>
    </row>
    <row r="260" spans="1:26" ht="15.75" customHeight="1">
      <c r="A260" s="130"/>
      <c r="B260" s="131"/>
      <c r="C260" s="131"/>
      <c r="D260" s="131"/>
      <c r="E260" s="131"/>
      <c r="F260" s="131"/>
      <c r="G260" s="131"/>
      <c r="H260" s="131"/>
      <c r="I260" s="131"/>
      <c r="J260" s="131"/>
      <c r="K260" s="99"/>
      <c r="L260" s="99"/>
      <c r="M260" s="131"/>
      <c r="N260" s="99"/>
      <c r="O260" s="99"/>
      <c r="P260" s="99"/>
      <c r="Q260" s="99"/>
      <c r="R260" s="99"/>
      <c r="S260" s="99"/>
      <c r="T260" s="99"/>
      <c r="U260" s="99"/>
      <c r="V260" s="99"/>
      <c r="W260" s="99"/>
      <c r="X260" s="99"/>
      <c r="Y260" s="99"/>
      <c r="Z260" s="99"/>
    </row>
    <row r="261" spans="1:26" ht="15.75" customHeight="1">
      <c r="A261" s="130"/>
      <c r="B261" s="131"/>
      <c r="C261" s="131"/>
      <c r="D261" s="131"/>
      <c r="E261" s="131"/>
      <c r="F261" s="131"/>
      <c r="G261" s="131"/>
      <c r="H261" s="131"/>
      <c r="I261" s="131"/>
      <c r="J261" s="131"/>
      <c r="K261" s="99"/>
      <c r="L261" s="99"/>
      <c r="M261" s="131"/>
      <c r="N261" s="99"/>
      <c r="O261" s="99"/>
      <c r="P261" s="99"/>
      <c r="Q261" s="99"/>
      <c r="R261" s="99"/>
      <c r="S261" s="99"/>
      <c r="T261" s="99"/>
      <c r="U261" s="99"/>
      <c r="V261" s="99"/>
      <c r="W261" s="99"/>
      <c r="X261" s="99"/>
      <c r="Y261" s="99"/>
      <c r="Z261" s="99"/>
    </row>
    <row r="262" spans="1:26" ht="15.75" customHeight="1">
      <c r="A262" s="130"/>
      <c r="B262" s="131"/>
      <c r="C262" s="131"/>
      <c r="D262" s="131"/>
      <c r="E262" s="131"/>
      <c r="F262" s="131"/>
      <c r="G262" s="131"/>
      <c r="H262" s="131"/>
      <c r="I262" s="131"/>
      <c r="J262" s="131"/>
      <c r="K262" s="99"/>
      <c r="L262" s="99"/>
      <c r="M262" s="131"/>
      <c r="N262" s="99"/>
      <c r="O262" s="99"/>
      <c r="P262" s="99"/>
      <c r="Q262" s="99"/>
      <c r="R262" s="99"/>
      <c r="S262" s="99"/>
      <c r="T262" s="99"/>
      <c r="U262" s="99"/>
      <c r="V262" s="99"/>
      <c r="W262" s="99"/>
      <c r="X262" s="99"/>
      <c r="Y262" s="99"/>
      <c r="Z262" s="99"/>
    </row>
    <row r="263" spans="1:26" ht="15.75" customHeight="1">
      <c r="A263" s="130"/>
      <c r="B263" s="131"/>
      <c r="C263" s="131"/>
      <c r="D263" s="131"/>
      <c r="E263" s="131"/>
      <c r="F263" s="131"/>
      <c r="G263" s="131"/>
      <c r="H263" s="131"/>
      <c r="I263" s="131"/>
      <c r="J263" s="131"/>
      <c r="K263" s="99"/>
      <c r="L263" s="99"/>
      <c r="M263" s="131"/>
      <c r="N263" s="99"/>
      <c r="O263" s="99"/>
      <c r="P263" s="99"/>
      <c r="Q263" s="99"/>
      <c r="R263" s="99"/>
      <c r="S263" s="99"/>
      <c r="T263" s="99"/>
      <c r="U263" s="99"/>
      <c r="V263" s="99"/>
      <c r="W263" s="99"/>
      <c r="X263" s="99"/>
      <c r="Y263" s="99"/>
      <c r="Z263" s="99"/>
    </row>
    <row r="264" spans="1:26" ht="15.75" customHeight="1">
      <c r="A264" s="130"/>
      <c r="B264" s="131"/>
      <c r="C264" s="131"/>
      <c r="D264" s="131"/>
      <c r="E264" s="131"/>
      <c r="F264" s="131"/>
      <c r="G264" s="131"/>
      <c r="H264" s="131"/>
      <c r="I264" s="131"/>
      <c r="J264" s="131"/>
      <c r="K264" s="99"/>
      <c r="L264" s="99"/>
      <c r="M264" s="131"/>
      <c r="N264" s="99"/>
      <c r="O264" s="99"/>
      <c r="P264" s="99"/>
      <c r="Q264" s="99"/>
      <c r="R264" s="99"/>
      <c r="S264" s="99"/>
      <c r="T264" s="99"/>
      <c r="U264" s="99"/>
      <c r="V264" s="99"/>
      <c r="W264" s="99"/>
      <c r="X264" s="99"/>
      <c r="Y264" s="99"/>
      <c r="Z264" s="99"/>
    </row>
    <row r="265" spans="1:26" ht="15.75" customHeight="1">
      <c r="A265" s="130"/>
      <c r="B265" s="131"/>
      <c r="C265" s="131"/>
      <c r="D265" s="131"/>
      <c r="E265" s="131"/>
      <c r="F265" s="131"/>
      <c r="G265" s="131"/>
      <c r="H265" s="131"/>
      <c r="I265" s="131"/>
      <c r="J265" s="131"/>
      <c r="K265" s="99"/>
      <c r="L265" s="99"/>
      <c r="M265" s="131"/>
      <c r="N265" s="99"/>
      <c r="O265" s="99"/>
      <c r="P265" s="99"/>
      <c r="Q265" s="99"/>
      <c r="R265" s="99"/>
      <c r="S265" s="99"/>
      <c r="T265" s="99"/>
      <c r="U265" s="99"/>
      <c r="V265" s="99"/>
      <c r="W265" s="99"/>
      <c r="X265" s="99"/>
      <c r="Y265" s="99"/>
      <c r="Z265" s="99"/>
    </row>
    <row r="266" spans="1:26" ht="15.75" customHeight="1">
      <c r="A266" s="130"/>
      <c r="B266" s="131"/>
      <c r="C266" s="131"/>
      <c r="D266" s="131"/>
      <c r="E266" s="131"/>
      <c r="F266" s="131"/>
      <c r="G266" s="131"/>
      <c r="H266" s="131"/>
      <c r="I266" s="131"/>
      <c r="J266" s="131"/>
      <c r="K266" s="99"/>
      <c r="L266" s="99"/>
      <c r="M266" s="131"/>
      <c r="N266" s="99"/>
      <c r="O266" s="99"/>
      <c r="P266" s="99"/>
      <c r="Q266" s="99"/>
      <c r="R266" s="99"/>
      <c r="S266" s="99"/>
      <c r="T266" s="99"/>
      <c r="U266" s="99"/>
      <c r="V266" s="99"/>
      <c r="W266" s="99"/>
      <c r="X266" s="99"/>
      <c r="Y266" s="99"/>
      <c r="Z266" s="99"/>
    </row>
    <row r="267" spans="1:26" ht="15.75" customHeight="1">
      <c r="A267" s="130"/>
      <c r="B267" s="131"/>
      <c r="C267" s="131"/>
      <c r="D267" s="131"/>
      <c r="E267" s="131"/>
      <c r="F267" s="131"/>
      <c r="G267" s="131"/>
      <c r="H267" s="131"/>
      <c r="I267" s="131"/>
      <c r="J267" s="131"/>
      <c r="K267" s="99"/>
      <c r="L267" s="99"/>
      <c r="M267" s="131"/>
      <c r="N267" s="99"/>
      <c r="O267" s="99"/>
      <c r="P267" s="99"/>
      <c r="Q267" s="99"/>
      <c r="R267" s="99"/>
      <c r="S267" s="99"/>
      <c r="T267" s="99"/>
      <c r="U267" s="99"/>
      <c r="V267" s="99"/>
      <c r="W267" s="99"/>
      <c r="X267" s="99"/>
      <c r="Y267" s="99"/>
      <c r="Z267" s="99"/>
    </row>
    <row r="268" spans="1:26" ht="15.75" customHeight="1">
      <c r="A268" s="130"/>
      <c r="B268" s="131"/>
      <c r="C268" s="131"/>
      <c r="D268" s="131"/>
      <c r="E268" s="131"/>
      <c r="F268" s="131"/>
      <c r="G268" s="131"/>
      <c r="H268" s="131"/>
      <c r="I268" s="131"/>
      <c r="J268" s="131"/>
      <c r="K268" s="99"/>
      <c r="L268" s="99"/>
      <c r="M268" s="131"/>
      <c r="N268" s="99"/>
      <c r="O268" s="99"/>
      <c r="P268" s="99"/>
      <c r="Q268" s="99"/>
      <c r="R268" s="99"/>
      <c r="S268" s="99"/>
      <c r="T268" s="99"/>
      <c r="U268" s="99"/>
      <c r="V268" s="99"/>
      <c r="W268" s="99"/>
      <c r="X268" s="99"/>
      <c r="Y268" s="99"/>
      <c r="Z268" s="99"/>
    </row>
    <row r="269" spans="1:26" ht="15.75" customHeight="1">
      <c r="A269" s="130"/>
      <c r="B269" s="131"/>
      <c r="C269" s="131"/>
      <c r="D269" s="131"/>
      <c r="E269" s="131"/>
      <c r="F269" s="131"/>
      <c r="G269" s="131"/>
      <c r="H269" s="131"/>
      <c r="I269" s="131"/>
      <c r="J269" s="131"/>
      <c r="K269" s="99"/>
      <c r="L269" s="99"/>
      <c r="M269" s="131"/>
      <c r="N269" s="99"/>
      <c r="O269" s="99"/>
      <c r="P269" s="99"/>
      <c r="Q269" s="99"/>
      <c r="R269" s="99"/>
      <c r="S269" s="99"/>
      <c r="T269" s="99"/>
      <c r="U269" s="99"/>
      <c r="V269" s="99"/>
      <c r="W269" s="99"/>
      <c r="X269" s="99"/>
      <c r="Y269" s="99"/>
      <c r="Z269" s="99"/>
    </row>
    <row r="270" spans="1:26" ht="15.75" customHeight="1">
      <c r="A270" s="130"/>
      <c r="B270" s="131"/>
      <c r="C270" s="131"/>
      <c r="D270" s="131"/>
      <c r="E270" s="131"/>
      <c r="F270" s="131"/>
      <c r="G270" s="131"/>
      <c r="H270" s="131"/>
      <c r="I270" s="131"/>
      <c r="J270" s="131"/>
      <c r="K270" s="99"/>
      <c r="L270" s="99"/>
      <c r="M270" s="131"/>
      <c r="N270" s="99"/>
      <c r="O270" s="99"/>
      <c r="P270" s="99"/>
      <c r="Q270" s="99"/>
      <c r="R270" s="99"/>
      <c r="S270" s="99"/>
      <c r="T270" s="99"/>
      <c r="U270" s="99"/>
      <c r="V270" s="99"/>
      <c r="W270" s="99"/>
      <c r="X270" s="99"/>
      <c r="Y270" s="99"/>
      <c r="Z270" s="99"/>
    </row>
    <row r="271" spans="1:26" ht="15.75" customHeight="1">
      <c r="A271" s="130"/>
      <c r="B271" s="131"/>
      <c r="C271" s="131"/>
      <c r="D271" s="131"/>
      <c r="E271" s="131"/>
      <c r="F271" s="131"/>
      <c r="G271" s="131"/>
      <c r="H271" s="131"/>
      <c r="I271" s="131"/>
      <c r="J271" s="131"/>
      <c r="K271" s="99"/>
      <c r="L271" s="99"/>
      <c r="M271" s="131"/>
      <c r="N271" s="99"/>
      <c r="O271" s="99"/>
      <c r="P271" s="99"/>
      <c r="Q271" s="99"/>
      <c r="R271" s="99"/>
      <c r="S271" s="99"/>
      <c r="T271" s="99"/>
      <c r="U271" s="99"/>
      <c r="V271" s="99"/>
      <c r="W271" s="99"/>
      <c r="X271" s="99"/>
      <c r="Y271" s="99"/>
      <c r="Z271" s="99"/>
    </row>
    <row r="272" spans="1:26" ht="15.75" customHeight="1">
      <c r="A272" s="130"/>
      <c r="B272" s="131"/>
      <c r="C272" s="131"/>
      <c r="D272" s="131"/>
      <c r="E272" s="131"/>
      <c r="F272" s="131"/>
      <c r="G272" s="131"/>
      <c r="H272" s="131"/>
      <c r="I272" s="131"/>
      <c r="J272" s="131"/>
      <c r="K272" s="99"/>
      <c r="L272" s="99"/>
      <c r="M272" s="131"/>
      <c r="N272" s="99"/>
      <c r="O272" s="99"/>
      <c r="P272" s="99"/>
      <c r="Q272" s="99"/>
      <c r="R272" s="99"/>
      <c r="S272" s="99"/>
      <c r="T272" s="99"/>
      <c r="U272" s="99"/>
      <c r="V272" s="99"/>
      <c r="W272" s="99"/>
      <c r="X272" s="99"/>
      <c r="Y272" s="99"/>
      <c r="Z272" s="99"/>
    </row>
    <row r="273" spans="1:26" ht="15.75" customHeight="1">
      <c r="A273" s="130"/>
      <c r="B273" s="131"/>
      <c r="C273" s="131"/>
      <c r="D273" s="131"/>
      <c r="E273" s="131"/>
      <c r="F273" s="131"/>
      <c r="G273" s="131"/>
      <c r="H273" s="131"/>
      <c r="I273" s="131"/>
      <c r="J273" s="131"/>
      <c r="K273" s="99"/>
      <c r="L273" s="99"/>
      <c r="M273" s="131"/>
      <c r="N273" s="99"/>
      <c r="O273" s="99"/>
      <c r="P273" s="99"/>
      <c r="Q273" s="99"/>
      <c r="R273" s="99"/>
      <c r="S273" s="99"/>
      <c r="T273" s="99"/>
      <c r="U273" s="99"/>
      <c r="V273" s="99"/>
      <c r="W273" s="99"/>
      <c r="X273" s="99"/>
      <c r="Y273" s="99"/>
      <c r="Z273" s="99"/>
    </row>
    <row r="274" spans="1:26" ht="15.75" customHeight="1">
      <c r="A274" s="130"/>
      <c r="B274" s="131"/>
      <c r="C274" s="131"/>
      <c r="D274" s="131"/>
      <c r="E274" s="131"/>
      <c r="F274" s="131"/>
      <c r="G274" s="131"/>
      <c r="H274" s="131"/>
      <c r="I274" s="131"/>
      <c r="J274" s="131"/>
      <c r="K274" s="99"/>
      <c r="L274" s="99"/>
      <c r="M274" s="131"/>
      <c r="N274" s="99"/>
      <c r="O274" s="99"/>
      <c r="P274" s="99"/>
      <c r="Q274" s="99"/>
      <c r="R274" s="99"/>
      <c r="S274" s="99"/>
      <c r="T274" s="99"/>
      <c r="U274" s="99"/>
      <c r="V274" s="99"/>
      <c r="W274" s="99"/>
      <c r="X274" s="99"/>
      <c r="Y274" s="99"/>
      <c r="Z274" s="99"/>
    </row>
    <row r="275" spans="1:26" ht="15.75" customHeight="1">
      <c r="A275" s="130"/>
      <c r="B275" s="131"/>
      <c r="C275" s="131"/>
      <c r="D275" s="131"/>
      <c r="E275" s="131"/>
      <c r="F275" s="131"/>
      <c r="G275" s="131"/>
      <c r="H275" s="131"/>
      <c r="I275" s="131"/>
      <c r="J275" s="131"/>
      <c r="K275" s="99"/>
      <c r="L275" s="99"/>
      <c r="M275" s="131"/>
      <c r="N275" s="99"/>
      <c r="O275" s="99"/>
      <c r="P275" s="99"/>
      <c r="Q275" s="99"/>
      <c r="R275" s="99"/>
      <c r="S275" s="99"/>
      <c r="T275" s="99"/>
      <c r="U275" s="99"/>
      <c r="V275" s="99"/>
      <c r="W275" s="99"/>
      <c r="X275" s="99"/>
      <c r="Y275" s="99"/>
      <c r="Z275" s="99"/>
    </row>
    <row r="276" spans="1:26" ht="15.75" customHeight="1">
      <c r="A276" s="130"/>
      <c r="B276" s="131"/>
      <c r="C276" s="131"/>
      <c r="D276" s="131"/>
      <c r="E276" s="131"/>
      <c r="F276" s="131"/>
      <c r="G276" s="131"/>
      <c r="H276" s="131"/>
      <c r="I276" s="131"/>
      <c r="J276" s="131"/>
      <c r="K276" s="99"/>
      <c r="L276" s="99"/>
      <c r="M276" s="131"/>
      <c r="N276" s="99"/>
      <c r="O276" s="99"/>
      <c r="P276" s="99"/>
      <c r="Q276" s="99"/>
      <c r="R276" s="99"/>
      <c r="S276" s="99"/>
      <c r="T276" s="99"/>
      <c r="U276" s="99"/>
      <c r="V276" s="99"/>
      <c r="W276" s="99"/>
      <c r="X276" s="99"/>
      <c r="Y276" s="99"/>
      <c r="Z276" s="99"/>
    </row>
    <row r="277" spans="1:26" ht="15.75" customHeight="1">
      <c r="A277" s="130"/>
      <c r="B277" s="131"/>
      <c r="C277" s="131"/>
      <c r="D277" s="131"/>
      <c r="E277" s="131"/>
      <c r="F277" s="131"/>
      <c r="G277" s="131"/>
      <c r="H277" s="131"/>
      <c r="I277" s="131"/>
      <c r="J277" s="131"/>
      <c r="K277" s="99"/>
      <c r="L277" s="99"/>
      <c r="M277" s="131"/>
      <c r="N277" s="99"/>
      <c r="O277" s="99"/>
      <c r="P277" s="99"/>
      <c r="Q277" s="99"/>
      <c r="R277" s="99"/>
      <c r="S277" s="99"/>
      <c r="T277" s="99"/>
      <c r="U277" s="99"/>
      <c r="V277" s="99"/>
      <c r="W277" s="99"/>
      <c r="X277" s="99"/>
      <c r="Y277" s="99"/>
      <c r="Z277" s="99"/>
    </row>
    <row r="278" spans="1:26" ht="15.75" customHeight="1">
      <c r="A278" s="130"/>
      <c r="B278" s="131"/>
      <c r="C278" s="131"/>
      <c r="D278" s="131"/>
      <c r="E278" s="131"/>
      <c r="F278" s="131"/>
      <c r="G278" s="131"/>
      <c r="H278" s="131"/>
      <c r="I278" s="131"/>
      <c r="J278" s="131"/>
      <c r="K278" s="99"/>
      <c r="L278" s="99"/>
      <c r="M278" s="131"/>
      <c r="N278" s="99"/>
      <c r="O278" s="99"/>
      <c r="P278" s="99"/>
      <c r="Q278" s="99"/>
      <c r="R278" s="99"/>
      <c r="S278" s="99"/>
      <c r="T278" s="99"/>
      <c r="U278" s="99"/>
      <c r="V278" s="99"/>
      <c r="W278" s="99"/>
      <c r="X278" s="99"/>
      <c r="Y278" s="99"/>
      <c r="Z278" s="99"/>
    </row>
    <row r="279" spans="1:26" ht="15.75" customHeight="1">
      <c r="A279" s="130"/>
      <c r="B279" s="131"/>
      <c r="C279" s="131"/>
      <c r="D279" s="131"/>
      <c r="E279" s="131"/>
      <c r="F279" s="131"/>
      <c r="G279" s="131"/>
      <c r="H279" s="131"/>
      <c r="I279" s="131"/>
      <c r="J279" s="131"/>
      <c r="K279" s="99"/>
      <c r="L279" s="99"/>
      <c r="M279" s="131"/>
      <c r="N279" s="99"/>
      <c r="O279" s="99"/>
      <c r="P279" s="99"/>
      <c r="Q279" s="99"/>
      <c r="R279" s="99"/>
      <c r="S279" s="99"/>
      <c r="T279" s="99"/>
      <c r="U279" s="99"/>
      <c r="V279" s="99"/>
      <c r="W279" s="99"/>
      <c r="X279" s="99"/>
      <c r="Y279" s="99"/>
      <c r="Z279" s="99"/>
    </row>
    <row r="280" spans="1:26" ht="15.75" customHeight="1">
      <c r="A280" s="130"/>
      <c r="B280" s="131"/>
      <c r="C280" s="131"/>
      <c r="D280" s="131"/>
      <c r="E280" s="131"/>
      <c r="F280" s="131"/>
      <c r="G280" s="131"/>
      <c r="H280" s="131"/>
      <c r="I280" s="131"/>
      <c r="J280" s="131"/>
      <c r="K280" s="99"/>
      <c r="L280" s="99"/>
      <c r="M280" s="131"/>
      <c r="N280" s="99"/>
      <c r="O280" s="99"/>
      <c r="P280" s="99"/>
      <c r="Q280" s="99"/>
      <c r="R280" s="99"/>
      <c r="S280" s="99"/>
      <c r="T280" s="99"/>
      <c r="U280" s="99"/>
      <c r="V280" s="99"/>
      <c r="W280" s="99"/>
      <c r="X280" s="99"/>
      <c r="Y280" s="99"/>
      <c r="Z280" s="99"/>
    </row>
    <row r="281" spans="1:26" ht="15.75" customHeight="1">
      <c r="A281" s="130"/>
      <c r="B281" s="131"/>
      <c r="C281" s="131"/>
      <c r="D281" s="131"/>
      <c r="E281" s="131"/>
      <c r="F281" s="131"/>
      <c r="G281" s="131"/>
      <c r="H281" s="131"/>
      <c r="I281" s="131"/>
      <c r="J281" s="131"/>
      <c r="K281" s="99"/>
      <c r="L281" s="99"/>
      <c r="M281" s="131"/>
      <c r="N281" s="99"/>
      <c r="O281" s="99"/>
      <c r="P281" s="99"/>
      <c r="Q281" s="99"/>
      <c r="R281" s="99"/>
      <c r="S281" s="99"/>
      <c r="T281" s="99"/>
      <c r="U281" s="99"/>
      <c r="V281" s="99"/>
      <c r="W281" s="99"/>
      <c r="X281" s="99"/>
      <c r="Y281" s="99"/>
      <c r="Z281" s="99"/>
    </row>
    <row r="282" spans="1:26" ht="15.75" customHeight="1">
      <c r="A282" s="130"/>
      <c r="B282" s="131"/>
      <c r="C282" s="131"/>
      <c r="D282" s="131"/>
      <c r="E282" s="131"/>
      <c r="F282" s="131"/>
      <c r="G282" s="131"/>
      <c r="H282" s="131"/>
      <c r="I282" s="131"/>
      <c r="J282" s="131"/>
      <c r="K282" s="99"/>
      <c r="L282" s="99"/>
      <c r="M282" s="131"/>
      <c r="N282" s="99"/>
      <c r="O282" s="99"/>
      <c r="P282" s="99"/>
      <c r="Q282" s="99"/>
      <c r="R282" s="99"/>
      <c r="S282" s="99"/>
      <c r="T282" s="99"/>
      <c r="U282" s="99"/>
      <c r="V282" s="99"/>
      <c r="W282" s="99"/>
      <c r="X282" s="99"/>
      <c r="Y282" s="99"/>
      <c r="Z282" s="99"/>
    </row>
    <row r="283" spans="1:26" ht="15.75" customHeight="1">
      <c r="A283" s="130"/>
      <c r="B283" s="131"/>
      <c r="C283" s="131"/>
      <c r="D283" s="131"/>
      <c r="E283" s="131"/>
      <c r="F283" s="131"/>
      <c r="G283" s="131"/>
      <c r="H283" s="131"/>
      <c r="I283" s="131"/>
      <c r="J283" s="131"/>
      <c r="K283" s="99"/>
      <c r="L283" s="99"/>
      <c r="M283" s="131"/>
      <c r="N283" s="99"/>
      <c r="O283" s="99"/>
      <c r="P283" s="99"/>
      <c r="Q283" s="99"/>
      <c r="R283" s="99"/>
      <c r="S283" s="99"/>
      <c r="T283" s="99"/>
      <c r="U283" s="99"/>
      <c r="V283" s="99"/>
      <c r="W283" s="99"/>
      <c r="X283" s="99"/>
      <c r="Y283" s="99"/>
      <c r="Z283" s="99"/>
    </row>
    <row r="284" spans="1:26" ht="15.75" customHeight="1">
      <c r="A284" s="130"/>
      <c r="B284" s="131"/>
      <c r="C284" s="131"/>
      <c r="D284" s="131"/>
      <c r="E284" s="131"/>
      <c r="F284" s="131"/>
      <c r="G284" s="131"/>
      <c r="H284" s="131"/>
      <c r="I284" s="131"/>
      <c r="J284" s="131"/>
      <c r="K284" s="99"/>
      <c r="L284" s="99"/>
      <c r="M284" s="131"/>
      <c r="N284" s="99"/>
      <c r="O284" s="99"/>
      <c r="P284" s="99"/>
      <c r="Q284" s="99"/>
      <c r="R284" s="99"/>
      <c r="S284" s="99"/>
      <c r="T284" s="99"/>
      <c r="U284" s="99"/>
      <c r="V284" s="99"/>
      <c r="W284" s="99"/>
      <c r="X284" s="99"/>
      <c r="Y284" s="99"/>
      <c r="Z284" s="99"/>
    </row>
    <row r="285" spans="1:26" ht="15.75" customHeight="1">
      <c r="A285" s="130"/>
      <c r="B285" s="131"/>
      <c r="C285" s="131"/>
      <c r="D285" s="131"/>
      <c r="E285" s="131"/>
      <c r="F285" s="131"/>
      <c r="G285" s="131"/>
      <c r="H285" s="131"/>
      <c r="I285" s="131"/>
      <c r="J285" s="131"/>
      <c r="K285" s="99"/>
      <c r="L285" s="99"/>
      <c r="M285" s="131"/>
      <c r="N285" s="99"/>
      <c r="O285" s="99"/>
      <c r="P285" s="99"/>
      <c r="Q285" s="99"/>
      <c r="R285" s="99"/>
      <c r="S285" s="99"/>
      <c r="T285" s="99"/>
      <c r="U285" s="99"/>
      <c r="V285" s="99"/>
      <c r="W285" s="99"/>
      <c r="X285" s="99"/>
      <c r="Y285" s="99"/>
      <c r="Z285" s="99"/>
    </row>
    <row r="286" spans="1:26" ht="15.75" customHeight="1">
      <c r="A286" s="130"/>
      <c r="B286" s="131"/>
      <c r="C286" s="131"/>
      <c r="D286" s="131"/>
      <c r="E286" s="131"/>
      <c r="F286" s="131"/>
      <c r="G286" s="131"/>
      <c r="H286" s="131"/>
      <c r="I286" s="131"/>
      <c r="J286" s="131"/>
      <c r="K286" s="99"/>
      <c r="L286" s="99"/>
      <c r="M286" s="131"/>
      <c r="N286" s="99"/>
      <c r="O286" s="99"/>
      <c r="P286" s="99"/>
      <c r="Q286" s="99"/>
      <c r="R286" s="99"/>
      <c r="S286" s="99"/>
      <c r="T286" s="99"/>
      <c r="U286" s="99"/>
      <c r="V286" s="99"/>
      <c r="W286" s="99"/>
      <c r="X286" s="99"/>
      <c r="Y286" s="99"/>
      <c r="Z286" s="99"/>
    </row>
    <row r="287" spans="1:26" ht="15.75" customHeight="1">
      <c r="A287" s="130"/>
      <c r="B287" s="131"/>
      <c r="C287" s="131"/>
      <c r="D287" s="131"/>
      <c r="E287" s="131"/>
      <c r="F287" s="131"/>
      <c r="G287" s="131"/>
      <c r="H287" s="131"/>
      <c r="I287" s="131"/>
      <c r="J287" s="131"/>
      <c r="K287" s="99"/>
      <c r="L287" s="99"/>
      <c r="M287" s="131"/>
      <c r="N287" s="99"/>
      <c r="O287" s="99"/>
      <c r="P287" s="99"/>
      <c r="Q287" s="99"/>
      <c r="R287" s="99"/>
      <c r="S287" s="99"/>
      <c r="T287" s="99"/>
      <c r="U287" s="99"/>
      <c r="V287" s="99"/>
      <c r="W287" s="99"/>
      <c r="X287" s="99"/>
      <c r="Y287" s="99"/>
      <c r="Z287" s="99"/>
    </row>
    <row r="288" spans="1:26" ht="15.75" customHeight="1">
      <c r="A288" s="130"/>
      <c r="B288" s="131"/>
      <c r="C288" s="131"/>
      <c r="D288" s="131"/>
      <c r="E288" s="131"/>
      <c r="F288" s="131"/>
      <c r="G288" s="131"/>
      <c r="H288" s="131"/>
      <c r="I288" s="131"/>
      <c r="J288" s="131"/>
      <c r="K288" s="99"/>
      <c r="L288" s="99"/>
      <c r="M288" s="131"/>
      <c r="N288" s="99"/>
      <c r="O288" s="99"/>
      <c r="P288" s="99"/>
      <c r="Q288" s="99"/>
      <c r="R288" s="99"/>
      <c r="S288" s="99"/>
      <c r="T288" s="99"/>
      <c r="U288" s="99"/>
      <c r="V288" s="99"/>
      <c r="W288" s="99"/>
      <c r="X288" s="99"/>
      <c r="Y288" s="99"/>
      <c r="Z288" s="99"/>
    </row>
    <row r="289" spans="1:26" ht="15.75" customHeight="1">
      <c r="A289" s="130"/>
      <c r="B289" s="131"/>
      <c r="C289" s="131"/>
      <c r="D289" s="131"/>
      <c r="E289" s="131"/>
      <c r="F289" s="131"/>
      <c r="G289" s="131"/>
      <c r="H289" s="131"/>
      <c r="I289" s="131"/>
      <c r="J289" s="131"/>
      <c r="K289" s="99"/>
      <c r="L289" s="99"/>
      <c r="M289" s="131"/>
      <c r="N289" s="99"/>
      <c r="O289" s="99"/>
      <c r="P289" s="99"/>
      <c r="Q289" s="99"/>
      <c r="R289" s="99"/>
      <c r="S289" s="99"/>
      <c r="T289" s="99"/>
      <c r="U289" s="99"/>
      <c r="V289" s="99"/>
      <c r="W289" s="99"/>
      <c r="X289" s="99"/>
      <c r="Y289" s="99"/>
      <c r="Z289" s="99"/>
    </row>
    <row r="290" spans="1:26" ht="15.75" customHeight="1">
      <c r="A290" s="130"/>
      <c r="B290" s="131"/>
      <c r="C290" s="131"/>
      <c r="D290" s="131"/>
      <c r="E290" s="131"/>
      <c r="F290" s="131"/>
      <c r="G290" s="131"/>
      <c r="H290" s="131"/>
      <c r="I290" s="131"/>
      <c r="J290" s="131"/>
      <c r="K290" s="99"/>
      <c r="L290" s="99"/>
      <c r="M290" s="131"/>
      <c r="N290" s="99"/>
      <c r="O290" s="99"/>
      <c r="P290" s="99"/>
      <c r="Q290" s="99"/>
      <c r="R290" s="99"/>
      <c r="S290" s="99"/>
      <c r="T290" s="99"/>
      <c r="U290" s="99"/>
      <c r="V290" s="99"/>
      <c r="W290" s="99"/>
      <c r="X290" s="99"/>
      <c r="Y290" s="99"/>
      <c r="Z290" s="99"/>
    </row>
    <row r="291" spans="1:26" ht="15.75" customHeight="1">
      <c r="A291" s="130"/>
      <c r="B291" s="131"/>
      <c r="C291" s="131"/>
      <c r="D291" s="131"/>
      <c r="E291" s="131"/>
      <c r="F291" s="131"/>
      <c r="G291" s="131"/>
      <c r="H291" s="131"/>
      <c r="I291" s="131"/>
      <c r="J291" s="131"/>
      <c r="K291" s="99"/>
      <c r="L291" s="99"/>
      <c r="M291" s="131"/>
      <c r="N291" s="99"/>
      <c r="O291" s="99"/>
      <c r="P291" s="99"/>
      <c r="Q291" s="99"/>
      <c r="R291" s="99"/>
      <c r="S291" s="99"/>
      <c r="T291" s="99"/>
      <c r="U291" s="99"/>
      <c r="V291" s="99"/>
      <c r="W291" s="99"/>
      <c r="X291" s="99"/>
      <c r="Y291" s="99"/>
      <c r="Z291" s="99"/>
    </row>
    <row r="292" spans="1:26" ht="15.75" customHeight="1">
      <c r="A292" s="130"/>
      <c r="B292" s="131"/>
      <c r="C292" s="131"/>
      <c r="D292" s="131"/>
      <c r="E292" s="131"/>
      <c r="F292" s="131"/>
      <c r="G292" s="131"/>
      <c r="H292" s="131"/>
      <c r="I292" s="131"/>
      <c r="J292" s="131"/>
      <c r="K292" s="99"/>
      <c r="L292" s="99"/>
      <c r="M292" s="131"/>
      <c r="N292" s="99"/>
      <c r="O292" s="99"/>
      <c r="P292" s="99"/>
      <c r="Q292" s="99"/>
      <c r="R292" s="99"/>
      <c r="S292" s="99"/>
      <c r="T292" s="99"/>
      <c r="U292" s="99"/>
      <c r="V292" s="99"/>
      <c r="W292" s="99"/>
      <c r="X292" s="99"/>
      <c r="Y292" s="99"/>
      <c r="Z292" s="99"/>
    </row>
    <row r="293" spans="1:26" ht="15.75" customHeight="1">
      <c r="A293" s="130"/>
      <c r="B293" s="131"/>
      <c r="C293" s="131"/>
      <c r="D293" s="131"/>
      <c r="E293" s="131"/>
      <c r="F293" s="131"/>
      <c r="G293" s="131"/>
      <c r="H293" s="131"/>
      <c r="I293" s="131"/>
      <c r="J293" s="131"/>
      <c r="K293" s="99"/>
      <c r="L293" s="99"/>
      <c r="M293" s="131"/>
      <c r="N293" s="99"/>
      <c r="O293" s="99"/>
      <c r="P293" s="99"/>
      <c r="Q293" s="99"/>
      <c r="R293" s="99"/>
      <c r="S293" s="99"/>
      <c r="T293" s="99"/>
      <c r="U293" s="99"/>
      <c r="V293" s="99"/>
      <c r="W293" s="99"/>
      <c r="X293" s="99"/>
      <c r="Y293" s="99"/>
      <c r="Z293" s="99"/>
    </row>
    <row r="294" spans="1:26" ht="15.75" customHeight="1">
      <c r="A294" s="130"/>
      <c r="B294" s="131"/>
      <c r="C294" s="131"/>
      <c r="D294" s="131"/>
      <c r="E294" s="131"/>
      <c r="F294" s="131"/>
      <c r="G294" s="131"/>
      <c r="H294" s="131"/>
      <c r="I294" s="131"/>
      <c r="J294" s="131"/>
      <c r="K294" s="99"/>
      <c r="L294" s="99"/>
      <c r="M294" s="131"/>
      <c r="N294" s="99"/>
      <c r="O294" s="99"/>
      <c r="P294" s="99"/>
      <c r="Q294" s="99"/>
      <c r="R294" s="99"/>
      <c r="S294" s="99"/>
      <c r="T294" s="99"/>
      <c r="U294" s="99"/>
      <c r="V294" s="99"/>
      <c r="W294" s="99"/>
      <c r="X294" s="99"/>
      <c r="Y294" s="99"/>
      <c r="Z294" s="99"/>
    </row>
    <row r="295" spans="1:26" ht="15.75" customHeight="1">
      <c r="A295" s="130"/>
      <c r="B295" s="131"/>
      <c r="C295" s="131"/>
      <c r="D295" s="131"/>
      <c r="E295" s="131"/>
      <c r="F295" s="131"/>
      <c r="G295" s="131"/>
      <c r="H295" s="131"/>
      <c r="I295" s="131"/>
      <c r="J295" s="131"/>
      <c r="K295" s="99"/>
      <c r="L295" s="99"/>
      <c r="M295" s="131"/>
      <c r="N295" s="99"/>
      <c r="O295" s="99"/>
      <c r="P295" s="99"/>
      <c r="Q295" s="99"/>
      <c r="R295" s="99"/>
      <c r="S295" s="99"/>
      <c r="T295" s="99"/>
      <c r="U295" s="99"/>
      <c r="V295" s="99"/>
      <c r="W295" s="99"/>
      <c r="X295" s="99"/>
      <c r="Y295" s="99"/>
      <c r="Z295" s="99"/>
    </row>
    <row r="296" spans="1:26" ht="15.75" customHeight="1">
      <c r="A296" s="130"/>
      <c r="B296" s="131"/>
      <c r="C296" s="131"/>
      <c r="D296" s="131"/>
      <c r="E296" s="131"/>
      <c r="F296" s="131"/>
      <c r="G296" s="131"/>
      <c r="H296" s="131"/>
      <c r="I296" s="131"/>
      <c r="J296" s="131"/>
      <c r="K296" s="99"/>
      <c r="L296" s="99"/>
      <c r="M296" s="131"/>
      <c r="N296" s="99"/>
      <c r="O296" s="99"/>
      <c r="P296" s="99"/>
      <c r="Q296" s="99"/>
      <c r="R296" s="99"/>
      <c r="S296" s="99"/>
      <c r="T296" s="99"/>
      <c r="U296" s="99"/>
      <c r="V296" s="99"/>
      <c r="W296" s="99"/>
      <c r="X296" s="99"/>
      <c r="Y296" s="99"/>
      <c r="Z296" s="99"/>
    </row>
    <row r="297" spans="1:26" ht="15.75" customHeight="1">
      <c r="A297" s="130"/>
      <c r="B297" s="131"/>
      <c r="C297" s="131"/>
      <c r="D297" s="131"/>
      <c r="E297" s="131"/>
      <c r="F297" s="131"/>
      <c r="G297" s="131"/>
      <c r="H297" s="131"/>
      <c r="I297" s="131"/>
      <c r="J297" s="131"/>
      <c r="K297" s="99"/>
      <c r="L297" s="99"/>
      <c r="M297" s="131"/>
      <c r="N297" s="99"/>
      <c r="O297" s="99"/>
      <c r="P297" s="99"/>
      <c r="Q297" s="99"/>
      <c r="R297" s="99"/>
      <c r="S297" s="99"/>
      <c r="T297" s="99"/>
      <c r="U297" s="99"/>
      <c r="V297" s="99"/>
      <c r="W297" s="99"/>
      <c r="X297" s="99"/>
      <c r="Y297" s="99"/>
      <c r="Z297" s="99"/>
    </row>
    <row r="298" spans="1:26" ht="15.75" customHeight="1">
      <c r="A298" s="130"/>
      <c r="B298" s="131"/>
      <c r="C298" s="131"/>
      <c r="D298" s="131"/>
      <c r="E298" s="131"/>
      <c r="F298" s="131"/>
      <c r="G298" s="131"/>
      <c r="H298" s="131"/>
      <c r="I298" s="131"/>
      <c r="J298" s="131"/>
      <c r="K298" s="99"/>
      <c r="L298" s="99"/>
      <c r="M298" s="131"/>
      <c r="N298" s="99"/>
      <c r="O298" s="99"/>
      <c r="P298" s="99"/>
      <c r="Q298" s="99"/>
      <c r="R298" s="99"/>
      <c r="S298" s="99"/>
      <c r="T298" s="99"/>
      <c r="U298" s="99"/>
      <c r="V298" s="99"/>
      <c r="W298" s="99"/>
      <c r="X298" s="99"/>
      <c r="Y298" s="99"/>
      <c r="Z298" s="99"/>
    </row>
    <row r="299" spans="1:26" ht="15.75" customHeight="1">
      <c r="A299" s="130"/>
      <c r="B299" s="131"/>
      <c r="C299" s="131"/>
      <c r="D299" s="131"/>
      <c r="E299" s="131"/>
      <c r="F299" s="131"/>
      <c r="G299" s="131"/>
      <c r="H299" s="131"/>
      <c r="I299" s="131"/>
      <c r="J299" s="131"/>
      <c r="K299" s="99"/>
      <c r="L299" s="99"/>
      <c r="M299" s="131"/>
      <c r="N299" s="99"/>
      <c r="O299" s="99"/>
      <c r="P299" s="99"/>
      <c r="Q299" s="99"/>
      <c r="R299" s="99"/>
      <c r="S299" s="99"/>
      <c r="T299" s="99"/>
      <c r="U299" s="99"/>
      <c r="V299" s="99"/>
      <c r="W299" s="99"/>
      <c r="X299" s="99"/>
      <c r="Y299" s="99"/>
      <c r="Z299" s="99"/>
    </row>
    <row r="300" spans="1:26" ht="15.75" customHeight="1">
      <c r="A300" s="130"/>
      <c r="B300" s="131"/>
      <c r="C300" s="131"/>
      <c r="D300" s="131"/>
      <c r="E300" s="131"/>
      <c r="F300" s="131"/>
      <c r="G300" s="131"/>
      <c r="H300" s="131"/>
      <c r="I300" s="131"/>
      <c r="J300" s="131"/>
      <c r="K300" s="99"/>
      <c r="L300" s="99"/>
      <c r="M300" s="131"/>
      <c r="N300" s="99"/>
      <c r="O300" s="99"/>
      <c r="P300" s="99"/>
      <c r="Q300" s="99"/>
      <c r="R300" s="99"/>
      <c r="S300" s="99"/>
      <c r="T300" s="99"/>
      <c r="U300" s="99"/>
      <c r="V300" s="99"/>
      <c r="W300" s="99"/>
      <c r="X300" s="99"/>
      <c r="Y300" s="99"/>
      <c r="Z300" s="99"/>
    </row>
    <row r="301" spans="1:26" ht="15.75" customHeight="1">
      <c r="A301" s="130"/>
      <c r="B301" s="131"/>
      <c r="C301" s="131"/>
      <c r="D301" s="131"/>
      <c r="E301" s="131"/>
      <c r="F301" s="131"/>
      <c r="G301" s="131"/>
      <c r="H301" s="131"/>
      <c r="I301" s="131"/>
      <c r="J301" s="131"/>
      <c r="K301" s="99"/>
      <c r="L301" s="99"/>
      <c r="M301" s="131"/>
      <c r="N301" s="99"/>
      <c r="O301" s="99"/>
      <c r="P301" s="99"/>
      <c r="Q301" s="99"/>
      <c r="R301" s="99"/>
      <c r="S301" s="99"/>
      <c r="T301" s="99"/>
      <c r="U301" s="99"/>
      <c r="V301" s="99"/>
      <c r="W301" s="99"/>
      <c r="X301" s="99"/>
      <c r="Y301" s="99"/>
      <c r="Z301" s="99"/>
    </row>
    <row r="302" spans="1:26" ht="15.75" customHeight="1">
      <c r="A302" s="130"/>
      <c r="B302" s="131"/>
      <c r="C302" s="131"/>
      <c r="D302" s="131"/>
      <c r="E302" s="131"/>
      <c r="F302" s="131"/>
      <c r="G302" s="131"/>
      <c r="H302" s="131"/>
      <c r="I302" s="131"/>
      <c r="J302" s="131"/>
      <c r="K302" s="99"/>
      <c r="L302" s="99"/>
      <c r="M302" s="131"/>
      <c r="N302" s="99"/>
      <c r="O302" s="99"/>
      <c r="P302" s="99"/>
      <c r="Q302" s="99"/>
      <c r="R302" s="99"/>
      <c r="S302" s="99"/>
      <c r="T302" s="99"/>
      <c r="U302" s="99"/>
      <c r="V302" s="99"/>
      <c r="W302" s="99"/>
      <c r="X302" s="99"/>
      <c r="Y302" s="99"/>
      <c r="Z302" s="99"/>
    </row>
    <row r="303" spans="1:26" ht="15.75" customHeight="1">
      <c r="A303" s="130"/>
      <c r="B303" s="131"/>
      <c r="C303" s="131"/>
      <c r="D303" s="131"/>
      <c r="E303" s="131"/>
      <c r="F303" s="131"/>
      <c r="G303" s="131"/>
      <c r="H303" s="131"/>
      <c r="I303" s="131"/>
      <c r="J303" s="131"/>
      <c r="K303" s="99"/>
      <c r="L303" s="99"/>
      <c r="M303" s="131"/>
      <c r="N303" s="99"/>
      <c r="O303" s="99"/>
      <c r="P303" s="99"/>
      <c r="Q303" s="99"/>
      <c r="R303" s="99"/>
      <c r="S303" s="99"/>
      <c r="T303" s="99"/>
      <c r="U303" s="99"/>
      <c r="V303" s="99"/>
      <c r="W303" s="99"/>
      <c r="X303" s="99"/>
      <c r="Y303" s="99"/>
      <c r="Z303" s="99"/>
    </row>
    <row r="304" spans="1:26" ht="15.75" customHeight="1">
      <c r="A304" s="130"/>
      <c r="B304" s="131"/>
      <c r="C304" s="131"/>
      <c r="D304" s="131"/>
      <c r="E304" s="131"/>
      <c r="F304" s="131"/>
      <c r="G304" s="131"/>
      <c r="H304" s="131"/>
      <c r="I304" s="131"/>
      <c r="J304" s="131"/>
      <c r="K304" s="99"/>
      <c r="L304" s="99"/>
      <c r="M304" s="131"/>
      <c r="N304" s="99"/>
      <c r="O304" s="99"/>
      <c r="P304" s="99"/>
      <c r="Q304" s="99"/>
      <c r="R304" s="99"/>
      <c r="S304" s="99"/>
      <c r="T304" s="99"/>
      <c r="U304" s="99"/>
      <c r="V304" s="99"/>
      <c r="W304" s="99"/>
      <c r="X304" s="99"/>
      <c r="Y304" s="99"/>
      <c r="Z304" s="99"/>
    </row>
    <row r="305" spans="1:26" ht="15.75" customHeight="1">
      <c r="A305" s="130"/>
      <c r="B305" s="131"/>
      <c r="C305" s="131"/>
      <c r="D305" s="131"/>
      <c r="E305" s="131"/>
      <c r="F305" s="131"/>
      <c r="G305" s="131"/>
      <c r="H305" s="131"/>
      <c r="I305" s="131"/>
      <c r="J305" s="131"/>
      <c r="K305" s="99"/>
      <c r="L305" s="99"/>
      <c r="M305" s="131"/>
      <c r="N305" s="99"/>
      <c r="O305" s="99"/>
      <c r="P305" s="99"/>
      <c r="Q305" s="99"/>
      <c r="R305" s="99"/>
      <c r="S305" s="99"/>
      <c r="T305" s="99"/>
      <c r="U305" s="99"/>
      <c r="V305" s="99"/>
      <c r="W305" s="99"/>
      <c r="X305" s="99"/>
      <c r="Y305" s="99"/>
      <c r="Z305" s="99"/>
    </row>
    <row r="306" spans="1:26" ht="15.75" customHeight="1">
      <c r="A306" s="130"/>
      <c r="B306" s="131"/>
      <c r="C306" s="131"/>
      <c r="D306" s="131"/>
      <c r="E306" s="131"/>
      <c r="F306" s="131"/>
      <c r="G306" s="131"/>
      <c r="H306" s="131"/>
      <c r="I306" s="131"/>
      <c r="J306" s="131"/>
      <c r="K306" s="99"/>
      <c r="L306" s="99"/>
      <c r="M306" s="131"/>
      <c r="N306" s="99"/>
      <c r="O306" s="99"/>
      <c r="P306" s="99"/>
      <c r="Q306" s="99"/>
      <c r="R306" s="99"/>
      <c r="S306" s="99"/>
      <c r="T306" s="99"/>
      <c r="U306" s="99"/>
      <c r="V306" s="99"/>
      <c r="W306" s="99"/>
      <c r="X306" s="99"/>
      <c r="Y306" s="99"/>
      <c r="Z306" s="99"/>
    </row>
    <row r="307" spans="1:26" ht="15.75" customHeight="1">
      <c r="A307" s="130"/>
      <c r="B307" s="131"/>
      <c r="C307" s="131"/>
      <c r="D307" s="131"/>
      <c r="E307" s="131"/>
      <c r="F307" s="131"/>
      <c r="G307" s="131"/>
      <c r="H307" s="131"/>
      <c r="I307" s="131"/>
      <c r="J307" s="131"/>
      <c r="K307" s="99"/>
      <c r="L307" s="99"/>
      <c r="M307" s="131"/>
      <c r="N307" s="99"/>
      <c r="O307" s="99"/>
      <c r="P307" s="99"/>
      <c r="Q307" s="99"/>
      <c r="R307" s="99"/>
      <c r="S307" s="99"/>
      <c r="T307" s="99"/>
      <c r="U307" s="99"/>
      <c r="V307" s="99"/>
      <c r="W307" s="99"/>
      <c r="X307" s="99"/>
      <c r="Y307" s="99"/>
      <c r="Z307" s="99"/>
    </row>
    <row r="308" spans="1:26" ht="15.75" customHeight="1">
      <c r="A308" s="130"/>
      <c r="B308" s="131"/>
      <c r="C308" s="131"/>
      <c r="D308" s="131"/>
      <c r="E308" s="131"/>
      <c r="F308" s="131"/>
      <c r="G308" s="131"/>
      <c r="H308" s="131"/>
      <c r="I308" s="131"/>
      <c r="J308" s="131"/>
      <c r="K308" s="99"/>
      <c r="L308" s="99"/>
      <c r="M308" s="131"/>
      <c r="N308" s="99"/>
      <c r="O308" s="99"/>
      <c r="P308" s="99"/>
      <c r="Q308" s="99"/>
      <c r="R308" s="99"/>
      <c r="S308" s="99"/>
      <c r="T308" s="99"/>
      <c r="U308" s="99"/>
      <c r="V308" s="99"/>
      <c r="W308" s="99"/>
      <c r="X308" s="99"/>
      <c r="Y308" s="99"/>
      <c r="Z308" s="99"/>
    </row>
    <row r="309" spans="1:26" ht="15.75" customHeight="1">
      <c r="A309" s="130"/>
      <c r="B309" s="131"/>
      <c r="C309" s="131"/>
      <c r="D309" s="131"/>
      <c r="E309" s="131"/>
      <c r="F309" s="131"/>
      <c r="G309" s="131"/>
      <c r="H309" s="131"/>
      <c r="I309" s="131"/>
      <c r="J309" s="131"/>
      <c r="K309" s="99"/>
      <c r="L309" s="99"/>
      <c r="M309" s="131"/>
      <c r="N309" s="99"/>
      <c r="O309" s="99"/>
      <c r="P309" s="99"/>
      <c r="Q309" s="99"/>
      <c r="R309" s="99"/>
      <c r="S309" s="99"/>
      <c r="T309" s="99"/>
      <c r="U309" s="99"/>
      <c r="V309" s="99"/>
      <c r="W309" s="99"/>
      <c r="X309" s="99"/>
      <c r="Y309" s="99"/>
      <c r="Z309" s="99"/>
    </row>
    <row r="310" spans="1:26" ht="15.75" customHeight="1">
      <c r="A310" s="130"/>
      <c r="B310" s="131"/>
      <c r="C310" s="131"/>
      <c r="D310" s="131"/>
      <c r="E310" s="131"/>
      <c r="F310" s="131"/>
      <c r="G310" s="131"/>
      <c r="H310" s="131"/>
      <c r="I310" s="131"/>
      <c r="J310" s="131"/>
      <c r="K310" s="99"/>
      <c r="L310" s="99"/>
      <c r="M310" s="131"/>
      <c r="N310" s="99"/>
      <c r="O310" s="99"/>
      <c r="P310" s="99"/>
      <c r="Q310" s="99"/>
      <c r="R310" s="99"/>
      <c r="S310" s="99"/>
      <c r="T310" s="99"/>
      <c r="U310" s="99"/>
      <c r="V310" s="99"/>
      <c r="W310" s="99"/>
      <c r="X310" s="99"/>
      <c r="Y310" s="99"/>
      <c r="Z310" s="99"/>
    </row>
    <row r="311" spans="1:26" ht="15.75" customHeight="1">
      <c r="A311" s="130"/>
      <c r="B311" s="131"/>
      <c r="C311" s="131"/>
      <c r="D311" s="131"/>
      <c r="E311" s="131"/>
      <c r="F311" s="131"/>
      <c r="G311" s="131"/>
      <c r="H311" s="131"/>
      <c r="I311" s="131"/>
      <c r="J311" s="131"/>
      <c r="K311" s="99"/>
      <c r="L311" s="99"/>
      <c r="M311" s="131"/>
      <c r="N311" s="99"/>
      <c r="O311" s="99"/>
      <c r="P311" s="99"/>
      <c r="Q311" s="99"/>
      <c r="R311" s="99"/>
      <c r="S311" s="99"/>
      <c r="T311" s="99"/>
      <c r="U311" s="99"/>
      <c r="V311" s="99"/>
      <c r="W311" s="99"/>
      <c r="X311" s="99"/>
      <c r="Y311" s="99"/>
      <c r="Z311" s="99"/>
    </row>
    <row r="312" spans="1:26" ht="15.75" customHeight="1">
      <c r="A312" s="130"/>
      <c r="B312" s="131"/>
      <c r="C312" s="131"/>
      <c r="D312" s="131"/>
      <c r="E312" s="131"/>
      <c r="F312" s="131"/>
      <c r="G312" s="131"/>
      <c r="H312" s="131"/>
      <c r="I312" s="131"/>
      <c r="J312" s="131"/>
      <c r="K312" s="99"/>
      <c r="L312" s="99"/>
      <c r="M312" s="131"/>
      <c r="N312" s="99"/>
      <c r="O312" s="99"/>
      <c r="P312" s="99"/>
      <c r="Q312" s="99"/>
      <c r="R312" s="99"/>
      <c r="S312" s="99"/>
      <c r="T312" s="99"/>
      <c r="U312" s="99"/>
      <c r="V312" s="99"/>
      <c r="W312" s="99"/>
      <c r="X312" s="99"/>
      <c r="Y312" s="99"/>
      <c r="Z312" s="99"/>
    </row>
    <row r="313" spans="1:26" ht="15.75" customHeight="1">
      <c r="A313" s="130"/>
      <c r="B313" s="131"/>
      <c r="C313" s="131"/>
      <c r="D313" s="131"/>
      <c r="E313" s="131"/>
      <c r="F313" s="131"/>
      <c r="G313" s="131"/>
      <c r="H313" s="131"/>
      <c r="I313" s="131"/>
      <c r="J313" s="131"/>
      <c r="K313" s="99"/>
      <c r="L313" s="99"/>
      <c r="M313" s="131"/>
      <c r="N313" s="99"/>
      <c r="O313" s="99"/>
      <c r="P313" s="99"/>
      <c r="Q313" s="99"/>
      <c r="R313" s="99"/>
      <c r="S313" s="99"/>
      <c r="T313" s="99"/>
      <c r="U313" s="99"/>
      <c r="V313" s="99"/>
      <c r="W313" s="99"/>
      <c r="X313" s="99"/>
      <c r="Y313" s="99"/>
      <c r="Z313" s="99"/>
    </row>
    <row r="314" spans="1:26" ht="15.75" customHeight="1">
      <c r="A314" s="130"/>
      <c r="B314" s="131"/>
      <c r="C314" s="131"/>
      <c r="D314" s="131"/>
      <c r="E314" s="131"/>
      <c r="F314" s="131"/>
      <c r="G314" s="131"/>
      <c r="H314" s="131"/>
      <c r="I314" s="131"/>
      <c r="J314" s="131"/>
      <c r="K314" s="99"/>
      <c r="L314" s="99"/>
      <c r="M314" s="131"/>
      <c r="N314" s="99"/>
      <c r="O314" s="99"/>
      <c r="P314" s="99"/>
      <c r="Q314" s="99"/>
      <c r="R314" s="99"/>
      <c r="S314" s="99"/>
      <c r="T314" s="99"/>
      <c r="U314" s="99"/>
      <c r="V314" s="99"/>
      <c r="W314" s="99"/>
      <c r="X314" s="99"/>
      <c r="Y314" s="99"/>
      <c r="Z314" s="99"/>
    </row>
    <row r="315" spans="1:26" ht="15.75" customHeight="1">
      <c r="A315" s="130"/>
      <c r="B315" s="131"/>
      <c r="C315" s="131"/>
      <c r="D315" s="131"/>
      <c r="E315" s="131"/>
      <c r="F315" s="131"/>
      <c r="G315" s="131"/>
      <c r="H315" s="131"/>
      <c r="I315" s="131"/>
      <c r="J315" s="131"/>
      <c r="K315" s="99"/>
      <c r="L315" s="99"/>
      <c r="M315" s="131"/>
      <c r="N315" s="99"/>
      <c r="O315" s="99"/>
      <c r="P315" s="99"/>
      <c r="Q315" s="99"/>
      <c r="R315" s="99"/>
      <c r="S315" s="99"/>
      <c r="T315" s="99"/>
      <c r="U315" s="99"/>
      <c r="V315" s="99"/>
      <c r="W315" s="99"/>
      <c r="X315" s="99"/>
      <c r="Y315" s="99"/>
      <c r="Z315" s="99"/>
    </row>
    <row r="316" spans="1:26" ht="15.75" customHeight="1">
      <c r="A316" s="130"/>
      <c r="B316" s="131"/>
      <c r="C316" s="131"/>
      <c r="D316" s="131"/>
      <c r="E316" s="131"/>
      <c r="F316" s="131"/>
      <c r="G316" s="131"/>
      <c r="H316" s="131"/>
      <c r="I316" s="131"/>
      <c r="J316" s="131"/>
      <c r="K316" s="99"/>
      <c r="L316" s="99"/>
      <c r="M316" s="131"/>
      <c r="N316" s="99"/>
      <c r="O316" s="99"/>
      <c r="P316" s="99"/>
      <c r="Q316" s="99"/>
      <c r="R316" s="99"/>
      <c r="S316" s="99"/>
      <c r="T316" s="99"/>
      <c r="U316" s="99"/>
      <c r="V316" s="99"/>
      <c r="W316" s="99"/>
      <c r="X316" s="99"/>
      <c r="Y316" s="99"/>
      <c r="Z316" s="99"/>
    </row>
    <row r="317" spans="1:26" ht="15.75" customHeight="1">
      <c r="A317" s="130"/>
      <c r="B317" s="131"/>
      <c r="C317" s="131"/>
      <c r="D317" s="131"/>
      <c r="E317" s="131"/>
      <c r="F317" s="131"/>
      <c r="G317" s="131"/>
      <c r="H317" s="131"/>
      <c r="I317" s="131"/>
      <c r="J317" s="131"/>
      <c r="K317" s="99"/>
      <c r="L317" s="99"/>
      <c r="M317" s="131"/>
      <c r="N317" s="99"/>
      <c r="O317" s="99"/>
      <c r="P317" s="99"/>
      <c r="Q317" s="99"/>
      <c r="R317" s="99"/>
      <c r="S317" s="99"/>
      <c r="T317" s="99"/>
      <c r="U317" s="99"/>
      <c r="V317" s="99"/>
      <c r="W317" s="99"/>
      <c r="X317" s="99"/>
      <c r="Y317" s="99"/>
      <c r="Z317" s="99"/>
    </row>
    <row r="318" spans="1:26" ht="15.75" customHeight="1">
      <c r="A318" s="130"/>
      <c r="B318" s="131"/>
      <c r="C318" s="131"/>
      <c r="D318" s="131"/>
      <c r="E318" s="131"/>
      <c r="F318" s="131"/>
      <c r="G318" s="131"/>
      <c r="H318" s="131"/>
      <c r="I318" s="131"/>
      <c r="J318" s="131"/>
      <c r="K318" s="99"/>
      <c r="L318" s="99"/>
      <c r="M318" s="131"/>
      <c r="N318" s="99"/>
      <c r="O318" s="99"/>
      <c r="P318" s="99"/>
      <c r="Q318" s="99"/>
      <c r="R318" s="99"/>
      <c r="S318" s="99"/>
      <c r="T318" s="99"/>
      <c r="U318" s="99"/>
      <c r="V318" s="99"/>
      <c r="W318" s="99"/>
      <c r="X318" s="99"/>
      <c r="Y318" s="99"/>
      <c r="Z318" s="99"/>
    </row>
    <row r="319" spans="1:26" ht="15.75" customHeight="1">
      <c r="A319" s="130"/>
      <c r="B319" s="131"/>
      <c r="C319" s="131"/>
      <c r="D319" s="131"/>
      <c r="E319" s="131"/>
      <c r="F319" s="131"/>
      <c r="G319" s="131"/>
      <c r="H319" s="131"/>
      <c r="I319" s="131"/>
      <c r="J319" s="131"/>
      <c r="K319" s="99"/>
      <c r="L319" s="99"/>
      <c r="M319" s="131"/>
      <c r="N319" s="99"/>
      <c r="O319" s="99"/>
      <c r="P319" s="99"/>
      <c r="Q319" s="99"/>
      <c r="R319" s="99"/>
      <c r="S319" s="99"/>
      <c r="T319" s="99"/>
      <c r="U319" s="99"/>
      <c r="V319" s="99"/>
      <c r="W319" s="99"/>
      <c r="X319" s="99"/>
      <c r="Y319" s="99"/>
      <c r="Z319" s="99"/>
    </row>
    <row r="320" spans="1:26" ht="15.75" customHeight="1">
      <c r="A320" s="130"/>
      <c r="B320" s="131"/>
      <c r="C320" s="131"/>
      <c r="D320" s="131"/>
      <c r="E320" s="131"/>
      <c r="F320" s="131"/>
      <c r="G320" s="131"/>
      <c r="H320" s="131"/>
      <c r="I320" s="131"/>
      <c r="J320" s="131"/>
      <c r="K320" s="99"/>
      <c r="L320" s="99"/>
      <c r="M320" s="131"/>
      <c r="N320" s="99"/>
      <c r="O320" s="99"/>
      <c r="P320" s="99"/>
      <c r="Q320" s="99"/>
      <c r="R320" s="99"/>
      <c r="S320" s="99"/>
      <c r="T320" s="99"/>
      <c r="U320" s="99"/>
      <c r="V320" s="99"/>
      <c r="W320" s="99"/>
      <c r="X320" s="99"/>
      <c r="Y320" s="99"/>
      <c r="Z320" s="99"/>
    </row>
    <row r="321" spans="1:26" ht="15.75" customHeight="1">
      <c r="A321" s="130"/>
      <c r="B321" s="131"/>
      <c r="C321" s="131"/>
      <c r="D321" s="131"/>
      <c r="E321" s="131"/>
      <c r="F321" s="131"/>
      <c r="G321" s="131"/>
      <c r="H321" s="131"/>
      <c r="I321" s="131"/>
      <c r="J321" s="131"/>
      <c r="K321" s="99"/>
      <c r="L321" s="99"/>
      <c r="M321" s="131"/>
      <c r="N321" s="99"/>
      <c r="O321" s="99"/>
      <c r="P321" s="99"/>
      <c r="Q321" s="99"/>
      <c r="R321" s="99"/>
      <c r="S321" s="99"/>
      <c r="T321" s="99"/>
      <c r="U321" s="99"/>
      <c r="V321" s="99"/>
      <c r="W321" s="99"/>
      <c r="X321" s="99"/>
      <c r="Y321" s="99"/>
      <c r="Z321" s="99"/>
    </row>
    <row r="322" spans="1:26" ht="15.75" customHeight="1">
      <c r="A322" s="130"/>
      <c r="B322" s="131"/>
      <c r="C322" s="131"/>
      <c r="D322" s="131"/>
      <c r="E322" s="131"/>
      <c r="F322" s="131"/>
      <c r="G322" s="131"/>
      <c r="H322" s="131"/>
      <c r="I322" s="131"/>
      <c r="J322" s="131"/>
      <c r="K322" s="99"/>
      <c r="L322" s="99"/>
      <c r="M322" s="131"/>
      <c r="N322" s="99"/>
      <c r="O322" s="99"/>
      <c r="P322" s="99"/>
      <c r="Q322" s="99"/>
      <c r="R322" s="99"/>
      <c r="S322" s="99"/>
      <c r="T322" s="99"/>
      <c r="U322" s="99"/>
      <c r="V322" s="99"/>
      <c r="W322" s="99"/>
      <c r="X322" s="99"/>
      <c r="Y322" s="99"/>
      <c r="Z322" s="99"/>
    </row>
    <row r="323" spans="1:26" ht="15.75" customHeight="1">
      <c r="A323" s="130"/>
      <c r="B323" s="131"/>
      <c r="C323" s="131"/>
      <c r="D323" s="131"/>
      <c r="E323" s="131"/>
      <c r="F323" s="131"/>
      <c r="G323" s="131"/>
      <c r="H323" s="131"/>
      <c r="I323" s="131"/>
      <c r="J323" s="131"/>
      <c r="K323" s="99"/>
      <c r="L323" s="99"/>
      <c r="M323" s="131"/>
      <c r="N323" s="99"/>
      <c r="O323" s="99"/>
      <c r="P323" s="99"/>
      <c r="Q323" s="99"/>
      <c r="R323" s="99"/>
      <c r="S323" s="99"/>
      <c r="T323" s="99"/>
      <c r="U323" s="99"/>
      <c r="V323" s="99"/>
      <c r="W323" s="99"/>
      <c r="X323" s="99"/>
      <c r="Y323" s="99"/>
      <c r="Z323" s="99"/>
    </row>
    <row r="324" spans="1:26" ht="15.75" customHeight="1">
      <c r="A324" s="130"/>
      <c r="B324" s="131"/>
      <c r="C324" s="131"/>
      <c r="D324" s="131"/>
      <c r="E324" s="131"/>
      <c r="F324" s="131"/>
      <c r="G324" s="131"/>
      <c r="H324" s="131"/>
      <c r="I324" s="131"/>
      <c r="J324" s="131"/>
      <c r="K324" s="99"/>
      <c r="L324" s="99"/>
      <c r="M324" s="131"/>
      <c r="N324" s="99"/>
      <c r="O324" s="99"/>
      <c r="P324" s="99"/>
      <c r="Q324" s="99"/>
      <c r="R324" s="99"/>
      <c r="S324" s="99"/>
      <c r="T324" s="99"/>
      <c r="U324" s="99"/>
      <c r="V324" s="99"/>
      <c r="W324" s="99"/>
      <c r="X324" s="99"/>
      <c r="Y324" s="99"/>
      <c r="Z324" s="99"/>
    </row>
    <row r="325" spans="1:26" ht="15.75" customHeight="1">
      <c r="A325" s="130"/>
      <c r="B325" s="131"/>
      <c r="C325" s="131"/>
      <c r="D325" s="131"/>
      <c r="E325" s="131"/>
      <c r="F325" s="131"/>
      <c r="G325" s="131"/>
      <c r="H325" s="131"/>
      <c r="I325" s="131"/>
      <c r="J325" s="131"/>
      <c r="K325" s="99"/>
      <c r="L325" s="99"/>
      <c r="M325" s="131"/>
      <c r="N325" s="99"/>
      <c r="O325" s="99"/>
      <c r="P325" s="99"/>
      <c r="Q325" s="99"/>
      <c r="R325" s="99"/>
      <c r="S325" s="99"/>
      <c r="T325" s="99"/>
      <c r="U325" s="99"/>
      <c r="V325" s="99"/>
      <c r="W325" s="99"/>
      <c r="X325" s="99"/>
      <c r="Y325" s="99"/>
      <c r="Z325" s="99"/>
    </row>
    <row r="326" spans="1:26" ht="15.75" customHeight="1">
      <c r="A326" s="130"/>
      <c r="B326" s="131"/>
      <c r="C326" s="131"/>
      <c r="D326" s="131"/>
      <c r="E326" s="131"/>
      <c r="F326" s="131"/>
      <c r="G326" s="131"/>
      <c r="H326" s="131"/>
      <c r="I326" s="131"/>
      <c r="J326" s="131"/>
      <c r="K326" s="99"/>
      <c r="L326" s="99"/>
      <c r="M326" s="131"/>
      <c r="N326" s="99"/>
      <c r="O326" s="99"/>
      <c r="P326" s="99"/>
      <c r="Q326" s="99"/>
      <c r="R326" s="99"/>
      <c r="S326" s="99"/>
      <c r="T326" s="99"/>
      <c r="U326" s="99"/>
      <c r="V326" s="99"/>
      <c r="W326" s="99"/>
      <c r="X326" s="99"/>
      <c r="Y326" s="99"/>
      <c r="Z326" s="99"/>
    </row>
    <row r="327" spans="1:26" ht="15.75" customHeight="1">
      <c r="A327" s="130"/>
      <c r="B327" s="131"/>
      <c r="C327" s="131"/>
      <c r="D327" s="131"/>
      <c r="E327" s="131"/>
      <c r="F327" s="131"/>
      <c r="G327" s="131"/>
      <c r="H327" s="131"/>
      <c r="I327" s="131"/>
      <c r="J327" s="131"/>
      <c r="K327" s="99"/>
      <c r="L327" s="99"/>
      <c r="M327" s="131"/>
      <c r="N327" s="99"/>
      <c r="O327" s="99"/>
      <c r="P327" s="99"/>
      <c r="Q327" s="99"/>
      <c r="R327" s="99"/>
      <c r="S327" s="99"/>
      <c r="T327" s="99"/>
      <c r="U327" s="99"/>
      <c r="V327" s="99"/>
      <c r="W327" s="99"/>
      <c r="X327" s="99"/>
      <c r="Y327" s="99"/>
      <c r="Z327" s="99"/>
    </row>
    <row r="328" spans="1:26" ht="15.75" customHeight="1">
      <c r="A328" s="130"/>
      <c r="B328" s="131"/>
      <c r="C328" s="131"/>
      <c r="D328" s="131"/>
      <c r="E328" s="131"/>
      <c r="F328" s="131"/>
      <c r="G328" s="131"/>
      <c r="H328" s="131"/>
      <c r="I328" s="131"/>
      <c r="J328" s="131"/>
      <c r="K328" s="99"/>
      <c r="L328" s="99"/>
      <c r="M328" s="131"/>
      <c r="N328" s="99"/>
      <c r="O328" s="99"/>
      <c r="P328" s="99"/>
      <c r="Q328" s="99"/>
      <c r="R328" s="99"/>
      <c r="S328" s="99"/>
      <c r="T328" s="99"/>
      <c r="U328" s="99"/>
      <c r="V328" s="99"/>
      <c r="W328" s="99"/>
      <c r="X328" s="99"/>
      <c r="Y328" s="99"/>
      <c r="Z328" s="99"/>
    </row>
    <row r="329" spans="1:26" ht="15.75" customHeight="1">
      <c r="A329" s="130"/>
      <c r="B329" s="131"/>
      <c r="C329" s="131"/>
      <c r="D329" s="131"/>
      <c r="E329" s="131"/>
      <c r="F329" s="131"/>
      <c r="G329" s="131"/>
      <c r="H329" s="131"/>
      <c r="I329" s="131"/>
      <c r="J329" s="131"/>
      <c r="K329" s="99"/>
      <c r="L329" s="99"/>
      <c r="M329" s="131"/>
      <c r="N329" s="99"/>
      <c r="O329" s="99"/>
      <c r="P329" s="99"/>
      <c r="Q329" s="99"/>
      <c r="R329" s="99"/>
      <c r="S329" s="99"/>
      <c r="T329" s="99"/>
      <c r="U329" s="99"/>
      <c r="V329" s="99"/>
      <c r="W329" s="99"/>
      <c r="X329" s="99"/>
      <c r="Y329" s="99"/>
      <c r="Z329" s="99"/>
    </row>
    <row r="330" spans="1:26" ht="15.75" customHeight="1">
      <c r="A330" s="130"/>
      <c r="B330" s="131"/>
      <c r="C330" s="131"/>
      <c r="D330" s="131"/>
      <c r="E330" s="131"/>
      <c r="F330" s="131"/>
      <c r="G330" s="131"/>
      <c r="H330" s="131"/>
      <c r="I330" s="131"/>
      <c r="J330" s="131"/>
      <c r="K330" s="99"/>
      <c r="L330" s="99"/>
      <c r="M330" s="131"/>
      <c r="N330" s="99"/>
      <c r="O330" s="99"/>
      <c r="P330" s="99"/>
      <c r="Q330" s="99"/>
      <c r="R330" s="99"/>
      <c r="S330" s="99"/>
      <c r="T330" s="99"/>
      <c r="U330" s="99"/>
      <c r="V330" s="99"/>
      <c r="W330" s="99"/>
      <c r="X330" s="99"/>
      <c r="Y330" s="99"/>
      <c r="Z330" s="99"/>
    </row>
    <row r="331" spans="1:26" ht="15.75" customHeight="1">
      <c r="A331" s="130"/>
      <c r="B331" s="131"/>
      <c r="C331" s="131"/>
      <c r="D331" s="131"/>
      <c r="E331" s="131"/>
      <c r="F331" s="131"/>
      <c r="G331" s="131"/>
      <c r="H331" s="131"/>
      <c r="I331" s="131"/>
      <c r="J331" s="131"/>
      <c r="K331" s="99"/>
      <c r="L331" s="99"/>
      <c r="M331" s="131"/>
      <c r="N331" s="99"/>
      <c r="O331" s="99"/>
      <c r="P331" s="99"/>
      <c r="Q331" s="99"/>
      <c r="R331" s="99"/>
      <c r="S331" s="99"/>
      <c r="T331" s="99"/>
      <c r="U331" s="99"/>
      <c r="V331" s="99"/>
      <c r="W331" s="99"/>
      <c r="X331" s="99"/>
      <c r="Y331" s="99"/>
      <c r="Z331" s="99"/>
    </row>
    <row r="332" spans="1:26" ht="15.75" customHeight="1">
      <c r="A332" s="130"/>
      <c r="B332" s="131"/>
      <c r="C332" s="131"/>
      <c r="D332" s="131"/>
      <c r="E332" s="131"/>
      <c r="F332" s="131"/>
      <c r="G332" s="131"/>
      <c r="H332" s="131"/>
      <c r="I332" s="131"/>
      <c r="J332" s="131"/>
      <c r="K332" s="99"/>
      <c r="L332" s="99"/>
      <c r="M332" s="131"/>
      <c r="N332" s="99"/>
      <c r="O332" s="99"/>
      <c r="P332" s="99"/>
      <c r="Q332" s="99"/>
      <c r="R332" s="99"/>
      <c r="S332" s="99"/>
      <c r="T332" s="99"/>
      <c r="U332" s="99"/>
      <c r="V332" s="99"/>
      <c r="W332" s="99"/>
      <c r="X332" s="99"/>
      <c r="Y332" s="99"/>
      <c r="Z332" s="99"/>
    </row>
    <row r="333" spans="1:26" ht="15.75" customHeight="1">
      <c r="A333" s="130"/>
      <c r="B333" s="131"/>
      <c r="C333" s="131"/>
      <c r="D333" s="131"/>
      <c r="E333" s="131"/>
      <c r="F333" s="131"/>
      <c r="G333" s="131"/>
      <c r="H333" s="131"/>
      <c r="I333" s="131"/>
      <c r="J333" s="131"/>
      <c r="K333" s="99"/>
      <c r="L333" s="99"/>
      <c r="M333" s="131"/>
      <c r="N333" s="99"/>
      <c r="O333" s="99"/>
      <c r="P333" s="99"/>
      <c r="Q333" s="99"/>
      <c r="R333" s="99"/>
      <c r="S333" s="99"/>
      <c r="T333" s="99"/>
      <c r="U333" s="99"/>
      <c r="V333" s="99"/>
      <c r="W333" s="99"/>
      <c r="X333" s="99"/>
      <c r="Y333" s="99"/>
      <c r="Z333" s="99"/>
    </row>
    <row r="334" spans="1:26" ht="15.75" customHeight="1">
      <c r="A334" s="130"/>
      <c r="B334" s="131"/>
      <c r="C334" s="131"/>
      <c r="D334" s="131"/>
      <c r="E334" s="131"/>
      <c r="F334" s="131"/>
      <c r="G334" s="131"/>
      <c r="H334" s="131"/>
      <c r="I334" s="131"/>
      <c r="J334" s="131"/>
      <c r="K334" s="99"/>
      <c r="L334" s="99"/>
      <c r="M334" s="131"/>
      <c r="N334" s="99"/>
      <c r="O334" s="99"/>
      <c r="P334" s="99"/>
      <c r="Q334" s="99"/>
      <c r="R334" s="99"/>
      <c r="S334" s="99"/>
      <c r="T334" s="99"/>
      <c r="U334" s="99"/>
      <c r="V334" s="99"/>
      <c r="W334" s="99"/>
      <c r="X334" s="99"/>
      <c r="Y334" s="99"/>
      <c r="Z334" s="99"/>
    </row>
    <row r="335" spans="1:26" ht="15.75" customHeight="1">
      <c r="A335" s="130"/>
      <c r="B335" s="131"/>
      <c r="C335" s="131"/>
      <c r="D335" s="131"/>
      <c r="E335" s="131"/>
      <c r="F335" s="131"/>
      <c r="G335" s="131"/>
      <c r="H335" s="131"/>
      <c r="I335" s="131"/>
      <c r="J335" s="131"/>
      <c r="K335" s="99"/>
      <c r="L335" s="99"/>
      <c r="M335" s="131"/>
      <c r="N335" s="99"/>
      <c r="O335" s="99"/>
      <c r="P335" s="99"/>
      <c r="Q335" s="99"/>
      <c r="R335" s="99"/>
      <c r="S335" s="99"/>
      <c r="T335" s="99"/>
      <c r="U335" s="99"/>
      <c r="V335" s="99"/>
      <c r="W335" s="99"/>
      <c r="X335" s="99"/>
      <c r="Y335" s="99"/>
      <c r="Z335" s="99"/>
    </row>
    <row r="336" spans="1:26" ht="15.75" customHeight="1">
      <c r="A336" s="130"/>
      <c r="B336" s="131"/>
      <c r="C336" s="131"/>
      <c r="D336" s="131"/>
      <c r="E336" s="131"/>
      <c r="F336" s="131"/>
      <c r="G336" s="131"/>
      <c r="H336" s="131"/>
      <c r="I336" s="131"/>
      <c r="J336" s="131"/>
      <c r="K336" s="99"/>
      <c r="L336" s="99"/>
      <c r="M336" s="131"/>
      <c r="N336" s="99"/>
      <c r="O336" s="99"/>
      <c r="P336" s="99"/>
      <c r="Q336" s="99"/>
      <c r="R336" s="99"/>
      <c r="S336" s="99"/>
      <c r="T336" s="99"/>
      <c r="U336" s="99"/>
      <c r="V336" s="99"/>
      <c r="W336" s="99"/>
      <c r="X336" s="99"/>
      <c r="Y336" s="99"/>
      <c r="Z336" s="99"/>
    </row>
    <row r="337" spans="1:26" ht="15.75" customHeight="1">
      <c r="A337" s="130"/>
      <c r="B337" s="131"/>
      <c r="C337" s="131"/>
      <c r="D337" s="131"/>
      <c r="E337" s="131"/>
      <c r="F337" s="131"/>
      <c r="G337" s="131"/>
      <c r="H337" s="131"/>
      <c r="I337" s="131"/>
      <c r="J337" s="131"/>
      <c r="K337" s="99"/>
      <c r="L337" s="99"/>
      <c r="M337" s="131"/>
      <c r="N337" s="99"/>
      <c r="O337" s="99"/>
      <c r="P337" s="99"/>
      <c r="Q337" s="99"/>
      <c r="R337" s="99"/>
      <c r="S337" s="99"/>
      <c r="T337" s="99"/>
      <c r="U337" s="99"/>
      <c r="V337" s="99"/>
      <c r="W337" s="99"/>
      <c r="X337" s="99"/>
      <c r="Y337" s="99"/>
      <c r="Z337" s="99"/>
    </row>
    <row r="338" spans="1:26" ht="15.75" customHeight="1">
      <c r="A338" s="130"/>
      <c r="B338" s="131"/>
      <c r="C338" s="131"/>
      <c r="D338" s="131"/>
      <c r="E338" s="131"/>
      <c r="F338" s="131"/>
      <c r="G338" s="131"/>
      <c r="H338" s="131"/>
      <c r="I338" s="131"/>
      <c r="J338" s="131"/>
      <c r="K338" s="99"/>
      <c r="L338" s="99"/>
      <c r="M338" s="131"/>
      <c r="N338" s="99"/>
      <c r="O338" s="99"/>
      <c r="P338" s="99"/>
      <c r="Q338" s="99"/>
      <c r="R338" s="99"/>
      <c r="S338" s="99"/>
      <c r="T338" s="99"/>
      <c r="U338" s="99"/>
      <c r="V338" s="99"/>
      <c r="W338" s="99"/>
      <c r="X338" s="99"/>
      <c r="Y338" s="99"/>
      <c r="Z338" s="99"/>
    </row>
    <row r="339" spans="1:26" ht="15.75" customHeight="1">
      <c r="A339" s="130"/>
      <c r="B339" s="131"/>
      <c r="C339" s="131"/>
      <c r="D339" s="131"/>
      <c r="E339" s="131"/>
      <c r="F339" s="131"/>
      <c r="G339" s="131"/>
      <c r="H339" s="131"/>
      <c r="I339" s="131"/>
      <c r="J339" s="131"/>
      <c r="K339" s="99"/>
      <c r="L339" s="99"/>
      <c r="M339" s="131"/>
      <c r="N339" s="99"/>
      <c r="O339" s="99"/>
      <c r="P339" s="99"/>
      <c r="Q339" s="99"/>
      <c r="R339" s="99"/>
      <c r="S339" s="99"/>
      <c r="T339" s="99"/>
      <c r="U339" s="99"/>
      <c r="V339" s="99"/>
      <c r="W339" s="99"/>
      <c r="X339" s="99"/>
      <c r="Y339" s="99"/>
      <c r="Z339" s="99"/>
    </row>
    <row r="340" spans="1:26" ht="15.75" customHeight="1">
      <c r="A340" s="130"/>
      <c r="B340" s="131"/>
      <c r="C340" s="131"/>
      <c r="D340" s="131"/>
      <c r="E340" s="131"/>
      <c r="F340" s="131"/>
      <c r="G340" s="131"/>
      <c r="H340" s="131"/>
      <c r="I340" s="131"/>
      <c r="J340" s="131"/>
      <c r="K340" s="99"/>
      <c r="L340" s="99"/>
      <c r="M340" s="131"/>
      <c r="N340" s="99"/>
      <c r="O340" s="99"/>
      <c r="P340" s="99"/>
      <c r="Q340" s="99"/>
      <c r="R340" s="99"/>
      <c r="S340" s="99"/>
      <c r="T340" s="99"/>
      <c r="U340" s="99"/>
      <c r="V340" s="99"/>
      <c r="W340" s="99"/>
      <c r="X340" s="99"/>
      <c r="Y340" s="99"/>
      <c r="Z340" s="99"/>
    </row>
    <row r="341" spans="1:26" ht="15.75" customHeight="1">
      <c r="A341" s="130"/>
      <c r="B341" s="131"/>
      <c r="C341" s="131"/>
      <c r="D341" s="131"/>
      <c r="E341" s="131"/>
      <c r="F341" s="131"/>
      <c r="G341" s="131"/>
      <c r="H341" s="131"/>
      <c r="I341" s="131"/>
      <c r="J341" s="131"/>
      <c r="K341" s="99"/>
      <c r="L341" s="99"/>
      <c r="M341" s="131"/>
      <c r="N341" s="99"/>
      <c r="O341" s="99"/>
      <c r="P341" s="99"/>
      <c r="Q341" s="99"/>
      <c r="R341" s="99"/>
      <c r="S341" s="99"/>
      <c r="T341" s="99"/>
      <c r="U341" s="99"/>
      <c r="V341" s="99"/>
      <c r="W341" s="99"/>
      <c r="X341" s="99"/>
      <c r="Y341" s="99"/>
      <c r="Z341" s="99"/>
    </row>
    <row r="342" spans="1:26" ht="15.75" customHeight="1">
      <c r="A342" s="130"/>
      <c r="B342" s="131"/>
      <c r="C342" s="131"/>
      <c r="D342" s="131"/>
      <c r="E342" s="131"/>
      <c r="F342" s="131"/>
      <c r="G342" s="131"/>
      <c r="H342" s="131"/>
      <c r="I342" s="131"/>
      <c r="J342" s="131"/>
      <c r="K342" s="99"/>
      <c r="L342" s="99"/>
      <c r="M342" s="131"/>
      <c r="N342" s="99"/>
      <c r="O342" s="99"/>
      <c r="P342" s="99"/>
      <c r="Q342" s="99"/>
      <c r="R342" s="99"/>
      <c r="S342" s="99"/>
      <c r="T342" s="99"/>
      <c r="U342" s="99"/>
      <c r="V342" s="99"/>
      <c r="W342" s="99"/>
      <c r="X342" s="99"/>
      <c r="Y342" s="99"/>
      <c r="Z342" s="99"/>
    </row>
    <row r="343" spans="1:26" ht="15.75" customHeight="1">
      <c r="A343" s="130"/>
      <c r="B343" s="131"/>
      <c r="C343" s="131"/>
      <c r="D343" s="131"/>
      <c r="E343" s="131"/>
      <c r="F343" s="131"/>
      <c r="G343" s="131"/>
      <c r="H343" s="131"/>
      <c r="I343" s="131"/>
      <c r="J343" s="131"/>
      <c r="K343" s="99"/>
      <c r="L343" s="99"/>
      <c r="M343" s="131"/>
      <c r="N343" s="99"/>
      <c r="O343" s="99"/>
      <c r="P343" s="99"/>
      <c r="Q343" s="99"/>
      <c r="R343" s="99"/>
      <c r="S343" s="99"/>
      <c r="T343" s="99"/>
      <c r="U343" s="99"/>
      <c r="V343" s="99"/>
      <c r="W343" s="99"/>
      <c r="X343" s="99"/>
      <c r="Y343" s="99"/>
      <c r="Z343" s="99"/>
    </row>
    <row r="344" spans="1:26" ht="15.75" customHeight="1">
      <c r="A344" s="130"/>
      <c r="B344" s="131"/>
      <c r="C344" s="131"/>
      <c r="D344" s="131"/>
      <c r="E344" s="131"/>
      <c r="F344" s="131"/>
      <c r="G344" s="131"/>
      <c r="H344" s="131"/>
      <c r="I344" s="131"/>
      <c r="J344" s="131"/>
      <c r="K344" s="99"/>
      <c r="L344" s="99"/>
      <c r="M344" s="131"/>
      <c r="N344" s="99"/>
      <c r="O344" s="99"/>
      <c r="P344" s="99"/>
      <c r="Q344" s="99"/>
      <c r="R344" s="99"/>
      <c r="S344" s="99"/>
      <c r="T344" s="99"/>
      <c r="U344" s="99"/>
      <c r="V344" s="99"/>
      <c r="W344" s="99"/>
      <c r="X344" s="99"/>
      <c r="Y344" s="99"/>
      <c r="Z344" s="99"/>
    </row>
    <row r="345" spans="1:26" ht="15.75" customHeight="1">
      <c r="A345" s="130"/>
      <c r="B345" s="131"/>
      <c r="C345" s="131"/>
      <c r="D345" s="131"/>
      <c r="E345" s="131"/>
      <c r="F345" s="131"/>
      <c r="G345" s="131"/>
      <c r="H345" s="131"/>
      <c r="I345" s="131"/>
      <c r="J345" s="131"/>
      <c r="K345" s="99"/>
      <c r="L345" s="99"/>
      <c r="M345" s="131"/>
      <c r="N345" s="99"/>
      <c r="O345" s="99"/>
      <c r="P345" s="99"/>
      <c r="Q345" s="99"/>
      <c r="R345" s="99"/>
      <c r="S345" s="99"/>
      <c r="T345" s="99"/>
      <c r="U345" s="99"/>
      <c r="V345" s="99"/>
      <c r="W345" s="99"/>
      <c r="X345" s="99"/>
      <c r="Y345" s="99"/>
      <c r="Z345" s="99"/>
    </row>
    <row r="346" spans="1:26" ht="15.75" customHeight="1">
      <c r="A346" s="130"/>
      <c r="B346" s="131"/>
      <c r="C346" s="131"/>
      <c r="D346" s="131"/>
      <c r="E346" s="131"/>
      <c r="F346" s="131"/>
      <c r="G346" s="131"/>
      <c r="H346" s="131"/>
      <c r="I346" s="131"/>
      <c r="J346" s="131"/>
      <c r="K346" s="99"/>
      <c r="L346" s="99"/>
      <c r="M346" s="131"/>
      <c r="N346" s="99"/>
      <c r="O346" s="99"/>
      <c r="P346" s="99"/>
      <c r="Q346" s="99"/>
      <c r="R346" s="99"/>
      <c r="S346" s="99"/>
      <c r="T346" s="99"/>
      <c r="U346" s="99"/>
      <c r="V346" s="99"/>
      <c r="W346" s="99"/>
      <c r="X346" s="99"/>
      <c r="Y346" s="99"/>
      <c r="Z346" s="99"/>
    </row>
    <row r="347" spans="1:26" ht="15.75" customHeight="1">
      <c r="A347" s="130"/>
      <c r="B347" s="131"/>
      <c r="C347" s="131"/>
      <c r="D347" s="131"/>
      <c r="E347" s="131"/>
      <c r="F347" s="131"/>
      <c r="G347" s="131"/>
      <c r="H347" s="131"/>
      <c r="I347" s="131"/>
      <c r="J347" s="131"/>
      <c r="K347" s="99"/>
      <c r="L347" s="99"/>
      <c r="M347" s="131"/>
      <c r="N347" s="99"/>
      <c r="O347" s="99"/>
      <c r="P347" s="99"/>
      <c r="Q347" s="99"/>
      <c r="R347" s="99"/>
      <c r="S347" s="99"/>
      <c r="T347" s="99"/>
      <c r="U347" s="99"/>
      <c r="V347" s="99"/>
      <c r="W347" s="99"/>
      <c r="X347" s="99"/>
      <c r="Y347" s="99"/>
      <c r="Z347" s="99"/>
    </row>
    <row r="348" spans="1:26" ht="15.75" customHeight="1">
      <c r="A348" s="130"/>
      <c r="B348" s="131"/>
      <c r="C348" s="131"/>
      <c r="D348" s="131"/>
      <c r="E348" s="131"/>
      <c r="F348" s="131"/>
      <c r="G348" s="131"/>
      <c r="H348" s="131"/>
      <c r="I348" s="131"/>
      <c r="J348" s="131"/>
      <c r="K348" s="99"/>
      <c r="L348" s="99"/>
      <c r="M348" s="131"/>
      <c r="N348" s="99"/>
      <c r="O348" s="99"/>
      <c r="P348" s="99"/>
      <c r="Q348" s="99"/>
      <c r="R348" s="99"/>
      <c r="S348" s="99"/>
      <c r="T348" s="99"/>
      <c r="U348" s="99"/>
      <c r="V348" s="99"/>
      <c r="W348" s="99"/>
      <c r="X348" s="99"/>
      <c r="Y348" s="99"/>
      <c r="Z348" s="99"/>
    </row>
    <row r="349" spans="1:26" ht="15.75" customHeight="1">
      <c r="A349" s="130"/>
      <c r="B349" s="131"/>
      <c r="C349" s="131"/>
      <c r="D349" s="131"/>
      <c r="E349" s="131"/>
      <c r="F349" s="131"/>
      <c r="G349" s="131"/>
      <c r="H349" s="131"/>
      <c r="I349" s="131"/>
      <c r="J349" s="131"/>
      <c r="K349" s="99"/>
      <c r="L349" s="99"/>
      <c r="M349" s="131"/>
      <c r="N349" s="99"/>
      <c r="O349" s="99"/>
      <c r="P349" s="99"/>
      <c r="Q349" s="99"/>
      <c r="R349" s="99"/>
      <c r="S349" s="99"/>
      <c r="T349" s="99"/>
      <c r="U349" s="99"/>
      <c r="V349" s="99"/>
      <c r="W349" s="99"/>
      <c r="X349" s="99"/>
      <c r="Y349" s="99"/>
      <c r="Z349" s="99"/>
    </row>
    <row r="350" spans="1:26" ht="15.75" customHeight="1">
      <c r="A350" s="130"/>
      <c r="B350" s="131"/>
      <c r="C350" s="131"/>
      <c r="D350" s="131"/>
      <c r="E350" s="131"/>
      <c r="F350" s="131"/>
      <c r="G350" s="131"/>
      <c r="H350" s="131"/>
      <c r="I350" s="131"/>
      <c r="J350" s="131"/>
      <c r="K350" s="99"/>
      <c r="L350" s="99"/>
      <c r="M350" s="131"/>
      <c r="N350" s="99"/>
      <c r="O350" s="99"/>
      <c r="P350" s="99"/>
      <c r="Q350" s="99"/>
      <c r="R350" s="99"/>
      <c r="S350" s="99"/>
      <c r="T350" s="99"/>
      <c r="U350" s="99"/>
      <c r="V350" s="99"/>
      <c r="W350" s="99"/>
      <c r="X350" s="99"/>
      <c r="Y350" s="99"/>
      <c r="Z350" s="99"/>
    </row>
    <row r="351" spans="1:26" ht="15.75" customHeight="1">
      <c r="A351" s="130"/>
      <c r="B351" s="131"/>
      <c r="C351" s="131"/>
      <c r="D351" s="131"/>
      <c r="E351" s="131"/>
      <c r="F351" s="131"/>
      <c r="G351" s="131"/>
      <c r="H351" s="131"/>
      <c r="I351" s="131"/>
      <c r="J351" s="131"/>
      <c r="K351" s="99"/>
      <c r="L351" s="99"/>
      <c r="M351" s="131"/>
      <c r="N351" s="99"/>
      <c r="O351" s="99"/>
      <c r="P351" s="99"/>
      <c r="Q351" s="99"/>
      <c r="R351" s="99"/>
      <c r="S351" s="99"/>
      <c r="T351" s="99"/>
      <c r="U351" s="99"/>
      <c r="V351" s="99"/>
      <c r="W351" s="99"/>
      <c r="X351" s="99"/>
      <c r="Y351" s="99"/>
      <c r="Z351" s="99"/>
    </row>
    <row r="352" spans="1:26" ht="15.75" customHeight="1">
      <c r="A352" s="130"/>
      <c r="B352" s="131"/>
      <c r="C352" s="131"/>
      <c r="D352" s="131"/>
      <c r="E352" s="131"/>
      <c r="F352" s="131"/>
      <c r="G352" s="131"/>
      <c r="H352" s="131"/>
      <c r="I352" s="131"/>
      <c r="J352" s="131"/>
      <c r="K352" s="99"/>
      <c r="L352" s="99"/>
      <c r="M352" s="131"/>
      <c r="N352" s="99"/>
      <c r="O352" s="99"/>
      <c r="P352" s="99"/>
      <c r="Q352" s="99"/>
      <c r="R352" s="99"/>
      <c r="S352" s="99"/>
      <c r="T352" s="99"/>
      <c r="U352" s="99"/>
      <c r="V352" s="99"/>
      <c r="W352" s="99"/>
      <c r="X352" s="99"/>
      <c r="Y352" s="99"/>
      <c r="Z352" s="99"/>
    </row>
    <row r="353" spans="1:26" ht="15.75" customHeight="1">
      <c r="A353" s="130"/>
      <c r="B353" s="131"/>
      <c r="C353" s="131"/>
      <c r="D353" s="131"/>
      <c r="E353" s="131"/>
      <c r="F353" s="131"/>
      <c r="G353" s="131"/>
      <c r="H353" s="131"/>
      <c r="I353" s="131"/>
      <c r="J353" s="131"/>
      <c r="K353" s="99"/>
      <c r="L353" s="99"/>
      <c r="M353" s="131"/>
      <c r="N353" s="99"/>
      <c r="O353" s="99"/>
      <c r="P353" s="99"/>
      <c r="Q353" s="99"/>
      <c r="R353" s="99"/>
      <c r="S353" s="99"/>
      <c r="T353" s="99"/>
      <c r="U353" s="99"/>
      <c r="V353" s="99"/>
      <c r="W353" s="99"/>
      <c r="X353" s="99"/>
      <c r="Y353" s="99"/>
      <c r="Z353" s="99"/>
    </row>
    <row r="354" spans="1:26" ht="15.75" customHeight="1">
      <c r="A354" s="130"/>
      <c r="B354" s="131"/>
      <c r="C354" s="131"/>
      <c r="D354" s="131"/>
      <c r="E354" s="131"/>
      <c r="F354" s="131"/>
      <c r="G354" s="131"/>
      <c r="H354" s="131"/>
      <c r="I354" s="131"/>
      <c r="J354" s="131"/>
      <c r="K354" s="99"/>
      <c r="L354" s="99"/>
      <c r="M354" s="131"/>
      <c r="N354" s="99"/>
      <c r="O354" s="99"/>
      <c r="P354" s="99"/>
      <c r="Q354" s="99"/>
      <c r="R354" s="99"/>
      <c r="S354" s="99"/>
      <c r="T354" s="99"/>
      <c r="U354" s="99"/>
      <c r="V354" s="99"/>
      <c r="W354" s="99"/>
      <c r="X354" s="99"/>
      <c r="Y354" s="99"/>
      <c r="Z354" s="99"/>
    </row>
    <row r="355" spans="1:26" ht="15.75" customHeight="1">
      <c r="A355" s="130"/>
      <c r="B355" s="131"/>
      <c r="C355" s="131"/>
      <c r="D355" s="131"/>
      <c r="E355" s="131"/>
      <c r="F355" s="131"/>
      <c r="G355" s="131"/>
      <c r="H355" s="131"/>
      <c r="I355" s="131"/>
      <c r="J355" s="131"/>
      <c r="K355" s="99"/>
      <c r="L355" s="99"/>
      <c r="M355" s="131"/>
      <c r="N355" s="99"/>
      <c r="O355" s="99"/>
      <c r="P355" s="99"/>
      <c r="Q355" s="99"/>
      <c r="R355" s="99"/>
      <c r="S355" s="99"/>
      <c r="T355" s="99"/>
      <c r="U355" s="99"/>
      <c r="V355" s="99"/>
      <c r="W355" s="99"/>
      <c r="X355" s="99"/>
      <c r="Y355" s="99"/>
      <c r="Z355" s="99"/>
    </row>
    <row r="356" spans="1:26" ht="15.75" customHeight="1">
      <c r="A356" s="130"/>
      <c r="B356" s="131"/>
      <c r="C356" s="131"/>
      <c r="D356" s="131"/>
      <c r="E356" s="131"/>
      <c r="F356" s="131"/>
      <c r="G356" s="131"/>
      <c r="H356" s="131"/>
      <c r="I356" s="131"/>
      <c r="J356" s="131"/>
      <c r="K356" s="99"/>
      <c r="L356" s="99"/>
      <c r="M356" s="131"/>
      <c r="N356" s="99"/>
      <c r="O356" s="99"/>
      <c r="P356" s="99"/>
      <c r="Q356" s="99"/>
      <c r="R356" s="99"/>
      <c r="S356" s="99"/>
      <c r="T356" s="99"/>
      <c r="U356" s="99"/>
      <c r="V356" s="99"/>
      <c r="W356" s="99"/>
      <c r="X356" s="99"/>
      <c r="Y356" s="99"/>
      <c r="Z356" s="99"/>
    </row>
    <row r="357" spans="1:26" ht="15.75" customHeight="1">
      <c r="A357" s="130"/>
      <c r="B357" s="131"/>
      <c r="C357" s="131"/>
      <c r="D357" s="131"/>
      <c r="E357" s="131"/>
      <c r="F357" s="131"/>
      <c r="G357" s="131"/>
      <c r="H357" s="131"/>
      <c r="I357" s="131"/>
      <c r="J357" s="131"/>
      <c r="K357" s="99"/>
      <c r="L357" s="99"/>
      <c r="M357" s="131"/>
      <c r="N357" s="99"/>
      <c r="O357" s="99"/>
      <c r="P357" s="99"/>
      <c r="Q357" s="99"/>
      <c r="R357" s="99"/>
      <c r="S357" s="99"/>
      <c r="T357" s="99"/>
      <c r="U357" s="99"/>
      <c r="V357" s="99"/>
      <c r="W357" s="99"/>
      <c r="X357" s="99"/>
      <c r="Y357" s="99"/>
      <c r="Z357" s="99"/>
    </row>
    <row r="358" spans="1:26" ht="15.75" customHeight="1">
      <c r="A358" s="130"/>
      <c r="B358" s="131"/>
      <c r="C358" s="131"/>
      <c r="D358" s="131"/>
      <c r="E358" s="131"/>
      <c r="F358" s="131"/>
      <c r="G358" s="131"/>
      <c r="H358" s="131"/>
      <c r="I358" s="131"/>
      <c r="J358" s="131"/>
      <c r="K358" s="99"/>
      <c r="L358" s="99"/>
      <c r="M358" s="131"/>
      <c r="N358" s="99"/>
      <c r="O358" s="99"/>
      <c r="P358" s="99"/>
      <c r="Q358" s="99"/>
      <c r="R358" s="99"/>
      <c r="S358" s="99"/>
      <c r="T358" s="99"/>
      <c r="U358" s="99"/>
      <c r="V358" s="99"/>
      <c r="W358" s="99"/>
      <c r="X358" s="99"/>
      <c r="Y358" s="99"/>
      <c r="Z358" s="99"/>
    </row>
    <row r="359" spans="1:26" ht="15.75" customHeight="1">
      <c r="A359" s="130"/>
      <c r="B359" s="131"/>
      <c r="C359" s="131"/>
      <c r="D359" s="131"/>
      <c r="E359" s="131"/>
      <c r="F359" s="131"/>
      <c r="G359" s="131"/>
      <c r="H359" s="131"/>
      <c r="I359" s="131"/>
      <c r="J359" s="131"/>
      <c r="K359" s="99"/>
      <c r="L359" s="99"/>
      <c r="M359" s="131"/>
      <c r="N359" s="99"/>
      <c r="O359" s="99"/>
      <c r="P359" s="99"/>
      <c r="Q359" s="99"/>
      <c r="R359" s="99"/>
      <c r="S359" s="99"/>
      <c r="T359" s="99"/>
      <c r="U359" s="99"/>
      <c r="V359" s="99"/>
      <c r="W359" s="99"/>
      <c r="X359" s="99"/>
      <c r="Y359" s="99"/>
      <c r="Z359" s="99"/>
    </row>
    <row r="360" spans="1:26" ht="15.75" customHeight="1">
      <c r="A360" s="130"/>
      <c r="B360" s="131"/>
      <c r="C360" s="131"/>
      <c r="D360" s="131"/>
      <c r="E360" s="131"/>
      <c r="F360" s="131"/>
      <c r="G360" s="131"/>
      <c r="H360" s="131"/>
      <c r="I360" s="131"/>
      <c r="J360" s="131"/>
      <c r="K360" s="99"/>
      <c r="L360" s="99"/>
      <c r="M360" s="131"/>
      <c r="N360" s="99"/>
      <c r="O360" s="99"/>
      <c r="P360" s="99"/>
      <c r="Q360" s="99"/>
      <c r="R360" s="99"/>
      <c r="S360" s="99"/>
      <c r="T360" s="99"/>
      <c r="U360" s="99"/>
      <c r="V360" s="99"/>
      <c r="W360" s="99"/>
      <c r="X360" s="99"/>
      <c r="Y360" s="99"/>
      <c r="Z360" s="99"/>
    </row>
    <row r="361" spans="1:26" ht="15.75" customHeight="1">
      <c r="A361" s="130"/>
      <c r="B361" s="131"/>
      <c r="C361" s="131"/>
      <c r="D361" s="131"/>
      <c r="E361" s="131"/>
      <c r="F361" s="131"/>
      <c r="G361" s="131"/>
      <c r="H361" s="131"/>
      <c r="I361" s="131"/>
      <c r="J361" s="131"/>
      <c r="K361" s="99"/>
      <c r="L361" s="99"/>
      <c r="M361" s="131"/>
      <c r="N361" s="99"/>
      <c r="O361" s="99"/>
      <c r="P361" s="99"/>
      <c r="Q361" s="99"/>
      <c r="R361" s="99"/>
      <c r="S361" s="99"/>
      <c r="T361" s="99"/>
      <c r="U361" s="99"/>
      <c r="V361" s="99"/>
      <c r="W361" s="99"/>
      <c r="X361" s="99"/>
      <c r="Y361" s="99"/>
      <c r="Z361" s="99"/>
    </row>
    <row r="362" spans="1:26" ht="15.75" customHeight="1">
      <c r="A362" s="130"/>
      <c r="B362" s="131"/>
      <c r="C362" s="131"/>
      <c r="D362" s="131"/>
      <c r="E362" s="131"/>
      <c r="F362" s="131"/>
      <c r="G362" s="131"/>
      <c r="H362" s="131"/>
      <c r="I362" s="131"/>
      <c r="J362" s="131"/>
      <c r="K362" s="99"/>
      <c r="L362" s="99"/>
      <c r="M362" s="131"/>
      <c r="N362" s="99"/>
      <c r="O362" s="99"/>
      <c r="P362" s="99"/>
      <c r="Q362" s="99"/>
      <c r="R362" s="99"/>
      <c r="S362" s="99"/>
      <c r="T362" s="99"/>
      <c r="U362" s="99"/>
      <c r="V362" s="99"/>
      <c r="W362" s="99"/>
      <c r="X362" s="99"/>
      <c r="Y362" s="99"/>
      <c r="Z362" s="99"/>
    </row>
    <row r="363" spans="1:26" ht="15.75" customHeight="1">
      <c r="A363" s="130"/>
      <c r="B363" s="131"/>
      <c r="C363" s="131"/>
      <c r="D363" s="131"/>
      <c r="E363" s="131"/>
      <c r="F363" s="131"/>
      <c r="G363" s="131"/>
      <c r="H363" s="131"/>
      <c r="I363" s="131"/>
      <c r="J363" s="131"/>
      <c r="K363" s="99"/>
      <c r="L363" s="99"/>
      <c r="M363" s="131"/>
      <c r="N363" s="99"/>
      <c r="O363" s="99"/>
      <c r="P363" s="99"/>
      <c r="Q363" s="99"/>
      <c r="R363" s="99"/>
      <c r="S363" s="99"/>
      <c r="T363" s="99"/>
      <c r="U363" s="99"/>
      <c r="V363" s="99"/>
      <c r="W363" s="99"/>
      <c r="X363" s="99"/>
      <c r="Y363" s="99"/>
      <c r="Z363" s="99"/>
    </row>
    <row r="364" spans="1:26" ht="15.75" customHeight="1">
      <c r="A364" s="130"/>
      <c r="B364" s="131"/>
      <c r="C364" s="131"/>
      <c r="D364" s="131"/>
      <c r="E364" s="131"/>
      <c r="F364" s="131"/>
      <c r="G364" s="131"/>
      <c r="H364" s="131"/>
      <c r="I364" s="131"/>
      <c r="J364" s="131"/>
      <c r="K364" s="99"/>
      <c r="L364" s="99"/>
      <c r="M364" s="131"/>
      <c r="N364" s="99"/>
      <c r="O364" s="99"/>
      <c r="P364" s="99"/>
      <c r="Q364" s="99"/>
      <c r="R364" s="99"/>
      <c r="S364" s="99"/>
      <c r="T364" s="99"/>
      <c r="U364" s="99"/>
      <c r="V364" s="99"/>
      <c r="W364" s="99"/>
      <c r="X364" s="99"/>
      <c r="Y364" s="99"/>
      <c r="Z364" s="99"/>
    </row>
    <row r="365" spans="1:26" ht="15.75" customHeight="1">
      <c r="A365" s="130"/>
      <c r="B365" s="131"/>
      <c r="C365" s="131"/>
      <c r="D365" s="131"/>
      <c r="E365" s="131"/>
      <c r="F365" s="131"/>
      <c r="G365" s="131"/>
      <c r="H365" s="131"/>
      <c r="I365" s="131"/>
      <c r="J365" s="131"/>
      <c r="K365" s="99"/>
      <c r="L365" s="99"/>
      <c r="M365" s="131"/>
      <c r="N365" s="99"/>
      <c r="O365" s="99"/>
      <c r="P365" s="99"/>
      <c r="Q365" s="99"/>
      <c r="R365" s="99"/>
      <c r="S365" s="99"/>
      <c r="T365" s="99"/>
      <c r="U365" s="99"/>
      <c r="V365" s="99"/>
      <c r="W365" s="99"/>
      <c r="X365" s="99"/>
      <c r="Y365" s="99"/>
      <c r="Z365" s="99"/>
    </row>
    <row r="366" spans="1:26" ht="15.75" customHeight="1">
      <c r="A366" s="130"/>
      <c r="B366" s="131"/>
      <c r="C366" s="131"/>
      <c r="D366" s="131"/>
      <c r="E366" s="131"/>
      <c r="F366" s="131"/>
      <c r="G366" s="131"/>
      <c r="H366" s="131"/>
      <c r="I366" s="131"/>
      <c r="J366" s="131"/>
      <c r="K366" s="99"/>
      <c r="L366" s="99"/>
      <c r="M366" s="131"/>
      <c r="N366" s="99"/>
      <c r="O366" s="99"/>
      <c r="P366" s="99"/>
      <c r="Q366" s="99"/>
      <c r="R366" s="99"/>
      <c r="S366" s="99"/>
      <c r="T366" s="99"/>
      <c r="U366" s="99"/>
      <c r="V366" s="99"/>
      <c r="W366" s="99"/>
      <c r="X366" s="99"/>
      <c r="Y366" s="99"/>
      <c r="Z366" s="99"/>
    </row>
    <row r="367" spans="1:26" ht="15.75" customHeight="1">
      <c r="A367" s="130"/>
      <c r="B367" s="131"/>
      <c r="C367" s="131"/>
      <c r="D367" s="131"/>
      <c r="E367" s="131"/>
      <c r="F367" s="131"/>
      <c r="G367" s="131"/>
      <c r="H367" s="131"/>
      <c r="I367" s="131"/>
      <c r="J367" s="131"/>
      <c r="K367" s="99"/>
      <c r="L367" s="99"/>
      <c r="M367" s="131"/>
      <c r="N367" s="99"/>
      <c r="O367" s="99"/>
      <c r="P367" s="99"/>
      <c r="Q367" s="99"/>
      <c r="R367" s="99"/>
      <c r="S367" s="99"/>
      <c r="T367" s="99"/>
      <c r="U367" s="99"/>
      <c r="V367" s="99"/>
      <c r="W367" s="99"/>
      <c r="X367" s="99"/>
      <c r="Y367" s="99"/>
      <c r="Z367" s="99"/>
    </row>
    <row r="368" spans="1:26" ht="15.75" customHeight="1">
      <c r="A368" s="130"/>
      <c r="B368" s="131"/>
      <c r="C368" s="131"/>
      <c r="D368" s="131"/>
      <c r="E368" s="131"/>
      <c r="F368" s="131"/>
      <c r="G368" s="131"/>
      <c r="H368" s="131"/>
      <c r="I368" s="131"/>
      <c r="J368" s="131"/>
      <c r="K368" s="99"/>
      <c r="L368" s="99"/>
      <c r="M368" s="131"/>
      <c r="N368" s="99"/>
      <c r="O368" s="99"/>
      <c r="P368" s="99"/>
      <c r="Q368" s="99"/>
      <c r="R368" s="99"/>
      <c r="S368" s="99"/>
      <c r="T368" s="99"/>
      <c r="U368" s="99"/>
      <c r="V368" s="99"/>
      <c r="W368" s="99"/>
      <c r="X368" s="99"/>
      <c r="Y368" s="99"/>
      <c r="Z368" s="99"/>
    </row>
    <row r="369" spans="1:26" ht="15.75" customHeight="1">
      <c r="A369" s="130"/>
      <c r="B369" s="131"/>
      <c r="C369" s="131"/>
      <c r="D369" s="131"/>
      <c r="E369" s="131"/>
      <c r="F369" s="131"/>
      <c r="G369" s="131"/>
      <c r="H369" s="131"/>
      <c r="I369" s="131"/>
      <c r="J369" s="131"/>
      <c r="K369" s="99"/>
      <c r="L369" s="99"/>
      <c r="M369" s="131"/>
      <c r="N369" s="99"/>
      <c r="O369" s="99"/>
      <c r="P369" s="99"/>
      <c r="Q369" s="99"/>
      <c r="R369" s="99"/>
      <c r="S369" s="99"/>
      <c r="T369" s="99"/>
      <c r="U369" s="99"/>
      <c r="V369" s="99"/>
      <c r="W369" s="99"/>
      <c r="X369" s="99"/>
      <c r="Y369" s="99"/>
      <c r="Z369" s="99"/>
    </row>
    <row r="370" spans="1:26" ht="15.75" customHeight="1">
      <c r="A370" s="130"/>
      <c r="B370" s="131"/>
      <c r="C370" s="131"/>
      <c r="D370" s="131"/>
      <c r="E370" s="131"/>
      <c r="F370" s="131"/>
      <c r="G370" s="131"/>
      <c r="H370" s="131"/>
      <c r="I370" s="131"/>
      <c r="J370" s="131"/>
      <c r="K370" s="99"/>
      <c r="L370" s="99"/>
      <c r="M370" s="131"/>
      <c r="N370" s="99"/>
      <c r="O370" s="99"/>
      <c r="P370" s="99"/>
      <c r="Q370" s="99"/>
      <c r="R370" s="99"/>
      <c r="S370" s="99"/>
      <c r="T370" s="99"/>
      <c r="U370" s="99"/>
      <c r="V370" s="99"/>
      <c r="W370" s="99"/>
      <c r="X370" s="99"/>
      <c r="Y370" s="99"/>
      <c r="Z370" s="99"/>
    </row>
    <row r="371" spans="1:26" ht="15.75" customHeight="1">
      <c r="A371" s="130"/>
      <c r="B371" s="131"/>
      <c r="C371" s="131"/>
      <c r="D371" s="131"/>
      <c r="E371" s="131"/>
      <c r="F371" s="131"/>
      <c r="G371" s="131"/>
      <c r="H371" s="131"/>
      <c r="I371" s="131"/>
      <c r="J371" s="131"/>
      <c r="K371" s="99"/>
      <c r="L371" s="99"/>
      <c r="M371" s="131"/>
      <c r="N371" s="99"/>
      <c r="O371" s="99"/>
      <c r="P371" s="99"/>
      <c r="Q371" s="99"/>
      <c r="R371" s="99"/>
      <c r="S371" s="99"/>
      <c r="T371" s="99"/>
      <c r="U371" s="99"/>
      <c r="V371" s="99"/>
      <c r="W371" s="99"/>
      <c r="X371" s="99"/>
      <c r="Y371" s="99"/>
      <c r="Z371" s="99"/>
    </row>
    <row r="372" spans="1:26" ht="15.75" customHeight="1">
      <c r="A372" s="130"/>
      <c r="B372" s="131"/>
      <c r="C372" s="131"/>
      <c r="D372" s="131"/>
      <c r="E372" s="131"/>
      <c r="F372" s="131"/>
      <c r="G372" s="131"/>
      <c r="H372" s="131"/>
      <c r="I372" s="131"/>
      <c r="J372" s="131"/>
      <c r="K372" s="99"/>
      <c r="L372" s="99"/>
      <c r="M372" s="131"/>
      <c r="N372" s="99"/>
      <c r="O372" s="99"/>
      <c r="P372" s="99"/>
      <c r="Q372" s="99"/>
      <c r="R372" s="99"/>
      <c r="S372" s="99"/>
      <c r="T372" s="99"/>
      <c r="U372" s="99"/>
      <c r="V372" s="99"/>
      <c r="W372" s="99"/>
      <c r="X372" s="99"/>
      <c r="Y372" s="99"/>
      <c r="Z372" s="99"/>
    </row>
    <row r="373" spans="1:26" ht="15.75" customHeight="1">
      <c r="A373" s="130"/>
      <c r="B373" s="131"/>
      <c r="C373" s="131"/>
      <c r="D373" s="131"/>
      <c r="E373" s="131"/>
      <c r="F373" s="131"/>
      <c r="G373" s="131"/>
      <c r="H373" s="131"/>
      <c r="I373" s="131"/>
      <c r="J373" s="131"/>
      <c r="K373" s="99"/>
      <c r="L373" s="99"/>
      <c r="M373" s="131"/>
      <c r="N373" s="99"/>
      <c r="O373" s="99"/>
      <c r="P373" s="99"/>
      <c r="Q373" s="99"/>
      <c r="R373" s="99"/>
      <c r="S373" s="99"/>
      <c r="T373" s="99"/>
      <c r="U373" s="99"/>
      <c r="V373" s="99"/>
      <c r="W373" s="99"/>
      <c r="X373" s="99"/>
      <c r="Y373" s="99"/>
      <c r="Z373" s="99"/>
    </row>
    <row r="374" spans="1:26" ht="15.75" customHeight="1">
      <c r="A374" s="130"/>
      <c r="B374" s="131"/>
      <c r="C374" s="131"/>
      <c r="D374" s="131"/>
      <c r="E374" s="131"/>
      <c r="F374" s="131"/>
      <c r="G374" s="131"/>
      <c r="H374" s="131"/>
      <c r="I374" s="131"/>
      <c r="J374" s="131"/>
      <c r="K374" s="99"/>
      <c r="L374" s="99"/>
      <c r="M374" s="131"/>
      <c r="N374" s="99"/>
      <c r="O374" s="99"/>
      <c r="P374" s="99"/>
      <c r="Q374" s="99"/>
      <c r="R374" s="99"/>
      <c r="S374" s="99"/>
      <c r="T374" s="99"/>
      <c r="U374" s="99"/>
      <c r="V374" s="99"/>
      <c r="W374" s="99"/>
      <c r="X374" s="99"/>
      <c r="Y374" s="99"/>
      <c r="Z374" s="99"/>
    </row>
    <row r="375" spans="1:26" ht="15.75" customHeight="1">
      <c r="A375" s="130"/>
      <c r="B375" s="131"/>
      <c r="C375" s="131"/>
      <c r="D375" s="131"/>
      <c r="E375" s="131"/>
      <c r="F375" s="131"/>
      <c r="G375" s="131"/>
      <c r="H375" s="131"/>
      <c r="I375" s="131"/>
      <c r="J375" s="131"/>
      <c r="K375" s="99"/>
      <c r="L375" s="99"/>
      <c r="M375" s="131"/>
      <c r="N375" s="99"/>
      <c r="O375" s="99"/>
      <c r="P375" s="99"/>
      <c r="Q375" s="99"/>
      <c r="R375" s="99"/>
      <c r="S375" s="99"/>
      <c r="T375" s="99"/>
      <c r="U375" s="99"/>
      <c r="V375" s="99"/>
      <c r="W375" s="99"/>
      <c r="X375" s="99"/>
      <c r="Y375" s="99"/>
      <c r="Z375" s="99"/>
    </row>
    <row r="376" spans="1:26" ht="15.75" customHeight="1">
      <c r="A376" s="130"/>
      <c r="B376" s="131"/>
      <c r="C376" s="131"/>
      <c r="D376" s="131"/>
      <c r="E376" s="131"/>
      <c r="F376" s="131"/>
      <c r="G376" s="131"/>
      <c r="H376" s="131"/>
      <c r="I376" s="131"/>
      <c r="J376" s="131"/>
      <c r="K376" s="99"/>
      <c r="L376" s="99"/>
      <c r="M376" s="131"/>
      <c r="N376" s="99"/>
      <c r="O376" s="99"/>
      <c r="P376" s="99"/>
      <c r="Q376" s="99"/>
      <c r="R376" s="99"/>
      <c r="S376" s="99"/>
      <c r="T376" s="99"/>
      <c r="U376" s="99"/>
      <c r="V376" s="99"/>
      <c r="W376" s="99"/>
      <c r="X376" s="99"/>
      <c r="Y376" s="99"/>
      <c r="Z376" s="99"/>
    </row>
    <row r="377" spans="1:26" ht="15.75" customHeight="1">
      <c r="A377" s="130"/>
      <c r="B377" s="131"/>
      <c r="C377" s="131"/>
      <c r="D377" s="131"/>
      <c r="E377" s="131"/>
      <c r="F377" s="131"/>
      <c r="G377" s="131"/>
      <c r="H377" s="131"/>
      <c r="I377" s="131"/>
      <c r="J377" s="131"/>
      <c r="K377" s="99"/>
      <c r="L377" s="99"/>
      <c r="M377" s="131"/>
      <c r="N377" s="99"/>
      <c r="O377" s="99"/>
      <c r="P377" s="99"/>
      <c r="Q377" s="99"/>
      <c r="R377" s="99"/>
      <c r="S377" s="99"/>
      <c r="T377" s="99"/>
      <c r="U377" s="99"/>
      <c r="V377" s="99"/>
      <c r="W377" s="99"/>
      <c r="X377" s="99"/>
      <c r="Y377" s="99"/>
      <c r="Z377" s="99"/>
    </row>
    <row r="378" spans="1:26" ht="15.75" customHeight="1">
      <c r="A378" s="130"/>
      <c r="B378" s="131"/>
      <c r="C378" s="131"/>
      <c r="D378" s="131"/>
      <c r="E378" s="131"/>
      <c r="F378" s="131"/>
      <c r="G378" s="131"/>
      <c r="H378" s="131"/>
      <c r="I378" s="131"/>
      <c r="J378" s="131"/>
      <c r="K378" s="99"/>
      <c r="L378" s="99"/>
      <c r="M378" s="131"/>
      <c r="N378" s="99"/>
      <c r="O378" s="99"/>
      <c r="P378" s="99"/>
      <c r="Q378" s="99"/>
      <c r="R378" s="99"/>
      <c r="S378" s="99"/>
      <c r="T378" s="99"/>
      <c r="U378" s="99"/>
      <c r="V378" s="99"/>
      <c r="W378" s="99"/>
      <c r="X378" s="99"/>
      <c r="Y378" s="99"/>
      <c r="Z378" s="99"/>
    </row>
    <row r="379" spans="1:26" ht="15.75" customHeight="1">
      <c r="A379" s="130"/>
      <c r="B379" s="131"/>
      <c r="C379" s="131"/>
      <c r="D379" s="131"/>
      <c r="E379" s="131"/>
      <c r="F379" s="131"/>
      <c r="G379" s="131"/>
      <c r="H379" s="131"/>
      <c r="I379" s="131"/>
      <c r="J379" s="131"/>
      <c r="K379" s="99"/>
      <c r="L379" s="99"/>
      <c r="M379" s="131"/>
      <c r="N379" s="99"/>
      <c r="O379" s="99"/>
      <c r="P379" s="99"/>
      <c r="Q379" s="99"/>
      <c r="R379" s="99"/>
      <c r="S379" s="99"/>
      <c r="T379" s="99"/>
      <c r="U379" s="99"/>
      <c r="V379" s="99"/>
      <c r="W379" s="99"/>
      <c r="X379" s="99"/>
      <c r="Y379" s="99"/>
      <c r="Z379" s="99"/>
    </row>
    <row r="380" spans="1:26" ht="15.75" customHeight="1">
      <c r="A380" s="130"/>
      <c r="B380" s="131"/>
      <c r="C380" s="131"/>
      <c r="D380" s="131"/>
      <c r="E380" s="131"/>
      <c r="F380" s="131"/>
      <c r="G380" s="131"/>
      <c r="H380" s="131"/>
      <c r="I380" s="131"/>
      <c r="J380" s="131"/>
      <c r="K380" s="99"/>
      <c r="L380" s="99"/>
      <c r="M380" s="131"/>
      <c r="N380" s="99"/>
      <c r="O380" s="99"/>
      <c r="P380" s="99"/>
      <c r="Q380" s="99"/>
      <c r="R380" s="99"/>
      <c r="S380" s="99"/>
      <c r="T380" s="99"/>
      <c r="U380" s="99"/>
      <c r="V380" s="99"/>
      <c r="W380" s="99"/>
      <c r="X380" s="99"/>
      <c r="Y380" s="99"/>
      <c r="Z380" s="99"/>
    </row>
    <row r="381" spans="1:26" ht="15.75" customHeight="1">
      <c r="A381" s="130"/>
      <c r="B381" s="131"/>
      <c r="C381" s="131"/>
      <c r="D381" s="131"/>
      <c r="E381" s="131"/>
      <c r="F381" s="131"/>
      <c r="G381" s="131"/>
      <c r="H381" s="131"/>
      <c r="I381" s="131"/>
      <c r="J381" s="131"/>
      <c r="K381" s="99"/>
      <c r="L381" s="99"/>
      <c r="M381" s="131"/>
      <c r="N381" s="99"/>
      <c r="O381" s="99"/>
      <c r="P381" s="99"/>
      <c r="Q381" s="99"/>
      <c r="R381" s="99"/>
      <c r="S381" s="99"/>
      <c r="T381" s="99"/>
      <c r="U381" s="99"/>
      <c r="V381" s="99"/>
      <c r="W381" s="99"/>
      <c r="X381" s="99"/>
      <c r="Y381" s="99"/>
      <c r="Z381" s="99"/>
    </row>
    <row r="382" spans="1:26" ht="15.75" customHeight="1">
      <c r="A382" s="130"/>
      <c r="B382" s="131"/>
      <c r="C382" s="131"/>
      <c r="D382" s="131"/>
      <c r="E382" s="131"/>
      <c r="F382" s="131"/>
      <c r="G382" s="131"/>
      <c r="H382" s="131"/>
      <c r="I382" s="131"/>
      <c r="J382" s="131"/>
      <c r="K382" s="99"/>
      <c r="L382" s="99"/>
      <c r="M382" s="131"/>
      <c r="N382" s="99"/>
      <c r="O382" s="99"/>
      <c r="P382" s="99"/>
      <c r="Q382" s="99"/>
      <c r="R382" s="99"/>
      <c r="S382" s="99"/>
      <c r="T382" s="99"/>
      <c r="U382" s="99"/>
      <c r="V382" s="99"/>
      <c r="W382" s="99"/>
      <c r="X382" s="99"/>
      <c r="Y382" s="99"/>
      <c r="Z382" s="99"/>
    </row>
    <row r="383" spans="1:26" ht="15.75" customHeight="1">
      <c r="A383" s="130"/>
      <c r="B383" s="131"/>
      <c r="C383" s="131"/>
      <c r="D383" s="131"/>
      <c r="E383" s="131"/>
      <c r="F383" s="131"/>
      <c r="G383" s="131"/>
      <c r="H383" s="131"/>
      <c r="I383" s="131"/>
      <c r="J383" s="131"/>
      <c r="K383" s="99"/>
      <c r="L383" s="99"/>
      <c r="M383" s="131"/>
      <c r="N383" s="99"/>
      <c r="O383" s="99"/>
      <c r="P383" s="99"/>
      <c r="Q383" s="99"/>
      <c r="R383" s="99"/>
      <c r="S383" s="99"/>
      <c r="T383" s="99"/>
      <c r="U383" s="99"/>
      <c r="V383" s="99"/>
      <c r="W383" s="99"/>
      <c r="X383" s="99"/>
      <c r="Y383" s="99"/>
      <c r="Z383" s="99"/>
    </row>
    <row r="384" spans="1:26" ht="15.75" customHeight="1">
      <c r="A384" s="130"/>
      <c r="B384" s="131"/>
      <c r="C384" s="131"/>
      <c r="D384" s="131"/>
      <c r="E384" s="131"/>
      <c r="F384" s="131"/>
      <c r="G384" s="131"/>
      <c r="H384" s="131"/>
      <c r="I384" s="131"/>
      <c r="J384" s="131"/>
      <c r="K384" s="99"/>
      <c r="L384" s="99"/>
      <c r="M384" s="131"/>
      <c r="N384" s="99"/>
      <c r="O384" s="99"/>
      <c r="P384" s="99"/>
      <c r="Q384" s="99"/>
      <c r="R384" s="99"/>
      <c r="S384" s="99"/>
      <c r="T384" s="99"/>
      <c r="U384" s="99"/>
      <c r="V384" s="99"/>
      <c r="W384" s="99"/>
      <c r="X384" s="99"/>
      <c r="Y384" s="99"/>
      <c r="Z384" s="99"/>
    </row>
    <row r="385" spans="1:26" ht="15.75" customHeight="1">
      <c r="A385" s="130"/>
      <c r="B385" s="131"/>
      <c r="C385" s="131"/>
      <c r="D385" s="131"/>
      <c r="E385" s="131"/>
      <c r="F385" s="131"/>
      <c r="G385" s="131"/>
      <c r="H385" s="131"/>
      <c r="I385" s="131"/>
      <c r="J385" s="131"/>
      <c r="K385" s="99"/>
      <c r="L385" s="99"/>
      <c r="M385" s="131"/>
      <c r="N385" s="99"/>
      <c r="O385" s="99"/>
      <c r="P385" s="99"/>
      <c r="Q385" s="99"/>
      <c r="R385" s="99"/>
      <c r="S385" s="99"/>
      <c r="T385" s="99"/>
      <c r="U385" s="99"/>
      <c r="V385" s="99"/>
      <c r="W385" s="99"/>
      <c r="X385" s="99"/>
      <c r="Y385" s="99"/>
      <c r="Z385" s="99"/>
    </row>
    <row r="386" spans="1:26" ht="15.75" customHeight="1">
      <c r="A386" s="130"/>
      <c r="B386" s="131"/>
      <c r="C386" s="131"/>
      <c r="D386" s="131"/>
      <c r="E386" s="131"/>
      <c r="F386" s="131"/>
      <c r="G386" s="131"/>
      <c r="H386" s="131"/>
      <c r="I386" s="131"/>
      <c r="J386" s="131"/>
      <c r="K386" s="99"/>
      <c r="L386" s="99"/>
      <c r="M386" s="131"/>
      <c r="N386" s="99"/>
      <c r="O386" s="99"/>
      <c r="P386" s="99"/>
      <c r="Q386" s="99"/>
      <c r="R386" s="99"/>
      <c r="S386" s="99"/>
      <c r="T386" s="99"/>
      <c r="U386" s="99"/>
      <c r="V386" s="99"/>
      <c r="W386" s="99"/>
      <c r="X386" s="99"/>
      <c r="Y386" s="99"/>
      <c r="Z386" s="99"/>
    </row>
    <row r="387" spans="1:26" ht="15.75" customHeight="1">
      <c r="A387" s="130"/>
      <c r="B387" s="131"/>
      <c r="C387" s="131"/>
      <c r="D387" s="131"/>
      <c r="E387" s="131"/>
      <c r="F387" s="131"/>
      <c r="G387" s="131"/>
      <c r="H387" s="131"/>
      <c r="I387" s="131"/>
      <c r="J387" s="131"/>
      <c r="K387" s="99"/>
      <c r="L387" s="99"/>
      <c r="M387" s="131"/>
      <c r="N387" s="99"/>
      <c r="O387" s="99"/>
      <c r="P387" s="99"/>
      <c r="Q387" s="99"/>
      <c r="R387" s="99"/>
      <c r="S387" s="99"/>
      <c r="T387" s="99"/>
      <c r="U387" s="99"/>
      <c r="V387" s="99"/>
      <c r="W387" s="99"/>
      <c r="X387" s="99"/>
      <c r="Y387" s="99"/>
      <c r="Z387" s="99"/>
    </row>
    <row r="388" spans="1:26" ht="15.75" customHeight="1">
      <c r="A388" s="130"/>
      <c r="B388" s="131"/>
      <c r="C388" s="131"/>
      <c r="D388" s="131"/>
      <c r="E388" s="131"/>
      <c r="F388" s="131"/>
      <c r="G388" s="131"/>
      <c r="H388" s="131"/>
      <c r="I388" s="131"/>
      <c r="J388" s="131"/>
      <c r="K388" s="99"/>
      <c r="L388" s="99"/>
      <c r="M388" s="131"/>
      <c r="N388" s="99"/>
      <c r="O388" s="99"/>
      <c r="P388" s="99"/>
      <c r="Q388" s="99"/>
      <c r="R388" s="99"/>
      <c r="S388" s="99"/>
      <c r="T388" s="99"/>
      <c r="U388" s="99"/>
      <c r="V388" s="99"/>
      <c r="W388" s="99"/>
      <c r="X388" s="99"/>
      <c r="Y388" s="99"/>
      <c r="Z388" s="99"/>
    </row>
    <row r="389" spans="1:26" ht="15.75" customHeight="1">
      <c r="A389" s="130"/>
      <c r="B389" s="131"/>
      <c r="C389" s="131"/>
      <c r="D389" s="131"/>
      <c r="E389" s="131"/>
      <c r="F389" s="131"/>
      <c r="G389" s="131"/>
      <c r="H389" s="131"/>
      <c r="I389" s="131"/>
      <c r="J389" s="131"/>
      <c r="K389" s="99"/>
      <c r="L389" s="99"/>
      <c r="M389" s="131"/>
      <c r="N389" s="99"/>
      <c r="O389" s="99"/>
      <c r="P389" s="99"/>
      <c r="Q389" s="99"/>
      <c r="R389" s="99"/>
      <c r="S389" s="99"/>
      <c r="T389" s="99"/>
      <c r="U389" s="99"/>
      <c r="V389" s="99"/>
      <c r="W389" s="99"/>
      <c r="X389" s="99"/>
      <c r="Y389" s="99"/>
      <c r="Z389" s="99"/>
    </row>
    <row r="390" spans="1:26" ht="15.75" customHeight="1">
      <c r="A390" s="130"/>
      <c r="B390" s="131"/>
      <c r="C390" s="131"/>
      <c r="D390" s="131"/>
      <c r="E390" s="131"/>
      <c r="F390" s="131"/>
      <c r="G390" s="131"/>
      <c r="H390" s="131"/>
      <c r="I390" s="131"/>
      <c r="J390" s="131"/>
      <c r="K390" s="99"/>
      <c r="L390" s="99"/>
      <c r="M390" s="131"/>
      <c r="N390" s="99"/>
      <c r="O390" s="99"/>
      <c r="P390" s="99"/>
      <c r="Q390" s="99"/>
      <c r="R390" s="99"/>
      <c r="S390" s="99"/>
      <c r="T390" s="99"/>
      <c r="U390" s="99"/>
      <c r="V390" s="99"/>
      <c r="W390" s="99"/>
      <c r="X390" s="99"/>
      <c r="Y390" s="99"/>
      <c r="Z390" s="99"/>
    </row>
    <row r="391" spans="1:26" ht="15.75" customHeight="1">
      <c r="A391" s="130"/>
      <c r="B391" s="131"/>
      <c r="C391" s="131"/>
      <c r="D391" s="131"/>
      <c r="E391" s="131"/>
      <c r="F391" s="131"/>
      <c r="G391" s="131"/>
      <c r="H391" s="131"/>
      <c r="I391" s="131"/>
      <c r="J391" s="131"/>
      <c r="K391" s="99"/>
      <c r="L391" s="99"/>
      <c r="M391" s="131"/>
      <c r="N391" s="99"/>
      <c r="O391" s="99"/>
      <c r="P391" s="99"/>
      <c r="Q391" s="99"/>
      <c r="R391" s="99"/>
      <c r="S391" s="99"/>
      <c r="T391" s="99"/>
      <c r="U391" s="99"/>
      <c r="V391" s="99"/>
      <c r="W391" s="99"/>
      <c r="X391" s="99"/>
      <c r="Y391" s="99"/>
      <c r="Z391" s="99"/>
    </row>
    <row r="392" spans="1:26" ht="15.75" customHeight="1">
      <c r="A392" s="130"/>
      <c r="B392" s="131"/>
      <c r="C392" s="131"/>
      <c r="D392" s="131"/>
      <c r="E392" s="131"/>
      <c r="F392" s="131"/>
      <c r="G392" s="131"/>
      <c r="H392" s="131"/>
      <c r="I392" s="131"/>
      <c r="J392" s="131"/>
      <c r="K392" s="99"/>
      <c r="L392" s="99"/>
      <c r="M392" s="131"/>
      <c r="N392" s="99"/>
      <c r="O392" s="99"/>
      <c r="P392" s="99"/>
      <c r="Q392" s="99"/>
      <c r="R392" s="99"/>
      <c r="S392" s="99"/>
      <c r="T392" s="99"/>
      <c r="U392" s="99"/>
      <c r="V392" s="99"/>
      <c r="W392" s="99"/>
      <c r="X392" s="99"/>
      <c r="Y392" s="99"/>
      <c r="Z392" s="99"/>
    </row>
    <row r="393" spans="1:26" ht="15.75" customHeight="1">
      <c r="A393" s="130"/>
      <c r="B393" s="131"/>
      <c r="C393" s="131"/>
      <c r="D393" s="131"/>
      <c r="E393" s="131"/>
      <c r="F393" s="131"/>
      <c r="G393" s="131"/>
      <c r="H393" s="131"/>
      <c r="I393" s="131"/>
      <c r="J393" s="131"/>
      <c r="K393" s="99"/>
      <c r="L393" s="99"/>
      <c r="M393" s="131"/>
      <c r="N393" s="99"/>
      <c r="O393" s="99"/>
      <c r="P393" s="99"/>
      <c r="Q393" s="99"/>
      <c r="R393" s="99"/>
      <c r="S393" s="99"/>
      <c r="T393" s="99"/>
      <c r="U393" s="99"/>
      <c r="V393" s="99"/>
      <c r="W393" s="99"/>
      <c r="X393" s="99"/>
      <c r="Y393" s="99"/>
      <c r="Z393" s="99"/>
    </row>
    <row r="394" spans="1:26" ht="15.75" customHeight="1">
      <c r="A394" s="130"/>
      <c r="B394" s="131"/>
      <c r="C394" s="131"/>
      <c r="D394" s="131"/>
      <c r="E394" s="131"/>
      <c r="F394" s="131"/>
      <c r="G394" s="131"/>
      <c r="H394" s="131"/>
      <c r="I394" s="131"/>
      <c r="J394" s="131"/>
      <c r="K394" s="99"/>
      <c r="L394" s="99"/>
      <c r="M394" s="131"/>
      <c r="N394" s="99"/>
      <c r="O394" s="99"/>
      <c r="P394" s="99"/>
      <c r="Q394" s="99"/>
      <c r="R394" s="99"/>
      <c r="S394" s="99"/>
      <c r="T394" s="99"/>
      <c r="U394" s="99"/>
      <c r="V394" s="99"/>
      <c r="W394" s="99"/>
      <c r="X394" s="99"/>
      <c r="Y394" s="99"/>
      <c r="Z394" s="99"/>
    </row>
    <row r="395" spans="1:26" ht="15.75" customHeight="1">
      <c r="A395" s="130"/>
      <c r="B395" s="131"/>
      <c r="C395" s="131"/>
      <c r="D395" s="131"/>
      <c r="E395" s="131"/>
      <c r="F395" s="131"/>
      <c r="G395" s="131"/>
      <c r="H395" s="131"/>
      <c r="I395" s="131"/>
      <c r="J395" s="131"/>
      <c r="K395" s="99"/>
      <c r="L395" s="99"/>
      <c r="M395" s="131"/>
      <c r="N395" s="99"/>
      <c r="O395" s="99"/>
      <c r="P395" s="99"/>
      <c r="Q395" s="99"/>
      <c r="R395" s="99"/>
      <c r="S395" s="99"/>
      <c r="T395" s="99"/>
      <c r="U395" s="99"/>
      <c r="V395" s="99"/>
      <c r="W395" s="99"/>
      <c r="X395" s="99"/>
      <c r="Y395" s="99"/>
      <c r="Z395" s="99"/>
    </row>
    <row r="396" spans="1:26" ht="15.75" customHeight="1">
      <c r="A396" s="130"/>
      <c r="B396" s="131"/>
      <c r="C396" s="131"/>
      <c r="D396" s="131"/>
      <c r="E396" s="131"/>
      <c r="F396" s="131"/>
      <c r="G396" s="131"/>
      <c r="H396" s="131"/>
      <c r="I396" s="131"/>
      <c r="J396" s="131"/>
      <c r="K396" s="99"/>
      <c r="L396" s="99"/>
      <c r="M396" s="131"/>
      <c r="N396" s="99"/>
      <c r="O396" s="99"/>
      <c r="P396" s="99"/>
      <c r="Q396" s="99"/>
      <c r="R396" s="99"/>
      <c r="S396" s="99"/>
      <c r="T396" s="99"/>
      <c r="U396" s="99"/>
      <c r="V396" s="99"/>
      <c r="W396" s="99"/>
      <c r="X396" s="99"/>
      <c r="Y396" s="99"/>
      <c r="Z396" s="99"/>
    </row>
    <row r="397" spans="1:26" ht="15.75" customHeight="1">
      <c r="A397" s="130"/>
      <c r="B397" s="131"/>
      <c r="C397" s="131"/>
      <c r="D397" s="131"/>
      <c r="E397" s="131"/>
      <c r="F397" s="131"/>
      <c r="G397" s="131"/>
      <c r="H397" s="131"/>
      <c r="I397" s="131"/>
      <c r="J397" s="131"/>
      <c r="K397" s="99"/>
      <c r="L397" s="99"/>
      <c r="M397" s="131"/>
      <c r="N397" s="99"/>
      <c r="O397" s="99"/>
      <c r="P397" s="99"/>
      <c r="Q397" s="99"/>
      <c r="R397" s="99"/>
      <c r="S397" s="99"/>
      <c r="T397" s="99"/>
      <c r="U397" s="99"/>
      <c r="V397" s="99"/>
      <c r="W397" s="99"/>
      <c r="X397" s="99"/>
      <c r="Y397" s="99"/>
      <c r="Z397" s="99"/>
    </row>
    <row r="398" spans="1:26" ht="15.75" customHeight="1">
      <c r="A398" s="130"/>
      <c r="B398" s="131"/>
      <c r="C398" s="131"/>
      <c r="D398" s="131"/>
      <c r="E398" s="131"/>
      <c r="F398" s="131"/>
      <c r="G398" s="131"/>
      <c r="H398" s="131"/>
      <c r="I398" s="131"/>
      <c r="J398" s="131"/>
      <c r="K398" s="99"/>
      <c r="L398" s="99"/>
      <c r="M398" s="131"/>
      <c r="N398" s="99"/>
      <c r="O398" s="99"/>
      <c r="P398" s="99"/>
      <c r="Q398" s="99"/>
      <c r="R398" s="99"/>
      <c r="S398" s="99"/>
      <c r="T398" s="99"/>
      <c r="U398" s="99"/>
      <c r="V398" s="99"/>
      <c r="W398" s="99"/>
      <c r="X398" s="99"/>
      <c r="Y398" s="99"/>
      <c r="Z398" s="99"/>
    </row>
    <row r="399" spans="1:26" ht="15.75" customHeight="1">
      <c r="A399" s="130"/>
      <c r="B399" s="131"/>
      <c r="C399" s="131"/>
      <c r="D399" s="131"/>
      <c r="E399" s="131"/>
      <c r="F399" s="131"/>
      <c r="G399" s="131"/>
      <c r="H399" s="131"/>
      <c r="I399" s="131"/>
      <c r="J399" s="131"/>
      <c r="K399" s="99"/>
      <c r="L399" s="99"/>
      <c r="M399" s="131"/>
      <c r="N399" s="99"/>
      <c r="O399" s="99"/>
      <c r="P399" s="99"/>
      <c r="Q399" s="99"/>
      <c r="R399" s="99"/>
      <c r="S399" s="99"/>
      <c r="T399" s="99"/>
      <c r="U399" s="99"/>
      <c r="V399" s="99"/>
      <c r="W399" s="99"/>
      <c r="X399" s="99"/>
      <c r="Y399" s="99"/>
      <c r="Z399" s="99"/>
    </row>
    <row r="400" spans="1:26" ht="15.75" customHeight="1">
      <c r="A400" s="130"/>
      <c r="B400" s="131"/>
      <c r="C400" s="131"/>
      <c r="D400" s="131"/>
      <c r="E400" s="131"/>
      <c r="F400" s="131"/>
      <c r="G400" s="131"/>
      <c r="H400" s="131"/>
      <c r="I400" s="131"/>
      <c r="J400" s="131"/>
      <c r="K400" s="99"/>
      <c r="L400" s="99"/>
      <c r="M400" s="131"/>
      <c r="N400" s="99"/>
      <c r="O400" s="99"/>
      <c r="P400" s="99"/>
      <c r="Q400" s="99"/>
      <c r="R400" s="99"/>
      <c r="S400" s="99"/>
      <c r="T400" s="99"/>
      <c r="U400" s="99"/>
      <c r="V400" s="99"/>
      <c r="W400" s="99"/>
      <c r="X400" s="99"/>
      <c r="Y400" s="99"/>
      <c r="Z400" s="99"/>
    </row>
    <row r="401" spans="1:26" ht="15.75" customHeight="1">
      <c r="A401" s="130"/>
      <c r="B401" s="131"/>
      <c r="C401" s="131"/>
      <c r="D401" s="131"/>
      <c r="E401" s="131"/>
      <c r="F401" s="131"/>
      <c r="G401" s="131"/>
      <c r="H401" s="131"/>
      <c r="I401" s="131"/>
      <c r="J401" s="131"/>
      <c r="K401" s="99"/>
      <c r="L401" s="99"/>
      <c r="M401" s="131"/>
      <c r="N401" s="99"/>
      <c r="O401" s="99"/>
      <c r="P401" s="99"/>
      <c r="Q401" s="99"/>
      <c r="R401" s="99"/>
      <c r="S401" s="99"/>
      <c r="T401" s="99"/>
      <c r="U401" s="99"/>
      <c r="V401" s="99"/>
      <c r="W401" s="99"/>
      <c r="X401" s="99"/>
      <c r="Y401" s="99"/>
      <c r="Z401" s="99"/>
    </row>
    <row r="402" spans="1:26" ht="15.75" customHeight="1">
      <c r="A402" s="130"/>
      <c r="B402" s="131"/>
      <c r="C402" s="131"/>
      <c r="D402" s="131"/>
      <c r="E402" s="131"/>
      <c r="F402" s="131"/>
      <c r="G402" s="131"/>
      <c r="H402" s="131"/>
      <c r="I402" s="131"/>
      <c r="J402" s="131"/>
      <c r="K402" s="99"/>
      <c r="L402" s="99"/>
      <c r="M402" s="131"/>
      <c r="N402" s="99"/>
      <c r="O402" s="99"/>
      <c r="P402" s="99"/>
      <c r="Q402" s="99"/>
      <c r="R402" s="99"/>
      <c r="S402" s="99"/>
      <c r="T402" s="99"/>
      <c r="U402" s="99"/>
      <c r="V402" s="99"/>
      <c r="W402" s="99"/>
      <c r="X402" s="99"/>
      <c r="Y402" s="99"/>
      <c r="Z402" s="99"/>
    </row>
    <row r="403" spans="1:26" ht="15.75" customHeight="1">
      <c r="A403" s="130"/>
      <c r="B403" s="131"/>
      <c r="C403" s="131"/>
      <c r="D403" s="131"/>
      <c r="E403" s="131"/>
      <c r="F403" s="131"/>
      <c r="G403" s="131"/>
      <c r="H403" s="131"/>
      <c r="I403" s="131"/>
      <c r="J403" s="131"/>
      <c r="K403" s="99"/>
      <c r="L403" s="99"/>
      <c r="M403" s="131"/>
      <c r="N403" s="99"/>
      <c r="O403" s="99"/>
      <c r="P403" s="99"/>
      <c r="Q403" s="99"/>
      <c r="R403" s="99"/>
      <c r="S403" s="99"/>
      <c r="T403" s="99"/>
      <c r="U403" s="99"/>
      <c r="V403" s="99"/>
      <c r="W403" s="99"/>
      <c r="X403" s="99"/>
      <c r="Y403" s="99"/>
      <c r="Z403" s="99"/>
    </row>
    <row r="404" spans="1:26" ht="15.75" customHeight="1">
      <c r="A404" s="130"/>
      <c r="B404" s="131"/>
      <c r="C404" s="131"/>
      <c r="D404" s="131"/>
      <c r="E404" s="131"/>
      <c r="F404" s="131"/>
      <c r="G404" s="131"/>
      <c r="H404" s="131"/>
      <c r="I404" s="131"/>
      <c r="J404" s="131"/>
      <c r="K404" s="99"/>
      <c r="L404" s="99"/>
      <c r="M404" s="131"/>
      <c r="N404" s="99"/>
      <c r="O404" s="99"/>
      <c r="P404" s="99"/>
      <c r="Q404" s="99"/>
      <c r="R404" s="99"/>
      <c r="S404" s="99"/>
      <c r="T404" s="99"/>
      <c r="U404" s="99"/>
      <c r="V404" s="99"/>
      <c r="W404" s="99"/>
      <c r="X404" s="99"/>
      <c r="Y404" s="99"/>
      <c r="Z404" s="99"/>
    </row>
    <row r="405" spans="1:26" ht="15.75" customHeight="1">
      <c r="A405" s="130"/>
      <c r="B405" s="131"/>
      <c r="C405" s="131"/>
      <c r="D405" s="131"/>
      <c r="E405" s="131"/>
      <c r="F405" s="131"/>
      <c r="G405" s="131"/>
      <c r="H405" s="131"/>
      <c r="I405" s="131"/>
      <c r="J405" s="131"/>
      <c r="K405" s="99"/>
      <c r="L405" s="99"/>
      <c r="M405" s="131"/>
      <c r="N405" s="99"/>
      <c r="O405" s="99"/>
      <c r="P405" s="99"/>
      <c r="Q405" s="99"/>
      <c r="R405" s="99"/>
      <c r="S405" s="99"/>
      <c r="T405" s="99"/>
      <c r="U405" s="99"/>
      <c r="V405" s="99"/>
      <c r="W405" s="99"/>
      <c r="X405" s="99"/>
      <c r="Y405" s="99"/>
      <c r="Z405" s="99"/>
    </row>
    <row r="406" spans="1:26" ht="15.75" customHeight="1">
      <c r="A406" s="130"/>
      <c r="B406" s="131"/>
      <c r="C406" s="131"/>
      <c r="D406" s="131"/>
      <c r="E406" s="131"/>
      <c r="F406" s="131"/>
      <c r="G406" s="131"/>
      <c r="H406" s="131"/>
      <c r="I406" s="131"/>
      <c r="J406" s="131"/>
      <c r="K406" s="99"/>
      <c r="L406" s="99"/>
      <c r="M406" s="131"/>
      <c r="N406" s="99"/>
      <c r="O406" s="99"/>
      <c r="P406" s="99"/>
      <c r="Q406" s="99"/>
      <c r="R406" s="99"/>
      <c r="S406" s="99"/>
      <c r="T406" s="99"/>
      <c r="U406" s="99"/>
      <c r="V406" s="99"/>
      <c r="W406" s="99"/>
      <c r="X406" s="99"/>
      <c r="Y406" s="99"/>
      <c r="Z406" s="99"/>
    </row>
    <row r="407" spans="1:26" ht="15.75" customHeight="1">
      <c r="A407" s="130"/>
      <c r="B407" s="131"/>
      <c r="C407" s="131"/>
      <c r="D407" s="131"/>
      <c r="E407" s="131"/>
      <c r="F407" s="131"/>
      <c r="G407" s="131"/>
      <c r="H407" s="131"/>
      <c r="I407" s="131"/>
      <c r="J407" s="131"/>
      <c r="K407" s="99"/>
      <c r="L407" s="99"/>
      <c r="M407" s="131"/>
      <c r="N407" s="99"/>
      <c r="O407" s="99"/>
      <c r="P407" s="99"/>
      <c r="Q407" s="99"/>
      <c r="R407" s="99"/>
      <c r="S407" s="99"/>
      <c r="T407" s="99"/>
      <c r="U407" s="99"/>
      <c r="V407" s="99"/>
      <c r="W407" s="99"/>
      <c r="X407" s="99"/>
      <c r="Y407" s="99"/>
      <c r="Z407" s="99"/>
    </row>
    <row r="408" spans="1:26" ht="15.75" customHeight="1">
      <c r="A408" s="130"/>
      <c r="B408" s="131"/>
      <c r="C408" s="131"/>
      <c r="D408" s="131"/>
      <c r="E408" s="131"/>
      <c r="F408" s="131"/>
      <c r="G408" s="131"/>
      <c r="H408" s="131"/>
      <c r="I408" s="131"/>
      <c r="J408" s="131"/>
      <c r="K408" s="99"/>
      <c r="L408" s="99"/>
      <c r="M408" s="131"/>
      <c r="N408" s="99"/>
      <c r="O408" s="99"/>
      <c r="P408" s="99"/>
      <c r="Q408" s="99"/>
      <c r="R408" s="99"/>
      <c r="S408" s="99"/>
      <c r="T408" s="99"/>
      <c r="U408" s="99"/>
      <c r="V408" s="99"/>
      <c r="W408" s="99"/>
      <c r="X408" s="99"/>
      <c r="Y408" s="99"/>
      <c r="Z408" s="99"/>
    </row>
    <row r="409" spans="1:26" ht="15.75" customHeight="1">
      <c r="A409" s="130"/>
      <c r="B409" s="131"/>
      <c r="C409" s="131"/>
      <c r="D409" s="131"/>
      <c r="E409" s="131"/>
      <c r="F409" s="131"/>
      <c r="G409" s="131"/>
      <c r="H409" s="131"/>
      <c r="I409" s="131"/>
      <c r="J409" s="131"/>
      <c r="K409" s="99"/>
      <c r="L409" s="99"/>
      <c r="M409" s="131"/>
      <c r="N409" s="99"/>
      <c r="O409" s="99"/>
      <c r="P409" s="99"/>
      <c r="Q409" s="99"/>
      <c r="R409" s="99"/>
      <c r="S409" s="99"/>
      <c r="T409" s="99"/>
      <c r="U409" s="99"/>
      <c r="V409" s="99"/>
      <c r="W409" s="99"/>
      <c r="X409" s="99"/>
      <c r="Y409" s="99"/>
      <c r="Z409" s="99"/>
    </row>
    <row r="410" spans="1:26" ht="15.75" customHeight="1">
      <c r="A410" s="130"/>
      <c r="B410" s="131"/>
      <c r="C410" s="131"/>
      <c r="D410" s="131"/>
      <c r="E410" s="131"/>
      <c r="F410" s="131"/>
      <c r="G410" s="131"/>
      <c r="H410" s="131"/>
      <c r="I410" s="131"/>
      <c r="J410" s="131"/>
      <c r="K410" s="99"/>
      <c r="L410" s="99"/>
      <c r="M410" s="131"/>
      <c r="N410" s="99"/>
      <c r="O410" s="99"/>
      <c r="P410" s="99"/>
      <c r="Q410" s="99"/>
      <c r="R410" s="99"/>
      <c r="S410" s="99"/>
      <c r="T410" s="99"/>
      <c r="U410" s="99"/>
      <c r="V410" s="99"/>
      <c r="W410" s="99"/>
      <c r="X410" s="99"/>
      <c r="Y410" s="99"/>
      <c r="Z410" s="99"/>
    </row>
    <row r="411" spans="1:26" ht="15.75" customHeight="1">
      <c r="A411" s="130"/>
      <c r="B411" s="131"/>
      <c r="C411" s="131"/>
      <c r="D411" s="131"/>
      <c r="E411" s="131"/>
      <c r="F411" s="131"/>
      <c r="G411" s="131"/>
      <c r="H411" s="131"/>
      <c r="I411" s="131"/>
      <c r="J411" s="131"/>
      <c r="K411" s="99"/>
      <c r="L411" s="99"/>
      <c r="M411" s="131"/>
      <c r="N411" s="99"/>
      <c r="O411" s="99"/>
      <c r="P411" s="99"/>
      <c r="Q411" s="99"/>
      <c r="R411" s="99"/>
      <c r="S411" s="99"/>
      <c r="T411" s="99"/>
      <c r="U411" s="99"/>
      <c r="V411" s="99"/>
      <c r="W411" s="99"/>
      <c r="X411" s="99"/>
      <c r="Y411" s="99"/>
      <c r="Z411" s="99"/>
    </row>
    <row r="412" spans="1:26" ht="15.75" customHeight="1">
      <c r="A412" s="130"/>
      <c r="B412" s="131"/>
      <c r="C412" s="131"/>
      <c r="D412" s="131"/>
      <c r="E412" s="131"/>
      <c r="F412" s="131"/>
      <c r="G412" s="131"/>
      <c r="H412" s="131"/>
      <c r="I412" s="131"/>
      <c r="J412" s="131"/>
      <c r="K412" s="99"/>
      <c r="L412" s="99"/>
      <c r="M412" s="131"/>
      <c r="N412" s="99"/>
      <c r="O412" s="99"/>
      <c r="P412" s="99"/>
      <c r="Q412" s="99"/>
      <c r="R412" s="99"/>
      <c r="S412" s="99"/>
      <c r="T412" s="99"/>
      <c r="U412" s="99"/>
      <c r="V412" s="99"/>
      <c r="W412" s="99"/>
      <c r="X412" s="99"/>
      <c r="Y412" s="99"/>
      <c r="Z412" s="99"/>
    </row>
    <row r="413" spans="1:26" ht="15.75" customHeight="1">
      <c r="A413" s="130"/>
      <c r="B413" s="131"/>
      <c r="C413" s="131"/>
      <c r="D413" s="131"/>
      <c r="E413" s="131"/>
      <c r="F413" s="131"/>
      <c r="G413" s="131"/>
      <c r="H413" s="131"/>
      <c r="I413" s="131"/>
      <c r="J413" s="131"/>
      <c r="K413" s="99"/>
      <c r="L413" s="99"/>
      <c r="M413" s="131"/>
      <c r="N413" s="99"/>
      <c r="O413" s="99"/>
      <c r="P413" s="99"/>
      <c r="Q413" s="99"/>
      <c r="R413" s="99"/>
      <c r="S413" s="99"/>
      <c r="T413" s="99"/>
      <c r="U413" s="99"/>
      <c r="V413" s="99"/>
      <c r="W413" s="99"/>
      <c r="X413" s="99"/>
      <c r="Y413" s="99"/>
      <c r="Z413" s="99"/>
    </row>
    <row r="414" spans="1:26" ht="15.75" customHeight="1">
      <c r="A414" s="130"/>
      <c r="B414" s="131"/>
      <c r="C414" s="131"/>
      <c r="D414" s="131"/>
      <c r="E414" s="131"/>
      <c r="F414" s="131"/>
      <c r="G414" s="131"/>
      <c r="H414" s="131"/>
      <c r="I414" s="131"/>
      <c r="J414" s="131"/>
      <c r="K414" s="99"/>
      <c r="L414" s="99"/>
      <c r="M414" s="131"/>
      <c r="N414" s="99"/>
      <c r="O414" s="99"/>
      <c r="P414" s="99"/>
      <c r="Q414" s="99"/>
      <c r="R414" s="99"/>
      <c r="S414" s="99"/>
      <c r="T414" s="99"/>
      <c r="U414" s="99"/>
      <c r="V414" s="99"/>
      <c r="W414" s="99"/>
      <c r="X414" s="99"/>
      <c r="Y414" s="99"/>
      <c r="Z414" s="99"/>
    </row>
    <row r="415" spans="1:26" ht="15.75" customHeight="1">
      <c r="A415" s="130"/>
      <c r="B415" s="131"/>
      <c r="C415" s="131"/>
      <c r="D415" s="131"/>
      <c r="E415" s="131"/>
      <c r="F415" s="131"/>
      <c r="G415" s="131"/>
      <c r="H415" s="131"/>
      <c r="I415" s="131"/>
      <c r="J415" s="131"/>
      <c r="K415" s="99"/>
      <c r="L415" s="99"/>
      <c r="M415" s="131"/>
      <c r="N415" s="99"/>
      <c r="O415" s="99"/>
      <c r="P415" s="99"/>
      <c r="Q415" s="99"/>
      <c r="R415" s="99"/>
      <c r="S415" s="99"/>
      <c r="T415" s="99"/>
      <c r="U415" s="99"/>
      <c r="V415" s="99"/>
      <c r="W415" s="99"/>
      <c r="X415" s="99"/>
      <c r="Y415" s="99"/>
      <c r="Z415" s="99"/>
    </row>
    <row r="416" spans="1:26" ht="15.75" customHeight="1">
      <c r="A416" s="130"/>
      <c r="B416" s="131"/>
      <c r="C416" s="131"/>
      <c r="D416" s="131"/>
      <c r="E416" s="131"/>
      <c r="F416" s="131"/>
      <c r="G416" s="131"/>
      <c r="H416" s="131"/>
      <c r="I416" s="131"/>
      <c r="J416" s="131"/>
      <c r="K416" s="99"/>
      <c r="L416" s="99"/>
      <c r="M416" s="131"/>
      <c r="N416" s="99"/>
      <c r="O416" s="99"/>
      <c r="P416" s="99"/>
      <c r="Q416" s="99"/>
      <c r="R416" s="99"/>
      <c r="S416" s="99"/>
      <c r="T416" s="99"/>
      <c r="U416" s="99"/>
      <c r="V416" s="99"/>
      <c r="W416" s="99"/>
      <c r="X416" s="99"/>
      <c r="Y416" s="99"/>
      <c r="Z416" s="99"/>
    </row>
    <row r="417" spans="1:26" ht="15.75" customHeight="1">
      <c r="A417" s="130"/>
      <c r="B417" s="131"/>
      <c r="C417" s="131"/>
      <c r="D417" s="131"/>
      <c r="E417" s="131"/>
      <c r="F417" s="131"/>
      <c r="G417" s="131"/>
      <c r="H417" s="131"/>
      <c r="I417" s="131"/>
      <c r="J417" s="131"/>
      <c r="K417" s="99"/>
      <c r="L417" s="99"/>
      <c r="M417" s="131"/>
      <c r="N417" s="99"/>
      <c r="O417" s="99"/>
      <c r="P417" s="99"/>
      <c r="Q417" s="99"/>
      <c r="R417" s="99"/>
      <c r="S417" s="99"/>
      <c r="T417" s="99"/>
      <c r="U417" s="99"/>
      <c r="V417" s="99"/>
      <c r="W417" s="99"/>
      <c r="X417" s="99"/>
      <c r="Y417" s="99"/>
      <c r="Z417" s="99"/>
    </row>
    <row r="418" spans="1:26" ht="15.75" customHeight="1">
      <c r="A418" s="130"/>
      <c r="B418" s="131"/>
      <c r="C418" s="131"/>
      <c r="D418" s="131"/>
      <c r="E418" s="131"/>
      <c r="F418" s="131"/>
      <c r="G418" s="131"/>
      <c r="H418" s="131"/>
      <c r="I418" s="131"/>
      <c r="J418" s="131"/>
      <c r="K418" s="99"/>
      <c r="L418" s="99"/>
      <c r="M418" s="131"/>
      <c r="N418" s="99"/>
      <c r="O418" s="99"/>
      <c r="P418" s="99"/>
      <c r="Q418" s="99"/>
      <c r="R418" s="99"/>
      <c r="S418" s="99"/>
      <c r="T418" s="99"/>
      <c r="U418" s="99"/>
      <c r="V418" s="99"/>
      <c r="W418" s="99"/>
      <c r="X418" s="99"/>
      <c r="Y418" s="99"/>
      <c r="Z418" s="99"/>
    </row>
    <row r="419" spans="1:26" ht="15.75" customHeight="1">
      <c r="A419" s="130"/>
      <c r="B419" s="131"/>
      <c r="C419" s="131"/>
      <c r="D419" s="131"/>
      <c r="E419" s="131"/>
      <c r="F419" s="131"/>
      <c r="G419" s="131"/>
      <c r="H419" s="131"/>
      <c r="I419" s="131"/>
      <c r="J419" s="131"/>
      <c r="K419" s="99"/>
      <c r="L419" s="99"/>
      <c r="M419" s="131"/>
      <c r="N419" s="99"/>
      <c r="O419" s="99"/>
      <c r="P419" s="99"/>
      <c r="Q419" s="99"/>
      <c r="R419" s="99"/>
      <c r="S419" s="99"/>
      <c r="T419" s="99"/>
      <c r="U419" s="99"/>
      <c r="V419" s="99"/>
      <c r="W419" s="99"/>
      <c r="X419" s="99"/>
      <c r="Y419" s="99"/>
      <c r="Z419" s="99"/>
    </row>
    <row r="420" spans="1:26" ht="15.75" customHeight="1">
      <c r="A420" s="130"/>
      <c r="B420" s="131"/>
      <c r="C420" s="131"/>
      <c r="D420" s="131"/>
      <c r="E420" s="131"/>
      <c r="F420" s="131"/>
      <c r="G420" s="131"/>
      <c r="H420" s="131"/>
      <c r="I420" s="131"/>
      <c r="J420" s="131"/>
      <c r="K420" s="99"/>
      <c r="L420" s="99"/>
      <c r="M420" s="131"/>
      <c r="N420" s="99"/>
      <c r="O420" s="99"/>
      <c r="P420" s="99"/>
      <c r="Q420" s="99"/>
      <c r="R420" s="99"/>
      <c r="S420" s="99"/>
      <c r="T420" s="99"/>
      <c r="U420" s="99"/>
      <c r="V420" s="99"/>
      <c r="W420" s="99"/>
      <c r="X420" s="99"/>
      <c r="Y420" s="99"/>
      <c r="Z420" s="99"/>
    </row>
    <row r="421" spans="1:26" ht="15.75" customHeight="1">
      <c r="A421" s="130"/>
      <c r="B421" s="131"/>
      <c r="C421" s="131"/>
      <c r="D421" s="131"/>
      <c r="E421" s="131"/>
      <c r="F421" s="131"/>
      <c r="G421" s="131"/>
      <c r="H421" s="131"/>
      <c r="I421" s="131"/>
      <c r="J421" s="131"/>
      <c r="K421" s="99"/>
      <c r="L421" s="99"/>
      <c r="M421" s="131"/>
      <c r="N421" s="99"/>
      <c r="O421" s="99"/>
      <c r="P421" s="99"/>
      <c r="Q421" s="99"/>
      <c r="R421" s="99"/>
      <c r="S421" s="99"/>
      <c r="T421" s="99"/>
      <c r="U421" s="99"/>
      <c r="V421" s="99"/>
      <c r="W421" s="99"/>
      <c r="X421" s="99"/>
      <c r="Y421" s="99"/>
      <c r="Z421" s="99"/>
    </row>
    <row r="422" spans="1:26" ht="15.75" customHeight="1">
      <c r="A422" s="130"/>
      <c r="B422" s="131"/>
      <c r="C422" s="131"/>
      <c r="D422" s="131"/>
      <c r="E422" s="131"/>
      <c r="F422" s="131"/>
      <c r="G422" s="131"/>
      <c r="H422" s="131"/>
      <c r="I422" s="131"/>
      <c r="J422" s="131"/>
      <c r="K422" s="99"/>
      <c r="L422" s="99"/>
      <c r="M422" s="131"/>
      <c r="N422" s="99"/>
      <c r="O422" s="99"/>
      <c r="P422" s="99"/>
      <c r="Q422" s="99"/>
      <c r="R422" s="99"/>
      <c r="S422" s="99"/>
      <c r="T422" s="99"/>
      <c r="U422" s="99"/>
      <c r="V422" s="99"/>
      <c r="W422" s="99"/>
      <c r="X422" s="99"/>
      <c r="Y422" s="99"/>
      <c r="Z422" s="99"/>
    </row>
    <row r="423" spans="1:26" ht="15.75" customHeight="1">
      <c r="A423" s="130"/>
      <c r="B423" s="131"/>
      <c r="C423" s="131"/>
      <c r="D423" s="131"/>
      <c r="E423" s="131"/>
      <c r="F423" s="131"/>
      <c r="G423" s="131"/>
      <c r="H423" s="131"/>
      <c r="I423" s="131"/>
      <c r="J423" s="131"/>
      <c r="K423" s="99"/>
      <c r="L423" s="99"/>
      <c r="M423" s="131"/>
      <c r="N423" s="99"/>
      <c r="O423" s="99"/>
      <c r="P423" s="99"/>
      <c r="Q423" s="99"/>
      <c r="R423" s="99"/>
      <c r="S423" s="99"/>
      <c r="T423" s="99"/>
      <c r="U423" s="99"/>
      <c r="V423" s="99"/>
      <c r="W423" s="99"/>
      <c r="X423" s="99"/>
      <c r="Y423" s="99"/>
      <c r="Z423" s="99"/>
    </row>
    <row r="424" spans="1:26" ht="15.75" customHeight="1">
      <c r="A424" s="130"/>
      <c r="B424" s="131"/>
      <c r="C424" s="131"/>
      <c r="D424" s="131"/>
      <c r="E424" s="131"/>
      <c r="F424" s="131"/>
      <c r="G424" s="131"/>
      <c r="H424" s="131"/>
      <c r="I424" s="131"/>
      <c r="J424" s="131"/>
      <c r="K424" s="99"/>
      <c r="L424" s="99"/>
      <c r="M424" s="131"/>
      <c r="N424" s="99"/>
      <c r="O424" s="99"/>
      <c r="P424" s="99"/>
      <c r="Q424" s="99"/>
      <c r="R424" s="99"/>
      <c r="S424" s="99"/>
      <c r="T424" s="99"/>
      <c r="U424" s="99"/>
      <c r="V424" s="99"/>
      <c r="W424" s="99"/>
      <c r="X424" s="99"/>
      <c r="Y424" s="99"/>
      <c r="Z424" s="99"/>
    </row>
    <row r="425" spans="1:26" ht="15.75" customHeight="1">
      <c r="A425" s="130"/>
      <c r="B425" s="131"/>
      <c r="C425" s="131"/>
      <c r="D425" s="131"/>
      <c r="E425" s="131"/>
      <c r="F425" s="131"/>
      <c r="G425" s="131"/>
      <c r="H425" s="131"/>
      <c r="I425" s="131"/>
      <c r="J425" s="131"/>
      <c r="K425" s="99"/>
      <c r="L425" s="99"/>
      <c r="M425" s="131"/>
      <c r="N425" s="99"/>
      <c r="O425" s="99"/>
      <c r="P425" s="99"/>
      <c r="Q425" s="99"/>
      <c r="R425" s="99"/>
      <c r="S425" s="99"/>
      <c r="T425" s="99"/>
      <c r="U425" s="99"/>
      <c r="V425" s="99"/>
      <c r="W425" s="99"/>
      <c r="X425" s="99"/>
      <c r="Y425" s="99"/>
      <c r="Z425" s="99"/>
    </row>
    <row r="426" spans="1:26" ht="15.75" customHeight="1">
      <c r="A426" s="130"/>
      <c r="B426" s="131"/>
      <c r="C426" s="131"/>
      <c r="D426" s="131"/>
      <c r="E426" s="131"/>
      <c r="F426" s="131"/>
      <c r="G426" s="131"/>
      <c r="H426" s="131"/>
      <c r="I426" s="131"/>
      <c r="J426" s="131"/>
      <c r="K426" s="99"/>
      <c r="L426" s="99"/>
      <c r="M426" s="131"/>
      <c r="N426" s="99"/>
      <c r="O426" s="99"/>
      <c r="P426" s="99"/>
      <c r="Q426" s="99"/>
      <c r="R426" s="99"/>
      <c r="S426" s="99"/>
      <c r="T426" s="99"/>
      <c r="U426" s="99"/>
      <c r="V426" s="99"/>
      <c r="W426" s="99"/>
      <c r="X426" s="99"/>
      <c r="Y426" s="99"/>
      <c r="Z426" s="99"/>
    </row>
    <row r="427" spans="1:26" ht="15.75" customHeight="1">
      <c r="A427" s="130"/>
      <c r="B427" s="131"/>
      <c r="C427" s="131"/>
      <c r="D427" s="131"/>
      <c r="E427" s="131"/>
      <c r="F427" s="131"/>
      <c r="G427" s="131"/>
      <c r="H427" s="131"/>
      <c r="I427" s="131"/>
      <c r="J427" s="131"/>
      <c r="K427" s="99"/>
      <c r="L427" s="99"/>
      <c r="M427" s="131"/>
      <c r="N427" s="99"/>
      <c r="O427" s="99"/>
      <c r="P427" s="99"/>
      <c r="Q427" s="99"/>
      <c r="R427" s="99"/>
      <c r="S427" s="99"/>
      <c r="T427" s="99"/>
      <c r="U427" s="99"/>
      <c r="V427" s="99"/>
      <c r="W427" s="99"/>
      <c r="X427" s="99"/>
      <c r="Y427" s="99"/>
      <c r="Z427" s="99"/>
    </row>
    <row r="428" spans="1:26" ht="15.75" customHeight="1">
      <c r="A428" s="130"/>
      <c r="B428" s="131"/>
      <c r="C428" s="131"/>
      <c r="D428" s="131"/>
      <c r="E428" s="131"/>
      <c r="F428" s="131"/>
      <c r="G428" s="131"/>
      <c r="H428" s="131"/>
      <c r="I428" s="131"/>
      <c r="J428" s="131"/>
      <c r="K428" s="99"/>
      <c r="L428" s="99"/>
      <c r="M428" s="131"/>
      <c r="N428" s="99"/>
      <c r="O428" s="99"/>
      <c r="P428" s="99"/>
      <c r="Q428" s="99"/>
      <c r="R428" s="99"/>
      <c r="S428" s="99"/>
      <c r="T428" s="99"/>
      <c r="U428" s="99"/>
      <c r="V428" s="99"/>
      <c r="W428" s="99"/>
      <c r="X428" s="99"/>
      <c r="Y428" s="99"/>
      <c r="Z428" s="99"/>
    </row>
    <row r="429" spans="1:26" ht="15.75" customHeight="1">
      <c r="A429" s="130"/>
      <c r="B429" s="131"/>
      <c r="C429" s="131"/>
      <c r="D429" s="131"/>
      <c r="E429" s="131"/>
      <c r="F429" s="131"/>
      <c r="G429" s="131"/>
      <c r="H429" s="131"/>
      <c r="I429" s="131"/>
      <c r="J429" s="131"/>
      <c r="K429" s="99"/>
      <c r="L429" s="99"/>
      <c r="M429" s="131"/>
      <c r="N429" s="99"/>
      <c r="O429" s="99"/>
      <c r="P429" s="99"/>
      <c r="Q429" s="99"/>
      <c r="R429" s="99"/>
      <c r="S429" s="99"/>
      <c r="T429" s="99"/>
      <c r="U429" s="99"/>
      <c r="V429" s="99"/>
      <c r="W429" s="99"/>
      <c r="X429" s="99"/>
      <c r="Y429" s="99"/>
      <c r="Z429" s="99"/>
    </row>
    <row r="430" spans="1:26" ht="15.75" customHeight="1">
      <c r="A430" s="130"/>
      <c r="B430" s="131"/>
      <c r="C430" s="131"/>
      <c r="D430" s="131"/>
      <c r="E430" s="131"/>
      <c r="F430" s="131"/>
      <c r="G430" s="131"/>
      <c r="H430" s="131"/>
      <c r="I430" s="131"/>
      <c r="J430" s="131"/>
      <c r="K430" s="99"/>
      <c r="L430" s="99"/>
      <c r="M430" s="131"/>
      <c r="N430" s="99"/>
      <c r="O430" s="99"/>
      <c r="P430" s="99"/>
      <c r="Q430" s="99"/>
      <c r="R430" s="99"/>
      <c r="S430" s="99"/>
      <c r="T430" s="99"/>
      <c r="U430" s="99"/>
      <c r="V430" s="99"/>
      <c r="W430" s="99"/>
      <c r="X430" s="99"/>
      <c r="Y430" s="99"/>
      <c r="Z430" s="99"/>
    </row>
    <row r="431" spans="1:26" ht="15.75" customHeight="1">
      <c r="A431" s="130"/>
      <c r="B431" s="131"/>
      <c r="C431" s="131"/>
      <c r="D431" s="131"/>
      <c r="E431" s="131"/>
      <c r="F431" s="131"/>
      <c r="G431" s="131"/>
      <c r="H431" s="131"/>
      <c r="I431" s="131"/>
      <c r="J431" s="131"/>
      <c r="K431" s="99"/>
      <c r="L431" s="99"/>
      <c r="M431" s="131"/>
      <c r="N431" s="99"/>
      <c r="O431" s="99"/>
      <c r="P431" s="99"/>
      <c r="Q431" s="99"/>
      <c r="R431" s="99"/>
      <c r="S431" s="99"/>
      <c r="T431" s="99"/>
      <c r="U431" s="99"/>
      <c r="V431" s="99"/>
      <c r="W431" s="99"/>
      <c r="X431" s="99"/>
      <c r="Y431" s="99"/>
      <c r="Z431" s="99"/>
    </row>
    <row r="432" spans="1:26" ht="15.75" customHeight="1">
      <c r="A432" s="130"/>
      <c r="B432" s="131"/>
      <c r="C432" s="131"/>
      <c r="D432" s="131"/>
      <c r="E432" s="131"/>
      <c r="F432" s="131"/>
      <c r="G432" s="131"/>
      <c r="H432" s="131"/>
      <c r="I432" s="131"/>
      <c r="J432" s="131"/>
      <c r="K432" s="99"/>
      <c r="L432" s="99"/>
      <c r="M432" s="131"/>
      <c r="N432" s="99"/>
      <c r="O432" s="99"/>
      <c r="P432" s="99"/>
      <c r="Q432" s="99"/>
      <c r="R432" s="99"/>
      <c r="S432" s="99"/>
      <c r="T432" s="99"/>
      <c r="U432" s="99"/>
      <c r="V432" s="99"/>
      <c r="W432" s="99"/>
      <c r="X432" s="99"/>
      <c r="Y432" s="99"/>
      <c r="Z432" s="99"/>
    </row>
    <row r="433" spans="1:26" ht="15.75" customHeight="1">
      <c r="A433" s="130"/>
      <c r="B433" s="131"/>
      <c r="C433" s="131"/>
      <c r="D433" s="131"/>
      <c r="E433" s="131"/>
      <c r="F433" s="131"/>
      <c r="G433" s="131"/>
      <c r="H433" s="131"/>
      <c r="I433" s="131"/>
      <c r="J433" s="131"/>
      <c r="K433" s="99"/>
      <c r="L433" s="99"/>
      <c r="M433" s="131"/>
      <c r="N433" s="99"/>
      <c r="O433" s="99"/>
      <c r="P433" s="99"/>
      <c r="Q433" s="99"/>
      <c r="R433" s="99"/>
      <c r="S433" s="99"/>
      <c r="T433" s="99"/>
      <c r="U433" s="99"/>
      <c r="V433" s="99"/>
      <c r="W433" s="99"/>
      <c r="X433" s="99"/>
      <c r="Y433" s="99"/>
      <c r="Z433" s="99"/>
    </row>
    <row r="434" spans="1:26" ht="15.75" customHeight="1">
      <c r="A434" s="130"/>
      <c r="B434" s="131"/>
      <c r="C434" s="131"/>
      <c r="D434" s="131"/>
      <c r="E434" s="131"/>
      <c r="F434" s="131"/>
      <c r="G434" s="131"/>
      <c r="H434" s="131"/>
      <c r="I434" s="131"/>
      <c r="J434" s="131"/>
      <c r="K434" s="99"/>
      <c r="L434" s="99"/>
      <c r="M434" s="131"/>
      <c r="N434" s="99"/>
      <c r="O434" s="99"/>
      <c r="P434" s="99"/>
      <c r="Q434" s="99"/>
      <c r="R434" s="99"/>
      <c r="S434" s="99"/>
      <c r="T434" s="99"/>
      <c r="U434" s="99"/>
      <c r="V434" s="99"/>
      <c r="W434" s="99"/>
      <c r="X434" s="99"/>
      <c r="Y434" s="99"/>
      <c r="Z434" s="99"/>
    </row>
    <row r="435" spans="1:26" ht="15.75" customHeight="1">
      <c r="A435" s="130"/>
      <c r="B435" s="131"/>
      <c r="C435" s="131"/>
      <c r="D435" s="131"/>
      <c r="E435" s="131"/>
      <c r="F435" s="131"/>
      <c r="G435" s="131"/>
      <c r="H435" s="131"/>
      <c r="I435" s="131"/>
      <c r="J435" s="131"/>
      <c r="K435" s="99"/>
      <c r="L435" s="99"/>
      <c r="M435" s="131"/>
      <c r="N435" s="99"/>
      <c r="O435" s="99"/>
      <c r="P435" s="99"/>
      <c r="Q435" s="99"/>
      <c r="R435" s="99"/>
      <c r="S435" s="99"/>
      <c r="T435" s="99"/>
      <c r="U435" s="99"/>
      <c r="V435" s="99"/>
      <c r="W435" s="99"/>
      <c r="X435" s="99"/>
      <c r="Y435" s="99"/>
      <c r="Z435" s="99"/>
    </row>
    <row r="436" spans="1:26" ht="15.75" customHeight="1">
      <c r="A436" s="130"/>
      <c r="B436" s="131"/>
      <c r="C436" s="131"/>
      <c r="D436" s="131"/>
      <c r="E436" s="131"/>
      <c r="F436" s="131"/>
      <c r="G436" s="131"/>
      <c r="H436" s="131"/>
      <c r="I436" s="131"/>
      <c r="J436" s="131"/>
      <c r="K436" s="99"/>
      <c r="L436" s="99"/>
      <c r="M436" s="131"/>
      <c r="N436" s="99"/>
      <c r="O436" s="99"/>
      <c r="P436" s="99"/>
      <c r="Q436" s="99"/>
      <c r="R436" s="99"/>
      <c r="S436" s="99"/>
      <c r="T436" s="99"/>
      <c r="U436" s="99"/>
      <c r="V436" s="99"/>
      <c r="W436" s="99"/>
      <c r="X436" s="99"/>
      <c r="Y436" s="99"/>
      <c r="Z436" s="99"/>
    </row>
    <row r="437" spans="1:26" ht="15.75" customHeight="1">
      <c r="A437" s="130"/>
      <c r="B437" s="131"/>
      <c r="C437" s="131"/>
      <c r="D437" s="131"/>
      <c r="E437" s="131"/>
      <c r="F437" s="131"/>
      <c r="G437" s="131"/>
      <c r="H437" s="131"/>
      <c r="I437" s="131"/>
      <c r="J437" s="131"/>
      <c r="K437" s="99"/>
      <c r="L437" s="99"/>
      <c r="M437" s="131"/>
      <c r="N437" s="99"/>
      <c r="O437" s="99"/>
      <c r="P437" s="99"/>
      <c r="Q437" s="99"/>
      <c r="R437" s="99"/>
      <c r="S437" s="99"/>
      <c r="T437" s="99"/>
      <c r="U437" s="99"/>
      <c r="V437" s="99"/>
      <c r="W437" s="99"/>
      <c r="X437" s="99"/>
      <c r="Y437" s="99"/>
      <c r="Z437" s="99"/>
    </row>
    <row r="438" spans="1:26" ht="15.75" customHeight="1">
      <c r="A438" s="130"/>
      <c r="B438" s="131"/>
      <c r="C438" s="131"/>
      <c r="D438" s="131"/>
      <c r="E438" s="131"/>
      <c r="F438" s="131"/>
      <c r="G438" s="131"/>
      <c r="H438" s="131"/>
      <c r="I438" s="131"/>
      <c r="J438" s="131"/>
      <c r="K438" s="99"/>
      <c r="L438" s="99"/>
      <c r="M438" s="131"/>
      <c r="N438" s="99"/>
      <c r="O438" s="99"/>
      <c r="P438" s="99"/>
      <c r="Q438" s="99"/>
      <c r="R438" s="99"/>
      <c r="S438" s="99"/>
      <c r="T438" s="99"/>
      <c r="U438" s="99"/>
      <c r="V438" s="99"/>
      <c r="W438" s="99"/>
      <c r="X438" s="99"/>
      <c r="Y438" s="99"/>
      <c r="Z438" s="99"/>
    </row>
    <row r="439" spans="1:26" ht="15.75" customHeight="1">
      <c r="A439" s="130"/>
      <c r="B439" s="131"/>
      <c r="C439" s="131"/>
      <c r="D439" s="131"/>
      <c r="E439" s="131"/>
      <c r="F439" s="131"/>
      <c r="G439" s="131"/>
      <c r="H439" s="131"/>
      <c r="I439" s="131"/>
      <c r="J439" s="131"/>
      <c r="K439" s="99"/>
      <c r="L439" s="99"/>
      <c r="M439" s="131"/>
      <c r="N439" s="99"/>
      <c r="O439" s="99"/>
      <c r="P439" s="99"/>
      <c r="Q439" s="99"/>
      <c r="R439" s="99"/>
      <c r="S439" s="99"/>
      <c r="T439" s="99"/>
      <c r="U439" s="99"/>
      <c r="V439" s="99"/>
      <c r="W439" s="99"/>
      <c r="X439" s="99"/>
      <c r="Y439" s="99"/>
      <c r="Z439" s="99"/>
    </row>
    <row r="440" spans="1:26" ht="15.75" customHeight="1">
      <c r="A440" s="130"/>
      <c r="B440" s="131"/>
      <c r="C440" s="131"/>
      <c r="D440" s="131"/>
      <c r="E440" s="131"/>
      <c r="F440" s="131"/>
      <c r="G440" s="131"/>
      <c r="H440" s="131"/>
      <c r="I440" s="131"/>
      <c r="J440" s="131"/>
      <c r="K440" s="99"/>
      <c r="L440" s="99"/>
      <c r="M440" s="131"/>
      <c r="N440" s="99"/>
      <c r="O440" s="99"/>
      <c r="P440" s="99"/>
      <c r="Q440" s="99"/>
      <c r="R440" s="99"/>
      <c r="S440" s="99"/>
      <c r="T440" s="99"/>
      <c r="U440" s="99"/>
      <c r="V440" s="99"/>
      <c r="W440" s="99"/>
      <c r="X440" s="99"/>
      <c r="Y440" s="99"/>
      <c r="Z440" s="99"/>
    </row>
    <row r="441" spans="1:26" ht="15.75" customHeight="1">
      <c r="A441" s="130"/>
      <c r="B441" s="131"/>
      <c r="C441" s="131"/>
      <c r="D441" s="131"/>
      <c r="E441" s="131"/>
      <c r="F441" s="131"/>
      <c r="G441" s="131"/>
      <c r="H441" s="131"/>
      <c r="I441" s="131"/>
      <c r="J441" s="131"/>
      <c r="K441" s="99"/>
      <c r="L441" s="99"/>
      <c r="M441" s="131"/>
      <c r="N441" s="99"/>
      <c r="O441" s="99"/>
      <c r="P441" s="99"/>
      <c r="Q441" s="99"/>
      <c r="R441" s="99"/>
      <c r="S441" s="99"/>
      <c r="T441" s="99"/>
      <c r="U441" s="99"/>
      <c r="V441" s="99"/>
      <c r="W441" s="99"/>
      <c r="X441" s="99"/>
      <c r="Y441" s="99"/>
      <c r="Z441" s="99"/>
    </row>
    <row r="442" spans="1:26" ht="15.75" customHeight="1">
      <c r="A442" s="130"/>
      <c r="B442" s="131"/>
      <c r="C442" s="131"/>
      <c r="D442" s="131"/>
      <c r="E442" s="131"/>
      <c r="F442" s="131"/>
      <c r="G442" s="131"/>
      <c r="H442" s="131"/>
      <c r="I442" s="131"/>
      <c r="J442" s="131"/>
      <c r="K442" s="99"/>
      <c r="L442" s="99"/>
      <c r="M442" s="131"/>
      <c r="N442" s="99"/>
      <c r="O442" s="99"/>
      <c r="P442" s="99"/>
      <c r="Q442" s="99"/>
      <c r="R442" s="99"/>
      <c r="S442" s="99"/>
      <c r="T442" s="99"/>
      <c r="U442" s="99"/>
      <c r="V442" s="99"/>
      <c r="W442" s="99"/>
      <c r="X442" s="99"/>
      <c r="Y442" s="99"/>
      <c r="Z442" s="99"/>
    </row>
    <row r="443" spans="1:26" ht="15.75" customHeight="1">
      <c r="A443" s="130"/>
      <c r="B443" s="131"/>
      <c r="C443" s="131"/>
      <c r="D443" s="131"/>
      <c r="E443" s="131"/>
      <c r="F443" s="131"/>
      <c r="G443" s="131"/>
      <c r="H443" s="131"/>
      <c r="I443" s="131"/>
      <c r="J443" s="131"/>
      <c r="K443" s="99"/>
      <c r="L443" s="99"/>
      <c r="M443" s="131"/>
      <c r="N443" s="99"/>
      <c r="O443" s="99"/>
      <c r="P443" s="99"/>
      <c r="Q443" s="99"/>
      <c r="R443" s="99"/>
      <c r="S443" s="99"/>
      <c r="T443" s="99"/>
      <c r="U443" s="99"/>
      <c r="V443" s="99"/>
      <c r="W443" s="99"/>
      <c r="X443" s="99"/>
      <c r="Y443" s="99"/>
      <c r="Z443" s="99"/>
    </row>
    <row r="444" spans="1:26" ht="15.75" customHeight="1">
      <c r="A444" s="130"/>
      <c r="B444" s="131"/>
      <c r="C444" s="131"/>
      <c r="D444" s="131"/>
      <c r="E444" s="131"/>
      <c r="F444" s="131"/>
      <c r="G444" s="131"/>
      <c r="H444" s="131"/>
      <c r="I444" s="131"/>
      <c r="J444" s="131"/>
      <c r="K444" s="99"/>
      <c r="L444" s="99"/>
      <c r="M444" s="131"/>
      <c r="N444" s="99"/>
      <c r="O444" s="99"/>
      <c r="P444" s="99"/>
      <c r="Q444" s="99"/>
      <c r="R444" s="99"/>
      <c r="S444" s="99"/>
      <c r="T444" s="99"/>
      <c r="U444" s="99"/>
      <c r="V444" s="99"/>
      <c r="W444" s="99"/>
      <c r="X444" s="99"/>
      <c r="Y444" s="99"/>
      <c r="Z444" s="99"/>
    </row>
    <row r="445" spans="1:26" ht="15.75" customHeight="1">
      <c r="A445" s="130"/>
      <c r="B445" s="131"/>
      <c r="C445" s="131"/>
      <c r="D445" s="131"/>
      <c r="E445" s="131"/>
      <c r="F445" s="131"/>
      <c r="G445" s="131"/>
      <c r="H445" s="131"/>
      <c r="I445" s="131"/>
      <c r="J445" s="131"/>
      <c r="K445" s="99"/>
      <c r="L445" s="99"/>
      <c r="M445" s="131"/>
      <c r="N445" s="99"/>
      <c r="O445" s="99"/>
      <c r="P445" s="99"/>
      <c r="Q445" s="99"/>
      <c r="R445" s="99"/>
      <c r="S445" s="99"/>
      <c r="T445" s="99"/>
      <c r="U445" s="99"/>
      <c r="V445" s="99"/>
      <c r="W445" s="99"/>
      <c r="X445" s="99"/>
      <c r="Y445" s="99"/>
      <c r="Z445" s="99"/>
    </row>
    <row r="446" spans="1:26" ht="15.75" customHeight="1">
      <c r="A446" s="130"/>
      <c r="B446" s="131"/>
      <c r="C446" s="131"/>
      <c r="D446" s="131"/>
      <c r="E446" s="131"/>
      <c r="F446" s="131"/>
      <c r="G446" s="131"/>
      <c r="H446" s="131"/>
      <c r="I446" s="131"/>
      <c r="J446" s="131"/>
      <c r="K446" s="99"/>
      <c r="L446" s="99"/>
      <c r="M446" s="131"/>
      <c r="N446" s="99"/>
      <c r="O446" s="99"/>
      <c r="P446" s="99"/>
      <c r="Q446" s="99"/>
      <c r="R446" s="99"/>
      <c r="S446" s="99"/>
      <c r="T446" s="99"/>
      <c r="U446" s="99"/>
      <c r="V446" s="99"/>
      <c r="W446" s="99"/>
      <c r="X446" s="99"/>
      <c r="Y446" s="99"/>
      <c r="Z446" s="99"/>
    </row>
    <row r="447" spans="1:26" ht="15.75" customHeight="1">
      <c r="A447" s="130"/>
      <c r="B447" s="131"/>
      <c r="C447" s="131"/>
      <c r="D447" s="131"/>
      <c r="E447" s="131"/>
      <c r="F447" s="131"/>
      <c r="G447" s="131"/>
      <c r="H447" s="131"/>
      <c r="I447" s="131"/>
      <c r="J447" s="131"/>
      <c r="K447" s="99"/>
      <c r="L447" s="99"/>
      <c r="M447" s="131"/>
      <c r="N447" s="99"/>
      <c r="O447" s="99"/>
      <c r="P447" s="99"/>
      <c r="Q447" s="99"/>
      <c r="R447" s="99"/>
      <c r="S447" s="99"/>
      <c r="T447" s="99"/>
      <c r="U447" s="99"/>
      <c r="V447" s="99"/>
      <c r="W447" s="99"/>
      <c r="X447" s="99"/>
      <c r="Y447" s="99"/>
      <c r="Z447" s="99"/>
    </row>
    <row r="448" spans="1:26" ht="15.75" customHeight="1">
      <c r="A448" s="130"/>
      <c r="B448" s="131"/>
      <c r="C448" s="131"/>
      <c r="D448" s="131"/>
      <c r="E448" s="131"/>
      <c r="F448" s="131"/>
      <c r="G448" s="131"/>
      <c r="H448" s="131"/>
      <c r="I448" s="131"/>
      <c r="J448" s="131"/>
      <c r="K448" s="99"/>
      <c r="L448" s="99"/>
      <c r="M448" s="131"/>
      <c r="N448" s="99"/>
      <c r="O448" s="99"/>
      <c r="P448" s="99"/>
      <c r="Q448" s="99"/>
      <c r="R448" s="99"/>
      <c r="S448" s="99"/>
      <c r="T448" s="99"/>
      <c r="U448" s="99"/>
      <c r="V448" s="99"/>
      <c r="W448" s="99"/>
      <c r="X448" s="99"/>
      <c r="Y448" s="99"/>
      <c r="Z448" s="99"/>
    </row>
    <row r="449" spans="1:26" ht="15.75" customHeight="1">
      <c r="A449" s="130"/>
      <c r="B449" s="131"/>
      <c r="C449" s="131"/>
      <c r="D449" s="131"/>
      <c r="E449" s="131"/>
      <c r="F449" s="131"/>
      <c r="G449" s="131"/>
      <c r="H449" s="131"/>
      <c r="I449" s="131"/>
      <c r="J449" s="131"/>
      <c r="K449" s="99"/>
      <c r="L449" s="99"/>
      <c r="M449" s="131"/>
      <c r="N449" s="99"/>
      <c r="O449" s="99"/>
      <c r="P449" s="99"/>
      <c r="Q449" s="99"/>
      <c r="R449" s="99"/>
      <c r="S449" s="99"/>
      <c r="T449" s="99"/>
      <c r="U449" s="99"/>
      <c r="V449" s="99"/>
      <c r="W449" s="99"/>
      <c r="X449" s="99"/>
      <c r="Y449" s="99"/>
      <c r="Z449" s="99"/>
    </row>
    <row r="450" spans="1:26" ht="15.75" customHeight="1">
      <c r="A450" s="130"/>
      <c r="B450" s="131"/>
      <c r="C450" s="131"/>
      <c r="D450" s="131"/>
      <c r="E450" s="131"/>
      <c r="F450" s="131"/>
      <c r="G450" s="131"/>
      <c r="H450" s="131"/>
      <c r="I450" s="131"/>
      <c r="J450" s="131"/>
      <c r="K450" s="99"/>
      <c r="L450" s="99"/>
      <c r="M450" s="131"/>
      <c r="N450" s="99"/>
      <c r="O450" s="99"/>
      <c r="P450" s="99"/>
      <c r="Q450" s="99"/>
      <c r="R450" s="99"/>
      <c r="S450" s="99"/>
      <c r="T450" s="99"/>
      <c r="U450" s="99"/>
      <c r="V450" s="99"/>
      <c r="W450" s="99"/>
      <c r="X450" s="99"/>
      <c r="Y450" s="99"/>
      <c r="Z450" s="99"/>
    </row>
    <row r="451" spans="1:26" ht="15.75" customHeight="1">
      <c r="A451" s="130"/>
      <c r="B451" s="131"/>
      <c r="C451" s="131"/>
      <c r="D451" s="131"/>
      <c r="E451" s="131"/>
      <c r="F451" s="131"/>
      <c r="G451" s="131"/>
      <c r="H451" s="131"/>
      <c r="I451" s="131"/>
      <c r="J451" s="131"/>
      <c r="K451" s="99"/>
      <c r="L451" s="99"/>
      <c r="M451" s="131"/>
      <c r="N451" s="99"/>
      <c r="O451" s="99"/>
      <c r="P451" s="99"/>
      <c r="Q451" s="99"/>
      <c r="R451" s="99"/>
      <c r="S451" s="99"/>
      <c r="T451" s="99"/>
      <c r="U451" s="99"/>
      <c r="V451" s="99"/>
      <c r="W451" s="99"/>
      <c r="X451" s="99"/>
      <c r="Y451" s="99"/>
      <c r="Z451" s="99"/>
    </row>
    <row r="452" spans="1:26" ht="15.75" customHeight="1">
      <c r="A452" s="130"/>
      <c r="B452" s="131"/>
      <c r="C452" s="131"/>
      <c r="D452" s="131"/>
      <c r="E452" s="131"/>
      <c r="F452" s="131"/>
      <c r="G452" s="131"/>
      <c r="H452" s="131"/>
      <c r="I452" s="131"/>
      <c r="J452" s="131"/>
      <c r="K452" s="99"/>
      <c r="L452" s="99"/>
      <c r="M452" s="131"/>
      <c r="N452" s="99"/>
      <c r="O452" s="99"/>
      <c r="P452" s="99"/>
      <c r="Q452" s="99"/>
      <c r="R452" s="99"/>
      <c r="S452" s="99"/>
      <c r="T452" s="99"/>
      <c r="U452" s="99"/>
      <c r="V452" s="99"/>
      <c r="W452" s="99"/>
      <c r="X452" s="99"/>
      <c r="Y452" s="99"/>
      <c r="Z452" s="99"/>
    </row>
    <row r="453" spans="1:26" ht="15.75" customHeight="1">
      <c r="A453" s="130"/>
      <c r="B453" s="131"/>
      <c r="C453" s="131"/>
      <c r="D453" s="131"/>
      <c r="E453" s="131"/>
      <c r="F453" s="131"/>
      <c r="G453" s="131"/>
      <c r="H453" s="131"/>
      <c r="I453" s="131"/>
      <c r="J453" s="131"/>
      <c r="K453" s="99"/>
      <c r="L453" s="99"/>
      <c r="M453" s="131"/>
      <c r="N453" s="99"/>
      <c r="O453" s="99"/>
      <c r="P453" s="99"/>
      <c r="Q453" s="99"/>
      <c r="R453" s="99"/>
      <c r="S453" s="99"/>
      <c r="T453" s="99"/>
      <c r="U453" s="99"/>
      <c r="V453" s="99"/>
      <c r="W453" s="99"/>
      <c r="X453" s="99"/>
      <c r="Y453" s="99"/>
      <c r="Z453" s="99"/>
    </row>
    <row r="454" spans="1:26" ht="15.75" customHeight="1">
      <c r="A454" s="130"/>
      <c r="B454" s="131"/>
      <c r="C454" s="131"/>
      <c r="D454" s="131"/>
      <c r="E454" s="131"/>
      <c r="F454" s="131"/>
      <c r="G454" s="131"/>
      <c r="H454" s="131"/>
      <c r="I454" s="131"/>
      <c r="J454" s="131"/>
      <c r="K454" s="99"/>
      <c r="L454" s="99"/>
      <c r="M454" s="131"/>
      <c r="N454" s="99"/>
      <c r="O454" s="99"/>
      <c r="P454" s="99"/>
      <c r="Q454" s="99"/>
      <c r="R454" s="99"/>
      <c r="S454" s="99"/>
      <c r="T454" s="99"/>
      <c r="U454" s="99"/>
      <c r="V454" s="99"/>
      <c r="W454" s="99"/>
      <c r="X454" s="99"/>
      <c r="Y454" s="99"/>
      <c r="Z454" s="99"/>
    </row>
    <row r="455" spans="1:26" ht="15.75" customHeight="1">
      <c r="A455" s="130"/>
      <c r="B455" s="131"/>
      <c r="C455" s="131"/>
      <c r="D455" s="131"/>
      <c r="E455" s="131"/>
      <c r="F455" s="131"/>
      <c r="G455" s="131"/>
      <c r="H455" s="131"/>
      <c r="I455" s="131"/>
      <c r="J455" s="131"/>
      <c r="K455" s="99"/>
      <c r="L455" s="99"/>
      <c r="M455" s="131"/>
      <c r="N455" s="99"/>
      <c r="O455" s="99"/>
      <c r="P455" s="99"/>
      <c r="Q455" s="99"/>
      <c r="R455" s="99"/>
      <c r="S455" s="99"/>
      <c r="T455" s="99"/>
      <c r="U455" s="99"/>
      <c r="V455" s="99"/>
      <c r="W455" s="99"/>
      <c r="X455" s="99"/>
      <c r="Y455" s="99"/>
      <c r="Z455" s="99"/>
    </row>
    <row r="456" spans="1:26" ht="15.75" customHeight="1">
      <c r="A456" s="130"/>
      <c r="B456" s="131"/>
      <c r="C456" s="131"/>
      <c r="D456" s="131"/>
      <c r="E456" s="131"/>
      <c r="F456" s="131"/>
      <c r="G456" s="131"/>
      <c r="H456" s="131"/>
      <c r="I456" s="131"/>
      <c r="J456" s="131"/>
      <c r="K456" s="99"/>
      <c r="L456" s="99"/>
      <c r="M456" s="131"/>
      <c r="N456" s="99"/>
      <c r="O456" s="99"/>
      <c r="P456" s="99"/>
      <c r="Q456" s="99"/>
      <c r="R456" s="99"/>
      <c r="S456" s="99"/>
      <c r="T456" s="99"/>
      <c r="U456" s="99"/>
      <c r="V456" s="99"/>
      <c r="W456" s="99"/>
      <c r="X456" s="99"/>
      <c r="Y456" s="99"/>
      <c r="Z456" s="99"/>
    </row>
    <row r="457" spans="1:26" ht="15.75" customHeight="1">
      <c r="A457" s="130"/>
      <c r="B457" s="131"/>
      <c r="C457" s="131"/>
      <c r="D457" s="131"/>
      <c r="E457" s="131"/>
      <c r="F457" s="131"/>
      <c r="G457" s="131"/>
      <c r="H457" s="131"/>
      <c r="I457" s="131"/>
      <c r="J457" s="131"/>
      <c r="K457" s="99"/>
      <c r="L457" s="99"/>
      <c r="M457" s="131"/>
      <c r="N457" s="99"/>
      <c r="O457" s="99"/>
      <c r="P457" s="99"/>
      <c r="Q457" s="99"/>
      <c r="R457" s="99"/>
      <c r="S457" s="99"/>
      <c r="T457" s="99"/>
      <c r="U457" s="99"/>
      <c r="V457" s="99"/>
      <c r="W457" s="99"/>
      <c r="X457" s="99"/>
      <c r="Y457" s="99"/>
      <c r="Z457" s="99"/>
    </row>
    <row r="458" spans="1:26" ht="15.75" customHeight="1">
      <c r="A458" s="130"/>
      <c r="B458" s="131"/>
      <c r="C458" s="131"/>
      <c r="D458" s="131"/>
      <c r="E458" s="131"/>
      <c r="F458" s="131"/>
      <c r="G458" s="131"/>
      <c r="H458" s="131"/>
      <c r="I458" s="131"/>
      <c r="J458" s="131"/>
      <c r="K458" s="99"/>
      <c r="L458" s="99"/>
      <c r="M458" s="131"/>
      <c r="N458" s="99"/>
      <c r="O458" s="99"/>
      <c r="P458" s="99"/>
      <c r="Q458" s="99"/>
      <c r="R458" s="99"/>
      <c r="S458" s="99"/>
      <c r="T458" s="99"/>
      <c r="U458" s="99"/>
      <c r="V458" s="99"/>
      <c r="W458" s="99"/>
      <c r="X458" s="99"/>
      <c r="Y458" s="99"/>
      <c r="Z458" s="99"/>
    </row>
    <row r="459" spans="1:26" ht="15.75" customHeight="1">
      <c r="A459" s="130"/>
      <c r="B459" s="131"/>
      <c r="C459" s="131"/>
      <c r="D459" s="131"/>
      <c r="E459" s="131"/>
      <c r="F459" s="131"/>
      <c r="G459" s="131"/>
      <c r="H459" s="131"/>
      <c r="I459" s="131"/>
      <c r="J459" s="131"/>
      <c r="K459" s="99"/>
      <c r="L459" s="99"/>
      <c r="M459" s="131"/>
      <c r="N459" s="99"/>
      <c r="O459" s="99"/>
      <c r="P459" s="99"/>
      <c r="Q459" s="99"/>
      <c r="R459" s="99"/>
      <c r="S459" s="99"/>
      <c r="T459" s="99"/>
      <c r="U459" s="99"/>
      <c r="V459" s="99"/>
      <c r="W459" s="99"/>
      <c r="X459" s="99"/>
      <c r="Y459" s="99"/>
      <c r="Z459" s="99"/>
    </row>
    <row r="460" spans="1:26" ht="15.75" customHeight="1">
      <c r="A460" s="130"/>
      <c r="B460" s="131"/>
      <c r="C460" s="131"/>
      <c r="D460" s="131"/>
      <c r="E460" s="131"/>
      <c r="F460" s="131"/>
      <c r="G460" s="131"/>
      <c r="H460" s="131"/>
      <c r="I460" s="131"/>
      <c r="J460" s="131"/>
      <c r="K460" s="99"/>
      <c r="L460" s="99"/>
      <c r="M460" s="131"/>
      <c r="N460" s="99"/>
      <c r="O460" s="99"/>
      <c r="P460" s="99"/>
      <c r="Q460" s="99"/>
      <c r="R460" s="99"/>
      <c r="S460" s="99"/>
      <c r="T460" s="99"/>
      <c r="U460" s="99"/>
      <c r="V460" s="99"/>
      <c r="W460" s="99"/>
      <c r="X460" s="99"/>
      <c r="Y460" s="99"/>
      <c r="Z460" s="99"/>
    </row>
    <row r="461" spans="1:26" ht="15.75" customHeight="1">
      <c r="A461" s="130"/>
      <c r="B461" s="131"/>
      <c r="C461" s="131"/>
      <c r="D461" s="131"/>
      <c r="E461" s="131"/>
      <c r="F461" s="131"/>
      <c r="G461" s="131"/>
      <c r="H461" s="131"/>
      <c r="I461" s="131"/>
      <c r="J461" s="131"/>
      <c r="K461" s="99"/>
      <c r="L461" s="99"/>
      <c r="M461" s="131"/>
      <c r="N461" s="99"/>
      <c r="O461" s="99"/>
      <c r="P461" s="99"/>
      <c r="Q461" s="99"/>
      <c r="R461" s="99"/>
      <c r="S461" s="99"/>
      <c r="T461" s="99"/>
      <c r="U461" s="99"/>
      <c r="V461" s="99"/>
      <c r="W461" s="99"/>
      <c r="X461" s="99"/>
      <c r="Y461" s="99"/>
      <c r="Z461" s="99"/>
    </row>
    <row r="462" spans="1:26" ht="15.75" customHeight="1">
      <c r="A462" s="130"/>
      <c r="B462" s="131"/>
      <c r="C462" s="131"/>
      <c r="D462" s="131"/>
      <c r="E462" s="131"/>
      <c r="F462" s="131"/>
      <c r="G462" s="131"/>
      <c r="H462" s="131"/>
      <c r="I462" s="131"/>
      <c r="J462" s="131"/>
      <c r="K462" s="99"/>
      <c r="L462" s="99"/>
      <c r="M462" s="131"/>
      <c r="N462" s="99"/>
      <c r="O462" s="99"/>
      <c r="P462" s="99"/>
      <c r="Q462" s="99"/>
      <c r="R462" s="99"/>
      <c r="S462" s="99"/>
      <c r="T462" s="99"/>
      <c r="U462" s="99"/>
      <c r="V462" s="99"/>
      <c r="W462" s="99"/>
      <c r="X462" s="99"/>
      <c r="Y462" s="99"/>
      <c r="Z462" s="99"/>
    </row>
    <row r="463" spans="1:26" ht="15.75" customHeight="1">
      <c r="A463" s="130"/>
      <c r="B463" s="131"/>
      <c r="C463" s="131"/>
      <c r="D463" s="131"/>
      <c r="E463" s="131"/>
      <c r="F463" s="131"/>
      <c r="G463" s="131"/>
      <c r="H463" s="131"/>
      <c r="I463" s="131"/>
      <c r="J463" s="131"/>
      <c r="K463" s="99"/>
      <c r="L463" s="99"/>
      <c r="M463" s="131"/>
      <c r="N463" s="99"/>
      <c r="O463" s="99"/>
      <c r="P463" s="99"/>
      <c r="Q463" s="99"/>
      <c r="R463" s="99"/>
      <c r="S463" s="99"/>
      <c r="T463" s="99"/>
      <c r="U463" s="99"/>
      <c r="V463" s="99"/>
      <c r="W463" s="99"/>
      <c r="X463" s="99"/>
      <c r="Y463" s="99"/>
      <c r="Z463" s="99"/>
    </row>
    <row r="464" spans="1:26" ht="15.75" customHeight="1">
      <c r="A464" s="130"/>
      <c r="B464" s="131"/>
      <c r="C464" s="131"/>
      <c r="D464" s="131"/>
      <c r="E464" s="131"/>
      <c r="F464" s="131"/>
      <c r="G464" s="131"/>
      <c r="H464" s="131"/>
      <c r="I464" s="131"/>
      <c r="J464" s="131"/>
      <c r="K464" s="99"/>
      <c r="L464" s="99"/>
      <c r="M464" s="131"/>
      <c r="N464" s="99"/>
      <c r="O464" s="99"/>
      <c r="P464" s="99"/>
      <c r="Q464" s="99"/>
      <c r="R464" s="99"/>
      <c r="S464" s="99"/>
      <c r="T464" s="99"/>
      <c r="U464" s="99"/>
      <c r="V464" s="99"/>
      <c r="W464" s="99"/>
      <c r="X464" s="99"/>
      <c r="Y464" s="99"/>
      <c r="Z464" s="99"/>
    </row>
    <row r="465" spans="1:26" ht="15.75" customHeight="1">
      <c r="A465" s="130"/>
      <c r="B465" s="131"/>
      <c r="C465" s="131"/>
      <c r="D465" s="131"/>
      <c r="E465" s="131"/>
      <c r="F465" s="131"/>
      <c r="G465" s="131"/>
      <c r="H465" s="131"/>
      <c r="I465" s="131"/>
      <c r="J465" s="131"/>
      <c r="K465" s="99"/>
      <c r="L465" s="99"/>
      <c r="M465" s="131"/>
      <c r="N465" s="99"/>
      <c r="O465" s="99"/>
      <c r="P465" s="99"/>
      <c r="Q465" s="99"/>
      <c r="R465" s="99"/>
      <c r="S465" s="99"/>
      <c r="T465" s="99"/>
      <c r="U465" s="99"/>
      <c r="V465" s="99"/>
      <c r="W465" s="99"/>
      <c r="X465" s="99"/>
      <c r="Y465" s="99"/>
      <c r="Z465" s="99"/>
    </row>
    <row r="466" spans="1:26" ht="15.75" customHeight="1">
      <c r="A466" s="130"/>
      <c r="B466" s="131"/>
      <c r="C466" s="131"/>
      <c r="D466" s="131"/>
      <c r="E466" s="131"/>
      <c r="F466" s="131"/>
      <c r="G466" s="131"/>
      <c r="H466" s="131"/>
      <c r="I466" s="131"/>
      <c r="J466" s="131"/>
      <c r="K466" s="99"/>
      <c r="L466" s="99"/>
      <c r="M466" s="131"/>
      <c r="N466" s="99"/>
      <c r="O466" s="99"/>
      <c r="P466" s="99"/>
      <c r="Q466" s="99"/>
      <c r="R466" s="99"/>
      <c r="S466" s="99"/>
      <c r="T466" s="99"/>
      <c r="U466" s="99"/>
      <c r="V466" s="99"/>
      <c r="W466" s="99"/>
      <c r="X466" s="99"/>
      <c r="Y466" s="99"/>
      <c r="Z466" s="99"/>
    </row>
    <row r="467" spans="1:26" ht="15.75" customHeight="1">
      <c r="A467" s="130"/>
      <c r="B467" s="131"/>
      <c r="C467" s="131"/>
      <c r="D467" s="131"/>
      <c r="E467" s="131"/>
      <c r="F467" s="131"/>
      <c r="G467" s="131"/>
      <c r="H467" s="131"/>
      <c r="I467" s="131"/>
      <c r="J467" s="131"/>
      <c r="K467" s="99"/>
      <c r="L467" s="99"/>
      <c r="M467" s="131"/>
      <c r="N467" s="99"/>
      <c r="O467" s="99"/>
      <c r="P467" s="99"/>
      <c r="Q467" s="99"/>
      <c r="R467" s="99"/>
      <c r="S467" s="99"/>
      <c r="T467" s="99"/>
      <c r="U467" s="99"/>
      <c r="V467" s="99"/>
      <c r="W467" s="99"/>
      <c r="X467" s="99"/>
      <c r="Y467" s="99"/>
      <c r="Z467" s="99"/>
    </row>
    <row r="468" spans="1:26" ht="15.75" customHeight="1">
      <c r="A468" s="130"/>
      <c r="B468" s="131"/>
      <c r="C468" s="131"/>
      <c r="D468" s="131"/>
      <c r="E468" s="131"/>
      <c r="F468" s="131"/>
      <c r="G468" s="131"/>
      <c r="H468" s="131"/>
      <c r="I468" s="131"/>
      <c r="J468" s="131"/>
      <c r="K468" s="99"/>
      <c r="L468" s="99"/>
      <c r="M468" s="131"/>
      <c r="N468" s="99"/>
      <c r="O468" s="99"/>
      <c r="P468" s="99"/>
      <c r="Q468" s="99"/>
      <c r="R468" s="99"/>
      <c r="S468" s="99"/>
      <c r="T468" s="99"/>
      <c r="U468" s="99"/>
      <c r="V468" s="99"/>
      <c r="W468" s="99"/>
      <c r="X468" s="99"/>
      <c r="Y468" s="99"/>
      <c r="Z468" s="99"/>
    </row>
    <row r="469" spans="1:26" ht="15.75" customHeight="1">
      <c r="A469" s="130"/>
      <c r="B469" s="131"/>
      <c r="C469" s="131"/>
      <c r="D469" s="131"/>
      <c r="E469" s="131"/>
      <c r="F469" s="131"/>
      <c r="G469" s="131"/>
      <c r="H469" s="131"/>
      <c r="I469" s="131"/>
      <c r="J469" s="131"/>
      <c r="K469" s="99"/>
      <c r="L469" s="99"/>
      <c r="M469" s="131"/>
      <c r="N469" s="99"/>
      <c r="O469" s="99"/>
      <c r="P469" s="99"/>
      <c r="Q469" s="99"/>
      <c r="R469" s="99"/>
      <c r="S469" s="99"/>
      <c r="T469" s="99"/>
      <c r="U469" s="99"/>
      <c r="V469" s="99"/>
      <c r="W469" s="99"/>
      <c r="X469" s="99"/>
      <c r="Y469" s="99"/>
      <c r="Z469" s="99"/>
    </row>
    <row r="470" spans="1:26" ht="15.75" customHeight="1">
      <c r="A470" s="130"/>
      <c r="B470" s="131"/>
      <c r="C470" s="131"/>
      <c r="D470" s="131"/>
      <c r="E470" s="131"/>
      <c r="F470" s="131"/>
      <c r="G470" s="131"/>
      <c r="H470" s="131"/>
      <c r="I470" s="131"/>
      <c r="J470" s="131"/>
      <c r="K470" s="99"/>
      <c r="L470" s="99"/>
      <c r="M470" s="131"/>
      <c r="N470" s="99"/>
      <c r="O470" s="99"/>
      <c r="P470" s="99"/>
      <c r="Q470" s="99"/>
      <c r="R470" s="99"/>
      <c r="S470" s="99"/>
      <c r="T470" s="99"/>
      <c r="U470" s="99"/>
      <c r="V470" s="99"/>
      <c r="W470" s="99"/>
      <c r="X470" s="99"/>
      <c r="Y470" s="99"/>
      <c r="Z470" s="99"/>
    </row>
    <row r="471" spans="1:26" ht="15.75" customHeight="1">
      <c r="A471" s="130"/>
      <c r="B471" s="131"/>
      <c r="C471" s="131"/>
      <c r="D471" s="131"/>
      <c r="E471" s="131"/>
      <c r="F471" s="131"/>
      <c r="G471" s="131"/>
      <c r="H471" s="131"/>
      <c r="I471" s="131"/>
      <c r="J471" s="131"/>
      <c r="K471" s="99"/>
      <c r="L471" s="99"/>
      <c r="M471" s="131"/>
      <c r="N471" s="99"/>
      <c r="O471" s="99"/>
      <c r="P471" s="99"/>
      <c r="Q471" s="99"/>
      <c r="R471" s="99"/>
      <c r="S471" s="99"/>
      <c r="T471" s="99"/>
      <c r="U471" s="99"/>
      <c r="V471" s="99"/>
      <c r="W471" s="99"/>
      <c r="X471" s="99"/>
      <c r="Y471" s="99"/>
      <c r="Z471" s="99"/>
    </row>
    <row r="472" spans="1:26" ht="15.75" customHeight="1">
      <c r="A472" s="130"/>
      <c r="B472" s="131"/>
      <c r="C472" s="131"/>
      <c r="D472" s="131"/>
      <c r="E472" s="131"/>
      <c r="F472" s="131"/>
      <c r="G472" s="131"/>
      <c r="H472" s="131"/>
      <c r="I472" s="131"/>
      <c r="J472" s="131"/>
      <c r="K472" s="99"/>
      <c r="L472" s="99"/>
      <c r="M472" s="131"/>
      <c r="N472" s="99"/>
      <c r="O472" s="99"/>
      <c r="P472" s="99"/>
      <c r="Q472" s="99"/>
      <c r="R472" s="99"/>
      <c r="S472" s="99"/>
      <c r="T472" s="99"/>
      <c r="U472" s="99"/>
      <c r="V472" s="99"/>
      <c r="W472" s="99"/>
      <c r="X472" s="99"/>
      <c r="Y472" s="99"/>
      <c r="Z472" s="99"/>
    </row>
    <row r="473" spans="1:26" ht="15.75" customHeight="1">
      <c r="A473" s="130"/>
      <c r="B473" s="131"/>
      <c r="C473" s="131"/>
      <c r="D473" s="131"/>
      <c r="E473" s="131"/>
      <c r="F473" s="131"/>
      <c r="G473" s="131"/>
      <c r="H473" s="131"/>
      <c r="I473" s="131"/>
      <c r="J473" s="131"/>
      <c r="K473" s="99"/>
      <c r="L473" s="99"/>
      <c r="M473" s="131"/>
      <c r="N473" s="99"/>
      <c r="O473" s="99"/>
      <c r="P473" s="99"/>
      <c r="Q473" s="99"/>
      <c r="R473" s="99"/>
      <c r="S473" s="99"/>
      <c r="T473" s="99"/>
      <c r="U473" s="99"/>
      <c r="V473" s="99"/>
      <c r="W473" s="99"/>
      <c r="X473" s="99"/>
      <c r="Y473" s="99"/>
      <c r="Z473" s="99"/>
    </row>
    <row r="474" spans="1:26" ht="15.75" customHeight="1">
      <c r="A474" s="130"/>
      <c r="B474" s="131"/>
      <c r="C474" s="131"/>
      <c r="D474" s="131"/>
      <c r="E474" s="131"/>
      <c r="F474" s="131"/>
      <c r="G474" s="131"/>
      <c r="H474" s="131"/>
      <c r="I474" s="131"/>
      <c r="J474" s="131"/>
      <c r="K474" s="99"/>
      <c r="L474" s="99"/>
      <c r="M474" s="131"/>
      <c r="N474" s="99"/>
      <c r="O474" s="99"/>
      <c r="P474" s="99"/>
      <c r="Q474" s="99"/>
      <c r="R474" s="99"/>
      <c r="S474" s="99"/>
      <c r="T474" s="99"/>
      <c r="U474" s="99"/>
      <c r="V474" s="99"/>
      <c r="W474" s="99"/>
      <c r="X474" s="99"/>
      <c r="Y474" s="99"/>
      <c r="Z474" s="99"/>
    </row>
    <row r="475" spans="1:26" ht="15.75" customHeight="1">
      <c r="A475" s="130"/>
      <c r="B475" s="131"/>
      <c r="C475" s="131"/>
      <c r="D475" s="131"/>
      <c r="E475" s="131"/>
      <c r="F475" s="131"/>
      <c r="G475" s="131"/>
      <c r="H475" s="131"/>
      <c r="I475" s="131"/>
      <c r="J475" s="131"/>
      <c r="K475" s="99"/>
      <c r="L475" s="99"/>
      <c r="M475" s="131"/>
      <c r="N475" s="99"/>
      <c r="O475" s="99"/>
      <c r="P475" s="99"/>
      <c r="Q475" s="99"/>
      <c r="R475" s="99"/>
      <c r="S475" s="99"/>
      <c r="T475" s="99"/>
      <c r="U475" s="99"/>
      <c r="V475" s="99"/>
      <c r="W475" s="99"/>
      <c r="X475" s="99"/>
      <c r="Y475" s="99"/>
      <c r="Z475" s="99"/>
    </row>
    <row r="476" spans="1:26" ht="15.75" customHeight="1">
      <c r="A476" s="130"/>
      <c r="B476" s="131"/>
      <c r="C476" s="131"/>
      <c r="D476" s="131"/>
      <c r="E476" s="131"/>
      <c r="F476" s="131"/>
      <c r="G476" s="131"/>
      <c r="H476" s="131"/>
      <c r="I476" s="131"/>
      <c r="J476" s="131"/>
      <c r="K476" s="99"/>
      <c r="L476" s="99"/>
      <c r="M476" s="131"/>
      <c r="N476" s="99"/>
      <c r="O476" s="99"/>
      <c r="P476" s="99"/>
      <c r="Q476" s="99"/>
      <c r="R476" s="99"/>
      <c r="S476" s="99"/>
      <c r="T476" s="99"/>
      <c r="U476" s="99"/>
      <c r="V476" s="99"/>
      <c r="W476" s="99"/>
      <c r="X476" s="99"/>
      <c r="Y476" s="99"/>
      <c r="Z476" s="99"/>
    </row>
    <row r="477" spans="1:26" ht="15.75" customHeight="1">
      <c r="A477" s="130"/>
      <c r="B477" s="131"/>
      <c r="C477" s="131"/>
      <c r="D477" s="131"/>
      <c r="E477" s="131"/>
      <c r="F477" s="131"/>
      <c r="G477" s="131"/>
      <c r="H477" s="131"/>
      <c r="I477" s="131"/>
      <c r="J477" s="131"/>
      <c r="K477" s="99"/>
      <c r="L477" s="99"/>
      <c r="M477" s="131"/>
      <c r="N477" s="99"/>
      <c r="O477" s="99"/>
      <c r="P477" s="99"/>
      <c r="Q477" s="99"/>
      <c r="R477" s="99"/>
      <c r="S477" s="99"/>
      <c r="T477" s="99"/>
      <c r="U477" s="99"/>
      <c r="V477" s="99"/>
      <c r="W477" s="99"/>
      <c r="X477" s="99"/>
      <c r="Y477" s="99"/>
      <c r="Z477" s="99"/>
    </row>
    <row r="478" spans="1:26" ht="15.75" customHeight="1">
      <c r="A478" s="130"/>
      <c r="B478" s="131"/>
      <c r="C478" s="131"/>
      <c r="D478" s="131"/>
      <c r="E478" s="131"/>
      <c r="F478" s="131"/>
      <c r="G478" s="131"/>
      <c r="H478" s="131"/>
      <c r="I478" s="131"/>
      <c r="J478" s="131"/>
      <c r="K478" s="99"/>
      <c r="L478" s="99"/>
      <c r="M478" s="131"/>
      <c r="N478" s="99"/>
      <c r="O478" s="99"/>
      <c r="P478" s="99"/>
      <c r="Q478" s="99"/>
      <c r="R478" s="99"/>
      <c r="S478" s="99"/>
      <c r="T478" s="99"/>
      <c r="U478" s="99"/>
      <c r="V478" s="99"/>
      <c r="W478" s="99"/>
      <c r="X478" s="99"/>
      <c r="Y478" s="99"/>
      <c r="Z478" s="99"/>
    </row>
    <row r="479" spans="1:26" ht="15.75" customHeight="1">
      <c r="A479" s="130"/>
      <c r="B479" s="131"/>
      <c r="C479" s="131"/>
      <c r="D479" s="131"/>
      <c r="E479" s="131"/>
      <c r="F479" s="131"/>
      <c r="G479" s="131"/>
      <c r="H479" s="131"/>
      <c r="I479" s="131"/>
      <c r="J479" s="131"/>
      <c r="K479" s="99"/>
      <c r="L479" s="99"/>
      <c r="M479" s="131"/>
      <c r="N479" s="99"/>
      <c r="O479" s="99"/>
      <c r="P479" s="99"/>
      <c r="Q479" s="99"/>
      <c r="R479" s="99"/>
      <c r="S479" s="99"/>
      <c r="T479" s="99"/>
      <c r="U479" s="99"/>
      <c r="V479" s="99"/>
      <c r="W479" s="99"/>
      <c r="X479" s="99"/>
      <c r="Y479" s="99"/>
      <c r="Z479" s="99"/>
    </row>
    <row r="480" spans="1:26" ht="15.75" customHeight="1">
      <c r="A480" s="130"/>
      <c r="B480" s="131"/>
      <c r="C480" s="131"/>
      <c r="D480" s="131"/>
      <c r="E480" s="131"/>
      <c r="F480" s="131"/>
      <c r="G480" s="131"/>
      <c r="H480" s="131"/>
      <c r="I480" s="131"/>
      <c r="J480" s="131"/>
      <c r="K480" s="99"/>
      <c r="L480" s="99"/>
      <c r="M480" s="131"/>
      <c r="N480" s="99"/>
      <c r="O480" s="99"/>
      <c r="P480" s="99"/>
      <c r="Q480" s="99"/>
      <c r="R480" s="99"/>
      <c r="S480" s="99"/>
      <c r="T480" s="99"/>
      <c r="U480" s="99"/>
      <c r="V480" s="99"/>
      <c r="W480" s="99"/>
      <c r="X480" s="99"/>
      <c r="Y480" s="99"/>
      <c r="Z480" s="99"/>
    </row>
    <row r="481" spans="1:26" ht="15.75" customHeight="1">
      <c r="A481" s="130"/>
      <c r="B481" s="131"/>
      <c r="C481" s="131"/>
      <c r="D481" s="131"/>
      <c r="E481" s="131"/>
      <c r="F481" s="131"/>
      <c r="G481" s="131"/>
      <c r="H481" s="131"/>
      <c r="I481" s="131"/>
      <c r="J481" s="131"/>
      <c r="K481" s="99"/>
      <c r="L481" s="99"/>
      <c r="M481" s="131"/>
      <c r="N481" s="99"/>
      <c r="O481" s="99"/>
      <c r="P481" s="99"/>
      <c r="Q481" s="99"/>
      <c r="R481" s="99"/>
      <c r="S481" s="99"/>
      <c r="T481" s="99"/>
      <c r="U481" s="99"/>
      <c r="V481" s="99"/>
      <c r="W481" s="99"/>
      <c r="X481" s="99"/>
      <c r="Y481" s="99"/>
      <c r="Z481" s="99"/>
    </row>
    <row r="482" spans="1:26" ht="15.75" customHeight="1">
      <c r="A482" s="130"/>
      <c r="B482" s="131"/>
      <c r="C482" s="131"/>
      <c r="D482" s="131"/>
      <c r="E482" s="131"/>
      <c r="F482" s="131"/>
      <c r="G482" s="131"/>
      <c r="H482" s="131"/>
      <c r="I482" s="131"/>
      <c r="J482" s="131"/>
      <c r="K482" s="99"/>
      <c r="L482" s="99"/>
      <c r="M482" s="131"/>
      <c r="N482" s="99"/>
      <c r="O482" s="99"/>
      <c r="P482" s="99"/>
      <c r="Q482" s="99"/>
      <c r="R482" s="99"/>
      <c r="S482" s="99"/>
      <c r="T482" s="99"/>
      <c r="U482" s="99"/>
      <c r="V482" s="99"/>
      <c r="W482" s="99"/>
      <c r="X482" s="99"/>
      <c r="Y482" s="99"/>
      <c r="Z482" s="99"/>
    </row>
    <row r="483" spans="1:26" ht="15.75" customHeight="1">
      <c r="A483" s="130"/>
      <c r="B483" s="131"/>
      <c r="C483" s="131"/>
      <c r="D483" s="131"/>
      <c r="E483" s="131"/>
      <c r="F483" s="131"/>
      <c r="G483" s="131"/>
      <c r="H483" s="131"/>
      <c r="I483" s="131"/>
      <c r="J483" s="131"/>
      <c r="K483" s="99"/>
      <c r="L483" s="99"/>
      <c r="M483" s="131"/>
      <c r="N483" s="99"/>
      <c r="O483" s="99"/>
      <c r="P483" s="99"/>
      <c r="Q483" s="99"/>
      <c r="R483" s="99"/>
      <c r="S483" s="99"/>
      <c r="T483" s="99"/>
      <c r="U483" s="99"/>
      <c r="V483" s="99"/>
      <c r="W483" s="99"/>
      <c r="X483" s="99"/>
      <c r="Y483" s="99"/>
      <c r="Z483" s="99"/>
    </row>
    <row r="484" spans="1:26" ht="15.75" customHeight="1">
      <c r="A484" s="130"/>
      <c r="B484" s="131"/>
      <c r="C484" s="131"/>
      <c r="D484" s="131"/>
      <c r="E484" s="131"/>
      <c r="F484" s="131"/>
      <c r="G484" s="131"/>
      <c r="H484" s="131"/>
      <c r="I484" s="131"/>
      <c r="J484" s="131"/>
      <c r="K484" s="99"/>
      <c r="L484" s="99"/>
      <c r="M484" s="131"/>
      <c r="N484" s="99"/>
      <c r="O484" s="99"/>
      <c r="P484" s="99"/>
      <c r="Q484" s="99"/>
      <c r="R484" s="99"/>
      <c r="S484" s="99"/>
      <c r="T484" s="99"/>
      <c r="U484" s="99"/>
      <c r="V484" s="99"/>
      <c r="W484" s="99"/>
      <c r="X484" s="99"/>
      <c r="Y484" s="99"/>
      <c r="Z484" s="99"/>
    </row>
    <row r="485" spans="1:26" ht="15.75" customHeight="1">
      <c r="A485" s="130"/>
      <c r="B485" s="131"/>
      <c r="C485" s="131"/>
      <c r="D485" s="131"/>
      <c r="E485" s="131"/>
      <c r="F485" s="131"/>
      <c r="G485" s="131"/>
      <c r="H485" s="131"/>
      <c r="I485" s="131"/>
      <c r="J485" s="131"/>
      <c r="K485" s="99"/>
      <c r="L485" s="99"/>
      <c r="M485" s="131"/>
      <c r="N485" s="99"/>
      <c r="O485" s="99"/>
      <c r="P485" s="99"/>
      <c r="Q485" s="99"/>
      <c r="R485" s="99"/>
      <c r="S485" s="99"/>
      <c r="T485" s="99"/>
      <c r="U485" s="99"/>
      <c r="V485" s="99"/>
      <c r="W485" s="99"/>
      <c r="X485" s="99"/>
      <c r="Y485" s="99"/>
      <c r="Z485" s="99"/>
    </row>
    <row r="486" spans="1:26" ht="15.75" customHeight="1">
      <c r="A486" s="130"/>
      <c r="B486" s="131"/>
      <c r="C486" s="131"/>
      <c r="D486" s="131"/>
      <c r="E486" s="131"/>
      <c r="F486" s="131"/>
      <c r="G486" s="131"/>
      <c r="H486" s="131"/>
      <c r="I486" s="131"/>
      <c r="J486" s="131"/>
      <c r="K486" s="99"/>
      <c r="L486" s="99"/>
      <c r="M486" s="131"/>
      <c r="N486" s="99"/>
      <c r="O486" s="99"/>
      <c r="P486" s="99"/>
      <c r="Q486" s="99"/>
      <c r="R486" s="99"/>
      <c r="S486" s="99"/>
      <c r="T486" s="99"/>
      <c r="U486" s="99"/>
      <c r="V486" s="99"/>
      <c r="W486" s="99"/>
      <c r="X486" s="99"/>
      <c r="Y486" s="99"/>
      <c r="Z486" s="99"/>
    </row>
    <row r="487" spans="1:26" ht="15.75" customHeight="1">
      <c r="A487" s="130"/>
      <c r="B487" s="131"/>
      <c r="C487" s="131"/>
      <c r="D487" s="131"/>
      <c r="E487" s="131"/>
      <c r="F487" s="131"/>
      <c r="G487" s="131"/>
      <c r="H487" s="131"/>
      <c r="I487" s="131"/>
      <c r="J487" s="131"/>
      <c r="K487" s="99"/>
      <c r="L487" s="99"/>
      <c r="M487" s="131"/>
      <c r="N487" s="99"/>
      <c r="O487" s="99"/>
      <c r="P487" s="99"/>
      <c r="Q487" s="99"/>
      <c r="R487" s="99"/>
      <c r="S487" s="99"/>
      <c r="T487" s="99"/>
      <c r="U487" s="99"/>
      <c r="V487" s="99"/>
      <c r="W487" s="99"/>
      <c r="X487" s="99"/>
      <c r="Y487" s="99"/>
      <c r="Z487" s="99"/>
    </row>
    <row r="488" spans="1:26" ht="15.75" customHeight="1">
      <c r="A488" s="130"/>
      <c r="B488" s="131"/>
      <c r="C488" s="131"/>
      <c r="D488" s="131"/>
      <c r="E488" s="131"/>
      <c r="F488" s="131"/>
      <c r="G488" s="131"/>
      <c r="H488" s="131"/>
      <c r="I488" s="131"/>
      <c r="J488" s="131"/>
      <c r="K488" s="99"/>
      <c r="L488" s="99"/>
      <c r="M488" s="131"/>
      <c r="N488" s="99"/>
      <c r="O488" s="99"/>
      <c r="P488" s="99"/>
      <c r="Q488" s="99"/>
      <c r="R488" s="99"/>
      <c r="S488" s="99"/>
      <c r="T488" s="99"/>
      <c r="U488" s="99"/>
      <c r="V488" s="99"/>
      <c r="W488" s="99"/>
      <c r="X488" s="99"/>
      <c r="Y488" s="99"/>
      <c r="Z488" s="99"/>
    </row>
    <row r="489" spans="1:26" ht="15.75" customHeight="1">
      <c r="A489" s="130"/>
      <c r="B489" s="131"/>
      <c r="C489" s="131"/>
      <c r="D489" s="131"/>
      <c r="E489" s="131"/>
      <c r="F489" s="131"/>
      <c r="G489" s="131"/>
      <c r="H489" s="131"/>
      <c r="I489" s="131"/>
      <c r="J489" s="131"/>
      <c r="K489" s="99"/>
      <c r="L489" s="99"/>
      <c r="M489" s="131"/>
      <c r="N489" s="99"/>
      <c r="O489" s="99"/>
      <c r="P489" s="99"/>
      <c r="Q489" s="99"/>
      <c r="R489" s="99"/>
      <c r="S489" s="99"/>
      <c r="T489" s="99"/>
      <c r="U489" s="99"/>
      <c r="V489" s="99"/>
      <c r="W489" s="99"/>
      <c r="X489" s="99"/>
      <c r="Y489" s="99"/>
      <c r="Z489" s="99"/>
    </row>
    <row r="490" spans="1:26" ht="15.75" customHeight="1">
      <c r="A490" s="130"/>
      <c r="B490" s="131"/>
      <c r="C490" s="131"/>
      <c r="D490" s="131"/>
      <c r="E490" s="131"/>
      <c r="F490" s="131"/>
      <c r="G490" s="131"/>
      <c r="H490" s="131"/>
      <c r="I490" s="131"/>
      <c r="J490" s="131"/>
      <c r="K490" s="99"/>
      <c r="L490" s="99"/>
      <c r="M490" s="131"/>
      <c r="N490" s="99"/>
      <c r="O490" s="99"/>
      <c r="P490" s="99"/>
      <c r="Q490" s="99"/>
      <c r="R490" s="99"/>
      <c r="S490" s="99"/>
      <c r="T490" s="99"/>
      <c r="U490" s="99"/>
      <c r="V490" s="99"/>
      <c r="W490" s="99"/>
      <c r="X490" s="99"/>
      <c r="Y490" s="99"/>
      <c r="Z490" s="99"/>
    </row>
    <row r="491" spans="1:26" ht="15.75" customHeight="1">
      <c r="A491" s="130"/>
      <c r="B491" s="131"/>
      <c r="C491" s="131"/>
      <c r="D491" s="131"/>
      <c r="E491" s="131"/>
      <c r="F491" s="131"/>
      <c r="G491" s="131"/>
      <c r="H491" s="131"/>
      <c r="I491" s="131"/>
      <c r="J491" s="131"/>
      <c r="K491" s="99"/>
      <c r="L491" s="99"/>
      <c r="M491" s="131"/>
      <c r="N491" s="99"/>
      <c r="O491" s="99"/>
      <c r="P491" s="99"/>
      <c r="Q491" s="99"/>
      <c r="R491" s="99"/>
      <c r="S491" s="99"/>
      <c r="T491" s="99"/>
      <c r="U491" s="99"/>
      <c r="V491" s="99"/>
      <c r="W491" s="99"/>
      <c r="X491" s="99"/>
      <c r="Y491" s="99"/>
      <c r="Z491" s="99"/>
    </row>
    <row r="492" spans="1:26" ht="15.75" customHeight="1">
      <c r="A492" s="130"/>
      <c r="B492" s="131"/>
      <c r="C492" s="131"/>
      <c r="D492" s="131"/>
      <c r="E492" s="131"/>
      <c r="F492" s="131"/>
      <c r="G492" s="131"/>
      <c r="H492" s="131"/>
      <c r="I492" s="131"/>
      <c r="J492" s="131"/>
      <c r="K492" s="99"/>
      <c r="L492" s="99"/>
      <c r="M492" s="131"/>
      <c r="N492" s="99"/>
      <c r="O492" s="99"/>
      <c r="P492" s="99"/>
      <c r="Q492" s="99"/>
      <c r="R492" s="99"/>
      <c r="S492" s="99"/>
      <c r="T492" s="99"/>
      <c r="U492" s="99"/>
      <c r="V492" s="99"/>
      <c r="W492" s="99"/>
      <c r="X492" s="99"/>
      <c r="Y492" s="99"/>
      <c r="Z492" s="99"/>
    </row>
    <row r="493" spans="1:26" ht="15.75" customHeight="1">
      <c r="A493" s="130"/>
      <c r="B493" s="131"/>
      <c r="C493" s="131"/>
      <c r="D493" s="131"/>
      <c r="E493" s="131"/>
      <c r="F493" s="131"/>
      <c r="G493" s="131"/>
      <c r="H493" s="131"/>
      <c r="I493" s="131"/>
      <c r="J493" s="131"/>
      <c r="K493" s="99"/>
      <c r="L493" s="99"/>
      <c r="M493" s="131"/>
      <c r="N493" s="99"/>
      <c r="O493" s="99"/>
      <c r="P493" s="99"/>
      <c r="Q493" s="99"/>
      <c r="R493" s="99"/>
      <c r="S493" s="99"/>
      <c r="T493" s="99"/>
      <c r="U493" s="99"/>
      <c r="V493" s="99"/>
      <c r="W493" s="99"/>
      <c r="X493" s="99"/>
      <c r="Y493" s="99"/>
      <c r="Z493" s="99"/>
    </row>
    <row r="494" spans="1:26" ht="15.75" customHeight="1">
      <c r="A494" s="130"/>
      <c r="B494" s="131"/>
      <c r="C494" s="131"/>
      <c r="D494" s="131"/>
      <c r="E494" s="131"/>
      <c r="F494" s="131"/>
      <c r="G494" s="131"/>
      <c r="H494" s="131"/>
      <c r="I494" s="131"/>
      <c r="J494" s="131"/>
      <c r="K494" s="99"/>
      <c r="L494" s="99"/>
      <c r="M494" s="131"/>
      <c r="N494" s="99"/>
      <c r="O494" s="99"/>
      <c r="P494" s="99"/>
      <c r="Q494" s="99"/>
      <c r="R494" s="99"/>
      <c r="S494" s="99"/>
      <c r="T494" s="99"/>
      <c r="U494" s="99"/>
      <c r="V494" s="99"/>
      <c r="W494" s="99"/>
      <c r="X494" s="99"/>
      <c r="Y494" s="99"/>
      <c r="Z494" s="99"/>
    </row>
    <row r="495" spans="1:26" ht="15.75" customHeight="1">
      <c r="A495" s="130"/>
      <c r="B495" s="131"/>
      <c r="C495" s="131"/>
      <c r="D495" s="131"/>
      <c r="E495" s="131"/>
      <c r="F495" s="131"/>
      <c r="G495" s="131"/>
      <c r="H495" s="131"/>
      <c r="I495" s="131"/>
      <c r="J495" s="131"/>
      <c r="K495" s="99"/>
      <c r="L495" s="99"/>
      <c r="M495" s="131"/>
      <c r="N495" s="99"/>
      <c r="O495" s="99"/>
      <c r="P495" s="99"/>
      <c r="Q495" s="99"/>
      <c r="R495" s="99"/>
      <c r="S495" s="99"/>
      <c r="T495" s="99"/>
      <c r="U495" s="99"/>
      <c r="V495" s="99"/>
      <c r="W495" s="99"/>
      <c r="X495" s="99"/>
      <c r="Y495" s="99"/>
      <c r="Z495" s="99"/>
    </row>
    <row r="496" spans="1:26" ht="15.75" customHeight="1">
      <c r="A496" s="130"/>
      <c r="B496" s="131"/>
      <c r="C496" s="131"/>
      <c r="D496" s="131"/>
      <c r="E496" s="131"/>
      <c r="F496" s="131"/>
      <c r="G496" s="131"/>
      <c r="H496" s="131"/>
      <c r="I496" s="131"/>
      <c r="J496" s="131"/>
      <c r="K496" s="99"/>
      <c r="L496" s="99"/>
      <c r="M496" s="131"/>
      <c r="N496" s="99"/>
      <c r="O496" s="99"/>
      <c r="P496" s="99"/>
      <c r="Q496" s="99"/>
      <c r="R496" s="99"/>
      <c r="S496" s="99"/>
      <c r="T496" s="99"/>
      <c r="U496" s="99"/>
      <c r="V496" s="99"/>
      <c r="W496" s="99"/>
      <c r="X496" s="99"/>
      <c r="Y496" s="99"/>
      <c r="Z496" s="99"/>
    </row>
    <row r="497" spans="1:26" ht="15.75" customHeight="1">
      <c r="A497" s="130"/>
      <c r="B497" s="131"/>
      <c r="C497" s="131"/>
      <c r="D497" s="131"/>
      <c r="E497" s="131"/>
      <c r="F497" s="131"/>
      <c r="G497" s="131"/>
      <c r="H497" s="131"/>
      <c r="I497" s="131"/>
      <c r="J497" s="131"/>
      <c r="K497" s="99"/>
      <c r="L497" s="99"/>
      <c r="M497" s="131"/>
      <c r="N497" s="99"/>
      <c r="O497" s="99"/>
      <c r="P497" s="99"/>
      <c r="Q497" s="99"/>
      <c r="R497" s="99"/>
      <c r="S497" s="99"/>
      <c r="T497" s="99"/>
      <c r="U497" s="99"/>
      <c r="V497" s="99"/>
      <c r="W497" s="99"/>
      <c r="X497" s="99"/>
      <c r="Y497" s="99"/>
      <c r="Z497" s="99"/>
    </row>
    <row r="498" spans="1:26" ht="15.75" customHeight="1">
      <c r="A498" s="130"/>
      <c r="B498" s="131"/>
      <c r="C498" s="131"/>
      <c r="D498" s="131"/>
      <c r="E498" s="131"/>
      <c r="F498" s="131"/>
      <c r="G498" s="131"/>
      <c r="H498" s="131"/>
      <c r="I498" s="131"/>
      <c r="J498" s="131"/>
      <c r="K498" s="99"/>
      <c r="L498" s="99"/>
      <c r="M498" s="131"/>
      <c r="N498" s="99"/>
      <c r="O498" s="99"/>
      <c r="P498" s="99"/>
      <c r="Q498" s="99"/>
      <c r="R498" s="99"/>
      <c r="S498" s="99"/>
      <c r="T498" s="99"/>
      <c r="U498" s="99"/>
      <c r="V498" s="99"/>
      <c r="W498" s="99"/>
      <c r="X498" s="99"/>
      <c r="Y498" s="99"/>
      <c r="Z498" s="99"/>
    </row>
    <row r="499" spans="1:26" ht="15.75" customHeight="1">
      <c r="A499" s="130"/>
      <c r="B499" s="131"/>
      <c r="C499" s="131"/>
      <c r="D499" s="131"/>
      <c r="E499" s="131"/>
      <c r="F499" s="131"/>
      <c r="G499" s="131"/>
      <c r="H499" s="131"/>
      <c r="I499" s="131"/>
      <c r="J499" s="131"/>
      <c r="K499" s="99"/>
      <c r="L499" s="99"/>
      <c r="M499" s="131"/>
      <c r="N499" s="99"/>
      <c r="O499" s="99"/>
      <c r="P499" s="99"/>
      <c r="Q499" s="99"/>
      <c r="R499" s="99"/>
      <c r="S499" s="99"/>
      <c r="T499" s="99"/>
      <c r="U499" s="99"/>
      <c r="V499" s="99"/>
      <c r="W499" s="99"/>
      <c r="X499" s="99"/>
      <c r="Y499" s="99"/>
      <c r="Z499" s="99"/>
    </row>
    <row r="500" spans="1:26" ht="15.75" customHeight="1">
      <c r="A500" s="130"/>
      <c r="B500" s="131"/>
      <c r="C500" s="131"/>
      <c r="D500" s="131"/>
      <c r="E500" s="131"/>
      <c r="F500" s="131"/>
      <c r="G500" s="131"/>
      <c r="H500" s="131"/>
      <c r="I500" s="131"/>
      <c r="J500" s="131"/>
      <c r="K500" s="99"/>
      <c r="L500" s="99"/>
      <c r="M500" s="131"/>
      <c r="N500" s="99"/>
      <c r="O500" s="99"/>
      <c r="P500" s="99"/>
      <c r="Q500" s="99"/>
      <c r="R500" s="99"/>
      <c r="S500" s="99"/>
      <c r="T500" s="99"/>
      <c r="U500" s="99"/>
      <c r="V500" s="99"/>
      <c r="W500" s="99"/>
      <c r="X500" s="99"/>
      <c r="Y500" s="99"/>
      <c r="Z500" s="99"/>
    </row>
    <row r="501" spans="1:26" ht="15.75" customHeight="1">
      <c r="A501" s="130"/>
      <c r="B501" s="131"/>
      <c r="C501" s="131"/>
      <c r="D501" s="131"/>
      <c r="E501" s="131"/>
      <c r="F501" s="131"/>
      <c r="G501" s="131"/>
      <c r="H501" s="131"/>
      <c r="I501" s="131"/>
      <c r="J501" s="131"/>
      <c r="K501" s="99"/>
      <c r="L501" s="99"/>
      <c r="M501" s="131"/>
      <c r="N501" s="99"/>
      <c r="O501" s="99"/>
      <c r="P501" s="99"/>
      <c r="Q501" s="99"/>
      <c r="R501" s="99"/>
      <c r="S501" s="99"/>
      <c r="T501" s="99"/>
      <c r="U501" s="99"/>
      <c r="V501" s="99"/>
      <c r="W501" s="99"/>
      <c r="X501" s="99"/>
      <c r="Y501" s="99"/>
      <c r="Z501" s="99"/>
    </row>
    <row r="502" spans="1:26" ht="15.75" customHeight="1">
      <c r="A502" s="130"/>
      <c r="B502" s="131"/>
      <c r="C502" s="131"/>
      <c r="D502" s="131"/>
      <c r="E502" s="131"/>
      <c r="F502" s="131"/>
      <c r="G502" s="131"/>
      <c r="H502" s="131"/>
      <c r="I502" s="131"/>
      <c r="J502" s="131"/>
      <c r="K502" s="99"/>
      <c r="L502" s="99"/>
      <c r="M502" s="131"/>
      <c r="N502" s="99"/>
      <c r="O502" s="99"/>
      <c r="P502" s="99"/>
      <c r="Q502" s="99"/>
      <c r="R502" s="99"/>
      <c r="S502" s="99"/>
      <c r="T502" s="99"/>
      <c r="U502" s="99"/>
      <c r="V502" s="99"/>
      <c r="W502" s="99"/>
      <c r="X502" s="99"/>
      <c r="Y502" s="99"/>
      <c r="Z502" s="99"/>
    </row>
    <row r="503" spans="1:26" ht="15.75" customHeight="1">
      <c r="A503" s="130"/>
      <c r="B503" s="131"/>
      <c r="C503" s="131"/>
      <c r="D503" s="131"/>
      <c r="E503" s="131"/>
      <c r="F503" s="131"/>
      <c r="G503" s="131"/>
      <c r="H503" s="131"/>
      <c r="I503" s="131"/>
      <c r="J503" s="131"/>
      <c r="K503" s="99"/>
      <c r="L503" s="99"/>
      <c r="M503" s="131"/>
      <c r="N503" s="99"/>
      <c r="O503" s="99"/>
      <c r="P503" s="99"/>
      <c r="Q503" s="99"/>
      <c r="R503" s="99"/>
      <c r="S503" s="99"/>
      <c r="T503" s="99"/>
      <c r="U503" s="99"/>
      <c r="V503" s="99"/>
      <c r="W503" s="99"/>
      <c r="X503" s="99"/>
      <c r="Y503" s="99"/>
      <c r="Z503" s="99"/>
    </row>
    <row r="504" spans="1:26" ht="15.75" customHeight="1">
      <c r="A504" s="130"/>
      <c r="B504" s="131"/>
      <c r="C504" s="131"/>
      <c r="D504" s="131"/>
      <c r="E504" s="131"/>
      <c r="F504" s="131"/>
      <c r="G504" s="131"/>
      <c r="H504" s="131"/>
      <c r="I504" s="131"/>
      <c r="J504" s="131"/>
      <c r="K504" s="99"/>
      <c r="L504" s="99"/>
      <c r="M504" s="131"/>
      <c r="N504" s="99"/>
      <c r="O504" s="99"/>
      <c r="P504" s="99"/>
      <c r="Q504" s="99"/>
      <c r="R504" s="99"/>
      <c r="S504" s="99"/>
      <c r="T504" s="99"/>
      <c r="U504" s="99"/>
      <c r="V504" s="99"/>
      <c r="W504" s="99"/>
      <c r="X504" s="99"/>
      <c r="Y504" s="99"/>
      <c r="Z504" s="99"/>
    </row>
    <row r="505" spans="1:26" ht="15.75" customHeight="1">
      <c r="A505" s="130"/>
      <c r="B505" s="131"/>
      <c r="C505" s="131"/>
      <c r="D505" s="131"/>
      <c r="E505" s="131"/>
      <c r="F505" s="131"/>
      <c r="G505" s="131"/>
      <c r="H505" s="131"/>
      <c r="I505" s="131"/>
      <c r="J505" s="131"/>
      <c r="K505" s="99"/>
      <c r="L505" s="99"/>
      <c r="M505" s="131"/>
      <c r="N505" s="99"/>
      <c r="O505" s="99"/>
      <c r="P505" s="99"/>
      <c r="Q505" s="99"/>
      <c r="R505" s="99"/>
      <c r="S505" s="99"/>
      <c r="T505" s="99"/>
      <c r="U505" s="99"/>
      <c r="V505" s="99"/>
      <c r="W505" s="99"/>
      <c r="X505" s="99"/>
      <c r="Y505" s="99"/>
      <c r="Z505" s="99"/>
    </row>
    <row r="506" spans="1:26" ht="15.75" customHeight="1">
      <c r="A506" s="130"/>
      <c r="B506" s="131"/>
      <c r="C506" s="131"/>
      <c r="D506" s="131"/>
      <c r="E506" s="131"/>
      <c r="F506" s="131"/>
      <c r="G506" s="131"/>
      <c r="H506" s="131"/>
      <c r="I506" s="131"/>
      <c r="J506" s="131"/>
      <c r="K506" s="99"/>
      <c r="L506" s="99"/>
      <c r="M506" s="131"/>
      <c r="N506" s="99"/>
      <c r="O506" s="99"/>
      <c r="P506" s="99"/>
      <c r="Q506" s="99"/>
      <c r="R506" s="99"/>
      <c r="S506" s="99"/>
      <c r="T506" s="99"/>
      <c r="U506" s="99"/>
      <c r="V506" s="99"/>
      <c r="W506" s="99"/>
      <c r="X506" s="99"/>
      <c r="Y506" s="99"/>
      <c r="Z506" s="99"/>
    </row>
    <row r="507" spans="1:26" ht="15.75" customHeight="1">
      <c r="A507" s="130"/>
      <c r="B507" s="131"/>
      <c r="C507" s="131"/>
      <c r="D507" s="131"/>
      <c r="E507" s="131"/>
      <c r="F507" s="131"/>
      <c r="G507" s="131"/>
      <c r="H507" s="131"/>
      <c r="I507" s="131"/>
      <c r="J507" s="131"/>
      <c r="K507" s="99"/>
      <c r="L507" s="99"/>
      <c r="M507" s="131"/>
      <c r="N507" s="99"/>
      <c r="O507" s="99"/>
      <c r="P507" s="99"/>
      <c r="Q507" s="99"/>
      <c r="R507" s="99"/>
      <c r="S507" s="99"/>
      <c r="T507" s="99"/>
      <c r="U507" s="99"/>
      <c r="V507" s="99"/>
      <c r="W507" s="99"/>
      <c r="X507" s="99"/>
      <c r="Y507" s="99"/>
      <c r="Z507" s="99"/>
    </row>
    <row r="508" spans="1:26" ht="15.75" customHeight="1">
      <c r="A508" s="130"/>
      <c r="B508" s="131"/>
      <c r="C508" s="131"/>
      <c r="D508" s="131"/>
      <c r="E508" s="131"/>
      <c r="F508" s="131"/>
      <c r="G508" s="131"/>
      <c r="H508" s="131"/>
      <c r="I508" s="131"/>
      <c r="J508" s="131"/>
      <c r="K508" s="99"/>
      <c r="L508" s="99"/>
      <c r="M508" s="131"/>
      <c r="N508" s="99"/>
      <c r="O508" s="99"/>
      <c r="P508" s="99"/>
      <c r="Q508" s="99"/>
      <c r="R508" s="99"/>
      <c r="S508" s="99"/>
      <c r="T508" s="99"/>
      <c r="U508" s="99"/>
      <c r="V508" s="99"/>
      <c r="W508" s="99"/>
      <c r="X508" s="99"/>
      <c r="Y508" s="99"/>
      <c r="Z508" s="99"/>
    </row>
    <row r="509" spans="1:26" ht="15.75" customHeight="1">
      <c r="A509" s="130"/>
      <c r="B509" s="131"/>
      <c r="C509" s="131"/>
      <c r="D509" s="131"/>
      <c r="E509" s="131"/>
      <c r="F509" s="131"/>
      <c r="G509" s="131"/>
      <c r="H509" s="131"/>
      <c r="I509" s="131"/>
      <c r="J509" s="131"/>
      <c r="K509" s="99"/>
      <c r="L509" s="99"/>
      <c r="M509" s="131"/>
      <c r="N509" s="99"/>
      <c r="O509" s="99"/>
      <c r="P509" s="99"/>
      <c r="Q509" s="99"/>
      <c r="R509" s="99"/>
      <c r="S509" s="99"/>
      <c r="T509" s="99"/>
      <c r="U509" s="99"/>
      <c r="V509" s="99"/>
      <c r="W509" s="99"/>
      <c r="X509" s="99"/>
      <c r="Y509" s="99"/>
      <c r="Z509" s="99"/>
    </row>
    <row r="510" spans="1:26" ht="15.75" customHeight="1">
      <c r="A510" s="130"/>
      <c r="B510" s="131"/>
      <c r="C510" s="131"/>
      <c r="D510" s="131"/>
      <c r="E510" s="131"/>
      <c r="F510" s="131"/>
      <c r="G510" s="131"/>
      <c r="H510" s="131"/>
      <c r="I510" s="131"/>
      <c r="J510" s="131"/>
      <c r="K510" s="99"/>
      <c r="L510" s="99"/>
      <c r="M510" s="131"/>
      <c r="N510" s="99"/>
      <c r="O510" s="99"/>
      <c r="P510" s="99"/>
      <c r="Q510" s="99"/>
      <c r="R510" s="99"/>
      <c r="S510" s="99"/>
      <c r="T510" s="99"/>
      <c r="U510" s="99"/>
      <c r="V510" s="99"/>
      <c r="W510" s="99"/>
      <c r="X510" s="99"/>
      <c r="Y510" s="99"/>
      <c r="Z510" s="99"/>
    </row>
    <row r="511" spans="1:26" ht="15.75" customHeight="1">
      <c r="A511" s="130"/>
      <c r="B511" s="131"/>
      <c r="C511" s="131"/>
      <c r="D511" s="131"/>
      <c r="E511" s="131"/>
      <c r="F511" s="131"/>
      <c r="G511" s="131"/>
      <c r="H511" s="131"/>
      <c r="I511" s="131"/>
      <c r="J511" s="131"/>
      <c r="K511" s="99"/>
      <c r="L511" s="99"/>
      <c r="M511" s="131"/>
      <c r="N511" s="99"/>
      <c r="O511" s="99"/>
      <c r="P511" s="99"/>
      <c r="Q511" s="99"/>
      <c r="R511" s="99"/>
      <c r="S511" s="99"/>
      <c r="T511" s="99"/>
      <c r="U511" s="99"/>
      <c r="V511" s="99"/>
      <c r="W511" s="99"/>
      <c r="X511" s="99"/>
      <c r="Y511" s="99"/>
      <c r="Z511" s="99"/>
    </row>
    <row r="512" spans="1:26" ht="15.75" customHeight="1">
      <c r="A512" s="130"/>
      <c r="B512" s="131"/>
      <c r="C512" s="131"/>
      <c r="D512" s="131"/>
      <c r="E512" s="131"/>
      <c r="F512" s="131"/>
      <c r="G512" s="131"/>
      <c r="H512" s="131"/>
      <c r="I512" s="131"/>
      <c r="J512" s="131"/>
      <c r="K512" s="99"/>
      <c r="L512" s="99"/>
      <c r="M512" s="131"/>
      <c r="N512" s="99"/>
      <c r="O512" s="99"/>
      <c r="P512" s="99"/>
      <c r="Q512" s="99"/>
      <c r="R512" s="99"/>
      <c r="S512" s="99"/>
      <c r="T512" s="99"/>
      <c r="U512" s="99"/>
      <c r="V512" s="99"/>
      <c r="W512" s="99"/>
      <c r="X512" s="99"/>
      <c r="Y512" s="99"/>
      <c r="Z512" s="99"/>
    </row>
    <row r="513" spans="1:26" ht="15.75" customHeight="1">
      <c r="A513" s="130"/>
      <c r="B513" s="131"/>
      <c r="C513" s="131"/>
      <c r="D513" s="131"/>
      <c r="E513" s="131"/>
      <c r="F513" s="131"/>
      <c r="G513" s="131"/>
      <c r="H513" s="131"/>
      <c r="I513" s="131"/>
      <c r="J513" s="131"/>
      <c r="K513" s="99"/>
      <c r="L513" s="99"/>
      <c r="M513" s="131"/>
      <c r="N513" s="99"/>
      <c r="O513" s="99"/>
      <c r="P513" s="99"/>
      <c r="Q513" s="99"/>
      <c r="R513" s="99"/>
      <c r="S513" s="99"/>
      <c r="T513" s="99"/>
      <c r="U513" s="99"/>
      <c r="V513" s="99"/>
      <c r="W513" s="99"/>
      <c r="X513" s="99"/>
      <c r="Y513" s="99"/>
      <c r="Z513" s="99"/>
    </row>
    <row r="514" spans="1:26" ht="15.75" customHeight="1">
      <c r="A514" s="130"/>
      <c r="B514" s="131"/>
      <c r="C514" s="131"/>
      <c r="D514" s="131"/>
      <c r="E514" s="131"/>
      <c r="F514" s="131"/>
      <c r="G514" s="131"/>
      <c r="H514" s="131"/>
      <c r="I514" s="131"/>
      <c r="J514" s="131"/>
      <c r="K514" s="99"/>
      <c r="L514" s="99"/>
      <c r="M514" s="131"/>
      <c r="N514" s="99"/>
      <c r="O514" s="99"/>
      <c r="P514" s="99"/>
      <c r="Q514" s="99"/>
      <c r="R514" s="99"/>
      <c r="S514" s="99"/>
      <c r="T514" s="99"/>
      <c r="U514" s="99"/>
      <c r="V514" s="99"/>
      <c r="W514" s="99"/>
      <c r="X514" s="99"/>
      <c r="Y514" s="99"/>
      <c r="Z514" s="99"/>
    </row>
    <row r="515" spans="1:26" ht="15.75" customHeight="1">
      <c r="A515" s="130"/>
      <c r="B515" s="131"/>
      <c r="C515" s="131"/>
      <c r="D515" s="131"/>
      <c r="E515" s="131"/>
      <c r="F515" s="131"/>
      <c r="G515" s="131"/>
      <c r="H515" s="131"/>
      <c r="I515" s="131"/>
      <c r="J515" s="131"/>
      <c r="K515" s="99"/>
      <c r="L515" s="99"/>
      <c r="M515" s="131"/>
      <c r="N515" s="99"/>
      <c r="O515" s="99"/>
      <c r="P515" s="99"/>
      <c r="Q515" s="99"/>
      <c r="R515" s="99"/>
      <c r="S515" s="99"/>
      <c r="T515" s="99"/>
      <c r="U515" s="99"/>
      <c r="V515" s="99"/>
      <c r="W515" s="99"/>
      <c r="X515" s="99"/>
      <c r="Y515" s="99"/>
      <c r="Z515" s="99"/>
    </row>
    <row r="516" spans="1:26" ht="15.75" customHeight="1">
      <c r="A516" s="130"/>
      <c r="B516" s="131"/>
      <c r="C516" s="131"/>
      <c r="D516" s="131"/>
      <c r="E516" s="131"/>
      <c r="F516" s="131"/>
      <c r="G516" s="131"/>
      <c r="H516" s="131"/>
      <c r="I516" s="131"/>
      <c r="J516" s="131"/>
      <c r="K516" s="99"/>
      <c r="L516" s="99"/>
      <c r="M516" s="131"/>
      <c r="N516" s="99"/>
      <c r="O516" s="99"/>
      <c r="P516" s="99"/>
      <c r="Q516" s="99"/>
      <c r="R516" s="99"/>
      <c r="S516" s="99"/>
      <c r="T516" s="99"/>
      <c r="U516" s="99"/>
      <c r="V516" s="99"/>
      <c r="W516" s="99"/>
      <c r="X516" s="99"/>
      <c r="Y516" s="99"/>
      <c r="Z516" s="99"/>
    </row>
    <row r="517" spans="1:26" ht="15.75" customHeight="1">
      <c r="A517" s="130"/>
      <c r="B517" s="131"/>
      <c r="C517" s="131"/>
      <c r="D517" s="131"/>
      <c r="E517" s="131"/>
      <c r="F517" s="131"/>
      <c r="G517" s="131"/>
      <c r="H517" s="131"/>
      <c r="I517" s="131"/>
      <c r="J517" s="131"/>
      <c r="K517" s="99"/>
      <c r="L517" s="99"/>
      <c r="M517" s="131"/>
      <c r="N517" s="99"/>
      <c r="O517" s="99"/>
      <c r="P517" s="99"/>
      <c r="Q517" s="99"/>
      <c r="R517" s="99"/>
      <c r="S517" s="99"/>
      <c r="T517" s="99"/>
      <c r="U517" s="99"/>
      <c r="V517" s="99"/>
      <c r="W517" s="99"/>
      <c r="X517" s="99"/>
      <c r="Y517" s="99"/>
      <c r="Z517" s="99"/>
    </row>
    <row r="518" spans="1:26" ht="15.75" customHeight="1">
      <c r="A518" s="130"/>
      <c r="B518" s="131"/>
      <c r="C518" s="131"/>
      <c r="D518" s="131"/>
      <c r="E518" s="131"/>
      <c r="F518" s="131"/>
      <c r="G518" s="131"/>
      <c r="H518" s="131"/>
      <c r="I518" s="131"/>
      <c r="J518" s="131"/>
      <c r="K518" s="99"/>
      <c r="L518" s="99"/>
      <c r="M518" s="131"/>
      <c r="N518" s="99"/>
      <c r="O518" s="99"/>
      <c r="P518" s="99"/>
      <c r="Q518" s="99"/>
      <c r="R518" s="99"/>
      <c r="S518" s="99"/>
      <c r="T518" s="99"/>
      <c r="U518" s="99"/>
      <c r="V518" s="99"/>
      <c r="W518" s="99"/>
      <c r="X518" s="99"/>
      <c r="Y518" s="99"/>
      <c r="Z518" s="99"/>
    </row>
    <row r="519" spans="1:26" ht="15.75" customHeight="1">
      <c r="A519" s="130"/>
      <c r="B519" s="131"/>
      <c r="C519" s="131"/>
      <c r="D519" s="131"/>
      <c r="E519" s="131"/>
      <c r="F519" s="131"/>
      <c r="G519" s="131"/>
      <c r="H519" s="131"/>
      <c r="I519" s="131"/>
      <c r="J519" s="131"/>
      <c r="K519" s="99"/>
      <c r="L519" s="99"/>
      <c r="M519" s="131"/>
      <c r="N519" s="99"/>
      <c r="O519" s="99"/>
      <c r="P519" s="99"/>
      <c r="Q519" s="99"/>
      <c r="R519" s="99"/>
      <c r="S519" s="99"/>
      <c r="T519" s="99"/>
      <c r="U519" s="99"/>
      <c r="V519" s="99"/>
      <c r="W519" s="99"/>
      <c r="X519" s="99"/>
      <c r="Y519" s="99"/>
      <c r="Z519" s="99"/>
    </row>
    <row r="520" spans="1:26" ht="15.75" customHeight="1">
      <c r="A520" s="130"/>
      <c r="B520" s="131"/>
      <c r="C520" s="131"/>
      <c r="D520" s="131"/>
      <c r="E520" s="131"/>
      <c r="F520" s="131"/>
      <c r="G520" s="131"/>
      <c r="H520" s="131"/>
      <c r="I520" s="131"/>
      <c r="J520" s="131"/>
      <c r="K520" s="99"/>
      <c r="L520" s="99"/>
      <c r="M520" s="131"/>
      <c r="N520" s="99"/>
      <c r="O520" s="99"/>
      <c r="P520" s="99"/>
      <c r="Q520" s="99"/>
      <c r="R520" s="99"/>
      <c r="S520" s="99"/>
      <c r="T520" s="99"/>
      <c r="U520" s="99"/>
      <c r="V520" s="99"/>
      <c r="W520" s="99"/>
      <c r="X520" s="99"/>
      <c r="Y520" s="99"/>
      <c r="Z520" s="99"/>
    </row>
    <row r="521" spans="1:26" ht="15.75" customHeight="1">
      <c r="A521" s="130"/>
      <c r="B521" s="131"/>
      <c r="C521" s="131"/>
      <c r="D521" s="131"/>
      <c r="E521" s="131"/>
      <c r="F521" s="131"/>
      <c r="G521" s="131"/>
      <c r="H521" s="131"/>
      <c r="I521" s="131"/>
      <c r="J521" s="131"/>
      <c r="K521" s="99"/>
      <c r="L521" s="99"/>
      <c r="M521" s="131"/>
      <c r="N521" s="99"/>
      <c r="O521" s="99"/>
      <c r="P521" s="99"/>
      <c r="Q521" s="99"/>
      <c r="R521" s="99"/>
      <c r="S521" s="99"/>
      <c r="T521" s="99"/>
      <c r="U521" s="99"/>
      <c r="V521" s="99"/>
      <c r="W521" s="99"/>
      <c r="X521" s="99"/>
      <c r="Y521" s="99"/>
      <c r="Z521" s="99"/>
    </row>
    <row r="522" spans="1:26" ht="15.75" customHeight="1">
      <c r="A522" s="130"/>
      <c r="B522" s="131"/>
      <c r="C522" s="131"/>
      <c r="D522" s="131"/>
      <c r="E522" s="131"/>
      <c r="F522" s="131"/>
      <c r="G522" s="131"/>
      <c r="H522" s="131"/>
      <c r="I522" s="131"/>
      <c r="J522" s="131"/>
      <c r="K522" s="99"/>
      <c r="L522" s="99"/>
      <c r="M522" s="131"/>
      <c r="N522" s="99"/>
      <c r="O522" s="99"/>
      <c r="P522" s="99"/>
      <c r="Q522" s="99"/>
      <c r="R522" s="99"/>
      <c r="S522" s="99"/>
      <c r="T522" s="99"/>
      <c r="U522" s="99"/>
      <c r="V522" s="99"/>
      <c r="W522" s="99"/>
      <c r="X522" s="99"/>
      <c r="Y522" s="99"/>
      <c r="Z522" s="99"/>
    </row>
    <row r="523" spans="1:26" ht="15.75" customHeight="1">
      <c r="A523" s="130"/>
      <c r="B523" s="131"/>
      <c r="C523" s="131"/>
      <c r="D523" s="131"/>
      <c r="E523" s="131"/>
      <c r="F523" s="131"/>
      <c r="G523" s="131"/>
      <c r="H523" s="131"/>
      <c r="I523" s="131"/>
      <c r="J523" s="131"/>
      <c r="K523" s="99"/>
      <c r="L523" s="99"/>
      <c r="M523" s="131"/>
      <c r="N523" s="99"/>
      <c r="O523" s="99"/>
      <c r="P523" s="99"/>
      <c r="Q523" s="99"/>
      <c r="R523" s="99"/>
      <c r="S523" s="99"/>
      <c r="T523" s="99"/>
      <c r="U523" s="99"/>
      <c r="V523" s="99"/>
      <c r="W523" s="99"/>
      <c r="X523" s="99"/>
      <c r="Y523" s="99"/>
      <c r="Z523" s="99"/>
    </row>
    <row r="524" spans="1:26" ht="15.75" customHeight="1">
      <c r="A524" s="130"/>
      <c r="B524" s="131"/>
      <c r="C524" s="131"/>
      <c r="D524" s="131"/>
      <c r="E524" s="131"/>
      <c r="F524" s="131"/>
      <c r="G524" s="131"/>
      <c r="H524" s="131"/>
      <c r="I524" s="131"/>
      <c r="J524" s="131"/>
      <c r="K524" s="99"/>
      <c r="L524" s="99"/>
      <c r="M524" s="131"/>
      <c r="N524" s="99"/>
      <c r="O524" s="99"/>
      <c r="P524" s="99"/>
      <c r="Q524" s="99"/>
      <c r="R524" s="99"/>
      <c r="S524" s="99"/>
      <c r="T524" s="99"/>
      <c r="U524" s="99"/>
      <c r="V524" s="99"/>
      <c r="W524" s="99"/>
      <c r="X524" s="99"/>
      <c r="Y524" s="99"/>
      <c r="Z524" s="99"/>
    </row>
    <row r="525" spans="1:26" ht="15.75" customHeight="1">
      <c r="A525" s="130"/>
      <c r="B525" s="131"/>
      <c r="C525" s="131"/>
      <c r="D525" s="131"/>
      <c r="E525" s="131"/>
      <c r="F525" s="131"/>
      <c r="G525" s="131"/>
      <c r="H525" s="131"/>
      <c r="I525" s="131"/>
      <c r="J525" s="131"/>
      <c r="K525" s="99"/>
      <c r="L525" s="99"/>
      <c r="M525" s="131"/>
      <c r="N525" s="99"/>
      <c r="O525" s="99"/>
      <c r="P525" s="99"/>
      <c r="Q525" s="99"/>
      <c r="R525" s="99"/>
      <c r="S525" s="99"/>
      <c r="T525" s="99"/>
      <c r="U525" s="99"/>
      <c r="V525" s="99"/>
      <c r="W525" s="99"/>
      <c r="X525" s="99"/>
      <c r="Y525" s="99"/>
      <c r="Z525" s="99"/>
    </row>
    <row r="526" spans="1:26" ht="15.75" customHeight="1">
      <c r="A526" s="130"/>
      <c r="B526" s="131"/>
      <c r="C526" s="131"/>
      <c r="D526" s="131"/>
      <c r="E526" s="131"/>
      <c r="F526" s="131"/>
      <c r="G526" s="131"/>
      <c r="H526" s="131"/>
      <c r="I526" s="131"/>
      <c r="J526" s="131"/>
      <c r="K526" s="99"/>
      <c r="L526" s="99"/>
      <c r="M526" s="131"/>
      <c r="N526" s="99"/>
      <c r="O526" s="99"/>
      <c r="P526" s="99"/>
      <c r="Q526" s="99"/>
      <c r="R526" s="99"/>
      <c r="S526" s="99"/>
      <c r="T526" s="99"/>
      <c r="U526" s="99"/>
      <c r="V526" s="99"/>
      <c r="W526" s="99"/>
      <c r="X526" s="99"/>
      <c r="Y526" s="99"/>
      <c r="Z526" s="99"/>
    </row>
    <row r="527" spans="1:26" ht="15.75" customHeight="1">
      <c r="A527" s="130"/>
      <c r="B527" s="131"/>
      <c r="C527" s="131"/>
      <c r="D527" s="131"/>
      <c r="E527" s="131"/>
      <c r="F527" s="131"/>
      <c r="G527" s="131"/>
      <c r="H527" s="131"/>
      <c r="I527" s="131"/>
      <c r="J527" s="131"/>
      <c r="K527" s="99"/>
      <c r="L527" s="99"/>
      <c r="M527" s="131"/>
      <c r="N527" s="99"/>
      <c r="O527" s="99"/>
      <c r="P527" s="99"/>
      <c r="Q527" s="99"/>
      <c r="R527" s="99"/>
      <c r="S527" s="99"/>
      <c r="T527" s="99"/>
      <c r="U527" s="99"/>
      <c r="V527" s="99"/>
      <c r="W527" s="99"/>
      <c r="X527" s="99"/>
      <c r="Y527" s="99"/>
      <c r="Z527" s="99"/>
    </row>
    <row r="528" spans="1:26" ht="15.75" customHeight="1">
      <c r="A528" s="130"/>
      <c r="B528" s="131"/>
      <c r="C528" s="131"/>
      <c r="D528" s="131"/>
      <c r="E528" s="131"/>
      <c r="F528" s="131"/>
      <c r="G528" s="131"/>
      <c r="H528" s="131"/>
      <c r="I528" s="131"/>
      <c r="J528" s="131"/>
      <c r="K528" s="99"/>
      <c r="L528" s="99"/>
      <c r="M528" s="131"/>
      <c r="N528" s="99"/>
      <c r="O528" s="99"/>
      <c r="P528" s="99"/>
      <c r="Q528" s="99"/>
      <c r="R528" s="99"/>
      <c r="S528" s="99"/>
      <c r="T528" s="99"/>
      <c r="U528" s="99"/>
      <c r="V528" s="99"/>
      <c r="W528" s="99"/>
      <c r="X528" s="99"/>
      <c r="Y528" s="99"/>
      <c r="Z528" s="99"/>
    </row>
    <row r="529" spans="1:26" ht="15.75" customHeight="1">
      <c r="A529" s="130"/>
      <c r="B529" s="131"/>
      <c r="C529" s="131"/>
      <c r="D529" s="131"/>
      <c r="E529" s="131"/>
      <c r="F529" s="131"/>
      <c r="G529" s="131"/>
      <c r="H529" s="131"/>
      <c r="I529" s="131"/>
      <c r="J529" s="131"/>
      <c r="K529" s="99"/>
      <c r="L529" s="99"/>
      <c r="M529" s="131"/>
      <c r="N529" s="99"/>
      <c r="O529" s="99"/>
      <c r="P529" s="99"/>
      <c r="Q529" s="99"/>
      <c r="R529" s="99"/>
      <c r="S529" s="99"/>
      <c r="T529" s="99"/>
      <c r="U529" s="99"/>
      <c r="V529" s="99"/>
      <c r="W529" s="99"/>
      <c r="X529" s="99"/>
      <c r="Y529" s="99"/>
      <c r="Z529" s="99"/>
    </row>
    <row r="530" spans="1:26" ht="15.75" customHeight="1">
      <c r="A530" s="130"/>
      <c r="B530" s="131"/>
      <c r="C530" s="131"/>
      <c r="D530" s="131"/>
      <c r="E530" s="131"/>
      <c r="F530" s="131"/>
      <c r="G530" s="131"/>
      <c r="H530" s="131"/>
      <c r="I530" s="131"/>
      <c r="J530" s="131"/>
      <c r="K530" s="99"/>
      <c r="L530" s="99"/>
      <c r="M530" s="131"/>
      <c r="N530" s="99"/>
      <c r="O530" s="99"/>
      <c r="P530" s="99"/>
      <c r="Q530" s="99"/>
      <c r="R530" s="99"/>
      <c r="S530" s="99"/>
      <c r="T530" s="99"/>
      <c r="U530" s="99"/>
      <c r="V530" s="99"/>
      <c r="W530" s="99"/>
      <c r="X530" s="99"/>
      <c r="Y530" s="99"/>
      <c r="Z530" s="99"/>
    </row>
    <row r="531" spans="1:26" ht="15.75" customHeight="1">
      <c r="A531" s="130"/>
      <c r="B531" s="131"/>
      <c r="C531" s="131"/>
      <c r="D531" s="131"/>
      <c r="E531" s="131"/>
      <c r="F531" s="131"/>
      <c r="G531" s="131"/>
      <c r="H531" s="131"/>
      <c r="I531" s="131"/>
      <c r="J531" s="131"/>
      <c r="K531" s="99"/>
      <c r="L531" s="99"/>
      <c r="M531" s="131"/>
      <c r="N531" s="99"/>
      <c r="O531" s="99"/>
      <c r="P531" s="99"/>
      <c r="Q531" s="99"/>
      <c r="R531" s="99"/>
      <c r="S531" s="99"/>
      <c r="T531" s="99"/>
      <c r="U531" s="99"/>
      <c r="V531" s="99"/>
      <c r="W531" s="99"/>
      <c r="X531" s="99"/>
      <c r="Y531" s="99"/>
      <c r="Z531" s="99"/>
    </row>
    <row r="532" spans="1:26" ht="15.75" customHeight="1">
      <c r="A532" s="130"/>
      <c r="B532" s="131"/>
      <c r="C532" s="131"/>
      <c r="D532" s="131"/>
      <c r="E532" s="131"/>
      <c r="F532" s="131"/>
      <c r="G532" s="131"/>
      <c r="H532" s="131"/>
      <c r="I532" s="131"/>
      <c r="J532" s="131"/>
      <c r="K532" s="99"/>
      <c r="L532" s="99"/>
      <c r="M532" s="131"/>
      <c r="N532" s="99"/>
      <c r="O532" s="99"/>
      <c r="P532" s="99"/>
      <c r="Q532" s="99"/>
      <c r="R532" s="99"/>
      <c r="S532" s="99"/>
      <c r="T532" s="99"/>
      <c r="U532" s="99"/>
      <c r="V532" s="99"/>
      <c r="W532" s="99"/>
      <c r="X532" s="99"/>
      <c r="Y532" s="99"/>
      <c r="Z532" s="99"/>
    </row>
    <row r="533" spans="1:26" ht="15.75" customHeight="1">
      <c r="A533" s="130"/>
      <c r="B533" s="131"/>
      <c r="C533" s="131"/>
      <c r="D533" s="131"/>
      <c r="E533" s="131"/>
      <c r="F533" s="131"/>
      <c r="G533" s="131"/>
      <c r="H533" s="131"/>
      <c r="I533" s="131"/>
      <c r="J533" s="131"/>
      <c r="K533" s="99"/>
      <c r="L533" s="99"/>
      <c r="M533" s="131"/>
      <c r="N533" s="99"/>
      <c r="O533" s="99"/>
      <c r="P533" s="99"/>
      <c r="Q533" s="99"/>
      <c r="R533" s="99"/>
      <c r="S533" s="99"/>
      <c r="T533" s="99"/>
      <c r="U533" s="99"/>
      <c r="V533" s="99"/>
      <c r="W533" s="99"/>
      <c r="X533" s="99"/>
      <c r="Y533" s="99"/>
      <c r="Z533" s="99"/>
    </row>
    <row r="534" spans="1:26" ht="15.75" customHeight="1">
      <c r="A534" s="130"/>
      <c r="B534" s="131"/>
      <c r="C534" s="131"/>
      <c r="D534" s="131"/>
      <c r="E534" s="131"/>
      <c r="F534" s="131"/>
      <c r="G534" s="131"/>
      <c r="H534" s="131"/>
      <c r="I534" s="131"/>
      <c r="J534" s="131"/>
      <c r="K534" s="99"/>
      <c r="L534" s="99"/>
      <c r="M534" s="131"/>
      <c r="N534" s="99"/>
      <c r="O534" s="99"/>
      <c r="P534" s="99"/>
      <c r="Q534" s="99"/>
      <c r="R534" s="99"/>
      <c r="S534" s="99"/>
      <c r="T534" s="99"/>
      <c r="U534" s="99"/>
      <c r="V534" s="99"/>
      <c r="W534" s="99"/>
      <c r="X534" s="99"/>
      <c r="Y534" s="99"/>
      <c r="Z534" s="99"/>
    </row>
    <row r="535" spans="1:26" ht="15.75" customHeight="1">
      <c r="A535" s="130"/>
      <c r="B535" s="131"/>
      <c r="C535" s="131"/>
      <c r="D535" s="131"/>
      <c r="E535" s="131"/>
      <c r="F535" s="131"/>
      <c r="G535" s="131"/>
      <c r="H535" s="131"/>
      <c r="I535" s="131"/>
      <c r="J535" s="131"/>
      <c r="K535" s="99"/>
      <c r="L535" s="99"/>
      <c r="M535" s="131"/>
      <c r="N535" s="99"/>
      <c r="O535" s="99"/>
      <c r="P535" s="99"/>
      <c r="Q535" s="99"/>
      <c r="R535" s="99"/>
      <c r="S535" s="99"/>
      <c r="T535" s="99"/>
      <c r="U535" s="99"/>
      <c r="V535" s="99"/>
      <c r="W535" s="99"/>
      <c r="X535" s="99"/>
      <c r="Y535" s="99"/>
      <c r="Z535" s="99"/>
    </row>
    <row r="536" spans="1:26" ht="15.75" customHeight="1">
      <c r="A536" s="130"/>
      <c r="B536" s="131"/>
      <c r="C536" s="131"/>
      <c r="D536" s="131"/>
      <c r="E536" s="131"/>
      <c r="F536" s="131"/>
      <c r="G536" s="131"/>
      <c r="H536" s="131"/>
      <c r="I536" s="131"/>
      <c r="J536" s="131"/>
      <c r="K536" s="99"/>
      <c r="L536" s="99"/>
      <c r="M536" s="131"/>
      <c r="N536" s="99"/>
      <c r="O536" s="99"/>
      <c r="P536" s="99"/>
      <c r="Q536" s="99"/>
      <c r="R536" s="99"/>
      <c r="S536" s="99"/>
      <c r="T536" s="99"/>
      <c r="U536" s="99"/>
      <c r="V536" s="99"/>
      <c r="W536" s="99"/>
      <c r="X536" s="99"/>
      <c r="Y536" s="99"/>
      <c r="Z536" s="99"/>
    </row>
    <row r="537" spans="1:26" ht="15.75" customHeight="1">
      <c r="A537" s="130"/>
      <c r="B537" s="131"/>
      <c r="C537" s="131"/>
      <c r="D537" s="131"/>
      <c r="E537" s="131"/>
      <c r="F537" s="131"/>
      <c r="G537" s="131"/>
      <c r="H537" s="131"/>
      <c r="I537" s="131"/>
      <c r="J537" s="131"/>
      <c r="K537" s="99"/>
      <c r="L537" s="99"/>
      <c r="M537" s="131"/>
      <c r="N537" s="99"/>
      <c r="O537" s="99"/>
      <c r="P537" s="99"/>
      <c r="Q537" s="99"/>
      <c r="R537" s="99"/>
      <c r="S537" s="99"/>
      <c r="T537" s="99"/>
      <c r="U537" s="99"/>
      <c r="V537" s="99"/>
      <c r="W537" s="99"/>
      <c r="X537" s="99"/>
      <c r="Y537" s="99"/>
      <c r="Z537" s="99"/>
    </row>
    <row r="538" spans="1:26" ht="15.75" customHeight="1">
      <c r="A538" s="130"/>
      <c r="B538" s="131"/>
      <c r="C538" s="131"/>
      <c r="D538" s="131"/>
      <c r="E538" s="131"/>
      <c r="F538" s="131"/>
      <c r="G538" s="131"/>
      <c r="H538" s="131"/>
      <c r="I538" s="131"/>
      <c r="J538" s="131"/>
      <c r="K538" s="99"/>
      <c r="L538" s="99"/>
      <c r="M538" s="131"/>
      <c r="N538" s="99"/>
      <c r="O538" s="99"/>
      <c r="P538" s="99"/>
      <c r="Q538" s="99"/>
      <c r="R538" s="99"/>
      <c r="S538" s="99"/>
      <c r="T538" s="99"/>
      <c r="U538" s="99"/>
      <c r="V538" s="99"/>
      <c r="W538" s="99"/>
      <c r="X538" s="99"/>
      <c r="Y538" s="99"/>
      <c r="Z538" s="99"/>
    </row>
    <row r="539" spans="1:26" ht="15.75" customHeight="1">
      <c r="A539" s="130"/>
      <c r="B539" s="131"/>
      <c r="C539" s="131"/>
      <c r="D539" s="131"/>
      <c r="E539" s="131"/>
      <c r="F539" s="131"/>
      <c r="G539" s="131"/>
      <c r="H539" s="131"/>
      <c r="I539" s="131"/>
      <c r="J539" s="131"/>
      <c r="K539" s="99"/>
      <c r="L539" s="99"/>
      <c r="M539" s="131"/>
      <c r="N539" s="99"/>
      <c r="O539" s="99"/>
      <c r="P539" s="99"/>
      <c r="Q539" s="99"/>
      <c r="R539" s="99"/>
      <c r="S539" s="99"/>
      <c r="T539" s="99"/>
      <c r="U539" s="99"/>
      <c r="V539" s="99"/>
      <c r="W539" s="99"/>
      <c r="X539" s="99"/>
      <c r="Y539" s="99"/>
      <c r="Z539" s="99"/>
    </row>
    <row r="540" spans="1:26" ht="15.75" customHeight="1">
      <c r="A540" s="130"/>
      <c r="B540" s="131"/>
      <c r="C540" s="131"/>
      <c r="D540" s="131"/>
      <c r="E540" s="131"/>
      <c r="F540" s="131"/>
      <c r="G540" s="131"/>
      <c r="H540" s="131"/>
      <c r="I540" s="131"/>
      <c r="J540" s="131"/>
      <c r="K540" s="99"/>
      <c r="L540" s="99"/>
      <c r="M540" s="131"/>
      <c r="N540" s="99"/>
      <c r="O540" s="99"/>
      <c r="P540" s="99"/>
      <c r="Q540" s="99"/>
      <c r="R540" s="99"/>
      <c r="S540" s="99"/>
      <c r="T540" s="99"/>
      <c r="U540" s="99"/>
      <c r="V540" s="99"/>
      <c r="W540" s="99"/>
      <c r="X540" s="99"/>
      <c r="Y540" s="99"/>
      <c r="Z540" s="99"/>
    </row>
    <row r="541" spans="1:26" ht="15.75" customHeight="1">
      <c r="A541" s="130"/>
      <c r="B541" s="131"/>
      <c r="C541" s="131"/>
      <c r="D541" s="131"/>
      <c r="E541" s="131"/>
      <c r="F541" s="131"/>
      <c r="G541" s="131"/>
      <c r="H541" s="131"/>
      <c r="I541" s="131"/>
      <c r="J541" s="131"/>
      <c r="K541" s="99"/>
      <c r="L541" s="99"/>
      <c r="M541" s="131"/>
      <c r="N541" s="99"/>
      <c r="O541" s="99"/>
      <c r="P541" s="99"/>
      <c r="Q541" s="99"/>
      <c r="R541" s="99"/>
      <c r="S541" s="99"/>
      <c r="T541" s="99"/>
      <c r="U541" s="99"/>
      <c r="V541" s="99"/>
      <c r="W541" s="99"/>
      <c r="X541" s="99"/>
      <c r="Y541" s="99"/>
      <c r="Z541" s="99"/>
    </row>
    <row r="542" spans="1:26" ht="15.75" customHeight="1">
      <c r="A542" s="130"/>
      <c r="B542" s="131"/>
      <c r="C542" s="131"/>
      <c r="D542" s="131"/>
      <c r="E542" s="131"/>
      <c r="F542" s="131"/>
      <c r="G542" s="131"/>
      <c r="H542" s="131"/>
      <c r="I542" s="131"/>
      <c r="J542" s="131"/>
      <c r="K542" s="99"/>
      <c r="L542" s="99"/>
      <c r="M542" s="131"/>
      <c r="N542" s="99"/>
      <c r="O542" s="99"/>
      <c r="P542" s="99"/>
      <c r="Q542" s="99"/>
      <c r="R542" s="99"/>
      <c r="S542" s="99"/>
      <c r="T542" s="99"/>
      <c r="U542" s="99"/>
      <c r="V542" s="99"/>
      <c r="W542" s="99"/>
      <c r="X542" s="99"/>
      <c r="Y542" s="99"/>
      <c r="Z542" s="99"/>
    </row>
    <row r="543" spans="1:26" ht="15.75" customHeight="1">
      <c r="A543" s="130"/>
      <c r="B543" s="131"/>
      <c r="C543" s="131"/>
      <c r="D543" s="131"/>
      <c r="E543" s="131"/>
      <c r="F543" s="131"/>
      <c r="G543" s="131"/>
      <c r="H543" s="131"/>
      <c r="I543" s="131"/>
      <c r="J543" s="131"/>
      <c r="K543" s="99"/>
      <c r="L543" s="99"/>
      <c r="M543" s="131"/>
      <c r="N543" s="99"/>
      <c r="O543" s="99"/>
      <c r="P543" s="99"/>
      <c r="Q543" s="99"/>
      <c r="R543" s="99"/>
      <c r="S543" s="99"/>
      <c r="T543" s="99"/>
      <c r="U543" s="99"/>
      <c r="V543" s="99"/>
      <c r="W543" s="99"/>
      <c r="X543" s="99"/>
      <c r="Y543" s="99"/>
      <c r="Z543" s="99"/>
    </row>
    <row r="544" spans="1:26" ht="15.75" customHeight="1">
      <c r="A544" s="130"/>
      <c r="B544" s="131"/>
      <c r="C544" s="131"/>
      <c r="D544" s="131"/>
      <c r="E544" s="131"/>
      <c r="F544" s="131"/>
      <c r="G544" s="131"/>
      <c r="H544" s="131"/>
      <c r="I544" s="131"/>
      <c r="J544" s="131"/>
      <c r="K544" s="99"/>
      <c r="L544" s="99"/>
      <c r="M544" s="131"/>
      <c r="N544" s="99"/>
      <c r="O544" s="99"/>
      <c r="P544" s="99"/>
      <c r="Q544" s="99"/>
      <c r="R544" s="99"/>
      <c r="S544" s="99"/>
      <c r="T544" s="99"/>
      <c r="U544" s="99"/>
      <c r="V544" s="99"/>
      <c r="W544" s="99"/>
      <c r="X544" s="99"/>
      <c r="Y544" s="99"/>
      <c r="Z544" s="99"/>
    </row>
    <row r="545" spans="1:26" ht="15.75" customHeight="1">
      <c r="A545" s="130"/>
      <c r="B545" s="131"/>
      <c r="C545" s="131"/>
      <c r="D545" s="131"/>
      <c r="E545" s="131"/>
      <c r="F545" s="131"/>
      <c r="G545" s="131"/>
      <c r="H545" s="131"/>
      <c r="I545" s="131"/>
      <c r="J545" s="131"/>
      <c r="K545" s="99"/>
      <c r="L545" s="99"/>
      <c r="M545" s="131"/>
      <c r="N545" s="99"/>
      <c r="O545" s="99"/>
      <c r="P545" s="99"/>
      <c r="Q545" s="99"/>
      <c r="R545" s="99"/>
      <c r="S545" s="99"/>
      <c r="T545" s="99"/>
      <c r="U545" s="99"/>
      <c r="V545" s="99"/>
      <c r="W545" s="99"/>
      <c r="X545" s="99"/>
      <c r="Y545" s="99"/>
      <c r="Z545" s="99"/>
    </row>
    <row r="546" spans="1:26" ht="15.75" customHeight="1">
      <c r="A546" s="130"/>
      <c r="B546" s="131"/>
      <c r="C546" s="131"/>
      <c r="D546" s="131"/>
      <c r="E546" s="131"/>
      <c r="F546" s="131"/>
      <c r="G546" s="131"/>
      <c r="H546" s="131"/>
      <c r="I546" s="131"/>
      <c r="J546" s="131"/>
      <c r="K546" s="99"/>
      <c r="L546" s="99"/>
      <c r="M546" s="131"/>
      <c r="N546" s="99"/>
      <c r="O546" s="99"/>
      <c r="P546" s="99"/>
      <c r="Q546" s="99"/>
      <c r="R546" s="99"/>
      <c r="S546" s="99"/>
      <c r="T546" s="99"/>
      <c r="U546" s="99"/>
      <c r="V546" s="99"/>
      <c r="W546" s="99"/>
      <c r="X546" s="99"/>
      <c r="Y546" s="99"/>
      <c r="Z546" s="99"/>
    </row>
    <row r="547" spans="1:26" ht="15.75" customHeight="1">
      <c r="A547" s="130"/>
      <c r="B547" s="131"/>
      <c r="C547" s="131"/>
      <c r="D547" s="131"/>
      <c r="E547" s="131"/>
      <c r="F547" s="131"/>
      <c r="G547" s="131"/>
      <c r="H547" s="131"/>
      <c r="I547" s="131"/>
      <c r="J547" s="131"/>
      <c r="K547" s="99"/>
      <c r="L547" s="99"/>
      <c r="M547" s="131"/>
      <c r="N547" s="99"/>
      <c r="O547" s="99"/>
      <c r="P547" s="99"/>
      <c r="Q547" s="99"/>
      <c r="R547" s="99"/>
      <c r="S547" s="99"/>
      <c r="T547" s="99"/>
      <c r="U547" s="99"/>
      <c r="V547" s="99"/>
      <c r="W547" s="99"/>
      <c r="X547" s="99"/>
      <c r="Y547" s="99"/>
      <c r="Z547" s="99"/>
    </row>
    <row r="548" spans="1:26" ht="15.75" customHeight="1">
      <c r="A548" s="130"/>
      <c r="B548" s="131"/>
      <c r="C548" s="131"/>
      <c r="D548" s="131"/>
      <c r="E548" s="131"/>
      <c r="F548" s="131"/>
      <c r="G548" s="131"/>
      <c r="H548" s="131"/>
      <c r="I548" s="131"/>
      <c r="J548" s="131"/>
      <c r="K548" s="99"/>
      <c r="L548" s="99"/>
      <c r="M548" s="131"/>
      <c r="N548" s="99"/>
      <c r="O548" s="99"/>
      <c r="P548" s="99"/>
      <c r="Q548" s="99"/>
      <c r="R548" s="99"/>
      <c r="S548" s="99"/>
      <c r="T548" s="99"/>
      <c r="U548" s="99"/>
      <c r="V548" s="99"/>
      <c r="W548" s="99"/>
      <c r="X548" s="99"/>
      <c r="Y548" s="99"/>
      <c r="Z548" s="99"/>
    </row>
    <row r="549" spans="1:26" ht="15.75" customHeight="1">
      <c r="A549" s="130"/>
      <c r="B549" s="131"/>
      <c r="C549" s="131"/>
      <c r="D549" s="131"/>
      <c r="E549" s="131"/>
      <c r="F549" s="131"/>
      <c r="G549" s="131"/>
      <c r="H549" s="131"/>
      <c r="I549" s="131"/>
      <c r="J549" s="131"/>
      <c r="K549" s="99"/>
      <c r="L549" s="99"/>
      <c r="M549" s="131"/>
      <c r="N549" s="99"/>
      <c r="O549" s="99"/>
      <c r="P549" s="99"/>
      <c r="Q549" s="99"/>
      <c r="R549" s="99"/>
      <c r="S549" s="99"/>
      <c r="T549" s="99"/>
      <c r="U549" s="99"/>
      <c r="V549" s="99"/>
      <c r="W549" s="99"/>
      <c r="X549" s="99"/>
      <c r="Y549" s="99"/>
      <c r="Z549" s="99"/>
    </row>
    <row r="550" spans="1:26" ht="15.75" customHeight="1">
      <c r="A550" s="130"/>
      <c r="B550" s="131"/>
      <c r="C550" s="131"/>
      <c r="D550" s="131"/>
      <c r="E550" s="131"/>
      <c r="F550" s="131"/>
      <c r="G550" s="131"/>
      <c r="H550" s="131"/>
      <c r="I550" s="131"/>
      <c r="J550" s="131"/>
      <c r="K550" s="99"/>
      <c r="L550" s="99"/>
      <c r="M550" s="131"/>
      <c r="N550" s="99"/>
      <c r="O550" s="99"/>
      <c r="P550" s="99"/>
      <c r="Q550" s="99"/>
      <c r="R550" s="99"/>
      <c r="S550" s="99"/>
      <c r="T550" s="99"/>
      <c r="U550" s="99"/>
      <c r="V550" s="99"/>
      <c r="W550" s="99"/>
      <c r="X550" s="99"/>
      <c r="Y550" s="99"/>
      <c r="Z550" s="99"/>
    </row>
    <row r="551" spans="1:26" ht="15.75" customHeight="1">
      <c r="A551" s="130"/>
      <c r="B551" s="131"/>
      <c r="C551" s="131"/>
      <c r="D551" s="131"/>
      <c r="E551" s="131"/>
      <c r="F551" s="131"/>
      <c r="G551" s="131"/>
      <c r="H551" s="131"/>
      <c r="I551" s="131"/>
      <c r="J551" s="131"/>
      <c r="K551" s="99"/>
      <c r="L551" s="99"/>
      <c r="M551" s="131"/>
      <c r="N551" s="99"/>
      <c r="O551" s="99"/>
      <c r="P551" s="99"/>
      <c r="Q551" s="99"/>
      <c r="R551" s="99"/>
      <c r="S551" s="99"/>
      <c r="T551" s="99"/>
      <c r="U551" s="99"/>
      <c r="V551" s="99"/>
      <c r="W551" s="99"/>
      <c r="X551" s="99"/>
      <c r="Y551" s="99"/>
      <c r="Z551" s="99"/>
    </row>
    <row r="552" spans="1:26" ht="15.75" customHeight="1">
      <c r="A552" s="130"/>
      <c r="B552" s="131"/>
      <c r="C552" s="131"/>
      <c r="D552" s="131"/>
      <c r="E552" s="131"/>
      <c r="F552" s="131"/>
      <c r="G552" s="131"/>
      <c r="H552" s="131"/>
      <c r="I552" s="131"/>
      <c r="J552" s="131"/>
      <c r="K552" s="99"/>
      <c r="L552" s="99"/>
      <c r="M552" s="131"/>
      <c r="N552" s="99"/>
      <c r="O552" s="99"/>
      <c r="P552" s="99"/>
      <c r="Q552" s="99"/>
      <c r="R552" s="99"/>
      <c r="S552" s="99"/>
      <c r="T552" s="99"/>
      <c r="U552" s="99"/>
      <c r="V552" s="99"/>
      <c r="W552" s="99"/>
      <c r="X552" s="99"/>
      <c r="Y552" s="99"/>
      <c r="Z552" s="99"/>
    </row>
    <row r="553" spans="1:26" ht="15.75" customHeight="1">
      <c r="A553" s="130"/>
      <c r="B553" s="131"/>
      <c r="C553" s="131"/>
      <c r="D553" s="131"/>
      <c r="E553" s="131"/>
      <c r="F553" s="131"/>
      <c r="G553" s="131"/>
      <c r="H553" s="131"/>
      <c r="I553" s="131"/>
      <c r="J553" s="131"/>
      <c r="K553" s="99"/>
      <c r="L553" s="99"/>
      <c r="M553" s="131"/>
      <c r="N553" s="99"/>
      <c r="O553" s="99"/>
      <c r="P553" s="99"/>
      <c r="Q553" s="99"/>
      <c r="R553" s="99"/>
      <c r="S553" s="99"/>
      <c r="T553" s="99"/>
      <c r="U553" s="99"/>
      <c r="V553" s="99"/>
      <c r="W553" s="99"/>
      <c r="X553" s="99"/>
      <c r="Y553" s="99"/>
      <c r="Z553" s="99"/>
    </row>
    <row r="554" spans="1:26" ht="15.75" customHeight="1">
      <c r="A554" s="130"/>
      <c r="B554" s="131"/>
      <c r="C554" s="131"/>
      <c r="D554" s="131"/>
      <c r="E554" s="131"/>
      <c r="F554" s="131"/>
      <c r="G554" s="131"/>
      <c r="H554" s="131"/>
      <c r="I554" s="131"/>
      <c r="J554" s="131"/>
      <c r="K554" s="99"/>
      <c r="L554" s="99"/>
      <c r="M554" s="131"/>
      <c r="N554" s="99"/>
      <c r="O554" s="99"/>
      <c r="P554" s="99"/>
      <c r="Q554" s="99"/>
      <c r="R554" s="99"/>
      <c r="S554" s="99"/>
      <c r="T554" s="99"/>
      <c r="U554" s="99"/>
      <c r="V554" s="99"/>
      <c r="W554" s="99"/>
      <c r="X554" s="99"/>
      <c r="Y554" s="99"/>
      <c r="Z554" s="99"/>
    </row>
    <row r="555" spans="1:26" ht="15.75" customHeight="1">
      <c r="A555" s="130"/>
      <c r="B555" s="131"/>
      <c r="C555" s="131"/>
      <c r="D555" s="131"/>
      <c r="E555" s="131"/>
      <c r="F555" s="131"/>
      <c r="G555" s="131"/>
      <c r="H555" s="131"/>
      <c r="I555" s="131"/>
      <c r="J555" s="131"/>
      <c r="K555" s="99"/>
      <c r="L555" s="99"/>
      <c r="M555" s="131"/>
      <c r="N555" s="99"/>
      <c r="O555" s="99"/>
      <c r="P555" s="99"/>
      <c r="Q555" s="99"/>
      <c r="R555" s="99"/>
      <c r="S555" s="99"/>
      <c r="T555" s="99"/>
      <c r="U555" s="99"/>
      <c r="V555" s="99"/>
      <c r="W555" s="99"/>
      <c r="X555" s="99"/>
      <c r="Y555" s="99"/>
      <c r="Z555" s="99"/>
    </row>
    <row r="556" spans="1:26" ht="15.75" customHeight="1">
      <c r="A556" s="130"/>
      <c r="B556" s="131"/>
      <c r="C556" s="131"/>
      <c r="D556" s="131"/>
      <c r="E556" s="131"/>
      <c r="F556" s="131"/>
      <c r="G556" s="131"/>
      <c r="H556" s="131"/>
      <c r="I556" s="131"/>
      <c r="J556" s="131"/>
      <c r="K556" s="99"/>
      <c r="L556" s="99"/>
      <c r="M556" s="131"/>
      <c r="N556" s="99"/>
      <c r="O556" s="99"/>
      <c r="P556" s="99"/>
      <c r="Q556" s="99"/>
      <c r="R556" s="99"/>
      <c r="S556" s="99"/>
      <c r="T556" s="99"/>
      <c r="U556" s="99"/>
      <c r="V556" s="99"/>
      <c r="W556" s="99"/>
      <c r="X556" s="99"/>
      <c r="Y556" s="99"/>
      <c r="Z556" s="99"/>
    </row>
    <row r="557" spans="1:26" ht="15.75" customHeight="1">
      <c r="A557" s="130"/>
      <c r="B557" s="131"/>
      <c r="C557" s="131"/>
      <c r="D557" s="131"/>
      <c r="E557" s="131"/>
      <c r="F557" s="131"/>
      <c r="G557" s="131"/>
      <c r="H557" s="131"/>
      <c r="I557" s="131"/>
      <c r="J557" s="131"/>
      <c r="K557" s="99"/>
      <c r="L557" s="99"/>
      <c r="M557" s="131"/>
      <c r="N557" s="99"/>
      <c r="O557" s="99"/>
      <c r="P557" s="99"/>
      <c r="Q557" s="99"/>
      <c r="R557" s="99"/>
      <c r="S557" s="99"/>
      <c r="T557" s="99"/>
      <c r="U557" s="99"/>
      <c r="V557" s="99"/>
      <c r="W557" s="99"/>
      <c r="X557" s="99"/>
      <c r="Y557" s="99"/>
      <c r="Z557" s="99"/>
    </row>
    <row r="558" spans="1:26" ht="15.75" customHeight="1">
      <c r="A558" s="130"/>
      <c r="B558" s="131"/>
      <c r="C558" s="131"/>
      <c r="D558" s="131"/>
      <c r="E558" s="131"/>
      <c r="F558" s="131"/>
      <c r="G558" s="131"/>
      <c r="H558" s="131"/>
      <c r="I558" s="131"/>
      <c r="J558" s="131"/>
      <c r="K558" s="99"/>
      <c r="L558" s="99"/>
      <c r="M558" s="131"/>
      <c r="N558" s="99"/>
      <c r="O558" s="99"/>
      <c r="P558" s="99"/>
      <c r="Q558" s="99"/>
      <c r="R558" s="99"/>
      <c r="S558" s="99"/>
      <c r="T558" s="99"/>
      <c r="U558" s="99"/>
      <c r="V558" s="99"/>
      <c r="W558" s="99"/>
      <c r="X558" s="99"/>
      <c r="Y558" s="99"/>
      <c r="Z558" s="99"/>
    </row>
    <row r="559" spans="1:26" ht="15.75" customHeight="1">
      <c r="A559" s="130"/>
      <c r="B559" s="131"/>
      <c r="C559" s="131"/>
      <c r="D559" s="131"/>
      <c r="E559" s="131"/>
      <c r="F559" s="131"/>
      <c r="G559" s="131"/>
      <c r="H559" s="131"/>
      <c r="I559" s="131"/>
      <c r="J559" s="131"/>
      <c r="K559" s="99"/>
      <c r="L559" s="99"/>
      <c r="M559" s="131"/>
      <c r="N559" s="99"/>
      <c r="O559" s="99"/>
      <c r="P559" s="99"/>
      <c r="Q559" s="99"/>
      <c r="R559" s="99"/>
      <c r="S559" s="99"/>
      <c r="T559" s="99"/>
      <c r="U559" s="99"/>
      <c r="V559" s="99"/>
      <c r="W559" s="99"/>
      <c r="X559" s="99"/>
      <c r="Y559" s="99"/>
      <c r="Z559" s="99"/>
    </row>
    <row r="560" spans="1:26" ht="15.75" customHeight="1">
      <c r="A560" s="130"/>
      <c r="B560" s="131"/>
      <c r="C560" s="131"/>
      <c r="D560" s="131"/>
      <c r="E560" s="131"/>
      <c r="F560" s="131"/>
      <c r="G560" s="131"/>
      <c r="H560" s="131"/>
      <c r="I560" s="131"/>
      <c r="J560" s="131"/>
      <c r="K560" s="99"/>
      <c r="L560" s="99"/>
      <c r="M560" s="131"/>
      <c r="N560" s="99"/>
      <c r="O560" s="99"/>
      <c r="P560" s="99"/>
      <c r="Q560" s="99"/>
      <c r="R560" s="99"/>
      <c r="S560" s="99"/>
      <c r="T560" s="99"/>
      <c r="U560" s="99"/>
      <c r="V560" s="99"/>
      <c r="W560" s="99"/>
      <c r="X560" s="99"/>
      <c r="Y560" s="99"/>
      <c r="Z560" s="99"/>
    </row>
    <row r="561" spans="1:26" ht="15.75" customHeight="1">
      <c r="A561" s="130"/>
      <c r="B561" s="131"/>
      <c r="C561" s="131"/>
      <c r="D561" s="131"/>
      <c r="E561" s="131"/>
      <c r="F561" s="131"/>
      <c r="G561" s="131"/>
      <c r="H561" s="131"/>
      <c r="I561" s="131"/>
      <c r="J561" s="131"/>
      <c r="K561" s="99"/>
      <c r="L561" s="99"/>
      <c r="M561" s="131"/>
      <c r="N561" s="99"/>
      <c r="O561" s="99"/>
      <c r="P561" s="99"/>
      <c r="Q561" s="99"/>
      <c r="R561" s="99"/>
      <c r="S561" s="99"/>
      <c r="T561" s="99"/>
      <c r="U561" s="99"/>
      <c r="V561" s="99"/>
      <c r="W561" s="99"/>
      <c r="X561" s="99"/>
      <c r="Y561" s="99"/>
      <c r="Z561" s="99"/>
    </row>
    <row r="562" spans="1:26" ht="15.75" customHeight="1">
      <c r="A562" s="130"/>
      <c r="B562" s="131"/>
      <c r="C562" s="131"/>
      <c r="D562" s="131"/>
      <c r="E562" s="131"/>
      <c r="F562" s="131"/>
      <c r="G562" s="131"/>
      <c r="H562" s="131"/>
      <c r="I562" s="131"/>
      <c r="J562" s="131"/>
      <c r="K562" s="99"/>
      <c r="L562" s="99"/>
      <c r="M562" s="131"/>
      <c r="N562" s="99"/>
      <c r="O562" s="99"/>
      <c r="P562" s="99"/>
      <c r="Q562" s="99"/>
      <c r="R562" s="99"/>
      <c r="S562" s="99"/>
      <c r="T562" s="99"/>
      <c r="U562" s="99"/>
      <c r="V562" s="99"/>
      <c r="W562" s="99"/>
      <c r="X562" s="99"/>
      <c r="Y562" s="99"/>
      <c r="Z562" s="99"/>
    </row>
    <row r="563" spans="1:26" ht="15.75" customHeight="1">
      <c r="A563" s="130"/>
      <c r="B563" s="131"/>
      <c r="C563" s="131"/>
      <c r="D563" s="131"/>
      <c r="E563" s="131"/>
      <c r="F563" s="131"/>
      <c r="G563" s="131"/>
      <c r="H563" s="131"/>
      <c r="I563" s="131"/>
      <c r="J563" s="131"/>
      <c r="K563" s="99"/>
      <c r="L563" s="99"/>
      <c r="M563" s="131"/>
      <c r="N563" s="99"/>
      <c r="O563" s="99"/>
      <c r="P563" s="99"/>
      <c r="Q563" s="99"/>
      <c r="R563" s="99"/>
      <c r="S563" s="99"/>
      <c r="T563" s="99"/>
      <c r="U563" s="99"/>
      <c r="V563" s="99"/>
      <c r="W563" s="99"/>
      <c r="X563" s="99"/>
      <c r="Y563" s="99"/>
      <c r="Z563" s="99"/>
    </row>
    <row r="564" spans="1:26" ht="15.75" customHeight="1">
      <c r="A564" s="130"/>
      <c r="B564" s="131"/>
      <c r="C564" s="131"/>
      <c r="D564" s="131"/>
      <c r="E564" s="131"/>
      <c r="F564" s="131"/>
      <c r="G564" s="131"/>
      <c r="H564" s="131"/>
      <c r="I564" s="131"/>
      <c r="J564" s="131"/>
      <c r="K564" s="99"/>
      <c r="L564" s="99"/>
      <c r="M564" s="131"/>
      <c r="N564" s="99"/>
      <c r="O564" s="99"/>
      <c r="P564" s="99"/>
      <c r="Q564" s="99"/>
      <c r="R564" s="99"/>
      <c r="S564" s="99"/>
      <c r="T564" s="99"/>
      <c r="U564" s="99"/>
      <c r="V564" s="99"/>
      <c r="W564" s="99"/>
      <c r="X564" s="99"/>
      <c r="Y564" s="99"/>
      <c r="Z564" s="99"/>
    </row>
    <row r="565" spans="1:26" ht="15.75" customHeight="1">
      <c r="A565" s="130"/>
      <c r="B565" s="131"/>
      <c r="C565" s="131"/>
      <c r="D565" s="131"/>
      <c r="E565" s="131"/>
      <c r="F565" s="131"/>
      <c r="G565" s="131"/>
      <c r="H565" s="131"/>
      <c r="I565" s="131"/>
      <c r="J565" s="131"/>
      <c r="K565" s="99"/>
      <c r="L565" s="99"/>
      <c r="M565" s="131"/>
      <c r="N565" s="99"/>
      <c r="O565" s="99"/>
      <c r="P565" s="99"/>
      <c r="Q565" s="99"/>
      <c r="R565" s="99"/>
      <c r="S565" s="99"/>
      <c r="T565" s="99"/>
      <c r="U565" s="99"/>
      <c r="V565" s="99"/>
      <c r="W565" s="99"/>
      <c r="X565" s="99"/>
      <c r="Y565" s="99"/>
      <c r="Z565" s="99"/>
    </row>
    <row r="566" spans="1:26" ht="15.75" customHeight="1">
      <c r="A566" s="130"/>
      <c r="B566" s="131"/>
      <c r="C566" s="131"/>
      <c r="D566" s="131"/>
      <c r="E566" s="131"/>
      <c r="F566" s="131"/>
      <c r="G566" s="131"/>
      <c r="H566" s="131"/>
      <c r="I566" s="131"/>
      <c r="J566" s="131"/>
      <c r="K566" s="99"/>
      <c r="L566" s="99"/>
      <c r="M566" s="131"/>
      <c r="N566" s="99"/>
      <c r="O566" s="99"/>
      <c r="P566" s="99"/>
      <c r="Q566" s="99"/>
      <c r="R566" s="99"/>
      <c r="S566" s="99"/>
      <c r="T566" s="99"/>
      <c r="U566" s="99"/>
      <c r="V566" s="99"/>
      <c r="W566" s="99"/>
      <c r="X566" s="99"/>
      <c r="Y566" s="99"/>
      <c r="Z566" s="99"/>
    </row>
    <row r="567" spans="1:26" ht="15.75" customHeight="1">
      <c r="A567" s="130"/>
      <c r="B567" s="131"/>
      <c r="C567" s="131"/>
      <c r="D567" s="131"/>
      <c r="E567" s="131"/>
      <c r="F567" s="131"/>
      <c r="G567" s="131"/>
      <c r="H567" s="131"/>
      <c r="I567" s="131"/>
      <c r="J567" s="131"/>
      <c r="K567" s="99"/>
      <c r="L567" s="99"/>
      <c r="M567" s="131"/>
      <c r="N567" s="99"/>
      <c r="O567" s="99"/>
      <c r="P567" s="99"/>
      <c r="Q567" s="99"/>
      <c r="R567" s="99"/>
      <c r="S567" s="99"/>
      <c r="T567" s="99"/>
      <c r="U567" s="99"/>
      <c r="V567" s="99"/>
      <c r="W567" s="99"/>
      <c r="X567" s="99"/>
      <c r="Y567" s="99"/>
      <c r="Z567" s="99"/>
    </row>
    <row r="568" spans="1:26" ht="15.75" customHeight="1">
      <c r="A568" s="130"/>
      <c r="B568" s="131"/>
      <c r="C568" s="131"/>
      <c r="D568" s="131"/>
      <c r="E568" s="131"/>
      <c r="F568" s="131"/>
      <c r="G568" s="131"/>
      <c r="H568" s="131"/>
      <c r="I568" s="131"/>
      <c r="J568" s="131"/>
      <c r="K568" s="99"/>
      <c r="L568" s="99"/>
      <c r="M568" s="131"/>
      <c r="N568" s="99"/>
      <c r="O568" s="99"/>
      <c r="P568" s="99"/>
      <c r="Q568" s="99"/>
      <c r="R568" s="99"/>
      <c r="S568" s="99"/>
      <c r="T568" s="99"/>
      <c r="U568" s="99"/>
      <c r="V568" s="99"/>
      <c r="W568" s="99"/>
      <c r="X568" s="99"/>
      <c r="Y568" s="99"/>
      <c r="Z568" s="99"/>
    </row>
    <row r="569" spans="1:26" ht="15.75" customHeight="1">
      <c r="A569" s="130"/>
      <c r="B569" s="131"/>
      <c r="C569" s="131"/>
      <c r="D569" s="131"/>
      <c r="E569" s="131"/>
      <c r="F569" s="131"/>
      <c r="G569" s="131"/>
      <c r="H569" s="131"/>
      <c r="I569" s="131"/>
      <c r="J569" s="131"/>
      <c r="K569" s="99"/>
      <c r="L569" s="99"/>
      <c r="M569" s="131"/>
      <c r="N569" s="99"/>
      <c r="O569" s="99"/>
      <c r="P569" s="99"/>
      <c r="Q569" s="99"/>
      <c r="R569" s="99"/>
      <c r="S569" s="99"/>
      <c r="T569" s="99"/>
      <c r="U569" s="99"/>
      <c r="V569" s="99"/>
      <c r="W569" s="99"/>
      <c r="X569" s="99"/>
      <c r="Y569" s="99"/>
      <c r="Z569" s="99"/>
    </row>
    <row r="570" spans="1:26" ht="15.75" customHeight="1">
      <c r="A570" s="130"/>
      <c r="B570" s="131"/>
      <c r="C570" s="131"/>
      <c r="D570" s="131"/>
      <c r="E570" s="131"/>
      <c r="F570" s="131"/>
      <c r="G570" s="131"/>
      <c r="H570" s="131"/>
      <c r="I570" s="131"/>
      <c r="J570" s="131"/>
      <c r="K570" s="99"/>
      <c r="L570" s="99"/>
      <c r="M570" s="131"/>
      <c r="N570" s="99"/>
      <c r="O570" s="99"/>
      <c r="P570" s="99"/>
      <c r="Q570" s="99"/>
      <c r="R570" s="99"/>
      <c r="S570" s="99"/>
      <c r="T570" s="99"/>
      <c r="U570" s="99"/>
      <c r="V570" s="99"/>
      <c r="W570" s="99"/>
      <c r="X570" s="99"/>
      <c r="Y570" s="99"/>
      <c r="Z570" s="99"/>
    </row>
    <row r="571" spans="1:26" ht="15.75" customHeight="1">
      <c r="A571" s="130"/>
      <c r="B571" s="131"/>
      <c r="C571" s="131"/>
      <c r="D571" s="131"/>
      <c r="E571" s="131"/>
      <c r="F571" s="131"/>
      <c r="G571" s="131"/>
      <c r="H571" s="131"/>
      <c r="I571" s="131"/>
      <c r="J571" s="131"/>
      <c r="K571" s="99"/>
      <c r="L571" s="99"/>
      <c r="M571" s="131"/>
      <c r="N571" s="99"/>
      <c r="O571" s="99"/>
      <c r="P571" s="99"/>
      <c r="Q571" s="99"/>
      <c r="R571" s="99"/>
      <c r="S571" s="99"/>
      <c r="T571" s="99"/>
      <c r="U571" s="99"/>
      <c r="V571" s="99"/>
      <c r="W571" s="99"/>
      <c r="X571" s="99"/>
      <c r="Y571" s="99"/>
      <c r="Z571" s="99"/>
    </row>
    <row r="572" spans="1:26" ht="15.75" customHeight="1">
      <c r="A572" s="130"/>
      <c r="B572" s="131"/>
      <c r="C572" s="131"/>
      <c r="D572" s="131"/>
      <c r="E572" s="131"/>
      <c r="F572" s="131"/>
      <c r="G572" s="131"/>
      <c r="H572" s="131"/>
      <c r="I572" s="131"/>
      <c r="J572" s="131"/>
      <c r="K572" s="99"/>
      <c r="L572" s="99"/>
      <c r="M572" s="131"/>
      <c r="N572" s="99"/>
      <c r="O572" s="99"/>
      <c r="P572" s="99"/>
      <c r="Q572" s="99"/>
      <c r="R572" s="99"/>
      <c r="S572" s="99"/>
      <c r="T572" s="99"/>
      <c r="U572" s="99"/>
      <c r="V572" s="99"/>
      <c r="W572" s="99"/>
      <c r="X572" s="99"/>
      <c r="Y572" s="99"/>
      <c r="Z572" s="99"/>
    </row>
    <row r="573" spans="1:26" ht="15.75" customHeight="1">
      <c r="A573" s="130"/>
      <c r="B573" s="131"/>
      <c r="C573" s="131"/>
      <c r="D573" s="131"/>
      <c r="E573" s="131"/>
      <c r="F573" s="131"/>
      <c r="G573" s="131"/>
      <c r="H573" s="131"/>
      <c r="I573" s="131"/>
      <c r="J573" s="131"/>
      <c r="K573" s="99"/>
      <c r="L573" s="99"/>
      <c r="M573" s="131"/>
      <c r="N573" s="99"/>
      <c r="O573" s="99"/>
      <c r="P573" s="99"/>
      <c r="Q573" s="99"/>
      <c r="R573" s="99"/>
      <c r="S573" s="99"/>
      <c r="T573" s="99"/>
      <c r="U573" s="99"/>
      <c r="V573" s="99"/>
      <c r="W573" s="99"/>
      <c r="X573" s="99"/>
      <c r="Y573" s="99"/>
      <c r="Z573" s="99"/>
    </row>
    <row r="574" spans="1:26" ht="15.75" customHeight="1">
      <c r="A574" s="130"/>
      <c r="B574" s="131"/>
      <c r="C574" s="131"/>
      <c r="D574" s="131"/>
      <c r="E574" s="131"/>
      <c r="F574" s="131"/>
      <c r="G574" s="131"/>
      <c r="H574" s="131"/>
      <c r="I574" s="131"/>
      <c r="J574" s="131"/>
      <c r="K574" s="99"/>
      <c r="L574" s="99"/>
      <c r="M574" s="131"/>
      <c r="N574" s="99"/>
      <c r="O574" s="99"/>
      <c r="P574" s="99"/>
      <c r="Q574" s="99"/>
      <c r="R574" s="99"/>
      <c r="S574" s="99"/>
      <c r="T574" s="99"/>
      <c r="U574" s="99"/>
      <c r="V574" s="99"/>
      <c r="W574" s="99"/>
      <c r="X574" s="99"/>
      <c r="Y574" s="99"/>
      <c r="Z574" s="99"/>
    </row>
    <row r="575" spans="1:26" ht="15.75" customHeight="1">
      <c r="A575" s="130"/>
      <c r="B575" s="131"/>
      <c r="C575" s="131"/>
      <c r="D575" s="131"/>
      <c r="E575" s="131"/>
      <c r="F575" s="131"/>
      <c r="G575" s="131"/>
      <c r="H575" s="131"/>
      <c r="I575" s="131"/>
      <c r="J575" s="131"/>
      <c r="K575" s="99"/>
      <c r="L575" s="99"/>
      <c r="M575" s="131"/>
      <c r="N575" s="99"/>
      <c r="O575" s="99"/>
      <c r="P575" s="99"/>
      <c r="Q575" s="99"/>
      <c r="R575" s="99"/>
      <c r="S575" s="99"/>
      <c r="T575" s="99"/>
      <c r="U575" s="99"/>
      <c r="V575" s="99"/>
      <c r="W575" s="99"/>
      <c r="X575" s="99"/>
      <c r="Y575" s="99"/>
      <c r="Z575" s="99"/>
    </row>
    <row r="576" spans="1:26" ht="15.75" customHeight="1">
      <c r="A576" s="130"/>
      <c r="B576" s="131"/>
      <c r="C576" s="131"/>
      <c r="D576" s="131"/>
      <c r="E576" s="131"/>
      <c r="F576" s="131"/>
      <c r="G576" s="131"/>
      <c r="H576" s="131"/>
      <c r="I576" s="131"/>
      <c r="J576" s="131"/>
      <c r="K576" s="99"/>
      <c r="L576" s="99"/>
      <c r="M576" s="131"/>
      <c r="N576" s="99"/>
      <c r="O576" s="99"/>
      <c r="P576" s="99"/>
      <c r="Q576" s="99"/>
      <c r="R576" s="99"/>
      <c r="S576" s="99"/>
      <c r="T576" s="99"/>
      <c r="U576" s="99"/>
      <c r="V576" s="99"/>
      <c r="W576" s="99"/>
      <c r="X576" s="99"/>
      <c r="Y576" s="99"/>
      <c r="Z576" s="99"/>
    </row>
    <row r="577" spans="1:26" ht="15.75" customHeight="1">
      <c r="A577" s="130"/>
      <c r="B577" s="131"/>
      <c r="C577" s="131"/>
      <c r="D577" s="131"/>
      <c r="E577" s="131"/>
      <c r="F577" s="131"/>
      <c r="G577" s="131"/>
      <c r="H577" s="131"/>
      <c r="I577" s="131"/>
      <c r="J577" s="131"/>
      <c r="K577" s="99"/>
      <c r="L577" s="99"/>
      <c r="M577" s="131"/>
      <c r="N577" s="99"/>
      <c r="O577" s="99"/>
      <c r="P577" s="99"/>
      <c r="Q577" s="99"/>
      <c r="R577" s="99"/>
      <c r="S577" s="99"/>
      <c r="T577" s="99"/>
      <c r="U577" s="99"/>
      <c r="V577" s="99"/>
      <c r="W577" s="99"/>
      <c r="X577" s="99"/>
      <c r="Y577" s="99"/>
      <c r="Z577" s="99"/>
    </row>
    <row r="578" spans="1:26" ht="15.75" customHeight="1">
      <c r="A578" s="130"/>
      <c r="B578" s="131"/>
      <c r="C578" s="131"/>
      <c r="D578" s="131"/>
      <c r="E578" s="131"/>
      <c r="F578" s="131"/>
      <c r="G578" s="131"/>
      <c r="H578" s="131"/>
      <c r="I578" s="131"/>
      <c r="J578" s="131"/>
      <c r="K578" s="99"/>
      <c r="L578" s="99"/>
      <c r="M578" s="131"/>
      <c r="N578" s="99"/>
      <c r="O578" s="99"/>
      <c r="P578" s="99"/>
      <c r="Q578" s="99"/>
      <c r="R578" s="99"/>
      <c r="S578" s="99"/>
      <c r="T578" s="99"/>
      <c r="U578" s="99"/>
      <c r="V578" s="99"/>
      <c r="W578" s="99"/>
      <c r="X578" s="99"/>
      <c r="Y578" s="99"/>
      <c r="Z578" s="99"/>
    </row>
    <row r="579" spans="1:26" ht="15.75" customHeight="1">
      <c r="A579" s="130"/>
      <c r="B579" s="131"/>
      <c r="C579" s="131"/>
      <c r="D579" s="131"/>
      <c r="E579" s="131"/>
      <c r="F579" s="131"/>
      <c r="G579" s="131"/>
      <c r="H579" s="131"/>
      <c r="I579" s="131"/>
      <c r="J579" s="131"/>
      <c r="K579" s="99"/>
      <c r="L579" s="99"/>
      <c r="M579" s="131"/>
      <c r="N579" s="99"/>
      <c r="O579" s="99"/>
      <c r="P579" s="99"/>
      <c r="Q579" s="99"/>
      <c r="R579" s="99"/>
      <c r="S579" s="99"/>
      <c r="T579" s="99"/>
      <c r="U579" s="99"/>
      <c r="V579" s="99"/>
      <c r="W579" s="99"/>
      <c r="X579" s="99"/>
      <c r="Y579" s="99"/>
      <c r="Z579" s="99"/>
    </row>
    <row r="580" spans="1:26" ht="15.75" customHeight="1">
      <c r="A580" s="130"/>
      <c r="B580" s="131"/>
      <c r="C580" s="131"/>
      <c r="D580" s="131"/>
      <c r="E580" s="131"/>
      <c r="F580" s="131"/>
      <c r="G580" s="131"/>
      <c r="H580" s="131"/>
      <c r="I580" s="131"/>
      <c r="J580" s="131"/>
      <c r="K580" s="99"/>
      <c r="L580" s="99"/>
      <c r="M580" s="131"/>
      <c r="N580" s="99"/>
      <c r="O580" s="99"/>
      <c r="P580" s="99"/>
      <c r="Q580" s="99"/>
      <c r="R580" s="99"/>
      <c r="S580" s="99"/>
      <c r="T580" s="99"/>
      <c r="U580" s="99"/>
      <c r="V580" s="99"/>
      <c r="W580" s="99"/>
      <c r="X580" s="99"/>
      <c r="Y580" s="99"/>
      <c r="Z580" s="99"/>
    </row>
    <row r="581" spans="1:26" ht="15.75" customHeight="1">
      <c r="A581" s="130"/>
      <c r="B581" s="131"/>
      <c r="C581" s="131"/>
      <c r="D581" s="131"/>
      <c r="E581" s="131"/>
      <c r="F581" s="131"/>
      <c r="G581" s="131"/>
      <c r="H581" s="131"/>
      <c r="I581" s="131"/>
      <c r="J581" s="131"/>
      <c r="K581" s="99"/>
      <c r="L581" s="99"/>
      <c r="M581" s="131"/>
      <c r="N581" s="99"/>
      <c r="O581" s="99"/>
      <c r="P581" s="99"/>
      <c r="Q581" s="99"/>
      <c r="R581" s="99"/>
      <c r="S581" s="99"/>
      <c r="T581" s="99"/>
      <c r="U581" s="99"/>
      <c r="V581" s="99"/>
      <c r="W581" s="99"/>
      <c r="X581" s="99"/>
      <c r="Y581" s="99"/>
      <c r="Z581" s="99"/>
    </row>
    <row r="582" spans="1:26" ht="15.75" customHeight="1">
      <c r="A582" s="130"/>
      <c r="B582" s="131"/>
      <c r="C582" s="131"/>
      <c r="D582" s="131"/>
      <c r="E582" s="131"/>
      <c r="F582" s="131"/>
      <c r="G582" s="131"/>
      <c r="H582" s="131"/>
      <c r="I582" s="131"/>
      <c r="J582" s="131"/>
      <c r="K582" s="99"/>
      <c r="L582" s="99"/>
      <c r="M582" s="131"/>
      <c r="N582" s="99"/>
      <c r="O582" s="99"/>
      <c r="P582" s="99"/>
      <c r="Q582" s="99"/>
      <c r="R582" s="99"/>
      <c r="S582" s="99"/>
      <c r="T582" s="99"/>
      <c r="U582" s="99"/>
      <c r="V582" s="99"/>
      <c r="W582" s="99"/>
      <c r="X582" s="99"/>
      <c r="Y582" s="99"/>
      <c r="Z582" s="99"/>
    </row>
    <row r="583" spans="1:26" ht="15.75" customHeight="1">
      <c r="A583" s="130"/>
      <c r="B583" s="131"/>
      <c r="C583" s="131"/>
      <c r="D583" s="131"/>
      <c r="E583" s="131"/>
      <c r="F583" s="131"/>
      <c r="G583" s="131"/>
      <c r="H583" s="131"/>
      <c r="I583" s="131"/>
      <c r="J583" s="131"/>
      <c r="K583" s="99"/>
      <c r="L583" s="99"/>
      <c r="M583" s="131"/>
      <c r="N583" s="99"/>
      <c r="O583" s="99"/>
      <c r="P583" s="99"/>
      <c r="Q583" s="99"/>
      <c r="R583" s="99"/>
      <c r="S583" s="99"/>
      <c r="T583" s="99"/>
      <c r="U583" s="99"/>
      <c r="V583" s="99"/>
      <c r="W583" s="99"/>
      <c r="X583" s="99"/>
      <c r="Y583" s="99"/>
      <c r="Z583" s="99"/>
    </row>
    <row r="584" spans="1:26" ht="15.75" customHeight="1">
      <c r="A584" s="130"/>
      <c r="B584" s="131"/>
      <c r="C584" s="131"/>
      <c r="D584" s="131"/>
      <c r="E584" s="131"/>
      <c r="F584" s="131"/>
      <c r="G584" s="131"/>
      <c r="H584" s="131"/>
      <c r="I584" s="131"/>
      <c r="J584" s="131"/>
      <c r="K584" s="99"/>
      <c r="L584" s="99"/>
      <c r="M584" s="131"/>
      <c r="N584" s="99"/>
      <c r="O584" s="99"/>
      <c r="P584" s="99"/>
      <c r="Q584" s="99"/>
      <c r="R584" s="99"/>
      <c r="S584" s="99"/>
      <c r="T584" s="99"/>
      <c r="U584" s="99"/>
      <c r="V584" s="99"/>
      <c r="W584" s="99"/>
      <c r="X584" s="99"/>
      <c r="Y584" s="99"/>
      <c r="Z584" s="99"/>
    </row>
    <row r="585" spans="1:26" ht="15.75" customHeight="1">
      <c r="A585" s="130"/>
      <c r="B585" s="131"/>
      <c r="C585" s="131"/>
      <c r="D585" s="131"/>
      <c r="E585" s="131"/>
      <c r="F585" s="131"/>
      <c r="G585" s="131"/>
      <c r="H585" s="131"/>
      <c r="I585" s="131"/>
      <c r="J585" s="131"/>
      <c r="K585" s="99"/>
      <c r="L585" s="99"/>
      <c r="M585" s="131"/>
      <c r="N585" s="99"/>
      <c r="O585" s="99"/>
      <c r="P585" s="99"/>
      <c r="Q585" s="99"/>
      <c r="R585" s="99"/>
      <c r="S585" s="99"/>
      <c r="T585" s="99"/>
      <c r="U585" s="99"/>
      <c r="V585" s="99"/>
      <c r="W585" s="99"/>
      <c r="X585" s="99"/>
      <c r="Y585" s="99"/>
      <c r="Z585" s="99"/>
    </row>
    <row r="586" spans="1:26" ht="15.75" customHeight="1">
      <c r="A586" s="130"/>
      <c r="B586" s="131"/>
      <c r="C586" s="131"/>
      <c r="D586" s="131"/>
      <c r="E586" s="131"/>
      <c r="F586" s="131"/>
      <c r="G586" s="131"/>
      <c r="H586" s="131"/>
      <c r="I586" s="131"/>
      <c r="J586" s="131"/>
      <c r="K586" s="99"/>
      <c r="L586" s="99"/>
      <c r="M586" s="131"/>
      <c r="N586" s="99"/>
      <c r="O586" s="99"/>
      <c r="P586" s="99"/>
      <c r="Q586" s="99"/>
      <c r="R586" s="99"/>
      <c r="S586" s="99"/>
      <c r="T586" s="99"/>
      <c r="U586" s="99"/>
      <c r="V586" s="99"/>
      <c r="W586" s="99"/>
      <c r="X586" s="99"/>
      <c r="Y586" s="99"/>
      <c r="Z586" s="99"/>
    </row>
    <row r="587" spans="1:26" ht="15.75" customHeight="1">
      <c r="A587" s="130"/>
      <c r="B587" s="131"/>
      <c r="C587" s="131"/>
      <c r="D587" s="131"/>
      <c r="E587" s="131"/>
      <c r="F587" s="131"/>
      <c r="G587" s="131"/>
      <c r="H587" s="131"/>
      <c r="I587" s="131"/>
      <c r="J587" s="131"/>
      <c r="K587" s="99"/>
      <c r="L587" s="99"/>
      <c r="M587" s="131"/>
      <c r="N587" s="99"/>
      <c r="O587" s="99"/>
      <c r="P587" s="99"/>
      <c r="Q587" s="99"/>
      <c r="R587" s="99"/>
      <c r="S587" s="99"/>
      <c r="T587" s="99"/>
      <c r="U587" s="99"/>
      <c r="V587" s="99"/>
      <c r="W587" s="99"/>
      <c r="X587" s="99"/>
      <c r="Y587" s="99"/>
      <c r="Z587" s="99"/>
    </row>
    <row r="588" spans="1:26" ht="15.75" customHeight="1">
      <c r="A588" s="130"/>
      <c r="B588" s="131"/>
      <c r="C588" s="131"/>
      <c r="D588" s="131"/>
      <c r="E588" s="131"/>
      <c r="F588" s="131"/>
      <c r="G588" s="131"/>
      <c r="H588" s="131"/>
      <c r="I588" s="131"/>
      <c r="J588" s="131"/>
      <c r="K588" s="99"/>
      <c r="L588" s="99"/>
      <c r="M588" s="131"/>
      <c r="N588" s="99"/>
      <c r="O588" s="99"/>
      <c r="P588" s="99"/>
      <c r="Q588" s="99"/>
      <c r="R588" s="99"/>
      <c r="S588" s="99"/>
      <c r="T588" s="99"/>
      <c r="U588" s="99"/>
      <c r="V588" s="99"/>
      <c r="W588" s="99"/>
      <c r="X588" s="99"/>
      <c r="Y588" s="99"/>
      <c r="Z588" s="99"/>
    </row>
    <row r="589" spans="1:26" ht="15.75" customHeight="1">
      <c r="A589" s="130"/>
      <c r="B589" s="131"/>
      <c r="C589" s="131"/>
      <c r="D589" s="131"/>
      <c r="E589" s="131"/>
      <c r="F589" s="131"/>
      <c r="G589" s="131"/>
      <c r="H589" s="131"/>
      <c r="I589" s="131"/>
      <c r="J589" s="131"/>
      <c r="K589" s="99"/>
      <c r="L589" s="99"/>
      <c r="M589" s="131"/>
      <c r="N589" s="99"/>
      <c r="O589" s="99"/>
      <c r="P589" s="99"/>
      <c r="Q589" s="99"/>
      <c r="R589" s="99"/>
      <c r="S589" s="99"/>
      <c r="T589" s="99"/>
      <c r="U589" s="99"/>
      <c r="V589" s="99"/>
      <c r="W589" s="99"/>
      <c r="X589" s="99"/>
      <c r="Y589" s="99"/>
      <c r="Z589" s="99"/>
    </row>
    <row r="590" spans="1:26" ht="15.75" customHeight="1">
      <c r="A590" s="130"/>
      <c r="B590" s="131"/>
      <c r="C590" s="131"/>
      <c r="D590" s="131"/>
      <c r="E590" s="131"/>
      <c r="F590" s="131"/>
      <c r="G590" s="131"/>
      <c r="H590" s="131"/>
      <c r="I590" s="131"/>
      <c r="J590" s="131"/>
      <c r="K590" s="99"/>
      <c r="L590" s="99"/>
      <c r="M590" s="131"/>
      <c r="N590" s="99"/>
      <c r="O590" s="99"/>
      <c r="P590" s="99"/>
      <c r="Q590" s="99"/>
      <c r="R590" s="99"/>
      <c r="S590" s="99"/>
      <c r="T590" s="99"/>
      <c r="U590" s="99"/>
      <c r="V590" s="99"/>
      <c r="W590" s="99"/>
      <c r="X590" s="99"/>
      <c r="Y590" s="99"/>
      <c r="Z590" s="99"/>
    </row>
    <row r="591" spans="1:26" ht="15.75" customHeight="1">
      <c r="A591" s="130"/>
      <c r="B591" s="131"/>
      <c r="C591" s="131"/>
      <c r="D591" s="131"/>
      <c r="E591" s="131"/>
      <c r="F591" s="131"/>
      <c r="G591" s="131"/>
      <c r="H591" s="131"/>
      <c r="I591" s="131"/>
      <c r="J591" s="131"/>
      <c r="K591" s="99"/>
      <c r="L591" s="99"/>
      <c r="M591" s="131"/>
      <c r="N591" s="99"/>
      <c r="O591" s="99"/>
      <c r="P591" s="99"/>
      <c r="Q591" s="99"/>
      <c r="R591" s="99"/>
      <c r="S591" s="99"/>
      <c r="T591" s="99"/>
      <c r="U591" s="99"/>
      <c r="V591" s="99"/>
      <c r="W591" s="99"/>
      <c r="X591" s="99"/>
      <c r="Y591" s="99"/>
      <c r="Z591" s="99"/>
    </row>
    <row r="592" spans="1:26" ht="15.75" customHeight="1">
      <c r="A592" s="130"/>
      <c r="B592" s="131"/>
      <c r="C592" s="131"/>
      <c r="D592" s="131"/>
      <c r="E592" s="131"/>
      <c r="F592" s="131"/>
      <c r="G592" s="131"/>
      <c r="H592" s="131"/>
      <c r="I592" s="131"/>
      <c r="J592" s="131"/>
      <c r="K592" s="99"/>
      <c r="L592" s="99"/>
      <c r="M592" s="131"/>
      <c r="N592" s="99"/>
      <c r="O592" s="99"/>
      <c r="P592" s="99"/>
      <c r="Q592" s="99"/>
      <c r="R592" s="99"/>
      <c r="S592" s="99"/>
      <c r="T592" s="99"/>
      <c r="U592" s="99"/>
      <c r="V592" s="99"/>
      <c r="W592" s="99"/>
      <c r="X592" s="99"/>
      <c r="Y592" s="99"/>
      <c r="Z592" s="99"/>
    </row>
    <row r="593" spans="1:26" ht="15.75" customHeight="1">
      <c r="A593" s="130"/>
      <c r="B593" s="131"/>
      <c r="C593" s="131"/>
      <c r="D593" s="131"/>
      <c r="E593" s="131"/>
      <c r="F593" s="131"/>
      <c r="G593" s="131"/>
      <c r="H593" s="131"/>
      <c r="I593" s="131"/>
      <c r="J593" s="131"/>
      <c r="K593" s="99"/>
      <c r="L593" s="99"/>
      <c r="M593" s="131"/>
      <c r="N593" s="99"/>
      <c r="O593" s="99"/>
      <c r="P593" s="99"/>
      <c r="Q593" s="99"/>
      <c r="R593" s="99"/>
      <c r="S593" s="99"/>
      <c r="T593" s="99"/>
      <c r="U593" s="99"/>
      <c r="V593" s="99"/>
      <c r="W593" s="99"/>
      <c r="X593" s="99"/>
      <c r="Y593" s="99"/>
      <c r="Z593" s="99"/>
    </row>
    <row r="594" spans="1:26" ht="15.75" customHeight="1">
      <c r="A594" s="130"/>
      <c r="B594" s="131"/>
      <c r="C594" s="131"/>
      <c r="D594" s="131"/>
      <c r="E594" s="131"/>
      <c r="F594" s="131"/>
      <c r="G594" s="131"/>
      <c r="H594" s="131"/>
      <c r="I594" s="131"/>
      <c r="J594" s="131"/>
      <c r="K594" s="99"/>
      <c r="L594" s="99"/>
      <c r="M594" s="131"/>
      <c r="N594" s="99"/>
      <c r="O594" s="99"/>
      <c r="P594" s="99"/>
      <c r="Q594" s="99"/>
      <c r="R594" s="99"/>
      <c r="S594" s="99"/>
      <c r="T594" s="99"/>
      <c r="U594" s="99"/>
      <c r="V594" s="99"/>
      <c r="W594" s="99"/>
      <c r="X594" s="99"/>
      <c r="Y594" s="99"/>
      <c r="Z594" s="99"/>
    </row>
    <row r="595" spans="1:26" ht="15.75" customHeight="1">
      <c r="A595" s="130"/>
      <c r="B595" s="131"/>
      <c r="C595" s="131"/>
      <c r="D595" s="131"/>
      <c r="E595" s="131"/>
      <c r="F595" s="131"/>
      <c r="G595" s="131"/>
      <c r="H595" s="131"/>
      <c r="I595" s="131"/>
      <c r="J595" s="131"/>
      <c r="K595" s="99"/>
      <c r="L595" s="99"/>
      <c r="M595" s="131"/>
      <c r="N595" s="99"/>
      <c r="O595" s="99"/>
      <c r="P595" s="99"/>
      <c r="Q595" s="99"/>
      <c r="R595" s="99"/>
      <c r="S595" s="99"/>
      <c r="T595" s="99"/>
      <c r="U595" s="99"/>
      <c r="V595" s="99"/>
      <c r="W595" s="99"/>
      <c r="X595" s="99"/>
      <c r="Y595" s="99"/>
      <c r="Z595" s="99"/>
    </row>
    <row r="596" spans="1:26" ht="15.75" customHeight="1">
      <c r="A596" s="130"/>
      <c r="B596" s="131"/>
      <c r="C596" s="131"/>
      <c r="D596" s="131"/>
      <c r="E596" s="131"/>
      <c r="F596" s="131"/>
      <c r="G596" s="131"/>
      <c r="H596" s="131"/>
      <c r="I596" s="131"/>
      <c r="J596" s="131"/>
      <c r="K596" s="99"/>
      <c r="L596" s="99"/>
      <c r="M596" s="131"/>
      <c r="N596" s="99"/>
      <c r="O596" s="99"/>
      <c r="P596" s="99"/>
      <c r="Q596" s="99"/>
      <c r="R596" s="99"/>
      <c r="S596" s="99"/>
      <c r="T596" s="99"/>
      <c r="U596" s="99"/>
      <c r="V596" s="99"/>
      <c r="W596" s="99"/>
      <c r="X596" s="99"/>
      <c r="Y596" s="99"/>
      <c r="Z596" s="99"/>
    </row>
    <row r="597" spans="1:26" ht="15.75" customHeight="1">
      <c r="A597" s="130"/>
      <c r="B597" s="131"/>
      <c r="C597" s="131"/>
      <c r="D597" s="131"/>
      <c r="E597" s="131"/>
      <c r="F597" s="131"/>
      <c r="G597" s="131"/>
      <c r="H597" s="131"/>
      <c r="I597" s="131"/>
      <c r="J597" s="131"/>
      <c r="K597" s="99"/>
      <c r="L597" s="99"/>
      <c r="M597" s="131"/>
      <c r="N597" s="99"/>
      <c r="O597" s="99"/>
      <c r="P597" s="99"/>
      <c r="Q597" s="99"/>
      <c r="R597" s="99"/>
      <c r="S597" s="99"/>
      <c r="T597" s="99"/>
      <c r="U597" s="99"/>
      <c r="V597" s="99"/>
      <c r="W597" s="99"/>
      <c r="X597" s="99"/>
      <c r="Y597" s="99"/>
      <c r="Z597" s="99"/>
    </row>
    <row r="598" spans="1:26" ht="15.75" customHeight="1">
      <c r="A598" s="130"/>
      <c r="B598" s="131"/>
      <c r="C598" s="131"/>
      <c r="D598" s="131"/>
      <c r="E598" s="131"/>
      <c r="F598" s="131"/>
      <c r="G598" s="131"/>
      <c r="H598" s="131"/>
      <c r="I598" s="131"/>
      <c r="J598" s="131"/>
      <c r="K598" s="99"/>
      <c r="L598" s="99"/>
      <c r="M598" s="131"/>
      <c r="N598" s="99"/>
      <c r="O598" s="99"/>
      <c r="P598" s="99"/>
      <c r="Q598" s="99"/>
      <c r="R598" s="99"/>
      <c r="S598" s="99"/>
      <c r="T598" s="99"/>
      <c r="U598" s="99"/>
      <c r="V598" s="99"/>
      <c r="W598" s="99"/>
      <c r="X598" s="99"/>
      <c r="Y598" s="99"/>
      <c r="Z598" s="99"/>
    </row>
    <row r="599" spans="1:26" ht="15.75" customHeight="1">
      <c r="A599" s="130"/>
      <c r="B599" s="131"/>
      <c r="C599" s="131"/>
      <c r="D599" s="131"/>
      <c r="E599" s="131"/>
      <c r="F599" s="131"/>
      <c r="G599" s="131"/>
      <c r="H599" s="131"/>
      <c r="I599" s="131"/>
      <c r="J599" s="131"/>
      <c r="K599" s="99"/>
      <c r="L599" s="99"/>
      <c r="M599" s="131"/>
      <c r="N599" s="99"/>
      <c r="O599" s="99"/>
      <c r="P599" s="99"/>
      <c r="Q599" s="99"/>
      <c r="R599" s="99"/>
      <c r="S599" s="99"/>
      <c r="T599" s="99"/>
      <c r="U599" s="99"/>
      <c r="V599" s="99"/>
      <c r="W599" s="99"/>
      <c r="X599" s="99"/>
      <c r="Y599" s="99"/>
      <c r="Z599" s="99"/>
    </row>
    <row r="600" spans="1:26" ht="15.75" customHeight="1">
      <c r="A600" s="130"/>
      <c r="B600" s="131"/>
      <c r="C600" s="131"/>
      <c r="D600" s="131"/>
      <c r="E600" s="131"/>
      <c r="F600" s="131"/>
      <c r="G600" s="131"/>
      <c r="H600" s="131"/>
      <c r="I600" s="131"/>
      <c r="J600" s="131"/>
      <c r="K600" s="99"/>
      <c r="L600" s="99"/>
      <c r="M600" s="131"/>
      <c r="N600" s="99"/>
      <c r="O600" s="99"/>
      <c r="P600" s="99"/>
      <c r="Q600" s="99"/>
      <c r="R600" s="99"/>
      <c r="S600" s="99"/>
      <c r="T600" s="99"/>
      <c r="U600" s="99"/>
      <c r="V600" s="99"/>
      <c r="W600" s="99"/>
      <c r="X600" s="99"/>
      <c r="Y600" s="99"/>
      <c r="Z600" s="99"/>
    </row>
    <row r="601" spans="1:26" ht="15.75" customHeight="1">
      <c r="A601" s="130"/>
      <c r="B601" s="131"/>
      <c r="C601" s="131"/>
      <c r="D601" s="131"/>
      <c r="E601" s="131"/>
      <c r="F601" s="131"/>
      <c r="G601" s="131"/>
      <c r="H601" s="131"/>
      <c r="I601" s="131"/>
      <c r="J601" s="131"/>
      <c r="K601" s="99"/>
      <c r="L601" s="99"/>
      <c r="M601" s="131"/>
      <c r="N601" s="99"/>
      <c r="O601" s="99"/>
      <c r="P601" s="99"/>
      <c r="Q601" s="99"/>
      <c r="R601" s="99"/>
      <c r="S601" s="99"/>
      <c r="T601" s="99"/>
      <c r="U601" s="99"/>
      <c r="V601" s="99"/>
      <c r="W601" s="99"/>
      <c r="X601" s="99"/>
      <c r="Y601" s="99"/>
      <c r="Z601" s="99"/>
    </row>
    <row r="602" spans="1:26" ht="15.75" customHeight="1">
      <c r="A602" s="130"/>
      <c r="B602" s="131"/>
      <c r="C602" s="131"/>
      <c r="D602" s="131"/>
      <c r="E602" s="131"/>
      <c r="F602" s="131"/>
      <c r="G602" s="131"/>
      <c r="H602" s="131"/>
      <c r="I602" s="131"/>
      <c r="J602" s="131"/>
      <c r="K602" s="99"/>
      <c r="L602" s="99"/>
      <c r="M602" s="131"/>
      <c r="N602" s="99"/>
      <c r="O602" s="99"/>
      <c r="P602" s="99"/>
      <c r="Q602" s="99"/>
      <c r="R602" s="99"/>
      <c r="S602" s="99"/>
      <c r="T602" s="99"/>
      <c r="U602" s="99"/>
      <c r="V602" s="99"/>
      <c r="W602" s="99"/>
      <c r="X602" s="99"/>
      <c r="Y602" s="99"/>
      <c r="Z602" s="99"/>
    </row>
    <row r="603" spans="1:26" ht="15.75" customHeight="1">
      <c r="A603" s="130"/>
      <c r="B603" s="131"/>
      <c r="C603" s="131"/>
      <c r="D603" s="131"/>
      <c r="E603" s="131"/>
      <c r="F603" s="131"/>
      <c r="G603" s="131"/>
      <c r="H603" s="131"/>
      <c r="I603" s="131"/>
      <c r="J603" s="131"/>
      <c r="K603" s="99"/>
      <c r="L603" s="99"/>
      <c r="M603" s="131"/>
      <c r="N603" s="99"/>
      <c r="O603" s="99"/>
      <c r="P603" s="99"/>
      <c r="Q603" s="99"/>
      <c r="R603" s="99"/>
      <c r="S603" s="99"/>
      <c r="T603" s="99"/>
      <c r="U603" s="99"/>
      <c r="V603" s="99"/>
      <c r="W603" s="99"/>
      <c r="X603" s="99"/>
      <c r="Y603" s="99"/>
      <c r="Z603" s="99"/>
    </row>
    <row r="604" spans="1:26" ht="15.75" customHeight="1">
      <c r="A604" s="130"/>
      <c r="B604" s="131"/>
      <c r="C604" s="131"/>
      <c r="D604" s="131"/>
      <c r="E604" s="131"/>
      <c r="F604" s="131"/>
      <c r="G604" s="131"/>
      <c r="H604" s="131"/>
      <c r="I604" s="131"/>
      <c r="J604" s="131"/>
      <c r="K604" s="99"/>
      <c r="L604" s="99"/>
      <c r="M604" s="131"/>
      <c r="N604" s="99"/>
      <c r="O604" s="99"/>
      <c r="P604" s="99"/>
      <c r="Q604" s="99"/>
      <c r="R604" s="99"/>
      <c r="S604" s="99"/>
      <c r="T604" s="99"/>
      <c r="U604" s="99"/>
      <c r="V604" s="99"/>
      <c r="W604" s="99"/>
      <c r="X604" s="99"/>
      <c r="Y604" s="99"/>
      <c r="Z604" s="99"/>
    </row>
    <row r="605" spans="1:26" ht="15.75" customHeight="1">
      <c r="A605" s="130"/>
      <c r="B605" s="131"/>
      <c r="C605" s="131"/>
      <c r="D605" s="131"/>
      <c r="E605" s="131"/>
      <c r="F605" s="131"/>
      <c r="G605" s="131"/>
      <c r="H605" s="131"/>
      <c r="I605" s="131"/>
      <c r="J605" s="131"/>
      <c r="K605" s="99"/>
      <c r="L605" s="99"/>
      <c r="M605" s="131"/>
      <c r="N605" s="99"/>
      <c r="O605" s="99"/>
      <c r="P605" s="99"/>
      <c r="Q605" s="99"/>
      <c r="R605" s="99"/>
      <c r="S605" s="99"/>
      <c r="T605" s="99"/>
      <c r="U605" s="99"/>
      <c r="V605" s="99"/>
      <c r="W605" s="99"/>
      <c r="X605" s="99"/>
      <c r="Y605" s="99"/>
      <c r="Z605" s="99"/>
    </row>
    <row r="606" spans="1:26" ht="15.75" customHeight="1">
      <c r="A606" s="130"/>
      <c r="B606" s="131"/>
      <c r="C606" s="131"/>
      <c r="D606" s="131"/>
      <c r="E606" s="131"/>
      <c r="F606" s="131"/>
      <c r="G606" s="131"/>
      <c r="H606" s="131"/>
      <c r="I606" s="131"/>
      <c r="J606" s="131"/>
      <c r="K606" s="99"/>
      <c r="L606" s="99"/>
      <c r="M606" s="131"/>
      <c r="N606" s="99"/>
      <c r="O606" s="99"/>
      <c r="P606" s="99"/>
      <c r="Q606" s="99"/>
      <c r="R606" s="99"/>
      <c r="S606" s="99"/>
      <c r="T606" s="99"/>
      <c r="U606" s="99"/>
      <c r="V606" s="99"/>
      <c r="W606" s="99"/>
      <c r="X606" s="99"/>
      <c r="Y606" s="99"/>
      <c r="Z606" s="99"/>
    </row>
    <row r="607" spans="1:26" ht="15.75" customHeight="1">
      <c r="A607" s="130"/>
      <c r="B607" s="131"/>
      <c r="C607" s="131"/>
      <c r="D607" s="131"/>
      <c r="E607" s="131"/>
      <c r="F607" s="131"/>
      <c r="G607" s="131"/>
      <c r="H607" s="131"/>
      <c r="I607" s="131"/>
      <c r="J607" s="131"/>
      <c r="K607" s="99"/>
      <c r="L607" s="99"/>
      <c r="M607" s="131"/>
      <c r="N607" s="99"/>
      <c r="O607" s="99"/>
      <c r="P607" s="99"/>
      <c r="Q607" s="99"/>
      <c r="R607" s="99"/>
      <c r="S607" s="99"/>
      <c r="T607" s="99"/>
      <c r="U607" s="99"/>
      <c r="V607" s="99"/>
      <c r="W607" s="99"/>
      <c r="X607" s="99"/>
      <c r="Y607" s="99"/>
      <c r="Z607" s="99"/>
    </row>
    <row r="608" spans="1:26" ht="15.75" customHeight="1">
      <c r="A608" s="130"/>
      <c r="B608" s="131"/>
      <c r="C608" s="131"/>
      <c r="D608" s="131"/>
      <c r="E608" s="131"/>
      <c r="F608" s="131"/>
      <c r="G608" s="131"/>
      <c r="H608" s="131"/>
      <c r="I608" s="131"/>
      <c r="J608" s="131"/>
      <c r="K608" s="99"/>
      <c r="L608" s="99"/>
      <c r="M608" s="131"/>
      <c r="N608" s="99"/>
      <c r="O608" s="99"/>
      <c r="P608" s="99"/>
      <c r="Q608" s="99"/>
      <c r="R608" s="99"/>
      <c r="S608" s="99"/>
      <c r="T608" s="99"/>
      <c r="U608" s="99"/>
      <c r="V608" s="99"/>
      <c r="W608" s="99"/>
      <c r="X608" s="99"/>
      <c r="Y608" s="99"/>
      <c r="Z608" s="99"/>
    </row>
    <row r="609" spans="1:26" ht="15.75" customHeight="1">
      <c r="A609" s="130"/>
      <c r="B609" s="131"/>
      <c r="C609" s="131"/>
      <c r="D609" s="131"/>
      <c r="E609" s="131"/>
      <c r="F609" s="131"/>
      <c r="G609" s="131"/>
      <c r="H609" s="131"/>
      <c r="I609" s="131"/>
      <c r="J609" s="131"/>
      <c r="K609" s="99"/>
      <c r="L609" s="99"/>
      <c r="M609" s="131"/>
      <c r="N609" s="99"/>
      <c r="O609" s="99"/>
      <c r="P609" s="99"/>
      <c r="Q609" s="99"/>
      <c r="R609" s="99"/>
      <c r="S609" s="99"/>
      <c r="T609" s="99"/>
      <c r="U609" s="99"/>
      <c r="V609" s="99"/>
      <c r="W609" s="99"/>
      <c r="X609" s="99"/>
      <c r="Y609" s="99"/>
      <c r="Z609" s="99"/>
    </row>
    <row r="610" spans="1:26" ht="15.75" customHeight="1">
      <c r="A610" s="130"/>
      <c r="B610" s="131"/>
      <c r="C610" s="131"/>
      <c r="D610" s="131"/>
      <c r="E610" s="131"/>
      <c r="F610" s="131"/>
      <c r="G610" s="131"/>
      <c r="H610" s="131"/>
      <c r="I610" s="131"/>
      <c r="J610" s="131"/>
      <c r="K610" s="99"/>
      <c r="L610" s="99"/>
      <c r="M610" s="131"/>
      <c r="N610" s="99"/>
      <c r="O610" s="99"/>
      <c r="P610" s="99"/>
      <c r="Q610" s="99"/>
      <c r="R610" s="99"/>
      <c r="S610" s="99"/>
      <c r="T610" s="99"/>
      <c r="U610" s="99"/>
      <c r="V610" s="99"/>
      <c r="W610" s="99"/>
      <c r="X610" s="99"/>
      <c r="Y610" s="99"/>
      <c r="Z610" s="99"/>
    </row>
    <row r="611" spans="1:26" ht="15.75" customHeight="1">
      <c r="A611" s="130"/>
      <c r="B611" s="131"/>
      <c r="C611" s="131"/>
      <c r="D611" s="131"/>
      <c r="E611" s="131"/>
      <c r="F611" s="131"/>
      <c r="G611" s="131"/>
      <c r="H611" s="131"/>
      <c r="I611" s="131"/>
      <c r="J611" s="131"/>
      <c r="K611" s="99"/>
      <c r="L611" s="99"/>
      <c r="M611" s="131"/>
      <c r="N611" s="99"/>
      <c r="O611" s="99"/>
      <c r="P611" s="99"/>
      <c r="Q611" s="99"/>
      <c r="R611" s="99"/>
      <c r="S611" s="99"/>
      <c r="T611" s="99"/>
      <c r="U611" s="99"/>
      <c r="V611" s="99"/>
      <c r="W611" s="99"/>
      <c r="X611" s="99"/>
      <c r="Y611" s="99"/>
      <c r="Z611" s="99"/>
    </row>
    <row r="612" spans="1:26" ht="15.75" customHeight="1">
      <c r="A612" s="130"/>
      <c r="B612" s="131"/>
      <c r="C612" s="131"/>
      <c r="D612" s="131"/>
      <c r="E612" s="131"/>
      <c r="F612" s="131"/>
      <c r="G612" s="131"/>
      <c r="H612" s="131"/>
      <c r="I612" s="131"/>
      <c r="J612" s="131"/>
      <c r="K612" s="99"/>
      <c r="L612" s="99"/>
      <c r="M612" s="131"/>
      <c r="N612" s="99"/>
      <c r="O612" s="99"/>
      <c r="P612" s="99"/>
      <c r="Q612" s="99"/>
      <c r="R612" s="99"/>
      <c r="S612" s="99"/>
      <c r="T612" s="99"/>
      <c r="U612" s="99"/>
      <c r="V612" s="99"/>
      <c r="W612" s="99"/>
      <c r="X612" s="99"/>
      <c r="Y612" s="99"/>
      <c r="Z612" s="99"/>
    </row>
    <row r="613" spans="1:26" ht="15.75" customHeight="1">
      <c r="A613" s="130"/>
      <c r="B613" s="131"/>
      <c r="C613" s="131"/>
      <c r="D613" s="131"/>
      <c r="E613" s="131"/>
      <c r="F613" s="131"/>
      <c r="G613" s="131"/>
      <c r="H613" s="131"/>
      <c r="I613" s="131"/>
      <c r="J613" s="131"/>
      <c r="K613" s="99"/>
      <c r="L613" s="99"/>
      <c r="M613" s="131"/>
      <c r="N613" s="99"/>
      <c r="O613" s="99"/>
      <c r="P613" s="99"/>
      <c r="Q613" s="99"/>
      <c r="R613" s="99"/>
      <c r="S613" s="99"/>
      <c r="T613" s="99"/>
      <c r="U613" s="99"/>
      <c r="V613" s="99"/>
      <c r="W613" s="99"/>
      <c r="X613" s="99"/>
      <c r="Y613" s="99"/>
      <c r="Z613" s="99"/>
    </row>
    <row r="614" spans="1:26" ht="15.75" customHeight="1">
      <c r="A614" s="130"/>
      <c r="B614" s="131"/>
      <c r="C614" s="131"/>
      <c r="D614" s="131"/>
      <c r="E614" s="131"/>
      <c r="F614" s="131"/>
      <c r="G614" s="131"/>
      <c r="H614" s="131"/>
      <c r="I614" s="131"/>
      <c r="J614" s="131"/>
      <c r="K614" s="99"/>
      <c r="L614" s="99"/>
      <c r="M614" s="131"/>
      <c r="N614" s="99"/>
      <c r="O614" s="99"/>
      <c r="P614" s="99"/>
      <c r="Q614" s="99"/>
      <c r="R614" s="99"/>
      <c r="S614" s="99"/>
      <c r="T614" s="99"/>
      <c r="U614" s="99"/>
      <c r="V614" s="99"/>
      <c r="W614" s="99"/>
      <c r="X614" s="99"/>
      <c r="Y614" s="99"/>
      <c r="Z614" s="99"/>
    </row>
    <row r="615" spans="1:26" ht="15.75" customHeight="1">
      <c r="A615" s="130"/>
      <c r="B615" s="131"/>
      <c r="C615" s="131"/>
      <c r="D615" s="131"/>
      <c r="E615" s="131"/>
      <c r="F615" s="131"/>
      <c r="G615" s="131"/>
      <c r="H615" s="131"/>
      <c r="I615" s="131"/>
      <c r="J615" s="131"/>
      <c r="K615" s="99"/>
      <c r="L615" s="99"/>
      <c r="M615" s="131"/>
      <c r="N615" s="99"/>
      <c r="O615" s="99"/>
      <c r="P615" s="99"/>
      <c r="Q615" s="99"/>
      <c r="R615" s="99"/>
      <c r="S615" s="99"/>
      <c r="T615" s="99"/>
      <c r="U615" s="99"/>
      <c r="V615" s="99"/>
      <c r="W615" s="99"/>
      <c r="X615" s="99"/>
      <c r="Y615" s="99"/>
      <c r="Z615" s="99"/>
    </row>
    <row r="616" spans="1:26" ht="15.75" customHeight="1">
      <c r="A616" s="130"/>
      <c r="B616" s="131"/>
      <c r="C616" s="131"/>
      <c r="D616" s="131"/>
      <c r="E616" s="131"/>
      <c r="F616" s="131"/>
      <c r="G616" s="131"/>
      <c r="H616" s="131"/>
      <c r="I616" s="131"/>
      <c r="J616" s="131"/>
      <c r="K616" s="99"/>
      <c r="L616" s="99"/>
      <c r="M616" s="131"/>
      <c r="N616" s="99"/>
      <c r="O616" s="99"/>
      <c r="P616" s="99"/>
      <c r="Q616" s="99"/>
      <c r="R616" s="99"/>
      <c r="S616" s="99"/>
      <c r="T616" s="99"/>
      <c r="U616" s="99"/>
      <c r="V616" s="99"/>
      <c r="W616" s="99"/>
      <c r="X616" s="99"/>
      <c r="Y616" s="99"/>
      <c r="Z616" s="99"/>
    </row>
    <row r="617" spans="1:26" ht="15.75" customHeight="1">
      <c r="A617" s="130"/>
      <c r="B617" s="131"/>
      <c r="C617" s="131"/>
      <c r="D617" s="131"/>
      <c r="E617" s="131"/>
      <c r="F617" s="131"/>
      <c r="G617" s="131"/>
      <c r="H617" s="131"/>
      <c r="I617" s="131"/>
      <c r="J617" s="131"/>
      <c r="K617" s="99"/>
      <c r="L617" s="99"/>
      <c r="M617" s="131"/>
      <c r="N617" s="99"/>
      <c r="O617" s="99"/>
      <c r="P617" s="99"/>
      <c r="Q617" s="99"/>
      <c r="R617" s="99"/>
      <c r="S617" s="99"/>
      <c r="T617" s="99"/>
      <c r="U617" s="99"/>
      <c r="V617" s="99"/>
      <c r="W617" s="99"/>
      <c r="X617" s="99"/>
      <c r="Y617" s="99"/>
      <c r="Z617" s="99"/>
    </row>
    <row r="618" spans="1:26" ht="15.75" customHeight="1">
      <c r="A618" s="130"/>
      <c r="B618" s="131"/>
      <c r="C618" s="131"/>
      <c r="D618" s="131"/>
      <c r="E618" s="131"/>
      <c r="F618" s="131"/>
      <c r="G618" s="131"/>
      <c r="H618" s="131"/>
      <c r="I618" s="131"/>
      <c r="J618" s="131"/>
      <c r="K618" s="99"/>
      <c r="L618" s="99"/>
      <c r="M618" s="131"/>
      <c r="N618" s="99"/>
      <c r="O618" s="99"/>
      <c r="P618" s="99"/>
      <c r="Q618" s="99"/>
      <c r="R618" s="99"/>
      <c r="S618" s="99"/>
      <c r="T618" s="99"/>
      <c r="U618" s="99"/>
      <c r="V618" s="99"/>
      <c r="W618" s="99"/>
      <c r="X618" s="99"/>
      <c r="Y618" s="99"/>
      <c r="Z618" s="99"/>
    </row>
    <row r="619" spans="1:26" ht="15.75" customHeight="1">
      <c r="A619" s="130"/>
      <c r="B619" s="131"/>
      <c r="C619" s="131"/>
      <c r="D619" s="131"/>
      <c r="E619" s="131"/>
      <c r="F619" s="131"/>
      <c r="G619" s="131"/>
      <c r="H619" s="131"/>
      <c r="I619" s="131"/>
      <c r="J619" s="131"/>
      <c r="K619" s="99"/>
      <c r="L619" s="99"/>
      <c r="M619" s="131"/>
      <c r="N619" s="99"/>
      <c r="O619" s="99"/>
      <c r="P619" s="99"/>
      <c r="Q619" s="99"/>
      <c r="R619" s="99"/>
      <c r="S619" s="99"/>
      <c r="T619" s="99"/>
      <c r="U619" s="99"/>
      <c r="V619" s="99"/>
      <c r="W619" s="99"/>
      <c r="X619" s="99"/>
      <c r="Y619" s="99"/>
      <c r="Z619" s="99"/>
    </row>
    <row r="620" spans="1:26" ht="15.75" customHeight="1">
      <c r="A620" s="130"/>
      <c r="B620" s="131"/>
      <c r="C620" s="131"/>
      <c r="D620" s="131"/>
      <c r="E620" s="131"/>
      <c r="F620" s="131"/>
      <c r="G620" s="131"/>
      <c r="H620" s="131"/>
      <c r="I620" s="131"/>
      <c r="J620" s="131"/>
      <c r="K620" s="99"/>
      <c r="L620" s="99"/>
      <c r="M620" s="131"/>
      <c r="N620" s="99"/>
      <c r="O620" s="99"/>
      <c r="P620" s="99"/>
      <c r="Q620" s="99"/>
      <c r="R620" s="99"/>
      <c r="S620" s="99"/>
      <c r="T620" s="99"/>
      <c r="U620" s="99"/>
      <c r="V620" s="99"/>
      <c r="W620" s="99"/>
      <c r="X620" s="99"/>
      <c r="Y620" s="99"/>
      <c r="Z620" s="99"/>
    </row>
    <row r="621" spans="1:26" ht="15.75" customHeight="1">
      <c r="A621" s="130"/>
      <c r="B621" s="131"/>
      <c r="C621" s="131"/>
      <c r="D621" s="131"/>
      <c r="E621" s="131"/>
      <c r="F621" s="131"/>
      <c r="G621" s="131"/>
      <c r="H621" s="131"/>
      <c r="I621" s="131"/>
      <c r="J621" s="131"/>
      <c r="K621" s="99"/>
      <c r="L621" s="99"/>
      <c r="M621" s="131"/>
      <c r="N621" s="99"/>
      <c r="O621" s="99"/>
      <c r="P621" s="99"/>
      <c r="Q621" s="99"/>
      <c r="R621" s="99"/>
      <c r="S621" s="99"/>
      <c r="T621" s="99"/>
      <c r="U621" s="99"/>
      <c r="V621" s="99"/>
      <c r="W621" s="99"/>
      <c r="X621" s="99"/>
      <c r="Y621" s="99"/>
      <c r="Z621" s="99"/>
    </row>
    <row r="622" spans="1:26" ht="15.75" customHeight="1">
      <c r="A622" s="130"/>
      <c r="B622" s="131"/>
      <c r="C622" s="131"/>
      <c r="D622" s="131"/>
      <c r="E622" s="131"/>
      <c r="F622" s="131"/>
      <c r="G622" s="131"/>
      <c r="H622" s="131"/>
      <c r="I622" s="131"/>
      <c r="J622" s="131"/>
      <c r="K622" s="99"/>
      <c r="L622" s="99"/>
      <c r="M622" s="131"/>
      <c r="N622" s="99"/>
      <c r="O622" s="99"/>
      <c r="P622" s="99"/>
      <c r="Q622" s="99"/>
      <c r="R622" s="99"/>
      <c r="S622" s="99"/>
      <c r="T622" s="99"/>
      <c r="U622" s="99"/>
      <c r="V622" s="99"/>
      <c r="W622" s="99"/>
      <c r="X622" s="99"/>
      <c r="Y622" s="99"/>
      <c r="Z622" s="99"/>
    </row>
    <row r="623" spans="1:26" ht="15.75" customHeight="1">
      <c r="A623" s="130"/>
      <c r="B623" s="131"/>
      <c r="C623" s="131"/>
      <c r="D623" s="131"/>
      <c r="E623" s="131"/>
      <c r="F623" s="131"/>
      <c r="G623" s="131"/>
      <c r="H623" s="131"/>
      <c r="I623" s="131"/>
      <c r="J623" s="131"/>
      <c r="K623" s="99"/>
      <c r="L623" s="99"/>
      <c r="M623" s="131"/>
      <c r="N623" s="99"/>
      <c r="O623" s="99"/>
      <c r="P623" s="99"/>
      <c r="Q623" s="99"/>
      <c r="R623" s="99"/>
      <c r="S623" s="99"/>
      <c r="T623" s="99"/>
      <c r="U623" s="99"/>
      <c r="V623" s="99"/>
      <c r="W623" s="99"/>
      <c r="X623" s="99"/>
      <c r="Y623" s="99"/>
      <c r="Z623" s="99"/>
    </row>
    <row r="624" spans="1:26" ht="15.75" customHeight="1">
      <c r="A624" s="130"/>
      <c r="B624" s="131"/>
      <c r="C624" s="131"/>
      <c r="D624" s="131"/>
      <c r="E624" s="131"/>
      <c r="F624" s="131"/>
      <c r="G624" s="131"/>
      <c r="H624" s="131"/>
      <c r="I624" s="131"/>
      <c r="J624" s="131"/>
      <c r="K624" s="99"/>
      <c r="L624" s="99"/>
      <c r="M624" s="131"/>
      <c r="N624" s="99"/>
      <c r="O624" s="99"/>
      <c r="P624" s="99"/>
      <c r="Q624" s="99"/>
      <c r="R624" s="99"/>
      <c r="S624" s="99"/>
      <c r="T624" s="99"/>
      <c r="U624" s="99"/>
      <c r="V624" s="99"/>
      <c r="W624" s="99"/>
      <c r="X624" s="99"/>
      <c r="Y624" s="99"/>
      <c r="Z624" s="99"/>
    </row>
    <row r="625" spans="1:26" ht="15.75" customHeight="1">
      <c r="A625" s="130"/>
      <c r="B625" s="131"/>
      <c r="C625" s="131"/>
      <c r="D625" s="131"/>
      <c r="E625" s="131"/>
      <c r="F625" s="131"/>
      <c r="G625" s="131"/>
      <c r="H625" s="131"/>
      <c r="I625" s="131"/>
      <c r="J625" s="131"/>
      <c r="K625" s="99"/>
      <c r="L625" s="99"/>
      <c r="M625" s="131"/>
      <c r="N625" s="99"/>
      <c r="O625" s="99"/>
      <c r="P625" s="99"/>
      <c r="Q625" s="99"/>
      <c r="R625" s="99"/>
      <c r="S625" s="99"/>
      <c r="T625" s="99"/>
      <c r="U625" s="99"/>
      <c r="V625" s="99"/>
      <c r="W625" s="99"/>
      <c r="X625" s="99"/>
      <c r="Y625" s="99"/>
      <c r="Z625" s="99"/>
    </row>
    <row r="626" spans="1:26" ht="15.75" customHeight="1">
      <c r="A626" s="130"/>
      <c r="B626" s="131"/>
      <c r="C626" s="131"/>
      <c r="D626" s="131"/>
      <c r="E626" s="131"/>
      <c r="F626" s="131"/>
      <c r="G626" s="131"/>
      <c r="H626" s="131"/>
      <c r="I626" s="131"/>
      <c r="J626" s="131"/>
      <c r="K626" s="99"/>
      <c r="L626" s="99"/>
      <c r="M626" s="131"/>
      <c r="N626" s="99"/>
      <c r="O626" s="99"/>
      <c r="P626" s="99"/>
      <c r="Q626" s="99"/>
      <c r="R626" s="99"/>
      <c r="S626" s="99"/>
      <c r="T626" s="99"/>
      <c r="U626" s="99"/>
      <c r="V626" s="99"/>
      <c r="W626" s="99"/>
      <c r="X626" s="99"/>
      <c r="Y626" s="99"/>
      <c r="Z626" s="99"/>
    </row>
    <row r="627" spans="1:26" ht="15.75" customHeight="1">
      <c r="A627" s="130"/>
      <c r="B627" s="131"/>
      <c r="C627" s="131"/>
      <c r="D627" s="131"/>
      <c r="E627" s="131"/>
      <c r="F627" s="131"/>
      <c r="G627" s="131"/>
      <c r="H627" s="131"/>
      <c r="I627" s="131"/>
      <c r="J627" s="131"/>
      <c r="K627" s="99"/>
      <c r="L627" s="99"/>
      <c r="M627" s="131"/>
      <c r="N627" s="99"/>
      <c r="O627" s="99"/>
      <c r="P627" s="99"/>
      <c r="Q627" s="99"/>
      <c r="R627" s="99"/>
      <c r="S627" s="99"/>
      <c r="T627" s="99"/>
      <c r="U627" s="99"/>
      <c r="V627" s="99"/>
      <c r="W627" s="99"/>
      <c r="X627" s="99"/>
      <c r="Y627" s="99"/>
      <c r="Z627" s="99"/>
    </row>
    <row r="628" spans="1:26" ht="15.75" customHeight="1">
      <c r="A628" s="130"/>
      <c r="B628" s="131"/>
      <c r="C628" s="131"/>
      <c r="D628" s="131"/>
      <c r="E628" s="131"/>
      <c r="F628" s="131"/>
      <c r="G628" s="131"/>
      <c r="H628" s="131"/>
      <c r="I628" s="131"/>
      <c r="J628" s="131"/>
      <c r="K628" s="99"/>
      <c r="L628" s="99"/>
      <c r="M628" s="131"/>
      <c r="N628" s="99"/>
      <c r="O628" s="99"/>
      <c r="P628" s="99"/>
      <c r="Q628" s="99"/>
      <c r="R628" s="99"/>
      <c r="S628" s="99"/>
      <c r="T628" s="99"/>
      <c r="U628" s="99"/>
      <c r="V628" s="99"/>
      <c r="W628" s="99"/>
      <c r="X628" s="99"/>
      <c r="Y628" s="99"/>
      <c r="Z628" s="99"/>
    </row>
    <row r="629" spans="1:26" ht="15.75" customHeight="1">
      <c r="A629" s="130"/>
      <c r="B629" s="131"/>
      <c r="C629" s="131"/>
      <c r="D629" s="131"/>
      <c r="E629" s="131"/>
      <c r="F629" s="131"/>
      <c r="G629" s="131"/>
      <c r="H629" s="131"/>
      <c r="I629" s="131"/>
      <c r="J629" s="131"/>
      <c r="K629" s="99"/>
      <c r="L629" s="99"/>
      <c r="M629" s="131"/>
      <c r="N629" s="99"/>
      <c r="O629" s="99"/>
      <c r="P629" s="99"/>
      <c r="Q629" s="99"/>
      <c r="R629" s="99"/>
      <c r="S629" s="99"/>
      <c r="T629" s="99"/>
      <c r="U629" s="99"/>
      <c r="V629" s="99"/>
      <c r="W629" s="99"/>
      <c r="X629" s="99"/>
      <c r="Y629" s="99"/>
      <c r="Z629" s="99"/>
    </row>
    <row r="630" spans="1:26" ht="15.75" customHeight="1">
      <c r="A630" s="130"/>
      <c r="B630" s="131"/>
      <c r="C630" s="131"/>
      <c r="D630" s="131"/>
      <c r="E630" s="131"/>
      <c r="F630" s="131"/>
      <c r="G630" s="131"/>
      <c r="H630" s="131"/>
      <c r="I630" s="131"/>
      <c r="J630" s="131"/>
      <c r="K630" s="99"/>
      <c r="L630" s="99"/>
      <c r="M630" s="131"/>
      <c r="N630" s="99"/>
      <c r="O630" s="99"/>
      <c r="P630" s="99"/>
      <c r="Q630" s="99"/>
      <c r="R630" s="99"/>
      <c r="S630" s="99"/>
      <c r="T630" s="99"/>
      <c r="U630" s="99"/>
      <c r="V630" s="99"/>
      <c r="W630" s="99"/>
      <c r="X630" s="99"/>
      <c r="Y630" s="99"/>
      <c r="Z630" s="99"/>
    </row>
    <row r="631" spans="1:26" ht="15.75" customHeight="1">
      <c r="A631" s="130"/>
      <c r="B631" s="131"/>
      <c r="C631" s="131"/>
      <c r="D631" s="131"/>
      <c r="E631" s="131"/>
      <c r="F631" s="131"/>
      <c r="G631" s="131"/>
      <c r="H631" s="131"/>
      <c r="I631" s="131"/>
      <c r="J631" s="131"/>
      <c r="K631" s="99"/>
      <c r="L631" s="99"/>
      <c r="M631" s="131"/>
      <c r="N631" s="99"/>
      <c r="O631" s="99"/>
      <c r="P631" s="99"/>
      <c r="Q631" s="99"/>
      <c r="R631" s="99"/>
      <c r="S631" s="99"/>
      <c r="T631" s="99"/>
      <c r="U631" s="99"/>
      <c r="V631" s="99"/>
      <c r="W631" s="99"/>
      <c r="X631" s="99"/>
      <c r="Y631" s="99"/>
      <c r="Z631" s="99"/>
    </row>
    <row r="632" spans="1:26" ht="15.75" customHeight="1">
      <c r="A632" s="130"/>
      <c r="B632" s="131"/>
      <c r="C632" s="131"/>
      <c r="D632" s="131"/>
      <c r="E632" s="131"/>
      <c r="F632" s="131"/>
      <c r="G632" s="131"/>
      <c r="H632" s="131"/>
      <c r="I632" s="131"/>
      <c r="J632" s="131"/>
      <c r="K632" s="99"/>
      <c r="L632" s="99"/>
      <c r="M632" s="131"/>
      <c r="N632" s="99"/>
      <c r="O632" s="99"/>
      <c r="P632" s="99"/>
      <c r="Q632" s="99"/>
      <c r="R632" s="99"/>
      <c r="S632" s="99"/>
      <c r="T632" s="99"/>
      <c r="U632" s="99"/>
      <c r="V632" s="99"/>
      <c r="W632" s="99"/>
      <c r="X632" s="99"/>
      <c r="Y632" s="99"/>
      <c r="Z632" s="99"/>
    </row>
    <row r="633" spans="1:26" ht="15.75" customHeight="1">
      <c r="A633" s="130"/>
      <c r="B633" s="131"/>
      <c r="C633" s="131"/>
      <c r="D633" s="131"/>
      <c r="E633" s="131"/>
      <c r="F633" s="131"/>
      <c r="G633" s="131"/>
      <c r="H633" s="131"/>
      <c r="I633" s="131"/>
      <c r="J633" s="131"/>
      <c r="K633" s="99"/>
      <c r="L633" s="99"/>
      <c r="M633" s="131"/>
      <c r="N633" s="99"/>
      <c r="O633" s="99"/>
      <c r="P633" s="99"/>
      <c r="Q633" s="99"/>
      <c r="R633" s="99"/>
      <c r="S633" s="99"/>
      <c r="T633" s="99"/>
      <c r="U633" s="99"/>
      <c r="V633" s="99"/>
      <c r="W633" s="99"/>
      <c r="X633" s="99"/>
      <c r="Y633" s="99"/>
      <c r="Z633" s="99"/>
    </row>
    <row r="634" spans="1:26" ht="15.75" customHeight="1">
      <c r="A634" s="130"/>
      <c r="B634" s="131"/>
      <c r="C634" s="131"/>
      <c r="D634" s="131"/>
      <c r="E634" s="131"/>
      <c r="F634" s="131"/>
      <c r="G634" s="131"/>
      <c r="H634" s="131"/>
      <c r="I634" s="131"/>
      <c r="J634" s="131"/>
      <c r="K634" s="99"/>
      <c r="L634" s="99"/>
      <c r="M634" s="131"/>
      <c r="N634" s="99"/>
      <c r="O634" s="99"/>
      <c r="P634" s="99"/>
      <c r="Q634" s="99"/>
      <c r="R634" s="99"/>
      <c r="S634" s="99"/>
      <c r="T634" s="99"/>
      <c r="U634" s="99"/>
      <c r="V634" s="99"/>
      <c r="W634" s="99"/>
      <c r="X634" s="99"/>
      <c r="Y634" s="99"/>
      <c r="Z634" s="99"/>
    </row>
    <row r="635" spans="1:26" ht="15.75" customHeight="1">
      <c r="A635" s="130"/>
      <c r="B635" s="131"/>
      <c r="C635" s="131"/>
      <c r="D635" s="131"/>
      <c r="E635" s="131"/>
      <c r="F635" s="131"/>
      <c r="G635" s="131"/>
      <c r="H635" s="131"/>
      <c r="I635" s="131"/>
      <c r="J635" s="131"/>
      <c r="K635" s="99"/>
      <c r="L635" s="99"/>
      <c r="M635" s="131"/>
      <c r="N635" s="99"/>
      <c r="O635" s="99"/>
      <c r="P635" s="99"/>
      <c r="Q635" s="99"/>
      <c r="R635" s="99"/>
      <c r="S635" s="99"/>
      <c r="T635" s="99"/>
      <c r="U635" s="99"/>
      <c r="V635" s="99"/>
      <c r="W635" s="99"/>
      <c r="X635" s="99"/>
      <c r="Y635" s="99"/>
      <c r="Z635" s="99"/>
    </row>
    <row r="636" spans="1:26" ht="15.75" customHeight="1">
      <c r="A636" s="130"/>
      <c r="B636" s="131"/>
      <c r="C636" s="131"/>
      <c r="D636" s="131"/>
      <c r="E636" s="131"/>
      <c r="F636" s="131"/>
      <c r="G636" s="131"/>
      <c r="H636" s="131"/>
      <c r="I636" s="131"/>
      <c r="J636" s="131"/>
      <c r="K636" s="99"/>
      <c r="L636" s="99"/>
      <c r="M636" s="131"/>
      <c r="N636" s="99"/>
      <c r="O636" s="99"/>
      <c r="P636" s="99"/>
      <c r="Q636" s="99"/>
      <c r="R636" s="99"/>
      <c r="S636" s="99"/>
      <c r="T636" s="99"/>
      <c r="U636" s="99"/>
      <c r="V636" s="99"/>
      <c r="W636" s="99"/>
      <c r="X636" s="99"/>
      <c r="Y636" s="99"/>
      <c r="Z636" s="99"/>
    </row>
    <row r="637" spans="1:26" ht="15.75" customHeight="1">
      <c r="A637" s="130"/>
      <c r="B637" s="131"/>
      <c r="C637" s="131"/>
      <c r="D637" s="131"/>
      <c r="E637" s="131"/>
      <c r="F637" s="131"/>
      <c r="G637" s="131"/>
      <c r="H637" s="131"/>
      <c r="I637" s="131"/>
      <c r="J637" s="131"/>
      <c r="K637" s="99"/>
      <c r="L637" s="99"/>
      <c r="M637" s="131"/>
      <c r="N637" s="99"/>
      <c r="O637" s="99"/>
      <c r="P637" s="99"/>
      <c r="Q637" s="99"/>
      <c r="R637" s="99"/>
      <c r="S637" s="99"/>
      <c r="T637" s="99"/>
      <c r="U637" s="99"/>
      <c r="V637" s="99"/>
      <c r="W637" s="99"/>
      <c r="X637" s="99"/>
      <c r="Y637" s="99"/>
      <c r="Z637" s="99"/>
    </row>
    <row r="638" spans="1:26" ht="15.75" customHeight="1">
      <c r="A638" s="130"/>
      <c r="B638" s="131"/>
      <c r="C638" s="131"/>
      <c r="D638" s="131"/>
      <c r="E638" s="131"/>
      <c r="F638" s="131"/>
      <c r="G638" s="131"/>
      <c r="H638" s="131"/>
      <c r="I638" s="131"/>
      <c r="J638" s="131"/>
      <c r="K638" s="99"/>
      <c r="L638" s="99"/>
      <c r="M638" s="131"/>
      <c r="N638" s="99"/>
      <c r="O638" s="99"/>
      <c r="P638" s="99"/>
      <c r="Q638" s="99"/>
      <c r="R638" s="99"/>
      <c r="S638" s="99"/>
      <c r="T638" s="99"/>
      <c r="U638" s="99"/>
      <c r="V638" s="99"/>
      <c r="W638" s="99"/>
      <c r="X638" s="99"/>
      <c r="Y638" s="99"/>
      <c r="Z638" s="99"/>
    </row>
    <row r="639" spans="1:26" ht="15.75" customHeight="1">
      <c r="A639" s="130"/>
      <c r="B639" s="131"/>
      <c r="C639" s="131"/>
      <c r="D639" s="131"/>
      <c r="E639" s="131"/>
      <c r="F639" s="131"/>
      <c r="G639" s="131"/>
      <c r="H639" s="131"/>
      <c r="I639" s="131"/>
      <c r="J639" s="131"/>
      <c r="K639" s="99"/>
      <c r="L639" s="99"/>
      <c r="M639" s="131"/>
      <c r="N639" s="99"/>
      <c r="O639" s="99"/>
      <c r="P639" s="99"/>
      <c r="Q639" s="99"/>
      <c r="R639" s="99"/>
      <c r="S639" s="99"/>
      <c r="T639" s="99"/>
      <c r="U639" s="99"/>
      <c r="V639" s="99"/>
      <c r="W639" s="99"/>
      <c r="X639" s="99"/>
      <c r="Y639" s="99"/>
      <c r="Z639" s="99"/>
    </row>
    <row r="640" spans="1:26" ht="15.75" customHeight="1">
      <c r="A640" s="130"/>
      <c r="B640" s="131"/>
      <c r="C640" s="131"/>
      <c r="D640" s="131"/>
      <c r="E640" s="131"/>
      <c r="F640" s="131"/>
      <c r="G640" s="131"/>
      <c r="H640" s="131"/>
      <c r="I640" s="131"/>
      <c r="J640" s="131"/>
      <c r="K640" s="99"/>
      <c r="L640" s="99"/>
      <c r="M640" s="131"/>
      <c r="N640" s="99"/>
      <c r="O640" s="99"/>
      <c r="P640" s="99"/>
      <c r="Q640" s="99"/>
      <c r="R640" s="99"/>
      <c r="S640" s="99"/>
      <c r="T640" s="99"/>
      <c r="U640" s="99"/>
      <c r="V640" s="99"/>
      <c r="W640" s="99"/>
      <c r="X640" s="99"/>
      <c r="Y640" s="99"/>
      <c r="Z640" s="99"/>
    </row>
    <row r="641" spans="1:26" ht="15.75" customHeight="1">
      <c r="A641" s="130"/>
      <c r="B641" s="131"/>
      <c r="C641" s="131"/>
      <c r="D641" s="131"/>
      <c r="E641" s="131"/>
      <c r="F641" s="131"/>
      <c r="G641" s="131"/>
      <c r="H641" s="131"/>
      <c r="I641" s="131"/>
      <c r="J641" s="131"/>
      <c r="K641" s="99"/>
      <c r="L641" s="99"/>
      <c r="M641" s="131"/>
      <c r="N641" s="99"/>
      <c r="O641" s="99"/>
      <c r="P641" s="99"/>
      <c r="Q641" s="99"/>
      <c r="R641" s="99"/>
      <c r="S641" s="99"/>
      <c r="T641" s="99"/>
      <c r="U641" s="99"/>
      <c r="V641" s="99"/>
      <c r="W641" s="99"/>
      <c r="X641" s="99"/>
      <c r="Y641" s="99"/>
      <c r="Z641" s="99"/>
    </row>
    <row r="642" spans="1:26" ht="15.75" customHeight="1">
      <c r="A642" s="130"/>
      <c r="B642" s="131"/>
      <c r="C642" s="131"/>
      <c r="D642" s="131"/>
      <c r="E642" s="131"/>
      <c r="F642" s="131"/>
      <c r="G642" s="131"/>
      <c r="H642" s="131"/>
      <c r="I642" s="131"/>
      <c r="J642" s="131"/>
      <c r="K642" s="99"/>
      <c r="L642" s="99"/>
      <c r="M642" s="131"/>
      <c r="N642" s="99"/>
      <c r="O642" s="99"/>
      <c r="P642" s="99"/>
      <c r="Q642" s="99"/>
      <c r="R642" s="99"/>
      <c r="S642" s="99"/>
      <c r="T642" s="99"/>
      <c r="U642" s="99"/>
      <c r="V642" s="99"/>
      <c r="W642" s="99"/>
      <c r="X642" s="99"/>
      <c r="Y642" s="99"/>
      <c r="Z642" s="99"/>
    </row>
    <row r="643" spans="1:26" ht="15.75" customHeight="1">
      <c r="A643" s="130"/>
      <c r="B643" s="131"/>
      <c r="C643" s="131"/>
      <c r="D643" s="131"/>
      <c r="E643" s="131"/>
      <c r="F643" s="131"/>
      <c r="G643" s="131"/>
      <c r="H643" s="131"/>
      <c r="I643" s="131"/>
      <c r="J643" s="131"/>
      <c r="K643" s="99"/>
      <c r="L643" s="99"/>
      <c r="M643" s="131"/>
      <c r="N643" s="99"/>
      <c r="O643" s="99"/>
      <c r="P643" s="99"/>
      <c r="Q643" s="99"/>
      <c r="R643" s="99"/>
      <c r="S643" s="99"/>
      <c r="T643" s="99"/>
      <c r="U643" s="99"/>
      <c r="V643" s="99"/>
      <c r="W643" s="99"/>
      <c r="X643" s="99"/>
      <c r="Y643" s="99"/>
      <c r="Z643" s="99"/>
    </row>
    <row r="644" spans="1:26" ht="15.75" customHeight="1">
      <c r="A644" s="130"/>
      <c r="B644" s="131"/>
      <c r="C644" s="131"/>
      <c r="D644" s="131"/>
      <c r="E644" s="131"/>
      <c r="F644" s="131"/>
      <c r="G644" s="131"/>
      <c r="H644" s="131"/>
      <c r="I644" s="131"/>
      <c r="J644" s="131"/>
      <c r="K644" s="99"/>
      <c r="L644" s="99"/>
      <c r="M644" s="131"/>
      <c r="N644" s="99"/>
      <c r="O644" s="99"/>
      <c r="P644" s="99"/>
      <c r="Q644" s="99"/>
      <c r="R644" s="99"/>
      <c r="S644" s="99"/>
      <c r="T644" s="99"/>
      <c r="U644" s="99"/>
      <c r="V644" s="99"/>
      <c r="W644" s="99"/>
      <c r="X644" s="99"/>
      <c r="Y644" s="99"/>
      <c r="Z644" s="99"/>
    </row>
    <row r="645" spans="1:26" ht="15.75" customHeight="1">
      <c r="A645" s="130"/>
      <c r="B645" s="131"/>
      <c r="C645" s="131"/>
      <c r="D645" s="131"/>
      <c r="E645" s="131"/>
      <c r="F645" s="131"/>
      <c r="G645" s="131"/>
      <c r="H645" s="131"/>
      <c r="I645" s="131"/>
      <c r="J645" s="131"/>
      <c r="K645" s="99"/>
      <c r="L645" s="99"/>
      <c r="M645" s="131"/>
      <c r="N645" s="99"/>
      <c r="O645" s="99"/>
      <c r="P645" s="99"/>
      <c r="Q645" s="99"/>
      <c r="R645" s="99"/>
      <c r="S645" s="99"/>
      <c r="T645" s="99"/>
      <c r="U645" s="99"/>
      <c r="V645" s="99"/>
      <c r="W645" s="99"/>
      <c r="X645" s="99"/>
      <c r="Y645" s="99"/>
      <c r="Z645" s="99"/>
    </row>
    <row r="646" spans="1:26" ht="15.75" customHeight="1">
      <c r="A646" s="130"/>
      <c r="B646" s="131"/>
      <c r="C646" s="131"/>
      <c r="D646" s="131"/>
      <c r="E646" s="131"/>
      <c r="F646" s="131"/>
      <c r="G646" s="131"/>
      <c r="H646" s="131"/>
      <c r="I646" s="131"/>
      <c r="J646" s="131"/>
      <c r="K646" s="99"/>
      <c r="L646" s="99"/>
      <c r="M646" s="131"/>
      <c r="N646" s="99"/>
      <c r="O646" s="99"/>
      <c r="P646" s="99"/>
      <c r="Q646" s="99"/>
      <c r="R646" s="99"/>
      <c r="S646" s="99"/>
      <c r="T646" s="99"/>
      <c r="U646" s="99"/>
      <c r="V646" s="99"/>
      <c r="W646" s="99"/>
      <c r="X646" s="99"/>
      <c r="Y646" s="99"/>
      <c r="Z646" s="99"/>
    </row>
    <row r="647" spans="1:26" ht="15.75" customHeight="1">
      <c r="A647" s="130"/>
      <c r="B647" s="131"/>
      <c r="C647" s="131"/>
      <c r="D647" s="131"/>
      <c r="E647" s="131"/>
      <c r="F647" s="131"/>
      <c r="G647" s="131"/>
      <c r="H647" s="131"/>
      <c r="I647" s="131"/>
      <c r="J647" s="131"/>
      <c r="K647" s="99"/>
      <c r="L647" s="99"/>
      <c r="M647" s="131"/>
      <c r="N647" s="99"/>
      <c r="O647" s="99"/>
      <c r="P647" s="99"/>
      <c r="Q647" s="99"/>
      <c r="R647" s="99"/>
      <c r="S647" s="99"/>
      <c r="T647" s="99"/>
      <c r="U647" s="99"/>
      <c r="V647" s="99"/>
      <c r="W647" s="99"/>
      <c r="X647" s="99"/>
      <c r="Y647" s="99"/>
      <c r="Z647" s="99"/>
    </row>
    <row r="648" spans="1:26" ht="15.75" customHeight="1">
      <c r="A648" s="130"/>
      <c r="B648" s="131"/>
      <c r="C648" s="131"/>
      <c r="D648" s="131"/>
      <c r="E648" s="131"/>
      <c r="F648" s="131"/>
      <c r="G648" s="131"/>
      <c r="H648" s="131"/>
      <c r="I648" s="131"/>
      <c r="J648" s="131"/>
      <c r="K648" s="99"/>
      <c r="L648" s="99"/>
      <c r="M648" s="131"/>
      <c r="N648" s="99"/>
      <c r="O648" s="99"/>
      <c r="P648" s="99"/>
      <c r="Q648" s="99"/>
      <c r="R648" s="99"/>
      <c r="S648" s="99"/>
      <c r="T648" s="99"/>
      <c r="U648" s="99"/>
      <c r="V648" s="99"/>
      <c r="W648" s="99"/>
      <c r="X648" s="99"/>
      <c r="Y648" s="99"/>
      <c r="Z648" s="99"/>
    </row>
    <row r="649" spans="1:26" ht="15.75" customHeight="1">
      <c r="A649" s="130"/>
      <c r="B649" s="131"/>
      <c r="C649" s="131"/>
      <c r="D649" s="131"/>
      <c r="E649" s="131"/>
      <c r="F649" s="131"/>
      <c r="G649" s="131"/>
      <c r="H649" s="131"/>
      <c r="I649" s="131"/>
      <c r="J649" s="131"/>
      <c r="K649" s="99"/>
      <c r="L649" s="99"/>
      <c r="M649" s="131"/>
      <c r="N649" s="99"/>
      <c r="O649" s="99"/>
      <c r="P649" s="99"/>
      <c r="Q649" s="99"/>
      <c r="R649" s="99"/>
      <c r="S649" s="99"/>
      <c r="T649" s="99"/>
      <c r="U649" s="99"/>
      <c r="V649" s="99"/>
      <c r="W649" s="99"/>
      <c r="X649" s="99"/>
      <c r="Y649" s="99"/>
      <c r="Z649" s="99"/>
    </row>
    <row r="650" spans="1:26" ht="15.75" customHeight="1">
      <c r="A650" s="130"/>
      <c r="B650" s="131"/>
      <c r="C650" s="131"/>
      <c r="D650" s="131"/>
      <c r="E650" s="131"/>
      <c r="F650" s="131"/>
      <c r="G650" s="131"/>
      <c r="H650" s="131"/>
      <c r="I650" s="131"/>
      <c r="J650" s="131"/>
      <c r="K650" s="99"/>
      <c r="L650" s="99"/>
      <c r="M650" s="131"/>
      <c r="N650" s="99"/>
      <c r="O650" s="99"/>
      <c r="P650" s="99"/>
      <c r="Q650" s="99"/>
      <c r="R650" s="99"/>
      <c r="S650" s="99"/>
      <c r="T650" s="99"/>
      <c r="U650" s="99"/>
      <c r="V650" s="99"/>
      <c r="W650" s="99"/>
      <c r="X650" s="99"/>
      <c r="Y650" s="99"/>
      <c r="Z650" s="99"/>
    </row>
    <row r="651" spans="1:26" ht="15.75" customHeight="1">
      <c r="A651" s="130"/>
      <c r="B651" s="131"/>
      <c r="C651" s="131"/>
      <c r="D651" s="131"/>
      <c r="E651" s="131"/>
      <c r="F651" s="131"/>
      <c r="G651" s="131"/>
      <c r="H651" s="131"/>
      <c r="I651" s="131"/>
      <c r="J651" s="131"/>
      <c r="K651" s="99"/>
      <c r="L651" s="99"/>
      <c r="M651" s="131"/>
      <c r="N651" s="99"/>
      <c r="O651" s="99"/>
      <c r="P651" s="99"/>
      <c r="Q651" s="99"/>
      <c r="R651" s="99"/>
      <c r="S651" s="99"/>
      <c r="T651" s="99"/>
      <c r="U651" s="99"/>
      <c r="V651" s="99"/>
      <c r="W651" s="99"/>
      <c r="X651" s="99"/>
      <c r="Y651" s="99"/>
      <c r="Z651" s="99"/>
    </row>
    <row r="652" spans="1:26" ht="15.75" customHeight="1">
      <c r="A652" s="130"/>
      <c r="B652" s="131"/>
      <c r="C652" s="131"/>
      <c r="D652" s="131"/>
      <c r="E652" s="131"/>
      <c r="F652" s="131"/>
      <c r="G652" s="131"/>
      <c r="H652" s="131"/>
      <c r="I652" s="131"/>
      <c r="J652" s="131"/>
      <c r="K652" s="99"/>
      <c r="L652" s="99"/>
      <c r="M652" s="131"/>
      <c r="N652" s="99"/>
      <c r="O652" s="99"/>
      <c r="P652" s="99"/>
      <c r="Q652" s="99"/>
      <c r="R652" s="99"/>
      <c r="S652" s="99"/>
      <c r="T652" s="99"/>
      <c r="U652" s="99"/>
      <c r="V652" s="99"/>
      <c r="W652" s="99"/>
      <c r="X652" s="99"/>
      <c r="Y652" s="99"/>
      <c r="Z652" s="99"/>
    </row>
    <row r="653" spans="1:26" ht="15.75" customHeight="1">
      <c r="A653" s="130"/>
      <c r="B653" s="131"/>
      <c r="C653" s="131"/>
      <c r="D653" s="131"/>
      <c r="E653" s="131"/>
      <c r="F653" s="131"/>
      <c r="G653" s="131"/>
      <c r="H653" s="131"/>
      <c r="I653" s="131"/>
      <c r="J653" s="131"/>
      <c r="K653" s="99"/>
      <c r="L653" s="99"/>
      <c r="M653" s="131"/>
      <c r="N653" s="99"/>
      <c r="O653" s="99"/>
      <c r="P653" s="99"/>
      <c r="Q653" s="99"/>
      <c r="R653" s="99"/>
      <c r="S653" s="99"/>
      <c r="T653" s="99"/>
      <c r="U653" s="99"/>
      <c r="V653" s="99"/>
      <c r="W653" s="99"/>
      <c r="X653" s="99"/>
      <c r="Y653" s="99"/>
      <c r="Z653" s="99"/>
    </row>
    <row r="654" spans="1:26" ht="15.75" customHeight="1">
      <c r="A654" s="130"/>
      <c r="B654" s="131"/>
      <c r="C654" s="131"/>
      <c r="D654" s="131"/>
      <c r="E654" s="131"/>
      <c r="F654" s="131"/>
      <c r="G654" s="131"/>
      <c r="H654" s="131"/>
      <c r="I654" s="131"/>
      <c r="J654" s="131"/>
      <c r="K654" s="99"/>
      <c r="L654" s="99"/>
      <c r="M654" s="131"/>
      <c r="N654" s="99"/>
      <c r="O654" s="99"/>
      <c r="P654" s="99"/>
      <c r="Q654" s="99"/>
      <c r="R654" s="99"/>
      <c r="S654" s="99"/>
      <c r="T654" s="99"/>
      <c r="U654" s="99"/>
      <c r="V654" s="99"/>
      <c r="W654" s="99"/>
      <c r="X654" s="99"/>
      <c r="Y654" s="99"/>
      <c r="Z654" s="99"/>
    </row>
    <row r="655" spans="1:26" ht="15.75" customHeight="1">
      <c r="A655" s="130"/>
      <c r="B655" s="131"/>
      <c r="C655" s="131"/>
      <c r="D655" s="131"/>
      <c r="E655" s="131"/>
      <c r="F655" s="131"/>
      <c r="G655" s="131"/>
      <c r="H655" s="131"/>
      <c r="I655" s="131"/>
      <c r="J655" s="131"/>
      <c r="K655" s="99"/>
      <c r="L655" s="99"/>
      <c r="M655" s="131"/>
      <c r="N655" s="99"/>
      <c r="O655" s="99"/>
      <c r="P655" s="99"/>
      <c r="Q655" s="99"/>
      <c r="R655" s="99"/>
      <c r="S655" s="99"/>
      <c r="T655" s="99"/>
      <c r="U655" s="99"/>
      <c r="V655" s="99"/>
      <c r="W655" s="99"/>
      <c r="X655" s="99"/>
      <c r="Y655" s="99"/>
      <c r="Z655" s="99"/>
    </row>
    <row r="656" spans="1:26" ht="15.75" customHeight="1">
      <c r="A656" s="130"/>
      <c r="B656" s="131"/>
      <c r="C656" s="131"/>
      <c r="D656" s="131"/>
      <c r="E656" s="131"/>
      <c r="F656" s="131"/>
      <c r="G656" s="131"/>
      <c r="H656" s="131"/>
      <c r="I656" s="131"/>
      <c r="J656" s="131"/>
      <c r="K656" s="99"/>
      <c r="L656" s="99"/>
      <c r="M656" s="131"/>
      <c r="N656" s="99"/>
      <c r="O656" s="99"/>
      <c r="P656" s="99"/>
      <c r="Q656" s="99"/>
      <c r="R656" s="99"/>
      <c r="S656" s="99"/>
      <c r="T656" s="99"/>
      <c r="U656" s="99"/>
      <c r="V656" s="99"/>
      <c r="W656" s="99"/>
      <c r="X656" s="99"/>
      <c r="Y656" s="99"/>
      <c r="Z656" s="99"/>
    </row>
    <row r="657" spans="1:26" ht="15.75" customHeight="1">
      <c r="A657" s="130"/>
      <c r="B657" s="131"/>
      <c r="C657" s="131"/>
      <c r="D657" s="131"/>
      <c r="E657" s="131"/>
      <c r="F657" s="131"/>
      <c r="G657" s="131"/>
      <c r="H657" s="131"/>
      <c r="I657" s="131"/>
      <c r="J657" s="131"/>
      <c r="K657" s="99"/>
      <c r="L657" s="99"/>
      <c r="M657" s="131"/>
      <c r="N657" s="99"/>
      <c r="O657" s="99"/>
      <c r="P657" s="99"/>
      <c r="Q657" s="99"/>
      <c r="R657" s="99"/>
      <c r="S657" s="99"/>
      <c r="T657" s="99"/>
      <c r="U657" s="99"/>
      <c r="V657" s="99"/>
      <c r="W657" s="99"/>
      <c r="X657" s="99"/>
      <c r="Y657" s="99"/>
      <c r="Z657" s="99"/>
    </row>
    <row r="658" spans="1:26" ht="15.75" customHeight="1">
      <c r="A658" s="130"/>
      <c r="B658" s="131"/>
      <c r="C658" s="131"/>
      <c r="D658" s="131"/>
      <c r="E658" s="131"/>
      <c r="F658" s="131"/>
      <c r="G658" s="131"/>
      <c r="H658" s="131"/>
      <c r="I658" s="131"/>
      <c r="J658" s="131"/>
      <c r="K658" s="99"/>
      <c r="L658" s="99"/>
      <c r="M658" s="131"/>
      <c r="N658" s="99"/>
      <c r="O658" s="99"/>
      <c r="P658" s="99"/>
      <c r="Q658" s="99"/>
      <c r="R658" s="99"/>
      <c r="S658" s="99"/>
      <c r="T658" s="99"/>
      <c r="U658" s="99"/>
      <c r="V658" s="99"/>
      <c r="W658" s="99"/>
      <c r="X658" s="99"/>
      <c r="Y658" s="99"/>
      <c r="Z658" s="99"/>
    </row>
    <row r="659" spans="1:26" ht="15.75" customHeight="1">
      <c r="A659" s="130"/>
      <c r="B659" s="131"/>
      <c r="C659" s="131"/>
      <c r="D659" s="131"/>
      <c r="E659" s="131"/>
      <c r="F659" s="131"/>
      <c r="G659" s="131"/>
      <c r="H659" s="131"/>
      <c r="I659" s="131"/>
      <c r="J659" s="131"/>
      <c r="K659" s="99"/>
      <c r="L659" s="99"/>
      <c r="M659" s="131"/>
      <c r="N659" s="99"/>
      <c r="O659" s="99"/>
      <c r="P659" s="99"/>
      <c r="Q659" s="99"/>
      <c r="R659" s="99"/>
      <c r="S659" s="99"/>
      <c r="T659" s="99"/>
      <c r="U659" s="99"/>
      <c r="V659" s="99"/>
      <c r="W659" s="99"/>
      <c r="X659" s="99"/>
      <c r="Y659" s="99"/>
      <c r="Z659" s="99"/>
    </row>
    <row r="660" spans="1:26" ht="15.75" customHeight="1">
      <c r="A660" s="130"/>
      <c r="B660" s="131"/>
      <c r="C660" s="131"/>
      <c r="D660" s="131"/>
      <c r="E660" s="131"/>
      <c r="F660" s="131"/>
      <c r="G660" s="131"/>
      <c r="H660" s="131"/>
      <c r="I660" s="131"/>
      <c r="J660" s="131"/>
      <c r="K660" s="99"/>
      <c r="L660" s="99"/>
      <c r="M660" s="131"/>
      <c r="N660" s="99"/>
      <c r="O660" s="99"/>
      <c r="P660" s="99"/>
      <c r="Q660" s="99"/>
      <c r="R660" s="99"/>
      <c r="S660" s="99"/>
      <c r="T660" s="99"/>
      <c r="U660" s="99"/>
      <c r="V660" s="99"/>
      <c r="W660" s="99"/>
      <c r="X660" s="99"/>
      <c r="Y660" s="99"/>
      <c r="Z660" s="99"/>
    </row>
    <row r="661" spans="1:26" ht="15.75" customHeight="1">
      <c r="A661" s="130"/>
      <c r="B661" s="131"/>
      <c r="C661" s="131"/>
      <c r="D661" s="131"/>
      <c r="E661" s="131"/>
      <c r="F661" s="131"/>
      <c r="G661" s="131"/>
      <c r="H661" s="131"/>
      <c r="I661" s="131"/>
      <c r="J661" s="131"/>
      <c r="K661" s="99"/>
      <c r="L661" s="99"/>
      <c r="M661" s="131"/>
      <c r="N661" s="99"/>
      <c r="O661" s="99"/>
      <c r="P661" s="99"/>
      <c r="Q661" s="99"/>
      <c r="R661" s="99"/>
      <c r="S661" s="99"/>
      <c r="T661" s="99"/>
      <c r="U661" s="99"/>
      <c r="V661" s="99"/>
      <c r="W661" s="99"/>
      <c r="X661" s="99"/>
      <c r="Y661" s="99"/>
      <c r="Z661" s="99"/>
    </row>
    <row r="662" spans="1:26" ht="15.75" customHeight="1">
      <c r="A662" s="130"/>
      <c r="B662" s="131"/>
      <c r="C662" s="131"/>
      <c r="D662" s="131"/>
      <c r="E662" s="131"/>
      <c r="F662" s="131"/>
      <c r="G662" s="131"/>
      <c r="H662" s="131"/>
      <c r="I662" s="131"/>
      <c r="J662" s="131"/>
      <c r="K662" s="99"/>
      <c r="L662" s="99"/>
      <c r="M662" s="131"/>
      <c r="N662" s="99"/>
      <c r="O662" s="99"/>
      <c r="P662" s="99"/>
      <c r="Q662" s="99"/>
      <c r="R662" s="99"/>
      <c r="S662" s="99"/>
      <c r="T662" s="99"/>
      <c r="U662" s="99"/>
      <c r="V662" s="99"/>
      <c r="W662" s="99"/>
      <c r="X662" s="99"/>
      <c r="Y662" s="99"/>
      <c r="Z662" s="99"/>
    </row>
    <row r="663" spans="1:26" ht="15.75" customHeight="1">
      <c r="A663" s="130"/>
      <c r="B663" s="131"/>
      <c r="C663" s="131"/>
      <c r="D663" s="131"/>
      <c r="E663" s="131"/>
      <c r="F663" s="131"/>
      <c r="G663" s="131"/>
      <c r="H663" s="131"/>
      <c r="I663" s="131"/>
      <c r="J663" s="131"/>
      <c r="K663" s="99"/>
      <c r="L663" s="99"/>
      <c r="M663" s="131"/>
      <c r="N663" s="99"/>
      <c r="O663" s="99"/>
      <c r="P663" s="99"/>
      <c r="Q663" s="99"/>
      <c r="R663" s="99"/>
      <c r="S663" s="99"/>
      <c r="T663" s="99"/>
      <c r="U663" s="99"/>
      <c r="V663" s="99"/>
      <c r="W663" s="99"/>
      <c r="X663" s="99"/>
      <c r="Y663" s="99"/>
      <c r="Z663" s="99"/>
    </row>
    <row r="664" spans="1:26" ht="15.75" customHeight="1">
      <c r="A664" s="130"/>
      <c r="B664" s="131"/>
      <c r="C664" s="131"/>
      <c r="D664" s="131"/>
      <c r="E664" s="131"/>
      <c r="F664" s="131"/>
      <c r="G664" s="131"/>
      <c r="H664" s="131"/>
      <c r="I664" s="131"/>
      <c r="J664" s="131"/>
      <c r="K664" s="99"/>
      <c r="L664" s="99"/>
      <c r="M664" s="131"/>
      <c r="N664" s="99"/>
      <c r="O664" s="99"/>
      <c r="P664" s="99"/>
      <c r="Q664" s="99"/>
      <c r="R664" s="99"/>
      <c r="S664" s="99"/>
      <c r="T664" s="99"/>
      <c r="U664" s="99"/>
      <c r="V664" s="99"/>
      <c r="W664" s="99"/>
      <c r="X664" s="99"/>
      <c r="Y664" s="99"/>
      <c r="Z664" s="99"/>
    </row>
    <row r="665" spans="1:26" ht="15.75" customHeight="1">
      <c r="A665" s="130"/>
      <c r="B665" s="131"/>
      <c r="C665" s="131"/>
      <c r="D665" s="131"/>
      <c r="E665" s="131"/>
      <c r="F665" s="131"/>
      <c r="G665" s="131"/>
      <c r="H665" s="131"/>
      <c r="I665" s="131"/>
      <c r="J665" s="131"/>
      <c r="K665" s="99"/>
      <c r="L665" s="99"/>
      <c r="M665" s="131"/>
      <c r="N665" s="99"/>
      <c r="O665" s="99"/>
      <c r="P665" s="99"/>
      <c r="Q665" s="99"/>
      <c r="R665" s="99"/>
      <c r="S665" s="99"/>
      <c r="T665" s="99"/>
      <c r="U665" s="99"/>
      <c r="V665" s="99"/>
      <c r="W665" s="99"/>
      <c r="X665" s="99"/>
      <c r="Y665" s="99"/>
      <c r="Z665" s="99"/>
    </row>
    <row r="666" spans="1:26" ht="15.75" customHeight="1">
      <c r="A666" s="130"/>
      <c r="B666" s="131"/>
      <c r="C666" s="131"/>
      <c r="D666" s="131"/>
      <c r="E666" s="131"/>
      <c r="F666" s="131"/>
      <c r="G666" s="131"/>
      <c r="H666" s="131"/>
      <c r="I666" s="131"/>
      <c r="J666" s="131"/>
      <c r="K666" s="99"/>
      <c r="L666" s="99"/>
      <c r="M666" s="131"/>
      <c r="N666" s="99"/>
      <c r="O666" s="99"/>
      <c r="P666" s="99"/>
      <c r="Q666" s="99"/>
      <c r="R666" s="99"/>
      <c r="S666" s="99"/>
      <c r="T666" s="99"/>
      <c r="U666" s="99"/>
      <c r="V666" s="99"/>
      <c r="W666" s="99"/>
      <c r="X666" s="99"/>
      <c r="Y666" s="99"/>
      <c r="Z666" s="99"/>
    </row>
    <row r="667" spans="1:26" ht="15.75" customHeight="1">
      <c r="A667" s="130"/>
      <c r="B667" s="131"/>
      <c r="C667" s="131"/>
      <c r="D667" s="131"/>
      <c r="E667" s="131"/>
      <c r="F667" s="131"/>
      <c r="G667" s="131"/>
      <c r="H667" s="131"/>
      <c r="I667" s="131"/>
      <c r="J667" s="131"/>
      <c r="K667" s="99"/>
      <c r="L667" s="99"/>
      <c r="M667" s="131"/>
      <c r="N667" s="99"/>
      <c r="O667" s="99"/>
      <c r="P667" s="99"/>
      <c r="Q667" s="99"/>
      <c r="R667" s="99"/>
      <c r="S667" s="99"/>
      <c r="T667" s="99"/>
      <c r="U667" s="99"/>
      <c r="V667" s="99"/>
      <c r="W667" s="99"/>
      <c r="X667" s="99"/>
      <c r="Y667" s="99"/>
      <c r="Z667" s="99"/>
    </row>
    <row r="668" spans="1:26" ht="15.75" customHeight="1">
      <c r="A668" s="130"/>
      <c r="B668" s="131"/>
      <c r="C668" s="131"/>
      <c r="D668" s="131"/>
      <c r="E668" s="131"/>
      <c r="F668" s="131"/>
      <c r="G668" s="131"/>
      <c r="H668" s="131"/>
      <c r="I668" s="131"/>
      <c r="J668" s="131"/>
      <c r="K668" s="99"/>
      <c r="L668" s="99"/>
      <c r="M668" s="131"/>
      <c r="N668" s="99"/>
      <c r="O668" s="99"/>
      <c r="P668" s="99"/>
      <c r="Q668" s="99"/>
      <c r="R668" s="99"/>
      <c r="S668" s="99"/>
      <c r="T668" s="99"/>
      <c r="U668" s="99"/>
      <c r="V668" s="99"/>
      <c r="W668" s="99"/>
      <c r="X668" s="99"/>
      <c r="Y668" s="99"/>
      <c r="Z668" s="99"/>
    </row>
    <row r="669" spans="1:26" ht="15.75" customHeight="1">
      <c r="A669" s="130"/>
      <c r="B669" s="131"/>
      <c r="C669" s="131"/>
      <c r="D669" s="131"/>
      <c r="E669" s="131"/>
      <c r="F669" s="131"/>
      <c r="G669" s="131"/>
      <c r="H669" s="131"/>
      <c r="I669" s="131"/>
      <c r="J669" s="131"/>
      <c r="K669" s="99"/>
      <c r="L669" s="99"/>
      <c r="M669" s="131"/>
      <c r="N669" s="99"/>
      <c r="O669" s="99"/>
      <c r="P669" s="99"/>
      <c r="Q669" s="99"/>
      <c r="R669" s="99"/>
      <c r="S669" s="99"/>
      <c r="T669" s="99"/>
      <c r="U669" s="99"/>
      <c r="V669" s="99"/>
      <c r="W669" s="99"/>
      <c r="X669" s="99"/>
      <c r="Y669" s="99"/>
      <c r="Z669" s="99"/>
    </row>
    <row r="670" spans="1:26" ht="15.75" customHeight="1">
      <c r="A670" s="130"/>
      <c r="B670" s="131"/>
      <c r="C670" s="131"/>
      <c r="D670" s="131"/>
      <c r="E670" s="131"/>
      <c r="F670" s="131"/>
      <c r="G670" s="131"/>
      <c r="H670" s="131"/>
      <c r="I670" s="131"/>
      <c r="J670" s="131"/>
      <c r="K670" s="99"/>
      <c r="L670" s="99"/>
      <c r="M670" s="131"/>
      <c r="N670" s="99"/>
      <c r="O670" s="99"/>
      <c r="P670" s="99"/>
      <c r="Q670" s="99"/>
      <c r="R670" s="99"/>
      <c r="S670" s="99"/>
      <c r="T670" s="99"/>
      <c r="U670" s="99"/>
      <c r="V670" s="99"/>
      <c r="W670" s="99"/>
      <c r="X670" s="99"/>
      <c r="Y670" s="99"/>
      <c r="Z670" s="99"/>
    </row>
    <row r="671" spans="1:26" ht="15.75" customHeight="1">
      <c r="A671" s="130"/>
      <c r="B671" s="131"/>
      <c r="C671" s="131"/>
      <c r="D671" s="131"/>
      <c r="E671" s="131"/>
      <c r="F671" s="131"/>
      <c r="G671" s="131"/>
      <c r="H671" s="131"/>
      <c r="I671" s="131"/>
      <c r="J671" s="131"/>
      <c r="K671" s="99"/>
      <c r="L671" s="99"/>
      <c r="M671" s="131"/>
      <c r="N671" s="99"/>
      <c r="O671" s="99"/>
      <c r="P671" s="99"/>
      <c r="Q671" s="99"/>
      <c r="R671" s="99"/>
      <c r="S671" s="99"/>
      <c r="T671" s="99"/>
      <c r="U671" s="99"/>
      <c r="V671" s="99"/>
      <c r="W671" s="99"/>
      <c r="X671" s="99"/>
      <c r="Y671" s="99"/>
      <c r="Z671" s="99"/>
    </row>
    <row r="672" spans="1:26" ht="15.75" customHeight="1">
      <c r="A672" s="130"/>
      <c r="B672" s="131"/>
      <c r="C672" s="131"/>
      <c r="D672" s="131"/>
      <c r="E672" s="131"/>
      <c r="F672" s="131"/>
      <c r="G672" s="131"/>
      <c r="H672" s="131"/>
      <c r="I672" s="131"/>
      <c r="J672" s="131"/>
      <c r="K672" s="99"/>
      <c r="L672" s="99"/>
      <c r="M672" s="131"/>
      <c r="N672" s="99"/>
      <c r="O672" s="99"/>
      <c r="P672" s="99"/>
      <c r="Q672" s="99"/>
      <c r="R672" s="99"/>
      <c r="S672" s="99"/>
      <c r="T672" s="99"/>
      <c r="U672" s="99"/>
      <c r="V672" s="99"/>
      <c r="W672" s="99"/>
      <c r="X672" s="99"/>
      <c r="Y672" s="99"/>
      <c r="Z672" s="99"/>
    </row>
    <row r="673" spans="1:26" ht="15.75" customHeight="1">
      <c r="A673" s="130"/>
      <c r="B673" s="131"/>
      <c r="C673" s="131"/>
      <c r="D673" s="131"/>
      <c r="E673" s="131"/>
      <c r="F673" s="131"/>
      <c r="G673" s="131"/>
      <c r="H673" s="131"/>
      <c r="I673" s="131"/>
      <c r="J673" s="131"/>
      <c r="K673" s="99"/>
      <c r="L673" s="99"/>
      <c r="M673" s="131"/>
      <c r="N673" s="99"/>
      <c r="O673" s="99"/>
      <c r="P673" s="99"/>
      <c r="Q673" s="99"/>
      <c r="R673" s="99"/>
      <c r="S673" s="99"/>
      <c r="T673" s="99"/>
      <c r="U673" s="99"/>
      <c r="V673" s="99"/>
      <c r="W673" s="99"/>
      <c r="X673" s="99"/>
      <c r="Y673" s="99"/>
      <c r="Z673" s="99"/>
    </row>
    <row r="674" spans="1:26" ht="15.75" customHeight="1">
      <c r="A674" s="130"/>
      <c r="B674" s="131"/>
      <c r="C674" s="131"/>
      <c r="D674" s="131"/>
      <c r="E674" s="131"/>
      <c r="F674" s="131"/>
      <c r="G674" s="131"/>
      <c r="H674" s="131"/>
      <c r="I674" s="131"/>
      <c r="J674" s="131"/>
      <c r="K674" s="99"/>
      <c r="L674" s="99"/>
      <c r="M674" s="131"/>
      <c r="N674" s="99"/>
      <c r="O674" s="99"/>
      <c r="P674" s="99"/>
      <c r="Q674" s="99"/>
      <c r="R674" s="99"/>
      <c r="S674" s="99"/>
      <c r="T674" s="99"/>
      <c r="U674" s="99"/>
      <c r="V674" s="99"/>
      <c r="W674" s="99"/>
      <c r="X674" s="99"/>
      <c r="Y674" s="99"/>
      <c r="Z674" s="99"/>
    </row>
    <row r="675" spans="1:26" ht="15.75" customHeight="1">
      <c r="A675" s="130"/>
      <c r="B675" s="131"/>
      <c r="C675" s="131"/>
      <c r="D675" s="131"/>
      <c r="E675" s="131"/>
      <c r="F675" s="131"/>
      <c r="G675" s="131"/>
      <c r="H675" s="131"/>
      <c r="I675" s="131"/>
      <c r="J675" s="131"/>
      <c r="K675" s="99"/>
      <c r="L675" s="99"/>
      <c r="M675" s="131"/>
      <c r="N675" s="99"/>
      <c r="O675" s="99"/>
      <c r="P675" s="99"/>
      <c r="Q675" s="99"/>
      <c r="R675" s="99"/>
      <c r="S675" s="99"/>
      <c r="T675" s="99"/>
      <c r="U675" s="99"/>
      <c r="V675" s="99"/>
      <c r="W675" s="99"/>
      <c r="X675" s="99"/>
      <c r="Y675" s="99"/>
      <c r="Z675" s="99"/>
    </row>
    <row r="676" spans="1:26" ht="15.75" customHeight="1">
      <c r="A676" s="130"/>
      <c r="B676" s="131"/>
      <c r="C676" s="131"/>
      <c r="D676" s="131"/>
      <c r="E676" s="131"/>
      <c r="F676" s="131"/>
      <c r="G676" s="131"/>
      <c r="H676" s="131"/>
      <c r="I676" s="131"/>
      <c r="J676" s="131"/>
      <c r="K676" s="99"/>
      <c r="L676" s="99"/>
      <c r="M676" s="131"/>
      <c r="N676" s="99"/>
      <c r="O676" s="99"/>
      <c r="P676" s="99"/>
      <c r="Q676" s="99"/>
      <c r="R676" s="99"/>
      <c r="S676" s="99"/>
      <c r="T676" s="99"/>
      <c r="U676" s="99"/>
      <c r="V676" s="99"/>
      <c r="W676" s="99"/>
      <c r="X676" s="99"/>
      <c r="Y676" s="99"/>
      <c r="Z676" s="99"/>
    </row>
    <row r="677" spans="1:26" ht="15.75" customHeight="1">
      <c r="A677" s="130"/>
      <c r="B677" s="131"/>
      <c r="C677" s="131"/>
      <c r="D677" s="131"/>
      <c r="E677" s="131"/>
      <c r="F677" s="131"/>
      <c r="G677" s="131"/>
      <c r="H677" s="131"/>
      <c r="I677" s="131"/>
      <c r="J677" s="131"/>
      <c r="K677" s="99"/>
      <c r="L677" s="99"/>
      <c r="M677" s="131"/>
      <c r="N677" s="99"/>
      <c r="O677" s="99"/>
      <c r="P677" s="99"/>
      <c r="Q677" s="99"/>
      <c r="R677" s="99"/>
      <c r="S677" s="99"/>
      <c r="T677" s="99"/>
      <c r="U677" s="99"/>
      <c r="V677" s="99"/>
      <c r="W677" s="99"/>
      <c r="X677" s="99"/>
      <c r="Y677" s="99"/>
      <c r="Z677" s="99"/>
    </row>
    <row r="678" spans="1:26" ht="15.75" customHeight="1">
      <c r="A678" s="130"/>
      <c r="B678" s="131"/>
      <c r="C678" s="131"/>
      <c r="D678" s="131"/>
      <c r="E678" s="131"/>
      <c r="F678" s="131"/>
      <c r="G678" s="131"/>
      <c r="H678" s="131"/>
      <c r="I678" s="131"/>
      <c r="J678" s="131"/>
      <c r="K678" s="99"/>
      <c r="L678" s="99"/>
      <c r="M678" s="131"/>
      <c r="N678" s="99"/>
      <c r="O678" s="99"/>
      <c r="P678" s="99"/>
      <c r="Q678" s="99"/>
      <c r="R678" s="99"/>
      <c r="S678" s="99"/>
      <c r="T678" s="99"/>
      <c r="U678" s="99"/>
      <c r="V678" s="99"/>
      <c r="W678" s="99"/>
      <c r="X678" s="99"/>
      <c r="Y678" s="99"/>
      <c r="Z678" s="99"/>
    </row>
    <row r="679" spans="1:26" ht="15.75" customHeight="1">
      <c r="A679" s="130"/>
      <c r="B679" s="131"/>
      <c r="C679" s="131"/>
      <c r="D679" s="131"/>
      <c r="E679" s="131"/>
      <c r="F679" s="131"/>
      <c r="G679" s="131"/>
      <c r="H679" s="131"/>
      <c r="I679" s="131"/>
      <c r="J679" s="131"/>
      <c r="K679" s="99"/>
      <c r="L679" s="99"/>
      <c r="M679" s="131"/>
      <c r="N679" s="99"/>
      <c r="O679" s="99"/>
      <c r="P679" s="99"/>
      <c r="Q679" s="99"/>
      <c r="R679" s="99"/>
      <c r="S679" s="99"/>
      <c r="T679" s="99"/>
      <c r="U679" s="99"/>
      <c r="V679" s="99"/>
      <c r="W679" s="99"/>
      <c r="X679" s="99"/>
      <c r="Y679" s="99"/>
      <c r="Z679" s="99"/>
    </row>
    <row r="680" spans="1:26" ht="15.75" customHeight="1">
      <c r="A680" s="130"/>
      <c r="B680" s="131"/>
      <c r="C680" s="131"/>
      <c r="D680" s="131"/>
      <c r="E680" s="131"/>
      <c r="F680" s="131"/>
      <c r="G680" s="131"/>
      <c r="H680" s="131"/>
      <c r="I680" s="131"/>
      <c r="J680" s="131"/>
      <c r="K680" s="99"/>
      <c r="L680" s="99"/>
      <c r="M680" s="131"/>
      <c r="N680" s="99"/>
      <c r="O680" s="99"/>
      <c r="P680" s="99"/>
      <c r="Q680" s="99"/>
      <c r="R680" s="99"/>
      <c r="S680" s="99"/>
      <c r="T680" s="99"/>
      <c r="U680" s="99"/>
      <c r="V680" s="99"/>
      <c r="W680" s="99"/>
      <c r="X680" s="99"/>
      <c r="Y680" s="99"/>
      <c r="Z680" s="99"/>
    </row>
    <row r="681" spans="1:26" ht="15.75" customHeight="1">
      <c r="A681" s="130"/>
      <c r="B681" s="131"/>
      <c r="C681" s="131"/>
      <c r="D681" s="131"/>
      <c r="E681" s="131"/>
      <c r="F681" s="131"/>
      <c r="G681" s="131"/>
      <c r="H681" s="131"/>
      <c r="I681" s="131"/>
      <c r="J681" s="131"/>
      <c r="K681" s="99"/>
      <c r="L681" s="99"/>
      <c r="M681" s="131"/>
      <c r="N681" s="99"/>
      <c r="O681" s="99"/>
      <c r="P681" s="99"/>
      <c r="Q681" s="99"/>
      <c r="R681" s="99"/>
      <c r="S681" s="99"/>
      <c r="T681" s="99"/>
      <c r="U681" s="99"/>
      <c r="V681" s="99"/>
      <c r="W681" s="99"/>
      <c r="X681" s="99"/>
      <c r="Y681" s="99"/>
      <c r="Z681" s="99"/>
    </row>
    <row r="682" spans="1:26" ht="15.75" customHeight="1">
      <c r="A682" s="130"/>
      <c r="B682" s="131"/>
      <c r="C682" s="131"/>
      <c r="D682" s="131"/>
      <c r="E682" s="131"/>
      <c r="F682" s="131"/>
      <c r="G682" s="131"/>
      <c r="H682" s="131"/>
      <c r="I682" s="131"/>
      <c r="J682" s="131"/>
      <c r="K682" s="99"/>
      <c r="L682" s="99"/>
      <c r="M682" s="131"/>
      <c r="N682" s="99"/>
      <c r="O682" s="99"/>
      <c r="P682" s="99"/>
      <c r="Q682" s="99"/>
      <c r="R682" s="99"/>
      <c r="S682" s="99"/>
      <c r="T682" s="99"/>
      <c r="U682" s="99"/>
      <c r="V682" s="99"/>
      <c r="W682" s="99"/>
      <c r="X682" s="99"/>
      <c r="Y682" s="99"/>
      <c r="Z682" s="99"/>
    </row>
    <row r="683" spans="1:26" ht="15.75" customHeight="1">
      <c r="A683" s="130"/>
      <c r="B683" s="131"/>
      <c r="C683" s="131"/>
      <c r="D683" s="131"/>
      <c r="E683" s="131"/>
      <c r="F683" s="131"/>
      <c r="G683" s="131"/>
      <c r="H683" s="131"/>
      <c r="I683" s="131"/>
      <c r="J683" s="131"/>
      <c r="K683" s="99"/>
      <c r="L683" s="99"/>
      <c r="M683" s="131"/>
      <c r="N683" s="99"/>
      <c r="O683" s="99"/>
      <c r="P683" s="99"/>
      <c r="Q683" s="99"/>
      <c r="R683" s="99"/>
      <c r="S683" s="99"/>
      <c r="T683" s="99"/>
      <c r="U683" s="99"/>
      <c r="V683" s="99"/>
      <c r="W683" s="99"/>
      <c r="X683" s="99"/>
      <c r="Y683" s="99"/>
      <c r="Z683" s="99"/>
    </row>
    <row r="684" spans="1:26" ht="15.75" customHeight="1">
      <c r="A684" s="130"/>
      <c r="B684" s="131"/>
      <c r="C684" s="131"/>
      <c r="D684" s="131"/>
      <c r="E684" s="131"/>
      <c r="F684" s="131"/>
      <c r="G684" s="131"/>
      <c r="H684" s="131"/>
      <c r="I684" s="131"/>
      <c r="J684" s="131"/>
      <c r="K684" s="99"/>
      <c r="L684" s="99"/>
      <c r="M684" s="131"/>
      <c r="N684" s="99"/>
      <c r="O684" s="99"/>
      <c r="P684" s="99"/>
      <c r="Q684" s="99"/>
      <c r="R684" s="99"/>
      <c r="S684" s="99"/>
      <c r="T684" s="99"/>
      <c r="U684" s="99"/>
      <c r="V684" s="99"/>
      <c r="W684" s="99"/>
      <c r="X684" s="99"/>
      <c r="Y684" s="99"/>
      <c r="Z684" s="99"/>
    </row>
    <row r="685" spans="1:26" ht="15.75" customHeight="1">
      <c r="A685" s="130"/>
      <c r="B685" s="131"/>
      <c r="C685" s="131"/>
      <c r="D685" s="131"/>
      <c r="E685" s="131"/>
      <c r="F685" s="131"/>
      <c r="G685" s="131"/>
      <c r="H685" s="131"/>
      <c r="I685" s="131"/>
      <c r="J685" s="131"/>
      <c r="K685" s="99"/>
      <c r="L685" s="99"/>
      <c r="M685" s="131"/>
      <c r="N685" s="99"/>
      <c r="O685" s="99"/>
      <c r="P685" s="99"/>
      <c r="Q685" s="99"/>
      <c r="R685" s="99"/>
      <c r="S685" s="99"/>
      <c r="T685" s="99"/>
      <c r="U685" s="99"/>
      <c r="V685" s="99"/>
      <c r="W685" s="99"/>
      <c r="X685" s="99"/>
      <c r="Y685" s="99"/>
      <c r="Z685" s="99"/>
    </row>
    <row r="686" spans="1:26" ht="15.75" customHeight="1">
      <c r="A686" s="130"/>
      <c r="B686" s="131"/>
      <c r="C686" s="131"/>
      <c r="D686" s="131"/>
      <c r="E686" s="131"/>
      <c r="F686" s="131"/>
      <c r="G686" s="131"/>
      <c r="H686" s="131"/>
      <c r="I686" s="131"/>
      <c r="J686" s="131"/>
      <c r="K686" s="99"/>
      <c r="L686" s="99"/>
      <c r="M686" s="131"/>
      <c r="N686" s="99"/>
      <c r="O686" s="99"/>
      <c r="P686" s="99"/>
      <c r="Q686" s="99"/>
      <c r="R686" s="99"/>
      <c r="S686" s="99"/>
      <c r="T686" s="99"/>
      <c r="U686" s="99"/>
      <c r="V686" s="99"/>
      <c r="W686" s="99"/>
      <c r="X686" s="99"/>
      <c r="Y686" s="99"/>
      <c r="Z686" s="99"/>
    </row>
    <row r="687" spans="1:26" ht="15.75" customHeight="1">
      <c r="A687" s="130"/>
      <c r="B687" s="131"/>
      <c r="C687" s="131"/>
      <c r="D687" s="131"/>
      <c r="E687" s="131"/>
      <c r="F687" s="131"/>
      <c r="G687" s="131"/>
      <c r="H687" s="131"/>
      <c r="I687" s="131"/>
      <c r="J687" s="131"/>
      <c r="K687" s="99"/>
      <c r="L687" s="99"/>
      <c r="M687" s="131"/>
      <c r="N687" s="99"/>
      <c r="O687" s="99"/>
      <c r="P687" s="99"/>
      <c r="Q687" s="99"/>
      <c r="R687" s="99"/>
      <c r="S687" s="99"/>
      <c r="T687" s="99"/>
      <c r="U687" s="99"/>
      <c r="V687" s="99"/>
      <c r="W687" s="99"/>
      <c r="X687" s="99"/>
      <c r="Y687" s="99"/>
      <c r="Z687" s="99"/>
    </row>
    <row r="688" spans="1:26" ht="15.75" customHeight="1">
      <c r="A688" s="130"/>
      <c r="B688" s="131"/>
      <c r="C688" s="131"/>
      <c r="D688" s="131"/>
      <c r="E688" s="131"/>
      <c r="F688" s="131"/>
      <c r="G688" s="131"/>
      <c r="H688" s="131"/>
      <c r="I688" s="131"/>
      <c r="J688" s="131"/>
      <c r="K688" s="99"/>
      <c r="L688" s="99"/>
      <c r="M688" s="131"/>
      <c r="N688" s="99"/>
      <c r="O688" s="99"/>
      <c r="P688" s="99"/>
      <c r="Q688" s="99"/>
      <c r="R688" s="99"/>
      <c r="S688" s="99"/>
      <c r="T688" s="99"/>
      <c r="U688" s="99"/>
      <c r="V688" s="99"/>
      <c r="W688" s="99"/>
      <c r="X688" s="99"/>
      <c r="Y688" s="99"/>
      <c r="Z688" s="99"/>
    </row>
    <row r="689" spans="1:26" ht="15.75" customHeight="1">
      <c r="A689" s="130"/>
      <c r="B689" s="131"/>
      <c r="C689" s="131"/>
      <c r="D689" s="131"/>
      <c r="E689" s="131"/>
      <c r="F689" s="131"/>
      <c r="G689" s="131"/>
      <c r="H689" s="131"/>
      <c r="I689" s="131"/>
      <c r="J689" s="131"/>
      <c r="K689" s="99"/>
      <c r="L689" s="99"/>
      <c r="M689" s="131"/>
      <c r="N689" s="99"/>
      <c r="O689" s="99"/>
      <c r="P689" s="99"/>
      <c r="Q689" s="99"/>
      <c r="R689" s="99"/>
      <c r="S689" s="99"/>
      <c r="T689" s="99"/>
      <c r="U689" s="99"/>
      <c r="V689" s="99"/>
      <c r="W689" s="99"/>
      <c r="X689" s="99"/>
      <c r="Y689" s="99"/>
      <c r="Z689" s="99"/>
    </row>
    <row r="690" spans="1:26" ht="15.75" customHeight="1">
      <c r="A690" s="130"/>
      <c r="B690" s="131"/>
      <c r="C690" s="131"/>
      <c r="D690" s="131"/>
      <c r="E690" s="131"/>
      <c r="F690" s="131"/>
      <c r="G690" s="131"/>
      <c r="H690" s="131"/>
      <c r="I690" s="131"/>
      <c r="J690" s="131"/>
      <c r="K690" s="99"/>
      <c r="L690" s="99"/>
      <c r="M690" s="131"/>
      <c r="N690" s="99"/>
      <c r="O690" s="99"/>
      <c r="P690" s="99"/>
      <c r="Q690" s="99"/>
      <c r="R690" s="99"/>
      <c r="S690" s="99"/>
      <c r="T690" s="99"/>
      <c r="U690" s="99"/>
      <c r="V690" s="99"/>
      <c r="W690" s="99"/>
      <c r="X690" s="99"/>
      <c r="Y690" s="99"/>
      <c r="Z690" s="99"/>
    </row>
    <row r="691" spans="1:26" ht="15.75" customHeight="1">
      <c r="A691" s="130"/>
      <c r="B691" s="131"/>
      <c r="C691" s="131"/>
      <c r="D691" s="131"/>
      <c r="E691" s="131"/>
      <c r="F691" s="131"/>
      <c r="G691" s="131"/>
      <c r="H691" s="131"/>
      <c r="I691" s="131"/>
      <c r="J691" s="131"/>
      <c r="K691" s="99"/>
      <c r="L691" s="99"/>
      <c r="M691" s="131"/>
      <c r="N691" s="99"/>
      <c r="O691" s="99"/>
      <c r="P691" s="99"/>
      <c r="Q691" s="99"/>
      <c r="R691" s="99"/>
      <c r="S691" s="99"/>
      <c r="T691" s="99"/>
      <c r="U691" s="99"/>
      <c r="V691" s="99"/>
      <c r="W691" s="99"/>
      <c r="X691" s="99"/>
      <c r="Y691" s="99"/>
      <c r="Z691" s="99"/>
    </row>
    <row r="692" spans="1:26" ht="15.75" customHeight="1">
      <c r="A692" s="130"/>
      <c r="B692" s="131"/>
      <c r="C692" s="131"/>
      <c r="D692" s="131"/>
      <c r="E692" s="131"/>
      <c r="F692" s="131"/>
      <c r="G692" s="131"/>
      <c r="H692" s="131"/>
      <c r="I692" s="131"/>
      <c r="J692" s="131"/>
      <c r="K692" s="99"/>
      <c r="L692" s="99"/>
      <c r="M692" s="131"/>
      <c r="N692" s="99"/>
      <c r="O692" s="99"/>
      <c r="P692" s="99"/>
      <c r="Q692" s="99"/>
      <c r="R692" s="99"/>
      <c r="S692" s="99"/>
      <c r="T692" s="99"/>
      <c r="U692" s="99"/>
      <c r="V692" s="99"/>
      <c r="W692" s="99"/>
      <c r="X692" s="99"/>
      <c r="Y692" s="99"/>
      <c r="Z692" s="99"/>
    </row>
    <row r="693" spans="1:26" ht="15.75" customHeight="1">
      <c r="A693" s="130"/>
      <c r="B693" s="131"/>
      <c r="C693" s="131"/>
      <c r="D693" s="131"/>
      <c r="E693" s="131"/>
      <c r="F693" s="131"/>
      <c r="G693" s="131"/>
      <c r="H693" s="131"/>
      <c r="I693" s="131"/>
      <c r="J693" s="131"/>
      <c r="K693" s="99"/>
      <c r="L693" s="99"/>
      <c r="M693" s="131"/>
      <c r="N693" s="99"/>
      <c r="O693" s="99"/>
      <c r="P693" s="99"/>
      <c r="Q693" s="99"/>
      <c r="R693" s="99"/>
      <c r="S693" s="99"/>
      <c r="T693" s="99"/>
      <c r="U693" s="99"/>
      <c r="V693" s="99"/>
      <c r="W693" s="99"/>
      <c r="X693" s="99"/>
      <c r="Y693" s="99"/>
      <c r="Z693" s="99"/>
    </row>
    <row r="694" spans="1:26" ht="15.75" customHeight="1">
      <c r="A694" s="130"/>
      <c r="B694" s="131"/>
      <c r="C694" s="131"/>
      <c r="D694" s="131"/>
      <c r="E694" s="131"/>
      <c r="F694" s="131"/>
      <c r="G694" s="131"/>
      <c r="H694" s="131"/>
      <c r="I694" s="131"/>
      <c r="J694" s="131"/>
      <c r="K694" s="99"/>
      <c r="L694" s="99"/>
      <c r="M694" s="131"/>
      <c r="N694" s="99"/>
      <c r="O694" s="99"/>
      <c r="P694" s="99"/>
      <c r="Q694" s="99"/>
      <c r="R694" s="99"/>
      <c r="S694" s="99"/>
      <c r="T694" s="99"/>
      <c r="U694" s="99"/>
      <c r="V694" s="99"/>
      <c r="W694" s="99"/>
      <c r="X694" s="99"/>
      <c r="Y694" s="99"/>
      <c r="Z694" s="99"/>
    </row>
    <row r="695" spans="1:26" ht="15.75" customHeight="1">
      <c r="A695" s="130"/>
      <c r="B695" s="131"/>
      <c r="C695" s="131"/>
      <c r="D695" s="131"/>
      <c r="E695" s="131"/>
      <c r="F695" s="131"/>
      <c r="G695" s="131"/>
      <c r="H695" s="131"/>
      <c r="I695" s="131"/>
      <c r="J695" s="131"/>
      <c r="K695" s="99"/>
      <c r="L695" s="99"/>
      <c r="M695" s="131"/>
      <c r="N695" s="99"/>
      <c r="O695" s="99"/>
      <c r="P695" s="99"/>
      <c r="Q695" s="99"/>
      <c r="R695" s="99"/>
      <c r="S695" s="99"/>
      <c r="T695" s="99"/>
      <c r="U695" s="99"/>
      <c r="V695" s="99"/>
      <c r="W695" s="99"/>
      <c r="X695" s="99"/>
      <c r="Y695" s="99"/>
      <c r="Z695" s="99"/>
    </row>
    <row r="696" spans="1:26" ht="15.75" customHeight="1">
      <c r="A696" s="130"/>
      <c r="B696" s="131"/>
      <c r="C696" s="131"/>
      <c r="D696" s="131"/>
      <c r="E696" s="131"/>
      <c r="F696" s="131"/>
      <c r="G696" s="131"/>
      <c r="H696" s="131"/>
      <c r="I696" s="131"/>
      <c r="J696" s="131"/>
      <c r="K696" s="99"/>
      <c r="L696" s="99"/>
      <c r="M696" s="131"/>
      <c r="N696" s="99"/>
      <c r="O696" s="99"/>
      <c r="P696" s="99"/>
      <c r="Q696" s="99"/>
      <c r="R696" s="99"/>
      <c r="S696" s="99"/>
      <c r="T696" s="99"/>
      <c r="U696" s="99"/>
      <c r="V696" s="99"/>
      <c r="W696" s="99"/>
      <c r="X696" s="99"/>
      <c r="Y696" s="99"/>
      <c r="Z696" s="99"/>
    </row>
    <row r="697" spans="1:26" ht="15.75" customHeight="1">
      <c r="A697" s="130"/>
      <c r="B697" s="131"/>
      <c r="C697" s="131"/>
      <c r="D697" s="131"/>
      <c r="E697" s="131"/>
      <c r="F697" s="131"/>
      <c r="G697" s="131"/>
      <c r="H697" s="131"/>
      <c r="I697" s="131"/>
      <c r="J697" s="131"/>
      <c r="K697" s="99"/>
      <c r="L697" s="99"/>
      <c r="M697" s="131"/>
      <c r="N697" s="99"/>
      <c r="O697" s="99"/>
      <c r="P697" s="99"/>
      <c r="Q697" s="99"/>
      <c r="R697" s="99"/>
      <c r="S697" s="99"/>
      <c r="T697" s="99"/>
      <c r="U697" s="99"/>
      <c r="V697" s="99"/>
      <c r="W697" s="99"/>
      <c r="X697" s="99"/>
      <c r="Y697" s="99"/>
      <c r="Z697" s="99"/>
    </row>
    <row r="698" spans="1:26" ht="15.75" customHeight="1">
      <c r="A698" s="130"/>
      <c r="B698" s="131"/>
      <c r="C698" s="131"/>
      <c r="D698" s="131"/>
      <c r="E698" s="131"/>
      <c r="F698" s="131"/>
      <c r="G698" s="131"/>
      <c r="H698" s="131"/>
      <c r="I698" s="131"/>
      <c r="J698" s="131"/>
      <c r="K698" s="99"/>
      <c r="L698" s="99"/>
      <c r="M698" s="131"/>
      <c r="N698" s="99"/>
      <c r="O698" s="99"/>
      <c r="P698" s="99"/>
      <c r="Q698" s="99"/>
      <c r="R698" s="99"/>
      <c r="S698" s="99"/>
      <c r="T698" s="99"/>
      <c r="U698" s="99"/>
      <c r="V698" s="99"/>
      <c r="W698" s="99"/>
      <c r="X698" s="99"/>
      <c r="Y698" s="99"/>
      <c r="Z698" s="99"/>
    </row>
    <row r="699" spans="1:26" ht="15.75" customHeight="1">
      <c r="A699" s="130"/>
      <c r="B699" s="131"/>
      <c r="C699" s="131"/>
      <c r="D699" s="131"/>
      <c r="E699" s="131"/>
      <c r="F699" s="131"/>
      <c r="G699" s="131"/>
      <c r="H699" s="131"/>
      <c r="I699" s="131"/>
      <c r="J699" s="131"/>
      <c r="K699" s="99"/>
      <c r="L699" s="99"/>
      <c r="M699" s="131"/>
      <c r="N699" s="99"/>
      <c r="O699" s="99"/>
      <c r="P699" s="99"/>
      <c r="Q699" s="99"/>
      <c r="R699" s="99"/>
      <c r="S699" s="99"/>
      <c r="T699" s="99"/>
      <c r="U699" s="99"/>
      <c r="V699" s="99"/>
      <c r="W699" s="99"/>
      <c r="X699" s="99"/>
      <c r="Y699" s="99"/>
      <c r="Z699" s="99"/>
    </row>
    <row r="700" spans="1:26" ht="15.75" customHeight="1">
      <c r="A700" s="130"/>
      <c r="B700" s="131"/>
      <c r="C700" s="131"/>
      <c r="D700" s="131"/>
      <c r="E700" s="131"/>
      <c r="F700" s="131"/>
      <c r="G700" s="131"/>
      <c r="H700" s="131"/>
      <c r="I700" s="131"/>
      <c r="J700" s="131"/>
      <c r="K700" s="99"/>
      <c r="L700" s="99"/>
      <c r="M700" s="131"/>
      <c r="N700" s="99"/>
      <c r="O700" s="99"/>
      <c r="P700" s="99"/>
      <c r="Q700" s="99"/>
      <c r="R700" s="99"/>
      <c r="S700" s="99"/>
      <c r="T700" s="99"/>
      <c r="U700" s="99"/>
      <c r="V700" s="99"/>
      <c r="W700" s="99"/>
      <c r="X700" s="99"/>
      <c r="Y700" s="99"/>
      <c r="Z700" s="99"/>
    </row>
    <row r="701" spans="1:26" ht="15.75" customHeight="1">
      <c r="A701" s="130"/>
      <c r="B701" s="131"/>
      <c r="C701" s="131"/>
      <c r="D701" s="131"/>
      <c r="E701" s="131"/>
      <c r="F701" s="131"/>
      <c r="G701" s="131"/>
      <c r="H701" s="131"/>
      <c r="I701" s="131"/>
      <c r="J701" s="131"/>
      <c r="K701" s="99"/>
      <c r="L701" s="99"/>
      <c r="M701" s="131"/>
      <c r="N701" s="99"/>
      <c r="O701" s="99"/>
      <c r="P701" s="99"/>
      <c r="Q701" s="99"/>
      <c r="R701" s="99"/>
      <c r="S701" s="99"/>
      <c r="T701" s="99"/>
      <c r="U701" s="99"/>
      <c r="V701" s="99"/>
      <c r="W701" s="99"/>
      <c r="X701" s="99"/>
      <c r="Y701" s="99"/>
      <c r="Z701" s="99"/>
    </row>
    <row r="702" spans="1:26" ht="15.75" customHeight="1">
      <c r="A702" s="130"/>
      <c r="B702" s="131"/>
      <c r="C702" s="131"/>
      <c r="D702" s="131"/>
      <c r="E702" s="131"/>
      <c r="F702" s="131"/>
      <c r="G702" s="131"/>
      <c r="H702" s="131"/>
      <c r="I702" s="131"/>
      <c r="J702" s="131"/>
      <c r="K702" s="99"/>
      <c r="L702" s="99"/>
      <c r="M702" s="131"/>
      <c r="N702" s="99"/>
      <c r="O702" s="99"/>
      <c r="P702" s="99"/>
      <c r="Q702" s="99"/>
      <c r="R702" s="99"/>
      <c r="S702" s="99"/>
      <c r="T702" s="99"/>
      <c r="U702" s="99"/>
      <c r="V702" s="99"/>
      <c r="W702" s="99"/>
      <c r="X702" s="99"/>
      <c r="Y702" s="99"/>
      <c r="Z702" s="99"/>
    </row>
    <row r="703" spans="1:26" ht="15.75" customHeight="1">
      <c r="A703" s="130"/>
      <c r="B703" s="131"/>
      <c r="C703" s="131"/>
      <c r="D703" s="131"/>
      <c r="E703" s="131"/>
      <c r="F703" s="131"/>
      <c r="G703" s="131"/>
      <c r="H703" s="131"/>
      <c r="I703" s="131"/>
      <c r="J703" s="131"/>
      <c r="K703" s="99"/>
      <c r="L703" s="99"/>
      <c r="M703" s="131"/>
      <c r="N703" s="99"/>
      <c r="O703" s="99"/>
      <c r="P703" s="99"/>
      <c r="Q703" s="99"/>
      <c r="R703" s="99"/>
      <c r="S703" s="99"/>
      <c r="T703" s="99"/>
      <c r="U703" s="99"/>
      <c r="V703" s="99"/>
      <c r="W703" s="99"/>
      <c r="X703" s="99"/>
      <c r="Y703" s="99"/>
      <c r="Z703" s="99"/>
    </row>
    <row r="704" spans="1:26" ht="15.75" customHeight="1">
      <c r="A704" s="130"/>
      <c r="B704" s="131"/>
      <c r="C704" s="131"/>
      <c r="D704" s="131"/>
      <c r="E704" s="131"/>
      <c r="F704" s="131"/>
      <c r="G704" s="131"/>
      <c r="H704" s="131"/>
      <c r="I704" s="131"/>
      <c r="J704" s="131"/>
      <c r="K704" s="99"/>
      <c r="L704" s="99"/>
      <c r="M704" s="131"/>
      <c r="N704" s="99"/>
      <c r="O704" s="99"/>
      <c r="P704" s="99"/>
      <c r="Q704" s="99"/>
      <c r="R704" s="99"/>
      <c r="S704" s="99"/>
      <c r="T704" s="99"/>
      <c r="U704" s="99"/>
      <c r="V704" s="99"/>
      <c r="W704" s="99"/>
      <c r="X704" s="99"/>
      <c r="Y704" s="99"/>
      <c r="Z704" s="99"/>
    </row>
    <row r="705" spans="1:26" ht="15.75" customHeight="1">
      <c r="A705" s="130"/>
      <c r="B705" s="131"/>
      <c r="C705" s="131"/>
      <c r="D705" s="131"/>
      <c r="E705" s="131"/>
      <c r="F705" s="131"/>
      <c r="G705" s="131"/>
      <c r="H705" s="131"/>
      <c r="I705" s="131"/>
      <c r="J705" s="131"/>
      <c r="K705" s="99"/>
      <c r="L705" s="99"/>
      <c r="M705" s="131"/>
      <c r="N705" s="99"/>
      <c r="O705" s="99"/>
      <c r="P705" s="99"/>
      <c r="Q705" s="99"/>
      <c r="R705" s="99"/>
      <c r="S705" s="99"/>
      <c r="T705" s="99"/>
      <c r="U705" s="99"/>
      <c r="V705" s="99"/>
      <c r="W705" s="99"/>
      <c r="X705" s="99"/>
      <c r="Y705" s="99"/>
      <c r="Z705" s="99"/>
    </row>
    <row r="706" spans="1:26" ht="15.75" customHeight="1">
      <c r="A706" s="130"/>
      <c r="B706" s="131"/>
      <c r="C706" s="131"/>
      <c r="D706" s="131"/>
      <c r="E706" s="131"/>
      <c r="F706" s="131"/>
      <c r="G706" s="131"/>
      <c r="H706" s="131"/>
      <c r="I706" s="131"/>
      <c r="J706" s="131"/>
      <c r="K706" s="99"/>
      <c r="L706" s="99"/>
      <c r="M706" s="131"/>
      <c r="N706" s="99"/>
      <c r="O706" s="99"/>
      <c r="P706" s="99"/>
      <c r="Q706" s="99"/>
      <c r="R706" s="99"/>
      <c r="S706" s="99"/>
      <c r="T706" s="99"/>
      <c r="U706" s="99"/>
      <c r="V706" s="99"/>
      <c r="W706" s="99"/>
      <c r="X706" s="99"/>
      <c r="Y706" s="99"/>
      <c r="Z706" s="99"/>
    </row>
    <row r="707" spans="1:26" ht="15.75" customHeight="1">
      <c r="A707" s="130"/>
      <c r="B707" s="131"/>
      <c r="C707" s="131"/>
      <c r="D707" s="131"/>
      <c r="E707" s="131"/>
      <c r="F707" s="131"/>
      <c r="G707" s="131"/>
      <c r="H707" s="131"/>
      <c r="I707" s="131"/>
      <c r="J707" s="131"/>
      <c r="K707" s="99"/>
      <c r="L707" s="99"/>
      <c r="M707" s="131"/>
      <c r="N707" s="99"/>
      <c r="O707" s="99"/>
      <c r="P707" s="99"/>
      <c r="Q707" s="99"/>
      <c r="R707" s="99"/>
      <c r="S707" s="99"/>
      <c r="T707" s="99"/>
      <c r="U707" s="99"/>
      <c r="V707" s="99"/>
      <c r="W707" s="99"/>
      <c r="X707" s="99"/>
      <c r="Y707" s="99"/>
      <c r="Z707" s="99"/>
    </row>
    <row r="708" spans="1:26" ht="15.75" customHeight="1">
      <c r="A708" s="130"/>
      <c r="B708" s="131"/>
      <c r="C708" s="131"/>
      <c r="D708" s="131"/>
      <c r="E708" s="131"/>
      <c r="F708" s="131"/>
      <c r="G708" s="131"/>
      <c r="H708" s="131"/>
      <c r="I708" s="131"/>
      <c r="J708" s="131"/>
      <c r="K708" s="99"/>
      <c r="L708" s="99"/>
      <c r="M708" s="131"/>
      <c r="N708" s="99"/>
      <c r="O708" s="99"/>
      <c r="P708" s="99"/>
      <c r="Q708" s="99"/>
      <c r="R708" s="99"/>
      <c r="S708" s="99"/>
      <c r="T708" s="99"/>
      <c r="U708" s="99"/>
      <c r="V708" s="99"/>
      <c r="W708" s="99"/>
      <c r="X708" s="99"/>
      <c r="Y708" s="99"/>
      <c r="Z708" s="99"/>
    </row>
    <row r="709" spans="1:26" ht="15.75" customHeight="1">
      <c r="A709" s="130"/>
      <c r="B709" s="131"/>
      <c r="C709" s="131"/>
      <c r="D709" s="131"/>
      <c r="E709" s="131"/>
      <c r="F709" s="131"/>
      <c r="G709" s="131"/>
      <c r="H709" s="131"/>
      <c r="I709" s="131"/>
      <c r="J709" s="131"/>
      <c r="K709" s="99"/>
      <c r="L709" s="99"/>
      <c r="M709" s="131"/>
      <c r="N709" s="99"/>
      <c r="O709" s="99"/>
      <c r="P709" s="99"/>
      <c r="Q709" s="99"/>
      <c r="R709" s="99"/>
      <c r="S709" s="99"/>
      <c r="T709" s="99"/>
      <c r="U709" s="99"/>
      <c r="V709" s="99"/>
      <c r="W709" s="99"/>
      <c r="X709" s="99"/>
      <c r="Y709" s="99"/>
      <c r="Z709" s="99"/>
    </row>
    <row r="710" spans="1:26" ht="15.75" customHeight="1">
      <c r="A710" s="130"/>
      <c r="B710" s="131"/>
      <c r="C710" s="131"/>
      <c r="D710" s="131"/>
      <c r="E710" s="131"/>
      <c r="F710" s="131"/>
      <c r="G710" s="131"/>
      <c r="H710" s="131"/>
      <c r="I710" s="131"/>
      <c r="J710" s="131"/>
      <c r="K710" s="99"/>
      <c r="L710" s="99"/>
      <c r="M710" s="131"/>
      <c r="N710" s="99"/>
      <c r="O710" s="99"/>
      <c r="P710" s="99"/>
      <c r="Q710" s="99"/>
      <c r="R710" s="99"/>
      <c r="S710" s="99"/>
      <c r="T710" s="99"/>
      <c r="U710" s="99"/>
      <c r="V710" s="99"/>
      <c r="W710" s="99"/>
      <c r="X710" s="99"/>
      <c r="Y710" s="99"/>
      <c r="Z710" s="99"/>
    </row>
    <row r="711" spans="1:26" ht="15.75" customHeight="1">
      <c r="A711" s="130"/>
      <c r="B711" s="131"/>
      <c r="C711" s="131"/>
      <c r="D711" s="131"/>
      <c r="E711" s="131"/>
      <c r="F711" s="131"/>
      <c r="G711" s="131"/>
      <c r="H711" s="131"/>
      <c r="I711" s="131"/>
      <c r="J711" s="131"/>
      <c r="K711" s="99"/>
      <c r="L711" s="99"/>
      <c r="M711" s="131"/>
      <c r="N711" s="99"/>
      <c r="O711" s="99"/>
      <c r="P711" s="99"/>
      <c r="Q711" s="99"/>
      <c r="R711" s="99"/>
      <c r="S711" s="99"/>
      <c r="T711" s="99"/>
      <c r="U711" s="99"/>
      <c r="V711" s="99"/>
      <c r="W711" s="99"/>
      <c r="X711" s="99"/>
      <c r="Y711" s="99"/>
      <c r="Z711" s="99"/>
    </row>
    <row r="712" spans="1:26" ht="15.75" customHeight="1">
      <c r="A712" s="130"/>
      <c r="B712" s="131"/>
      <c r="C712" s="131"/>
      <c r="D712" s="131"/>
      <c r="E712" s="131"/>
      <c r="F712" s="131"/>
      <c r="G712" s="131"/>
      <c r="H712" s="131"/>
      <c r="I712" s="131"/>
      <c r="J712" s="131"/>
      <c r="K712" s="99"/>
      <c r="L712" s="99"/>
      <c r="M712" s="131"/>
      <c r="N712" s="99"/>
      <c r="O712" s="99"/>
      <c r="P712" s="99"/>
      <c r="Q712" s="99"/>
      <c r="R712" s="99"/>
      <c r="S712" s="99"/>
      <c r="T712" s="99"/>
      <c r="U712" s="99"/>
      <c r="V712" s="99"/>
      <c r="W712" s="99"/>
      <c r="X712" s="99"/>
      <c r="Y712" s="99"/>
      <c r="Z712" s="99"/>
    </row>
    <row r="713" spans="1:26" ht="15.75" customHeight="1">
      <c r="A713" s="130"/>
      <c r="B713" s="131"/>
      <c r="C713" s="131"/>
      <c r="D713" s="131"/>
      <c r="E713" s="131"/>
      <c r="F713" s="131"/>
      <c r="G713" s="131"/>
      <c r="H713" s="131"/>
      <c r="I713" s="131"/>
      <c r="J713" s="131"/>
      <c r="K713" s="99"/>
      <c r="L713" s="99"/>
      <c r="M713" s="131"/>
      <c r="N713" s="99"/>
      <c r="O713" s="99"/>
      <c r="P713" s="99"/>
      <c r="Q713" s="99"/>
      <c r="R713" s="99"/>
      <c r="S713" s="99"/>
      <c r="T713" s="99"/>
      <c r="U713" s="99"/>
      <c r="V713" s="99"/>
      <c r="W713" s="99"/>
      <c r="X713" s="99"/>
      <c r="Y713" s="99"/>
      <c r="Z713" s="99"/>
    </row>
    <row r="714" spans="1:26" ht="15.75" customHeight="1">
      <c r="A714" s="130"/>
      <c r="B714" s="131"/>
      <c r="C714" s="131"/>
      <c r="D714" s="131"/>
      <c r="E714" s="131"/>
      <c r="F714" s="131"/>
      <c r="G714" s="131"/>
      <c r="H714" s="131"/>
      <c r="I714" s="131"/>
      <c r="J714" s="131"/>
      <c r="K714" s="99"/>
      <c r="L714" s="99"/>
      <c r="M714" s="131"/>
      <c r="N714" s="99"/>
      <c r="O714" s="99"/>
      <c r="P714" s="99"/>
      <c r="Q714" s="99"/>
      <c r="R714" s="99"/>
      <c r="S714" s="99"/>
      <c r="T714" s="99"/>
      <c r="U714" s="99"/>
      <c r="V714" s="99"/>
      <c r="W714" s="99"/>
      <c r="X714" s="99"/>
      <c r="Y714" s="99"/>
      <c r="Z714" s="99"/>
    </row>
    <row r="715" spans="1:26" ht="15.75" customHeight="1">
      <c r="A715" s="130"/>
      <c r="B715" s="131"/>
      <c r="C715" s="131"/>
      <c r="D715" s="131"/>
      <c r="E715" s="131"/>
      <c r="F715" s="131"/>
      <c r="G715" s="131"/>
      <c r="H715" s="131"/>
      <c r="I715" s="131"/>
      <c r="J715" s="131"/>
      <c r="K715" s="99"/>
      <c r="L715" s="99"/>
      <c r="M715" s="131"/>
      <c r="N715" s="99"/>
      <c r="O715" s="99"/>
      <c r="P715" s="99"/>
      <c r="Q715" s="99"/>
      <c r="R715" s="99"/>
      <c r="S715" s="99"/>
      <c r="T715" s="99"/>
      <c r="U715" s="99"/>
      <c r="V715" s="99"/>
      <c r="W715" s="99"/>
      <c r="X715" s="99"/>
      <c r="Y715" s="99"/>
      <c r="Z715" s="99"/>
    </row>
    <row r="716" spans="1:26" ht="15.75" customHeight="1">
      <c r="A716" s="130"/>
      <c r="B716" s="131"/>
      <c r="C716" s="131"/>
      <c r="D716" s="131"/>
      <c r="E716" s="131"/>
      <c r="F716" s="131"/>
      <c r="G716" s="131"/>
      <c r="H716" s="131"/>
      <c r="I716" s="131"/>
      <c r="J716" s="131"/>
      <c r="K716" s="99"/>
      <c r="L716" s="99"/>
      <c r="M716" s="131"/>
      <c r="N716" s="99"/>
      <c r="O716" s="99"/>
      <c r="P716" s="99"/>
      <c r="Q716" s="99"/>
      <c r="R716" s="99"/>
      <c r="S716" s="99"/>
      <c r="T716" s="99"/>
      <c r="U716" s="99"/>
      <c r="V716" s="99"/>
      <c r="W716" s="99"/>
      <c r="X716" s="99"/>
      <c r="Y716" s="99"/>
      <c r="Z716" s="99"/>
    </row>
    <row r="717" spans="1:26" ht="15.75" customHeight="1">
      <c r="A717" s="130"/>
      <c r="B717" s="131"/>
      <c r="C717" s="131"/>
      <c r="D717" s="131"/>
      <c r="E717" s="131"/>
      <c r="F717" s="131"/>
      <c r="G717" s="131"/>
      <c r="H717" s="131"/>
      <c r="I717" s="131"/>
      <c r="J717" s="131"/>
      <c r="K717" s="99"/>
      <c r="L717" s="99"/>
      <c r="M717" s="131"/>
      <c r="N717" s="99"/>
      <c r="O717" s="99"/>
      <c r="P717" s="99"/>
      <c r="Q717" s="99"/>
      <c r="R717" s="99"/>
      <c r="S717" s="99"/>
      <c r="T717" s="99"/>
      <c r="U717" s="99"/>
      <c r="V717" s="99"/>
      <c r="W717" s="99"/>
      <c r="X717" s="99"/>
      <c r="Y717" s="99"/>
      <c r="Z717" s="99"/>
    </row>
    <row r="718" spans="1:26" ht="15.75" customHeight="1">
      <c r="A718" s="130"/>
      <c r="B718" s="131"/>
      <c r="C718" s="131"/>
      <c r="D718" s="131"/>
      <c r="E718" s="131"/>
      <c r="F718" s="131"/>
      <c r="G718" s="131"/>
      <c r="H718" s="131"/>
      <c r="I718" s="131"/>
      <c r="J718" s="131"/>
      <c r="K718" s="99"/>
      <c r="L718" s="99"/>
      <c r="M718" s="131"/>
      <c r="N718" s="99"/>
      <c r="O718" s="99"/>
      <c r="P718" s="99"/>
      <c r="Q718" s="99"/>
      <c r="R718" s="99"/>
      <c r="S718" s="99"/>
      <c r="T718" s="99"/>
      <c r="U718" s="99"/>
      <c r="V718" s="99"/>
      <c r="W718" s="99"/>
      <c r="X718" s="99"/>
      <c r="Y718" s="99"/>
      <c r="Z718" s="99"/>
    </row>
    <row r="719" spans="1:26" ht="15.75" customHeight="1">
      <c r="A719" s="130"/>
      <c r="B719" s="131"/>
      <c r="C719" s="131"/>
      <c r="D719" s="131"/>
      <c r="E719" s="131"/>
      <c r="F719" s="131"/>
      <c r="G719" s="131"/>
      <c r="H719" s="131"/>
      <c r="I719" s="131"/>
      <c r="J719" s="131"/>
      <c r="K719" s="99"/>
      <c r="L719" s="99"/>
      <c r="M719" s="131"/>
      <c r="N719" s="99"/>
      <c r="O719" s="99"/>
      <c r="P719" s="99"/>
      <c r="Q719" s="99"/>
      <c r="R719" s="99"/>
      <c r="S719" s="99"/>
      <c r="T719" s="99"/>
      <c r="U719" s="99"/>
      <c r="V719" s="99"/>
      <c r="W719" s="99"/>
      <c r="X719" s="99"/>
      <c r="Y719" s="99"/>
      <c r="Z719" s="99"/>
    </row>
    <row r="720" spans="1:26" ht="15.75" customHeight="1">
      <c r="A720" s="130"/>
      <c r="B720" s="131"/>
      <c r="C720" s="131"/>
      <c r="D720" s="131"/>
      <c r="E720" s="131"/>
      <c r="F720" s="131"/>
      <c r="G720" s="131"/>
      <c r="H720" s="131"/>
      <c r="I720" s="131"/>
      <c r="J720" s="131"/>
      <c r="K720" s="99"/>
      <c r="L720" s="99"/>
      <c r="M720" s="131"/>
      <c r="N720" s="99"/>
      <c r="O720" s="99"/>
      <c r="P720" s="99"/>
      <c r="Q720" s="99"/>
      <c r="R720" s="99"/>
      <c r="S720" s="99"/>
      <c r="T720" s="99"/>
      <c r="U720" s="99"/>
      <c r="V720" s="99"/>
      <c r="W720" s="99"/>
      <c r="X720" s="99"/>
      <c r="Y720" s="99"/>
      <c r="Z720" s="99"/>
    </row>
    <row r="721" spans="1:26" ht="15.75" customHeight="1">
      <c r="A721" s="130"/>
      <c r="B721" s="131"/>
      <c r="C721" s="131"/>
      <c r="D721" s="131"/>
      <c r="E721" s="131"/>
      <c r="F721" s="131"/>
      <c r="G721" s="131"/>
      <c r="H721" s="131"/>
      <c r="I721" s="131"/>
      <c r="J721" s="131"/>
      <c r="K721" s="99"/>
      <c r="L721" s="99"/>
      <c r="M721" s="131"/>
      <c r="N721" s="99"/>
      <c r="O721" s="99"/>
      <c r="P721" s="99"/>
      <c r="Q721" s="99"/>
      <c r="R721" s="99"/>
      <c r="S721" s="99"/>
      <c r="T721" s="99"/>
      <c r="U721" s="99"/>
      <c r="V721" s="99"/>
      <c r="W721" s="99"/>
      <c r="X721" s="99"/>
      <c r="Y721" s="99"/>
      <c r="Z721" s="99"/>
    </row>
    <row r="722" spans="1:26" ht="15.75" customHeight="1">
      <c r="A722" s="130"/>
      <c r="B722" s="131"/>
      <c r="C722" s="131"/>
      <c r="D722" s="131"/>
      <c r="E722" s="131"/>
      <c r="F722" s="131"/>
      <c r="G722" s="131"/>
      <c r="H722" s="131"/>
      <c r="I722" s="131"/>
      <c r="J722" s="131"/>
      <c r="K722" s="99"/>
      <c r="L722" s="99"/>
      <c r="M722" s="131"/>
      <c r="N722" s="99"/>
      <c r="O722" s="99"/>
      <c r="P722" s="99"/>
      <c r="Q722" s="99"/>
      <c r="R722" s="99"/>
      <c r="S722" s="99"/>
      <c r="T722" s="99"/>
      <c r="U722" s="99"/>
      <c r="V722" s="99"/>
      <c r="W722" s="99"/>
      <c r="X722" s="99"/>
      <c r="Y722" s="99"/>
      <c r="Z722" s="99"/>
    </row>
    <row r="723" spans="1:26" ht="15.75" customHeight="1">
      <c r="A723" s="130"/>
      <c r="B723" s="131"/>
      <c r="C723" s="131"/>
      <c r="D723" s="131"/>
      <c r="E723" s="131"/>
      <c r="F723" s="131"/>
      <c r="G723" s="131"/>
      <c r="H723" s="131"/>
      <c r="I723" s="131"/>
      <c r="J723" s="131"/>
      <c r="K723" s="99"/>
      <c r="L723" s="99"/>
      <c r="M723" s="131"/>
      <c r="N723" s="99"/>
      <c r="O723" s="99"/>
      <c r="P723" s="99"/>
      <c r="Q723" s="99"/>
      <c r="R723" s="99"/>
      <c r="S723" s="99"/>
      <c r="T723" s="99"/>
      <c r="U723" s="99"/>
      <c r="V723" s="99"/>
      <c r="W723" s="99"/>
      <c r="X723" s="99"/>
      <c r="Y723" s="99"/>
      <c r="Z723" s="99"/>
    </row>
    <row r="724" spans="1:26" ht="15.75" customHeight="1">
      <c r="A724" s="130"/>
      <c r="B724" s="131"/>
      <c r="C724" s="131"/>
      <c r="D724" s="131"/>
      <c r="E724" s="131"/>
      <c r="F724" s="131"/>
      <c r="G724" s="131"/>
      <c r="H724" s="131"/>
      <c r="I724" s="131"/>
      <c r="J724" s="131"/>
      <c r="K724" s="99"/>
      <c r="L724" s="99"/>
      <c r="M724" s="131"/>
      <c r="N724" s="99"/>
      <c r="O724" s="99"/>
      <c r="P724" s="99"/>
      <c r="Q724" s="99"/>
      <c r="R724" s="99"/>
      <c r="S724" s="99"/>
      <c r="T724" s="99"/>
      <c r="U724" s="99"/>
      <c r="V724" s="99"/>
      <c r="W724" s="99"/>
      <c r="X724" s="99"/>
      <c r="Y724" s="99"/>
      <c r="Z724" s="99"/>
    </row>
    <row r="725" spans="1:26" ht="15.75" customHeight="1">
      <c r="A725" s="130"/>
      <c r="B725" s="131"/>
      <c r="C725" s="131"/>
      <c r="D725" s="131"/>
      <c r="E725" s="131"/>
      <c r="F725" s="131"/>
      <c r="G725" s="131"/>
      <c r="H725" s="131"/>
      <c r="I725" s="131"/>
      <c r="J725" s="131"/>
      <c r="K725" s="99"/>
      <c r="L725" s="99"/>
      <c r="M725" s="131"/>
      <c r="N725" s="99"/>
      <c r="O725" s="99"/>
      <c r="P725" s="99"/>
      <c r="Q725" s="99"/>
      <c r="R725" s="99"/>
      <c r="S725" s="99"/>
      <c r="T725" s="99"/>
      <c r="U725" s="99"/>
      <c r="V725" s="99"/>
      <c r="W725" s="99"/>
      <c r="X725" s="99"/>
      <c r="Y725" s="99"/>
      <c r="Z725" s="99"/>
    </row>
    <row r="726" spans="1:26" ht="15.75" customHeight="1">
      <c r="A726" s="130"/>
      <c r="B726" s="131"/>
      <c r="C726" s="131"/>
      <c r="D726" s="131"/>
      <c r="E726" s="131"/>
      <c r="F726" s="131"/>
      <c r="G726" s="131"/>
      <c r="H726" s="131"/>
      <c r="I726" s="131"/>
      <c r="J726" s="131"/>
      <c r="K726" s="99"/>
      <c r="L726" s="99"/>
      <c r="M726" s="131"/>
      <c r="N726" s="99"/>
      <c r="O726" s="99"/>
      <c r="P726" s="99"/>
      <c r="Q726" s="99"/>
      <c r="R726" s="99"/>
      <c r="S726" s="99"/>
      <c r="T726" s="99"/>
      <c r="U726" s="99"/>
      <c r="V726" s="99"/>
      <c r="W726" s="99"/>
      <c r="X726" s="99"/>
      <c r="Y726" s="99"/>
      <c r="Z726" s="99"/>
    </row>
    <row r="727" spans="1:26" ht="15.75" customHeight="1">
      <c r="A727" s="130"/>
      <c r="B727" s="131"/>
      <c r="C727" s="131"/>
      <c r="D727" s="131"/>
      <c r="E727" s="131"/>
      <c r="F727" s="131"/>
      <c r="G727" s="131"/>
      <c r="H727" s="131"/>
      <c r="I727" s="131"/>
      <c r="J727" s="131"/>
      <c r="K727" s="99"/>
      <c r="L727" s="99"/>
      <c r="M727" s="131"/>
      <c r="N727" s="99"/>
      <c r="O727" s="99"/>
      <c r="P727" s="99"/>
      <c r="Q727" s="99"/>
      <c r="R727" s="99"/>
      <c r="S727" s="99"/>
      <c r="T727" s="99"/>
      <c r="U727" s="99"/>
      <c r="V727" s="99"/>
      <c r="W727" s="99"/>
      <c r="X727" s="99"/>
      <c r="Y727" s="99"/>
      <c r="Z727" s="99"/>
    </row>
    <row r="728" spans="1:26" ht="15.75" customHeight="1">
      <c r="A728" s="130"/>
      <c r="B728" s="131"/>
      <c r="C728" s="131"/>
      <c r="D728" s="131"/>
      <c r="E728" s="131"/>
      <c r="F728" s="131"/>
      <c r="G728" s="131"/>
      <c r="H728" s="131"/>
      <c r="I728" s="131"/>
      <c r="J728" s="131"/>
      <c r="K728" s="99"/>
      <c r="L728" s="99"/>
      <c r="M728" s="131"/>
      <c r="N728" s="99"/>
      <c r="O728" s="99"/>
      <c r="P728" s="99"/>
      <c r="Q728" s="99"/>
      <c r="R728" s="99"/>
      <c r="S728" s="99"/>
      <c r="T728" s="99"/>
      <c r="U728" s="99"/>
      <c r="V728" s="99"/>
      <c r="W728" s="99"/>
      <c r="X728" s="99"/>
      <c r="Y728" s="99"/>
      <c r="Z728" s="99"/>
    </row>
    <row r="729" spans="1:26" ht="15.75" customHeight="1">
      <c r="A729" s="130"/>
      <c r="B729" s="131"/>
      <c r="C729" s="131"/>
      <c r="D729" s="131"/>
      <c r="E729" s="131"/>
      <c r="F729" s="131"/>
      <c r="G729" s="131"/>
      <c r="H729" s="131"/>
      <c r="I729" s="131"/>
      <c r="J729" s="131"/>
      <c r="K729" s="99"/>
      <c r="L729" s="99"/>
      <c r="M729" s="131"/>
      <c r="N729" s="99"/>
      <c r="O729" s="99"/>
      <c r="P729" s="99"/>
      <c r="Q729" s="99"/>
      <c r="R729" s="99"/>
      <c r="S729" s="99"/>
      <c r="T729" s="99"/>
      <c r="U729" s="99"/>
      <c r="V729" s="99"/>
      <c r="W729" s="99"/>
      <c r="X729" s="99"/>
      <c r="Y729" s="99"/>
      <c r="Z729" s="99"/>
    </row>
    <row r="730" spans="1:26" ht="15.75" customHeight="1">
      <c r="A730" s="130"/>
      <c r="B730" s="131"/>
      <c r="C730" s="131"/>
      <c r="D730" s="131"/>
      <c r="E730" s="131"/>
      <c r="F730" s="131"/>
      <c r="G730" s="131"/>
      <c r="H730" s="131"/>
      <c r="I730" s="131"/>
      <c r="J730" s="131"/>
      <c r="K730" s="99"/>
      <c r="L730" s="99"/>
      <c r="M730" s="131"/>
      <c r="N730" s="99"/>
      <c r="O730" s="99"/>
      <c r="P730" s="99"/>
      <c r="Q730" s="99"/>
      <c r="R730" s="99"/>
      <c r="S730" s="99"/>
      <c r="T730" s="99"/>
      <c r="U730" s="99"/>
      <c r="V730" s="99"/>
      <c r="W730" s="99"/>
      <c r="X730" s="99"/>
      <c r="Y730" s="99"/>
      <c r="Z730" s="99"/>
    </row>
    <row r="731" spans="1:26" ht="15.75" customHeight="1">
      <c r="A731" s="130"/>
      <c r="B731" s="131"/>
      <c r="C731" s="131"/>
      <c r="D731" s="131"/>
      <c r="E731" s="131"/>
      <c r="F731" s="131"/>
      <c r="G731" s="131"/>
      <c r="H731" s="131"/>
      <c r="I731" s="131"/>
      <c r="J731" s="131"/>
      <c r="K731" s="99"/>
      <c r="L731" s="99"/>
      <c r="M731" s="131"/>
      <c r="N731" s="99"/>
      <c r="O731" s="99"/>
      <c r="P731" s="99"/>
      <c r="Q731" s="99"/>
      <c r="R731" s="99"/>
      <c r="S731" s="99"/>
      <c r="T731" s="99"/>
      <c r="U731" s="99"/>
      <c r="V731" s="99"/>
      <c r="W731" s="99"/>
      <c r="X731" s="99"/>
      <c r="Y731" s="99"/>
      <c r="Z731" s="99"/>
    </row>
    <row r="732" spans="1:26" ht="15.75" customHeight="1">
      <c r="A732" s="130"/>
      <c r="B732" s="131"/>
      <c r="C732" s="131"/>
      <c r="D732" s="131"/>
      <c r="E732" s="131"/>
      <c r="F732" s="131"/>
      <c r="G732" s="131"/>
      <c r="H732" s="131"/>
      <c r="I732" s="131"/>
      <c r="J732" s="131"/>
      <c r="K732" s="99"/>
      <c r="L732" s="99"/>
      <c r="M732" s="131"/>
      <c r="N732" s="99"/>
      <c r="O732" s="99"/>
      <c r="P732" s="99"/>
      <c r="Q732" s="99"/>
      <c r="R732" s="99"/>
      <c r="S732" s="99"/>
      <c r="T732" s="99"/>
      <c r="U732" s="99"/>
      <c r="V732" s="99"/>
      <c r="W732" s="99"/>
      <c r="X732" s="99"/>
      <c r="Y732" s="99"/>
      <c r="Z732" s="99"/>
    </row>
    <row r="733" spans="1:26" ht="15.75" customHeight="1">
      <c r="A733" s="130"/>
      <c r="B733" s="131"/>
      <c r="C733" s="131"/>
      <c r="D733" s="131"/>
      <c r="E733" s="131"/>
      <c r="F733" s="131"/>
      <c r="G733" s="131"/>
      <c r="H733" s="131"/>
      <c r="I733" s="131"/>
      <c r="J733" s="131"/>
      <c r="K733" s="99"/>
      <c r="L733" s="99"/>
      <c r="M733" s="131"/>
      <c r="N733" s="99"/>
      <c r="O733" s="99"/>
      <c r="P733" s="99"/>
      <c r="Q733" s="99"/>
      <c r="R733" s="99"/>
      <c r="S733" s="99"/>
      <c r="T733" s="99"/>
      <c r="U733" s="99"/>
      <c r="V733" s="99"/>
      <c r="W733" s="99"/>
      <c r="X733" s="99"/>
      <c r="Y733" s="99"/>
      <c r="Z733" s="99"/>
    </row>
    <row r="734" spans="1:26" ht="15.75" customHeight="1">
      <c r="A734" s="130"/>
      <c r="B734" s="131"/>
      <c r="C734" s="131"/>
      <c r="D734" s="131"/>
      <c r="E734" s="131"/>
      <c r="F734" s="131"/>
      <c r="G734" s="131"/>
      <c r="H734" s="131"/>
      <c r="I734" s="131"/>
      <c r="J734" s="131"/>
      <c r="K734" s="99"/>
      <c r="L734" s="99"/>
      <c r="M734" s="131"/>
      <c r="N734" s="99"/>
      <c r="O734" s="99"/>
      <c r="P734" s="99"/>
      <c r="Q734" s="99"/>
      <c r="R734" s="99"/>
      <c r="S734" s="99"/>
      <c r="T734" s="99"/>
      <c r="U734" s="99"/>
      <c r="V734" s="99"/>
      <c r="W734" s="99"/>
      <c r="X734" s="99"/>
      <c r="Y734" s="99"/>
      <c r="Z734" s="99"/>
    </row>
    <row r="735" spans="1:26" ht="15.75" customHeight="1">
      <c r="A735" s="130"/>
      <c r="B735" s="131"/>
      <c r="C735" s="131"/>
      <c r="D735" s="131"/>
      <c r="E735" s="131"/>
      <c r="F735" s="131"/>
      <c r="G735" s="131"/>
      <c r="H735" s="131"/>
      <c r="I735" s="131"/>
      <c r="J735" s="131"/>
      <c r="K735" s="99"/>
      <c r="L735" s="99"/>
      <c r="M735" s="131"/>
      <c r="N735" s="99"/>
      <c r="O735" s="99"/>
      <c r="P735" s="99"/>
      <c r="Q735" s="99"/>
      <c r="R735" s="99"/>
      <c r="S735" s="99"/>
      <c r="T735" s="99"/>
      <c r="U735" s="99"/>
      <c r="V735" s="99"/>
      <c r="W735" s="99"/>
      <c r="X735" s="99"/>
      <c r="Y735" s="99"/>
      <c r="Z735" s="99"/>
    </row>
    <row r="736" spans="1:26" ht="15.75" customHeight="1">
      <c r="A736" s="130"/>
      <c r="B736" s="131"/>
      <c r="C736" s="131"/>
      <c r="D736" s="131"/>
      <c r="E736" s="131"/>
      <c r="F736" s="131"/>
      <c r="G736" s="131"/>
      <c r="H736" s="131"/>
      <c r="I736" s="131"/>
      <c r="J736" s="131"/>
      <c r="K736" s="99"/>
      <c r="L736" s="99"/>
      <c r="M736" s="131"/>
      <c r="N736" s="99"/>
      <c r="O736" s="99"/>
      <c r="P736" s="99"/>
      <c r="Q736" s="99"/>
      <c r="R736" s="99"/>
      <c r="S736" s="99"/>
      <c r="T736" s="99"/>
      <c r="U736" s="99"/>
      <c r="V736" s="99"/>
      <c r="W736" s="99"/>
      <c r="X736" s="99"/>
      <c r="Y736" s="99"/>
      <c r="Z736" s="99"/>
    </row>
    <row r="737" spans="1:26" ht="15.75" customHeight="1">
      <c r="A737" s="130"/>
      <c r="B737" s="131"/>
      <c r="C737" s="131"/>
      <c r="D737" s="131"/>
      <c r="E737" s="131"/>
      <c r="F737" s="131"/>
      <c r="G737" s="131"/>
      <c r="H737" s="131"/>
      <c r="I737" s="131"/>
      <c r="J737" s="131"/>
      <c r="K737" s="99"/>
      <c r="L737" s="99"/>
      <c r="M737" s="131"/>
      <c r="N737" s="99"/>
      <c r="O737" s="99"/>
      <c r="P737" s="99"/>
      <c r="Q737" s="99"/>
      <c r="R737" s="99"/>
      <c r="S737" s="99"/>
      <c r="T737" s="99"/>
      <c r="U737" s="99"/>
      <c r="V737" s="99"/>
      <c r="W737" s="99"/>
      <c r="X737" s="99"/>
      <c r="Y737" s="99"/>
      <c r="Z737" s="99"/>
    </row>
    <row r="738" spans="1:26" ht="15.75" customHeight="1">
      <c r="A738" s="130"/>
      <c r="B738" s="131"/>
      <c r="C738" s="131"/>
      <c r="D738" s="131"/>
      <c r="E738" s="131"/>
      <c r="F738" s="131"/>
      <c r="G738" s="131"/>
      <c r="H738" s="131"/>
      <c r="I738" s="131"/>
      <c r="J738" s="131"/>
      <c r="K738" s="99"/>
      <c r="L738" s="99"/>
      <c r="M738" s="131"/>
      <c r="N738" s="99"/>
      <c r="O738" s="99"/>
      <c r="P738" s="99"/>
      <c r="Q738" s="99"/>
      <c r="R738" s="99"/>
      <c r="S738" s="99"/>
      <c r="T738" s="99"/>
      <c r="U738" s="99"/>
      <c r="V738" s="99"/>
      <c r="W738" s="99"/>
      <c r="X738" s="99"/>
      <c r="Y738" s="99"/>
      <c r="Z738" s="99"/>
    </row>
    <row r="739" spans="1:26" ht="15.75" customHeight="1">
      <c r="A739" s="130"/>
      <c r="B739" s="131"/>
      <c r="C739" s="131"/>
      <c r="D739" s="131"/>
      <c r="E739" s="131"/>
      <c r="F739" s="131"/>
      <c r="G739" s="131"/>
      <c r="H739" s="131"/>
      <c r="I739" s="131"/>
      <c r="J739" s="131"/>
      <c r="K739" s="99"/>
      <c r="L739" s="99"/>
      <c r="M739" s="131"/>
      <c r="N739" s="99"/>
      <c r="O739" s="99"/>
      <c r="P739" s="99"/>
      <c r="Q739" s="99"/>
      <c r="R739" s="99"/>
      <c r="S739" s="99"/>
      <c r="T739" s="99"/>
      <c r="U739" s="99"/>
      <c r="V739" s="99"/>
      <c r="W739" s="99"/>
      <c r="X739" s="99"/>
      <c r="Y739" s="99"/>
      <c r="Z739" s="99"/>
    </row>
    <row r="740" spans="1:26" ht="15.75" customHeight="1">
      <c r="A740" s="130"/>
      <c r="B740" s="131"/>
      <c r="C740" s="131"/>
      <c r="D740" s="131"/>
      <c r="E740" s="131"/>
      <c r="F740" s="131"/>
      <c r="G740" s="131"/>
      <c r="H740" s="131"/>
      <c r="I740" s="131"/>
      <c r="J740" s="131"/>
      <c r="K740" s="99"/>
      <c r="L740" s="99"/>
      <c r="M740" s="131"/>
      <c r="N740" s="99"/>
      <c r="O740" s="99"/>
      <c r="P740" s="99"/>
      <c r="Q740" s="99"/>
      <c r="R740" s="99"/>
      <c r="S740" s="99"/>
      <c r="T740" s="99"/>
      <c r="U740" s="99"/>
      <c r="V740" s="99"/>
      <c r="W740" s="99"/>
      <c r="X740" s="99"/>
      <c r="Y740" s="99"/>
      <c r="Z740" s="99"/>
    </row>
    <row r="741" spans="1:26" ht="15.75" customHeight="1">
      <c r="A741" s="130"/>
      <c r="B741" s="131"/>
      <c r="C741" s="131"/>
      <c r="D741" s="131"/>
      <c r="E741" s="131"/>
      <c r="F741" s="131"/>
      <c r="G741" s="131"/>
      <c r="H741" s="131"/>
      <c r="I741" s="131"/>
      <c r="J741" s="131"/>
      <c r="K741" s="99"/>
      <c r="L741" s="99"/>
      <c r="M741" s="131"/>
      <c r="N741" s="99"/>
      <c r="O741" s="99"/>
      <c r="P741" s="99"/>
      <c r="Q741" s="99"/>
      <c r="R741" s="99"/>
      <c r="S741" s="99"/>
      <c r="T741" s="99"/>
      <c r="U741" s="99"/>
      <c r="V741" s="99"/>
      <c r="W741" s="99"/>
      <c r="X741" s="99"/>
      <c r="Y741" s="99"/>
      <c r="Z741" s="99"/>
    </row>
    <row r="742" spans="1:26" ht="15.75" customHeight="1">
      <c r="A742" s="130"/>
      <c r="B742" s="131"/>
      <c r="C742" s="131"/>
      <c r="D742" s="131"/>
      <c r="E742" s="131"/>
      <c r="F742" s="131"/>
      <c r="G742" s="131"/>
      <c r="H742" s="131"/>
      <c r="I742" s="131"/>
      <c r="J742" s="131"/>
      <c r="K742" s="99"/>
      <c r="L742" s="99"/>
      <c r="M742" s="131"/>
      <c r="N742" s="99"/>
      <c r="O742" s="99"/>
      <c r="P742" s="99"/>
      <c r="Q742" s="99"/>
      <c r="R742" s="99"/>
      <c r="S742" s="99"/>
      <c r="T742" s="99"/>
      <c r="U742" s="99"/>
      <c r="V742" s="99"/>
      <c r="W742" s="99"/>
      <c r="X742" s="99"/>
      <c r="Y742" s="99"/>
      <c r="Z742" s="99"/>
    </row>
    <row r="743" spans="1:26" ht="15.75" customHeight="1">
      <c r="A743" s="130"/>
      <c r="B743" s="131"/>
      <c r="C743" s="131"/>
      <c r="D743" s="131"/>
      <c r="E743" s="131"/>
      <c r="F743" s="131"/>
      <c r="G743" s="131"/>
      <c r="H743" s="131"/>
      <c r="I743" s="131"/>
      <c r="J743" s="131"/>
      <c r="K743" s="99"/>
      <c r="L743" s="99"/>
      <c r="M743" s="131"/>
      <c r="N743" s="99"/>
      <c r="O743" s="99"/>
      <c r="P743" s="99"/>
      <c r="Q743" s="99"/>
      <c r="R743" s="99"/>
      <c r="S743" s="99"/>
      <c r="T743" s="99"/>
      <c r="U743" s="99"/>
      <c r="V743" s="99"/>
      <c r="W743" s="99"/>
      <c r="X743" s="99"/>
      <c r="Y743" s="99"/>
      <c r="Z743" s="99"/>
    </row>
    <row r="744" spans="1:26" ht="15.75" customHeight="1">
      <c r="A744" s="130"/>
      <c r="B744" s="131"/>
      <c r="C744" s="131"/>
      <c r="D744" s="131"/>
      <c r="E744" s="131"/>
      <c r="F744" s="131"/>
      <c r="G744" s="131"/>
      <c r="H744" s="131"/>
      <c r="I744" s="131"/>
      <c r="J744" s="131"/>
      <c r="K744" s="99"/>
      <c r="L744" s="99"/>
      <c r="M744" s="131"/>
      <c r="N744" s="99"/>
      <c r="O744" s="99"/>
      <c r="P744" s="99"/>
      <c r="Q744" s="99"/>
      <c r="R744" s="99"/>
      <c r="S744" s="99"/>
      <c r="T744" s="99"/>
      <c r="U744" s="99"/>
      <c r="V744" s="99"/>
      <c r="W744" s="99"/>
      <c r="X744" s="99"/>
      <c r="Y744" s="99"/>
      <c r="Z744" s="99"/>
    </row>
    <row r="745" spans="1:26" ht="15.75" customHeight="1">
      <c r="A745" s="130"/>
      <c r="B745" s="131"/>
      <c r="C745" s="131"/>
      <c r="D745" s="131"/>
      <c r="E745" s="131"/>
      <c r="F745" s="131"/>
      <c r="G745" s="131"/>
      <c r="H745" s="131"/>
      <c r="I745" s="131"/>
      <c r="J745" s="131"/>
      <c r="K745" s="99"/>
      <c r="L745" s="99"/>
      <c r="M745" s="131"/>
      <c r="N745" s="99"/>
      <c r="O745" s="99"/>
      <c r="P745" s="99"/>
      <c r="Q745" s="99"/>
      <c r="R745" s="99"/>
      <c r="S745" s="99"/>
      <c r="T745" s="99"/>
      <c r="U745" s="99"/>
      <c r="V745" s="99"/>
      <c r="W745" s="99"/>
      <c r="X745" s="99"/>
      <c r="Y745" s="99"/>
      <c r="Z745" s="99"/>
    </row>
    <row r="746" spans="1:26" ht="15.75" customHeight="1">
      <c r="A746" s="130"/>
      <c r="B746" s="131"/>
      <c r="C746" s="131"/>
      <c r="D746" s="131"/>
      <c r="E746" s="131"/>
      <c r="F746" s="131"/>
      <c r="G746" s="131"/>
      <c r="H746" s="131"/>
      <c r="I746" s="131"/>
      <c r="J746" s="131"/>
      <c r="K746" s="99"/>
      <c r="L746" s="99"/>
      <c r="M746" s="131"/>
      <c r="N746" s="99"/>
      <c r="O746" s="99"/>
      <c r="P746" s="99"/>
      <c r="Q746" s="99"/>
      <c r="R746" s="99"/>
      <c r="S746" s="99"/>
      <c r="T746" s="99"/>
      <c r="U746" s="99"/>
      <c r="V746" s="99"/>
      <c r="W746" s="99"/>
      <c r="X746" s="99"/>
      <c r="Y746" s="99"/>
      <c r="Z746" s="99"/>
    </row>
    <row r="747" spans="1:26" ht="15.75" customHeight="1">
      <c r="A747" s="130"/>
      <c r="B747" s="131"/>
      <c r="C747" s="131"/>
      <c r="D747" s="131"/>
      <c r="E747" s="131"/>
      <c r="F747" s="131"/>
      <c r="G747" s="131"/>
      <c r="H747" s="131"/>
      <c r="I747" s="131"/>
      <c r="J747" s="131"/>
      <c r="K747" s="99"/>
      <c r="L747" s="99"/>
      <c r="M747" s="131"/>
      <c r="N747" s="99"/>
      <c r="O747" s="99"/>
      <c r="P747" s="99"/>
      <c r="Q747" s="99"/>
      <c r="R747" s="99"/>
      <c r="S747" s="99"/>
      <c r="T747" s="99"/>
      <c r="U747" s="99"/>
      <c r="V747" s="99"/>
      <c r="W747" s="99"/>
      <c r="X747" s="99"/>
      <c r="Y747" s="99"/>
      <c r="Z747" s="99"/>
    </row>
    <row r="748" spans="1:26" ht="15.75" customHeight="1">
      <c r="A748" s="130"/>
      <c r="B748" s="131"/>
      <c r="C748" s="131"/>
      <c r="D748" s="131"/>
      <c r="E748" s="131"/>
      <c r="F748" s="131"/>
      <c r="G748" s="131"/>
      <c r="H748" s="131"/>
      <c r="I748" s="131"/>
      <c r="J748" s="131"/>
      <c r="K748" s="99"/>
      <c r="L748" s="99"/>
      <c r="M748" s="131"/>
      <c r="N748" s="99"/>
      <c r="O748" s="99"/>
      <c r="P748" s="99"/>
      <c r="Q748" s="99"/>
      <c r="R748" s="99"/>
      <c r="S748" s="99"/>
      <c r="T748" s="99"/>
      <c r="U748" s="99"/>
      <c r="V748" s="99"/>
      <c r="W748" s="99"/>
      <c r="X748" s="99"/>
      <c r="Y748" s="99"/>
      <c r="Z748" s="99"/>
    </row>
    <row r="749" spans="1:26" ht="15.75" customHeight="1">
      <c r="A749" s="130"/>
      <c r="B749" s="131"/>
      <c r="C749" s="131"/>
      <c r="D749" s="131"/>
      <c r="E749" s="131"/>
      <c r="F749" s="131"/>
      <c r="G749" s="131"/>
      <c r="H749" s="131"/>
      <c r="I749" s="131"/>
      <c r="J749" s="131"/>
      <c r="K749" s="99"/>
      <c r="L749" s="99"/>
      <c r="M749" s="131"/>
      <c r="N749" s="99"/>
      <c r="O749" s="99"/>
      <c r="P749" s="99"/>
      <c r="Q749" s="99"/>
      <c r="R749" s="99"/>
      <c r="S749" s="99"/>
      <c r="T749" s="99"/>
      <c r="U749" s="99"/>
      <c r="V749" s="99"/>
      <c r="W749" s="99"/>
      <c r="X749" s="99"/>
      <c r="Y749" s="99"/>
      <c r="Z749" s="99"/>
    </row>
    <row r="750" spans="1:26" ht="15.75" customHeight="1">
      <c r="A750" s="130"/>
      <c r="B750" s="131"/>
      <c r="C750" s="131"/>
      <c r="D750" s="131"/>
      <c r="E750" s="131"/>
      <c r="F750" s="131"/>
      <c r="G750" s="131"/>
      <c r="H750" s="131"/>
      <c r="I750" s="131"/>
      <c r="J750" s="131"/>
      <c r="K750" s="99"/>
      <c r="L750" s="99"/>
      <c r="M750" s="131"/>
      <c r="N750" s="99"/>
      <c r="O750" s="99"/>
      <c r="P750" s="99"/>
      <c r="Q750" s="99"/>
      <c r="R750" s="99"/>
      <c r="S750" s="99"/>
      <c r="T750" s="99"/>
      <c r="U750" s="99"/>
      <c r="V750" s="99"/>
      <c r="W750" s="99"/>
      <c r="X750" s="99"/>
      <c r="Y750" s="99"/>
      <c r="Z750" s="99"/>
    </row>
    <row r="751" spans="1:26" ht="15.75" customHeight="1">
      <c r="A751" s="130"/>
      <c r="B751" s="131"/>
      <c r="C751" s="131"/>
      <c r="D751" s="131"/>
      <c r="E751" s="131"/>
      <c r="F751" s="131"/>
      <c r="G751" s="131"/>
      <c r="H751" s="131"/>
      <c r="I751" s="131"/>
      <c r="J751" s="131"/>
      <c r="K751" s="99"/>
      <c r="L751" s="99"/>
      <c r="M751" s="131"/>
      <c r="N751" s="99"/>
      <c r="O751" s="99"/>
      <c r="P751" s="99"/>
      <c r="Q751" s="99"/>
      <c r="R751" s="99"/>
      <c r="S751" s="99"/>
      <c r="T751" s="99"/>
      <c r="U751" s="99"/>
      <c r="V751" s="99"/>
      <c r="W751" s="99"/>
      <c r="X751" s="99"/>
      <c r="Y751" s="99"/>
      <c r="Z751" s="99"/>
    </row>
    <row r="752" spans="1:26" ht="15.75" customHeight="1">
      <c r="A752" s="130"/>
      <c r="B752" s="131"/>
      <c r="C752" s="131"/>
      <c r="D752" s="131"/>
      <c r="E752" s="131"/>
      <c r="F752" s="131"/>
      <c r="G752" s="131"/>
      <c r="H752" s="131"/>
      <c r="I752" s="131"/>
      <c r="J752" s="131"/>
      <c r="K752" s="99"/>
      <c r="L752" s="99"/>
      <c r="M752" s="131"/>
      <c r="N752" s="99"/>
      <c r="O752" s="99"/>
      <c r="P752" s="99"/>
      <c r="Q752" s="99"/>
      <c r="R752" s="99"/>
      <c r="S752" s="99"/>
      <c r="T752" s="99"/>
      <c r="U752" s="99"/>
      <c r="V752" s="99"/>
      <c r="W752" s="99"/>
      <c r="X752" s="99"/>
      <c r="Y752" s="99"/>
      <c r="Z752" s="99"/>
    </row>
    <row r="753" spans="1:26" ht="15.75" customHeight="1">
      <c r="A753" s="130"/>
      <c r="B753" s="131"/>
      <c r="C753" s="131"/>
      <c r="D753" s="131"/>
      <c r="E753" s="131"/>
      <c r="F753" s="131"/>
      <c r="G753" s="131"/>
      <c r="H753" s="131"/>
      <c r="I753" s="131"/>
      <c r="J753" s="131"/>
      <c r="K753" s="99"/>
      <c r="L753" s="99"/>
      <c r="M753" s="131"/>
      <c r="N753" s="99"/>
      <c r="O753" s="99"/>
      <c r="P753" s="99"/>
      <c r="Q753" s="99"/>
      <c r="R753" s="99"/>
      <c r="S753" s="99"/>
      <c r="T753" s="99"/>
      <c r="U753" s="99"/>
      <c r="V753" s="99"/>
      <c r="W753" s="99"/>
      <c r="X753" s="99"/>
      <c r="Y753" s="99"/>
      <c r="Z753" s="99"/>
    </row>
    <row r="754" spans="1:26" ht="15.75" customHeight="1">
      <c r="A754" s="130"/>
      <c r="B754" s="131"/>
      <c r="C754" s="131"/>
      <c r="D754" s="131"/>
      <c r="E754" s="131"/>
      <c r="F754" s="131"/>
      <c r="G754" s="131"/>
      <c r="H754" s="131"/>
      <c r="I754" s="131"/>
      <c r="J754" s="131"/>
      <c r="K754" s="99"/>
      <c r="L754" s="99"/>
      <c r="M754" s="131"/>
      <c r="N754" s="99"/>
      <c r="O754" s="99"/>
      <c r="P754" s="99"/>
      <c r="Q754" s="99"/>
      <c r="R754" s="99"/>
      <c r="S754" s="99"/>
      <c r="T754" s="99"/>
      <c r="U754" s="99"/>
      <c r="V754" s="99"/>
      <c r="W754" s="99"/>
      <c r="X754" s="99"/>
      <c r="Y754" s="99"/>
      <c r="Z754" s="99"/>
    </row>
    <row r="755" spans="1:26" ht="15.75" customHeight="1">
      <c r="A755" s="130"/>
      <c r="B755" s="131"/>
      <c r="C755" s="131"/>
      <c r="D755" s="131"/>
      <c r="E755" s="131"/>
      <c r="F755" s="131"/>
      <c r="G755" s="131"/>
      <c r="H755" s="131"/>
      <c r="I755" s="131"/>
      <c r="J755" s="131"/>
      <c r="K755" s="99"/>
      <c r="L755" s="99"/>
      <c r="M755" s="131"/>
      <c r="N755" s="99"/>
      <c r="O755" s="99"/>
      <c r="P755" s="99"/>
      <c r="Q755" s="99"/>
      <c r="R755" s="99"/>
      <c r="S755" s="99"/>
      <c r="T755" s="99"/>
      <c r="U755" s="99"/>
      <c r="V755" s="99"/>
      <c r="W755" s="99"/>
      <c r="X755" s="99"/>
      <c r="Y755" s="99"/>
      <c r="Z755" s="99"/>
    </row>
    <row r="756" spans="1:26" ht="15.75" customHeight="1">
      <c r="A756" s="130"/>
      <c r="B756" s="131"/>
      <c r="C756" s="131"/>
      <c r="D756" s="131"/>
      <c r="E756" s="131"/>
      <c r="F756" s="131"/>
      <c r="G756" s="131"/>
      <c r="H756" s="131"/>
      <c r="I756" s="131"/>
      <c r="J756" s="131"/>
      <c r="K756" s="99"/>
      <c r="L756" s="99"/>
      <c r="M756" s="131"/>
      <c r="N756" s="99"/>
      <c r="O756" s="99"/>
      <c r="P756" s="99"/>
      <c r="Q756" s="99"/>
      <c r="R756" s="99"/>
      <c r="S756" s="99"/>
      <c r="T756" s="99"/>
      <c r="U756" s="99"/>
      <c r="V756" s="99"/>
      <c r="W756" s="99"/>
      <c r="X756" s="99"/>
      <c r="Y756" s="99"/>
      <c r="Z756" s="99"/>
    </row>
    <row r="757" spans="1:26" ht="15.75" customHeight="1">
      <c r="A757" s="130"/>
      <c r="B757" s="131"/>
      <c r="C757" s="131"/>
      <c r="D757" s="131"/>
      <c r="E757" s="131"/>
      <c r="F757" s="131"/>
      <c r="G757" s="131"/>
      <c r="H757" s="131"/>
      <c r="I757" s="131"/>
      <c r="J757" s="131"/>
      <c r="K757" s="99"/>
      <c r="L757" s="99"/>
      <c r="M757" s="131"/>
      <c r="N757" s="99"/>
      <c r="O757" s="99"/>
      <c r="P757" s="99"/>
      <c r="Q757" s="99"/>
      <c r="R757" s="99"/>
      <c r="S757" s="99"/>
      <c r="T757" s="99"/>
      <c r="U757" s="99"/>
      <c r="V757" s="99"/>
      <c r="W757" s="99"/>
      <c r="X757" s="99"/>
      <c r="Y757" s="99"/>
      <c r="Z757" s="99"/>
    </row>
    <row r="758" spans="1:26" ht="15.75" customHeight="1">
      <c r="A758" s="130"/>
      <c r="B758" s="131"/>
      <c r="C758" s="131"/>
      <c r="D758" s="131"/>
      <c r="E758" s="131"/>
      <c r="F758" s="131"/>
      <c r="G758" s="131"/>
      <c r="H758" s="131"/>
      <c r="I758" s="131"/>
      <c r="J758" s="131"/>
      <c r="K758" s="99"/>
      <c r="L758" s="99"/>
      <c r="M758" s="131"/>
      <c r="N758" s="99"/>
      <c r="O758" s="99"/>
      <c r="P758" s="99"/>
      <c r="Q758" s="99"/>
      <c r="R758" s="99"/>
      <c r="S758" s="99"/>
      <c r="T758" s="99"/>
      <c r="U758" s="99"/>
      <c r="V758" s="99"/>
      <c r="W758" s="99"/>
      <c r="X758" s="99"/>
      <c r="Y758" s="99"/>
      <c r="Z758" s="99"/>
    </row>
    <row r="759" spans="1:26" ht="15.75" customHeight="1">
      <c r="A759" s="130"/>
      <c r="B759" s="131"/>
      <c r="C759" s="131"/>
      <c r="D759" s="131"/>
      <c r="E759" s="131"/>
      <c r="F759" s="131"/>
      <c r="G759" s="131"/>
      <c r="H759" s="131"/>
      <c r="I759" s="131"/>
      <c r="J759" s="131"/>
      <c r="K759" s="99"/>
      <c r="L759" s="99"/>
      <c r="M759" s="131"/>
      <c r="N759" s="99"/>
      <c r="O759" s="99"/>
      <c r="P759" s="99"/>
      <c r="Q759" s="99"/>
      <c r="R759" s="99"/>
      <c r="S759" s="99"/>
      <c r="T759" s="99"/>
      <c r="U759" s="99"/>
      <c r="V759" s="99"/>
      <c r="W759" s="99"/>
      <c r="X759" s="99"/>
      <c r="Y759" s="99"/>
      <c r="Z759" s="99"/>
    </row>
    <row r="760" spans="1:26" ht="15.75" customHeight="1">
      <c r="A760" s="130"/>
      <c r="B760" s="131"/>
      <c r="C760" s="131"/>
      <c r="D760" s="131"/>
      <c r="E760" s="131"/>
      <c r="F760" s="131"/>
      <c r="G760" s="131"/>
      <c r="H760" s="131"/>
      <c r="I760" s="131"/>
      <c r="J760" s="131"/>
      <c r="K760" s="99"/>
      <c r="L760" s="99"/>
      <c r="M760" s="131"/>
      <c r="N760" s="99"/>
      <c r="O760" s="99"/>
      <c r="P760" s="99"/>
      <c r="Q760" s="99"/>
      <c r="R760" s="99"/>
      <c r="S760" s="99"/>
      <c r="T760" s="99"/>
      <c r="U760" s="99"/>
      <c r="V760" s="99"/>
      <c r="W760" s="99"/>
      <c r="X760" s="99"/>
      <c r="Y760" s="99"/>
      <c r="Z760" s="99"/>
    </row>
    <row r="761" spans="1:26" ht="15.75" customHeight="1">
      <c r="A761" s="130"/>
      <c r="B761" s="131"/>
      <c r="C761" s="131"/>
      <c r="D761" s="131"/>
      <c r="E761" s="131"/>
      <c r="F761" s="131"/>
      <c r="G761" s="131"/>
      <c r="H761" s="131"/>
      <c r="I761" s="131"/>
      <c r="J761" s="131"/>
      <c r="K761" s="99"/>
      <c r="L761" s="99"/>
      <c r="M761" s="131"/>
      <c r="N761" s="99"/>
      <c r="O761" s="99"/>
      <c r="P761" s="99"/>
      <c r="Q761" s="99"/>
      <c r="R761" s="99"/>
      <c r="S761" s="99"/>
      <c r="T761" s="99"/>
      <c r="U761" s="99"/>
      <c r="V761" s="99"/>
      <c r="W761" s="99"/>
      <c r="X761" s="99"/>
      <c r="Y761" s="99"/>
      <c r="Z761" s="99"/>
    </row>
    <row r="762" spans="1:26" ht="15.75" customHeight="1">
      <c r="A762" s="130"/>
      <c r="B762" s="131"/>
      <c r="C762" s="131"/>
      <c r="D762" s="131"/>
      <c r="E762" s="131"/>
      <c r="F762" s="131"/>
      <c r="G762" s="131"/>
      <c r="H762" s="131"/>
      <c r="I762" s="131"/>
      <c r="J762" s="131"/>
      <c r="K762" s="99"/>
      <c r="L762" s="99"/>
      <c r="M762" s="131"/>
      <c r="N762" s="99"/>
      <c r="O762" s="99"/>
      <c r="P762" s="99"/>
      <c r="Q762" s="99"/>
      <c r="R762" s="99"/>
      <c r="S762" s="99"/>
      <c r="T762" s="99"/>
      <c r="U762" s="99"/>
      <c r="V762" s="99"/>
      <c r="W762" s="99"/>
      <c r="X762" s="99"/>
      <c r="Y762" s="99"/>
      <c r="Z762" s="99"/>
    </row>
    <row r="763" spans="1:26" ht="15.75" customHeight="1">
      <c r="A763" s="130"/>
      <c r="B763" s="131"/>
      <c r="C763" s="131"/>
      <c r="D763" s="131"/>
      <c r="E763" s="131"/>
      <c r="F763" s="131"/>
      <c r="G763" s="131"/>
      <c r="H763" s="131"/>
      <c r="I763" s="131"/>
      <c r="J763" s="131"/>
      <c r="K763" s="99"/>
      <c r="L763" s="99"/>
      <c r="M763" s="131"/>
      <c r="N763" s="99"/>
      <c r="O763" s="99"/>
      <c r="P763" s="99"/>
      <c r="Q763" s="99"/>
      <c r="R763" s="99"/>
      <c r="S763" s="99"/>
      <c r="T763" s="99"/>
      <c r="U763" s="99"/>
      <c r="V763" s="99"/>
      <c r="W763" s="99"/>
      <c r="X763" s="99"/>
      <c r="Y763" s="99"/>
      <c r="Z763" s="99"/>
    </row>
    <row r="764" spans="1:26" ht="15.75" customHeight="1">
      <c r="A764" s="130"/>
      <c r="B764" s="131"/>
      <c r="C764" s="131"/>
      <c r="D764" s="131"/>
      <c r="E764" s="131"/>
      <c r="F764" s="131"/>
      <c r="G764" s="131"/>
      <c r="H764" s="131"/>
      <c r="I764" s="131"/>
      <c r="J764" s="131"/>
      <c r="K764" s="99"/>
      <c r="L764" s="99"/>
      <c r="M764" s="131"/>
      <c r="N764" s="99"/>
      <c r="O764" s="99"/>
      <c r="P764" s="99"/>
      <c r="Q764" s="99"/>
      <c r="R764" s="99"/>
      <c r="S764" s="99"/>
      <c r="T764" s="99"/>
      <c r="U764" s="99"/>
      <c r="V764" s="99"/>
      <c r="W764" s="99"/>
      <c r="X764" s="99"/>
      <c r="Y764" s="99"/>
      <c r="Z764" s="99"/>
    </row>
    <row r="765" spans="1:26" ht="15.75" customHeight="1">
      <c r="A765" s="130"/>
      <c r="B765" s="131"/>
      <c r="C765" s="131"/>
      <c r="D765" s="131"/>
      <c r="E765" s="131"/>
      <c r="F765" s="131"/>
      <c r="G765" s="131"/>
      <c r="H765" s="131"/>
      <c r="I765" s="131"/>
      <c r="J765" s="131"/>
      <c r="K765" s="99"/>
      <c r="L765" s="99"/>
      <c r="M765" s="131"/>
      <c r="N765" s="99"/>
      <c r="O765" s="99"/>
      <c r="P765" s="99"/>
      <c r="Q765" s="99"/>
      <c r="R765" s="99"/>
      <c r="S765" s="99"/>
      <c r="T765" s="99"/>
      <c r="U765" s="99"/>
      <c r="V765" s="99"/>
      <c r="W765" s="99"/>
      <c r="X765" s="99"/>
      <c r="Y765" s="99"/>
      <c r="Z765" s="99"/>
    </row>
    <row r="766" spans="1:26" ht="15.75" customHeight="1">
      <c r="A766" s="130"/>
      <c r="B766" s="131"/>
      <c r="C766" s="131"/>
      <c r="D766" s="131"/>
      <c r="E766" s="131"/>
      <c r="F766" s="131"/>
      <c r="G766" s="131"/>
      <c r="H766" s="131"/>
      <c r="I766" s="131"/>
      <c r="J766" s="131"/>
      <c r="K766" s="99"/>
      <c r="L766" s="99"/>
      <c r="M766" s="131"/>
      <c r="N766" s="99"/>
      <c r="O766" s="99"/>
      <c r="P766" s="99"/>
      <c r="Q766" s="99"/>
      <c r="R766" s="99"/>
      <c r="S766" s="99"/>
      <c r="T766" s="99"/>
      <c r="U766" s="99"/>
      <c r="V766" s="99"/>
      <c r="W766" s="99"/>
      <c r="X766" s="99"/>
      <c r="Y766" s="99"/>
      <c r="Z766" s="99"/>
    </row>
    <row r="767" spans="1:26" ht="15.75" customHeight="1">
      <c r="A767" s="130"/>
      <c r="B767" s="131"/>
      <c r="C767" s="131"/>
      <c r="D767" s="131"/>
      <c r="E767" s="131"/>
      <c r="F767" s="131"/>
      <c r="G767" s="131"/>
      <c r="H767" s="131"/>
      <c r="I767" s="131"/>
      <c r="J767" s="131"/>
      <c r="K767" s="99"/>
      <c r="L767" s="99"/>
      <c r="M767" s="131"/>
      <c r="N767" s="99"/>
      <c r="O767" s="99"/>
      <c r="P767" s="99"/>
      <c r="Q767" s="99"/>
      <c r="R767" s="99"/>
      <c r="S767" s="99"/>
      <c r="T767" s="99"/>
      <c r="U767" s="99"/>
      <c r="V767" s="99"/>
      <c r="W767" s="99"/>
      <c r="X767" s="99"/>
      <c r="Y767" s="99"/>
      <c r="Z767" s="99"/>
    </row>
    <row r="768" spans="1:26" ht="15.75" customHeight="1">
      <c r="A768" s="130"/>
      <c r="B768" s="131"/>
      <c r="C768" s="131"/>
      <c r="D768" s="131"/>
      <c r="E768" s="131"/>
      <c r="F768" s="131"/>
      <c r="G768" s="131"/>
      <c r="H768" s="131"/>
      <c r="I768" s="131"/>
      <c r="J768" s="131"/>
      <c r="K768" s="99"/>
      <c r="L768" s="99"/>
      <c r="M768" s="131"/>
      <c r="N768" s="99"/>
      <c r="O768" s="99"/>
      <c r="P768" s="99"/>
      <c r="Q768" s="99"/>
      <c r="R768" s="99"/>
      <c r="S768" s="99"/>
      <c r="T768" s="99"/>
      <c r="U768" s="99"/>
      <c r="V768" s="99"/>
      <c r="W768" s="99"/>
      <c r="X768" s="99"/>
      <c r="Y768" s="99"/>
      <c r="Z768" s="99"/>
    </row>
    <row r="769" spans="1:26" ht="15.75" customHeight="1">
      <c r="A769" s="130"/>
      <c r="B769" s="131"/>
      <c r="C769" s="131"/>
      <c r="D769" s="131"/>
      <c r="E769" s="131"/>
      <c r="F769" s="131"/>
      <c r="G769" s="131"/>
      <c r="H769" s="131"/>
      <c r="I769" s="131"/>
      <c r="J769" s="131"/>
      <c r="K769" s="99"/>
      <c r="L769" s="99"/>
      <c r="M769" s="131"/>
      <c r="N769" s="99"/>
      <c r="O769" s="99"/>
      <c r="P769" s="99"/>
      <c r="Q769" s="99"/>
      <c r="R769" s="99"/>
      <c r="S769" s="99"/>
      <c r="T769" s="99"/>
      <c r="U769" s="99"/>
      <c r="V769" s="99"/>
      <c r="W769" s="99"/>
      <c r="X769" s="99"/>
      <c r="Y769" s="99"/>
      <c r="Z769" s="99"/>
    </row>
    <row r="770" spans="1:26" ht="15.75" customHeight="1">
      <c r="A770" s="130"/>
      <c r="B770" s="131"/>
      <c r="C770" s="131"/>
      <c r="D770" s="131"/>
      <c r="E770" s="131"/>
      <c r="F770" s="131"/>
      <c r="G770" s="131"/>
      <c r="H770" s="131"/>
      <c r="I770" s="131"/>
      <c r="J770" s="131"/>
      <c r="K770" s="99"/>
      <c r="L770" s="99"/>
      <c r="M770" s="131"/>
      <c r="N770" s="99"/>
      <c r="O770" s="99"/>
      <c r="P770" s="99"/>
      <c r="Q770" s="99"/>
      <c r="R770" s="99"/>
      <c r="S770" s="99"/>
      <c r="T770" s="99"/>
      <c r="U770" s="99"/>
      <c r="V770" s="99"/>
      <c r="W770" s="99"/>
      <c r="X770" s="99"/>
      <c r="Y770" s="99"/>
      <c r="Z770" s="99"/>
    </row>
    <row r="771" spans="1:26" ht="15.75" customHeight="1">
      <c r="A771" s="130"/>
      <c r="B771" s="131"/>
      <c r="C771" s="131"/>
      <c r="D771" s="131"/>
      <c r="E771" s="131"/>
      <c r="F771" s="131"/>
      <c r="G771" s="131"/>
      <c r="H771" s="131"/>
      <c r="I771" s="131"/>
      <c r="J771" s="131"/>
      <c r="K771" s="99"/>
      <c r="L771" s="99"/>
      <c r="M771" s="131"/>
      <c r="N771" s="99"/>
      <c r="O771" s="99"/>
      <c r="P771" s="99"/>
      <c r="Q771" s="99"/>
      <c r="R771" s="99"/>
      <c r="S771" s="99"/>
      <c r="T771" s="99"/>
      <c r="U771" s="99"/>
      <c r="V771" s="99"/>
      <c r="W771" s="99"/>
      <c r="X771" s="99"/>
      <c r="Y771" s="99"/>
      <c r="Z771" s="99"/>
    </row>
    <row r="772" spans="1:26" ht="15.75" customHeight="1">
      <c r="A772" s="130"/>
      <c r="B772" s="131"/>
      <c r="C772" s="131"/>
      <c r="D772" s="131"/>
      <c r="E772" s="131"/>
      <c r="F772" s="131"/>
      <c r="G772" s="131"/>
      <c r="H772" s="131"/>
      <c r="I772" s="131"/>
      <c r="J772" s="131"/>
      <c r="K772" s="99"/>
      <c r="L772" s="99"/>
      <c r="M772" s="131"/>
      <c r="N772" s="99"/>
      <c r="O772" s="99"/>
      <c r="P772" s="99"/>
      <c r="Q772" s="99"/>
      <c r="R772" s="99"/>
      <c r="S772" s="99"/>
      <c r="T772" s="99"/>
      <c r="U772" s="99"/>
      <c r="V772" s="99"/>
      <c r="W772" s="99"/>
      <c r="X772" s="99"/>
      <c r="Y772" s="99"/>
      <c r="Z772" s="99"/>
    </row>
    <row r="773" spans="1:26" ht="15.75" customHeight="1">
      <c r="A773" s="130"/>
      <c r="B773" s="131"/>
      <c r="C773" s="131"/>
      <c r="D773" s="131"/>
      <c r="E773" s="131"/>
      <c r="F773" s="131"/>
      <c r="G773" s="131"/>
      <c r="H773" s="131"/>
      <c r="I773" s="131"/>
      <c r="J773" s="131"/>
      <c r="K773" s="99"/>
      <c r="L773" s="99"/>
      <c r="M773" s="131"/>
      <c r="N773" s="99"/>
      <c r="O773" s="99"/>
      <c r="P773" s="99"/>
      <c r="Q773" s="99"/>
      <c r="R773" s="99"/>
      <c r="S773" s="99"/>
      <c r="T773" s="99"/>
      <c r="U773" s="99"/>
      <c r="V773" s="99"/>
      <c r="W773" s="99"/>
      <c r="X773" s="99"/>
      <c r="Y773" s="99"/>
      <c r="Z773" s="99"/>
    </row>
    <row r="774" spans="1:26" ht="15.75" customHeight="1">
      <c r="A774" s="130"/>
      <c r="B774" s="131"/>
      <c r="C774" s="131"/>
      <c r="D774" s="131"/>
      <c r="E774" s="131"/>
      <c r="F774" s="131"/>
      <c r="G774" s="131"/>
      <c r="H774" s="131"/>
      <c r="I774" s="131"/>
      <c r="J774" s="131"/>
      <c r="K774" s="99"/>
      <c r="L774" s="99"/>
      <c r="M774" s="131"/>
      <c r="N774" s="99"/>
      <c r="O774" s="99"/>
      <c r="P774" s="99"/>
      <c r="Q774" s="99"/>
      <c r="R774" s="99"/>
      <c r="S774" s="99"/>
      <c r="T774" s="99"/>
      <c r="U774" s="99"/>
      <c r="V774" s="99"/>
      <c r="W774" s="99"/>
      <c r="X774" s="99"/>
      <c r="Y774" s="99"/>
      <c r="Z774" s="99"/>
    </row>
    <row r="775" spans="1:26" ht="15.75" customHeight="1">
      <c r="A775" s="130"/>
      <c r="B775" s="131"/>
      <c r="C775" s="131"/>
      <c r="D775" s="131"/>
      <c r="E775" s="131"/>
      <c r="F775" s="131"/>
      <c r="G775" s="131"/>
      <c r="H775" s="131"/>
      <c r="I775" s="131"/>
      <c r="J775" s="131"/>
      <c r="K775" s="99"/>
      <c r="L775" s="99"/>
      <c r="M775" s="131"/>
      <c r="N775" s="99"/>
      <c r="O775" s="99"/>
      <c r="P775" s="99"/>
      <c r="Q775" s="99"/>
      <c r="R775" s="99"/>
      <c r="S775" s="99"/>
      <c r="T775" s="99"/>
      <c r="U775" s="99"/>
      <c r="V775" s="99"/>
      <c r="W775" s="99"/>
      <c r="X775" s="99"/>
      <c r="Y775" s="99"/>
      <c r="Z775" s="99"/>
    </row>
    <row r="776" spans="1:26" ht="15.75" customHeight="1">
      <c r="A776" s="130"/>
      <c r="B776" s="131"/>
      <c r="C776" s="131"/>
      <c r="D776" s="131"/>
      <c r="E776" s="131"/>
      <c r="F776" s="131"/>
      <c r="G776" s="131"/>
      <c r="H776" s="131"/>
      <c r="I776" s="131"/>
      <c r="J776" s="131"/>
      <c r="K776" s="99"/>
      <c r="L776" s="99"/>
      <c r="M776" s="131"/>
      <c r="N776" s="99"/>
      <c r="O776" s="99"/>
      <c r="P776" s="99"/>
      <c r="Q776" s="99"/>
      <c r="R776" s="99"/>
      <c r="S776" s="99"/>
      <c r="T776" s="99"/>
      <c r="U776" s="99"/>
      <c r="V776" s="99"/>
      <c r="W776" s="99"/>
      <c r="X776" s="99"/>
      <c r="Y776" s="99"/>
      <c r="Z776" s="99"/>
    </row>
    <row r="777" spans="1:26" ht="15.75" customHeight="1">
      <c r="A777" s="130"/>
      <c r="B777" s="131"/>
      <c r="C777" s="131"/>
      <c r="D777" s="131"/>
      <c r="E777" s="131"/>
      <c r="F777" s="131"/>
      <c r="G777" s="131"/>
      <c r="H777" s="131"/>
      <c r="I777" s="131"/>
      <c r="J777" s="131"/>
      <c r="K777" s="99"/>
      <c r="L777" s="99"/>
      <c r="M777" s="131"/>
      <c r="N777" s="99"/>
      <c r="O777" s="99"/>
      <c r="P777" s="99"/>
      <c r="Q777" s="99"/>
      <c r="R777" s="99"/>
      <c r="S777" s="99"/>
      <c r="T777" s="99"/>
      <c r="U777" s="99"/>
      <c r="V777" s="99"/>
      <c r="W777" s="99"/>
      <c r="X777" s="99"/>
      <c r="Y777" s="99"/>
      <c r="Z777" s="99"/>
    </row>
    <row r="778" spans="1:26" ht="15.75" customHeight="1">
      <c r="A778" s="130"/>
      <c r="B778" s="131"/>
      <c r="C778" s="131"/>
      <c r="D778" s="131"/>
      <c r="E778" s="131"/>
      <c r="F778" s="131"/>
      <c r="G778" s="131"/>
      <c r="H778" s="131"/>
      <c r="I778" s="131"/>
      <c r="J778" s="131"/>
      <c r="K778" s="99"/>
      <c r="L778" s="99"/>
      <c r="M778" s="131"/>
      <c r="N778" s="99"/>
      <c r="O778" s="99"/>
      <c r="P778" s="99"/>
      <c r="Q778" s="99"/>
      <c r="R778" s="99"/>
      <c r="S778" s="99"/>
      <c r="T778" s="99"/>
      <c r="U778" s="99"/>
      <c r="V778" s="99"/>
      <c r="W778" s="99"/>
      <c r="X778" s="99"/>
      <c r="Y778" s="99"/>
      <c r="Z778" s="99"/>
    </row>
    <row r="779" spans="1:26" ht="15.75" customHeight="1">
      <c r="A779" s="130"/>
      <c r="B779" s="131"/>
      <c r="C779" s="131"/>
      <c r="D779" s="131"/>
      <c r="E779" s="131"/>
      <c r="F779" s="131"/>
      <c r="G779" s="131"/>
      <c r="H779" s="131"/>
      <c r="I779" s="131"/>
      <c r="J779" s="131"/>
      <c r="K779" s="99"/>
      <c r="L779" s="99"/>
      <c r="M779" s="131"/>
      <c r="N779" s="99"/>
      <c r="O779" s="99"/>
      <c r="P779" s="99"/>
      <c r="Q779" s="99"/>
      <c r="R779" s="99"/>
      <c r="S779" s="99"/>
      <c r="T779" s="99"/>
      <c r="U779" s="99"/>
      <c r="V779" s="99"/>
      <c r="W779" s="99"/>
      <c r="X779" s="99"/>
      <c r="Y779" s="99"/>
      <c r="Z779" s="99"/>
    </row>
    <row r="780" spans="1:26" ht="15.75" customHeight="1">
      <c r="A780" s="130"/>
      <c r="B780" s="131"/>
      <c r="C780" s="131"/>
      <c r="D780" s="131"/>
      <c r="E780" s="131"/>
      <c r="F780" s="131"/>
      <c r="G780" s="131"/>
      <c r="H780" s="131"/>
      <c r="I780" s="131"/>
      <c r="J780" s="131"/>
      <c r="K780" s="99"/>
      <c r="L780" s="99"/>
      <c r="M780" s="131"/>
      <c r="N780" s="99"/>
      <c r="O780" s="99"/>
      <c r="P780" s="99"/>
      <c r="Q780" s="99"/>
      <c r="R780" s="99"/>
      <c r="S780" s="99"/>
      <c r="T780" s="99"/>
      <c r="U780" s="99"/>
      <c r="V780" s="99"/>
      <c r="W780" s="99"/>
      <c r="X780" s="99"/>
      <c r="Y780" s="99"/>
      <c r="Z780" s="99"/>
    </row>
    <row r="781" spans="1:26" ht="15.75" customHeight="1">
      <c r="A781" s="130"/>
      <c r="B781" s="131"/>
      <c r="C781" s="131"/>
      <c r="D781" s="131"/>
      <c r="E781" s="131"/>
      <c r="F781" s="131"/>
      <c r="G781" s="131"/>
      <c r="H781" s="131"/>
      <c r="I781" s="131"/>
      <c r="J781" s="131"/>
      <c r="K781" s="99"/>
      <c r="L781" s="99"/>
      <c r="M781" s="131"/>
      <c r="N781" s="99"/>
      <c r="O781" s="99"/>
      <c r="P781" s="99"/>
      <c r="Q781" s="99"/>
      <c r="R781" s="99"/>
      <c r="S781" s="99"/>
      <c r="T781" s="99"/>
      <c r="U781" s="99"/>
      <c r="V781" s="99"/>
      <c r="W781" s="99"/>
      <c r="X781" s="99"/>
      <c r="Y781" s="99"/>
      <c r="Z781" s="99"/>
    </row>
    <row r="782" spans="1:26" ht="15.75" customHeight="1">
      <c r="A782" s="130"/>
      <c r="B782" s="131"/>
      <c r="C782" s="131"/>
      <c r="D782" s="131"/>
      <c r="E782" s="131"/>
      <c r="F782" s="131"/>
      <c r="G782" s="131"/>
      <c r="H782" s="131"/>
      <c r="I782" s="131"/>
      <c r="J782" s="131"/>
      <c r="K782" s="99"/>
      <c r="L782" s="99"/>
      <c r="M782" s="131"/>
      <c r="N782" s="99"/>
      <c r="O782" s="99"/>
      <c r="P782" s="99"/>
      <c r="Q782" s="99"/>
      <c r="R782" s="99"/>
      <c r="S782" s="99"/>
      <c r="T782" s="99"/>
      <c r="U782" s="99"/>
      <c r="V782" s="99"/>
      <c r="W782" s="99"/>
      <c r="X782" s="99"/>
      <c r="Y782" s="99"/>
      <c r="Z782" s="99"/>
    </row>
    <row r="783" spans="1:26" ht="15.75" customHeight="1">
      <c r="A783" s="130"/>
      <c r="B783" s="131"/>
      <c r="C783" s="131"/>
      <c r="D783" s="131"/>
      <c r="E783" s="131"/>
      <c r="F783" s="131"/>
      <c r="G783" s="131"/>
      <c r="H783" s="131"/>
      <c r="I783" s="131"/>
      <c r="J783" s="131"/>
      <c r="K783" s="99"/>
      <c r="L783" s="99"/>
      <c r="M783" s="131"/>
      <c r="N783" s="99"/>
      <c r="O783" s="99"/>
      <c r="P783" s="99"/>
      <c r="Q783" s="99"/>
      <c r="R783" s="99"/>
      <c r="S783" s="99"/>
      <c r="T783" s="99"/>
      <c r="U783" s="99"/>
      <c r="V783" s="99"/>
      <c r="W783" s="99"/>
      <c r="X783" s="99"/>
      <c r="Y783" s="99"/>
      <c r="Z783" s="99"/>
    </row>
    <row r="784" spans="1:26" ht="15.75" customHeight="1">
      <c r="A784" s="130"/>
      <c r="B784" s="131"/>
      <c r="C784" s="131"/>
      <c r="D784" s="131"/>
      <c r="E784" s="131"/>
      <c r="F784" s="131"/>
      <c r="G784" s="131"/>
      <c r="H784" s="131"/>
      <c r="I784" s="131"/>
      <c r="J784" s="131"/>
      <c r="K784" s="99"/>
      <c r="L784" s="99"/>
      <c r="M784" s="131"/>
      <c r="N784" s="99"/>
      <c r="O784" s="99"/>
      <c r="P784" s="99"/>
      <c r="Q784" s="99"/>
      <c r="R784" s="99"/>
      <c r="S784" s="99"/>
      <c r="T784" s="99"/>
      <c r="U784" s="99"/>
      <c r="V784" s="99"/>
      <c r="W784" s="99"/>
      <c r="X784" s="99"/>
      <c r="Y784" s="99"/>
      <c r="Z784" s="99"/>
    </row>
    <row r="785" spans="1:26" ht="15.75" customHeight="1">
      <c r="A785" s="130"/>
      <c r="B785" s="131"/>
      <c r="C785" s="131"/>
      <c r="D785" s="131"/>
      <c r="E785" s="131"/>
      <c r="F785" s="131"/>
      <c r="G785" s="131"/>
      <c r="H785" s="131"/>
      <c r="I785" s="131"/>
      <c r="J785" s="131"/>
      <c r="K785" s="99"/>
      <c r="L785" s="99"/>
      <c r="M785" s="131"/>
      <c r="N785" s="99"/>
      <c r="O785" s="99"/>
      <c r="P785" s="99"/>
      <c r="Q785" s="99"/>
      <c r="R785" s="99"/>
      <c r="S785" s="99"/>
      <c r="T785" s="99"/>
      <c r="U785" s="99"/>
      <c r="V785" s="99"/>
      <c r="W785" s="99"/>
      <c r="X785" s="99"/>
      <c r="Y785" s="99"/>
      <c r="Z785" s="99"/>
    </row>
    <row r="786" spans="1:26" ht="15.75" customHeight="1">
      <c r="A786" s="130"/>
      <c r="B786" s="131"/>
      <c r="C786" s="131"/>
      <c r="D786" s="131"/>
      <c r="E786" s="131"/>
      <c r="F786" s="131"/>
      <c r="G786" s="131"/>
      <c r="H786" s="131"/>
      <c r="I786" s="131"/>
      <c r="J786" s="131"/>
      <c r="K786" s="99"/>
      <c r="L786" s="99"/>
      <c r="M786" s="131"/>
      <c r="N786" s="99"/>
      <c r="O786" s="99"/>
      <c r="P786" s="99"/>
      <c r="Q786" s="99"/>
      <c r="R786" s="99"/>
      <c r="S786" s="99"/>
      <c r="T786" s="99"/>
      <c r="U786" s="99"/>
      <c r="V786" s="99"/>
      <c r="W786" s="99"/>
      <c r="X786" s="99"/>
      <c r="Y786" s="99"/>
      <c r="Z786" s="99"/>
    </row>
    <row r="787" spans="1:26" ht="15.75" customHeight="1">
      <c r="A787" s="130"/>
      <c r="B787" s="131"/>
      <c r="C787" s="131"/>
      <c r="D787" s="131"/>
      <c r="E787" s="131"/>
      <c r="F787" s="131"/>
      <c r="G787" s="131"/>
      <c r="H787" s="131"/>
      <c r="I787" s="131"/>
      <c r="J787" s="131"/>
      <c r="K787" s="99"/>
      <c r="L787" s="99"/>
      <c r="M787" s="131"/>
      <c r="N787" s="99"/>
      <c r="O787" s="99"/>
      <c r="P787" s="99"/>
      <c r="Q787" s="99"/>
      <c r="R787" s="99"/>
      <c r="S787" s="99"/>
      <c r="T787" s="99"/>
      <c r="U787" s="99"/>
      <c r="V787" s="99"/>
      <c r="W787" s="99"/>
      <c r="X787" s="99"/>
      <c r="Y787" s="99"/>
      <c r="Z787" s="99"/>
    </row>
    <row r="788" spans="1:26" ht="15.75" customHeight="1">
      <c r="A788" s="130"/>
      <c r="B788" s="131"/>
      <c r="C788" s="131"/>
      <c r="D788" s="131"/>
      <c r="E788" s="131"/>
      <c r="F788" s="131"/>
      <c r="G788" s="131"/>
      <c r="H788" s="131"/>
      <c r="I788" s="131"/>
      <c r="J788" s="131"/>
      <c r="K788" s="99"/>
      <c r="L788" s="99"/>
      <c r="M788" s="131"/>
      <c r="N788" s="99"/>
      <c r="O788" s="99"/>
      <c r="P788" s="99"/>
      <c r="Q788" s="99"/>
      <c r="R788" s="99"/>
      <c r="S788" s="99"/>
      <c r="T788" s="99"/>
      <c r="U788" s="99"/>
      <c r="V788" s="99"/>
      <c r="W788" s="99"/>
      <c r="X788" s="99"/>
      <c r="Y788" s="99"/>
      <c r="Z788" s="99"/>
    </row>
    <row r="789" spans="1:26" ht="15.75" customHeight="1">
      <c r="A789" s="130"/>
      <c r="B789" s="131"/>
      <c r="C789" s="131"/>
      <c r="D789" s="131"/>
      <c r="E789" s="131"/>
      <c r="F789" s="131"/>
      <c r="G789" s="131"/>
      <c r="H789" s="131"/>
      <c r="I789" s="131"/>
      <c r="J789" s="131"/>
      <c r="K789" s="99"/>
      <c r="L789" s="99"/>
      <c r="M789" s="131"/>
      <c r="N789" s="99"/>
      <c r="O789" s="99"/>
      <c r="P789" s="99"/>
      <c r="Q789" s="99"/>
      <c r="R789" s="99"/>
      <c r="S789" s="99"/>
      <c r="T789" s="99"/>
      <c r="U789" s="99"/>
      <c r="V789" s="99"/>
      <c r="W789" s="99"/>
      <c r="X789" s="99"/>
      <c r="Y789" s="99"/>
      <c r="Z789" s="99"/>
    </row>
    <row r="790" spans="1:26" ht="15.75" customHeight="1">
      <c r="A790" s="130"/>
      <c r="B790" s="131"/>
      <c r="C790" s="131"/>
      <c r="D790" s="131"/>
      <c r="E790" s="131"/>
      <c r="F790" s="131"/>
      <c r="G790" s="131"/>
      <c r="H790" s="131"/>
      <c r="I790" s="131"/>
      <c r="J790" s="131"/>
      <c r="K790" s="99"/>
      <c r="L790" s="99"/>
      <c r="M790" s="131"/>
      <c r="N790" s="99"/>
      <c r="O790" s="99"/>
      <c r="P790" s="99"/>
      <c r="Q790" s="99"/>
      <c r="R790" s="99"/>
      <c r="S790" s="99"/>
      <c r="T790" s="99"/>
      <c r="U790" s="99"/>
      <c r="V790" s="99"/>
      <c r="W790" s="99"/>
      <c r="X790" s="99"/>
      <c r="Y790" s="99"/>
      <c r="Z790" s="99"/>
    </row>
    <row r="791" spans="1:26" ht="15.75" customHeight="1">
      <c r="A791" s="130"/>
      <c r="B791" s="131"/>
      <c r="C791" s="131"/>
      <c r="D791" s="131"/>
      <c r="E791" s="131"/>
      <c r="F791" s="131"/>
      <c r="G791" s="131"/>
      <c r="H791" s="131"/>
      <c r="I791" s="131"/>
      <c r="J791" s="131"/>
      <c r="K791" s="99"/>
      <c r="L791" s="99"/>
      <c r="M791" s="131"/>
      <c r="N791" s="99"/>
      <c r="O791" s="99"/>
      <c r="P791" s="99"/>
      <c r="Q791" s="99"/>
      <c r="R791" s="99"/>
      <c r="S791" s="99"/>
      <c r="T791" s="99"/>
      <c r="U791" s="99"/>
      <c r="V791" s="99"/>
      <c r="W791" s="99"/>
      <c r="X791" s="99"/>
      <c r="Y791" s="99"/>
      <c r="Z791" s="99"/>
    </row>
    <row r="792" spans="1:26" ht="15.75" customHeight="1">
      <c r="A792" s="130"/>
      <c r="B792" s="131"/>
      <c r="C792" s="131"/>
      <c r="D792" s="131"/>
      <c r="E792" s="131"/>
      <c r="F792" s="131"/>
      <c r="G792" s="131"/>
      <c r="H792" s="131"/>
      <c r="I792" s="131"/>
      <c r="J792" s="131"/>
      <c r="K792" s="99"/>
      <c r="L792" s="99"/>
      <c r="M792" s="131"/>
      <c r="N792" s="99"/>
      <c r="O792" s="99"/>
      <c r="P792" s="99"/>
      <c r="Q792" s="99"/>
      <c r="R792" s="99"/>
      <c r="S792" s="99"/>
      <c r="T792" s="99"/>
      <c r="U792" s="99"/>
      <c r="V792" s="99"/>
      <c r="W792" s="99"/>
      <c r="X792" s="99"/>
      <c r="Y792" s="99"/>
      <c r="Z792" s="99"/>
    </row>
    <row r="793" spans="1:26" ht="15.75" customHeight="1">
      <c r="A793" s="130"/>
      <c r="B793" s="131"/>
      <c r="C793" s="131"/>
      <c r="D793" s="131"/>
      <c r="E793" s="131"/>
      <c r="F793" s="131"/>
      <c r="G793" s="131"/>
      <c r="H793" s="131"/>
      <c r="I793" s="131"/>
      <c r="J793" s="131"/>
      <c r="K793" s="99"/>
      <c r="L793" s="99"/>
      <c r="M793" s="131"/>
      <c r="N793" s="99"/>
      <c r="O793" s="99"/>
      <c r="P793" s="99"/>
      <c r="Q793" s="99"/>
      <c r="R793" s="99"/>
      <c r="S793" s="99"/>
      <c r="T793" s="99"/>
      <c r="U793" s="99"/>
      <c r="V793" s="99"/>
      <c r="W793" s="99"/>
      <c r="X793" s="99"/>
      <c r="Y793" s="99"/>
      <c r="Z793" s="99"/>
    </row>
    <row r="794" spans="1:26" ht="15.75" customHeight="1">
      <c r="A794" s="130"/>
      <c r="B794" s="131"/>
      <c r="C794" s="131"/>
      <c r="D794" s="131"/>
      <c r="E794" s="131"/>
      <c r="F794" s="131"/>
      <c r="G794" s="131"/>
      <c r="H794" s="131"/>
      <c r="I794" s="131"/>
      <c r="J794" s="131"/>
      <c r="K794" s="99"/>
      <c r="L794" s="99"/>
      <c r="M794" s="131"/>
      <c r="N794" s="99"/>
      <c r="O794" s="99"/>
      <c r="P794" s="99"/>
      <c r="Q794" s="99"/>
      <c r="R794" s="99"/>
      <c r="S794" s="99"/>
      <c r="T794" s="99"/>
      <c r="U794" s="99"/>
      <c r="V794" s="99"/>
      <c r="W794" s="99"/>
      <c r="X794" s="99"/>
      <c r="Y794" s="99"/>
      <c r="Z794" s="99"/>
    </row>
    <row r="795" spans="1:26" ht="15.75" customHeight="1">
      <c r="A795" s="130"/>
      <c r="B795" s="131"/>
      <c r="C795" s="131"/>
      <c r="D795" s="131"/>
      <c r="E795" s="131"/>
      <c r="F795" s="131"/>
      <c r="G795" s="131"/>
      <c r="H795" s="131"/>
      <c r="I795" s="131"/>
      <c r="J795" s="131"/>
      <c r="K795" s="99"/>
      <c r="L795" s="99"/>
      <c r="M795" s="131"/>
      <c r="N795" s="99"/>
      <c r="O795" s="99"/>
      <c r="P795" s="99"/>
      <c r="Q795" s="99"/>
      <c r="R795" s="99"/>
      <c r="S795" s="99"/>
      <c r="T795" s="99"/>
      <c r="U795" s="99"/>
      <c r="V795" s="99"/>
      <c r="W795" s="99"/>
      <c r="X795" s="99"/>
      <c r="Y795" s="99"/>
      <c r="Z795" s="99"/>
    </row>
    <row r="796" spans="1:26" ht="15.75" customHeight="1">
      <c r="A796" s="130"/>
      <c r="B796" s="131"/>
      <c r="C796" s="131"/>
      <c r="D796" s="131"/>
      <c r="E796" s="131"/>
      <c r="F796" s="131"/>
      <c r="G796" s="131"/>
      <c r="H796" s="131"/>
      <c r="I796" s="131"/>
      <c r="J796" s="131"/>
      <c r="K796" s="99"/>
      <c r="L796" s="99"/>
      <c r="M796" s="131"/>
      <c r="N796" s="99"/>
      <c r="O796" s="99"/>
      <c r="P796" s="99"/>
      <c r="Q796" s="99"/>
      <c r="R796" s="99"/>
      <c r="S796" s="99"/>
      <c r="T796" s="99"/>
      <c r="U796" s="99"/>
      <c r="V796" s="99"/>
      <c r="W796" s="99"/>
      <c r="X796" s="99"/>
      <c r="Y796" s="99"/>
      <c r="Z796" s="99"/>
    </row>
    <row r="797" spans="1:26" ht="15.75" customHeight="1">
      <c r="A797" s="130"/>
      <c r="B797" s="131"/>
      <c r="C797" s="131"/>
      <c r="D797" s="131"/>
      <c r="E797" s="131"/>
      <c r="F797" s="131"/>
      <c r="G797" s="131"/>
      <c r="H797" s="131"/>
      <c r="I797" s="131"/>
      <c r="J797" s="131"/>
      <c r="K797" s="99"/>
      <c r="L797" s="99"/>
      <c r="M797" s="131"/>
      <c r="N797" s="99"/>
      <c r="O797" s="99"/>
      <c r="P797" s="99"/>
      <c r="Q797" s="99"/>
      <c r="R797" s="99"/>
      <c r="S797" s="99"/>
      <c r="T797" s="99"/>
      <c r="U797" s="99"/>
      <c r="V797" s="99"/>
      <c r="W797" s="99"/>
      <c r="X797" s="99"/>
      <c r="Y797" s="99"/>
      <c r="Z797" s="99"/>
    </row>
    <row r="798" spans="1:26" ht="15.75" customHeight="1">
      <c r="A798" s="130"/>
      <c r="B798" s="131"/>
      <c r="C798" s="131"/>
      <c r="D798" s="131"/>
      <c r="E798" s="131"/>
      <c r="F798" s="131"/>
      <c r="G798" s="131"/>
      <c r="H798" s="131"/>
      <c r="I798" s="131"/>
      <c r="J798" s="131"/>
      <c r="K798" s="99"/>
      <c r="L798" s="99"/>
      <c r="M798" s="131"/>
      <c r="N798" s="99"/>
      <c r="O798" s="99"/>
      <c r="P798" s="99"/>
      <c r="Q798" s="99"/>
      <c r="R798" s="99"/>
      <c r="S798" s="99"/>
      <c r="T798" s="99"/>
      <c r="U798" s="99"/>
      <c r="V798" s="99"/>
      <c r="W798" s="99"/>
      <c r="X798" s="99"/>
      <c r="Y798" s="99"/>
      <c r="Z798" s="99"/>
    </row>
    <row r="799" spans="1:26" ht="15.75" customHeight="1">
      <c r="A799" s="130"/>
      <c r="B799" s="131"/>
      <c r="C799" s="131"/>
      <c r="D799" s="131"/>
      <c r="E799" s="131"/>
      <c r="F799" s="131"/>
      <c r="G799" s="131"/>
      <c r="H799" s="131"/>
      <c r="I799" s="131"/>
      <c r="J799" s="131"/>
      <c r="K799" s="99"/>
      <c r="L799" s="99"/>
      <c r="M799" s="131"/>
      <c r="N799" s="99"/>
      <c r="O799" s="99"/>
      <c r="P799" s="99"/>
      <c r="Q799" s="99"/>
      <c r="R799" s="99"/>
      <c r="S799" s="99"/>
      <c r="T799" s="99"/>
      <c r="U799" s="99"/>
      <c r="V799" s="99"/>
      <c r="W799" s="99"/>
      <c r="X799" s="99"/>
      <c r="Y799" s="99"/>
      <c r="Z799" s="99"/>
    </row>
    <row r="800" spans="1:26" ht="15.75" customHeight="1">
      <c r="A800" s="130"/>
      <c r="B800" s="131"/>
      <c r="C800" s="131"/>
      <c r="D800" s="131"/>
      <c r="E800" s="131"/>
      <c r="F800" s="131"/>
      <c r="G800" s="131"/>
      <c r="H800" s="131"/>
      <c r="I800" s="131"/>
      <c r="J800" s="131"/>
      <c r="K800" s="99"/>
      <c r="L800" s="99"/>
      <c r="M800" s="131"/>
      <c r="N800" s="99"/>
      <c r="O800" s="99"/>
      <c r="P800" s="99"/>
      <c r="Q800" s="99"/>
      <c r="R800" s="99"/>
      <c r="S800" s="99"/>
      <c r="T800" s="99"/>
      <c r="U800" s="99"/>
      <c r="V800" s="99"/>
      <c r="W800" s="99"/>
      <c r="X800" s="99"/>
      <c r="Y800" s="99"/>
      <c r="Z800" s="99"/>
    </row>
    <row r="801" spans="1:26" ht="15.75" customHeight="1">
      <c r="A801" s="130"/>
      <c r="B801" s="131"/>
      <c r="C801" s="131"/>
      <c r="D801" s="131"/>
      <c r="E801" s="131"/>
      <c r="F801" s="131"/>
      <c r="G801" s="131"/>
      <c r="H801" s="131"/>
      <c r="I801" s="131"/>
      <c r="J801" s="131"/>
      <c r="K801" s="99"/>
      <c r="L801" s="99"/>
      <c r="M801" s="131"/>
      <c r="N801" s="99"/>
      <c r="O801" s="99"/>
      <c r="P801" s="99"/>
      <c r="Q801" s="99"/>
      <c r="R801" s="99"/>
      <c r="S801" s="99"/>
      <c r="T801" s="99"/>
      <c r="U801" s="99"/>
      <c r="V801" s="99"/>
      <c r="W801" s="99"/>
      <c r="X801" s="99"/>
      <c r="Y801" s="99"/>
      <c r="Z801" s="99"/>
    </row>
    <row r="802" spans="1:26" ht="15.75" customHeight="1">
      <c r="A802" s="130"/>
      <c r="B802" s="131"/>
      <c r="C802" s="131"/>
      <c r="D802" s="131"/>
      <c r="E802" s="131"/>
      <c r="F802" s="131"/>
      <c r="G802" s="131"/>
      <c r="H802" s="131"/>
      <c r="I802" s="131"/>
      <c r="J802" s="131"/>
      <c r="K802" s="99"/>
      <c r="L802" s="99"/>
      <c r="M802" s="131"/>
      <c r="N802" s="99"/>
      <c r="O802" s="99"/>
      <c r="P802" s="99"/>
      <c r="Q802" s="99"/>
      <c r="R802" s="99"/>
      <c r="S802" s="99"/>
      <c r="T802" s="99"/>
      <c r="U802" s="99"/>
      <c r="V802" s="99"/>
      <c r="W802" s="99"/>
      <c r="X802" s="99"/>
      <c r="Y802" s="99"/>
      <c r="Z802" s="99"/>
    </row>
    <row r="803" spans="1:26" ht="15.75" customHeight="1">
      <c r="A803" s="130"/>
      <c r="B803" s="131"/>
      <c r="C803" s="131"/>
      <c r="D803" s="131"/>
      <c r="E803" s="131"/>
      <c r="F803" s="131"/>
      <c r="G803" s="131"/>
      <c r="H803" s="131"/>
      <c r="I803" s="131"/>
      <c r="J803" s="131"/>
      <c r="K803" s="99"/>
      <c r="L803" s="99"/>
      <c r="M803" s="131"/>
      <c r="N803" s="99"/>
      <c r="O803" s="99"/>
      <c r="P803" s="99"/>
      <c r="Q803" s="99"/>
      <c r="R803" s="99"/>
      <c r="S803" s="99"/>
      <c r="T803" s="99"/>
      <c r="U803" s="99"/>
      <c r="V803" s="99"/>
      <c r="W803" s="99"/>
      <c r="X803" s="99"/>
      <c r="Y803" s="99"/>
      <c r="Z803" s="99"/>
    </row>
    <row r="804" spans="1:26" ht="15.75" customHeight="1">
      <c r="A804" s="130"/>
      <c r="B804" s="131"/>
      <c r="C804" s="131"/>
      <c r="D804" s="131"/>
      <c r="E804" s="131"/>
      <c r="F804" s="131"/>
      <c r="G804" s="131"/>
      <c r="H804" s="131"/>
      <c r="I804" s="131"/>
      <c r="J804" s="131"/>
      <c r="K804" s="99"/>
      <c r="L804" s="99"/>
      <c r="M804" s="131"/>
      <c r="N804" s="99"/>
      <c r="O804" s="99"/>
      <c r="P804" s="99"/>
      <c r="Q804" s="99"/>
      <c r="R804" s="99"/>
      <c r="S804" s="99"/>
      <c r="T804" s="99"/>
      <c r="U804" s="99"/>
      <c r="V804" s="99"/>
      <c r="W804" s="99"/>
      <c r="X804" s="99"/>
      <c r="Y804" s="99"/>
      <c r="Z804" s="99"/>
    </row>
    <row r="805" spans="1:26" ht="15.75" customHeight="1">
      <c r="A805" s="130"/>
      <c r="B805" s="131"/>
      <c r="C805" s="131"/>
      <c r="D805" s="131"/>
      <c r="E805" s="131"/>
      <c r="F805" s="131"/>
      <c r="G805" s="131"/>
      <c r="H805" s="131"/>
      <c r="I805" s="131"/>
      <c r="J805" s="131"/>
      <c r="K805" s="99"/>
      <c r="L805" s="99"/>
      <c r="M805" s="131"/>
      <c r="N805" s="99"/>
      <c r="O805" s="99"/>
      <c r="P805" s="99"/>
      <c r="Q805" s="99"/>
      <c r="R805" s="99"/>
      <c r="S805" s="99"/>
      <c r="T805" s="99"/>
      <c r="U805" s="99"/>
      <c r="V805" s="99"/>
      <c r="W805" s="99"/>
      <c r="X805" s="99"/>
      <c r="Y805" s="99"/>
      <c r="Z805" s="99"/>
    </row>
    <row r="806" spans="1:26" ht="15.75" customHeight="1">
      <c r="A806" s="130"/>
      <c r="B806" s="131"/>
      <c r="C806" s="131"/>
      <c r="D806" s="131"/>
      <c r="E806" s="131"/>
      <c r="F806" s="131"/>
      <c r="G806" s="131"/>
      <c r="H806" s="131"/>
      <c r="I806" s="131"/>
      <c r="J806" s="131"/>
      <c r="K806" s="99"/>
      <c r="L806" s="99"/>
      <c r="M806" s="131"/>
      <c r="N806" s="99"/>
      <c r="O806" s="99"/>
      <c r="P806" s="99"/>
      <c r="Q806" s="99"/>
      <c r="R806" s="99"/>
      <c r="S806" s="99"/>
      <c r="T806" s="99"/>
      <c r="U806" s="99"/>
      <c r="V806" s="99"/>
      <c r="W806" s="99"/>
      <c r="X806" s="99"/>
      <c r="Y806" s="99"/>
      <c r="Z806" s="99"/>
    </row>
    <row r="807" spans="1:26" ht="15.75" customHeight="1">
      <c r="A807" s="130"/>
      <c r="B807" s="131"/>
      <c r="C807" s="131"/>
      <c r="D807" s="131"/>
      <c r="E807" s="131"/>
      <c r="F807" s="131"/>
      <c r="G807" s="131"/>
      <c r="H807" s="131"/>
      <c r="I807" s="131"/>
      <c r="J807" s="131"/>
      <c r="K807" s="99"/>
      <c r="L807" s="99"/>
      <c r="M807" s="131"/>
      <c r="N807" s="99"/>
      <c r="O807" s="99"/>
      <c r="P807" s="99"/>
      <c r="Q807" s="99"/>
      <c r="R807" s="99"/>
      <c r="S807" s="99"/>
      <c r="T807" s="99"/>
      <c r="U807" s="99"/>
      <c r="V807" s="99"/>
      <c r="W807" s="99"/>
      <c r="X807" s="99"/>
      <c r="Y807" s="99"/>
      <c r="Z807" s="99"/>
    </row>
    <row r="808" spans="1:26" ht="15.75" customHeight="1">
      <c r="A808" s="130"/>
      <c r="B808" s="131"/>
      <c r="C808" s="131"/>
      <c r="D808" s="131"/>
      <c r="E808" s="131"/>
      <c r="F808" s="131"/>
      <c r="G808" s="131"/>
      <c r="H808" s="131"/>
      <c r="I808" s="131"/>
      <c r="J808" s="131"/>
      <c r="K808" s="99"/>
      <c r="L808" s="99"/>
      <c r="M808" s="131"/>
      <c r="N808" s="99"/>
      <c r="O808" s="99"/>
      <c r="P808" s="99"/>
      <c r="Q808" s="99"/>
      <c r="R808" s="99"/>
      <c r="S808" s="99"/>
      <c r="T808" s="99"/>
      <c r="U808" s="99"/>
      <c r="V808" s="99"/>
      <c r="W808" s="99"/>
      <c r="X808" s="99"/>
      <c r="Y808" s="99"/>
      <c r="Z808" s="99"/>
    </row>
    <row r="809" spans="1:26" ht="15.75" customHeight="1">
      <c r="A809" s="130"/>
      <c r="B809" s="131"/>
      <c r="C809" s="131"/>
      <c r="D809" s="131"/>
      <c r="E809" s="131"/>
      <c r="F809" s="131"/>
      <c r="G809" s="131"/>
      <c r="H809" s="131"/>
      <c r="I809" s="131"/>
      <c r="J809" s="131"/>
      <c r="K809" s="99"/>
      <c r="L809" s="99"/>
      <c r="M809" s="131"/>
      <c r="N809" s="99"/>
      <c r="O809" s="99"/>
      <c r="P809" s="99"/>
      <c r="Q809" s="99"/>
      <c r="R809" s="99"/>
      <c r="S809" s="99"/>
      <c r="T809" s="99"/>
      <c r="U809" s="99"/>
      <c r="V809" s="99"/>
      <c r="W809" s="99"/>
      <c r="X809" s="99"/>
      <c r="Y809" s="99"/>
      <c r="Z809" s="99"/>
    </row>
    <row r="810" spans="1:26" ht="15.75" customHeight="1">
      <c r="A810" s="130"/>
      <c r="B810" s="131"/>
      <c r="C810" s="131"/>
      <c r="D810" s="131"/>
      <c r="E810" s="131"/>
      <c r="F810" s="131"/>
      <c r="G810" s="131"/>
      <c r="H810" s="131"/>
      <c r="I810" s="131"/>
      <c r="J810" s="131"/>
      <c r="K810" s="99"/>
      <c r="L810" s="99"/>
      <c r="M810" s="131"/>
      <c r="N810" s="99"/>
      <c r="O810" s="99"/>
      <c r="P810" s="99"/>
      <c r="Q810" s="99"/>
      <c r="R810" s="99"/>
      <c r="S810" s="99"/>
      <c r="T810" s="99"/>
      <c r="U810" s="99"/>
      <c r="V810" s="99"/>
      <c r="W810" s="99"/>
      <c r="X810" s="99"/>
      <c r="Y810" s="99"/>
      <c r="Z810" s="99"/>
    </row>
    <row r="811" spans="1:26" ht="15.75" customHeight="1">
      <c r="A811" s="130"/>
      <c r="B811" s="131"/>
      <c r="C811" s="131"/>
      <c r="D811" s="131"/>
      <c r="E811" s="131"/>
      <c r="F811" s="131"/>
      <c r="G811" s="131"/>
      <c r="H811" s="131"/>
      <c r="I811" s="131"/>
      <c r="J811" s="131"/>
      <c r="K811" s="99"/>
      <c r="L811" s="99"/>
      <c r="M811" s="131"/>
      <c r="N811" s="99"/>
      <c r="O811" s="99"/>
      <c r="P811" s="99"/>
      <c r="Q811" s="99"/>
      <c r="R811" s="99"/>
      <c r="S811" s="99"/>
      <c r="T811" s="99"/>
      <c r="U811" s="99"/>
      <c r="V811" s="99"/>
      <c r="W811" s="99"/>
      <c r="X811" s="99"/>
      <c r="Y811" s="99"/>
      <c r="Z811" s="99"/>
    </row>
    <row r="812" spans="1:26" ht="15.75" customHeight="1">
      <c r="A812" s="130"/>
      <c r="B812" s="131"/>
      <c r="C812" s="131"/>
      <c r="D812" s="131"/>
      <c r="E812" s="131"/>
      <c r="F812" s="131"/>
      <c r="G812" s="131"/>
      <c r="H812" s="131"/>
      <c r="I812" s="131"/>
      <c r="J812" s="131"/>
      <c r="K812" s="99"/>
      <c r="L812" s="99"/>
      <c r="M812" s="131"/>
      <c r="N812" s="99"/>
      <c r="O812" s="99"/>
      <c r="P812" s="99"/>
      <c r="Q812" s="99"/>
      <c r="R812" s="99"/>
      <c r="S812" s="99"/>
      <c r="T812" s="99"/>
      <c r="U812" s="99"/>
      <c r="V812" s="99"/>
      <c r="W812" s="99"/>
      <c r="X812" s="99"/>
      <c r="Y812" s="99"/>
      <c r="Z812" s="99"/>
    </row>
    <row r="813" spans="1:26" ht="15.75" customHeight="1">
      <c r="A813" s="130"/>
      <c r="B813" s="131"/>
      <c r="C813" s="131"/>
      <c r="D813" s="131"/>
      <c r="E813" s="131"/>
      <c r="F813" s="131"/>
      <c r="G813" s="131"/>
      <c r="H813" s="131"/>
      <c r="I813" s="131"/>
      <c r="J813" s="131"/>
      <c r="K813" s="99"/>
      <c r="L813" s="99"/>
      <c r="M813" s="131"/>
      <c r="N813" s="99"/>
      <c r="O813" s="99"/>
      <c r="P813" s="99"/>
      <c r="Q813" s="99"/>
      <c r="R813" s="99"/>
      <c r="S813" s="99"/>
      <c r="T813" s="99"/>
      <c r="U813" s="99"/>
      <c r="V813" s="99"/>
      <c r="W813" s="99"/>
      <c r="X813" s="99"/>
      <c r="Y813" s="99"/>
      <c r="Z813" s="99"/>
    </row>
    <row r="814" spans="1:26" ht="15.75" customHeight="1">
      <c r="A814" s="130"/>
      <c r="B814" s="131"/>
      <c r="C814" s="131"/>
      <c r="D814" s="131"/>
      <c r="E814" s="131"/>
      <c r="F814" s="131"/>
      <c r="G814" s="131"/>
      <c r="H814" s="131"/>
      <c r="I814" s="131"/>
      <c r="J814" s="131"/>
      <c r="K814" s="99"/>
      <c r="L814" s="99"/>
      <c r="M814" s="131"/>
      <c r="N814" s="99"/>
      <c r="O814" s="99"/>
      <c r="P814" s="99"/>
      <c r="Q814" s="99"/>
      <c r="R814" s="99"/>
      <c r="S814" s="99"/>
      <c r="T814" s="99"/>
      <c r="U814" s="99"/>
      <c r="V814" s="99"/>
      <c r="W814" s="99"/>
      <c r="X814" s="99"/>
      <c r="Y814" s="99"/>
      <c r="Z814" s="99"/>
    </row>
    <row r="815" spans="1:26" ht="15.75" customHeight="1">
      <c r="A815" s="130"/>
      <c r="B815" s="131"/>
      <c r="C815" s="131"/>
      <c r="D815" s="131"/>
      <c r="E815" s="131"/>
      <c r="F815" s="131"/>
      <c r="G815" s="131"/>
      <c r="H815" s="131"/>
      <c r="I815" s="131"/>
      <c r="J815" s="131"/>
      <c r="K815" s="99"/>
      <c r="L815" s="99"/>
      <c r="M815" s="131"/>
      <c r="N815" s="99"/>
      <c r="O815" s="99"/>
      <c r="P815" s="99"/>
      <c r="Q815" s="99"/>
      <c r="R815" s="99"/>
      <c r="S815" s="99"/>
      <c r="T815" s="99"/>
      <c r="U815" s="99"/>
      <c r="V815" s="99"/>
      <c r="W815" s="99"/>
      <c r="X815" s="99"/>
      <c r="Y815" s="99"/>
      <c r="Z815" s="99"/>
    </row>
    <row r="816" spans="1:26" ht="15.75" customHeight="1">
      <c r="A816" s="130"/>
      <c r="B816" s="131"/>
      <c r="C816" s="131"/>
      <c r="D816" s="131"/>
      <c r="E816" s="131"/>
      <c r="F816" s="131"/>
      <c r="G816" s="131"/>
      <c r="H816" s="131"/>
      <c r="I816" s="131"/>
      <c r="J816" s="131"/>
      <c r="K816" s="99"/>
      <c r="L816" s="99"/>
      <c r="M816" s="131"/>
      <c r="N816" s="99"/>
      <c r="O816" s="99"/>
      <c r="P816" s="99"/>
      <c r="Q816" s="99"/>
      <c r="R816" s="99"/>
      <c r="S816" s="99"/>
      <c r="T816" s="99"/>
      <c r="U816" s="99"/>
      <c r="V816" s="99"/>
      <c r="W816" s="99"/>
      <c r="X816" s="99"/>
      <c r="Y816" s="99"/>
      <c r="Z816" s="99"/>
    </row>
    <row r="817" spans="1:26" ht="15.75" customHeight="1">
      <c r="A817" s="130"/>
      <c r="B817" s="131"/>
      <c r="C817" s="131"/>
      <c r="D817" s="131"/>
      <c r="E817" s="131"/>
      <c r="F817" s="131"/>
      <c r="G817" s="131"/>
      <c r="H817" s="131"/>
      <c r="I817" s="131"/>
      <c r="J817" s="131"/>
      <c r="K817" s="99"/>
      <c r="L817" s="99"/>
      <c r="M817" s="131"/>
      <c r="N817" s="99"/>
      <c r="O817" s="99"/>
      <c r="P817" s="99"/>
      <c r="Q817" s="99"/>
      <c r="R817" s="99"/>
      <c r="S817" s="99"/>
      <c r="T817" s="99"/>
      <c r="U817" s="99"/>
      <c r="V817" s="99"/>
      <c r="W817" s="99"/>
      <c r="X817" s="99"/>
      <c r="Y817" s="99"/>
      <c r="Z817" s="99"/>
    </row>
    <row r="818" spans="1:26" ht="15.75" customHeight="1">
      <c r="A818" s="130"/>
      <c r="B818" s="131"/>
      <c r="C818" s="131"/>
      <c r="D818" s="131"/>
      <c r="E818" s="131"/>
      <c r="F818" s="131"/>
      <c r="G818" s="131"/>
      <c r="H818" s="131"/>
      <c r="I818" s="131"/>
      <c r="J818" s="131"/>
      <c r="K818" s="99"/>
      <c r="L818" s="99"/>
      <c r="M818" s="131"/>
      <c r="N818" s="99"/>
      <c r="O818" s="99"/>
      <c r="P818" s="99"/>
      <c r="Q818" s="99"/>
      <c r="R818" s="99"/>
      <c r="S818" s="99"/>
      <c r="T818" s="99"/>
      <c r="U818" s="99"/>
      <c r="V818" s="99"/>
      <c r="W818" s="99"/>
      <c r="X818" s="99"/>
      <c r="Y818" s="99"/>
      <c r="Z818" s="99"/>
    </row>
    <row r="819" spans="1:26" ht="15.75" customHeight="1">
      <c r="A819" s="130"/>
      <c r="B819" s="131"/>
      <c r="C819" s="131"/>
      <c r="D819" s="131"/>
      <c r="E819" s="131"/>
      <c r="F819" s="131"/>
      <c r="G819" s="131"/>
      <c r="H819" s="131"/>
      <c r="I819" s="131"/>
      <c r="J819" s="131"/>
      <c r="K819" s="99"/>
      <c r="L819" s="99"/>
      <c r="M819" s="131"/>
      <c r="N819" s="99"/>
      <c r="O819" s="99"/>
      <c r="P819" s="99"/>
      <c r="Q819" s="99"/>
      <c r="R819" s="99"/>
      <c r="S819" s="99"/>
      <c r="T819" s="99"/>
      <c r="U819" s="99"/>
      <c r="V819" s="99"/>
      <c r="W819" s="99"/>
      <c r="X819" s="99"/>
      <c r="Y819" s="99"/>
      <c r="Z819" s="99"/>
    </row>
    <row r="820" spans="1:26" ht="15.75" customHeight="1">
      <c r="A820" s="130"/>
      <c r="B820" s="131"/>
      <c r="C820" s="131"/>
      <c r="D820" s="131"/>
      <c r="E820" s="131"/>
      <c r="F820" s="131"/>
      <c r="G820" s="131"/>
      <c r="H820" s="131"/>
      <c r="I820" s="131"/>
      <c r="J820" s="131"/>
      <c r="K820" s="99"/>
      <c r="L820" s="99"/>
      <c r="M820" s="131"/>
      <c r="N820" s="99"/>
      <c r="O820" s="99"/>
      <c r="P820" s="99"/>
      <c r="Q820" s="99"/>
      <c r="R820" s="99"/>
      <c r="S820" s="99"/>
      <c r="T820" s="99"/>
      <c r="U820" s="99"/>
      <c r="V820" s="99"/>
      <c r="W820" s="99"/>
      <c r="X820" s="99"/>
      <c r="Y820" s="99"/>
      <c r="Z820" s="99"/>
    </row>
    <row r="821" spans="1:26" ht="15.75" customHeight="1">
      <c r="A821" s="130"/>
      <c r="B821" s="131"/>
      <c r="C821" s="131"/>
      <c r="D821" s="131"/>
      <c r="E821" s="131"/>
      <c r="F821" s="131"/>
      <c r="G821" s="131"/>
      <c r="H821" s="131"/>
      <c r="I821" s="131"/>
      <c r="J821" s="131"/>
      <c r="K821" s="99"/>
      <c r="L821" s="99"/>
      <c r="M821" s="131"/>
      <c r="N821" s="99"/>
      <c r="O821" s="99"/>
      <c r="P821" s="99"/>
      <c r="Q821" s="99"/>
      <c r="R821" s="99"/>
      <c r="S821" s="99"/>
      <c r="T821" s="99"/>
      <c r="U821" s="99"/>
      <c r="V821" s="99"/>
      <c r="W821" s="99"/>
      <c r="X821" s="99"/>
      <c r="Y821" s="99"/>
      <c r="Z821" s="99"/>
    </row>
    <row r="822" spans="1:26" ht="15.75" customHeight="1">
      <c r="A822" s="130"/>
      <c r="B822" s="131"/>
      <c r="C822" s="131"/>
      <c r="D822" s="131"/>
      <c r="E822" s="131"/>
      <c r="F822" s="131"/>
      <c r="G822" s="131"/>
      <c r="H822" s="131"/>
      <c r="I822" s="131"/>
      <c r="J822" s="131"/>
      <c r="K822" s="99"/>
      <c r="L822" s="99"/>
      <c r="M822" s="131"/>
      <c r="N822" s="99"/>
      <c r="O822" s="99"/>
      <c r="P822" s="99"/>
      <c r="Q822" s="99"/>
      <c r="R822" s="99"/>
      <c r="S822" s="99"/>
      <c r="T822" s="99"/>
      <c r="U822" s="99"/>
      <c r="V822" s="99"/>
      <c r="W822" s="99"/>
      <c r="X822" s="99"/>
      <c r="Y822" s="99"/>
      <c r="Z822" s="99"/>
    </row>
    <row r="823" spans="1:26" ht="15.75" customHeight="1">
      <c r="A823" s="130"/>
      <c r="B823" s="131"/>
      <c r="C823" s="131"/>
      <c r="D823" s="131"/>
      <c r="E823" s="131"/>
      <c r="F823" s="131"/>
      <c r="G823" s="131"/>
      <c r="H823" s="131"/>
      <c r="I823" s="131"/>
      <c r="J823" s="131"/>
      <c r="K823" s="99"/>
      <c r="L823" s="99"/>
      <c r="M823" s="131"/>
      <c r="N823" s="99"/>
      <c r="O823" s="99"/>
      <c r="P823" s="99"/>
      <c r="Q823" s="99"/>
      <c r="R823" s="99"/>
      <c r="S823" s="99"/>
      <c r="T823" s="99"/>
      <c r="U823" s="99"/>
      <c r="V823" s="99"/>
      <c r="W823" s="99"/>
      <c r="X823" s="99"/>
      <c r="Y823" s="99"/>
      <c r="Z823" s="99"/>
    </row>
    <row r="824" spans="1:26" ht="15.75" customHeight="1">
      <c r="A824" s="130"/>
      <c r="B824" s="131"/>
      <c r="C824" s="131"/>
      <c r="D824" s="131"/>
      <c r="E824" s="131"/>
      <c r="F824" s="131"/>
      <c r="G824" s="131"/>
      <c r="H824" s="131"/>
      <c r="I824" s="131"/>
      <c r="J824" s="131"/>
      <c r="K824" s="99"/>
      <c r="L824" s="99"/>
      <c r="M824" s="131"/>
      <c r="N824" s="99"/>
      <c r="O824" s="99"/>
      <c r="P824" s="99"/>
      <c r="Q824" s="99"/>
      <c r="R824" s="99"/>
      <c r="S824" s="99"/>
      <c r="T824" s="99"/>
      <c r="U824" s="99"/>
      <c r="V824" s="99"/>
      <c r="W824" s="99"/>
      <c r="X824" s="99"/>
      <c r="Y824" s="99"/>
      <c r="Z824" s="99"/>
    </row>
    <row r="825" spans="1:26" ht="15.75" customHeight="1">
      <c r="A825" s="130"/>
      <c r="B825" s="131"/>
      <c r="C825" s="131"/>
      <c r="D825" s="131"/>
      <c r="E825" s="131"/>
      <c r="F825" s="131"/>
      <c r="G825" s="131"/>
      <c r="H825" s="131"/>
      <c r="I825" s="131"/>
      <c r="J825" s="131"/>
      <c r="K825" s="99"/>
      <c r="L825" s="99"/>
      <c r="M825" s="131"/>
      <c r="N825" s="99"/>
      <c r="O825" s="99"/>
      <c r="P825" s="99"/>
      <c r="Q825" s="99"/>
      <c r="R825" s="99"/>
      <c r="S825" s="99"/>
      <c r="T825" s="99"/>
      <c r="U825" s="99"/>
      <c r="V825" s="99"/>
      <c r="W825" s="99"/>
      <c r="X825" s="99"/>
      <c r="Y825" s="99"/>
      <c r="Z825" s="99"/>
    </row>
    <row r="826" spans="1:26" ht="15.75" customHeight="1">
      <c r="A826" s="130"/>
      <c r="B826" s="131"/>
      <c r="C826" s="131"/>
      <c r="D826" s="131"/>
      <c r="E826" s="131"/>
      <c r="F826" s="131"/>
      <c r="G826" s="131"/>
      <c r="H826" s="131"/>
      <c r="I826" s="131"/>
      <c r="J826" s="131"/>
      <c r="K826" s="99"/>
      <c r="L826" s="99"/>
      <c r="M826" s="131"/>
      <c r="N826" s="99"/>
      <c r="O826" s="99"/>
      <c r="P826" s="99"/>
      <c r="Q826" s="99"/>
      <c r="R826" s="99"/>
      <c r="S826" s="99"/>
      <c r="T826" s="99"/>
      <c r="U826" s="99"/>
      <c r="V826" s="99"/>
      <c r="W826" s="99"/>
      <c r="X826" s="99"/>
      <c r="Y826" s="99"/>
      <c r="Z826" s="99"/>
    </row>
    <row r="827" spans="1:26" ht="15.75" customHeight="1">
      <c r="A827" s="130"/>
      <c r="B827" s="131"/>
      <c r="C827" s="131"/>
      <c r="D827" s="131"/>
      <c r="E827" s="131"/>
      <c r="F827" s="131"/>
      <c r="G827" s="131"/>
      <c r="H827" s="131"/>
      <c r="I827" s="131"/>
      <c r="J827" s="131"/>
      <c r="K827" s="99"/>
      <c r="L827" s="99"/>
      <c r="M827" s="131"/>
      <c r="N827" s="99"/>
      <c r="O827" s="99"/>
      <c r="P827" s="99"/>
      <c r="Q827" s="99"/>
      <c r="R827" s="99"/>
      <c r="S827" s="99"/>
      <c r="T827" s="99"/>
      <c r="U827" s="99"/>
      <c r="V827" s="99"/>
      <c r="W827" s="99"/>
      <c r="X827" s="99"/>
      <c r="Y827" s="99"/>
      <c r="Z827" s="99"/>
    </row>
    <row r="828" spans="1:26" ht="15.75" customHeight="1">
      <c r="A828" s="130"/>
      <c r="B828" s="131"/>
      <c r="C828" s="131"/>
      <c r="D828" s="131"/>
      <c r="E828" s="131"/>
      <c r="F828" s="131"/>
      <c r="G828" s="131"/>
      <c r="H828" s="131"/>
      <c r="I828" s="131"/>
      <c r="J828" s="131"/>
      <c r="K828" s="99"/>
      <c r="L828" s="99"/>
      <c r="M828" s="131"/>
      <c r="N828" s="99"/>
      <c r="O828" s="99"/>
      <c r="P828" s="99"/>
      <c r="Q828" s="99"/>
      <c r="R828" s="99"/>
      <c r="S828" s="99"/>
      <c r="T828" s="99"/>
      <c r="U828" s="99"/>
      <c r="V828" s="99"/>
      <c r="W828" s="99"/>
      <c r="X828" s="99"/>
      <c r="Y828" s="99"/>
      <c r="Z828" s="99"/>
    </row>
    <row r="829" spans="1:26" ht="15.75" customHeight="1">
      <c r="A829" s="130"/>
      <c r="B829" s="131"/>
      <c r="C829" s="131"/>
      <c r="D829" s="131"/>
      <c r="E829" s="131"/>
      <c r="F829" s="131"/>
      <c r="G829" s="131"/>
      <c r="H829" s="131"/>
      <c r="I829" s="131"/>
      <c r="J829" s="131"/>
      <c r="K829" s="99"/>
      <c r="L829" s="99"/>
      <c r="M829" s="131"/>
      <c r="N829" s="99"/>
      <c r="O829" s="99"/>
      <c r="P829" s="99"/>
      <c r="Q829" s="99"/>
      <c r="R829" s="99"/>
      <c r="S829" s="99"/>
      <c r="T829" s="99"/>
      <c r="U829" s="99"/>
      <c r="V829" s="99"/>
      <c r="W829" s="99"/>
      <c r="X829" s="99"/>
      <c r="Y829" s="99"/>
      <c r="Z829" s="99"/>
    </row>
    <row r="830" spans="1:26" ht="15.75" customHeight="1">
      <c r="A830" s="130"/>
      <c r="B830" s="131"/>
      <c r="C830" s="131"/>
      <c r="D830" s="131"/>
      <c r="E830" s="131"/>
      <c r="F830" s="131"/>
      <c r="G830" s="131"/>
      <c r="H830" s="131"/>
      <c r="I830" s="131"/>
      <c r="J830" s="131"/>
      <c r="K830" s="99"/>
      <c r="L830" s="99"/>
      <c r="M830" s="131"/>
      <c r="N830" s="99"/>
      <c r="O830" s="99"/>
      <c r="P830" s="99"/>
      <c r="Q830" s="99"/>
      <c r="R830" s="99"/>
      <c r="S830" s="99"/>
      <c r="T830" s="99"/>
      <c r="U830" s="99"/>
      <c r="V830" s="99"/>
      <c r="W830" s="99"/>
      <c r="X830" s="99"/>
      <c r="Y830" s="99"/>
      <c r="Z830" s="99"/>
    </row>
    <row r="831" spans="1:26" ht="15.75" customHeight="1">
      <c r="A831" s="130"/>
      <c r="B831" s="131"/>
      <c r="C831" s="131"/>
      <c r="D831" s="131"/>
      <c r="E831" s="131"/>
      <c r="F831" s="131"/>
      <c r="G831" s="131"/>
      <c r="H831" s="131"/>
      <c r="I831" s="131"/>
      <c r="J831" s="131"/>
      <c r="K831" s="99"/>
      <c r="L831" s="99"/>
      <c r="M831" s="131"/>
      <c r="N831" s="99"/>
      <c r="O831" s="99"/>
      <c r="P831" s="99"/>
      <c r="Q831" s="99"/>
      <c r="R831" s="99"/>
      <c r="S831" s="99"/>
      <c r="T831" s="99"/>
      <c r="U831" s="99"/>
      <c r="V831" s="99"/>
      <c r="W831" s="99"/>
      <c r="X831" s="99"/>
      <c r="Y831" s="99"/>
      <c r="Z831" s="99"/>
    </row>
    <row r="832" spans="1:26" ht="15.75" customHeight="1">
      <c r="A832" s="130"/>
      <c r="B832" s="131"/>
      <c r="C832" s="131"/>
      <c r="D832" s="131"/>
      <c r="E832" s="131"/>
      <c r="F832" s="131"/>
      <c r="G832" s="131"/>
      <c r="H832" s="131"/>
      <c r="I832" s="131"/>
      <c r="J832" s="131"/>
      <c r="K832" s="99"/>
      <c r="L832" s="99"/>
      <c r="M832" s="131"/>
      <c r="N832" s="99"/>
      <c r="O832" s="99"/>
      <c r="P832" s="99"/>
      <c r="Q832" s="99"/>
      <c r="R832" s="99"/>
      <c r="S832" s="99"/>
      <c r="T832" s="99"/>
      <c r="U832" s="99"/>
      <c r="V832" s="99"/>
      <c r="W832" s="99"/>
      <c r="X832" s="99"/>
      <c r="Y832" s="99"/>
      <c r="Z832" s="99"/>
    </row>
    <row r="833" spans="1:26" ht="15.75" customHeight="1">
      <c r="A833" s="130"/>
      <c r="B833" s="131"/>
      <c r="C833" s="131"/>
      <c r="D833" s="131"/>
      <c r="E833" s="131"/>
      <c r="F833" s="131"/>
      <c r="G833" s="131"/>
      <c r="H833" s="131"/>
      <c r="I833" s="131"/>
      <c r="J833" s="131"/>
      <c r="K833" s="99"/>
      <c r="L833" s="99"/>
      <c r="M833" s="131"/>
      <c r="N833" s="99"/>
      <c r="O833" s="99"/>
      <c r="P833" s="99"/>
      <c r="Q833" s="99"/>
      <c r="R833" s="99"/>
      <c r="S833" s="99"/>
      <c r="T833" s="99"/>
      <c r="U833" s="99"/>
      <c r="V833" s="99"/>
      <c r="W833" s="99"/>
      <c r="X833" s="99"/>
      <c r="Y833" s="99"/>
      <c r="Z833" s="99"/>
    </row>
    <row r="834" spans="1:26" ht="15.75" customHeight="1">
      <c r="A834" s="130"/>
      <c r="B834" s="131"/>
      <c r="C834" s="131"/>
      <c r="D834" s="131"/>
      <c r="E834" s="131"/>
      <c r="F834" s="131"/>
      <c r="G834" s="131"/>
      <c r="H834" s="131"/>
      <c r="I834" s="131"/>
      <c r="J834" s="131"/>
      <c r="K834" s="99"/>
      <c r="L834" s="99"/>
      <c r="M834" s="131"/>
      <c r="N834" s="99"/>
      <c r="O834" s="99"/>
      <c r="P834" s="99"/>
      <c r="Q834" s="99"/>
      <c r="R834" s="99"/>
      <c r="S834" s="99"/>
      <c r="T834" s="99"/>
      <c r="U834" s="99"/>
      <c r="V834" s="99"/>
      <c r="W834" s="99"/>
      <c r="X834" s="99"/>
      <c r="Y834" s="99"/>
      <c r="Z834" s="99"/>
    </row>
    <row r="835" spans="1:26" ht="15.75" customHeight="1">
      <c r="A835" s="130"/>
      <c r="B835" s="131"/>
      <c r="C835" s="131"/>
      <c r="D835" s="131"/>
      <c r="E835" s="131"/>
      <c r="F835" s="131"/>
      <c r="G835" s="131"/>
      <c r="H835" s="131"/>
      <c r="I835" s="131"/>
      <c r="J835" s="131"/>
      <c r="K835" s="99"/>
      <c r="L835" s="99"/>
      <c r="M835" s="131"/>
      <c r="N835" s="99"/>
      <c r="O835" s="99"/>
      <c r="P835" s="99"/>
      <c r="Q835" s="99"/>
      <c r="R835" s="99"/>
      <c r="S835" s="99"/>
      <c r="T835" s="99"/>
      <c r="U835" s="99"/>
      <c r="V835" s="99"/>
      <c r="W835" s="99"/>
      <c r="X835" s="99"/>
      <c r="Y835" s="99"/>
      <c r="Z835" s="99"/>
    </row>
    <row r="836" spans="1:26" ht="15.75" customHeight="1">
      <c r="A836" s="130"/>
      <c r="B836" s="131"/>
      <c r="C836" s="131"/>
      <c r="D836" s="131"/>
      <c r="E836" s="131"/>
      <c r="F836" s="131"/>
      <c r="G836" s="131"/>
      <c r="H836" s="131"/>
      <c r="I836" s="131"/>
      <c r="J836" s="131"/>
      <c r="K836" s="99"/>
      <c r="L836" s="99"/>
      <c r="M836" s="131"/>
      <c r="N836" s="99"/>
      <c r="O836" s="99"/>
      <c r="P836" s="99"/>
      <c r="Q836" s="99"/>
      <c r="R836" s="99"/>
      <c r="S836" s="99"/>
      <c r="T836" s="99"/>
      <c r="U836" s="99"/>
      <c r="V836" s="99"/>
      <c r="W836" s="99"/>
      <c r="X836" s="99"/>
      <c r="Y836" s="99"/>
      <c r="Z836" s="99"/>
    </row>
    <row r="837" spans="1:26" ht="15.75" customHeight="1">
      <c r="A837" s="130"/>
      <c r="B837" s="131"/>
      <c r="C837" s="131"/>
      <c r="D837" s="131"/>
      <c r="E837" s="131"/>
      <c r="F837" s="131"/>
      <c r="G837" s="131"/>
      <c r="H837" s="131"/>
      <c r="I837" s="131"/>
      <c r="J837" s="131"/>
      <c r="K837" s="99"/>
      <c r="L837" s="99"/>
      <c r="M837" s="131"/>
      <c r="N837" s="99"/>
      <c r="O837" s="99"/>
      <c r="P837" s="99"/>
      <c r="Q837" s="99"/>
      <c r="R837" s="99"/>
      <c r="S837" s="99"/>
      <c r="T837" s="99"/>
      <c r="U837" s="99"/>
      <c r="V837" s="99"/>
      <c r="W837" s="99"/>
      <c r="X837" s="99"/>
      <c r="Y837" s="99"/>
      <c r="Z837" s="99"/>
    </row>
    <row r="838" spans="1:26" ht="15.75" customHeight="1">
      <c r="A838" s="130"/>
      <c r="B838" s="131"/>
      <c r="C838" s="131"/>
      <c r="D838" s="131"/>
      <c r="E838" s="131"/>
      <c r="F838" s="131"/>
      <c r="G838" s="131"/>
      <c r="H838" s="131"/>
      <c r="I838" s="131"/>
      <c r="J838" s="131"/>
      <c r="K838" s="99"/>
      <c r="L838" s="99"/>
      <c r="M838" s="131"/>
      <c r="N838" s="99"/>
      <c r="O838" s="99"/>
      <c r="P838" s="99"/>
      <c r="Q838" s="99"/>
      <c r="R838" s="99"/>
      <c r="S838" s="99"/>
      <c r="T838" s="99"/>
      <c r="U838" s="99"/>
      <c r="V838" s="99"/>
      <c r="W838" s="99"/>
      <c r="X838" s="99"/>
      <c r="Y838" s="99"/>
      <c r="Z838" s="99"/>
    </row>
    <row r="839" spans="1:26" ht="15.75" customHeight="1">
      <c r="A839" s="130"/>
      <c r="B839" s="131"/>
      <c r="C839" s="131"/>
      <c r="D839" s="131"/>
      <c r="E839" s="131"/>
      <c r="F839" s="131"/>
      <c r="G839" s="131"/>
      <c r="H839" s="131"/>
      <c r="I839" s="131"/>
      <c r="J839" s="131"/>
      <c r="K839" s="99"/>
      <c r="L839" s="99"/>
      <c r="M839" s="131"/>
      <c r="N839" s="99"/>
      <c r="O839" s="99"/>
      <c r="P839" s="99"/>
      <c r="Q839" s="99"/>
      <c r="R839" s="99"/>
      <c r="S839" s="99"/>
      <c r="T839" s="99"/>
      <c r="U839" s="99"/>
      <c r="V839" s="99"/>
      <c r="W839" s="99"/>
      <c r="X839" s="99"/>
      <c r="Y839" s="99"/>
      <c r="Z839" s="99"/>
    </row>
    <row r="840" spans="1:26" ht="15.75" customHeight="1">
      <c r="A840" s="130"/>
      <c r="B840" s="131"/>
      <c r="C840" s="131"/>
      <c r="D840" s="131"/>
      <c r="E840" s="131"/>
      <c r="F840" s="131"/>
      <c r="G840" s="131"/>
      <c r="H840" s="131"/>
      <c r="I840" s="131"/>
      <c r="J840" s="131"/>
      <c r="K840" s="99"/>
      <c r="L840" s="99"/>
      <c r="M840" s="131"/>
      <c r="N840" s="99"/>
      <c r="O840" s="99"/>
      <c r="P840" s="99"/>
      <c r="Q840" s="99"/>
      <c r="R840" s="99"/>
      <c r="S840" s="99"/>
      <c r="T840" s="99"/>
      <c r="U840" s="99"/>
      <c r="V840" s="99"/>
      <c r="W840" s="99"/>
      <c r="X840" s="99"/>
      <c r="Y840" s="99"/>
      <c r="Z840" s="99"/>
    </row>
    <row r="841" spans="1:26" ht="15.75" customHeight="1">
      <c r="A841" s="130"/>
      <c r="B841" s="131"/>
      <c r="C841" s="131"/>
      <c r="D841" s="131"/>
      <c r="E841" s="131"/>
      <c r="F841" s="131"/>
      <c r="G841" s="131"/>
      <c r="H841" s="131"/>
      <c r="I841" s="131"/>
      <c r="J841" s="131"/>
      <c r="K841" s="99"/>
      <c r="L841" s="99"/>
      <c r="M841" s="131"/>
      <c r="N841" s="99"/>
      <c r="O841" s="99"/>
      <c r="P841" s="99"/>
      <c r="Q841" s="99"/>
      <c r="R841" s="99"/>
      <c r="S841" s="99"/>
      <c r="T841" s="99"/>
      <c r="U841" s="99"/>
      <c r="V841" s="99"/>
      <c r="W841" s="99"/>
      <c r="X841" s="99"/>
      <c r="Y841" s="99"/>
      <c r="Z841" s="99"/>
    </row>
    <row r="842" spans="1:26" ht="15.75" customHeight="1">
      <c r="A842" s="130"/>
      <c r="B842" s="131"/>
      <c r="C842" s="131"/>
      <c r="D842" s="131"/>
      <c r="E842" s="131"/>
      <c r="F842" s="131"/>
      <c r="G842" s="131"/>
      <c r="H842" s="131"/>
      <c r="I842" s="131"/>
      <c r="J842" s="131"/>
      <c r="K842" s="99"/>
      <c r="L842" s="99"/>
      <c r="M842" s="131"/>
      <c r="N842" s="99"/>
      <c r="O842" s="99"/>
      <c r="P842" s="99"/>
      <c r="Q842" s="99"/>
      <c r="R842" s="99"/>
      <c r="S842" s="99"/>
      <c r="T842" s="99"/>
      <c r="U842" s="99"/>
      <c r="V842" s="99"/>
      <c r="W842" s="99"/>
      <c r="X842" s="99"/>
      <c r="Y842" s="99"/>
      <c r="Z842" s="99"/>
    </row>
    <row r="843" spans="1:26" ht="15.75" customHeight="1">
      <c r="A843" s="130"/>
      <c r="B843" s="131"/>
      <c r="C843" s="131"/>
      <c r="D843" s="131"/>
      <c r="E843" s="131"/>
      <c r="F843" s="131"/>
      <c r="G843" s="131"/>
      <c r="H843" s="131"/>
      <c r="I843" s="131"/>
      <c r="J843" s="131"/>
      <c r="K843" s="99"/>
      <c r="L843" s="99"/>
      <c r="M843" s="131"/>
      <c r="N843" s="99"/>
      <c r="O843" s="99"/>
      <c r="P843" s="99"/>
      <c r="Q843" s="99"/>
      <c r="R843" s="99"/>
      <c r="S843" s="99"/>
      <c r="T843" s="99"/>
      <c r="U843" s="99"/>
      <c r="V843" s="99"/>
      <c r="W843" s="99"/>
      <c r="X843" s="99"/>
      <c r="Y843" s="99"/>
      <c r="Z843" s="99"/>
    </row>
    <row r="844" spans="1:26" ht="15.75" customHeight="1">
      <c r="A844" s="130"/>
      <c r="B844" s="131"/>
      <c r="C844" s="131"/>
      <c r="D844" s="131"/>
      <c r="E844" s="131"/>
      <c r="F844" s="131"/>
      <c r="G844" s="131"/>
      <c r="H844" s="131"/>
      <c r="I844" s="131"/>
      <c r="J844" s="131"/>
      <c r="K844" s="99"/>
      <c r="L844" s="99"/>
      <c r="M844" s="131"/>
      <c r="N844" s="99"/>
      <c r="O844" s="99"/>
      <c r="P844" s="99"/>
      <c r="Q844" s="99"/>
      <c r="R844" s="99"/>
      <c r="S844" s="99"/>
      <c r="T844" s="99"/>
      <c r="U844" s="99"/>
      <c r="V844" s="99"/>
      <c r="W844" s="99"/>
      <c r="X844" s="99"/>
      <c r="Y844" s="99"/>
      <c r="Z844" s="99"/>
    </row>
    <row r="845" spans="1:26" ht="15.75" customHeight="1">
      <c r="A845" s="130"/>
      <c r="B845" s="131"/>
      <c r="C845" s="131"/>
      <c r="D845" s="131"/>
      <c r="E845" s="131"/>
      <c r="F845" s="131"/>
      <c r="G845" s="131"/>
      <c r="H845" s="131"/>
      <c r="I845" s="131"/>
      <c r="J845" s="131"/>
      <c r="K845" s="99"/>
      <c r="L845" s="99"/>
      <c r="M845" s="131"/>
      <c r="N845" s="99"/>
      <c r="O845" s="99"/>
      <c r="P845" s="99"/>
      <c r="Q845" s="99"/>
      <c r="R845" s="99"/>
      <c r="S845" s="99"/>
      <c r="T845" s="99"/>
      <c r="U845" s="99"/>
      <c r="V845" s="99"/>
      <c r="W845" s="99"/>
      <c r="X845" s="99"/>
      <c r="Y845" s="99"/>
      <c r="Z845" s="99"/>
    </row>
    <row r="846" spans="1:26" ht="15.75" customHeight="1">
      <c r="A846" s="130"/>
      <c r="B846" s="131"/>
      <c r="C846" s="131"/>
      <c r="D846" s="131"/>
      <c r="E846" s="131"/>
      <c r="F846" s="131"/>
      <c r="G846" s="131"/>
      <c r="H846" s="131"/>
      <c r="I846" s="131"/>
      <c r="J846" s="131"/>
      <c r="K846" s="99"/>
      <c r="L846" s="99"/>
      <c r="M846" s="131"/>
      <c r="N846" s="99"/>
      <c r="O846" s="99"/>
      <c r="P846" s="99"/>
      <c r="Q846" s="99"/>
      <c r="R846" s="99"/>
      <c r="S846" s="99"/>
      <c r="T846" s="99"/>
      <c r="U846" s="99"/>
      <c r="V846" s="99"/>
      <c r="W846" s="99"/>
      <c r="X846" s="99"/>
      <c r="Y846" s="99"/>
      <c r="Z846" s="99"/>
    </row>
    <row r="847" spans="1:26" ht="15.75" customHeight="1">
      <c r="A847" s="130"/>
      <c r="B847" s="131"/>
      <c r="C847" s="131"/>
      <c r="D847" s="131"/>
      <c r="E847" s="131"/>
      <c r="F847" s="131"/>
      <c r="G847" s="131"/>
      <c r="H847" s="131"/>
      <c r="I847" s="131"/>
      <c r="J847" s="131"/>
      <c r="K847" s="99"/>
      <c r="L847" s="99"/>
      <c r="M847" s="131"/>
      <c r="N847" s="99"/>
      <c r="O847" s="99"/>
      <c r="P847" s="99"/>
      <c r="Q847" s="99"/>
      <c r="R847" s="99"/>
      <c r="S847" s="99"/>
      <c r="T847" s="99"/>
      <c r="U847" s="99"/>
      <c r="V847" s="99"/>
      <c r="W847" s="99"/>
      <c r="X847" s="99"/>
      <c r="Y847" s="99"/>
      <c r="Z847" s="99"/>
    </row>
    <row r="848" spans="1:26" ht="15.75" customHeight="1">
      <c r="A848" s="130"/>
      <c r="B848" s="131"/>
      <c r="C848" s="131"/>
      <c r="D848" s="131"/>
      <c r="E848" s="131"/>
      <c r="F848" s="131"/>
      <c r="G848" s="131"/>
      <c r="H848" s="131"/>
      <c r="I848" s="131"/>
      <c r="J848" s="131"/>
      <c r="K848" s="99"/>
      <c r="L848" s="99"/>
      <c r="M848" s="131"/>
      <c r="N848" s="99"/>
      <c r="O848" s="99"/>
      <c r="P848" s="99"/>
      <c r="Q848" s="99"/>
      <c r="R848" s="99"/>
      <c r="S848" s="99"/>
      <c r="T848" s="99"/>
      <c r="U848" s="99"/>
      <c r="V848" s="99"/>
      <c r="W848" s="99"/>
      <c r="X848" s="99"/>
      <c r="Y848" s="99"/>
      <c r="Z848" s="99"/>
    </row>
    <row r="849" spans="1:26" ht="15.75" customHeight="1">
      <c r="A849" s="130"/>
      <c r="B849" s="131"/>
      <c r="C849" s="131"/>
      <c r="D849" s="131"/>
      <c r="E849" s="131"/>
      <c r="F849" s="131"/>
      <c r="G849" s="131"/>
      <c r="H849" s="131"/>
      <c r="I849" s="131"/>
      <c r="J849" s="131"/>
      <c r="K849" s="99"/>
      <c r="L849" s="99"/>
      <c r="M849" s="131"/>
      <c r="N849" s="99"/>
      <c r="O849" s="99"/>
      <c r="P849" s="99"/>
      <c r="Q849" s="99"/>
      <c r="R849" s="99"/>
      <c r="S849" s="99"/>
      <c r="T849" s="99"/>
      <c r="U849" s="99"/>
      <c r="V849" s="99"/>
      <c r="W849" s="99"/>
      <c r="X849" s="99"/>
      <c r="Y849" s="99"/>
      <c r="Z849" s="99"/>
    </row>
    <row r="850" spans="1:26" ht="15.75" customHeight="1">
      <c r="A850" s="130"/>
      <c r="B850" s="131"/>
      <c r="C850" s="131"/>
      <c r="D850" s="131"/>
      <c r="E850" s="131"/>
      <c r="F850" s="131"/>
      <c r="G850" s="131"/>
      <c r="H850" s="131"/>
      <c r="I850" s="131"/>
      <c r="J850" s="131"/>
      <c r="K850" s="99"/>
      <c r="L850" s="99"/>
      <c r="M850" s="131"/>
      <c r="N850" s="99"/>
      <c r="O850" s="99"/>
      <c r="P850" s="99"/>
      <c r="Q850" s="99"/>
      <c r="R850" s="99"/>
      <c r="S850" s="99"/>
      <c r="T850" s="99"/>
      <c r="U850" s="99"/>
      <c r="V850" s="99"/>
      <c r="W850" s="99"/>
      <c r="X850" s="99"/>
      <c r="Y850" s="99"/>
      <c r="Z850" s="99"/>
    </row>
    <row r="851" spans="1:26" ht="15.75" customHeight="1">
      <c r="A851" s="130"/>
      <c r="B851" s="131"/>
      <c r="C851" s="131"/>
      <c r="D851" s="131"/>
      <c r="E851" s="131"/>
      <c r="F851" s="131"/>
      <c r="G851" s="131"/>
      <c r="H851" s="131"/>
      <c r="I851" s="131"/>
      <c r="J851" s="131"/>
      <c r="K851" s="99"/>
      <c r="L851" s="99"/>
      <c r="M851" s="131"/>
      <c r="N851" s="99"/>
      <c r="O851" s="99"/>
      <c r="P851" s="99"/>
      <c r="Q851" s="99"/>
      <c r="R851" s="99"/>
      <c r="S851" s="99"/>
      <c r="T851" s="99"/>
      <c r="U851" s="99"/>
      <c r="V851" s="99"/>
      <c r="W851" s="99"/>
      <c r="X851" s="99"/>
      <c r="Y851" s="99"/>
      <c r="Z851" s="99"/>
    </row>
    <row r="852" spans="1:26" ht="15.75" customHeight="1">
      <c r="A852" s="130"/>
      <c r="B852" s="131"/>
      <c r="C852" s="131"/>
      <c r="D852" s="131"/>
      <c r="E852" s="131"/>
      <c r="F852" s="131"/>
      <c r="G852" s="131"/>
      <c r="H852" s="131"/>
      <c r="I852" s="131"/>
      <c r="J852" s="131"/>
      <c r="K852" s="99"/>
      <c r="L852" s="99"/>
      <c r="M852" s="131"/>
      <c r="N852" s="99"/>
      <c r="O852" s="99"/>
      <c r="P852" s="99"/>
      <c r="Q852" s="99"/>
      <c r="R852" s="99"/>
      <c r="S852" s="99"/>
      <c r="T852" s="99"/>
      <c r="U852" s="99"/>
      <c r="V852" s="99"/>
      <c r="W852" s="99"/>
      <c r="X852" s="99"/>
      <c r="Y852" s="99"/>
      <c r="Z852" s="99"/>
    </row>
    <row r="853" spans="1:26" ht="15.75" customHeight="1">
      <c r="A853" s="130"/>
      <c r="B853" s="131"/>
      <c r="C853" s="131"/>
      <c r="D853" s="131"/>
      <c r="E853" s="131"/>
      <c r="F853" s="131"/>
      <c r="G853" s="131"/>
      <c r="H853" s="131"/>
      <c r="I853" s="131"/>
      <c r="J853" s="131"/>
      <c r="K853" s="99"/>
      <c r="L853" s="99"/>
      <c r="M853" s="131"/>
      <c r="N853" s="99"/>
      <c r="O853" s="99"/>
      <c r="P853" s="99"/>
      <c r="Q853" s="99"/>
      <c r="R853" s="99"/>
      <c r="S853" s="99"/>
      <c r="T853" s="99"/>
      <c r="U853" s="99"/>
      <c r="V853" s="99"/>
      <c r="W853" s="99"/>
      <c r="X853" s="99"/>
      <c r="Y853" s="99"/>
      <c r="Z853" s="99"/>
    </row>
    <row r="854" spans="1:26" ht="15.75" customHeight="1">
      <c r="A854" s="130"/>
      <c r="B854" s="131"/>
      <c r="C854" s="131"/>
      <c r="D854" s="131"/>
      <c r="E854" s="131"/>
      <c r="F854" s="131"/>
      <c r="G854" s="131"/>
      <c r="H854" s="131"/>
      <c r="I854" s="131"/>
      <c r="J854" s="131"/>
      <c r="K854" s="99"/>
      <c r="L854" s="99"/>
      <c r="M854" s="131"/>
      <c r="N854" s="99"/>
      <c r="O854" s="99"/>
      <c r="P854" s="99"/>
      <c r="Q854" s="99"/>
      <c r="R854" s="99"/>
      <c r="S854" s="99"/>
      <c r="T854" s="99"/>
      <c r="U854" s="99"/>
      <c r="V854" s="99"/>
      <c r="W854" s="99"/>
      <c r="X854" s="99"/>
      <c r="Y854" s="99"/>
      <c r="Z854" s="99"/>
    </row>
    <row r="855" spans="1:26" ht="15.75" customHeight="1">
      <c r="A855" s="130"/>
      <c r="B855" s="131"/>
      <c r="C855" s="131"/>
      <c r="D855" s="131"/>
      <c r="E855" s="131"/>
      <c r="F855" s="131"/>
      <c r="G855" s="131"/>
      <c r="H855" s="131"/>
      <c r="I855" s="131"/>
      <c r="J855" s="131"/>
      <c r="K855" s="99"/>
      <c r="L855" s="99"/>
      <c r="M855" s="131"/>
      <c r="N855" s="99"/>
      <c r="O855" s="99"/>
      <c r="P855" s="99"/>
      <c r="Q855" s="99"/>
      <c r="R855" s="99"/>
      <c r="S855" s="99"/>
      <c r="T855" s="99"/>
      <c r="U855" s="99"/>
      <c r="V855" s="99"/>
      <c r="W855" s="99"/>
      <c r="X855" s="99"/>
      <c r="Y855" s="99"/>
      <c r="Z855" s="99"/>
    </row>
    <row r="856" spans="1:26" ht="15.75" customHeight="1">
      <c r="A856" s="130"/>
      <c r="B856" s="131"/>
      <c r="C856" s="131"/>
      <c r="D856" s="131"/>
      <c r="E856" s="131"/>
      <c r="F856" s="131"/>
      <c r="G856" s="131"/>
      <c r="H856" s="131"/>
      <c r="I856" s="131"/>
      <c r="J856" s="131"/>
      <c r="K856" s="99"/>
      <c r="L856" s="99"/>
      <c r="M856" s="131"/>
      <c r="N856" s="99"/>
      <c r="O856" s="99"/>
      <c r="P856" s="99"/>
      <c r="Q856" s="99"/>
      <c r="R856" s="99"/>
      <c r="S856" s="99"/>
      <c r="T856" s="99"/>
      <c r="U856" s="99"/>
      <c r="V856" s="99"/>
      <c r="W856" s="99"/>
      <c r="X856" s="99"/>
      <c r="Y856" s="99"/>
      <c r="Z856" s="99"/>
    </row>
    <row r="857" spans="1:26" ht="15.75" customHeight="1">
      <c r="A857" s="130"/>
      <c r="B857" s="131"/>
      <c r="C857" s="131"/>
      <c r="D857" s="131"/>
      <c r="E857" s="131"/>
      <c r="F857" s="131"/>
      <c r="G857" s="131"/>
      <c r="H857" s="131"/>
      <c r="I857" s="131"/>
      <c r="J857" s="131"/>
      <c r="K857" s="99"/>
      <c r="L857" s="99"/>
      <c r="M857" s="131"/>
      <c r="N857" s="99"/>
      <c r="O857" s="99"/>
      <c r="P857" s="99"/>
      <c r="Q857" s="99"/>
      <c r="R857" s="99"/>
      <c r="S857" s="99"/>
      <c r="T857" s="99"/>
      <c r="U857" s="99"/>
      <c r="V857" s="99"/>
      <c r="W857" s="99"/>
      <c r="X857" s="99"/>
      <c r="Y857" s="99"/>
      <c r="Z857" s="99"/>
    </row>
    <row r="858" spans="1:26" ht="15.75" customHeight="1">
      <c r="A858" s="130"/>
      <c r="B858" s="131"/>
      <c r="C858" s="131"/>
      <c r="D858" s="131"/>
      <c r="E858" s="131"/>
      <c r="F858" s="131"/>
      <c r="G858" s="131"/>
      <c r="H858" s="131"/>
      <c r="I858" s="131"/>
      <c r="J858" s="131"/>
      <c r="K858" s="99"/>
      <c r="L858" s="99"/>
      <c r="M858" s="131"/>
      <c r="N858" s="99"/>
      <c r="O858" s="99"/>
      <c r="P858" s="99"/>
      <c r="Q858" s="99"/>
      <c r="R858" s="99"/>
      <c r="S858" s="99"/>
      <c r="T858" s="99"/>
      <c r="U858" s="99"/>
      <c r="V858" s="99"/>
      <c r="W858" s="99"/>
      <c r="X858" s="99"/>
      <c r="Y858" s="99"/>
      <c r="Z858" s="99"/>
    </row>
    <row r="859" spans="1:26" ht="15.75" customHeight="1">
      <c r="A859" s="130"/>
      <c r="B859" s="131"/>
      <c r="C859" s="131"/>
      <c r="D859" s="131"/>
      <c r="E859" s="131"/>
      <c r="F859" s="131"/>
      <c r="G859" s="131"/>
      <c r="H859" s="131"/>
      <c r="I859" s="131"/>
      <c r="J859" s="131"/>
      <c r="K859" s="99"/>
      <c r="L859" s="99"/>
      <c r="M859" s="131"/>
      <c r="N859" s="99"/>
      <c r="O859" s="99"/>
      <c r="P859" s="99"/>
      <c r="Q859" s="99"/>
      <c r="R859" s="99"/>
      <c r="S859" s="99"/>
      <c r="T859" s="99"/>
      <c r="U859" s="99"/>
      <c r="V859" s="99"/>
      <c r="W859" s="99"/>
      <c r="X859" s="99"/>
      <c r="Y859" s="99"/>
      <c r="Z859" s="99"/>
    </row>
    <row r="860" spans="1:26" ht="15.75" customHeight="1">
      <c r="A860" s="130"/>
      <c r="B860" s="131"/>
      <c r="C860" s="131"/>
      <c r="D860" s="131"/>
      <c r="E860" s="131"/>
      <c r="F860" s="131"/>
      <c r="G860" s="131"/>
      <c r="H860" s="131"/>
      <c r="I860" s="131"/>
      <c r="J860" s="131"/>
      <c r="K860" s="99"/>
      <c r="L860" s="99"/>
      <c r="M860" s="131"/>
      <c r="N860" s="99"/>
      <c r="O860" s="99"/>
      <c r="P860" s="99"/>
      <c r="Q860" s="99"/>
      <c r="R860" s="99"/>
      <c r="S860" s="99"/>
      <c r="T860" s="99"/>
      <c r="U860" s="99"/>
      <c r="V860" s="99"/>
      <c r="W860" s="99"/>
      <c r="X860" s="99"/>
      <c r="Y860" s="99"/>
      <c r="Z860" s="99"/>
    </row>
    <row r="861" spans="1:26" ht="15.75" customHeight="1">
      <c r="A861" s="130"/>
      <c r="B861" s="131"/>
      <c r="C861" s="131"/>
      <c r="D861" s="131"/>
      <c r="E861" s="131"/>
      <c r="F861" s="131"/>
      <c r="G861" s="131"/>
      <c r="H861" s="131"/>
      <c r="I861" s="131"/>
      <c r="J861" s="131"/>
      <c r="K861" s="99"/>
      <c r="L861" s="99"/>
      <c r="M861" s="131"/>
      <c r="N861" s="99"/>
      <c r="O861" s="99"/>
      <c r="P861" s="99"/>
      <c r="Q861" s="99"/>
      <c r="R861" s="99"/>
      <c r="S861" s="99"/>
      <c r="T861" s="99"/>
      <c r="U861" s="99"/>
      <c r="V861" s="99"/>
      <c r="W861" s="99"/>
      <c r="X861" s="99"/>
      <c r="Y861" s="99"/>
      <c r="Z861" s="99"/>
    </row>
    <row r="862" spans="1:26" ht="15.75" customHeight="1">
      <c r="A862" s="130"/>
      <c r="B862" s="131"/>
      <c r="C862" s="131"/>
      <c r="D862" s="131"/>
      <c r="E862" s="131"/>
      <c r="F862" s="131"/>
      <c r="G862" s="131"/>
      <c r="H862" s="131"/>
      <c r="I862" s="131"/>
      <c r="J862" s="131"/>
      <c r="K862" s="99"/>
      <c r="L862" s="99"/>
      <c r="M862" s="131"/>
      <c r="N862" s="99"/>
      <c r="O862" s="99"/>
      <c r="P862" s="99"/>
      <c r="Q862" s="99"/>
      <c r="R862" s="99"/>
      <c r="S862" s="99"/>
      <c r="T862" s="99"/>
      <c r="U862" s="99"/>
      <c r="V862" s="99"/>
      <c r="W862" s="99"/>
      <c r="X862" s="99"/>
      <c r="Y862" s="99"/>
      <c r="Z862" s="99"/>
    </row>
    <row r="863" spans="1:26" ht="15.75" customHeight="1">
      <c r="A863" s="130"/>
      <c r="B863" s="131"/>
      <c r="C863" s="131"/>
      <c r="D863" s="131"/>
      <c r="E863" s="131"/>
      <c r="F863" s="131"/>
      <c r="G863" s="131"/>
      <c r="H863" s="131"/>
      <c r="I863" s="131"/>
      <c r="J863" s="131"/>
      <c r="K863" s="99"/>
      <c r="L863" s="99"/>
      <c r="M863" s="131"/>
      <c r="N863" s="99"/>
      <c r="O863" s="99"/>
      <c r="P863" s="99"/>
      <c r="Q863" s="99"/>
      <c r="R863" s="99"/>
      <c r="S863" s="99"/>
      <c r="T863" s="99"/>
      <c r="U863" s="99"/>
      <c r="V863" s="99"/>
      <c r="W863" s="99"/>
      <c r="X863" s="99"/>
      <c r="Y863" s="99"/>
      <c r="Z863" s="99"/>
    </row>
    <row r="864" spans="1:26" ht="15.75" customHeight="1">
      <c r="A864" s="130"/>
      <c r="B864" s="131"/>
      <c r="C864" s="131"/>
      <c r="D864" s="131"/>
      <c r="E864" s="131"/>
      <c r="F864" s="131"/>
      <c r="G864" s="131"/>
      <c r="H864" s="131"/>
      <c r="I864" s="131"/>
      <c r="J864" s="131"/>
      <c r="K864" s="99"/>
      <c r="L864" s="99"/>
      <c r="M864" s="131"/>
      <c r="N864" s="99"/>
      <c r="O864" s="99"/>
      <c r="P864" s="99"/>
      <c r="Q864" s="99"/>
      <c r="R864" s="99"/>
      <c r="S864" s="99"/>
      <c r="T864" s="99"/>
      <c r="U864" s="99"/>
      <c r="V864" s="99"/>
      <c r="W864" s="99"/>
      <c r="X864" s="99"/>
      <c r="Y864" s="99"/>
      <c r="Z864" s="99"/>
    </row>
    <row r="865" spans="1:26" ht="15.75" customHeight="1">
      <c r="A865" s="130"/>
      <c r="B865" s="131"/>
      <c r="C865" s="131"/>
      <c r="D865" s="131"/>
      <c r="E865" s="131"/>
      <c r="F865" s="131"/>
      <c r="G865" s="131"/>
      <c r="H865" s="131"/>
      <c r="I865" s="131"/>
      <c r="J865" s="131"/>
      <c r="K865" s="99"/>
      <c r="L865" s="99"/>
      <c r="M865" s="131"/>
      <c r="N865" s="99"/>
      <c r="O865" s="99"/>
      <c r="P865" s="99"/>
      <c r="Q865" s="99"/>
      <c r="R865" s="99"/>
      <c r="S865" s="99"/>
      <c r="T865" s="99"/>
      <c r="U865" s="99"/>
      <c r="V865" s="99"/>
      <c r="W865" s="99"/>
      <c r="X865" s="99"/>
      <c r="Y865" s="99"/>
      <c r="Z865" s="99"/>
    </row>
    <row r="866" spans="1:26" ht="15.75" customHeight="1">
      <c r="A866" s="130"/>
      <c r="B866" s="131"/>
      <c r="C866" s="131"/>
      <c r="D866" s="131"/>
      <c r="E866" s="131"/>
      <c r="F866" s="131"/>
      <c r="G866" s="131"/>
      <c r="H866" s="131"/>
      <c r="I866" s="131"/>
      <c r="J866" s="131"/>
      <c r="K866" s="99"/>
      <c r="L866" s="99"/>
      <c r="M866" s="131"/>
      <c r="N866" s="99"/>
      <c r="O866" s="99"/>
      <c r="P866" s="99"/>
      <c r="Q866" s="99"/>
      <c r="R866" s="99"/>
      <c r="S866" s="99"/>
      <c r="T866" s="99"/>
      <c r="U866" s="99"/>
      <c r="V866" s="99"/>
      <c r="W866" s="99"/>
      <c r="X866" s="99"/>
      <c r="Y866" s="99"/>
      <c r="Z866" s="99"/>
    </row>
    <row r="867" spans="1:26" ht="15.75" customHeight="1">
      <c r="A867" s="130"/>
      <c r="B867" s="131"/>
      <c r="C867" s="131"/>
      <c r="D867" s="131"/>
      <c r="E867" s="131"/>
      <c r="F867" s="131"/>
      <c r="G867" s="131"/>
      <c r="H867" s="131"/>
      <c r="I867" s="131"/>
      <c r="J867" s="131"/>
      <c r="K867" s="99"/>
      <c r="L867" s="99"/>
      <c r="M867" s="131"/>
      <c r="N867" s="99"/>
      <c r="O867" s="99"/>
      <c r="P867" s="99"/>
      <c r="Q867" s="99"/>
      <c r="R867" s="99"/>
      <c r="S867" s="99"/>
      <c r="T867" s="99"/>
      <c r="U867" s="99"/>
      <c r="V867" s="99"/>
      <c r="W867" s="99"/>
      <c r="X867" s="99"/>
      <c r="Y867" s="99"/>
      <c r="Z867" s="99"/>
    </row>
    <row r="868" spans="1:26" ht="15.75" customHeight="1">
      <c r="A868" s="130"/>
      <c r="B868" s="131"/>
      <c r="C868" s="131"/>
      <c r="D868" s="131"/>
      <c r="E868" s="131"/>
      <c r="F868" s="131"/>
      <c r="G868" s="131"/>
      <c r="H868" s="131"/>
      <c r="I868" s="131"/>
      <c r="J868" s="131"/>
      <c r="K868" s="99"/>
      <c r="L868" s="99"/>
      <c r="M868" s="131"/>
      <c r="N868" s="99"/>
      <c r="O868" s="99"/>
      <c r="P868" s="99"/>
      <c r="Q868" s="99"/>
      <c r="R868" s="99"/>
      <c r="S868" s="99"/>
      <c r="T868" s="99"/>
      <c r="U868" s="99"/>
      <c r="V868" s="99"/>
      <c r="W868" s="99"/>
      <c r="X868" s="99"/>
      <c r="Y868" s="99"/>
      <c r="Z868" s="99"/>
    </row>
    <row r="869" spans="1:26" ht="15.75" customHeight="1">
      <c r="A869" s="130"/>
      <c r="B869" s="131"/>
      <c r="C869" s="131"/>
      <c r="D869" s="131"/>
      <c r="E869" s="131"/>
      <c r="F869" s="131"/>
      <c r="G869" s="131"/>
      <c r="H869" s="131"/>
      <c r="I869" s="131"/>
      <c r="J869" s="131"/>
      <c r="K869" s="99"/>
      <c r="L869" s="99"/>
      <c r="M869" s="131"/>
      <c r="N869" s="99"/>
      <c r="O869" s="99"/>
      <c r="P869" s="99"/>
      <c r="Q869" s="99"/>
      <c r="R869" s="99"/>
      <c r="S869" s="99"/>
      <c r="T869" s="99"/>
      <c r="U869" s="99"/>
      <c r="V869" s="99"/>
      <c r="W869" s="99"/>
      <c r="X869" s="99"/>
      <c r="Y869" s="99"/>
      <c r="Z869" s="99"/>
    </row>
    <row r="870" spans="1:26" ht="15.75" customHeight="1">
      <c r="A870" s="130"/>
      <c r="B870" s="131"/>
      <c r="C870" s="131"/>
      <c r="D870" s="131"/>
      <c r="E870" s="131"/>
      <c r="F870" s="131"/>
      <c r="G870" s="131"/>
      <c r="H870" s="131"/>
      <c r="I870" s="131"/>
      <c r="J870" s="131"/>
      <c r="K870" s="99"/>
      <c r="L870" s="99"/>
      <c r="M870" s="131"/>
      <c r="N870" s="99"/>
      <c r="O870" s="99"/>
      <c r="P870" s="99"/>
      <c r="Q870" s="99"/>
      <c r="R870" s="99"/>
      <c r="S870" s="99"/>
      <c r="T870" s="99"/>
      <c r="U870" s="99"/>
      <c r="V870" s="99"/>
      <c r="W870" s="99"/>
      <c r="X870" s="99"/>
      <c r="Y870" s="99"/>
      <c r="Z870" s="99"/>
    </row>
    <row r="871" spans="1:26" ht="15.75" customHeight="1">
      <c r="A871" s="130"/>
      <c r="B871" s="131"/>
      <c r="C871" s="131"/>
      <c r="D871" s="131"/>
      <c r="E871" s="131"/>
      <c r="F871" s="131"/>
      <c r="G871" s="131"/>
      <c r="H871" s="131"/>
      <c r="I871" s="131"/>
      <c r="J871" s="131"/>
      <c r="K871" s="99"/>
      <c r="L871" s="99"/>
      <c r="M871" s="131"/>
      <c r="N871" s="99"/>
      <c r="O871" s="99"/>
      <c r="P871" s="99"/>
      <c r="Q871" s="99"/>
      <c r="R871" s="99"/>
      <c r="S871" s="99"/>
      <c r="T871" s="99"/>
      <c r="U871" s="99"/>
      <c r="V871" s="99"/>
      <c r="W871" s="99"/>
      <c r="X871" s="99"/>
      <c r="Y871" s="99"/>
      <c r="Z871" s="99"/>
    </row>
    <row r="872" spans="1:26" ht="15.75" customHeight="1">
      <c r="A872" s="130"/>
      <c r="B872" s="131"/>
      <c r="C872" s="131"/>
      <c r="D872" s="131"/>
      <c r="E872" s="131"/>
      <c r="F872" s="131"/>
      <c r="G872" s="131"/>
      <c r="H872" s="131"/>
      <c r="I872" s="131"/>
      <c r="J872" s="131"/>
      <c r="K872" s="99"/>
      <c r="L872" s="99"/>
      <c r="M872" s="131"/>
      <c r="N872" s="99"/>
      <c r="O872" s="99"/>
      <c r="P872" s="99"/>
      <c r="Q872" s="99"/>
      <c r="R872" s="99"/>
      <c r="S872" s="99"/>
      <c r="T872" s="99"/>
      <c r="U872" s="99"/>
      <c r="V872" s="99"/>
      <c r="W872" s="99"/>
      <c r="X872" s="99"/>
      <c r="Y872" s="99"/>
      <c r="Z872" s="99"/>
    </row>
    <row r="873" spans="1:26" ht="15.75" customHeight="1">
      <c r="A873" s="130"/>
      <c r="B873" s="131"/>
      <c r="C873" s="131"/>
      <c r="D873" s="131"/>
      <c r="E873" s="131"/>
      <c r="F873" s="131"/>
      <c r="G873" s="131"/>
      <c r="H873" s="131"/>
      <c r="I873" s="131"/>
      <c r="J873" s="131"/>
      <c r="K873" s="99"/>
      <c r="L873" s="99"/>
      <c r="M873" s="131"/>
      <c r="N873" s="99"/>
      <c r="O873" s="99"/>
      <c r="P873" s="99"/>
      <c r="Q873" s="99"/>
      <c r="R873" s="99"/>
      <c r="S873" s="99"/>
      <c r="T873" s="99"/>
      <c r="U873" s="99"/>
      <c r="V873" s="99"/>
      <c r="W873" s="99"/>
      <c r="X873" s="99"/>
      <c r="Y873" s="99"/>
      <c r="Z873" s="99"/>
    </row>
    <row r="874" spans="1:26" ht="15.75" customHeight="1">
      <c r="A874" s="130"/>
      <c r="B874" s="131"/>
      <c r="C874" s="131"/>
      <c r="D874" s="131"/>
      <c r="E874" s="131"/>
      <c r="F874" s="131"/>
      <c r="G874" s="131"/>
      <c r="H874" s="131"/>
      <c r="I874" s="131"/>
      <c r="J874" s="131"/>
      <c r="K874" s="99"/>
      <c r="L874" s="99"/>
      <c r="M874" s="131"/>
      <c r="N874" s="99"/>
      <c r="O874" s="99"/>
      <c r="P874" s="99"/>
      <c r="Q874" s="99"/>
      <c r="R874" s="99"/>
      <c r="S874" s="99"/>
      <c r="T874" s="99"/>
      <c r="U874" s="99"/>
      <c r="V874" s="99"/>
      <c r="W874" s="99"/>
      <c r="X874" s="99"/>
      <c r="Y874" s="99"/>
      <c r="Z874" s="99"/>
    </row>
    <row r="875" spans="1:26" ht="15.75" customHeight="1">
      <c r="A875" s="130"/>
      <c r="B875" s="131"/>
      <c r="C875" s="131"/>
      <c r="D875" s="131"/>
      <c r="E875" s="131"/>
      <c r="F875" s="131"/>
      <c r="G875" s="131"/>
      <c r="H875" s="131"/>
      <c r="I875" s="131"/>
      <c r="J875" s="131"/>
      <c r="K875" s="99"/>
      <c r="L875" s="99"/>
      <c r="M875" s="131"/>
      <c r="N875" s="99"/>
      <c r="O875" s="99"/>
      <c r="P875" s="99"/>
      <c r="Q875" s="99"/>
      <c r="R875" s="99"/>
      <c r="S875" s="99"/>
      <c r="T875" s="99"/>
      <c r="U875" s="99"/>
      <c r="V875" s="99"/>
      <c r="W875" s="99"/>
      <c r="X875" s="99"/>
      <c r="Y875" s="99"/>
      <c r="Z875" s="99"/>
    </row>
    <row r="876" spans="1:26" ht="15.75" customHeight="1">
      <c r="A876" s="130"/>
      <c r="B876" s="131"/>
      <c r="C876" s="131"/>
      <c r="D876" s="131"/>
      <c r="E876" s="131"/>
      <c r="F876" s="131"/>
      <c r="G876" s="131"/>
      <c r="H876" s="131"/>
      <c r="I876" s="131"/>
      <c r="J876" s="131"/>
      <c r="K876" s="99"/>
      <c r="L876" s="99"/>
      <c r="M876" s="131"/>
      <c r="N876" s="99"/>
      <c r="O876" s="99"/>
      <c r="P876" s="99"/>
      <c r="Q876" s="99"/>
      <c r="R876" s="99"/>
      <c r="S876" s="99"/>
      <c r="T876" s="99"/>
      <c r="U876" s="99"/>
      <c r="V876" s="99"/>
      <c r="W876" s="99"/>
      <c r="X876" s="99"/>
      <c r="Y876" s="99"/>
      <c r="Z876" s="99"/>
    </row>
    <row r="877" spans="1:26" ht="15.75" customHeight="1">
      <c r="A877" s="130"/>
      <c r="B877" s="131"/>
      <c r="C877" s="131"/>
      <c r="D877" s="131"/>
      <c r="E877" s="131"/>
      <c r="F877" s="131"/>
      <c r="G877" s="131"/>
      <c r="H877" s="131"/>
      <c r="I877" s="131"/>
      <c r="J877" s="131"/>
      <c r="K877" s="99"/>
      <c r="L877" s="99"/>
      <c r="M877" s="131"/>
      <c r="N877" s="99"/>
      <c r="O877" s="99"/>
      <c r="P877" s="99"/>
      <c r="Q877" s="99"/>
      <c r="R877" s="99"/>
      <c r="S877" s="99"/>
      <c r="T877" s="99"/>
      <c r="U877" s="99"/>
      <c r="V877" s="99"/>
      <c r="W877" s="99"/>
      <c r="X877" s="99"/>
      <c r="Y877" s="99"/>
      <c r="Z877" s="99"/>
    </row>
    <row r="878" spans="1:26" ht="15.75" customHeight="1">
      <c r="A878" s="130"/>
      <c r="B878" s="131"/>
      <c r="C878" s="131"/>
      <c r="D878" s="131"/>
      <c r="E878" s="131"/>
      <c r="F878" s="131"/>
      <c r="G878" s="131"/>
      <c r="H878" s="131"/>
      <c r="I878" s="131"/>
      <c r="J878" s="131"/>
      <c r="K878" s="99"/>
      <c r="L878" s="99"/>
      <c r="M878" s="131"/>
      <c r="N878" s="99"/>
      <c r="O878" s="99"/>
      <c r="P878" s="99"/>
      <c r="Q878" s="99"/>
      <c r="R878" s="99"/>
      <c r="S878" s="99"/>
      <c r="T878" s="99"/>
      <c r="U878" s="99"/>
      <c r="V878" s="99"/>
      <c r="W878" s="99"/>
      <c r="X878" s="99"/>
      <c r="Y878" s="99"/>
      <c r="Z878" s="99"/>
    </row>
    <row r="879" spans="1:26" ht="15.75" customHeight="1">
      <c r="A879" s="130"/>
      <c r="B879" s="131"/>
      <c r="C879" s="131"/>
      <c r="D879" s="131"/>
      <c r="E879" s="131"/>
      <c r="F879" s="131"/>
      <c r="G879" s="131"/>
      <c r="H879" s="131"/>
      <c r="I879" s="131"/>
      <c r="J879" s="131"/>
      <c r="K879" s="99"/>
      <c r="L879" s="99"/>
      <c r="M879" s="131"/>
      <c r="N879" s="99"/>
      <c r="O879" s="99"/>
      <c r="P879" s="99"/>
      <c r="Q879" s="99"/>
      <c r="R879" s="99"/>
      <c r="S879" s="99"/>
      <c r="T879" s="99"/>
      <c r="U879" s="99"/>
      <c r="V879" s="99"/>
      <c r="W879" s="99"/>
      <c r="X879" s="99"/>
      <c r="Y879" s="99"/>
      <c r="Z879" s="99"/>
    </row>
    <row r="880" spans="1:26" ht="15.75" customHeight="1">
      <c r="A880" s="130"/>
      <c r="B880" s="131"/>
      <c r="C880" s="131"/>
      <c r="D880" s="131"/>
      <c r="E880" s="131"/>
      <c r="F880" s="131"/>
      <c r="G880" s="131"/>
      <c r="H880" s="131"/>
      <c r="I880" s="131"/>
      <c r="J880" s="131"/>
      <c r="K880" s="99"/>
      <c r="L880" s="99"/>
      <c r="M880" s="131"/>
      <c r="N880" s="99"/>
      <c r="O880" s="99"/>
      <c r="P880" s="99"/>
      <c r="Q880" s="99"/>
      <c r="R880" s="99"/>
      <c r="S880" s="99"/>
      <c r="T880" s="99"/>
      <c r="U880" s="99"/>
      <c r="V880" s="99"/>
      <c r="W880" s="99"/>
      <c r="X880" s="99"/>
      <c r="Y880" s="99"/>
      <c r="Z880" s="99"/>
    </row>
    <row r="881" spans="1:26" ht="15.75" customHeight="1">
      <c r="A881" s="130"/>
      <c r="B881" s="131"/>
      <c r="C881" s="131"/>
      <c r="D881" s="131"/>
      <c r="E881" s="131"/>
      <c r="F881" s="131"/>
      <c r="G881" s="131"/>
      <c r="H881" s="131"/>
      <c r="I881" s="131"/>
      <c r="J881" s="131"/>
      <c r="K881" s="99"/>
      <c r="L881" s="99"/>
      <c r="M881" s="131"/>
      <c r="N881" s="99"/>
      <c r="O881" s="99"/>
      <c r="P881" s="99"/>
      <c r="Q881" s="99"/>
      <c r="R881" s="99"/>
      <c r="S881" s="99"/>
      <c r="T881" s="99"/>
      <c r="U881" s="99"/>
      <c r="V881" s="99"/>
      <c r="W881" s="99"/>
      <c r="X881" s="99"/>
      <c r="Y881" s="99"/>
      <c r="Z881" s="99"/>
    </row>
    <row r="882" spans="1:26" ht="15.75" customHeight="1">
      <c r="A882" s="130"/>
      <c r="B882" s="131"/>
      <c r="C882" s="131"/>
      <c r="D882" s="131"/>
      <c r="E882" s="131"/>
      <c r="F882" s="131"/>
      <c r="G882" s="131"/>
      <c r="H882" s="131"/>
      <c r="I882" s="131"/>
      <c r="J882" s="131"/>
      <c r="K882" s="99"/>
      <c r="L882" s="99"/>
      <c r="M882" s="131"/>
      <c r="N882" s="99"/>
      <c r="O882" s="99"/>
      <c r="P882" s="99"/>
      <c r="Q882" s="99"/>
      <c r="R882" s="99"/>
      <c r="S882" s="99"/>
      <c r="T882" s="99"/>
      <c r="U882" s="99"/>
      <c r="V882" s="99"/>
      <c r="W882" s="99"/>
      <c r="X882" s="99"/>
      <c r="Y882" s="99"/>
      <c r="Z882" s="99"/>
    </row>
    <row r="883" spans="1:26" ht="15.75" customHeight="1">
      <c r="A883" s="130"/>
      <c r="B883" s="131"/>
      <c r="C883" s="131"/>
      <c r="D883" s="131"/>
      <c r="E883" s="131"/>
      <c r="F883" s="131"/>
      <c r="G883" s="131"/>
      <c r="H883" s="131"/>
      <c r="I883" s="131"/>
      <c r="J883" s="131"/>
      <c r="K883" s="99"/>
      <c r="L883" s="99"/>
      <c r="M883" s="131"/>
      <c r="N883" s="99"/>
      <c r="O883" s="99"/>
      <c r="P883" s="99"/>
      <c r="Q883" s="99"/>
      <c r="R883" s="99"/>
      <c r="S883" s="99"/>
      <c r="T883" s="99"/>
      <c r="U883" s="99"/>
      <c r="V883" s="99"/>
      <c r="W883" s="99"/>
      <c r="X883" s="99"/>
      <c r="Y883" s="99"/>
      <c r="Z883" s="99"/>
    </row>
    <row r="884" spans="1:26" ht="15.75" customHeight="1">
      <c r="A884" s="130"/>
      <c r="B884" s="131"/>
      <c r="C884" s="131"/>
      <c r="D884" s="131"/>
      <c r="E884" s="131"/>
      <c r="F884" s="131"/>
      <c r="G884" s="131"/>
      <c r="H884" s="131"/>
      <c r="I884" s="131"/>
      <c r="J884" s="131"/>
      <c r="K884" s="99"/>
      <c r="L884" s="99"/>
      <c r="M884" s="131"/>
      <c r="N884" s="99"/>
      <c r="O884" s="99"/>
      <c r="P884" s="99"/>
      <c r="Q884" s="99"/>
      <c r="R884" s="99"/>
      <c r="S884" s="99"/>
      <c r="T884" s="99"/>
      <c r="U884" s="99"/>
      <c r="V884" s="99"/>
      <c r="W884" s="99"/>
      <c r="X884" s="99"/>
      <c r="Y884" s="99"/>
      <c r="Z884" s="99"/>
    </row>
    <row r="885" spans="1:26" ht="15.75" customHeight="1">
      <c r="A885" s="130"/>
      <c r="B885" s="131"/>
      <c r="C885" s="131"/>
      <c r="D885" s="131"/>
      <c r="E885" s="131"/>
      <c r="F885" s="131"/>
      <c r="G885" s="131"/>
      <c r="H885" s="131"/>
      <c r="I885" s="131"/>
      <c r="J885" s="131"/>
      <c r="K885" s="99"/>
      <c r="L885" s="99"/>
      <c r="M885" s="131"/>
      <c r="N885" s="99"/>
      <c r="O885" s="99"/>
      <c r="P885" s="99"/>
      <c r="Q885" s="99"/>
      <c r="R885" s="99"/>
      <c r="S885" s="99"/>
      <c r="T885" s="99"/>
      <c r="U885" s="99"/>
      <c r="V885" s="99"/>
      <c r="W885" s="99"/>
      <c r="X885" s="99"/>
      <c r="Y885" s="99"/>
      <c r="Z885" s="99"/>
    </row>
    <row r="886" spans="1:26" ht="15.75" customHeight="1">
      <c r="A886" s="130"/>
      <c r="B886" s="131"/>
      <c r="C886" s="131"/>
      <c r="D886" s="131"/>
      <c r="E886" s="131"/>
      <c r="F886" s="131"/>
      <c r="G886" s="131"/>
      <c r="H886" s="131"/>
      <c r="I886" s="131"/>
      <c r="J886" s="131"/>
      <c r="K886" s="99"/>
      <c r="L886" s="99"/>
      <c r="M886" s="131"/>
      <c r="N886" s="99"/>
      <c r="O886" s="99"/>
      <c r="P886" s="99"/>
      <c r="Q886" s="99"/>
      <c r="R886" s="99"/>
      <c r="S886" s="99"/>
      <c r="T886" s="99"/>
      <c r="U886" s="99"/>
      <c r="V886" s="99"/>
      <c r="W886" s="99"/>
      <c r="X886" s="99"/>
      <c r="Y886" s="99"/>
      <c r="Z886" s="99"/>
    </row>
    <row r="887" spans="1:26" ht="15.75" customHeight="1">
      <c r="A887" s="130"/>
      <c r="B887" s="131"/>
      <c r="C887" s="131"/>
      <c r="D887" s="131"/>
      <c r="E887" s="131"/>
      <c r="F887" s="131"/>
      <c r="G887" s="131"/>
      <c r="H887" s="131"/>
      <c r="I887" s="131"/>
      <c r="J887" s="131"/>
      <c r="K887" s="99"/>
      <c r="L887" s="99"/>
      <c r="M887" s="131"/>
      <c r="N887" s="99"/>
      <c r="O887" s="99"/>
      <c r="P887" s="99"/>
      <c r="Q887" s="99"/>
      <c r="R887" s="99"/>
      <c r="S887" s="99"/>
      <c r="T887" s="99"/>
      <c r="U887" s="99"/>
      <c r="V887" s="99"/>
      <c r="W887" s="99"/>
      <c r="X887" s="99"/>
      <c r="Y887" s="99"/>
      <c r="Z887" s="99"/>
    </row>
    <row r="888" spans="1:26" ht="15.75" customHeight="1">
      <c r="A888" s="130"/>
      <c r="B888" s="131"/>
      <c r="C888" s="131"/>
      <c r="D888" s="131"/>
      <c r="E888" s="131"/>
      <c r="F888" s="131"/>
      <c r="G888" s="131"/>
      <c r="H888" s="131"/>
      <c r="I888" s="131"/>
      <c r="J888" s="131"/>
      <c r="K888" s="99"/>
      <c r="L888" s="99"/>
      <c r="M888" s="131"/>
      <c r="N888" s="99"/>
      <c r="O888" s="99"/>
      <c r="P888" s="99"/>
      <c r="Q888" s="99"/>
      <c r="R888" s="99"/>
      <c r="S888" s="99"/>
      <c r="T888" s="99"/>
      <c r="U888" s="99"/>
      <c r="V888" s="99"/>
      <c r="W888" s="99"/>
      <c r="X888" s="99"/>
      <c r="Y888" s="99"/>
      <c r="Z888" s="99"/>
    </row>
    <row r="889" spans="1:26" ht="15.75" customHeight="1">
      <c r="A889" s="130"/>
      <c r="B889" s="131"/>
      <c r="C889" s="131"/>
      <c r="D889" s="131"/>
      <c r="E889" s="131"/>
      <c r="F889" s="131"/>
      <c r="G889" s="131"/>
      <c r="H889" s="131"/>
      <c r="I889" s="131"/>
      <c r="J889" s="131"/>
      <c r="K889" s="99"/>
      <c r="L889" s="99"/>
      <c r="M889" s="131"/>
      <c r="N889" s="99"/>
      <c r="O889" s="99"/>
      <c r="P889" s="99"/>
      <c r="Q889" s="99"/>
      <c r="R889" s="99"/>
      <c r="S889" s="99"/>
      <c r="T889" s="99"/>
      <c r="U889" s="99"/>
      <c r="V889" s="99"/>
      <c r="W889" s="99"/>
      <c r="X889" s="99"/>
      <c r="Y889" s="99"/>
      <c r="Z889" s="99"/>
    </row>
    <row r="890" spans="1:26" ht="15.75" customHeight="1">
      <c r="A890" s="130"/>
      <c r="B890" s="131"/>
      <c r="C890" s="131"/>
      <c r="D890" s="131"/>
      <c r="E890" s="131"/>
      <c r="F890" s="131"/>
      <c r="G890" s="131"/>
      <c r="H890" s="131"/>
      <c r="I890" s="131"/>
      <c r="J890" s="131"/>
      <c r="K890" s="99"/>
      <c r="L890" s="99"/>
      <c r="M890" s="131"/>
      <c r="N890" s="99"/>
      <c r="O890" s="99"/>
      <c r="P890" s="99"/>
      <c r="Q890" s="99"/>
      <c r="R890" s="99"/>
      <c r="S890" s="99"/>
      <c r="T890" s="99"/>
      <c r="U890" s="99"/>
      <c r="V890" s="99"/>
      <c r="W890" s="99"/>
      <c r="X890" s="99"/>
      <c r="Y890" s="99"/>
      <c r="Z890" s="99"/>
    </row>
    <row r="891" spans="1:26" ht="15.75" customHeight="1">
      <c r="A891" s="130"/>
      <c r="B891" s="131"/>
      <c r="C891" s="131"/>
      <c r="D891" s="131"/>
      <c r="E891" s="131"/>
      <c r="F891" s="131"/>
      <c r="G891" s="131"/>
      <c r="H891" s="131"/>
      <c r="I891" s="131"/>
      <c r="J891" s="131"/>
      <c r="K891" s="99"/>
      <c r="L891" s="99"/>
      <c r="M891" s="131"/>
      <c r="N891" s="99"/>
      <c r="O891" s="99"/>
      <c r="P891" s="99"/>
      <c r="Q891" s="99"/>
      <c r="R891" s="99"/>
      <c r="S891" s="99"/>
      <c r="T891" s="99"/>
      <c r="U891" s="99"/>
      <c r="V891" s="99"/>
      <c r="W891" s="99"/>
      <c r="X891" s="99"/>
      <c r="Y891" s="99"/>
      <c r="Z891" s="99"/>
    </row>
    <row r="892" spans="1:26" ht="15.75" customHeight="1">
      <c r="A892" s="130"/>
      <c r="B892" s="131"/>
      <c r="C892" s="131"/>
      <c r="D892" s="131"/>
      <c r="E892" s="131"/>
      <c r="F892" s="131"/>
      <c r="G892" s="131"/>
      <c r="H892" s="131"/>
      <c r="I892" s="131"/>
      <c r="J892" s="131"/>
      <c r="K892" s="99"/>
      <c r="L892" s="99"/>
      <c r="M892" s="131"/>
      <c r="N892" s="99"/>
      <c r="O892" s="99"/>
      <c r="P892" s="99"/>
      <c r="Q892" s="99"/>
      <c r="R892" s="99"/>
      <c r="S892" s="99"/>
      <c r="T892" s="99"/>
      <c r="U892" s="99"/>
      <c r="V892" s="99"/>
      <c r="W892" s="99"/>
      <c r="X892" s="99"/>
      <c r="Y892" s="99"/>
      <c r="Z892" s="99"/>
    </row>
    <row r="893" spans="1:26" ht="15.75" customHeight="1">
      <c r="A893" s="130"/>
      <c r="B893" s="131"/>
      <c r="C893" s="131"/>
      <c r="D893" s="131"/>
      <c r="E893" s="131"/>
      <c r="F893" s="131"/>
      <c r="G893" s="131"/>
      <c r="H893" s="131"/>
      <c r="I893" s="131"/>
      <c r="J893" s="131"/>
      <c r="K893" s="99"/>
      <c r="L893" s="99"/>
      <c r="M893" s="131"/>
      <c r="N893" s="99"/>
      <c r="O893" s="99"/>
      <c r="P893" s="99"/>
      <c r="Q893" s="99"/>
      <c r="R893" s="99"/>
      <c r="S893" s="99"/>
      <c r="T893" s="99"/>
      <c r="U893" s="99"/>
      <c r="V893" s="99"/>
      <c r="W893" s="99"/>
      <c r="X893" s="99"/>
      <c r="Y893" s="99"/>
      <c r="Z893" s="99"/>
    </row>
    <row r="894" spans="1:26" ht="15.75" customHeight="1">
      <c r="A894" s="130"/>
      <c r="B894" s="131"/>
      <c r="C894" s="131"/>
      <c r="D894" s="131"/>
      <c r="E894" s="131"/>
      <c r="F894" s="131"/>
      <c r="G894" s="131"/>
      <c r="H894" s="131"/>
      <c r="I894" s="131"/>
      <c r="J894" s="131"/>
      <c r="K894" s="99"/>
      <c r="L894" s="99"/>
      <c r="M894" s="131"/>
      <c r="N894" s="99"/>
      <c r="O894" s="99"/>
      <c r="P894" s="99"/>
      <c r="Q894" s="99"/>
      <c r="R894" s="99"/>
      <c r="S894" s="99"/>
      <c r="T894" s="99"/>
      <c r="U894" s="99"/>
      <c r="V894" s="99"/>
      <c r="W894" s="99"/>
      <c r="X894" s="99"/>
      <c r="Y894" s="99"/>
      <c r="Z894" s="99"/>
    </row>
    <row r="895" spans="1:26" ht="15.75" customHeight="1">
      <c r="A895" s="130"/>
      <c r="B895" s="131"/>
      <c r="C895" s="131"/>
      <c r="D895" s="131"/>
      <c r="E895" s="131"/>
      <c r="F895" s="131"/>
      <c r="G895" s="131"/>
      <c r="H895" s="131"/>
      <c r="I895" s="131"/>
      <c r="J895" s="131"/>
      <c r="K895" s="99"/>
      <c r="L895" s="99"/>
      <c r="M895" s="131"/>
      <c r="N895" s="99"/>
      <c r="O895" s="99"/>
      <c r="P895" s="99"/>
      <c r="Q895" s="99"/>
      <c r="R895" s="99"/>
      <c r="S895" s="99"/>
      <c r="T895" s="99"/>
      <c r="U895" s="99"/>
      <c r="V895" s="99"/>
      <c r="W895" s="99"/>
      <c r="X895" s="99"/>
      <c r="Y895" s="99"/>
      <c r="Z895" s="99"/>
    </row>
    <row r="896" spans="1:26" ht="15.75" customHeight="1">
      <c r="A896" s="130"/>
      <c r="B896" s="131"/>
      <c r="C896" s="131"/>
      <c r="D896" s="131"/>
      <c r="E896" s="131"/>
      <c r="F896" s="131"/>
      <c r="G896" s="131"/>
      <c r="H896" s="131"/>
      <c r="I896" s="131"/>
      <c r="J896" s="131"/>
      <c r="K896" s="99"/>
      <c r="L896" s="99"/>
      <c r="M896" s="131"/>
      <c r="N896" s="99"/>
      <c r="O896" s="99"/>
      <c r="P896" s="99"/>
      <c r="Q896" s="99"/>
      <c r="R896" s="99"/>
      <c r="S896" s="99"/>
      <c r="T896" s="99"/>
      <c r="U896" s="99"/>
      <c r="V896" s="99"/>
      <c r="W896" s="99"/>
      <c r="X896" s="99"/>
      <c r="Y896" s="99"/>
      <c r="Z896" s="99"/>
    </row>
    <row r="897" spans="1:26" ht="15.75" customHeight="1">
      <c r="A897" s="130"/>
      <c r="B897" s="131"/>
      <c r="C897" s="131"/>
      <c r="D897" s="131"/>
      <c r="E897" s="131"/>
      <c r="F897" s="131"/>
      <c r="G897" s="131"/>
      <c r="H897" s="131"/>
      <c r="I897" s="131"/>
      <c r="J897" s="131"/>
      <c r="K897" s="99"/>
      <c r="L897" s="99"/>
      <c r="M897" s="131"/>
      <c r="N897" s="99"/>
      <c r="O897" s="99"/>
      <c r="P897" s="99"/>
      <c r="Q897" s="99"/>
      <c r="R897" s="99"/>
      <c r="S897" s="99"/>
      <c r="T897" s="99"/>
      <c r="U897" s="99"/>
      <c r="V897" s="99"/>
      <c r="W897" s="99"/>
      <c r="X897" s="99"/>
      <c r="Y897" s="99"/>
      <c r="Z897" s="99"/>
    </row>
    <row r="898" spans="1:26" ht="15.75" customHeight="1">
      <c r="A898" s="130"/>
      <c r="B898" s="131"/>
      <c r="C898" s="131"/>
      <c r="D898" s="131"/>
      <c r="E898" s="131"/>
      <c r="F898" s="131"/>
      <c r="G898" s="131"/>
      <c r="H898" s="131"/>
      <c r="I898" s="131"/>
      <c r="J898" s="131"/>
      <c r="K898" s="99"/>
      <c r="L898" s="99"/>
      <c r="M898" s="131"/>
      <c r="N898" s="99"/>
      <c r="O898" s="99"/>
      <c r="P898" s="99"/>
      <c r="Q898" s="99"/>
      <c r="R898" s="99"/>
      <c r="S898" s="99"/>
      <c r="T898" s="99"/>
      <c r="U898" s="99"/>
      <c r="V898" s="99"/>
      <c r="W898" s="99"/>
      <c r="X898" s="99"/>
      <c r="Y898" s="99"/>
      <c r="Z898" s="99"/>
    </row>
    <row r="899" spans="1:26" ht="15.75" customHeight="1">
      <c r="A899" s="130"/>
      <c r="B899" s="131"/>
      <c r="C899" s="131"/>
      <c r="D899" s="131"/>
      <c r="E899" s="131"/>
      <c r="F899" s="131"/>
      <c r="G899" s="131"/>
      <c r="H899" s="131"/>
      <c r="I899" s="131"/>
      <c r="J899" s="131"/>
      <c r="K899" s="99"/>
      <c r="L899" s="99"/>
      <c r="M899" s="131"/>
      <c r="N899" s="99"/>
      <c r="O899" s="99"/>
      <c r="P899" s="99"/>
      <c r="Q899" s="99"/>
      <c r="R899" s="99"/>
      <c r="S899" s="99"/>
      <c r="T899" s="99"/>
      <c r="U899" s="99"/>
      <c r="V899" s="99"/>
      <c r="W899" s="99"/>
      <c r="X899" s="99"/>
      <c r="Y899" s="99"/>
      <c r="Z899" s="99"/>
    </row>
    <row r="900" spans="1:26" ht="15.75" customHeight="1">
      <c r="A900" s="130"/>
      <c r="B900" s="131"/>
      <c r="C900" s="131"/>
      <c r="D900" s="131"/>
      <c r="E900" s="131"/>
      <c r="F900" s="131"/>
      <c r="G900" s="131"/>
      <c r="H900" s="131"/>
      <c r="I900" s="131"/>
      <c r="J900" s="131"/>
      <c r="K900" s="99"/>
      <c r="L900" s="99"/>
      <c r="M900" s="131"/>
      <c r="N900" s="99"/>
      <c r="O900" s="99"/>
      <c r="P900" s="99"/>
      <c r="Q900" s="99"/>
      <c r="R900" s="99"/>
      <c r="S900" s="99"/>
      <c r="T900" s="99"/>
      <c r="U900" s="99"/>
      <c r="V900" s="99"/>
      <c r="W900" s="99"/>
      <c r="X900" s="99"/>
      <c r="Y900" s="99"/>
      <c r="Z900" s="99"/>
    </row>
    <row r="901" spans="1:26" ht="15.75" customHeight="1">
      <c r="A901" s="130"/>
      <c r="B901" s="131"/>
      <c r="C901" s="131"/>
      <c r="D901" s="131"/>
      <c r="E901" s="131"/>
      <c r="F901" s="131"/>
      <c r="G901" s="131"/>
      <c r="H901" s="131"/>
      <c r="I901" s="131"/>
      <c r="J901" s="131"/>
      <c r="K901" s="99"/>
      <c r="L901" s="99"/>
      <c r="M901" s="131"/>
      <c r="N901" s="99"/>
      <c r="O901" s="99"/>
      <c r="P901" s="99"/>
      <c r="Q901" s="99"/>
      <c r="R901" s="99"/>
      <c r="S901" s="99"/>
      <c r="T901" s="99"/>
      <c r="U901" s="99"/>
      <c r="V901" s="99"/>
      <c r="W901" s="99"/>
      <c r="X901" s="99"/>
      <c r="Y901" s="99"/>
      <c r="Z901" s="99"/>
    </row>
    <row r="902" spans="1:26" ht="15.75" customHeight="1">
      <c r="A902" s="130"/>
      <c r="B902" s="131"/>
      <c r="C902" s="131"/>
      <c r="D902" s="131"/>
      <c r="E902" s="131"/>
      <c r="F902" s="131"/>
      <c r="G902" s="131"/>
      <c r="H902" s="131"/>
      <c r="I902" s="131"/>
      <c r="J902" s="131"/>
      <c r="K902" s="99"/>
      <c r="L902" s="99"/>
      <c r="M902" s="131"/>
      <c r="N902" s="99"/>
      <c r="O902" s="99"/>
      <c r="P902" s="99"/>
      <c r="Q902" s="99"/>
      <c r="R902" s="99"/>
      <c r="S902" s="99"/>
      <c r="T902" s="99"/>
      <c r="U902" s="99"/>
      <c r="V902" s="99"/>
      <c r="W902" s="99"/>
      <c r="X902" s="99"/>
      <c r="Y902" s="99"/>
      <c r="Z902" s="99"/>
    </row>
    <row r="903" spans="1:26" ht="15.75" customHeight="1">
      <c r="A903" s="130"/>
      <c r="B903" s="131"/>
      <c r="C903" s="131"/>
      <c r="D903" s="131"/>
      <c r="E903" s="131"/>
      <c r="F903" s="131"/>
      <c r="G903" s="131"/>
      <c r="H903" s="131"/>
      <c r="I903" s="131"/>
      <c r="J903" s="131"/>
      <c r="K903" s="99"/>
      <c r="L903" s="99"/>
      <c r="M903" s="131"/>
      <c r="N903" s="99"/>
      <c r="O903" s="99"/>
      <c r="P903" s="99"/>
      <c r="Q903" s="99"/>
      <c r="R903" s="99"/>
      <c r="S903" s="99"/>
      <c r="T903" s="99"/>
      <c r="U903" s="99"/>
      <c r="V903" s="99"/>
      <c r="W903" s="99"/>
      <c r="X903" s="99"/>
      <c r="Y903" s="99"/>
      <c r="Z903" s="99"/>
    </row>
    <row r="904" spans="1:26" ht="15.75" customHeight="1">
      <c r="A904" s="130"/>
      <c r="B904" s="131"/>
      <c r="C904" s="131"/>
      <c r="D904" s="131"/>
      <c r="E904" s="131"/>
      <c r="F904" s="131"/>
      <c r="G904" s="131"/>
      <c r="H904" s="131"/>
      <c r="I904" s="131"/>
      <c r="J904" s="131"/>
      <c r="K904" s="99"/>
      <c r="L904" s="99"/>
      <c r="M904" s="131"/>
      <c r="N904" s="99"/>
      <c r="O904" s="99"/>
      <c r="P904" s="99"/>
      <c r="Q904" s="99"/>
      <c r="R904" s="99"/>
      <c r="S904" s="99"/>
      <c r="T904" s="99"/>
      <c r="U904" s="99"/>
      <c r="V904" s="99"/>
      <c r="W904" s="99"/>
      <c r="X904" s="99"/>
      <c r="Y904" s="99"/>
      <c r="Z904" s="99"/>
    </row>
    <row r="905" spans="1:26" ht="15.75" customHeight="1">
      <c r="A905" s="130"/>
      <c r="B905" s="131"/>
      <c r="C905" s="131"/>
      <c r="D905" s="131"/>
      <c r="E905" s="131"/>
      <c r="F905" s="131"/>
      <c r="G905" s="131"/>
      <c r="H905" s="131"/>
      <c r="I905" s="131"/>
      <c r="J905" s="131"/>
      <c r="K905" s="99"/>
      <c r="L905" s="99"/>
      <c r="M905" s="131"/>
      <c r="N905" s="99"/>
      <c r="O905" s="99"/>
      <c r="P905" s="99"/>
      <c r="Q905" s="99"/>
      <c r="R905" s="99"/>
      <c r="S905" s="99"/>
      <c r="T905" s="99"/>
      <c r="U905" s="99"/>
      <c r="V905" s="99"/>
      <c r="W905" s="99"/>
      <c r="X905" s="99"/>
      <c r="Y905" s="99"/>
      <c r="Z905" s="99"/>
    </row>
    <row r="906" spans="1:26" ht="15.75" customHeight="1">
      <c r="A906" s="130"/>
      <c r="B906" s="131"/>
      <c r="C906" s="131"/>
      <c r="D906" s="131"/>
      <c r="E906" s="131"/>
      <c r="F906" s="131"/>
      <c r="G906" s="131"/>
      <c r="H906" s="131"/>
      <c r="I906" s="131"/>
      <c r="J906" s="131"/>
      <c r="K906" s="99"/>
      <c r="L906" s="99"/>
      <c r="M906" s="131"/>
      <c r="N906" s="99"/>
      <c r="O906" s="99"/>
      <c r="P906" s="99"/>
      <c r="Q906" s="99"/>
      <c r="R906" s="99"/>
      <c r="S906" s="99"/>
      <c r="T906" s="99"/>
      <c r="U906" s="99"/>
      <c r="V906" s="99"/>
      <c r="W906" s="99"/>
      <c r="X906" s="99"/>
      <c r="Y906" s="99"/>
      <c r="Z906" s="99"/>
    </row>
    <row r="907" spans="1:26" ht="15.75" customHeight="1">
      <c r="A907" s="130"/>
      <c r="B907" s="131"/>
      <c r="C907" s="131"/>
      <c r="D907" s="131"/>
      <c r="E907" s="131"/>
      <c r="F907" s="131"/>
      <c r="G907" s="131"/>
      <c r="H907" s="131"/>
      <c r="I907" s="131"/>
      <c r="J907" s="131"/>
      <c r="K907" s="99"/>
      <c r="L907" s="99"/>
      <c r="M907" s="131"/>
      <c r="N907" s="99"/>
      <c r="O907" s="99"/>
      <c r="P907" s="99"/>
      <c r="Q907" s="99"/>
      <c r="R907" s="99"/>
      <c r="S907" s="99"/>
      <c r="T907" s="99"/>
      <c r="U907" s="99"/>
      <c r="V907" s="99"/>
      <c r="W907" s="99"/>
      <c r="X907" s="99"/>
      <c r="Y907" s="99"/>
      <c r="Z907" s="99"/>
    </row>
    <row r="908" spans="1:26" ht="15.75" customHeight="1">
      <c r="A908" s="130"/>
      <c r="B908" s="131"/>
      <c r="C908" s="131"/>
      <c r="D908" s="131"/>
      <c r="E908" s="131"/>
      <c r="F908" s="131"/>
      <c r="G908" s="131"/>
      <c r="H908" s="131"/>
      <c r="I908" s="131"/>
      <c r="J908" s="131"/>
      <c r="K908" s="99"/>
      <c r="L908" s="99"/>
      <c r="M908" s="131"/>
      <c r="N908" s="99"/>
      <c r="O908" s="99"/>
      <c r="P908" s="99"/>
      <c r="Q908" s="99"/>
      <c r="R908" s="99"/>
      <c r="S908" s="99"/>
      <c r="T908" s="99"/>
      <c r="U908" s="99"/>
      <c r="V908" s="99"/>
      <c r="W908" s="99"/>
      <c r="X908" s="99"/>
      <c r="Y908" s="99"/>
      <c r="Z908" s="99"/>
    </row>
    <row r="909" spans="1:26" ht="15.75" customHeight="1">
      <c r="A909" s="130"/>
      <c r="B909" s="131"/>
      <c r="C909" s="131"/>
      <c r="D909" s="131"/>
      <c r="E909" s="131"/>
      <c r="F909" s="131"/>
      <c r="G909" s="131"/>
      <c r="H909" s="131"/>
      <c r="I909" s="131"/>
      <c r="J909" s="131"/>
      <c r="K909" s="99"/>
      <c r="L909" s="99"/>
      <c r="M909" s="131"/>
      <c r="N909" s="99"/>
      <c r="O909" s="99"/>
      <c r="P909" s="99"/>
      <c r="Q909" s="99"/>
      <c r="R909" s="99"/>
      <c r="S909" s="99"/>
      <c r="T909" s="99"/>
      <c r="U909" s="99"/>
      <c r="V909" s="99"/>
      <c r="W909" s="99"/>
      <c r="X909" s="99"/>
      <c r="Y909" s="99"/>
      <c r="Z909" s="99"/>
    </row>
    <row r="910" spans="1:26" ht="15.75" customHeight="1">
      <c r="A910" s="130"/>
      <c r="B910" s="131"/>
      <c r="C910" s="131"/>
      <c r="D910" s="131"/>
      <c r="E910" s="131"/>
      <c r="F910" s="131"/>
      <c r="G910" s="131"/>
      <c r="H910" s="131"/>
      <c r="I910" s="131"/>
      <c r="J910" s="131"/>
      <c r="K910" s="99"/>
      <c r="L910" s="99"/>
      <c r="M910" s="131"/>
      <c r="N910" s="99"/>
      <c r="O910" s="99"/>
      <c r="P910" s="99"/>
      <c r="Q910" s="99"/>
      <c r="R910" s="99"/>
      <c r="S910" s="99"/>
      <c r="T910" s="99"/>
      <c r="U910" s="99"/>
      <c r="V910" s="99"/>
      <c r="W910" s="99"/>
      <c r="X910" s="99"/>
      <c r="Y910" s="99"/>
      <c r="Z910" s="99"/>
    </row>
    <row r="911" spans="1:26" ht="15.75" customHeight="1">
      <c r="A911" s="130"/>
      <c r="B911" s="131"/>
      <c r="C911" s="131"/>
      <c r="D911" s="131"/>
      <c r="E911" s="131"/>
      <c r="F911" s="131"/>
      <c r="G911" s="131"/>
      <c r="H911" s="131"/>
      <c r="I911" s="131"/>
      <c r="J911" s="131"/>
      <c r="K911" s="99"/>
      <c r="L911" s="99"/>
      <c r="M911" s="131"/>
      <c r="N911" s="99"/>
      <c r="O911" s="99"/>
      <c r="P911" s="99"/>
      <c r="Q911" s="99"/>
      <c r="R911" s="99"/>
      <c r="S911" s="99"/>
      <c r="T911" s="99"/>
      <c r="U911" s="99"/>
      <c r="V911" s="99"/>
      <c r="W911" s="99"/>
      <c r="X911" s="99"/>
      <c r="Y911" s="99"/>
      <c r="Z911" s="99"/>
    </row>
    <row r="912" spans="1:26" ht="15.75" customHeight="1">
      <c r="A912" s="130"/>
      <c r="B912" s="131"/>
      <c r="C912" s="131"/>
      <c r="D912" s="131"/>
      <c r="E912" s="131"/>
      <c r="F912" s="131"/>
      <c r="G912" s="131"/>
      <c r="H912" s="131"/>
      <c r="I912" s="131"/>
      <c r="J912" s="131"/>
      <c r="K912" s="99"/>
      <c r="L912" s="99"/>
      <c r="M912" s="131"/>
      <c r="N912" s="99"/>
      <c r="O912" s="99"/>
      <c r="P912" s="99"/>
      <c r="Q912" s="99"/>
      <c r="R912" s="99"/>
      <c r="S912" s="99"/>
      <c r="T912" s="99"/>
      <c r="U912" s="99"/>
      <c r="V912" s="99"/>
      <c r="W912" s="99"/>
      <c r="X912" s="99"/>
      <c r="Y912" s="99"/>
      <c r="Z912" s="99"/>
    </row>
    <row r="913" spans="1:26" ht="15.75" customHeight="1">
      <c r="A913" s="130"/>
      <c r="B913" s="131"/>
      <c r="C913" s="131"/>
      <c r="D913" s="131"/>
      <c r="E913" s="131"/>
      <c r="F913" s="131"/>
      <c r="G913" s="131"/>
      <c r="H913" s="131"/>
      <c r="I913" s="131"/>
      <c r="J913" s="131"/>
      <c r="K913" s="99"/>
      <c r="L913" s="99"/>
      <c r="M913" s="131"/>
      <c r="N913" s="99"/>
      <c r="O913" s="99"/>
      <c r="P913" s="99"/>
      <c r="Q913" s="99"/>
      <c r="R913" s="99"/>
      <c r="S913" s="99"/>
      <c r="T913" s="99"/>
      <c r="U913" s="99"/>
      <c r="V913" s="99"/>
      <c r="W913" s="99"/>
      <c r="X913" s="99"/>
      <c r="Y913" s="99"/>
      <c r="Z913" s="99"/>
    </row>
    <row r="914" spans="1:26" ht="15.75" customHeight="1">
      <c r="A914" s="130"/>
      <c r="B914" s="131"/>
      <c r="C914" s="131"/>
      <c r="D914" s="131"/>
      <c r="E914" s="131"/>
      <c r="F914" s="131"/>
      <c r="G914" s="131"/>
      <c r="H914" s="131"/>
      <c r="I914" s="131"/>
      <c r="J914" s="131"/>
      <c r="K914" s="99"/>
      <c r="L914" s="99"/>
      <c r="M914" s="131"/>
      <c r="N914" s="99"/>
      <c r="O914" s="99"/>
      <c r="P914" s="99"/>
      <c r="Q914" s="99"/>
      <c r="R914" s="99"/>
      <c r="S914" s="99"/>
      <c r="T914" s="99"/>
      <c r="U914" s="99"/>
      <c r="V914" s="99"/>
      <c r="W914" s="99"/>
      <c r="X914" s="99"/>
      <c r="Y914" s="99"/>
      <c r="Z914" s="99"/>
    </row>
    <row r="915" spans="1:26" ht="15.75" customHeight="1">
      <c r="A915" s="130"/>
      <c r="B915" s="131"/>
      <c r="C915" s="131"/>
      <c r="D915" s="131"/>
      <c r="E915" s="131"/>
      <c r="F915" s="131"/>
      <c r="G915" s="131"/>
      <c r="H915" s="131"/>
      <c r="I915" s="131"/>
      <c r="J915" s="131"/>
      <c r="K915" s="99"/>
      <c r="L915" s="99"/>
      <c r="M915" s="131"/>
      <c r="N915" s="99"/>
      <c r="O915" s="99"/>
      <c r="P915" s="99"/>
      <c r="Q915" s="99"/>
      <c r="R915" s="99"/>
      <c r="S915" s="99"/>
      <c r="T915" s="99"/>
      <c r="U915" s="99"/>
      <c r="V915" s="99"/>
      <c r="W915" s="99"/>
      <c r="X915" s="99"/>
      <c r="Y915" s="99"/>
      <c r="Z915" s="99"/>
    </row>
    <row r="916" spans="1:26" ht="15.75" customHeight="1">
      <c r="A916" s="130"/>
      <c r="B916" s="131"/>
      <c r="C916" s="131"/>
      <c r="D916" s="131"/>
      <c r="E916" s="131"/>
      <c r="F916" s="131"/>
      <c r="G916" s="131"/>
      <c r="H916" s="131"/>
      <c r="I916" s="131"/>
      <c r="J916" s="131"/>
      <c r="K916" s="99"/>
      <c r="L916" s="99"/>
      <c r="M916" s="131"/>
      <c r="N916" s="99"/>
      <c r="O916" s="99"/>
      <c r="P916" s="99"/>
      <c r="Q916" s="99"/>
      <c r="R916" s="99"/>
      <c r="S916" s="99"/>
      <c r="T916" s="99"/>
      <c r="U916" s="99"/>
      <c r="V916" s="99"/>
      <c r="W916" s="99"/>
      <c r="X916" s="99"/>
      <c r="Y916" s="99"/>
      <c r="Z916" s="99"/>
    </row>
    <row r="917" spans="1:26" ht="15.75" customHeight="1">
      <c r="A917" s="130"/>
      <c r="B917" s="131"/>
      <c r="C917" s="131"/>
      <c r="D917" s="131"/>
      <c r="E917" s="131"/>
      <c r="F917" s="131"/>
      <c r="G917" s="131"/>
      <c r="H917" s="131"/>
      <c r="I917" s="131"/>
      <c r="J917" s="131"/>
      <c r="K917" s="99"/>
      <c r="L917" s="99"/>
      <c r="M917" s="131"/>
      <c r="N917" s="99"/>
      <c r="O917" s="99"/>
      <c r="P917" s="99"/>
      <c r="Q917" s="99"/>
      <c r="R917" s="99"/>
      <c r="S917" s="99"/>
      <c r="T917" s="99"/>
      <c r="U917" s="99"/>
      <c r="V917" s="99"/>
      <c r="W917" s="99"/>
      <c r="X917" s="99"/>
      <c r="Y917" s="99"/>
      <c r="Z917" s="99"/>
    </row>
    <row r="918" spans="1:26" ht="15.75" customHeight="1">
      <c r="A918" s="130"/>
      <c r="B918" s="131"/>
      <c r="C918" s="131"/>
      <c r="D918" s="131"/>
      <c r="E918" s="131"/>
      <c r="F918" s="131"/>
      <c r="G918" s="131"/>
      <c r="H918" s="131"/>
      <c r="I918" s="131"/>
      <c r="J918" s="131"/>
      <c r="K918" s="99"/>
      <c r="L918" s="99"/>
      <c r="M918" s="131"/>
      <c r="N918" s="99"/>
      <c r="O918" s="99"/>
      <c r="P918" s="99"/>
      <c r="Q918" s="99"/>
      <c r="R918" s="99"/>
      <c r="S918" s="99"/>
      <c r="T918" s="99"/>
      <c r="U918" s="99"/>
      <c r="V918" s="99"/>
      <c r="W918" s="99"/>
      <c r="X918" s="99"/>
      <c r="Y918" s="99"/>
      <c r="Z918" s="99"/>
    </row>
    <row r="919" spans="1:26" ht="15.75" customHeight="1">
      <c r="A919" s="130"/>
      <c r="B919" s="131"/>
      <c r="C919" s="131"/>
      <c r="D919" s="131"/>
      <c r="E919" s="131"/>
      <c r="F919" s="131"/>
      <c r="G919" s="131"/>
      <c r="H919" s="131"/>
      <c r="I919" s="131"/>
      <c r="J919" s="131"/>
      <c r="K919" s="99"/>
      <c r="L919" s="99"/>
      <c r="M919" s="131"/>
      <c r="N919" s="99"/>
      <c r="O919" s="99"/>
      <c r="P919" s="99"/>
      <c r="Q919" s="99"/>
      <c r="R919" s="99"/>
      <c r="S919" s="99"/>
      <c r="T919" s="99"/>
      <c r="U919" s="99"/>
      <c r="V919" s="99"/>
      <c r="W919" s="99"/>
      <c r="X919" s="99"/>
      <c r="Y919" s="99"/>
      <c r="Z919" s="99"/>
    </row>
    <row r="920" spans="1:26" ht="15.75" customHeight="1">
      <c r="A920" s="130"/>
      <c r="B920" s="131"/>
      <c r="C920" s="131"/>
      <c r="D920" s="131"/>
      <c r="E920" s="131"/>
      <c r="F920" s="131"/>
      <c r="G920" s="131"/>
      <c r="H920" s="131"/>
      <c r="I920" s="131"/>
      <c r="J920" s="131"/>
      <c r="K920" s="99"/>
      <c r="L920" s="99"/>
      <c r="M920" s="131"/>
      <c r="N920" s="99"/>
      <c r="O920" s="99"/>
      <c r="P920" s="99"/>
      <c r="Q920" s="99"/>
      <c r="R920" s="99"/>
      <c r="S920" s="99"/>
      <c r="T920" s="99"/>
      <c r="U920" s="99"/>
      <c r="V920" s="99"/>
      <c r="W920" s="99"/>
      <c r="X920" s="99"/>
      <c r="Y920" s="99"/>
      <c r="Z920" s="99"/>
    </row>
    <row r="921" spans="1:26" ht="15.75" customHeight="1">
      <c r="A921" s="130"/>
      <c r="B921" s="131"/>
      <c r="C921" s="131"/>
      <c r="D921" s="131"/>
      <c r="E921" s="131"/>
      <c r="F921" s="131"/>
      <c r="G921" s="131"/>
      <c r="H921" s="131"/>
      <c r="I921" s="131"/>
      <c r="J921" s="131"/>
      <c r="K921" s="99"/>
      <c r="L921" s="99"/>
      <c r="M921" s="131"/>
      <c r="N921" s="99"/>
      <c r="O921" s="99"/>
      <c r="P921" s="99"/>
      <c r="Q921" s="99"/>
      <c r="R921" s="99"/>
      <c r="S921" s="99"/>
      <c r="T921" s="99"/>
      <c r="U921" s="99"/>
      <c r="V921" s="99"/>
      <c r="W921" s="99"/>
      <c r="X921" s="99"/>
      <c r="Y921" s="99"/>
      <c r="Z921" s="99"/>
    </row>
    <row r="922" spans="1:26" ht="15.75" customHeight="1">
      <c r="A922" s="130"/>
      <c r="B922" s="131"/>
      <c r="C922" s="131"/>
      <c r="D922" s="131"/>
      <c r="E922" s="131"/>
      <c r="F922" s="131"/>
      <c r="G922" s="131"/>
      <c r="H922" s="131"/>
      <c r="I922" s="131"/>
      <c r="J922" s="131"/>
      <c r="K922" s="99"/>
      <c r="L922" s="99"/>
      <c r="M922" s="131"/>
      <c r="N922" s="99"/>
      <c r="O922" s="99"/>
      <c r="P922" s="99"/>
      <c r="Q922" s="99"/>
      <c r="R922" s="99"/>
      <c r="S922" s="99"/>
      <c r="T922" s="99"/>
      <c r="U922" s="99"/>
      <c r="V922" s="99"/>
      <c r="W922" s="99"/>
      <c r="X922" s="99"/>
      <c r="Y922" s="99"/>
      <c r="Z922" s="99"/>
    </row>
    <row r="923" spans="1:26" ht="15.75" customHeight="1">
      <c r="A923" s="130"/>
      <c r="B923" s="131"/>
      <c r="C923" s="131"/>
      <c r="D923" s="131"/>
      <c r="E923" s="131"/>
      <c r="F923" s="131"/>
      <c r="G923" s="131"/>
      <c r="H923" s="131"/>
      <c r="I923" s="131"/>
      <c r="J923" s="131"/>
      <c r="K923" s="99"/>
      <c r="L923" s="99"/>
      <c r="M923" s="131"/>
      <c r="N923" s="99"/>
      <c r="O923" s="99"/>
      <c r="P923" s="99"/>
      <c r="Q923" s="99"/>
      <c r="R923" s="99"/>
      <c r="S923" s="99"/>
      <c r="T923" s="99"/>
      <c r="U923" s="99"/>
      <c r="V923" s="99"/>
      <c r="W923" s="99"/>
      <c r="X923" s="99"/>
      <c r="Y923" s="99"/>
      <c r="Z923" s="99"/>
    </row>
    <row r="924" spans="1:26" ht="15.75" customHeight="1">
      <c r="A924" s="130"/>
      <c r="B924" s="131"/>
      <c r="C924" s="131"/>
      <c r="D924" s="131"/>
      <c r="E924" s="131"/>
      <c r="F924" s="131"/>
      <c r="G924" s="131"/>
      <c r="H924" s="131"/>
      <c r="I924" s="131"/>
      <c r="J924" s="131"/>
      <c r="K924" s="99"/>
      <c r="L924" s="99"/>
      <c r="M924" s="131"/>
      <c r="N924" s="99"/>
      <c r="O924" s="99"/>
      <c r="P924" s="99"/>
      <c r="Q924" s="99"/>
      <c r="R924" s="99"/>
      <c r="S924" s="99"/>
      <c r="T924" s="99"/>
      <c r="U924" s="99"/>
      <c r="V924" s="99"/>
      <c r="W924" s="99"/>
      <c r="X924" s="99"/>
      <c r="Y924" s="99"/>
      <c r="Z924" s="99"/>
    </row>
    <row r="925" spans="1:26" ht="15.75" customHeight="1">
      <c r="A925" s="130"/>
      <c r="B925" s="131"/>
      <c r="C925" s="131"/>
      <c r="D925" s="131"/>
      <c r="E925" s="131"/>
      <c r="F925" s="131"/>
      <c r="G925" s="131"/>
      <c r="H925" s="131"/>
      <c r="I925" s="131"/>
      <c r="J925" s="131"/>
      <c r="K925" s="99"/>
      <c r="L925" s="99"/>
      <c r="M925" s="131"/>
      <c r="N925" s="99"/>
      <c r="O925" s="99"/>
      <c r="P925" s="99"/>
      <c r="Q925" s="99"/>
      <c r="R925" s="99"/>
      <c r="S925" s="99"/>
      <c r="T925" s="99"/>
      <c r="U925" s="99"/>
      <c r="V925" s="99"/>
      <c r="W925" s="99"/>
      <c r="X925" s="99"/>
      <c r="Y925" s="99"/>
      <c r="Z925" s="99"/>
    </row>
    <row r="926" spans="1:26" ht="15.75" customHeight="1">
      <c r="A926" s="130"/>
      <c r="B926" s="131"/>
      <c r="C926" s="131"/>
      <c r="D926" s="131"/>
      <c r="E926" s="131"/>
      <c r="F926" s="131"/>
      <c r="G926" s="131"/>
      <c r="H926" s="131"/>
      <c r="I926" s="131"/>
      <c r="J926" s="131"/>
      <c r="K926" s="99"/>
      <c r="L926" s="99"/>
      <c r="M926" s="131"/>
      <c r="N926" s="99"/>
      <c r="O926" s="99"/>
      <c r="P926" s="99"/>
      <c r="Q926" s="99"/>
      <c r="R926" s="99"/>
      <c r="S926" s="99"/>
      <c r="T926" s="99"/>
      <c r="U926" s="99"/>
      <c r="V926" s="99"/>
      <c r="W926" s="99"/>
      <c r="X926" s="99"/>
      <c r="Y926" s="99"/>
      <c r="Z926" s="99"/>
    </row>
    <row r="927" spans="1:26" ht="15.75" customHeight="1">
      <c r="A927" s="130"/>
      <c r="B927" s="131"/>
      <c r="C927" s="131"/>
      <c r="D927" s="131"/>
      <c r="E927" s="131"/>
      <c r="F927" s="131"/>
      <c r="G927" s="131"/>
      <c r="H927" s="131"/>
      <c r="I927" s="131"/>
      <c r="J927" s="131"/>
      <c r="K927" s="99"/>
      <c r="L927" s="99"/>
      <c r="M927" s="131"/>
      <c r="N927" s="99"/>
      <c r="O927" s="99"/>
      <c r="P927" s="99"/>
      <c r="Q927" s="99"/>
      <c r="R927" s="99"/>
      <c r="S927" s="99"/>
      <c r="T927" s="99"/>
      <c r="U927" s="99"/>
      <c r="V927" s="99"/>
      <c r="W927" s="99"/>
      <c r="X927" s="99"/>
      <c r="Y927" s="99"/>
      <c r="Z927" s="99"/>
    </row>
    <row r="928" spans="1:26" ht="15.75" customHeight="1">
      <c r="A928" s="130"/>
      <c r="B928" s="131"/>
      <c r="C928" s="131"/>
      <c r="D928" s="131"/>
      <c r="E928" s="131"/>
      <c r="F928" s="131"/>
      <c r="G928" s="131"/>
      <c r="H928" s="131"/>
      <c r="I928" s="131"/>
      <c r="J928" s="131"/>
      <c r="K928" s="99"/>
      <c r="L928" s="99"/>
      <c r="M928" s="131"/>
      <c r="N928" s="99"/>
      <c r="O928" s="99"/>
      <c r="P928" s="99"/>
      <c r="Q928" s="99"/>
      <c r="R928" s="99"/>
      <c r="S928" s="99"/>
      <c r="T928" s="99"/>
      <c r="U928" s="99"/>
      <c r="V928" s="99"/>
      <c r="W928" s="99"/>
      <c r="X928" s="99"/>
      <c r="Y928" s="99"/>
      <c r="Z928" s="99"/>
    </row>
    <row r="929" spans="1:26" ht="15.75" customHeight="1">
      <c r="A929" s="130"/>
      <c r="B929" s="131"/>
      <c r="C929" s="131"/>
      <c r="D929" s="131"/>
      <c r="E929" s="131"/>
      <c r="F929" s="131"/>
      <c r="G929" s="131"/>
      <c r="H929" s="131"/>
      <c r="I929" s="131"/>
      <c r="J929" s="131"/>
      <c r="K929" s="99"/>
      <c r="L929" s="99"/>
      <c r="M929" s="131"/>
      <c r="N929" s="99"/>
      <c r="O929" s="99"/>
      <c r="P929" s="99"/>
      <c r="Q929" s="99"/>
      <c r="R929" s="99"/>
      <c r="S929" s="99"/>
      <c r="T929" s="99"/>
      <c r="U929" s="99"/>
      <c r="V929" s="99"/>
      <c r="W929" s="99"/>
      <c r="X929" s="99"/>
      <c r="Y929" s="99"/>
      <c r="Z929" s="99"/>
    </row>
    <row r="930" spans="1:26" ht="15.75" customHeight="1">
      <c r="A930" s="130"/>
      <c r="B930" s="131"/>
      <c r="C930" s="131"/>
      <c r="D930" s="131"/>
      <c r="E930" s="131"/>
      <c r="F930" s="131"/>
      <c r="G930" s="131"/>
      <c r="H930" s="131"/>
      <c r="I930" s="131"/>
      <c r="J930" s="131"/>
      <c r="K930" s="99"/>
      <c r="L930" s="99"/>
      <c r="M930" s="131"/>
      <c r="N930" s="99"/>
      <c r="O930" s="99"/>
      <c r="P930" s="99"/>
      <c r="Q930" s="99"/>
      <c r="R930" s="99"/>
      <c r="S930" s="99"/>
      <c r="T930" s="99"/>
      <c r="U930" s="99"/>
      <c r="V930" s="99"/>
      <c r="W930" s="99"/>
      <c r="X930" s="99"/>
      <c r="Y930" s="99"/>
      <c r="Z930" s="99"/>
    </row>
    <row r="931" spans="1:26" ht="15.75" customHeight="1">
      <c r="A931" s="130"/>
      <c r="B931" s="131"/>
      <c r="C931" s="131"/>
      <c r="D931" s="131"/>
      <c r="E931" s="131"/>
      <c r="F931" s="131"/>
      <c r="G931" s="131"/>
      <c r="H931" s="131"/>
      <c r="I931" s="131"/>
      <c r="J931" s="131"/>
      <c r="K931" s="99"/>
      <c r="L931" s="99"/>
      <c r="M931" s="131"/>
      <c r="N931" s="99"/>
      <c r="O931" s="99"/>
      <c r="P931" s="99"/>
      <c r="Q931" s="99"/>
      <c r="R931" s="99"/>
      <c r="S931" s="99"/>
      <c r="T931" s="99"/>
      <c r="U931" s="99"/>
      <c r="V931" s="99"/>
      <c r="W931" s="99"/>
      <c r="X931" s="99"/>
      <c r="Y931" s="99"/>
      <c r="Z931" s="99"/>
    </row>
    <row r="932" spans="1:26" ht="15.75" customHeight="1">
      <c r="A932" s="130"/>
      <c r="B932" s="131"/>
      <c r="C932" s="131"/>
      <c r="D932" s="131"/>
      <c r="E932" s="131"/>
      <c r="F932" s="131"/>
      <c r="G932" s="131"/>
      <c r="H932" s="131"/>
      <c r="I932" s="131"/>
      <c r="J932" s="131"/>
      <c r="K932" s="99"/>
      <c r="L932" s="99"/>
      <c r="M932" s="131"/>
      <c r="N932" s="99"/>
      <c r="O932" s="99"/>
      <c r="P932" s="99"/>
      <c r="Q932" s="99"/>
      <c r="R932" s="99"/>
      <c r="S932" s="99"/>
      <c r="T932" s="99"/>
      <c r="U932" s="99"/>
      <c r="V932" s="99"/>
      <c r="W932" s="99"/>
      <c r="X932" s="99"/>
      <c r="Y932" s="99"/>
      <c r="Z932" s="99"/>
    </row>
    <row r="933" spans="1:26" ht="15.75" customHeight="1">
      <c r="A933" s="130"/>
      <c r="B933" s="131"/>
      <c r="C933" s="131"/>
      <c r="D933" s="131"/>
      <c r="E933" s="131"/>
      <c r="F933" s="131"/>
      <c r="G933" s="131"/>
      <c r="H933" s="131"/>
      <c r="I933" s="131"/>
      <c r="J933" s="131"/>
      <c r="K933" s="99"/>
      <c r="L933" s="99"/>
      <c r="M933" s="131"/>
      <c r="N933" s="99"/>
      <c r="O933" s="99"/>
      <c r="P933" s="99"/>
      <c r="Q933" s="99"/>
      <c r="R933" s="99"/>
      <c r="S933" s="99"/>
      <c r="T933" s="99"/>
      <c r="U933" s="99"/>
      <c r="V933" s="99"/>
      <c r="W933" s="99"/>
      <c r="X933" s="99"/>
      <c r="Y933" s="99"/>
      <c r="Z933" s="99"/>
    </row>
    <row r="934" spans="1:26" ht="15.75" customHeight="1">
      <c r="A934" s="130"/>
      <c r="B934" s="131"/>
      <c r="C934" s="131"/>
      <c r="D934" s="131"/>
      <c r="E934" s="131"/>
      <c r="F934" s="131"/>
      <c r="G934" s="131"/>
      <c r="H934" s="131"/>
      <c r="I934" s="131"/>
      <c r="J934" s="131"/>
      <c r="K934" s="99"/>
      <c r="L934" s="99"/>
      <c r="M934" s="131"/>
      <c r="N934" s="99"/>
      <c r="O934" s="99"/>
      <c r="P934" s="99"/>
      <c r="Q934" s="99"/>
      <c r="R934" s="99"/>
      <c r="S934" s="99"/>
      <c r="T934" s="99"/>
      <c r="U934" s="99"/>
      <c r="V934" s="99"/>
      <c r="W934" s="99"/>
      <c r="X934" s="99"/>
      <c r="Y934" s="99"/>
      <c r="Z934" s="99"/>
    </row>
    <row r="935" spans="1:26" ht="15.75" customHeight="1">
      <c r="A935" s="130"/>
      <c r="B935" s="131"/>
      <c r="C935" s="131"/>
      <c r="D935" s="131"/>
      <c r="E935" s="131"/>
      <c r="F935" s="131"/>
      <c r="G935" s="131"/>
      <c r="H935" s="131"/>
      <c r="I935" s="131"/>
      <c r="J935" s="131"/>
      <c r="K935" s="99"/>
      <c r="L935" s="99"/>
      <c r="M935" s="131"/>
      <c r="N935" s="99"/>
      <c r="O935" s="99"/>
      <c r="P935" s="99"/>
      <c r="Q935" s="99"/>
      <c r="R935" s="99"/>
      <c r="S935" s="99"/>
      <c r="T935" s="99"/>
      <c r="U935" s="99"/>
      <c r="V935" s="99"/>
      <c r="W935" s="99"/>
      <c r="X935" s="99"/>
      <c r="Y935" s="99"/>
      <c r="Z935" s="99"/>
    </row>
    <row r="936" spans="1:26" ht="15.75" customHeight="1">
      <c r="A936" s="130"/>
      <c r="B936" s="131"/>
      <c r="C936" s="131"/>
      <c r="D936" s="131"/>
      <c r="E936" s="131"/>
      <c r="F936" s="131"/>
      <c r="G936" s="131"/>
      <c r="H936" s="131"/>
      <c r="I936" s="131"/>
      <c r="J936" s="131"/>
      <c r="K936" s="99"/>
      <c r="L936" s="99"/>
      <c r="M936" s="131"/>
      <c r="N936" s="99"/>
      <c r="O936" s="99"/>
      <c r="P936" s="99"/>
      <c r="Q936" s="99"/>
      <c r="R936" s="99"/>
      <c r="S936" s="99"/>
      <c r="T936" s="99"/>
      <c r="U936" s="99"/>
      <c r="V936" s="99"/>
      <c r="W936" s="99"/>
      <c r="X936" s="99"/>
      <c r="Y936" s="99"/>
      <c r="Z936" s="99"/>
    </row>
    <row r="937" spans="1:26" ht="15.75" customHeight="1">
      <c r="A937" s="130"/>
      <c r="B937" s="131"/>
      <c r="C937" s="131"/>
      <c r="D937" s="131"/>
      <c r="E937" s="131"/>
      <c r="F937" s="131"/>
      <c r="G937" s="131"/>
      <c r="H937" s="131"/>
      <c r="I937" s="131"/>
      <c r="J937" s="131"/>
      <c r="K937" s="99"/>
      <c r="L937" s="99"/>
      <c r="M937" s="131"/>
      <c r="N937" s="99"/>
      <c r="O937" s="99"/>
      <c r="P937" s="99"/>
      <c r="Q937" s="99"/>
      <c r="R937" s="99"/>
      <c r="S937" s="99"/>
      <c r="T937" s="99"/>
      <c r="U937" s="99"/>
      <c r="V937" s="99"/>
      <c r="W937" s="99"/>
      <c r="X937" s="99"/>
      <c r="Y937" s="99"/>
      <c r="Z937" s="99"/>
    </row>
    <row r="938" spans="1:26" ht="15.75" customHeight="1">
      <c r="A938" s="130"/>
      <c r="B938" s="131"/>
      <c r="C938" s="131"/>
      <c r="D938" s="131"/>
      <c r="E938" s="131"/>
      <c r="F938" s="131"/>
      <c r="G938" s="131"/>
      <c r="H938" s="131"/>
      <c r="I938" s="131"/>
      <c r="J938" s="131"/>
      <c r="K938" s="99"/>
      <c r="L938" s="99"/>
      <c r="M938" s="131"/>
      <c r="N938" s="99"/>
      <c r="O938" s="99"/>
      <c r="P938" s="99"/>
      <c r="Q938" s="99"/>
      <c r="R938" s="99"/>
      <c r="S938" s="99"/>
      <c r="T938" s="99"/>
      <c r="U938" s="99"/>
      <c r="V938" s="99"/>
      <c r="W938" s="99"/>
      <c r="X938" s="99"/>
      <c r="Y938" s="99"/>
      <c r="Z938" s="99"/>
    </row>
    <row r="939" spans="1:26" ht="15.75" customHeight="1">
      <c r="A939" s="130"/>
      <c r="B939" s="131"/>
      <c r="C939" s="131"/>
      <c r="D939" s="131"/>
      <c r="E939" s="131"/>
      <c r="F939" s="131"/>
      <c r="G939" s="131"/>
      <c r="H939" s="131"/>
      <c r="I939" s="131"/>
      <c r="J939" s="131"/>
      <c r="K939" s="99"/>
      <c r="L939" s="99"/>
      <c r="M939" s="131"/>
      <c r="N939" s="99"/>
      <c r="O939" s="99"/>
      <c r="P939" s="99"/>
      <c r="Q939" s="99"/>
      <c r="R939" s="99"/>
      <c r="S939" s="99"/>
      <c r="T939" s="99"/>
      <c r="U939" s="99"/>
      <c r="V939" s="99"/>
      <c r="W939" s="99"/>
      <c r="X939" s="99"/>
      <c r="Y939" s="99"/>
      <c r="Z939" s="99"/>
    </row>
    <row r="940" spans="1:26" ht="15.75" customHeight="1">
      <c r="A940" s="130"/>
      <c r="B940" s="131"/>
      <c r="C940" s="131"/>
      <c r="D940" s="131"/>
      <c r="E940" s="131"/>
      <c r="F940" s="131"/>
      <c r="G940" s="131"/>
      <c r="H940" s="131"/>
      <c r="I940" s="131"/>
      <c r="J940" s="131"/>
      <c r="K940" s="99"/>
      <c r="L940" s="99"/>
      <c r="M940" s="131"/>
      <c r="N940" s="99"/>
      <c r="O940" s="99"/>
      <c r="P940" s="99"/>
      <c r="Q940" s="99"/>
      <c r="R940" s="99"/>
      <c r="S940" s="99"/>
      <c r="T940" s="99"/>
      <c r="U940" s="99"/>
      <c r="V940" s="99"/>
      <c r="W940" s="99"/>
      <c r="X940" s="99"/>
      <c r="Y940" s="99"/>
      <c r="Z940" s="99"/>
    </row>
    <row r="941" spans="1:26" ht="15.75" customHeight="1">
      <c r="A941" s="130"/>
      <c r="B941" s="131"/>
      <c r="C941" s="131"/>
      <c r="D941" s="131"/>
      <c r="E941" s="131"/>
      <c r="F941" s="131"/>
      <c r="G941" s="131"/>
      <c r="H941" s="131"/>
      <c r="I941" s="131"/>
      <c r="J941" s="131"/>
      <c r="K941" s="99"/>
      <c r="L941" s="99"/>
      <c r="M941" s="131"/>
      <c r="N941" s="99"/>
      <c r="O941" s="99"/>
      <c r="P941" s="99"/>
      <c r="Q941" s="99"/>
      <c r="R941" s="99"/>
      <c r="S941" s="99"/>
      <c r="T941" s="99"/>
      <c r="U941" s="99"/>
      <c r="V941" s="99"/>
      <c r="W941" s="99"/>
      <c r="X941" s="99"/>
      <c r="Y941" s="99"/>
      <c r="Z941" s="99"/>
    </row>
    <row r="942" spans="1:26" ht="15.75" customHeight="1">
      <c r="A942" s="130"/>
      <c r="B942" s="131"/>
      <c r="C942" s="131"/>
      <c r="D942" s="131"/>
      <c r="E942" s="131"/>
      <c r="F942" s="131"/>
      <c r="G942" s="131"/>
      <c r="H942" s="131"/>
      <c r="I942" s="131"/>
      <c r="J942" s="131"/>
      <c r="K942" s="99"/>
      <c r="L942" s="99"/>
      <c r="M942" s="131"/>
      <c r="N942" s="99"/>
      <c r="O942" s="99"/>
      <c r="P942" s="99"/>
      <c r="Q942" s="99"/>
      <c r="R942" s="99"/>
      <c r="S942" s="99"/>
      <c r="T942" s="99"/>
      <c r="U942" s="99"/>
      <c r="V942" s="99"/>
      <c r="W942" s="99"/>
      <c r="X942" s="99"/>
      <c r="Y942" s="99"/>
      <c r="Z942" s="99"/>
    </row>
    <row r="943" spans="1:26" ht="15.75" customHeight="1">
      <c r="A943" s="130"/>
      <c r="B943" s="131"/>
      <c r="C943" s="131"/>
      <c r="D943" s="131"/>
      <c r="E943" s="131"/>
      <c r="F943" s="131"/>
      <c r="G943" s="131"/>
      <c r="H943" s="131"/>
      <c r="I943" s="131"/>
      <c r="J943" s="131"/>
      <c r="K943" s="99"/>
      <c r="L943" s="99"/>
      <c r="M943" s="131"/>
      <c r="N943" s="99"/>
      <c r="O943" s="99"/>
      <c r="P943" s="99"/>
      <c r="Q943" s="99"/>
      <c r="R943" s="99"/>
      <c r="S943" s="99"/>
      <c r="T943" s="99"/>
      <c r="U943" s="99"/>
      <c r="V943" s="99"/>
      <c r="W943" s="99"/>
      <c r="X943" s="99"/>
      <c r="Y943" s="99"/>
      <c r="Z943" s="99"/>
    </row>
    <row r="944" spans="1:26" ht="15.75" customHeight="1">
      <c r="A944" s="130"/>
      <c r="B944" s="131"/>
      <c r="C944" s="131"/>
      <c r="D944" s="131"/>
      <c r="E944" s="131"/>
      <c r="F944" s="131"/>
      <c r="G944" s="131"/>
      <c r="H944" s="131"/>
      <c r="I944" s="131"/>
      <c r="J944" s="131"/>
      <c r="K944" s="99"/>
      <c r="L944" s="99"/>
      <c r="M944" s="131"/>
      <c r="N944" s="99"/>
      <c r="O944" s="99"/>
      <c r="P944" s="99"/>
      <c r="Q944" s="99"/>
      <c r="R944" s="99"/>
      <c r="S944" s="99"/>
      <c r="T944" s="99"/>
      <c r="U944" s="99"/>
      <c r="V944" s="99"/>
      <c r="W944" s="99"/>
      <c r="X944" s="99"/>
      <c r="Y944" s="99"/>
      <c r="Z944" s="99"/>
    </row>
    <row r="945" spans="1:26" ht="15.75" customHeight="1">
      <c r="A945" s="130"/>
      <c r="B945" s="131"/>
      <c r="C945" s="131"/>
      <c r="D945" s="131"/>
      <c r="E945" s="131"/>
      <c r="F945" s="131"/>
      <c r="G945" s="131"/>
      <c r="H945" s="131"/>
      <c r="I945" s="131"/>
      <c r="J945" s="131"/>
      <c r="K945" s="99"/>
      <c r="L945" s="99"/>
      <c r="M945" s="131"/>
      <c r="N945" s="99"/>
      <c r="O945" s="99"/>
      <c r="P945" s="99"/>
      <c r="Q945" s="99"/>
      <c r="R945" s="99"/>
      <c r="S945" s="99"/>
      <c r="T945" s="99"/>
      <c r="U945" s="99"/>
      <c r="V945" s="99"/>
      <c r="W945" s="99"/>
      <c r="X945" s="99"/>
      <c r="Y945" s="99"/>
      <c r="Z945" s="99"/>
    </row>
    <row r="946" spans="1:26" ht="15.75" customHeight="1">
      <c r="A946" s="130"/>
      <c r="B946" s="131"/>
      <c r="C946" s="131"/>
      <c r="D946" s="131"/>
      <c r="E946" s="131"/>
      <c r="F946" s="131"/>
      <c r="G946" s="131"/>
      <c r="H946" s="131"/>
      <c r="I946" s="131"/>
      <c r="J946" s="131"/>
      <c r="K946" s="99"/>
      <c r="L946" s="99"/>
      <c r="M946" s="131"/>
      <c r="N946" s="99"/>
      <c r="O946" s="99"/>
      <c r="P946" s="99"/>
      <c r="Q946" s="99"/>
      <c r="R946" s="99"/>
      <c r="S946" s="99"/>
      <c r="T946" s="99"/>
      <c r="U946" s="99"/>
      <c r="V946" s="99"/>
      <c r="W946" s="99"/>
      <c r="X946" s="99"/>
      <c r="Y946" s="99"/>
      <c r="Z946" s="99"/>
    </row>
    <row r="947" spans="1:26" ht="15.75" customHeight="1">
      <c r="A947" s="130"/>
      <c r="B947" s="131"/>
      <c r="C947" s="131"/>
      <c r="D947" s="131"/>
      <c r="E947" s="131"/>
      <c r="F947" s="131"/>
      <c r="G947" s="131"/>
      <c r="H947" s="131"/>
      <c r="I947" s="131"/>
      <c r="J947" s="131"/>
      <c r="K947" s="99"/>
      <c r="L947" s="99"/>
      <c r="M947" s="131"/>
      <c r="N947" s="99"/>
      <c r="O947" s="99"/>
      <c r="P947" s="99"/>
      <c r="Q947" s="99"/>
      <c r="R947" s="99"/>
      <c r="S947" s="99"/>
      <c r="T947" s="99"/>
      <c r="U947" s="99"/>
      <c r="V947" s="99"/>
      <c r="W947" s="99"/>
      <c r="X947" s="99"/>
      <c r="Y947" s="99"/>
      <c r="Z947" s="99"/>
    </row>
    <row r="948" spans="1:26" ht="15.75" customHeight="1">
      <c r="A948" s="130"/>
      <c r="B948" s="131"/>
      <c r="C948" s="131"/>
      <c r="D948" s="131"/>
      <c r="E948" s="131"/>
      <c r="F948" s="131"/>
      <c r="G948" s="131"/>
      <c r="H948" s="131"/>
      <c r="I948" s="131"/>
      <c r="J948" s="131"/>
      <c r="K948" s="99"/>
      <c r="L948" s="99"/>
      <c r="M948" s="131"/>
      <c r="N948" s="99"/>
      <c r="O948" s="99"/>
      <c r="P948" s="99"/>
      <c r="Q948" s="99"/>
      <c r="R948" s="99"/>
      <c r="S948" s="99"/>
      <c r="T948" s="99"/>
      <c r="U948" s="99"/>
      <c r="V948" s="99"/>
      <c r="W948" s="99"/>
      <c r="X948" s="99"/>
      <c r="Y948" s="99"/>
      <c r="Z948" s="99"/>
    </row>
    <row r="949" spans="1:26" ht="15.75" customHeight="1">
      <c r="A949" s="130"/>
      <c r="B949" s="131"/>
      <c r="C949" s="131"/>
      <c r="D949" s="131"/>
      <c r="E949" s="131"/>
      <c r="F949" s="131"/>
      <c r="G949" s="131"/>
      <c r="H949" s="131"/>
      <c r="I949" s="131"/>
      <c r="J949" s="131"/>
      <c r="K949" s="99"/>
      <c r="L949" s="99"/>
      <c r="M949" s="131"/>
      <c r="N949" s="99"/>
      <c r="O949" s="99"/>
      <c r="P949" s="99"/>
      <c r="Q949" s="99"/>
      <c r="R949" s="99"/>
      <c r="S949" s="99"/>
      <c r="T949" s="99"/>
      <c r="U949" s="99"/>
      <c r="V949" s="99"/>
      <c r="W949" s="99"/>
      <c r="X949" s="99"/>
      <c r="Y949" s="99"/>
      <c r="Z949" s="99"/>
    </row>
    <row r="950" spans="1:26" ht="15.75" customHeight="1">
      <c r="A950" s="130"/>
      <c r="B950" s="131"/>
      <c r="C950" s="131"/>
      <c r="D950" s="131"/>
      <c r="E950" s="131"/>
      <c r="F950" s="131"/>
      <c r="G950" s="131"/>
      <c r="H950" s="131"/>
      <c r="I950" s="131"/>
      <c r="J950" s="131"/>
      <c r="K950" s="99"/>
      <c r="L950" s="99"/>
      <c r="M950" s="131"/>
      <c r="N950" s="99"/>
      <c r="O950" s="99"/>
      <c r="P950" s="99"/>
      <c r="Q950" s="99"/>
      <c r="R950" s="99"/>
      <c r="S950" s="99"/>
      <c r="T950" s="99"/>
      <c r="U950" s="99"/>
      <c r="V950" s="99"/>
      <c r="W950" s="99"/>
      <c r="X950" s="99"/>
      <c r="Y950" s="99"/>
      <c r="Z950" s="99"/>
    </row>
    <row r="951" spans="1:26" ht="15.75" customHeight="1">
      <c r="A951" s="130"/>
      <c r="B951" s="131"/>
      <c r="C951" s="131"/>
      <c r="D951" s="131"/>
      <c r="E951" s="131"/>
      <c r="F951" s="131"/>
      <c r="G951" s="131"/>
      <c r="H951" s="131"/>
      <c r="I951" s="131"/>
      <c r="J951" s="131"/>
      <c r="K951" s="99"/>
      <c r="L951" s="99"/>
      <c r="M951" s="131"/>
      <c r="N951" s="99"/>
      <c r="O951" s="99"/>
      <c r="P951" s="99"/>
      <c r="Q951" s="99"/>
      <c r="R951" s="99"/>
      <c r="S951" s="99"/>
      <c r="T951" s="99"/>
      <c r="U951" s="99"/>
      <c r="V951" s="99"/>
      <c r="W951" s="99"/>
      <c r="X951" s="99"/>
      <c r="Y951" s="99"/>
      <c r="Z951" s="99"/>
    </row>
    <row r="952" spans="1:26" ht="15.75" customHeight="1">
      <c r="A952" s="130"/>
      <c r="B952" s="131"/>
      <c r="C952" s="131"/>
      <c r="D952" s="131"/>
      <c r="E952" s="131"/>
      <c r="F952" s="131"/>
      <c r="G952" s="131"/>
      <c r="H952" s="131"/>
      <c r="I952" s="131"/>
      <c r="J952" s="131"/>
      <c r="K952" s="99"/>
      <c r="L952" s="99"/>
      <c r="M952" s="131"/>
      <c r="N952" s="99"/>
      <c r="O952" s="99"/>
      <c r="P952" s="99"/>
      <c r="Q952" s="99"/>
      <c r="R952" s="99"/>
      <c r="S952" s="99"/>
      <c r="T952" s="99"/>
      <c r="U952" s="99"/>
      <c r="V952" s="99"/>
      <c r="W952" s="99"/>
      <c r="X952" s="99"/>
      <c r="Y952" s="99"/>
      <c r="Z952" s="99"/>
    </row>
    <row r="953" spans="1:26" ht="15.75" customHeight="1">
      <c r="A953" s="130"/>
      <c r="B953" s="131"/>
      <c r="C953" s="131"/>
      <c r="D953" s="131"/>
      <c r="E953" s="131"/>
      <c r="F953" s="131"/>
      <c r="G953" s="131"/>
      <c r="H953" s="131"/>
      <c r="I953" s="131"/>
      <c r="J953" s="131"/>
      <c r="K953" s="99"/>
      <c r="L953" s="99"/>
      <c r="M953" s="131"/>
      <c r="N953" s="99"/>
      <c r="O953" s="99"/>
      <c r="P953" s="99"/>
      <c r="Q953" s="99"/>
      <c r="R953" s="99"/>
      <c r="S953" s="99"/>
      <c r="T953" s="99"/>
      <c r="U953" s="99"/>
      <c r="V953" s="99"/>
      <c r="W953" s="99"/>
      <c r="X953" s="99"/>
      <c r="Y953" s="99"/>
      <c r="Z953" s="99"/>
    </row>
    <row r="954" spans="1:26" ht="15.75" customHeight="1">
      <c r="A954" s="130"/>
      <c r="B954" s="131"/>
      <c r="C954" s="131"/>
      <c r="D954" s="131"/>
      <c r="E954" s="131"/>
      <c r="F954" s="131"/>
      <c r="G954" s="131"/>
      <c r="H954" s="131"/>
      <c r="I954" s="131"/>
      <c r="J954" s="131"/>
      <c r="K954" s="99"/>
      <c r="L954" s="99"/>
      <c r="M954" s="131"/>
      <c r="N954" s="99"/>
      <c r="O954" s="99"/>
      <c r="P954" s="99"/>
      <c r="Q954" s="99"/>
      <c r="R954" s="99"/>
      <c r="S954" s="99"/>
      <c r="T954" s="99"/>
      <c r="U954" s="99"/>
      <c r="V954" s="99"/>
      <c r="W954" s="99"/>
      <c r="X954" s="99"/>
      <c r="Y954" s="99"/>
      <c r="Z954" s="99"/>
    </row>
    <row r="955" spans="1:26" ht="15.75" customHeight="1">
      <c r="A955" s="130"/>
      <c r="B955" s="131"/>
      <c r="C955" s="131"/>
      <c r="D955" s="131"/>
      <c r="E955" s="131"/>
      <c r="F955" s="131"/>
      <c r="G955" s="131"/>
      <c r="H955" s="131"/>
      <c r="I955" s="131"/>
      <c r="J955" s="131"/>
      <c r="K955" s="99"/>
      <c r="L955" s="99"/>
      <c r="M955" s="131"/>
      <c r="N955" s="99"/>
      <c r="O955" s="99"/>
      <c r="P955" s="99"/>
      <c r="Q955" s="99"/>
      <c r="R955" s="99"/>
      <c r="S955" s="99"/>
      <c r="T955" s="99"/>
      <c r="U955" s="99"/>
      <c r="V955" s="99"/>
      <c r="W955" s="99"/>
      <c r="X955" s="99"/>
      <c r="Y955" s="99"/>
      <c r="Z955" s="99"/>
    </row>
    <row r="956" spans="1:26" ht="15.75" customHeight="1">
      <c r="A956" s="130"/>
      <c r="B956" s="131"/>
      <c r="C956" s="131"/>
      <c r="D956" s="131"/>
      <c r="E956" s="131"/>
      <c r="F956" s="131"/>
      <c r="G956" s="131"/>
      <c r="H956" s="131"/>
      <c r="I956" s="131"/>
      <c r="J956" s="131"/>
      <c r="K956" s="99"/>
      <c r="L956" s="99"/>
      <c r="M956" s="131"/>
      <c r="N956" s="99"/>
      <c r="O956" s="99"/>
      <c r="P956" s="99"/>
      <c r="Q956" s="99"/>
      <c r="R956" s="99"/>
      <c r="S956" s="99"/>
      <c r="T956" s="99"/>
      <c r="U956" s="99"/>
      <c r="V956" s="99"/>
      <c r="W956" s="99"/>
      <c r="X956" s="99"/>
      <c r="Y956" s="99"/>
      <c r="Z956" s="99"/>
    </row>
    <row r="957" spans="1:26" ht="15.75" customHeight="1">
      <c r="A957" s="130"/>
      <c r="B957" s="131"/>
      <c r="C957" s="131"/>
      <c r="D957" s="131"/>
      <c r="E957" s="131"/>
      <c r="F957" s="131"/>
      <c r="G957" s="131"/>
      <c r="H957" s="131"/>
      <c r="I957" s="131"/>
      <c r="J957" s="131"/>
      <c r="K957" s="99"/>
      <c r="L957" s="99"/>
      <c r="M957" s="131"/>
      <c r="N957" s="99"/>
      <c r="O957" s="99"/>
      <c r="P957" s="99"/>
      <c r="Q957" s="99"/>
      <c r="R957" s="99"/>
      <c r="S957" s="99"/>
      <c r="T957" s="99"/>
      <c r="U957" s="99"/>
      <c r="V957" s="99"/>
      <c r="W957" s="99"/>
      <c r="X957" s="99"/>
      <c r="Y957" s="99"/>
      <c r="Z957" s="99"/>
    </row>
    <row r="958" spans="1:26" ht="15.75" customHeight="1">
      <c r="A958" s="130"/>
      <c r="B958" s="131"/>
      <c r="C958" s="131"/>
      <c r="D958" s="131"/>
      <c r="E958" s="131"/>
      <c r="F958" s="131"/>
      <c r="G958" s="131"/>
      <c r="H958" s="131"/>
      <c r="I958" s="131"/>
      <c r="J958" s="131"/>
      <c r="K958" s="99"/>
      <c r="L958" s="99"/>
      <c r="M958" s="131"/>
      <c r="N958" s="99"/>
      <c r="O958" s="99"/>
      <c r="P958" s="99"/>
      <c r="Q958" s="99"/>
      <c r="R958" s="99"/>
      <c r="S958" s="99"/>
      <c r="T958" s="99"/>
      <c r="U958" s="99"/>
      <c r="V958" s="99"/>
      <c r="W958" s="99"/>
      <c r="X958" s="99"/>
      <c r="Y958" s="99"/>
      <c r="Z958" s="99"/>
    </row>
    <row r="959" spans="1:26" ht="15.75" customHeight="1">
      <c r="A959" s="130"/>
      <c r="B959" s="131"/>
      <c r="C959" s="131"/>
      <c r="D959" s="131"/>
      <c r="E959" s="131"/>
      <c r="F959" s="131"/>
      <c r="G959" s="131"/>
      <c r="H959" s="131"/>
      <c r="I959" s="131"/>
      <c r="J959" s="131"/>
      <c r="K959" s="99"/>
      <c r="L959" s="99"/>
      <c r="M959" s="131"/>
      <c r="N959" s="99"/>
      <c r="O959" s="99"/>
      <c r="P959" s="99"/>
      <c r="Q959" s="99"/>
      <c r="R959" s="99"/>
      <c r="S959" s="99"/>
      <c r="T959" s="99"/>
      <c r="U959" s="99"/>
      <c r="V959" s="99"/>
      <c r="W959" s="99"/>
      <c r="X959" s="99"/>
      <c r="Y959" s="99"/>
      <c r="Z959" s="99"/>
    </row>
    <row r="960" spans="1:26" ht="15.75" customHeight="1">
      <c r="A960" s="130"/>
      <c r="B960" s="131"/>
      <c r="C960" s="131"/>
      <c r="D960" s="131"/>
      <c r="E960" s="131"/>
      <c r="F960" s="131"/>
      <c r="G960" s="131"/>
      <c r="H960" s="131"/>
      <c r="I960" s="131"/>
      <c r="J960" s="131"/>
      <c r="K960" s="99"/>
      <c r="L960" s="99"/>
      <c r="M960" s="131"/>
      <c r="N960" s="99"/>
      <c r="O960" s="99"/>
      <c r="P960" s="99"/>
      <c r="Q960" s="99"/>
      <c r="R960" s="99"/>
      <c r="S960" s="99"/>
      <c r="T960" s="99"/>
      <c r="U960" s="99"/>
      <c r="V960" s="99"/>
      <c r="W960" s="99"/>
      <c r="X960" s="99"/>
      <c r="Y960" s="99"/>
      <c r="Z960" s="99"/>
    </row>
    <row r="961" spans="1:26" ht="15.75" customHeight="1">
      <c r="A961" s="130"/>
      <c r="B961" s="131"/>
      <c r="C961" s="131"/>
      <c r="D961" s="131"/>
      <c r="E961" s="131"/>
      <c r="F961" s="131"/>
      <c r="G961" s="131"/>
      <c r="H961" s="131"/>
      <c r="I961" s="131"/>
      <c r="J961" s="131"/>
      <c r="K961" s="99"/>
      <c r="L961" s="99"/>
      <c r="M961" s="131"/>
      <c r="N961" s="99"/>
      <c r="O961" s="99"/>
      <c r="P961" s="99"/>
      <c r="Q961" s="99"/>
      <c r="R961" s="99"/>
      <c r="S961" s="99"/>
      <c r="T961" s="99"/>
      <c r="U961" s="99"/>
      <c r="V961" s="99"/>
      <c r="W961" s="99"/>
      <c r="X961" s="99"/>
      <c r="Y961" s="99"/>
      <c r="Z961" s="99"/>
    </row>
    <row r="962" spans="1:26" ht="15.75" customHeight="1">
      <c r="A962" s="130"/>
      <c r="B962" s="131"/>
      <c r="C962" s="131"/>
      <c r="D962" s="131"/>
      <c r="E962" s="131"/>
      <c r="F962" s="131"/>
      <c r="G962" s="131"/>
      <c r="H962" s="131"/>
      <c r="I962" s="131"/>
      <c r="J962" s="131"/>
      <c r="K962" s="99"/>
      <c r="L962" s="99"/>
      <c r="M962" s="131"/>
      <c r="N962" s="99"/>
      <c r="O962" s="99"/>
      <c r="P962" s="99"/>
      <c r="Q962" s="99"/>
      <c r="R962" s="99"/>
      <c r="S962" s="99"/>
      <c r="T962" s="99"/>
      <c r="U962" s="99"/>
      <c r="V962" s="99"/>
      <c r="W962" s="99"/>
      <c r="X962" s="99"/>
      <c r="Y962" s="99"/>
      <c r="Z962" s="99"/>
    </row>
    <row r="963" spans="1:26" ht="15.75" customHeight="1">
      <c r="A963" s="130"/>
      <c r="B963" s="131"/>
      <c r="C963" s="131"/>
      <c r="D963" s="131"/>
      <c r="E963" s="131"/>
      <c r="F963" s="131"/>
      <c r="G963" s="131"/>
      <c r="H963" s="131"/>
      <c r="I963" s="131"/>
      <c r="J963" s="131"/>
      <c r="K963" s="99"/>
      <c r="L963" s="99"/>
      <c r="M963" s="131"/>
      <c r="N963" s="99"/>
      <c r="O963" s="99"/>
      <c r="P963" s="99"/>
      <c r="Q963" s="99"/>
      <c r="R963" s="99"/>
      <c r="S963" s="99"/>
      <c r="T963" s="99"/>
      <c r="U963" s="99"/>
      <c r="V963" s="99"/>
      <c r="W963" s="99"/>
      <c r="X963" s="99"/>
      <c r="Y963" s="99"/>
      <c r="Z963" s="99"/>
    </row>
    <row r="964" spans="1:26" ht="15.75" customHeight="1">
      <c r="A964" s="130"/>
      <c r="B964" s="131"/>
      <c r="C964" s="131"/>
      <c r="D964" s="131"/>
      <c r="E964" s="131"/>
      <c r="F964" s="131"/>
      <c r="G964" s="131"/>
      <c r="H964" s="131"/>
      <c r="I964" s="131"/>
      <c r="J964" s="131"/>
      <c r="K964" s="99"/>
      <c r="L964" s="99"/>
      <c r="M964" s="131"/>
      <c r="N964" s="99"/>
      <c r="O964" s="99"/>
      <c r="P964" s="99"/>
      <c r="Q964" s="99"/>
      <c r="R964" s="99"/>
      <c r="S964" s="99"/>
      <c r="T964" s="99"/>
      <c r="U964" s="99"/>
      <c r="V964" s="99"/>
      <c r="W964" s="99"/>
      <c r="X964" s="99"/>
      <c r="Y964" s="99"/>
      <c r="Z964" s="99"/>
    </row>
    <row r="965" spans="1:26" ht="15.75" customHeight="1">
      <c r="A965" s="130"/>
      <c r="B965" s="131"/>
      <c r="C965" s="131"/>
      <c r="D965" s="131"/>
      <c r="E965" s="131"/>
      <c r="F965" s="131"/>
      <c r="G965" s="131"/>
      <c r="H965" s="131"/>
      <c r="I965" s="131"/>
      <c r="J965" s="131"/>
      <c r="K965" s="99"/>
      <c r="L965" s="99"/>
      <c r="M965" s="131"/>
      <c r="N965" s="99"/>
      <c r="O965" s="99"/>
      <c r="P965" s="99"/>
      <c r="Q965" s="99"/>
      <c r="R965" s="99"/>
      <c r="S965" s="99"/>
      <c r="T965" s="99"/>
      <c r="U965" s="99"/>
      <c r="V965" s="99"/>
      <c r="W965" s="99"/>
      <c r="X965" s="99"/>
      <c r="Y965" s="99"/>
      <c r="Z965" s="99"/>
    </row>
    <row r="966" spans="1:26" ht="15.75" customHeight="1">
      <c r="A966" s="130"/>
      <c r="B966" s="131"/>
      <c r="C966" s="131"/>
      <c r="D966" s="131"/>
      <c r="E966" s="131"/>
      <c r="F966" s="131"/>
      <c r="G966" s="131"/>
      <c r="H966" s="131"/>
      <c r="I966" s="131"/>
      <c r="J966" s="131"/>
      <c r="K966" s="99"/>
      <c r="L966" s="99"/>
      <c r="M966" s="131"/>
      <c r="N966" s="99"/>
      <c r="O966" s="99"/>
      <c r="P966" s="99"/>
      <c r="Q966" s="99"/>
      <c r="R966" s="99"/>
      <c r="S966" s="99"/>
      <c r="T966" s="99"/>
      <c r="U966" s="99"/>
      <c r="V966" s="99"/>
      <c r="W966" s="99"/>
      <c r="X966" s="99"/>
      <c r="Y966" s="99"/>
      <c r="Z966" s="99"/>
    </row>
    <row r="967" spans="1:26" ht="15.75" customHeight="1">
      <c r="A967" s="130"/>
      <c r="B967" s="131"/>
      <c r="C967" s="131"/>
      <c r="D967" s="131"/>
      <c r="E967" s="131"/>
      <c r="F967" s="131"/>
      <c r="G967" s="131"/>
      <c r="H967" s="131"/>
      <c r="I967" s="131"/>
      <c r="J967" s="131"/>
      <c r="K967" s="99"/>
      <c r="L967" s="99"/>
      <c r="M967" s="131"/>
      <c r="N967" s="99"/>
      <c r="O967" s="99"/>
      <c r="P967" s="99"/>
      <c r="Q967" s="99"/>
      <c r="R967" s="99"/>
      <c r="S967" s="99"/>
      <c r="T967" s="99"/>
      <c r="U967" s="99"/>
      <c r="V967" s="99"/>
      <c r="W967" s="99"/>
      <c r="X967" s="99"/>
      <c r="Y967" s="99"/>
      <c r="Z967" s="99"/>
    </row>
    <row r="968" spans="1:26" ht="15.75" customHeight="1">
      <c r="A968" s="130"/>
      <c r="B968" s="131"/>
      <c r="C968" s="131"/>
      <c r="D968" s="131"/>
      <c r="E968" s="131"/>
      <c r="F968" s="131"/>
      <c r="G968" s="131"/>
      <c r="H968" s="131"/>
      <c r="I968" s="131"/>
      <c r="J968" s="131"/>
      <c r="K968" s="99"/>
      <c r="L968" s="99"/>
      <c r="M968" s="131"/>
      <c r="N968" s="99"/>
      <c r="O968" s="99"/>
      <c r="P968" s="99"/>
      <c r="Q968" s="99"/>
      <c r="R968" s="99"/>
      <c r="S968" s="99"/>
      <c r="T968" s="99"/>
      <c r="U968" s="99"/>
      <c r="V968" s="99"/>
      <c r="W968" s="99"/>
      <c r="X968" s="99"/>
      <c r="Y968" s="99"/>
      <c r="Z968" s="99"/>
    </row>
    <row r="969" spans="1:26" ht="15.75" customHeight="1">
      <c r="A969" s="130"/>
      <c r="B969" s="131"/>
      <c r="C969" s="131"/>
      <c r="D969" s="131"/>
      <c r="E969" s="131"/>
      <c r="F969" s="131"/>
      <c r="G969" s="131"/>
      <c r="H969" s="131"/>
      <c r="I969" s="131"/>
      <c r="J969" s="131"/>
      <c r="K969" s="99"/>
      <c r="L969" s="99"/>
      <c r="M969" s="131"/>
      <c r="N969" s="99"/>
      <c r="O969" s="99"/>
      <c r="P969" s="99"/>
      <c r="Q969" s="99"/>
      <c r="R969" s="99"/>
      <c r="S969" s="99"/>
      <c r="T969" s="99"/>
      <c r="U969" s="99"/>
      <c r="V969" s="99"/>
      <c r="W969" s="99"/>
      <c r="X969" s="99"/>
      <c r="Y969" s="99"/>
      <c r="Z969" s="99"/>
    </row>
    <row r="970" spans="1:26" ht="15.75" customHeight="1">
      <c r="A970" s="130"/>
      <c r="B970" s="131"/>
      <c r="C970" s="131"/>
      <c r="D970" s="131"/>
      <c r="E970" s="131"/>
      <c r="F970" s="131"/>
      <c r="G970" s="131"/>
      <c r="H970" s="131"/>
      <c r="I970" s="131"/>
      <c r="J970" s="131"/>
      <c r="K970" s="99"/>
      <c r="L970" s="99"/>
      <c r="M970" s="131"/>
      <c r="N970" s="99"/>
      <c r="O970" s="99"/>
      <c r="P970" s="99"/>
      <c r="Q970" s="99"/>
      <c r="R970" s="99"/>
      <c r="S970" s="99"/>
      <c r="T970" s="99"/>
      <c r="U970" s="99"/>
      <c r="V970" s="99"/>
      <c r="W970" s="99"/>
      <c r="X970" s="99"/>
      <c r="Y970" s="99"/>
      <c r="Z970" s="99"/>
    </row>
    <row r="971" spans="1:26" ht="15.75" customHeight="1">
      <c r="A971" s="130"/>
      <c r="B971" s="131"/>
      <c r="C971" s="131"/>
      <c r="D971" s="131"/>
      <c r="E971" s="131"/>
      <c r="F971" s="131"/>
      <c r="G971" s="131"/>
      <c r="H971" s="131"/>
      <c r="I971" s="131"/>
      <c r="J971" s="131"/>
      <c r="K971" s="99"/>
      <c r="L971" s="99"/>
      <c r="M971" s="131"/>
      <c r="N971" s="99"/>
      <c r="O971" s="99"/>
      <c r="P971" s="99"/>
      <c r="Q971" s="99"/>
      <c r="R971" s="99"/>
      <c r="S971" s="99"/>
      <c r="T971" s="99"/>
      <c r="U971" s="99"/>
      <c r="V971" s="99"/>
      <c r="W971" s="99"/>
      <c r="X971" s="99"/>
      <c r="Y971" s="99"/>
      <c r="Z971" s="99"/>
    </row>
    <row r="972" spans="1:26" ht="15.75" customHeight="1">
      <c r="A972" s="130"/>
      <c r="B972" s="131"/>
      <c r="C972" s="131"/>
      <c r="D972" s="131"/>
      <c r="E972" s="131"/>
      <c r="F972" s="131"/>
      <c r="G972" s="131"/>
      <c r="H972" s="131"/>
      <c r="I972" s="131"/>
      <c r="J972" s="131"/>
      <c r="K972" s="99"/>
      <c r="L972" s="99"/>
      <c r="M972" s="131"/>
      <c r="N972" s="99"/>
      <c r="O972" s="99"/>
      <c r="P972" s="99"/>
      <c r="Q972" s="99"/>
      <c r="R972" s="99"/>
      <c r="S972" s="99"/>
      <c r="T972" s="99"/>
      <c r="U972" s="99"/>
      <c r="V972" s="99"/>
      <c r="W972" s="99"/>
      <c r="X972" s="99"/>
      <c r="Y972" s="99"/>
      <c r="Z972" s="99"/>
    </row>
    <row r="973" spans="1:26" ht="15.75" customHeight="1">
      <c r="A973" s="130"/>
      <c r="B973" s="131"/>
      <c r="C973" s="131"/>
      <c r="D973" s="131"/>
      <c r="E973" s="131"/>
      <c r="F973" s="131"/>
      <c r="G973" s="131"/>
      <c r="H973" s="131"/>
      <c r="I973" s="131"/>
      <c r="J973" s="131"/>
      <c r="K973" s="99"/>
      <c r="L973" s="99"/>
      <c r="M973" s="131"/>
      <c r="N973" s="99"/>
      <c r="O973" s="99"/>
      <c r="P973" s="99"/>
      <c r="Q973" s="99"/>
      <c r="R973" s="99"/>
      <c r="S973" s="99"/>
      <c r="T973" s="99"/>
      <c r="U973" s="99"/>
      <c r="V973" s="99"/>
      <c r="W973" s="99"/>
      <c r="X973" s="99"/>
      <c r="Y973" s="99"/>
      <c r="Z973" s="99"/>
    </row>
    <row r="974" spans="1:26" ht="15.75" customHeight="1">
      <c r="A974" s="130"/>
      <c r="B974" s="131"/>
      <c r="C974" s="131"/>
      <c r="D974" s="131"/>
      <c r="E974" s="131"/>
      <c r="F974" s="131"/>
      <c r="G974" s="131"/>
      <c r="H974" s="131"/>
      <c r="I974" s="131"/>
      <c r="J974" s="131"/>
      <c r="K974" s="99"/>
      <c r="L974" s="99"/>
      <c r="M974" s="131"/>
      <c r="N974" s="99"/>
      <c r="O974" s="99"/>
      <c r="P974" s="99"/>
      <c r="Q974" s="99"/>
      <c r="R974" s="99"/>
      <c r="S974" s="99"/>
      <c r="T974" s="99"/>
      <c r="U974" s="99"/>
      <c r="V974" s="99"/>
      <c r="W974" s="99"/>
      <c r="X974" s="99"/>
      <c r="Y974" s="99"/>
      <c r="Z974" s="99"/>
    </row>
    <row r="975" spans="1:26" ht="15.75" customHeight="1">
      <c r="A975" s="130"/>
      <c r="B975" s="131"/>
      <c r="C975" s="131"/>
      <c r="D975" s="131"/>
      <c r="E975" s="131"/>
      <c r="F975" s="131"/>
      <c r="G975" s="131"/>
      <c r="H975" s="131"/>
      <c r="I975" s="131"/>
      <c r="J975" s="131"/>
      <c r="K975" s="99"/>
      <c r="L975" s="99"/>
      <c r="M975" s="131"/>
      <c r="N975" s="99"/>
      <c r="O975" s="99"/>
      <c r="P975" s="99"/>
      <c r="Q975" s="99"/>
      <c r="R975" s="99"/>
      <c r="S975" s="99"/>
      <c r="T975" s="99"/>
      <c r="U975" s="99"/>
      <c r="V975" s="99"/>
      <c r="W975" s="99"/>
      <c r="X975" s="99"/>
      <c r="Y975" s="99"/>
      <c r="Z975" s="99"/>
    </row>
    <row r="976" spans="1:26" ht="15.75" customHeight="1">
      <c r="A976" s="130"/>
      <c r="B976" s="131"/>
      <c r="C976" s="131"/>
      <c r="D976" s="131"/>
      <c r="E976" s="131"/>
      <c r="F976" s="131"/>
      <c r="G976" s="131"/>
      <c r="H976" s="131"/>
      <c r="I976" s="131"/>
      <c r="J976" s="131"/>
      <c r="K976" s="99"/>
      <c r="L976" s="99"/>
      <c r="M976" s="131"/>
      <c r="N976" s="99"/>
      <c r="O976" s="99"/>
      <c r="P976" s="99"/>
      <c r="Q976" s="99"/>
      <c r="R976" s="99"/>
      <c r="S976" s="99"/>
      <c r="T976" s="99"/>
      <c r="U976" s="99"/>
      <c r="V976" s="99"/>
      <c r="W976" s="99"/>
      <c r="X976" s="99"/>
      <c r="Y976" s="99"/>
      <c r="Z976" s="99"/>
    </row>
    <row r="977" spans="1:26" ht="15.75" customHeight="1">
      <c r="A977" s="130"/>
      <c r="B977" s="131"/>
      <c r="C977" s="131"/>
      <c r="D977" s="131"/>
      <c r="E977" s="131"/>
      <c r="F977" s="131"/>
      <c r="G977" s="131"/>
      <c r="H977" s="131"/>
      <c r="I977" s="131"/>
      <c r="J977" s="131"/>
      <c r="K977" s="99"/>
      <c r="L977" s="99"/>
      <c r="M977" s="131"/>
      <c r="N977" s="99"/>
      <c r="O977" s="99"/>
      <c r="P977" s="99"/>
      <c r="Q977" s="99"/>
      <c r="R977" s="99"/>
      <c r="S977" s="99"/>
      <c r="T977" s="99"/>
      <c r="U977" s="99"/>
      <c r="V977" s="99"/>
      <c r="W977" s="99"/>
      <c r="X977" s="99"/>
      <c r="Y977" s="99"/>
      <c r="Z977" s="99"/>
    </row>
    <row r="978" spans="1:26" ht="15.75" customHeight="1">
      <c r="A978" s="130"/>
      <c r="B978" s="131"/>
      <c r="C978" s="131"/>
      <c r="D978" s="131"/>
      <c r="E978" s="131"/>
      <c r="F978" s="131"/>
      <c r="G978" s="131"/>
      <c r="H978" s="131"/>
      <c r="I978" s="131"/>
      <c r="J978" s="131"/>
      <c r="K978" s="99"/>
      <c r="L978" s="99"/>
      <c r="M978" s="131"/>
      <c r="N978" s="99"/>
      <c r="O978" s="99"/>
      <c r="P978" s="99"/>
      <c r="Q978" s="99"/>
      <c r="R978" s="99"/>
      <c r="S978" s="99"/>
      <c r="T978" s="99"/>
      <c r="U978" s="99"/>
      <c r="V978" s="99"/>
      <c r="W978" s="99"/>
      <c r="X978" s="99"/>
      <c r="Y978" s="99"/>
      <c r="Z978" s="99"/>
    </row>
    <row r="979" spans="1:26" ht="15.75" customHeight="1">
      <c r="A979" s="130"/>
      <c r="B979" s="131"/>
      <c r="C979" s="131"/>
      <c r="D979" s="131"/>
      <c r="E979" s="131"/>
      <c r="F979" s="131"/>
      <c r="G979" s="131"/>
      <c r="H979" s="131"/>
      <c r="I979" s="131"/>
      <c r="J979" s="131"/>
      <c r="K979" s="99"/>
      <c r="L979" s="99"/>
      <c r="M979" s="131"/>
      <c r="N979" s="99"/>
      <c r="O979" s="99"/>
      <c r="P979" s="99"/>
      <c r="Q979" s="99"/>
      <c r="R979" s="99"/>
      <c r="S979" s="99"/>
      <c r="T979" s="99"/>
      <c r="U979" s="99"/>
      <c r="V979" s="99"/>
      <c r="W979" s="99"/>
      <c r="X979" s="99"/>
      <c r="Y979" s="99"/>
      <c r="Z979" s="99"/>
    </row>
    <row r="980" spans="1:26" ht="15.75" customHeight="1">
      <c r="A980" s="130"/>
      <c r="B980" s="131"/>
      <c r="C980" s="131"/>
      <c r="D980" s="131"/>
      <c r="E980" s="131"/>
      <c r="F980" s="131"/>
      <c r="G980" s="131"/>
      <c r="H980" s="131"/>
      <c r="I980" s="131"/>
      <c r="J980" s="131"/>
      <c r="K980" s="99"/>
      <c r="L980" s="99"/>
      <c r="M980" s="131"/>
      <c r="N980" s="99"/>
      <c r="O980" s="99"/>
      <c r="P980" s="99"/>
      <c r="Q980" s="99"/>
      <c r="R980" s="99"/>
      <c r="S980" s="99"/>
      <c r="T980" s="99"/>
      <c r="U980" s="99"/>
      <c r="V980" s="99"/>
      <c r="W980" s="99"/>
      <c r="X980" s="99"/>
      <c r="Y980" s="99"/>
      <c r="Z980" s="99"/>
    </row>
    <row r="981" spans="1:26" ht="15.75" customHeight="1">
      <c r="A981" s="130"/>
      <c r="B981" s="131"/>
      <c r="C981" s="131"/>
      <c r="D981" s="131"/>
      <c r="E981" s="131"/>
      <c r="F981" s="131"/>
      <c r="G981" s="131"/>
      <c r="H981" s="131"/>
      <c r="I981" s="131"/>
      <c r="J981" s="131"/>
      <c r="K981" s="99"/>
      <c r="L981" s="99"/>
      <c r="M981" s="131"/>
      <c r="N981" s="99"/>
      <c r="O981" s="99"/>
      <c r="P981" s="99"/>
      <c r="Q981" s="99"/>
      <c r="R981" s="99"/>
      <c r="S981" s="99"/>
      <c r="T981" s="99"/>
      <c r="U981" s="99"/>
      <c r="V981" s="99"/>
      <c r="W981" s="99"/>
      <c r="X981" s="99"/>
      <c r="Y981" s="99"/>
      <c r="Z981" s="99"/>
    </row>
    <row r="982" spans="1:26" ht="15.75" customHeight="1">
      <c r="A982" s="130"/>
      <c r="B982" s="131"/>
      <c r="C982" s="131"/>
      <c r="D982" s="131"/>
      <c r="E982" s="131"/>
      <c r="F982" s="131"/>
      <c r="G982" s="131"/>
      <c r="H982" s="131"/>
      <c r="I982" s="131"/>
      <c r="J982" s="131"/>
      <c r="K982" s="99"/>
      <c r="L982" s="99"/>
      <c r="M982" s="131"/>
      <c r="N982" s="99"/>
      <c r="O982" s="99"/>
      <c r="P982" s="99"/>
      <c r="Q982" s="99"/>
      <c r="R982" s="99"/>
      <c r="S982" s="99"/>
      <c r="T982" s="99"/>
      <c r="U982" s="99"/>
      <c r="V982" s="99"/>
      <c r="W982" s="99"/>
      <c r="X982" s="99"/>
      <c r="Y982" s="99"/>
      <c r="Z982" s="99"/>
    </row>
    <row r="983" spans="1:26" ht="15.75" customHeight="1">
      <c r="A983" s="130"/>
      <c r="B983" s="131"/>
      <c r="C983" s="131"/>
      <c r="D983" s="131"/>
      <c r="E983" s="131"/>
      <c r="F983" s="131"/>
      <c r="G983" s="131"/>
      <c r="H983" s="131"/>
      <c r="I983" s="131"/>
      <c r="J983" s="131"/>
      <c r="K983" s="99"/>
      <c r="L983" s="99"/>
      <c r="M983" s="131"/>
      <c r="N983" s="99"/>
      <c r="O983" s="99"/>
      <c r="P983" s="99"/>
      <c r="Q983" s="99"/>
      <c r="R983" s="99"/>
      <c r="S983" s="99"/>
      <c r="T983" s="99"/>
      <c r="U983" s="99"/>
      <c r="V983" s="99"/>
      <c r="W983" s="99"/>
      <c r="X983" s="99"/>
      <c r="Y983" s="99"/>
      <c r="Z983" s="99"/>
    </row>
    <row r="984" spans="1:26" ht="15.75" customHeight="1">
      <c r="A984" s="130"/>
      <c r="B984" s="131"/>
      <c r="C984" s="131"/>
      <c r="D984" s="131"/>
      <c r="E984" s="131"/>
      <c r="F984" s="131"/>
      <c r="G984" s="131"/>
      <c r="H984" s="131"/>
      <c r="I984" s="131"/>
      <c r="J984" s="131"/>
      <c r="K984" s="99"/>
      <c r="L984" s="99"/>
      <c r="M984" s="131"/>
      <c r="N984" s="99"/>
      <c r="O984" s="99"/>
      <c r="P984" s="99"/>
      <c r="Q984" s="99"/>
      <c r="R984" s="99"/>
      <c r="S984" s="99"/>
      <c r="T984" s="99"/>
      <c r="U984" s="99"/>
      <c r="V984" s="99"/>
      <c r="W984" s="99"/>
      <c r="X984" s="99"/>
      <c r="Y984" s="99"/>
      <c r="Z984" s="99"/>
    </row>
    <row r="985" spans="1:26" ht="15.75" customHeight="1">
      <c r="A985" s="130"/>
      <c r="B985" s="131"/>
      <c r="C985" s="131"/>
      <c r="D985" s="131"/>
      <c r="E985" s="131"/>
      <c r="F985" s="131"/>
      <c r="G985" s="131"/>
      <c r="H985" s="131"/>
      <c r="I985" s="131"/>
      <c r="J985" s="131"/>
      <c r="K985" s="99"/>
      <c r="L985" s="99"/>
      <c r="M985" s="131"/>
      <c r="N985" s="99"/>
      <c r="O985" s="99"/>
      <c r="P985" s="99"/>
      <c r="Q985" s="99"/>
      <c r="R985" s="99"/>
      <c r="S985" s="99"/>
      <c r="T985" s="99"/>
      <c r="U985" s="99"/>
      <c r="V985" s="99"/>
      <c r="W985" s="99"/>
      <c r="X985" s="99"/>
      <c r="Y985" s="99"/>
      <c r="Z985" s="99"/>
    </row>
    <row r="986" spans="1:26" ht="15.75" customHeight="1">
      <c r="A986" s="130"/>
      <c r="B986" s="131"/>
      <c r="C986" s="131"/>
      <c r="D986" s="131"/>
      <c r="E986" s="131"/>
      <c r="F986" s="131"/>
      <c r="G986" s="131"/>
      <c r="H986" s="131"/>
      <c r="I986" s="131"/>
      <c r="J986" s="131"/>
      <c r="K986" s="99"/>
      <c r="L986" s="99"/>
      <c r="M986" s="131"/>
      <c r="N986" s="99"/>
      <c r="O986" s="99"/>
      <c r="P986" s="99"/>
      <c r="Q986" s="99"/>
      <c r="R986" s="99"/>
      <c r="S986" s="99"/>
      <c r="T986" s="99"/>
      <c r="U986" s="99"/>
      <c r="V986" s="99"/>
      <c r="W986" s="99"/>
      <c r="X986" s="99"/>
      <c r="Y986" s="99"/>
      <c r="Z986" s="99"/>
    </row>
    <row r="987" spans="1:26" ht="15.75" customHeight="1">
      <c r="A987" s="130"/>
      <c r="B987" s="131"/>
      <c r="C987" s="131"/>
      <c r="D987" s="131"/>
      <c r="E987" s="131"/>
      <c r="F987" s="131"/>
      <c r="G987" s="131"/>
      <c r="H987" s="131"/>
      <c r="I987" s="131"/>
      <c r="J987" s="131"/>
      <c r="K987" s="99"/>
      <c r="L987" s="99"/>
      <c r="M987" s="131"/>
      <c r="N987" s="99"/>
      <c r="O987" s="99"/>
      <c r="P987" s="99"/>
      <c r="Q987" s="99"/>
      <c r="R987" s="99"/>
      <c r="S987" s="99"/>
      <c r="T987" s="99"/>
      <c r="U987" s="99"/>
      <c r="V987" s="99"/>
      <c r="W987" s="99"/>
      <c r="X987" s="99"/>
      <c r="Y987" s="99"/>
      <c r="Z987" s="99"/>
    </row>
    <row r="988" spans="1:26" ht="15.75" customHeight="1">
      <c r="A988" s="130"/>
      <c r="B988" s="131"/>
      <c r="C988" s="131"/>
      <c r="D988" s="131"/>
      <c r="E988" s="131"/>
      <c r="F988" s="131"/>
      <c r="G988" s="131"/>
      <c r="H988" s="131"/>
      <c r="I988" s="131"/>
      <c r="J988" s="131"/>
      <c r="K988" s="99"/>
      <c r="L988" s="99"/>
      <c r="M988" s="131"/>
      <c r="N988" s="99"/>
      <c r="O988" s="99"/>
      <c r="P988" s="99"/>
      <c r="Q988" s="99"/>
      <c r="R988" s="99"/>
      <c r="S988" s="99"/>
      <c r="T988" s="99"/>
      <c r="U988" s="99"/>
      <c r="V988" s="99"/>
      <c r="W988" s="99"/>
      <c r="X988" s="99"/>
      <c r="Y988" s="99"/>
      <c r="Z988" s="99"/>
    </row>
    <row r="989" spans="1:26" ht="15.75" customHeight="1">
      <c r="A989" s="130"/>
      <c r="B989" s="131"/>
      <c r="C989" s="131"/>
      <c r="D989" s="131"/>
      <c r="E989" s="131"/>
      <c r="F989" s="131"/>
      <c r="G989" s="131"/>
      <c r="H989" s="131"/>
      <c r="I989" s="131"/>
      <c r="J989" s="131"/>
      <c r="K989" s="99"/>
      <c r="L989" s="99"/>
      <c r="M989" s="131"/>
      <c r="N989" s="99"/>
      <c r="O989" s="99"/>
      <c r="P989" s="99"/>
      <c r="Q989" s="99"/>
      <c r="R989" s="99"/>
      <c r="S989" s="99"/>
      <c r="T989" s="99"/>
      <c r="U989" s="99"/>
      <c r="V989" s="99"/>
      <c r="W989" s="99"/>
      <c r="X989" s="99"/>
      <c r="Y989" s="99"/>
      <c r="Z989" s="99"/>
    </row>
    <row r="990" spans="1:26" ht="15.75" customHeight="1">
      <c r="A990" s="130"/>
      <c r="B990" s="131"/>
      <c r="C990" s="131"/>
      <c r="D990" s="131"/>
      <c r="E990" s="131"/>
      <c r="F990" s="131"/>
      <c r="G990" s="131"/>
      <c r="H990" s="131"/>
      <c r="I990" s="131"/>
      <c r="J990" s="131"/>
      <c r="K990" s="99"/>
      <c r="L990" s="99"/>
      <c r="M990" s="131"/>
      <c r="N990" s="99"/>
      <c r="O990" s="99"/>
      <c r="P990" s="99"/>
      <c r="Q990" s="99"/>
      <c r="R990" s="99"/>
      <c r="S990" s="99"/>
      <c r="T990" s="99"/>
      <c r="U990" s="99"/>
      <c r="V990" s="99"/>
      <c r="W990" s="99"/>
      <c r="X990" s="99"/>
      <c r="Y990" s="99"/>
      <c r="Z990" s="99"/>
    </row>
    <row r="991" spans="1:26" ht="15.75" customHeight="1">
      <c r="A991" s="130"/>
      <c r="B991" s="131"/>
      <c r="C991" s="131"/>
      <c r="D991" s="131"/>
      <c r="E991" s="131"/>
      <c r="F991" s="131"/>
      <c r="G991" s="131"/>
      <c r="H991" s="131"/>
      <c r="I991" s="131"/>
      <c r="J991" s="131"/>
      <c r="K991" s="99"/>
      <c r="L991" s="99"/>
      <c r="M991" s="131"/>
      <c r="N991" s="99"/>
      <c r="O991" s="99"/>
      <c r="P991" s="99"/>
      <c r="Q991" s="99"/>
      <c r="R991" s="99"/>
      <c r="S991" s="99"/>
      <c r="T991" s="99"/>
      <c r="U991" s="99"/>
      <c r="V991" s="99"/>
      <c r="W991" s="99"/>
      <c r="X991" s="99"/>
      <c r="Y991" s="99"/>
      <c r="Z991" s="99"/>
    </row>
    <row r="992" spans="1:26" ht="15.75" customHeight="1">
      <c r="A992" s="130"/>
      <c r="B992" s="131"/>
      <c r="C992" s="131"/>
      <c r="D992" s="131"/>
      <c r="E992" s="131"/>
      <c r="F992" s="131"/>
      <c r="G992" s="131"/>
      <c r="H992" s="131"/>
      <c r="I992" s="131"/>
      <c r="J992" s="131"/>
      <c r="K992" s="99"/>
      <c r="L992" s="99"/>
      <c r="M992" s="131"/>
      <c r="N992" s="99"/>
      <c r="O992" s="99"/>
      <c r="P992" s="99"/>
      <c r="Q992" s="99"/>
      <c r="R992" s="99"/>
      <c r="S992" s="99"/>
      <c r="T992" s="99"/>
      <c r="U992" s="99"/>
      <c r="V992" s="99"/>
      <c r="W992" s="99"/>
      <c r="X992" s="99"/>
      <c r="Y992" s="99"/>
      <c r="Z992" s="99"/>
    </row>
    <row r="993" spans="1:26" ht="15.75" customHeight="1">
      <c r="A993" s="130"/>
      <c r="B993" s="131"/>
      <c r="C993" s="131"/>
      <c r="D993" s="131"/>
      <c r="E993" s="131"/>
      <c r="F993" s="131"/>
      <c r="G993" s="131"/>
      <c r="H993" s="131"/>
      <c r="I993" s="131"/>
      <c r="J993" s="131"/>
      <c r="K993" s="99"/>
      <c r="L993" s="99"/>
      <c r="M993" s="131"/>
      <c r="N993" s="99"/>
      <c r="O993" s="99"/>
      <c r="P993" s="99"/>
      <c r="Q993" s="99"/>
      <c r="R993" s="99"/>
      <c r="S993" s="99"/>
      <c r="T993" s="99"/>
      <c r="U993" s="99"/>
      <c r="V993" s="99"/>
      <c r="W993" s="99"/>
      <c r="X993" s="99"/>
      <c r="Y993" s="99"/>
      <c r="Z993" s="99"/>
    </row>
    <row r="994" spans="1:26" ht="15.75" customHeight="1">
      <c r="A994" s="130"/>
      <c r="B994" s="131"/>
      <c r="C994" s="131"/>
      <c r="D994" s="131"/>
      <c r="E994" s="131"/>
      <c r="F994" s="131"/>
      <c r="G994" s="131"/>
      <c r="H994" s="131"/>
      <c r="I994" s="131"/>
      <c r="J994" s="131"/>
      <c r="K994" s="99"/>
      <c r="L994" s="99"/>
      <c r="M994" s="131"/>
      <c r="N994" s="99"/>
      <c r="O994" s="99"/>
      <c r="P994" s="99"/>
      <c r="Q994" s="99"/>
      <c r="R994" s="99"/>
      <c r="S994" s="99"/>
      <c r="T994" s="99"/>
      <c r="U994" s="99"/>
      <c r="V994" s="99"/>
      <c r="W994" s="99"/>
      <c r="X994" s="99"/>
      <c r="Y994" s="99"/>
      <c r="Z994" s="99"/>
    </row>
    <row r="995" spans="1:26" ht="15.75" customHeight="1">
      <c r="A995" s="130"/>
      <c r="B995" s="131"/>
      <c r="C995" s="131"/>
      <c r="D995" s="131"/>
      <c r="E995" s="131"/>
      <c r="F995" s="131"/>
      <c r="G995" s="131"/>
      <c r="H995" s="131"/>
      <c r="I995" s="131"/>
      <c r="J995" s="131"/>
      <c r="K995" s="99"/>
      <c r="L995" s="99"/>
      <c r="M995" s="131"/>
      <c r="N995" s="99"/>
      <c r="O995" s="99"/>
      <c r="P995" s="99"/>
      <c r="Q995" s="99"/>
      <c r="R995" s="99"/>
      <c r="S995" s="99"/>
      <c r="T995" s="99"/>
      <c r="U995" s="99"/>
      <c r="V995" s="99"/>
      <c r="W995" s="99"/>
      <c r="X995" s="99"/>
      <c r="Y995" s="99"/>
      <c r="Z995" s="99"/>
    </row>
    <row r="996" spans="1:26" ht="15.75" customHeight="1">
      <c r="A996" s="130"/>
      <c r="B996" s="131"/>
      <c r="C996" s="131"/>
      <c r="D996" s="131"/>
      <c r="E996" s="131"/>
      <c r="F996" s="131"/>
      <c r="G996" s="131"/>
      <c r="H996" s="131"/>
      <c r="I996" s="131"/>
      <c r="J996" s="131"/>
      <c r="K996" s="99"/>
      <c r="L996" s="99"/>
      <c r="M996" s="131"/>
      <c r="N996" s="99"/>
      <c r="O996" s="99"/>
      <c r="P996" s="99"/>
      <c r="Q996" s="99"/>
      <c r="R996" s="99"/>
      <c r="S996" s="99"/>
      <c r="T996" s="99"/>
      <c r="U996" s="99"/>
      <c r="V996" s="99"/>
      <c r="W996" s="99"/>
      <c r="X996" s="99"/>
      <c r="Y996" s="99"/>
      <c r="Z996" s="99"/>
    </row>
    <row r="997" spans="1:26" ht="15.75" customHeight="1">
      <c r="A997" s="130"/>
      <c r="B997" s="131"/>
      <c r="C997" s="131"/>
      <c r="D997" s="131"/>
      <c r="E997" s="131"/>
      <c r="F997" s="131"/>
      <c r="G997" s="131"/>
      <c r="H997" s="131"/>
      <c r="I997" s="131"/>
      <c r="J997" s="131"/>
      <c r="K997" s="99"/>
      <c r="L997" s="99"/>
      <c r="M997" s="131"/>
      <c r="N997" s="99"/>
      <c r="O997" s="99"/>
      <c r="P997" s="99"/>
      <c r="Q997" s="99"/>
      <c r="R997" s="99"/>
      <c r="S997" s="99"/>
      <c r="T997" s="99"/>
      <c r="U997" s="99"/>
      <c r="V997" s="99"/>
      <c r="W997" s="99"/>
      <c r="X997" s="99"/>
      <c r="Y997" s="99"/>
      <c r="Z997" s="99"/>
    </row>
    <row r="998" spans="1:26" ht="15.75" customHeight="1">
      <c r="A998" s="130"/>
      <c r="B998" s="131"/>
      <c r="C998" s="131"/>
      <c r="D998" s="131"/>
      <c r="E998" s="131"/>
      <c r="F998" s="131"/>
      <c r="G998" s="131"/>
      <c r="H998" s="131"/>
      <c r="I998" s="131"/>
      <c r="J998" s="131"/>
      <c r="K998" s="99"/>
      <c r="L998" s="99"/>
      <c r="M998" s="131"/>
      <c r="N998" s="99"/>
      <c r="O998" s="99"/>
      <c r="P998" s="99"/>
      <c r="Q998" s="99"/>
      <c r="R998" s="99"/>
      <c r="S998" s="99"/>
      <c r="T998" s="99"/>
      <c r="U998" s="99"/>
      <c r="V998" s="99"/>
      <c r="W998" s="99"/>
      <c r="X998" s="99"/>
      <c r="Y998" s="99"/>
      <c r="Z998" s="99"/>
    </row>
    <row r="999" spans="1:26" ht="15.75" customHeight="1">
      <c r="A999" s="130"/>
      <c r="B999" s="131"/>
      <c r="C999" s="131"/>
      <c r="D999" s="131"/>
      <c r="E999" s="131"/>
      <c r="F999" s="131"/>
      <c r="G999" s="131"/>
      <c r="H999" s="131"/>
      <c r="I999" s="131"/>
      <c r="J999" s="131"/>
      <c r="K999" s="99"/>
      <c r="L999" s="99"/>
      <c r="M999" s="131"/>
      <c r="N999" s="99"/>
      <c r="O999" s="99"/>
      <c r="P999" s="99"/>
      <c r="Q999" s="99"/>
      <c r="R999" s="99"/>
      <c r="S999" s="99"/>
      <c r="T999" s="99"/>
      <c r="U999" s="99"/>
      <c r="V999" s="99"/>
      <c r="W999" s="99"/>
      <c r="X999" s="99"/>
      <c r="Y999" s="99"/>
      <c r="Z999" s="99"/>
    </row>
    <row r="1000" spans="1:26" ht="15.75" customHeight="1">
      <c r="A1000" s="130"/>
      <c r="B1000" s="131"/>
      <c r="C1000" s="131"/>
      <c r="D1000" s="131"/>
      <c r="E1000" s="131"/>
      <c r="F1000" s="131"/>
      <c r="G1000" s="131"/>
      <c r="H1000" s="131"/>
      <c r="I1000" s="131"/>
      <c r="J1000" s="131"/>
      <c r="K1000" s="99"/>
      <c r="L1000" s="99"/>
      <c r="M1000" s="131"/>
      <c r="N1000" s="99"/>
      <c r="O1000" s="99"/>
      <c r="P1000" s="99"/>
      <c r="Q1000" s="99"/>
      <c r="R1000" s="99"/>
      <c r="S1000" s="99"/>
      <c r="T1000" s="99"/>
      <c r="U1000" s="99"/>
      <c r="V1000" s="99"/>
      <c r="W1000" s="99"/>
      <c r="X1000" s="99"/>
      <c r="Y1000" s="99"/>
      <c r="Z1000" s="99"/>
    </row>
  </sheetData>
  <mergeCells count="13">
    <mergeCell ref="A82:L82"/>
    <mergeCell ref="A1:C1"/>
    <mergeCell ref="K1:L1"/>
    <mergeCell ref="A2:C2"/>
    <mergeCell ref="A3:L3"/>
    <mergeCell ref="A4:L4"/>
    <mergeCell ref="J73:L73"/>
    <mergeCell ref="A75:C75"/>
    <mergeCell ref="J75:L75"/>
    <mergeCell ref="J76:L76"/>
    <mergeCell ref="I77:L77"/>
    <mergeCell ref="J79:L79"/>
    <mergeCell ref="A81:L81"/>
  </mergeCells>
  <pageMargins left="0" right="0" top="0" bottom="0" header="0" footer="0"/>
  <pageSetup paperSize="9" fitToHeight="0" orientation="portrai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AD1020"/>
  <sheetViews>
    <sheetView workbookViewId="0">
      <selection activeCell="D255" sqref="D255"/>
    </sheetView>
  </sheetViews>
  <sheetFormatPr defaultColWidth="14.42578125" defaultRowHeight="15" customHeight="1"/>
  <cols>
    <col min="1" max="1" width="5" customWidth="1"/>
    <col min="2" max="2" width="23.140625" customWidth="1"/>
    <col min="3" max="3" width="28.28515625" customWidth="1"/>
    <col min="4" max="4" width="39.85546875" customWidth="1"/>
    <col min="5" max="5" width="5.85546875" customWidth="1"/>
    <col min="6" max="6" width="5" customWidth="1"/>
    <col min="7" max="7" width="9.7109375" customWidth="1"/>
    <col min="8" max="8" width="13.28515625" customWidth="1"/>
    <col min="9" max="9" width="25.42578125" customWidth="1"/>
    <col min="10" max="10" width="7.28515625" customWidth="1"/>
    <col min="11" max="11" width="8.7109375" customWidth="1"/>
    <col min="12" max="12" width="26.140625" customWidth="1"/>
    <col min="13" max="13" width="22.85546875" customWidth="1"/>
    <col min="14" max="17" width="9" customWidth="1"/>
    <col min="18" max="18" width="19.7109375" customWidth="1"/>
    <col min="19" max="19" width="25.85546875" customWidth="1"/>
    <col min="20" max="20" width="7.28515625" customWidth="1"/>
    <col min="21" max="21" width="10.7109375" customWidth="1"/>
    <col min="22" max="22" width="8.140625" customWidth="1"/>
    <col min="23" max="23" width="19.140625" customWidth="1"/>
    <col min="24" max="24" width="13" customWidth="1"/>
    <col min="25" max="25" width="10.42578125" customWidth="1"/>
    <col min="26" max="26" width="9.7109375" customWidth="1"/>
    <col min="27" max="27" width="10.42578125" customWidth="1"/>
    <col min="28" max="28" width="68" hidden="1" customWidth="1"/>
    <col min="29" max="29" width="13.140625" hidden="1" customWidth="1"/>
    <col min="30" max="30" width="10.85546875" hidden="1" customWidth="1"/>
  </cols>
  <sheetData>
    <row r="1" spans="1:30" ht="15.75" customHeight="1">
      <c r="A1" s="1657" t="s">
        <v>0</v>
      </c>
      <c r="B1" s="1531"/>
      <c r="C1" s="1531"/>
      <c r="D1" s="1532"/>
      <c r="E1" s="1224"/>
      <c r="F1" s="1225"/>
      <c r="G1" s="1226"/>
      <c r="H1" s="1227"/>
      <c r="I1" s="1228"/>
      <c r="J1" s="1225"/>
      <c r="K1" s="1225"/>
      <c r="L1" s="1225"/>
      <c r="M1" s="1225"/>
      <c r="N1" s="1225"/>
      <c r="O1" s="1225"/>
      <c r="P1" s="1229"/>
      <c r="Q1" s="1225"/>
      <c r="R1" s="1230"/>
      <c r="S1" s="1230"/>
      <c r="T1" s="1230"/>
      <c r="U1" s="1230"/>
      <c r="V1" s="1230"/>
      <c r="W1" s="1230"/>
      <c r="X1" s="1230"/>
      <c r="Y1" s="1227"/>
      <c r="Z1" s="1227"/>
      <c r="AA1" s="1224"/>
      <c r="AB1" s="1231"/>
      <c r="AC1" s="1231"/>
      <c r="AD1" s="1231"/>
    </row>
    <row r="2" spans="1:30" ht="15.75" customHeight="1">
      <c r="A2" s="1658" t="s">
        <v>53</v>
      </c>
      <c r="B2" s="1531"/>
      <c r="C2" s="1531"/>
      <c r="D2" s="1532"/>
      <c r="E2" s="1224"/>
      <c r="F2" s="1225"/>
      <c r="G2" s="1226"/>
      <c r="H2" s="1227"/>
      <c r="I2" s="1228"/>
      <c r="J2" s="1225"/>
      <c r="K2" s="1225"/>
      <c r="L2" s="1225"/>
      <c r="M2" s="1225"/>
      <c r="N2" s="1225"/>
      <c r="O2" s="1225"/>
      <c r="P2" s="1229"/>
      <c r="Q2" s="1225"/>
      <c r="R2" s="1230"/>
      <c r="S2" s="1230"/>
      <c r="T2" s="1230"/>
      <c r="U2" s="1230"/>
      <c r="V2" s="1230"/>
      <c r="W2" s="1230"/>
      <c r="X2" s="1230"/>
      <c r="Y2" s="1227"/>
      <c r="Z2" s="1227"/>
      <c r="AA2" s="1224"/>
      <c r="AB2" s="1231"/>
      <c r="AC2" s="1231"/>
      <c r="AD2" s="1231"/>
    </row>
    <row r="3" spans="1:30" ht="15.75" customHeight="1">
      <c r="A3" s="1232" t="s">
        <v>71</v>
      </c>
      <c r="B3" s="1659" t="s">
        <v>1660</v>
      </c>
      <c r="C3" s="1531"/>
      <c r="D3" s="1532"/>
      <c r="E3" s="1232"/>
      <c r="F3" s="1233"/>
      <c r="G3" s="1234"/>
      <c r="H3" s="1235"/>
      <c r="I3" s="1236"/>
      <c r="J3" s="1233"/>
      <c r="K3" s="1233"/>
      <c r="L3" s="1233"/>
      <c r="M3" s="1233"/>
      <c r="N3" s="1233"/>
      <c r="O3" s="1233"/>
      <c r="P3" s="1237"/>
      <c r="Q3" s="1233"/>
      <c r="R3" s="1231"/>
      <c r="S3" s="1231"/>
      <c r="T3" s="1231"/>
      <c r="U3" s="1231"/>
      <c r="V3" s="1231"/>
      <c r="W3" s="1231"/>
      <c r="X3" s="1231"/>
      <c r="Y3" s="1235"/>
      <c r="Z3" s="1235"/>
      <c r="AA3" s="1232"/>
      <c r="AB3" s="1231"/>
      <c r="AC3" s="1231"/>
      <c r="AD3" s="1231"/>
    </row>
    <row r="4" spans="1:30" ht="36.75" customHeight="1">
      <c r="A4" s="1238" t="s">
        <v>1236</v>
      </c>
      <c r="B4" s="1238" t="s">
        <v>1176</v>
      </c>
      <c r="C4" s="1238" t="s">
        <v>1661</v>
      </c>
      <c r="D4" s="1238" t="s">
        <v>1662</v>
      </c>
      <c r="E4" s="1238" t="s">
        <v>1663</v>
      </c>
      <c r="F4" s="1238" t="s">
        <v>1664</v>
      </c>
      <c r="G4" s="1239" t="s">
        <v>1665</v>
      </c>
      <c r="H4" s="1240" t="s">
        <v>1666</v>
      </c>
      <c r="I4" s="1240" t="s">
        <v>1667</v>
      </c>
      <c r="J4" s="1238" t="s">
        <v>1668</v>
      </c>
      <c r="K4" s="1238" t="s">
        <v>1669</v>
      </c>
      <c r="L4" s="1660" t="s">
        <v>1670</v>
      </c>
      <c r="M4" s="1525"/>
      <c r="N4" s="1525"/>
      <c r="O4" s="1525"/>
      <c r="P4" s="1526"/>
      <c r="Q4" s="1238" t="s">
        <v>1671</v>
      </c>
      <c r="R4" s="1240" t="s">
        <v>1672</v>
      </c>
      <c r="S4" s="1240" t="s">
        <v>1673</v>
      </c>
      <c r="T4" s="1240" t="s">
        <v>1674</v>
      </c>
      <c r="U4" s="1240" t="s">
        <v>1675</v>
      </c>
      <c r="V4" s="1240" t="s">
        <v>1676</v>
      </c>
      <c r="W4" s="1240" t="s">
        <v>1677</v>
      </c>
      <c r="X4" s="1240" t="s">
        <v>1678</v>
      </c>
      <c r="Y4" s="1661" t="s">
        <v>1679</v>
      </c>
      <c r="Z4" s="1526"/>
      <c r="AA4" s="1238" t="s">
        <v>1680</v>
      </c>
      <c r="AB4" s="1231"/>
      <c r="AC4" s="1231"/>
      <c r="AD4" s="1231"/>
    </row>
    <row r="5" spans="1:30" ht="15.75" hidden="1" customHeight="1">
      <c r="A5" s="1238"/>
      <c r="B5" s="1238"/>
      <c r="C5" s="1238"/>
      <c r="D5" s="1238"/>
      <c r="E5" s="1238"/>
      <c r="F5" s="1238"/>
      <c r="G5" s="1239"/>
      <c r="H5" s="1240"/>
      <c r="I5" s="1240"/>
      <c r="J5" s="1238"/>
      <c r="K5" s="1238"/>
      <c r="L5" s="1238" t="s">
        <v>20</v>
      </c>
      <c r="M5" s="1238" t="s">
        <v>1681</v>
      </c>
      <c r="N5" s="1238" t="s">
        <v>1682</v>
      </c>
      <c r="O5" s="1238" t="s">
        <v>1683</v>
      </c>
      <c r="P5" s="1241" t="s">
        <v>1684</v>
      </c>
      <c r="Q5" s="1238"/>
      <c r="R5" s="1240"/>
      <c r="S5" s="1240"/>
      <c r="T5" s="1240"/>
      <c r="U5" s="1240"/>
      <c r="V5" s="1240"/>
      <c r="W5" s="1240"/>
      <c r="X5" s="1240"/>
      <c r="Y5" s="1242" t="s">
        <v>1685</v>
      </c>
      <c r="Z5" s="1242" t="s">
        <v>1686</v>
      </c>
      <c r="AA5" s="1238"/>
      <c r="AB5" s="1243"/>
      <c r="AC5" s="1243"/>
      <c r="AD5" s="1243"/>
    </row>
    <row r="6" spans="1:30" ht="15.75" hidden="1" customHeight="1">
      <c r="A6" s="1244">
        <f t="shared" ref="A6:A260" si="0">+SUBTOTAL(3,$C$6:C6)</f>
        <v>0</v>
      </c>
      <c r="B6" s="1245" t="s">
        <v>1687</v>
      </c>
      <c r="C6" s="1245" t="s">
        <v>1688</v>
      </c>
      <c r="D6" s="1245" t="s">
        <v>1689</v>
      </c>
      <c r="E6" s="1246" t="s">
        <v>1690</v>
      </c>
      <c r="F6" s="1245">
        <f t="shared" ref="F6:F168" si="1">YEAR(G6)</f>
        <v>1964</v>
      </c>
      <c r="G6" s="1247">
        <v>23663</v>
      </c>
      <c r="H6" s="1244" t="s">
        <v>1691</v>
      </c>
      <c r="I6" s="1248" t="s">
        <v>3826</v>
      </c>
      <c r="J6" s="1245" t="s">
        <v>1683</v>
      </c>
      <c r="K6" s="1245">
        <v>0</v>
      </c>
      <c r="L6" s="1245" t="s">
        <v>1692</v>
      </c>
      <c r="M6" s="1245" t="s">
        <v>1693</v>
      </c>
      <c r="N6" s="1245"/>
      <c r="O6" s="1245" t="s">
        <v>1693</v>
      </c>
      <c r="P6" s="1249"/>
      <c r="Q6" s="1245"/>
      <c r="R6" s="1244"/>
      <c r="S6" s="1244"/>
      <c r="T6" s="1244"/>
      <c r="U6" s="1244" t="s">
        <v>1694</v>
      </c>
      <c r="V6" s="1244"/>
      <c r="W6" s="1250" t="s">
        <v>1695</v>
      </c>
      <c r="X6" s="1244" t="s">
        <v>1696</v>
      </c>
      <c r="Y6" s="1251"/>
      <c r="Z6" s="1251" t="s">
        <v>725</v>
      </c>
      <c r="AA6" s="1250">
        <f t="shared" ref="AA6:AA86" ca="1" si="2">IF(E6="nữ",660-DATEDIF(G6,TODAY(),"m"),720-DATEDIF(G6,TODAY(),"m"))/12</f>
        <v>0</v>
      </c>
      <c r="AB6" s="1252" t="s">
        <v>3826</v>
      </c>
      <c r="AC6" s="1253"/>
      <c r="AD6" s="1231"/>
    </row>
    <row r="7" spans="1:30" ht="15.75" hidden="1" customHeight="1">
      <c r="A7" s="1244">
        <f t="shared" si="0"/>
        <v>0</v>
      </c>
      <c r="B7" s="1245" t="s">
        <v>1697</v>
      </c>
      <c r="C7" s="1245" t="s">
        <v>1688</v>
      </c>
      <c r="D7" s="1245" t="s">
        <v>1698</v>
      </c>
      <c r="E7" s="1244" t="s">
        <v>1690</v>
      </c>
      <c r="F7" s="1245">
        <f t="shared" si="1"/>
        <v>1979</v>
      </c>
      <c r="G7" s="1247">
        <v>29148</v>
      </c>
      <c r="H7" s="1244" t="s">
        <v>1699</v>
      </c>
      <c r="I7" s="1248" t="s">
        <v>3826</v>
      </c>
      <c r="J7" s="1245" t="s">
        <v>1683</v>
      </c>
      <c r="K7" s="1245">
        <v>0</v>
      </c>
      <c r="L7" s="1245" t="s">
        <v>1700</v>
      </c>
      <c r="M7" s="1245" t="s">
        <v>1701</v>
      </c>
      <c r="N7" s="1245"/>
      <c r="O7" s="1245" t="s">
        <v>1701</v>
      </c>
      <c r="P7" s="1249"/>
      <c r="Q7" s="1245"/>
      <c r="R7" s="1251" t="s">
        <v>1702</v>
      </c>
      <c r="S7" s="1244"/>
      <c r="T7" s="1244">
        <v>2018</v>
      </c>
      <c r="U7" s="1244"/>
      <c r="V7" s="1244"/>
      <c r="W7" s="1244">
        <v>0</v>
      </c>
      <c r="X7" s="1244"/>
      <c r="Y7" s="1251">
        <v>40742</v>
      </c>
      <c r="Z7" s="1251">
        <v>41108</v>
      </c>
      <c r="AA7" s="1250">
        <f t="shared" ca="1" si="2"/>
        <v>15</v>
      </c>
      <c r="AB7" s="1252" t="s">
        <v>3826</v>
      </c>
      <c r="AC7" s="1253"/>
      <c r="AD7" s="1231"/>
    </row>
    <row r="8" spans="1:30" ht="15.75" hidden="1" customHeight="1">
      <c r="A8" s="1244">
        <f t="shared" si="0"/>
        <v>0</v>
      </c>
      <c r="B8" s="1245" t="s">
        <v>1703</v>
      </c>
      <c r="C8" s="1245" t="s">
        <v>1688</v>
      </c>
      <c r="D8" s="1245" t="s">
        <v>1704</v>
      </c>
      <c r="E8" s="1244" t="s">
        <v>1690</v>
      </c>
      <c r="F8" s="1245">
        <f t="shared" si="1"/>
        <v>1978</v>
      </c>
      <c r="G8" s="1247">
        <v>28557</v>
      </c>
      <c r="H8" s="1244" t="s">
        <v>1705</v>
      </c>
      <c r="I8" s="1248" t="s">
        <v>3826</v>
      </c>
      <c r="J8" s="1245" t="s">
        <v>1681</v>
      </c>
      <c r="K8" s="1245">
        <v>0</v>
      </c>
      <c r="L8" s="1245" t="s">
        <v>1706</v>
      </c>
      <c r="M8" s="1245" t="s">
        <v>1707</v>
      </c>
      <c r="N8" s="1245"/>
      <c r="O8" s="1245" t="s">
        <v>1227</v>
      </c>
      <c r="P8" s="1249"/>
      <c r="Q8" s="1245"/>
      <c r="R8" s="1244"/>
      <c r="S8" s="1244"/>
      <c r="T8" s="1244"/>
      <c r="U8" s="1244"/>
      <c r="V8" s="1244"/>
      <c r="W8" s="1250" t="s">
        <v>1708</v>
      </c>
      <c r="X8" s="1244"/>
      <c r="Y8" s="1251">
        <v>39326</v>
      </c>
      <c r="Z8" s="1251">
        <v>39692</v>
      </c>
      <c r="AA8" s="1250">
        <f t="shared" ca="1" si="2"/>
        <v>13.416666666666666</v>
      </c>
      <c r="AB8" s="1252" t="s">
        <v>3826</v>
      </c>
      <c r="AC8" s="1253"/>
      <c r="AD8" s="1231"/>
    </row>
    <row r="9" spans="1:30" ht="15.75" hidden="1" customHeight="1">
      <c r="A9" s="1244">
        <f t="shared" si="0"/>
        <v>0</v>
      </c>
      <c r="B9" s="1245" t="s">
        <v>1709</v>
      </c>
      <c r="C9" s="1245" t="s">
        <v>1688</v>
      </c>
      <c r="D9" s="1245" t="s">
        <v>1704</v>
      </c>
      <c r="E9" s="1246" t="s">
        <v>1710</v>
      </c>
      <c r="F9" s="1245">
        <f t="shared" si="1"/>
        <v>1980</v>
      </c>
      <c r="G9" s="1247">
        <v>29448</v>
      </c>
      <c r="H9" s="1244" t="s">
        <v>1711</v>
      </c>
      <c r="I9" s="1248" t="s">
        <v>3826</v>
      </c>
      <c r="J9" s="1245" t="s">
        <v>1681</v>
      </c>
      <c r="K9" s="1245">
        <v>0</v>
      </c>
      <c r="L9" s="1245" t="s">
        <v>1700</v>
      </c>
      <c r="M9" s="1245" t="s">
        <v>1707</v>
      </c>
      <c r="N9" s="1245"/>
      <c r="O9" s="1245" t="s">
        <v>1227</v>
      </c>
      <c r="P9" s="1249"/>
      <c r="Q9" s="1245"/>
      <c r="R9" s="1244"/>
      <c r="S9" s="1244"/>
      <c r="T9" s="1244"/>
      <c r="U9" s="1244"/>
      <c r="V9" s="1244" t="s">
        <v>1712</v>
      </c>
      <c r="W9" s="1244">
        <v>0</v>
      </c>
      <c r="X9" s="1244"/>
      <c r="Y9" s="1251"/>
      <c r="Z9" s="1251"/>
      <c r="AA9" s="1250">
        <f t="shared" ca="1" si="2"/>
        <v>10.833333333333334</v>
      </c>
      <c r="AB9" s="1252" t="s">
        <v>3826</v>
      </c>
      <c r="AC9" s="1253"/>
      <c r="AD9" s="1231"/>
    </row>
    <row r="10" spans="1:30" ht="15.75" hidden="1" customHeight="1">
      <c r="A10" s="1244">
        <f t="shared" si="0"/>
        <v>0</v>
      </c>
      <c r="B10" s="1245" t="s">
        <v>1713</v>
      </c>
      <c r="C10" s="1245" t="s">
        <v>1688</v>
      </c>
      <c r="D10" s="1245" t="s">
        <v>1704</v>
      </c>
      <c r="E10" s="1246" t="s">
        <v>1690</v>
      </c>
      <c r="F10" s="1245">
        <f t="shared" si="1"/>
        <v>1975</v>
      </c>
      <c r="G10" s="1247">
        <v>27721</v>
      </c>
      <c r="H10" s="1244" t="s">
        <v>1714</v>
      </c>
      <c r="I10" s="1248" t="s">
        <v>3826</v>
      </c>
      <c r="J10" s="1245" t="s">
        <v>1681</v>
      </c>
      <c r="K10" s="1245">
        <v>0</v>
      </c>
      <c r="L10" s="1245" t="s">
        <v>1715</v>
      </c>
      <c r="M10" s="1245" t="s">
        <v>1715</v>
      </c>
      <c r="N10" s="1245"/>
      <c r="O10" s="1245" t="s">
        <v>1227</v>
      </c>
      <c r="P10" s="1249"/>
      <c r="Q10" s="1245"/>
      <c r="R10" s="1244"/>
      <c r="S10" s="1244"/>
      <c r="T10" s="1244"/>
      <c r="U10" s="1244"/>
      <c r="V10" s="1244"/>
      <c r="W10" s="1250" t="s">
        <v>1716</v>
      </c>
      <c r="X10" s="1244"/>
      <c r="Y10" s="1251"/>
      <c r="Z10" s="1251"/>
      <c r="AA10" s="1250">
        <f t="shared" ca="1" si="2"/>
        <v>11.083333333333334</v>
      </c>
      <c r="AB10" s="1252" t="s">
        <v>3826</v>
      </c>
      <c r="AC10" s="1253"/>
      <c r="AD10" s="1231"/>
    </row>
    <row r="11" spans="1:30" ht="15.75" hidden="1" customHeight="1">
      <c r="A11" s="1244">
        <f t="shared" si="0"/>
        <v>0</v>
      </c>
      <c r="B11" s="1245" t="s">
        <v>1717</v>
      </c>
      <c r="C11" s="1245" t="s">
        <v>1688</v>
      </c>
      <c r="D11" s="1245"/>
      <c r="E11" s="1244" t="s">
        <v>1710</v>
      </c>
      <c r="F11" s="1245">
        <f t="shared" si="1"/>
        <v>1983</v>
      </c>
      <c r="G11" s="1247">
        <v>30355</v>
      </c>
      <c r="H11" s="1244" t="s">
        <v>1705</v>
      </c>
      <c r="I11" s="1248" t="s">
        <v>3826</v>
      </c>
      <c r="J11" s="1245" t="s">
        <v>1681</v>
      </c>
      <c r="K11" s="1245">
        <v>0</v>
      </c>
      <c r="L11" s="1245" t="s">
        <v>1718</v>
      </c>
      <c r="M11" s="1245" t="s">
        <v>1718</v>
      </c>
      <c r="N11" s="1245"/>
      <c r="O11" s="1245" t="s">
        <v>1227</v>
      </c>
      <c r="P11" s="1249"/>
      <c r="Q11" s="1245"/>
      <c r="R11" s="1251" t="s">
        <v>1719</v>
      </c>
      <c r="S11" s="1244"/>
      <c r="T11" s="1244"/>
      <c r="U11" s="1244"/>
      <c r="V11" s="1244" t="s">
        <v>1720</v>
      </c>
      <c r="W11" s="1244" t="s">
        <v>1721</v>
      </c>
      <c r="X11" s="1244"/>
      <c r="Y11" s="1251"/>
      <c r="Z11" s="1251"/>
      <c r="AA11" s="1250">
        <f t="shared" ca="1" si="2"/>
        <v>13.333333333333334</v>
      </c>
      <c r="AB11" s="1252" t="s">
        <v>3826</v>
      </c>
      <c r="AC11" s="1253"/>
      <c r="AD11" s="1231"/>
    </row>
    <row r="12" spans="1:30" ht="15.75" hidden="1" customHeight="1">
      <c r="A12" s="1244">
        <f t="shared" si="0"/>
        <v>0</v>
      </c>
      <c r="B12" s="1245" t="s">
        <v>1722</v>
      </c>
      <c r="C12" s="1245" t="s">
        <v>1688</v>
      </c>
      <c r="D12" s="1245" t="s">
        <v>1723</v>
      </c>
      <c r="E12" s="1246" t="s">
        <v>1710</v>
      </c>
      <c r="F12" s="1245">
        <f t="shared" si="1"/>
        <v>1973</v>
      </c>
      <c r="G12" s="1247">
        <v>26986</v>
      </c>
      <c r="H12" s="1244" t="s">
        <v>1724</v>
      </c>
      <c r="I12" s="1248" t="s">
        <v>1725</v>
      </c>
      <c r="J12" s="1245" t="s">
        <v>20</v>
      </c>
      <c r="K12" s="1245">
        <v>0</v>
      </c>
      <c r="L12" s="1245" t="s">
        <v>1715</v>
      </c>
      <c r="M12" s="1245">
        <v>0</v>
      </c>
      <c r="N12" s="1245"/>
      <c r="O12" s="1245" t="s">
        <v>1227</v>
      </c>
      <c r="P12" s="1249"/>
      <c r="Q12" s="1245"/>
      <c r="R12" s="1244"/>
      <c r="S12" s="1244"/>
      <c r="T12" s="1244"/>
      <c r="U12" s="1244"/>
      <c r="V12" s="1244"/>
      <c r="W12" s="1250" t="s">
        <v>1716</v>
      </c>
      <c r="X12" s="1244"/>
      <c r="Y12" s="1251"/>
      <c r="Z12" s="1251"/>
      <c r="AA12" s="1250">
        <f t="shared" ca="1" si="2"/>
        <v>4.083333333333333</v>
      </c>
      <c r="AB12" s="1252" t="s">
        <v>3826</v>
      </c>
      <c r="AC12" s="1253"/>
      <c r="AD12" s="1231"/>
    </row>
    <row r="13" spans="1:30" ht="15.75" hidden="1" customHeight="1">
      <c r="A13" s="1244">
        <f t="shared" si="0"/>
        <v>0</v>
      </c>
      <c r="B13" s="1245" t="s">
        <v>1726</v>
      </c>
      <c r="C13" s="1245" t="s">
        <v>1688</v>
      </c>
      <c r="D13" s="1245" t="s">
        <v>1727</v>
      </c>
      <c r="E13" s="1246" t="s">
        <v>1690</v>
      </c>
      <c r="F13" s="1245">
        <f t="shared" si="1"/>
        <v>1977</v>
      </c>
      <c r="G13" s="1247">
        <v>28363</v>
      </c>
      <c r="H13" s="1244" t="s">
        <v>1728</v>
      </c>
      <c r="I13" s="1248" t="s">
        <v>3826</v>
      </c>
      <c r="J13" s="1245" t="s">
        <v>20</v>
      </c>
      <c r="K13" s="1245">
        <v>0</v>
      </c>
      <c r="L13" s="1254" t="s">
        <v>1729</v>
      </c>
      <c r="M13" s="1245">
        <v>0</v>
      </c>
      <c r="N13" s="1245"/>
      <c r="O13" s="1245">
        <v>0</v>
      </c>
      <c r="P13" s="1249"/>
      <c r="Q13" s="1245"/>
      <c r="R13" s="1251" t="s">
        <v>1730</v>
      </c>
      <c r="S13" s="1244"/>
      <c r="T13" s="1244"/>
      <c r="U13" s="1244"/>
      <c r="V13" s="1244"/>
      <c r="W13" s="1244">
        <v>0</v>
      </c>
      <c r="X13" s="1244"/>
      <c r="Y13" s="1251">
        <v>40913</v>
      </c>
      <c r="Z13" s="1251">
        <v>41279</v>
      </c>
      <c r="AA13" s="1250">
        <f t="shared" ca="1" si="2"/>
        <v>12.833333333333334</v>
      </c>
      <c r="AB13" s="1252" t="s">
        <v>3826</v>
      </c>
      <c r="AC13" s="1253"/>
      <c r="AD13" s="1231"/>
    </row>
    <row r="14" spans="1:30" ht="15.75" hidden="1" customHeight="1">
      <c r="A14" s="1244">
        <f t="shared" si="0"/>
        <v>0</v>
      </c>
      <c r="B14" s="1245" t="s">
        <v>1731</v>
      </c>
      <c r="C14" s="1245" t="s">
        <v>1688</v>
      </c>
      <c r="D14" s="1245" t="s">
        <v>1727</v>
      </c>
      <c r="E14" s="1246" t="s">
        <v>1690</v>
      </c>
      <c r="F14" s="1245">
        <f t="shared" si="1"/>
        <v>1983</v>
      </c>
      <c r="G14" s="1247">
        <v>30340</v>
      </c>
      <c r="H14" s="1244" t="s">
        <v>1732</v>
      </c>
      <c r="I14" s="1248" t="s">
        <v>3826</v>
      </c>
      <c r="J14" s="1245" t="s">
        <v>1733</v>
      </c>
      <c r="K14" s="1245">
        <v>0</v>
      </c>
      <c r="L14" s="1254" t="s">
        <v>1734</v>
      </c>
      <c r="M14" s="1245">
        <v>0</v>
      </c>
      <c r="N14" s="1245"/>
      <c r="O14" s="1245">
        <v>0</v>
      </c>
      <c r="P14" s="1249"/>
      <c r="Q14" s="1245"/>
      <c r="R14" s="1251" t="s">
        <v>1730</v>
      </c>
      <c r="S14" s="1244"/>
      <c r="T14" s="1244"/>
      <c r="U14" s="1244"/>
      <c r="V14" s="1244"/>
      <c r="W14" s="1244">
        <v>0</v>
      </c>
      <c r="X14" s="1244"/>
      <c r="Y14" s="1251"/>
      <c r="Z14" s="1251"/>
      <c r="AA14" s="1250">
        <f t="shared" ca="1" si="2"/>
        <v>18.25</v>
      </c>
      <c r="AB14" s="1252" t="s">
        <v>3826</v>
      </c>
      <c r="AC14" s="1253"/>
      <c r="AD14" s="1231"/>
    </row>
    <row r="15" spans="1:30" ht="15.75" hidden="1" customHeight="1">
      <c r="A15" s="1244">
        <f t="shared" si="0"/>
        <v>0</v>
      </c>
      <c r="B15" s="1245" t="s">
        <v>1735</v>
      </c>
      <c r="C15" s="1245" t="s">
        <v>1688</v>
      </c>
      <c r="D15" s="1245" t="s">
        <v>1727</v>
      </c>
      <c r="E15" s="1246" t="s">
        <v>1710</v>
      </c>
      <c r="F15" s="1245">
        <f t="shared" si="1"/>
        <v>1976</v>
      </c>
      <c r="G15" s="1247">
        <v>27958</v>
      </c>
      <c r="H15" s="1244" t="s">
        <v>1705</v>
      </c>
      <c r="I15" s="1248" t="s">
        <v>3826</v>
      </c>
      <c r="J15" s="1245" t="s">
        <v>1681</v>
      </c>
      <c r="K15" s="1245">
        <v>0</v>
      </c>
      <c r="L15" s="1245" t="s">
        <v>1736</v>
      </c>
      <c r="M15" s="1245" t="s">
        <v>1737</v>
      </c>
      <c r="N15" s="1245"/>
      <c r="O15" s="1245" t="s">
        <v>1227</v>
      </c>
      <c r="P15" s="1249"/>
      <c r="Q15" s="1245"/>
      <c r="R15" s="1244"/>
      <c r="S15" s="1244"/>
      <c r="T15" s="1244"/>
      <c r="U15" s="1244"/>
      <c r="V15" s="1244"/>
      <c r="W15" s="1244">
        <v>0</v>
      </c>
      <c r="X15" s="1244"/>
      <c r="Y15" s="1251"/>
      <c r="Z15" s="1251"/>
      <c r="AA15" s="1250">
        <f t="shared" ca="1" si="2"/>
        <v>6.75</v>
      </c>
      <c r="AB15" s="1252" t="s">
        <v>3826</v>
      </c>
      <c r="AC15" s="1253"/>
      <c r="AD15" s="1231"/>
    </row>
    <row r="16" spans="1:30" ht="15.75" hidden="1" customHeight="1">
      <c r="A16" s="1244">
        <f t="shared" si="0"/>
        <v>0</v>
      </c>
      <c r="B16" s="1245" t="s">
        <v>1738</v>
      </c>
      <c r="C16" s="1245" t="s">
        <v>1688</v>
      </c>
      <c r="D16" s="1245" t="s">
        <v>1727</v>
      </c>
      <c r="E16" s="1244" t="s">
        <v>1690</v>
      </c>
      <c r="F16" s="1245">
        <f t="shared" si="1"/>
        <v>1983</v>
      </c>
      <c r="G16" s="1247">
        <v>30487</v>
      </c>
      <c r="H16" s="1244" t="s">
        <v>1705</v>
      </c>
      <c r="I16" s="1248" t="s">
        <v>3826</v>
      </c>
      <c r="J16" s="1255" t="s">
        <v>20</v>
      </c>
      <c r="K16" s="1245">
        <v>0</v>
      </c>
      <c r="L16" s="1245" t="s">
        <v>1739</v>
      </c>
      <c r="M16" s="1245">
        <v>0</v>
      </c>
      <c r="N16" s="1245"/>
      <c r="O16" s="1245">
        <v>0</v>
      </c>
      <c r="P16" s="1249"/>
      <c r="Q16" s="1245"/>
      <c r="R16" s="1244"/>
      <c r="S16" s="1244"/>
      <c r="T16" s="1244"/>
      <c r="U16" s="1244"/>
      <c r="V16" s="1244"/>
      <c r="W16" s="1250" t="s">
        <v>1716</v>
      </c>
      <c r="X16" s="1244" t="s">
        <v>1696</v>
      </c>
      <c r="Y16" s="1251">
        <v>41413</v>
      </c>
      <c r="Z16" s="1251">
        <v>41778</v>
      </c>
      <c r="AA16" s="1250">
        <f t="shared" ca="1" si="2"/>
        <v>18.666666666666668</v>
      </c>
      <c r="AB16" s="1252" t="s">
        <v>3826</v>
      </c>
      <c r="AC16" s="1253"/>
      <c r="AD16" s="1231"/>
    </row>
    <row r="17" spans="1:30" ht="15.75" hidden="1" customHeight="1">
      <c r="A17" s="1244">
        <f t="shared" si="0"/>
        <v>0</v>
      </c>
      <c r="B17" s="1245" t="s">
        <v>1740</v>
      </c>
      <c r="C17" s="1245" t="s">
        <v>1688</v>
      </c>
      <c r="D17" s="1245" t="s">
        <v>1727</v>
      </c>
      <c r="E17" s="1246" t="s">
        <v>1690</v>
      </c>
      <c r="F17" s="1245">
        <f t="shared" si="1"/>
        <v>1972</v>
      </c>
      <c r="G17" s="1247">
        <v>26466</v>
      </c>
      <c r="H17" s="1244" t="s">
        <v>1711</v>
      </c>
      <c r="I17" s="1248" t="s">
        <v>3826</v>
      </c>
      <c r="J17" s="1245" t="s">
        <v>1741</v>
      </c>
      <c r="K17" s="1245">
        <v>0</v>
      </c>
      <c r="L17" s="1254" t="s">
        <v>1734</v>
      </c>
      <c r="M17" s="1245">
        <v>0</v>
      </c>
      <c r="N17" s="1245"/>
      <c r="O17" s="1245">
        <v>0</v>
      </c>
      <c r="P17" s="1249"/>
      <c r="Q17" s="1245"/>
      <c r="R17" s="1251" t="s">
        <v>1730</v>
      </c>
      <c r="S17" s="1244"/>
      <c r="T17" s="1244"/>
      <c r="U17" s="1244"/>
      <c r="V17" s="1244"/>
      <c r="W17" s="1244" t="s">
        <v>1742</v>
      </c>
      <c r="X17" s="1244"/>
      <c r="Y17" s="1251">
        <v>42580</v>
      </c>
      <c r="Z17" s="1251">
        <v>42945</v>
      </c>
      <c r="AA17" s="1250">
        <f t="shared" ca="1" si="2"/>
        <v>7.666666666666667</v>
      </c>
      <c r="AB17" s="1252" t="s">
        <v>3826</v>
      </c>
      <c r="AC17" s="1253"/>
      <c r="AD17" s="1231"/>
    </row>
    <row r="18" spans="1:30" ht="15.75" hidden="1" customHeight="1">
      <c r="A18" s="1244">
        <f t="shared" si="0"/>
        <v>0</v>
      </c>
      <c r="B18" s="1245" t="s">
        <v>1743</v>
      </c>
      <c r="C18" s="1245" t="s">
        <v>1688</v>
      </c>
      <c r="D18" s="1245" t="s">
        <v>1704</v>
      </c>
      <c r="E18" s="1246" t="s">
        <v>1690</v>
      </c>
      <c r="F18" s="1245">
        <f t="shared" si="1"/>
        <v>1978</v>
      </c>
      <c r="G18" s="1247">
        <v>28782</v>
      </c>
      <c r="H18" s="1244" t="s">
        <v>1705</v>
      </c>
      <c r="I18" s="1248" t="s">
        <v>3826</v>
      </c>
      <c r="J18" s="1245" t="s">
        <v>1681</v>
      </c>
      <c r="K18" s="1245">
        <v>0</v>
      </c>
      <c r="L18" s="1245" t="s">
        <v>1744</v>
      </c>
      <c r="M18" s="1245" t="s">
        <v>1745</v>
      </c>
      <c r="N18" s="1245"/>
      <c r="O18" s="1245" t="s">
        <v>1227</v>
      </c>
      <c r="P18" s="1249"/>
      <c r="Q18" s="1245"/>
      <c r="R18" s="1244" t="s">
        <v>1746</v>
      </c>
      <c r="S18" s="1244"/>
      <c r="T18" s="1244"/>
      <c r="U18" s="1244"/>
      <c r="V18" s="1244"/>
      <c r="W18" s="1250" t="s">
        <v>1716</v>
      </c>
      <c r="X18" s="1244" t="s">
        <v>1696</v>
      </c>
      <c r="Y18" s="1251">
        <v>38001</v>
      </c>
      <c r="Z18" s="1251">
        <v>38367</v>
      </c>
      <c r="AA18" s="1250">
        <f t="shared" ca="1" si="2"/>
        <v>14</v>
      </c>
      <c r="AB18" s="1252" t="s">
        <v>3826</v>
      </c>
      <c r="AC18" s="1253"/>
      <c r="AD18" s="1231"/>
    </row>
    <row r="19" spans="1:30" ht="15.75" hidden="1" customHeight="1">
      <c r="A19" s="1244">
        <f t="shared" si="0"/>
        <v>0</v>
      </c>
      <c r="B19" s="1245" t="s">
        <v>1747</v>
      </c>
      <c r="C19" s="1245" t="s">
        <v>1688</v>
      </c>
      <c r="D19" s="1245" t="s">
        <v>1727</v>
      </c>
      <c r="E19" s="1244" t="s">
        <v>1690</v>
      </c>
      <c r="F19" s="1245">
        <f t="shared" si="1"/>
        <v>1981</v>
      </c>
      <c r="G19" s="1247">
        <v>29938</v>
      </c>
      <c r="H19" s="1244" t="s">
        <v>1748</v>
      </c>
      <c r="I19" s="1248" t="s">
        <v>3826</v>
      </c>
      <c r="J19" s="1245" t="s">
        <v>20</v>
      </c>
      <c r="K19" s="1245">
        <v>0</v>
      </c>
      <c r="L19" s="1245" t="s">
        <v>1749</v>
      </c>
      <c r="M19" s="1245">
        <v>0</v>
      </c>
      <c r="N19" s="1245"/>
      <c r="O19" s="1245">
        <v>0</v>
      </c>
      <c r="P19" s="1249"/>
      <c r="Q19" s="1245"/>
      <c r="R19" s="1244"/>
      <c r="S19" s="1244"/>
      <c r="T19" s="1244"/>
      <c r="U19" s="1244"/>
      <c r="V19" s="1244"/>
      <c r="W19" s="1244" t="s">
        <v>1750</v>
      </c>
      <c r="X19" s="1244"/>
      <c r="Y19" s="1251"/>
      <c r="Z19" s="1251"/>
      <c r="AA19" s="1250">
        <f t="shared" ca="1" si="2"/>
        <v>17.166666666666668</v>
      </c>
      <c r="AB19" s="1252" t="s">
        <v>3826</v>
      </c>
      <c r="AC19" s="1253"/>
      <c r="AD19" s="1231"/>
    </row>
    <row r="20" spans="1:30" ht="31.5" hidden="1" customHeight="1">
      <c r="A20" s="1244">
        <f t="shared" si="0"/>
        <v>0</v>
      </c>
      <c r="B20" s="1245" t="s">
        <v>1751</v>
      </c>
      <c r="C20" s="1245" t="s">
        <v>1688</v>
      </c>
      <c r="D20" s="1245" t="s">
        <v>1723</v>
      </c>
      <c r="E20" s="1244" t="s">
        <v>1690</v>
      </c>
      <c r="F20" s="1245">
        <f t="shared" si="1"/>
        <v>1971</v>
      </c>
      <c r="G20" s="1247">
        <v>26117</v>
      </c>
      <c r="H20" s="1244" t="s">
        <v>1748</v>
      </c>
      <c r="I20" s="1248" t="s">
        <v>3826</v>
      </c>
      <c r="J20" s="1245" t="s">
        <v>1733</v>
      </c>
      <c r="K20" s="1245">
        <v>0</v>
      </c>
      <c r="L20" s="1254">
        <v>0</v>
      </c>
      <c r="M20" s="1245">
        <v>0</v>
      </c>
      <c r="N20" s="1245"/>
      <c r="O20" s="1245">
        <v>0</v>
      </c>
      <c r="P20" s="1249"/>
      <c r="Q20" s="1245"/>
      <c r="R20" s="1251" t="s">
        <v>1746</v>
      </c>
      <c r="S20" s="1244"/>
      <c r="T20" s="1244" t="s">
        <v>725</v>
      </c>
      <c r="U20" s="1244"/>
      <c r="V20" s="1244"/>
      <c r="W20" s="1244">
        <v>0</v>
      </c>
      <c r="X20" s="1244"/>
      <c r="Y20" s="1251"/>
      <c r="Z20" s="1251"/>
      <c r="AA20" s="1250">
        <f t="shared" ca="1" si="2"/>
        <v>6.75</v>
      </c>
      <c r="AB20" s="1252" t="s">
        <v>3826</v>
      </c>
      <c r="AC20" s="1253"/>
      <c r="AD20" s="1231"/>
    </row>
    <row r="21" spans="1:30" ht="15.75" hidden="1" customHeight="1">
      <c r="A21" s="1244">
        <f t="shared" si="0"/>
        <v>0</v>
      </c>
      <c r="B21" s="1245" t="s">
        <v>1752</v>
      </c>
      <c r="C21" s="1245" t="s">
        <v>1753</v>
      </c>
      <c r="D21" s="1245" t="s">
        <v>1754</v>
      </c>
      <c r="E21" s="1246" t="s">
        <v>1690</v>
      </c>
      <c r="F21" s="1245">
        <f t="shared" si="1"/>
        <v>1971</v>
      </c>
      <c r="G21" s="1247">
        <v>26145</v>
      </c>
      <c r="H21" s="1244" t="s">
        <v>1691</v>
      </c>
      <c r="I21" s="1248" t="s">
        <v>3826</v>
      </c>
      <c r="J21" s="1245" t="s">
        <v>1681</v>
      </c>
      <c r="K21" s="1245">
        <v>0</v>
      </c>
      <c r="L21" s="1245" t="s">
        <v>1755</v>
      </c>
      <c r="M21" s="1245" t="s">
        <v>1049</v>
      </c>
      <c r="N21" s="1245"/>
      <c r="O21" s="1245" t="s">
        <v>1227</v>
      </c>
      <c r="P21" s="1249"/>
      <c r="Q21" s="1245" t="s">
        <v>1756</v>
      </c>
      <c r="R21" s="1244" t="s">
        <v>1746</v>
      </c>
      <c r="S21" s="1244"/>
      <c r="T21" s="1244" t="s">
        <v>725</v>
      </c>
      <c r="U21" s="1244" t="s">
        <v>1694</v>
      </c>
      <c r="V21" s="1244"/>
      <c r="W21" s="1244" t="s">
        <v>725</v>
      </c>
      <c r="X21" s="1244"/>
      <c r="Y21" s="1251">
        <v>36612</v>
      </c>
      <c r="Z21" s="1251">
        <v>36977</v>
      </c>
      <c r="AA21" s="1250">
        <f t="shared" ca="1" si="2"/>
        <v>6.75</v>
      </c>
      <c r="AB21" s="1252" t="s">
        <v>3826</v>
      </c>
      <c r="AC21" s="1253"/>
      <c r="AD21" s="1231"/>
    </row>
    <row r="22" spans="1:30" ht="15.75" hidden="1" customHeight="1">
      <c r="A22" s="1244">
        <f t="shared" si="0"/>
        <v>0</v>
      </c>
      <c r="B22" s="1245" t="s">
        <v>1757</v>
      </c>
      <c r="C22" s="1245" t="s">
        <v>1753</v>
      </c>
      <c r="D22" s="1245" t="s">
        <v>1754</v>
      </c>
      <c r="E22" s="1244" t="s">
        <v>1690</v>
      </c>
      <c r="F22" s="1245">
        <f t="shared" si="1"/>
        <v>1962</v>
      </c>
      <c r="G22" s="1247">
        <v>22914</v>
      </c>
      <c r="H22" s="1244" t="s">
        <v>1691</v>
      </c>
      <c r="I22" s="1248" t="s">
        <v>3826</v>
      </c>
      <c r="J22" s="1245" t="s">
        <v>1681</v>
      </c>
      <c r="K22" s="1245">
        <v>0</v>
      </c>
      <c r="L22" s="1245" t="s">
        <v>1755</v>
      </c>
      <c r="M22" s="1245" t="s">
        <v>1049</v>
      </c>
      <c r="N22" s="1245"/>
      <c r="O22" s="1245" t="s">
        <v>1227</v>
      </c>
      <c r="P22" s="1249"/>
      <c r="Q22" s="1245" t="s">
        <v>1756</v>
      </c>
      <c r="R22" s="1251" t="s">
        <v>1746</v>
      </c>
      <c r="S22" s="1244"/>
      <c r="T22" s="1244" t="s">
        <v>725</v>
      </c>
      <c r="U22" s="1244" t="s">
        <v>1694</v>
      </c>
      <c r="V22" s="1244"/>
      <c r="W22" s="1244" t="s">
        <v>1742</v>
      </c>
      <c r="X22" s="1244"/>
      <c r="Y22" s="1251">
        <v>37733</v>
      </c>
      <c r="Z22" s="1251">
        <v>38097</v>
      </c>
      <c r="AA22" s="1250">
        <f t="shared" ca="1" si="2"/>
        <v>-2.0833333333333335</v>
      </c>
      <c r="AB22" s="1252" t="s">
        <v>3826</v>
      </c>
      <c r="AC22" s="1253"/>
      <c r="AD22" s="1231"/>
    </row>
    <row r="23" spans="1:30" ht="15.75" hidden="1" customHeight="1">
      <c r="A23" s="1244">
        <f t="shared" si="0"/>
        <v>0</v>
      </c>
      <c r="B23" s="1245" t="s">
        <v>1758</v>
      </c>
      <c r="C23" s="1245" t="s">
        <v>1753</v>
      </c>
      <c r="D23" s="1245" t="s">
        <v>1754</v>
      </c>
      <c r="E23" s="1246" t="s">
        <v>1690</v>
      </c>
      <c r="F23" s="1245">
        <f t="shared" si="1"/>
        <v>1974</v>
      </c>
      <c r="G23" s="1247">
        <v>27075</v>
      </c>
      <c r="H23" s="1244" t="s">
        <v>1699</v>
      </c>
      <c r="I23" s="1248" t="s">
        <v>3826</v>
      </c>
      <c r="J23" s="1245" t="s">
        <v>1681</v>
      </c>
      <c r="K23" s="1245">
        <v>0</v>
      </c>
      <c r="L23" s="1245" t="s">
        <v>1755</v>
      </c>
      <c r="M23" s="1245" t="s">
        <v>1049</v>
      </c>
      <c r="N23" s="1245"/>
      <c r="O23" s="1245" t="s">
        <v>1755</v>
      </c>
      <c r="P23" s="1249"/>
      <c r="Q23" s="1245" t="s">
        <v>1756</v>
      </c>
      <c r="R23" s="1251" t="s">
        <v>1746</v>
      </c>
      <c r="S23" s="1244" t="s">
        <v>1759</v>
      </c>
      <c r="T23" s="1244" t="s">
        <v>725</v>
      </c>
      <c r="U23" s="1244" t="s">
        <v>1760</v>
      </c>
      <c r="V23" s="1244"/>
      <c r="W23" s="1244" t="s">
        <v>725</v>
      </c>
      <c r="X23" s="1244"/>
      <c r="Y23" s="1251">
        <v>39897</v>
      </c>
      <c r="Z23" s="1251">
        <v>36610</v>
      </c>
      <c r="AA23" s="1250">
        <f t="shared" ca="1" si="2"/>
        <v>9.3333333333333339</v>
      </c>
      <c r="AB23" s="1252" t="s">
        <v>3826</v>
      </c>
      <c r="AC23" s="1253"/>
      <c r="AD23" s="1231"/>
    </row>
    <row r="24" spans="1:30" ht="15.75" hidden="1" customHeight="1">
      <c r="A24" s="1244">
        <f t="shared" si="0"/>
        <v>0</v>
      </c>
      <c r="B24" s="1245" t="s">
        <v>1761</v>
      </c>
      <c r="C24" s="1245" t="s">
        <v>1753</v>
      </c>
      <c r="D24" s="1245" t="s">
        <v>1754</v>
      </c>
      <c r="E24" s="1244" t="s">
        <v>1710</v>
      </c>
      <c r="F24" s="1245">
        <f t="shared" si="1"/>
        <v>1975</v>
      </c>
      <c r="G24" s="1247">
        <v>27629</v>
      </c>
      <c r="H24" s="1244" t="s">
        <v>1699</v>
      </c>
      <c r="I24" s="1248" t="s">
        <v>3826</v>
      </c>
      <c r="J24" s="1245" t="s">
        <v>1681</v>
      </c>
      <c r="K24" s="1245">
        <v>0</v>
      </c>
      <c r="L24" s="1245" t="s">
        <v>1755</v>
      </c>
      <c r="M24" s="1245" t="s">
        <v>1049</v>
      </c>
      <c r="N24" s="1245"/>
      <c r="O24" s="1245" t="s">
        <v>1227</v>
      </c>
      <c r="P24" s="1249"/>
      <c r="Q24" s="1245" t="s">
        <v>1756</v>
      </c>
      <c r="R24" s="1251" t="s">
        <v>1762</v>
      </c>
      <c r="S24" s="1244"/>
      <c r="T24" s="1244" t="s">
        <v>725</v>
      </c>
      <c r="U24" s="1244"/>
      <c r="V24" s="1244"/>
      <c r="W24" s="1250" t="s">
        <v>1716</v>
      </c>
      <c r="X24" s="1244"/>
      <c r="Y24" s="1251"/>
      <c r="Z24" s="1251"/>
      <c r="AA24" s="1250">
        <f t="shared" ca="1" si="2"/>
        <v>5.833333333333333</v>
      </c>
      <c r="AB24" s="1252" t="s">
        <v>3826</v>
      </c>
      <c r="AC24" s="1253"/>
      <c r="AD24" s="1231"/>
    </row>
    <row r="25" spans="1:30" ht="15.75" hidden="1" customHeight="1">
      <c r="A25" s="1244">
        <f t="shared" si="0"/>
        <v>0</v>
      </c>
      <c r="B25" s="1245" t="s">
        <v>1763</v>
      </c>
      <c r="C25" s="1245" t="s">
        <v>1753</v>
      </c>
      <c r="D25" s="1245" t="s">
        <v>1754</v>
      </c>
      <c r="E25" s="1246" t="s">
        <v>1690</v>
      </c>
      <c r="F25" s="1245">
        <f t="shared" si="1"/>
        <v>1974</v>
      </c>
      <c r="G25" s="1247">
        <v>27230</v>
      </c>
      <c r="H25" s="1244" t="s">
        <v>1691</v>
      </c>
      <c r="I25" s="1248" t="s">
        <v>3826</v>
      </c>
      <c r="J25" s="1245" t="s">
        <v>1683</v>
      </c>
      <c r="K25" s="1245">
        <v>0</v>
      </c>
      <c r="L25" s="1245" t="s">
        <v>1755</v>
      </c>
      <c r="M25" s="1245" t="s">
        <v>1049</v>
      </c>
      <c r="N25" s="1245"/>
      <c r="O25" s="1245" t="s">
        <v>1764</v>
      </c>
      <c r="P25" s="1249"/>
      <c r="Q25" s="1245" t="s">
        <v>1756</v>
      </c>
      <c r="R25" s="1251" t="s">
        <v>1765</v>
      </c>
      <c r="S25" s="1244" t="s">
        <v>1759</v>
      </c>
      <c r="T25" s="1244" t="s">
        <v>725</v>
      </c>
      <c r="U25" s="1244" t="s">
        <v>1694</v>
      </c>
      <c r="V25" s="1244"/>
      <c r="W25" s="1250" t="s">
        <v>1716</v>
      </c>
      <c r="X25" s="1244" t="s">
        <v>1696</v>
      </c>
      <c r="Y25" s="1251">
        <v>36605</v>
      </c>
      <c r="Z25" s="1251">
        <v>36970</v>
      </c>
      <c r="AA25" s="1250">
        <f t="shared" ca="1" si="2"/>
        <v>9.75</v>
      </c>
      <c r="AB25" s="1252" t="s">
        <v>3826</v>
      </c>
      <c r="AC25" s="1253"/>
      <c r="AD25" s="1231"/>
    </row>
    <row r="26" spans="1:30" ht="15.75" hidden="1" customHeight="1">
      <c r="A26" s="1244">
        <f t="shared" si="0"/>
        <v>0</v>
      </c>
      <c r="B26" s="1245" t="s">
        <v>1766</v>
      </c>
      <c r="C26" s="1245" t="s">
        <v>1753</v>
      </c>
      <c r="D26" s="1245" t="s">
        <v>1754</v>
      </c>
      <c r="E26" s="1244" t="s">
        <v>1690</v>
      </c>
      <c r="F26" s="1245">
        <f t="shared" si="1"/>
        <v>1990</v>
      </c>
      <c r="G26" s="1247">
        <v>32951</v>
      </c>
      <c r="H26" s="1244" t="s">
        <v>1699</v>
      </c>
      <c r="I26" s="1248" t="s">
        <v>3826</v>
      </c>
      <c r="J26" s="1245" t="s">
        <v>1681</v>
      </c>
      <c r="K26" s="1245">
        <v>0</v>
      </c>
      <c r="L26" s="1245" t="s">
        <v>1767</v>
      </c>
      <c r="M26" s="1245" t="s">
        <v>1768</v>
      </c>
      <c r="N26" s="1245"/>
      <c r="O26" s="1245" t="s">
        <v>1227</v>
      </c>
      <c r="P26" s="1249"/>
      <c r="Q26" s="1245" t="s">
        <v>1756</v>
      </c>
      <c r="R26" s="1251" t="s">
        <v>1769</v>
      </c>
      <c r="S26" s="1244"/>
      <c r="T26" s="1244" t="s">
        <v>725</v>
      </c>
      <c r="U26" s="1244"/>
      <c r="V26" s="1244"/>
      <c r="W26" s="1250" t="s">
        <v>1716</v>
      </c>
      <c r="X26" s="1244" t="s">
        <v>1770</v>
      </c>
      <c r="Y26" s="1251">
        <v>40010</v>
      </c>
      <c r="Z26" s="1251">
        <v>40375</v>
      </c>
      <c r="AA26" s="1250">
        <f t="shared" ca="1" si="2"/>
        <v>25.416666666666668</v>
      </c>
      <c r="AB26" s="1252" t="s">
        <v>3826</v>
      </c>
      <c r="AC26" s="1253"/>
      <c r="AD26" s="1231"/>
    </row>
    <row r="27" spans="1:30" ht="15.75" hidden="1" customHeight="1">
      <c r="A27" s="1244">
        <f t="shared" si="0"/>
        <v>0</v>
      </c>
      <c r="B27" s="1245" t="s">
        <v>1771</v>
      </c>
      <c r="C27" s="1245" t="s">
        <v>1753</v>
      </c>
      <c r="D27" s="1245" t="s">
        <v>1754</v>
      </c>
      <c r="E27" s="1246" t="s">
        <v>1690</v>
      </c>
      <c r="F27" s="1245">
        <f t="shared" si="1"/>
        <v>1974</v>
      </c>
      <c r="G27" s="1247">
        <v>27121</v>
      </c>
      <c r="H27" s="1244" t="s">
        <v>1699</v>
      </c>
      <c r="I27" s="1248" t="s">
        <v>3826</v>
      </c>
      <c r="J27" s="1245" t="s">
        <v>1681</v>
      </c>
      <c r="K27" s="1245">
        <v>0</v>
      </c>
      <c r="L27" s="1245" t="s">
        <v>1755</v>
      </c>
      <c r="M27" s="1245" t="s">
        <v>1049</v>
      </c>
      <c r="N27" s="1245"/>
      <c r="O27" s="1245" t="s">
        <v>1227</v>
      </c>
      <c r="P27" s="1249"/>
      <c r="Q27" s="1245" t="s">
        <v>1756</v>
      </c>
      <c r="R27" s="1244"/>
      <c r="S27" s="1244" t="s">
        <v>1759</v>
      </c>
      <c r="T27" s="1244" t="s">
        <v>725</v>
      </c>
      <c r="U27" s="1244"/>
      <c r="V27" s="1244"/>
      <c r="W27" s="1250" t="s">
        <v>1708</v>
      </c>
      <c r="X27" s="1244"/>
      <c r="Y27" s="1251">
        <v>38234</v>
      </c>
      <c r="Z27" s="1251">
        <v>38599</v>
      </c>
      <c r="AA27" s="1250">
        <f t="shared" ca="1" si="2"/>
        <v>9.4166666666666661</v>
      </c>
      <c r="AB27" s="1252" t="s">
        <v>3826</v>
      </c>
      <c r="AC27" s="1253"/>
      <c r="AD27" s="1231"/>
    </row>
    <row r="28" spans="1:30" ht="15.75" hidden="1" customHeight="1">
      <c r="A28" s="1244">
        <f t="shared" si="0"/>
        <v>0</v>
      </c>
      <c r="B28" s="1245" t="s">
        <v>1772</v>
      </c>
      <c r="C28" s="1245" t="s">
        <v>1753</v>
      </c>
      <c r="D28" s="1245" t="s">
        <v>1754</v>
      </c>
      <c r="E28" s="1244" t="s">
        <v>1690</v>
      </c>
      <c r="F28" s="1245">
        <f t="shared" si="1"/>
        <v>1981</v>
      </c>
      <c r="G28" s="1247">
        <v>29673</v>
      </c>
      <c r="H28" s="1244" t="s">
        <v>1699</v>
      </c>
      <c r="I28" s="1248" t="s">
        <v>3826</v>
      </c>
      <c r="J28" s="1245" t="s">
        <v>1681</v>
      </c>
      <c r="K28" s="1245">
        <v>0</v>
      </c>
      <c r="L28" s="1245" t="s">
        <v>1749</v>
      </c>
      <c r="M28" s="1245" t="s">
        <v>1049</v>
      </c>
      <c r="N28" s="1245"/>
      <c r="O28" s="1245" t="s">
        <v>1227</v>
      </c>
      <c r="P28" s="1249"/>
      <c r="Q28" s="1245" t="s">
        <v>1756</v>
      </c>
      <c r="R28" s="1244" t="s">
        <v>1773</v>
      </c>
      <c r="S28" s="1244"/>
      <c r="T28" s="1244" t="s">
        <v>725</v>
      </c>
      <c r="U28" s="1244" t="s">
        <v>1774</v>
      </c>
      <c r="V28" s="1244"/>
      <c r="W28" s="1250" t="s">
        <v>1716</v>
      </c>
      <c r="X28" s="1244" t="s">
        <v>1775</v>
      </c>
      <c r="Y28" s="1251">
        <v>37694</v>
      </c>
      <c r="Z28" s="1251">
        <v>38060</v>
      </c>
      <c r="AA28" s="1250">
        <f t="shared" ca="1" si="2"/>
        <v>16.416666666666668</v>
      </c>
      <c r="AB28" s="1252" t="s">
        <v>3826</v>
      </c>
      <c r="AC28" s="1253"/>
      <c r="AD28" s="1231"/>
    </row>
    <row r="29" spans="1:30" ht="15.75" hidden="1" customHeight="1">
      <c r="A29" s="1244">
        <f t="shared" si="0"/>
        <v>0</v>
      </c>
      <c r="B29" s="1245" t="s">
        <v>1776</v>
      </c>
      <c r="C29" s="1245" t="s">
        <v>1753</v>
      </c>
      <c r="D29" s="1245" t="s">
        <v>1777</v>
      </c>
      <c r="E29" s="1246" t="s">
        <v>1710</v>
      </c>
      <c r="F29" s="1245">
        <f t="shared" si="1"/>
        <v>1973</v>
      </c>
      <c r="G29" s="1247">
        <v>26782</v>
      </c>
      <c r="H29" s="1244" t="s">
        <v>1691</v>
      </c>
      <c r="I29" s="1248" t="s">
        <v>3826</v>
      </c>
      <c r="J29" s="1245" t="s">
        <v>1681</v>
      </c>
      <c r="K29" s="1245">
        <v>0</v>
      </c>
      <c r="L29" s="1245" t="s">
        <v>1749</v>
      </c>
      <c r="M29" s="1245" t="s">
        <v>1049</v>
      </c>
      <c r="N29" s="1245"/>
      <c r="O29" s="1245" t="s">
        <v>1227</v>
      </c>
      <c r="P29" s="1249"/>
      <c r="Q29" s="1245" t="s">
        <v>1756</v>
      </c>
      <c r="R29" s="1251" t="s">
        <v>1773</v>
      </c>
      <c r="S29" s="1244"/>
      <c r="T29" s="1244" t="s">
        <v>725</v>
      </c>
      <c r="U29" s="1244" t="s">
        <v>1694</v>
      </c>
      <c r="V29" s="1244"/>
      <c r="W29" s="1244" t="s">
        <v>725</v>
      </c>
      <c r="X29" s="1244"/>
      <c r="Y29" s="1251">
        <v>39574</v>
      </c>
      <c r="Z29" s="1251">
        <v>39939</v>
      </c>
      <c r="AA29" s="1250">
        <f t="shared" ca="1" si="2"/>
        <v>3.5</v>
      </c>
      <c r="AB29" s="1252" t="s">
        <v>3826</v>
      </c>
      <c r="AC29" s="1253"/>
      <c r="AD29" s="1231"/>
    </row>
    <row r="30" spans="1:30" ht="15.75" hidden="1" customHeight="1">
      <c r="A30" s="1244">
        <f t="shared" si="0"/>
        <v>0</v>
      </c>
      <c r="B30" s="1245" t="s">
        <v>1778</v>
      </c>
      <c r="C30" s="1245" t="s">
        <v>1753</v>
      </c>
      <c r="D30" s="1245" t="s">
        <v>1777</v>
      </c>
      <c r="E30" s="1246" t="s">
        <v>1710</v>
      </c>
      <c r="F30" s="1245">
        <f t="shared" si="1"/>
        <v>1986</v>
      </c>
      <c r="G30" s="1247">
        <v>31627</v>
      </c>
      <c r="H30" s="1244" t="s">
        <v>1699</v>
      </c>
      <c r="I30" s="1248" t="s">
        <v>3826</v>
      </c>
      <c r="J30" s="1245" t="s">
        <v>1683</v>
      </c>
      <c r="K30" s="1245">
        <v>0</v>
      </c>
      <c r="L30" s="1245" t="s">
        <v>1779</v>
      </c>
      <c r="M30" s="1245" t="s">
        <v>1780</v>
      </c>
      <c r="N30" s="1245"/>
      <c r="O30" s="1245" t="s">
        <v>1227</v>
      </c>
      <c r="P30" s="1256" t="s">
        <v>1781</v>
      </c>
      <c r="Q30" s="1245" t="s">
        <v>1756</v>
      </c>
      <c r="R30" s="1251" t="s">
        <v>1746</v>
      </c>
      <c r="S30" s="1244"/>
      <c r="T30" s="1244" t="s">
        <v>725</v>
      </c>
      <c r="U30" s="1244" t="s">
        <v>1774</v>
      </c>
      <c r="V30" s="1244"/>
      <c r="W30" s="1250" t="s">
        <v>1708</v>
      </c>
      <c r="X30" s="1244" t="s">
        <v>1770</v>
      </c>
      <c r="Y30" s="1251">
        <v>38908</v>
      </c>
      <c r="Z30" s="1251">
        <v>38908</v>
      </c>
      <c r="AA30" s="1250">
        <f t="shared" ca="1" si="2"/>
        <v>16.833333333333332</v>
      </c>
      <c r="AB30" s="1252" t="s">
        <v>3826</v>
      </c>
      <c r="AC30" s="1253"/>
      <c r="AD30" s="1231"/>
    </row>
    <row r="31" spans="1:30" ht="15.75" hidden="1" customHeight="1">
      <c r="A31" s="1244">
        <f t="shared" si="0"/>
        <v>0</v>
      </c>
      <c r="B31" s="1245" t="s">
        <v>1782</v>
      </c>
      <c r="C31" s="1245" t="s">
        <v>1753</v>
      </c>
      <c r="D31" s="1245" t="s">
        <v>1777</v>
      </c>
      <c r="E31" s="1244" t="s">
        <v>1690</v>
      </c>
      <c r="F31" s="1245">
        <f t="shared" si="1"/>
        <v>1963</v>
      </c>
      <c r="G31" s="1247">
        <v>23073</v>
      </c>
      <c r="H31" s="1244" t="s">
        <v>1691</v>
      </c>
      <c r="I31" s="1248" t="s">
        <v>3826</v>
      </c>
      <c r="J31" s="1245" t="s">
        <v>1683</v>
      </c>
      <c r="K31" s="1245">
        <v>0</v>
      </c>
      <c r="L31" s="1245" t="s">
        <v>1783</v>
      </c>
      <c r="M31" s="1245" t="s">
        <v>1049</v>
      </c>
      <c r="N31" s="1245"/>
      <c r="O31" s="1245" t="s">
        <v>1049</v>
      </c>
      <c r="P31" s="1249"/>
      <c r="Q31" s="1245" t="s">
        <v>1756</v>
      </c>
      <c r="R31" s="1251" t="s">
        <v>1762</v>
      </c>
      <c r="S31" s="1244" t="s">
        <v>1759</v>
      </c>
      <c r="T31" s="1244" t="s">
        <v>725</v>
      </c>
      <c r="U31" s="1244" t="s">
        <v>1694</v>
      </c>
      <c r="V31" s="1244"/>
      <c r="W31" s="1250" t="s">
        <v>1695</v>
      </c>
      <c r="X31" s="1244" t="s">
        <v>1696</v>
      </c>
      <c r="Y31" s="1251">
        <v>37877</v>
      </c>
      <c r="Z31" s="1251">
        <v>38243</v>
      </c>
      <c r="AA31" s="1250">
        <f t="shared" ca="1" si="2"/>
        <v>-1.5833333333333333</v>
      </c>
      <c r="AB31" s="1252" t="s">
        <v>3826</v>
      </c>
      <c r="AC31" s="1253"/>
      <c r="AD31" s="1231"/>
    </row>
    <row r="32" spans="1:30" ht="15.75" hidden="1" customHeight="1">
      <c r="A32" s="1244">
        <f t="shared" si="0"/>
        <v>0</v>
      </c>
      <c r="B32" s="1245" t="s">
        <v>1784</v>
      </c>
      <c r="C32" s="1245" t="s">
        <v>1753</v>
      </c>
      <c r="D32" s="1245" t="s">
        <v>1777</v>
      </c>
      <c r="E32" s="1244" t="s">
        <v>1690</v>
      </c>
      <c r="F32" s="1245">
        <f t="shared" si="1"/>
        <v>1982</v>
      </c>
      <c r="G32" s="1247">
        <v>29984</v>
      </c>
      <c r="H32" s="1244" t="s">
        <v>1691</v>
      </c>
      <c r="I32" s="1248" t="s">
        <v>3826</v>
      </c>
      <c r="J32" s="1245" t="s">
        <v>1683</v>
      </c>
      <c r="K32" s="1245">
        <v>0</v>
      </c>
      <c r="L32" s="1245" t="s">
        <v>1767</v>
      </c>
      <c r="M32" s="1245" t="s">
        <v>1049</v>
      </c>
      <c r="N32" s="1245"/>
      <c r="O32" s="1245" t="s">
        <v>1768</v>
      </c>
      <c r="P32" s="1249"/>
      <c r="Q32" s="1245" t="s">
        <v>1756</v>
      </c>
      <c r="R32" s="1251" t="s">
        <v>1785</v>
      </c>
      <c r="S32" s="1244" t="s">
        <v>1759</v>
      </c>
      <c r="T32" s="1244" t="s">
        <v>725</v>
      </c>
      <c r="U32" s="1244" t="s">
        <v>1694</v>
      </c>
      <c r="V32" s="1244"/>
      <c r="W32" s="1250" t="s">
        <v>1716</v>
      </c>
      <c r="X32" s="1244" t="s">
        <v>1696</v>
      </c>
      <c r="Y32" s="1251">
        <v>39886</v>
      </c>
      <c r="Z32" s="1251">
        <v>36599</v>
      </c>
      <c r="AA32" s="1250">
        <f t="shared" ca="1" si="2"/>
        <v>17.25</v>
      </c>
      <c r="AB32" s="1252" t="s">
        <v>3826</v>
      </c>
      <c r="AC32" s="1253"/>
      <c r="AD32" s="1231"/>
    </row>
    <row r="33" spans="1:30" ht="15.75" hidden="1" customHeight="1">
      <c r="A33" s="1244">
        <f t="shared" si="0"/>
        <v>0</v>
      </c>
      <c r="B33" s="1245" t="s">
        <v>1786</v>
      </c>
      <c r="C33" s="1245" t="s">
        <v>1753</v>
      </c>
      <c r="D33" s="1245" t="s">
        <v>1787</v>
      </c>
      <c r="E33" s="1246" t="s">
        <v>1690</v>
      </c>
      <c r="F33" s="1245">
        <f t="shared" si="1"/>
        <v>1971</v>
      </c>
      <c r="G33" s="1247">
        <v>26284</v>
      </c>
      <c r="H33" s="1244" t="s">
        <v>1699</v>
      </c>
      <c r="I33" s="1248" t="s">
        <v>3826</v>
      </c>
      <c r="J33" s="1245" t="s">
        <v>1681</v>
      </c>
      <c r="K33" s="1245">
        <v>0</v>
      </c>
      <c r="L33" s="1245" t="s">
        <v>1755</v>
      </c>
      <c r="M33" s="1245" t="s">
        <v>1049</v>
      </c>
      <c r="N33" s="1245"/>
      <c r="O33" s="1245" t="s">
        <v>1227</v>
      </c>
      <c r="P33" s="1249"/>
      <c r="Q33" s="1245" t="s">
        <v>1756</v>
      </c>
      <c r="R33" s="1244"/>
      <c r="S33" s="1244" t="s">
        <v>1759</v>
      </c>
      <c r="T33" s="1244" t="s">
        <v>725</v>
      </c>
      <c r="U33" s="1244"/>
      <c r="V33" s="1244"/>
      <c r="W33" s="1250" t="s">
        <v>1716</v>
      </c>
      <c r="X33" s="1244"/>
      <c r="Y33" s="1251">
        <v>36246</v>
      </c>
      <c r="Z33" s="1251">
        <v>36612</v>
      </c>
      <c r="AA33" s="1250">
        <f t="shared" ca="1" si="2"/>
        <v>7.166666666666667</v>
      </c>
      <c r="AB33" s="1252" t="s">
        <v>3826</v>
      </c>
      <c r="AC33" s="1253"/>
      <c r="AD33" s="1231"/>
    </row>
    <row r="34" spans="1:30" ht="15.75" hidden="1" customHeight="1">
      <c r="A34" s="1244">
        <f t="shared" si="0"/>
        <v>0</v>
      </c>
      <c r="B34" s="1245" t="s">
        <v>1788</v>
      </c>
      <c r="C34" s="1245" t="s">
        <v>1753</v>
      </c>
      <c r="D34" s="1245" t="s">
        <v>1787</v>
      </c>
      <c r="E34" s="1244" t="s">
        <v>1690</v>
      </c>
      <c r="F34" s="1245">
        <f t="shared" si="1"/>
        <v>1980</v>
      </c>
      <c r="G34" s="1247">
        <v>29400</v>
      </c>
      <c r="H34" s="1244" t="s">
        <v>1699</v>
      </c>
      <c r="I34" s="1248" t="s">
        <v>3826</v>
      </c>
      <c r="J34" s="1245" t="s">
        <v>1681</v>
      </c>
      <c r="K34" s="1245">
        <v>0</v>
      </c>
      <c r="L34" s="1245" t="s">
        <v>1779</v>
      </c>
      <c r="M34" s="1245" t="s">
        <v>1780</v>
      </c>
      <c r="N34" s="1245"/>
      <c r="O34" s="1245" t="s">
        <v>1227</v>
      </c>
      <c r="P34" s="1249"/>
      <c r="Q34" s="1245" t="s">
        <v>1756</v>
      </c>
      <c r="R34" s="1244"/>
      <c r="S34" s="1244"/>
      <c r="T34" s="1244" t="s">
        <v>725</v>
      </c>
      <c r="U34" s="1244"/>
      <c r="V34" s="1244"/>
      <c r="W34" s="1250" t="s">
        <v>1716</v>
      </c>
      <c r="X34" s="1244"/>
      <c r="Y34" s="1251">
        <v>39122</v>
      </c>
      <c r="Z34" s="1251">
        <v>39487</v>
      </c>
      <c r="AA34" s="1250">
        <f t="shared" ca="1" si="2"/>
        <v>15.666666666666666</v>
      </c>
      <c r="AB34" s="1252" t="s">
        <v>3826</v>
      </c>
      <c r="AC34" s="1253"/>
      <c r="AD34" s="1231"/>
    </row>
    <row r="35" spans="1:30" ht="15.75" hidden="1" customHeight="1">
      <c r="A35" s="1244">
        <f t="shared" si="0"/>
        <v>0</v>
      </c>
      <c r="B35" s="1245" t="s">
        <v>1789</v>
      </c>
      <c r="C35" s="1245" t="s">
        <v>1753</v>
      </c>
      <c r="D35" s="1245" t="s">
        <v>1787</v>
      </c>
      <c r="E35" s="1244" t="s">
        <v>1710</v>
      </c>
      <c r="F35" s="1245">
        <f t="shared" si="1"/>
        <v>1990</v>
      </c>
      <c r="G35" s="1247">
        <v>33223</v>
      </c>
      <c r="H35" s="1244" t="s">
        <v>1699</v>
      </c>
      <c r="I35" s="1248" t="s">
        <v>3826</v>
      </c>
      <c r="J35" s="1245" t="s">
        <v>1681</v>
      </c>
      <c r="K35" s="1245"/>
      <c r="L35" s="1245" t="s">
        <v>1779</v>
      </c>
      <c r="M35" s="1245" t="s">
        <v>1780</v>
      </c>
      <c r="N35" s="1245"/>
      <c r="O35" s="1245">
        <v>0</v>
      </c>
      <c r="P35" s="1249"/>
      <c r="Q35" s="1245" t="s">
        <v>1756</v>
      </c>
      <c r="R35" s="1251" t="s">
        <v>1790</v>
      </c>
      <c r="S35" s="1244" t="s">
        <v>1759</v>
      </c>
      <c r="T35" s="1244">
        <v>2018</v>
      </c>
      <c r="U35" s="1244"/>
      <c r="V35" s="1244"/>
      <c r="W35" s="1250" t="s">
        <v>1708</v>
      </c>
      <c r="X35" s="1244"/>
      <c r="Y35" s="1251">
        <v>40283</v>
      </c>
      <c r="Z35" s="1251">
        <v>40648</v>
      </c>
      <c r="AA35" s="1250">
        <f t="shared" ca="1" si="2"/>
        <v>21.166666666666668</v>
      </c>
      <c r="AB35" s="1252" t="s">
        <v>3826</v>
      </c>
      <c r="AC35" s="1253"/>
      <c r="AD35" s="1231"/>
    </row>
    <row r="36" spans="1:30" ht="15.75" hidden="1" customHeight="1">
      <c r="A36" s="1244">
        <f t="shared" si="0"/>
        <v>0</v>
      </c>
      <c r="B36" s="1245" t="s">
        <v>1791</v>
      </c>
      <c r="C36" s="1245" t="s">
        <v>1753</v>
      </c>
      <c r="D36" s="1245" t="s">
        <v>1787</v>
      </c>
      <c r="E36" s="1246" t="s">
        <v>1690</v>
      </c>
      <c r="F36" s="1245">
        <f t="shared" si="1"/>
        <v>1975</v>
      </c>
      <c r="G36" s="1247">
        <v>27734</v>
      </c>
      <c r="H36" s="1244" t="s">
        <v>1691</v>
      </c>
      <c r="I36" s="1248" t="s">
        <v>3826</v>
      </c>
      <c r="J36" s="1245" t="s">
        <v>1683</v>
      </c>
      <c r="K36" s="1245">
        <v>0</v>
      </c>
      <c r="L36" s="1245" t="s">
        <v>1749</v>
      </c>
      <c r="M36" s="1245" t="s">
        <v>1792</v>
      </c>
      <c r="N36" s="1245"/>
      <c r="O36" s="1245" t="s">
        <v>1792</v>
      </c>
      <c r="P36" s="1249"/>
      <c r="Q36" s="1245" t="s">
        <v>1756</v>
      </c>
      <c r="R36" s="1251" t="s">
        <v>1793</v>
      </c>
      <c r="S36" s="1244" t="s">
        <v>1759</v>
      </c>
      <c r="T36" s="1244">
        <v>0</v>
      </c>
      <c r="U36" s="1244" t="s">
        <v>1760</v>
      </c>
      <c r="V36" s="1244"/>
      <c r="W36" s="1250" t="s">
        <v>1716</v>
      </c>
      <c r="X36" s="1244" t="s">
        <v>1696</v>
      </c>
      <c r="Y36" s="1251">
        <v>38877</v>
      </c>
      <c r="Z36" s="1251">
        <v>39242</v>
      </c>
      <c r="AA36" s="1250">
        <f t="shared" ca="1" si="2"/>
        <v>11.166666666666666</v>
      </c>
      <c r="AB36" s="1252" t="s">
        <v>3826</v>
      </c>
      <c r="AC36" s="1253"/>
      <c r="AD36" s="1231"/>
    </row>
    <row r="37" spans="1:30" ht="15.75" hidden="1" customHeight="1">
      <c r="A37" s="1244">
        <f t="shared" si="0"/>
        <v>0</v>
      </c>
      <c r="B37" s="1245" t="s">
        <v>1794</v>
      </c>
      <c r="C37" s="1245" t="s">
        <v>1753</v>
      </c>
      <c r="D37" s="1245" t="s">
        <v>1787</v>
      </c>
      <c r="E37" s="1244" t="s">
        <v>1710</v>
      </c>
      <c r="F37" s="1245">
        <f t="shared" si="1"/>
        <v>1987</v>
      </c>
      <c r="G37" s="1247">
        <v>32129</v>
      </c>
      <c r="H37" s="1244" t="s">
        <v>1699</v>
      </c>
      <c r="I37" s="1248" t="s">
        <v>3826</v>
      </c>
      <c r="J37" s="1245" t="s">
        <v>1681</v>
      </c>
      <c r="K37" s="1245">
        <v>0</v>
      </c>
      <c r="L37" s="1245" t="s">
        <v>1749</v>
      </c>
      <c r="M37" s="1245" t="s">
        <v>1049</v>
      </c>
      <c r="N37" s="1245"/>
      <c r="O37" s="1245" t="s">
        <v>1227</v>
      </c>
      <c r="P37" s="1249"/>
      <c r="Q37" s="1245"/>
      <c r="R37" s="1251" t="s">
        <v>1746</v>
      </c>
      <c r="S37" s="1244"/>
      <c r="T37" s="1244" t="s">
        <v>725</v>
      </c>
      <c r="U37" s="1244"/>
      <c r="V37" s="1244"/>
      <c r="W37" s="1244">
        <v>0</v>
      </c>
      <c r="X37" s="1244"/>
      <c r="Y37" s="1251"/>
      <c r="Z37" s="1251"/>
      <c r="AA37" s="1250">
        <f t="shared" ca="1" si="2"/>
        <v>18.166666666666668</v>
      </c>
      <c r="AB37" s="1252" t="s">
        <v>3826</v>
      </c>
      <c r="AC37" s="1253"/>
      <c r="AD37" s="1231"/>
    </row>
    <row r="38" spans="1:30" ht="15.75" hidden="1" customHeight="1">
      <c r="A38" s="1244">
        <f t="shared" si="0"/>
        <v>0</v>
      </c>
      <c r="B38" s="1245" t="s">
        <v>1795</v>
      </c>
      <c r="C38" s="1245" t="s">
        <v>1753</v>
      </c>
      <c r="D38" s="1245" t="s">
        <v>1787</v>
      </c>
      <c r="E38" s="1246" t="s">
        <v>1710</v>
      </c>
      <c r="F38" s="1245">
        <f t="shared" si="1"/>
        <v>1976</v>
      </c>
      <c r="G38" s="1247">
        <v>27841</v>
      </c>
      <c r="H38" s="1244" t="s">
        <v>1699</v>
      </c>
      <c r="I38" s="1248" t="s">
        <v>3826</v>
      </c>
      <c r="J38" s="1245" t="s">
        <v>1681</v>
      </c>
      <c r="K38" s="1245">
        <v>0</v>
      </c>
      <c r="L38" s="1245" t="s">
        <v>1755</v>
      </c>
      <c r="M38" s="1245" t="s">
        <v>1049</v>
      </c>
      <c r="N38" s="1245"/>
      <c r="O38" s="1245" t="s">
        <v>1227</v>
      </c>
      <c r="P38" s="1249"/>
      <c r="Q38" s="1245" t="s">
        <v>1756</v>
      </c>
      <c r="R38" s="1251" t="s">
        <v>1746</v>
      </c>
      <c r="S38" s="1244" t="s">
        <v>1759</v>
      </c>
      <c r="T38" s="1244" t="s">
        <v>725</v>
      </c>
      <c r="U38" s="1244"/>
      <c r="V38" s="1244"/>
      <c r="W38" s="1250" t="s">
        <v>1708</v>
      </c>
      <c r="X38" s="1244"/>
      <c r="Y38" s="1251">
        <v>40637</v>
      </c>
      <c r="Z38" s="1251">
        <v>41003</v>
      </c>
      <c r="AA38" s="1250">
        <f t="shared" ca="1" si="2"/>
        <v>6.416666666666667</v>
      </c>
      <c r="AB38" s="1252" t="s">
        <v>3826</v>
      </c>
      <c r="AC38" s="1253"/>
      <c r="AD38" s="1231"/>
    </row>
    <row r="39" spans="1:30" ht="15.75" hidden="1" customHeight="1">
      <c r="A39" s="1244">
        <f t="shared" si="0"/>
        <v>0</v>
      </c>
      <c r="B39" s="1245" t="s">
        <v>1796</v>
      </c>
      <c r="C39" s="1245" t="s">
        <v>1753</v>
      </c>
      <c r="D39" s="1245" t="s">
        <v>1787</v>
      </c>
      <c r="E39" s="1244" t="s">
        <v>1690</v>
      </c>
      <c r="F39" s="1245">
        <f t="shared" si="1"/>
        <v>1980</v>
      </c>
      <c r="G39" s="1247">
        <v>29347</v>
      </c>
      <c r="H39" s="1244" t="s">
        <v>1691</v>
      </c>
      <c r="I39" s="1248" t="s">
        <v>3826</v>
      </c>
      <c r="J39" s="1245" t="s">
        <v>1683</v>
      </c>
      <c r="K39" s="1245">
        <v>0</v>
      </c>
      <c r="L39" s="1245" t="s">
        <v>1767</v>
      </c>
      <c r="M39" s="1245" t="s">
        <v>1780</v>
      </c>
      <c r="N39" s="1245"/>
      <c r="O39" s="1245" t="s">
        <v>1227</v>
      </c>
      <c r="P39" s="1249">
        <v>44136</v>
      </c>
      <c r="Q39" s="1245" t="s">
        <v>1756</v>
      </c>
      <c r="R39" s="1251" t="s">
        <v>1797</v>
      </c>
      <c r="S39" s="1244"/>
      <c r="T39" s="1244" t="s">
        <v>725</v>
      </c>
      <c r="U39" s="1244" t="s">
        <v>1774</v>
      </c>
      <c r="V39" s="1244"/>
      <c r="W39" s="1250" t="s">
        <v>1708</v>
      </c>
      <c r="X39" s="1244" t="s">
        <v>1770</v>
      </c>
      <c r="Y39" s="1251">
        <v>37966</v>
      </c>
      <c r="Z39" s="1251">
        <v>38332</v>
      </c>
      <c r="AA39" s="1250">
        <f t="shared" ca="1" si="2"/>
        <v>15.583333333333334</v>
      </c>
      <c r="AB39" s="1252" t="s">
        <v>3826</v>
      </c>
      <c r="AC39" s="1253"/>
      <c r="AD39" s="1231"/>
    </row>
    <row r="40" spans="1:30" ht="15.75" hidden="1" customHeight="1">
      <c r="A40" s="1244">
        <f t="shared" si="0"/>
        <v>0</v>
      </c>
      <c r="B40" s="1245" t="s">
        <v>1798</v>
      </c>
      <c r="C40" s="1245" t="s">
        <v>1799</v>
      </c>
      <c r="D40" s="1245" t="s">
        <v>1723</v>
      </c>
      <c r="E40" s="1246" t="s">
        <v>1690</v>
      </c>
      <c r="F40" s="1245">
        <f t="shared" si="1"/>
        <v>1972</v>
      </c>
      <c r="G40" s="1247">
        <v>26427</v>
      </c>
      <c r="H40" s="1244" t="s">
        <v>1705</v>
      </c>
      <c r="I40" s="1248" t="s">
        <v>3826</v>
      </c>
      <c r="J40" s="1245" t="s">
        <v>20</v>
      </c>
      <c r="K40" s="1245">
        <v>0</v>
      </c>
      <c r="L40" s="1245" t="s">
        <v>1800</v>
      </c>
      <c r="M40" s="1245">
        <v>0</v>
      </c>
      <c r="N40" s="1245"/>
      <c r="O40" s="1245" t="s">
        <v>1227</v>
      </c>
      <c r="P40" s="1249"/>
      <c r="Q40" s="1245"/>
      <c r="R40" s="1244"/>
      <c r="S40" s="1244"/>
      <c r="T40" s="1244"/>
      <c r="U40" s="1244"/>
      <c r="V40" s="1244"/>
      <c r="W40" s="1250" t="s">
        <v>1716</v>
      </c>
      <c r="X40" s="1244"/>
      <c r="Y40" s="1251">
        <v>37903</v>
      </c>
      <c r="Z40" s="1251">
        <v>38269</v>
      </c>
      <c r="AA40" s="1250">
        <f t="shared" ca="1" si="2"/>
        <v>7.583333333333333</v>
      </c>
      <c r="AB40" s="1252" t="s">
        <v>3826</v>
      </c>
      <c r="AC40" s="1253"/>
      <c r="AD40" s="1231"/>
    </row>
    <row r="41" spans="1:30" ht="15.75" hidden="1" customHeight="1">
      <c r="A41" s="1244">
        <f t="shared" si="0"/>
        <v>0</v>
      </c>
      <c r="B41" s="1245" t="s">
        <v>1801</v>
      </c>
      <c r="C41" s="1245" t="s">
        <v>1802</v>
      </c>
      <c r="D41" s="1245" t="s">
        <v>1803</v>
      </c>
      <c r="E41" s="1244" t="s">
        <v>1710</v>
      </c>
      <c r="F41" s="1245">
        <f t="shared" si="1"/>
        <v>1986</v>
      </c>
      <c r="G41" s="1247">
        <v>31642</v>
      </c>
      <c r="H41" s="1244" t="s">
        <v>1699</v>
      </c>
      <c r="I41" s="1248" t="s">
        <v>3826</v>
      </c>
      <c r="J41" s="1245" t="s">
        <v>1681</v>
      </c>
      <c r="K41" s="1245"/>
      <c r="L41" s="1245" t="s">
        <v>1804</v>
      </c>
      <c r="M41" s="1245" t="s">
        <v>1805</v>
      </c>
      <c r="N41" s="1245"/>
      <c r="O41" s="1245">
        <v>0</v>
      </c>
      <c r="P41" s="1249"/>
      <c r="Q41" s="1245"/>
      <c r="R41" s="1244"/>
      <c r="S41" s="1244" t="s">
        <v>1806</v>
      </c>
      <c r="T41" s="1244" t="s">
        <v>725</v>
      </c>
      <c r="U41" s="1244" t="s">
        <v>1807</v>
      </c>
      <c r="V41" s="1244" t="s">
        <v>1712</v>
      </c>
      <c r="W41" s="1244">
        <v>0</v>
      </c>
      <c r="X41" s="1244"/>
      <c r="Y41" s="1251"/>
      <c r="Z41" s="1251"/>
      <c r="AA41" s="1250">
        <f t="shared" ca="1" si="2"/>
        <v>16.833333333333332</v>
      </c>
      <c r="AB41" s="1252" t="s">
        <v>3826</v>
      </c>
      <c r="AC41" s="1253"/>
      <c r="AD41" s="1231"/>
    </row>
    <row r="42" spans="1:30" ht="15.75" hidden="1" customHeight="1">
      <c r="A42" s="1244">
        <f t="shared" si="0"/>
        <v>0</v>
      </c>
      <c r="B42" s="1245" t="s">
        <v>1808</v>
      </c>
      <c r="C42" s="1245" t="s">
        <v>1802</v>
      </c>
      <c r="D42" s="1245" t="s">
        <v>1803</v>
      </c>
      <c r="E42" s="1244" t="s">
        <v>1690</v>
      </c>
      <c r="F42" s="1245">
        <f t="shared" si="1"/>
        <v>1990</v>
      </c>
      <c r="G42" s="1247">
        <v>33050</v>
      </c>
      <c r="H42" s="1244" t="s">
        <v>1699</v>
      </c>
      <c r="I42" s="1248" t="s">
        <v>1809</v>
      </c>
      <c r="J42" s="1245" t="s">
        <v>1681</v>
      </c>
      <c r="K42" s="1245">
        <v>0</v>
      </c>
      <c r="L42" s="1245" t="s">
        <v>1810</v>
      </c>
      <c r="M42" s="1245" t="s">
        <v>1804</v>
      </c>
      <c r="N42" s="1245"/>
      <c r="O42" s="1245">
        <v>0</v>
      </c>
      <c r="P42" s="1249"/>
      <c r="Q42" s="1245" t="s">
        <v>1756</v>
      </c>
      <c r="R42" s="1244" t="s">
        <v>1811</v>
      </c>
      <c r="S42" s="1244"/>
      <c r="T42" s="1244" t="s">
        <v>725</v>
      </c>
      <c r="U42" s="1244"/>
      <c r="V42" s="1244"/>
      <c r="W42" s="1244">
        <v>0</v>
      </c>
      <c r="X42" s="1244"/>
      <c r="Y42" s="1251"/>
      <c r="Z42" s="1251"/>
      <c r="AA42" s="1250">
        <f t="shared" ca="1" si="2"/>
        <v>25.666666666666668</v>
      </c>
      <c r="AB42" s="1252" t="s">
        <v>3826</v>
      </c>
      <c r="AC42" s="1253"/>
      <c r="AD42" s="1231"/>
    </row>
    <row r="43" spans="1:30" ht="15.75" hidden="1" customHeight="1">
      <c r="A43" s="1244">
        <f t="shared" si="0"/>
        <v>0</v>
      </c>
      <c r="B43" s="1245" t="s">
        <v>1812</v>
      </c>
      <c r="C43" s="1245" t="s">
        <v>1802</v>
      </c>
      <c r="D43" s="1245" t="s">
        <v>1803</v>
      </c>
      <c r="E43" s="1244" t="s">
        <v>1690</v>
      </c>
      <c r="F43" s="1245">
        <f t="shared" si="1"/>
        <v>1990</v>
      </c>
      <c r="G43" s="1247">
        <v>33192</v>
      </c>
      <c r="H43" s="1244" t="s">
        <v>1699</v>
      </c>
      <c r="I43" s="1248" t="s">
        <v>3826</v>
      </c>
      <c r="J43" s="1245" t="s">
        <v>1681</v>
      </c>
      <c r="K43" s="1245">
        <v>0</v>
      </c>
      <c r="L43" s="1245" t="s">
        <v>1804</v>
      </c>
      <c r="M43" s="1245" t="s">
        <v>1804</v>
      </c>
      <c r="N43" s="1245"/>
      <c r="O43" s="1245" t="s">
        <v>1227</v>
      </c>
      <c r="P43" s="1249"/>
      <c r="Q43" s="1245" t="s">
        <v>1756</v>
      </c>
      <c r="R43" s="1244" t="s">
        <v>1811</v>
      </c>
      <c r="S43" s="1244"/>
      <c r="T43" s="1244" t="s">
        <v>725</v>
      </c>
      <c r="U43" s="1244"/>
      <c r="V43" s="1244"/>
      <c r="W43" s="1244">
        <v>0</v>
      </c>
      <c r="X43" s="1244"/>
      <c r="Y43" s="1251">
        <v>43006</v>
      </c>
      <c r="Z43" s="1251">
        <v>43737</v>
      </c>
      <c r="AA43" s="1250">
        <f t="shared" ca="1" si="2"/>
        <v>26.083333333333332</v>
      </c>
      <c r="AB43" s="1252" t="s">
        <v>3826</v>
      </c>
      <c r="AC43" s="1253"/>
      <c r="AD43" s="1231"/>
    </row>
    <row r="44" spans="1:30" ht="15.75" hidden="1" customHeight="1">
      <c r="A44" s="1244">
        <f t="shared" si="0"/>
        <v>0</v>
      </c>
      <c r="B44" s="1245" t="s">
        <v>1813</v>
      </c>
      <c r="C44" s="1245" t="s">
        <v>1802</v>
      </c>
      <c r="D44" s="1245" t="s">
        <v>1803</v>
      </c>
      <c r="E44" s="1246" t="s">
        <v>1710</v>
      </c>
      <c r="F44" s="1245">
        <f t="shared" si="1"/>
        <v>1975</v>
      </c>
      <c r="G44" s="1247">
        <v>27398</v>
      </c>
      <c r="H44" s="1244" t="s">
        <v>1699</v>
      </c>
      <c r="I44" s="1248" t="s">
        <v>3826</v>
      </c>
      <c r="J44" s="1245" t="s">
        <v>1681</v>
      </c>
      <c r="K44" s="1245">
        <v>0</v>
      </c>
      <c r="L44" s="1245" t="s">
        <v>1804</v>
      </c>
      <c r="M44" s="1245" t="s">
        <v>1804</v>
      </c>
      <c r="N44" s="1245"/>
      <c r="O44" s="1245" t="s">
        <v>1227</v>
      </c>
      <c r="P44" s="1249"/>
      <c r="Q44" s="1245" t="s">
        <v>1756</v>
      </c>
      <c r="R44" s="1244" t="s">
        <v>1811</v>
      </c>
      <c r="S44" s="1244"/>
      <c r="T44" s="1244" t="s">
        <v>725</v>
      </c>
      <c r="U44" s="1244" t="s">
        <v>1760</v>
      </c>
      <c r="V44" s="1244"/>
      <c r="W44" s="1244">
        <v>0</v>
      </c>
      <c r="X44" s="1244"/>
      <c r="Y44" s="1251">
        <v>38848</v>
      </c>
      <c r="Z44" s="1251">
        <v>39213</v>
      </c>
      <c r="AA44" s="1250">
        <f t="shared" ca="1" si="2"/>
        <v>5.25</v>
      </c>
      <c r="AB44" s="1252" t="s">
        <v>3826</v>
      </c>
      <c r="AC44" s="1253"/>
      <c r="AD44" s="1231"/>
    </row>
    <row r="45" spans="1:30" ht="15.75" hidden="1" customHeight="1">
      <c r="A45" s="1244">
        <f t="shared" si="0"/>
        <v>0</v>
      </c>
      <c r="B45" s="1245" t="s">
        <v>1814</v>
      </c>
      <c r="C45" s="1245" t="s">
        <v>1802</v>
      </c>
      <c r="D45" s="1245" t="s">
        <v>1803</v>
      </c>
      <c r="E45" s="1244" t="s">
        <v>1690</v>
      </c>
      <c r="F45" s="1245">
        <f t="shared" si="1"/>
        <v>1975</v>
      </c>
      <c r="G45" s="1247">
        <v>27646</v>
      </c>
      <c r="H45" s="1244" t="s">
        <v>1691</v>
      </c>
      <c r="I45" s="1248" t="s">
        <v>3826</v>
      </c>
      <c r="J45" s="1245" t="s">
        <v>1683</v>
      </c>
      <c r="K45" s="1245">
        <v>0</v>
      </c>
      <c r="L45" s="1245" t="s">
        <v>1815</v>
      </c>
      <c r="M45" s="1245" t="s">
        <v>1816</v>
      </c>
      <c r="N45" s="1245"/>
      <c r="O45" s="1245" t="s">
        <v>1817</v>
      </c>
      <c r="P45" s="1249"/>
      <c r="Q45" s="1245" t="s">
        <v>1756</v>
      </c>
      <c r="R45" s="1244" t="s">
        <v>1818</v>
      </c>
      <c r="S45" s="1244"/>
      <c r="T45" s="1244" t="s">
        <v>725</v>
      </c>
      <c r="U45" s="1244" t="s">
        <v>1694</v>
      </c>
      <c r="V45" s="1244"/>
      <c r="W45" s="1244">
        <v>0</v>
      </c>
      <c r="X45" s="1244" t="s">
        <v>1770</v>
      </c>
      <c r="Y45" s="1251">
        <v>38847</v>
      </c>
      <c r="Z45" s="1251">
        <v>39212</v>
      </c>
      <c r="AA45" s="1250">
        <f t="shared" ca="1" si="2"/>
        <v>10.916666666666666</v>
      </c>
      <c r="AB45" s="1252" t="s">
        <v>3826</v>
      </c>
      <c r="AC45" s="1253"/>
      <c r="AD45" s="1231"/>
    </row>
    <row r="46" spans="1:30" ht="15.75" hidden="1" customHeight="1">
      <c r="A46" s="1244">
        <f t="shared" si="0"/>
        <v>0</v>
      </c>
      <c r="B46" s="1245" t="s">
        <v>1819</v>
      </c>
      <c r="C46" s="1245" t="s">
        <v>1802</v>
      </c>
      <c r="D46" s="1245" t="s">
        <v>1803</v>
      </c>
      <c r="E46" s="1244" t="s">
        <v>1690</v>
      </c>
      <c r="F46" s="1245">
        <f t="shared" si="1"/>
        <v>1979</v>
      </c>
      <c r="G46" s="1247">
        <v>29112</v>
      </c>
      <c r="H46" s="1244" t="s">
        <v>1691</v>
      </c>
      <c r="I46" s="1248" t="s">
        <v>3826</v>
      </c>
      <c r="J46" s="1245" t="s">
        <v>1683</v>
      </c>
      <c r="K46" s="1245">
        <v>0</v>
      </c>
      <c r="L46" s="1245" t="s">
        <v>1804</v>
      </c>
      <c r="M46" s="1245" t="s">
        <v>1804</v>
      </c>
      <c r="N46" s="1245"/>
      <c r="O46" s="1245" t="s">
        <v>1820</v>
      </c>
      <c r="P46" s="1249"/>
      <c r="Q46" s="1245" t="s">
        <v>1821</v>
      </c>
      <c r="R46" s="1251" t="s">
        <v>1822</v>
      </c>
      <c r="S46" s="1244"/>
      <c r="T46" s="1244" t="s">
        <v>725</v>
      </c>
      <c r="U46" s="1244" t="s">
        <v>1694</v>
      </c>
      <c r="V46" s="1244"/>
      <c r="W46" s="1250" t="s">
        <v>1716</v>
      </c>
      <c r="X46" s="1244" t="s">
        <v>1823</v>
      </c>
      <c r="Y46" s="1251">
        <v>36862</v>
      </c>
      <c r="Z46" s="1251">
        <v>37227</v>
      </c>
      <c r="AA46" s="1250">
        <f t="shared" ca="1" si="2"/>
        <v>14.916666666666666</v>
      </c>
      <c r="AB46" s="1252" t="s">
        <v>3826</v>
      </c>
      <c r="AC46" s="1253"/>
      <c r="AD46" s="1231"/>
    </row>
    <row r="47" spans="1:30" ht="15.75" hidden="1" customHeight="1">
      <c r="A47" s="1244">
        <f t="shared" si="0"/>
        <v>0</v>
      </c>
      <c r="B47" s="1245" t="s">
        <v>1824</v>
      </c>
      <c r="C47" s="1245" t="s">
        <v>1802</v>
      </c>
      <c r="D47" s="1245" t="s">
        <v>1803</v>
      </c>
      <c r="E47" s="1246" t="s">
        <v>1710</v>
      </c>
      <c r="F47" s="1245">
        <f t="shared" si="1"/>
        <v>1972</v>
      </c>
      <c r="G47" s="1247">
        <v>26616</v>
      </c>
      <c r="H47" s="1244" t="s">
        <v>1691</v>
      </c>
      <c r="I47" s="1248" t="s">
        <v>3826</v>
      </c>
      <c r="J47" s="1245" t="s">
        <v>1681</v>
      </c>
      <c r="K47" s="1245">
        <v>0</v>
      </c>
      <c r="L47" s="1245" t="s">
        <v>1804</v>
      </c>
      <c r="M47" s="1245" t="s">
        <v>1804</v>
      </c>
      <c r="N47" s="1245"/>
      <c r="O47" s="1245" t="s">
        <v>1227</v>
      </c>
      <c r="P47" s="1249"/>
      <c r="Q47" s="1245" t="s">
        <v>1756</v>
      </c>
      <c r="R47" s="1244" t="s">
        <v>1811</v>
      </c>
      <c r="S47" s="1244"/>
      <c r="T47" s="1244" t="s">
        <v>725</v>
      </c>
      <c r="U47" s="1244" t="s">
        <v>1825</v>
      </c>
      <c r="V47" s="1244"/>
      <c r="W47" s="1244">
        <v>0</v>
      </c>
      <c r="X47" s="1244"/>
      <c r="Y47" s="1251">
        <v>37064</v>
      </c>
      <c r="Z47" s="1251">
        <v>37429</v>
      </c>
      <c r="AA47" s="1250">
        <f t="shared" ca="1" si="2"/>
        <v>3.0833333333333335</v>
      </c>
      <c r="AB47" s="1252" t="s">
        <v>3826</v>
      </c>
      <c r="AC47" s="1253"/>
      <c r="AD47" s="1231"/>
    </row>
    <row r="48" spans="1:30" ht="15.75" hidden="1" customHeight="1">
      <c r="A48" s="1244">
        <f t="shared" si="0"/>
        <v>0</v>
      </c>
      <c r="B48" s="1245" t="s">
        <v>1826</v>
      </c>
      <c r="C48" s="1245" t="s">
        <v>1802</v>
      </c>
      <c r="D48" s="1245" t="s">
        <v>1803</v>
      </c>
      <c r="E48" s="1244" t="s">
        <v>1710</v>
      </c>
      <c r="F48" s="1245">
        <f t="shared" si="1"/>
        <v>1980</v>
      </c>
      <c r="G48" s="1247">
        <v>29325</v>
      </c>
      <c r="H48" s="1244" t="s">
        <v>1699</v>
      </c>
      <c r="I48" s="1248" t="s">
        <v>3826</v>
      </c>
      <c r="J48" s="1245" t="s">
        <v>1681</v>
      </c>
      <c r="K48" s="1245">
        <v>0</v>
      </c>
      <c r="L48" s="1245" t="s">
        <v>1804</v>
      </c>
      <c r="M48" s="1245" t="s">
        <v>1804</v>
      </c>
      <c r="N48" s="1245"/>
      <c r="O48" s="1245" t="s">
        <v>1227</v>
      </c>
      <c r="P48" s="1249"/>
      <c r="Q48" s="1245" t="s">
        <v>1756</v>
      </c>
      <c r="R48" s="1244" t="s">
        <v>1811</v>
      </c>
      <c r="S48" s="1244"/>
      <c r="T48" s="1244" t="s">
        <v>725</v>
      </c>
      <c r="U48" s="1244"/>
      <c r="V48" s="1244"/>
      <c r="W48" s="1244">
        <v>0</v>
      </c>
      <c r="X48" s="1244"/>
      <c r="Y48" s="1251"/>
      <c r="Z48" s="1251"/>
      <c r="AA48" s="1250">
        <f t="shared" ca="1" si="2"/>
        <v>10.5</v>
      </c>
      <c r="AB48" s="1252" t="s">
        <v>3826</v>
      </c>
      <c r="AC48" s="1253"/>
      <c r="AD48" s="1231"/>
    </row>
    <row r="49" spans="1:30" ht="15.75" hidden="1" customHeight="1">
      <c r="A49" s="1244">
        <f t="shared" si="0"/>
        <v>0</v>
      </c>
      <c r="B49" s="1245" t="s">
        <v>1827</v>
      </c>
      <c r="C49" s="1245" t="s">
        <v>1802</v>
      </c>
      <c r="D49" s="1245" t="s">
        <v>1803</v>
      </c>
      <c r="E49" s="1246" t="s">
        <v>1710</v>
      </c>
      <c r="F49" s="1245">
        <f t="shared" si="1"/>
        <v>1984</v>
      </c>
      <c r="G49" s="1247">
        <v>30838</v>
      </c>
      <c r="H49" s="1244" t="s">
        <v>1699</v>
      </c>
      <c r="I49" s="1248" t="s">
        <v>3826</v>
      </c>
      <c r="J49" s="1245" t="s">
        <v>1681</v>
      </c>
      <c r="K49" s="1245">
        <v>0</v>
      </c>
      <c r="L49" s="1245" t="s">
        <v>1804</v>
      </c>
      <c r="M49" s="1245" t="s">
        <v>1804</v>
      </c>
      <c r="N49" s="1245"/>
      <c r="O49" s="1245" t="s">
        <v>1227</v>
      </c>
      <c r="P49" s="1249"/>
      <c r="Q49" s="1245"/>
      <c r="R49" s="1251" t="s">
        <v>1828</v>
      </c>
      <c r="S49" s="1244"/>
      <c r="T49" s="1244">
        <v>0</v>
      </c>
      <c r="U49" s="1244"/>
      <c r="V49" s="1244"/>
      <c r="W49" s="1244">
        <v>0</v>
      </c>
      <c r="X49" s="1244"/>
      <c r="Y49" s="1251"/>
      <c r="Z49" s="1251"/>
      <c r="AA49" s="1250">
        <f t="shared" ca="1" si="2"/>
        <v>14.666666666666666</v>
      </c>
      <c r="AB49" s="1252" t="s">
        <v>3826</v>
      </c>
      <c r="AC49" s="1253"/>
      <c r="AD49" s="1231"/>
    </row>
    <row r="50" spans="1:30" ht="15.75" hidden="1" customHeight="1">
      <c r="A50" s="1244">
        <f t="shared" si="0"/>
        <v>0</v>
      </c>
      <c r="B50" s="1245" t="s">
        <v>1829</v>
      </c>
      <c r="C50" s="1245" t="s">
        <v>1802</v>
      </c>
      <c r="D50" s="1245" t="s">
        <v>1830</v>
      </c>
      <c r="E50" s="1244" t="s">
        <v>1710</v>
      </c>
      <c r="F50" s="1245">
        <f t="shared" si="1"/>
        <v>1971</v>
      </c>
      <c r="G50" s="1247">
        <v>25961</v>
      </c>
      <c r="H50" s="1244" t="s">
        <v>1691</v>
      </c>
      <c r="I50" s="1248" t="s">
        <v>3826</v>
      </c>
      <c r="J50" s="1245" t="s">
        <v>1681</v>
      </c>
      <c r="K50" s="1245">
        <v>0</v>
      </c>
      <c r="L50" s="1245" t="s">
        <v>1804</v>
      </c>
      <c r="M50" s="1245" t="s">
        <v>1831</v>
      </c>
      <c r="N50" s="1245"/>
      <c r="O50" s="1245" t="s">
        <v>1227</v>
      </c>
      <c r="P50" s="1249"/>
      <c r="Q50" s="1245" t="s">
        <v>1756</v>
      </c>
      <c r="R50" s="1244" t="s">
        <v>1811</v>
      </c>
      <c r="S50" s="1244"/>
      <c r="T50" s="1244" t="s">
        <v>725</v>
      </c>
      <c r="U50" s="1244" t="s">
        <v>1694</v>
      </c>
      <c r="V50" s="1244"/>
      <c r="W50" s="1244">
        <v>0</v>
      </c>
      <c r="X50" s="1244"/>
      <c r="Y50" s="1251">
        <v>36707</v>
      </c>
      <c r="Z50" s="1251">
        <v>37062</v>
      </c>
      <c r="AA50" s="1250">
        <f t="shared" ca="1" si="2"/>
        <v>1.25</v>
      </c>
      <c r="AB50" s="1252" t="s">
        <v>3826</v>
      </c>
      <c r="AC50" s="1253"/>
      <c r="AD50" s="1231"/>
    </row>
    <row r="51" spans="1:30" ht="15.75" hidden="1" customHeight="1">
      <c r="A51" s="1244">
        <f t="shared" si="0"/>
        <v>0</v>
      </c>
      <c r="B51" s="1245" t="s">
        <v>1832</v>
      </c>
      <c r="C51" s="1245" t="s">
        <v>1802</v>
      </c>
      <c r="D51" s="1245" t="s">
        <v>1830</v>
      </c>
      <c r="E51" s="1246" t="s">
        <v>1690</v>
      </c>
      <c r="F51" s="1245">
        <f t="shared" si="1"/>
        <v>1974</v>
      </c>
      <c r="G51" s="1247">
        <v>27031</v>
      </c>
      <c r="H51" s="1244" t="s">
        <v>1699</v>
      </c>
      <c r="I51" s="1248" t="s">
        <v>3826</v>
      </c>
      <c r="J51" s="1245" t="s">
        <v>1681</v>
      </c>
      <c r="K51" s="1245">
        <v>0</v>
      </c>
      <c r="L51" s="1245" t="s">
        <v>1804</v>
      </c>
      <c r="M51" s="1245" t="s">
        <v>1833</v>
      </c>
      <c r="N51" s="1245"/>
      <c r="O51" s="1245" t="s">
        <v>1227</v>
      </c>
      <c r="P51" s="1249"/>
      <c r="Q51" s="1245" t="s">
        <v>1756</v>
      </c>
      <c r="R51" s="1244" t="s">
        <v>1811</v>
      </c>
      <c r="S51" s="1244"/>
      <c r="T51" s="1244" t="s">
        <v>725</v>
      </c>
      <c r="U51" s="1244" t="s">
        <v>1760</v>
      </c>
      <c r="V51" s="1244"/>
      <c r="W51" s="1250" t="s">
        <v>1716</v>
      </c>
      <c r="X51" s="1244"/>
      <c r="Y51" s="1251"/>
      <c r="Z51" s="1251"/>
      <c r="AA51" s="1250">
        <f t="shared" ca="1" si="2"/>
        <v>9.1666666666666661</v>
      </c>
      <c r="AB51" s="1252" t="s">
        <v>3826</v>
      </c>
      <c r="AC51" s="1253"/>
      <c r="AD51" s="1231"/>
    </row>
    <row r="52" spans="1:30" ht="15.75" hidden="1" customHeight="1">
      <c r="A52" s="1244">
        <f t="shared" si="0"/>
        <v>0</v>
      </c>
      <c r="B52" s="1245" t="s">
        <v>1834</v>
      </c>
      <c r="C52" s="1245" t="s">
        <v>1802</v>
      </c>
      <c r="D52" s="1245" t="s">
        <v>1830</v>
      </c>
      <c r="E52" s="1244" t="s">
        <v>1710</v>
      </c>
      <c r="F52" s="1245">
        <f t="shared" si="1"/>
        <v>1995</v>
      </c>
      <c r="G52" s="1247">
        <v>34773</v>
      </c>
      <c r="H52" s="1244" t="s">
        <v>1699</v>
      </c>
      <c r="I52" s="1248" t="s">
        <v>3826</v>
      </c>
      <c r="J52" s="1245" t="s">
        <v>1681</v>
      </c>
      <c r="K52" s="1245"/>
      <c r="L52" s="1245" t="s">
        <v>1804</v>
      </c>
      <c r="M52" s="1245" t="s">
        <v>1835</v>
      </c>
      <c r="N52" s="1245"/>
      <c r="O52" s="1245">
        <v>0</v>
      </c>
      <c r="P52" s="1249"/>
      <c r="Q52" s="1245"/>
      <c r="R52" s="1251" t="s">
        <v>1836</v>
      </c>
      <c r="S52" s="1244"/>
      <c r="T52" s="1244">
        <v>2018</v>
      </c>
      <c r="U52" s="1244"/>
      <c r="V52" s="1244"/>
      <c r="W52" s="1244">
        <v>0</v>
      </c>
      <c r="X52" s="1244"/>
      <c r="Y52" s="1251"/>
      <c r="Z52" s="1251"/>
      <c r="AA52" s="1250">
        <f t="shared" ca="1" si="2"/>
        <v>25.416666666666668</v>
      </c>
      <c r="AB52" s="1252" t="s">
        <v>3826</v>
      </c>
      <c r="AC52" s="1253"/>
      <c r="AD52" s="1231"/>
    </row>
    <row r="53" spans="1:30" ht="15.75" hidden="1" customHeight="1">
      <c r="A53" s="1244">
        <f t="shared" si="0"/>
        <v>0</v>
      </c>
      <c r="B53" s="1245" t="s">
        <v>1837</v>
      </c>
      <c r="C53" s="1245" t="s">
        <v>1802</v>
      </c>
      <c r="D53" s="1245" t="s">
        <v>1830</v>
      </c>
      <c r="E53" s="1244" t="s">
        <v>1710</v>
      </c>
      <c r="F53" s="1245">
        <f t="shared" si="1"/>
        <v>1979</v>
      </c>
      <c r="G53" s="1247">
        <v>29120</v>
      </c>
      <c r="H53" s="1244" t="s">
        <v>1699</v>
      </c>
      <c r="I53" s="1248" t="s">
        <v>3826</v>
      </c>
      <c r="J53" s="1245" t="s">
        <v>1681</v>
      </c>
      <c r="K53" s="1245">
        <v>0</v>
      </c>
      <c r="L53" s="1245" t="s">
        <v>1838</v>
      </c>
      <c r="M53" s="1245" t="s">
        <v>1839</v>
      </c>
      <c r="N53" s="1245"/>
      <c r="O53" s="1245" t="s">
        <v>1227</v>
      </c>
      <c r="P53" s="1249"/>
      <c r="Q53" s="1245" t="s">
        <v>1756</v>
      </c>
      <c r="R53" s="1244" t="s">
        <v>1811</v>
      </c>
      <c r="S53" s="1244" t="s">
        <v>1759</v>
      </c>
      <c r="T53" s="1244" t="s">
        <v>725</v>
      </c>
      <c r="U53" s="1244"/>
      <c r="V53" s="1244"/>
      <c r="W53" s="1244">
        <v>0</v>
      </c>
      <c r="X53" s="1244"/>
      <c r="Y53" s="1251"/>
      <c r="Z53" s="1251"/>
      <c r="AA53" s="1250">
        <f t="shared" ca="1" si="2"/>
        <v>9.9166666666666661</v>
      </c>
      <c r="AB53" s="1252" t="s">
        <v>3826</v>
      </c>
      <c r="AC53" s="1253"/>
      <c r="AD53" s="1231"/>
    </row>
    <row r="54" spans="1:30" ht="15.75" hidden="1" customHeight="1">
      <c r="A54" s="1244">
        <f t="shared" si="0"/>
        <v>0</v>
      </c>
      <c r="B54" s="1245" t="s">
        <v>1840</v>
      </c>
      <c r="C54" s="1245" t="s">
        <v>1802</v>
      </c>
      <c r="D54" s="1245" t="s">
        <v>1830</v>
      </c>
      <c r="E54" s="1246" t="s">
        <v>1710</v>
      </c>
      <c r="F54" s="1245">
        <f t="shared" si="1"/>
        <v>1988</v>
      </c>
      <c r="G54" s="1247">
        <v>32293</v>
      </c>
      <c r="H54" s="1244" t="s">
        <v>1699</v>
      </c>
      <c r="I54" s="1248" t="s">
        <v>3826</v>
      </c>
      <c r="J54" s="1245" t="s">
        <v>1681</v>
      </c>
      <c r="K54" s="1245">
        <v>0</v>
      </c>
      <c r="L54" s="1245" t="s">
        <v>1804</v>
      </c>
      <c r="M54" s="1245" t="s">
        <v>1841</v>
      </c>
      <c r="N54" s="1245"/>
      <c r="O54" s="1245" t="s">
        <v>1227</v>
      </c>
      <c r="P54" s="1249"/>
      <c r="Q54" s="1245" t="s">
        <v>1756</v>
      </c>
      <c r="R54" s="1244" t="s">
        <v>1811</v>
      </c>
      <c r="S54" s="1244"/>
      <c r="T54" s="1244" t="s">
        <v>725</v>
      </c>
      <c r="U54" s="1244" t="s">
        <v>1774</v>
      </c>
      <c r="V54" s="1244"/>
      <c r="W54" s="1250" t="s">
        <v>1708</v>
      </c>
      <c r="X54" s="1244"/>
      <c r="Y54" s="1251"/>
      <c r="Z54" s="1251"/>
      <c r="AA54" s="1250">
        <f t="shared" ca="1" si="2"/>
        <v>18.583333333333332</v>
      </c>
      <c r="AB54" s="1252" t="s">
        <v>3826</v>
      </c>
      <c r="AC54" s="1253"/>
      <c r="AD54" s="1231"/>
    </row>
    <row r="55" spans="1:30" ht="15.75" hidden="1" customHeight="1">
      <c r="A55" s="1244">
        <f t="shared" si="0"/>
        <v>0</v>
      </c>
      <c r="B55" s="1245" t="s">
        <v>1842</v>
      </c>
      <c r="C55" s="1245" t="s">
        <v>1802</v>
      </c>
      <c r="D55" s="1245" t="s">
        <v>1830</v>
      </c>
      <c r="E55" s="1244" t="s">
        <v>1710</v>
      </c>
      <c r="F55" s="1245">
        <f t="shared" si="1"/>
        <v>1970</v>
      </c>
      <c r="G55" s="1247">
        <v>25811</v>
      </c>
      <c r="H55" s="1244" t="s">
        <v>1691</v>
      </c>
      <c r="I55" s="1248" t="s">
        <v>3826</v>
      </c>
      <c r="J55" s="1245" t="s">
        <v>1681</v>
      </c>
      <c r="K55" s="1245">
        <v>0</v>
      </c>
      <c r="L55" s="1245" t="s">
        <v>1804</v>
      </c>
      <c r="M55" s="1245" t="s">
        <v>1831</v>
      </c>
      <c r="N55" s="1245"/>
      <c r="O55" s="1245" t="s">
        <v>1227</v>
      </c>
      <c r="P55" s="1249"/>
      <c r="Q55" s="1245" t="s">
        <v>1756</v>
      </c>
      <c r="R55" s="1244" t="s">
        <v>1811</v>
      </c>
      <c r="S55" s="1244"/>
      <c r="T55" s="1244" t="s">
        <v>725</v>
      </c>
      <c r="U55" s="1244" t="s">
        <v>1694</v>
      </c>
      <c r="V55" s="1244"/>
      <c r="W55" s="1244">
        <v>0</v>
      </c>
      <c r="X55" s="1244"/>
      <c r="Y55" s="1251">
        <v>37704</v>
      </c>
      <c r="Z55" s="1251">
        <v>38070</v>
      </c>
      <c r="AA55" s="1250">
        <f t="shared" ca="1" si="2"/>
        <v>0.83333333333333337</v>
      </c>
      <c r="AB55" s="1252" t="s">
        <v>3826</v>
      </c>
      <c r="AC55" s="1253"/>
      <c r="AD55" s="1231"/>
    </row>
    <row r="56" spans="1:30" ht="15.75" hidden="1" customHeight="1">
      <c r="A56" s="1244">
        <f t="shared" si="0"/>
        <v>0</v>
      </c>
      <c r="B56" s="1245" t="s">
        <v>1843</v>
      </c>
      <c r="C56" s="1245" t="s">
        <v>1802</v>
      </c>
      <c r="D56" s="1245" t="s">
        <v>1830</v>
      </c>
      <c r="E56" s="1244" t="s">
        <v>1710</v>
      </c>
      <c r="F56" s="1245">
        <f t="shared" si="1"/>
        <v>1972</v>
      </c>
      <c r="G56" s="1247">
        <v>26378</v>
      </c>
      <c r="H56" s="1244" t="s">
        <v>1691</v>
      </c>
      <c r="I56" s="1248" t="s">
        <v>3826</v>
      </c>
      <c r="J56" s="1245" t="s">
        <v>1681</v>
      </c>
      <c r="K56" s="1245">
        <v>0</v>
      </c>
      <c r="L56" s="1245" t="s">
        <v>1804</v>
      </c>
      <c r="M56" s="1245" t="s">
        <v>1804</v>
      </c>
      <c r="N56" s="1245"/>
      <c r="O56" s="1245" t="s">
        <v>1227</v>
      </c>
      <c r="P56" s="1249"/>
      <c r="Q56" s="1245" t="s">
        <v>1756</v>
      </c>
      <c r="R56" s="1244" t="s">
        <v>1811</v>
      </c>
      <c r="S56" s="1244"/>
      <c r="T56" s="1244" t="s">
        <v>725</v>
      </c>
      <c r="U56" s="1244" t="s">
        <v>1694</v>
      </c>
      <c r="V56" s="1244"/>
      <c r="W56" s="1244" t="s">
        <v>1844</v>
      </c>
      <c r="X56" s="1244" t="s">
        <v>1696</v>
      </c>
      <c r="Y56" s="1251">
        <v>36335</v>
      </c>
      <c r="Z56" s="1251">
        <v>36701</v>
      </c>
      <c r="AA56" s="1250">
        <f t="shared" ca="1" si="2"/>
        <v>2.4166666666666665</v>
      </c>
      <c r="AB56" s="1252" t="s">
        <v>3826</v>
      </c>
      <c r="AC56" s="1253"/>
      <c r="AD56" s="1231"/>
    </row>
    <row r="57" spans="1:30" ht="15.75" hidden="1" customHeight="1">
      <c r="A57" s="1244">
        <f t="shared" si="0"/>
        <v>0</v>
      </c>
      <c r="B57" s="1245" t="s">
        <v>1845</v>
      </c>
      <c r="C57" s="1245" t="s">
        <v>1802</v>
      </c>
      <c r="D57" s="1245" t="s">
        <v>1830</v>
      </c>
      <c r="E57" s="1246" t="s">
        <v>1710</v>
      </c>
      <c r="F57" s="1245">
        <f t="shared" si="1"/>
        <v>1977</v>
      </c>
      <c r="G57" s="1247">
        <v>28253</v>
      </c>
      <c r="H57" s="1244" t="s">
        <v>1699</v>
      </c>
      <c r="I57" s="1248" t="s">
        <v>3826</v>
      </c>
      <c r="J57" s="1245" t="s">
        <v>1681</v>
      </c>
      <c r="K57" s="1245">
        <v>0</v>
      </c>
      <c r="L57" s="1245" t="s">
        <v>1804</v>
      </c>
      <c r="M57" s="1245" t="s">
        <v>1846</v>
      </c>
      <c r="N57" s="1245"/>
      <c r="O57" s="1245" t="s">
        <v>1227</v>
      </c>
      <c r="P57" s="1249"/>
      <c r="Q57" s="1245" t="s">
        <v>1756</v>
      </c>
      <c r="R57" s="1251" t="s">
        <v>1847</v>
      </c>
      <c r="S57" s="1244"/>
      <c r="T57" s="1244" t="s">
        <v>725</v>
      </c>
      <c r="U57" s="1244"/>
      <c r="V57" s="1244"/>
      <c r="W57" s="1244">
        <v>0</v>
      </c>
      <c r="X57" s="1244"/>
      <c r="Y57" s="1251">
        <v>39822</v>
      </c>
      <c r="Z57" s="1251">
        <v>36534</v>
      </c>
      <c r="AA57" s="1250">
        <f t="shared" ca="1" si="2"/>
        <v>7.583333333333333</v>
      </c>
      <c r="AB57" s="1252" t="s">
        <v>3826</v>
      </c>
      <c r="AC57" s="1253"/>
      <c r="AD57" s="1231"/>
    </row>
    <row r="58" spans="1:30" ht="15.75" hidden="1" customHeight="1">
      <c r="A58" s="1244">
        <f t="shared" si="0"/>
        <v>0</v>
      </c>
      <c r="B58" s="1245" t="s">
        <v>1848</v>
      </c>
      <c r="C58" s="1245" t="s">
        <v>1802</v>
      </c>
      <c r="D58" s="1245" t="s">
        <v>1830</v>
      </c>
      <c r="E58" s="1244" t="s">
        <v>1710</v>
      </c>
      <c r="F58" s="1245">
        <f t="shared" si="1"/>
        <v>1990</v>
      </c>
      <c r="G58" s="1247">
        <v>33104</v>
      </c>
      <c r="H58" s="1244" t="s">
        <v>1699</v>
      </c>
      <c r="I58" s="1248" t="s">
        <v>3826</v>
      </c>
      <c r="J58" s="1245" t="s">
        <v>1681</v>
      </c>
      <c r="K58" s="1245">
        <v>0</v>
      </c>
      <c r="L58" s="1245" t="s">
        <v>1849</v>
      </c>
      <c r="M58" s="1245" t="s">
        <v>1850</v>
      </c>
      <c r="N58" s="1245"/>
      <c r="O58" s="1245" t="s">
        <v>1227</v>
      </c>
      <c r="P58" s="1249"/>
      <c r="Q58" s="1245" t="s">
        <v>1756</v>
      </c>
      <c r="R58" s="1244" t="s">
        <v>1811</v>
      </c>
      <c r="S58" s="1244"/>
      <c r="T58" s="1244" t="s">
        <v>725</v>
      </c>
      <c r="U58" s="1244" t="s">
        <v>1774</v>
      </c>
      <c r="V58" s="1244"/>
      <c r="W58" s="1244">
        <v>0</v>
      </c>
      <c r="X58" s="1244"/>
      <c r="Y58" s="1251">
        <v>41003</v>
      </c>
      <c r="Z58" s="1251">
        <v>41368</v>
      </c>
      <c r="AA58" s="1250">
        <f t="shared" ca="1" si="2"/>
        <v>20.833333333333332</v>
      </c>
      <c r="AB58" s="1252" t="s">
        <v>3826</v>
      </c>
      <c r="AC58" s="1253"/>
      <c r="AD58" s="1231"/>
    </row>
    <row r="59" spans="1:30" ht="15.75" hidden="1" customHeight="1">
      <c r="A59" s="1244">
        <f t="shared" si="0"/>
        <v>0</v>
      </c>
      <c r="B59" s="1245" t="s">
        <v>1851</v>
      </c>
      <c r="C59" s="1245" t="s">
        <v>1802</v>
      </c>
      <c r="D59" s="1245" t="s">
        <v>1830</v>
      </c>
      <c r="E59" s="1246" t="s">
        <v>1710</v>
      </c>
      <c r="F59" s="1245">
        <f t="shared" si="1"/>
        <v>1997</v>
      </c>
      <c r="G59" s="1247">
        <v>35448</v>
      </c>
      <c r="H59" s="1246" t="s">
        <v>1699</v>
      </c>
      <c r="I59" s="1248" t="s">
        <v>3826</v>
      </c>
      <c r="J59" s="1245" t="s">
        <v>20</v>
      </c>
      <c r="K59" s="1245"/>
      <c r="L59" s="1254" t="s">
        <v>1852</v>
      </c>
      <c r="M59" s="1245"/>
      <c r="N59" s="1245"/>
      <c r="O59" s="1245"/>
      <c r="P59" s="1249"/>
      <c r="Q59" s="1245"/>
      <c r="R59" s="1244" t="s">
        <v>1853</v>
      </c>
      <c r="S59" s="1244"/>
      <c r="T59" s="1244"/>
      <c r="U59" s="1244"/>
      <c r="V59" s="1244"/>
      <c r="W59" s="1244"/>
      <c r="X59" s="1244"/>
      <c r="Y59" s="1244"/>
      <c r="Z59" s="1251"/>
      <c r="AA59" s="1257">
        <f t="shared" ca="1" si="2"/>
        <v>27.25</v>
      </c>
      <c r="AB59" s="1252" t="s">
        <v>3826</v>
      </c>
      <c r="AC59" s="1253"/>
      <c r="AD59" s="1231"/>
    </row>
    <row r="60" spans="1:30" ht="15.75" hidden="1" customHeight="1">
      <c r="A60" s="1244">
        <f t="shared" si="0"/>
        <v>0</v>
      </c>
      <c r="B60" s="1245" t="s">
        <v>1854</v>
      </c>
      <c r="C60" s="1245" t="s">
        <v>1802</v>
      </c>
      <c r="D60" s="1245" t="s">
        <v>1830</v>
      </c>
      <c r="E60" s="1246" t="s">
        <v>1710</v>
      </c>
      <c r="F60" s="1245">
        <f t="shared" si="1"/>
        <v>1970</v>
      </c>
      <c r="G60" s="1247">
        <v>25766</v>
      </c>
      <c r="H60" s="1244" t="s">
        <v>1691</v>
      </c>
      <c r="I60" s="1248" t="s">
        <v>3826</v>
      </c>
      <c r="J60" s="1245" t="s">
        <v>1681</v>
      </c>
      <c r="K60" s="1245">
        <v>0</v>
      </c>
      <c r="L60" s="1245" t="s">
        <v>1804</v>
      </c>
      <c r="M60" s="1245" t="s">
        <v>1831</v>
      </c>
      <c r="N60" s="1245"/>
      <c r="O60" s="1245" t="s">
        <v>1227</v>
      </c>
      <c r="P60" s="1249"/>
      <c r="Q60" s="1245" t="s">
        <v>1756</v>
      </c>
      <c r="R60" s="1244" t="s">
        <v>1811</v>
      </c>
      <c r="S60" s="1244"/>
      <c r="T60" s="1244" t="s">
        <v>725</v>
      </c>
      <c r="U60" s="1244" t="s">
        <v>1694</v>
      </c>
      <c r="V60" s="1244"/>
      <c r="W60" s="1244">
        <v>0</v>
      </c>
      <c r="X60" s="1244"/>
      <c r="Y60" s="1251">
        <v>36245</v>
      </c>
      <c r="Z60" s="1251">
        <v>36611</v>
      </c>
      <c r="AA60" s="1250">
        <f t="shared" ca="1" si="2"/>
        <v>0.75</v>
      </c>
      <c r="AB60" s="1252" t="s">
        <v>3826</v>
      </c>
      <c r="AC60" s="1253"/>
      <c r="AD60" s="1231"/>
    </row>
    <row r="61" spans="1:30" ht="15.75" hidden="1" customHeight="1">
      <c r="A61" s="1244">
        <f t="shared" si="0"/>
        <v>0</v>
      </c>
      <c r="B61" s="1245" t="s">
        <v>1855</v>
      </c>
      <c r="C61" s="1245" t="s">
        <v>1802</v>
      </c>
      <c r="D61" s="1245" t="s">
        <v>1856</v>
      </c>
      <c r="E61" s="1244" t="s">
        <v>1710</v>
      </c>
      <c r="F61" s="1245">
        <f t="shared" si="1"/>
        <v>1990</v>
      </c>
      <c r="G61" s="1247">
        <v>33209</v>
      </c>
      <c r="H61" s="1244" t="s">
        <v>1699</v>
      </c>
      <c r="I61" s="1248" t="s">
        <v>3826</v>
      </c>
      <c r="J61" s="1245" t="s">
        <v>1681</v>
      </c>
      <c r="K61" s="1245">
        <v>0</v>
      </c>
      <c r="L61" s="1245" t="s">
        <v>1804</v>
      </c>
      <c r="M61" s="1245" t="s">
        <v>1804</v>
      </c>
      <c r="N61" s="1245"/>
      <c r="O61" s="1245" t="s">
        <v>1227</v>
      </c>
      <c r="P61" s="1249"/>
      <c r="Q61" s="1245" t="s">
        <v>1756</v>
      </c>
      <c r="R61" s="1244" t="s">
        <v>1811</v>
      </c>
      <c r="S61" s="1244"/>
      <c r="T61" s="1244" t="s">
        <v>725</v>
      </c>
      <c r="U61" s="1244" t="s">
        <v>1774</v>
      </c>
      <c r="V61" s="1244"/>
      <c r="W61" s="1250" t="s">
        <v>1708</v>
      </c>
      <c r="X61" s="1244"/>
      <c r="Y61" s="1251">
        <v>0</v>
      </c>
      <c r="Z61" s="1251">
        <v>0</v>
      </c>
      <c r="AA61" s="1250">
        <f t="shared" ca="1" si="2"/>
        <v>21.083333333333332</v>
      </c>
      <c r="AB61" s="1252" t="s">
        <v>3826</v>
      </c>
      <c r="AC61" s="1253"/>
      <c r="AD61" s="1231"/>
    </row>
    <row r="62" spans="1:30" ht="15.75" hidden="1" customHeight="1">
      <c r="A62" s="1244">
        <f t="shared" si="0"/>
        <v>0</v>
      </c>
      <c r="B62" s="1245" t="s">
        <v>1857</v>
      </c>
      <c r="C62" s="1245" t="s">
        <v>1802</v>
      </c>
      <c r="D62" s="1245" t="s">
        <v>1856</v>
      </c>
      <c r="E62" s="1244" t="s">
        <v>1690</v>
      </c>
      <c r="F62" s="1245">
        <f t="shared" si="1"/>
        <v>1986</v>
      </c>
      <c r="G62" s="1247">
        <v>31500</v>
      </c>
      <c r="H62" s="1244" t="s">
        <v>1705</v>
      </c>
      <c r="I62" s="1248" t="s">
        <v>3826</v>
      </c>
      <c r="J62" s="1245" t="s">
        <v>1681</v>
      </c>
      <c r="K62" s="1245">
        <v>0</v>
      </c>
      <c r="L62" s="1245" t="s">
        <v>1858</v>
      </c>
      <c r="M62" s="1245" t="s">
        <v>1858</v>
      </c>
      <c r="N62" s="1245"/>
      <c r="O62" s="1245" t="s">
        <v>1227</v>
      </c>
      <c r="P62" s="1249"/>
      <c r="Q62" s="1245"/>
      <c r="R62" s="1244" t="s">
        <v>1811</v>
      </c>
      <c r="S62" s="1244" t="s">
        <v>1859</v>
      </c>
      <c r="T62" s="1244"/>
      <c r="U62" s="1244"/>
      <c r="V62" s="1244" t="s">
        <v>1720</v>
      </c>
      <c r="W62" s="1244">
        <v>0</v>
      </c>
      <c r="X62" s="1244"/>
      <c r="Y62" s="1251"/>
      <c r="Z62" s="1251"/>
      <c r="AA62" s="1250">
        <f t="shared" ca="1" si="2"/>
        <v>21.416666666666668</v>
      </c>
      <c r="AB62" s="1252" t="s">
        <v>3826</v>
      </c>
      <c r="AC62" s="1253"/>
      <c r="AD62" s="1231"/>
    </row>
    <row r="63" spans="1:30" ht="15.75" hidden="1" customHeight="1">
      <c r="A63" s="1244">
        <f t="shared" si="0"/>
        <v>0</v>
      </c>
      <c r="B63" s="1245" t="s">
        <v>1860</v>
      </c>
      <c r="C63" s="1245" t="s">
        <v>1802</v>
      </c>
      <c r="D63" s="1248" t="s">
        <v>1856</v>
      </c>
      <c r="E63" s="1244" t="s">
        <v>1690</v>
      </c>
      <c r="F63" s="1245">
        <f t="shared" si="1"/>
        <v>1958</v>
      </c>
      <c r="G63" s="1247">
        <v>21431</v>
      </c>
      <c r="H63" s="1244" t="s">
        <v>1861</v>
      </c>
      <c r="I63" s="1248" t="s">
        <v>3826</v>
      </c>
      <c r="J63" s="1245" t="s">
        <v>1683</v>
      </c>
      <c r="K63" s="1245" t="s">
        <v>1862</v>
      </c>
      <c r="L63" s="1245" t="s">
        <v>1863</v>
      </c>
      <c r="M63" s="1245" t="s">
        <v>1804</v>
      </c>
      <c r="N63" s="1245"/>
      <c r="O63" s="1245" t="s">
        <v>1804</v>
      </c>
      <c r="P63" s="1249"/>
      <c r="Q63" s="1245" t="s">
        <v>1864</v>
      </c>
      <c r="R63" s="1244" t="s">
        <v>1865</v>
      </c>
      <c r="S63" s="1244"/>
      <c r="T63" s="1244" t="s">
        <v>725</v>
      </c>
      <c r="U63" s="1244" t="s">
        <v>1866</v>
      </c>
      <c r="V63" s="1244"/>
      <c r="W63" s="1244" t="s">
        <v>1867</v>
      </c>
      <c r="X63" s="1244" t="s">
        <v>1823</v>
      </c>
      <c r="Y63" s="1251">
        <v>35024</v>
      </c>
      <c r="Z63" s="1251">
        <v>35390</v>
      </c>
      <c r="AA63" s="1250">
        <f t="shared" ca="1" si="2"/>
        <v>-6.083333333333333</v>
      </c>
      <c r="AB63" s="1252" t="s">
        <v>3826</v>
      </c>
      <c r="AC63" s="1253"/>
      <c r="AD63" s="1231"/>
    </row>
    <row r="64" spans="1:30" ht="15.75" hidden="1" customHeight="1">
      <c r="A64" s="1244">
        <f t="shared" si="0"/>
        <v>0</v>
      </c>
      <c r="B64" s="1245" t="s">
        <v>1868</v>
      </c>
      <c r="C64" s="1245" t="s">
        <v>1802</v>
      </c>
      <c r="D64" s="1245" t="s">
        <v>1856</v>
      </c>
      <c r="E64" s="1246" t="s">
        <v>1710</v>
      </c>
      <c r="F64" s="1245">
        <f t="shared" si="1"/>
        <v>1979</v>
      </c>
      <c r="G64" s="1247">
        <v>29147</v>
      </c>
      <c r="H64" s="1244" t="s">
        <v>1691</v>
      </c>
      <c r="I64" s="1248" t="s">
        <v>3826</v>
      </c>
      <c r="J64" s="1245" t="s">
        <v>1683</v>
      </c>
      <c r="K64" s="1245">
        <v>0</v>
      </c>
      <c r="L64" s="1245" t="s">
        <v>1804</v>
      </c>
      <c r="M64" s="1245" t="s">
        <v>1804</v>
      </c>
      <c r="N64" s="1245"/>
      <c r="O64" s="1245" t="s">
        <v>1869</v>
      </c>
      <c r="P64" s="1249"/>
      <c r="Q64" s="1245" t="s">
        <v>1821</v>
      </c>
      <c r="R64" s="1244" t="s">
        <v>1865</v>
      </c>
      <c r="S64" s="1244"/>
      <c r="T64" s="1244" t="s">
        <v>725</v>
      </c>
      <c r="U64" s="1244" t="s">
        <v>1760</v>
      </c>
      <c r="V64" s="1244"/>
      <c r="W64" s="1250" t="s">
        <v>1716</v>
      </c>
      <c r="X64" s="1244" t="s">
        <v>1870</v>
      </c>
      <c r="Y64" s="1251">
        <v>39905</v>
      </c>
      <c r="Z64" s="1251">
        <v>40270</v>
      </c>
      <c r="AA64" s="1250">
        <f t="shared" ca="1" si="2"/>
        <v>10</v>
      </c>
      <c r="AB64" s="1252" t="s">
        <v>3826</v>
      </c>
      <c r="AC64" s="1253"/>
      <c r="AD64" s="1231"/>
    </row>
    <row r="65" spans="1:30" ht="15.75" hidden="1" customHeight="1">
      <c r="A65" s="1244">
        <f t="shared" si="0"/>
        <v>0</v>
      </c>
      <c r="B65" s="1245" t="s">
        <v>1871</v>
      </c>
      <c r="C65" s="1245" t="s">
        <v>1802</v>
      </c>
      <c r="D65" s="1245" t="s">
        <v>1856</v>
      </c>
      <c r="E65" s="1244" t="s">
        <v>1710</v>
      </c>
      <c r="F65" s="1245">
        <f t="shared" si="1"/>
        <v>1980</v>
      </c>
      <c r="G65" s="1247">
        <v>29482</v>
      </c>
      <c r="H65" s="1244" t="s">
        <v>1699</v>
      </c>
      <c r="I65" s="1248" t="s">
        <v>3826</v>
      </c>
      <c r="J65" s="1245" t="s">
        <v>1681</v>
      </c>
      <c r="K65" s="1245">
        <v>0</v>
      </c>
      <c r="L65" s="1245" t="s">
        <v>1815</v>
      </c>
      <c r="M65" s="1245" t="s">
        <v>1839</v>
      </c>
      <c r="N65" s="1245"/>
      <c r="O65" s="1245" t="s">
        <v>1227</v>
      </c>
      <c r="P65" s="1249"/>
      <c r="Q65" s="1245" t="s">
        <v>1756</v>
      </c>
      <c r="R65" s="1244" t="s">
        <v>1811</v>
      </c>
      <c r="S65" s="1244"/>
      <c r="T65" s="1244" t="s">
        <v>725</v>
      </c>
      <c r="U65" s="1244"/>
      <c r="V65" s="1244"/>
      <c r="W65" s="1250" t="s">
        <v>1716</v>
      </c>
      <c r="X65" s="1244"/>
      <c r="Y65" s="1251"/>
      <c r="Z65" s="1251"/>
      <c r="AA65" s="1250">
        <f t="shared" ca="1" si="2"/>
        <v>10.916666666666666</v>
      </c>
      <c r="AB65" s="1252" t="s">
        <v>3826</v>
      </c>
      <c r="AC65" s="1253"/>
      <c r="AD65" s="1231"/>
    </row>
    <row r="66" spans="1:30" ht="15.75" hidden="1" customHeight="1">
      <c r="A66" s="1244">
        <f t="shared" si="0"/>
        <v>0</v>
      </c>
      <c r="B66" s="1245" t="s">
        <v>1872</v>
      </c>
      <c r="C66" s="1245" t="s">
        <v>1802</v>
      </c>
      <c r="D66" s="1245" t="s">
        <v>1856</v>
      </c>
      <c r="E66" s="1244" t="s">
        <v>1710</v>
      </c>
      <c r="F66" s="1245">
        <f t="shared" si="1"/>
        <v>1976</v>
      </c>
      <c r="G66" s="1247">
        <v>27806</v>
      </c>
      <c r="H66" s="1244" t="s">
        <v>1705</v>
      </c>
      <c r="I66" s="1248" t="s">
        <v>3826</v>
      </c>
      <c r="J66" s="1245" t="s">
        <v>20</v>
      </c>
      <c r="K66" s="1245">
        <v>0</v>
      </c>
      <c r="L66" s="1245" t="s">
        <v>1873</v>
      </c>
      <c r="M66" s="1245">
        <v>0</v>
      </c>
      <c r="N66" s="1245"/>
      <c r="O66" s="1245" t="s">
        <v>1227</v>
      </c>
      <c r="P66" s="1249"/>
      <c r="Q66" s="1245"/>
      <c r="R66" s="1244" t="s">
        <v>1853</v>
      </c>
      <c r="S66" s="1244"/>
      <c r="T66" s="1244"/>
      <c r="U66" s="1244"/>
      <c r="V66" s="1244"/>
      <c r="W66" s="1244">
        <v>0</v>
      </c>
      <c r="X66" s="1244"/>
      <c r="Y66" s="1251">
        <v>41432</v>
      </c>
      <c r="Z66" s="1251">
        <v>41797</v>
      </c>
      <c r="AA66" s="1250">
        <f t="shared" ca="1" si="2"/>
        <v>6.333333333333333</v>
      </c>
      <c r="AB66" s="1252" t="s">
        <v>3826</v>
      </c>
      <c r="AC66" s="1253"/>
      <c r="AD66" s="1231"/>
    </row>
    <row r="67" spans="1:30" ht="15.75" hidden="1" customHeight="1">
      <c r="A67" s="1244">
        <f t="shared" si="0"/>
        <v>0</v>
      </c>
      <c r="B67" s="1245" t="s">
        <v>1874</v>
      </c>
      <c r="C67" s="1245" t="s">
        <v>1802</v>
      </c>
      <c r="D67" s="1245" t="s">
        <v>1856</v>
      </c>
      <c r="E67" s="1246" t="s">
        <v>1710</v>
      </c>
      <c r="F67" s="1245">
        <f t="shared" si="1"/>
        <v>1985</v>
      </c>
      <c r="G67" s="1247">
        <v>31093</v>
      </c>
      <c r="H67" s="1244" t="s">
        <v>1699</v>
      </c>
      <c r="I67" s="1248" t="s">
        <v>3826</v>
      </c>
      <c r="J67" s="1245" t="s">
        <v>1681</v>
      </c>
      <c r="K67" s="1245">
        <v>0</v>
      </c>
      <c r="L67" s="1245" t="s">
        <v>1804</v>
      </c>
      <c r="M67" s="1245" t="s">
        <v>1804</v>
      </c>
      <c r="N67" s="1245"/>
      <c r="O67" s="1245" t="s">
        <v>1227</v>
      </c>
      <c r="P67" s="1249"/>
      <c r="Q67" s="1245" t="s">
        <v>1756</v>
      </c>
      <c r="R67" s="1244" t="s">
        <v>1811</v>
      </c>
      <c r="S67" s="1244"/>
      <c r="T67" s="1244" t="s">
        <v>725</v>
      </c>
      <c r="U67" s="1244" t="s">
        <v>1774</v>
      </c>
      <c r="V67" s="1244"/>
      <c r="W67" s="1244">
        <v>0</v>
      </c>
      <c r="X67" s="1244"/>
      <c r="Y67" s="1251">
        <v>39083</v>
      </c>
      <c r="Z67" s="1251">
        <v>39448</v>
      </c>
      <c r="AA67" s="1250">
        <f t="shared" ca="1" si="2"/>
        <v>15.333333333333334</v>
      </c>
      <c r="AB67" s="1252" t="s">
        <v>3826</v>
      </c>
      <c r="AC67" s="1253"/>
      <c r="AD67" s="1231"/>
    </row>
    <row r="68" spans="1:30" ht="15.75" hidden="1" customHeight="1">
      <c r="A68" s="1244">
        <f t="shared" si="0"/>
        <v>0</v>
      </c>
      <c r="B68" s="1245" t="s">
        <v>1875</v>
      </c>
      <c r="C68" s="1245" t="s">
        <v>1802</v>
      </c>
      <c r="D68" s="1245" t="s">
        <v>1856</v>
      </c>
      <c r="E68" s="1246" t="s">
        <v>1710</v>
      </c>
      <c r="F68" s="1245">
        <f t="shared" si="1"/>
        <v>1985</v>
      </c>
      <c r="G68" s="1247">
        <v>31192</v>
      </c>
      <c r="H68" s="1244" t="s">
        <v>1705</v>
      </c>
      <c r="I68" s="1248" t="s">
        <v>3826</v>
      </c>
      <c r="J68" s="1245" t="s">
        <v>20</v>
      </c>
      <c r="K68" s="1245">
        <v>0</v>
      </c>
      <c r="L68" s="1245" t="s">
        <v>1863</v>
      </c>
      <c r="M68" s="1245">
        <v>0</v>
      </c>
      <c r="N68" s="1245"/>
      <c r="O68" s="1245" t="s">
        <v>1227</v>
      </c>
      <c r="P68" s="1249"/>
      <c r="Q68" s="1245"/>
      <c r="R68" s="1244" t="s">
        <v>1853</v>
      </c>
      <c r="S68" s="1244"/>
      <c r="T68" s="1244"/>
      <c r="U68" s="1244"/>
      <c r="V68" s="1244" t="s">
        <v>1720</v>
      </c>
      <c r="W68" s="1244">
        <v>0</v>
      </c>
      <c r="X68" s="1244"/>
      <c r="Y68" s="1251"/>
      <c r="Z68" s="1251"/>
      <c r="AA68" s="1250">
        <f t="shared" ca="1" si="2"/>
        <v>15.583333333333334</v>
      </c>
      <c r="AB68" s="1252" t="s">
        <v>3826</v>
      </c>
      <c r="AC68" s="1253"/>
      <c r="AD68" s="1231"/>
    </row>
    <row r="69" spans="1:30" ht="15.75" hidden="1" customHeight="1">
      <c r="A69" s="1244">
        <f t="shared" si="0"/>
        <v>0</v>
      </c>
      <c r="B69" s="1245" t="s">
        <v>1876</v>
      </c>
      <c r="C69" s="1245" t="s">
        <v>1802</v>
      </c>
      <c r="D69" s="1245" t="s">
        <v>1856</v>
      </c>
      <c r="E69" s="1246" t="s">
        <v>1710</v>
      </c>
      <c r="F69" s="1245">
        <f t="shared" si="1"/>
        <v>1994</v>
      </c>
      <c r="G69" s="1247">
        <v>34657</v>
      </c>
      <c r="H69" s="1244" t="s">
        <v>1699</v>
      </c>
      <c r="I69" s="1248" t="s">
        <v>3826</v>
      </c>
      <c r="J69" s="1245" t="s">
        <v>1681</v>
      </c>
      <c r="K69" s="1245">
        <v>0</v>
      </c>
      <c r="L69" s="1245" t="s">
        <v>1849</v>
      </c>
      <c r="M69" s="1245" t="s">
        <v>1804</v>
      </c>
      <c r="N69" s="1245"/>
      <c r="O69" s="1245">
        <v>0</v>
      </c>
      <c r="P69" s="1249"/>
      <c r="Q69" s="1245"/>
      <c r="R69" s="1251" t="s">
        <v>1836</v>
      </c>
      <c r="S69" s="1244"/>
      <c r="T69" s="1244"/>
      <c r="U69" s="1244"/>
      <c r="V69" s="1244"/>
      <c r="W69" s="1244">
        <v>0</v>
      </c>
      <c r="X69" s="1244"/>
      <c r="Y69" s="1251">
        <v>0</v>
      </c>
      <c r="Z69" s="1251" t="s">
        <v>725</v>
      </c>
      <c r="AA69" s="1250">
        <f t="shared" ca="1" si="2"/>
        <v>25.083333333333332</v>
      </c>
      <c r="AB69" s="1252" t="s">
        <v>3826</v>
      </c>
      <c r="AC69" s="1253"/>
      <c r="AD69" s="1231"/>
    </row>
    <row r="70" spans="1:30" ht="15.75" hidden="1" customHeight="1">
      <c r="A70" s="1244">
        <f t="shared" si="0"/>
        <v>0</v>
      </c>
      <c r="B70" s="1245" t="s">
        <v>1877</v>
      </c>
      <c r="C70" s="1245" t="s">
        <v>1802</v>
      </c>
      <c r="D70" s="1245" t="s">
        <v>1856</v>
      </c>
      <c r="E70" s="1244" t="s">
        <v>1710</v>
      </c>
      <c r="F70" s="1245">
        <f t="shared" si="1"/>
        <v>1991</v>
      </c>
      <c r="G70" s="1247">
        <v>33417</v>
      </c>
      <c r="H70" s="1244" t="s">
        <v>1705</v>
      </c>
      <c r="I70" s="1248" t="s">
        <v>3826</v>
      </c>
      <c r="J70" s="1245" t="s">
        <v>20</v>
      </c>
      <c r="K70" s="1245"/>
      <c r="L70" s="1245" t="s">
        <v>1878</v>
      </c>
      <c r="M70" s="1245">
        <v>0</v>
      </c>
      <c r="N70" s="1245"/>
      <c r="O70" s="1245">
        <v>0</v>
      </c>
      <c r="P70" s="1249"/>
      <c r="Q70" s="1245"/>
      <c r="R70" s="1244" t="s">
        <v>1853</v>
      </c>
      <c r="S70" s="1244"/>
      <c r="T70" s="1244"/>
      <c r="U70" s="1244"/>
      <c r="V70" s="1244" t="s">
        <v>1720</v>
      </c>
      <c r="W70" s="1244"/>
      <c r="X70" s="1244"/>
      <c r="Y70" s="1251">
        <v>41460</v>
      </c>
      <c r="Z70" s="1251">
        <v>41825</v>
      </c>
      <c r="AA70" s="1250">
        <f t="shared" ca="1" si="2"/>
        <v>21.666666666666668</v>
      </c>
      <c r="AB70" s="1252" t="s">
        <v>3826</v>
      </c>
      <c r="AC70" s="1253"/>
      <c r="AD70" s="1231"/>
    </row>
    <row r="71" spans="1:30" ht="15.75" hidden="1" customHeight="1">
      <c r="A71" s="1244">
        <f t="shared" si="0"/>
        <v>0</v>
      </c>
      <c r="B71" s="1245" t="s">
        <v>1879</v>
      </c>
      <c r="C71" s="1245" t="s">
        <v>1802</v>
      </c>
      <c r="D71" s="1245" t="s">
        <v>1856</v>
      </c>
      <c r="E71" s="1246" t="s">
        <v>1710</v>
      </c>
      <c r="F71" s="1245">
        <f t="shared" si="1"/>
        <v>1971</v>
      </c>
      <c r="G71" s="1247">
        <v>26165</v>
      </c>
      <c r="H71" s="1244" t="s">
        <v>1691</v>
      </c>
      <c r="I71" s="1248" t="s">
        <v>3826</v>
      </c>
      <c r="J71" s="1245" t="s">
        <v>1681</v>
      </c>
      <c r="K71" s="1245">
        <v>0</v>
      </c>
      <c r="L71" s="1245" t="s">
        <v>1804</v>
      </c>
      <c r="M71" s="1245" t="s">
        <v>1804</v>
      </c>
      <c r="N71" s="1245"/>
      <c r="O71" s="1245" t="s">
        <v>1227</v>
      </c>
      <c r="P71" s="1249"/>
      <c r="Q71" s="1245" t="s">
        <v>1756</v>
      </c>
      <c r="R71" s="1244" t="s">
        <v>1811</v>
      </c>
      <c r="S71" s="1244"/>
      <c r="T71" s="1244" t="s">
        <v>725</v>
      </c>
      <c r="U71" s="1244" t="s">
        <v>1694</v>
      </c>
      <c r="V71" s="1244"/>
      <c r="W71" s="1244">
        <v>0</v>
      </c>
      <c r="X71" s="1244"/>
      <c r="Y71" s="1251">
        <v>36420</v>
      </c>
      <c r="Z71" s="1251">
        <v>36786</v>
      </c>
      <c r="AA71" s="1250">
        <f t="shared" ca="1" si="2"/>
        <v>1.8333333333333333</v>
      </c>
      <c r="AB71" s="1252" t="s">
        <v>3826</v>
      </c>
      <c r="AC71" s="1253"/>
      <c r="AD71" s="1231"/>
    </row>
    <row r="72" spans="1:30" ht="15.75" hidden="1" customHeight="1">
      <c r="A72" s="1244">
        <f t="shared" si="0"/>
        <v>0</v>
      </c>
      <c r="B72" s="1245" t="s">
        <v>1880</v>
      </c>
      <c r="C72" s="1245" t="s">
        <v>1802</v>
      </c>
      <c r="D72" s="1245" t="s">
        <v>1881</v>
      </c>
      <c r="E72" s="1244" t="s">
        <v>1710</v>
      </c>
      <c r="F72" s="1245">
        <f t="shared" si="1"/>
        <v>1975</v>
      </c>
      <c r="G72" s="1247">
        <v>27514</v>
      </c>
      <c r="H72" s="1244" t="s">
        <v>1699</v>
      </c>
      <c r="I72" s="1248" t="s">
        <v>3826</v>
      </c>
      <c r="J72" s="1245" t="s">
        <v>1681</v>
      </c>
      <c r="K72" s="1245">
        <v>0</v>
      </c>
      <c r="L72" s="1245" t="s">
        <v>1816</v>
      </c>
      <c r="M72" s="1245" t="s">
        <v>1882</v>
      </c>
      <c r="N72" s="1245"/>
      <c r="O72" s="1245" t="s">
        <v>1227</v>
      </c>
      <c r="P72" s="1249"/>
      <c r="Q72" s="1245" t="s">
        <v>1756</v>
      </c>
      <c r="R72" s="1244" t="s">
        <v>1811</v>
      </c>
      <c r="S72" s="1244"/>
      <c r="T72" s="1244" t="s">
        <v>725</v>
      </c>
      <c r="U72" s="1244"/>
      <c r="V72" s="1244"/>
      <c r="W72" s="1250" t="s">
        <v>1708</v>
      </c>
      <c r="X72" s="1244"/>
      <c r="Y72" s="1251"/>
      <c r="Z72" s="1251"/>
      <c r="AA72" s="1250">
        <f t="shared" ca="1" si="2"/>
        <v>5.5</v>
      </c>
      <c r="AB72" s="1252" t="s">
        <v>3826</v>
      </c>
      <c r="AC72" s="1253"/>
      <c r="AD72" s="1231"/>
    </row>
    <row r="73" spans="1:30" ht="15.75" hidden="1" customHeight="1">
      <c r="A73" s="1244">
        <f t="shared" si="0"/>
        <v>0</v>
      </c>
      <c r="B73" s="1245" t="s">
        <v>1883</v>
      </c>
      <c r="C73" s="1245" t="s">
        <v>1802</v>
      </c>
      <c r="D73" s="1245" t="s">
        <v>1881</v>
      </c>
      <c r="E73" s="1246" t="s">
        <v>1690</v>
      </c>
      <c r="F73" s="1245">
        <f t="shared" si="1"/>
        <v>1976</v>
      </c>
      <c r="G73" s="1247">
        <v>27760</v>
      </c>
      <c r="H73" s="1244" t="s">
        <v>1699</v>
      </c>
      <c r="I73" s="1248" t="s">
        <v>3826</v>
      </c>
      <c r="J73" s="1245" t="s">
        <v>1681</v>
      </c>
      <c r="K73" s="1245">
        <v>0</v>
      </c>
      <c r="L73" s="1245" t="s">
        <v>1884</v>
      </c>
      <c r="M73" s="1245" t="s">
        <v>1882</v>
      </c>
      <c r="N73" s="1245"/>
      <c r="O73" s="1245" t="s">
        <v>1227</v>
      </c>
      <c r="P73" s="1249"/>
      <c r="Q73" s="1245" t="s">
        <v>1756</v>
      </c>
      <c r="R73" s="1244" t="s">
        <v>1811</v>
      </c>
      <c r="S73" s="1244"/>
      <c r="T73" s="1244" t="s">
        <v>725</v>
      </c>
      <c r="U73" s="1244" t="s">
        <v>1774</v>
      </c>
      <c r="V73" s="1244"/>
      <c r="W73" s="1250" t="s">
        <v>1708</v>
      </c>
      <c r="X73" s="1244"/>
      <c r="Y73" s="1251"/>
      <c r="Z73" s="1251"/>
      <c r="AA73" s="1250">
        <f t="shared" ca="1" si="2"/>
        <v>11.166666666666666</v>
      </c>
      <c r="AB73" s="1252" t="s">
        <v>3826</v>
      </c>
      <c r="AC73" s="1253"/>
      <c r="AD73" s="1231"/>
    </row>
    <row r="74" spans="1:30" ht="15.75" hidden="1" customHeight="1">
      <c r="A74" s="1244">
        <f t="shared" si="0"/>
        <v>0</v>
      </c>
      <c r="B74" s="1245" t="s">
        <v>1885</v>
      </c>
      <c r="C74" s="1245" t="s">
        <v>1802</v>
      </c>
      <c r="D74" s="1245" t="s">
        <v>1881</v>
      </c>
      <c r="E74" s="1244" t="s">
        <v>1710</v>
      </c>
      <c r="F74" s="1245">
        <f t="shared" si="1"/>
        <v>1981</v>
      </c>
      <c r="G74" s="1247">
        <v>29606</v>
      </c>
      <c r="H74" s="1244" t="s">
        <v>1691</v>
      </c>
      <c r="I74" s="1248" t="s">
        <v>3826</v>
      </c>
      <c r="J74" s="1245" t="s">
        <v>1683</v>
      </c>
      <c r="K74" s="1245">
        <v>0</v>
      </c>
      <c r="L74" s="1245" t="s">
        <v>1816</v>
      </c>
      <c r="M74" s="1245" t="s">
        <v>1815</v>
      </c>
      <c r="N74" s="1245"/>
      <c r="O74" s="1245" t="s">
        <v>1804</v>
      </c>
      <c r="P74" s="1249"/>
      <c r="Q74" s="1245" t="s">
        <v>1756</v>
      </c>
      <c r="R74" s="1244" t="s">
        <v>1818</v>
      </c>
      <c r="S74" s="1244"/>
      <c r="T74" s="1244" t="s">
        <v>725</v>
      </c>
      <c r="U74" s="1244" t="s">
        <v>1760</v>
      </c>
      <c r="V74" s="1244"/>
      <c r="W74" s="1250" t="s">
        <v>1886</v>
      </c>
      <c r="X74" s="1244"/>
      <c r="Y74" s="1251">
        <v>40862</v>
      </c>
      <c r="Z74" s="1251">
        <v>41228</v>
      </c>
      <c r="AA74" s="1250">
        <f t="shared" ca="1" si="2"/>
        <v>11.25</v>
      </c>
      <c r="AB74" s="1252" t="s">
        <v>3826</v>
      </c>
      <c r="AC74" s="1253"/>
      <c r="AD74" s="1231"/>
    </row>
    <row r="75" spans="1:30" ht="15.75" hidden="1" customHeight="1">
      <c r="A75" s="1244">
        <f t="shared" si="0"/>
        <v>0</v>
      </c>
      <c r="B75" s="1245" t="s">
        <v>1887</v>
      </c>
      <c r="C75" s="1245" t="s">
        <v>1802</v>
      </c>
      <c r="D75" s="1245" t="s">
        <v>1881</v>
      </c>
      <c r="E75" s="1246" t="s">
        <v>1690</v>
      </c>
      <c r="F75" s="1245">
        <f t="shared" si="1"/>
        <v>1968</v>
      </c>
      <c r="G75" s="1247">
        <v>25156</v>
      </c>
      <c r="H75" s="1244" t="s">
        <v>1699</v>
      </c>
      <c r="I75" s="1248" t="s">
        <v>3826</v>
      </c>
      <c r="J75" s="1245" t="s">
        <v>1681</v>
      </c>
      <c r="K75" s="1245">
        <v>0</v>
      </c>
      <c r="L75" s="1245" t="s">
        <v>1815</v>
      </c>
      <c r="M75" s="1245" t="s">
        <v>1816</v>
      </c>
      <c r="N75" s="1245"/>
      <c r="O75" s="1245" t="s">
        <v>1227</v>
      </c>
      <c r="P75" s="1249"/>
      <c r="Q75" s="1245" t="s">
        <v>1756</v>
      </c>
      <c r="R75" s="1244" t="s">
        <v>1888</v>
      </c>
      <c r="S75" s="1244"/>
      <c r="T75" s="1244" t="s">
        <v>725</v>
      </c>
      <c r="U75" s="1244"/>
      <c r="V75" s="1244"/>
      <c r="W75" s="1250" t="s">
        <v>1716</v>
      </c>
      <c r="X75" s="1244"/>
      <c r="Y75" s="1251"/>
      <c r="Z75" s="1251"/>
      <c r="AA75" s="1250">
        <f t="shared" ca="1" si="2"/>
        <v>4.083333333333333</v>
      </c>
      <c r="AB75" s="1252" t="s">
        <v>3826</v>
      </c>
      <c r="AC75" s="1253"/>
      <c r="AD75" s="1231"/>
    </row>
    <row r="76" spans="1:30" ht="15.75" hidden="1" customHeight="1">
      <c r="A76" s="1244">
        <f t="shared" si="0"/>
        <v>0</v>
      </c>
      <c r="B76" s="1245" t="s">
        <v>1889</v>
      </c>
      <c r="C76" s="1245" t="s">
        <v>1802</v>
      </c>
      <c r="D76" s="1245" t="s">
        <v>1881</v>
      </c>
      <c r="E76" s="1246" t="s">
        <v>1710</v>
      </c>
      <c r="F76" s="1245">
        <f t="shared" si="1"/>
        <v>1975</v>
      </c>
      <c r="G76" s="1247">
        <v>27707</v>
      </c>
      <c r="H76" s="1244" t="s">
        <v>1699</v>
      </c>
      <c r="I76" s="1248" t="s">
        <v>3826</v>
      </c>
      <c r="J76" s="1245" t="s">
        <v>1681</v>
      </c>
      <c r="K76" s="1245">
        <v>0</v>
      </c>
      <c r="L76" s="1245" t="s">
        <v>1815</v>
      </c>
      <c r="M76" s="1245" t="s">
        <v>1890</v>
      </c>
      <c r="N76" s="1245"/>
      <c r="O76" s="1245" t="s">
        <v>1227</v>
      </c>
      <c r="P76" s="1249"/>
      <c r="Q76" s="1245" t="s">
        <v>1756</v>
      </c>
      <c r="R76" s="1244" t="s">
        <v>1888</v>
      </c>
      <c r="S76" s="1244"/>
      <c r="T76" s="1244" t="s">
        <v>725</v>
      </c>
      <c r="U76" s="1244"/>
      <c r="V76" s="1244"/>
      <c r="W76" s="1244">
        <v>0</v>
      </c>
      <c r="X76" s="1244"/>
      <c r="Y76" s="1251"/>
      <c r="Z76" s="1251"/>
      <c r="AA76" s="1250">
        <f t="shared" ca="1" si="2"/>
        <v>6.083333333333333</v>
      </c>
      <c r="AB76" s="1252" t="s">
        <v>3826</v>
      </c>
      <c r="AC76" s="1253"/>
      <c r="AD76" s="1231"/>
    </row>
    <row r="77" spans="1:30" ht="15.75" hidden="1" customHeight="1">
      <c r="A77" s="1244">
        <f t="shared" si="0"/>
        <v>0</v>
      </c>
      <c r="B77" s="1245" t="s">
        <v>1891</v>
      </c>
      <c r="C77" s="1245" t="s">
        <v>1802</v>
      </c>
      <c r="D77" s="1245" t="s">
        <v>1881</v>
      </c>
      <c r="E77" s="1246" t="s">
        <v>1710</v>
      </c>
      <c r="F77" s="1245">
        <f t="shared" si="1"/>
        <v>1978</v>
      </c>
      <c r="G77" s="1247">
        <v>28676</v>
      </c>
      <c r="H77" s="1244" t="s">
        <v>1699</v>
      </c>
      <c r="I77" s="1248" t="s">
        <v>3826</v>
      </c>
      <c r="J77" s="1245" t="s">
        <v>1681</v>
      </c>
      <c r="K77" s="1245">
        <v>0</v>
      </c>
      <c r="L77" s="1245" t="s">
        <v>1892</v>
      </c>
      <c r="M77" s="1245" t="s">
        <v>1882</v>
      </c>
      <c r="N77" s="1245"/>
      <c r="O77" s="1245" t="s">
        <v>1227</v>
      </c>
      <c r="P77" s="1249"/>
      <c r="Q77" s="1245" t="s">
        <v>1756</v>
      </c>
      <c r="R77" s="1244" t="s">
        <v>1811</v>
      </c>
      <c r="S77" s="1244"/>
      <c r="T77" s="1244" t="s">
        <v>725</v>
      </c>
      <c r="U77" s="1244"/>
      <c r="V77" s="1244"/>
      <c r="W77" s="1244">
        <v>0</v>
      </c>
      <c r="X77" s="1244"/>
      <c r="Y77" s="1251"/>
      <c r="Z77" s="1251"/>
      <c r="AA77" s="1250">
        <f t="shared" ca="1" si="2"/>
        <v>8.75</v>
      </c>
      <c r="AB77" s="1252" t="s">
        <v>3826</v>
      </c>
      <c r="AC77" s="1253"/>
      <c r="AD77" s="1231"/>
    </row>
    <row r="78" spans="1:30" ht="15.75" hidden="1" customHeight="1">
      <c r="A78" s="1244">
        <f t="shared" si="0"/>
        <v>0</v>
      </c>
      <c r="B78" s="1245" t="s">
        <v>1893</v>
      </c>
      <c r="C78" s="1245" t="s">
        <v>1802</v>
      </c>
      <c r="D78" s="1245" t="s">
        <v>1881</v>
      </c>
      <c r="E78" s="1246" t="s">
        <v>1710</v>
      </c>
      <c r="F78" s="1245">
        <f t="shared" si="1"/>
        <v>1978</v>
      </c>
      <c r="G78" s="1247">
        <v>28743</v>
      </c>
      <c r="H78" s="1244" t="s">
        <v>1699</v>
      </c>
      <c r="I78" s="1248" t="s">
        <v>3826</v>
      </c>
      <c r="J78" s="1245" t="s">
        <v>1681</v>
      </c>
      <c r="K78" s="1245">
        <v>0</v>
      </c>
      <c r="L78" s="1245" t="s">
        <v>1804</v>
      </c>
      <c r="M78" s="1245" t="s">
        <v>1804</v>
      </c>
      <c r="N78" s="1245"/>
      <c r="O78" s="1245" t="s">
        <v>1227</v>
      </c>
      <c r="P78" s="1249"/>
      <c r="Q78" s="1245" t="s">
        <v>1756</v>
      </c>
      <c r="R78" s="1244" t="s">
        <v>1811</v>
      </c>
      <c r="S78" s="1244"/>
      <c r="T78" s="1244" t="s">
        <v>725</v>
      </c>
      <c r="U78" s="1244"/>
      <c r="V78" s="1244"/>
      <c r="W78" s="1244">
        <v>0</v>
      </c>
      <c r="X78" s="1244"/>
      <c r="Y78" s="1251"/>
      <c r="Z78" s="1251"/>
      <c r="AA78" s="1250">
        <f t="shared" ca="1" si="2"/>
        <v>8.9166666666666661</v>
      </c>
      <c r="AB78" s="1252" t="s">
        <v>3826</v>
      </c>
      <c r="AC78" s="1253"/>
      <c r="AD78" s="1231"/>
    </row>
    <row r="79" spans="1:30" ht="15.75" hidden="1" customHeight="1">
      <c r="A79" s="1244">
        <f t="shared" si="0"/>
        <v>0</v>
      </c>
      <c r="B79" s="1245" t="s">
        <v>1894</v>
      </c>
      <c r="C79" s="1245" t="s">
        <v>1802</v>
      </c>
      <c r="D79" s="1245" t="s">
        <v>1881</v>
      </c>
      <c r="E79" s="1244" t="s">
        <v>1710</v>
      </c>
      <c r="F79" s="1245">
        <f t="shared" si="1"/>
        <v>1974</v>
      </c>
      <c r="G79" s="1247">
        <v>27164</v>
      </c>
      <c r="H79" s="1244" t="s">
        <v>1699</v>
      </c>
      <c r="I79" s="1248" t="s">
        <v>3826</v>
      </c>
      <c r="J79" s="1245" t="s">
        <v>1681</v>
      </c>
      <c r="K79" s="1245">
        <v>0</v>
      </c>
      <c r="L79" s="1245" t="s">
        <v>1815</v>
      </c>
      <c r="M79" s="1245" t="s">
        <v>1890</v>
      </c>
      <c r="N79" s="1245"/>
      <c r="O79" s="1245" t="s">
        <v>1227</v>
      </c>
      <c r="P79" s="1249"/>
      <c r="Q79" s="1245" t="s">
        <v>1756</v>
      </c>
      <c r="R79" s="1244" t="s">
        <v>1888</v>
      </c>
      <c r="S79" s="1244"/>
      <c r="T79" s="1244" t="s">
        <v>725</v>
      </c>
      <c r="U79" s="1244"/>
      <c r="V79" s="1244"/>
      <c r="W79" s="1244">
        <v>0</v>
      </c>
      <c r="X79" s="1244"/>
      <c r="Y79" s="1251"/>
      <c r="Z79" s="1251"/>
      <c r="AA79" s="1250">
        <f t="shared" ca="1" si="2"/>
        <v>4.583333333333333</v>
      </c>
      <c r="AB79" s="1252" t="s">
        <v>3826</v>
      </c>
      <c r="AC79" s="1253"/>
      <c r="AD79" s="1231"/>
    </row>
    <row r="80" spans="1:30" ht="15.75" hidden="1" customHeight="1">
      <c r="A80" s="1244">
        <f t="shared" si="0"/>
        <v>0</v>
      </c>
      <c r="B80" s="1245" t="s">
        <v>1895</v>
      </c>
      <c r="C80" s="1245" t="s">
        <v>1802</v>
      </c>
      <c r="D80" s="1245" t="s">
        <v>1881</v>
      </c>
      <c r="E80" s="1246" t="s">
        <v>1710</v>
      </c>
      <c r="F80" s="1245">
        <f t="shared" si="1"/>
        <v>1982</v>
      </c>
      <c r="G80" s="1247">
        <v>30149</v>
      </c>
      <c r="H80" s="1244" t="s">
        <v>1699</v>
      </c>
      <c r="I80" s="1248" t="s">
        <v>3826</v>
      </c>
      <c r="J80" s="1245" t="s">
        <v>1681</v>
      </c>
      <c r="K80" s="1245">
        <v>0</v>
      </c>
      <c r="L80" s="1245" t="s">
        <v>1896</v>
      </c>
      <c r="M80" s="1245" t="s">
        <v>1804</v>
      </c>
      <c r="N80" s="1245"/>
      <c r="O80" s="1245" t="s">
        <v>1227</v>
      </c>
      <c r="P80" s="1249"/>
      <c r="Q80" s="1245" t="s">
        <v>1756</v>
      </c>
      <c r="R80" s="1244" t="s">
        <v>1811</v>
      </c>
      <c r="S80" s="1244"/>
      <c r="T80" s="1244" t="s">
        <v>725</v>
      </c>
      <c r="U80" s="1244"/>
      <c r="V80" s="1244"/>
      <c r="W80" s="1250" t="s">
        <v>1708</v>
      </c>
      <c r="X80" s="1244"/>
      <c r="Y80" s="1251"/>
      <c r="Z80" s="1251"/>
      <c r="AA80" s="1250">
        <f t="shared" ca="1" si="2"/>
        <v>12.75</v>
      </c>
      <c r="AB80" s="1252" t="s">
        <v>3826</v>
      </c>
      <c r="AC80" s="1253"/>
      <c r="AD80" s="1231"/>
    </row>
    <row r="81" spans="1:30" ht="15.75" hidden="1" customHeight="1">
      <c r="A81" s="1244">
        <f t="shared" si="0"/>
        <v>0</v>
      </c>
      <c r="B81" s="1245" t="s">
        <v>1897</v>
      </c>
      <c r="C81" s="1245" t="s">
        <v>1802</v>
      </c>
      <c r="D81" s="1245" t="s">
        <v>1881</v>
      </c>
      <c r="E81" s="1244" t="s">
        <v>1690</v>
      </c>
      <c r="F81" s="1245">
        <f t="shared" si="1"/>
        <v>1973</v>
      </c>
      <c r="G81" s="1247">
        <v>26837</v>
      </c>
      <c r="H81" s="1244" t="s">
        <v>1691</v>
      </c>
      <c r="I81" s="1248" t="s">
        <v>3826</v>
      </c>
      <c r="J81" s="1245" t="s">
        <v>1681</v>
      </c>
      <c r="K81" s="1245">
        <v>0</v>
      </c>
      <c r="L81" s="1245" t="s">
        <v>1815</v>
      </c>
      <c r="M81" s="1245" t="s">
        <v>1898</v>
      </c>
      <c r="N81" s="1245"/>
      <c r="O81" s="1245" t="s">
        <v>1227</v>
      </c>
      <c r="P81" s="1249"/>
      <c r="Q81" s="1245" t="s">
        <v>1756</v>
      </c>
      <c r="R81" s="1244" t="s">
        <v>1888</v>
      </c>
      <c r="S81" s="1244"/>
      <c r="T81" s="1244" t="s">
        <v>725</v>
      </c>
      <c r="U81" s="1244" t="s">
        <v>1694</v>
      </c>
      <c r="V81" s="1244"/>
      <c r="W81" s="1244">
        <v>0</v>
      </c>
      <c r="X81" s="1244"/>
      <c r="Y81" s="1251">
        <v>38456</v>
      </c>
      <c r="Z81" s="1251">
        <v>38821</v>
      </c>
      <c r="AA81" s="1250">
        <f t="shared" ca="1" si="2"/>
        <v>8.6666666666666661</v>
      </c>
      <c r="AB81" s="1252" t="s">
        <v>3826</v>
      </c>
      <c r="AC81" s="1253"/>
      <c r="AD81" s="1231"/>
    </row>
    <row r="82" spans="1:30" ht="15.75" hidden="1" customHeight="1">
      <c r="A82" s="1244">
        <f t="shared" si="0"/>
        <v>0</v>
      </c>
      <c r="B82" s="1245" t="s">
        <v>1899</v>
      </c>
      <c r="C82" s="1245" t="s">
        <v>1802</v>
      </c>
      <c r="D82" s="1245" t="s">
        <v>1881</v>
      </c>
      <c r="E82" s="1246" t="s">
        <v>1690</v>
      </c>
      <c r="F82" s="1245">
        <f t="shared" si="1"/>
        <v>1973</v>
      </c>
      <c r="G82" s="1247">
        <v>26927</v>
      </c>
      <c r="H82" s="1244" t="s">
        <v>1699</v>
      </c>
      <c r="I82" s="1248" t="s">
        <v>3826</v>
      </c>
      <c r="J82" s="1245" t="s">
        <v>1681</v>
      </c>
      <c r="K82" s="1245">
        <v>0</v>
      </c>
      <c r="L82" s="1245" t="s">
        <v>1815</v>
      </c>
      <c r="M82" s="1245" t="s">
        <v>1900</v>
      </c>
      <c r="N82" s="1245"/>
      <c r="O82" s="1245" t="s">
        <v>1227</v>
      </c>
      <c r="P82" s="1249"/>
      <c r="Q82" s="1245" t="s">
        <v>1756</v>
      </c>
      <c r="R82" s="1244" t="s">
        <v>1888</v>
      </c>
      <c r="S82" s="1244"/>
      <c r="T82" s="1244" t="s">
        <v>725</v>
      </c>
      <c r="U82" s="1244"/>
      <c r="V82" s="1244"/>
      <c r="W82" s="1244">
        <v>0</v>
      </c>
      <c r="X82" s="1244"/>
      <c r="Y82" s="1251">
        <v>40150</v>
      </c>
      <c r="Z82" s="1251">
        <v>40515</v>
      </c>
      <c r="AA82" s="1250">
        <f t="shared" ca="1" si="2"/>
        <v>8.9166666666666661</v>
      </c>
      <c r="AB82" s="1252" t="s">
        <v>3826</v>
      </c>
      <c r="AC82" s="1253"/>
      <c r="AD82" s="1231"/>
    </row>
    <row r="83" spans="1:30" ht="15.75" hidden="1" customHeight="1">
      <c r="A83" s="1244">
        <f t="shared" si="0"/>
        <v>0</v>
      </c>
      <c r="B83" s="1245" t="s">
        <v>1901</v>
      </c>
      <c r="C83" s="1245" t="s">
        <v>1802</v>
      </c>
      <c r="D83" s="1245" t="s">
        <v>1881</v>
      </c>
      <c r="E83" s="1244" t="s">
        <v>1690</v>
      </c>
      <c r="F83" s="1245">
        <f t="shared" si="1"/>
        <v>1974</v>
      </c>
      <c r="G83" s="1247">
        <v>27222</v>
      </c>
      <c r="H83" s="1244" t="s">
        <v>1699</v>
      </c>
      <c r="I83" s="1248" t="s">
        <v>3826</v>
      </c>
      <c r="J83" s="1245" t="s">
        <v>1681</v>
      </c>
      <c r="K83" s="1245">
        <v>0</v>
      </c>
      <c r="L83" s="1245" t="s">
        <v>1815</v>
      </c>
      <c r="M83" s="1245" t="s">
        <v>1890</v>
      </c>
      <c r="N83" s="1245"/>
      <c r="O83" s="1245" t="s">
        <v>1227</v>
      </c>
      <c r="P83" s="1249"/>
      <c r="Q83" s="1245" t="s">
        <v>1756</v>
      </c>
      <c r="R83" s="1244" t="s">
        <v>1888</v>
      </c>
      <c r="S83" s="1244"/>
      <c r="T83" s="1244" t="s">
        <v>725</v>
      </c>
      <c r="U83" s="1244"/>
      <c r="V83" s="1244"/>
      <c r="W83" s="1250" t="s">
        <v>1708</v>
      </c>
      <c r="X83" s="1244"/>
      <c r="Y83" s="1251">
        <v>37064</v>
      </c>
      <c r="Z83" s="1251">
        <v>37429</v>
      </c>
      <c r="AA83" s="1250">
        <f t="shared" ca="1" si="2"/>
        <v>9.75</v>
      </c>
      <c r="AB83" s="1252" t="s">
        <v>3826</v>
      </c>
      <c r="AC83" s="1253"/>
      <c r="AD83" s="1231"/>
    </row>
    <row r="84" spans="1:30" ht="15.75" hidden="1" customHeight="1">
      <c r="A84" s="1244">
        <f t="shared" si="0"/>
        <v>0</v>
      </c>
      <c r="B84" s="1245" t="s">
        <v>1902</v>
      </c>
      <c r="C84" s="1245" t="s">
        <v>1802</v>
      </c>
      <c r="D84" s="1245" t="s">
        <v>1881</v>
      </c>
      <c r="E84" s="1246" t="s">
        <v>1710</v>
      </c>
      <c r="F84" s="1245">
        <f t="shared" si="1"/>
        <v>1980</v>
      </c>
      <c r="G84" s="1247">
        <v>29421</v>
      </c>
      <c r="H84" s="1244" t="s">
        <v>1699</v>
      </c>
      <c r="I84" s="1248" t="s">
        <v>3826</v>
      </c>
      <c r="J84" s="1245" t="s">
        <v>1681</v>
      </c>
      <c r="K84" s="1245">
        <v>0</v>
      </c>
      <c r="L84" s="1245" t="s">
        <v>1896</v>
      </c>
      <c r="M84" s="1245" t="s">
        <v>1903</v>
      </c>
      <c r="N84" s="1245"/>
      <c r="O84" s="1245" t="s">
        <v>1227</v>
      </c>
      <c r="P84" s="1249"/>
      <c r="Q84" s="1245" t="s">
        <v>1756</v>
      </c>
      <c r="R84" s="1244" t="s">
        <v>1811</v>
      </c>
      <c r="S84" s="1244"/>
      <c r="T84" s="1244" t="s">
        <v>725</v>
      </c>
      <c r="U84" s="1244"/>
      <c r="V84" s="1244"/>
      <c r="W84" s="1244" t="s">
        <v>1742</v>
      </c>
      <c r="X84" s="1244"/>
      <c r="Y84" s="1251">
        <v>40862</v>
      </c>
      <c r="Z84" s="1251">
        <v>41228</v>
      </c>
      <c r="AA84" s="1250">
        <f t="shared" ca="1" si="2"/>
        <v>10.75</v>
      </c>
      <c r="AB84" s="1252" t="s">
        <v>3826</v>
      </c>
      <c r="AC84" s="1253"/>
      <c r="AD84" s="1231"/>
    </row>
    <row r="85" spans="1:30" ht="15.75" hidden="1" customHeight="1">
      <c r="A85" s="1244">
        <f t="shared" si="0"/>
        <v>0</v>
      </c>
      <c r="B85" s="1245" t="s">
        <v>1904</v>
      </c>
      <c r="C85" s="1245" t="s">
        <v>1802</v>
      </c>
      <c r="D85" s="1245" t="s">
        <v>1881</v>
      </c>
      <c r="E85" s="1244" t="s">
        <v>1710</v>
      </c>
      <c r="F85" s="1245">
        <f t="shared" si="1"/>
        <v>1979</v>
      </c>
      <c r="G85" s="1247">
        <v>29086</v>
      </c>
      <c r="H85" s="1244" t="s">
        <v>1699</v>
      </c>
      <c r="I85" s="1248" t="s">
        <v>3826</v>
      </c>
      <c r="J85" s="1245" t="s">
        <v>1681</v>
      </c>
      <c r="K85" s="1245">
        <v>0</v>
      </c>
      <c r="L85" s="1245" t="s">
        <v>1892</v>
      </c>
      <c r="M85" s="1245" t="s">
        <v>1905</v>
      </c>
      <c r="N85" s="1245"/>
      <c r="O85" s="1245" t="s">
        <v>1227</v>
      </c>
      <c r="P85" s="1249"/>
      <c r="Q85" s="1245" t="s">
        <v>1756</v>
      </c>
      <c r="R85" s="1251" t="s">
        <v>1906</v>
      </c>
      <c r="S85" s="1244"/>
      <c r="T85" s="1244" t="s">
        <v>725</v>
      </c>
      <c r="U85" s="1244"/>
      <c r="V85" s="1244"/>
      <c r="W85" s="1244">
        <v>0</v>
      </c>
      <c r="X85" s="1244"/>
      <c r="Y85" s="1251">
        <v>37741</v>
      </c>
      <c r="Z85" s="1251">
        <v>38107</v>
      </c>
      <c r="AA85" s="1250">
        <f t="shared" ca="1" si="2"/>
        <v>9.8333333333333339</v>
      </c>
      <c r="AB85" s="1252" t="s">
        <v>3826</v>
      </c>
      <c r="AC85" s="1253"/>
      <c r="AD85" s="1231"/>
    </row>
    <row r="86" spans="1:30" ht="15.75" hidden="1" customHeight="1">
      <c r="A86" s="1244">
        <f t="shared" si="0"/>
        <v>0</v>
      </c>
      <c r="B86" s="1245" t="s">
        <v>1907</v>
      </c>
      <c r="C86" s="1245" t="s">
        <v>1802</v>
      </c>
      <c r="D86" s="1245" t="s">
        <v>1881</v>
      </c>
      <c r="E86" s="1246" t="s">
        <v>1710</v>
      </c>
      <c r="F86" s="1245">
        <f t="shared" si="1"/>
        <v>1977</v>
      </c>
      <c r="G86" s="1247">
        <v>28382</v>
      </c>
      <c r="H86" s="1244" t="s">
        <v>1699</v>
      </c>
      <c r="I86" s="1248" t="s">
        <v>3826</v>
      </c>
      <c r="J86" s="1245" t="s">
        <v>1681</v>
      </c>
      <c r="K86" s="1245">
        <v>0</v>
      </c>
      <c r="L86" s="1245" t="s">
        <v>1838</v>
      </c>
      <c r="M86" s="1245" t="s">
        <v>1890</v>
      </c>
      <c r="N86" s="1245"/>
      <c r="O86" s="1245" t="s">
        <v>1227</v>
      </c>
      <c r="P86" s="1249"/>
      <c r="Q86" s="1245" t="s">
        <v>1756</v>
      </c>
      <c r="R86" s="1244" t="s">
        <v>1888</v>
      </c>
      <c r="S86" s="1244"/>
      <c r="T86" s="1244" t="s">
        <v>725</v>
      </c>
      <c r="U86" s="1244"/>
      <c r="V86" s="1244"/>
      <c r="W86" s="1244" t="s">
        <v>1742</v>
      </c>
      <c r="X86" s="1244"/>
      <c r="Y86" s="1251"/>
      <c r="Z86" s="1251"/>
      <c r="AA86" s="1250">
        <f t="shared" ca="1" si="2"/>
        <v>7.916666666666667</v>
      </c>
      <c r="AB86" s="1252" t="s">
        <v>3826</v>
      </c>
      <c r="AC86" s="1253"/>
      <c r="AD86" s="1231"/>
    </row>
    <row r="87" spans="1:30" ht="15.75" hidden="1" customHeight="1">
      <c r="A87" s="1244">
        <f t="shared" si="0"/>
        <v>0</v>
      </c>
      <c r="B87" s="1245" t="s">
        <v>1908</v>
      </c>
      <c r="C87" s="1245" t="s">
        <v>1802</v>
      </c>
      <c r="D87" s="1245" t="s">
        <v>1909</v>
      </c>
      <c r="E87" s="1246" t="s">
        <v>1710</v>
      </c>
      <c r="F87" s="1245">
        <f t="shared" si="1"/>
        <v>1986</v>
      </c>
      <c r="G87" s="1247">
        <v>31715</v>
      </c>
      <c r="H87" s="1246" t="s">
        <v>1699</v>
      </c>
      <c r="I87" s="1248" t="s">
        <v>3826</v>
      </c>
      <c r="J87" s="1245" t="s">
        <v>1681</v>
      </c>
      <c r="K87" s="1245"/>
      <c r="L87" s="1254" t="s">
        <v>1910</v>
      </c>
      <c r="M87" s="1245" t="s">
        <v>1910</v>
      </c>
      <c r="N87" s="1245"/>
      <c r="O87" s="1245"/>
      <c r="P87" s="1249"/>
      <c r="Q87" s="1245"/>
      <c r="R87" s="1244" t="s">
        <v>1811</v>
      </c>
      <c r="S87" s="1244"/>
      <c r="T87" s="1244"/>
      <c r="U87" s="1244"/>
      <c r="V87" s="1244"/>
      <c r="W87" s="1244"/>
      <c r="X87" s="1244"/>
      <c r="Y87" s="1244"/>
      <c r="Z87" s="1251"/>
      <c r="AA87" s="1257"/>
      <c r="AB87" s="1252" t="s">
        <v>3826</v>
      </c>
      <c r="AC87" s="1253"/>
      <c r="AD87" s="1231"/>
    </row>
    <row r="88" spans="1:30" ht="15.75" hidden="1" customHeight="1">
      <c r="A88" s="1244">
        <f t="shared" si="0"/>
        <v>0</v>
      </c>
      <c r="B88" s="1245" t="s">
        <v>1911</v>
      </c>
      <c r="C88" s="1245" t="s">
        <v>1802</v>
      </c>
      <c r="D88" s="1245" t="s">
        <v>1909</v>
      </c>
      <c r="E88" s="1246" t="s">
        <v>1710</v>
      </c>
      <c r="F88" s="1245">
        <f t="shared" si="1"/>
        <v>1987</v>
      </c>
      <c r="G88" s="1247">
        <v>32074</v>
      </c>
      <c r="H88" s="1244" t="s">
        <v>1699</v>
      </c>
      <c r="I88" s="1248" t="s">
        <v>3826</v>
      </c>
      <c r="J88" s="1245" t="s">
        <v>1681</v>
      </c>
      <c r="K88" s="1245">
        <v>0</v>
      </c>
      <c r="L88" s="1245" t="s">
        <v>1804</v>
      </c>
      <c r="M88" s="1245" t="s">
        <v>1882</v>
      </c>
      <c r="N88" s="1245"/>
      <c r="O88" s="1245" t="s">
        <v>1227</v>
      </c>
      <c r="P88" s="1249"/>
      <c r="Q88" s="1245" t="s">
        <v>1756</v>
      </c>
      <c r="R88" s="1244" t="s">
        <v>1811</v>
      </c>
      <c r="S88" s="1244"/>
      <c r="T88" s="1244">
        <v>0</v>
      </c>
      <c r="U88" s="1244" t="s">
        <v>1774</v>
      </c>
      <c r="V88" s="1244"/>
      <c r="W88" s="1244">
        <v>0</v>
      </c>
      <c r="X88" s="1244"/>
      <c r="Y88" s="1251"/>
      <c r="Z88" s="1251"/>
      <c r="AA88" s="1250">
        <f t="shared" ref="AA88:AA168" ca="1" si="3">IF(E88="nữ",660-DATEDIF(G88,TODAY(),"m"),720-DATEDIF(G88,TODAY(),"m"))/12</f>
        <v>18</v>
      </c>
      <c r="AB88" s="1252" t="s">
        <v>3826</v>
      </c>
      <c r="AC88" s="1253"/>
      <c r="AD88" s="1231"/>
    </row>
    <row r="89" spans="1:30" ht="15.75" hidden="1" customHeight="1">
      <c r="A89" s="1244">
        <f t="shared" si="0"/>
        <v>0</v>
      </c>
      <c r="B89" s="1245" t="s">
        <v>1912</v>
      </c>
      <c r="C89" s="1245" t="s">
        <v>1802</v>
      </c>
      <c r="D89" s="1245" t="s">
        <v>1909</v>
      </c>
      <c r="E89" s="1246" t="s">
        <v>1710</v>
      </c>
      <c r="F89" s="1245">
        <f t="shared" si="1"/>
        <v>1997</v>
      </c>
      <c r="G89" s="1247">
        <v>35611</v>
      </c>
      <c r="H89" s="1246" t="s">
        <v>1699</v>
      </c>
      <c r="I89" s="1248" t="s">
        <v>3826</v>
      </c>
      <c r="J89" s="1245" t="s">
        <v>1681</v>
      </c>
      <c r="K89" s="1245"/>
      <c r="L89" s="1245" t="s">
        <v>1849</v>
      </c>
      <c r="M89" s="1245" t="s">
        <v>1913</v>
      </c>
      <c r="N89" s="1258">
        <v>44615</v>
      </c>
      <c r="O89" s="1245"/>
      <c r="P89" s="1249"/>
      <c r="Q89" s="1245"/>
      <c r="R89" s="1251" t="s">
        <v>1836</v>
      </c>
      <c r="S89" s="1244"/>
      <c r="T89" s="1244"/>
      <c r="U89" s="1244"/>
      <c r="V89" s="1244"/>
      <c r="W89" s="1244"/>
      <c r="X89" s="1244"/>
      <c r="Y89" s="1244"/>
      <c r="Z89" s="1251"/>
      <c r="AA89" s="1257">
        <f t="shared" ca="1" si="3"/>
        <v>27.666666666666668</v>
      </c>
      <c r="AB89" s="1252" t="s">
        <v>3826</v>
      </c>
      <c r="AC89" s="1253"/>
      <c r="AD89" s="1231"/>
    </row>
    <row r="90" spans="1:30" ht="15.75" hidden="1" customHeight="1">
      <c r="A90" s="1244">
        <f t="shared" si="0"/>
        <v>0</v>
      </c>
      <c r="B90" s="1245" t="s">
        <v>1914</v>
      </c>
      <c r="C90" s="1245" t="s">
        <v>1802</v>
      </c>
      <c r="D90" s="1245" t="s">
        <v>1909</v>
      </c>
      <c r="E90" s="1246" t="s">
        <v>1710</v>
      </c>
      <c r="F90" s="1245">
        <f t="shared" si="1"/>
        <v>1974</v>
      </c>
      <c r="G90" s="1247">
        <v>27312</v>
      </c>
      <c r="H90" s="1244" t="s">
        <v>1691</v>
      </c>
      <c r="I90" s="1248" t="s">
        <v>3826</v>
      </c>
      <c r="J90" s="1245" t="s">
        <v>1683</v>
      </c>
      <c r="K90" s="1245">
        <v>0</v>
      </c>
      <c r="L90" s="1245" t="s">
        <v>1804</v>
      </c>
      <c r="M90" s="1245" t="s">
        <v>1804</v>
      </c>
      <c r="N90" s="1245"/>
      <c r="O90" s="1245" t="s">
        <v>1804</v>
      </c>
      <c r="P90" s="1249"/>
      <c r="Q90" s="1245"/>
      <c r="R90" s="1244" t="s">
        <v>1865</v>
      </c>
      <c r="S90" s="1244"/>
      <c r="T90" s="1244">
        <v>0</v>
      </c>
      <c r="U90" s="1244"/>
      <c r="V90" s="1244"/>
      <c r="W90" s="1244">
        <v>0</v>
      </c>
      <c r="X90" s="1244"/>
      <c r="Y90" s="1251"/>
      <c r="Z90" s="1251" t="s">
        <v>725</v>
      </c>
      <c r="AA90" s="1250">
        <f t="shared" ca="1" si="3"/>
        <v>5</v>
      </c>
      <c r="AB90" s="1252" t="s">
        <v>3826</v>
      </c>
      <c r="AC90" s="1253"/>
      <c r="AD90" s="1231"/>
    </row>
    <row r="91" spans="1:30" ht="15.75" hidden="1" customHeight="1">
      <c r="A91" s="1244">
        <f t="shared" si="0"/>
        <v>0</v>
      </c>
      <c r="B91" s="1245" t="s">
        <v>1915</v>
      </c>
      <c r="C91" s="1245" t="s">
        <v>1802</v>
      </c>
      <c r="D91" s="1245" t="s">
        <v>1909</v>
      </c>
      <c r="E91" s="1244" t="s">
        <v>1710</v>
      </c>
      <c r="F91" s="1245">
        <f t="shared" si="1"/>
        <v>1988</v>
      </c>
      <c r="G91" s="1247">
        <v>32222</v>
      </c>
      <c r="H91" s="1244" t="s">
        <v>1699</v>
      </c>
      <c r="I91" s="1248" t="s">
        <v>3826</v>
      </c>
      <c r="J91" s="1245" t="s">
        <v>1683</v>
      </c>
      <c r="K91" s="1245">
        <v>0</v>
      </c>
      <c r="L91" s="1245" t="s">
        <v>1804</v>
      </c>
      <c r="M91" s="1245" t="s">
        <v>1804</v>
      </c>
      <c r="N91" s="1245"/>
      <c r="O91" s="1245" t="s">
        <v>1227</v>
      </c>
      <c r="P91" s="1249"/>
      <c r="Q91" s="1245"/>
      <c r="R91" s="1251" t="s">
        <v>1916</v>
      </c>
      <c r="S91" s="1244"/>
      <c r="T91" s="1244">
        <v>0</v>
      </c>
      <c r="U91" s="1244"/>
      <c r="V91" s="1244"/>
      <c r="W91" s="1244">
        <v>0</v>
      </c>
      <c r="X91" s="1244"/>
      <c r="Y91" s="1251"/>
      <c r="Z91" s="1251" t="s">
        <v>725</v>
      </c>
      <c r="AA91" s="1250">
        <f t="shared" ca="1" si="3"/>
        <v>18.416666666666668</v>
      </c>
      <c r="AB91" s="1252" t="s">
        <v>3826</v>
      </c>
      <c r="AC91" s="1253"/>
      <c r="AD91" s="1231"/>
    </row>
    <row r="92" spans="1:30" ht="15.75" hidden="1" customHeight="1">
      <c r="A92" s="1244">
        <f t="shared" si="0"/>
        <v>0</v>
      </c>
      <c r="B92" s="1245" t="s">
        <v>1917</v>
      </c>
      <c r="C92" s="1245" t="s">
        <v>1802</v>
      </c>
      <c r="D92" s="1245" t="s">
        <v>1909</v>
      </c>
      <c r="E92" s="1246" t="s">
        <v>1710</v>
      </c>
      <c r="F92" s="1245">
        <f t="shared" si="1"/>
        <v>1980</v>
      </c>
      <c r="G92" s="1247">
        <v>29438</v>
      </c>
      <c r="H92" s="1244" t="s">
        <v>1861</v>
      </c>
      <c r="I92" s="1248" t="s">
        <v>3826</v>
      </c>
      <c r="J92" s="1245" t="s">
        <v>1683</v>
      </c>
      <c r="K92" s="1245" t="s">
        <v>1862</v>
      </c>
      <c r="L92" s="1245" t="s">
        <v>1804</v>
      </c>
      <c r="M92" s="1245" t="s">
        <v>1804</v>
      </c>
      <c r="N92" s="1245"/>
      <c r="O92" s="1245" t="s">
        <v>1804</v>
      </c>
      <c r="P92" s="1249"/>
      <c r="Q92" s="1245" t="s">
        <v>1821</v>
      </c>
      <c r="R92" s="1251" t="s">
        <v>1918</v>
      </c>
      <c r="S92" s="1244"/>
      <c r="T92" s="1244" t="s">
        <v>725</v>
      </c>
      <c r="U92" s="1244" t="s">
        <v>1694</v>
      </c>
      <c r="V92" s="1244"/>
      <c r="W92" s="1244">
        <v>0</v>
      </c>
      <c r="X92" s="1244"/>
      <c r="Y92" s="1251">
        <v>37253</v>
      </c>
      <c r="Z92" s="1251">
        <v>37618</v>
      </c>
      <c r="AA92" s="1250">
        <f t="shared" ca="1" si="3"/>
        <v>10.833333333333334</v>
      </c>
      <c r="AB92" s="1252" t="s">
        <v>3826</v>
      </c>
      <c r="AC92" s="1253"/>
      <c r="AD92" s="1231"/>
    </row>
    <row r="93" spans="1:30" ht="15.75" hidden="1" customHeight="1">
      <c r="A93" s="1244">
        <f t="shared" si="0"/>
        <v>0</v>
      </c>
      <c r="B93" s="1245" t="s">
        <v>1919</v>
      </c>
      <c r="C93" s="1245" t="s">
        <v>1802</v>
      </c>
      <c r="D93" s="1245"/>
      <c r="E93" s="1246" t="s">
        <v>1690</v>
      </c>
      <c r="F93" s="1245">
        <f t="shared" si="1"/>
        <v>1992</v>
      </c>
      <c r="G93" s="1247">
        <v>33836</v>
      </c>
      <c r="H93" s="1244" t="s">
        <v>1711</v>
      </c>
      <c r="I93" s="1248" t="s">
        <v>3826</v>
      </c>
      <c r="J93" s="1245" t="s">
        <v>20</v>
      </c>
      <c r="K93" s="1245">
        <v>0</v>
      </c>
      <c r="L93" s="1254" t="s">
        <v>1920</v>
      </c>
      <c r="M93" s="1245">
        <v>0</v>
      </c>
      <c r="N93" s="1245"/>
      <c r="O93" s="1245">
        <v>0</v>
      </c>
      <c r="P93" s="1249"/>
      <c r="Q93" s="1245"/>
      <c r="R93" s="1244" t="s">
        <v>1853</v>
      </c>
      <c r="S93" s="1244"/>
      <c r="T93" s="1244"/>
      <c r="U93" s="1244"/>
      <c r="V93" s="1244"/>
      <c r="W93" s="1250" t="s">
        <v>1708</v>
      </c>
      <c r="X93" s="1244"/>
      <c r="Y93" s="1251"/>
      <c r="Z93" s="1251"/>
      <c r="AA93" s="1250">
        <f t="shared" ca="1" si="3"/>
        <v>27.833333333333332</v>
      </c>
      <c r="AB93" s="1252" t="s">
        <v>3826</v>
      </c>
      <c r="AC93" s="1253"/>
      <c r="AD93" s="1231"/>
    </row>
    <row r="94" spans="1:30" ht="15.75" hidden="1" customHeight="1">
      <c r="A94" s="1244">
        <f t="shared" si="0"/>
        <v>0</v>
      </c>
      <c r="B94" s="1245" t="s">
        <v>1921</v>
      </c>
      <c r="C94" s="1245" t="s">
        <v>1922</v>
      </c>
      <c r="D94" s="1245" t="s">
        <v>1923</v>
      </c>
      <c r="E94" s="1244" t="s">
        <v>1690</v>
      </c>
      <c r="F94" s="1245">
        <f t="shared" si="1"/>
        <v>1980</v>
      </c>
      <c r="G94" s="1247">
        <v>29466</v>
      </c>
      <c r="H94" s="1244" t="s">
        <v>1699</v>
      </c>
      <c r="I94" s="1248" t="s">
        <v>3826</v>
      </c>
      <c r="J94" s="1245" t="s">
        <v>1681</v>
      </c>
      <c r="K94" s="1245">
        <v>0</v>
      </c>
      <c r="L94" s="1254" t="s">
        <v>1924</v>
      </c>
      <c r="M94" s="1245" t="s">
        <v>1924</v>
      </c>
      <c r="N94" s="1245"/>
      <c r="O94" s="1245">
        <v>0</v>
      </c>
      <c r="P94" s="1249"/>
      <c r="Q94" s="1245"/>
      <c r="R94" s="1244"/>
      <c r="S94" s="1244"/>
      <c r="T94" s="1244" t="s">
        <v>725</v>
      </c>
      <c r="U94" s="1244"/>
      <c r="V94" s="1244"/>
      <c r="W94" s="1250" t="s">
        <v>1708</v>
      </c>
      <c r="X94" s="1244"/>
      <c r="Y94" s="1251"/>
      <c r="Z94" s="1251" t="s">
        <v>725</v>
      </c>
      <c r="AA94" s="1250">
        <f t="shared" ca="1" si="3"/>
        <v>15.833333333333334</v>
      </c>
      <c r="AB94" s="1252" t="s">
        <v>3826</v>
      </c>
      <c r="AC94" s="1253"/>
      <c r="AD94" s="1231"/>
    </row>
    <row r="95" spans="1:30" ht="15.75" hidden="1" customHeight="1">
      <c r="A95" s="1244">
        <f t="shared" si="0"/>
        <v>0</v>
      </c>
      <c r="B95" s="1245" t="s">
        <v>1925</v>
      </c>
      <c r="C95" s="1245" t="s">
        <v>1922</v>
      </c>
      <c r="D95" s="1245" t="s">
        <v>1923</v>
      </c>
      <c r="E95" s="1246" t="s">
        <v>1710</v>
      </c>
      <c r="F95" s="1245">
        <f t="shared" si="1"/>
        <v>1994</v>
      </c>
      <c r="G95" s="1247">
        <v>34611</v>
      </c>
      <c r="H95" s="1246" t="s">
        <v>1699</v>
      </c>
      <c r="I95" s="1248" t="s">
        <v>3826</v>
      </c>
      <c r="J95" s="1245" t="s">
        <v>1681</v>
      </c>
      <c r="K95" s="1245"/>
      <c r="L95" s="1254" t="s">
        <v>1926</v>
      </c>
      <c r="M95" s="1245" t="s">
        <v>1926</v>
      </c>
      <c r="N95" s="1245"/>
      <c r="O95" s="1245">
        <v>0</v>
      </c>
      <c r="P95" s="1249"/>
      <c r="Q95" s="1245"/>
      <c r="R95" s="1251" t="s">
        <v>1730</v>
      </c>
      <c r="S95" s="1244"/>
      <c r="T95" s="1244"/>
      <c r="U95" s="1244"/>
      <c r="V95" s="1244"/>
      <c r="W95" s="1244"/>
      <c r="X95" s="1244"/>
      <c r="Y95" s="1244"/>
      <c r="Z95" s="1251"/>
      <c r="AA95" s="1257">
        <f t="shared" ca="1" si="3"/>
        <v>25</v>
      </c>
      <c r="AB95" s="1252" t="s">
        <v>3826</v>
      </c>
      <c r="AC95" s="1253"/>
      <c r="AD95" s="1231"/>
    </row>
    <row r="96" spans="1:30" ht="15.75" hidden="1" customHeight="1">
      <c r="A96" s="1244">
        <f t="shared" si="0"/>
        <v>0</v>
      </c>
      <c r="B96" s="1245" t="s">
        <v>1927</v>
      </c>
      <c r="C96" s="1245" t="s">
        <v>1922</v>
      </c>
      <c r="D96" s="1245" t="s">
        <v>1923</v>
      </c>
      <c r="E96" s="1244" t="s">
        <v>1710</v>
      </c>
      <c r="F96" s="1245">
        <f t="shared" si="1"/>
        <v>1983</v>
      </c>
      <c r="G96" s="1247">
        <v>30391</v>
      </c>
      <c r="H96" s="1244" t="s">
        <v>1699</v>
      </c>
      <c r="I96" s="1248" t="s">
        <v>3826</v>
      </c>
      <c r="J96" s="1245" t="s">
        <v>1681</v>
      </c>
      <c r="K96" s="1245">
        <v>0</v>
      </c>
      <c r="L96" s="1245" t="s">
        <v>1928</v>
      </c>
      <c r="M96" s="1245" t="s">
        <v>1929</v>
      </c>
      <c r="N96" s="1245"/>
      <c r="O96" s="1245" t="s">
        <v>1227</v>
      </c>
      <c r="P96" s="1249"/>
      <c r="Q96" s="1245"/>
      <c r="R96" s="1244">
        <v>0</v>
      </c>
      <c r="S96" s="1244"/>
      <c r="T96" s="1244" t="s">
        <v>725</v>
      </c>
      <c r="U96" s="1244"/>
      <c r="V96" s="1244"/>
      <c r="W96" s="1250" t="s">
        <v>1708</v>
      </c>
      <c r="X96" s="1244"/>
      <c r="Y96" s="1251"/>
      <c r="Z96" s="1251" t="s">
        <v>725</v>
      </c>
      <c r="AA96" s="1250">
        <f t="shared" ca="1" si="3"/>
        <v>13.416666666666666</v>
      </c>
      <c r="AB96" s="1252" t="s">
        <v>3826</v>
      </c>
      <c r="AC96" s="1253"/>
      <c r="AD96" s="1231"/>
    </row>
    <row r="97" spans="1:30" ht="15.75" hidden="1" customHeight="1">
      <c r="A97" s="1244">
        <f t="shared" si="0"/>
        <v>0</v>
      </c>
      <c r="B97" s="1245" t="s">
        <v>1930</v>
      </c>
      <c r="C97" s="1245" t="s">
        <v>1922</v>
      </c>
      <c r="D97" s="1245" t="s">
        <v>1923</v>
      </c>
      <c r="E97" s="1246" t="s">
        <v>1710</v>
      </c>
      <c r="F97" s="1245">
        <f t="shared" si="1"/>
        <v>1984</v>
      </c>
      <c r="G97" s="1247">
        <v>30948</v>
      </c>
      <c r="H97" s="1244" t="s">
        <v>1699</v>
      </c>
      <c r="I97" s="1248" t="s">
        <v>3826</v>
      </c>
      <c r="J97" s="1245" t="s">
        <v>1681</v>
      </c>
      <c r="K97" s="1245">
        <v>0</v>
      </c>
      <c r="L97" s="1245" t="s">
        <v>1931</v>
      </c>
      <c r="M97" s="1245" t="s">
        <v>1932</v>
      </c>
      <c r="N97" s="1245"/>
      <c r="O97" s="1245" t="s">
        <v>1227</v>
      </c>
      <c r="P97" s="1249"/>
      <c r="Q97" s="1245"/>
      <c r="R97" s="1251" t="s">
        <v>1790</v>
      </c>
      <c r="S97" s="1244" t="s">
        <v>1806</v>
      </c>
      <c r="T97" s="1244">
        <v>0</v>
      </c>
      <c r="U97" s="1244" t="s">
        <v>1774</v>
      </c>
      <c r="V97" s="1244"/>
      <c r="W97" s="1244">
        <v>0</v>
      </c>
      <c r="X97" s="1244"/>
      <c r="Y97" s="1251"/>
      <c r="Z97" s="1251"/>
      <c r="AA97" s="1250">
        <f t="shared" ca="1" si="3"/>
        <v>14.916666666666666</v>
      </c>
      <c r="AB97" s="1252" t="s">
        <v>3826</v>
      </c>
      <c r="AC97" s="1253"/>
      <c r="AD97" s="1231"/>
    </row>
    <row r="98" spans="1:30" ht="15.75" hidden="1" customHeight="1">
      <c r="A98" s="1244">
        <f t="shared" si="0"/>
        <v>0</v>
      </c>
      <c r="B98" s="1245" t="s">
        <v>1933</v>
      </c>
      <c r="C98" s="1245" t="s">
        <v>1922</v>
      </c>
      <c r="D98" s="1245" t="s">
        <v>1923</v>
      </c>
      <c r="E98" s="1244" t="s">
        <v>1710</v>
      </c>
      <c r="F98" s="1245">
        <f t="shared" si="1"/>
        <v>1985</v>
      </c>
      <c r="G98" s="1247">
        <v>31207</v>
      </c>
      <c r="H98" s="1244" t="s">
        <v>1699</v>
      </c>
      <c r="I98" s="1248" t="s">
        <v>3826</v>
      </c>
      <c r="J98" s="1245" t="s">
        <v>1681</v>
      </c>
      <c r="K98" s="1245">
        <v>0</v>
      </c>
      <c r="L98" s="1245" t="s">
        <v>1934</v>
      </c>
      <c r="M98" s="1245" t="s">
        <v>1935</v>
      </c>
      <c r="N98" s="1245"/>
      <c r="O98" s="1245">
        <v>0</v>
      </c>
      <c r="P98" s="1249"/>
      <c r="Q98" s="1245"/>
      <c r="R98" s="1251" t="s">
        <v>1790</v>
      </c>
      <c r="S98" s="1244" t="s">
        <v>1806</v>
      </c>
      <c r="T98" s="1244" t="s">
        <v>725</v>
      </c>
      <c r="U98" s="1244"/>
      <c r="V98" s="1244"/>
      <c r="W98" s="1244">
        <v>0</v>
      </c>
      <c r="X98" s="1244"/>
      <c r="Y98" s="1251"/>
      <c r="Z98" s="1251"/>
      <c r="AA98" s="1250">
        <f t="shared" ca="1" si="3"/>
        <v>15.666666666666666</v>
      </c>
      <c r="AB98" s="1252" t="s">
        <v>3826</v>
      </c>
      <c r="AC98" s="1253"/>
      <c r="AD98" s="1231"/>
    </row>
    <row r="99" spans="1:30" ht="15.75" hidden="1" customHeight="1">
      <c r="A99" s="1244">
        <f t="shared" si="0"/>
        <v>0</v>
      </c>
      <c r="B99" s="1245" t="s">
        <v>1936</v>
      </c>
      <c r="C99" s="1245" t="s">
        <v>1922</v>
      </c>
      <c r="D99" s="1245" t="s">
        <v>1923</v>
      </c>
      <c r="E99" s="1246" t="s">
        <v>1690</v>
      </c>
      <c r="F99" s="1245">
        <f t="shared" si="1"/>
        <v>1980</v>
      </c>
      <c r="G99" s="1247">
        <v>29336</v>
      </c>
      <c r="H99" s="1244" t="s">
        <v>1691</v>
      </c>
      <c r="I99" s="1248" t="s">
        <v>3826</v>
      </c>
      <c r="J99" s="1245" t="s">
        <v>1683</v>
      </c>
      <c r="K99" s="1245">
        <v>0</v>
      </c>
      <c r="L99" s="1245" t="s">
        <v>1937</v>
      </c>
      <c r="M99" s="1245" t="s">
        <v>1938</v>
      </c>
      <c r="N99" s="1245"/>
      <c r="O99" s="1245" t="s">
        <v>1939</v>
      </c>
      <c r="P99" s="1249"/>
      <c r="Q99" s="1245"/>
      <c r="R99" s="1251" t="s">
        <v>1940</v>
      </c>
      <c r="S99" s="1244"/>
      <c r="T99" s="1244" t="s">
        <v>725</v>
      </c>
      <c r="U99" s="1244"/>
      <c r="V99" s="1244"/>
      <c r="W99" s="1250" t="s">
        <v>1716</v>
      </c>
      <c r="X99" s="1244" t="s">
        <v>1770</v>
      </c>
      <c r="Y99" s="1251">
        <v>44112</v>
      </c>
      <c r="Z99" s="1251">
        <v>0</v>
      </c>
      <c r="AA99" s="1250">
        <f t="shared" ca="1" si="3"/>
        <v>15.5</v>
      </c>
      <c r="AB99" s="1252" t="s">
        <v>3826</v>
      </c>
      <c r="AC99" s="1253"/>
      <c r="AD99" s="1231"/>
    </row>
    <row r="100" spans="1:30" ht="15.75" hidden="1" customHeight="1">
      <c r="A100" s="1244">
        <f t="shared" si="0"/>
        <v>0</v>
      </c>
      <c r="B100" s="1245" t="s">
        <v>1941</v>
      </c>
      <c r="C100" s="1245" t="s">
        <v>1922</v>
      </c>
      <c r="D100" s="1245" t="s">
        <v>1923</v>
      </c>
      <c r="E100" s="1246" t="s">
        <v>1710</v>
      </c>
      <c r="F100" s="1245">
        <f t="shared" si="1"/>
        <v>1982</v>
      </c>
      <c r="G100" s="1247">
        <v>30061</v>
      </c>
      <c r="H100" s="1244" t="s">
        <v>1699</v>
      </c>
      <c r="I100" s="1248" t="s">
        <v>3826</v>
      </c>
      <c r="J100" s="1245" t="s">
        <v>1683</v>
      </c>
      <c r="K100" s="1245">
        <v>0</v>
      </c>
      <c r="L100" s="1245" t="s">
        <v>1939</v>
      </c>
      <c r="M100" s="1245" t="s">
        <v>1942</v>
      </c>
      <c r="N100" s="1245"/>
      <c r="O100" s="1245" t="s">
        <v>1943</v>
      </c>
      <c r="P100" s="1249">
        <v>44228</v>
      </c>
      <c r="Q100" s="1245"/>
      <c r="R100" s="1251" t="s">
        <v>1916</v>
      </c>
      <c r="S100" s="1244"/>
      <c r="T100" s="1244">
        <v>0</v>
      </c>
      <c r="U100" s="1244"/>
      <c r="V100" s="1244"/>
      <c r="W100" s="1244">
        <v>0</v>
      </c>
      <c r="X100" s="1244"/>
      <c r="Y100" s="1251"/>
      <c r="Z100" s="1251" t="s">
        <v>725</v>
      </c>
      <c r="AA100" s="1250">
        <f t="shared" ca="1" si="3"/>
        <v>12.5</v>
      </c>
      <c r="AB100" s="1252" t="s">
        <v>3826</v>
      </c>
      <c r="AC100" s="1253"/>
      <c r="AD100" s="1231"/>
    </row>
    <row r="101" spans="1:30" ht="15.75" hidden="1" customHeight="1">
      <c r="A101" s="1244">
        <f t="shared" si="0"/>
        <v>0</v>
      </c>
      <c r="B101" s="1245" t="s">
        <v>1944</v>
      </c>
      <c r="C101" s="1245" t="s">
        <v>1922</v>
      </c>
      <c r="D101" s="1245" t="s">
        <v>1923</v>
      </c>
      <c r="E101" s="1244" t="s">
        <v>1690</v>
      </c>
      <c r="F101" s="1245">
        <f t="shared" si="1"/>
        <v>1989</v>
      </c>
      <c r="G101" s="1247">
        <v>32628</v>
      </c>
      <c r="H101" s="1244" t="s">
        <v>1699</v>
      </c>
      <c r="I101" s="1248" t="s">
        <v>3826</v>
      </c>
      <c r="J101" s="1245" t="s">
        <v>1681</v>
      </c>
      <c r="K101" s="1245">
        <v>0</v>
      </c>
      <c r="L101" s="1245" t="s">
        <v>1934</v>
      </c>
      <c r="M101" s="1245" t="s">
        <v>1945</v>
      </c>
      <c r="N101" s="1245"/>
      <c r="O101" s="1245" t="s">
        <v>1227</v>
      </c>
      <c r="P101" s="1249"/>
      <c r="Q101" s="1245"/>
      <c r="R101" s="1251" t="s">
        <v>1946</v>
      </c>
      <c r="S101" s="1244"/>
      <c r="T101" s="1244">
        <v>0</v>
      </c>
      <c r="U101" s="1244" t="s">
        <v>1774</v>
      </c>
      <c r="V101" s="1244"/>
      <c r="W101" s="1244">
        <v>0</v>
      </c>
      <c r="X101" s="1244"/>
      <c r="Y101" s="1251"/>
      <c r="Z101" s="1251"/>
      <c r="AA101" s="1250">
        <f t="shared" ca="1" si="3"/>
        <v>24.5</v>
      </c>
      <c r="AB101" s="1252" t="s">
        <v>3826</v>
      </c>
      <c r="AC101" s="1253"/>
      <c r="AD101" s="1231"/>
    </row>
    <row r="102" spans="1:30" ht="15.75" hidden="1" customHeight="1">
      <c r="A102" s="1244">
        <f t="shared" si="0"/>
        <v>0</v>
      </c>
      <c r="B102" s="1245" t="s">
        <v>1947</v>
      </c>
      <c r="C102" s="1245" t="s">
        <v>1922</v>
      </c>
      <c r="D102" s="1245" t="s">
        <v>1923</v>
      </c>
      <c r="E102" s="1246" t="s">
        <v>1690</v>
      </c>
      <c r="F102" s="1245">
        <f t="shared" si="1"/>
        <v>1977</v>
      </c>
      <c r="G102" s="1247">
        <v>28264</v>
      </c>
      <c r="H102" s="1244" t="s">
        <v>1699</v>
      </c>
      <c r="I102" s="1248" t="s">
        <v>3826</v>
      </c>
      <c r="J102" s="1245" t="s">
        <v>1681</v>
      </c>
      <c r="K102" s="1245">
        <v>0</v>
      </c>
      <c r="L102" s="1245" t="s">
        <v>1939</v>
      </c>
      <c r="M102" s="1245" t="s">
        <v>1934</v>
      </c>
      <c r="N102" s="1245"/>
      <c r="O102" s="1245" t="s">
        <v>1227</v>
      </c>
      <c r="P102" s="1249"/>
      <c r="Q102" s="1245"/>
      <c r="R102" s="1251" t="s">
        <v>1762</v>
      </c>
      <c r="S102" s="1244"/>
      <c r="T102" s="1244">
        <v>0</v>
      </c>
      <c r="U102" s="1244"/>
      <c r="V102" s="1244"/>
      <c r="W102" s="1244">
        <v>0</v>
      </c>
      <c r="X102" s="1244"/>
      <c r="Y102" s="1251"/>
      <c r="Z102" s="1251"/>
      <c r="AA102" s="1250">
        <f t="shared" ca="1" si="3"/>
        <v>12.583333333333334</v>
      </c>
      <c r="AB102" s="1252" t="s">
        <v>3826</v>
      </c>
      <c r="AC102" s="1253"/>
      <c r="AD102" s="1231"/>
    </row>
    <row r="103" spans="1:30" ht="15.75" hidden="1" customHeight="1">
      <c r="A103" s="1244">
        <f t="shared" si="0"/>
        <v>0</v>
      </c>
      <c r="B103" s="1245" t="s">
        <v>1948</v>
      </c>
      <c r="C103" s="1245" t="s">
        <v>1922</v>
      </c>
      <c r="D103" s="1245" t="s">
        <v>1923</v>
      </c>
      <c r="E103" s="1246" t="s">
        <v>1690</v>
      </c>
      <c r="F103" s="1245">
        <f t="shared" si="1"/>
        <v>1989</v>
      </c>
      <c r="G103" s="1247">
        <v>32591</v>
      </c>
      <c r="H103" s="1244" t="s">
        <v>1699</v>
      </c>
      <c r="I103" s="1248" t="s">
        <v>3826</v>
      </c>
      <c r="J103" s="1245" t="s">
        <v>1681</v>
      </c>
      <c r="K103" s="1245">
        <v>0</v>
      </c>
      <c r="L103" s="1245" t="s">
        <v>1934</v>
      </c>
      <c r="M103" s="1245" t="s">
        <v>1949</v>
      </c>
      <c r="N103" s="1245"/>
      <c r="O103" s="1245" t="s">
        <v>1227</v>
      </c>
      <c r="P103" s="1249"/>
      <c r="Q103" s="1245"/>
      <c r="R103" s="1251" t="s">
        <v>1790</v>
      </c>
      <c r="S103" s="1244" t="s">
        <v>1806</v>
      </c>
      <c r="T103" s="1244" t="s">
        <v>725</v>
      </c>
      <c r="U103" s="1244" t="s">
        <v>1774</v>
      </c>
      <c r="V103" s="1244"/>
      <c r="W103" s="1244">
        <v>0</v>
      </c>
      <c r="X103" s="1244"/>
      <c r="Y103" s="1251">
        <v>42775</v>
      </c>
      <c r="Z103" s="1251">
        <v>43140</v>
      </c>
      <c r="AA103" s="1250">
        <f t="shared" ca="1" si="3"/>
        <v>24.416666666666668</v>
      </c>
      <c r="AB103" s="1252" t="s">
        <v>3826</v>
      </c>
      <c r="AC103" s="1253"/>
      <c r="AD103" s="1231"/>
    </row>
    <row r="104" spans="1:30" ht="15.75" hidden="1" customHeight="1">
      <c r="A104" s="1244">
        <f t="shared" si="0"/>
        <v>0</v>
      </c>
      <c r="B104" s="1245" t="s">
        <v>1950</v>
      </c>
      <c r="C104" s="1245" t="s">
        <v>1922</v>
      </c>
      <c r="D104" s="1245" t="s">
        <v>1951</v>
      </c>
      <c r="E104" s="1244" t="s">
        <v>1710</v>
      </c>
      <c r="F104" s="1245">
        <f t="shared" si="1"/>
        <v>1990</v>
      </c>
      <c r="G104" s="1247">
        <v>32914</v>
      </c>
      <c r="H104" s="1244" t="s">
        <v>1699</v>
      </c>
      <c r="I104" s="1248" t="s">
        <v>3826</v>
      </c>
      <c r="J104" s="1245" t="s">
        <v>20</v>
      </c>
      <c r="K104" s="1245">
        <v>0</v>
      </c>
      <c r="L104" s="1245" t="s">
        <v>1952</v>
      </c>
      <c r="M104" s="1245">
        <v>0</v>
      </c>
      <c r="N104" s="1245"/>
      <c r="O104" s="1245" t="s">
        <v>1227</v>
      </c>
      <c r="P104" s="1249"/>
      <c r="Q104" s="1245"/>
      <c r="R104" s="1251" t="s">
        <v>1746</v>
      </c>
      <c r="S104" s="1244" t="s">
        <v>1806</v>
      </c>
      <c r="T104" s="1244">
        <v>0</v>
      </c>
      <c r="U104" s="1244" t="s">
        <v>1774</v>
      </c>
      <c r="V104" s="1244"/>
      <c r="W104" s="1244">
        <v>0</v>
      </c>
      <c r="X104" s="1244"/>
      <c r="Y104" s="1251"/>
      <c r="Z104" s="1251"/>
      <c r="AA104" s="1250">
        <f t="shared" ca="1" si="3"/>
        <v>20.333333333333332</v>
      </c>
      <c r="AB104" s="1252" t="s">
        <v>3826</v>
      </c>
      <c r="AC104" s="1253"/>
      <c r="AD104" s="1231"/>
    </row>
    <row r="105" spans="1:30" ht="15.75" hidden="1" customHeight="1">
      <c r="A105" s="1244">
        <f t="shared" si="0"/>
        <v>0</v>
      </c>
      <c r="B105" s="1245" t="s">
        <v>1953</v>
      </c>
      <c r="C105" s="1245" t="s">
        <v>1922</v>
      </c>
      <c r="D105" s="1245" t="s">
        <v>1951</v>
      </c>
      <c r="E105" s="1246" t="s">
        <v>1710</v>
      </c>
      <c r="F105" s="1245">
        <f t="shared" si="1"/>
        <v>1977</v>
      </c>
      <c r="G105" s="1247">
        <v>28200</v>
      </c>
      <c r="H105" s="1244" t="s">
        <v>1705</v>
      </c>
      <c r="I105" s="1248" t="s">
        <v>3826</v>
      </c>
      <c r="J105" s="1245" t="s">
        <v>20</v>
      </c>
      <c r="K105" s="1245">
        <v>0</v>
      </c>
      <c r="L105" s="1245" t="s">
        <v>1954</v>
      </c>
      <c r="M105" s="1245">
        <v>0</v>
      </c>
      <c r="N105" s="1245"/>
      <c r="O105" s="1245" t="s">
        <v>1227</v>
      </c>
      <c r="P105" s="1249"/>
      <c r="Q105" s="1245"/>
      <c r="R105" s="1244" t="s">
        <v>1746</v>
      </c>
      <c r="S105" s="1244"/>
      <c r="T105" s="1244" t="s">
        <v>725</v>
      </c>
      <c r="U105" s="1244"/>
      <c r="V105" s="1244"/>
      <c r="W105" s="1250" t="s">
        <v>1708</v>
      </c>
      <c r="X105" s="1244"/>
      <c r="Y105" s="1251"/>
      <c r="Z105" s="1251"/>
      <c r="AA105" s="1250">
        <f t="shared" ca="1" si="3"/>
        <v>7.416666666666667</v>
      </c>
      <c r="AB105" s="1252" t="s">
        <v>3826</v>
      </c>
      <c r="AC105" s="1253"/>
      <c r="AD105" s="1231"/>
    </row>
    <row r="106" spans="1:30" ht="15.75" hidden="1" customHeight="1">
      <c r="A106" s="1244">
        <f t="shared" si="0"/>
        <v>0</v>
      </c>
      <c r="B106" s="1245" t="s">
        <v>1955</v>
      </c>
      <c r="C106" s="1245" t="s">
        <v>1922</v>
      </c>
      <c r="D106" s="1245" t="s">
        <v>1951</v>
      </c>
      <c r="E106" s="1246" t="s">
        <v>1710</v>
      </c>
      <c r="F106" s="1245">
        <f t="shared" si="1"/>
        <v>1989</v>
      </c>
      <c r="G106" s="1247">
        <v>32674</v>
      </c>
      <c r="H106" s="1244" t="s">
        <v>1699</v>
      </c>
      <c r="I106" s="1248" t="s">
        <v>3826</v>
      </c>
      <c r="J106" s="1245" t="s">
        <v>1681</v>
      </c>
      <c r="K106" s="1245">
        <v>0</v>
      </c>
      <c r="L106" s="1245" t="s">
        <v>1956</v>
      </c>
      <c r="M106" s="1245" t="s">
        <v>1957</v>
      </c>
      <c r="N106" s="1245"/>
      <c r="O106" s="1245" t="s">
        <v>1227</v>
      </c>
      <c r="P106" s="1249"/>
      <c r="Q106" s="1245"/>
      <c r="R106" s="1251" t="s">
        <v>1773</v>
      </c>
      <c r="S106" s="1244"/>
      <c r="T106" s="1244" t="s">
        <v>725</v>
      </c>
      <c r="U106" s="1244" t="s">
        <v>1774</v>
      </c>
      <c r="V106" s="1244"/>
      <c r="W106" s="1244">
        <v>0</v>
      </c>
      <c r="X106" s="1244"/>
      <c r="Y106" s="1251"/>
      <c r="Z106" s="1251"/>
      <c r="AA106" s="1250">
        <f t="shared" ca="1" si="3"/>
        <v>19.666666666666668</v>
      </c>
      <c r="AB106" s="1252" t="s">
        <v>3826</v>
      </c>
      <c r="AC106" s="1253"/>
      <c r="AD106" s="1231"/>
    </row>
    <row r="107" spans="1:30" ht="15.75" hidden="1" customHeight="1">
      <c r="A107" s="1244">
        <f t="shared" si="0"/>
        <v>0</v>
      </c>
      <c r="B107" s="1245" t="s">
        <v>1958</v>
      </c>
      <c r="C107" s="1245" t="s">
        <v>1922</v>
      </c>
      <c r="D107" s="1245" t="s">
        <v>1951</v>
      </c>
      <c r="E107" s="1244" t="s">
        <v>1690</v>
      </c>
      <c r="F107" s="1245">
        <f t="shared" si="1"/>
        <v>1981</v>
      </c>
      <c r="G107" s="1247">
        <v>29921</v>
      </c>
      <c r="H107" s="1244" t="s">
        <v>1699</v>
      </c>
      <c r="I107" s="1248" t="s">
        <v>3826</v>
      </c>
      <c r="J107" s="1245" t="s">
        <v>1683</v>
      </c>
      <c r="K107" s="1245">
        <v>0</v>
      </c>
      <c r="L107" s="1245" t="s">
        <v>1937</v>
      </c>
      <c r="M107" s="1245" t="s">
        <v>1959</v>
      </c>
      <c r="N107" s="1245"/>
      <c r="O107" s="1245" t="s">
        <v>1959</v>
      </c>
      <c r="P107" s="1249"/>
      <c r="Q107" s="1245"/>
      <c r="R107" s="1244">
        <v>0</v>
      </c>
      <c r="S107" s="1244"/>
      <c r="T107" s="1244" t="s">
        <v>725</v>
      </c>
      <c r="U107" s="1244" t="s">
        <v>1774</v>
      </c>
      <c r="V107" s="1244"/>
      <c r="W107" s="1244">
        <v>0</v>
      </c>
      <c r="X107" s="1244"/>
      <c r="Y107" s="1251">
        <v>41958</v>
      </c>
      <c r="Z107" s="1251">
        <v>42323</v>
      </c>
      <c r="AA107" s="1250">
        <f t="shared" ca="1" si="3"/>
        <v>17.083333333333332</v>
      </c>
      <c r="AB107" s="1252" t="s">
        <v>3826</v>
      </c>
      <c r="AC107" s="1253"/>
      <c r="AD107" s="1231"/>
    </row>
    <row r="108" spans="1:30" ht="15.75" hidden="1" customHeight="1">
      <c r="A108" s="1244">
        <f t="shared" si="0"/>
        <v>0</v>
      </c>
      <c r="B108" s="1245" t="s">
        <v>1960</v>
      </c>
      <c r="C108" s="1245" t="s">
        <v>1922</v>
      </c>
      <c r="D108" s="1245" t="s">
        <v>1951</v>
      </c>
      <c r="E108" s="1246" t="s">
        <v>1690</v>
      </c>
      <c r="F108" s="1245">
        <f t="shared" si="1"/>
        <v>1983</v>
      </c>
      <c r="G108" s="1247">
        <v>30653</v>
      </c>
      <c r="H108" s="1244" t="s">
        <v>1699</v>
      </c>
      <c r="I108" s="1248" t="s">
        <v>3826</v>
      </c>
      <c r="J108" s="1245" t="s">
        <v>1681</v>
      </c>
      <c r="K108" s="1245">
        <v>0</v>
      </c>
      <c r="L108" s="1245" t="s">
        <v>1937</v>
      </c>
      <c r="M108" s="1245" t="s">
        <v>1961</v>
      </c>
      <c r="N108" s="1245"/>
      <c r="O108" s="1245" t="s">
        <v>1227</v>
      </c>
      <c r="P108" s="1249"/>
      <c r="Q108" s="1245"/>
      <c r="R108" s="1251" t="s">
        <v>1962</v>
      </c>
      <c r="S108" s="1244"/>
      <c r="T108" s="1244" t="s">
        <v>725</v>
      </c>
      <c r="U108" s="1244" t="s">
        <v>1774</v>
      </c>
      <c r="V108" s="1244"/>
      <c r="W108" s="1250" t="s">
        <v>1708</v>
      </c>
      <c r="X108" s="1244"/>
      <c r="Y108" s="1251"/>
      <c r="Z108" s="1251" t="s">
        <v>725</v>
      </c>
      <c r="AA108" s="1250">
        <f t="shared" ca="1" si="3"/>
        <v>19.166666666666668</v>
      </c>
      <c r="AB108" s="1252" t="s">
        <v>3826</v>
      </c>
      <c r="AC108" s="1253"/>
      <c r="AD108" s="1231"/>
    </row>
    <row r="109" spans="1:30" ht="15.75" hidden="1" customHeight="1">
      <c r="A109" s="1244">
        <f t="shared" si="0"/>
        <v>0</v>
      </c>
      <c r="B109" s="1245" t="s">
        <v>1963</v>
      </c>
      <c r="C109" s="1245" t="s">
        <v>1922</v>
      </c>
      <c r="D109" s="1245" t="s">
        <v>1951</v>
      </c>
      <c r="E109" s="1244" t="s">
        <v>1710</v>
      </c>
      <c r="F109" s="1245">
        <f t="shared" si="1"/>
        <v>1978</v>
      </c>
      <c r="G109" s="1247">
        <v>28673</v>
      </c>
      <c r="H109" s="1244" t="s">
        <v>1699</v>
      </c>
      <c r="I109" s="1248" t="s">
        <v>3826</v>
      </c>
      <c r="J109" s="1245" t="s">
        <v>1681</v>
      </c>
      <c r="K109" s="1245">
        <v>0</v>
      </c>
      <c r="L109" s="1245" t="s">
        <v>1952</v>
      </c>
      <c r="M109" s="1245" t="s">
        <v>1964</v>
      </c>
      <c r="N109" s="1245"/>
      <c r="O109" s="1245" t="s">
        <v>1227</v>
      </c>
      <c r="P109" s="1249"/>
      <c r="Q109" s="1245"/>
      <c r="R109" s="1251" t="s">
        <v>1773</v>
      </c>
      <c r="S109" s="1244"/>
      <c r="T109" s="1244" t="s">
        <v>725</v>
      </c>
      <c r="U109" s="1244" t="s">
        <v>1774</v>
      </c>
      <c r="V109" s="1244"/>
      <c r="W109" s="1244">
        <v>0</v>
      </c>
      <c r="X109" s="1244"/>
      <c r="Y109" s="1251">
        <v>38612</v>
      </c>
      <c r="Z109" s="1251">
        <v>38977</v>
      </c>
      <c r="AA109" s="1250">
        <f t="shared" ca="1" si="3"/>
        <v>8.6666666666666661</v>
      </c>
      <c r="AB109" s="1252" t="s">
        <v>3826</v>
      </c>
      <c r="AC109" s="1253"/>
      <c r="AD109" s="1231"/>
    </row>
    <row r="110" spans="1:30" ht="15.75" hidden="1" customHeight="1">
      <c r="A110" s="1244">
        <f t="shared" si="0"/>
        <v>0</v>
      </c>
      <c r="B110" s="1245" t="s">
        <v>1965</v>
      </c>
      <c r="C110" s="1245" t="s">
        <v>1922</v>
      </c>
      <c r="D110" s="1245" t="s">
        <v>1951</v>
      </c>
      <c r="E110" s="1244" t="s">
        <v>1690</v>
      </c>
      <c r="F110" s="1245">
        <f t="shared" si="1"/>
        <v>1982</v>
      </c>
      <c r="G110" s="1247">
        <v>30210</v>
      </c>
      <c r="H110" s="1244" t="s">
        <v>1699</v>
      </c>
      <c r="I110" s="1248" t="s">
        <v>3826</v>
      </c>
      <c r="J110" s="1245" t="s">
        <v>1683</v>
      </c>
      <c r="K110" s="1245">
        <v>0</v>
      </c>
      <c r="L110" s="1245" t="s">
        <v>1937</v>
      </c>
      <c r="M110" s="1245" t="s">
        <v>1966</v>
      </c>
      <c r="N110" s="1245"/>
      <c r="O110" s="1245" t="s">
        <v>1967</v>
      </c>
      <c r="P110" s="1249">
        <v>44253</v>
      </c>
      <c r="Q110" s="1245"/>
      <c r="R110" s="1251" t="s">
        <v>1968</v>
      </c>
      <c r="S110" s="1244"/>
      <c r="T110" s="1244"/>
      <c r="U110" s="1244" t="s">
        <v>1774</v>
      </c>
      <c r="V110" s="1244"/>
      <c r="W110" s="1244">
        <v>0</v>
      </c>
      <c r="X110" s="1244"/>
      <c r="Y110" s="1251">
        <v>41800</v>
      </c>
      <c r="Z110" s="1251">
        <v>42165</v>
      </c>
      <c r="AA110" s="1250">
        <f t="shared" ca="1" si="3"/>
        <v>17.916666666666668</v>
      </c>
      <c r="AB110" s="1252" t="s">
        <v>3826</v>
      </c>
      <c r="AC110" s="1253"/>
      <c r="AD110" s="1231"/>
    </row>
    <row r="111" spans="1:30" ht="15.75" hidden="1" customHeight="1">
      <c r="A111" s="1244">
        <f t="shared" si="0"/>
        <v>0</v>
      </c>
      <c r="B111" s="1245" t="s">
        <v>1969</v>
      </c>
      <c r="C111" s="1245" t="s">
        <v>1922</v>
      </c>
      <c r="D111" s="1245" t="s">
        <v>1951</v>
      </c>
      <c r="E111" s="1244" t="s">
        <v>1690</v>
      </c>
      <c r="F111" s="1245">
        <f t="shared" si="1"/>
        <v>1988</v>
      </c>
      <c r="G111" s="1247">
        <v>32210</v>
      </c>
      <c r="H111" s="1244" t="s">
        <v>1699</v>
      </c>
      <c r="I111" s="1248" t="s">
        <v>3826</v>
      </c>
      <c r="J111" s="1245" t="s">
        <v>1681</v>
      </c>
      <c r="K111" s="1245">
        <v>0</v>
      </c>
      <c r="L111" s="1245" t="s">
        <v>1937</v>
      </c>
      <c r="M111" s="1245" t="s">
        <v>1966</v>
      </c>
      <c r="N111" s="1245"/>
      <c r="O111" s="1245">
        <v>0</v>
      </c>
      <c r="P111" s="1249"/>
      <c r="Q111" s="1245"/>
      <c r="R111" s="1251" t="s">
        <v>1769</v>
      </c>
      <c r="S111" s="1244"/>
      <c r="T111" s="1244">
        <v>0</v>
      </c>
      <c r="U111" s="1244" t="s">
        <v>1774</v>
      </c>
      <c r="V111" s="1244"/>
      <c r="W111" s="1244">
        <v>0</v>
      </c>
      <c r="X111" s="1244"/>
      <c r="Y111" s="1251"/>
      <c r="Z111" s="1251" t="s">
        <v>725</v>
      </c>
      <c r="AA111" s="1250">
        <f t="shared" ca="1" si="3"/>
        <v>23.416666666666668</v>
      </c>
      <c r="AB111" s="1252" t="s">
        <v>3826</v>
      </c>
      <c r="AC111" s="1253"/>
      <c r="AD111" s="1231"/>
    </row>
    <row r="112" spans="1:30" ht="15.75" hidden="1" customHeight="1">
      <c r="A112" s="1244">
        <f t="shared" si="0"/>
        <v>0</v>
      </c>
      <c r="B112" s="1245" t="s">
        <v>1970</v>
      </c>
      <c r="C112" s="1245" t="s">
        <v>1922</v>
      </c>
      <c r="D112" s="1245" t="s">
        <v>1951</v>
      </c>
      <c r="E112" s="1246" t="s">
        <v>1690</v>
      </c>
      <c r="F112" s="1245">
        <f t="shared" si="1"/>
        <v>1994</v>
      </c>
      <c r="G112" s="1247">
        <v>34625</v>
      </c>
      <c r="H112" s="1244" t="s">
        <v>1699</v>
      </c>
      <c r="I112" s="1248" t="s">
        <v>3826</v>
      </c>
      <c r="J112" s="1245" t="s">
        <v>1681</v>
      </c>
      <c r="K112" s="1245"/>
      <c r="L112" s="1245" t="s">
        <v>1939</v>
      </c>
      <c r="M112" s="1245">
        <v>0</v>
      </c>
      <c r="N112" s="1245"/>
      <c r="O112" s="1245">
        <v>0</v>
      </c>
      <c r="P112" s="1249"/>
      <c r="Q112" s="1245"/>
      <c r="R112" s="1251" t="s">
        <v>1790</v>
      </c>
      <c r="S112" s="1244" t="s">
        <v>1806</v>
      </c>
      <c r="T112" s="1244"/>
      <c r="U112" s="1244"/>
      <c r="V112" s="1244"/>
      <c r="W112" s="1244">
        <v>0</v>
      </c>
      <c r="X112" s="1244"/>
      <c r="Y112" s="1251">
        <v>44409</v>
      </c>
      <c r="Z112" s="1251">
        <v>0</v>
      </c>
      <c r="AA112" s="1250">
        <f t="shared" ca="1" si="3"/>
        <v>30</v>
      </c>
      <c r="AB112" s="1252" t="s">
        <v>3826</v>
      </c>
      <c r="AC112" s="1253"/>
      <c r="AD112" s="1231"/>
    </row>
    <row r="113" spans="1:30" ht="15.75" hidden="1" customHeight="1">
      <c r="A113" s="1244">
        <f t="shared" si="0"/>
        <v>0</v>
      </c>
      <c r="B113" s="1245" t="s">
        <v>1971</v>
      </c>
      <c r="C113" s="1245" t="s">
        <v>1922</v>
      </c>
      <c r="D113" s="1245" t="s">
        <v>1951</v>
      </c>
      <c r="E113" s="1246" t="s">
        <v>1690</v>
      </c>
      <c r="F113" s="1245">
        <f t="shared" si="1"/>
        <v>1977</v>
      </c>
      <c r="G113" s="1247">
        <v>28265</v>
      </c>
      <c r="H113" s="1244" t="s">
        <v>1691</v>
      </c>
      <c r="I113" s="1248" t="s">
        <v>3826</v>
      </c>
      <c r="J113" s="1245" t="s">
        <v>1683</v>
      </c>
      <c r="K113" s="1245">
        <v>0</v>
      </c>
      <c r="L113" s="1245" t="s">
        <v>1952</v>
      </c>
      <c r="M113" s="1245" t="s">
        <v>1964</v>
      </c>
      <c r="N113" s="1245"/>
      <c r="O113" s="1245" t="s">
        <v>1972</v>
      </c>
      <c r="P113" s="1249"/>
      <c r="Q113" s="1245"/>
      <c r="R113" s="1251" t="s">
        <v>1946</v>
      </c>
      <c r="S113" s="1244"/>
      <c r="T113" s="1244" t="s">
        <v>725</v>
      </c>
      <c r="U113" s="1244" t="s">
        <v>1694</v>
      </c>
      <c r="V113" s="1244"/>
      <c r="W113" s="1244" t="s">
        <v>1742</v>
      </c>
      <c r="X113" s="1244" t="s">
        <v>1696</v>
      </c>
      <c r="Y113" s="1251">
        <v>39576</v>
      </c>
      <c r="Z113" s="1251">
        <v>39941</v>
      </c>
      <c r="AA113" s="1250">
        <f t="shared" ca="1" si="3"/>
        <v>12.583333333333334</v>
      </c>
      <c r="AB113" s="1252" t="s">
        <v>3826</v>
      </c>
      <c r="AC113" s="1253"/>
      <c r="AD113" s="1231"/>
    </row>
    <row r="114" spans="1:30" ht="15.75" hidden="1" customHeight="1">
      <c r="A114" s="1244">
        <f t="shared" si="0"/>
        <v>0</v>
      </c>
      <c r="B114" s="1245" t="s">
        <v>1973</v>
      </c>
      <c r="C114" s="1245" t="s">
        <v>1922</v>
      </c>
      <c r="D114" s="1245" t="s">
        <v>1951</v>
      </c>
      <c r="E114" s="1244" t="s">
        <v>1690</v>
      </c>
      <c r="F114" s="1245">
        <f t="shared" si="1"/>
        <v>1987</v>
      </c>
      <c r="G114" s="1247">
        <v>32072</v>
      </c>
      <c r="H114" s="1244" t="s">
        <v>1699</v>
      </c>
      <c r="I114" s="1248" t="s">
        <v>3826</v>
      </c>
      <c r="J114" s="1245" t="s">
        <v>1681</v>
      </c>
      <c r="K114" s="1245">
        <v>0</v>
      </c>
      <c r="L114" s="1245" t="s">
        <v>1937</v>
      </c>
      <c r="M114" s="1245" t="s">
        <v>1966</v>
      </c>
      <c r="N114" s="1245"/>
      <c r="O114" s="1245" t="s">
        <v>1227</v>
      </c>
      <c r="P114" s="1249"/>
      <c r="Q114" s="1245"/>
      <c r="R114" s="1244">
        <v>0</v>
      </c>
      <c r="S114" s="1244"/>
      <c r="T114" s="1244">
        <v>0</v>
      </c>
      <c r="U114" s="1244"/>
      <c r="V114" s="1244"/>
      <c r="W114" s="1244">
        <v>0</v>
      </c>
      <c r="X114" s="1244"/>
      <c r="Y114" s="1251"/>
      <c r="Z114" s="1251"/>
      <c r="AA114" s="1250">
        <f t="shared" ca="1" si="3"/>
        <v>23</v>
      </c>
      <c r="AB114" s="1252" t="s">
        <v>3826</v>
      </c>
      <c r="AC114" s="1253"/>
      <c r="AD114" s="1231"/>
    </row>
    <row r="115" spans="1:30" ht="15.75" hidden="1" customHeight="1">
      <c r="A115" s="1244">
        <f t="shared" si="0"/>
        <v>0</v>
      </c>
      <c r="B115" s="1245" t="s">
        <v>1974</v>
      </c>
      <c r="C115" s="1245" t="s">
        <v>1922</v>
      </c>
      <c r="D115" s="1245" t="s">
        <v>1951</v>
      </c>
      <c r="E115" s="1246" t="s">
        <v>1690</v>
      </c>
      <c r="F115" s="1245">
        <f t="shared" si="1"/>
        <v>1988</v>
      </c>
      <c r="G115" s="1247">
        <v>32304</v>
      </c>
      <c r="H115" s="1244" t="s">
        <v>1699</v>
      </c>
      <c r="I115" s="1248" t="s">
        <v>3826</v>
      </c>
      <c r="J115" s="1245" t="s">
        <v>1683</v>
      </c>
      <c r="K115" s="1245">
        <v>0</v>
      </c>
      <c r="L115" s="1245" t="s">
        <v>1937</v>
      </c>
      <c r="M115" s="1245" t="s">
        <v>1975</v>
      </c>
      <c r="N115" s="1245"/>
      <c r="O115" s="1245" t="s">
        <v>1939</v>
      </c>
      <c r="P115" s="1256" t="s">
        <v>1781</v>
      </c>
      <c r="Q115" s="1245"/>
      <c r="R115" s="1251" t="s">
        <v>1702</v>
      </c>
      <c r="S115" s="1244"/>
      <c r="T115" s="1244">
        <v>0</v>
      </c>
      <c r="U115" s="1244" t="s">
        <v>1774</v>
      </c>
      <c r="V115" s="1244"/>
      <c r="W115" s="1244">
        <v>0</v>
      </c>
      <c r="X115" s="1244"/>
      <c r="Y115" s="1251"/>
      <c r="Z115" s="1251"/>
      <c r="AA115" s="1250">
        <f t="shared" ca="1" si="3"/>
        <v>23.666666666666668</v>
      </c>
      <c r="AB115" s="1252" t="s">
        <v>3826</v>
      </c>
      <c r="AC115" s="1253"/>
      <c r="AD115" s="1231"/>
    </row>
    <row r="116" spans="1:30" ht="15.75" hidden="1" customHeight="1">
      <c r="A116" s="1244">
        <f t="shared" si="0"/>
        <v>0</v>
      </c>
      <c r="B116" s="1245" t="s">
        <v>1976</v>
      </c>
      <c r="C116" s="1245" t="s">
        <v>1922</v>
      </c>
      <c r="D116" s="1245" t="s">
        <v>1951</v>
      </c>
      <c r="E116" s="1246" t="s">
        <v>1690</v>
      </c>
      <c r="F116" s="1245">
        <f t="shared" si="1"/>
        <v>1988</v>
      </c>
      <c r="G116" s="1247">
        <v>32332</v>
      </c>
      <c r="H116" s="1244" t="s">
        <v>1699</v>
      </c>
      <c r="I116" s="1248" t="s">
        <v>3826</v>
      </c>
      <c r="J116" s="1245" t="s">
        <v>1683</v>
      </c>
      <c r="K116" s="1245">
        <v>0</v>
      </c>
      <c r="L116" s="1245" t="s">
        <v>1937</v>
      </c>
      <c r="M116" s="1245" t="s">
        <v>1977</v>
      </c>
      <c r="N116" s="1245"/>
      <c r="O116" s="1245" t="s">
        <v>1227</v>
      </c>
      <c r="P116" s="1256" t="s">
        <v>1781</v>
      </c>
      <c r="Q116" s="1245"/>
      <c r="R116" s="1251" t="s">
        <v>1978</v>
      </c>
      <c r="S116" s="1244"/>
      <c r="T116" s="1244"/>
      <c r="U116" s="1244"/>
      <c r="V116" s="1244"/>
      <c r="W116" s="1244">
        <v>0</v>
      </c>
      <c r="X116" s="1244"/>
      <c r="Y116" s="1251"/>
      <c r="Z116" s="1251"/>
      <c r="AA116" s="1250">
        <f t="shared" ca="1" si="3"/>
        <v>23.75</v>
      </c>
      <c r="AB116" s="1252" t="s">
        <v>3826</v>
      </c>
      <c r="AC116" s="1253"/>
      <c r="AD116" s="1231"/>
    </row>
    <row r="117" spans="1:30" ht="15.75" hidden="1" customHeight="1">
      <c r="A117" s="1244">
        <f t="shared" si="0"/>
        <v>0</v>
      </c>
      <c r="B117" s="1245" t="s">
        <v>1979</v>
      </c>
      <c r="C117" s="1245" t="s">
        <v>1922</v>
      </c>
      <c r="D117" s="1245" t="s">
        <v>1980</v>
      </c>
      <c r="E117" s="1246" t="s">
        <v>1690</v>
      </c>
      <c r="F117" s="1245">
        <f t="shared" si="1"/>
        <v>1980</v>
      </c>
      <c r="G117" s="1247">
        <v>29494</v>
      </c>
      <c r="H117" s="1244" t="s">
        <v>1699</v>
      </c>
      <c r="I117" s="1248" t="s">
        <v>3826</v>
      </c>
      <c r="J117" s="1245" t="s">
        <v>1681</v>
      </c>
      <c r="K117" s="1245">
        <v>0</v>
      </c>
      <c r="L117" s="1245" t="s">
        <v>1937</v>
      </c>
      <c r="M117" s="1245" t="s">
        <v>1975</v>
      </c>
      <c r="N117" s="1245"/>
      <c r="O117" s="1245" t="s">
        <v>1981</v>
      </c>
      <c r="P117" s="1249"/>
      <c r="Q117" s="1245"/>
      <c r="R117" s="1251" t="s">
        <v>1746</v>
      </c>
      <c r="S117" s="1244"/>
      <c r="T117" s="1244" t="s">
        <v>725</v>
      </c>
      <c r="U117" s="1244"/>
      <c r="V117" s="1244"/>
      <c r="W117" s="1244" t="s">
        <v>725</v>
      </c>
      <c r="X117" s="1244"/>
      <c r="Y117" s="1251">
        <v>39333</v>
      </c>
      <c r="Z117" s="1251">
        <v>39699</v>
      </c>
      <c r="AA117" s="1250">
        <f t="shared" ca="1" si="3"/>
        <v>15.916666666666666</v>
      </c>
      <c r="AB117" s="1252" t="s">
        <v>3826</v>
      </c>
      <c r="AC117" s="1253"/>
      <c r="AD117" s="1231"/>
    </row>
    <row r="118" spans="1:30" ht="15.75" hidden="1" customHeight="1">
      <c r="A118" s="1244">
        <f t="shared" si="0"/>
        <v>0</v>
      </c>
      <c r="B118" s="1245" t="s">
        <v>1982</v>
      </c>
      <c r="C118" s="1245" t="s">
        <v>1922</v>
      </c>
      <c r="D118" s="1245" t="s">
        <v>1980</v>
      </c>
      <c r="E118" s="1244" t="s">
        <v>1690</v>
      </c>
      <c r="F118" s="1245">
        <f t="shared" si="1"/>
        <v>1979</v>
      </c>
      <c r="G118" s="1247">
        <v>29031</v>
      </c>
      <c r="H118" s="1244" t="s">
        <v>1699</v>
      </c>
      <c r="I118" s="1248" t="s">
        <v>3826</v>
      </c>
      <c r="J118" s="1245" t="s">
        <v>1683</v>
      </c>
      <c r="K118" s="1245">
        <v>0</v>
      </c>
      <c r="L118" s="1245" t="s">
        <v>1937</v>
      </c>
      <c r="M118" s="1245" t="s">
        <v>1938</v>
      </c>
      <c r="N118" s="1245"/>
      <c r="O118" s="1245" t="s">
        <v>1967</v>
      </c>
      <c r="P118" s="1249">
        <v>44728</v>
      </c>
      <c r="Q118" s="1245"/>
      <c r="R118" s="1251" t="s">
        <v>1746</v>
      </c>
      <c r="S118" s="1244"/>
      <c r="T118" s="1244" t="s">
        <v>725</v>
      </c>
      <c r="U118" s="1244" t="s">
        <v>1774</v>
      </c>
      <c r="V118" s="1244" t="s">
        <v>1712</v>
      </c>
      <c r="W118" s="1250" t="s">
        <v>1716</v>
      </c>
      <c r="X118" s="1244" t="s">
        <v>1696</v>
      </c>
      <c r="Y118" s="1251">
        <v>38135</v>
      </c>
      <c r="Z118" s="1251">
        <v>38500</v>
      </c>
      <c r="AA118" s="1250">
        <f t="shared" ca="1" si="3"/>
        <v>14.666666666666666</v>
      </c>
      <c r="AB118" s="1252" t="s">
        <v>3826</v>
      </c>
      <c r="AC118" s="1253"/>
      <c r="AD118" s="1231"/>
    </row>
    <row r="119" spans="1:30" ht="15.75" hidden="1" customHeight="1">
      <c r="A119" s="1244">
        <f t="shared" si="0"/>
        <v>0</v>
      </c>
      <c r="B119" s="1245" t="s">
        <v>1983</v>
      </c>
      <c r="C119" s="1245" t="s">
        <v>1922</v>
      </c>
      <c r="D119" s="1245" t="s">
        <v>1980</v>
      </c>
      <c r="E119" s="1246" t="s">
        <v>1690</v>
      </c>
      <c r="F119" s="1245">
        <f t="shared" si="1"/>
        <v>1976</v>
      </c>
      <c r="G119" s="1247">
        <v>27982</v>
      </c>
      <c r="H119" s="1244" t="s">
        <v>1699</v>
      </c>
      <c r="I119" s="1248" t="s">
        <v>3826</v>
      </c>
      <c r="J119" s="1245" t="s">
        <v>1681</v>
      </c>
      <c r="K119" s="1245">
        <v>0</v>
      </c>
      <c r="L119" s="1245" t="s">
        <v>1937</v>
      </c>
      <c r="M119" s="1245" t="s">
        <v>1975</v>
      </c>
      <c r="N119" s="1245"/>
      <c r="O119" s="1245" t="s">
        <v>1227</v>
      </c>
      <c r="P119" s="1249"/>
      <c r="Q119" s="1245"/>
      <c r="R119" s="1251" t="s">
        <v>1746</v>
      </c>
      <c r="S119" s="1244"/>
      <c r="T119" s="1244">
        <v>0</v>
      </c>
      <c r="U119" s="1244" t="s">
        <v>1774</v>
      </c>
      <c r="V119" s="1244"/>
      <c r="W119" s="1244">
        <v>0</v>
      </c>
      <c r="X119" s="1244"/>
      <c r="Y119" s="1251">
        <v>41901</v>
      </c>
      <c r="Z119" s="1251">
        <v>42266</v>
      </c>
      <c r="AA119" s="1250">
        <f t="shared" ca="1" si="3"/>
        <v>11.833333333333334</v>
      </c>
      <c r="AB119" s="1252" t="s">
        <v>3826</v>
      </c>
      <c r="AC119" s="1253"/>
      <c r="AD119" s="1231"/>
    </row>
    <row r="120" spans="1:30" ht="15.75" hidden="1" customHeight="1">
      <c r="A120" s="1244">
        <f t="shared" si="0"/>
        <v>0</v>
      </c>
      <c r="B120" s="1245" t="s">
        <v>1984</v>
      </c>
      <c r="C120" s="1245" t="s">
        <v>1922</v>
      </c>
      <c r="D120" s="1245" t="s">
        <v>1980</v>
      </c>
      <c r="E120" s="1244" t="s">
        <v>1690</v>
      </c>
      <c r="F120" s="1245">
        <f t="shared" si="1"/>
        <v>1985</v>
      </c>
      <c r="G120" s="1247">
        <v>31150</v>
      </c>
      <c r="H120" s="1244" t="s">
        <v>1699</v>
      </c>
      <c r="I120" s="1248" t="s">
        <v>3826</v>
      </c>
      <c r="J120" s="1245" t="s">
        <v>1683</v>
      </c>
      <c r="K120" s="1245">
        <v>0</v>
      </c>
      <c r="L120" s="1245" t="s">
        <v>1937</v>
      </c>
      <c r="M120" s="1245" t="s">
        <v>1975</v>
      </c>
      <c r="N120" s="1245"/>
      <c r="O120" s="1245" t="s">
        <v>1939</v>
      </c>
      <c r="P120" s="1249"/>
      <c r="Q120" s="1245"/>
      <c r="R120" s="1251" t="s">
        <v>1978</v>
      </c>
      <c r="S120" s="1244"/>
      <c r="T120" s="1244">
        <v>0</v>
      </c>
      <c r="U120" s="1244"/>
      <c r="V120" s="1244"/>
      <c r="W120" s="1244">
        <v>0</v>
      </c>
      <c r="X120" s="1244"/>
      <c r="Y120" s="1251">
        <v>0</v>
      </c>
      <c r="Z120" s="1251">
        <v>0</v>
      </c>
      <c r="AA120" s="1250">
        <f t="shared" ca="1" si="3"/>
        <v>20.5</v>
      </c>
      <c r="AB120" s="1252" t="s">
        <v>3826</v>
      </c>
      <c r="AC120" s="1253"/>
      <c r="AD120" s="1231"/>
    </row>
    <row r="121" spans="1:30" ht="15.75" hidden="1" customHeight="1">
      <c r="A121" s="1244">
        <f t="shared" si="0"/>
        <v>0</v>
      </c>
      <c r="B121" s="1245" t="s">
        <v>1985</v>
      </c>
      <c r="C121" s="1245" t="s">
        <v>1922</v>
      </c>
      <c r="D121" s="1245" t="s">
        <v>1980</v>
      </c>
      <c r="E121" s="1246" t="s">
        <v>1690</v>
      </c>
      <c r="F121" s="1245">
        <f t="shared" si="1"/>
        <v>1990</v>
      </c>
      <c r="G121" s="1247">
        <v>33206</v>
      </c>
      <c r="H121" s="1244" t="s">
        <v>1699</v>
      </c>
      <c r="I121" s="1248" t="s">
        <v>3826</v>
      </c>
      <c r="J121" s="1245" t="s">
        <v>1681</v>
      </c>
      <c r="K121" s="1245">
        <v>0</v>
      </c>
      <c r="L121" s="1245" t="s">
        <v>1966</v>
      </c>
      <c r="M121" s="1245" t="s">
        <v>1961</v>
      </c>
      <c r="N121" s="1245"/>
      <c r="O121" s="1245" t="s">
        <v>1227</v>
      </c>
      <c r="P121" s="1249"/>
      <c r="Q121" s="1245"/>
      <c r="R121" s="1251" t="s">
        <v>1762</v>
      </c>
      <c r="S121" s="1244"/>
      <c r="T121" s="1244" t="s">
        <v>725</v>
      </c>
      <c r="U121" s="1244" t="s">
        <v>1774</v>
      </c>
      <c r="V121" s="1244"/>
      <c r="W121" s="1250" t="s">
        <v>1708</v>
      </c>
      <c r="X121" s="1244"/>
      <c r="Y121" s="1251">
        <v>41351</v>
      </c>
      <c r="Z121" s="1251">
        <v>41716</v>
      </c>
      <c r="AA121" s="1250">
        <f t="shared" ca="1" si="3"/>
        <v>26.083333333333332</v>
      </c>
      <c r="AB121" s="1252" t="s">
        <v>3826</v>
      </c>
      <c r="AC121" s="1253"/>
      <c r="AD121" s="1231"/>
    </row>
    <row r="122" spans="1:30" ht="15.75" hidden="1" customHeight="1">
      <c r="A122" s="1244">
        <f t="shared" si="0"/>
        <v>0</v>
      </c>
      <c r="B122" s="1245" t="s">
        <v>1986</v>
      </c>
      <c r="C122" s="1245" t="s">
        <v>1922</v>
      </c>
      <c r="D122" s="1245" t="s">
        <v>1980</v>
      </c>
      <c r="E122" s="1244" t="s">
        <v>1690</v>
      </c>
      <c r="F122" s="1245">
        <f t="shared" si="1"/>
        <v>1992</v>
      </c>
      <c r="G122" s="1247">
        <v>33830</v>
      </c>
      <c r="H122" s="1244" t="s">
        <v>1699</v>
      </c>
      <c r="I122" s="1248" t="s">
        <v>3826</v>
      </c>
      <c r="J122" s="1245" t="s">
        <v>1681</v>
      </c>
      <c r="K122" s="1245">
        <v>0</v>
      </c>
      <c r="L122" s="1245" t="s">
        <v>1987</v>
      </c>
      <c r="M122" s="1245" t="s">
        <v>1932</v>
      </c>
      <c r="N122" s="1245"/>
      <c r="O122" s="1245">
        <v>0</v>
      </c>
      <c r="P122" s="1249"/>
      <c r="Q122" s="1245"/>
      <c r="R122" s="1251" t="s">
        <v>1790</v>
      </c>
      <c r="S122" s="1244"/>
      <c r="T122" s="1244">
        <v>2018</v>
      </c>
      <c r="U122" s="1244"/>
      <c r="V122" s="1244"/>
      <c r="W122" s="1244">
        <v>0</v>
      </c>
      <c r="X122" s="1244"/>
      <c r="Y122" s="1251">
        <v>43629</v>
      </c>
      <c r="Z122" s="1251">
        <v>43995</v>
      </c>
      <c r="AA122" s="1250">
        <f t="shared" ca="1" si="3"/>
        <v>27.833333333333332</v>
      </c>
      <c r="AB122" s="1252" t="s">
        <v>3826</v>
      </c>
      <c r="AC122" s="1253"/>
      <c r="AD122" s="1231"/>
    </row>
    <row r="123" spans="1:30" ht="15.75" hidden="1" customHeight="1">
      <c r="A123" s="1244">
        <f t="shared" si="0"/>
        <v>0</v>
      </c>
      <c r="B123" s="1245" t="s">
        <v>1988</v>
      </c>
      <c r="C123" s="1245" t="s">
        <v>1922</v>
      </c>
      <c r="D123" s="1245" t="s">
        <v>1980</v>
      </c>
      <c r="E123" s="1246" t="s">
        <v>1710</v>
      </c>
      <c r="F123" s="1245">
        <f t="shared" si="1"/>
        <v>1988</v>
      </c>
      <c r="G123" s="1247">
        <v>32284</v>
      </c>
      <c r="H123" s="1244" t="s">
        <v>1699</v>
      </c>
      <c r="I123" s="1248" t="s">
        <v>3826</v>
      </c>
      <c r="J123" s="1245" t="s">
        <v>1681</v>
      </c>
      <c r="K123" s="1245">
        <v>0</v>
      </c>
      <c r="L123" s="1245" t="s">
        <v>1989</v>
      </c>
      <c r="M123" s="1245" t="s">
        <v>1990</v>
      </c>
      <c r="N123" s="1245"/>
      <c r="O123" s="1245" t="s">
        <v>1227</v>
      </c>
      <c r="P123" s="1249"/>
      <c r="Q123" s="1245"/>
      <c r="R123" s="1251" t="s">
        <v>1790</v>
      </c>
      <c r="S123" s="1244" t="s">
        <v>1806</v>
      </c>
      <c r="T123" s="1244" t="s">
        <v>725</v>
      </c>
      <c r="U123" s="1244" t="s">
        <v>1774</v>
      </c>
      <c r="V123" s="1244"/>
      <c r="W123" s="1244">
        <v>0</v>
      </c>
      <c r="X123" s="1244"/>
      <c r="Y123" s="1251"/>
      <c r="Z123" s="1251"/>
      <c r="AA123" s="1250">
        <f t="shared" ca="1" si="3"/>
        <v>18.583333333333332</v>
      </c>
      <c r="AB123" s="1252" t="s">
        <v>3826</v>
      </c>
      <c r="AC123" s="1253"/>
      <c r="AD123" s="1231"/>
    </row>
    <row r="124" spans="1:30" ht="15.75" hidden="1" customHeight="1">
      <c r="A124" s="1244">
        <f t="shared" si="0"/>
        <v>0</v>
      </c>
      <c r="B124" s="1245" t="s">
        <v>1991</v>
      </c>
      <c r="C124" s="1245" t="s">
        <v>1922</v>
      </c>
      <c r="D124" s="1245" t="s">
        <v>1980</v>
      </c>
      <c r="E124" s="1244" t="s">
        <v>1710</v>
      </c>
      <c r="F124" s="1245">
        <f t="shared" si="1"/>
        <v>1989</v>
      </c>
      <c r="G124" s="1247">
        <v>32832</v>
      </c>
      <c r="H124" s="1244" t="s">
        <v>1699</v>
      </c>
      <c r="I124" s="1248" t="s">
        <v>3826</v>
      </c>
      <c r="J124" s="1245" t="s">
        <v>1681</v>
      </c>
      <c r="K124" s="1245">
        <v>0</v>
      </c>
      <c r="L124" s="1245" t="s">
        <v>1966</v>
      </c>
      <c r="M124" s="1245" t="s">
        <v>1966</v>
      </c>
      <c r="N124" s="1245"/>
      <c r="O124" s="1245" t="s">
        <v>1227</v>
      </c>
      <c r="P124" s="1249"/>
      <c r="Q124" s="1245"/>
      <c r="R124" s="1251" t="s">
        <v>1746</v>
      </c>
      <c r="S124" s="1244"/>
      <c r="T124" s="1244">
        <v>0</v>
      </c>
      <c r="U124" s="1244" t="s">
        <v>1774</v>
      </c>
      <c r="V124" s="1244"/>
      <c r="W124" s="1244">
        <v>0</v>
      </c>
      <c r="X124" s="1244"/>
      <c r="Y124" s="1251">
        <v>40917</v>
      </c>
      <c r="Z124" s="1251">
        <v>41283</v>
      </c>
      <c r="AA124" s="1250">
        <f t="shared" ca="1" si="3"/>
        <v>20.083333333333332</v>
      </c>
      <c r="AB124" s="1252" t="s">
        <v>3826</v>
      </c>
      <c r="AC124" s="1253"/>
      <c r="AD124" s="1231"/>
    </row>
    <row r="125" spans="1:30" ht="15.75" hidden="1" customHeight="1">
      <c r="A125" s="1244">
        <f t="shared" si="0"/>
        <v>0</v>
      </c>
      <c r="B125" s="1245" t="s">
        <v>1992</v>
      </c>
      <c r="C125" s="1245" t="s">
        <v>1922</v>
      </c>
      <c r="D125" s="1245" t="s">
        <v>1980</v>
      </c>
      <c r="E125" s="1246" t="s">
        <v>1710</v>
      </c>
      <c r="F125" s="1245">
        <f t="shared" si="1"/>
        <v>1984</v>
      </c>
      <c r="G125" s="1247">
        <v>30980</v>
      </c>
      <c r="H125" s="1244" t="s">
        <v>1699</v>
      </c>
      <c r="I125" s="1248" t="s">
        <v>3826</v>
      </c>
      <c r="J125" s="1245" t="s">
        <v>1681</v>
      </c>
      <c r="K125" s="1245">
        <v>0</v>
      </c>
      <c r="L125" s="1245" t="s">
        <v>1966</v>
      </c>
      <c r="M125" s="1245" t="s">
        <v>1966</v>
      </c>
      <c r="N125" s="1245"/>
      <c r="O125" s="1245" t="s">
        <v>1227</v>
      </c>
      <c r="P125" s="1249"/>
      <c r="Q125" s="1245"/>
      <c r="R125" s="1244" t="s">
        <v>1968</v>
      </c>
      <c r="S125" s="1244"/>
      <c r="T125" s="1244" t="s">
        <v>725</v>
      </c>
      <c r="U125" s="1244" t="s">
        <v>1774</v>
      </c>
      <c r="V125" s="1244"/>
      <c r="W125" s="1250" t="s">
        <v>1886</v>
      </c>
      <c r="X125" s="1244"/>
      <c r="Y125" s="1251"/>
      <c r="Z125" s="1251"/>
      <c r="AA125" s="1250">
        <f t="shared" ca="1" si="3"/>
        <v>15</v>
      </c>
      <c r="AB125" s="1252" t="s">
        <v>3826</v>
      </c>
      <c r="AC125" s="1253"/>
      <c r="AD125" s="1231"/>
    </row>
    <row r="126" spans="1:30" ht="15.75" hidden="1" customHeight="1">
      <c r="A126" s="1244">
        <f t="shared" si="0"/>
        <v>0</v>
      </c>
      <c r="B126" s="1245" t="s">
        <v>1993</v>
      </c>
      <c r="C126" s="1245" t="s">
        <v>1922</v>
      </c>
      <c r="D126" s="1245" t="s">
        <v>1980</v>
      </c>
      <c r="E126" s="1244" t="s">
        <v>1690</v>
      </c>
      <c r="F126" s="1245">
        <f t="shared" si="1"/>
        <v>1987</v>
      </c>
      <c r="G126" s="1247">
        <v>32073</v>
      </c>
      <c r="H126" s="1244" t="s">
        <v>1699</v>
      </c>
      <c r="I126" s="1248" t="s">
        <v>3826</v>
      </c>
      <c r="J126" s="1245" t="s">
        <v>1681</v>
      </c>
      <c r="K126" s="1245">
        <v>0</v>
      </c>
      <c r="L126" s="1245" t="s">
        <v>1966</v>
      </c>
      <c r="M126" s="1245" t="s">
        <v>1975</v>
      </c>
      <c r="N126" s="1245"/>
      <c r="O126" s="1245" t="s">
        <v>1227</v>
      </c>
      <c r="P126" s="1249"/>
      <c r="Q126" s="1245"/>
      <c r="R126" s="1251" t="s">
        <v>1994</v>
      </c>
      <c r="S126" s="1244" t="s">
        <v>1806</v>
      </c>
      <c r="T126" s="1244">
        <v>0</v>
      </c>
      <c r="U126" s="1244" t="s">
        <v>1774</v>
      </c>
      <c r="V126" s="1244"/>
      <c r="W126" s="1250" t="s">
        <v>1708</v>
      </c>
      <c r="X126" s="1244"/>
      <c r="Y126" s="1251"/>
      <c r="Z126" s="1251"/>
      <c r="AA126" s="1250">
        <f t="shared" ca="1" si="3"/>
        <v>23</v>
      </c>
      <c r="AB126" s="1252" t="s">
        <v>3826</v>
      </c>
      <c r="AC126" s="1253"/>
      <c r="AD126" s="1231"/>
    </row>
    <row r="127" spans="1:30" ht="15.75" hidden="1" customHeight="1">
      <c r="A127" s="1244">
        <f t="shared" si="0"/>
        <v>0</v>
      </c>
      <c r="B127" s="1245" t="s">
        <v>1995</v>
      </c>
      <c r="C127" s="1245" t="s">
        <v>1922</v>
      </c>
      <c r="D127" s="1245" t="s">
        <v>1980</v>
      </c>
      <c r="E127" s="1246" t="s">
        <v>1690</v>
      </c>
      <c r="F127" s="1245">
        <f t="shared" si="1"/>
        <v>1987</v>
      </c>
      <c r="G127" s="1247">
        <v>32073</v>
      </c>
      <c r="H127" s="1244" t="s">
        <v>1699</v>
      </c>
      <c r="I127" s="1248" t="s">
        <v>3826</v>
      </c>
      <c r="J127" s="1245" t="s">
        <v>1681</v>
      </c>
      <c r="K127" s="1245">
        <v>0</v>
      </c>
      <c r="L127" s="1245" t="s">
        <v>1937</v>
      </c>
      <c r="M127" s="1245" t="s">
        <v>1966</v>
      </c>
      <c r="N127" s="1245"/>
      <c r="O127" s="1245" t="s">
        <v>1227</v>
      </c>
      <c r="P127" s="1249"/>
      <c r="Q127" s="1245"/>
      <c r="R127" s="1244"/>
      <c r="S127" s="1244"/>
      <c r="T127" s="1244">
        <v>0</v>
      </c>
      <c r="U127" s="1244"/>
      <c r="V127" s="1244"/>
      <c r="W127" s="1244">
        <v>0</v>
      </c>
      <c r="X127" s="1244" t="s">
        <v>1696</v>
      </c>
      <c r="Y127" s="1251"/>
      <c r="Z127" s="1251"/>
      <c r="AA127" s="1250">
        <f t="shared" ca="1" si="3"/>
        <v>23</v>
      </c>
      <c r="AB127" s="1252" t="s">
        <v>3826</v>
      </c>
      <c r="AC127" s="1253"/>
      <c r="AD127" s="1231"/>
    </row>
    <row r="128" spans="1:30" ht="15.75" hidden="1" customHeight="1">
      <c r="A128" s="1244">
        <f t="shared" si="0"/>
        <v>0</v>
      </c>
      <c r="B128" s="1245" t="s">
        <v>1996</v>
      </c>
      <c r="C128" s="1245" t="s">
        <v>1922</v>
      </c>
      <c r="D128" s="1245" t="s">
        <v>1980</v>
      </c>
      <c r="E128" s="1244" t="s">
        <v>1690</v>
      </c>
      <c r="F128" s="1245">
        <f t="shared" si="1"/>
        <v>1987</v>
      </c>
      <c r="G128" s="1247">
        <v>31914</v>
      </c>
      <c r="H128" s="1244" t="s">
        <v>1699</v>
      </c>
      <c r="I128" s="1248" t="s">
        <v>3826</v>
      </c>
      <c r="J128" s="1245" t="s">
        <v>1683</v>
      </c>
      <c r="K128" s="1245">
        <v>0</v>
      </c>
      <c r="L128" s="1245" t="s">
        <v>1966</v>
      </c>
      <c r="M128" s="1245" t="s">
        <v>1966</v>
      </c>
      <c r="N128" s="1245"/>
      <c r="O128" s="1245" t="s">
        <v>1997</v>
      </c>
      <c r="P128" s="1249">
        <v>44545</v>
      </c>
      <c r="Q128" s="1245"/>
      <c r="R128" s="1251" t="s">
        <v>1702</v>
      </c>
      <c r="S128" s="1244"/>
      <c r="T128" s="1244">
        <v>0</v>
      </c>
      <c r="U128" s="1244"/>
      <c r="V128" s="1244"/>
      <c r="W128" s="1244">
        <v>0</v>
      </c>
      <c r="X128" s="1244"/>
      <c r="Y128" s="1251"/>
      <c r="Z128" s="1251"/>
      <c r="AA128" s="1250">
        <f t="shared" ca="1" si="3"/>
        <v>22.583333333333332</v>
      </c>
      <c r="AB128" s="1252" t="s">
        <v>3826</v>
      </c>
      <c r="AC128" s="1253"/>
      <c r="AD128" s="1231"/>
    </row>
    <row r="129" spans="1:30" ht="15.75" hidden="1" customHeight="1">
      <c r="A129" s="1244">
        <f t="shared" si="0"/>
        <v>0</v>
      </c>
      <c r="B129" s="1245" t="s">
        <v>1998</v>
      </c>
      <c r="C129" s="1245" t="s">
        <v>1922</v>
      </c>
      <c r="D129" s="1245" t="s">
        <v>1980</v>
      </c>
      <c r="E129" s="1246" t="s">
        <v>1690</v>
      </c>
      <c r="F129" s="1245">
        <f t="shared" si="1"/>
        <v>1984</v>
      </c>
      <c r="G129" s="1247">
        <v>30796</v>
      </c>
      <c r="H129" s="1244" t="s">
        <v>1699</v>
      </c>
      <c r="I129" s="1248" t="s">
        <v>3826</v>
      </c>
      <c r="J129" s="1245" t="s">
        <v>1683</v>
      </c>
      <c r="K129" s="1245">
        <v>0</v>
      </c>
      <c r="L129" s="1245" t="s">
        <v>1937</v>
      </c>
      <c r="M129" s="1245" t="s">
        <v>1966</v>
      </c>
      <c r="N129" s="1245"/>
      <c r="O129" s="1245" t="s">
        <v>1227</v>
      </c>
      <c r="P129" s="1249">
        <v>43882</v>
      </c>
      <c r="Q129" s="1245"/>
      <c r="R129" s="1251" t="s">
        <v>1978</v>
      </c>
      <c r="S129" s="1244"/>
      <c r="T129" s="1244" t="s">
        <v>725</v>
      </c>
      <c r="U129" s="1244"/>
      <c r="V129" s="1244"/>
      <c r="W129" s="1244">
        <v>0</v>
      </c>
      <c r="X129" s="1244"/>
      <c r="Y129" s="1251"/>
      <c r="Z129" s="1251" t="s">
        <v>725</v>
      </c>
      <c r="AA129" s="1250">
        <f t="shared" ca="1" si="3"/>
        <v>19.5</v>
      </c>
      <c r="AB129" s="1252" t="s">
        <v>3826</v>
      </c>
      <c r="AC129" s="1253"/>
      <c r="AD129" s="1231"/>
    </row>
    <row r="130" spans="1:30" ht="15.75" hidden="1" customHeight="1">
      <c r="A130" s="1244">
        <f t="shared" si="0"/>
        <v>0</v>
      </c>
      <c r="B130" s="1245" t="s">
        <v>1999</v>
      </c>
      <c r="C130" s="1245" t="s">
        <v>1922</v>
      </c>
      <c r="D130" s="1245" t="s">
        <v>1980</v>
      </c>
      <c r="E130" s="1244" t="s">
        <v>1690</v>
      </c>
      <c r="F130" s="1245">
        <f t="shared" si="1"/>
        <v>1988</v>
      </c>
      <c r="G130" s="1247">
        <v>32380</v>
      </c>
      <c r="H130" s="1244" t="s">
        <v>1699</v>
      </c>
      <c r="I130" s="1248" t="s">
        <v>3826</v>
      </c>
      <c r="J130" s="1245" t="s">
        <v>1681</v>
      </c>
      <c r="K130" s="1245">
        <v>0</v>
      </c>
      <c r="L130" s="1245" t="s">
        <v>1937</v>
      </c>
      <c r="M130" s="1245" t="s">
        <v>1975</v>
      </c>
      <c r="N130" s="1245"/>
      <c r="O130" s="1245" t="s">
        <v>1227</v>
      </c>
      <c r="P130" s="1249"/>
      <c r="Q130" s="1245"/>
      <c r="R130" s="1251" t="s">
        <v>1773</v>
      </c>
      <c r="S130" s="1244"/>
      <c r="T130" s="1244" t="s">
        <v>725</v>
      </c>
      <c r="U130" s="1244" t="s">
        <v>1774</v>
      </c>
      <c r="V130" s="1244"/>
      <c r="W130" s="1244">
        <v>0</v>
      </c>
      <c r="X130" s="1244"/>
      <c r="Y130" s="1251">
        <v>40324</v>
      </c>
      <c r="Z130" s="1251">
        <v>40689</v>
      </c>
      <c r="AA130" s="1250">
        <f t="shared" ca="1" si="3"/>
        <v>23.833333333333332</v>
      </c>
      <c r="AB130" s="1252" t="s">
        <v>3826</v>
      </c>
      <c r="AC130" s="1253"/>
      <c r="AD130" s="1231"/>
    </row>
    <row r="131" spans="1:30" ht="15.75" hidden="1" customHeight="1">
      <c r="A131" s="1244">
        <f t="shared" si="0"/>
        <v>0</v>
      </c>
      <c r="B131" s="1245" t="s">
        <v>2000</v>
      </c>
      <c r="C131" s="1245" t="s">
        <v>1922</v>
      </c>
      <c r="D131" s="1245" t="s">
        <v>1980</v>
      </c>
      <c r="E131" s="1244" t="s">
        <v>1690</v>
      </c>
      <c r="F131" s="1245">
        <f t="shared" si="1"/>
        <v>1991</v>
      </c>
      <c r="G131" s="1247">
        <v>33362</v>
      </c>
      <c r="H131" s="1244" t="s">
        <v>1699</v>
      </c>
      <c r="I131" s="1248" t="s">
        <v>3826</v>
      </c>
      <c r="J131" s="1245" t="s">
        <v>1681</v>
      </c>
      <c r="K131" s="1245"/>
      <c r="L131" s="1245" t="s">
        <v>1939</v>
      </c>
      <c r="M131" s="1245" t="s">
        <v>2001</v>
      </c>
      <c r="N131" s="1245"/>
      <c r="O131" s="1245">
        <v>0</v>
      </c>
      <c r="P131" s="1249"/>
      <c r="Q131" s="1245"/>
      <c r="R131" s="1251" t="s">
        <v>1790</v>
      </c>
      <c r="S131" s="1244" t="s">
        <v>1806</v>
      </c>
      <c r="T131" s="1244">
        <v>2018</v>
      </c>
      <c r="U131" s="1244"/>
      <c r="V131" s="1244"/>
      <c r="W131" s="1244">
        <v>0</v>
      </c>
      <c r="X131" s="1244"/>
      <c r="Y131" s="1251">
        <v>40424</v>
      </c>
      <c r="Z131" s="1251">
        <v>40789</v>
      </c>
      <c r="AA131" s="1250">
        <f t="shared" ca="1" si="3"/>
        <v>26.583333333333332</v>
      </c>
      <c r="AB131" s="1252" t="s">
        <v>3826</v>
      </c>
      <c r="AC131" s="1253"/>
      <c r="AD131" s="1231"/>
    </row>
    <row r="132" spans="1:30" ht="15.75" hidden="1" customHeight="1">
      <c r="A132" s="1244">
        <f t="shared" si="0"/>
        <v>0</v>
      </c>
      <c r="B132" s="1245" t="s">
        <v>2002</v>
      </c>
      <c r="C132" s="1245" t="s">
        <v>1922</v>
      </c>
      <c r="D132" s="1245" t="s">
        <v>1980</v>
      </c>
      <c r="E132" s="1246" t="s">
        <v>1690</v>
      </c>
      <c r="F132" s="1245">
        <f t="shared" si="1"/>
        <v>1978</v>
      </c>
      <c r="G132" s="1247">
        <v>28570</v>
      </c>
      <c r="H132" s="1244" t="s">
        <v>1699</v>
      </c>
      <c r="I132" s="1248" t="s">
        <v>3826</v>
      </c>
      <c r="J132" s="1245" t="s">
        <v>1683</v>
      </c>
      <c r="K132" s="1245">
        <v>0</v>
      </c>
      <c r="L132" s="1245" t="s">
        <v>1937</v>
      </c>
      <c r="M132" s="1245" t="s">
        <v>1966</v>
      </c>
      <c r="N132" s="1245"/>
      <c r="O132" s="1245" t="s">
        <v>1966</v>
      </c>
      <c r="P132" s="1249"/>
      <c r="Q132" s="1245"/>
      <c r="R132" s="1251" t="s">
        <v>1978</v>
      </c>
      <c r="S132" s="1244"/>
      <c r="T132" s="1244" t="s">
        <v>725</v>
      </c>
      <c r="U132" s="1244"/>
      <c r="V132" s="1244"/>
      <c r="W132" s="1244" t="s">
        <v>2003</v>
      </c>
      <c r="X132" s="1244"/>
      <c r="Y132" s="1251"/>
      <c r="Z132" s="1251" t="s">
        <v>725</v>
      </c>
      <c r="AA132" s="1250">
        <f t="shared" ca="1" si="3"/>
        <v>13.416666666666666</v>
      </c>
      <c r="AB132" s="1252" t="s">
        <v>3826</v>
      </c>
      <c r="AC132" s="1253"/>
      <c r="AD132" s="1231"/>
    </row>
    <row r="133" spans="1:30" ht="15.75" hidden="1" customHeight="1">
      <c r="A133" s="1244">
        <f t="shared" si="0"/>
        <v>0</v>
      </c>
      <c r="B133" s="1245" t="s">
        <v>2004</v>
      </c>
      <c r="C133" s="1245" t="s">
        <v>1922</v>
      </c>
      <c r="D133" s="1245" t="s">
        <v>1980</v>
      </c>
      <c r="E133" s="1244" t="s">
        <v>1690</v>
      </c>
      <c r="F133" s="1245">
        <f t="shared" si="1"/>
        <v>1977</v>
      </c>
      <c r="G133" s="1247">
        <v>28418</v>
      </c>
      <c r="H133" s="1244" t="s">
        <v>1861</v>
      </c>
      <c r="I133" s="1248" t="s">
        <v>3826</v>
      </c>
      <c r="J133" s="1245" t="s">
        <v>1683</v>
      </c>
      <c r="K133" s="1245" t="s">
        <v>1862</v>
      </c>
      <c r="L133" s="1245" t="s">
        <v>1937</v>
      </c>
      <c r="M133" s="1245" t="s">
        <v>1966</v>
      </c>
      <c r="N133" s="1245"/>
      <c r="O133" s="1245" t="s">
        <v>1939</v>
      </c>
      <c r="P133" s="1249"/>
      <c r="Q133" s="1245"/>
      <c r="R133" s="1251" t="s">
        <v>2005</v>
      </c>
      <c r="S133" s="1244"/>
      <c r="T133" s="1244" t="s">
        <v>725</v>
      </c>
      <c r="U133" s="1244" t="s">
        <v>1760</v>
      </c>
      <c r="V133" s="1244"/>
      <c r="W133" s="1250" t="s">
        <v>1695</v>
      </c>
      <c r="X133" s="1244" t="s">
        <v>1823</v>
      </c>
      <c r="Y133" s="1251">
        <v>39931</v>
      </c>
      <c r="Z133" s="1251">
        <v>40296</v>
      </c>
      <c r="AA133" s="1250">
        <f t="shared" ca="1" si="3"/>
        <v>13</v>
      </c>
      <c r="AB133" s="1252" t="s">
        <v>3826</v>
      </c>
      <c r="AC133" s="1253"/>
      <c r="AD133" s="1231"/>
    </row>
    <row r="134" spans="1:30" ht="15.75" hidden="1" customHeight="1">
      <c r="A134" s="1244">
        <f t="shared" si="0"/>
        <v>0</v>
      </c>
      <c r="B134" s="1245" t="s">
        <v>2006</v>
      </c>
      <c r="C134" s="1245" t="s">
        <v>1922</v>
      </c>
      <c r="D134" s="1245" t="s">
        <v>1980</v>
      </c>
      <c r="E134" s="1246" t="s">
        <v>1690</v>
      </c>
      <c r="F134" s="1245">
        <f t="shared" si="1"/>
        <v>1989</v>
      </c>
      <c r="G134" s="1247">
        <v>32832</v>
      </c>
      <c r="H134" s="1244" t="s">
        <v>1699</v>
      </c>
      <c r="I134" s="1248" t="s">
        <v>3826</v>
      </c>
      <c r="J134" s="1245" t="s">
        <v>1681</v>
      </c>
      <c r="K134" s="1245">
        <v>0</v>
      </c>
      <c r="L134" s="1245" t="s">
        <v>1966</v>
      </c>
      <c r="M134" s="1245" t="s">
        <v>1977</v>
      </c>
      <c r="N134" s="1245"/>
      <c r="O134" s="1245" t="s">
        <v>1227</v>
      </c>
      <c r="P134" s="1249"/>
      <c r="Q134" s="1245"/>
      <c r="R134" s="1251" t="s">
        <v>1746</v>
      </c>
      <c r="S134" s="1244"/>
      <c r="T134" s="1244" t="s">
        <v>725</v>
      </c>
      <c r="U134" s="1244" t="s">
        <v>1694</v>
      </c>
      <c r="V134" s="1244"/>
      <c r="W134" s="1250" t="s">
        <v>1708</v>
      </c>
      <c r="X134" s="1244"/>
      <c r="Y134" s="1251">
        <v>42556</v>
      </c>
      <c r="Z134" s="1251">
        <v>42921</v>
      </c>
      <c r="AA134" s="1250">
        <f t="shared" ca="1" si="3"/>
        <v>25.083333333333332</v>
      </c>
      <c r="AB134" s="1252" t="s">
        <v>3826</v>
      </c>
      <c r="AC134" s="1253"/>
      <c r="AD134" s="1231"/>
    </row>
    <row r="135" spans="1:30" ht="15.75" hidden="1" customHeight="1">
      <c r="A135" s="1244">
        <f t="shared" si="0"/>
        <v>0</v>
      </c>
      <c r="B135" s="1245" t="s">
        <v>2007</v>
      </c>
      <c r="C135" s="1245" t="s">
        <v>1922</v>
      </c>
      <c r="D135" s="1245" t="s">
        <v>1980</v>
      </c>
      <c r="E135" s="1244" t="s">
        <v>1690</v>
      </c>
      <c r="F135" s="1245">
        <f t="shared" si="1"/>
        <v>1979</v>
      </c>
      <c r="G135" s="1247">
        <v>29181</v>
      </c>
      <c r="H135" s="1244" t="s">
        <v>1699</v>
      </c>
      <c r="I135" s="1248" t="s">
        <v>3826</v>
      </c>
      <c r="J135" s="1245" t="s">
        <v>1681</v>
      </c>
      <c r="K135" s="1245">
        <v>0</v>
      </c>
      <c r="L135" s="1245" t="s">
        <v>1966</v>
      </c>
      <c r="M135" s="1245" t="s">
        <v>1977</v>
      </c>
      <c r="N135" s="1245"/>
      <c r="O135" s="1245" t="s">
        <v>1227</v>
      </c>
      <c r="P135" s="1249"/>
      <c r="Q135" s="1245"/>
      <c r="R135" s="1251" t="s">
        <v>1746</v>
      </c>
      <c r="S135" s="1244"/>
      <c r="T135" s="1244" t="s">
        <v>725</v>
      </c>
      <c r="U135" s="1244" t="s">
        <v>1774</v>
      </c>
      <c r="V135" s="1244"/>
      <c r="W135" s="1244" t="s">
        <v>2008</v>
      </c>
      <c r="X135" s="1244" t="s">
        <v>1696</v>
      </c>
      <c r="Y135" s="1251">
        <v>41311</v>
      </c>
      <c r="Z135" s="1251">
        <v>41676</v>
      </c>
      <c r="AA135" s="1250">
        <f t="shared" ca="1" si="3"/>
        <v>15.083333333333334</v>
      </c>
      <c r="AB135" s="1252" t="s">
        <v>3826</v>
      </c>
      <c r="AC135" s="1253"/>
      <c r="AD135" s="1231"/>
    </row>
    <row r="136" spans="1:30" ht="15.75" hidden="1" customHeight="1">
      <c r="A136" s="1244">
        <f t="shared" si="0"/>
        <v>0</v>
      </c>
      <c r="B136" s="1245" t="s">
        <v>2009</v>
      </c>
      <c r="C136" s="1245" t="s">
        <v>1922</v>
      </c>
      <c r="D136" s="1245"/>
      <c r="E136" s="1246" t="s">
        <v>1710</v>
      </c>
      <c r="F136" s="1245">
        <f t="shared" si="1"/>
        <v>1983</v>
      </c>
      <c r="G136" s="1247">
        <v>30508</v>
      </c>
      <c r="H136" s="1244" t="s">
        <v>1705</v>
      </c>
      <c r="I136" s="1248" t="s">
        <v>3826</v>
      </c>
      <c r="J136" s="1245" t="s">
        <v>1681</v>
      </c>
      <c r="K136" s="1245">
        <v>0</v>
      </c>
      <c r="L136" s="1245" t="s">
        <v>2010</v>
      </c>
      <c r="M136" s="1245" t="s">
        <v>2011</v>
      </c>
      <c r="N136" s="1245"/>
      <c r="O136" s="1245" t="s">
        <v>1227</v>
      </c>
      <c r="P136" s="1249"/>
      <c r="Q136" s="1245"/>
      <c r="R136" s="1244"/>
      <c r="S136" s="1244"/>
      <c r="T136" s="1244"/>
      <c r="U136" s="1244"/>
      <c r="V136" s="1244" t="s">
        <v>1712</v>
      </c>
      <c r="W136" s="1250" t="s">
        <v>1716</v>
      </c>
      <c r="X136" s="1244"/>
      <c r="Y136" s="1251"/>
      <c r="Z136" s="1251"/>
      <c r="AA136" s="1250">
        <f t="shared" ca="1" si="3"/>
        <v>13.75</v>
      </c>
      <c r="AB136" s="1252" t="s">
        <v>3826</v>
      </c>
      <c r="AC136" s="1253"/>
      <c r="AD136" s="1231"/>
    </row>
    <row r="137" spans="1:30" ht="15.75" hidden="1" customHeight="1">
      <c r="A137" s="1244">
        <f t="shared" si="0"/>
        <v>0</v>
      </c>
      <c r="B137" s="1245" t="s">
        <v>2012</v>
      </c>
      <c r="C137" s="1245" t="s">
        <v>2013</v>
      </c>
      <c r="D137" s="1248" t="s">
        <v>1689</v>
      </c>
      <c r="E137" s="1246" t="s">
        <v>1710</v>
      </c>
      <c r="F137" s="1245">
        <f t="shared" si="1"/>
        <v>1978</v>
      </c>
      <c r="G137" s="1247">
        <v>28793</v>
      </c>
      <c r="H137" s="1244" t="s">
        <v>1691</v>
      </c>
      <c r="I137" s="1248" t="s">
        <v>3826</v>
      </c>
      <c r="J137" s="1245" t="s">
        <v>1683</v>
      </c>
      <c r="K137" s="1245">
        <v>0</v>
      </c>
      <c r="L137" s="1245" t="s">
        <v>2014</v>
      </c>
      <c r="M137" s="1245" t="s">
        <v>2015</v>
      </c>
      <c r="N137" s="1245"/>
      <c r="O137" s="1245" t="s">
        <v>2016</v>
      </c>
      <c r="P137" s="1249">
        <v>43405</v>
      </c>
      <c r="Q137" s="1245" t="s">
        <v>1756</v>
      </c>
      <c r="R137" s="1251" t="s">
        <v>2017</v>
      </c>
      <c r="S137" s="1244" t="s">
        <v>1759</v>
      </c>
      <c r="T137" s="1244" t="s">
        <v>725</v>
      </c>
      <c r="U137" s="1244" t="s">
        <v>1760</v>
      </c>
      <c r="V137" s="1244"/>
      <c r="W137" s="1244">
        <v>0</v>
      </c>
      <c r="X137" s="1244" t="s">
        <v>1770</v>
      </c>
      <c r="Y137" s="1251">
        <v>39458</v>
      </c>
      <c r="Z137" s="1251">
        <v>39824</v>
      </c>
      <c r="AA137" s="1250">
        <f t="shared" ca="1" si="3"/>
        <v>9</v>
      </c>
      <c r="AB137" s="1252" t="s">
        <v>3826</v>
      </c>
      <c r="AC137" s="1253"/>
      <c r="AD137" s="1231"/>
    </row>
    <row r="138" spans="1:30" ht="15.75" customHeight="1">
      <c r="A138" s="1244">
        <f t="shared" si="0"/>
        <v>1</v>
      </c>
      <c r="B138" s="1245" t="s">
        <v>2018</v>
      </c>
      <c r="C138" s="1245" t="s">
        <v>2013</v>
      </c>
      <c r="D138" s="1245" t="s">
        <v>440</v>
      </c>
      <c r="E138" s="1244" t="s">
        <v>1690</v>
      </c>
      <c r="F138" s="1245">
        <f t="shared" si="1"/>
        <v>1970</v>
      </c>
      <c r="G138" s="1247">
        <v>25607</v>
      </c>
      <c r="H138" s="1244" t="s">
        <v>1861</v>
      </c>
      <c r="I138" s="1248" t="s">
        <v>3826</v>
      </c>
      <c r="J138" s="1245" t="s">
        <v>1683</v>
      </c>
      <c r="K138" s="1245" t="s">
        <v>1862</v>
      </c>
      <c r="L138" s="1245" t="s">
        <v>2019</v>
      </c>
      <c r="M138" s="1245" t="s">
        <v>2020</v>
      </c>
      <c r="N138" s="1245"/>
      <c r="O138" s="1245" t="s">
        <v>2021</v>
      </c>
      <c r="P138" s="1249"/>
      <c r="Q138" s="1245" t="s">
        <v>1756</v>
      </c>
      <c r="R138" s="1244"/>
      <c r="S138" s="1244"/>
      <c r="T138" s="1244"/>
      <c r="U138" s="1244" t="s">
        <v>1866</v>
      </c>
      <c r="V138" s="1244" t="s">
        <v>725</v>
      </c>
      <c r="W138" s="1244" t="s">
        <v>1750</v>
      </c>
      <c r="X138" s="1244" t="s">
        <v>1823</v>
      </c>
      <c r="Y138" s="1251">
        <v>34978</v>
      </c>
      <c r="Z138" s="1251">
        <v>35344</v>
      </c>
      <c r="AA138" s="1250">
        <f t="shared" ca="1" si="3"/>
        <v>5.333333333333333</v>
      </c>
      <c r="AB138" s="1252" t="s">
        <v>3826</v>
      </c>
      <c r="AC138" s="1253"/>
      <c r="AD138" s="1231"/>
    </row>
    <row r="139" spans="1:30" ht="15.75" hidden="1" customHeight="1">
      <c r="A139" s="1244">
        <f t="shared" si="0"/>
        <v>1</v>
      </c>
      <c r="B139" s="1245" t="s">
        <v>2022</v>
      </c>
      <c r="C139" s="1245" t="s">
        <v>2013</v>
      </c>
      <c r="D139" s="1245"/>
      <c r="E139" s="1246" t="s">
        <v>1710</v>
      </c>
      <c r="F139" s="1245">
        <f t="shared" si="1"/>
        <v>1978</v>
      </c>
      <c r="G139" s="1247">
        <v>28491</v>
      </c>
      <c r="H139" s="1244" t="s">
        <v>1705</v>
      </c>
      <c r="I139" s="1248" t="s">
        <v>3826</v>
      </c>
      <c r="J139" s="1245" t="s">
        <v>1681</v>
      </c>
      <c r="K139" s="1245">
        <v>0</v>
      </c>
      <c r="L139" s="1245" t="s">
        <v>2023</v>
      </c>
      <c r="M139" s="1245" t="s">
        <v>2024</v>
      </c>
      <c r="N139" s="1245"/>
      <c r="O139" s="1245" t="s">
        <v>1227</v>
      </c>
      <c r="P139" s="1249"/>
      <c r="Q139" s="1245"/>
      <c r="R139" s="1244"/>
      <c r="S139" s="1244" t="s">
        <v>1806</v>
      </c>
      <c r="T139" s="1244"/>
      <c r="U139" s="1244"/>
      <c r="V139" s="1244" t="s">
        <v>1720</v>
      </c>
      <c r="W139" s="1250" t="s">
        <v>1716</v>
      </c>
      <c r="X139" s="1244" t="s">
        <v>1696</v>
      </c>
      <c r="Y139" s="1251">
        <v>37949</v>
      </c>
      <c r="Z139" s="1251">
        <v>38315</v>
      </c>
      <c r="AA139" s="1250">
        <f t="shared" ca="1" si="3"/>
        <v>8.1666666666666661</v>
      </c>
      <c r="AB139" s="1252" t="s">
        <v>3826</v>
      </c>
      <c r="AC139" s="1253"/>
      <c r="AD139" s="1231"/>
    </row>
    <row r="140" spans="1:30" ht="15.75" hidden="1" customHeight="1">
      <c r="A140" s="1244">
        <f t="shared" si="0"/>
        <v>1</v>
      </c>
      <c r="B140" s="1245" t="s">
        <v>2025</v>
      </c>
      <c r="C140" s="1245" t="s">
        <v>2013</v>
      </c>
      <c r="D140" s="1245"/>
      <c r="E140" s="1246" t="s">
        <v>1710</v>
      </c>
      <c r="F140" s="1245">
        <f t="shared" si="1"/>
        <v>1984</v>
      </c>
      <c r="G140" s="1247">
        <v>30793</v>
      </c>
      <c r="H140" s="1244" t="s">
        <v>1705</v>
      </c>
      <c r="I140" s="1248" t="s">
        <v>3826</v>
      </c>
      <c r="J140" s="1245" t="s">
        <v>20</v>
      </c>
      <c r="K140" s="1245">
        <v>0</v>
      </c>
      <c r="L140" s="1245" t="s">
        <v>2026</v>
      </c>
      <c r="M140" s="1245">
        <v>0</v>
      </c>
      <c r="N140" s="1245"/>
      <c r="O140" s="1245" t="s">
        <v>1227</v>
      </c>
      <c r="P140" s="1249"/>
      <c r="Q140" s="1245"/>
      <c r="R140" s="1251" t="s">
        <v>1730</v>
      </c>
      <c r="S140" s="1244" t="s">
        <v>1806</v>
      </c>
      <c r="T140" s="1244"/>
      <c r="U140" s="1244"/>
      <c r="V140" s="1244" t="s">
        <v>1712</v>
      </c>
      <c r="W140" s="1250" t="s">
        <v>1716</v>
      </c>
      <c r="X140" s="1244"/>
      <c r="Y140" s="1251"/>
      <c r="Z140" s="1251"/>
      <c r="AA140" s="1250">
        <f t="shared" ca="1" si="3"/>
        <v>14.5</v>
      </c>
      <c r="AB140" s="1252" t="s">
        <v>3826</v>
      </c>
      <c r="AC140" s="1253"/>
      <c r="AD140" s="1231"/>
    </row>
    <row r="141" spans="1:30" ht="15.75" customHeight="1">
      <c r="A141" s="1244">
        <f t="shared" si="0"/>
        <v>2</v>
      </c>
      <c r="B141" s="1245" t="s">
        <v>2027</v>
      </c>
      <c r="C141" s="1245" t="s">
        <v>2028</v>
      </c>
      <c r="D141" s="1245" t="s">
        <v>444</v>
      </c>
      <c r="E141" s="1246" t="s">
        <v>1710</v>
      </c>
      <c r="F141" s="1245">
        <f t="shared" si="1"/>
        <v>1978</v>
      </c>
      <c r="G141" s="1247">
        <v>28753</v>
      </c>
      <c r="H141" s="1244" t="s">
        <v>1699</v>
      </c>
      <c r="I141" s="1248" t="s">
        <v>3826</v>
      </c>
      <c r="J141" s="1245" t="s">
        <v>1683</v>
      </c>
      <c r="K141" s="1245">
        <v>0</v>
      </c>
      <c r="L141" s="1245" t="s">
        <v>2029</v>
      </c>
      <c r="M141" s="1245" t="s">
        <v>2029</v>
      </c>
      <c r="N141" s="1245"/>
      <c r="O141" s="1245" t="s">
        <v>2030</v>
      </c>
      <c r="P141" s="1249"/>
      <c r="Q141" s="1245" t="s">
        <v>1756</v>
      </c>
      <c r="R141" s="1244" t="s">
        <v>2017</v>
      </c>
      <c r="S141" s="1244" t="s">
        <v>2031</v>
      </c>
      <c r="T141" s="1244"/>
      <c r="U141" s="1244" t="s">
        <v>1774</v>
      </c>
      <c r="V141" s="1244"/>
      <c r="W141" s="1244" t="s">
        <v>2003</v>
      </c>
      <c r="X141" s="1244" t="s">
        <v>1870</v>
      </c>
      <c r="Y141" s="1251">
        <v>38850</v>
      </c>
      <c r="Z141" s="1251">
        <v>39215</v>
      </c>
      <c r="AA141" s="1250">
        <f t="shared" ca="1" si="3"/>
        <v>8.9166666666666661</v>
      </c>
      <c r="AB141" s="1252" t="s">
        <v>3826</v>
      </c>
      <c r="AC141" s="1253"/>
      <c r="AD141" s="1231"/>
    </row>
    <row r="142" spans="1:30" ht="15.75" hidden="1" customHeight="1">
      <c r="A142" s="1244">
        <f t="shared" si="0"/>
        <v>2</v>
      </c>
      <c r="B142" s="1245" t="s">
        <v>2032</v>
      </c>
      <c r="C142" s="1245" t="s">
        <v>2028</v>
      </c>
      <c r="D142" s="1245" t="s">
        <v>1723</v>
      </c>
      <c r="E142" s="1244" t="s">
        <v>1690</v>
      </c>
      <c r="F142" s="1245">
        <f t="shared" si="1"/>
        <v>1986</v>
      </c>
      <c r="G142" s="1247">
        <v>31545</v>
      </c>
      <c r="H142" s="1244" t="s">
        <v>1705</v>
      </c>
      <c r="I142" s="1248" t="s">
        <v>3826</v>
      </c>
      <c r="J142" s="1245" t="s">
        <v>20</v>
      </c>
      <c r="K142" s="1245">
        <v>0</v>
      </c>
      <c r="L142" s="1245" t="s">
        <v>1954</v>
      </c>
      <c r="M142" s="1245">
        <v>0</v>
      </c>
      <c r="N142" s="1245"/>
      <c r="O142" s="1245">
        <v>0</v>
      </c>
      <c r="P142" s="1249"/>
      <c r="Q142" s="1245"/>
      <c r="R142" s="1251" t="s">
        <v>1730</v>
      </c>
      <c r="S142" s="1244" t="s">
        <v>1806</v>
      </c>
      <c r="T142" s="1244"/>
      <c r="U142" s="1244"/>
      <c r="V142" s="1244"/>
      <c r="W142" s="1250" t="s">
        <v>1708</v>
      </c>
      <c r="X142" s="1244"/>
      <c r="Y142" s="1251"/>
      <c r="Z142" s="1251"/>
      <c r="AA142" s="1250">
        <f t="shared" ca="1" si="3"/>
        <v>21.583333333333332</v>
      </c>
      <c r="AB142" s="1252" t="s">
        <v>3826</v>
      </c>
      <c r="AC142" s="1253"/>
      <c r="AD142" s="1231"/>
    </row>
    <row r="143" spans="1:30" ht="15.75" hidden="1" customHeight="1">
      <c r="A143" s="1244">
        <f t="shared" si="0"/>
        <v>2</v>
      </c>
      <c r="B143" s="1245" t="s">
        <v>2033</v>
      </c>
      <c r="C143" s="1245" t="s">
        <v>2028</v>
      </c>
      <c r="D143" s="1245" t="s">
        <v>1723</v>
      </c>
      <c r="E143" s="1244" t="s">
        <v>1710</v>
      </c>
      <c r="F143" s="1245">
        <f t="shared" si="1"/>
        <v>1988</v>
      </c>
      <c r="G143" s="1247">
        <v>32149</v>
      </c>
      <c r="H143" s="1244" t="s">
        <v>1705</v>
      </c>
      <c r="I143" s="1248" t="s">
        <v>2034</v>
      </c>
      <c r="J143" s="1245" t="s">
        <v>1681</v>
      </c>
      <c r="K143" s="1245">
        <v>0</v>
      </c>
      <c r="L143" s="1245" t="s">
        <v>2035</v>
      </c>
      <c r="M143" s="1245" t="s">
        <v>2035</v>
      </c>
      <c r="N143" s="1245"/>
      <c r="O143" s="1245" t="s">
        <v>1227</v>
      </c>
      <c r="P143" s="1249"/>
      <c r="Q143" s="1245"/>
      <c r="R143" s="1251" t="s">
        <v>1730</v>
      </c>
      <c r="S143" s="1244" t="s">
        <v>1806</v>
      </c>
      <c r="T143" s="1244"/>
      <c r="U143" s="1244"/>
      <c r="V143" s="1244" t="s">
        <v>1720</v>
      </c>
      <c r="W143" s="1250" t="s">
        <v>1708</v>
      </c>
      <c r="X143" s="1244"/>
      <c r="Y143" s="1251">
        <v>43900</v>
      </c>
      <c r="Z143" s="1251">
        <v>44265</v>
      </c>
      <c r="AA143" s="1250">
        <f t="shared" ca="1" si="3"/>
        <v>18.25</v>
      </c>
      <c r="AB143" s="1252" t="s">
        <v>3826</v>
      </c>
      <c r="AC143" s="1253"/>
      <c r="AD143" s="1231"/>
    </row>
    <row r="144" spans="1:30" ht="15.75" hidden="1" customHeight="1">
      <c r="A144" s="1244">
        <f t="shared" si="0"/>
        <v>2</v>
      </c>
      <c r="B144" s="1245" t="s">
        <v>2036</v>
      </c>
      <c r="C144" s="1245" t="s">
        <v>2028</v>
      </c>
      <c r="D144" s="1245"/>
      <c r="E144" s="1246" t="s">
        <v>1690</v>
      </c>
      <c r="F144" s="1245">
        <f t="shared" si="1"/>
        <v>1994</v>
      </c>
      <c r="G144" s="1247">
        <v>34380</v>
      </c>
      <c r="H144" s="1244" t="s">
        <v>1705</v>
      </c>
      <c r="I144" s="1248" t="s">
        <v>3826</v>
      </c>
      <c r="J144" s="1245" t="s">
        <v>20</v>
      </c>
      <c r="K144" s="1245"/>
      <c r="L144" s="1245" t="s">
        <v>1739</v>
      </c>
      <c r="M144" s="1245">
        <v>0</v>
      </c>
      <c r="N144" s="1245"/>
      <c r="O144" s="1245">
        <v>0</v>
      </c>
      <c r="P144" s="1249"/>
      <c r="Q144" s="1245"/>
      <c r="R144" s="1251" t="s">
        <v>1730</v>
      </c>
      <c r="S144" s="1244" t="s">
        <v>1806</v>
      </c>
      <c r="T144" s="1244">
        <v>0</v>
      </c>
      <c r="U144" s="1244"/>
      <c r="V144" s="1244" t="s">
        <v>1712</v>
      </c>
      <c r="W144" s="1244" t="s">
        <v>2037</v>
      </c>
      <c r="X144" s="1244"/>
      <c r="Y144" s="1251"/>
      <c r="Z144" s="1251"/>
      <c r="AA144" s="1250">
        <f t="shared" ca="1" si="3"/>
        <v>29.333333333333332</v>
      </c>
      <c r="AB144" s="1252" t="s">
        <v>3826</v>
      </c>
      <c r="AC144" s="1253"/>
      <c r="AD144" s="1231"/>
    </row>
    <row r="145" spans="1:30" ht="15.75" hidden="1" customHeight="1">
      <c r="A145" s="1244">
        <f t="shared" si="0"/>
        <v>2</v>
      </c>
      <c r="B145" s="1245" t="s">
        <v>2038</v>
      </c>
      <c r="C145" s="1245" t="s">
        <v>2028</v>
      </c>
      <c r="D145" s="1245"/>
      <c r="E145" s="1246" t="s">
        <v>1690</v>
      </c>
      <c r="F145" s="1245">
        <f t="shared" si="1"/>
        <v>1986</v>
      </c>
      <c r="G145" s="1247">
        <v>31578</v>
      </c>
      <c r="H145" s="1244" t="s">
        <v>1711</v>
      </c>
      <c r="I145" s="1248" t="s">
        <v>3826</v>
      </c>
      <c r="J145" s="1245" t="s">
        <v>2039</v>
      </c>
      <c r="K145" s="1245">
        <v>0</v>
      </c>
      <c r="L145" s="1254" t="s">
        <v>1739</v>
      </c>
      <c r="M145" s="1245">
        <v>0</v>
      </c>
      <c r="N145" s="1245"/>
      <c r="O145" s="1245">
        <v>0</v>
      </c>
      <c r="P145" s="1249"/>
      <c r="Q145" s="1245"/>
      <c r="R145" s="1251" t="s">
        <v>1730</v>
      </c>
      <c r="S145" s="1244"/>
      <c r="T145" s="1244"/>
      <c r="U145" s="1244"/>
      <c r="V145" s="1244"/>
      <c r="W145" s="1250" t="s">
        <v>1708</v>
      </c>
      <c r="X145" s="1244"/>
      <c r="Y145" s="1251">
        <v>44312</v>
      </c>
      <c r="Z145" s="1251">
        <v>0</v>
      </c>
      <c r="AA145" s="1250">
        <f t="shared" ca="1" si="3"/>
        <v>21.666666666666668</v>
      </c>
      <c r="AB145" s="1252" t="s">
        <v>3826</v>
      </c>
      <c r="AC145" s="1253"/>
      <c r="AD145" s="1231"/>
    </row>
    <row r="146" spans="1:30" ht="15.75" hidden="1" customHeight="1">
      <c r="A146" s="1244">
        <f t="shared" si="0"/>
        <v>2</v>
      </c>
      <c r="B146" s="1245" t="s">
        <v>2040</v>
      </c>
      <c r="C146" s="1245" t="s">
        <v>2028</v>
      </c>
      <c r="D146" s="1245"/>
      <c r="E146" s="1246" t="s">
        <v>1690</v>
      </c>
      <c r="F146" s="1245">
        <f t="shared" si="1"/>
        <v>1985</v>
      </c>
      <c r="G146" s="1247">
        <v>31290</v>
      </c>
      <c r="H146" s="1244" t="s">
        <v>1705</v>
      </c>
      <c r="I146" s="1248" t="s">
        <v>2034</v>
      </c>
      <c r="J146" s="1245" t="s">
        <v>1681</v>
      </c>
      <c r="K146" s="1245">
        <v>0</v>
      </c>
      <c r="L146" s="1245" t="s">
        <v>2041</v>
      </c>
      <c r="M146" s="1245" t="s">
        <v>2042</v>
      </c>
      <c r="N146" s="1245"/>
      <c r="O146" s="1245" t="s">
        <v>1227</v>
      </c>
      <c r="P146" s="1249"/>
      <c r="Q146" s="1245"/>
      <c r="R146" s="1251" t="s">
        <v>1730</v>
      </c>
      <c r="S146" s="1244" t="s">
        <v>1806</v>
      </c>
      <c r="T146" s="1244"/>
      <c r="U146" s="1244"/>
      <c r="V146" s="1244" t="s">
        <v>1720</v>
      </c>
      <c r="W146" s="1250" t="s">
        <v>1716</v>
      </c>
      <c r="X146" s="1244" t="s">
        <v>1770</v>
      </c>
      <c r="Y146" s="1251">
        <v>39612</v>
      </c>
      <c r="Z146" s="1251">
        <v>39977</v>
      </c>
      <c r="AA146" s="1250">
        <f t="shared" ca="1" si="3"/>
        <v>20.833333333333332</v>
      </c>
      <c r="AB146" s="1252" t="s">
        <v>3826</v>
      </c>
      <c r="AC146" s="1253"/>
      <c r="AD146" s="1231"/>
    </row>
    <row r="147" spans="1:30" ht="15.75" hidden="1" customHeight="1">
      <c r="A147" s="1244">
        <f t="shared" si="0"/>
        <v>2</v>
      </c>
      <c r="B147" s="1245" t="s">
        <v>2043</v>
      </c>
      <c r="C147" s="1245" t="s">
        <v>2028</v>
      </c>
      <c r="D147" s="1245"/>
      <c r="E147" s="1244" t="s">
        <v>1690</v>
      </c>
      <c r="F147" s="1245">
        <f t="shared" si="1"/>
        <v>1989</v>
      </c>
      <c r="G147" s="1247">
        <v>32791</v>
      </c>
      <c r="H147" s="1244" t="s">
        <v>1705</v>
      </c>
      <c r="I147" s="1248" t="s">
        <v>3826</v>
      </c>
      <c r="J147" s="1245" t="s">
        <v>1681</v>
      </c>
      <c r="K147" s="1245">
        <v>0</v>
      </c>
      <c r="L147" s="1245" t="s">
        <v>2041</v>
      </c>
      <c r="M147" s="1245" t="s">
        <v>2044</v>
      </c>
      <c r="N147" s="1245"/>
      <c r="O147" s="1245" t="s">
        <v>1227</v>
      </c>
      <c r="P147" s="1249"/>
      <c r="Q147" s="1245"/>
      <c r="R147" s="1244"/>
      <c r="S147" s="1244"/>
      <c r="T147" s="1244"/>
      <c r="U147" s="1244"/>
      <c r="V147" s="1244"/>
      <c r="W147" s="1250" t="s">
        <v>2045</v>
      </c>
      <c r="X147" s="1244" t="s">
        <v>1696</v>
      </c>
      <c r="Y147" s="1251">
        <v>43203</v>
      </c>
      <c r="Z147" s="1251">
        <v>43568</v>
      </c>
      <c r="AA147" s="1250">
        <f t="shared" ca="1" si="3"/>
        <v>25</v>
      </c>
      <c r="AB147" s="1252" t="s">
        <v>3826</v>
      </c>
      <c r="AC147" s="1253"/>
      <c r="AD147" s="1231"/>
    </row>
    <row r="148" spans="1:30" ht="15.75" hidden="1" customHeight="1">
      <c r="A148" s="1244">
        <f t="shared" si="0"/>
        <v>2</v>
      </c>
      <c r="B148" s="1245" t="s">
        <v>2046</v>
      </c>
      <c r="C148" s="1245" t="s">
        <v>2028</v>
      </c>
      <c r="D148" s="1245"/>
      <c r="E148" s="1244" t="s">
        <v>1690</v>
      </c>
      <c r="F148" s="1245">
        <f t="shared" si="1"/>
        <v>1989</v>
      </c>
      <c r="G148" s="1247">
        <v>32782</v>
      </c>
      <c r="H148" s="1244" t="s">
        <v>1705</v>
      </c>
      <c r="I148" s="1248" t="s">
        <v>3826</v>
      </c>
      <c r="J148" s="1245" t="s">
        <v>1681</v>
      </c>
      <c r="K148" s="1245">
        <v>0</v>
      </c>
      <c r="L148" s="1245" t="s">
        <v>2047</v>
      </c>
      <c r="M148" s="1245" t="s">
        <v>2048</v>
      </c>
      <c r="N148" s="1245"/>
      <c r="O148" s="1245" t="s">
        <v>1227</v>
      </c>
      <c r="P148" s="1249"/>
      <c r="Q148" s="1245"/>
      <c r="R148" s="1251" t="s">
        <v>1746</v>
      </c>
      <c r="S148" s="1244"/>
      <c r="T148" s="1244"/>
      <c r="U148" s="1244"/>
      <c r="V148" s="1244" t="s">
        <v>1720</v>
      </c>
      <c r="W148" s="1250" t="s">
        <v>1716</v>
      </c>
      <c r="X148" s="1244"/>
      <c r="Y148" s="1251">
        <v>41095</v>
      </c>
      <c r="Z148" s="1251">
        <v>41460</v>
      </c>
      <c r="AA148" s="1250">
        <f t="shared" ca="1" si="3"/>
        <v>24.916666666666668</v>
      </c>
      <c r="AB148" s="1252" t="s">
        <v>3826</v>
      </c>
      <c r="AC148" s="1253"/>
      <c r="AD148" s="1231"/>
    </row>
    <row r="149" spans="1:30" ht="15.75" hidden="1" customHeight="1">
      <c r="A149" s="1244">
        <f t="shared" si="0"/>
        <v>2</v>
      </c>
      <c r="B149" s="1245" t="s">
        <v>2049</v>
      </c>
      <c r="C149" s="1245" t="s">
        <v>2028</v>
      </c>
      <c r="D149" s="1245"/>
      <c r="E149" s="1246" t="s">
        <v>1710</v>
      </c>
      <c r="F149" s="1245">
        <f t="shared" si="1"/>
        <v>1990</v>
      </c>
      <c r="G149" s="1247">
        <v>33064</v>
      </c>
      <c r="H149" s="1244" t="s">
        <v>1705</v>
      </c>
      <c r="I149" s="1248" t="s">
        <v>3826</v>
      </c>
      <c r="J149" s="1245" t="s">
        <v>1681</v>
      </c>
      <c r="K149" s="1245">
        <v>0</v>
      </c>
      <c r="L149" s="1245" t="s">
        <v>2050</v>
      </c>
      <c r="M149" s="1245" t="s">
        <v>2050</v>
      </c>
      <c r="N149" s="1245"/>
      <c r="O149" s="1245">
        <v>0</v>
      </c>
      <c r="P149" s="1249"/>
      <c r="Q149" s="1245"/>
      <c r="R149" s="1244"/>
      <c r="S149" s="1244"/>
      <c r="T149" s="1244"/>
      <c r="U149" s="1244"/>
      <c r="V149" s="1244" t="s">
        <v>1712</v>
      </c>
      <c r="W149" s="1250" t="s">
        <v>1886</v>
      </c>
      <c r="X149" s="1244"/>
      <c r="Y149" s="1251">
        <v>40773</v>
      </c>
      <c r="Z149" s="1251">
        <v>41139</v>
      </c>
      <c r="AA149" s="1250">
        <f t="shared" ca="1" si="3"/>
        <v>20.75</v>
      </c>
      <c r="AB149" s="1252" t="s">
        <v>3826</v>
      </c>
      <c r="AC149" s="1253"/>
      <c r="AD149" s="1231"/>
    </row>
    <row r="150" spans="1:30" ht="15.75" hidden="1" customHeight="1">
      <c r="A150" s="1244">
        <f t="shared" si="0"/>
        <v>2</v>
      </c>
      <c r="B150" s="1245" t="s">
        <v>2051</v>
      </c>
      <c r="C150" s="1245" t="s">
        <v>2028</v>
      </c>
      <c r="D150" s="1245"/>
      <c r="E150" s="1244" t="s">
        <v>1710</v>
      </c>
      <c r="F150" s="1245">
        <f t="shared" si="1"/>
        <v>1989</v>
      </c>
      <c r="G150" s="1247">
        <v>32760</v>
      </c>
      <c r="H150" s="1244" t="s">
        <v>1705</v>
      </c>
      <c r="I150" s="1248" t="s">
        <v>3826</v>
      </c>
      <c r="J150" s="1245" t="s">
        <v>1681</v>
      </c>
      <c r="K150" s="1245">
        <v>0</v>
      </c>
      <c r="L150" s="1245" t="s">
        <v>1849</v>
      </c>
      <c r="M150" s="1245" t="s">
        <v>1804</v>
      </c>
      <c r="N150" s="1245"/>
      <c r="O150" s="1245" t="s">
        <v>1227</v>
      </c>
      <c r="P150" s="1249"/>
      <c r="Q150" s="1245"/>
      <c r="R150" s="1244"/>
      <c r="S150" s="1244"/>
      <c r="T150" s="1244" t="s">
        <v>725</v>
      </c>
      <c r="U150" s="1244"/>
      <c r="V150" s="1244" t="s">
        <v>2052</v>
      </c>
      <c r="W150" s="1250" t="s">
        <v>1716</v>
      </c>
      <c r="X150" s="1244" t="s">
        <v>2053</v>
      </c>
      <c r="Y150" s="1251">
        <v>40340</v>
      </c>
      <c r="Z150" s="1251">
        <v>40340</v>
      </c>
      <c r="AA150" s="1250">
        <f t="shared" ca="1" si="3"/>
        <v>19.916666666666668</v>
      </c>
      <c r="AB150" s="1252" t="s">
        <v>3826</v>
      </c>
      <c r="AC150" s="1253"/>
      <c r="AD150" s="1231"/>
    </row>
    <row r="151" spans="1:30" ht="15.75" hidden="1" customHeight="1">
      <c r="A151" s="1244">
        <f t="shared" si="0"/>
        <v>2</v>
      </c>
      <c r="B151" s="1245" t="s">
        <v>2054</v>
      </c>
      <c r="C151" s="1245" t="s">
        <v>2055</v>
      </c>
      <c r="D151" s="1248" t="s">
        <v>2056</v>
      </c>
      <c r="E151" s="1246" t="s">
        <v>1690</v>
      </c>
      <c r="F151" s="1245">
        <f t="shared" si="1"/>
        <v>1978</v>
      </c>
      <c r="G151" s="1247">
        <v>28731</v>
      </c>
      <c r="H151" s="1244" t="s">
        <v>1691</v>
      </c>
      <c r="I151" s="1248" t="s">
        <v>3826</v>
      </c>
      <c r="J151" s="1245" t="s">
        <v>1683</v>
      </c>
      <c r="K151" s="1245">
        <v>0</v>
      </c>
      <c r="L151" s="1245" t="s">
        <v>2057</v>
      </c>
      <c r="M151" s="1245" t="s">
        <v>2058</v>
      </c>
      <c r="N151" s="1245"/>
      <c r="O151" s="1245" t="s">
        <v>2059</v>
      </c>
      <c r="P151" s="1249"/>
      <c r="Q151" s="1245" t="s">
        <v>1756</v>
      </c>
      <c r="R151" s="1251" t="s">
        <v>2060</v>
      </c>
      <c r="S151" s="1244" t="s">
        <v>2061</v>
      </c>
      <c r="T151" s="1244"/>
      <c r="U151" s="1244" t="s">
        <v>1760</v>
      </c>
      <c r="V151" s="1244"/>
      <c r="W151" s="1244">
        <v>0</v>
      </c>
      <c r="X151" s="1244" t="s">
        <v>2062</v>
      </c>
      <c r="Y151" s="1251">
        <v>38008</v>
      </c>
      <c r="Z151" s="1251">
        <v>38708</v>
      </c>
      <c r="AA151" s="1250">
        <f t="shared" ca="1" si="3"/>
        <v>13.833333333333334</v>
      </c>
      <c r="AB151" s="1252" t="s">
        <v>3826</v>
      </c>
      <c r="AC151" s="1253"/>
      <c r="AD151" s="1231"/>
    </row>
    <row r="152" spans="1:30" ht="15.75" hidden="1" customHeight="1">
      <c r="A152" s="1244">
        <f t="shared" si="0"/>
        <v>2</v>
      </c>
      <c r="B152" s="1245" t="s">
        <v>2063</v>
      </c>
      <c r="C152" s="1245" t="s">
        <v>2055</v>
      </c>
      <c r="D152" s="1248" t="s">
        <v>2056</v>
      </c>
      <c r="E152" s="1244" t="s">
        <v>1690</v>
      </c>
      <c r="F152" s="1245">
        <f t="shared" si="1"/>
        <v>1974</v>
      </c>
      <c r="G152" s="1247">
        <v>27161</v>
      </c>
      <c r="H152" s="1244" t="s">
        <v>1691</v>
      </c>
      <c r="I152" s="1248" t="s">
        <v>3826</v>
      </c>
      <c r="J152" s="1245" t="s">
        <v>1683</v>
      </c>
      <c r="K152" s="1245">
        <v>0</v>
      </c>
      <c r="L152" s="1245" t="s">
        <v>2057</v>
      </c>
      <c r="M152" s="1245" t="s">
        <v>2064</v>
      </c>
      <c r="N152" s="1245"/>
      <c r="O152" s="1245" t="s">
        <v>2050</v>
      </c>
      <c r="P152" s="1249"/>
      <c r="Q152" s="1245" t="s">
        <v>1756</v>
      </c>
      <c r="R152" s="1251" t="s">
        <v>1822</v>
      </c>
      <c r="S152" s="1244" t="s">
        <v>2061</v>
      </c>
      <c r="T152" s="1244" t="s">
        <v>725</v>
      </c>
      <c r="U152" s="1244" t="s">
        <v>1760</v>
      </c>
      <c r="V152" s="1244"/>
      <c r="W152" s="1244">
        <v>0</v>
      </c>
      <c r="X152" s="1244" t="s">
        <v>1696</v>
      </c>
      <c r="Y152" s="1251">
        <v>36711</v>
      </c>
      <c r="Z152" s="1251">
        <v>37076</v>
      </c>
      <c r="AA152" s="1250">
        <f t="shared" ca="1" si="3"/>
        <v>9.5833333333333339</v>
      </c>
      <c r="AB152" s="1252" t="s">
        <v>3826</v>
      </c>
      <c r="AC152" s="1253"/>
      <c r="AD152" s="1231"/>
    </row>
    <row r="153" spans="1:30" ht="15.75" hidden="1" customHeight="1">
      <c r="A153" s="1244">
        <f t="shared" si="0"/>
        <v>2</v>
      </c>
      <c r="B153" s="1245" t="s">
        <v>2065</v>
      </c>
      <c r="C153" s="1245" t="s">
        <v>2055</v>
      </c>
      <c r="D153" s="1245" t="s">
        <v>2050</v>
      </c>
      <c r="E153" s="1246" t="s">
        <v>1710</v>
      </c>
      <c r="F153" s="1245">
        <f t="shared" si="1"/>
        <v>1980</v>
      </c>
      <c r="G153" s="1247">
        <v>29240</v>
      </c>
      <c r="H153" s="1244" t="s">
        <v>1705</v>
      </c>
      <c r="I153" s="1248" t="s">
        <v>3826</v>
      </c>
      <c r="J153" s="1245" t="s">
        <v>1681</v>
      </c>
      <c r="K153" s="1245">
        <v>0</v>
      </c>
      <c r="L153" s="1245" t="s">
        <v>2057</v>
      </c>
      <c r="M153" s="1245" t="s">
        <v>2066</v>
      </c>
      <c r="N153" s="1245"/>
      <c r="O153" s="1245" t="s">
        <v>1227</v>
      </c>
      <c r="P153" s="1249"/>
      <c r="Q153" s="1245"/>
      <c r="R153" s="1244" t="s">
        <v>2067</v>
      </c>
      <c r="S153" s="1244"/>
      <c r="T153" s="1244" t="s">
        <v>725</v>
      </c>
      <c r="U153" s="1244"/>
      <c r="V153" s="1244"/>
      <c r="W153" s="1250" t="s">
        <v>1708</v>
      </c>
      <c r="X153" s="1244"/>
      <c r="Y153" s="1251">
        <v>41264</v>
      </c>
      <c r="Z153" s="1251">
        <v>41629</v>
      </c>
      <c r="AA153" s="1250">
        <f t="shared" ca="1" si="3"/>
        <v>10.25</v>
      </c>
      <c r="AB153" s="1252" t="s">
        <v>3826</v>
      </c>
      <c r="AC153" s="1253"/>
      <c r="AD153" s="1231"/>
    </row>
    <row r="154" spans="1:30" ht="15.75" hidden="1" customHeight="1">
      <c r="A154" s="1244">
        <f t="shared" si="0"/>
        <v>2</v>
      </c>
      <c r="B154" s="1245" t="s">
        <v>2068</v>
      </c>
      <c r="C154" s="1245" t="s">
        <v>2055</v>
      </c>
      <c r="D154" s="1245" t="s">
        <v>2069</v>
      </c>
      <c r="E154" s="1244" t="s">
        <v>1690</v>
      </c>
      <c r="F154" s="1245">
        <f t="shared" si="1"/>
        <v>1979</v>
      </c>
      <c r="G154" s="1247">
        <v>28924</v>
      </c>
      <c r="H154" s="1244" t="s">
        <v>1691</v>
      </c>
      <c r="I154" s="1248" t="s">
        <v>3826</v>
      </c>
      <c r="J154" s="1245" t="s">
        <v>1683</v>
      </c>
      <c r="K154" s="1245">
        <v>0</v>
      </c>
      <c r="L154" s="1245" t="s">
        <v>2070</v>
      </c>
      <c r="M154" s="1245" t="s">
        <v>2071</v>
      </c>
      <c r="N154" s="1245"/>
      <c r="O154" s="1245" t="s">
        <v>2070</v>
      </c>
      <c r="P154" s="1249"/>
      <c r="Q154" s="1245"/>
      <c r="R154" s="1251" t="s">
        <v>1853</v>
      </c>
      <c r="S154" s="1244" t="s">
        <v>2031</v>
      </c>
      <c r="T154" s="1244" t="s">
        <v>725</v>
      </c>
      <c r="U154" s="1244" t="s">
        <v>1694</v>
      </c>
      <c r="V154" s="1244"/>
      <c r="W154" s="1250" t="s">
        <v>1716</v>
      </c>
      <c r="X154" s="1244" t="s">
        <v>1696</v>
      </c>
      <c r="Y154" s="1251">
        <v>38302</v>
      </c>
      <c r="Z154" s="1251">
        <v>38667</v>
      </c>
      <c r="AA154" s="1250">
        <f t="shared" ca="1" si="3"/>
        <v>14.416666666666666</v>
      </c>
      <c r="AB154" s="1252" t="s">
        <v>3826</v>
      </c>
      <c r="AC154" s="1253"/>
      <c r="AD154" s="1231"/>
    </row>
    <row r="155" spans="1:30" ht="15.75" customHeight="1">
      <c r="A155" s="1244">
        <f t="shared" si="0"/>
        <v>3</v>
      </c>
      <c r="B155" s="1245" t="s">
        <v>2072</v>
      </c>
      <c r="C155" s="1245" t="s">
        <v>2055</v>
      </c>
      <c r="D155" s="1245" t="s">
        <v>440</v>
      </c>
      <c r="E155" s="1246" t="s">
        <v>1690</v>
      </c>
      <c r="F155" s="1245">
        <f t="shared" si="1"/>
        <v>1974</v>
      </c>
      <c r="G155" s="1247">
        <v>27235</v>
      </c>
      <c r="H155" s="1244" t="s">
        <v>1699</v>
      </c>
      <c r="I155" s="1248" t="s">
        <v>3826</v>
      </c>
      <c r="J155" s="1245" t="s">
        <v>1683</v>
      </c>
      <c r="K155" s="1245">
        <v>0</v>
      </c>
      <c r="L155" s="1245" t="s">
        <v>2041</v>
      </c>
      <c r="M155" s="1245" t="s">
        <v>2041</v>
      </c>
      <c r="N155" s="1245"/>
      <c r="O155" s="1245" t="s">
        <v>2073</v>
      </c>
      <c r="P155" s="1249"/>
      <c r="Q155" s="1245" t="s">
        <v>1756</v>
      </c>
      <c r="R155" s="1251" t="s">
        <v>2074</v>
      </c>
      <c r="S155" s="1244"/>
      <c r="T155" s="1244">
        <v>2017</v>
      </c>
      <c r="U155" s="1244" t="s">
        <v>1694</v>
      </c>
      <c r="V155" s="1244"/>
      <c r="W155" s="1244" t="s">
        <v>2037</v>
      </c>
      <c r="X155" s="1244" t="s">
        <v>2062</v>
      </c>
      <c r="Y155" s="1251">
        <v>36266</v>
      </c>
      <c r="Z155" s="1251">
        <v>36632</v>
      </c>
      <c r="AA155" s="1250">
        <f t="shared" ca="1" si="3"/>
        <v>9.75</v>
      </c>
      <c r="AB155" s="1252" t="s">
        <v>3826</v>
      </c>
      <c r="AC155" s="1253"/>
      <c r="AD155" s="1231"/>
    </row>
    <row r="156" spans="1:30" ht="15.75" hidden="1" customHeight="1">
      <c r="A156" s="1244">
        <f t="shared" si="0"/>
        <v>3</v>
      </c>
      <c r="B156" s="1245" t="s">
        <v>2075</v>
      </c>
      <c r="C156" s="1245" t="s">
        <v>2055</v>
      </c>
      <c r="D156" s="1245" t="s">
        <v>2076</v>
      </c>
      <c r="E156" s="1244" t="s">
        <v>1690</v>
      </c>
      <c r="F156" s="1245">
        <f t="shared" si="1"/>
        <v>1983</v>
      </c>
      <c r="G156" s="1247">
        <v>30343</v>
      </c>
      <c r="H156" s="1259" t="s">
        <v>1705</v>
      </c>
      <c r="I156" s="1248" t="s">
        <v>3826</v>
      </c>
      <c r="J156" s="1245" t="s">
        <v>1681</v>
      </c>
      <c r="K156" s="1245">
        <v>0</v>
      </c>
      <c r="L156" s="1245" t="s">
        <v>2077</v>
      </c>
      <c r="M156" s="1245" t="s">
        <v>2078</v>
      </c>
      <c r="N156" s="1258">
        <v>41890</v>
      </c>
      <c r="O156" s="1245" t="s">
        <v>1227</v>
      </c>
      <c r="P156" s="1249"/>
      <c r="Q156" s="1245"/>
      <c r="R156" s="1260" t="s">
        <v>2079</v>
      </c>
      <c r="S156" s="1244" t="s">
        <v>2031</v>
      </c>
      <c r="T156" s="1244" t="s">
        <v>725</v>
      </c>
      <c r="U156" s="1244"/>
      <c r="V156" s="1244" t="s">
        <v>1720</v>
      </c>
      <c r="W156" s="1244">
        <v>0</v>
      </c>
      <c r="X156" s="1244" t="s">
        <v>1696</v>
      </c>
      <c r="Y156" s="1251">
        <v>41862</v>
      </c>
      <c r="Z156" s="1251">
        <v>42227</v>
      </c>
      <c r="AA156" s="1250">
        <f t="shared" ca="1" si="3"/>
        <v>18.25</v>
      </c>
      <c r="AB156" s="1252" t="s">
        <v>3826</v>
      </c>
      <c r="AC156" s="1253"/>
      <c r="AD156" s="1231"/>
    </row>
    <row r="157" spans="1:30" ht="15.75" hidden="1" customHeight="1">
      <c r="A157" s="1244">
        <f t="shared" si="0"/>
        <v>3</v>
      </c>
      <c r="B157" s="1245" t="s">
        <v>2080</v>
      </c>
      <c r="C157" s="1245" t="s">
        <v>2055</v>
      </c>
      <c r="D157" s="1245"/>
      <c r="E157" s="1244" t="s">
        <v>1690</v>
      </c>
      <c r="F157" s="1245">
        <f t="shared" si="1"/>
        <v>1989</v>
      </c>
      <c r="G157" s="1247">
        <v>32719</v>
      </c>
      <c r="H157" s="1244" t="s">
        <v>1705</v>
      </c>
      <c r="I157" s="1248" t="s">
        <v>3826</v>
      </c>
      <c r="J157" s="1245" t="s">
        <v>1681</v>
      </c>
      <c r="K157" s="1245"/>
      <c r="L157" s="1254" t="s">
        <v>2081</v>
      </c>
      <c r="M157" s="1245" t="s">
        <v>2044</v>
      </c>
      <c r="N157" s="1258">
        <v>44505</v>
      </c>
      <c r="O157" s="1245">
        <v>0</v>
      </c>
      <c r="P157" s="1249"/>
      <c r="Q157" s="1245"/>
      <c r="R157" s="1244"/>
      <c r="S157" s="1244"/>
      <c r="T157" s="1244"/>
      <c r="U157" s="1244"/>
      <c r="V157" s="1244" t="s">
        <v>2052</v>
      </c>
      <c r="W157" s="1244">
        <v>0</v>
      </c>
      <c r="X157" s="1244"/>
      <c r="Y157" s="1251">
        <v>44151</v>
      </c>
      <c r="Z157" s="1251">
        <v>0</v>
      </c>
      <c r="AA157" s="1250">
        <f t="shared" ca="1" si="3"/>
        <v>24.75</v>
      </c>
      <c r="AB157" s="1252" t="s">
        <v>3826</v>
      </c>
      <c r="AC157" s="1253"/>
      <c r="AD157" s="1231"/>
    </row>
    <row r="158" spans="1:30" ht="15.75" hidden="1" customHeight="1">
      <c r="A158" s="1244">
        <f t="shared" si="0"/>
        <v>3</v>
      </c>
      <c r="B158" s="1245" t="s">
        <v>2082</v>
      </c>
      <c r="C158" s="1245" t="s">
        <v>2055</v>
      </c>
      <c r="D158" s="1245"/>
      <c r="E158" s="1246" t="s">
        <v>1690</v>
      </c>
      <c r="F158" s="1245">
        <f t="shared" si="1"/>
        <v>1982</v>
      </c>
      <c r="G158" s="1247">
        <v>30237</v>
      </c>
      <c r="H158" s="1244" t="s">
        <v>1705</v>
      </c>
      <c r="I158" s="1248" t="s">
        <v>3826</v>
      </c>
      <c r="J158" s="1245" t="s">
        <v>1681</v>
      </c>
      <c r="K158" s="1245">
        <v>0</v>
      </c>
      <c r="L158" s="1245" t="s">
        <v>2083</v>
      </c>
      <c r="M158" s="1245" t="s">
        <v>2084</v>
      </c>
      <c r="N158" s="1245"/>
      <c r="O158" s="1245" t="s">
        <v>1227</v>
      </c>
      <c r="P158" s="1249"/>
      <c r="Q158" s="1245"/>
      <c r="R158" s="1244" t="s">
        <v>2017</v>
      </c>
      <c r="S158" s="1244" t="s">
        <v>2061</v>
      </c>
      <c r="T158" s="1244"/>
      <c r="U158" s="1244"/>
      <c r="V158" s="1244" t="s">
        <v>1720</v>
      </c>
      <c r="W158" s="1250" t="s">
        <v>1716</v>
      </c>
      <c r="X158" s="1244"/>
      <c r="Y158" s="1251">
        <v>39463</v>
      </c>
      <c r="Z158" s="1251">
        <v>39829</v>
      </c>
      <c r="AA158" s="1250">
        <f t="shared" ca="1" si="3"/>
        <v>18</v>
      </c>
      <c r="AB158" s="1252" t="s">
        <v>3826</v>
      </c>
      <c r="AC158" s="1253"/>
      <c r="AD158" s="1231"/>
    </row>
    <row r="159" spans="1:30" ht="15.75" hidden="1" customHeight="1">
      <c r="A159" s="1244">
        <f t="shared" si="0"/>
        <v>3</v>
      </c>
      <c r="B159" s="1245" t="s">
        <v>2085</v>
      </c>
      <c r="C159" s="1245" t="s">
        <v>2055</v>
      </c>
      <c r="D159" s="1245"/>
      <c r="E159" s="1244" t="s">
        <v>1690</v>
      </c>
      <c r="F159" s="1245">
        <f t="shared" si="1"/>
        <v>1980</v>
      </c>
      <c r="G159" s="1247">
        <v>29243</v>
      </c>
      <c r="H159" s="1244" t="s">
        <v>1705</v>
      </c>
      <c r="I159" s="1248" t="s">
        <v>3826</v>
      </c>
      <c r="J159" s="1245" t="s">
        <v>1681</v>
      </c>
      <c r="K159" s="1245">
        <v>0</v>
      </c>
      <c r="L159" s="1245" t="s">
        <v>2086</v>
      </c>
      <c r="M159" s="1245" t="s">
        <v>2087</v>
      </c>
      <c r="N159" s="1245"/>
      <c r="O159" s="1245" t="s">
        <v>2088</v>
      </c>
      <c r="P159" s="1249"/>
      <c r="Q159" s="1245"/>
      <c r="R159" s="1244"/>
      <c r="S159" s="1244"/>
      <c r="T159" s="1244"/>
      <c r="U159" s="1244"/>
      <c r="V159" s="1244"/>
      <c r="W159" s="1250" t="s">
        <v>1716</v>
      </c>
      <c r="X159" s="1244"/>
      <c r="Y159" s="1251">
        <v>38817</v>
      </c>
      <c r="Z159" s="1251">
        <v>39182</v>
      </c>
      <c r="AA159" s="1250">
        <f t="shared" ca="1" si="3"/>
        <v>15.25</v>
      </c>
      <c r="AB159" s="1252" t="s">
        <v>3826</v>
      </c>
      <c r="AC159" s="1253"/>
      <c r="AD159" s="1231"/>
    </row>
    <row r="160" spans="1:30" ht="15.75" hidden="1" customHeight="1">
      <c r="A160" s="1244">
        <f t="shared" si="0"/>
        <v>3</v>
      </c>
      <c r="B160" s="1245" t="s">
        <v>2089</v>
      </c>
      <c r="C160" s="1245" t="s">
        <v>2055</v>
      </c>
      <c r="D160" s="1245"/>
      <c r="E160" s="1246" t="s">
        <v>1690</v>
      </c>
      <c r="F160" s="1245">
        <f t="shared" si="1"/>
        <v>1978</v>
      </c>
      <c r="G160" s="1247">
        <v>28524</v>
      </c>
      <c r="H160" s="1244" t="s">
        <v>1705</v>
      </c>
      <c r="I160" s="1248" t="s">
        <v>3826</v>
      </c>
      <c r="J160" s="1245" t="s">
        <v>1683</v>
      </c>
      <c r="K160" s="1245">
        <v>0</v>
      </c>
      <c r="L160" s="1245" t="s">
        <v>2086</v>
      </c>
      <c r="M160" s="1245" t="s">
        <v>2086</v>
      </c>
      <c r="N160" s="1245"/>
      <c r="O160" s="1245" t="s">
        <v>1227</v>
      </c>
      <c r="P160" s="1256" t="s">
        <v>1781</v>
      </c>
      <c r="Q160" s="1245"/>
      <c r="R160" s="1224"/>
      <c r="S160" s="1244"/>
      <c r="T160" s="1244"/>
      <c r="U160" s="1244"/>
      <c r="V160" s="1244"/>
      <c r="W160" s="1250" t="s">
        <v>1716</v>
      </c>
      <c r="X160" s="1244" t="s">
        <v>1696</v>
      </c>
      <c r="Y160" s="1251">
        <v>37995</v>
      </c>
      <c r="Z160" s="1251">
        <v>38361</v>
      </c>
      <c r="AA160" s="1250">
        <f t="shared" ca="1" si="3"/>
        <v>13.333333333333334</v>
      </c>
      <c r="AB160" s="1252" t="s">
        <v>3826</v>
      </c>
      <c r="AC160" s="1253"/>
      <c r="AD160" s="1231"/>
    </row>
    <row r="161" spans="1:30" ht="15.75" hidden="1" customHeight="1">
      <c r="A161" s="1244">
        <f t="shared" si="0"/>
        <v>3</v>
      </c>
      <c r="B161" s="1245" t="s">
        <v>2090</v>
      </c>
      <c r="C161" s="1245" t="s">
        <v>2091</v>
      </c>
      <c r="D161" s="1245" t="s">
        <v>1707</v>
      </c>
      <c r="E161" s="1246" t="s">
        <v>1710</v>
      </c>
      <c r="F161" s="1245">
        <f t="shared" si="1"/>
        <v>1981</v>
      </c>
      <c r="G161" s="1247">
        <v>29866</v>
      </c>
      <c r="H161" s="1244" t="s">
        <v>1699</v>
      </c>
      <c r="I161" s="1248" t="s">
        <v>3826</v>
      </c>
      <c r="J161" s="1245" t="s">
        <v>1683</v>
      </c>
      <c r="K161" s="1245">
        <v>0</v>
      </c>
      <c r="L161" s="1245" t="s">
        <v>2092</v>
      </c>
      <c r="M161" s="1245" t="s">
        <v>2092</v>
      </c>
      <c r="N161" s="1245"/>
      <c r="O161" s="1245" t="s">
        <v>2057</v>
      </c>
      <c r="P161" s="1249"/>
      <c r="Q161" s="1245"/>
      <c r="R161" s="1244" t="s">
        <v>1746</v>
      </c>
      <c r="S161" s="1244"/>
      <c r="T161" s="1244" t="s">
        <v>725</v>
      </c>
      <c r="U161" s="1244" t="s">
        <v>1774</v>
      </c>
      <c r="V161" s="1244"/>
      <c r="W161" s="1250" t="s">
        <v>1716</v>
      </c>
      <c r="X161" s="1244"/>
      <c r="Y161" s="1251"/>
      <c r="Z161" s="1251"/>
      <c r="AA161" s="1250">
        <f t="shared" ca="1" si="3"/>
        <v>12</v>
      </c>
      <c r="AB161" s="1252" t="s">
        <v>3826</v>
      </c>
      <c r="AC161" s="1253"/>
      <c r="AD161" s="1231"/>
    </row>
    <row r="162" spans="1:30" ht="15.75" customHeight="1">
      <c r="A162" s="1244">
        <f t="shared" si="0"/>
        <v>4</v>
      </c>
      <c r="B162" s="1245" t="s">
        <v>2093</v>
      </c>
      <c r="C162" s="1245" t="s">
        <v>2091</v>
      </c>
      <c r="D162" s="1245" t="s">
        <v>445</v>
      </c>
      <c r="E162" s="1246" t="s">
        <v>1710</v>
      </c>
      <c r="F162" s="1245">
        <f t="shared" si="1"/>
        <v>1977</v>
      </c>
      <c r="G162" s="1247">
        <v>28444</v>
      </c>
      <c r="H162" s="1244" t="s">
        <v>1861</v>
      </c>
      <c r="I162" s="1248" t="s">
        <v>3826</v>
      </c>
      <c r="J162" s="1245" t="s">
        <v>1683</v>
      </c>
      <c r="K162" s="1245" t="s">
        <v>1862</v>
      </c>
      <c r="L162" s="1245" t="s">
        <v>2014</v>
      </c>
      <c r="M162" s="1245" t="s">
        <v>1718</v>
      </c>
      <c r="N162" s="1245"/>
      <c r="O162" s="1245" t="s">
        <v>1718</v>
      </c>
      <c r="P162" s="1249"/>
      <c r="Q162" s="1245" t="s">
        <v>1756</v>
      </c>
      <c r="R162" s="1251" t="s">
        <v>1773</v>
      </c>
      <c r="S162" s="1244"/>
      <c r="T162" s="1244" t="s">
        <v>725</v>
      </c>
      <c r="U162" s="1244"/>
      <c r="V162" s="1244"/>
      <c r="W162" s="1250" t="s">
        <v>1695</v>
      </c>
      <c r="X162" s="1244" t="s">
        <v>1696</v>
      </c>
      <c r="Y162" s="1251">
        <v>36708</v>
      </c>
      <c r="Z162" s="1251">
        <v>37073</v>
      </c>
      <c r="AA162" s="1250">
        <f t="shared" ca="1" si="3"/>
        <v>8.0833333333333339</v>
      </c>
      <c r="AB162" s="1252" t="s">
        <v>3826</v>
      </c>
      <c r="AC162" s="1253"/>
      <c r="AD162" s="1231"/>
    </row>
    <row r="163" spans="1:30" ht="15.75" customHeight="1">
      <c r="A163" s="1244">
        <f t="shared" si="0"/>
        <v>5</v>
      </c>
      <c r="B163" s="1245" t="s">
        <v>2094</v>
      </c>
      <c r="C163" s="1245" t="s">
        <v>2091</v>
      </c>
      <c r="D163" s="1248" t="s">
        <v>512</v>
      </c>
      <c r="E163" s="1244" t="s">
        <v>1690</v>
      </c>
      <c r="F163" s="1245">
        <f t="shared" si="1"/>
        <v>1970</v>
      </c>
      <c r="G163" s="1247">
        <v>25718</v>
      </c>
      <c r="H163" s="1244" t="s">
        <v>1691</v>
      </c>
      <c r="I163" s="1248" t="s">
        <v>3826</v>
      </c>
      <c r="J163" s="1245" t="s">
        <v>1683</v>
      </c>
      <c r="K163" s="1245">
        <v>0</v>
      </c>
      <c r="L163" s="1245" t="s">
        <v>2086</v>
      </c>
      <c r="M163" s="1245" t="s">
        <v>2086</v>
      </c>
      <c r="N163" s="1245"/>
      <c r="O163" s="1245" t="s">
        <v>2095</v>
      </c>
      <c r="P163" s="1249"/>
      <c r="Q163" s="1245" t="s">
        <v>1756</v>
      </c>
      <c r="R163" s="1251" t="s">
        <v>1746</v>
      </c>
      <c r="S163" s="1244"/>
      <c r="T163" s="1244"/>
      <c r="U163" s="1244" t="s">
        <v>1774</v>
      </c>
      <c r="V163" s="1244" t="s">
        <v>725</v>
      </c>
      <c r="W163" s="1244" t="s">
        <v>725</v>
      </c>
      <c r="X163" s="1244"/>
      <c r="Y163" s="1251">
        <v>38914</v>
      </c>
      <c r="Z163" s="1251">
        <v>39279</v>
      </c>
      <c r="AA163" s="1250">
        <f t="shared" ca="1" si="3"/>
        <v>5.583333333333333</v>
      </c>
      <c r="AB163" s="1252" t="s">
        <v>3826</v>
      </c>
      <c r="AC163" s="1253"/>
      <c r="AD163" s="1231"/>
    </row>
    <row r="164" spans="1:30" ht="15.75" customHeight="1">
      <c r="A164" s="1244">
        <f t="shared" si="0"/>
        <v>6</v>
      </c>
      <c r="B164" s="1245" t="s">
        <v>2096</v>
      </c>
      <c r="C164" s="1245" t="s">
        <v>2091</v>
      </c>
      <c r="D164" s="1245" t="s">
        <v>440</v>
      </c>
      <c r="E164" s="1244" t="s">
        <v>1690</v>
      </c>
      <c r="F164" s="1245">
        <f t="shared" si="1"/>
        <v>1971</v>
      </c>
      <c r="G164" s="1247">
        <v>26130</v>
      </c>
      <c r="H164" s="1244" t="s">
        <v>1691</v>
      </c>
      <c r="I164" s="1248" t="s">
        <v>3826</v>
      </c>
      <c r="J164" s="1245" t="s">
        <v>1683</v>
      </c>
      <c r="K164" s="1245">
        <v>0</v>
      </c>
      <c r="L164" s="1245" t="s">
        <v>2041</v>
      </c>
      <c r="M164" s="1245" t="s">
        <v>2097</v>
      </c>
      <c r="N164" s="1245"/>
      <c r="O164" s="1245" t="s">
        <v>2098</v>
      </c>
      <c r="P164" s="1249"/>
      <c r="Q164" s="1245" t="s">
        <v>1756</v>
      </c>
      <c r="R164" s="1251" t="s">
        <v>1762</v>
      </c>
      <c r="S164" s="1244"/>
      <c r="T164" s="1244"/>
      <c r="U164" s="1244" t="s">
        <v>1694</v>
      </c>
      <c r="V164" s="1244" t="s">
        <v>725</v>
      </c>
      <c r="W164" s="1250" t="s">
        <v>1695</v>
      </c>
      <c r="X164" s="1244" t="s">
        <v>1823</v>
      </c>
      <c r="Y164" s="1251">
        <v>39016</v>
      </c>
      <c r="Z164" s="1251">
        <v>39381</v>
      </c>
      <c r="AA164" s="1250">
        <f t="shared" ca="1" si="3"/>
        <v>6.75</v>
      </c>
      <c r="AB164" s="1252" t="s">
        <v>3826</v>
      </c>
      <c r="AC164" s="1253"/>
      <c r="AD164" s="1231"/>
    </row>
    <row r="165" spans="1:30" ht="15.75" hidden="1" customHeight="1">
      <c r="A165" s="1244">
        <f t="shared" si="0"/>
        <v>6</v>
      </c>
      <c r="B165" s="1245" t="s">
        <v>2099</v>
      </c>
      <c r="C165" s="1245" t="s">
        <v>2091</v>
      </c>
      <c r="D165" s="1245"/>
      <c r="E165" s="1246" t="s">
        <v>1710</v>
      </c>
      <c r="F165" s="1245">
        <f t="shared" si="1"/>
        <v>1973</v>
      </c>
      <c r="G165" s="1247">
        <v>26965</v>
      </c>
      <c r="H165" s="1244" t="s">
        <v>1705</v>
      </c>
      <c r="I165" s="1248" t="s">
        <v>3826</v>
      </c>
      <c r="J165" s="1245" t="s">
        <v>1681</v>
      </c>
      <c r="K165" s="1245">
        <v>0</v>
      </c>
      <c r="L165" s="1245" t="s">
        <v>2026</v>
      </c>
      <c r="M165" s="1245" t="s">
        <v>1905</v>
      </c>
      <c r="N165" s="1245"/>
      <c r="O165" s="1245" t="s">
        <v>1227</v>
      </c>
      <c r="P165" s="1249"/>
      <c r="Q165" s="1245"/>
      <c r="R165" s="1251" t="s">
        <v>1962</v>
      </c>
      <c r="S165" s="1244"/>
      <c r="T165" s="1244"/>
      <c r="U165" s="1244"/>
      <c r="V165" s="1244" t="s">
        <v>2052</v>
      </c>
      <c r="W165" s="1250" t="s">
        <v>1716</v>
      </c>
      <c r="X165" s="1244"/>
      <c r="Y165" s="1251">
        <v>41825</v>
      </c>
      <c r="Z165" s="1251">
        <v>42190</v>
      </c>
      <c r="AA165" s="1250">
        <f t="shared" ca="1" si="3"/>
        <v>4</v>
      </c>
      <c r="AB165" s="1252" t="s">
        <v>3826</v>
      </c>
      <c r="AC165" s="1253"/>
      <c r="AD165" s="1231"/>
    </row>
    <row r="166" spans="1:30" ht="15.75" hidden="1" customHeight="1">
      <c r="A166" s="1244">
        <f t="shared" si="0"/>
        <v>6</v>
      </c>
      <c r="B166" s="1245" t="s">
        <v>2100</v>
      </c>
      <c r="C166" s="1245" t="s">
        <v>2091</v>
      </c>
      <c r="D166" s="1245"/>
      <c r="E166" s="1244" t="s">
        <v>1710</v>
      </c>
      <c r="F166" s="1245">
        <f t="shared" si="1"/>
        <v>1976</v>
      </c>
      <c r="G166" s="1247">
        <v>27828</v>
      </c>
      <c r="H166" s="1244" t="s">
        <v>1705</v>
      </c>
      <c r="I166" s="1248" t="s">
        <v>3826</v>
      </c>
      <c r="J166" s="1245" t="s">
        <v>20</v>
      </c>
      <c r="K166" s="1245">
        <v>0</v>
      </c>
      <c r="L166" s="1245" t="s">
        <v>2101</v>
      </c>
      <c r="M166" s="1245">
        <v>0</v>
      </c>
      <c r="N166" s="1245"/>
      <c r="O166" s="1245" t="s">
        <v>1227</v>
      </c>
      <c r="P166" s="1249"/>
      <c r="Q166" s="1245"/>
      <c r="R166" s="1244"/>
      <c r="S166" s="1244"/>
      <c r="T166" s="1244"/>
      <c r="U166" s="1244"/>
      <c r="V166" s="1244"/>
      <c r="W166" s="1250" t="s">
        <v>1716</v>
      </c>
      <c r="X166" s="1244"/>
      <c r="Y166" s="1251">
        <v>42618</v>
      </c>
      <c r="Z166" s="1251">
        <v>42983</v>
      </c>
      <c r="AA166" s="1250">
        <f t="shared" ca="1" si="3"/>
        <v>6.416666666666667</v>
      </c>
      <c r="AB166" s="1252" t="s">
        <v>3826</v>
      </c>
      <c r="AC166" s="1253"/>
      <c r="AD166" s="1231"/>
    </row>
    <row r="167" spans="1:30" ht="15.75" hidden="1" customHeight="1">
      <c r="A167" s="1244">
        <f t="shared" si="0"/>
        <v>6</v>
      </c>
      <c r="B167" s="1245" t="s">
        <v>2102</v>
      </c>
      <c r="C167" s="1245" t="s">
        <v>2091</v>
      </c>
      <c r="D167" s="1245"/>
      <c r="E167" s="1244" t="s">
        <v>1690</v>
      </c>
      <c r="F167" s="1245">
        <f t="shared" si="1"/>
        <v>1975</v>
      </c>
      <c r="G167" s="1247">
        <v>27594</v>
      </c>
      <c r="H167" s="1244" t="s">
        <v>1705</v>
      </c>
      <c r="I167" s="1248" t="s">
        <v>3826</v>
      </c>
      <c r="J167" s="1245" t="s">
        <v>1681</v>
      </c>
      <c r="K167" s="1245">
        <v>0</v>
      </c>
      <c r="L167" s="1245" t="s">
        <v>2057</v>
      </c>
      <c r="M167" s="1245" t="s">
        <v>2066</v>
      </c>
      <c r="N167" s="1245"/>
      <c r="O167" s="1245" t="s">
        <v>1227</v>
      </c>
      <c r="P167" s="1249"/>
      <c r="Q167" s="1245"/>
      <c r="R167" s="1244"/>
      <c r="S167" s="1244"/>
      <c r="T167" s="1244"/>
      <c r="U167" s="1244"/>
      <c r="V167" s="1244"/>
      <c r="W167" s="1250" t="s">
        <v>1716</v>
      </c>
      <c r="X167" s="1244" t="s">
        <v>1696</v>
      </c>
      <c r="Y167" s="1251">
        <v>40331</v>
      </c>
      <c r="Z167" s="1251">
        <v>40696</v>
      </c>
      <c r="AA167" s="1250">
        <f t="shared" ca="1" si="3"/>
        <v>10.75</v>
      </c>
      <c r="AB167" s="1252" t="s">
        <v>3826</v>
      </c>
      <c r="AC167" s="1253"/>
      <c r="AD167" s="1231"/>
    </row>
    <row r="168" spans="1:30" ht="15.75" hidden="1" customHeight="1">
      <c r="A168" s="1244">
        <f t="shared" si="0"/>
        <v>6</v>
      </c>
      <c r="B168" s="1245" t="s">
        <v>2103</v>
      </c>
      <c r="C168" s="1245" t="s">
        <v>2091</v>
      </c>
      <c r="D168" s="1245"/>
      <c r="E168" s="1246" t="s">
        <v>1710</v>
      </c>
      <c r="F168" s="1245">
        <f t="shared" si="1"/>
        <v>1985</v>
      </c>
      <c r="G168" s="1247">
        <v>31151</v>
      </c>
      <c r="H168" s="1244" t="s">
        <v>1705</v>
      </c>
      <c r="I168" s="1248" t="s">
        <v>3826</v>
      </c>
      <c r="J168" s="1245" t="s">
        <v>1681</v>
      </c>
      <c r="K168" s="1245">
        <v>0</v>
      </c>
      <c r="L168" s="1245" t="s">
        <v>2026</v>
      </c>
      <c r="M168" s="1245" t="s">
        <v>2029</v>
      </c>
      <c r="N168" s="1245"/>
      <c r="O168" s="1245" t="s">
        <v>1227</v>
      </c>
      <c r="P168" s="1249"/>
      <c r="Q168" s="1245"/>
      <c r="R168" s="1244"/>
      <c r="S168" s="1244"/>
      <c r="T168" s="1244"/>
      <c r="U168" s="1244"/>
      <c r="V168" s="1244" t="s">
        <v>2052</v>
      </c>
      <c r="W168" s="1250" t="s">
        <v>1716</v>
      </c>
      <c r="X168" s="1244"/>
      <c r="Y168" s="1251">
        <v>38935</v>
      </c>
      <c r="Z168" s="1251">
        <v>39300</v>
      </c>
      <c r="AA168" s="1250">
        <f t="shared" ca="1" si="3"/>
        <v>15.5</v>
      </c>
      <c r="AB168" s="1252" t="s">
        <v>3826</v>
      </c>
      <c r="AC168" s="1253"/>
      <c r="AD168" s="1231"/>
    </row>
    <row r="169" spans="1:30" ht="15.75" hidden="1" customHeight="1">
      <c r="A169" s="1244">
        <f t="shared" si="0"/>
        <v>6</v>
      </c>
      <c r="B169" s="1261" t="s">
        <v>2104</v>
      </c>
      <c r="C169" s="1261" t="s">
        <v>2091</v>
      </c>
      <c r="D169" s="1261"/>
      <c r="E169" s="1262" t="s">
        <v>1690</v>
      </c>
      <c r="F169" s="1245">
        <f>+YEAR(G169)</f>
        <v>1980</v>
      </c>
      <c r="G169" s="1263">
        <v>29282</v>
      </c>
      <c r="H169" s="1262" t="s">
        <v>1705</v>
      </c>
      <c r="I169" s="1264" t="s">
        <v>3826</v>
      </c>
      <c r="J169" s="1261" t="s">
        <v>1681</v>
      </c>
      <c r="K169" s="1261"/>
      <c r="L169" s="1254" t="s">
        <v>2044</v>
      </c>
      <c r="M169" s="1245"/>
      <c r="N169" s="1245"/>
      <c r="O169" s="1245"/>
      <c r="P169" s="1249"/>
      <c r="Q169" s="1245"/>
      <c r="R169" s="1251" t="s">
        <v>2105</v>
      </c>
      <c r="S169" s="1265"/>
      <c r="T169" s="1265"/>
      <c r="U169" s="1265"/>
      <c r="V169" s="1265"/>
      <c r="W169" s="1265"/>
      <c r="X169" s="1265"/>
      <c r="Y169" s="1265"/>
      <c r="Z169" s="1251"/>
      <c r="AA169" s="1266"/>
      <c r="AB169" s="1252" t="s">
        <v>3826</v>
      </c>
      <c r="AC169" s="1253"/>
      <c r="AD169" s="1231"/>
    </row>
    <row r="170" spans="1:30" ht="31.5" hidden="1" customHeight="1">
      <c r="A170" s="1244">
        <f t="shared" si="0"/>
        <v>6</v>
      </c>
      <c r="B170" s="1245" t="s">
        <v>2106</v>
      </c>
      <c r="C170" s="1245" t="s">
        <v>2107</v>
      </c>
      <c r="D170" s="1245" t="s">
        <v>2108</v>
      </c>
      <c r="E170" s="1244" t="s">
        <v>1710</v>
      </c>
      <c r="F170" s="1245">
        <f t="shared" ref="F170:F183" si="4">YEAR(G170)</f>
        <v>1991</v>
      </c>
      <c r="G170" s="1247">
        <v>33336</v>
      </c>
      <c r="H170" s="1244" t="s">
        <v>1705</v>
      </c>
      <c r="I170" s="1248" t="s">
        <v>3826</v>
      </c>
      <c r="J170" s="1245" t="s">
        <v>1681</v>
      </c>
      <c r="K170" s="1245">
        <v>0</v>
      </c>
      <c r="L170" s="1245" t="s">
        <v>2109</v>
      </c>
      <c r="M170" s="1245" t="s">
        <v>2071</v>
      </c>
      <c r="N170" s="1245"/>
      <c r="O170" s="1245" t="s">
        <v>1227</v>
      </c>
      <c r="P170" s="1249"/>
      <c r="Q170" s="1245"/>
      <c r="R170" s="1244"/>
      <c r="S170" s="1244"/>
      <c r="T170" s="1244">
        <v>0</v>
      </c>
      <c r="U170" s="1244"/>
      <c r="V170" s="1244" t="s">
        <v>2052</v>
      </c>
      <c r="W170" s="1250" t="s">
        <v>1716</v>
      </c>
      <c r="X170" s="1244"/>
      <c r="Y170" s="1251">
        <v>43185</v>
      </c>
      <c r="Z170" s="1251">
        <v>43550</v>
      </c>
      <c r="AA170" s="1250">
        <f t="shared" ref="AA170:AA200" ca="1" si="5">IF(E170="nữ",660-DATEDIF(G170,TODAY(),"m"),720-DATEDIF(G170,TODAY(),"m"))/12</f>
        <v>21.5</v>
      </c>
      <c r="AB170" s="1252" t="s">
        <v>3826</v>
      </c>
      <c r="AC170" s="1253"/>
      <c r="AD170" s="1231"/>
    </row>
    <row r="171" spans="1:30" ht="15.75" hidden="1" customHeight="1">
      <c r="A171" s="1244">
        <f t="shared" si="0"/>
        <v>6</v>
      </c>
      <c r="B171" s="1245" t="s">
        <v>2110</v>
      </c>
      <c r="C171" s="1245" t="s">
        <v>2107</v>
      </c>
      <c r="D171" s="1245" t="s">
        <v>2111</v>
      </c>
      <c r="E171" s="1244" t="s">
        <v>1690</v>
      </c>
      <c r="F171" s="1245">
        <f t="shared" si="4"/>
        <v>1991</v>
      </c>
      <c r="G171" s="1247">
        <v>33344</v>
      </c>
      <c r="H171" s="1244" t="s">
        <v>2112</v>
      </c>
      <c r="I171" s="1248" t="s">
        <v>3826</v>
      </c>
      <c r="J171" s="1245" t="s">
        <v>20</v>
      </c>
      <c r="K171" s="1245">
        <v>0</v>
      </c>
      <c r="L171" s="1254" t="s">
        <v>2113</v>
      </c>
      <c r="M171" s="1245">
        <v>0</v>
      </c>
      <c r="N171" s="1245"/>
      <c r="O171" s="1245">
        <v>0</v>
      </c>
      <c r="P171" s="1249"/>
      <c r="Q171" s="1245"/>
      <c r="R171" s="1244"/>
      <c r="S171" s="1244"/>
      <c r="T171" s="1244"/>
      <c r="U171" s="1244"/>
      <c r="V171" s="1244"/>
      <c r="W171" s="1244" t="s">
        <v>725</v>
      </c>
      <c r="X171" s="1244"/>
      <c r="Y171" s="1251"/>
      <c r="Z171" s="1251"/>
      <c r="AA171" s="1250">
        <f t="shared" ca="1" si="5"/>
        <v>26.5</v>
      </c>
      <c r="AB171" s="1252" t="s">
        <v>3826</v>
      </c>
      <c r="AC171" s="1253"/>
      <c r="AD171" s="1231"/>
    </row>
    <row r="172" spans="1:30" ht="15.75" hidden="1" customHeight="1">
      <c r="A172" s="1244">
        <f t="shared" si="0"/>
        <v>6</v>
      </c>
      <c r="B172" s="1245" t="s">
        <v>2114</v>
      </c>
      <c r="C172" s="1245" t="s">
        <v>2107</v>
      </c>
      <c r="D172" s="1245" t="s">
        <v>2115</v>
      </c>
      <c r="E172" s="1244" t="s">
        <v>1690</v>
      </c>
      <c r="F172" s="1245">
        <f t="shared" si="4"/>
        <v>1971</v>
      </c>
      <c r="G172" s="1247">
        <v>26004</v>
      </c>
      <c r="H172" s="1244" t="s">
        <v>2112</v>
      </c>
      <c r="I172" s="1248" t="s">
        <v>3826</v>
      </c>
      <c r="J172" s="1245" t="s">
        <v>2116</v>
      </c>
      <c r="K172" s="1245">
        <v>0</v>
      </c>
      <c r="L172" s="1254" t="s">
        <v>2117</v>
      </c>
      <c r="M172" s="1245">
        <v>0</v>
      </c>
      <c r="N172" s="1245"/>
      <c r="O172" s="1245">
        <v>0</v>
      </c>
      <c r="P172" s="1249"/>
      <c r="Q172" s="1245"/>
      <c r="R172" s="1244"/>
      <c r="S172" s="1244"/>
      <c r="T172" s="1244"/>
      <c r="U172" s="1244"/>
      <c r="V172" s="1244"/>
      <c r="W172" s="1244" t="s">
        <v>1750</v>
      </c>
      <c r="X172" s="1244"/>
      <c r="Y172" s="1251">
        <v>40936</v>
      </c>
      <c r="Z172" s="1251">
        <v>41606</v>
      </c>
      <c r="AA172" s="1250">
        <f t="shared" ca="1" si="5"/>
        <v>6.416666666666667</v>
      </c>
      <c r="AB172" s="1252" t="s">
        <v>3826</v>
      </c>
      <c r="AC172" s="1253"/>
      <c r="AD172" s="1231"/>
    </row>
    <row r="173" spans="1:30" ht="15.75" hidden="1" customHeight="1">
      <c r="A173" s="1244">
        <f t="shared" si="0"/>
        <v>6</v>
      </c>
      <c r="B173" s="1245" t="s">
        <v>2118</v>
      </c>
      <c r="C173" s="1245" t="s">
        <v>2107</v>
      </c>
      <c r="D173" s="1245"/>
      <c r="E173" s="1246" t="s">
        <v>1690</v>
      </c>
      <c r="F173" s="1245">
        <f t="shared" si="4"/>
        <v>1988</v>
      </c>
      <c r="G173" s="1247">
        <v>32187</v>
      </c>
      <c r="H173" s="1244" t="s">
        <v>1705</v>
      </c>
      <c r="I173" s="1248" t="s">
        <v>3826</v>
      </c>
      <c r="J173" s="1245" t="s">
        <v>1681</v>
      </c>
      <c r="K173" s="1245">
        <v>0</v>
      </c>
      <c r="L173" s="1245" t="s">
        <v>2119</v>
      </c>
      <c r="M173" s="1245" t="s">
        <v>2050</v>
      </c>
      <c r="N173" s="1245"/>
      <c r="O173" s="1245" t="s">
        <v>1227</v>
      </c>
      <c r="P173" s="1249"/>
      <c r="Q173" s="1245"/>
      <c r="R173" s="1244"/>
      <c r="S173" s="1244"/>
      <c r="T173" s="1244"/>
      <c r="U173" s="1244"/>
      <c r="V173" s="1244" t="s">
        <v>1720</v>
      </c>
      <c r="W173" s="1250" t="s">
        <v>1716</v>
      </c>
      <c r="X173" s="1244" t="s">
        <v>1696</v>
      </c>
      <c r="Y173" s="1251">
        <v>40509</v>
      </c>
      <c r="Z173" s="1251">
        <v>40874</v>
      </c>
      <c r="AA173" s="1250">
        <f t="shared" ca="1" si="5"/>
        <v>23.333333333333332</v>
      </c>
      <c r="AB173" s="1252" t="s">
        <v>3826</v>
      </c>
      <c r="AC173" s="1253"/>
      <c r="AD173" s="1231"/>
    </row>
    <row r="174" spans="1:30" ht="15.75" hidden="1" customHeight="1">
      <c r="A174" s="1244">
        <f t="shared" si="0"/>
        <v>6</v>
      </c>
      <c r="B174" s="1245" t="s">
        <v>2120</v>
      </c>
      <c r="C174" s="1245" t="s">
        <v>2107</v>
      </c>
      <c r="D174" s="1245"/>
      <c r="E174" s="1244" t="s">
        <v>1710</v>
      </c>
      <c r="F174" s="1245">
        <f t="shared" si="4"/>
        <v>1979</v>
      </c>
      <c r="G174" s="1247">
        <v>29089</v>
      </c>
      <c r="H174" s="1244" t="s">
        <v>1705</v>
      </c>
      <c r="I174" s="1248" t="s">
        <v>3826</v>
      </c>
      <c r="J174" s="1245" t="s">
        <v>1681</v>
      </c>
      <c r="K174" s="1245">
        <v>0</v>
      </c>
      <c r="L174" s="1245" t="s">
        <v>2121</v>
      </c>
      <c r="M174" s="1245" t="s">
        <v>2044</v>
      </c>
      <c r="N174" s="1245"/>
      <c r="O174" s="1245">
        <v>0</v>
      </c>
      <c r="P174" s="1249"/>
      <c r="Q174" s="1245"/>
      <c r="R174" s="1244" t="s">
        <v>1746</v>
      </c>
      <c r="S174" s="1244" t="s">
        <v>2122</v>
      </c>
      <c r="T174" s="1244"/>
      <c r="U174" s="1244"/>
      <c r="V174" s="1244" t="s">
        <v>1720</v>
      </c>
      <c r="W174" s="1250" t="s">
        <v>1716</v>
      </c>
      <c r="X174" s="1244"/>
      <c r="Y174" s="1251">
        <v>40061</v>
      </c>
      <c r="Z174" s="1251">
        <v>40426</v>
      </c>
      <c r="AA174" s="1250">
        <f t="shared" ca="1" si="5"/>
        <v>9.8333333333333339</v>
      </c>
      <c r="AB174" s="1252" t="s">
        <v>3826</v>
      </c>
      <c r="AC174" s="1253"/>
      <c r="AD174" s="1231"/>
    </row>
    <row r="175" spans="1:30" ht="15.75" hidden="1" customHeight="1">
      <c r="A175" s="1244">
        <f t="shared" si="0"/>
        <v>6</v>
      </c>
      <c r="B175" s="1245" t="s">
        <v>2123</v>
      </c>
      <c r="C175" s="1245" t="s">
        <v>2107</v>
      </c>
      <c r="D175" s="1245"/>
      <c r="E175" s="1246" t="s">
        <v>1690</v>
      </c>
      <c r="F175" s="1245">
        <f t="shared" si="4"/>
        <v>1978</v>
      </c>
      <c r="G175" s="1247">
        <v>28621</v>
      </c>
      <c r="H175" s="1244" t="s">
        <v>1732</v>
      </c>
      <c r="I175" s="1248" t="s">
        <v>3826</v>
      </c>
      <c r="J175" s="1245" t="s">
        <v>20</v>
      </c>
      <c r="K175" s="1245">
        <v>0</v>
      </c>
      <c r="L175" s="1245" t="s">
        <v>1744</v>
      </c>
      <c r="M175" s="1245">
        <v>0</v>
      </c>
      <c r="N175" s="1245"/>
      <c r="O175" s="1245" t="s">
        <v>1227</v>
      </c>
      <c r="P175" s="1249"/>
      <c r="Q175" s="1245"/>
      <c r="R175" s="1244"/>
      <c r="S175" s="1244"/>
      <c r="T175" s="1244"/>
      <c r="U175" s="1244"/>
      <c r="V175" s="1244"/>
      <c r="W175" s="1250" t="s">
        <v>1716</v>
      </c>
      <c r="X175" s="1244"/>
      <c r="Y175" s="1251"/>
      <c r="Z175" s="1251"/>
      <c r="AA175" s="1250">
        <f t="shared" ca="1" si="5"/>
        <v>13.583333333333334</v>
      </c>
      <c r="AB175" s="1252" t="s">
        <v>3826</v>
      </c>
      <c r="AC175" s="1253"/>
      <c r="AD175" s="1231"/>
    </row>
    <row r="176" spans="1:30" ht="15.75" hidden="1" customHeight="1">
      <c r="A176" s="1244">
        <f t="shared" si="0"/>
        <v>6</v>
      </c>
      <c r="B176" s="1245" t="s">
        <v>2124</v>
      </c>
      <c r="C176" s="1245" t="s">
        <v>2107</v>
      </c>
      <c r="D176" s="1245"/>
      <c r="E176" s="1246" t="s">
        <v>1690</v>
      </c>
      <c r="F176" s="1245">
        <f t="shared" si="4"/>
        <v>1980</v>
      </c>
      <c r="G176" s="1247">
        <v>29351</v>
      </c>
      <c r="H176" s="1244" t="s">
        <v>1705</v>
      </c>
      <c r="I176" s="1248" t="s">
        <v>3826</v>
      </c>
      <c r="J176" s="1245" t="s">
        <v>1683</v>
      </c>
      <c r="K176" s="1245">
        <v>0</v>
      </c>
      <c r="L176" s="1245" t="s">
        <v>2014</v>
      </c>
      <c r="M176" s="1245" t="s">
        <v>2014</v>
      </c>
      <c r="N176" s="1245"/>
      <c r="O176" s="1245" t="s">
        <v>1227</v>
      </c>
      <c r="P176" s="1249">
        <v>44075</v>
      </c>
      <c r="Q176" s="1245"/>
      <c r="R176" s="1244"/>
      <c r="S176" s="1244"/>
      <c r="T176" s="1244"/>
      <c r="U176" s="1244"/>
      <c r="V176" s="1244" t="s">
        <v>2052</v>
      </c>
      <c r="W176" s="1244">
        <v>0</v>
      </c>
      <c r="X176" s="1244" t="s">
        <v>1696</v>
      </c>
      <c r="Y176" s="1251">
        <v>37989</v>
      </c>
      <c r="Z176" s="1251">
        <v>38355</v>
      </c>
      <c r="AA176" s="1250">
        <f t="shared" ca="1" si="5"/>
        <v>15.583333333333334</v>
      </c>
      <c r="AB176" s="1252" t="s">
        <v>3826</v>
      </c>
      <c r="AC176" s="1253"/>
      <c r="AD176" s="1231"/>
    </row>
    <row r="177" spans="1:30" ht="15.75" hidden="1" customHeight="1">
      <c r="A177" s="1244">
        <f t="shared" si="0"/>
        <v>6</v>
      </c>
      <c r="B177" s="1245" t="s">
        <v>2125</v>
      </c>
      <c r="C177" s="1245" t="s">
        <v>2107</v>
      </c>
      <c r="D177" s="1245"/>
      <c r="E177" s="1244" t="s">
        <v>1710</v>
      </c>
      <c r="F177" s="1245">
        <f t="shared" si="4"/>
        <v>1985</v>
      </c>
      <c r="G177" s="1247">
        <v>31250</v>
      </c>
      <c r="H177" s="1244" t="s">
        <v>1705</v>
      </c>
      <c r="I177" s="1248" t="s">
        <v>3826</v>
      </c>
      <c r="J177" s="1245" t="s">
        <v>20</v>
      </c>
      <c r="K177" s="1245">
        <v>0</v>
      </c>
      <c r="L177" s="1245" t="s">
        <v>1739</v>
      </c>
      <c r="M177" s="1245">
        <v>0</v>
      </c>
      <c r="N177" s="1245"/>
      <c r="O177" s="1245">
        <v>0</v>
      </c>
      <c r="P177" s="1249"/>
      <c r="Q177" s="1245"/>
      <c r="R177" s="1251" t="s">
        <v>1730</v>
      </c>
      <c r="S177" s="1244" t="s">
        <v>1806</v>
      </c>
      <c r="T177" s="1244"/>
      <c r="U177" s="1244"/>
      <c r="V177" s="1244" t="s">
        <v>1712</v>
      </c>
      <c r="W177" s="1244" t="s">
        <v>2037</v>
      </c>
      <c r="X177" s="1244"/>
      <c r="Y177" s="1251"/>
      <c r="Z177" s="1251"/>
      <c r="AA177" s="1250">
        <f t="shared" ca="1" si="5"/>
        <v>15.75</v>
      </c>
      <c r="AB177" s="1252" t="s">
        <v>3826</v>
      </c>
      <c r="AC177" s="1253"/>
      <c r="AD177" s="1231"/>
    </row>
    <row r="178" spans="1:30" ht="15.75" hidden="1" customHeight="1">
      <c r="A178" s="1244">
        <f t="shared" si="0"/>
        <v>6</v>
      </c>
      <c r="B178" s="1245" t="s">
        <v>2126</v>
      </c>
      <c r="C178" s="1245" t="s">
        <v>2107</v>
      </c>
      <c r="D178" s="1245"/>
      <c r="E178" s="1244" t="s">
        <v>1690</v>
      </c>
      <c r="F178" s="1245">
        <f t="shared" si="4"/>
        <v>1979</v>
      </c>
      <c r="G178" s="1247">
        <v>29000</v>
      </c>
      <c r="H178" s="1244" t="s">
        <v>1705</v>
      </c>
      <c r="I178" s="1248" t="s">
        <v>3826</v>
      </c>
      <c r="J178" s="1245" t="s">
        <v>1681</v>
      </c>
      <c r="K178" s="1245">
        <v>0</v>
      </c>
      <c r="L178" s="1245" t="s">
        <v>2127</v>
      </c>
      <c r="M178" s="1245" t="s">
        <v>2128</v>
      </c>
      <c r="N178" s="1245"/>
      <c r="O178" s="1245" t="s">
        <v>2044</v>
      </c>
      <c r="P178" s="1249"/>
      <c r="Q178" s="1245"/>
      <c r="R178" s="1244"/>
      <c r="S178" s="1244" t="s">
        <v>1859</v>
      </c>
      <c r="T178" s="1244"/>
      <c r="U178" s="1244"/>
      <c r="V178" s="1244" t="s">
        <v>2052</v>
      </c>
      <c r="W178" s="1250" t="s">
        <v>1716</v>
      </c>
      <c r="X178" s="1244" t="s">
        <v>1696</v>
      </c>
      <c r="Y178" s="1251">
        <v>37218</v>
      </c>
      <c r="Z178" s="1251">
        <v>37583</v>
      </c>
      <c r="AA178" s="1250">
        <f t="shared" ca="1" si="5"/>
        <v>14.583333333333334</v>
      </c>
      <c r="AB178" s="1252" t="s">
        <v>3826</v>
      </c>
      <c r="AC178" s="1253"/>
      <c r="AD178" s="1231"/>
    </row>
    <row r="179" spans="1:30" ht="15.75" hidden="1" customHeight="1">
      <c r="A179" s="1244">
        <f t="shared" si="0"/>
        <v>6</v>
      </c>
      <c r="B179" s="1245" t="s">
        <v>2129</v>
      </c>
      <c r="C179" s="1245" t="s">
        <v>2107</v>
      </c>
      <c r="D179" s="1245"/>
      <c r="E179" s="1244" t="s">
        <v>1690</v>
      </c>
      <c r="F179" s="1245">
        <f t="shared" si="4"/>
        <v>1972</v>
      </c>
      <c r="G179" s="1247">
        <v>26601</v>
      </c>
      <c r="H179" s="1244" t="s">
        <v>1705</v>
      </c>
      <c r="I179" s="1248" t="s">
        <v>3826</v>
      </c>
      <c r="J179" s="1245" t="s">
        <v>1681</v>
      </c>
      <c r="K179" s="1245">
        <v>0</v>
      </c>
      <c r="L179" s="1245" t="s">
        <v>2086</v>
      </c>
      <c r="M179" s="1245" t="s">
        <v>2086</v>
      </c>
      <c r="N179" s="1245"/>
      <c r="O179" s="1245" t="s">
        <v>1227</v>
      </c>
      <c r="P179" s="1249"/>
      <c r="Q179" s="1245"/>
      <c r="R179" s="1251" t="s">
        <v>2130</v>
      </c>
      <c r="S179" s="1244"/>
      <c r="T179" s="1244"/>
      <c r="U179" s="1244"/>
      <c r="V179" s="1244"/>
      <c r="W179" s="1250" t="s">
        <v>1695</v>
      </c>
      <c r="X179" s="1244" t="s">
        <v>1823</v>
      </c>
      <c r="Y179" s="1251">
        <v>34936</v>
      </c>
      <c r="Z179" s="1251">
        <v>35302</v>
      </c>
      <c r="AA179" s="1250">
        <f t="shared" ca="1" si="5"/>
        <v>8</v>
      </c>
      <c r="AB179" s="1252" t="s">
        <v>3826</v>
      </c>
      <c r="AC179" s="1253"/>
      <c r="AD179" s="1231"/>
    </row>
    <row r="180" spans="1:30" ht="15.75" hidden="1" customHeight="1">
      <c r="A180" s="1244">
        <f t="shared" si="0"/>
        <v>6</v>
      </c>
      <c r="B180" s="1245" t="s">
        <v>2131</v>
      </c>
      <c r="C180" s="1245" t="s">
        <v>2107</v>
      </c>
      <c r="D180" s="1245"/>
      <c r="E180" s="1246" t="s">
        <v>1690</v>
      </c>
      <c r="F180" s="1245">
        <f t="shared" si="4"/>
        <v>1975</v>
      </c>
      <c r="G180" s="1247">
        <v>27674</v>
      </c>
      <c r="H180" s="1244" t="s">
        <v>2112</v>
      </c>
      <c r="I180" s="1248" t="s">
        <v>3826</v>
      </c>
      <c r="J180" s="1245" t="s">
        <v>2116</v>
      </c>
      <c r="K180" s="1245">
        <v>0</v>
      </c>
      <c r="L180" s="1254" t="s">
        <v>2117</v>
      </c>
      <c r="M180" s="1245">
        <v>0</v>
      </c>
      <c r="N180" s="1245"/>
      <c r="O180" s="1245">
        <v>0</v>
      </c>
      <c r="P180" s="1249"/>
      <c r="Q180" s="1245"/>
      <c r="R180" s="1244"/>
      <c r="S180" s="1244"/>
      <c r="T180" s="1244"/>
      <c r="U180" s="1244"/>
      <c r="V180" s="1244"/>
      <c r="W180" s="1244" t="s">
        <v>2132</v>
      </c>
      <c r="X180" s="1244"/>
      <c r="Y180" s="1251">
        <v>43271</v>
      </c>
      <c r="Z180" s="1251">
        <v>43636</v>
      </c>
      <c r="AA180" s="1250">
        <f t="shared" ca="1" si="5"/>
        <v>11</v>
      </c>
      <c r="AB180" s="1252" t="s">
        <v>3826</v>
      </c>
      <c r="AC180" s="1253"/>
      <c r="AD180" s="1231"/>
    </row>
    <row r="181" spans="1:30" ht="15.75" hidden="1" customHeight="1">
      <c r="A181" s="1244">
        <f t="shared" si="0"/>
        <v>6</v>
      </c>
      <c r="B181" s="1245" t="s">
        <v>2133</v>
      </c>
      <c r="C181" s="1245" t="s">
        <v>2107</v>
      </c>
      <c r="D181" s="1245"/>
      <c r="E181" s="1244" t="s">
        <v>1690</v>
      </c>
      <c r="F181" s="1245">
        <f t="shared" si="4"/>
        <v>1986</v>
      </c>
      <c r="G181" s="1247">
        <v>31548</v>
      </c>
      <c r="H181" s="1244" t="s">
        <v>1705</v>
      </c>
      <c r="I181" s="1248" t="s">
        <v>3826</v>
      </c>
      <c r="J181" s="1245" t="s">
        <v>20</v>
      </c>
      <c r="K181" s="1245">
        <v>0</v>
      </c>
      <c r="L181" s="1245" t="s">
        <v>2134</v>
      </c>
      <c r="M181" s="1245">
        <v>0</v>
      </c>
      <c r="N181" s="1245"/>
      <c r="O181" s="1245" t="s">
        <v>1227</v>
      </c>
      <c r="P181" s="1249"/>
      <c r="Q181" s="1245"/>
      <c r="R181" s="1251" t="s">
        <v>1962</v>
      </c>
      <c r="S181" s="1244"/>
      <c r="T181" s="1244"/>
      <c r="U181" s="1244"/>
      <c r="V181" s="1244" t="s">
        <v>1720</v>
      </c>
      <c r="W181" s="1250" t="s">
        <v>1716</v>
      </c>
      <c r="X181" s="1244"/>
      <c r="Y181" s="1251"/>
      <c r="Z181" s="1251"/>
      <c r="AA181" s="1250">
        <f t="shared" ca="1" si="5"/>
        <v>21.583333333333332</v>
      </c>
      <c r="AB181" s="1252" t="s">
        <v>3826</v>
      </c>
      <c r="AC181" s="1253"/>
      <c r="AD181" s="1231"/>
    </row>
    <row r="182" spans="1:30" ht="15.75" hidden="1" customHeight="1">
      <c r="A182" s="1244">
        <f t="shared" si="0"/>
        <v>6</v>
      </c>
      <c r="B182" s="1245" t="s">
        <v>2135</v>
      </c>
      <c r="C182" s="1245" t="s">
        <v>2107</v>
      </c>
      <c r="D182" s="1245"/>
      <c r="E182" s="1244" t="s">
        <v>1710</v>
      </c>
      <c r="F182" s="1245">
        <f t="shared" si="4"/>
        <v>1972</v>
      </c>
      <c r="G182" s="1247">
        <v>26565</v>
      </c>
      <c r="H182" s="1244" t="s">
        <v>1705</v>
      </c>
      <c r="I182" s="1248" t="s">
        <v>3826</v>
      </c>
      <c r="J182" s="1245" t="s">
        <v>20</v>
      </c>
      <c r="K182" s="1245">
        <v>0</v>
      </c>
      <c r="L182" s="1245" t="s">
        <v>2136</v>
      </c>
      <c r="M182" s="1245">
        <v>0</v>
      </c>
      <c r="N182" s="1245"/>
      <c r="O182" s="1245" t="s">
        <v>1227</v>
      </c>
      <c r="P182" s="1249"/>
      <c r="Q182" s="1245"/>
      <c r="R182" s="1244"/>
      <c r="S182" s="1244"/>
      <c r="T182" s="1244"/>
      <c r="U182" s="1244"/>
      <c r="V182" s="1244"/>
      <c r="W182" s="1250" t="s">
        <v>1716</v>
      </c>
      <c r="X182" s="1244"/>
      <c r="Y182" s="1251">
        <v>34510</v>
      </c>
      <c r="Z182" s="1251">
        <v>34875</v>
      </c>
      <c r="AA182" s="1250">
        <f t="shared" ca="1" si="5"/>
        <v>2.9166666666666665</v>
      </c>
      <c r="AB182" s="1252" t="s">
        <v>3826</v>
      </c>
      <c r="AC182" s="1253"/>
      <c r="AD182" s="1231"/>
    </row>
    <row r="183" spans="1:30" ht="15.75" hidden="1" customHeight="1">
      <c r="A183" s="1244">
        <f t="shared" si="0"/>
        <v>6</v>
      </c>
      <c r="B183" s="1245" t="s">
        <v>2137</v>
      </c>
      <c r="C183" s="1245" t="s">
        <v>2107</v>
      </c>
      <c r="D183" s="1245"/>
      <c r="E183" s="1246" t="s">
        <v>1710</v>
      </c>
      <c r="F183" s="1245">
        <f t="shared" si="4"/>
        <v>1976</v>
      </c>
      <c r="G183" s="1247">
        <v>27958</v>
      </c>
      <c r="H183" s="1244" t="s">
        <v>1705</v>
      </c>
      <c r="I183" s="1248" t="s">
        <v>3826</v>
      </c>
      <c r="J183" s="1245" t="s">
        <v>1681</v>
      </c>
      <c r="K183" s="1245">
        <v>0</v>
      </c>
      <c r="L183" s="1245" t="s">
        <v>1873</v>
      </c>
      <c r="M183" s="1245" t="s">
        <v>1804</v>
      </c>
      <c r="N183" s="1245"/>
      <c r="O183" s="1245" t="s">
        <v>1227</v>
      </c>
      <c r="P183" s="1249"/>
      <c r="Q183" s="1245"/>
      <c r="R183" s="1244"/>
      <c r="S183" s="1244"/>
      <c r="T183" s="1244"/>
      <c r="U183" s="1244"/>
      <c r="V183" s="1244"/>
      <c r="W183" s="1244" t="s">
        <v>2003</v>
      </c>
      <c r="X183" s="1244"/>
      <c r="Y183" s="1251"/>
      <c r="Z183" s="1251"/>
      <c r="AA183" s="1250">
        <f t="shared" ca="1" si="5"/>
        <v>6.75</v>
      </c>
      <c r="AB183" s="1252" t="s">
        <v>3826</v>
      </c>
      <c r="AC183" s="1253"/>
      <c r="AD183" s="1231"/>
    </row>
    <row r="184" spans="1:30" ht="15.75" hidden="1" customHeight="1">
      <c r="A184" s="1244">
        <f t="shared" si="0"/>
        <v>6</v>
      </c>
      <c r="B184" s="1245" t="s">
        <v>2138</v>
      </c>
      <c r="C184" s="1245" t="s">
        <v>2139</v>
      </c>
      <c r="D184" s="1245" t="s">
        <v>2140</v>
      </c>
      <c r="E184" s="1246" t="s">
        <v>1710</v>
      </c>
      <c r="F184" s="1245">
        <v>1983</v>
      </c>
      <c r="G184" s="1247">
        <v>30399</v>
      </c>
      <c r="H184" s="1244" t="s">
        <v>2141</v>
      </c>
      <c r="I184" s="1248" t="s">
        <v>3826</v>
      </c>
      <c r="J184" s="1245" t="s">
        <v>20</v>
      </c>
      <c r="K184" s="1245">
        <v>0</v>
      </c>
      <c r="L184" s="1245" t="s">
        <v>2109</v>
      </c>
      <c r="M184" s="1245">
        <v>0</v>
      </c>
      <c r="N184" s="1245"/>
      <c r="O184" s="1245" t="s">
        <v>1227</v>
      </c>
      <c r="P184" s="1249"/>
      <c r="Q184" s="1245"/>
      <c r="R184" s="1244"/>
      <c r="S184" s="1244"/>
      <c r="T184" s="1244"/>
      <c r="U184" s="1244"/>
      <c r="V184" s="1244" t="s">
        <v>2052</v>
      </c>
      <c r="W184" s="1250" t="s">
        <v>1716</v>
      </c>
      <c r="X184" s="1244"/>
      <c r="Y184" s="1251">
        <v>44529</v>
      </c>
      <c r="Z184" s="1251">
        <v>0</v>
      </c>
      <c r="AA184" s="1250">
        <f t="shared" ca="1" si="5"/>
        <v>13.416666666666666</v>
      </c>
      <c r="AB184" s="1252" t="s">
        <v>3826</v>
      </c>
      <c r="AC184" s="1253"/>
      <c r="AD184" s="1231"/>
    </row>
    <row r="185" spans="1:30" ht="15.75" hidden="1" customHeight="1">
      <c r="A185" s="1244">
        <f t="shared" si="0"/>
        <v>6</v>
      </c>
      <c r="B185" s="1245" t="s">
        <v>2142</v>
      </c>
      <c r="C185" s="1245" t="s">
        <v>2139</v>
      </c>
      <c r="D185" s="1245"/>
      <c r="E185" s="1244" t="s">
        <v>1710</v>
      </c>
      <c r="F185" s="1245">
        <f t="shared" ref="F185:F200" si="6">YEAR(G185)</f>
        <v>1995</v>
      </c>
      <c r="G185" s="1247">
        <v>35019</v>
      </c>
      <c r="H185" s="1244" t="s">
        <v>1705</v>
      </c>
      <c r="I185" s="1248" t="s">
        <v>3826</v>
      </c>
      <c r="J185" s="1245" t="s">
        <v>20</v>
      </c>
      <c r="K185" s="1245"/>
      <c r="L185" s="1254">
        <v>0</v>
      </c>
      <c r="M185" s="1245">
        <v>0</v>
      </c>
      <c r="N185" s="1245"/>
      <c r="O185" s="1245">
        <v>0</v>
      </c>
      <c r="P185" s="1249"/>
      <c r="Q185" s="1245"/>
      <c r="R185" s="1251" t="s">
        <v>1946</v>
      </c>
      <c r="S185" s="1244"/>
      <c r="T185" s="1244"/>
      <c r="U185" s="1244"/>
      <c r="V185" s="1244"/>
      <c r="W185" s="1244"/>
      <c r="X185" s="1244"/>
      <c r="Y185" s="1244"/>
      <c r="Z185" s="1251"/>
      <c r="AA185" s="1250">
        <f t="shared" ca="1" si="5"/>
        <v>26.083333333333332</v>
      </c>
      <c r="AB185" s="1252" t="s">
        <v>3826</v>
      </c>
      <c r="AC185" s="1253"/>
      <c r="AD185" s="1231"/>
    </row>
    <row r="186" spans="1:30" ht="15.75" hidden="1" customHeight="1">
      <c r="A186" s="1244">
        <f t="shared" si="0"/>
        <v>6</v>
      </c>
      <c r="B186" s="1245" t="s">
        <v>2143</v>
      </c>
      <c r="C186" s="1245" t="s">
        <v>2139</v>
      </c>
      <c r="D186" s="1245"/>
      <c r="E186" s="1246" t="s">
        <v>1690</v>
      </c>
      <c r="F186" s="1245">
        <f t="shared" si="6"/>
        <v>1990</v>
      </c>
      <c r="G186" s="1247">
        <v>33122</v>
      </c>
      <c r="H186" s="1244" t="s">
        <v>1705</v>
      </c>
      <c r="I186" s="1248" t="s">
        <v>3826</v>
      </c>
      <c r="J186" s="1245" t="s">
        <v>1681</v>
      </c>
      <c r="K186" s="1245">
        <v>0</v>
      </c>
      <c r="L186" s="1245" t="s">
        <v>2144</v>
      </c>
      <c r="M186" s="1245" t="s">
        <v>2048</v>
      </c>
      <c r="N186" s="1245"/>
      <c r="O186" s="1245" t="s">
        <v>1227</v>
      </c>
      <c r="P186" s="1249"/>
      <c r="Q186" s="1245"/>
      <c r="R186" s="1251" t="s">
        <v>1962</v>
      </c>
      <c r="S186" s="1244"/>
      <c r="T186" s="1244"/>
      <c r="U186" s="1244"/>
      <c r="V186" s="1244" t="s">
        <v>1720</v>
      </c>
      <c r="W186" s="1244" t="s">
        <v>2037</v>
      </c>
      <c r="X186" s="1244" t="s">
        <v>1770</v>
      </c>
      <c r="Y186" s="1251">
        <v>42783</v>
      </c>
      <c r="Z186" s="1251">
        <v>43148</v>
      </c>
      <c r="AA186" s="1250">
        <f t="shared" ca="1" si="5"/>
        <v>25.916666666666668</v>
      </c>
      <c r="AB186" s="1252" t="s">
        <v>3826</v>
      </c>
      <c r="AC186" s="1253"/>
      <c r="AD186" s="1231"/>
    </row>
    <row r="187" spans="1:30" ht="15.75" hidden="1" customHeight="1">
      <c r="A187" s="1244">
        <f t="shared" si="0"/>
        <v>6</v>
      </c>
      <c r="B187" s="1245" t="s">
        <v>2145</v>
      </c>
      <c r="C187" s="1245" t="s">
        <v>2139</v>
      </c>
      <c r="D187" s="1245"/>
      <c r="E187" s="1244" t="s">
        <v>1690</v>
      </c>
      <c r="F187" s="1245">
        <f t="shared" si="6"/>
        <v>1983</v>
      </c>
      <c r="G187" s="1247">
        <v>30451</v>
      </c>
      <c r="H187" s="1244" t="s">
        <v>1705</v>
      </c>
      <c r="I187" s="1248" t="s">
        <v>3826</v>
      </c>
      <c r="J187" s="1245" t="s">
        <v>1681</v>
      </c>
      <c r="K187" s="1245">
        <v>0</v>
      </c>
      <c r="L187" s="1245" t="s">
        <v>2144</v>
      </c>
      <c r="M187" s="1245" t="s">
        <v>2048</v>
      </c>
      <c r="N187" s="1245"/>
      <c r="O187" s="1245" t="s">
        <v>1227</v>
      </c>
      <c r="P187" s="1249"/>
      <c r="Q187" s="1245"/>
      <c r="R187" s="1244" t="s">
        <v>2017</v>
      </c>
      <c r="S187" s="1251" t="s">
        <v>25</v>
      </c>
      <c r="T187" s="1244"/>
      <c r="U187" s="1244"/>
      <c r="V187" s="1244"/>
      <c r="W187" s="1250" t="s">
        <v>1716</v>
      </c>
      <c r="X187" s="1244" t="s">
        <v>1696</v>
      </c>
      <c r="Y187" s="1251">
        <v>42044</v>
      </c>
      <c r="Z187" s="1251">
        <v>42409</v>
      </c>
      <c r="AA187" s="1250">
        <f t="shared" ca="1" si="5"/>
        <v>18.583333333333332</v>
      </c>
      <c r="AB187" s="1252" t="s">
        <v>3826</v>
      </c>
      <c r="AC187" s="1253"/>
      <c r="AD187" s="1231"/>
    </row>
    <row r="188" spans="1:30" ht="15.75" hidden="1" customHeight="1">
      <c r="A188" s="1244">
        <f t="shared" si="0"/>
        <v>6</v>
      </c>
      <c r="B188" s="1245" t="s">
        <v>2146</v>
      </c>
      <c r="C188" s="1245" t="s">
        <v>2139</v>
      </c>
      <c r="D188" s="1245"/>
      <c r="E188" s="1246" t="s">
        <v>1690</v>
      </c>
      <c r="F188" s="1245">
        <f t="shared" si="6"/>
        <v>1982</v>
      </c>
      <c r="G188" s="1247">
        <v>30145</v>
      </c>
      <c r="H188" s="1244" t="s">
        <v>1705</v>
      </c>
      <c r="I188" s="1248" t="s">
        <v>3826</v>
      </c>
      <c r="J188" s="1245" t="s">
        <v>1681</v>
      </c>
      <c r="K188" s="1245">
        <v>0</v>
      </c>
      <c r="L188" s="1245" t="s">
        <v>2127</v>
      </c>
      <c r="M188" s="1245" t="s">
        <v>2044</v>
      </c>
      <c r="N188" s="1245"/>
      <c r="O188" s="1245" t="s">
        <v>1227</v>
      </c>
      <c r="P188" s="1249"/>
      <c r="Q188" s="1245"/>
      <c r="R188" s="1244"/>
      <c r="S188" s="1244" t="s">
        <v>2147</v>
      </c>
      <c r="T188" s="1244"/>
      <c r="U188" s="1244"/>
      <c r="V188" s="1244" t="s">
        <v>1720</v>
      </c>
      <c r="W188" s="1250" t="s">
        <v>1716</v>
      </c>
      <c r="X188" s="1244"/>
      <c r="Y188" s="1251">
        <v>40641</v>
      </c>
      <c r="Z188" s="1251">
        <v>41007</v>
      </c>
      <c r="AA188" s="1250">
        <f t="shared" ca="1" si="5"/>
        <v>17.75</v>
      </c>
      <c r="AB188" s="1252" t="s">
        <v>3826</v>
      </c>
      <c r="AC188" s="1253"/>
      <c r="AD188" s="1231"/>
    </row>
    <row r="189" spans="1:30" ht="15.75" hidden="1" customHeight="1">
      <c r="A189" s="1244">
        <f t="shared" si="0"/>
        <v>6</v>
      </c>
      <c r="B189" s="1245" t="s">
        <v>2148</v>
      </c>
      <c r="C189" s="1245" t="s">
        <v>2139</v>
      </c>
      <c r="D189" s="1245"/>
      <c r="E189" s="1244" t="s">
        <v>1690</v>
      </c>
      <c r="F189" s="1245">
        <f t="shared" si="6"/>
        <v>1985</v>
      </c>
      <c r="G189" s="1247">
        <v>31274</v>
      </c>
      <c r="H189" s="1244" t="s">
        <v>1705</v>
      </c>
      <c r="I189" s="1248" t="s">
        <v>3826</v>
      </c>
      <c r="J189" s="1245" t="s">
        <v>1681</v>
      </c>
      <c r="K189" s="1245">
        <v>0</v>
      </c>
      <c r="L189" s="1245" t="s">
        <v>2144</v>
      </c>
      <c r="M189" s="1245">
        <v>0</v>
      </c>
      <c r="N189" s="1245"/>
      <c r="O189" s="1245" t="s">
        <v>1227</v>
      </c>
      <c r="P189" s="1249"/>
      <c r="Q189" s="1245"/>
      <c r="R189" s="1244"/>
      <c r="S189" s="1244"/>
      <c r="T189" s="1244"/>
      <c r="U189" s="1244"/>
      <c r="V189" s="1244" t="s">
        <v>1720</v>
      </c>
      <c r="W189" s="1250" t="s">
        <v>1716</v>
      </c>
      <c r="X189" s="1244"/>
      <c r="Y189" s="1251">
        <v>43404</v>
      </c>
      <c r="Z189" s="1251">
        <v>43769</v>
      </c>
      <c r="AA189" s="1250">
        <f t="shared" ca="1" si="5"/>
        <v>20.833333333333332</v>
      </c>
      <c r="AB189" s="1252" t="s">
        <v>3826</v>
      </c>
      <c r="AC189" s="1253"/>
      <c r="AD189" s="1231"/>
    </row>
    <row r="190" spans="1:30" ht="15.75" hidden="1" customHeight="1">
      <c r="A190" s="1244">
        <f t="shared" si="0"/>
        <v>6</v>
      </c>
      <c r="B190" s="1245" t="s">
        <v>2149</v>
      </c>
      <c r="C190" s="1245" t="s">
        <v>2139</v>
      </c>
      <c r="D190" s="1245"/>
      <c r="E190" s="1246" t="s">
        <v>1710</v>
      </c>
      <c r="F190" s="1245">
        <f t="shared" si="6"/>
        <v>1983</v>
      </c>
      <c r="G190" s="1247">
        <v>30647</v>
      </c>
      <c r="H190" s="1244" t="s">
        <v>2141</v>
      </c>
      <c r="I190" s="1248" t="s">
        <v>3826</v>
      </c>
      <c r="J190" s="1245" t="s">
        <v>1681</v>
      </c>
      <c r="K190" s="1245">
        <v>0</v>
      </c>
      <c r="L190" s="1245" t="s">
        <v>2150</v>
      </c>
      <c r="M190" s="1245" t="s">
        <v>1739</v>
      </c>
      <c r="N190" s="1245"/>
      <c r="O190" s="1245" t="s">
        <v>1227</v>
      </c>
      <c r="P190" s="1249"/>
      <c r="Q190" s="1245"/>
      <c r="R190" s="1244"/>
      <c r="S190" s="1244"/>
      <c r="T190" s="1244"/>
      <c r="U190" s="1244"/>
      <c r="V190" s="1244" t="s">
        <v>2052</v>
      </c>
      <c r="W190" s="1250" t="s">
        <v>1716</v>
      </c>
      <c r="X190" s="1244"/>
      <c r="Y190" s="1251">
        <v>41139</v>
      </c>
      <c r="Z190" s="1251">
        <v>41504</v>
      </c>
      <c r="AA190" s="1250">
        <f t="shared" ca="1" si="5"/>
        <v>14.083333333333334</v>
      </c>
      <c r="AB190" s="1252" t="s">
        <v>3826</v>
      </c>
      <c r="AC190" s="1253"/>
      <c r="AD190" s="1231"/>
    </row>
    <row r="191" spans="1:30" ht="15.75" hidden="1" customHeight="1">
      <c r="A191" s="1244">
        <f t="shared" si="0"/>
        <v>6</v>
      </c>
      <c r="B191" s="1245" t="s">
        <v>2151</v>
      </c>
      <c r="C191" s="1245" t="s">
        <v>2139</v>
      </c>
      <c r="D191" s="1245"/>
      <c r="E191" s="1244" t="s">
        <v>1690</v>
      </c>
      <c r="F191" s="1245">
        <f t="shared" si="6"/>
        <v>1983</v>
      </c>
      <c r="G191" s="1247">
        <v>30505</v>
      </c>
      <c r="H191" s="1244" t="s">
        <v>2141</v>
      </c>
      <c r="I191" s="1248" t="s">
        <v>3826</v>
      </c>
      <c r="J191" s="1245" t="s">
        <v>1681</v>
      </c>
      <c r="K191" s="1245">
        <v>0</v>
      </c>
      <c r="L191" s="1245" t="s">
        <v>2144</v>
      </c>
      <c r="M191" s="1245" t="s">
        <v>2071</v>
      </c>
      <c r="N191" s="1245"/>
      <c r="O191" s="1245" t="s">
        <v>1227</v>
      </c>
      <c r="P191" s="1249"/>
      <c r="Q191" s="1245"/>
      <c r="R191" s="1244"/>
      <c r="S191" s="1244"/>
      <c r="T191" s="1244"/>
      <c r="U191" s="1244"/>
      <c r="V191" s="1244" t="s">
        <v>1720</v>
      </c>
      <c r="W191" s="1250" t="s">
        <v>1716</v>
      </c>
      <c r="X191" s="1244"/>
      <c r="Y191" s="1251">
        <v>43559</v>
      </c>
      <c r="Z191" s="1251">
        <v>43925</v>
      </c>
      <c r="AA191" s="1250">
        <f t="shared" ca="1" si="5"/>
        <v>18.75</v>
      </c>
      <c r="AB191" s="1252" t="s">
        <v>3826</v>
      </c>
      <c r="AC191" s="1253"/>
      <c r="AD191" s="1231"/>
    </row>
    <row r="192" spans="1:30" ht="15.75" hidden="1" customHeight="1">
      <c r="A192" s="1244">
        <f t="shared" si="0"/>
        <v>6</v>
      </c>
      <c r="B192" s="1245" t="s">
        <v>2152</v>
      </c>
      <c r="C192" s="1245" t="s">
        <v>2139</v>
      </c>
      <c r="D192" s="1245"/>
      <c r="E192" s="1246" t="s">
        <v>1710</v>
      </c>
      <c r="F192" s="1245">
        <f t="shared" si="6"/>
        <v>1989</v>
      </c>
      <c r="G192" s="1247">
        <v>32800</v>
      </c>
      <c r="H192" s="1244" t="s">
        <v>1705</v>
      </c>
      <c r="I192" s="1248" t="s">
        <v>3826</v>
      </c>
      <c r="J192" s="1245" t="s">
        <v>1681</v>
      </c>
      <c r="K192" s="1245">
        <v>0</v>
      </c>
      <c r="L192" s="1245" t="s">
        <v>2070</v>
      </c>
      <c r="M192" s="1245" t="s">
        <v>2044</v>
      </c>
      <c r="N192" s="1245"/>
      <c r="O192" s="1245" t="s">
        <v>1227</v>
      </c>
      <c r="P192" s="1249"/>
      <c r="Q192" s="1245"/>
      <c r="R192" s="1244"/>
      <c r="S192" s="1244"/>
      <c r="T192" s="1244"/>
      <c r="U192" s="1244"/>
      <c r="V192" s="1244" t="s">
        <v>1720</v>
      </c>
      <c r="W192" s="1250" t="s">
        <v>1716</v>
      </c>
      <c r="X192" s="1244"/>
      <c r="Y192" s="1251">
        <v>41095</v>
      </c>
      <c r="Z192" s="1251">
        <v>41460</v>
      </c>
      <c r="AA192" s="1250">
        <f t="shared" ca="1" si="5"/>
        <v>20</v>
      </c>
      <c r="AB192" s="1252" t="s">
        <v>3826</v>
      </c>
      <c r="AC192" s="1253"/>
      <c r="AD192" s="1231"/>
    </row>
    <row r="193" spans="1:30" ht="15.75" hidden="1" customHeight="1">
      <c r="A193" s="1244">
        <f t="shared" si="0"/>
        <v>6</v>
      </c>
      <c r="B193" s="1245" t="s">
        <v>2153</v>
      </c>
      <c r="C193" s="1245" t="s">
        <v>2139</v>
      </c>
      <c r="D193" s="1245"/>
      <c r="E193" s="1244" t="s">
        <v>1710</v>
      </c>
      <c r="F193" s="1245">
        <f t="shared" si="6"/>
        <v>1979</v>
      </c>
      <c r="G193" s="1247">
        <v>28863</v>
      </c>
      <c r="H193" s="1244" t="s">
        <v>2141</v>
      </c>
      <c r="I193" s="1248" t="s">
        <v>3826</v>
      </c>
      <c r="J193" s="1245" t="s">
        <v>20</v>
      </c>
      <c r="K193" s="1245">
        <v>0</v>
      </c>
      <c r="L193" s="1245" t="s">
        <v>2144</v>
      </c>
      <c r="M193" s="1245">
        <v>0</v>
      </c>
      <c r="N193" s="1245"/>
      <c r="O193" s="1245" t="s">
        <v>1227</v>
      </c>
      <c r="P193" s="1249"/>
      <c r="Q193" s="1245"/>
      <c r="R193" s="1244"/>
      <c r="S193" s="1244"/>
      <c r="T193" s="1244"/>
      <c r="U193" s="1244"/>
      <c r="V193" s="1244" t="s">
        <v>2052</v>
      </c>
      <c r="W193" s="1244" t="s">
        <v>2037</v>
      </c>
      <c r="X193" s="1244"/>
      <c r="Y193" s="1251">
        <v>44529</v>
      </c>
      <c r="Z193" s="1251">
        <v>0</v>
      </c>
      <c r="AA193" s="1250">
        <f t="shared" ca="1" si="5"/>
        <v>9.25</v>
      </c>
      <c r="AB193" s="1252" t="s">
        <v>3826</v>
      </c>
      <c r="AC193" s="1253"/>
      <c r="AD193" s="1231"/>
    </row>
    <row r="194" spans="1:30" ht="15.75" hidden="1" customHeight="1">
      <c r="A194" s="1244">
        <f t="shared" si="0"/>
        <v>6</v>
      </c>
      <c r="B194" s="1245" t="s">
        <v>2154</v>
      </c>
      <c r="C194" s="1245" t="s">
        <v>2139</v>
      </c>
      <c r="D194" s="1245"/>
      <c r="E194" s="1246" t="s">
        <v>1710</v>
      </c>
      <c r="F194" s="1245">
        <f t="shared" si="6"/>
        <v>1981</v>
      </c>
      <c r="G194" s="1247">
        <v>29879</v>
      </c>
      <c r="H194" s="1244" t="s">
        <v>2141</v>
      </c>
      <c r="I194" s="1248" t="s">
        <v>3826</v>
      </c>
      <c r="J194" s="1245" t="s">
        <v>1681</v>
      </c>
      <c r="K194" s="1245">
        <v>0</v>
      </c>
      <c r="L194" s="1245" t="s">
        <v>2070</v>
      </c>
      <c r="M194" s="1245" t="s">
        <v>2155</v>
      </c>
      <c r="N194" s="1245"/>
      <c r="O194" s="1245" t="s">
        <v>1227</v>
      </c>
      <c r="P194" s="1249"/>
      <c r="Q194" s="1245"/>
      <c r="R194" s="1244"/>
      <c r="S194" s="1244" t="s">
        <v>1806</v>
      </c>
      <c r="T194" s="1244"/>
      <c r="U194" s="1244"/>
      <c r="V194" s="1244" t="s">
        <v>1720</v>
      </c>
      <c r="W194" s="1244">
        <v>0</v>
      </c>
      <c r="X194" s="1244"/>
      <c r="Y194" s="1251">
        <v>40176</v>
      </c>
      <c r="Z194" s="1251">
        <v>40541</v>
      </c>
      <c r="AA194" s="1250">
        <f t="shared" ca="1" si="5"/>
        <v>12</v>
      </c>
      <c r="AB194" s="1252" t="s">
        <v>3826</v>
      </c>
      <c r="AC194" s="1253"/>
      <c r="AD194" s="1231"/>
    </row>
    <row r="195" spans="1:30" ht="15.75" hidden="1" customHeight="1">
      <c r="A195" s="1244">
        <f t="shared" si="0"/>
        <v>6</v>
      </c>
      <c r="B195" s="1245" t="s">
        <v>2156</v>
      </c>
      <c r="C195" s="1245" t="s">
        <v>2139</v>
      </c>
      <c r="D195" s="1245"/>
      <c r="E195" s="1244" t="s">
        <v>1710</v>
      </c>
      <c r="F195" s="1245">
        <f t="shared" si="6"/>
        <v>1978</v>
      </c>
      <c r="G195" s="1247">
        <v>28853</v>
      </c>
      <c r="H195" s="1244" t="s">
        <v>2141</v>
      </c>
      <c r="I195" s="1248" t="s">
        <v>3826</v>
      </c>
      <c r="J195" s="1245" t="s">
        <v>1681</v>
      </c>
      <c r="K195" s="1245">
        <v>0</v>
      </c>
      <c r="L195" s="1245" t="s">
        <v>2070</v>
      </c>
      <c r="M195" s="1245" t="s">
        <v>2047</v>
      </c>
      <c r="N195" s="1245"/>
      <c r="O195" s="1245" t="s">
        <v>1227</v>
      </c>
      <c r="P195" s="1249"/>
      <c r="Q195" s="1245"/>
      <c r="R195" s="1244" t="s">
        <v>1773</v>
      </c>
      <c r="S195" s="1244"/>
      <c r="T195" s="1244" t="s">
        <v>725</v>
      </c>
      <c r="U195" s="1244"/>
      <c r="V195" s="1244" t="s">
        <v>1720</v>
      </c>
      <c r="W195" s="1250" t="s">
        <v>1716</v>
      </c>
      <c r="X195" s="1244" t="s">
        <v>1696</v>
      </c>
      <c r="Y195" s="1251">
        <v>38702</v>
      </c>
      <c r="Z195" s="1251">
        <v>39067</v>
      </c>
      <c r="AA195" s="1250">
        <f t="shared" ca="1" si="5"/>
        <v>9.1666666666666661</v>
      </c>
      <c r="AB195" s="1252" t="s">
        <v>3826</v>
      </c>
      <c r="AC195" s="1253"/>
      <c r="AD195" s="1231"/>
    </row>
    <row r="196" spans="1:30" ht="15.75" hidden="1" customHeight="1">
      <c r="A196" s="1244">
        <f t="shared" si="0"/>
        <v>6</v>
      </c>
      <c r="B196" s="1245" t="s">
        <v>2157</v>
      </c>
      <c r="C196" s="1245" t="s">
        <v>2139</v>
      </c>
      <c r="D196" s="1245"/>
      <c r="E196" s="1246" t="s">
        <v>1710</v>
      </c>
      <c r="F196" s="1245">
        <f t="shared" si="6"/>
        <v>1981</v>
      </c>
      <c r="G196" s="1247">
        <v>29655</v>
      </c>
      <c r="H196" s="1244" t="s">
        <v>1705</v>
      </c>
      <c r="I196" s="1248" t="s">
        <v>3826</v>
      </c>
      <c r="J196" s="1245" t="s">
        <v>1681</v>
      </c>
      <c r="K196" s="1245">
        <v>0</v>
      </c>
      <c r="L196" s="1245" t="s">
        <v>2070</v>
      </c>
      <c r="M196" s="1245" t="s">
        <v>2144</v>
      </c>
      <c r="N196" s="1245"/>
      <c r="O196" s="1245" t="s">
        <v>1227</v>
      </c>
      <c r="P196" s="1249"/>
      <c r="Q196" s="1245"/>
      <c r="R196" s="1244"/>
      <c r="S196" s="1244"/>
      <c r="T196" s="1244" t="s">
        <v>725</v>
      </c>
      <c r="U196" s="1244"/>
      <c r="V196" s="1244" t="s">
        <v>2052</v>
      </c>
      <c r="W196" s="1244" t="s">
        <v>1721</v>
      </c>
      <c r="X196" s="1244"/>
      <c r="Y196" s="1251">
        <v>44529</v>
      </c>
      <c r="Z196" s="1251">
        <v>0</v>
      </c>
      <c r="AA196" s="1250">
        <f t="shared" ca="1" si="5"/>
        <v>11.416666666666666</v>
      </c>
      <c r="AB196" s="1252" t="s">
        <v>3826</v>
      </c>
      <c r="AC196" s="1253"/>
      <c r="AD196" s="1231"/>
    </row>
    <row r="197" spans="1:30" ht="15.75" hidden="1" customHeight="1">
      <c r="A197" s="1244">
        <f t="shared" si="0"/>
        <v>6</v>
      </c>
      <c r="B197" s="1245" t="s">
        <v>2158</v>
      </c>
      <c r="C197" s="1245" t="s">
        <v>2159</v>
      </c>
      <c r="D197" s="1245" t="s">
        <v>2160</v>
      </c>
      <c r="E197" s="1246" t="s">
        <v>1710</v>
      </c>
      <c r="F197" s="1245">
        <f t="shared" si="6"/>
        <v>1981</v>
      </c>
      <c r="G197" s="1247">
        <v>29921</v>
      </c>
      <c r="H197" s="1244" t="s">
        <v>1705</v>
      </c>
      <c r="I197" s="1248" t="s">
        <v>3826</v>
      </c>
      <c r="J197" s="1245" t="s">
        <v>1681</v>
      </c>
      <c r="K197" s="1245">
        <v>0</v>
      </c>
      <c r="L197" s="1245" t="s">
        <v>2019</v>
      </c>
      <c r="M197" s="1245" t="s">
        <v>2161</v>
      </c>
      <c r="N197" s="1245"/>
      <c r="O197" s="1245" t="s">
        <v>1227</v>
      </c>
      <c r="P197" s="1249"/>
      <c r="Q197" s="1245"/>
      <c r="R197" s="1244"/>
      <c r="S197" s="1244"/>
      <c r="T197" s="1244"/>
      <c r="U197" s="1244"/>
      <c r="V197" s="1244" t="s">
        <v>2052</v>
      </c>
      <c r="W197" s="1250" t="s">
        <v>1716</v>
      </c>
      <c r="X197" s="1244"/>
      <c r="Y197" s="1251">
        <v>38152</v>
      </c>
      <c r="Z197" s="1251">
        <v>38517</v>
      </c>
      <c r="AA197" s="1250">
        <f t="shared" ca="1" si="5"/>
        <v>12.083333333333334</v>
      </c>
      <c r="AB197" s="1252" t="s">
        <v>3826</v>
      </c>
      <c r="AC197" s="1253"/>
      <c r="AD197" s="1231"/>
    </row>
    <row r="198" spans="1:30" ht="15.75" hidden="1" customHeight="1">
      <c r="A198" s="1244">
        <f t="shared" si="0"/>
        <v>6</v>
      </c>
      <c r="B198" s="1245" t="s">
        <v>2162</v>
      </c>
      <c r="C198" s="1245" t="s">
        <v>2159</v>
      </c>
      <c r="D198" s="1245" t="s">
        <v>1923</v>
      </c>
      <c r="E198" s="1244" t="s">
        <v>1690</v>
      </c>
      <c r="F198" s="1245">
        <f t="shared" si="6"/>
        <v>1984</v>
      </c>
      <c r="G198" s="1247">
        <v>30965</v>
      </c>
      <c r="H198" s="1244" t="s">
        <v>1699</v>
      </c>
      <c r="I198" s="1248" t="s">
        <v>3826</v>
      </c>
      <c r="J198" s="1245" t="s">
        <v>1683</v>
      </c>
      <c r="K198" s="1245">
        <v>0</v>
      </c>
      <c r="L198" s="1245" t="s">
        <v>1937</v>
      </c>
      <c r="M198" s="1245" t="s">
        <v>1934</v>
      </c>
      <c r="N198" s="1245"/>
      <c r="O198" s="1245" t="s">
        <v>1934</v>
      </c>
      <c r="P198" s="1249"/>
      <c r="Q198" s="1245"/>
      <c r="R198" s="1251" t="s">
        <v>2163</v>
      </c>
      <c r="S198" s="1244"/>
      <c r="T198" s="1244" t="s">
        <v>725</v>
      </c>
      <c r="U198" s="1244" t="s">
        <v>1694</v>
      </c>
      <c r="V198" s="1244"/>
      <c r="W198" s="1250" t="s">
        <v>1695</v>
      </c>
      <c r="X198" s="1244" t="s">
        <v>1823</v>
      </c>
      <c r="Y198" s="1251">
        <v>42076</v>
      </c>
      <c r="Z198" s="1251">
        <v>42442</v>
      </c>
      <c r="AA198" s="1250">
        <f t="shared" ca="1" si="5"/>
        <v>20</v>
      </c>
      <c r="AB198" s="1252" t="s">
        <v>3826</v>
      </c>
      <c r="AC198" s="1253"/>
      <c r="AD198" s="1231"/>
    </row>
    <row r="199" spans="1:30" ht="15.75" hidden="1" customHeight="1">
      <c r="A199" s="1244">
        <f t="shared" si="0"/>
        <v>6</v>
      </c>
      <c r="B199" s="1245" t="s">
        <v>2164</v>
      </c>
      <c r="C199" s="1245" t="s">
        <v>2165</v>
      </c>
      <c r="D199" s="1245" t="s">
        <v>2166</v>
      </c>
      <c r="E199" s="1246" t="s">
        <v>1690</v>
      </c>
      <c r="F199" s="1245">
        <f t="shared" si="6"/>
        <v>1979</v>
      </c>
      <c r="G199" s="1247">
        <v>29164</v>
      </c>
      <c r="H199" s="1244" t="s">
        <v>1699</v>
      </c>
      <c r="I199" s="1248" t="s">
        <v>3826</v>
      </c>
      <c r="J199" s="1245" t="s">
        <v>1683</v>
      </c>
      <c r="K199" s="1245">
        <v>0</v>
      </c>
      <c r="L199" s="1245" t="s">
        <v>2041</v>
      </c>
      <c r="M199" s="1245" t="s">
        <v>2073</v>
      </c>
      <c r="N199" s="1245"/>
      <c r="O199" s="1245" t="s">
        <v>2073</v>
      </c>
      <c r="P199" s="1249"/>
      <c r="Q199" s="1245"/>
      <c r="R199" s="1251" t="s">
        <v>2163</v>
      </c>
      <c r="S199" s="1244"/>
      <c r="T199" s="1244" t="s">
        <v>725</v>
      </c>
      <c r="U199" s="1244" t="s">
        <v>1774</v>
      </c>
      <c r="V199" s="1244"/>
      <c r="W199" s="1244" t="s">
        <v>1750</v>
      </c>
      <c r="X199" s="1244" t="s">
        <v>1770</v>
      </c>
      <c r="Y199" s="1251">
        <v>38051</v>
      </c>
      <c r="Z199" s="1251">
        <v>38416</v>
      </c>
      <c r="AA199" s="1250">
        <f t="shared" ca="1" si="5"/>
        <v>15.083333333333334</v>
      </c>
      <c r="AB199" s="1252" t="s">
        <v>3826</v>
      </c>
      <c r="AC199" s="1253"/>
      <c r="AD199" s="1231"/>
    </row>
    <row r="200" spans="1:30" ht="15.75" customHeight="1">
      <c r="A200" s="1244">
        <f t="shared" si="0"/>
        <v>7</v>
      </c>
      <c r="B200" s="1245" t="s">
        <v>1377</v>
      </c>
      <c r="C200" s="1245" t="s">
        <v>2165</v>
      </c>
      <c r="D200" s="1245" t="s">
        <v>441</v>
      </c>
      <c r="E200" s="1244" t="s">
        <v>1690</v>
      </c>
      <c r="F200" s="1245">
        <f t="shared" si="6"/>
        <v>1975</v>
      </c>
      <c r="G200" s="1247">
        <v>27701</v>
      </c>
      <c r="H200" s="1244" t="s">
        <v>1861</v>
      </c>
      <c r="I200" s="1248" t="s">
        <v>3826</v>
      </c>
      <c r="J200" s="1245" t="s">
        <v>1683</v>
      </c>
      <c r="K200" s="1245" t="s">
        <v>1862</v>
      </c>
      <c r="L200" s="1245" t="s">
        <v>2167</v>
      </c>
      <c r="M200" s="1245" t="s">
        <v>2168</v>
      </c>
      <c r="N200" s="1245"/>
      <c r="O200" s="1245" t="s">
        <v>2168</v>
      </c>
      <c r="P200" s="1249"/>
      <c r="Q200" s="1245" t="s">
        <v>1756</v>
      </c>
      <c r="R200" s="1251" t="s">
        <v>2130</v>
      </c>
      <c r="S200" s="1244" t="s">
        <v>1759</v>
      </c>
      <c r="T200" s="1244" t="s">
        <v>725</v>
      </c>
      <c r="U200" s="1244" t="s">
        <v>1866</v>
      </c>
      <c r="V200" s="1244"/>
      <c r="W200" s="1250" t="s">
        <v>1716</v>
      </c>
      <c r="X200" s="1244" t="s">
        <v>1696</v>
      </c>
      <c r="Y200" s="1251">
        <v>38524</v>
      </c>
      <c r="Z200" s="1251">
        <v>38889</v>
      </c>
      <c r="AA200" s="1250">
        <f t="shared" ca="1" si="5"/>
        <v>11.083333333333334</v>
      </c>
      <c r="AB200" s="1252" t="s">
        <v>3826</v>
      </c>
      <c r="AC200" s="1253"/>
      <c r="AD200" s="1231"/>
    </row>
    <row r="201" spans="1:30" ht="15.75" hidden="1" customHeight="1">
      <c r="A201" s="1244">
        <f t="shared" si="0"/>
        <v>7</v>
      </c>
      <c r="B201" s="1245" t="s">
        <v>2169</v>
      </c>
      <c r="C201" s="1245" t="s">
        <v>2165</v>
      </c>
      <c r="D201" s="1245" t="s">
        <v>2170</v>
      </c>
      <c r="E201" s="1246" t="s">
        <v>1710</v>
      </c>
      <c r="F201" s="1245">
        <f>+YEAR(G201)</f>
        <v>1996</v>
      </c>
      <c r="G201" s="1247">
        <v>35363</v>
      </c>
      <c r="H201" s="1246" t="s">
        <v>1699</v>
      </c>
      <c r="I201" s="1248" t="s">
        <v>3826</v>
      </c>
      <c r="J201" s="1245" t="s">
        <v>1681</v>
      </c>
      <c r="K201" s="1245"/>
      <c r="L201" s="1245" t="s">
        <v>2047</v>
      </c>
      <c r="M201" s="1245" t="s">
        <v>2047</v>
      </c>
      <c r="N201" s="1245"/>
      <c r="O201" s="1245"/>
      <c r="P201" s="1249"/>
      <c r="Q201" s="1245"/>
      <c r="R201" s="1244"/>
      <c r="S201" s="1244"/>
      <c r="T201" s="1244"/>
      <c r="U201" s="1244"/>
      <c r="V201" s="1244"/>
      <c r="W201" s="1244"/>
      <c r="X201" s="1244"/>
      <c r="Y201" s="1244"/>
      <c r="Z201" s="1251"/>
      <c r="AA201" s="1257"/>
      <c r="AB201" s="1252" t="s">
        <v>3826</v>
      </c>
      <c r="AC201" s="1253"/>
      <c r="AD201" s="1231"/>
    </row>
    <row r="202" spans="1:30" ht="15.75" customHeight="1">
      <c r="A202" s="1244">
        <f t="shared" si="0"/>
        <v>8</v>
      </c>
      <c r="B202" s="1245" t="s">
        <v>2171</v>
      </c>
      <c r="C202" s="1245" t="s">
        <v>2165</v>
      </c>
      <c r="D202" s="1248" t="s">
        <v>442</v>
      </c>
      <c r="E202" s="1246" t="s">
        <v>1690</v>
      </c>
      <c r="F202" s="1245">
        <f t="shared" ref="F202:F280" si="7">YEAR(G202)</f>
        <v>1976</v>
      </c>
      <c r="G202" s="1247">
        <v>28080</v>
      </c>
      <c r="H202" s="1244" t="s">
        <v>1861</v>
      </c>
      <c r="I202" s="1248" t="s">
        <v>3826</v>
      </c>
      <c r="J202" s="1245" t="s">
        <v>1683</v>
      </c>
      <c r="K202" s="1245" t="s">
        <v>1862</v>
      </c>
      <c r="L202" s="1245" t="s">
        <v>2057</v>
      </c>
      <c r="M202" s="1245" t="s">
        <v>2172</v>
      </c>
      <c r="N202" s="1245"/>
      <c r="O202" s="1245" t="s">
        <v>2173</v>
      </c>
      <c r="P202" s="1249"/>
      <c r="Q202" s="1245" t="s">
        <v>1864</v>
      </c>
      <c r="R202" s="1251" t="s">
        <v>2074</v>
      </c>
      <c r="S202" s="1244"/>
      <c r="T202" s="1244"/>
      <c r="U202" s="1244" t="s">
        <v>2174</v>
      </c>
      <c r="V202" s="1244" t="s">
        <v>725</v>
      </c>
      <c r="W202" s="1250" t="s">
        <v>2175</v>
      </c>
      <c r="X202" s="1244" t="s">
        <v>1696</v>
      </c>
      <c r="Y202" s="1251">
        <v>35952</v>
      </c>
      <c r="Z202" s="1251">
        <v>36317</v>
      </c>
      <c r="AA202" s="1250">
        <f t="shared" ref="AA202:AA250" ca="1" si="8">IF(E202="nữ",660-DATEDIF(G202,TODAY(),"m"),720-DATEDIF(G202,TODAY(),"m"))/12</f>
        <v>12.083333333333334</v>
      </c>
      <c r="AB202" s="1252" t="s">
        <v>3826</v>
      </c>
      <c r="AC202" s="1253"/>
      <c r="AD202" s="1231"/>
    </row>
    <row r="203" spans="1:30" ht="15.75" hidden="1" customHeight="1">
      <c r="A203" s="1244">
        <f t="shared" si="0"/>
        <v>8</v>
      </c>
      <c r="B203" s="1245" t="s">
        <v>2176</v>
      </c>
      <c r="C203" s="1245" t="s">
        <v>2159</v>
      </c>
      <c r="D203" s="1245"/>
      <c r="E203" s="1246" t="s">
        <v>1690</v>
      </c>
      <c r="F203" s="1245">
        <f t="shared" si="7"/>
        <v>1991</v>
      </c>
      <c r="G203" s="1247">
        <v>33416</v>
      </c>
      <c r="H203" s="1244" t="s">
        <v>1705</v>
      </c>
      <c r="I203" s="1248" t="s">
        <v>3826</v>
      </c>
      <c r="J203" s="1245" t="s">
        <v>1681</v>
      </c>
      <c r="K203" s="1245"/>
      <c r="L203" s="1254" t="s">
        <v>2070</v>
      </c>
      <c r="M203" s="1245" t="s">
        <v>2070</v>
      </c>
      <c r="N203" s="1245"/>
      <c r="O203" s="1245">
        <v>0</v>
      </c>
      <c r="P203" s="1249"/>
      <c r="Q203" s="1245"/>
      <c r="R203" s="1251" t="s">
        <v>2177</v>
      </c>
      <c r="S203" s="1244" t="s">
        <v>1806</v>
      </c>
      <c r="T203" s="1244" t="s">
        <v>725</v>
      </c>
      <c r="U203" s="1244"/>
      <c r="V203" s="1244" t="s">
        <v>1712</v>
      </c>
      <c r="W203" s="1250" t="s">
        <v>1886</v>
      </c>
      <c r="X203" s="1244"/>
      <c r="Y203" s="1251"/>
      <c r="Z203" s="1251"/>
      <c r="AA203" s="1250">
        <f t="shared" ca="1" si="8"/>
        <v>26.666666666666668</v>
      </c>
      <c r="AB203" s="1252" t="s">
        <v>3826</v>
      </c>
      <c r="AC203" s="1253"/>
      <c r="AD203" s="1231"/>
    </row>
    <row r="204" spans="1:30" ht="15.75" hidden="1" customHeight="1">
      <c r="A204" s="1244">
        <f t="shared" si="0"/>
        <v>8</v>
      </c>
      <c r="B204" s="1245" t="s">
        <v>2178</v>
      </c>
      <c r="C204" s="1245" t="s">
        <v>2165</v>
      </c>
      <c r="D204" s="1245"/>
      <c r="E204" s="1244" t="s">
        <v>1710</v>
      </c>
      <c r="F204" s="1245">
        <f t="shared" si="7"/>
        <v>1978</v>
      </c>
      <c r="G204" s="1247">
        <v>28788</v>
      </c>
      <c r="H204" s="1244" t="s">
        <v>1705</v>
      </c>
      <c r="I204" s="1248" t="s">
        <v>3826</v>
      </c>
      <c r="J204" s="1245" t="s">
        <v>1681</v>
      </c>
      <c r="K204" s="1245">
        <v>0</v>
      </c>
      <c r="L204" s="1245" t="s">
        <v>1804</v>
      </c>
      <c r="M204" s="1245" t="s">
        <v>2044</v>
      </c>
      <c r="N204" s="1245"/>
      <c r="O204" s="1245" t="s">
        <v>1227</v>
      </c>
      <c r="P204" s="1249"/>
      <c r="Q204" s="1245"/>
      <c r="R204" s="1244"/>
      <c r="S204" s="1244" t="s">
        <v>1806</v>
      </c>
      <c r="T204" s="1244"/>
      <c r="U204" s="1244"/>
      <c r="V204" s="1244"/>
      <c r="W204" s="1250" t="s">
        <v>1716</v>
      </c>
      <c r="X204" s="1244" t="s">
        <v>1770</v>
      </c>
      <c r="Y204" s="1251">
        <v>37797</v>
      </c>
      <c r="Z204" s="1251">
        <v>38163</v>
      </c>
      <c r="AA204" s="1250">
        <f t="shared" ca="1" si="8"/>
        <v>9</v>
      </c>
      <c r="AB204" s="1252" t="s">
        <v>3826</v>
      </c>
      <c r="AC204" s="1253"/>
      <c r="AD204" s="1231"/>
    </row>
    <row r="205" spans="1:30" ht="15.75" hidden="1" customHeight="1">
      <c r="A205" s="1244">
        <f t="shared" si="0"/>
        <v>8</v>
      </c>
      <c r="B205" s="1245" t="s">
        <v>2179</v>
      </c>
      <c r="C205" s="1245" t="s">
        <v>2165</v>
      </c>
      <c r="D205" s="1245"/>
      <c r="E205" s="1246" t="s">
        <v>1710</v>
      </c>
      <c r="F205" s="1245">
        <f t="shared" si="7"/>
        <v>1982</v>
      </c>
      <c r="G205" s="1247">
        <v>29993</v>
      </c>
      <c r="H205" s="1244" t="s">
        <v>1705</v>
      </c>
      <c r="I205" s="1248" t="s">
        <v>3826</v>
      </c>
      <c r="J205" s="1245" t="s">
        <v>1681</v>
      </c>
      <c r="K205" s="1245">
        <v>0</v>
      </c>
      <c r="L205" s="1245" t="s">
        <v>2180</v>
      </c>
      <c r="M205" s="1245" t="s">
        <v>2044</v>
      </c>
      <c r="N205" s="1245"/>
      <c r="O205" s="1245" t="s">
        <v>1227</v>
      </c>
      <c r="P205" s="1249"/>
      <c r="Q205" s="1245"/>
      <c r="R205" s="1244"/>
      <c r="S205" s="1244" t="s">
        <v>1806</v>
      </c>
      <c r="T205" s="1244"/>
      <c r="U205" s="1244"/>
      <c r="V205" s="1244" t="s">
        <v>1712</v>
      </c>
      <c r="W205" s="1250" t="s">
        <v>1716</v>
      </c>
      <c r="X205" s="1244"/>
      <c r="Y205" s="1251">
        <v>44223</v>
      </c>
      <c r="Z205" s="1251">
        <v>0</v>
      </c>
      <c r="AA205" s="1250">
        <f t="shared" ca="1" si="8"/>
        <v>12.333333333333334</v>
      </c>
      <c r="AB205" s="1252" t="s">
        <v>3826</v>
      </c>
      <c r="AC205" s="1253"/>
      <c r="AD205" s="1231"/>
    </row>
    <row r="206" spans="1:30" ht="15.75" hidden="1" customHeight="1">
      <c r="A206" s="1244">
        <f t="shared" si="0"/>
        <v>8</v>
      </c>
      <c r="B206" s="1245" t="s">
        <v>2181</v>
      </c>
      <c r="C206" s="1245" t="s">
        <v>2182</v>
      </c>
      <c r="D206" s="1245" t="s">
        <v>2183</v>
      </c>
      <c r="E206" s="1244" t="s">
        <v>1690</v>
      </c>
      <c r="F206" s="1245">
        <f t="shared" si="7"/>
        <v>1985</v>
      </c>
      <c r="G206" s="1247">
        <v>31221</v>
      </c>
      <c r="H206" s="1244" t="s">
        <v>1724</v>
      </c>
      <c r="I206" s="1248" t="s">
        <v>3826</v>
      </c>
      <c r="J206" s="1245" t="s">
        <v>20</v>
      </c>
      <c r="K206" s="1245">
        <v>0</v>
      </c>
      <c r="L206" s="1245" t="s">
        <v>2184</v>
      </c>
      <c r="M206" s="1245">
        <v>0</v>
      </c>
      <c r="N206" s="1245"/>
      <c r="O206" s="1245">
        <v>0</v>
      </c>
      <c r="P206" s="1249"/>
      <c r="Q206" s="1245"/>
      <c r="R206" s="1251" t="s">
        <v>1730</v>
      </c>
      <c r="S206" s="1244"/>
      <c r="T206" s="1244"/>
      <c r="U206" s="1244"/>
      <c r="V206" s="1244" t="s">
        <v>1712</v>
      </c>
      <c r="W206" s="1244">
        <v>0</v>
      </c>
      <c r="X206" s="1244"/>
      <c r="Y206" s="1251">
        <v>44040</v>
      </c>
      <c r="Z206" s="1251">
        <v>44770</v>
      </c>
      <c r="AA206" s="1250">
        <f t="shared" ca="1" si="8"/>
        <v>20.666666666666668</v>
      </c>
      <c r="AB206" s="1252" t="s">
        <v>3826</v>
      </c>
      <c r="AC206" s="1253"/>
      <c r="AD206" s="1231"/>
    </row>
    <row r="207" spans="1:30" ht="15.75" hidden="1" customHeight="1">
      <c r="A207" s="1244">
        <f t="shared" si="0"/>
        <v>8</v>
      </c>
      <c r="B207" s="1245" t="s">
        <v>2185</v>
      </c>
      <c r="C207" s="1245" t="s">
        <v>2182</v>
      </c>
      <c r="D207" s="1245" t="s">
        <v>2183</v>
      </c>
      <c r="E207" s="1246" t="s">
        <v>1690</v>
      </c>
      <c r="F207" s="1245">
        <f t="shared" si="7"/>
        <v>1987</v>
      </c>
      <c r="G207" s="1247">
        <v>31929</v>
      </c>
      <c r="H207" s="1244" t="s">
        <v>1711</v>
      </c>
      <c r="I207" s="1248" t="s">
        <v>3826</v>
      </c>
      <c r="J207" s="1245" t="s">
        <v>20</v>
      </c>
      <c r="K207" s="1245">
        <v>0</v>
      </c>
      <c r="L207" s="1245" t="s">
        <v>2186</v>
      </c>
      <c r="M207" s="1245">
        <v>0</v>
      </c>
      <c r="N207" s="1245"/>
      <c r="O207" s="1245">
        <v>0</v>
      </c>
      <c r="P207" s="1249"/>
      <c r="Q207" s="1245"/>
      <c r="R207" s="1251" t="s">
        <v>2105</v>
      </c>
      <c r="S207" s="1244"/>
      <c r="T207" s="1244"/>
      <c r="U207" s="1244"/>
      <c r="V207" s="1244" t="s">
        <v>1712</v>
      </c>
      <c r="W207" s="1244">
        <v>0</v>
      </c>
      <c r="X207" s="1244"/>
      <c r="Y207" s="1251"/>
      <c r="Z207" s="1251"/>
      <c r="AA207" s="1250">
        <f t="shared" ca="1" si="8"/>
        <v>22.583333333333332</v>
      </c>
      <c r="AB207" s="1252" t="s">
        <v>3826</v>
      </c>
      <c r="AC207" s="1253"/>
      <c r="AD207" s="1231"/>
    </row>
    <row r="208" spans="1:30" ht="15.75" hidden="1" customHeight="1">
      <c r="A208" s="1244">
        <f t="shared" si="0"/>
        <v>8</v>
      </c>
      <c r="B208" s="1245" t="s">
        <v>2187</v>
      </c>
      <c r="C208" s="1245" t="s">
        <v>2182</v>
      </c>
      <c r="D208" s="1245" t="s">
        <v>2183</v>
      </c>
      <c r="E208" s="1244" t="s">
        <v>1690</v>
      </c>
      <c r="F208" s="1245">
        <f t="shared" si="7"/>
        <v>1982</v>
      </c>
      <c r="G208" s="1247">
        <v>30239</v>
      </c>
      <c r="H208" s="1244" t="s">
        <v>1711</v>
      </c>
      <c r="I208" s="1248" t="s">
        <v>3826</v>
      </c>
      <c r="J208" s="1245" t="s">
        <v>1741</v>
      </c>
      <c r="K208" s="1245">
        <v>0</v>
      </c>
      <c r="L208" s="1254" t="s">
        <v>2180</v>
      </c>
      <c r="M208" s="1245">
        <v>0</v>
      </c>
      <c r="N208" s="1245"/>
      <c r="O208" s="1245">
        <v>0</v>
      </c>
      <c r="P208" s="1249"/>
      <c r="Q208" s="1245"/>
      <c r="R208" s="1251" t="s">
        <v>1730</v>
      </c>
      <c r="S208" s="1244"/>
      <c r="T208" s="1244"/>
      <c r="U208" s="1244"/>
      <c r="V208" s="1244"/>
      <c r="W208" s="1244">
        <v>0</v>
      </c>
      <c r="X208" s="1244"/>
      <c r="Y208" s="1251"/>
      <c r="Z208" s="1251"/>
      <c r="AA208" s="1250">
        <f t="shared" ca="1" si="8"/>
        <v>18</v>
      </c>
      <c r="AB208" s="1252" t="s">
        <v>3826</v>
      </c>
      <c r="AC208" s="1253"/>
      <c r="AD208" s="1231"/>
    </row>
    <row r="209" spans="1:30" ht="15.75" hidden="1" customHeight="1">
      <c r="A209" s="1244">
        <f t="shared" si="0"/>
        <v>8</v>
      </c>
      <c r="B209" s="1245" t="s">
        <v>2188</v>
      </c>
      <c r="C209" s="1245" t="s">
        <v>2182</v>
      </c>
      <c r="D209" s="1245" t="s">
        <v>2183</v>
      </c>
      <c r="E209" s="1246" t="s">
        <v>1690</v>
      </c>
      <c r="F209" s="1245">
        <f t="shared" si="7"/>
        <v>1973</v>
      </c>
      <c r="G209" s="1247">
        <v>26964</v>
      </c>
      <c r="H209" s="1244" t="s">
        <v>1732</v>
      </c>
      <c r="I209" s="1248" t="s">
        <v>3826</v>
      </c>
      <c r="J209" s="1245" t="s">
        <v>1741</v>
      </c>
      <c r="K209" s="1245">
        <v>0</v>
      </c>
      <c r="L209" s="1254" t="s">
        <v>2189</v>
      </c>
      <c r="M209" s="1245">
        <v>0</v>
      </c>
      <c r="N209" s="1245"/>
      <c r="O209" s="1245">
        <v>0</v>
      </c>
      <c r="P209" s="1249"/>
      <c r="Q209" s="1245"/>
      <c r="R209" s="1244"/>
      <c r="S209" s="1244"/>
      <c r="T209" s="1244"/>
      <c r="U209" s="1244"/>
      <c r="V209" s="1244"/>
      <c r="W209" s="1244" t="s">
        <v>1721</v>
      </c>
      <c r="X209" s="1244"/>
      <c r="Y209" s="1251"/>
      <c r="Z209" s="1251"/>
      <c r="AA209" s="1250">
        <f t="shared" ca="1" si="8"/>
        <v>9</v>
      </c>
      <c r="AB209" s="1252" t="s">
        <v>3826</v>
      </c>
      <c r="AC209" s="1253"/>
      <c r="AD209" s="1231"/>
    </row>
    <row r="210" spans="1:30" ht="15.75" hidden="1" customHeight="1">
      <c r="A210" s="1244">
        <f t="shared" si="0"/>
        <v>8</v>
      </c>
      <c r="B210" s="1245" t="s">
        <v>2190</v>
      </c>
      <c r="C210" s="1245" t="s">
        <v>2182</v>
      </c>
      <c r="D210" s="1245" t="s">
        <v>2183</v>
      </c>
      <c r="E210" s="1244" t="s">
        <v>1690</v>
      </c>
      <c r="F210" s="1245">
        <f t="shared" si="7"/>
        <v>1972</v>
      </c>
      <c r="G210" s="1247">
        <v>26394</v>
      </c>
      <c r="H210" s="1244" t="s">
        <v>1705</v>
      </c>
      <c r="I210" s="1248" t="s">
        <v>3826</v>
      </c>
      <c r="J210" s="1245" t="s">
        <v>1681</v>
      </c>
      <c r="K210" s="1245">
        <v>0</v>
      </c>
      <c r="L210" s="1245" t="s">
        <v>2191</v>
      </c>
      <c r="M210" s="1245" t="s">
        <v>2044</v>
      </c>
      <c r="N210" s="1245"/>
      <c r="O210" s="1245" t="s">
        <v>1227</v>
      </c>
      <c r="P210" s="1249"/>
      <c r="Q210" s="1245"/>
      <c r="R210" s="1244" t="s">
        <v>2192</v>
      </c>
      <c r="S210" s="1244" t="s">
        <v>1806</v>
      </c>
      <c r="T210" s="1244"/>
      <c r="U210" s="1244"/>
      <c r="V210" s="1244" t="s">
        <v>2052</v>
      </c>
      <c r="W210" s="1244">
        <v>0</v>
      </c>
      <c r="X210" s="1244" t="s">
        <v>1696</v>
      </c>
      <c r="Y210" s="1251">
        <v>37245</v>
      </c>
      <c r="Z210" s="1251">
        <v>37610</v>
      </c>
      <c r="AA210" s="1250">
        <f t="shared" ca="1" si="8"/>
        <v>7.5</v>
      </c>
      <c r="AB210" s="1252" t="s">
        <v>3826</v>
      </c>
      <c r="AC210" s="1253"/>
      <c r="AD210" s="1231"/>
    </row>
    <row r="211" spans="1:30" ht="15.75" hidden="1" customHeight="1">
      <c r="A211" s="1244">
        <f t="shared" si="0"/>
        <v>8</v>
      </c>
      <c r="B211" s="1245" t="s">
        <v>2193</v>
      </c>
      <c r="C211" s="1245" t="s">
        <v>2182</v>
      </c>
      <c r="D211" s="1245" t="s">
        <v>2183</v>
      </c>
      <c r="E211" s="1246" t="s">
        <v>1690</v>
      </c>
      <c r="F211" s="1245">
        <f t="shared" si="7"/>
        <v>1986</v>
      </c>
      <c r="G211" s="1247">
        <v>31741</v>
      </c>
      <c r="H211" s="1244" t="s">
        <v>1711</v>
      </c>
      <c r="I211" s="1248" t="s">
        <v>3826</v>
      </c>
      <c r="J211" s="1245" t="s">
        <v>1741</v>
      </c>
      <c r="K211" s="1245">
        <v>0</v>
      </c>
      <c r="L211" s="1254" t="s">
        <v>2194</v>
      </c>
      <c r="M211" s="1245">
        <v>0</v>
      </c>
      <c r="N211" s="1245"/>
      <c r="O211" s="1245">
        <v>0</v>
      </c>
      <c r="P211" s="1249"/>
      <c r="Q211" s="1245"/>
      <c r="R211" s="1251" t="s">
        <v>2105</v>
      </c>
      <c r="S211" s="1244"/>
      <c r="T211" s="1244"/>
      <c r="U211" s="1244"/>
      <c r="V211" s="1244" t="s">
        <v>1712</v>
      </c>
      <c r="W211" s="1250" t="s">
        <v>1716</v>
      </c>
      <c r="X211" s="1244"/>
      <c r="Y211" s="1251">
        <v>42314</v>
      </c>
      <c r="Z211" s="1251">
        <v>43045</v>
      </c>
      <c r="AA211" s="1250">
        <f t="shared" ca="1" si="8"/>
        <v>22.083333333333332</v>
      </c>
      <c r="AB211" s="1252" t="s">
        <v>3826</v>
      </c>
      <c r="AC211" s="1253"/>
      <c r="AD211" s="1231"/>
    </row>
    <row r="212" spans="1:30" ht="15.75" hidden="1" customHeight="1">
      <c r="A212" s="1244">
        <f t="shared" si="0"/>
        <v>8</v>
      </c>
      <c r="B212" s="1245" t="s">
        <v>2195</v>
      </c>
      <c r="C212" s="1245" t="s">
        <v>2182</v>
      </c>
      <c r="D212" s="1245" t="s">
        <v>2196</v>
      </c>
      <c r="E212" s="1246" t="s">
        <v>1710</v>
      </c>
      <c r="F212" s="1245">
        <f t="shared" si="7"/>
        <v>1981</v>
      </c>
      <c r="G212" s="1247">
        <v>29718</v>
      </c>
      <c r="H212" s="1244" t="s">
        <v>1711</v>
      </c>
      <c r="I212" s="1248" t="s">
        <v>3826</v>
      </c>
      <c r="J212" s="1245" t="s">
        <v>20</v>
      </c>
      <c r="K212" s="1245">
        <v>0</v>
      </c>
      <c r="L212" s="1245" t="s">
        <v>1858</v>
      </c>
      <c r="M212" s="1245">
        <v>0</v>
      </c>
      <c r="N212" s="1245"/>
      <c r="O212" s="1245">
        <v>0</v>
      </c>
      <c r="P212" s="1249"/>
      <c r="Q212" s="1245"/>
      <c r="R212" s="1251" t="s">
        <v>1730</v>
      </c>
      <c r="S212" s="1244" t="s">
        <v>2147</v>
      </c>
      <c r="T212" s="1244"/>
      <c r="U212" s="1244"/>
      <c r="V212" s="1244"/>
      <c r="W212" s="1250" t="s">
        <v>1886</v>
      </c>
      <c r="X212" s="1244"/>
      <c r="Y212" s="1251"/>
      <c r="Z212" s="1251"/>
      <c r="AA212" s="1250">
        <f t="shared" ca="1" si="8"/>
        <v>11.583333333333334</v>
      </c>
      <c r="AB212" s="1252" t="s">
        <v>3826</v>
      </c>
      <c r="AC212" s="1253"/>
      <c r="AD212" s="1231"/>
    </row>
    <row r="213" spans="1:30" ht="15.75" hidden="1" customHeight="1">
      <c r="A213" s="1244">
        <f t="shared" si="0"/>
        <v>8</v>
      </c>
      <c r="B213" s="1245" t="s">
        <v>2197</v>
      </c>
      <c r="C213" s="1245" t="s">
        <v>2182</v>
      </c>
      <c r="D213" s="1245" t="s">
        <v>2196</v>
      </c>
      <c r="E213" s="1244" t="s">
        <v>1710</v>
      </c>
      <c r="F213" s="1245">
        <f t="shared" si="7"/>
        <v>1981</v>
      </c>
      <c r="G213" s="1247">
        <v>29913</v>
      </c>
      <c r="H213" s="1244" t="s">
        <v>1705</v>
      </c>
      <c r="I213" s="1248" t="s">
        <v>3826</v>
      </c>
      <c r="J213" s="1245" t="s">
        <v>1681</v>
      </c>
      <c r="K213" s="1245">
        <v>0</v>
      </c>
      <c r="L213" s="1245" t="s">
        <v>2057</v>
      </c>
      <c r="M213" s="1245" t="s">
        <v>2198</v>
      </c>
      <c r="N213" s="1245"/>
      <c r="O213" s="1245" t="s">
        <v>1227</v>
      </c>
      <c r="P213" s="1249"/>
      <c r="Q213" s="1245"/>
      <c r="R213" s="1244"/>
      <c r="S213" s="1244" t="s">
        <v>1806</v>
      </c>
      <c r="T213" s="1244"/>
      <c r="U213" s="1244"/>
      <c r="V213" s="1244"/>
      <c r="W213" s="1250" t="s">
        <v>1886</v>
      </c>
      <c r="X213" s="1244" t="s">
        <v>1770</v>
      </c>
      <c r="Y213" s="1251">
        <v>41862</v>
      </c>
      <c r="Z213" s="1251">
        <v>42227</v>
      </c>
      <c r="AA213" s="1250">
        <f t="shared" ca="1" si="8"/>
        <v>12.083333333333334</v>
      </c>
      <c r="AB213" s="1252" t="s">
        <v>3826</v>
      </c>
      <c r="AC213" s="1253"/>
      <c r="AD213" s="1231"/>
    </row>
    <row r="214" spans="1:30" ht="15.75" hidden="1" customHeight="1">
      <c r="A214" s="1244">
        <f t="shared" si="0"/>
        <v>8</v>
      </c>
      <c r="B214" s="1245" t="s">
        <v>2199</v>
      </c>
      <c r="C214" s="1245" t="s">
        <v>2182</v>
      </c>
      <c r="D214" s="1245" t="s">
        <v>2196</v>
      </c>
      <c r="E214" s="1244" t="s">
        <v>1690</v>
      </c>
      <c r="F214" s="1245">
        <f t="shared" si="7"/>
        <v>1974</v>
      </c>
      <c r="G214" s="1247">
        <v>27321</v>
      </c>
      <c r="H214" s="1244" t="s">
        <v>1714</v>
      </c>
      <c r="I214" s="1248" t="s">
        <v>3826</v>
      </c>
      <c r="J214" s="1245" t="s">
        <v>1681</v>
      </c>
      <c r="K214" s="1245">
        <v>0</v>
      </c>
      <c r="L214" s="1245" t="s">
        <v>2200</v>
      </c>
      <c r="M214" s="1245" t="s">
        <v>2201</v>
      </c>
      <c r="N214" s="1245"/>
      <c r="O214" s="1245" t="s">
        <v>1227</v>
      </c>
      <c r="P214" s="1249"/>
      <c r="Q214" s="1245"/>
      <c r="R214" s="1244"/>
      <c r="S214" s="1244" t="s">
        <v>2147</v>
      </c>
      <c r="T214" s="1244"/>
      <c r="U214" s="1244"/>
      <c r="V214" s="1244"/>
      <c r="W214" s="1250" t="s">
        <v>1716</v>
      </c>
      <c r="X214" s="1244"/>
      <c r="Y214" s="1251">
        <v>38981</v>
      </c>
      <c r="Z214" s="1251">
        <v>39346</v>
      </c>
      <c r="AA214" s="1250">
        <f t="shared" ca="1" si="8"/>
        <v>10</v>
      </c>
      <c r="AB214" s="1252" t="s">
        <v>3826</v>
      </c>
      <c r="AC214" s="1253"/>
      <c r="AD214" s="1231"/>
    </row>
    <row r="215" spans="1:30" ht="15.75" hidden="1" customHeight="1">
      <c r="A215" s="1244">
        <f t="shared" si="0"/>
        <v>8</v>
      </c>
      <c r="B215" s="1245" t="s">
        <v>2202</v>
      </c>
      <c r="C215" s="1245" t="s">
        <v>2182</v>
      </c>
      <c r="D215" s="1245" t="s">
        <v>2196</v>
      </c>
      <c r="E215" s="1246" t="s">
        <v>1690</v>
      </c>
      <c r="F215" s="1245">
        <f t="shared" si="7"/>
        <v>1982</v>
      </c>
      <c r="G215" s="1247">
        <v>30036</v>
      </c>
      <c r="H215" s="1244" t="s">
        <v>1705</v>
      </c>
      <c r="I215" s="1248" t="s">
        <v>3826</v>
      </c>
      <c r="J215" s="1245" t="s">
        <v>1681</v>
      </c>
      <c r="K215" s="1245">
        <v>0</v>
      </c>
      <c r="L215" s="1245" t="s">
        <v>2203</v>
      </c>
      <c r="M215" s="1245">
        <v>0</v>
      </c>
      <c r="N215" s="1245"/>
      <c r="O215" s="1245" t="s">
        <v>1227</v>
      </c>
      <c r="P215" s="1249"/>
      <c r="Q215" s="1245"/>
      <c r="R215" s="1244"/>
      <c r="S215" s="1244" t="s">
        <v>2204</v>
      </c>
      <c r="T215" s="1244"/>
      <c r="U215" s="1244"/>
      <c r="V215" s="1244" t="s">
        <v>1712</v>
      </c>
      <c r="W215" s="1244" t="s">
        <v>1750</v>
      </c>
      <c r="X215" s="1244" t="s">
        <v>1770</v>
      </c>
      <c r="Y215" s="1251">
        <v>40921</v>
      </c>
      <c r="Z215" s="1251">
        <v>41287</v>
      </c>
      <c r="AA215" s="1250">
        <f t="shared" ca="1" si="8"/>
        <v>17.416666666666668</v>
      </c>
      <c r="AB215" s="1252" t="s">
        <v>3826</v>
      </c>
      <c r="AC215" s="1253"/>
      <c r="AD215" s="1231"/>
    </row>
    <row r="216" spans="1:30" ht="15.75" hidden="1" customHeight="1">
      <c r="A216" s="1244">
        <f t="shared" si="0"/>
        <v>8</v>
      </c>
      <c r="B216" s="1261" t="s">
        <v>2205</v>
      </c>
      <c r="C216" s="1261" t="s">
        <v>2182</v>
      </c>
      <c r="D216" s="1261" t="s">
        <v>2196</v>
      </c>
      <c r="E216" s="1265" t="s">
        <v>1690</v>
      </c>
      <c r="F216" s="1261">
        <f t="shared" si="7"/>
        <v>1967</v>
      </c>
      <c r="G216" s="1263">
        <v>24602</v>
      </c>
      <c r="H216" s="1265" t="s">
        <v>1705</v>
      </c>
      <c r="I216" s="1264" t="s">
        <v>3826</v>
      </c>
      <c r="J216" s="1261" t="s">
        <v>1681</v>
      </c>
      <c r="K216" s="1261">
        <v>0</v>
      </c>
      <c r="L216" s="1261" t="s">
        <v>2206</v>
      </c>
      <c r="M216" s="1261" t="s">
        <v>2206</v>
      </c>
      <c r="N216" s="1261"/>
      <c r="O216" s="1245" t="s">
        <v>1227</v>
      </c>
      <c r="P216" s="1249"/>
      <c r="Q216" s="1245"/>
      <c r="R216" s="1265"/>
      <c r="S216" s="1244" t="s">
        <v>1859</v>
      </c>
      <c r="T216" s="1265"/>
      <c r="U216" s="1265"/>
      <c r="V216" s="1265"/>
      <c r="W216" s="1250" t="s">
        <v>1716</v>
      </c>
      <c r="X216" s="1265"/>
      <c r="Y216" s="1251">
        <v>41825</v>
      </c>
      <c r="Z216" s="1251">
        <v>42190</v>
      </c>
      <c r="AA216" s="1267">
        <f t="shared" ca="1" si="8"/>
        <v>2.5833333333333335</v>
      </c>
      <c r="AB216" s="1252" t="s">
        <v>3826</v>
      </c>
      <c r="AC216" s="1253"/>
      <c r="AD216" s="1231"/>
    </row>
    <row r="217" spans="1:30" ht="15.75" hidden="1" customHeight="1">
      <c r="A217" s="1244">
        <f t="shared" si="0"/>
        <v>8</v>
      </c>
      <c r="B217" s="1245" t="s">
        <v>2207</v>
      </c>
      <c r="C217" s="1245" t="s">
        <v>2182</v>
      </c>
      <c r="D217" s="1245" t="s">
        <v>2208</v>
      </c>
      <c r="E217" s="1246" t="s">
        <v>1710</v>
      </c>
      <c r="F217" s="1245">
        <f t="shared" si="7"/>
        <v>1977</v>
      </c>
      <c r="G217" s="1247">
        <v>28460</v>
      </c>
      <c r="H217" s="1244" t="s">
        <v>1711</v>
      </c>
      <c r="I217" s="1248" t="s">
        <v>3826</v>
      </c>
      <c r="J217" s="1245" t="s">
        <v>20</v>
      </c>
      <c r="K217" s="1245">
        <v>0</v>
      </c>
      <c r="L217" s="1245" t="s">
        <v>2136</v>
      </c>
      <c r="M217" s="1245">
        <v>0</v>
      </c>
      <c r="N217" s="1245"/>
      <c r="O217" s="1245" t="s">
        <v>1227</v>
      </c>
      <c r="P217" s="1249"/>
      <c r="Q217" s="1245"/>
      <c r="R217" s="1251" t="s">
        <v>2209</v>
      </c>
      <c r="S217" s="1244"/>
      <c r="T217" s="1244"/>
      <c r="U217" s="1244"/>
      <c r="V217" s="1244"/>
      <c r="W217" s="1244" t="s">
        <v>1750</v>
      </c>
      <c r="X217" s="1244"/>
      <c r="Y217" s="1251"/>
      <c r="Z217" s="1251"/>
      <c r="AA217" s="1250">
        <f t="shared" ca="1" si="8"/>
        <v>8.0833333333333339</v>
      </c>
      <c r="AB217" s="1252" t="s">
        <v>3826</v>
      </c>
      <c r="AC217" s="1253"/>
      <c r="AD217" s="1231"/>
    </row>
    <row r="218" spans="1:30" ht="15.75" hidden="1" customHeight="1">
      <c r="A218" s="1244">
        <f t="shared" si="0"/>
        <v>8</v>
      </c>
      <c r="B218" s="1245" t="s">
        <v>2210</v>
      </c>
      <c r="C218" s="1245" t="s">
        <v>2182</v>
      </c>
      <c r="D218" s="1245" t="s">
        <v>2208</v>
      </c>
      <c r="E218" s="1244" t="s">
        <v>1690</v>
      </c>
      <c r="F218" s="1245">
        <f t="shared" si="7"/>
        <v>1984</v>
      </c>
      <c r="G218" s="1247">
        <v>30682</v>
      </c>
      <c r="H218" s="1244" t="s">
        <v>1705</v>
      </c>
      <c r="I218" s="1248" t="s">
        <v>3826</v>
      </c>
      <c r="J218" s="1245" t="s">
        <v>1681</v>
      </c>
      <c r="K218" s="1245">
        <v>0</v>
      </c>
      <c r="L218" s="1245" t="s">
        <v>2010</v>
      </c>
      <c r="M218" s="1245">
        <v>0</v>
      </c>
      <c r="N218" s="1245"/>
      <c r="O218" s="1245" t="s">
        <v>1227</v>
      </c>
      <c r="P218" s="1249"/>
      <c r="Q218" s="1245"/>
      <c r="R218" s="1244"/>
      <c r="S218" s="1244"/>
      <c r="T218" s="1244"/>
      <c r="U218" s="1244"/>
      <c r="V218" s="1244" t="s">
        <v>1720</v>
      </c>
      <c r="W218" s="1250" t="s">
        <v>1716</v>
      </c>
      <c r="X218" s="1244" t="s">
        <v>1696</v>
      </c>
      <c r="Y218" s="1251">
        <v>42227</v>
      </c>
      <c r="Z218" s="1251">
        <v>42593</v>
      </c>
      <c r="AA218" s="1250">
        <f t="shared" ca="1" si="8"/>
        <v>19.166666666666668</v>
      </c>
      <c r="AB218" s="1252" t="s">
        <v>3826</v>
      </c>
      <c r="AC218" s="1253"/>
      <c r="AD218" s="1231"/>
    </row>
    <row r="219" spans="1:30" ht="15.75" hidden="1" customHeight="1">
      <c r="A219" s="1244">
        <f t="shared" si="0"/>
        <v>8</v>
      </c>
      <c r="B219" s="1245" t="s">
        <v>2211</v>
      </c>
      <c r="C219" s="1245" t="s">
        <v>2182</v>
      </c>
      <c r="D219" s="1245" t="s">
        <v>2208</v>
      </c>
      <c r="E219" s="1244" t="s">
        <v>1710</v>
      </c>
      <c r="F219" s="1245">
        <f t="shared" si="7"/>
        <v>1991</v>
      </c>
      <c r="G219" s="1247">
        <v>33536</v>
      </c>
      <c r="H219" s="1244" t="s">
        <v>1705</v>
      </c>
      <c r="I219" s="1248" t="s">
        <v>3826</v>
      </c>
      <c r="J219" s="1245" t="s">
        <v>1681</v>
      </c>
      <c r="K219" s="1245"/>
      <c r="L219" s="1254" t="s">
        <v>1952</v>
      </c>
      <c r="M219" s="1245" t="s">
        <v>1952</v>
      </c>
      <c r="N219" s="1245"/>
      <c r="O219" s="1245">
        <v>0</v>
      </c>
      <c r="P219" s="1249"/>
      <c r="Q219" s="1245"/>
      <c r="R219" s="1251" t="s">
        <v>1730</v>
      </c>
      <c r="S219" s="1244"/>
      <c r="T219" s="1244"/>
      <c r="U219" s="1244"/>
      <c r="V219" s="1244" t="s">
        <v>1712</v>
      </c>
      <c r="W219" s="1244" t="s">
        <v>2037</v>
      </c>
      <c r="X219" s="1244"/>
      <c r="Y219" s="1251"/>
      <c r="Z219" s="1251"/>
      <c r="AA219" s="1250">
        <f t="shared" ca="1" si="8"/>
        <v>22</v>
      </c>
      <c r="AB219" s="1252" t="s">
        <v>3826</v>
      </c>
      <c r="AC219" s="1253"/>
      <c r="AD219" s="1231"/>
    </row>
    <row r="220" spans="1:30" ht="15.75" hidden="1" customHeight="1">
      <c r="A220" s="1244">
        <f t="shared" si="0"/>
        <v>8</v>
      </c>
      <c r="B220" s="1245" t="s">
        <v>2212</v>
      </c>
      <c r="C220" s="1245" t="s">
        <v>2182</v>
      </c>
      <c r="D220" s="1245" t="s">
        <v>2208</v>
      </c>
      <c r="E220" s="1244" t="s">
        <v>1690</v>
      </c>
      <c r="F220" s="1245">
        <f t="shared" si="7"/>
        <v>1979</v>
      </c>
      <c r="G220" s="1247">
        <v>29091</v>
      </c>
      <c r="H220" s="1244" t="s">
        <v>1705</v>
      </c>
      <c r="I220" s="1248" t="s">
        <v>3826</v>
      </c>
      <c r="J220" s="1245" t="s">
        <v>1681</v>
      </c>
      <c r="K220" s="1245">
        <v>0</v>
      </c>
      <c r="L220" s="1245" t="s">
        <v>1937</v>
      </c>
      <c r="M220" s="1245" t="s">
        <v>1937</v>
      </c>
      <c r="N220" s="1245"/>
      <c r="O220" s="1245" t="s">
        <v>1227</v>
      </c>
      <c r="P220" s="1249"/>
      <c r="Q220" s="1245"/>
      <c r="R220" s="1244"/>
      <c r="S220" s="1244"/>
      <c r="T220" s="1244"/>
      <c r="U220" s="1244"/>
      <c r="V220" s="1244"/>
      <c r="W220" s="1244">
        <v>0</v>
      </c>
      <c r="X220" s="1244" t="s">
        <v>1696</v>
      </c>
      <c r="Y220" s="1251">
        <v>39962</v>
      </c>
      <c r="Z220" s="1251">
        <v>40327</v>
      </c>
      <c r="AA220" s="1250">
        <f t="shared" ca="1" si="8"/>
        <v>14.833333333333334</v>
      </c>
      <c r="AB220" s="1252" t="s">
        <v>3826</v>
      </c>
      <c r="AC220" s="1253"/>
      <c r="AD220" s="1231"/>
    </row>
    <row r="221" spans="1:30" ht="15.75" hidden="1" customHeight="1">
      <c r="A221" s="1244">
        <f t="shared" si="0"/>
        <v>8</v>
      </c>
      <c r="B221" s="1245" t="s">
        <v>2213</v>
      </c>
      <c r="C221" s="1245" t="s">
        <v>2182</v>
      </c>
      <c r="D221" s="1245" t="s">
        <v>2208</v>
      </c>
      <c r="E221" s="1246" t="s">
        <v>1690</v>
      </c>
      <c r="F221" s="1245">
        <f t="shared" si="7"/>
        <v>1962</v>
      </c>
      <c r="G221" s="1247">
        <v>22911</v>
      </c>
      <c r="H221" s="1244" t="s">
        <v>1732</v>
      </c>
      <c r="I221" s="1248" t="s">
        <v>3826</v>
      </c>
      <c r="J221" s="1245" t="s">
        <v>2116</v>
      </c>
      <c r="K221" s="1245">
        <v>0</v>
      </c>
      <c r="L221" s="1254" t="s">
        <v>2214</v>
      </c>
      <c r="M221" s="1245">
        <v>0</v>
      </c>
      <c r="N221" s="1245"/>
      <c r="O221" s="1245">
        <v>0</v>
      </c>
      <c r="P221" s="1249"/>
      <c r="Q221" s="1245"/>
      <c r="R221" s="1244"/>
      <c r="S221" s="1244"/>
      <c r="T221" s="1244"/>
      <c r="U221" s="1244"/>
      <c r="V221" s="1244"/>
      <c r="W221" s="1244" t="s">
        <v>725</v>
      </c>
      <c r="X221" s="1244"/>
      <c r="Y221" s="1251"/>
      <c r="Z221" s="1251"/>
      <c r="AA221" s="1250">
        <f t="shared" ca="1" si="8"/>
        <v>-2.0833333333333335</v>
      </c>
      <c r="AB221" s="1252" t="s">
        <v>3826</v>
      </c>
      <c r="AC221" s="1253"/>
      <c r="AD221" s="1231"/>
    </row>
    <row r="222" spans="1:30" ht="15.75" hidden="1" customHeight="1">
      <c r="A222" s="1244">
        <f t="shared" si="0"/>
        <v>8</v>
      </c>
      <c r="B222" s="1245" t="s">
        <v>2215</v>
      </c>
      <c r="C222" s="1245" t="s">
        <v>2182</v>
      </c>
      <c r="D222" s="1245" t="s">
        <v>2208</v>
      </c>
      <c r="E222" s="1244" t="s">
        <v>1690</v>
      </c>
      <c r="F222" s="1245">
        <f t="shared" si="7"/>
        <v>1983</v>
      </c>
      <c r="G222" s="1247">
        <v>30521</v>
      </c>
      <c r="H222" s="1244" t="s">
        <v>1705</v>
      </c>
      <c r="I222" s="1248" t="s">
        <v>3826</v>
      </c>
      <c r="J222" s="1245" t="s">
        <v>1681</v>
      </c>
      <c r="K222" s="1245">
        <v>0</v>
      </c>
      <c r="L222" s="1245" t="s">
        <v>2216</v>
      </c>
      <c r="M222" s="1245">
        <v>0</v>
      </c>
      <c r="N222" s="1245"/>
      <c r="O222" s="1245" t="s">
        <v>1227</v>
      </c>
      <c r="P222" s="1249"/>
      <c r="Q222" s="1245"/>
      <c r="R222" s="1244"/>
      <c r="S222" s="1244"/>
      <c r="T222" s="1244"/>
      <c r="U222" s="1244"/>
      <c r="V222" s="1244" t="s">
        <v>1712</v>
      </c>
      <c r="W222" s="1250" t="s">
        <v>1716</v>
      </c>
      <c r="X222" s="1244" t="s">
        <v>1770</v>
      </c>
      <c r="Y222" s="1251"/>
      <c r="Z222" s="1251"/>
      <c r="AA222" s="1250">
        <f t="shared" ca="1" si="8"/>
        <v>18.75</v>
      </c>
      <c r="AB222" s="1252" t="s">
        <v>3826</v>
      </c>
      <c r="AC222" s="1253"/>
      <c r="AD222" s="1231"/>
    </row>
    <row r="223" spans="1:30" ht="15.75" hidden="1" customHeight="1">
      <c r="A223" s="1244">
        <f t="shared" si="0"/>
        <v>8</v>
      </c>
      <c r="B223" s="1245" t="s">
        <v>2217</v>
      </c>
      <c r="C223" s="1245" t="s">
        <v>2182</v>
      </c>
      <c r="D223" s="1245" t="s">
        <v>2208</v>
      </c>
      <c r="E223" s="1244" t="s">
        <v>1690</v>
      </c>
      <c r="F223" s="1245">
        <f t="shared" si="7"/>
        <v>1962</v>
      </c>
      <c r="G223" s="1247">
        <v>22890</v>
      </c>
      <c r="H223" s="1244" t="s">
        <v>2218</v>
      </c>
      <c r="I223" s="1248" t="s">
        <v>2219</v>
      </c>
      <c r="J223" s="1245" t="s">
        <v>1681</v>
      </c>
      <c r="K223" s="1245">
        <v>0</v>
      </c>
      <c r="L223" s="1245" t="s">
        <v>2070</v>
      </c>
      <c r="M223" s="1245" t="s">
        <v>2044</v>
      </c>
      <c r="N223" s="1245"/>
      <c r="O223" s="1245" t="s">
        <v>1227</v>
      </c>
      <c r="P223" s="1249"/>
      <c r="Q223" s="1245"/>
      <c r="R223" s="1244"/>
      <c r="S223" s="1244"/>
      <c r="T223" s="1244"/>
      <c r="U223" s="1244"/>
      <c r="V223" s="1244" t="s">
        <v>2220</v>
      </c>
      <c r="W223" s="1250" t="s">
        <v>1695</v>
      </c>
      <c r="X223" s="1244" t="s">
        <v>1696</v>
      </c>
      <c r="Y223" s="1251">
        <v>31737</v>
      </c>
      <c r="Z223" s="1251">
        <v>32102</v>
      </c>
      <c r="AA223" s="1250">
        <f t="shared" ca="1" si="8"/>
        <v>-2.1666666666666665</v>
      </c>
      <c r="AB223" s="1252" t="s">
        <v>3826</v>
      </c>
      <c r="AC223" s="1253"/>
      <c r="AD223" s="1231"/>
    </row>
    <row r="224" spans="1:30" ht="15.75" hidden="1" customHeight="1">
      <c r="A224" s="1244">
        <f t="shared" si="0"/>
        <v>8</v>
      </c>
      <c r="B224" s="1245" t="s">
        <v>2221</v>
      </c>
      <c r="C224" s="1245" t="s">
        <v>2182</v>
      </c>
      <c r="D224" s="1245" t="s">
        <v>2208</v>
      </c>
      <c r="E224" s="1244" t="s">
        <v>1690</v>
      </c>
      <c r="F224" s="1245">
        <f t="shared" si="7"/>
        <v>1984</v>
      </c>
      <c r="G224" s="1247">
        <v>30949</v>
      </c>
      <c r="H224" s="1244" t="s">
        <v>1711</v>
      </c>
      <c r="I224" s="1248" t="s">
        <v>3826</v>
      </c>
      <c r="J224" s="1245" t="s">
        <v>20</v>
      </c>
      <c r="K224" s="1245"/>
      <c r="L224" s="1245" t="s">
        <v>1739</v>
      </c>
      <c r="M224" s="1245">
        <v>0</v>
      </c>
      <c r="N224" s="1245"/>
      <c r="O224" s="1245">
        <v>0</v>
      </c>
      <c r="P224" s="1249"/>
      <c r="Q224" s="1245"/>
      <c r="R224" s="1251" t="s">
        <v>2105</v>
      </c>
      <c r="S224" s="1244"/>
      <c r="T224" s="1244" t="s">
        <v>725</v>
      </c>
      <c r="U224" s="1244"/>
      <c r="V224" s="1244"/>
      <c r="W224" s="1250" t="s">
        <v>1886</v>
      </c>
      <c r="X224" s="1244"/>
      <c r="Y224" s="1251"/>
      <c r="Z224" s="1251"/>
      <c r="AA224" s="1250">
        <f t="shared" ca="1" si="8"/>
        <v>19.916666666666668</v>
      </c>
      <c r="AB224" s="1252" t="s">
        <v>3826</v>
      </c>
      <c r="AC224" s="1253"/>
      <c r="AD224" s="1231"/>
    </row>
    <row r="225" spans="1:30" ht="15.75" hidden="1" customHeight="1">
      <c r="A225" s="1244">
        <f t="shared" si="0"/>
        <v>8</v>
      </c>
      <c r="B225" s="1245" t="s">
        <v>2222</v>
      </c>
      <c r="C225" s="1245" t="s">
        <v>2182</v>
      </c>
      <c r="D225" s="1245" t="s">
        <v>2208</v>
      </c>
      <c r="E225" s="1246" t="s">
        <v>1710</v>
      </c>
      <c r="F225" s="1245">
        <f t="shared" si="7"/>
        <v>1983</v>
      </c>
      <c r="G225" s="1247">
        <v>30613</v>
      </c>
      <c r="H225" s="1244" t="s">
        <v>1705</v>
      </c>
      <c r="I225" s="1248" t="s">
        <v>3826</v>
      </c>
      <c r="J225" s="1245" t="s">
        <v>20</v>
      </c>
      <c r="K225" s="1245">
        <v>0</v>
      </c>
      <c r="L225" s="1245" t="s">
        <v>1804</v>
      </c>
      <c r="M225" s="1245">
        <v>0</v>
      </c>
      <c r="N225" s="1245"/>
      <c r="O225" s="1245" t="s">
        <v>1227</v>
      </c>
      <c r="P225" s="1249"/>
      <c r="Q225" s="1245"/>
      <c r="R225" s="1244"/>
      <c r="S225" s="1244" t="s">
        <v>1806</v>
      </c>
      <c r="T225" s="1244"/>
      <c r="U225" s="1244"/>
      <c r="V225" s="1244" t="s">
        <v>1720</v>
      </c>
      <c r="W225" s="1250" t="s">
        <v>1708</v>
      </c>
      <c r="X225" s="1244"/>
      <c r="Y225" s="1251"/>
      <c r="Z225" s="1251"/>
      <c r="AA225" s="1250">
        <f t="shared" ca="1" si="8"/>
        <v>14</v>
      </c>
      <c r="AB225" s="1252" t="s">
        <v>3826</v>
      </c>
      <c r="AC225" s="1253"/>
      <c r="AD225" s="1231"/>
    </row>
    <row r="226" spans="1:30" ht="15.75" hidden="1" customHeight="1">
      <c r="A226" s="1244">
        <f t="shared" si="0"/>
        <v>8</v>
      </c>
      <c r="B226" s="1245" t="s">
        <v>2223</v>
      </c>
      <c r="C226" s="1245" t="s">
        <v>2182</v>
      </c>
      <c r="D226" s="1245" t="s">
        <v>2208</v>
      </c>
      <c r="E226" s="1246" t="s">
        <v>1690</v>
      </c>
      <c r="F226" s="1245">
        <f t="shared" si="7"/>
        <v>1979</v>
      </c>
      <c r="G226" s="1247">
        <v>29051</v>
      </c>
      <c r="H226" s="1244" t="s">
        <v>1705</v>
      </c>
      <c r="I226" s="1248" t="s">
        <v>3826</v>
      </c>
      <c r="J226" s="1245" t="s">
        <v>20</v>
      </c>
      <c r="K226" s="1245">
        <v>0</v>
      </c>
      <c r="L226" s="1245" t="s">
        <v>2224</v>
      </c>
      <c r="M226" s="1245">
        <v>0</v>
      </c>
      <c r="N226" s="1245"/>
      <c r="O226" s="1245">
        <v>0</v>
      </c>
      <c r="P226" s="1249"/>
      <c r="Q226" s="1245"/>
      <c r="R226" s="1251" t="s">
        <v>1730</v>
      </c>
      <c r="S226" s="1244" t="s">
        <v>1806</v>
      </c>
      <c r="T226" s="1244"/>
      <c r="U226" s="1244"/>
      <c r="V226" s="1244"/>
      <c r="W226" s="1244" t="s">
        <v>2003</v>
      </c>
      <c r="X226" s="1244"/>
      <c r="Y226" s="1251">
        <v>39630</v>
      </c>
      <c r="Z226" s="1251">
        <v>39995</v>
      </c>
      <c r="AA226" s="1250">
        <f t="shared" ca="1" si="8"/>
        <v>14.75</v>
      </c>
      <c r="AB226" s="1252" t="s">
        <v>3826</v>
      </c>
      <c r="AC226" s="1253"/>
      <c r="AD226" s="1231"/>
    </row>
    <row r="227" spans="1:30" ht="15.75" hidden="1" customHeight="1">
      <c r="A227" s="1244">
        <f t="shared" si="0"/>
        <v>8</v>
      </c>
      <c r="B227" s="1245" t="s">
        <v>2225</v>
      </c>
      <c r="C227" s="1245" t="s">
        <v>2182</v>
      </c>
      <c r="D227" s="1245" t="s">
        <v>2208</v>
      </c>
      <c r="E227" s="1246" t="s">
        <v>1710</v>
      </c>
      <c r="F227" s="1245">
        <f t="shared" si="7"/>
        <v>1981</v>
      </c>
      <c r="G227" s="1247">
        <v>29848</v>
      </c>
      <c r="H227" s="1244" t="s">
        <v>1714</v>
      </c>
      <c r="I227" s="1248" t="s">
        <v>3826</v>
      </c>
      <c r="J227" s="1245" t="s">
        <v>20</v>
      </c>
      <c r="K227" s="1245">
        <v>0</v>
      </c>
      <c r="L227" s="1245" t="s">
        <v>2226</v>
      </c>
      <c r="M227" s="1245">
        <v>0</v>
      </c>
      <c r="N227" s="1245"/>
      <c r="O227" s="1245" t="s">
        <v>1227</v>
      </c>
      <c r="P227" s="1249"/>
      <c r="Q227" s="1245"/>
      <c r="R227" s="1244"/>
      <c r="S227" s="1244"/>
      <c r="T227" s="1244" t="s">
        <v>725</v>
      </c>
      <c r="U227" s="1244"/>
      <c r="V227" s="1244"/>
      <c r="W227" s="1250" t="s">
        <v>1716</v>
      </c>
      <c r="X227" s="1244"/>
      <c r="Y227" s="1251">
        <v>43622</v>
      </c>
      <c r="Z227" s="1251">
        <v>43988</v>
      </c>
      <c r="AA227" s="1250">
        <f t="shared" ca="1" si="8"/>
        <v>11.916666666666666</v>
      </c>
      <c r="AB227" s="1252" t="s">
        <v>3826</v>
      </c>
      <c r="AC227" s="1253"/>
      <c r="AD227" s="1231"/>
    </row>
    <row r="228" spans="1:30" ht="15.75" hidden="1" customHeight="1">
      <c r="A228" s="1244">
        <f t="shared" si="0"/>
        <v>8</v>
      </c>
      <c r="B228" s="1245" t="s">
        <v>2227</v>
      </c>
      <c r="C228" s="1245" t="s">
        <v>2182</v>
      </c>
      <c r="D228" s="1245" t="s">
        <v>2208</v>
      </c>
      <c r="E228" s="1244" t="s">
        <v>1710</v>
      </c>
      <c r="F228" s="1245">
        <f t="shared" si="7"/>
        <v>1968</v>
      </c>
      <c r="G228" s="1247">
        <v>25013</v>
      </c>
      <c r="H228" s="1244" t="s">
        <v>1705</v>
      </c>
      <c r="I228" s="1248" t="s">
        <v>3826</v>
      </c>
      <c r="J228" s="1245" t="s">
        <v>20</v>
      </c>
      <c r="K228" s="1245">
        <v>0</v>
      </c>
      <c r="L228" s="1245" t="s">
        <v>2228</v>
      </c>
      <c r="M228" s="1245">
        <v>0</v>
      </c>
      <c r="N228" s="1245"/>
      <c r="O228" s="1245" t="s">
        <v>1227</v>
      </c>
      <c r="P228" s="1249"/>
      <c r="Q228" s="1245"/>
      <c r="R228" s="1244"/>
      <c r="S228" s="1244"/>
      <c r="T228" s="1244"/>
      <c r="U228" s="1244"/>
      <c r="V228" s="1244"/>
      <c r="W228" s="1250" t="s">
        <v>1716</v>
      </c>
      <c r="X228" s="1244"/>
      <c r="Y228" s="1251">
        <v>37244</v>
      </c>
      <c r="Z228" s="1251">
        <v>37609</v>
      </c>
      <c r="AA228" s="1250">
        <f t="shared" ca="1" si="8"/>
        <v>-1.3333333333333333</v>
      </c>
      <c r="AB228" s="1252" t="s">
        <v>3826</v>
      </c>
      <c r="AC228" s="1253"/>
      <c r="AD228" s="1231"/>
    </row>
    <row r="229" spans="1:30" ht="15.75" hidden="1" customHeight="1">
      <c r="A229" s="1244">
        <f t="shared" si="0"/>
        <v>8</v>
      </c>
      <c r="B229" s="1245" t="s">
        <v>2229</v>
      </c>
      <c r="C229" s="1245" t="s">
        <v>2182</v>
      </c>
      <c r="D229" s="1245"/>
      <c r="E229" s="1246" t="s">
        <v>1690</v>
      </c>
      <c r="F229" s="1245">
        <f t="shared" si="7"/>
        <v>1986</v>
      </c>
      <c r="G229" s="1247">
        <v>31502</v>
      </c>
      <c r="H229" s="1244" t="s">
        <v>1705</v>
      </c>
      <c r="I229" s="1248" t="s">
        <v>3826</v>
      </c>
      <c r="J229" s="1245" t="s">
        <v>20</v>
      </c>
      <c r="K229" s="1245">
        <v>0</v>
      </c>
      <c r="L229" s="1245" t="s">
        <v>2127</v>
      </c>
      <c r="M229" s="1245">
        <v>0</v>
      </c>
      <c r="N229" s="1245"/>
      <c r="O229" s="1245" t="s">
        <v>1227</v>
      </c>
      <c r="P229" s="1249"/>
      <c r="Q229" s="1245"/>
      <c r="R229" s="1244" t="s">
        <v>1773</v>
      </c>
      <c r="S229" s="1244" t="s">
        <v>2147</v>
      </c>
      <c r="T229" s="1244"/>
      <c r="U229" s="1244"/>
      <c r="V229" s="1244" t="s">
        <v>1712</v>
      </c>
      <c r="W229" s="1250" t="s">
        <v>1716</v>
      </c>
      <c r="X229" s="1244"/>
      <c r="Y229" s="1251"/>
      <c r="Z229" s="1251"/>
      <c r="AA229" s="1250">
        <f t="shared" ca="1" si="8"/>
        <v>21.416666666666668</v>
      </c>
      <c r="AB229" s="1252" t="s">
        <v>3826</v>
      </c>
      <c r="AC229" s="1253"/>
      <c r="AD229" s="1231"/>
    </row>
    <row r="230" spans="1:30" ht="15.75" customHeight="1">
      <c r="A230" s="1244">
        <f t="shared" si="0"/>
        <v>9</v>
      </c>
      <c r="B230" s="1245" t="s">
        <v>1518</v>
      </c>
      <c r="C230" s="1245" t="s">
        <v>2230</v>
      </c>
      <c r="D230" s="1245" t="s">
        <v>2231</v>
      </c>
      <c r="E230" s="1244" t="s">
        <v>1690</v>
      </c>
      <c r="F230" s="1245">
        <f t="shared" si="7"/>
        <v>1983</v>
      </c>
      <c r="G230" s="1247">
        <v>30369</v>
      </c>
      <c r="H230" s="1244" t="s">
        <v>1691</v>
      </c>
      <c r="I230" s="1248" t="s">
        <v>3826</v>
      </c>
      <c r="J230" s="1245" t="s">
        <v>1683</v>
      </c>
      <c r="K230" s="1245">
        <v>0</v>
      </c>
      <c r="L230" s="1245" t="s">
        <v>2136</v>
      </c>
      <c r="M230" s="1245" t="s">
        <v>2232</v>
      </c>
      <c r="N230" s="1245"/>
      <c r="O230" s="1245" t="s">
        <v>2232</v>
      </c>
      <c r="P230" s="1249"/>
      <c r="Q230" s="1245" t="s">
        <v>1756</v>
      </c>
      <c r="R230" s="1251" t="s">
        <v>1762</v>
      </c>
      <c r="S230" s="1244" t="s">
        <v>1759</v>
      </c>
      <c r="T230" s="1244" t="s">
        <v>725</v>
      </c>
      <c r="U230" s="1244" t="s">
        <v>1694</v>
      </c>
      <c r="V230" s="1244"/>
      <c r="W230" s="1250" t="s">
        <v>1716</v>
      </c>
      <c r="X230" s="1244" t="s">
        <v>1770</v>
      </c>
      <c r="Y230" s="1251"/>
      <c r="Z230" s="1251"/>
      <c r="AA230" s="1250">
        <f t="shared" ca="1" si="8"/>
        <v>18.333333333333332</v>
      </c>
      <c r="AB230" s="1252" t="s">
        <v>3826</v>
      </c>
      <c r="AC230" s="1253"/>
      <c r="AD230" s="1231"/>
    </row>
    <row r="231" spans="1:30" ht="15.75" customHeight="1">
      <c r="A231" s="1244">
        <f t="shared" si="0"/>
        <v>10</v>
      </c>
      <c r="B231" s="1245" t="s">
        <v>2233</v>
      </c>
      <c r="C231" s="1245" t="s">
        <v>2230</v>
      </c>
      <c r="D231" s="1245" t="s">
        <v>441</v>
      </c>
      <c r="E231" s="1244" t="s">
        <v>1690</v>
      </c>
      <c r="F231" s="1245">
        <f t="shared" si="7"/>
        <v>1974</v>
      </c>
      <c r="G231" s="1247">
        <v>27030</v>
      </c>
      <c r="H231" s="1244" t="s">
        <v>1691</v>
      </c>
      <c r="I231" s="1248" t="s">
        <v>3826</v>
      </c>
      <c r="J231" s="1245" t="s">
        <v>1683</v>
      </c>
      <c r="K231" s="1245">
        <v>0</v>
      </c>
      <c r="L231" s="1245" t="s">
        <v>2167</v>
      </c>
      <c r="M231" s="1245" t="s">
        <v>2234</v>
      </c>
      <c r="N231" s="1245"/>
      <c r="O231" s="1245" t="s">
        <v>2234</v>
      </c>
      <c r="P231" s="1249"/>
      <c r="Q231" s="1245" t="s">
        <v>1756</v>
      </c>
      <c r="R231" s="1251" t="s">
        <v>1853</v>
      </c>
      <c r="S231" s="1244" t="s">
        <v>1759</v>
      </c>
      <c r="T231" s="1244"/>
      <c r="U231" s="1244" t="s">
        <v>1694</v>
      </c>
      <c r="V231" s="1244"/>
      <c r="W231" s="1250" t="s">
        <v>2175</v>
      </c>
      <c r="X231" s="1244" t="s">
        <v>1696</v>
      </c>
      <c r="Y231" s="1251">
        <v>36092</v>
      </c>
      <c r="Z231" s="1251">
        <v>36457</v>
      </c>
      <c r="AA231" s="1250">
        <f t="shared" ca="1" si="8"/>
        <v>9.1666666666666661</v>
      </c>
      <c r="AB231" s="1252" t="s">
        <v>3826</v>
      </c>
      <c r="AC231" s="1253"/>
      <c r="AD231" s="1231"/>
    </row>
    <row r="232" spans="1:30" ht="15.75" hidden="1" customHeight="1">
      <c r="A232" s="1244">
        <f t="shared" si="0"/>
        <v>10</v>
      </c>
      <c r="B232" s="1245" t="s">
        <v>2235</v>
      </c>
      <c r="C232" s="1245" t="s">
        <v>2230</v>
      </c>
      <c r="D232" s="1245" t="s">
        <v>1707</v>
      </c>
      <c r="E232" s="1246" t="s">
        <v>1690</v>
      </c>
      <c r="F232" s="1245">
        <f t="shared" si="7"/>
        <v>1981</v>
      </c>
      <c r="G232" s="1247">
        <v>29921</v>
      </c>
      <c r="H232" s="1244" t="s">
        <v>1691</v>
      </c>
      <c r="I232" s="1248" t="s">
        <v>3826</v>
      </c>
      <c r="J232" s="1245" t="s">
        <v>1683</v>
      </c>
      <c r="K232" s="1245">
        <v>0</v>
      </c>
      <c r="L232" s="1245" t="s">
        <v>2236</v>
      </c>
      <c r="M232" s="1245" t="s">
        <v>2236</v>
      </c>
      <c r="N232" s="1245"/>
      <c r="O232" s="1245" t="s">
        <v>2237</v>
      </c>
      <c r="P232" s="1249"/>
      <c r="Q232" s="1245"/>
      <c r="R232" s="1251" t="s">
        <v>1746</v>
      </c>
      <c r="S232" s="1244"/>
      <c r="T232" s="1244" t="s">
        <v>725</v>
      </c>
      <c r="U232" s="1244" t="s">
        <v>1774</v>
      </c>
      <c r="V232" s="1244"/>
      <c r="W232" s="1250" t="s">
        <v>1708</v>
      </c>
      <c r="X232" s="1244"/>
      <c r="Y232" s="1251">
        <v>40795</v>
      </c>
      <c r="Z232" s="1251">
        <v>41161</v>
      </c>
      <c r="AA232" s="1250">
        <f t="shared" ca="1" si="8"/>
        <v>17.083333333333332</v>
      </c>
      <c r="AB232" s="1252" t="s">
        <v>3826</v>
      </c>
      <c r="AC232" s="1253"/>
      <c r="AD232" s="1231"/>
    </row>
    <row r="233" spans="1:30" ht="15.75" customHeight="1">
      <c r="A233" s="1244">
        <f t="shared" si="0"/>
        <v>11</v>
      </c>
      <c r="B233" s="1245" t="s">
        <v>2238</v>
      </c>
      <c r="C233" s="1245" t="s">
        <v>2230</v>
      </c>
      <c r="D233" s="1245" t="s">
        <v>440</v>
      </c>
      <c r="E233" s="1246" t="s">
        <v>1690</v>
      </c>
      <c r="F233" s="1245">
        <f t="shared" si="7"/>
        <v>1972</v>
      </c>
      <c r="G233" s="1247">
        <v>26368</v>
      </c>
      <c r="H233" s="1244" t="s">
        <v>1861</v>
      </c>
      <c r="I233" s="1248" t="s">
        <v>3826</v>
      </c>
      <c r="J233" s="1245" t="s">
        <v>1683</v>
      </c>
      <c r="K233" s="1245" t="s">
        <v>1862</v>
      </c>
      <c r="L233" s="1245" t="s">
        <v>2041</v>
      </c>
      <c r="M233" s="1245" t="s">
        <v>2041</v>
      </c>
      <c r="N233" s="1245"/>
      <c r="O233" s="1245" t="s">
        <v>2239</v>
      </c>
      <c r="P233" s="1249"/>
      <c r="Q233" s="1245" t="s">
        <v>1864</v>
      </c>
      <c r="R233" s="1251" t="s">
        <v>2130</v>
      </c>
      <c r="S233" s="1244"/>
      <c r="T233" s="1244"/>
      <c r="U233" s="1244" t="s">
        <v>1866</v>
      </c>
      <c r="V233" s="1244" t="s">
        <v>725</v>
      </c>
      <c r="W233" s="1244" t="s">
        <v>2037</v>
      </c>
      <c r="X233" s="1244" t="s">
        <v>1696</v>
      </c>
      <c r="Y233" s="1251">
        <v>36292</v>
      </c>
      <c r="Z233" s="1251">
        <v>36658</v>
      </c>
      <c r="AA233" s="1250">
        <f t="shared" ca="1" si="8"/>
        <v>7.416666666666667</v>
      </c>
      <c r="AB233" s="1252" t="s">
        <v>3826</v>
      </c>
      <c r="AC233" s="1253"/>
      <c r="AD233" s="1231"/>
    </row>
    <row r="234" spans="1:30" ht="15.75" hidden="1" customHeight="1">
      <c r="A234" s="1244">
        <f t="shared" si="0"/>
        <v>11</v>
      </c>
      <c r="B234" s="1245" t="s">
        <v>2240</v>
      </c>
      <c r="C234" s="1245" t="s">
        <v>2230</v>
      </c>
      <c r="D234" s="1245"/>
      <c r="E234" s="1244" t="s">
        <v>1710</v>
      </c>
      <c r="F234" s="1245">
        <f t="shared" si="7"/>
        <v>1980</v>
      </c>
      <c r="G234" s="1247">
        <v>29504</v>
      </c>
      <c r="H234" s="1244" t="s">
        <v>1705</v>
      </c>
      <c r="I234" s="1248" t="s">
        <v>3826</v>
      </c>
      <c r="J234" s="1245" t="s">
        <v>1681</v>
      </c>
      <c r="K234" s="1245">
        <v>0</v>
      </c>
      <c r="L234" s="1245" t="s">
        <v>2057</v>
      </c>
      <c r="M234" s="1245" t="s">
        <v>1800</v>
      </c>
      <c r="N234" s="1245"/>
      <c r="O234" s="1245" t="s">
        <v>1227</v>
      </c>
      <c r="P234" s="1249"/>
      <c r="Q234" s="1245"/>
      <c r="R234" s="1244"/>
      <c r="S234" s="1244" t="s">
        <v>1806</v>
      </c>
      <c r="T234" s="1244"/>
      <c r="U234" s="1244"/>
      <c r="V234" s="1244" t="s">
        <v>2052</v>
      </c>
      <c r="W234" s="1250" t="s">
        <v>1716</v>
      </c>
      <c r="X234" s="1244"/>
      <c r="Y234" s="1251">
        <v>40529</v>
      </c>
      <c r="Z234" s="1251">
        <v>40894</v>
      </c>
      <c r="AA234" s="1250">
        <f t="shared" ca="1" si="8"/>
        <v>11</v>
      </c>
      <c r="AB234" s="1252" t="s">
        <v>3826</v>
      </c>
      <c r="AC234" s="1253"/>
      <c r="AD234" s="1231"/>
    </row>
    <row r="235" spans="1:30" ht="15.75" hidden="1" customHeight="1">
      <c r="A235" s="1244">
        <f t="shared" si="0"/>
        <v>11</v>
      </c>
      <c r="B235" s="1245" t="s">
        <v>2241</v>
      </c>
      <c r="C235" s="1245" t="s">
        <v>2230</v>
      </c>
      <c r="D235" s="1245"/>
      <c r="E235" s="1244" t="s">
        <v>1710</v>
      </c>
      <c r="F235" s="1245">
        <f t="shared" si="7"/>
        <v>1985</v>
      </c>
      <c r="G235" s="1247">
        <v>31121</v>
      </c>
      <c r="H235" s="1244" t="s">
        <v>1705</v>
      </c>
      <c r="I235" s="1248" t="s">
        <v>3826</v>
      </c>
      <c r="J235" s="1245" t="s">
        <v>1681</v>
      </c>
      <c r="K235" s="1245">
        <v>0</v>
      </c>
      <c r="L235" s="1245" t="s">
        <v>2128</v>
      </c>
      <c r="M235" s="1245" t="s">
        <v>1810</v>
      </c>
      <c r="N235" s="1245"/>
      <c r="O235" s="1245" t="s">
        <v>1227</v>
      </c>
      <c r="P235" s="1249"/>
      <c r="Q235" s="1245"/>
      <c r="R235" s="1244"/>
      <c r="S235" s="1244" t="s">
        <v>2147</v>
      </c>
      <c r="T235" s="1244"/>
      <c r="U235" s="1244"/>
      <c r="V235" s="1244" t="s">
        <v>1720</v>
      </c>
      <c r="W235" s="1250" t="s">
        <v>1716</v>
      </c>
      <c r="X235" s="1244" t="s">
        <v>1770</v>
      </c>
      <c r="Y235" s="1251">
        <v>43490</v>
      </c>
      <c r="Z235" s="1251">
        <v>43855</v>
      </c>
      <c r="AA235" s="1250">
        <f t="shared" ca="1" si="8"/>
        <v>15.416666666666666</v>
      </c>
      <c r="AB235" s="1252" t="s">
        <v>3826</v>
      </c>
      <c r="AC235" s="1253"/>
      <c r="AD235" s="1231"/>
    </row>
    <row r="236" spans="1:30" ht="15.75" hidden="1" customHeight="1">
      <c r="A236" s="1244">
        <f t="shared" si="0"/>
        <v>11</v>
      </c>
      <c r="B236" s="1245" t="s">
        <v>2242</v>
      </c>
      <c r="C236" s="1245" t="s">
        <v>2230</v>
      </c>
      <c r="D236" s="1245"/>
      <c r="E236" s="1246" t="s">
        <v>1710</v>
      </c>
      <c r="F236" s="1245">
        <f t="shared" si="7"/>
        <v>1994</v>
      </c>
      <c r="G236" s="1247">
        <v>34622</v>
      </c>
      <c r="H236" s="1246" t="s">
        <v>1705</v>
      </c>
      <c r="I236" s="1248" t="s">
        <v>3826</v>
      </c>
      <c r="J236" s="1245" t="s">
        <v>1681</v>
      </c>
      <c r="K236" s="1245"/>
      <c r="L236" s="1254"/>
      <c r="M236" s="1245"/>
      <c r="N236" s="1245"/>
      <c r="O236" s="1245"/>
      <c r="P236" s="1249"/>
      <c r="Q236" s="1245"/>
      <c r="R236" s="1244"/>
      <c r="S236" s="1244"/>
      <c r="T236" s="1244"/>
      <c r="U236" s="1244"/>
      <c r="V236" s="1244"/>
      <c r="W236" s="1244"/>
      <c r="X236" s="1244"/>
      <c r="Y236" s="1244"/>
      <c r="Z236" s="1251"/>
      <c r="AA236" s="1257">
        <f t="shared" ca="1" si="8"/>
        <v>25</v>
      </c>
      <c r="AB236" s="1252" t="s">
        <v>3826</v>
      </c>
      <c r="AC236" s="1253"/>
      <c r="AD236" s="1231"/>
    </row>
    <row r="237" spans="1:30" ht="15.75" hidden="1" customHeight="1">
      <c r="A237" s="1244">
        <f t="shared" si="0"/>
        <v>11</v>
      </c>
      <c r="B237" s="1245" t="s">
        <v>2243</v>
      </c>
      <c r="C237" s="1245" t="s">
        <v>2230</v>
      </c>
      <c r="D237" s="1245"/>
      <c r="E237" s="1246" t="s">
        <v>1710</v>
      </c>
      <c r="F237" s="1245">
        <f t="shared" si="7"/>
        <v>1984</v>
      </c>
      <c r="G237" s="1247">
        <v>30885</v>
      </c>
      <c r="H237" s="1244" t="s">
        <v>1705</v>
      </c>
      <c r="I237" s="1248" t="s">
        <v>3826</v>
      </c>
      <c r="J237" s="1245" t="s">
        <v>1681</v>
      </c>
      <c r="K237" s="1245">
        <v>0</v>
      </c>
      <c r="L237" s="1245" t="s">
        <v>2127</v>
      </c>
      <c r="M237" s="1245" t="s">
        <v>2044</v>
      </c>
      <c r="N237" s="1245"/>
      <c r="O237" s="1245" t="s">
        <v>1227</v>
      </c>
      <c r="P237" s="1249"/>
      <c r="Q237" s="1245"/>
      <c r="R237" s="1244"/>
      <c r="S237" s="1244" t="s">
        <v>2147</v>
      </c>
      <c r="T237" s="1244" t="s">
        <v>725</v>
      </c>
      <c r="U237" s="1244"/>
      <c r="V237" s="1244" t="s">
        <v>1720</v>
      </c>
      <c r="W237" s="1250" t="s">
        <v>1716</v>
      </c>
      <c r="X237" s="1244"/>
      <c r="Y237" s="1251"/>
      <c r="Z237" s="1251"/>
      <c r="AA237" s="1250">
        <f t="shared" ca="1" si="8"/>
        <v>14.75</v>
      </c>
      <c r="AB237" s="1252" t="s">
        <v>3826</v>
      </c>
      <c r="AC237" s="1253"/>
      <c r="AD237" s="1231"/>
    </row>
    <row r="238" spans="1:30" ht="15.75" hidden="1" customHeight="1">
      <c r="A238" s="1244">
        <f t="shared" si="0"/>
        <v>11</v>
      </c>
      <c r="B238" s="1245" t="s">
        <v>2244</v>
      </c>
      <c r="C238" s="1245" t="s">
        <v>2230</v>
      </c>
      <c r="D238" s="1245"/>
      <c r="E238" s="1244" t="s">
        <v>1690</v>
      </c>
      <c r="F238" s="1245">
        <f t="shared" si="7"/>
        <v>1977</v>
      </c>
      <c r="G238" s="1247">
        <v>28361</v>
      </c>
      <c r="H238" s="1244" t="s">
        <v>1705</v>
      </c>
      <c r="I238" s="1248" t="s">
        <v>3826</v>
      </c>
      <c r="J238" s="1245" t="s">
        <v>1681</v>
      </c>
      <c r="K238" s="1245">
        <v>0</v>
      </c>
      <c r="L238" s="1245" t="s">
        <v>1804</v>
      </c>
      <c r="M238" s="1245" t="s">
        <v>2245</v>
      </c>
      <c r="N238" s="1245"/>
      <c r="O238" s="1245" t="s">
        <v>1227</v>
      </c>
      <c r="P238" s="1249"/>
      <c r="Q238" s="1245"/>
      <c r="R238" s="1244"/>
      <c r="S238" s="1244"/>
      <c r="T238" s="1244"/>
      <c r="U238" s="1244"/>
      <c r="V238" s="1244"/>
      <c r="W238" s="1250" t="s">
        <v>1716</v>
      </c>
      <c r="X238" s="1244" t="s">
        <v>1775</v>
      </c>
      <c r="Y238" s="1251">
        <v>40028</v>
      </c>
      <c r="Z238" s="1251">
        <v>40393</v>
      </c>
      <c r="AA238" s="1250">
        <f t="shared" ca="1" si="8"/>
        <v>12.833333333333334</v>
      </c>
      <c r="AB238" s="1252" t="s">
        <v>3826</v>
      </c>
      <c r="AC238" s="1253"/>
      <c r="AD238" s="1231"/>
    </row>
    <row r="239" spans="1:30" ht="15.75" customHeight="1">
      <c r="A239" s="1244">
        <f t="shared" si="0"/>
        <v>12</v>
      </c>
      <c r="B239" s="1245" t="s">
        <v>2246</v>
      </c>
      <c r="C239" s="1245" t="s">
        <v>2247</v>
      </c>
      <c r="D239" s="1245" t="s">
        <v>512</v>
      </c>
      <c r="E239" s="1246" t="s">
        <v>1690</v>
      </c>
      <c r="F239" s="1245">
        <f t="shared" si="7"/>
        <v>1983</v>
      </c>
      <c r="G239" s="1247">
        <v>30621</v>
      </c>
      <c r="H239" s="1244" t="s">
        <v>1691</v>
      </c>
      <c r="I239" s="1248" t="s">
        <v>3826</v>
      </c>
      <c r="J239" s="1245" t="s">
        <v>1683</v>
      </c>
      <c r="K239" s="1245">
        <v>0</v>
      </c>
      <c r="L239" s="1245" t="s">
        <v>2086</v>
      </c>
      <c r="M239" s="1245" t="s">
        <v>2086</v>
      </c>
      <c r="N239" s="1245"/>
      <c r="O239" s="1245" t="s">
        <v>2248</v>
      </c>
      <c r="P239" s="1249"/>
      <c r="Q239" s="1245" t="s">
        <v>1756</v>
      </c>
      <c r="R239" s="1251" t="s">
        <v>2249</v>
      </c>
      <c r="S239" s="1244" t="s">
        <v>1759</v>
      </c>
      <c r="T239" s="1244" t="s">
        <v>725</v>
      </c>
      <c r="U239" s="1244" t="s">
        <v>1694</v>
      </c>
      <c r="V239" s="1244"/>
      <c r="W239" s="1244">
        <v>0</v>
      </c>
      <c r="X239" s="1244" t="s">
        <v>2250</v>
      </c>
      <c r="Y239" s="1251">
        <v>37910</v>
      </c>
      <c r="Z239" s="1251">
        <v>38276</v>
      </c>
      <c r="AA239" s="1250">
        <f t="shared" ca="1" si="8"/>
        <v>19</v>
      </c>
      <c r="AB239" s="1252" t="s">
        <v>3826</v>
      </c>
      <c r="AC239" s="1253"/>
      <c r="AD239" s="1231"/>
    </row>
    <row r="240" spans="1:30" ht="15.75" hidden="1" customHeight="1">
      <c r="A240" s="1244">
        <f t="shared" si="0"/>
        <v>12</v>
      </c>
      <c r="B240" s="1245" t="s">
        <v>2251</v>
      </c>
      <c r="C240" s="1245" t="s">
        <v>2247</v>
      </c>
      <c r="D240" s="1245"/>
      <c r="E240" s="1246" t="s">
        <v>1690</v>
      </c>
      <c r="F240" s="1245">
        <f t="shared" si="7"/>
        <v>1969</v>
      </c>
      <c r="G240" s="1247">
        <v>25454</v>
      </c>
      <c r="H240" s="1244" t="s">
        <v>2218</v>
      </c>
      <c r="I240" s="1248" t="s">
        <v>3826</v>
      </c>
      <c r="J240" s="1245" t="s">
        <v>1681</v>
      </c>
      <c r="K240" s="1245">
        <v>0</v>
      </c>
      <c r="L240" s="1245" t="s">
        <v>2086</v>
      </c>
      <c r="M240" s="1245" t="s">
        <v>2044</v>
      </c>
      <c r="N240" s="1245"/>
      <c r="O240" s="1245" t="s">
        <v>1227</v>
      </c>
      <c r="P240" s="1249"/>
      <c r="Q240" s="1245"/>
      <c r="R240" s="1244"/>
      <c r="S240" s="1244"/>
      <c r="T240" s="1244"/>
      <c r="U240" s="1244"/>
      <c r="V240" s="1244" t="s">
        <v>2220</v>
      </c>
      <c r="W240" s="1250" t="s">
        <v>1695</v>
      </c>
      <c r="X240" s="1244" t="s">
        <v>1696</v>
      </c>
      <c r="Y240" s="1251">
        <v>32928</v>
      </c>
      <c r="Z240" s="1251">
        <v>33293</v>
      </c>
      <c r="AA240" s="1250">
        <f t="shared" ca="1" si="8"/>
        <v>4.916666666666667</v>
      </c>
      <c r="AB240" s="1252" t="s">
        <v>3826</v>
      </c>
      <c r="AC240" s="1253"/>
      <c r="AD240" s="1231"/>
    </row>
    <row r="241" spans="1:30" ht="15.75" hidden="1" customHeight="1">
      <c r="A241" s="1244">
        <f t="shared" si="0"/>
        <v>12</v>
      </c>
      <c r="B241" s="1245" t="s">
        <v>2252</v>
      </c>
      <c r="C241" s="1245" t="s">
        <v>2247</v>
      </c>
      <c r="D241" s="1245"/>
      <c r="E241" s="1246" t="s">
        <v>1710</v>
      </c>
      <c r="F241" s="1245">
        <f t="shared" si="7"/>
        <v>1990</v>
      </c>
      <c r="G241" s="1247">
        <v>33136</v>
      </c>
      <c r="H241" s="1244" t="s">
        <v>1705</v>
      </c>
      <c r="I241" s="1248" t="s">
        <v>3826</v>
      </c>
      <c r="J241" s="1245" t="s">
        <v>1681</v>
      </c>
      <c r="K241" s="1245">
        <v>0</v>
      </c>
      <c r="L241" s="1245" t="s">
        <v>2253</v>
      </c>
      <c r="M241" s="1245" t="s">
        <v>2044</v>
      </c>
      <c r="N241" s="1245"/>
      <c r="O241" s="1245" t="s">
        <v>1227</v>
      </c>
      <c r="P241" s="1249"/>
      <c r="Q241" s="1245"/>
      <c r="R241" s="1244"/>
      <c r="S241" s="1244"/>
      <c r="T241" s="1244" t="s">
        <v>725</v>
      </c>
      <c r="U241" s="1244"/>
      <c r="V241" s="1244" t="s">
        <v>1720</v>
      </c>
      <c r="W241" s="1250" t="s">
        <v>1708</v>
      </c>
      <c r="X241" s="1244"/>
      <c r="Y241" s="1251"/>
      <c r="Z241" s="1251"/>
      <c r="AA241" s="1250">
        <f t="shared" ca="1" si="8"/>
        <v>20.916666666666668</v>
      </c>
      <c r="AB241" s="1252" t="s">
        <v>3826</v>
      </c>
      <c r="AC241" s="1253"/>
      <c r="AD241" s="1231"/>
    </row>
    <row r="242" spans="1:30" ht="15.75" hidden="1" customHeight="1">
      <c r="A242" s="1244">
        <f t="shared" si="0"/>
        <v>12</v>
      </c>
      <c r="B242" s="1245" t="s">
        <v>2254</v>
      </c>
      <c r="C242" s="1245" t="s">
        <v>2247</v>
      </c>
      <c r="D242" s="1245"/>
      <c r="E242" s="1244" t="s">
        <v>1710</v>
      </c>
      <c r="F242" s="1245">
        <f t="shared" si="7"/>
        <v>1976</v>
      </c>
      <c r="G242" s="1247">
        <v>27762</v>
      </c>
      <c r="H242" s="1244" t="s">
        <v>2218</v>
      </c>
      <c r="I242" s="1248" t="s">
        <v>3826</v>
      </c>
      <c r="J242" s="1245" t="s">
        <v>1681</v>
      </c>
      <c r="K242" s="1245">
        <v>0</v>
      </c>
      <c r="L242" s="1245" t="s">
        <v>2136</v>
      </c>
      <c r="M242" s="1245" t="s">
        <v>2044</v>
      </c>
      <c r="N242" s="1245"/>
      <c r="O242" s="1245" t="s">
        <v>1227</v>
      </c>
      <c r="P242" s="1249"/>
      <c r="Q242" s="1245"/>
      <c r="R242" s="1251" t="s">
        <v>2017</v>
      </c>
      <c r="S242" s="1244" t="s">
        <v>1759</v>
      </c>
      <c r="T242" s="1244"/>
      <c r="U242" s="1244"/>
      <c r="V242" s="1244" t="s">
        <v>2220</v>
      </c>
      <c r="W242" s="1250" t="s">
        <v>1716</v>
      </c>
      <c r="X242" s="1244" t="s">
        <v>1696</v>
      </c>
      <c r="Y242" s="1251">
        <v>36061</v>
      </c>
      <c r="Z242" s="1251">
        <v>36426</v>
      </c>
      <c r="AA242" s="1250">
        <f t="shared" ca="1" si="8"/>
        <v>6.25</v>
      </c>
      <c r="AB242" s="1252" t="s">
        <v>3826</v>
      </c>
      <c r="AC242" s="1253"/>
      <c r="AD242" s="1231"/>
    </row>
    <row r="243" spans="1:30" ht="15.75" hidden="1" customHeight="1">
      <c r="A243" s="1244">
        <f t="shared" si="0"/>
        <v>12</v>
      </c>
      <c r="B243" s="1245" t="s">
        <v>2255</v>
      </c>
      <c r="C243" s="1245" t="s">
        <v>2247</v>
      </c>
      <c r="D243" s="1245"/>
      <c r="E243" s="1246" t="s">
        <v>1690</v>
      </c>
      <c r="F243" s="1245">
        <f t="shared" si="7"/>
        <v>1988</v>
      </c>
      <c r="G243" s="1247">
        <v>32388</v>
      </c>
      <c r="H243" s="1244" t="s">
        <v>1705</v>
      </c>
      <c r="I243" s="1248" t="s">
        <v>3826</v>
      </c>
      <c r="J243" s="1245" t="s">
        <v>1683</v>
      </c>
      <c r="K243" s="1245">
        <v>0</v>
      </c>
      <c r="L243" s="1245" t="s">
        <v>2256</v>
      </c>
      <c r="M243" s="1245" t="s">
        <v>2044</v>
      </c>
      <c r="N243" s="1245"/>
      <c r="O243" s="1245" t="s">
        <v>2044</v>
      </c>
      <c r="P243" s="1249">
        <v>44621</v>
      </c>
      <c r="Q243" s="1245"/>
      <c r="R243" s="1244" t="s">
        <v>1853</v>
      </c>
      <c r="S243" s="1244" t="s">
        <v>2257</v>
      </c>
      <c r="T243" s="1244"/>
      <c r="U243" s="1244"/>
      <c r="V243" s="1244" t="s">
        <v>1720</v>
      </c>
      <c r="W243" s="1250" t="s">
        <v>1716</v>
      </c>
      <c r="X243" s="1244" t="s">
        <v>1696</v>
      </c>
      <c r="Y243" s="1251">
        <v>39634</v>
      </c>
      <c r="Z243" s="1251">
        <v>39999</v>
      </c>
      <c r="AA243" s="1250">
        <f t="shared" ca="1" si="8"/>
        <v>23.833333333333332</v>
      </c>
      <c r="AB243" s="1252" t="s">
        <v>3826</v>
      </c>
      <c r="AC243" s="1253"/>
      <c r="AD243" s="1231"/>
    </row>
    <row r="244" spans="1:30" ht="15.75" hidden="1" customHeight="1">
      <c r="A244" s="1244">
        <f t="shared" si="0"/>
        <v>12</v>
      </c>
      <c r="B244" s="1245" t="s">
        <v>2258</v>
      </c>
      <c r="C244" s="1245" t="s">
        <v>2247</v>
      </c>
      <c r="D244" s="1245"/>
      <c r="E244" s="1244" t="s">
        <v>1710</v>
      </c>
      <c r="F244" s="1245">
        <f t="shared" si="7"/>
        <v>1992</v>
      </c>
      <c r="G244" s="1247">
        <v>33665</v>
      </c>
      <c r="H244" s="1244" t="s">
        <v>1705</v>
      </c>
      <c r="I244" s="1248" t="s">
        <v>3826</v>
      </c>
      <c r="J244" s="1245" t="s">
        <v>1681</v>
      </c>
      <c r="K244" s="1245">
        <v>0</v>
      </c>
      <c r="L244" s="1245" t="s">
        <v>2259</v>
      </c>
      <c r="M244" s="1245" t="s">
        <v>2071</v>
      </c>
      <c r="N244" s="1245"/>
      <c r="O244" s="1245" t="s">
        <v>1227</v>
      </c>
      <c r="P244" s="1249"/>
      <c r="Q244" s="1245"/>
      <c r="R244" s="1244"/>
      <c r="S244" s="1244" t="s">
        <v>1759</v>
      </c>
      <c r="T244" s="1244"/>
      <c r="U244" s="1244"/>
      <c r="V244" s="1244" t="s">
        <v>1720</v>
      </c>
      <c r="W244" s="1250" t="s">
        <v>1716</v>
      </c>
      <c r="X244" s="1244"/>
      <c r="Y244" s="1251"/>
      <c r="Z244" s="1251"/>
      <c r="AA244" s="1250">
        <f t="shared" ca="1" si="8"/>
        <v>22.333333333333332</v>
      </c>
      <c r="AB244" s="1252" t="s">
        <v>3826</v>
      </c>
      <c r="AC244" s="1253"/>
      <c r="AD244" s="1231"/>
    </row>
    <row r="245" spans="1:30" ht="15.75" hidden="1" customHeight="1">
      <c r="A245" s="1244">
        <f t="shared" si="0"/>
        <v>12</v>
      </c>
      <c r="B245" s="1245" t="s">
        <v>2260</v>
      </c>
      <c r="C245" s="1245" t="s">
        <v>2247</v>
      </c>
      <c r="D245" s="1245"/>
      <c r="E245" s="1246" t="s">
        <v>1710</v>
      </c>
      <c r="F245" s="1245">
        <f t="shared" si="7"/>
        <v>1982</v>
      </c>
      <c r="G245" s="1247">
        <v>29956</v>
      </c>
      <c r="H245" s="1244" t="s">
        <v>1711</v>
      </c>
      <c r="I245" s="1248" t="s">
        <v>3826</v>
      </c>
      <c r="J245" s="1245" t="s">
        <v>1681</v>
      </c>
      <c r="K245" s="1245">
        <v>0</v>
      </c>
      <c r="L245" s="1245" t="s">
        <v>2057</v>
      </c>
      <c r="M245" s="1245" t="s">
        <v>2261</v>
      </c>
      <c r="N245" s="1245"/>
      <c r="O245" s="1245" t="s">
        <v>1227</v>
      </c>
      <c r="P245" s="1249"/>
      <c r="Q245" s="1245"/>
      <c r="R245" s="1251" t="s">
        <v>2262</v>
      </c>
      <c r="S245" s="1244" t="s">
        <v>1759</v>
      </c>
      <c r="T245" s="1244"/>
      <c r="U245" s="1244"/>
      <c r="V245" s="1244" t="s">
        <v>1720</v>
      </c>
      <c r="W245" s="1244">
        <v>0</v>
      </c>
      <c r="X245" s="1244"/>
      <c r="Y245" s="1251">
        <v>38115</v>
      </c>
      <c r="Z245" s="1251">
        <v>38480</v>
      </c>
      <c r="AA245" s="1250">
        <f t="shared" ca="1" si="8"/>
        <v>12.25</v>
      </c>
      <c r="AB245" s="1252" t="s">
        <v>3826</v>
      </c>
      <c r="AC245" s="1253"/>
      <c r="AD245" s="1231"/>
    </row>
    <row r="246" spans="1:30" ht="15.75" hidden="1" customHeight="1">
      <c r="A246" s="1244">
        <f t="shared" si="0"/>
        <v>12</v>
      </c>
      <c r="B246" s="1245" t="s">
        <v>2263</v>
      </c>
      <c r="C246" s="1245" t="s">
        <v>2264</v>
      </c>
      <c r="D246" s="1245" t="s">
        <v>2265</v>
      </c>
      <c r="E246" s="1244" t="s">
        <v>1710</v>
      </c>
      <c r="F246" s="1245">
        <f t="shared" si="7"/>
        <v>1988</v>
      </c>
      <c r="G246" s="1247">
        <v>32498</v>
      </c>
      <c r="H246" s="1244" t="s">
        <v>1728</v>
      </c>
      <c r="I246" s="1248" t="s">
        <v>3826</v>
      </c>
      <c r="J246" s="1245" t="s">
        <v>1741</v>
      </c>
      <c r="K246" s="1245">
        <v>0</v>
      </c>
      <c r="L246" s="1254" t="s">
        <v>1729</v>
      </c>
      <c r="M246" s="1245">
        <v>0</v>
      </c>
      <c r="N246" s="1245"/>
      <c r="O246" s="1245">
        <v>0</v>
      </c>
      <c r="P246" s="1249"/>
      <c r="Q246" s="1245"/>
      <c r="R246" s="1251" t="s">
        <v>1719</v>
      </c>
      <c r="S246" s="1244"/>
      <c r="T246" s="1244"/>
      <c r="U246" s="1244"/>
      <c r="V246" s="1244"/>
      <c r="W246" s="1244">
        <v>0</v>
      </c>
      <c r="X246" s="1244"/>
      <c r="Y246" s="1251">
        <v>43983</v>
      </c>
      <c r="Z246" s="1251">
        <v>0</v>
      </c>
      <c r="AA246" s="1250">
        <f t="shared" ca="1" si="8"/>
        <v>19.166666666666668</v>
      </c>
      <c r="AB246" s="1252" t="s">
        <v>3826</v>
      </c>
      <c r="AC246" s="1253"/>
      <c r="AD246" s="1231"/>
    </row>
    <row r="247" spans="1:30" ht="15.75" hidden="1" customHeight="1">
      <c r="A247" s="1244">
        <f t="shared" si="0"/>
        <v>12</v>
      </c>
      <c r="B247" s="1245" t="s">
        <v>2266</v>
      </c>
      <c r="C247" s="1245" t="s">
        <v>2264</v>
      </c>
      <c r="D247" s="1245"/>
      <c r="E247" s="1244" t="s">
        <v>1710</v>
      </c>
      <c r="F247" s="1245">
        <f t="shared" si="7"/>
        <v>1976</v>
      </c>
      <c r="G247" s="1247">
        <v>27959</v>
      </c>
      <c r="H247" s="1244" t="s">
        <v>2267</v>
      </c>
      <c r="I247" s="1248" t="s">
        <v>3826</v>
      </c>
      <c r="J247" s="1245" t="s">
        <v>1733</v>
      </c>
      <c r="K247" s="1245">
        <v>0</v>
      </c>
      <c r="L247" s="1254" t="s">
        <v>1729</v>
      </c>
      <c r="M247" s="1245">
        <v>0</v>
      </c>
      <c r="N247" s="1245"/>
      <c r="O247" s="1245">
        <v>0</v>
      </c>
      <c r="P247" s="1249"/>
      <c r="Q247" s="1245"/>
      <c r="R247" s="1244"/>
      <c r="S247" s="1244"/>
      <c r="T247" s="1244"/>
      <c r="U247" s="1244"/>
      <c r="V247" s="1244"/>
      <c r="W247" s="1250" t="s">
        <v>1716</v>
      </c>
      <c r="X247" s="1244"/>
      <c r="Y247" s="1251">
        <v>40654</v>
      </c>
      <c r="Z247" s="1251">
        <v>41020</v>
      </c>
      <c r="AA247" s="1250">
        <f t="shared" ca="1" si="8"/>
        <v>6.75</v>
      </c>
      <c r="AB247" s="1252" t="s">
        <v>3826</v>
      </c>
      <c r="AC247" s="1253"/>
      <c r="AD247" s="1231"/>
    </row>
    <row r="248" spans="1:30" ht="15.75" hidden="1" customHeight="1">
      <c r="A248" s="1244">
        <f t="shared" si="0"/>
        <v>12</v>
      </c>
      <c r="B248" s="1245" t="s">
        <v>2268</v>
      </c>
      <c r="C248" s="1245" t="s">
        <v>2264</v>
      </c>
      <c r="D248" s="1245"/>
      <c r="E248" s="1244" t="s">
        <v>1690</v>
      </c>
      <c r="F248" s="1245">
        <f t="shared" si="7"/>
        <v>1973</v>
      </c>
      <c r="G248" s="1247">
        <v>26681</v>
      </c>
      <c r="H248" s="1244" t="s">
        <v>1728</v>
      </c>
      <c r="I248" s="1248" t="s">
        <v>3826</v>
      </c>
      <c r="J248" s="1245" t="s">
        <v>1733</v>
      </c>
      <c r="K248" s="1245">
        <v>0</v>
      </c>
      <c r="L248" s="1254" t="s">
        <v>1729</v>
      </c>
      <c r="M248" s="1245">
        <v>0</v>
      </c>
      <c r="N248" s="1245"/>
      <c r="O248" s="1245">
        <v>0</v>
      </c>
      <c r="P248" s="1249"/>
      <c r="Q248" s="1245"/>
      <c r="R248" s="1251" t="s">
        <v>1962</v>
      </c>
      <c r="S248" s="1244"/>
      <c r="T248" s="1244"/>
      <c r="U248" s="1244"/>
      <c r="V248" s="1244"/>
      <c r="W248" s="1250" t="s">
        <v>1708</v>
      </c>
      <c r="X248" s="1244"/>
      <c r="Y248" s="1251">
        <v>37325</v>
      </c>
      <c r="Z248" s="1251">
        <v>37690</v>
      </c>
      <c r="AA248" s="1250">
        <f t="shared" ca="1" si="8"/>
        <v>8.25</v>
      </c>
      <c r="AB248" s="1252" t="s">
        <v>3826</v>
      </c>
      <c r="AC248" s="1253"/>
      <c r="AD248" s="1231"/>
    </row>
    <row r="249" spans="1:30" ht="15.75" hidden="1" customHeight="1">
      <c r="A249" s="1244">
        <f t="shared" si="0"/>
        <v>12</v>
      </c>
      <c r="B249" s="1245" t="s">
        <v>2269</v>
      </c>
      <c r="C249" s="1245" t="s">
        <v>2264</v>
      </c>
      <c r="D249" s="1245"/>
      <c r="E249" s="1246" t="s">
        <v>1690</v>
      </c>
      <c r="F249" s="1245">
        <f t="shared" si="7"/>
        <v>1973</v>
      </c>
      <c r="G249" s="1247">
        <v>26704</v>
      </c>
      <c r="H249" s="1244" t="s">
        <v>1728</v>
      </c>
      <c r="I249" s="1248" t="s">
        <v>3826</v>
      </c>
      <c r="J249" s="1245" t="s">
        <v>1733</v>
      </c>
      <c r="K249" s="1245">
        <v>0</v>
      </c>
      <c r="L249" s="1254" t="s">
        <v>1729</v>
      </c>
      <c r="M249" s="1245">
        <v>0</v>
      </c>
      <c r="N249" s="1245"/>
      <c r="O249" s="1245">
        <v>0</v>
      </c>
      <c r="P249" s="1249"/>
      <c r="Q249" s="1245"/>
      <c r="R249" s="1251" t="s">
        <v>1962</v>
      </c>
      <c r="S249" s="1244"/>
      <c r="T249" s="1244"/>
      <c r="U249" s="1244"/>
      <c r="V249" s="1244"/>
      <c r="W249" s="1250" t="s">
        <v>1716</v>
      </c>
      <c r="X249" s="1244" t="s">
        <v>1696</v>
      </c>
      <c r="Y249" s="1251">
        <v>41410</v>
      </c>
      <c r="Z249" s="1251">
        <v>41775</v>
      </c>
      <c r="AA249" s="1250">
        <f t="shared" ca="1" si="8"/>
        <v>8.3333333333333339</v>
      </c>
      <c r="AB249" s="1252" t="s">
        <v>3826</v>
      </c>
      <c r="AC249" s="1253"/>
      <c r="AD249" s="1231"/>
    </row>
    <row r="250" spans="1:30" ht="15.75" hidden="1" customHeight="1">
      <c r="A250" s="1244">
        <f t="shared" si="0"/>
        <v>12</v>
      </c>
      <c r="B250" s="1245" t="s">
        <v>2270</v>
      </c>
      <c r="C250" s="1245" t="s">
        <v>2264</v>
      </c>
      <c r="D250" s="1245"/>
      <c r="E250" s="1244" t="s">
        <v>1710</v>
      </c>
      <c r="F250" s="1245">
        <f t="shared" si="7"/>
        <v>1975</v>
      </c>
      <c r="G250" s="1247">
        <v>27629</v>
      </c>
      <c r="H250" s="1244" t="s">
        <v>2271</v>
      </c>
      <c r="I250" s="1248" t="s">
        <v>2272</v>
      </c>
      <c r="J250" s="1245" t="s">
        <v>1733</v>
      </c>
      <c r="K250" s="1245">
        <v>0</v>
      </c>
      <c r="L250" s="1254" t="s">
        <v>1729</v>
      </c>
      <c r="M250" s="1245">
        <v>0</v>
      </c>
      <c r="N250" s="1245"/>
      <c r="O250" s="1245">
        <v>0</v>
      </c>
      <c r="P250" s="1249"/>
      <c r="Q250" s="1245"/>
      <c r="R250" s="1244"/>
      <c r="S250" s="1244"/>
      <c r="T250" s="1244"/>
      <c r="U250" s="1244"/>
      <c r="V250" s="1244"/>
      <c r="W250" s="1250" t="s">
        <v>1716</v>
      </c>
      <c r="X250" s="1244"/>
      <c r="Y250" s="1251">
        <v>42163</v>
      </c>
      <c r="Z250" s="1251">
        <v>42529</v>
      </c>
      <c r="AA250" s="1250">
        <f t="shared" ca="1" si="8"/>
        <v>5.833333333333333</v>
      </c>
      <c r="AB250" s="1252" t="s">
        <v>3826</v>
      </c>
      <c r="AC250" s="1253"/>
      <c r="AD250" s="1231"/>
    </row>
    <row r="251" spans="1:30" ht="15.75" hidden="1" customHeight="1">
      <c r="A251" s="1244">
        <f t="shared" si="0"/>
        <v>12</v>
      </c>
      <c r="B251" s="1245" t="s">
        <v>2273</v>
      </c>
      <c r="C251" s="1245" t="s">
        <v>2264</v>
      </c>
      <c r="D251" s="1245"/>
      <c r="E251" s="1246" t="s">
        <v>1710</v>
      </c>
      <c r="F251" s="1245">
        <f t="shared" si="7"/>
        <v>1995</v>
      </c>
      <c r="G251" s="1247">
        <v>34919</v>
      </c>
      <c r="H251" s="1246" t="s">
        <v>2274</v>
      </c>
      <c r="I251" s="1248" t="s">
        <v>3826</v>
      </c>
      <c r="J251" s="1245" t="s">
        <v>1741</v>
      </c>
      <c r="K251" s="1245"/>
      <c r="L251" s="1254" t="s">
        <v>1729</v>
      </c>
      <c r="M251" s="1245"/>
      <c r="N251" s="1245"/>
      <c r="O251" s="1245"/>
      <c r="P251" s="1249"/>
      <c r="Q251" s="1245"/>
      <c r="R251" s="1244"/>
      <c r="S251" s="1244"/>
      <c r="T251" s="1244"/>
      <c r="U251" s="1244"/>
      <c r="V251" s="1244"/>
      <c r="W251" s="1244"/>
      <c r="X251" s="1244"/>
      <c r="Y251" s="1244"/>
      <c r="Z251" s="1251"/>
      <c r="AA251" s="1257"/>
      <c r="AB251" s="1252" t="s">
        <v>3826</v>
      </c>
      <c r="AC251" s="1253"/>
      <c r="AD251" s="1231"/>
    </row>
    <row r="252" spans="1:30" ht="15.75" hidden="1" customHeight="1">
      <c r="A252" s="1244">
        <f t="shared" si="0"/>
        <v>12</v>
      </c>
      <c r="B252" s="1245" t="s">
        <v>2275</v>
      </c>
      <c r="C252" s="1245" t="s">
        <v>2264</v>
      </c>
      <c r="D252" s="1245"/>
      <c r="E252" s="1246" t="s">
        <v>1710</v>
      </c>
      <c r="F252" s="1245">
        <f t="shared" si="7"/>
        <v>1971</v>
      </c>
      <c r="G252" s="1247">
        <v>26124</v>
      </c>
      <c r="H252" s="1244" t="s">
        <v>2276</v>
      </c>
      <c r="I252" s="1248" t="s">
        <v>3826</v>
      </c>
      <c r="J252" s="1245" t="s">
        <v>20</v>
      </c>
      <c r="K252" s="1245">
        <v>0</v>
      </c>
      <c r="L252" s="1245" t="s">
        <v>1729</v>
      </c>
      <c r="M252" s="1245">
        <v>0</v>
      </c>
      <c r="N252" s="1245"/>
      <c r="O252" s="1245" t="s">
        <v>1227</v>
      </c>
      <c r="P252" s="1249"/>
      <c r="Q252" s="1245"/>
      <c r="R252" s="1244"/>
      <c r="S252" s="1244"/>
      <c r="T252" s="1244"/>
      <c r="U252" s="1244"/>
      <c r="V252" s="1244"/>
      <c r="W252" s="1250" t="s">
        <v>1716</v>
      </c>
      <c r="X252" s="1244" t="s">
        <v>1770</v>
      </c>
      <c r="Y252" s="1251">
        <v>44022</v>
      </c>
      <c r="Z252" s="1251">
        <v>0</v>
      </c>
      <c r="AA252" s="1250">
        <f t="shared" ref="AA252:AA274" ca="1" si="9">IF(E252="nữ",660-DATEDIF(G252,TODAY(),"m"),720-DATEDIF(G252,TODAY(),"m"))/12</f>
        <v>1.75</v>
      </c>
      <c r="AB252" s="1252" t="s">
        <v>3826</v>
      </c>
      <c r="AC252" s="1253"/>
      <c r="AD252" s="1231"/>
    </row>
    <row r="253" spans="1:30" ht="15.75" hidden="1" customHeight="1">
      <c r="A253" s="1244">
        <f t="shared" si="0"/>
        <v>12</v>
      </c>
      <c r="B253" s="1245" t="s">
        <v>2277</v>
      </c>
      <c r="C253" s="1245" t="s">
        <v>2264</v>
      </c>
      <c r="D253" s="1245"/>
      <c r="E253" s="1244" t="s">
        <v>1710</v>
      </c>
      <c r="F253" s="1245">
        <f t="shared" si="7"/>
        <v>1972</v>
      </c>
      <c r="G253" s="1247">
        <v>26492</v>
      </c>
      <c r="H253" s="1244" t="s">
        <v>1728</v>
      </c>
      <c r="I253" s="1248" t="s">
        <v>3826</v>
      </c>
      <c r="J253" s="1245" t="s">
        <v>1733</v>
      </c>
      <c r="K253" s="1245">
        <v>0</v>
      </c>
      <c r="L253" s="1254" t="s">
        <v>1729</v>
      </c>
      <c r="M253" s="1245">
        <v>0</v>
      </c>
      <c r="N253" s="1245"/>
      <c r="O253" s="1245">
        <v>0</v>
      </c>
      <c r="P253" s="1249"/>
      <c r="Q253" s="1245"/>
      <c r="R253" s="1244" t="s">
        <v>1968</v>
      </c>
      <c r="S253" s="1244"/>
      <c r="T253" s="1244" t="s">
        <v>725</v>
      </c>
      <c r="U253" s="1244"/>
      <c r="V253" s="1244"/>
      <c r="W253" s="1250" t="s">
        <v>1886</v>
      </c>
      <c r="X253" s="1244"/>
      <c r="Y253" s="1251">
        <v>39478</v>
      </c>
      <c r="Z253" s="1251">
        <v>39844</v>
      </c>
      <c r="AA253" s="1250">
        <f t="shared" ca="1" si="9"/>
        <v>2.75</v>
      </c>
      <c r="AB253" s="1252" t="s">
        <v>3826</v>
      </c>
      <c r="AC253" s="1253"/>
      <c r="AD253" s="1231"/>
    </row>
    <row r="254" spans="1:30" ht="15.75" hidden="1" customHeight="1">
      <c r="A254" s="1244">
        <f t="shared" si="0"/>
        <v>12</v>
      </c>
      <c r="B254" s="1245" t="s">
        <v>2278</v>
      </c>
      <c r="C254" s="1245" t="s">
        <v>2264</v>
      </c>
      <c r="D254" s="1245"/>
      <c r="E254" s="1246" t="s">
        <v>1710</v>
      </c>
      <c r="F254" s="1245">
        <f t="shared" si="7"/>
        <v>1967</v>
      </c>
      <c r="G254" s="1247">
        <v>24795</v>
      </c>
      <c r="H254" s="1244" t="s">
        <v>2218</v>
      </c>
      <c r="I254" s="1248" t="s">
        <v>3826</v>
      </c>
      <c r="J254" s="1245" t="s">
        <v>20</v>
      </c>
      <c r="K254" s="1245">
        <v>0</v>
      </c>
      <c r="L254" s="1245" t="s">
        <v>1729</v>
      </c>
      <c r="M254" s="1245">
        <v>0</v>
      </c>
      <c r="N254" s="1245"/>
      <c r="O254" s="1245" t="s">
        <v>1227</v>
      </c>
      <c r="P254" s="1249"/>
      <c r="Q254" s="1245"/>
      <c r="R254" s="1244" t="s">
        <v>1773</v>
      </c>
      <c r="S254" s="1244"/>
      <c r="T254" s="1244" t="s">
        <v>725</v>
      </c>
      <c r="U254" s="1244"/>
      <c r="V254" s="1244" t="s">
        <v>2220</v>
      </c>
      <c r="W254" s="1250" t="s">
        <v>1695</v>
      </c>
      <c r="X254" s="1244" t="s">
        <v>1696</v>
      </c>
      <c r="Y254" s="1251">
        <v>37621</v>
      </c>
      <c r="Z254" s="1251">
        <v>42736</v>
      </c>
      <c r="AA254" s="1250">
        <f t="shared" ca="1" si="9"/>
        <v>-1.9166666666666667</v>
      </c>
      <c r="AB254" s="1252" t="s">
        <v>3826</v>
      </c>
      <c r="AC254" s="1253"/>
      <c r="AD254" s="1231"/>
    </row>
    <row r="255" spans="1:30" ht="15.75" customHeight="1">
      <c r="A255" s="1244">
        <f t="shared" si="0"/>
        <v>13</v>
      </c>
      <c r="B255" s="1245" t="s">
        <v>952</v>
      </c>
      <c r="C255" s="1245" t="s">
        <v>2279</v>
      </c>
      <c r="D255" s="1245" t="s">
        <v>446</v>
      </c>
      <c r="E255" s="1244" t="s">
        <v>1710</v>
      </c>
      <c r="F255" s="1245">
        <f t="shared" si="7"/>
        <v>1981</v>
      </c>
      <c r="G255" s="1247">
        <v>29744</v>
      </c>
      <c r="H255" s="1244" t="s">
        <v>1861</v>
      </c>
      <c r="I255" s="1248" t="s">
        <v>3826</v>
      </c>
      <c r="J255" s="1245" t="s">
        <v>1683</v>
      </c>
      <c r="K255" s="1245" t="s">
        <v>1862</v>
      </c>
      <c r="L255" s="1245" t="s">
        <v>2280</v>
      </c>
      <c r="M255" s="1245" t="s">
        <v>2281</v>
      </c>
      <c r="N255" s="1245"/>
      <c r="O255" s="1245" t="s">
        <v>2282</v>
      </c>
      <c r="P255" s="1249"/>
      <c r="Q255" s="1245" t="s">
        <v>1821</v>
      </c>
      <c r="R255" s="1251" t="s">
        <v>1853</v>
      </c>
      <c r="S255" s="1244" t="s">
        <v>1759</v>
      </c>
      <c r="T255" s="1244" t="s">
        <v>725</v>
      </c>
      <c r="U255" s="1244" t="s">
        <v>1760</v>
      </c>
      <c r="V255" s="1244"/>
      <c r="W255" s="1250" t="s">
        <v>1716</v>
      </c>
      <c r="X255" s="1244" t="s">
        <v>1696</v>
      </c>
      <c r="Y255" s="1251">
        <v>37783</v>
      </c>
      <c r="Z255" s="1251">
        <v>38149</v>
      </c>
      <c r="AA255" s="1250">
        <f t="shared" ca="1" si="9"/>
        <v>11.666666666666666</v>
      </c>
      <c r="AB255" s="1252" t="s">
        <v>3826</v>
      </c>
      <c r="AC255" s="1253"/>
      <c r="AD255" s="1231"/>
    </row>
    <row r="256" spans="1:30" ht="15.75" customHeight="1">
      <c r="A256" s="1244">
        <f t="shared" si="0"/>
        <v>14</v>
      </c>
      <c r="B256" s="1245" t="s">
        <v>2283</v>
      </c>
      <c r="C256" s="1245" t="s">
        <v>2279</v>
      </c>
      <c r="D256" s="1245" t="s">
        <v>512</v>
      </c>
      <c r="E256" s="1246" t="s">
        <v>1690</v>
      </c>
      <c r="F256" s="1245">
        <f t="shared" si="7"/>
        <v>1978</v>
      </c>
      <c r="G256" s="1247">
        <v>28656</v>
      </c>
      <c r="H256" s="1244" t="s">
        <v>1861</v>
      </c>
      <c r="I256" s="1248" t="s">
        <v>3826</v>
      </c>
      <c r="J256" s="1245" t="s">
        <v>1683</v>
      </c>
      <c r="K256" s="1245" t="s">
        <v>1862</v>
      </c>
      <c r="L256" s="1245" t="s">
        <v>2086</v>
      </c>
      <c r="M256" s="1245" t="s">
        <v>2086</v>
      </c>
      <c r="N256" s="1245"/>
      <c r="O256" s="1245" t="s">
        <v>2086</v>
      </c>
      <c r="P256" s="1249"/>
      <c r="Q256" s="1245" t="s">
        <v>1756</v>
      </c>
      <c r="R256" s="1251" t="s">
        <v>2284</v>
      </c>
      <c r="S256" s="1244" t="s">
        <v>1759</v>
      </c>
      <c r="T256" s="1244">
        <v>0</v>
      </c>
      <c r="U256" s="1244" t="s">
        <v>1760</v>
      </c>
      <c r="V256" s="1244"/>
      <c r="W256" s="1250" t="s">
        <v>1708</v>
      </c>
      <c r="X256" s="1244" t="s">
        <v>1770</v>
      </c>
      <c r="Y256" s="1251">
        <v>41040</v>
      </c>
      <c r="Z256" s="1251">
        <v>41405</v>
      </c>
      <c r="AA256" s="1250">
        <f t="shared" ca="1" si="9"/>
        <v>13.666666666666666</v>
      </c>
      <c r="AB256" s="1252" t="s">
        <v>3826</v>
      </c>
      <c r="AC256" s="1253"/>
      <c r="AD256" s="1231"/>
    </row>
    <row r="257" spans="1:30" ht="15.75" hidden="1" customHeight="1">
      <c r="A257" s="1244">
        <f t="shared" si="0"/>
        <v>14</v>
      </c>
      <c r="B257" s="1245" t="s">
        <v>2285</v>
      </c>
      <c r="C257" s="1245" t="s">
        <v>2279</v>
      </c>
      <c r="D257" s="1245" t="s">
        <v>2286</v>
      </c>
      <c r="E257" s="1244" t="s">
        <v>1710</v>
      </c>
      <c r="F257" s="1245">
        <f t="shared" si="7"/>
        <v>1979</v>
      </c>
      <c r="G257" s="1247">
        <v>29087</v>
      </c>
      <c r="H257" s="1244" t="s">
        <v>1705</v>
      </c>
      <c r="I257" s="1248" t="s">
        <v>3826</v>
      </c>
      <c r="J257" s="1245" t="s">
        <v>1681</v>
      </c>
      <c r="K257" s="1245">
        <v>0</v>
      </c>
      <c r="L257" s="1245" t="s">
        <v>2026</v>
      </c>
      <c r="M257" s="1245" t="s">
        <v>2029</v>
      </c>
      <c r="N257" s="1245"/>
      <c r="O257" s="1245" t="s">
        <v>1227</v>
      </c>
      <c r="P257" s="1249"/>
      <c r="Q257" s="1245"/>
      <c r="R257" s="1244"/>
      <c r="S257" s="1244"/>
      <c r="T257" s="1244"/>
      <c r="U257" s="1244"/>
      <c r="V257" s="1244" t="s">
        <v>2052</v>
      </c>
      <c r="W257" s="1250" t="s">
        <v>1716</v>
      </c>
      <c r="X257" s="1244"/>
      <c r="Y257" s="1251">
        <v>43181</v>
      </c>
      <c r="Z257" s="1251">
        <v>43546</v>
      </c>
      <c r="AA257" s="1250">
        <f t="shared" ca="1" si="9"/>
        <v>9.8333333333333339</v>
      </c>
      <c r="AB257" s="1252" t="s">
        <v>3826</v>
      </c>
      <c r="AC257" s="1253"/>
      <c r="AD257" s="1231"/>
    </row>
    <row r="258" spans="1:30" ht="15.75" hidden="1" customHeight="1">
      <c r="A258" s="1244">
        <f t="shared" si="0"/>
        <v>14</v>
      </c>
      <c r="B258" s="1245" t="s">
        <v>2287</v>
      </c>
      <c r="C258" s="1245" t="s">
        <v>2279</v>
      </c>
      <c r="D258" s="1245" t="s">
        <v>2288</v>
      </c>
      <c r="E258" s="1246" t="s">
        <v>1690</v>
      </c>
      <c r="F258" s="1245">
        <f t="shared" si="7"/>
        <v>1980</v>
      </c>
      <c r="G258" s="1247">
        <v>29299</v>
      </c>
      <c r="H258" s="1244" t="s">
        <v>1705</v>
      </c>
      <c r="I258" s="1248" t="s">
        <v>3826</v>
      </c>
      <c r="J258" s="1245" t="s">
        <v>1681</v>
      </c>
      <c r="K258" s="1245">
        <v>0</v>
      </c>
      <c r="L258" s="1245" t="s">
        <v>2086</v>
      </c>
      <c r="M258" s="1245" t="s">
        <v>2086</v>
      </c>
      <c r="N258" s="1245"/>
      <c r="O258" s="1245" t="s">
        <v>1227</v>
      </c>
      <c r="P258" s="1249"/>
      <c r="Q258" s="1245"/>
      <c r="R258" s="1244"/>
      <c r="S258" s="1244"/>
      <c r="T258" s="1244"/>
      <c r="U258" s="1244"/>
      <c r="V258" s="1244"/>
      <c r="W258" s="1250" t="s">
        <v>1716</v>
      </c>
      <c r="X258" s="1244"/>
      <c r="Y258" s="1251">
        <v>37564</v>
      </c>
      <c r="Z258" s="1251">
        <v>37929</v>
      </c>
      <c r="AA258" s="1250">
        <f t="shared" ca="1" si="9"/>
        <v>15.416666666666666</v>
      </c>
      <c r="AB258" s="1252" t="s">
        <v>3826</v>
      </c>
      <c r="AC258" s="1253"/>
      <c r="AD258" s="1231"/>
    </row>
    <row r="259" spans="1:30" ht="15.75" hidden="1" customHeight="1">
      <c r="A259" s="1244">
        <f t="shared" si="0"/>
        <v>14</v>
      </c>
      <c r="B259" s="1245" t="s">
        <v>2289</v>
      </c>
      <c r="C259" s="1245" t="s">
        <v>2279</v>
      </c>
      <c r="D259" s="1245" t="s">
        <v>2288</v>
      </c>
      <c r="E259" s="1244" t="s">
        <v>1710</v>
      </c>
      <c r="F259" s="1245">
        <f t="shared" si="7"/>
        <v>1985</v>
      </c>
      <c r="G259" s="1247">
        <v>31285</v>
      </c>
      <c r="H259" s="1244" t="s">
        <v>1705</v>
      </c>
      <c r="I259" s="1248" t="s">
        <v>3826</v>
      </c>
      <c r="J259" s="1245" t="s">
        <v>1681</v>
      </c>
      <c r="K259" s="1245">
        <v>0</v>
      </c>
      <c r="L259" s="1245" t="s">
        <v>2014</v>
      </c>
      <c r="M259" s="1245" t="s">
        <v>1718</v>
      </c>
      <c r="N259" s="1245"/>
      <c r="O259" s="1245" t="s">
        <v>1227</v>
      </c>
      <c r="P259" s="1249"/>
      <c r="Q259" s="1245"/>
      <c r="R259" s="1244"/>
      <c r="S259" s="1244"/>
      <c r="T259" s="1244"/>
      <c r="U259" s="1244"/>
      <c r="V259" s="1244"/>
      <c r="W259" s="1250" t="s">
        <v>1716</v>
      </c>
      <c r="X259" s="1244"/>
      <c r="Y259" s="1251">
        <v>42527</v>
      </c>
      <c r="Z259" s="1251">
        <v>42892</v>
      </c>
      <c r="AA259" s="1250">
        <f t="shared" ca="1" si="9"/>
        <v>15.833333333333334</v>
      </c>
      <c r="AB259" s="1252" t="s">
        <v>3826</v>
      </c>
      <c r="AC259" s="1253"/>
      <c r="AD259" s="1231"/>
    </row>
    <row r="260" spans="1:30" ht="15.75" hidden="1" customHeight="1">
      <c r="A260" s="1244">
        <f t="shared" si="0"/>
        <v>14</v>
      </c>
      <c r="B260" s="1245" t="s">
        <v>2290</v>
      </c>
      <c r="C260" s="1245" t="s">
        <v>2279</v>
      </c>
      <c r="D260" s="1245" t="s">
        <v>2288</v>
      </c>
      <c r="E260" s="1246" t="s">
        <v>1690</v>
      </c>
      <c r="F260" s="1245">
        <f t="shared" si="7"/>
        <v>1964</v>
      </c>
      <c r="G260" s="1247">
        <v>23503</v>
      </c>
      <c r="H260" s="1244" t="s">
        <v>1705</v>
      </c>
      <c r="I260" s="1248" t="s">
        <v>3826</v>
      </c>
      <c r="J260" s="1245" t="s">
        <v>1681</v>
      </c>
      <c r="K260" s="1245">
        <v>0</v>
      </c>
      <c r="L260" s="1245" t="s">
        <v>2291</v>
      </c>
      <c r="M260" s="1245" t="s">
        <v>2292</v>
      </c>
      <c r="N260" s="1245"/>
      <c r="O260" s="1245" t="s">
        <v>1227</v>
      </c>
      <c r="P260" s="1249"/>
      <c r="Q260" s="1245"/>
      <c r="R260" s="1244"/>
      <c r="S260" s="1244"/>
      <c r="T260" s="1244"/>
      <c r="U260" s="1244"/>
      <c r="V260" s="1244"/>
      <c r="W260" s="1244" t="s">
        <v>725</v>
      </c>
      <c r="X260" s="1244"/>
      <c r="Y260" s="1251">
        <v>36810</v>
      </c>
      <c r="Z260" s="1251">
        <v>37175</v>
      </c>
      <c r="AA260" s="1250">
        <f t="shared" ca="1" si="9"/>
        <v>-0.41666666666666669</v>
      </c>
      <c r="AB260" s="1252" t="s">
        <v>3826</v>
      </c>
      <c r="AC260" s="1253"/>
      <c r="AD260" s="1231"/>
    </row>
    <row r="261" spans="1:30" ht="15.75" hidden="1" customHeight="1">
      <c r="A261" s="1244">
        <f t="shared" ref="A261:A515" si="10">+SUBTOTAL(3,$C$6:C261)</f>
        <v>14</v>
      </c>
      <c r="B261" s="1245" t="s">
        <v>2293</v>
      </c>
      <c r="C261" s="1245" t="s">
        <v>2279</v>
      </c>
      <c r="D261" s="1245" t="s">
        <v>2288</v>
      </c>
      <c r="E261" s="1244" t="s">
        <v>1710</v>
      </c>
      <c r="F261" s="1245">
        <f t="shared" si="7"/>
        <v>1987</v>
      </c>
      <c r="G261" s="1247">
        <v>31998</v>
      </c>
      <c r="H261" s="1244" t="s">
        <v>1705</v>
      </c>
      <c r="I261" s="1248" t="s">
        <v>3826</v>
      </c>
      <c r="J261" s="1245" t="s">
        <v>1681</v>
      </c>
      <c r="K261" s="1245">
        <v>0</v>
      </c>
      <c r="L261" s="1245" t="s">
        <v>2294</v>
      </c>
      <c r="M261" s="1245" t="s">
        <v>2295</v>
      </c>
      <c r="N261" s="1245"/>
      <c r="O261" s="1245" t="s">
        <v>1227</v>
      </c>
      <c r="P261" s="1249"/>
      <c r="Q261" s="1245"/>
      <c r="R261" s="1244" t="s">
        <v>2017</v>
      </c>
      <c r="S261" s="1244" t="s">
        <v>2031</v>
      </c>
      <c r="T261" s="1244"/>
      <c r="U261" s="1244"/>
      <c r="V261" s="1244" t="s">
        <v>2052</v>
      </c>
      <c r="W261" s="1250" t="s">
        <v>1716</v>
      </c>
      <c r="X261" s="1244" t="s">
        <v>1696</v>
      </c>
      <c r="Y261" s="1251">
        <v>43181</v>
      </c>
      <c r="Z261" s="1251">
        <v>43546</v>
      </c>
      <c r="AA261" s="1250">
        <f t="shared" ca="1" si="9"/>
        <v>17.833333333333332</v>
      </c>
      <c r="AB261" s="1252" t="s">
        <v>3826</v>
      </c>
      <c r="AC261" s="1253"/>
      <c r="AD261" s="1231"/>
    </row>
    <row r="262" spans="1:30" ht="15.75" hidden="1" customHeight="1">
      <c r="A262" s="1244">
        <f t="shared" si="10"/>
        <v>14</v>
      </c>
      <c r="B262" s="1245" t="s">
        <v>2296</v>
      </c>
      <c r="C262" s="1245" t="s">
        <v>2279</v>
      </c>
      <c r="D262" s="1245" t="s">
        <v>2288</v>
      </c>
      <c r="E262" s="1244" t="s">
        <v>1710</v>
      </c>
      <c r="F262" s="1245">
        <f t="shared" si="7"/>
        <v>1988</v>
      </c>
      <c r="G262" s="1247">
        <v>32177</v>
      </c>
      <c r="H262" s="1244" t="s">
        <v>1705</v>
      </c>
      <c r="I262" s="1248" t="s">
        <v>3826</v>
      </c>
      <c r="J262" s="1245" t="s">
        <v>1681</v>
      </c>
      <c r="K262" s="1245">
        <v>0</v>
      </c>
      <c r="L262" s="1245" t="s">
        <v>2280</v>
      </c>
      <c r="M262" s="1245" t="s">
        <v>2297</v>
      </c>
      <c r="N262" s="1245"/>
      <c r="O262" s="1245" t="s">
        <v>1227</v>
      </c>
      <c r="P262" s="1249"/>
      <c r="Q262" s="1245"/>
      <c r="R262" s="1244"/>
      <c r="S262" s="1244"/>
      <c r="T262" s="1244"/>
      <c r="U262" s="1244"/>
      <c r="V262" s="1244" t="s">
        <v>2052</v>
      </c>
      <c r="W262" s="1250" t="s">
        <v>1708</v>
      </c>
      <c r="X262" s="1244"/>
      <c r="Y262" s="1251">
        <v>42089</v>
      </c>
      <c r="Z262" s="1251">
        <v>42455</v>
      </c>
      <c r="AA262" s="1250">
        <f t="shared" ca="1" si="9"/>
        <v>18.333333333333332</v>
      </c>
      <c r="AB262" s="1252" t="s">
        <v>3826</v>
      </c>
      <c r="AC262" s="1253"/>
      <c r="AD262" s="1231"/>
    </row>
    <row r="263" spans="1:30" ht="15.75" hidden="1" customHeight="1">
      <c r="A263" s="1244">
        <f t="shared" si="10"/>
        <v>14</v>
      </c>
      <c r="B263" s="1245" t="s">
        <v>2298</v>
      </c>
      <c r="C263" s="1245" t="s">
        <v>2279</v>
      </c>
      <c r="D263" s="1245" t="s">
        <v>2288</v>
      </c>
      <c r="E263" s="1244" t="s">
        <v>1710</v>
      </c>
      <c r="F263" s="1245">
        <f t="shared" si="7"/>
        <v>1988</v>
      </c>
      <c r="G263" s="1247">
        <v>32312</v>
      </c>
      <c r="H263" s="1244" t="s">
        <v>1705</v>
      </c>
      <c r="I263" s="1248" t="s">
        <v>3826</v>
      </c>
      <c r="J263" s="1245" t="s">
        <v>1681</v>
      </c>
      <c r="K263" s="1245"/>
      <c r="L263" s="1254" t="s">
        <v>2259</v>
      </c>
      <c r="M263" s="1245" t="s">
        <v>2259</v>
      </c>
      <c r="N263" s="1245"/>
      <c r="O263" s="1245">
        <v>0</v>
      </c>
      <c r="P263" s="1249"/>
      <c r="Q263" s="1245"/>
      <c r="R263" s="1244"/>
      <c r="S263" s="1244"/>
      <c r="T263" s="1244"/>
      <c r="U263" s="1244"/>
      <c r="V263" s="1244"/>
      <c r="W263" s="1244" t="s">
        <v>725</v>
      </c>
      <c r="X263" s="1244"/>
      <c r="Y263" s="1251"/>
      <c r="Z263" s="1251"/>
      <c r="AA263" s="1250">
        <f t="shared" ca="1" si="9"/>
        <v>18.666666666666668</v>
      </c>
      <c r="AB263" s="1252" t="s">
        <v>3826</v>
      </c>
      <c r="AC263" s="1253"/>
      <c r="AD263" s="1231"/>
    </row>
    <row r="264" spans="1:30" ht="15.75" hidden="1" customHeight="1">
      <c r="A264" s="1244">
        <f t="shared" si="10"/>
        <v>14</v>
      </c>
      <c r="B264" s="1245" t="s">
        <v>2299</v>
      </c>
      <c r="C264" s="1245" t="s">
        <v>2279</v>
      </c>
      <c r="D264" s="1245" t="s">
        <v>2288</v>
      </c>
      <c r="E264" s="1246" t="s">
        <v>1710</v>
      </c>
      <c r="F264" s="1245">
        <f t="shared" si="7"/>
        <v>1971</v>
      </c>
      <c r="G264" s="1247">
        <v>26218</v>
      </c>
      <c r="H264" s="1244" t="s">
        <v>1705</v>
      </c>
      <c r="I264" s="1248" t="s">
        <v>3826</v>
      </c>
      <c r="J264" s="1245" t="s">
        <v>1681</v>
      </c>
      <c r="K264" s="1245">
        <v>0</v>
      </c>
      <c r="L264" s="1245" t="s">
        <v>2026</v>
      </c>
      <c r="M264" s="1245" t="s">
        <v>2300</v>
      </c>
      <c r="N264" s="1245"/>
      <c r="O264" s="1245" t="s">
        <v>1227</v>
      </c>
      <c r="P264" s="1249"/>
      <c r="Q264" s="1245"/>
      <c r="R264" s="1244"/>
      <c r="S264" s="1244"/>
      <c r="T264" s="1244"/>
      <c r="U264" s="1244"/>
      <c r="V264" s="1244"/>
      <c r="W264" s="1250" t="s">
        <v>1708</v>
      </c>
      <c r="X264" s="1244"/>
      <c r="Y264" s="1251">
        <v>38240</v>
      </c>
      <c r="Z264" s="1251">
        <v>38605</v>
      </c>
      <c r="AA264" s="1250">
        <f t="shared" ca="1" si="9"/>
        <v>2</v>
      </c>
      <c r="AB264" s="1252" t="s">
        <v>3826</v>
      </c>
      <c r="AC264" s="1253"/>
      <c r="AD264" s="1231"/>
    </row>
    <row r="265" spans="1:30" ht="15.75" hidden="1" customHeight="1">
      <c r="A265" s="1244">
        <f t="shared" si="10"/>
        <v>14</v>
      </c>
      <c r="B265" s="1245" t="s">
        <v>2301</v>
      </c>
      <c r="C265" s="1245" t="s">
        <v>2279</v>
      </c>
      <c r="D265" s="1245"/>
      <c r="E265" s="1244" t="s">
        <v>1690</v>
      </c>
      <c r="F265" s="1245">
        <f t="shared" si="7"/>
        <v>1975</v>
      </c>
      <c r="G265" s="1247">
        <v>27639</v>
      </c>
      <c r="H265" s="1244" t="s">
        <v>1705</v>
      </c>
      <c r="I265" s="1248" t="s">
        <v>3826</v>
      </c>
      <c r="J265" s="1245" t="s">
        <v>20</v>
      </c>
      <c r="K265" s="1245">
        <v>0</v>
      </c>
      <c r="L265" s="1245" t="s">
        <v>2302</v>
      </c>
      <c r="M265" s="1245">
        <v>0</v>
      </c>
      <c r="N265" s="1245"/>
      <c r="O265" s="1245">
        <v>0</v>
      </c>
      <c r="P265" s="1249"/>
      <c r="Q265" s="1245"/>
      <c r="R265" s="1244"/>
      <c r="S265" s="1244"/>
      <c r="T265" s="1244"/>
      <c r="U265" s="1244"/>
      <c r="V265" s="1244"/>
      <c r="W265" s="1244">
        <v>0</v>
      </c>
      <c r="X265" s="1244"/>
      <c r="Y265" s="1251"/>
      <c r="Z265" s="1251"/>
      <c r="AA265" s="1250">
        <f t="shared" ca="1" si="9"/>
        <v>10.833333333333334</v>
      </c>
      <c r="AB265" s="1252" t="s">
        <v>3826</v>
      </c>
      <c r="AC265" s="1253"/>
      <c r="AD265" s="1231"/>
    </row>
    <row r="266" spans="1:30" ht="15.75" hidden="1" customHeight="1">
      <c r="A266" s="1244">
        <f t="shared" si="10"/>
        <v>14</v>
      </c>
      <c r="B266" s="1245" t="s">
        <v>2303</v>
      </c>
      <c r="C266" s="1245" t="s">
        <v>2279</v>
      </c>
      <c r="D266" s="1245"/>
      <c r="E266" s="1246" t="s">
        <v>1690</v>
      </c>
      <c r="F266" s="1245">
        <f t="shared" si="7"/>
        <v>1982</v>
      </c>
      <c r="G266" s="1247">
        <v>29985</v>
      </c>
      <c r="H266" s="1244" t="s">
        <v>1705</v>
      </c>
      <c r="I266" s="1248" t="s">
        <v>3826</v>
      </c>
      <c r="J266" s="1245" t="s">
        <v>20</v>
      </c>
      <c r="K266" s="1245">
        <v>0</v>
      </c>
      <c r="L266" s="1245" t="s">
        <v>2216</v>
      </c>
      <c r="M266" s="1245">
        <v>0</v>
      </c>
      <c r="N266" s="1245"/>
      <c r="O266" s="1245" t="s">
        <v>1227</v>
      </c>
      <c r="P266" s="1249"/>
      <c r="Q266" s="1245"/>
      <c r="R266" s="1251" t="s">
        <v>1730</v>
      </c>
      <c r="S266" s="1244" t="s">
        <v>1806</v>
      </c>
      <c r="T266" s="1244"/>
      <c r="U266" s="1244"/>
      <c r="V266" s="1244" t="s">
        <v>1712</v>
      </c>
      <c r="W266" s="1250" t="s">
        <v>1716</v>
      </c>
      <c r="X266" s="1244"/>
      <c r="Y266" s="1251"/>
      <c r="Z266" s="1251"/>
      <c r="AA266" s="1250">
        <f t="shared" ca="1" si="9"/>
        <v>17.333333333333332</v>
      </c>
      <c r="AB266" s="1252" t="s">
        <v>3826</v>
      </c>
      <c r="AC266" s="1253"/>
      <c r="AD266" s="1231"/>
    </row>
    <row r="267" spans="1:30" ht="15.75" hidden="1" customHeight="1">
      <c r="A267" s="1244">
        <f t="shared" si="10"/>
        <v>14</v>
      </c>
      <c r="B267" s="1245" t="s">
        <v>2304</v>
      </c>
      <c r="C267" s="1245" t="s">
        <v>2305</v>
      </c>
      <c r="D267" s="1245" t="s">
        <v>2170</v>
      </c>
      <c r="E267" s="1244" t="s">
        <v>1710</v>
      </c>
      <c r="F267" s="1245">
        <f t="shared" si="7"/>
        <v>1986</v>
      </c>
      <c r="G267" s="1247">
        <v>31462</v>
      </c>
      <c r="H267" s="1244" t="s">
        <v>1699</v>
      </c>
      <c r="I267" s="1248" t="s">
        <v>3826</v>
      </c>
      <c r="J267" s="1245" t="s">
        <v>1681</v>
      </c>
      <c r="K267" s="1245">
        <v>0</v>
      </c>
      <c r="L267" s="1245" t="s">
        <v>2306</v>
      </c>
      <c r="M267" s="1245" t="s">
        <v>2108</v>
      </c>
      <c r="N267" s="1245"/>
      <c r="O267" s="1245" t="s">
        <v>1227</v>
      </c>
      <c r="P267" s="1249"/>
      <c r="Q267" s="1245"/>
      <c r="R267" s="1251" t="s">
        <v>2307</v>
      </c>
      <c r="S267" s="1244"/>
      <c r="T267" s="1244" t="s">
        <v>725</v>
      </c>
      <c r="U267" s="1244" t="s">
        <v>1774</v>
      </c>
      <c r="V267" s="1244"/>
      <c r="W267" s="1244">
        <v>0</v>
      </c>
      <c r="X267" s="1244"/>
      <c r="Y267" s="1251">
        <v>0</v>
      </c>
      <c r="Z267" s="1251">
        <v>0</v>
      </c>
      <c r="AA267" s="1250">
        <f t="shared" ca="1" si="9"/>
        <v>16.333333333333332</v>
      </c>
      <c r="AB267" s="1252" t="s">
        <v>3826</v>
      </c>
      <c r="AC267" s="1253"/>
      <c r="AD267" s="1231"/>
    </row>
    <row r="268" spans="1:30" ht="15.75" hidden="1" customHeight="1">
      <c r="A268" s="1244">
        <f t="shared" si="10"/>
        <v>14</v>
      </c>
      <c r="B268" s="1245" t="s">
        <v>2308</v>
      </c>
      <c r="C268" s="1245" t="s">
        <v>2305</v>
      </c>
      <c r="D268" s="1245"/>
      <c r="E268" s="1246" t="s">
        <v>1690</v>
      </c>
      <c r="F268" s="1245">
        <f t="shared" si="7"/>
        <v>1980</v>
      </c>
      <c r="G268" s="1247">
        <v>29562</v>
      </c>
      <c r="H268" s="1244" t="s">
        <v>1705</v>
      </c>
      <c r="I268" s="1248" t="s">
        <v>3826</v>
      </c>
      <c r="J268" s="1245" t="s">
        <v>1681</v>
      </c>
      <c r="K268" s="1245">
        <v>0</v>
      </c>
      <c r="L268" s="1245" t="s">
        <v>2309</v>
      </c>
      <c r="M268" s="1245" t="s">
        <v>2310</v>
      </c>
      <c r="N268" s="1245"/>
      <c r="O268" s="1245" t="s">
        <v>2044</v>
      </c>
      <c r="P268" s="1249"/>
      <c r="Q268" s="1245"/>
      <c r="R268" s="1244"/>
      <c r="S268" s="1244"/>
      <c r="T268" s="1244"/>
      <c r="U268" s="1244"/>
      <c r="V268" s="1244" t="s">
        <v>2052</v>
      </c>
      <c r="W268" s="1244" t="s">
        <v>725</v>
      </c>
      <c r="X268" s="1244" t="s">
        <v>1696</v>
      </c>
      <c r="Y268" s="1251">
        <v>37479</v>
      </c>
      <c r="Z268" s="1251">
        <v>37844</v>
      </c>
      <c r="AA268" s="1250">
        <f t="shared" ca="1" si="9"/>
        <v>16.166666666666668</v>
      </c>
      <c r="AB268" s="1252" t="s">
        <v>3826</v>
      </c>
      <c r="AC268" s="1253"/>
      <c r="AD268" s="1231"/>
    </row>
    <row r="269" spans="1:30" ht="15.75" hidden="1" customHeight="1">
      <c r="A269" s="1244">
        <f t="shared" si="10"/>
        <v>14</v>
      </c>
      <c r="B269" s="1245" t="s">
        <v>2311</v>
      </c>
      <c r="C269" s="1245" t="s">
        <v>2305</v>
      </c>
      <c r="D269" s="1245"/>
      <c r="E269" s="1244" t="s">
        <v>1710</v>
      </c>
      <c r="F269" s="1245">
        <f t="shared" si="7"/>
        <v>1986</v>
      </c>
      <c r="G269" s="1247">
        <v>31589</v>
      </c>
      <c r="H269" s="1244" t="s">
        <v>1705</v>
      </c>
      <c r="I269" s="1248" t="s">
        <v>3826</v>
      </c>
      <c r="J269" s="1245" t="s">
        <v>1681</v>
      </c>
      <c r="K269" s="1245">
        <v>0</v>
      </c>
      <c r="L269" s="1245" t="s">
        <v>1739</v>
      </c>
      <c r="M269" s="1245">
        <v>0</v>
      </c>
      <c r="N269" s="1245"/>
      <c r="O269" s="1245" t="s">
        <v>1227</v>
      </c>
      <c r="P269" s="1249"/>
      <c r="Q269" s="1245"/>
      <c r="R269" s="1251" t="s">
        <v>1730</v>
      </c>
      <c r="S269" s="1244"/>
      <c r="T269" s="1244"/>
      <c r="U269" s="1244"/>
      <c r="V269" s="1244" t="s">
        <v>1712</v>
      </c>
      <c r="W269" s="1250" t="s">
        <v>1716</v>
      </c>
      <c r="X269" s="1244"/>
      <c r="Y269" s="1251">
        <v>43615</v>
      </c>
      <c r="Z269" s="1251">
        <v>43981</v>
      </c>
      <c r="AA269" s="1250">
        <f t="shared" ca="1" si="9"/>
        <v>16.666666666666668</v>
      </c>
      <c r="AB269" s="1252" t="s">
        <v>3826</v>
      </c>
      <c r="AC269" s="1253"/>
      <c r="AD269" s="1231"/>
    </row>
    <row r="270" spans="1:30" ht="15.75" hidden="1" customHeight="1">
      <c r="A270" s="1244">
        <f t="shared" si="10"/>
        <v>14</v>
      </c>
      <c r="B270" s="1245" t="s">
        <v>2312</v>
      </c>
      <c r="C270" s="1245" t="s">
        <v>2305</v>
      </c>
      <c r="D270" s="1245"/>
      <c r="E270" s="1244" t="s">
        <v>1690</v>
      </c>
      <c r="F270" s="1245">
        <f t="shared" si="7"/>
        <v>1982</v>
      </c>
      <c r="G270" s="1247">
        <v>30141</v>
      </c>
      <c r="H270" s="1244" t="s">
        <v>1705</v>
      </c>
      <c r="I270" s="1248" t="s">
        <v>3826</v>
      </c>
      <c r="J270" s="1245" t="s">
        <v>1681</v>
      </c>
      <c r="K270" s="1245">
        <v>0</v>
      </c>
      <c r="L270" s="1245" t="s">
        <v>2041</v>
      </c>
      <c r="M270" s="1245" t="s">
        <v>2161</v>
      </c>
      <c r="N270" s="1245"/>
      <c r="O270" s="1245" t="s">
        <v>1227</v>
      </c>
      <c r="P270" s="1249"/>
      <c r="Q270" s="1245"/>
      <c r="R270" s="1244"/>
      <c r="S270" s="1244"/>
      <c r="T270" s="1244"/>
      <c r="U270" s="1244"/>
      <c r="V270" s="1244"/>
      <c r="W270" s="1250" t="s">
        <v>1716</v>
      </c>
      <c r="X270" s="1244"/>
      <c r="Y270" s="1251">
        <v>39826</v>
      </c>
      <c r="Z270" s="1251">
        <v>40191</v>
      </c>
      <c r="AA270" s="1250">
        <f t="shared" ca="1" si="9"/>
        <v>17.75</v>
      </c>
      <c r="AB270" s="1252" t="s">
        <v>3826</v>
      </c>
      <c r="AC270" s="1253"/>
      <c r="AD270" s="1231"/>
    </row>
    <row r="271" spans="1:30" ht="15.75" hidden="1" customHeight="1">
      <c r="A271" s="1244">
        <f t="shared" si="10"/>
        <v>14</v>
      </c>
      <c r="B271" s="1245" t="s">
        <v>2313</v>
      </c>
      <c r="C271" s="1245" t="s">
        <v>2305</v>
      </c>
      <c r="D271" s="1245"/>
      <c r="E271" s="1246" t="s">
        <v>1690</v>
      </c>
      <c r="F271" s="1245">
        <f t="shared" si="7"/>
        <v>1982</v>
      </c>
      <c r="G271" s="1247">
        <v>30171</v>
      </c>
      <c r="H271" s="1244" t="s">
        <v>1705</v>
      </c>
      <c r="I271" s="1248" t="s">
        <v>3826</v>
      </c>
      <c r="J271" s="1245" t="s">
        <v>1681</v>
      </c>
      <c r="K271" s="1245">
        <v>0</v>
      </c>
      <c r="L271" s="1245" t="s">
        <v>2014</v>
      </c>
      <c r="M271" s="1245" t="s">
        <v>2044</v>
      </c>
      <c r="N271" s="1245"/>
      <c r="O271" s="1245" t="s">
        <v>1227</v>
      </c>
      <c r="P271" s="1249"/>
      <c r="Q271" s="1245"/>
      <c r="R271" s="1244"/>
      <c r="S271" s="1244"/>
      <c r="T271" s="1244"/>
      <c r="U271" s="1244"/>
      <c r="V271" s="1244" t="s">
        <v>2052</v>
      </c>
      <c r="W271" s="1244" t="s">
        <v>2037</v>
      </c>
      <c r="X271" s="1244" t="s">
        <v>1696</v>
      </c>
      <c r="Y271" s="1251">
        <v>37619</v>
      </c>
      <c r="Z271" s="1251">
        <v>37984</v>
      </c>
      <c r="AA271" s="1250">
        <f t="shared" ca="1" si="9"/>
        <v>17.833333333333332</v>
      </c>
      <c r="AB271" s="1252" t="s">
        <v>3826</v>
      </c>
      <c r="AC271" s="1253"/>
      <c r="AD271" s="1231"/>
    </row>
    <row r="272" spans="1:30" ht="15.75" hidden="1" customHeight="1">
      <c r="A272" s="1244">
        <f t="shared" si="10"/>
        <v>14</v>
      </c>
      <c r="B272" s="1245" t="s">
        <v>2314</v>
      </c>
      <c r="C272" s="1245" t="s">
        <v>2305</v>
      </c>
      <c r="D272" s="1245"/>
      <c r="E272" s="1246" t="s">
        <v>1710</v>
      </c>
      <c r="F272" s="1245">
        <f t="shared" si="7"/>
        <v>1981</v>
      </c>
      <c r="G272" s="1247">
        <v>29917</v>
      </c>
      <c r="H272" s="1244" t="s">
        <v>2315</v>
      </c>
      <c r="I272" s="1248" t="s">
        <v>3826</v>
      </c>
      <c r="J272" s="1245" t="s">
        <v>20</v>
      </c>
      <c r="K272" s="1245">
        <v>0</v>
      </c>
      <c r="L272" s="1245" t="s">
        <v>1744</v>
      </c>
      <c r="M272" s="1245">
        <v>0</v>
      </c>
      <c r="N272" s="1245"/>
      <c r="O272" s="1245" t="s">
        <v>1227</v>
      </c>
      <c r="P272" s="1249"/>
      <c r="Q272" s="1245"/>
      <c r="R272" s="1244"/>
      <c r="S272" s="1244"/>
      <c r="T272" s="1244"/>
      <c r="U272" s="1244"/>
      <c r="V272" s="1244"/>
      <c r="W272" s="1250" t="s">
        <v>1886</v>
      </c>
      <c r="X272" s="1244"/>
      <c r="Y272" s="1251"/>
      <c r="Z272" s="1251"/>
      <c r="AA272" s="1250">
        <f t="shared" ca="1" si="9"/>
        <v>12.083333333333334</v>
      </c>
      <c r="AB272" s="1252" t="s">
        <v>3826</v>
      </c>
      <c r="AC272" s="1253"/>
      <c r="AD272" s="1231"/>
    </row>
    <row r="273" spans="1:30" ht="15.75" hidden="1" customHeight="1">
      <c r="A273" s="1244">
        <f t="shared" si="10"/>
        <v>14</v>
      </c>
      <c r="B273" s="1245" t="s">
        <v>2316</v>
      </c>
      <c r="C273" s="1245" t="s">
        <v>2317</v>
      </c>
      <c r="D273" s="1245"/>
      <c r="E273" s="1244" t="s">
        <v>1690</v>
      </c>
      <c r="F273" s="1245">
        <f t="shared" si="7"/>
        <v>1986</v>
      </c>
      <c r="G273" s="1247">
        <v>31483</v>
      </c>
      <c r="H273" s="1244" t="s">
        <v>1705</v>
      </c>
      <c r="I273" s="1248" t="s">
        <v>3826</v>
      </c>
      <c r="J273" s="1245" t="s">
        <v>20</v>
      </c>
      <c r="K273" s="1245">
        <v>0</v>
      </c>
      <c r="L273" s="1245" t="s">
        <v>2318</v>
      </c>
      <c r="M273" s="1245">
        <v>0</v>
      </c>
      <c r="N273" s="1245"/>
      <c r="O273" s="1245" t="s">
        <v>1227</v>
      </c>
      <c r="P273" s="1249"/>
      <c r="Q273" s="1245"/>
      <c r="R273" s="1244"/>
      <c r="S273" s="1244"/>
      <c r="T273" s="1244"/>
      <c r="U273" s="1244"/>
      <c r="V273" s="1244" t="s">
        <v>1712</v>
      </c>
      <c r="W273" s="1250" t="s">
        <v>1716</v>
      </c>
      <c r="X273" s="1244"/>
      <c r="Y273" s="1251"/>
      <c r="Z273" s="1251"/>
      <c r="AA273" s="1250">
        <f t="shared" ca="1" si="9"/>
        <v>21.416666666666668</v>
      </c>
      <c r="AB273" s="1252" t="s">
        <v>3826</v>
      </c>
      <c r="AC273" s="1253"/>
      <c r="AD273" s="1231"/>
    </row>
    <row r="274" spans="1:30" ht="15.75" hidden="1" customHeight="1">
      <c r="A274" s="1244">
        <f t="shared" si="10"/>
        <v>14</v>
      </c>
      <c r="B274" s="1245" t="s">
        <v>2319</v>
      </c>
      <c r="C274" s="1245" t="s">
        <v>2305</v>
      </c>
      <c r="D274" s="1245"/>
      <c r="E274" s="1246" t="s">
        <v>1710</v>
      </c>
      <c r="F274" s="1245">
        <f t="shared" si="7"/>
        <v>1981</v>
      </c>
      <c r="G274" s="1247">
        <v>29769</v>
      </c>
      <c r="H274" s="1244" t="s">
        <v>1705</v>
      </c>
      <c r="I274" s="1248" t="s">
        <v>3826</v>
      </c>
      <c r="J274" s="1245" t="s">
        <v>1681</v>
      </c>
      <c r="K274" s="1245">
        <v>0</v>
      </c>
      <c r="L274" s="1245" t="s">
        <v>2309</v>
      </c>
      <c r="M274" s="1245" t="s">
        <v>2044</v>
      </c>
      <c r="N274" s="1245"/>
      <c r="O274" s="1245" t="s">
        <v>1227</v>
      </c>
      <c r="P274" s="1249"/>
      <c r="Q274" s="1245"/>
      <c r="R274" s="1251" t="s">
        <v>1746</v>
      </c>
      <c r="S274" s="1244"/>
      <c r="T274" s="1244"/>
      <c r="U274" s="1244"/>
      <c r="V274" s="1244"/>
      <c r="W274" s="1250" t="s">
        <v>1716</v>
      </c>
      <c r="X274" s="1244"/>
      <c r="Y274" s="1251">
        <v>37799</v>
      </c>
      <c r="Z274" s="1251">
        <v>38165</v>
      </c>
      <c r="AA274" s="1250">
        <f t="shared" ca="1" si="9"/>
        <v>11.666666666666666</v>
      </c>
      <c r="AB274" s="1252" t="s">
        <v>3826</v>
      </c>
      <c r="AC274" s="1253"/>
      <c r="AD274" s="1231"/>
    </row>
    <row r="275" spans="1:30" ht="15.75" hidden="1" customHeight="1">
      <c r="A275" s="1244">
        <f t="shared" si="10"/>
        <v>14</v>
      </c>
      <c r="B275" s="1245" t="s">
        <v>2320</v>
      </c>
      <c r="C275" s="1245" t="s">
        <v>2305</v>
      </c>
      <c r="D275" s="1245"/>
      <c r="E275" s="1246" t="s">
        <v>1710</v>
      </c>
      <c r="F275" s="1245">
        <f t="shared" si="7"/>
        <v>1994</v>
      </c>
      <c r="G275" s="1247">
        <v>34488</v>
      </c>
      <c r="H275" s="1246" t="s">
        <v>1705</v>
      </c>
      <c r="I275" s="1248" t="s">
        <v>3826</v>
      </c>
      <c r="J275" s="1245" t="s">
        <v>20</v>
      </c>
      <c r="K275" s="1245"/>
      <c r="L275" s="1254" t="s">
        <v>2321</v>
      </c>
      <c r="M275" s="1245"/>
      <c r="N275" s="1245"/>
      <c r="O275" s="1245"/>
      <c r="P275" s="1249"/>
      <c r="Q275" s="1245"/>
      <c r="R275" s="1244"/>
      <c r="S275" s="1244"/>
      <c r="T275" s="1244"/>
      <c r="U275" s="1244"/>
      <c r="V275" s="1244"/>
      <c r="W275" s="1244"/>
      <c r="X275" s="1244"/>
      <c r="Y275" s="1244"/>
      <c r="Z275" s="1251"/>
      <c r="AA275" s="1257"/>
      <c r="AB275" s="1252" t="s">
        <v>3826</v>
      </c>
      <c r="AC275" s="1253"/>
      <c r="AD275" s="1231"/>
    </row>
    <row r="276" spans="1:30" ht="15.75" hidden="1" customHeight="1">
      <c r="A276" s="1244">
        <f t="shared" si="10"/>
        <v>14</v>
      </c>
      <c r="B276" s="1245" t="s">
        <v>2322</v>
      </c>
      <c r="C276" s="1245" t="s">
        <v>2305</v>
      </c>
      <c r="D276" s="1245"/>
      <c r="E276" s="1244" t="s">
        <v>1690</v>
      </c>
      <c r="F276" s="1245">
        <f t="shared" si="7"/>
        <v>1992</v>
      </c>
      <c r="G276" s="1247">
        <v>33714</v>
      </c>
      <c r="H276" s="1244" t="s">
        <v>1705</v>
      </c>
      <c r="I276" s="1248" t="s">
        <v>3826</v>
      </c>
      <c r="J276" s="1245" t="s">
        <v>1681</v>
      </c>
      <c r="K276" s="1245"/>
      <c r="L276" s="1254">
        <v>0</v>
      </c>
      <c r="M276" s="1245">
        <v>0</v>
      </c>
      <c r="N276" s="1245"/>
      <c r="O276" s="1245">
        <v>0</v>
      </c>
      <c r="P276" s="1249"/>
      <c r="Q276" s="1245"/>
      <c r="R276" s="1251" t="s">
        <v>2323</v>
      </c>
      <c r="S276" s="1244"/>
      <c r="T276" s="1244"/>
      <c r="U276" s="1244"/>
      <c r="V276" s="1244"/>
      <c r="W276" s="1250" t="s">
        <v>1886</v>
      </c>
      <c r="X276" s="1244"/>
      <c r="Y276" s="1244"/>
      <c r="Z276" s="1251"/>
      <c r="AA276" s="1250">
        <f t="shared" ref="AA276:AA281" ca="1" si="11">IF(E276="nữ",660-DATEDIF(G276,TODAY(),"m"),720-DATEDIF(G276,TODAY(),"m"))/12</f>
        <v>27.5</v>
      </c>
      <c r="AB276" s="1252" t="s">
        <v>3826</v>
      </c>
      <c r="AC276" s="1253"/>
      <c r="AD276" s="1231"/>
    </row>
    <row r="277" spans="1:30" ht="15.75" hidden="1" customHeight="1">
      <c r="A277" s="1244">
        <f t="shared" si="10"/>
        <v>14</v>
      </c>
      <c r="B277" s="1245" t="s">
        <v>2324</v>
      </c>
      <c r="C277" s="1245" t="s">
        <v>2325</v>
      </c>
      <c r="D277" s="1245" t="s">
        <v>2326</v>
      </c>
      <c r="E277" s="1244" t="s">
        <v>1690</v>
      </c>
      <c r="F277" s="1245">
        <f t="shared" si="7"/>
        <v>1975</v>
      </c>
      <c r="G277" s="1247">
        <v>27683</v>
      </c>
      <c r="H277" s="1244" t="s">
        <v>1699</v>
      </c>
      <c r="I277" s="1248" t="s">
        <v>1352</v>
      </c>
      <c r="J277" s="1245" t="s">
        <v>20</v>
      </c>
      <c r="K277" s="1245"/>
      <c r="L277" s="1254"/>
      <c r="M277" s="1245"/>
      <c r="N277" s="1245"/>
      <c r="O277" s="1245"/>
      <c r="P277" s="1249"/>
      <c r="Q277" s="1245"/>
      <c r="R277" s="1244"/>
      <c r="S277" s="1244"/>
      <c r="T277" s="1244"/>
      <c r="U277" s="1244"/>
      <c r="V277" s="1244"/>
      <c r="W277" s="1244"/>
      <c r="X277" s="1244"/>
      <c r="Y277" s="1251">
        <v>35881</v>
      </c>
      <c r="Z277" s="1251">
        <v>36246</v>
      </c>
      <c r="AA277" s="1250">
        <f t="shared" ca="1" si="11"/>
        <v>11</v>
      </c>
      <c r="AB277" s="1252" t="s">
        <v>3826</v>
      </c>
      <c r="AC277" s="1253"/>
      <c r="AD277" s="1231"/>
    </row>
    <row r="278" spans="1:30" ht="15.75" hidden="1" customHeight="1">
      <c r="A278" s="1244">
        <f t="shared" si="10"/>
        <v>14</v>
      </c>
      <c r="B278" s="1245" t="s">
        <v>2327</v>
      </c>
      <c r="C278" s="1245" t="s">
        <v>2328</v>
      </c>
      <c r="D278" s="1245" t="s">
        <v>2326</v>
      </c>
      <c r="E278" s="1246" t="s">
        <v>1690</v>
      </c>
      <c r="F278" s="1245">
        <f t="shared" si="7"/>
        <v>1984</v>
      </c>
      <c r="G278" s="1247">
        <v>30732</v>
      </c>
      <c r="H278" s="1244" t="s">
        <v>1699</v>
      </c>
      <c r="I278" s="1248" t="e">
        <f>VLOOKUP(H278,'[5]Bảng mã ngạch'!$A$2:$B$71,2,0)</f>
        <v>#N/A</v>
      </c>
      <c r="J278" s="1245" t="s">
        <v>1681</v>
      </c>
      <c r="K278" s="1245">
        <v>0</v>
      </c>
      <c r="L278" s="1245" t="s">
        <v>2329</v>
      </c>
      <c r="M278" s="1245" t="s">
        <v>2044</v>
      </c>
      <c r="N278" s="1245"/>
      <c r="O278" s="1245" t="s">
        <v>1227</v>
      </c>
      <c r="P278" s="1249"/>
      <c r="Q278" s="1245" t="s">
        <v>1756</v>
      </c>
      <c r="R278" s="1251" t="s">
        <v>1790</v>
      </c>
      <c r="S278" s="1244" t="s">
        <v>1759</v>
      </c>
      <c r="T278" s="1244"/>
      <c r="U278" s="1244"/>
      <c r="V278" s="1244"/>
      <c r="W278" s="1244"/>
      <c r="X278" s="1244" t="s">
        <v>1770</v>
      </c>
      <c r="Y278" s="1251">
        <v>40232</v>
      </c>
      <c r="Z278" s="1251">
        <v>40597</v>
      </c>
      <c r="AA278" s="1250">
        <f t="shared" ca="1" si="11"/>
        <v>19.333333333333332</v>
      </c>
      <c r="AB278" s="1252" t="s">
        <v>3826</v>
      </c>
      <c r="AC278" s="1253"/>
      <c r="AD278" s="1231"/>
    </row>
    <row r="279" spans="1:30" ht="31.5" hidden="1" customHeight="1">
      <c r="A279" s="1244">
        <f t="shared" si="10"/>
        <v>14</v>
      </c>
      <c r="B279" s="1245" t="s">
        <v>2330</v>
      </c>
      <c r="C279" s="1245" t="s">
        <v>2325</v>
      </c>
      <c r="D279" s="1268" t="s">
        <v>2326</v>
      </c>
      <c r="E279" s="1244" t="s">
        <v>1690</v>
      </c>
      <c r="F279" s="1245">
        <f t="shared" si="7"/>
        <v>1975</v>
      </c>
      <c r="G279" s="1247">
        <v>27399</v>
      </c>
      <c r="H279" s="1244" t="s">
        <v>1699</v>
      </c>
      <c r="I279" s="1248" t="s">
        <v>1352</v>
      </c>
      <c r="J279" s="1245" t="s">
        <v>1681</v>
      </c>
      <c r="K279" s="1245"/>
      <c r="L279" s="1245" t="s">
        <v>2331</v>
      </c>
      <c r="M279" s="1245" t="s">
        <v>2331</v>
      </c>
      <c r="N279" s="1245"/>
      <c r="O279" s="1245"/>
      <c r="P279" s="1249"/>
      <c r="Q279" s="1245"/>
      <c r="R279" s="1244" t="s">
        <v>1762</v>
      </c>
      <c r="S279" s="1244"/>
      <c r="T279" s="1244" t="s">
        <v>725</v>
      </c>
      <c r="U279" s="1244"/>
      <c r="V279" s="1244"/>
      <c r="W279" s="1244">
        <v>0</v>
      </c>
      <c r="X279" s="1244" t="s">
        <v>1823</v>
      </c>
      <c r="Y279" s="1251">
        <v>35150</v>
      </c>
      <c r="Z279" s="1251">
        <v>35515</v>
      </c>
      <c r="AA279" s="1250">
        <f t="shared" ca="1" si="11"/>
        <v>10.25</v>
      </c>
      <c r="AB279" s="1252" t="s">
        <v>3826</v>
      </c>
      <c r="AC279" s="1253"/>
      <c r="AD279" s="1231"/>
    </row>
    <row r="280" spans="1:30" ht="15.75" hidden="1" customHeight="1">
      <c r="A280" s="1244">
        <f t="shared" si="10"/>
        <v>14</v>
      </c>
      <c r="B280" s="1245" t="s">
        <v>2332</v>
      </c>
      <c r="C280" s="1245" t="s">
        <v>2325</v>
      </c>
      <c r="D280" s="1248" t="s">
        <v>2326</v>
      </c>
      <c r="E280" s="1246" t="s">
        <v>1690</v>
      </c>
      <c r="F280" s="1245">
        <f t="shared" si="7"/>
        <v>1991</v>
      </c>
      <c r="G280" s="1247">
        <v>33444</v>
      </c>
      <c r="H280" s="1244" t="s">
        <v>1699</v>
      </c>
      <c r="I280" s="1248" t="e">
        <f>VLOOKUP(H280,'[5]Bảng mã ngạch'!$A$2:$B$71,2,0)</f>
        <v>#N/A</v>
      </c>
      <c r="J280" s="1245" t="s">
        <v>1681</v>
      </c>
      <c r="K280" s="1245"/>
      <c r="L280" s="1245" t="s">
        <v>2329</v>
      </c>
      <c r="M280" s="1245" t="s">
        <v>2333</v>
      </c>
      <c r="N280" s="1258">
        <v>44484</v>
      </c>
      <c r="O280" s="1245">
        <v>0</v>
      </c>
      <c r="P280" s="1249"/>
      <c r="Q280" s="1245" t="s">
        <v>1756</v>
      </c>
      <c r="R280" s="1251" t="s">
        <v>2334</v>
      </c>
      <c r="S280" s="1244" t="s">
        <v>1759</v>
      </c>
      <c r="T280" s="1244"/>
      <c r="U280" s="1244"/>
      <c r="V280" s="1244"/>
      <c r="W280" s="1244"/>
      <c r="X280" s="1244"/>
      <c r="Y280" s="1251">
        <v>41698</v>
      </c>
      <c r="Z280" s="1251">
        <v>42063</v>
      </c>
      <c r="AA280" s="1250">
        <f t="shared" ca="1" si="11"/>
        <v>26.75</v>
      </c>
      <c r="AB280" s="1252" t="s">
        <v>3826</v>
      </c>
      <c r="AC280" s="1253"/>
      <c r="AD280" s="1231"/>
    </row>
    <row r="281" spans="1:30" ht="15.75" hidden="1" customHeight="1">
      <c r="A281" s="1244">
        <f t="shared" si="10"/>
        <v>14</v>
      </c>
      <c r="B281" s="1245" t="s">
        <v>2335</v>
      </c>
      <c r="C281" s="1245" t="s">
        <v>2325</v>
      </c>
      <c r="D281" s="1268" t="s">
        <v>2326</v>
      </c>
      <c r="E281" s="1244" t="s">
        <v>1690</v>
      </c>
      <c r="F281" s="1245">
        <f>+YEAR(G281)</f>
        <v>1971</v>
      </c>
      <c r="G281" s="1247">
        <v>25984</v>
      </c>
      <c r="H281" s="1244" t="s">
        <v>1699</v>
      </c>
      <c r="I281" s="1248" t="s">
        <v>1352</v>
      </c>
      <c r="J281" s="1245" t="s">
        <v>20</v>
      </c>
      <c r="K281" s="1245"/>
      <c r="L281" s="1254"/>
      <c r="M281" s="1245"/>
      <c r="N281" s="1245"/>
      <c r="O281" s="1245"/>
      <c r="P281" s="1249"/>
      <c r="Q281" s="1245"/>
      <c r="R281" s="1244"/>
      <c r="S281" s="1244"/>
      <c r="T281" s="1244"/>
      <c r="U281" s="1244"/>
      <c r="V281" s="1244"/>
      <c r="W281" s="1244"/>
      <c r="X281" s="1244"/>
      <c r="Y281" s="1251">
        <v>36447</v>
      </c>
      <c r="Z281" s="1251">
        <v>36813</v>
      </c>
      <c r="AA281" s="1250">
        <f t="shared" ca="1" si="11"/>
        <v>6.333333333333333</v>
      </c>
      <c r="AB281" s="1252" t="s">
        <v>3826</v>
      </c>
      <c r="AC281" s="1253"/>
      <c r="AD281" s="1231"/>
    </row>
    <row r="282" spans="1:30" ht="15.75" hidden="1" customHeight="1">
      <c r="A282" s="1244">
        <f t="shared" si="10"/>
        <v>14</v>
      </c>
      <c r="B282" s="1245" t="s">
        <v>2336</v>
      </c>
      <c r="C282" s="1245" t="s">
        <v>2325</v>
      </c>
      <c r="D282" s="1245" t="s">
        <v>2326</v>
      </c>
      <c r="E282" s="1246" t="s">
        <v>1710</v>
      </c>
      <c r="F282" s="1245">
        <f t="shared" ref="F282:F288" si="12">YEAR(G282)</f>
        <v>1997</v>
      </c>
      <c r="G282" s="1247">
        <v>35691</v>
      </c>
      <c r="H282" s="1246" t="s">
        <v>1699</v>
      </c>
      <c r="I282" s="1248" t="s">
        <v>3826</v>
      </c>
      <c r="J282" s="1245" t="s">
        <v>20</v>
      </c>
      <c r="K282" s="1245"/>
      <c r="L282" s="1254" t="s">
        <v>2337</v>
      </c>
      <c r="M282" s="1245"/>
      <c r="N282" s="1245"/>
      <c r="O282" s="1245"/>
      <c r="P282" s="1249"/>
      <c r="Q282" s="1245"/>
      <c r="R282" s="1244"/>
      <c r="S282" s="1244"/>
      <c r="T282" s="1244"/>
      <c r="U282" s="1244"/>
      <c r="V282" s="1244"/>
      <c r="W282" s="1244"/>
      <c r="X282" s="1244"/>
      <c r="Y282" s="1244"/>
      <c r="Z282" s="1244"/>
      <c r="AA282" s="1257"/>
      <c r="AB282" s="1252" t="s">
        <v>3826</v>
      </c>
      <c r="AC282" s="1253"/>
      <c r="AD282" s="1231"/>
    </row>
    <row r="283" spans="1:30" ht="15.75" hidden="1" customHeight="1">
      <c r="A283" s="1244">
        <f t="shared" si="10"/>
        <v>14</v>
      </c>
      <c r="B283" s="1245" t="s">
        <v>2338</v>
      </c>
      <c r="C283" s="1245" t="s">
        <v>2328</v>
      </c>
      <c r="D283" s="1245" t="s">
        <v>2326</v>
      </c>
      <c r="E283" s="1244" t="s">
        <v>1690</v>
      </c>
      <c r="F283" s="1245">
        <f t="shared" si="12"/>
        <v>1989</v>
      </c>
      <c r="G283" s="1247">
        <v>32787</v>
      </c>
      <c r="H283" s="1244" t="s">
        <v>1699</v>
      </c>
      <c r="I283" s="1248" t="s">
        <v>3826</v>
      </c>
      <c r="J283" s="1245" t="s">
        <v>1681</v>
      </c>
      <c r="K283" s="1245">
        <v>0</v>
      </c>
      <c r="L283" s="1245" t="s">
        <v>2329</v>
      </c>
      <c r="M283" s="1245" t="s">
        <v>2333</v>
      </c>
      <c r="N283" s="1269">
        <v>44075</v>
      </c>
      <c r="O283" s="1245" t="s">
        <v>1227</v>
      </c>
      <c r="P283" s="1249"/>
      <c r="Q283" s="1245" t="s">
        <v>1756</v>
      </c>
      <c r="R283" s="1251" t="s">
        <v>1790</v>
      </c>
      <c r="S283" s="1244" t="s">
        <v>1759</v>
      </c>
      <c r="T283" s="1244" t="s">
        <v>725</v>
      </c>
      <c r="U283" s="1244"/>
      <c r="V283" s="1244"/>
      <c r="W283" s="1244">
        <v>0</v>
      </c>
      <c r="X283" s="1244"/>
      <c r="Y283" s="1251">
        <v>40981</v>
      </c>
      <c r="Z283" s="1251">
        <v>41346</v>
      </c>
      <c r="AA283" s="1250">
        <f t="shared" ref="AA283:AA289" ca="1" si="13">IF(E283="nữ",660-DATEDIF(G283,TODAY(),"m"),720-DATEDIF(G283,TODAY(),"m"))/12</f>
        <v>25</v>
      </c>
      <c r="AB283" s="1252" t="s">
        <v>3826</v>
      </c>
      <c r="AC283" s="1253"/>
      <c r="AD283" s="1231"/>
    </row>
    <row r="284" spans="1:30" ht="15.75" hidden="1" customHeight="1">
      <c r="A284" s="1244">
        <f t="shared" si="10"/>
        <v>14</v>
      </c>
      <c r="B284" s="1245" t="s">
        <v>2339</v>
      </c>
      <c r="C284" s="1245" t="s">
        <v>2325</v>
      </c>
      <c r="D284" s="1268" t="s">
        <v>2326</v>
      </c>
      <c r="E284" s="1244" t="s">
        <v>1690</v>
      </c>
      <c r="F284" s="1245">
        <f t="shared" si="12"/>
        <v>1973</v>
      </c>
      <c r="G284" s="1247">
        <v>26778</v>
      </c>
      <c r="H284" s="1244" t="s">
        <v>1699</v>
      </c>
      <c r="I284" s="1248" t="s">
        <v>1352</v>
      </c>
      <c r="J284" s="1245" t="s">
        <v>1681</v>
      </c>
      <c r="K284" s="1245"/>
      <c r="L284" s="1245" t="s">
        <v>2331</v>
      </c>
      <c r="M284" s="1245" t="s">
        <v>2331</v>
      </c>
      <c r="N284" s="1245"/>
      <c r="O284" s="1245"/>
      <c r="P284" s="1249"/>
      <c r="Q284" s="1245"/>
      <c r="R284" s="1244" t="s">
        <v>1746</v>
      </c>
      <c r="S284" s="1244"/>
      <c r="T284" s="1244" t="s">
        <v>725</v>
      </c>
      <c r="U284" s="1244"/>
      <c r="V284" s="1244"/>
      <c r="W284" s="1244">
        <v>0</v>
      </c>
      <c r="X284" s="1244" t="s">
        <v>1696</v>
      </c>
      <c r="Y284" s="1251">
        <v>34719</v>
      </c>
      <c r="Z284" s="1251">
        <v>35084</v>
      </c>
      <c r="AA284" s="1250">
        <f t="shared" ca="1" si="13"/>
        <v>8.5</v>
      </c>
      <c r="AB284" s="1252" t="s">
        <v>3826</v>
      </c>
      <c r="AC284" s="1253"/>
      <c r="AD284" s="1231"/>
    </row>
    <row r="285" spans="1:30" ht="15.75" hidden="1" customHeight="1">
      <c r="A285" s="1244">
        <f t="shared" si="10"/>
        <v>14</v>
      </c>
      <c r="B285" s="1245" t="s">
        <v>2340</v>
      </c>
      <c r="C285" s="1245" t="s">
        <v>2325</v>
      </c>
      <c r="D285" s="1245" t="s">
        <v>2341</v>
      </c>
      <c r="E285" s="1246" t="s">
        <v>1710</v>
      </c>
      <c r="F285" s="1245">
        <f t="shared" si="12"/>
        <v>1996</v>
      </c>
      <c r="G285" s="1247">
        <v>35370</v>
      </c>
      <c r="H285" s="1246" t="s">
        <v>1699</v>
      </c>
      <c r="I285" s="1248" t="s">
        <v>3826</v>
      </c>
      <c r="J285" s="1245" t="s">
        <v>20</v>
      </c>
      <c r="K285" s="1245"/>
      <c r="L285" s="1254">
        <v>0</v>
      </c>
      <c r="M285" s="1245"/>
      <c r="N285" s="1245"/>
      <c r="O285" s="1245"/>
      <c r="P285" s="1249"/>
      <c r="Q285" s="1245" t="s">
        <v>1756</v>
      </c>
      <c r="R285" s="1251" t="s">
        <v>1790</v>
      </c>
      <c r="S285" s="1244"/>
      <c r="T285" s="1244"/>
      <c r="U285" s="1244"/>
      <c r="V285" s="1244"/>
      <c r="W285" s="1244"/>
      <c r="X285" s="1244"/>
      <c r="Y285" s="1244"/>
      <c r="Z285" s="1251"/>
      <c r="AA285" s="1257">
        <f t="shared" ca="1" si="13"/>
        <v>27</v>
      </c>
      <c r="AB285" s="1252" t="s">
        <v>3826</v>
      </c>
      <c r="AC285" s="1253"/>
      <c r="AD285" s="1231"/>
    </row>
    <row r="286" spans="1:30" ht="15.75" hidden="1" customHeight="1">
      <c r="A286" s="1244">
        <f t="shared" si="10"/>
        <v>14</v>
      </c>
      <c r="B286" s="1245" t="s">
        <v>2342</v>
      </c>
      <c r="C286" s="1245" t="s">
        <v>2328</v>
      </c>
      <c r="D286" s="1245" t="s">
        <v>2341</v>
      </c>
      <c r="E286" s="1246" t="s">
        <v>1690</v>
      </c>
      <c r="F286" s="1245">
        <f t="shared" si="12"/>
        <v>1987</v>
      </c>
      <c r="G286" s="1247">
        <v>31966</v>
      </c>
      <c r="H286" s="1244" t="s">
        <v>1699</v>
      </c>
      <c r="I286" s="1248" t="s">
        <v>3826</v>
      </c>
      <c r="J286" s="1245" t="s">
        <v>1681</v>
      </c>
      <c r="K286" s="1245">
        <v>0</v>
      </c>
      <c r="L286" s="1245" t="s">
        <v>2329</v>
      </c>
      <c r="M286" s="1245" t="s">
        <v>2333</v>
      </c>
      <c r="N286" s="1245"/>
      <c r="O286" s="1245" t="s">
        <v>1227</v>
      </c>
      <c r="P286" s="1249"/>
      <c r="Q286" s="1245" t="s">
        <v>1756</v>
      </c>
      <c r="R286" s="1251" t="s">
        <v>1746</v>
      </c>
      <c r="S286" s="1244" t="s">
        <v>1759</v>
      </c>
      <c r="T286" s="1244"/>
      <c r="U286" s="1244"/>
      <c r="V286" s="1244"/>
      <c r="W286" s="1244"/>
      <c r="X286" s="1244"/>
      <c r="Y286" s="1251">
        <v>40592</v>
      </c>
      <c r="Z286" s="1251">
        <v>40957</v>
      </c>
      <c r="AA286" s="1250">
        <f t="shared" ca="1" si="13"/>
        <v>22.75</v>
      </c>
      <c r="AB286" s="1252" t="s">
        <v>3826</v>
      </c>
      <c r="AC286" s="1253"/>
      <c r="AD286" s="1231"/>
    </row>
    <row r="287" spans="1:30" ht="15.75" hidden="1" customHeight="1">
      <c r="A287" s="1244">
        <f t="shared" si="10"/>
        <v>14</v>
      </c>
      <c r="B287" s="1245" t="s">
        <v>2343</v>
      </c>
      <c r="C287" s="1245" t="s">
        <v>2325</v>
      </c>
      <c r="D287" s="1248" t="s">
        <v>2341</v>
      </c>
      <c r="E287" s="1246" t="s">
        <v>1690</v>
      </c>
      <c r="F287" s="1245">
        <f t="shared" si="12"/>
        <v>1995</v>
      </c>
      <c r="G287" s="1247">
        <v>35021</v>
      </c>
      <c r="H287" s="1244" t="s">
        <v>1699</v>
      </c>
      <c r="I287" s="1248" t="s">
        <v>3826</v>
      </c>
      <c r="J287" s="1245" t="s">
        <v>1681</v>
      </c>
      <c r="K287" s="1245"/>
      <c r="L287" s="1245" t="s">
        <v>2329</v>
      </c>
      <c r="M287" s="1245" t="s">
        <v>2333</v>
      </c>
      <c r="N287" s="1258">
        <v>44484</v>
      </c>
      <c r="O287" s="1245">
        <v>0</v>
      </c>
      <c r="P287" s="1249"/>
      <c r="Q287" s="1245" t="s">
        <v>1756</v>
      </c>
      <c r="R287" s="1251" t="s">
        <v>1790</v>
      </c>
      <c r="S287" s="1244" t="s">
        <v>1759</v>
      </c>
      <c r="T287" s="1244">
        <v>2018</v>
      </c>
      <c r="U287" s="1244"/>
      <c r="V287" s="1244"/>
      <c r="W287" s="1244">
        <v>0</v>
      </c>
      <c r="X287" s="1244"/>
      <c r="Y287" s="1251">
        <v>42515</v>
      </c>
      <c r="Z287" s="1251">
        <v>42880</v>
      </c>
      <c r="AA287" s="1250">
        <f t="shared" ca="1" si="13"/>
        <v>31.083333333333332</v>
      </c>
      <c r="AB287" s="1252" t="s">
        <v>3826</v>
      </c>
      <c r="AC287" s="1253"/>
      <c r="AD287" s="1231"/>
    </row>
    <row r="288" spans="1:30" ht="15.75" hidden="1" customHeight="1">
      <c r="A288" s="1244">
        <f t="shared" si="10"/>
        <v>14</v>
      </c>
      <c r="B288" s="1245" t="s">
        <v>2344</v>
      </c>
      <c r="C288" s="1245" t="s">
        <v>2328</v>
      </c>
      <c r="D288" s="1248" t="s">
        <v>2341</v>
      </c>
      <c r="E288" s="1244" t="s">
        <v>1690</v>
      </c>
      <c r="F288" s="1245">
        <f t="shared" si="12"/>
        <v>1988</v>
      </c>
      <c r="G288" s="1247">
        <v>32193</v>
      </c>
      <c r="H288" s="1244" t="s">
        <v>1699</v>
      </c>
      <c r="I288" s="1248" t="s">
        <v>3826</v>
      </c>
      <c r="J288" s="1245" t="s">
        <v>1681</v>
      </c>
      <c r="K288" s="1245">
        <v>0</v>
      </c>
      <c r="L288" s="1245" t="s">
        <v>2329</v>
      </c>
      <c r="M288" s="1245">
        <v>0</v>
      </c>
      <c r="N288" s="1245"/>
      <c r="O288" s="1245" t="s">
        <v>1227</v>
      </c>
      <c r="P288" s="1249"/>
      <c r="Q288" s="1245" t="s">
        <v>1756</v>
      </c>
      <c r="R288" s="1251" t="s">
        <v>1790</v>
      </c>
      <c r="S288" s="1244" t="s">
        <v>1759</v>
      </c>
      <c r="T288" s="1244"/>
      <c r="U288" s="1244"/>
      <c r="V288" s="1244"/>
      <c r="W288" s="1244"/>
      <c r="X288" s="1244"/>
      <c r="Y288" s="1251">
        <v>40281</v>
      </c>
      <c r="Z288" s="1251">
        <v>40646</v>
      </c>
      <c r="AA288" s="1250">
        <f t="shared" ca="1" si="13"/>
        <v>23.333333333333332</v>
      </c>
      <c r="AB288" s="1252" t="s">
        <v>3826</v>
      </c>
      <c r="AC288" s="1253"/>
      <c r="AD288" s="1231"/>
    </row>
    <row r="289" spans="1:30" ht="15.75" hidden="1" customHeight="1">
      <c r="A289" s="1244">
        <f t="shared" si="10"/>
        <v>14</v>
      </c>
      <c r="B289" s="1245" t="s">
        <v>2345</v>
      </c>
      <c r="C289" s="1245" t="s">
        <v>2325</v>
      </c>
      <c r="D289" s="1268" t="s">
        <v>2341</v>
      </c>
      <c r="E289" s="1244" t="s">
        <v>1690</v>
      </c>
      <c r="F289" s="1245">
        <f>+YEAR(G289)</f>
        <v>1982</v>
      </c>
      <c r="G289" s="1247">
        <v>30068</v>
      </c>
      <c r="H289" s="1244" t="s">
        <v>1699</v>
      </c>
      <c r="I289" s="1248" t="s">
        <v>1352</v>
      </c>
      <c r="J289" s="1245" t="s">
        <v>20</v>
      </c>
      <c r="K289" s="1245"/>
      <c r="L289" s="1254"/>
      <c r="M289" s="1245"/>
      <c r="N289" s="1245"/>
      <c r="O289" s="1245"/>
      <c r="P289" s="1249"/>
      <c r="Q289" s="1245"/>
      <c r="R289" s="1244" t="s">
        <v>2346</v>
      </c>
      <c r="S289" s="1244"/>
      <c r="T289" s="1244" t="s">
        <v>725</v>
      </c>
      <c r="U289" s="1244"/>
      <c r="V289" s="1244" t="s">
        <v>725</v>
      </c>
      <c r="W289" s="1244" t="s">
        <v>725</v>
      </c>
      <c r="X289" s="1244" t="s">
        <v>1775</v>
      </c>
      <c r="Y289" s="1251">
        <v>38507</v>
      </c>
      <c r="Z289" s="1251">
        <v>38872</v>
      </c>
      <c r="AA289" s="1250">
        <f t="shared" ca="1" si="13"/>
        <v>17.5</v>
      </c>
      <c r="AB289" s="1252" t="s">
        <v>3826</v>
      </c>
      <c r="AC289" s="1253"/>
      <c r="AD289" s="1231"/>
    </row>
    <row r="290" spans="1:30" ht="15.75" hidden="1" customHeight="1">
      <c r="A290" s="1244">
        <f t="shared" si="10"/>
        <v>14</v>
      </c>
      <c r="B290" s="15" t="s">
        <v>2347</v>
      </c>
      <c r="C290" s="1245" t="s">
        <v>2325</v>
      </c>
      <c r="D290" s="1245" t="s">
        <v>2341</v>
      </c>
      <c r="E290" s="1244" t="s">
        <v>1690</v>
      </c>
      <c r="F290" s="1245"/>
      <c r="G290" s="1247"/>
      <c r="H290" s="1244" t="s">
        <v>1699</v>
      </c>
      <c r="I290" s="1248" t="s">
        <v>1809</v>
      </c>
      <c r="J290" s="1245" t="s">
        <v>20</v>
      </c>
      <c r="K290" s="1245"/>
      <c r="L290" s="1254"/>
      <c r="M290" s="1245"/>
      <c r="N290" s="1245"/>
      <c r="O290" s="1245"/>
      <c r="P290" s="1249"/>
      <c r="Q290" s="1245"/>
      <c r="R290" s="1244"/>
      <c r="S290" s="1244"/>
      <c r="T290" s="1244"/>
      <c r="U290" s="1244"/>
      <c r="V290" s="1244"/>
      <c r="W290" s="1244"/>
      <c r="X290" s="1244"/>
      <c r="Y290" s="1244"/>
      <c r="Z290" s="1244"/>
      <c r="AA290" s="1257"/>
      <c r="AB290" s="1252" t="s">
        <v>3826</v>
      </c>
      <c r="AC290" s="1253"/>
      <c r="AD290" s="1231"/>
    </row>
    <row r="291" spans="1:30" ht="15.75" hidden="1" customHeight="1">
      <c r="A291" s="1244">
        <f t="shared" si="10"/>
        <v>14</v>
      </c>
      <c r="B291" s="1245" t="s">
        <v>2348</v>
      </c>
      <c r="C291" s="1245" t="s">
        <v>2328</v>
      </c>
      <c r="D291" s="1248" t="s">
        <v>2341</v>
      </c>
      <c r="E291" s="1246" t="s">
        <v>1690</v>
      </c>
      <c r="F291" s="1245">
        <f>YEAR(G291)</f>
        <v>1987</v>
      </c>
      <c r="G291" s="1247">
        <v>31929</v>
      </c>
      <c r="H291" s="1244" t="s">
        <v>1699</v>
      </c>
      <c r="I291" s="1248" t="e">
        <f>VLOOKUP(H291,'[5]Bảng mã ngạch'!$A$2:$B$71,2,0)</f>
        <v>#N/A</v>
      </c>
      <c r="J291" s="1245" t="s">
        <v>1681</v>
      </c>
      <c r="K291" s="1245">
        <v>0</v>
      </c>
      <c r="L291" s="1245" t="s">
        <v>2329</v>
      </c>
      <c r="M291" s="1245" t="s">
        <v>2044</v>
      </c>
      <c r="N291" s="1245"/>
      <c r="O291" s="1245" t="s">
        <v>1227</v>
      </c>
      <c r="P291" s="1249"/>
      <c r="Q291" s="1245" t="s">
        <v>1756</v>
      </c>
      <c r="R291" s="1251" t="s">
        <v>1790</v>
      </c>
      <c r="S291" s="1244" t="s">
        <v>1759</v>
      </c>
      <c r="T291" s="1244"/>
      <c r="U291" s="1244" t="s">
        <v>1774</v>
      </c>
      <c r="V291" s="1244"/>
      <c r="W291" s="1244" t="s">
        <v>1750</v>
      </c>
      <c r="X291" s="1244"/>
      <c r="Y291" s="1251">
        <v>40687</v>
      </c>
      <c r="Z291" s="1251">
        <v>41053</v>
      </c>
      <c r="AA291" s="1250">
        <f t="shared" ref="AA291:AA292" ca="1" si="14">IF(E291="nữ",660-DATEDIF(G291,TODAY(),"m"),720-DATEDIF(G291,TODAY(),"m"))/12</f>
        <v>22.583333333333332</v>
      </c>
      <c r="AB291" s="1252" t="s">
        <v>3826</v>
      </c>
      <c r="AC291" s="1253"/>
      <c r="AD291" s="1231"/>
    </row>
    <row r="292" spans="1:30" ht="15.75" hidden="1" customHeight="1">
      <c r="A292" s="1244">
        <f t="shared" si="10"/>
        <v>14</v>
      </c>
      <c r="B292" s="1245" t="s">
        <v>2349</v>
      </c>
      <c r="C292" s="1245" t="s">
        <v>2325</v>
      </c>
      <c r="D292" s="1268" t="s">
        <v>2341</v>
      </c>
      <c r="E292" s="1244" t="s">
        <v>1690</v>
      </c>
      <c r="F292" s="1245">
        <f>+YEAR(G292)</f>
        <v>1975</v>
      </c>
      <c r="G292" s="1247">
        <v>27679</v>
      </c>
      <c r="H292" s="1244" t="s">
        <v>1699</v>
      </c>
      <c r="I292" s="1248" t="s">
        <v>1352</v>
      </c>
      <c r="J292" s="1245" t="s">
        <v>20</v>
      </c>
      <c r="K292" s="1245"/>
      <c r="L292" s="1254"/>
      <c r="M292" s="1245"/>
      <c r="N292" s="1245"/>
      <c r="O292" s="1245"/>
      <c r="P292" s="1249"/>
      <c r="Q292" s="1245"/>
      <c r="R292" s="1244"/>
      <c r="S292" s="1244"/>
      <c r="T292" s="1244"/>
      <c r="U292" s="1244"/>
      <c r="V292" s="1244" t="s">
        <v>725</v>
      </c>
      <c r="W292" s="1244" t="s">
        <v>2037</v>
      </c>
      <c r="X292" s="1244"/>
      <c r="Y292" s="1251">
        <v>36175</v>
      </c>
      <c r="Z292" s="1251">
        <v>36540</v>
      </c>
      <c r="AA292" s="1250">
        <f t="shared" ca="1" si="14"/>
        <v>11</v>
      </c>
      <c r="AB292" s="1252" t="s">
        <v>3826</v>
      </c>
      <c r="AC292" s="1253"/>
      <c r="AD292" s="1231"/>
    </row>
    <row r="293" spans="1:30" ht="15.75" hidden="1" customHeight="1">
      <c r="A293" s="1244">
        <f t="shared" si="10"/>
        <v>14</v>
      </c>
      <c r="B293" s="1245" t="s">
        <v>2350</v>
      </c>
      <c r="C293" s="1245" t="s">
        <v>2325</v>
      </c>
      <c r="D293" s="1245" t="s">
        <v>2341</v>
      </c>
      <c r="E293" s="1246" t="s">
        <v>1690</v>
      </c>
      <c r="F293" s="1245"/>
      <c r="G293" s="1247"/>
      <c r="H293" s="1244" t="s">
        <v>1699</v>
      </c>
      <c r="I293" s="1248" t="s">
        <v>1809</v>
      </c>
      <c r="J293" s="1245" t="s">
        <v>20</v>
      </c>
      <c r="K293" s="1245"/>
      <c r="L293" s="1254"/>
      <c r="M293" s="1245"/>
      <c r="N293" s="1245"/>
      <c r="O293" s="1245"/>
      <c r="P293" s="1249"/>
      <c r="Q293" s="1245"/>
      <c r="R293" s="1244"/>
      <c r="S293" s="1244"/>
      <c r="T293" s="1244"/>
      <c r="U293" s="1244"/>
      <c r="V293" s="1244"/>
      <c r="W293" s="1244"/>
      <c r="X293" s="1244"/>
      <c r="Y293" s="1244"/>
      <c r="Z293" s="1244"/>
      <c r="AA293" s="1257"/>
      <c r="AB293" s="1252" t="s">
        <v>3826</v>
      </c>
      <c r="AC293" s="1253"/>
      <c r="AD293" s="1231"/>
    </row>
    <row r="294" spans="1:30" ht="15.75" hidden="1" customHeight="1">
      <c r="A294" s="1244">
        <f t="shared" si="10"/>
        <v>14</v>
      </c>
      <c r="B294" s="1245" t="s">
        <v>2351</v>
      </c>
      <c r="C294" s="1245" t="s">
        <v>2325</v>
      </c>
      <c r="D294" s="1245" t="s">
        <v>1727</v>
      </c>
      <c r="E294" s="1244" t="s">
        <v>1710</v>
      </c>
      <c r="F294" s="1245">
        <f t="shared" ref="F294:F300" si="15">YEAR(G294)</f>
        <v>1983</v>
      </c>
      <c r="G294" s="1247">
        <v>30456</v>
      </c>
      <c r="H294" s="1244" t="s">
        <v>1711</v>
      </c>
      <c r="I294" s="1248" t="s">
        <v>3826</v>
      </c>
      <c r="J294" s="1245" t="s">
        <v>20</v>
      </c>
      <c r="K294" s="1245">
        <v>0</v>
      </c>
      <c r="L294" s="1245" t="s">
        <v>1739</v>
      </c>
      <c r="M294" s="1245">
        <v>0</v>
      </c>
      <c r="N294" s="1245"/>
      <c r="O294" s="1245" t="s">
        <v>1227</v>
      </c>
      <c r="P294" s="1249"/>
      <c r="Q294" s="1245"/>
      <c r="R294" s="1251" t="s">
        <v>1730</v>
      </c>
      <c r="S294" s="1244"/>
      <c r="T294" s="1244"/>
      <c r="U294" s="1244"/>
      <c r="V294" s="1244"/>
      <c r="W294" s="1250" t="s">
        <v>1708</v>
      </c>
      <c r="X294" s="1244"/>
      <c r="Y294" s="1251"/>
      <c r="Z294" s="1251"/>
      <c r="AA294" s="1250">
        <f t="shared" ref="AA294:AA300" ca="1" si="16">IF(E294="nữ",660-DATEDIF(G294,TODAY(),"m"),720-DATEDIF(G294,TODAY(),"m"))/12</f>
        <v>13.583333333333334</v>
      </c>
      <c r="AB294" s="1252" t="s">
        <v>3826</v>
      </c>
      <c r="AC294" s="1253"/>
      <c r="AD294" s="1231"/>
    </row>
    <row r="295" spans="1:30" ht="15.75" hidden="1" customHeight="1">
      <c r="A295" s="1244">
        <f t="shared" si="10"/>
        <v>14</v>
      </c>
      <c r="B295" s="1245" t="s">
        <v>2352</v>
      </c>
      <c r="C295" s="1245" t="s">
        <v>2353</v>
      </c>
      <c r="D295" s="1245" t="s">
        <v>2069</v>
      </c>
      <c r="E295" s="1246" t="s">
        <v>1690</v>
      </c>
      <c r="F295" s="1245">
        <f t="shared" si="15"/>
        <v>1970</v>
      </c>
      <c r="G295" s="1247">
        <v>25678</v>
      </c>
      <c r="H295" s="1244" t="s">
        <v>1861</v>
      </c>
      <c r="I295" s="1248" t="s">
        <v>3826</v>
      </c>
      <c r="J295" s="1245" t="s">
        <v>1683</v>
      </c>
      <c r="K295" s="1245" t="s">
        <v>1862</v>
      </c>
      <c r="L295" s="1245" t="s">
        <v>2136</v>
      </c>
      <c r="M295" s="1245" t="s">
        <v>2070</v>
      </c>
      <c r="N295" s="1245"/>
      <c r="O295" s="1245" t="s">
        <v>2048</v>
      </c>
      <c r="P295" s="1249"/>
      <c r="Q295" s="1245" t="s">
        <v>1756</v>
      </c>
      <c r="R295" s="1251" t="s">
        <v>1968</v>
      </c>
      <c r="S295" s="1244"/>
      <c r="T295" s="1244" t="s">
        <v>725</v>
      </c>
      <c r="U295" s="1244" t="s">
        <v>1866</v>
      </c>
      <c r="V295" s="1244"/>
      <c r="W295" s="1244">
        <v>0</v>
      </c>
      <c r="X295" s="1244" t="s">
        <v>1823</v>
      </c>
      <c r="Y295" s="1251">
        <v>33782</v>
      </c>
      <c r="Z295" s="1251">
        <v>34147</v>
      </c>
      <c r="AA295" s="1250">
        <f t="shared" ca="1" si="16"/>
        <v>5.5</v>
      </c>
      <c r="AB295" s="1252" t="s">
        <v>3826</v>
      </c>
      <c r="AC295" s="1253"/>
      <c r="AD295" s="1231"/>
    </row>
    <row r="296" spans="1:30" ht="15.75" hidden="1" customHeight="1">
      <c r="A296" s="1244">
        <f t="shared" si="10"/>
        <v>14</v>
      </c>
      <c r="B296" s="1245" t="s">
        <v>2354</v>
      </c>
      <c r="C296" s="1245" t="s">
        <v>2353</v>
      </c>
      <c r="D296" s="1245" t="s">
        <v>2355</v>
      </c>
      <c r="E296" s="1246" t="s">
        <v>1690</v>
      </c>
      <c r="F296" s="1245">
        <f t="shared" si="15"/>
        <v>1970</v>
      </c>
      <c r="G296" s="1247">
        <v>25906</v>
      </c>
      <c r="H296" s="1244" t="s">
        <v>1705</v>
      </c>
      <c r="I296" s="1248" t="s">
        <v>3826</v>
      </c>
      <c r="J296" s="1245" t="s">
        <v>1681</v>
      </c>
      <c r="K296" s="1245">
        <v>0</v>
      </c>
      <c r="L296" s="1245" t="s">
        <v>2057</v>
      </c>
      <c r="M296" s="1245" t="s">
        <v>2297</v>
      </c>
      <c r="N296" s="1245"/>
      <c r="O296" s="1245" t="s">
        <v>1227</v>
      </c>
      <c r="P296" s="1249"/>
      <c r="Q296" s="1245"/>
      <c r="R296" s="1244"/>
      <c r="S296" s="1244"/>
      <c r="T296" s="1244"/>
      <c r="U296" s="1244"/>
      <c r="V296" s="1244" t="s">
        <v>2052</v>
      </c>
      <c r="W296" s="1250" t="s">
        <v>1716</v>
      </c>
      <c r="X296" s="1244" t="s">
        <v>1696</v>
      </c>
      <c r="Y296" s="1251">
        <v>36901</v>
      </c>
      <c r="Z296" s="1251">
        <v>37266</v>
      </c>
      <c r="AA296" s="1250">
        <f t="shared" ca="1" si="16"/>
        <v>6.166666666666667</v>
      </c>
      <c r="AB296" s="1252" t="s">
        <v>3826</v>
      </c>
      <c r="AC296" s="1253"/>
      <c r="AD296" s="1231"/>
    </row>
    <row r="297" spans="1:30" ht="15.75" hidden="1" customHeight="1">
      <c r="A297" s="1244">
        <f t="shared" si="10"/>
        <v>14</v>
      </c>
      <c r="B297" s="1245" t="s">
        <v>2356</v>
      </c>
      <c r="C297" s="1245" t="s">
        <v>2353</v>
      </c>
      <c r="D297" s="1245" t="s">
        <v>2357</v>
      </c>
      <c r="E297" s="1246" t="s">
        <v>1690</v>
      </c>
      <c r="F297" s="1245">
        <f t="shared" si="15"/>
        <v>1990</v>
      </c>
      <c r="G297" s="1247">
        <v>32907</v>
      </c>
      <c r="H297" s="1244" t="s">
        <v>1705</v>
      </c>
      <c r="I297" s="1248" t="s">
        <v>3826</v>
      </c>
      <c r="J297" s="1245" t="s">
        <v>1681</v>
      </c>
      <c r="K297" s="1245">
        <v>0</v>
      </c>
      <c r="L297" s="1245" t="s">
        <v>2070</v>
      </c>
      <c r="M297" s="1245" t="s">
        <v>2071</v>
      </c>
      <c r="N297" s="1245"/>
      <c r="O297" s="1245" t="s">
        <v>1227</v>
      </c>
      <c r="P297" s="1249"/>
      <c r="Q297" s="1245"/>
      <c r="R297" s="1244"/>
      <c r="S297" s="1244"/>
      <c r="T297" s="1244"/>
      <c r="U297" s="1244"/>
      <c r="V297" s="1244" t="s">
        <v>1720</v>
      </c>
      <c r="W297" s="1250" t="s">
        <v>1716</v>
      </c>
      <c r="X297" s="1244" t="s">
        <v>1770</v>
      </c>
      <c r="Y297" s="1251">
        <v>44131</v>
      </c>
      <c r="Z297" s="1251">
        <v>44496</v>
      </c>
      <c r="AA297" s="1250">
        <f t="shared" ca="1" si="16"/>
        <v>25.333333333333332</v>
      </c>
      <c r="AB297" s="1252" t="s">
        <v>3826</v>
      </c>
      <c r="AC297" s="1253"/>
      <c r="AD297" s="1231"/>
    </row>
    <row r="298" spans="1:30" ht="15.75" hidden="1" customHeight="1">
      <c r="A298" s="1244">
        <f t="shared" si="10"/>
        <v>14</v>
      </c>
      <c r="B298" s="1245" t="s">
        <v>2358</v>
      </c>
      <c r="C298" s="1245" t="s">
        <v>2353</v>
      </c>
      <c r="D298" s="1245"/>
      <c r="E298" s="1246" t="s">
        <v>1710</v>
      </c>
      <c r="F298" s="1245">
        <f t="shared" si="15"/>
        <v>1979</v>
      </c>
      <c r="G298" s="1247">
        <v>29190</v>
      </c>
      <c r="H298" s="1244" t="s">
        <v>1711</v>
      </c>
      <c r="I298" s="1248" t="s">
        <v>3826</v>
      </c>
      <c r="J298" s="1245" t="s">
        <v>1681</v>
      </c>
      <c r="K298" s="1245">
        <v>0</v>
      </c>
      <c r="L298" s="1245" t="s">
        <v>2057</v>
      </c>
      <c r="M298" s="1245" t="s">
        <v>1800</v>
      </c>
      <c r="N298" s="1245"/>
      <c r="O298" s="1245" t="s">
        <v>1227</v>
      </c>
      <c r="P298" s="1249"/>
      <c r="Q298" s="1245"/>
      <c r="R298" s="1244"/>
      <c r="S298" s="1244"/>
      <c r="T298" s="1244"/>
      <c r="U298" s="1244"/>
      <c r="V298" s="1244" t="s">
        <v>1712</v>
      </c>
      <c r="W298" s="1250" t="s">
        <v>1716</v>
      </c>
      <c r="X298" s="1244" t="s">
        <v>1696</v>
      </c>
      <c r="Y298" s="1251">
        <v>43196</v>
      </c>
      <c r="Z298" s="1251">
        <v>43561</v>
      </c>
      <c r="AA298" s="1250">
        <f t="shared" ca="1" si="16"/>
        <v>10.083333333333334</v>
      </c>
      <c r="AB298" s="1252" t="s">
        <v>3826</v>
      </c>
      <c r="AC298" s="1253"/>
      <c r="AD298" s="1231"/>
    </row>
    <row r="299" spans="1:30" ht="15.75" hidden="1" customHeight="1">
      <c r="A299" s="1244">
        <f t="shared" si="10"/>
        <v>14</v>
      </c>
      <c r="B299" s="1245" t="s">
        <v>2359</v>
      </c>
      <c r="C299" s="1245" t="s">
        <v>2353</v>
      </c>
      <c r="D299" s="1245"/>
      <c r="E299" s="1244" t="s">
        <v>1690</v>
      </c>
      <c r="F299" s="1245">
        <f t="shared" si="15"/>
        <v>1972</v>
      </c>
      <c r="G299" s="1247">
        <v>26362</v>
      </c>
      <c r="H299" s="1244" t="s">
        <v>2141</v>
      </c>
      <c r="I299" s="1248" t="s">
        <v>3826</v>
      </c>
      <c r="J299" s="1245" t="s">
        <v>1681</v>
      </c>
      <c r="K299" s="1245">
        <v>0</v>
      </c>
      <c r="L299" s="1245" t="s">
        <v>2070</v>
      </c>
      <c r="M299" s="1245" t="s">
        <v>2048</v>
      </c>
      <c r="N299" s="1245"/>
      <c r="O299" s="1245" t="s">
        <v>1227</v>
      </c>
      <c r="P299" s="1249"/>
      <c r="Q299" s="1245"/>
      <c r="R299" s="1244"/>
      <c r="S299" s="1244" t="s">
        <v>1806</v>
      </c>
      <c r="T299" s="1244"/>
      <c r="U299" s="1244"/>
      <c r="V299" s="1244"/>
      <c r="W299" s="1244" t="s">
        <v>1750</v>
      </c>
      <c r="X299" s="1244" t="s">
        <v>1823</v>
      </c>
      <c r="Y299" s="1251">
        <v>36377</v>
      </c>
      <c r="Z299" s="1251">
        <v>36743</v>
      </c>
      <c r="AA299" s="1250">
        <f t="shared" ca="1" si="16"/>
        <v>7.416666666666667</v>
      </c>
      <c r="AB299" s="1252" t="s">
        <v>3826</v>
      </c>
      <c r="AC299" s="1253"/>
      <c r="AD299" s="1231"/>
    </row>
    <row r="300" spans="1:30" ht="15.75" hidden="1" customHeight="1">
      <c r="A300" s="1244">
        <f t="shared" si="10"/>
        <v>14</v>
      </c>
      <c r="B300" s="1245" t="s">
        <v>2360</v>
      </c>
      <c r="C300" s="1245" t="s">
        <v>2353</v>
      </c>
      <c r="D300" s="1245"/>
      <c r="E300" s="1244" t="s">
        <v>1710</v>
      </c>
      <c r="F300" s="1245">
        <f t="shared" si="15"/>
        <v>1991</v>
      </c>
      <c r="G300" s="1247">
        <v>33294</v>
      </c>
      <c r="H300" s="1244" t="s">
        <v>1705</v>
      </c>
      <c r="I300" s="1248" t="s">
        <v>3826</v>
      </c>
      <c r="J300" s="1245" t="s">
        <v>1681</v>
      </c>
      <c r="K300" s="1245">
        <v>0</v>
      </c>
      <c r="L300" s="1245" t="s">
        <v>2228</v>
      </c>
      <c r="M300" s="1245">
        <v>0</v>
      </c>
      <c r="N300" s="1245"/>
      <c r="O300" s="1245" t="s">
        <v>1227</v>
      </c>
      <c r="P300" s="1249"/>
      <c r="Q300" s="1245"/>
      <c r="R300" s="1244"/>
      <c r="S300" s="1244"/>
      <c r="T300" s="1244" t="s">
        <v>725</v>
      </c>
      <c r="U300" s="1244"/>
      <c r="V300" s="1244"/>
      <c r="W300" s="1244" t="s">
        <v>2037</v>
      </c>
      <c r="X300" s="1244"/>
      <c r="Y300" s="1251"/>
      <c r="Z300" s="1251"/>
      <c r="AA300" s="1250">
        <f t="shared" ca="1" si="16"/>
        <v>21.333333333333332</v>
      </c>
      <c r="AB300" s="1252" t="s">
        <v>3826</v>
      </c>
      <c r="AC300" s="1253"/>
      <c r="AD300" s="1231"/>
    </row>
    <row r="301" spans="1:30" ht="15.75" hidden="1" customHeight="1">
      <c r="A301" s="1244">
        <f t="shared" si="10"/>
        <v>14</v>
      </c>
      <c r="B301" s="1245" t="s">
        <v>2361</v>
      </c>
      <c r="C301" s="1245" t="s">
        <v>2353</v>
      </c>
      <c r="D301" s="1245"/>
      <c r="E301" s="1246" t="s">
        <v>1690</v>
      </c>
      <c r="F301" s="1245">
        <f>+YEAR(G301)</f>
        <v>1980</v>
      </c>
      <c r="G301" s="1247">
        <v>29342</v>
      </c>
      <c r="H301" s="1246" t="s">
        <v>1705</v>
      </c>
      <c r="I301" s="1248" t="s">
        <v>3826</v>
      </c>
      <c r="J301" s="1245" t="s">
        <v>1681</v>
      </c>
      <c r="K301" s="1245"/>
      <c r="L301" s="1245" t="s">
        <v>2362</v>
      </c>
      <c r="M301" s="1245" t="s">
        <v>2071</v>
      </c>
      <c r="N301" s="1258">
        <v>44484</v>
      </c>
      <c r="O301" s="1245">
        <v>0</v>
      </c>
      <c r="P301" s="1249"/>
      <c r="Q301" s="1245"/>
      <c r="R301" s="1251" t="s">
        <v>1730</v>
      </c>
      <c r="S301" s="1244"/>
      <c r="T301" s="1244"/>
      <c r="U301" s="1244"/>
      <c r="V301" s="1244" t="s">
        <v>2052</v>
      </c>
      <c r="W301" s="1244"/>
      <c r="X301" s="1244" t="s">
        <v>1770</v>
      </c>
      <c r="Y301" s="1251">
        <v>41192</v>
      </c>
      <c r="Z301" s="1251">
        <v>41557</v>
      </c>
      <c r="AA301" s="1257"/>
      <c r="AB301" s="1252" t="s">
        <v>3826</v>
      </c>
      <c r="AC301" s="1253"/>
      <c r="AD301" s="1231"/>
    </row>
    <row r="302" spans="1:30" ht="15.75" hidden="1" customHeight="1">
      <c r="A302" s="1244">
        <f t="shared" si="10"/>
        <v>14</v>
      </c>
      <c r="B302" s="1245" t="s">
        <v>2363</v>
      </c>
      <c r="C302" s="1245" t="s">
        <v>2353</v>
      </c>
      <c r="D302" s="1245"/>
      <c r="E302" s="1246" t="s">
        <v>1690</v>
      </c>
      <c r="F302" s="1245">
        <f t="shared" ref="F302:F310" si="17">YEAR(G302)</f>
        <v>1974</v>
      </c>
      <c r="G302" s="1247">
        <v>27369</v>
      </c>
      <c r="H302" s="1244" t="s">
        <v>2218</v>
      </c>
      <c r="I302" s="1248" t="s">
        <v>3826</v>
      </c>
      <c r="J302" s="1245" t="s">
        <v>1681</v>
      </c>
      <c r="K302" s="1245">
        <v>0</v>
      </c>
      <c r="L302" s="1245" t="s">
        <v>2364</v>
      </c>
      <c r="M302" s="1245" t="s">
        <v>2044</v>
      </c>
      <c r="N302" s="1245"/>
      <c r="O302" s="1245" t="s">
        <v>1227</v>
      </c>
      <c r="P302" s="1249"/>
      <c r="Q302" s="1245"/>
      <c r="R302" s="1244"/>
      <c r="S302" s="1244"/>
      <c r="T302" s="1244"/>
      <c r="U302" s="1244"/>
      <c r="V302" s="1244" t="s">
        <v>2220</v>
      </c>
      <c r="W302" s="1244">
        <v>0</v>
      </c>
      <c r="X302" s="1244" t="s">
        <v>1696</v>
      </c>
      <c r="Y302" s="1251">
        <v>36833</v>
      </c>
      <c r="Z302" s="1251">
        <v>37198</v>
      </c>
      <c r="AA302" s="1250">
        <f t="shared" ref="AA302:AA310" ca="1" si="18">IF(E302="nữ",660-DATEDIF(G302,TODAY(),"m"),720-DATEDIF(G302,TODAY(),"m"))/12</f>
        <v>10.166666666666666</v>
      </c>
      <c r="AB302" s="1252" t="s">
        <v>3826</v>
      </c>
      <c r="AC302" s="1253"/>
      <c r="AD302" s="1231"/>
    </row>
    <row r="303" spans="1:30" ht="15.75" hidden="1" customHeight="1">
      <c r="A303" s="1244">
        <f t="shared" si="10"/>
        <v>14</v>
      </c>
      <c r="B303" s="1245" t="s">
        <v>2365</v>
      </c>
      <c r="C303" s="1245" t="s">
        <v>2353</v>
      </c>
      <c r="D303" s="1245"/>
      <c r="E303" s="1246" t="s">
        <v>1690</v>
      </c>
      <c r="F303" s="1245">
        <f t="shared" si="17"/>
        <v>1986</v>
      </c>
      <c r="G303" s="1247">
        <v>31448</v>
      </c>
      <c r="H303" s="1244" t="s">
        <v>1705</v>
      </c>
      <c r="I303" s="1248" t="s">
        <v>3826</v>
      </c>
      <c r="J303" s="1245" t="s">
        <v>20</v>
      </c>
      <c r="K303" s="1245">
        <v>0</v>
      </c>
      <c r="L303" s="1245" t="s">
        <v>1009</v>
      </c>
      <c r="M303" s="1245">
        <v>0</v>
      </c>
      <c r="N303" s="1245"/>
      <c r="O303" s="1245" t="s">
        <v>1227</v>
      </c>
      <c r="P303" s="1249"/>
      <c r="Q303" s="1245"/>
      <c r="R303" s="1244" t="s">
        <v>1968</v>
      </c>
      <c r="S303" s="1244"/>
      <c r="T303" s="1244" t="s">
        <v>725</v>
      </c>
      <c r="U303" s="1244"/>
      <c r="V303" s="1244" t="s">
        <v>1720</v>
      </c>
      <c r="W303" s="1250" t="s">
        <v>1716</v>
      </c>
      <c r="X303" s="1244"/>
      <c r="Y303" s="1251"/>
      <c r="Z303" s="1251"/>
      <c r="AA303" s="1250">
        <f t="shared" ca="1" si="18"/>
        <v>21.333333333333332</v>
      </c>
      <c r="AB303" s="1252" t="s">
        <v>3826</v>
      </c>
      <c r="AC303" s="1253"/>
      <c r="AD303" s="1231"/>
    </row>
    <row r="304" spans="1:30" ht="15.75" hidden="1" customHeight="1">
      <c r="A304" s="1244">
        <f t="shared" si="10"/>
        <v>14</v>
      </c>
      <c r="B304" s="1245" t="s">
        <v>2366</v>
      </c>
      <c r="C304" s="1245" t="s">
        <v>2367</v>
      </c>
      <c r="D304" s="1248" t="s">
        <v>2368</v>
      </c>
      <c r="E304" s="1244" t="s">
        <v>1710</v>
      </c>
      <c r="F304" s="1245">
        <f t="shared" si="17"/>
        <v>1980</v>
      </c>
      <c r="G304" s="1247">
        <v>29333</v>
      </c>
      <c r="H304" s="1244" t="s">
        <v>1699</v>
      </c>
      <c r="I304" s="1248" t="s">
        <v>3826</v>
      </c>
      <c r="J304" s="1245" t="s">
        <v>1681</v>
      </c>
      <c r="K304" s="1245">
        <v>0</v>
      </c>
      <c r="L304" s="1245" t="s">
        <v>2010</v>
      </c>
      <c r="M304" s="1245" t="s">
        <v>2369</v>
      </c>
      <c r="N304" s="1245"/>
      <c r="O304" s="1245" t="s">
        <v>2370</v>
      </c>
      <c r="P304" s="1249"/>
      <c r="Q304" s="1245"/>
      <c r="R304" s="1251" t="s">
        <v>1746</v>
      </c>
      <c r="S304" s="1244"/>
      <c r="T304" s="1244"/>
      <c r="U304" s="1244"/>
      <c r="V304" s="1244"/>
      <c r="W304" s="1250" t="s">
        <v>1708</v>
      </c>
      <c r="X304" s="1244"/>
      <c r="Y304" s="1251">
        <v>41565</v>
      </c>
      <c r="Z304" s="1251">
        <v>41930</v>
      </c>
      <c r="AA304" s="1250">
        <f t="shared" ca="1" si="18"/>
        <v>10.5</v>
      </c>
      <c r="AB304" s="1252" t="s">
        <v>3826</v>
      </c>
      <c r="AC304" s="1253"/>
      <c r="AD304" s="1231"/>
    </row>
    <row r="305" spans="1:30" ht="15.75" customHeight="1">
      <c r="A305" s="1244">
        <f t="shared" si="10"/>
        <v>15</v>
      </c>
      <c r="B305" s="1245" t="s">
        <v>1389</v>
      </c>
      <c r="C305" s="1245" t="s">
        <v>2367</v>
      </c>
      <c r="D305" s="1245" t="s">
        <v>441</v>
      </c>
      <c r="E305" s="1244" t="s">
        <v>1690</v>
      </c>
      <c r="F305" s="1245">
        <f t="shared" si="17"/>
        <v>1980</v>
      </c>
      <c r="G305" s="1247">
        <v>29353</v>
      </c>
      <c r="H305" s="1244" t="s">
        <v>1699</v>
      </c>
      <c r="I305" s="1248" t="s">
        <v>3826</v>
      </c>
      <c r="J305" s="1245" t="s">
        <v>1681</v>
      </c>
      <c r="K305" s="1245">
        <v>0</v>
      </c>
      <c r="L305" s="1245" t="s">
        <v>2167</v>
      </c>
      <c r="M305" s="1245" t="s">
        <v>2168</v>
      </c>
      <c r="N305" s="1245"/>
      <c r="O305" s="1245" t="s">
        <v>1227</v>
      </c>
      <c r="P305" s="1249"/>
      <c r="Q305" s="1245" t="s">
        <v>1756</v>
      </c>
      <c r="R305" s="1251" t="s">
        <v>1853</v>
      </c>
      <c r="S305" s="1244" t="s">
        <v>1759</v>
      </c>
      <c r="T305" s="1244" t="s">
        <v>725</v>
      </c>
      <c r="U305" s="1244"/>
      <c r="V305" s="1244"/>
      <c r="W305" s="1250" t="s">
        <v>1708</v>
      </c>
      <c r="X305" s="1244"/>
      <c r="Y305" s="1251">
        <v>37351</v>
      </c>
      <c r="Z305" s="1251">
        <v>37716</v>
      </c>
      <c r="AA305" s="1250">
        <f t="shared" ca="1" si="18"/>
        <v>15.583333333333334</v>
      </c>
      <c r="AB305" s="1252" t="s">
        <v>3826</v>
      </c>
      <c r="AC305" s="1253"/>
      <c r="AD305" s="1231"/>
    </row>
    <row r="306" spans="1:30" ht="15.75" customHeight="1">
      <c r="A306" s="1244">
        <f t="shared" si="10"/>
        <v>16</v>
      </c>
      <c r="B306" s="1245" t="s">
        <v>2371</v>
      </c>
      <c r="C306" s="1245" t="s">
        <v>2367</v>
      </c>
      <c r="D306" s="1248" t="s">
        <v>442</v>
      </c>
      <c r="E306" s="1246" t="s">
        <v>1690</v>
      </c>
      <c r="F306" s="1245">
        <f t="shared" si="17"/>
        <v>1966</v>
      </c>
      <c r="G306" s="1247">
        <v>24328</v>
      </c>
      <c r="H306" s="1244" t="s">
        <v>1691</v>
      </c>
      <c r="I306" s="1248" t="s">
        <v>3826</v>
      </c>
      <c r="J306" s="1245" t="s">
        <v>1683</v>
      </c>
      <c r="K306" s="1245">
        <v>0</v>
      </c>
      <c r="L306" s="1245" t="s">
        <v>2057</v>
      </c>
      <c r="M306" s="1245" t="s">
        <v>2057</v>
      </c>
      <c r="N306" s="1245"/>
      <c r="O306" s="1245" t="s">
        <v>2261</v>
      </c>
      <c r="P306" s="1249"/>
      <c r="Q306" s="1245" t="s">
        <v>1864</v>
      </c>
      <c r="R306" s="1251" t="s">
        <v>2067</v>
      </c>
      <c r="S306" s="1244" t="s">
        <v>1759</v>
      </c>
      <c r="T306" s="1244"/>
      <c r="U306" s="1244" t="s">
        <v>1694</v>
      </c>
      <c r="V306" s="1244"/>
      <c r="W306" s="1244" t="s">
        <v>2003</v>
      </c>
      <c r="X306" s="1244" t="s">
        <v>1696</v>
      </c>
      <c r="Y306" s="1251">
        <v>37410</v>
      </c>
      <c r="Z306" s="1251">
        <v>37775</v>
      </c>
      <c r="AA306" s="1250">
        <f t="shared" ca="1" si="18"/>
        <v>1.8333333333333333</v>
      </c>
      <c r="AB306" s="1252" t="s">
        <v>3826</v>
      </c>
      <c r="AC306" s="1253"/>
      <c r="AD306" s="1231"/>
    </row>
    <row r="307" spans="1:30" ht="15.75" customHeight="1">
      <c r="A307" s="1244">
        <f t="shared" si="10"/>
        <v>17</v>
      </c>
      <c r="B307" s="1245" t="s">
        <v>2372</v>
      </c>
      <c r="C307" s="1245" t="s">
        <v>2367</v>
      </c>
      <c r="D307" s="1245" t="s">
        <v>2373</v>
      </c>
      <c r="E307" s="1244" t="s">
        <v>1690</v>
      </c>
      <c r="F307" s="1245">
        <f t="shared" si="17"/>
        <v>1978</v>
      </c>
      <c r="G307" s="1247">
        <v>28680</v>
      </c>
      <c r="H307" s="1244" t="s">
        <v>1699</v>
      </c>
      <c r="I307" s="1248" t="s">
        <v>3826</v>
      </c>
      <c r="J307" s="1245" t="s">
        <v>1683</v>
      </c>
      <c r="K307" s="1245">
        <v>0</v>
      </c>
      <c r="L307" s="1245" t="s">
        <v>2309</v>
      </c>
      <c r="M307" s="1245" t="s">
        <v>2309</v>
      </c>
      <c r="N307" s="1245"/>
      <c r="O307" s="1245" t="s">
        <v>2044</v>
      </c>
      <c r="P307" s="1249"/>
      <c r="Q307" s="1245"/>
      <c r="R307" s="1244" t="s">
        <v>1968</v>
      </c>
      <c r="S307" s="1244"/>
      <c r="T307" s="1244" t="s">
        <v>725</v>
      </c>
      <c r="U307" s="1244"/>
      <c r="V307" s="1244"/>
      <c r="W307" s="1250" t="s">
        <v>1716</v>
      </c>
      <c r="X307" s="1244" t="s">
        <v>1696</v>
      </c>
      <c r="Y307" s="1251">
        <v>40857</v>
      </c>
      <c r="Z307" s="1251">
        <v>41223</v>
      </c>
      <c r="AA307" s="1250">
        <f t="shared" ca="1" si="18"/>
        <v>13.75</v>
      </c>
      <c r="AB307" s="1252" t="s">
        <v>3826</v>
      </c>
      <c r="AC307" s="1253"/>
      <c r="AD307" s="1231"/>
    </row>
    <row r="308" spans="1:30" ht="15.75" hidden="1" customHeight="1">
      <c r="A308" s="1244">
        <f t="shared" si="10"/>
        <v>17</v>
      </c>
      <c r="B308" s="1245" t="s">
        <v>2374</v>
      </c>
      <c r="C308" s="1245" t="s">
        <v>2367</v>
      </c>
      <c r="D308" s="1245" t="s">
        <v>2286</v>
      </c>
      <c r="E308" s="1246" t="s">
        <v>1710</v>
      </c>
      <c r="F308" s="1245">
        <f t="shared" si="17"/>
        <v>1978</v>
      </c>
      <c r="G308" s="1247">
        <v>28611</v>
      </c>
      <c r="H308" s="1244" t="s">
        <v>1705</v>
      </c>
      <c r="I308" s="1248" t="s">
        <v>3826</v>
      </c>
      <c r="J308" s="1245" t="s">
        <v>1681</v>
      </c>
      <c r="K308" s="1245">
        <v>0</v>
      </c>
      <c r="L308" s="1245" t="s">
        <v>2026</v>
      </c>
      <c r="M308" s="1245" t="s">
        <v>2029</v>
      </c>
      <c r="N308" s="1245"/>
      <c r="O308" s="1245" t="s">
        <v>1227</v>
      </c>
      <c r="P308" s="1249"/>
      <c r="Q308" s="1245"/>
      <c r="R308" s="1244"/>
      <c r="S308" s="1244"/>
      <c r="T308" s="1244"/>
      <c r="U308" s="1244"/>
      <c r="V308" s="1244"/>
      <c r="W308" s="1250" t="s">
        <v>1716</v>
      </c>
      <c r="X308" s="1244" t="s">
        <v>1696</v>
      </c>
      <c r="Y308" s="1251">
        <v>42046</v>
      </c>
      <c r="Z308" s="1251">
        <v>42411</v>
      </c>
      <c r="AA308" s="1250">
        <f t="shared" ca="1" si="18"/>
        <v>8.5</v>
      </c>
      <c r="AB308" s="1252" t="s">
        <v>3826</v>
      </c>
      <c r="AC308" s="1253"/>
      <c r="AD308" s="1231"/>
    </row>
    <row r="309" spans="1:30" ht="15.75" hidden="1" customHeight="1">
      <c r="A309" s="1244">
        <f t="shared" si="10"/>
        <v>17</v>
      </c>
      <c r="B309" s="1245" t="s">
        <v>2375</v>
      </c>
      <c r="C309" s="1245" t="s">
        <v>2367</v>
      </c>
      <c r="D309" s="1245"/>
      <c r="E309" s="1244" t="s">
        <v>1690</v>
      </c>
      <c r="F309" s="1245">
        <f t="shared" si="17"/>
        <v>1984</v>
      </c>
      <c r="G309" s="1247">
        <v>30794</v>
      </c>
      <c r="H309" s="1244" t="s">
        <v>1705</v>
      </c>
      <c r="I309" s="1248" t="s">
        <v>3826</v>
      </c>
      <c r="J309" s="1245" t="s">
        <v>1681</v>
      </c>
      <c r="K309" s="1245">
        <v>0</v>
      </c>
      <c r="L309" s="1245" t="s">
        <v>2127</v>
      </c>
      <c r="M309" s="1245" t="s">
        <v>2245</v>
      </c>
      <c r="N309" s="1245"/>
      <c r="O309" s="1245" t="s">
        <v>1227</v>
      </c>
      <c r="P309" s="1249"/>
      <c r="Q309" s="1245"/>
      <c r="R309" s="1251" t="s">
        <v>2376</v>
      </c>
      <c r="S309" s="1244" t="s">
        <v>2147</v>
      </c>
      <c r="T309" s="1244"/>
      <c r="U309" s="1244"/>
      <c r="V309" s="1244"/>
      <c r="W309" s="1250" t="s">
        <v>1716</v>
      </c>
      <c r="X309" s="1244"/>
      <c r="Y309" s="1251">
        <v>40016</v>
      </c>
      <c r="Z309" s="1251">
        <v>40381</v>
      </c>
      <c r="AA309" s="1250">
        <f t="shared" ca="1" si="18"/>
        <v>19.5</v>
      </c>
      <c r="AB309" s="1252" t="s">
        <v>3826</v>
      </c>
      <c r="AC309" s="1253"/>
      <c r="AD309" s="1231"/>
    </row>
    <row r="310" spans="1:30" ht="15.75" hidden="1" customHeight="1">
      <c r="A310" s="1244">
        <f t="shared" si="10"/>
        <v>17</v>
      </c>
      <c r="B310" s="1245" t="s">
        <v>2377</v>
      </c>
      <c r="C310" s="1245" t="s">
        <v>2367</v>
      </c>
      <c r="D310" s="1245"/>
      <c r="E310" s="1246" t="s">
        <v>1690</v>
      </c>
      <c r="F310" s="1245">
        <f t="shared" si="17"/>
        <v>1972</v>
      </c>
      <c r="G310" s="1247">
        <v>26415</v>
      </c>
      <c r="H310" s="1244" t="s">
        <v>2218</v>
      </c>
      <c r="I310" s="1248" t="s">
        <v>3826</v>
      </c>
      <c r="J310" s="1245" t="s">
        <v>1681</v>
      </c>
      <c r="K310" s="1245">
        <v>0</v>
      </c>
      <c r="L310" s="1245" t="s">
        <v>2248</v>
      </c>
      <c r="M310" s="1245" t="s">
        <v>2248</v>
      </c>
      <c r="N310" s="1245"/>
      <c r="O310" s="1245" t="s">
        <v>2044</v>
      </c>
      <c r="P310" s="1249"/>
      <c r="Q310" s="1245"/>
      <c r="R310" s="1244"/>
      <c r="S310" s="1244"/>
      <c r="T310" s="1244"/>
      <c r="U310" s="1244"/>
      <c r="V310" s="1244" t="s">
        <v>2220</v>
      </c>
      <c r="W310" s="1244">
        <v>0</v>
      </c>
      <c r="X310" s="1244" t="s">
        <v>1696</v>
      </c>
      <c r="Y310" s="1251">
        <v>40857</v>
      </c>
      <c r="Z310" s="1251">
        <v>41223</v>
      </c>
      <c r="AA310" s="1250">
        <f t="shared" ca="1" si="18"/>
        <v>7.5</v>
      </c>
      <c r="AB310" s="1252" t="s">
        <v>3826</v>
      </c>
      <c r="AC310" s="1253"/>
      <c r="AD310" s="1231"/>
    </row>
    <row r="311" spans="1:30" ht="15.75" hidden="1" customHeight="1">
      <c r="A311" s="1244">
        <f t="shared" si="10"/>
        <v>17</v>
      </c>
      <c r="B311" s="1261" t="s">
        <v>2378</v>
      </c>
      <c r="C311" s="1261" t="s">
        <v>2367</v>
      </c>
      <c r="D311" s="1261"/>
      <c r="E311" s="1262" t="s">
        <v>1690</v>
      </c>
      <c r="F311" s="1245">
        <f>+YEAR(G311)</f>
        <v>1990</v>
      </c>
      <c r="G311" s="1263">
        <v>33201</v>
      </c>
      <c r="H311" s="1262" t="s">
        <v>1705</v>
      </c>
      <c r="I311" s="1264" t="s">
        <v>3826</v>
      </c>
      <c r="J311" s="1261" t="s">
        <v>20</v>
      </c>
      <c r="K311" s="1261"/>
      <c r="L311" s="1254" t="s">
        <v>2379</v>
      </c>
      <c r="M311" s="1245"/>
      <c r="N311" s="1245"/>
      <c r="O311" s="1245"/>
      <c r="P311" s="1249"/>
      <c r="Q311" s="1245"/>
      <c r="R311" s="1265"/>
      <c r="S311" s="1265"/>
      <c r="T311" s="1265"/>
      <c r="U311" s="1265"/>
      <c r="V311" s="1265"/>
      <c r="W311" s="1265"/>
      <c r="X311" s="1265"/>
      <c r="Y311" s="1265"/>
      <c r="Z311" s="1265"/>
      <c r="AA311" s="1266"/>
      <c r="AB311" s="1252" t="s">
        <v>3826</v>
      </c>
      <c r="AC311" s="1253"/>
      <c r="AD311" s="1231"/>
    </row>
    <row r="312" spans="1:30" ht="15.75" hidden="1" customHeight="1">
      <c r="A312" s="1244">
        <f t="shared" si="10"/>
        <v>17</v>
      </c>
      <c r="B312" s="1245" t="s">
        <v>2380</v>
      </c>
      <c r="C312" s="1245" t="s">
        <v>2381</v>
      </c>
      <c r="D312" s="1245" t="s">
        <v>2111</v>
      </c>
      <c r="E312" s="1246" t="s">
        <v>1690</v>
      </c>
      <c r="F312" s="1245">
        <f t="shared" ref="F312:F365" si="19">YEAR(G312)</f>
        <v>1989</v>
      </c>
      <c r="G312" s="1247">
        <v>32789</v>
      </c>
      <c r="H312" s="1244" t="s">
        <v>1705</v>
      </c>
      <c r="I312" s="1248" t="s">
        <v>3826</v>
      </c>
      <c r="J312" s="1245" t="s">
        <v>20</v>
      </c>
      <c r="K312" s="1245">
        <v>0</v>
      </c>
      <c r="L312" s="1245" t="s">
        <v>2047</v>
      </c>
      <c r="M312" s="1245">
        <v>0</v>
      </c>
      <c r="N312" s="1245"/>
      <c r="O312" s="1245">
        <v>0</v>
      </c>
      <c r="P312" s="1249"/>
      <c r="Q312" s="1245"/>
      <c r="R312" s="1251" t="s">
        <v>2105</v>
      </c>
      <c r="S312" s="1244"/>
      <c r="T312" s="1244"/>
      <c r="U312" s="1244"/>
      <c r="V312" s="1244" t="s">
        <v>1712</v>
      </c>
      <c r="W312" s="1250" t="s">
        <v>1886</v>
      </c>
      <c r="X312" s="1244"/>
      <c r="Y312" s="1251"/>
      <c r="Z312" s="1251"/>
      <c r="AA312" s="1250">
        <f t="shared" ref="AA312:AA384" ca="1" si="20">IF(E312="nữ",660-DATEDIF(G312,TODAY(),"m"),720-DATEDIF(G312,TODAY(),"m"))/12</f>
        <v>25</v>
      </c>
      <c r="AB312" s="1252" t="s">
        <v>3826</v>
      </c>
      <c r="AC312" s="1253"/>
      <c r="AD312" s="1231"/>
    </row>
    <row r="313" spans="1:30" ht="15.75" hidden="1" customHeight="1">
      <c r="A313" s="1244">
        <f t="shared" si="10"/>
        <v>17</v>
      </c>
      <c r="B313" s="1245" t="s">
        <v>2382</v>
      </c>
      <c r="C313" s="1245" t="s">
        <v>2381</v>
      </c>
      <c r="D313" s="1245" t="s">
        <v>2111</v>
      </c>
      <c r="E313" s="1246" t="s">
        <v>1690</v>
      </c>
      <c r="F313" s="1245">
        <f t="shared" si="19"/>
        <v>1963</v>
      </c>
      <c r="G313" s="1247">
        <v>23118</v>
      </c>
      <c r="H313" s="1244" t="s">
        <v>1732</v>
      </c>
      <c r="I313" s="1248" t="s">
        <v>3826</v>
      </c>
      <c r="J313" s="1245" t="s">
        <v>1733</v>
      </c>
      <c r="K313" s="1245">
        <v>0</v>
      </c>
      <c r="L313" s="1254">
        <v>0</v>
      </c>
      <c r="M313" s="1245">
        <v>0</v>
      </c>
      <c r="N313" s="1245"/>
      <c r="O313" s="1245">
        <v>0</v>
      </c>
      <c r="P313" s="1249"/>
      <c r="Q313" s="1245"/>
      <c r="R313" s="1244"/>
      <c r="S313" s="1244"/>
      <c r="T313" s="1244"/>
      <c r="U313" s="1244"/>
      <c r="V313" s="1244"/>
      <c r="W313" s="1244">
        <v>0</v>
      </c>
      <c r="X313" s="1244"/>
      <c r="Y313" s="1251"/>
      <c r="Z313" s="1251"/>
      <c r="AA313" s="1250">
        <f t="shared" ca="1" si="20"/>
        <v>-1.5</v>
      </c>
      <c r="AB313" s="1252" t="s">
        <v>3826</v>
      </c>
      <c r="AC313" s="1253"/>
      <c r="AD313" s="1231"/>
    </row>
    <row r="314" spans="1:30" ht="15.75" hidden="1" customHeight="1">
      <c r="A314" s="1244">
        <f t="shared" si="10"/>
        <v>17</v>
      </c>
      <c r="B314" s="1245" t="s">
        <v>2383</v>
      </c>
      <c r="C314" s="1245" t="s">
        <v>2381</v>
      </c>
      <c r="D314" s="1245" t="s">
        <v>2111</v>
      </c>
      <c r="E314" s="1244" t="s">
        <v>1710</v>
      </c>
      <c r="F314" s="1245">
        <f t="shared" si="19"/>
        <v>1987</v>
      </c>
      <c r="G314" s="1247">
        <v>32066</v>
      </c>
      <c r="H314" s="1244" t="s">
        <v>1705</v>
      </c>
      <c r="I314" s="1248" t="s">
        <v>3826</v>
      </c>
      <c r="J314" s="1245" t="s">
        <v>20</v>
      </c>
      <c r="K314" s="1245">
        <v>0</v>
      </c>
      <c r="L314" s="1245" t="s">
        <v>1739</v>
      </c>
      <c r="M314" s="1245">
        <v>0</v>
      </c>
      <c r="N314" s="1245"/>
      <c r="O314" s="1245">
        <v>0</v>
      </c>
      <c r="P314" s="1249"/>
      <c r="Q314" s="1245"/>
      <c r="R314" s="1244"/>
      <c r="S314" s="1244"/>
      <c r="T314" s="1244"/>
      <c r="U314" s="1244"/>
      <c r="V314" s="1244"/>
      <c r="W314" s="1250" t="s">
        <v>1886</v>
      </c>
      <c r="X314" s="1244"/>
      <c r="Y314" s="1251"/>
      <c r="Z314" s="1251"/>
      <c r="AA314" s="1250">
        <f t="shared" ca="1" si="20"/>
        <v>18</v>
      </c>
      <c r="AB314" s="1252" t="s">
        <v>3826</v>
      </c>
      <c r="AC314" s="1253"/>
      <c r="AD314" s="1231"/>
    </row>
    <row r="315" spans="1:30" ht="15.75" hidden="1" customHeight="1">
      <c r="A315" s="1244">
        <f t="shared" si="10"/>
        <v>17</v>
      </c>
      <c r="B315" s="1245" t="s">
        <v>2384</v>
      </c>
      <c r="C315" s="1245" t="s">
        <v>2381</v>
      </c>
      <c r="D315" s="1245"/>
      <c r="E315" s="1246" t="s">
        <v>1710</v>
      </c>
      <c r="F315" s="1245">
        <f t="shared" si="19"/>
        <v>1990</v>
      </c>
      <c r="G315" s="1247">
        <v>33066</v>
      </c>
      <c r="H315" s="1244" t="s">
        <v>1705</v>
      </c>
      <c r="I315" s="1248" t="s">
        <v>3826</v>
      </c>
      <c r="J315" s="1245" t="s">
        <v>20</v>
      </c>
      <c r="K315" s="1245"/>
      <c r="L315" s="1245" t="s">
        <v>2086</v>
      </c>
      <c r="M315" s="1245">
        <v>0</v>
      </c>
      <c r="N315" s="1245"/>
      <c r="O315" s="1245">
        <v>0</v>
      </c>
      <c r="P315" s="1249"/>
      <c r="Q315" s="1245"/>
      <c r="R315" s="1251" t="s">
        <v>1730</v>
      </c>
      <c r="S315" s="1244" t="s">
        <v>1806</v>
      </c>
      <c r="T315" s="1244"/>
      <c r="U315" s="1244"/>
      <c r="V315" s="1244" t="s">
        <v>1712</v>
      </c>
      <c r="W315" s="1244">
        <v>0</v>
      </c>
      <c r="X315" s="1244"/>
      <c r="Y315" s="1251">
        <v>41090</v>
      </c>
      <c r="Z315" s="1251">
        <v>41455</v>
      </c>
      <c r="AA315" s="1250">
        <f t="shared" ca="1" si="20"/>
        <v>20.75</v>
      </c>
      <c r="AB315" s="1252" t="s">
        <v>3826</v>
      </c>
      <c r="AC315" s="1253"/>
      <c r="AD315" s="1231"/>
    </row>
    <row r="316" spans="1:30" ht="15.75" hidden="1" customHeight="1">
      <c r="A316" s="1244">
        <f t="shared" si="10"/>
        <v>17</v>
      </c>
      <c r="B316" s="1245" t="s">
        <v>2385</v>
      </c>
      <c r="C316" s="1245" t="s">
        <v>2381</v>
      </c>
      <c r="D316" s="1245"/>
      <c r="E316" s="1244" t="s">
        <v>1690</v>
      </c>
      <c r="F316" s="1245">
        <f t="shared" si="19"/>
        <v>1965</v>
      </c>
      <c r="G316" s="1247">
        <v>23961</v>
      </c>
      <c r="H316" s="1244" t="s">
        <v>1705</v>
      </c>
      <c r="I316" s="1248" t="s">
        <v>3826</v>
      </c>
      <c r="J316" s="1245" t="s">
        <v>20</v>
      </c>
      <c r="K316" s="1245">
        <v>0</v>
      </c>
      <c r="L316" s="1245" t="s">
        <v>2161</v>
      </c>
      <c r="M316" s="1245">
        <v>0</v>
      </c>
      <c r="N316" s="1245"/>
      <c r="O316" s="1245" t="s">
        <v>1227</v>
      </c>
      <c r="P316" s="1249"/>
      <c r="Q316" s="1245"/>
      <c r="R316" s="1244"/>
      <c r="S316" s="1244"/>
      <c r="T316" s="1244"/>
      <c r="U316" s="1244"/>
      <c r="V316" s="1244"/>
      <c r="W316" s="1244">
        <v>0</v>
      </c>
      <c r="X316" s="1244" t="s">
        <v>1696</v>
      </c>
      <c r="Y316" s="1251">
        <v>39099</v>
      </c>
      <c r="Z316" s="1251">
        <v>39464</v>
      </c>
      <c r="AA316" s="1250">
        <f t="shared" ca="1" si="20"/>
        <v>0.83333333333333337</v>
      </c>
      <c r="AB316" s="1252" t="s">
        <v>3826</v>
      </c>
      <c r="AC316" s="1253"/>
      <c r="AD316" s="1231"/>
    </row>
    <row r="317" spans="1:30" ht="15.75" hidden="1" customHeight="1">
      <c r="A317" s="1244">
        <f t="shared" si="10"/>
        <v>17</v>
      </c>
      <c r="B317" s="1245" t="s">
        <v>2386</v>
      </c>
      <c r="C317" s="1245" t="s">
        <v>2381</v>
      </c>
      <c r="D317" s="1245"/>
      <c r="E317" s="1244" t="s">
        <v>1710</v>
      </c>
      <c r="F317" s="1245">
        <f t="shared" si="19"/>
        <v>1988</v>
      </c>
      <c r="G317" s="1247">
        <v>32323</v>
      </c>
      <c r="H317" s="1244" t="s">
        <v>1705</v>
      </c>
      <c r="I317" s="1248" t="s">
        <v>3826</v>
      </c>
      <c r="J317" s="1245" t="s">
        <v>1681</v>
      </c>
      <c r="K317" s="1245">
        <v>0</v>
      </c>
      <c r="L317" s="1245" t="s">
        <v>2387</v>
      </c>
      <c r="M317" s="1245" t="s">
        <v>2388</v>
      </c>
      <c r="N317" s="1245"/>
      <c r="O317" s="1245">
        <v>0</v>
      </c>
      <c r="P317" s="1249"/>
      <c r="Q317" s="1245"/>
      <c r="R317" s="1251" t="s">
        <v>1730</v>
      </c>
      <c r="S317" s="1244"/>
      <c r="T317" s="1244"/>
      <c r="U317" s="1244"/>
      <c r="V317" s="1244" t="s">
        <v>1720</v>
      </c>
      <c r="W317" s="1250" t="s">
        <v>1716</v>
      </c>
      <c r="X317" s="1244"/>
      <c r="Y317" s="1251"/>
      <c r="Z317" s="1251"/>
      <c r="AA317" s="1250">
        <f t="shared" ca="1" si="20"/>
        <v>18.666666666666668</v>
      </c>
      <c r="AB317" s="1252" t="s">
        <v>3826</v>
      </c>
      <c r="AC317" s="1253"/>
      <c r="AD317" s="1231"/>
    </row>
    <row r="318" spans="1:30" ht="15.75" hidden="1" customHeight="1">
      <c r="A318" s="1244">
        <f t="shared" si="10"/>
        <v>17</v>
      </c>
      <c r="B318" s="1245" t="s">
        <v>2389</v>
      </c>
      <c r="C318" s="1245" t="s">
        <v>2381</v>
      </c>
      <c r="D318" s="1245"/>
      <c r="E318" s="1246" t="s">
        <v>1710</v>
      </c>
      <c r="F318" s="1245">
        <f t="shared" si="19"/>
        <v>1992</v>
      </c>
      <c r="G318" s="1247">
        <v>33906</v>
      </c>
      <c r="H318" s="1244" t="s">
        <v>1705</v>
      </c>
      <c r="I318" s="1248" t="s">
        <v>3826</v>
      </c>
      <c r="J318" s="1245" t="s">
        <v>20</v>
      </c>
      <c r="K318" s="1245">
        <v>0</v>
      </c>
      <c r="L318" s="1245" t="s">
        <v>2109</v>
      </c>
      <c r="M318" s="1245">
        <v>0</v>
      </c>
      <c r="N318" s="1245"/>
      <c r="O318" s="1245" t="s">
        <v>1227</v>
      </c>
      <c r="P318" s="1249"/>
      <c r="Q318" s="1245"/>
      <c r="R318" s="1251" t="s">
        <v>1730</v>
      </c>
      <c r="S318" s="1244"/>
      <c r="T318" s="1244"/>
      <c r="U318" s="1244"/>
      <c r="V318" s="1244" t="s">
        <v>1712</v>
      </c>
      <c r="W318" s="1244">
        <v>0</v>
      </c>
      <c r="X318" s="1244"/>
      <c r="Y318" s="1251"/>
      <c r="Z318" s="1251"/>
      <c r="AA318" s="1250">
        <f t="shared" ca="1" si="20"/>
        <v>23</v>
      </c>
      <c r="AB318" s="1252" t="s">
        <v>3826</v>
      </c>
      <c r="AC318" s="1253"/>
      <c r="AD318" s="1231"/>
    </row>
    <row r="319" spans="1:30" ht="15.75" hidden="1" customHeight="1">
      <c r="A319" s="1244">
        <f t="shared" si="10"/>
        <v>17</v>
      </c>
      <c r="B319" s="1245" t="s">
        <v>2390</v>
      </c>
      <c r="C319" s="1245" t="s">
        <v>2381</v>
      </c>
      <c r="D319" s="1245"/>
      <c r="E319" s="1244" t="s">
        <v>1710</v>
      </c>
      <c r="F319" s="1245">
        <f t="shared" si="19"/>
        <v>1976</v>
      </c>
      <c r="G319" s="1247">
        <v>27886</v>
      </c>
      <c r="H319" s="1244" t="s">
        <v>1705</v>
      </c>
      <c r="I319" s="1248" t="s">
        <v>3826</v>
      </c>
      <c r="J319" s="1245" t="s">
        <v>20</v>
      </c>
      <c r="K319" s="1245">
        <v>0</v>
      </c>
      <c r="L319" s="1245" t="s">
        <v>2023</v>
      </c>
      <c r="M319" s="1245">
        <v>0</v>
      </c>
      <c r="N319" s="1245"/>
      <c r="O319" s="1245" t="s">
        <v>1227</v>
      </c>
      <c r="P319" s="1249"/>
      <c r="Q319" s="1245"/>
      <c r="R319" s="1244"/>
      <c r="S319" s="1244"/>
      <c r="T319" s="1244"/>
      <c r="U319" s="1244"/>
      <c r="V319" s="1244"/>
      <c r="W319" s="1250" t="s">
        <v>1708</v>
      </c>
      <c r="X319" s="1244"/>
      <c r="Y319" s="1251">
        <v>36434</v>
      </c>
      <c r="Z319" s="1251">
        <v>36800</v>
      </c>
      <c r="AA319" s="1250">
        <f t="shared" ca="1" si="20"/>
        <v>6.583333333333333</v>
      </c>
      <c r="AB319" s="1252" t="s">
        <v>3826</v>
      </c>
      <c r="AC319" s="1253"/>
      <c r="AD319" s="1231"/>
    </row>
    <row r="320" spans="1:30" ht="15.75" hidden="1" customHeight="1">
      <c r="A320" s="1244">
        <f t="shared" si="10"/>
        <v>17</v>
      </c>
      <c r="B320" s="1245" t="s">
        <v>2391</v>
      </c>
      <c r="C320" s="1245" t="s">
        <v>2381</v>
      </c>
      <c r="D320" s="1245"/>
      <c r="E320" s="1244" t="s">
        <v>1710</v>
      </c>
      <c r="F320" s="1245">
        <f t="shared" si="19"/>
        <v>1983</v>
      </c>
      <c r="G320" s="1247">
        <v>30621</v>
      </c>
      <c r="H320" s="1244" t="s">
        <v>1705</v>
      </c>
      <c r="I320" s="1248" t="s">
        <v>3826</v>
      </c>
      <c r="J320" s="1245" t="s">
        <v>20</v>
      </c>
      <c r="K320" s="1245">
        <v>0</v>
      </c>
      <c r="L320" s="1245" t="s">
        <v>2392</v>
      </c>
      <c r="M320" s="1245">
        <v>0</v>
      </c>
      <c r="N320" s="1245"/>
      <c r="O320" s="1245" t="s">
        <v>1227</v>
      </c>
      <c r="P320" s="1249"/>
      <c r="Q320" s="1245"/>
      <c r="R320" s="1244"/>
      <c r="S320" s="1244"/>
      <c r="T320" s="1244"/>
      <c r="U320" s="1244"/>
      <c r="V320" s="1244"/>
      <c r="W320" s="1244" t="s">
        <v>725</v>
      </c>
      <c r="X320" s="1244"/>
      <c r="Y320" s="1251">
        <v>42618</v>
      </c>
      <c r="Z320" s="1251">
        <v>42983</v>
      </c>
      <c r="AA320" s="1250">
        <f t="shared" ca="1" si="20"/>
        <v>14</v>
      </c>
      <c r="AB320" s="1252" t="s">
        <v>3826</v>
      </c>
      <c r="AC320" s="1253"/>
      <c r="AD320" s="1231"/>
    </row>
    <row r="321" spans="1:30" ht="15.75" hidden="1" customHeight="1">
      <c r="A321" s="1244">
        <f t="shared" si="10"/>
        <v>17</v>
      </c>
      <c r="B321" s="1245" t="s">
        <v>2393</v>
      </c>
      <c r="C321" s="1245" t="s">
        <v>2381</v>
      </c>
      <c r="D321" s="1245"/>
      <c r="E321" s="1246" t="s">
        <v>1710</v>
      </c>
      <c r="F321" s="1245">
        <f t="shared" si="19"/>
        <v>1986</v>
      </c>
      <c r="G321" s="1247">
        <v>31675</v>
      </c>
      <c r="H321" s="1244" t="s">
        <v>1705</v>
      </c>
      <c r="I321" s="1248" t="s">
        <v>3826</v>
      </c>
      <c r="J321" s="1245" t="s">
        <v>20</v>
      </c>
      <c r="K321" s="1245">
        <v>0</v>
      </c>
      <c r="L321" s="1245" t="s">
        <v>2026</v>
      </c>
      <c r="M321" s="1245">
        <v>0</v>
      </c>
      <c r="N321" s="1245"/>
      <c r="O321" s="1245" t="s">
        <v>1227</v>
      </c>
      <c r="P321" s="1249"/>
      <c r="Q321" s="1245"/>
      <c r="R321" s="1251" t="s">
        <v>1730</v>
      </c>
      <c r="S321" s="1244"/>
      <c r="T321" s="1244"/>
      <c r="U321" s="1244"/>
      <c r="V321" s="1244" t="s">
        <v>1712</v>
      </c>
      <c r="W321" s="1244" t="s">
        <v>1750</v>
      </c>
      <c r="X321" s="1244"/>
      <c r="Y321" s="1251">
        <v>43165</v>
      </c>
      <c r="Z321" s="1251">
        <v>43530</v>
      </c>
      <c r="AA321" s="1250">
        <f t="shared" ca="1" si="20"/>
        <v>16.916666666666668</v>
      </c>
      <c r="AB321" s="1252" t="s">
        <v>3826</v>
      </c>
      <c r="AC321" s="1253"/>
      <c r="AD321" s="1231"/>
    </row>
    <row r="322" spans="1:30" ht="15.75" hidden="1" customHeight="1">
      <c r="A322" s="1244">
        <f t="shared" si="10"/>
        <v>17</v>
      </c>
      <c r="B322" s="1245" t="s">
        <v>2394</v>
      </c>
      <c r="C322" s="1245" t="s">
        <v>2381</v>
      </c>
      <c r="D322" s="1245"/>
      <c r="E322" s="1244" t="s">
        <v>1710</v>
      </c>
      <c r="F322" s="1245">
        <f t="shared" si="19"/>
        <v>1978</v>
      </c>
      <c r="G322" s="1247">
        <v>28576</v>
      </c>
      <c r="H322" s="1244" t="s">
        <v>1705</v>
      </c>
      <c r="I322" s="1248" t="s">
        <v>3826</v>
      </c>
      <c r="J322" s="1245" t="s">
        <v>1681</v>
      </c>
      <c r="K322" s="1245">
        <v>0</v>
      </c>
      <c r="L322" s="1245" t="s">
        <v>2026</v>
      </c>
      <c r="M322" s="1245" t="s">
        <v>2395</v>
      </c>
      <c r="N322" s="1245"/>
      <c r="O322" s="1245" t="s">
        <v>1227</v>
      </c>
      <c r="P322" s="1249"/>
      <c r="Q322" s="1245"/>
      <c r="R322" s="1244"/>
      <c r="S322" s="1244"/>
      <c r="T322" s="1244"/>
      <c r="U322" s="1244"/>
      <c r="V322" s="1244"/>
      <c r="W322" s="1244" t="s">
        <v>1742</v>
      </c>
      <c r="X322" s="1244"/>
      <c r="Y322" s="1251"/>
      <c r="Z322" s="1251"/>
      <c r="AA322" s="1250">
        <f t="shared" ca="1" si="20"/>
        <v>8.4166666666666661</v>
      </c>
      <c r="AB322" s="1252" t="s">
        <v>3826</v>
      </c>
      <c r="AC322" s="1253"/>
      <c r="AD322" s="1231"/>
    </row>
    <row r="323" spans="1:30" ht="15.75" hidden="1" customHeight="1">
      <c r="A323" s="1244">
        <f t="shared" si="10"/>
        <v>17</v>
      </c>
      <c r="B323" s="1245" t="s">
        <v>2396</v>
      </c>
      <c r="C323" s="1245" t="s">
        <v>2381</v>
      </c>
      <c r="D323" s="1245"/>
      <c r="E323" s="1246" t="s">
        <v>1710</v>
      </c>
      <c r="F323" s="1245">
        <f t="shared" si="19"/>
        <v>1984</v>
      </c>
      <c r="G323" s="1247">
        <v>30902</v>
      </c>
      <c r="H323" s="1244" t="s">
        <v>1705</v>
      </c>
      <c r="I323" s="1248" t="s">
        <v>3826</v>
      </c>
      <c r="J323" s="1245" t="s">
        <v>20</v>
      </c>
      <c r="K323" s="1245">
        <v>0</v>
      </c>
      <c r="L323" s="1245" t="s">
        <v>2057</v>
      </c>
      <c r="M323" s="1245">
        <v>0</v>
      </c>
      <c r="N323" s="1245"/>
      <c r="O323" s="1245" t="s">
        <v>1227</v>
      </c>
      <c r="P323" s="1249"/>
      <c r="Q323" s="1245"/>
      <c r="R323" s="1244"/>
      <c r="S323" s="1244"/>
      <c r="T323" s="1244"/>
      <c r="U323" s="1244"/>
      <c r="V323" s="1244" t="s">
        <v>1712</v>
      </c>
      <c r="W323" s="1244" t="s">
        <v>2037</v>
      </c>
      <c r="X323" s="1244" t="s">
        <v>1770</v>
      </c>
      <c r="Y323" s="1251">
        <v>42181</v>
      </c>
      <c r="Z323" s="1251">
        <v>42547</v>
      </c>
      <c r="AA323" s="1250">
        <f t="shared" ca="1" si="20"/>
        <v>14.833333333333334</v>
      </c>
      <c r="AB323" s="1252" t="s">
        <v>3826</v>
      </c>
      <c r="AC323" s="1253"/>
      <c r="AD323" s="1231"/>
    </row>
    <row r="324" spans="1:30" ht="15.75" hidden="1" customHeight="1">
      <c r="A324" s="1244">
        <f t="shared" si="10"/>
        <v>17</v>
      </c>
      <c r="B324" s="1245" t="s">
        <v>2397</v>
      </c>
      <c r="C324" s="1245" t="s">
        <v>2381</v>
      </c>
      <c r="D324" s="1245"/>
      <c r="E324" s="1246" t="s">
        <v>1690</v>
      </c>
      <c r="F324" s="1245">
        <f t="shared" si="19"/>
        <v>1968</v>
      </c>
      <c r="G324" s="1247">
        <v>25052</v>
      </c>
      <c r="H324" s="1244" t="s">
        <v>1705</v>
      </c>
      <c r="I324" s="1248" t="s">
        <v>3826</v>
      </c>
      <c r="J324" s="1245" t="s">
        <v>20</v>
      </c>
      <c r="K324" s="1245">
        <v>0</v>
      </c>
      <c r="L324" s="1245" t="s">
        <v>2136</v>
      </c>
      <c r="M324" s="1245">
        <v>0</v>
      </c>
      <c r="N324" s="1245"/>
      <c r="O324" s="1245" t="s">
        <v>1227</v>
      </c>
      <c r="P324" s="1249"/>
      <c r="Q324" s="1245"/>
      <c r="R324" s="1244"/>
      <c r="S324" s="1244"/>
      <c r="T324" s="1244"/>
      <c r="U324" s="1244"/>
      <c r="V324" s="1244"/>
      <c r="W324" s="1244">
        <v>0</v>
      </c>
      <c r="X324" s="1244"/>
      <c r="Y324" s="1251">
        <v>41291</v>
      </c>
      <c r="Z324" s="1251">
        <v>41656</v>
      </c>
      <c r="AA324" s="1250">
        <f t="shared" ca="1" si="20"/>
        <v>3.75</v>
      </c>
      <c r="AB324" s="1252" t="s">
        <v>3826</v>
      </c>
      <c r="AC324" s="1253"/>
      <c r="AD324" s="1231"/>
    </row>
    <row r="325" spans="1:30" ht="15.75" hidden="1" customHeight="1">
      <c r="A325" s="1244">
        <f t="shared" si="10"/>
        <v>17</v>
      </c>
      <c r="B325" s="1245" t="s">
        <v>2398</v>
      </c>
      <c r="C325" s="1245" t="s">
        <v>2381</v>
      </c>
      <c r="D325" s="1245"/>
      <c r="E325" s="1244" t="s">
        <v>1710</v>
      </c>
      <c r="F325" s="1245">
        <f t="shared" si="19"/>
        <v>1980</v>
      </c>
      <c r="G325" s="1247">
        <v>29513</v>
      </c>
      <c r="H325" s="1244" t="s">
        <v>1705</v>
      </c>
      <c r="I325" s="1248" t="s">
        <v>3826</v>
      </c>
      <c r="J325" s="1245" t="s">
        <v>1681</v>
      </c>
      <c r="K325" s="1245">
        <v>0</v>
      </c>
      <c r="L325" s="1245" t="s">
        <v>2014</v>
      </c>
      <c r="M325" s="1245" t="s">
        <v>2014</v>
      </c>
      <c r="N325" s="1245"/>
      <c r="O325" s="1245" t="s">
        <v>1227</v>
      </c>
      <c r="P325" s="1249"/>
      <c r="Q325" s="1245"/>
      <c r="R325" s="1251" t="s">
        <v>2017</v>
      </c>
      <c r="S325" s="1251" t="s">
        <v>2399</v>
      </c>
      <c r="T325" s="1244"/>
      <c r="U325" s="1244"/>
      <c r="V325" s="1244"/>
      <c r="W325" s="1250" t="s">
        <v>1716</v>
      </c>
      <c r="X325" s="1244" t="s">
        <v>1696</v>
      </c>
      <c r="Y325" s="1251">
        <v>41495</v>
      </c>
      <c r="Z325" s="1251">
        <v>41860</v>
      </c>
      <c r="AA325" s="1250">
        <f t="shared" ca="1" si="20"/>
        <v>11</v>
      </c>
      <c r="AB325" s="1252" t="s">
        <v>3826</v>
      </c>
      <c r="AC325" s="1253"/>
      <c r="AD325" s="1231"/>
    </row>
    <row r="326" spans="1:30" ht="15.75" hidden="1" customHeight="1">
      <c r="A326" s="1244">
        <f t="shared" si="10"/>
        <v>17</v>
      </c>
      <c r="B326" s="1245" t="s">
        <v>2400</v>
      </c>
      <c r="C326" s="1245" t="s">
        <v>2381</v>
      </c>
      <c r="D326" s="1245"/>
      <c r="E326" s="1246" t="s">
        <v>1710</v>
      </c>
      <c r="F326" s="1245">
        <f t="shared" si="19"/>
        <v>1989</v>
      </c>
      <c r="G326" s="1247">
        <v>32600</v>
      </c>
      <c r="H326" s="1244" t="s">
        <v>1705</v>
      </c>
      <c r="I326" s="1248" t="s">
        <v>3826</v>
      </c>
      <c r="J326" s="1245" t="s">
        <v>1681</v>
      </c>
      <c r="K326" s="1245">
        <v>0</v>
      </c>
      <c r="L326" s="1245" t="s">
        <v>1739</v>
      </c>
      <c r="M326" s="1245" t="s">
        <v>2070</v>
      </c>
      <c r="N326" s="1245"/>
      <c r="O326" s="1245" t="s">
        <v>1227</v>
      </c>
      <c r="P326" s="1249"/>
      <c r="Q326" s="1245"/>
      <c r="R326" s="1251" t="s">
        <v>1730</v>
      </c>
      <c r="S326" s="1244"/>
      <c r="T326" s="1244"/>
      <c r="U326" s="1244"/>
      <c r="V326" s="1244" t="s">
        <v>1712</v>
      </c>
      <c r="W326" s="1250" t="s">
        <v>1716</v>
      </c>
      <c r="X326" s="1244"/>
      <c r="Y326" s="1251"/>
      <c r="Z326" s="1251"/>
      <c r="AA326" s="1250">
        <f t="shared" ca="1" si="20"/>
        <v>19.416666666666668</v>
      </c>
      <c r="AB326" s="1252" t="s">
        <v>3826</v>
      </c>
      <c r="AC326" s="1253"/>
      <c r="AD326" s="1231"/>
    </row>
    <row r="327" spans="1:30" ht="15.75" hidden="1" customHeight="1">
      <c r="A327" s="1244">
        <f t="shared" si="10"/>
        <v>17</v>
      </c>
      <c r="B327" s="1245" t="s">
        <v>2401</v>
      </c>
      <c r="C327" s="1245" t="s">
        <v>2381</v>
      </c>
      <c r="D327" s="1245"/>
      <c r="E327" s="1246" t="s">
        <v>1690</v>
      </c>
      <c r="F327" s="1245">
        <f t="shared" si="19"/>
        <v>1971</v>
      </c>
      <c r="G327" s="1247">
        <v>25984</v>
      </c>
      <c r="H327" s="1244" t="s">
        <v>1705</v>
      </c>
      <c r="I327" s="1248" t="s">
        <v>3826</v>
      </c>
      <c r="J327" s="1245" t="s">
        <v>20</v>
      </c>
      <c r="K327" s="1245">
        <v>0</v>
      </c>
      <c r="L327" s="1245" t="s">
        <v>2136</v>
      </c>
      <c r="M327" s="1245">
        <v>0</v>
      </c>
      <c r="N327" s="1245"/>
      <c r="O327" s="1245" t="s">
        <v>1227</v>
      </c>
      <c r="P327" s="1249"/>
      <c r="Q327" s="1245"/>
      <c r="R327" s="1244" t="s">
        <v>1746</v>
      </c>
      <c r="S327" s="1244"/>
      <c r="T327" s="1244" t="s">
        <v>725</v>
      </c>
      <c r="U327" s="1244"/>
      <c r="V327" s="1244"/>
      <c r="W327" s="1244">
        <v>0</v>
      </c>
      <c r="X327" s="1244" t="s">
        <v>1696</v>
      </c>
      <c r="Y327" s="1251">
        <v>38551</v>
      </c>
      <c r="Z327" s="1251">
        <v>38916</v>
      </c>
      <c r="AA327" s="1250">
        <f t="shared" ca="1" si="20"/>
        <v>6.333333333333333</v>
      </c>
      <c r="AB327" s="1252" t="s">
        <v>3826</v>
      </c>
      <c r="AC327" s="1253"/>
      <c r="AD327" s="1231"/>
    </row>
    <row r="328" spans="1:30" ht="15.75" hidden="1" customHeight="1">
      <c r="A328" s="1244">
        <f t="shared" si="10"/>
        <v>17</v>
      </c>
      <c r="B328" s="1245" t="s">
        <v>2402</v>
      </c>
      <c r="C328" s="1245" t="s">
        <v>2381</v>
      </c>
      <c r="D328" s="1245"/>
      <c r="E328" s="1244" t="s">
        <v>1710</v>
      </c>
      <c r="F328" s="1245">
        <f t="shared" si="19"/>
        <v>1969</v>
      </c>
      <c r="G328" s="1247">
        <v>25521</v>
      </c>
      <c r="H328" s="1244" t="s">
        <v>1711</v>
      </c>
      <c r="I328" s="1248" t="s">
        <v>3826</v>
      </c>
      <c r="J328" s="1245" t="s">
        <v>20</v>
      </c>
      <c r="K328" s="1245">
        <v>0</v>
      </c>
      <c r="L328" s="1245" t="s">
        <v>1804</v>
      </c>
      <c r="M328" s="1245">
        <v>0</v>
      </c>
      <c r="N328" s="1245"/>
      <c r="O328" s="1245" t="s">
        <v>1227</v>
      </c>
      <c r="P328" s="1249"/>
      <c r="Q328" s="1245"/>
      <c r="R328" s="1244"/>
      <c r="S328" s="1244"/>
      <c r="T328" s="1244"/>
      <c r="U328" s="1244"/>
      <c r="V328" s="1244"/>
      <c r="W328" s="1250" t="s">
        <v>1708</v>
      </c>
      <c r="X328" s="1244"/>
      <c r="Y328" s="1251"/>
      <c r="Z328" s="1251"/>
      <c r="AA328" s="1250">
        <f t="shared" ca="1" si="20"/>
        <v>8.3333333333333329E-2</v>
      </c>
      <c r="AB328" s="1252" t="s">
        <v>3826</v>
      </c>
      <c r="AC328" s="1253"/>
      <c r="AD328" s="1231"/>
    </row>
    <row r="329" spans="1:30" ht="15.75" hidden="1" customHeight="1">
      <c r="A329" s="1244">
        <f t="shared" si="10"/>
        <v>17</v>
      </c>
      <c r="B329" s="1245" t="s">
        <v>2403</v>
      </c>
      <c r="C329" s="1245" t="s">
        <v>2381</v>
      </c>
      <c r="D329" s="1245"/>
      <c r="E329" s="1244" t="s">
        <v>1690</v>
      </c>
      <c r="F329" s="1245">
        <f t="shared" si="19"/>
        <v>1982</v>
      </c>
      <c r="G329" s="1247">
        <v>30113</v>
      </c>
      <c r="H329" s="1244" t="s">
        <v>1705</v>
      </c>
      <c r="I329" s="1248" t="s">
        <v>3826</v>
      </c>
      <c r="J329" s="1245" t="s">
        <v>20</v>
      </c>
      <c r="K329" s="1245">
        <v>0</v>
      </c>
      <c r="L329" s="1245" t="s">
        <v>2127</v>
      </c>
      <c r="M329" s="1245">
        <v>0</v>
      </c>
      <c r="N329" s="1245"/>
      <c r="O329" s="1245" t="s">
        <v>1227</v>
      </c>
      <c r="P329" s="1249"/>
      <c r="Q329" s="1245"/>
      <c r="R329" s="1251" t="s">
        <v>1719</v>
      </c>
      <c r="S329" s="1244" t="s">
        <v>2147</v>
      </c>
      <c r="T329" s="1244"/>
      <c r="U329" s="1244"/>
      <c r="V329" s="1244" t="s">
        <v>1712</v>
      </c>
      <c r="W329" s="1250" t="s">
        <v>1716</v>
      </c>
      <c r="X329" s="1244"/>
      <c r="Y329" s="1251"/>
      <c r="Z329" s="1251"/>
      <c r="AA329" s="1250">
        <f t="shared" ca="1" si="20"/>
        <v>17.666666666666668</v>
      </c>
      <c r="AB329" s="1252" t="s">
        <v>3826</v>
      </c>
      <c r="AC329" s="1253"/>
      <c r="AD329" s="1231"/>
    </row>
    <row r="330" spans="1:30" ht="15.75" hidden="1" customHeight="1">
      <c r="A330" s="1244">
        <f t="shared" si="10"/>
        <v>17</v>
      </c>
      <c r="B330" s="1245" t="s">
        <v>2404</v>
      </c>
      <c r="C330" s="1245" t="s">
        <v>2381</v>
      </c>
      <c r="D330" s="1245"/>
      <c r="E330" s="1246" t="s">
        <v>1710</v>
      </c>
      <c r="F330" s="1245">
        <f t="shared" si="19"/>
        <v>1975</v>
      </c>
      <c r="G330" s="1247">
        <v>27627</v>
      </c>
      <c r="H330" s="1244" t="s">
        <v>1748</v>
      </c>
      <c r="I330" s="1248" t="s">
        <v>3826</v>
      </c>
      <c r="J330" s="1245" t="s">
        <v>2405</v>
      </c>
      <c r="K330" s="1245">
        <v>0</v>
      </c>
      <c r="L330" s="1254">
        <v>0</v>
      </c>
      <c r="M330" s="1245">
        <v>0</v>
      </c>
      <c r="N330" s="1245"/>
      <c r="O330" s="1245">
        <v>0</v>
      </c>
      <c r="P330" s="1249"/>
      <c r="Q330" s="1245"/>
      <c r="R330" s="1244"/>
      <c r="S330" s="1244"/>
      <c r="T330" s="1244"/>
      <c r="U330" s="1244"/>
      <c r="V330" s="1244"/>
      <c r="W330" s="1244"/>
      <c r="X330" s="1244"/>
      <c r="Y330" s="1244"/>
      <c r="Z330" s="1251"/>
      <c r="AA330" s="1250">
        <f t="shared" ca="1" si="20"/>
        <v>5.833333333333333</v>
      </c>
      <c r="AB330" s="1252" t="s">
        <v>3826</v>
      </c>
      <c r="AC330" s="1253"/>
      <c r="AD330" s="1231"/>
    </row>
    <row r="331" spans="1:30" ht="15.75" hidden="1" customHeight="1">
      <c r="A331" s="1244">
        <f t="shared" si="10"/>
        <v>17</v>
      </c>
      <c r="B331" s="1245" t="s">
        <v>2406</v>
      </c>
      <c r="C331" s="1245" t="s">
        <v>2407</v>
      </c>
      <c r="D331" s="1245" t="s">
        <v>2357</v>
      </c>
      <c r="E331" s="1244" t="s">
        <v>1710</v>
      </c>
      <c r="F331" s="1245">
        <f t="shared" si="19"/>
        <v>1974</v>
      </c>
      <c r="G331" s="1247">
        <v>27353</v>
      </c>
      <c r="H331" s="1244" t="s">
        <v>1705</v>
      </c>
      <c r="I331" s="1248" t="s">
        <v>3826</v>
      </c>
      <c r="J331" s="1245" t="s">
        <v>1681</v>
      </c>
      <c r="K331" s="1245">
        <v>0</v>
      </c>
      <c r="L331" s="1245" t="s">
        <v>2026</v>
      </c>
      <c r="M331" s="1245" t="s">
        <v>2408</v>
      </c>
      <c r="N331" s="1245"/>
      <c r="O331" s="1245" t="s">
        <v>1227</v>
      </c>
      <c r="P331" s="1249"/>
      <c r="Q331" s="1245"/>
      <c r="R331" s="1244"/>
      <c r="S331" s="1244"/>
      <c r="T331" s="1244"/>
      <c r="U331" s="1244"/>
      <c r="V331" s="1244"/>
      <c r="W331" s="1250" t="s">
        <v>1716</v>
      </c>
      <c r="X331" s="1244"/>
      <c r="Y331" s="1251">
        <v>37334</v>
      </c>
      <c r="Z331" s="1251">
        <v>37699</v>
      </c>
      <c r="AA331" s="1250">
        <f t="shared" ca="1" si="20"/>
        <v>5.083333333333333</v>
      </c>
      <c r="AB331" s="1252" t="s">
        <v>3826</v>
      </c>
      <c r="AC331" s="1253"/>
      <c r="AD331" s="1231"/>
    </row>
    <row r="332" spans="1:30" ht="15.75" hidden="1" customHeight="1">
      <c r="A332" s="1244">
        <f t="shared" si="10"/>
        <v>17</v>
      </c>
      <c r="B332" s="1245" t="s">
        <v>2409</v>
      </c>
      <c r="C332" s="1245" t="s">
        <v>2407</v>
      </c>
      <c r="D332" s="1245" t="s">
        <v>2357</v>
      </c>
      <c r="E332" s="1246" t="s">
        <v>1710</v>
      </c>
      <c r="F332" s="1245">
        <f t="shared" si="19"/>
        <v>1990</v>
      </c>
      <c r="G332" s="1247">
        <v>33138</v>
      </c>
      <c r="H332" s="1244" t="s">
        <v>1705</v>
      </c>
      <c r="I332" s="1248" t="s">
        <v>3826</v>
      </c>
      <c r="J332" s="1245" t="s">
        <v>20</v>
      </c>
      <c r="K332" s="1245">
        <v>0</v>
      </c>
      <c r="L332" s="1245" t="s">
        <v>2410</v>
      </c>
      <c r="M332" s="1245">
        <v>0</v>
      </c>
      <c r="N332" s="1245"/>
      <c r="O332" s="1245" t="s">
        <v>1227</v>
      </c>
      <c r="P332" s="1249"/>
      <c r="Q332" s="1245"/>
      <c r="R332" s="1251" t="s">
        <v>1730</v>
      </c>
      <c r="S332" s="1244"/>
      <c r="T332" s="1244"/>
      <c r="U332" s="1244"/>
      <c r="V332" s="1244" t="s">
        <v>1712</v>
      </c>
      <c r="W332" s="1244">
        <v>0</v>
      </c>
      <c r="X332" s="1244"/>
      <c r="Y332" s="1251"/>
      <c r="Z332" s="1251"/>
      <c r="AA332" s="1250">
        <f t="shared" ca="1" si="20"/>
        <v>20.916666666666668</v>
      </c>
      <c r="AB332" s="1252" t="s">
        <v>3826</v>
      </c>
      <c r="AC332" s="1253"/>
      <c r="AD332" s="1231"/>
    </row>
    <row r="333" spans="1:30" ht="15.75" hidden="1" customHeight="1">
      <c r="A333" s="1244">
        <f t="shared" si="10"/>
        <v>17</v>
      </c>
      <c r="B333" s="1245" t="s">
        <v>2411</v>
      </c>
      <c r="C333" s="1245" t="s">
        <v>2407</v>
      </c>
      <c r="D333" s="1245" t="s">
        <v>2357</v>
      </c>
      <c r="E333" s="1246" t="s">
        <v>1690</v>
      </c>
      <c r="F333" s="1245">
        <f t="shared" si="19"/>
        <v>1974</v>
      </c>
      <c r="G333" s="1247">
        <v>27303</v>
      </c>
      <c r="H333" s="1244" t="s">
        <v>2218</v>
      </c>
      <c r="I333" s="1248" t="s">
        <v>3826</v>
      </c>
      <c r="J333" s="1245" t="s">
        <v>1681</v>
      </c>
      <c r="K333" s="1245">
        <v>0</v>
      </c>
      <c r="L333" s="1245" t="s">
        <v>2412</v>
      </c>
      <c r="M333" s="1245" t="s">
        <v>2044</v>
      </c>
      <c r="N333" s="1245"/>
      <c r="O333" s="1245" t="s">
        <v>1227</v>
      </c>
      <c r="P333" s="1249"/>
      <c r="Q333" s="1245"/>
      <c r="R333" s="1244" t="s">
        <v>2413</v>
      </c>
      <c r="S333" s="1244" t="s">
        <v>2414</v>
      </c>
      <c r="T333" s="1244"/>
      <c r="U333" s="1244"/>
      <c r="V333" s="1244" t="s">
        <v>2220</v>
      </c>
      <c r="W333" s="1244">
        <v>0</v>
      </c>
      <c r="X333" s="1244" t="s">
        <v>1696</v>
      </c>
      <c r="Y333" s="1251">
        <v>37235</v>
      </c>
      <c r="Z333" s="1251">
        <v>37600</v>
      </c>
      <c r="AA333" s="1250">
        <f t="shared" ca="1" si="20"/>
        <v>9.9166666666666661</v>
      </c>
      <c r="AB333" s="1252" t="s">
        <v>3826</v>
      </c>
      <c r="AC333" s="1253"/>
      <c r="AD333" s="1231"/>
    </row>
    <row r="334" spans="1:30" ht="15.75" hidden="1" customHeight="1">
      <c r="A334" s="1244">
        <f t="shared" si="10"/>
        <v>17</v>
      </c>
      <c r="B334" s="1245" t="s">
        <v>2415</v>
      </c>
      <c r="C334" s="1245" t="s">
        <v>2407</v>
      </c>
      <c r="D334" s="1245" t="s">
        <v>2357</v>
      </c>
      <c r="E334" s="1244" t="s">
        <v>1690</v>
      </c>
      <c r="F334" s="1245">
        <f t="shared" si="19"/>
        <v>1976</v>
      </c>
      <c r="G334" s="1247">
        <v>27942</v>
      </c>
      <c r="H334" s="1244" t="s">
        <v>1711</v>
      </c>
      <c r="I334" s="1248" t="s">
        <v>3826</v>
      </c>
      <c r="J334" s="1245" t="s">
        <v>20</v>
      </c>
      <c r="K334" s="1245">
        <v>0</v>
      </c>
      <c r="L334" s="1245" t="s">
        <v>1744</v>
      </c>
      <c r="M334" s="1245">
        <v>0</v>
      </c>
      <c r="N334" s="1245"/>
      <c r="O334" s="1245" t="s">
        <v>1227</v>
      </c>
      <c r="P334" s="1249"/>
      <c r="Q334" s="1245"/>
      <c r="R334" s="1244"/>
      <c r="S334" s="1244"/>
      <c r="T334" s="1244"/>
      <c r="U334" s="1244"/>
      <c r="V334" s="1244"/>
      <c r="W334" s="1250" t="s">
        <v>1716</v>
      </c>
      <c r="X334" s="1244"/>
      <c r="Y334" s="1251">
        <v>39792</v>
      </c>
      <c r="Z334" s="1251">
        <v>40157</v>
      </c>
      <c r="AA334" s="1250">
        <f t="shared" ca="1" si="20"/>
        <v>11.666666666666666</v>
      </c>
      <c r="AB334" s="1252" t="s">
        <v>3826</v>
      </c>
      <c r="AC334" s="1253"/>
      <c r="AD334" s="1231"/>
    </row>
    <row r="335" spans="1:30" ht="15.75" hidden="1" customHeight="1">
      <c r="A335" s="1244">
        <f t="shared" si="10"/>
        <v>17</v>
      </c>
      <c r="B335" s="1245" t="s">
        <v>2416</v>
      </c>
      <c r="C335" s="1245" t="s">
        <v>2407</v>
      </c>
      <c r="D335" s="1245" t="s">
        <v>2357</v>
      </c>
      <c r="E335" s="1244" t="s">
        <v>1690</v>
      </c>
      <c r="F335" s="1245">
        <f t="shared" si="19"/>
        <v>1971</v>
      </c>
      <c r="G335" s="1247">
        <v>26178</v>
      </c>
      <c r="H335" s="1244" t="s">
        <v>1705</v>
      </c>
      <c r="I335" s="1248" t="s">
        <v>3826</v>
      </c>
      <c r="J335" s="1245" t="s">
        <v>20</v>
      </c>
      <c r="K335" s="1245">
        <v>0</v>
      </c>
      <c r="L335" s="1245" t="s">
        <v>1744</v>
      </c>
      <c r="M335" s="1245">
        <v>0</v>
      </c>
      <c r="N335" s="1245"/>
      <c r="O335" s="1245" t="s">
        <v>1227</v>
      </c>
      <c r="P335" s="1249"/>
      <c r="Q335" s="1245"/>
      <c r="R335" s="1251" t="s">
        <v>1962</v>
      </c>
      <c r="S335" s="1244"/>
      <c r="T335" s="1244"/>
      <c r="U335" s="1244"/>
      <c r="V335" s="1244"/>
      <c r="W335" s="1244" t="s">
        <v>1721</v>
      </c>
      <c r="X335" s="1244" t="s">
        <v>1770</v>
      </c>
      <c r="Y335" s="1251">
        <v>39041</v>
      </c>
      <c r="Z335" s="1251">
        <v>39406</v>
      </c>
      <c r="AA335" s="1250">
        <f t="shared" ca="1" si="20"/>
        <v>6.833333333333333</v>
      </c>
      <c r="AB335" s="1252" t="s">
        <v>3826</v>
      </c>
      <c r="AC335" s="1253"/>
      <c r="AD335" s="1231"/>
    </row>
    <row r="336" spans="1:30" ht="15.75" hidden="1" customHeight="1">
      <c r="A336" s="1244">
        <f t="shared" si="10"/>
        <v>17</v>
      </c>
      <c r="B336" s="1245" t="s">
        <v>2417</v>
      </c>
      <c r="C336" s="1245" t="s">
        <v>2407</v>
      </c>
      <c r="D336" s="1245" t="s">
        <v>2418</v>
      </c>
      <c r="E336" s="1244" t="s">
        <v>1710</v>
      </c>
      <c r="F336" s="1245">
        <f t="shared" si="19"/>
        <v>1985</v>
      </c>
      <c r="G336" s="1247">
        <v>31168</v>
      </c>
      <c r="H336" s="1244" t="s">
        <v>2315</v>
      </c>
      <c r="I336" s="1248" t="s">
        <v>3826</v>
      </c>
      <c r="J336" s="1245" t="s">
        <v>20</v>
      </c>
      <c r="K336" s="1245">
        <v>0</v>
      </c>
      <c r="L336" s="1245" t="s">
        <v>2253</v>
      </c>
      <c r="M336" s="1245">
        <v>0</v>
      </c>
      <c r="N336" s="1245"/>
      <c r="O336" s="1245" t="s">
        <v>1227</v>
      </c>
      <c r="P336" s="1249"/>
      <c r="Q336" s="1245"/>
      <c r="R336" s="1244"/>
      <c r="S336" s="1244"/>
      <c r="T336" s="1244"/>
      <c r="U336" s="1244"/>
      <c r="V336" s="1244"/>
      <c r="W336" s="1244" t="s">
        <v>725</v>
      </c>
      <c r="X336" s="1244"/>
      <c r="Y336" s="1251"/>
      <c r="Z336" s="1251"/>
      <c r="AA336" s="1250">
        <f t="shared" ca="1" si="20"/>
        <v>15.5</v>
      </c>
      <c r="AB336" s="1252" t="s">
        <v>3826</v>
      </c>
      <c r="AC336" s="1253"/>
      <c r="AD336" s="1231"/>
    </row>
    <row r="337" spans="1:30" ht="15.75" hidden="1" customHeight="1">
      <c r="A337" s="1244">
        <f t="shared" si="10"/>
        <v>17</v>
      </c>
      <c r="B337" s="1245" t="s">
        <v>2419</v>
      </c>
      <c r="C337" s="1245" t="s">
        <v>2407</v>
      </c>
      <c r="D337" s="1245" t="s">
        <v>2418</v>
      </c>
      <c r="E337" s="1246" t="s">
        <v>1710</v>
      </c>
      <c r="F337" s="1245">
        <f t="shared" si="19"/>
        <v>1979</v>
      </c>
      <c r="G337" s="1247">
        <v>28856</v>
      </c>
      <c r="H337" s="1244" t="s">
        <v>1705</v>
      </c>
      <c r="I337" s="1248" t="s">
        <v>3826</v>
      </c>
      <c r="J337" s="1245" t="s">
        <v>1681</v>
      </c>
      <c r="K337" s="1245">
        <v>0</v>
      </c>
      <c r="L337" s="1245" t="s">
        <v>2420</v>
      </c>
      <c r="M337" s="1245">
        <v>0</v>
      </c>
      <c r="N337" s="1245"/>
      <c r="O337" s="1245" t="s">
        <v>1227</v>
      </c>
      <c r="P337" s="1249"/>
      <c r="Q337" s="1245"/>
      <c r="R337" s="1244"/>
      <c r="S337" s="1244"/>
      <c r="T337" s="1244"/>
      <c r="U337" s="1244"/>
      <c r="V337" s="1244"/>
      <c r="W337" s="1250" t="s">
        <v>1716</v>
      </c>
      <c r="X337" s="1244" t="s">
        <v>1770</v>
      </c>
      <c r="Y337" s="1251">
        <v>42335</v>
      </c>
      <c r="Z337" s="1251">
        <v>42701</v>
      </c>
      <c r="AA337" s="1250">
        <f t="shared" ca="1" si="20"/>
        <v>9.1666666666666661</v>
      </c>
      <c r="AB337" s="1252" t="s">
        <v>3826</v>
      </c>
      <c r="AC337" s="1253"/>
      <c r="AD337" s="1231"/>
    </row>
    <row r="338" spans="1:30" ht="15.75" hidden="1" customHeight="1">
      <c r="A338" s="1244">
        <f t="shared" si="10"/>
        <v>17</v>
      </c>
      <c r="B338" s="1245" t="s">
        <v>2421</v>
      </c>
      <c r="C338" s="1245" t="s">
        <v>2407</v>
      </c>
      <c r="D338" s="1245" t="s">
        <v>2418</v>
      </c>
      <c r="E338" s="1244" t="s">
        <v>1710</v>
      </c>
      <c r="F338" s="1245">
        <f t="shared" si="19"/>
        <v>1977</v>
      </c>
      <c r="G338" s="1247">
        <v>28463</v>
      </c>
      <c r="H338" s="1244" t="s">
        <v>2315</v>
      </c>
      <c r="I338" s="1248" t="s">
        <v>3826</v>
      </c>
      <c r="J338" s="1245" t="s">
        <v>20</v>
      </c>
      <c r="K338" s="1245">
        <v>0</v>
      </c>
      <c r="L338" s="1245" t="s">
        <v>1744</v>
      </c>
      <c r="M338" s="1245">
        <v>0</v>
      </c>
      <c r="N338" s="1245"/>
      <c r="O338" s="1245" t="s">
        <v>1227</v>
      </c>
      <c r="P338" s="1249"/>
      <c r="Q338" s="1245"/>
      <c r="R338" s="1244"/>
      <c r="S338" s="1244"/>
      <c r="T338" s="1244"/>
      <c r="U338" s="1244"/>
      <c r="V338" s="1244"/>
      <c r="W338" s="1244">
        <v>0</v>
      </c>
      <c r="X338" s="1244"/>
      <c r="Y338" s="1251">
        <v>39183</v>
      </c>
      <c r="Z338" s="1251">
        <v>39549</v>
      </c>
      <c r="AA338" s="1250">
        <f t="shared" ca="1" si="20"/>
        <v>8.1666666666666661</v>
      </c>
      <c r="AB338" s="1252" t="s">
        <v>3826</v>
      </c>
      <c r="AC338" s="1253"/>
      <c r="AD338" s="1231"/>
    </row>
    <row r="339" spans="1:30" ht="15.75" hidden="1" customHeight="1">
      <c r="A339" s="1244">
        <f t="shared" si="10"/>
        <v>17</v>
      </c>
      <c r="B339" s="1245" t="s">
        <v>2422</v>
      </c>
      <c r="C339" s="1245" t="s">
        <v>2407</v>
      </c>
      <c r="D339" s="1245" t="s">
        <v>2418</v>
      </c>
      <c r="E339" s="1246" t="s">
        <v>1710</v>
      </c>
      <c r="F339" s="1245">
        <f t="shared" si="19"/>
        <v>1983</v>
      </c>
      <c r="G339" s="1247">
        <v>30629</v>
      </c>
      <c r="H339" s="1244" t="s">
        <v>1705</v>
      </c>
      <c r="I339" s="1248" t="s">
        <v>3826</v>
      </c>
      <c r="J339" s="1245" t="s">
        <v>20</v>
      </c>
      <c r="K339" s="1245">
        <v>0</v>
      </c>
      <c r="L339" s="1245" t="s">
        <v>2423</v>
      </c>
      <c r="M339" s="1245">
        <v>0</v>
      </c>
      <c r="N339" s="1245"/>
      <c r="O339" s="1245" t="s">
        <v>1227</v>
      </c>
      <c r="P339" s="1249"/>
      <c r="Q339" s="1245"/>
      <c r="R339" s="1244"/>
      <c r="S339" s="1244"/>
      <c r="T339" s="1244"/>
      <c r="U339" s="1244"/>
      <c r="V339" s="1244"/>
      <c r="W339" s="1244" t="s">
        <v>2037</v>
      </c>
      <c r="X339" s="1244"/>
      <c r="Y339" s="1251"/>
      <c r="Z339" s="1251"/>
      <c r="AA339" s="1250">
        <f t="shared" ca="1" si="20"/>
        <v>14.083333333333334</v>
      </c>
      <c r="AB339" s="1252" t="s">
        <v>3826</v>
      </c>
      <c r="AC339" s="1253"/>
      <c r="AD339" s="1231"/>
    </row>
    <row r="340" spans="1:30" ht="15.75" hidden="1" customHeight="1">
      <c r="A340" s="1244">
        <f t="shared" si="10"/>
        <v>17</v>
      </c>
      <c r="B340" s="1245" t="s">
        <v>2424</v>
      </c>
      <c r="C340" s="1245" t="s">
        <v>2407</v>
      </c>
      <c r="D340" s="1245" t="s">
        <v>2418</v>
      </c>
      <c r="E340" s="1246" t="s">
        <v>1710</v>
      </c>
      <c r="F340" s="1245">
        <f t="shared" si="19"/>
        <v>1986</v>
      </c>
      <c r="G340" s="1247">
        <v>31423</v>
      </c>
      <c r="H340" s="1244" t="s">
        <v>2315</v>
      </c>
      <c r="I340" s="1248" t="s">
        <v>3826</v>
      </c>
      <c r="J340" s="1245" t="s">
        <v>20</v>
      </c>
      <c r="K340" s="1245">
        <v>0</v>
      </c>
      <c r="L340" s="1245" t="s">
        <v>2253</v>
      </c>
      <c r="M340" s="1245">
        <v>0</v>
      </c>
      <c r="N340" s="1245"/>
      <c r="O340" s="1245" t="s">
        <v>1227</v>
      </c>
      <c r="P340" s="1249"/>
      <c r="Q340" s="1245"/>
      <c r="R340" s="1244"/>
      <c r="S340" s="1244"/>
      <c r="T340" s="1244"/>
      <c r="U340" s="1244"/>
      <c r="V340" s="1244"/>
      <c r="W340" s="1250" t="s">
        <v>1708</v>
      </c>
      <c r="X340" s="1244"/>
      <c r="Y340" s="1251"/>
      <c r="Z340" s="1251"/>
      <c r="AA340" s="1250">
        <f t="shared" ca="1" si="20"/>
        <v>16.25</v>
      </c>
      <c r="AB340" s="1252" t="s">
        <v>3826</v>
      </c>
      <c r="AC340" s="1253"/>
      <c r="AD340" s="1231"/>
    </row>
    <row r="341" spans="1:30" ht="15.75" hidden="1" customHeight="1">
      <c r="A341" s="1244">
        <f t="shared" si="10"/>
        <v>17</v>
      </c>
      <c r="B341" s="1245" t="s">
        <v>2425</v>
      </c>
      <c r="C341" s="1245" t="s">
        <v>2407</v>
      </c>
      <c r="D341" s="1245" t="s">
        <v>2418</v>
      </c>
      <c r="E341" s="1246" t="s">
        <v>1710</v>
      </c>
      <c r="F341" s="1245">
        <f t="shared" si="19"/>
        <v>1978</v>
      </c>
      <c r="G341" s="1247">
        <v>28583</v>
      </c>
      <c r="H341" s="1244" t="s">
        <v>1705</v>
      </c>
      <c r="I341" s="1248" t="s">
        <v>3826</v>
      </c>
      <c r="J341" s="1245" t="s">
        <v>20</v>
      </c>
      <c r="K341" s="1245">
        <v>0</v>
      </c>
      <c r="L341" s="1245" t="s">
        <v>2426</v>
      </c>
      <c r="M341" s="1245">
        <v>0</v>
      </c>
      <c r="N341" s="1245"/>
      <c r="O341" s="1245" t="s">
        <v>1227</v>
      </c>
      <c r="P341" s="1249"/>
      <c r="Q341" s="1245"/>
      <c r="R341" s="1244"/>
      <c r="S341" s="1244"/>
      <c r="T341" s="1244"/>
      <c r="U341" s="1244"/>
      <c r="V341" s="1244"/>
      <c r="W341" s="1250" t="s">
        <v>1708</v>
      </c>
      <c r="X341" s="1244"/>
      <c r="Y341" s="1251"/>
      <c r="Z341" s="1251"/>
      <c r="AA341" s="1250">
        <f t="shared" ca="1" si="20"/>
        <v>8.5</v>
      </c>
      <c r="AB341" s="1252" t="s">
        <v>3826</v>
      </c>
      <c r="AC341" s="1253"/>
      <c r="AD341" s="1231"/>
    </row>
    <row r="342" spans="1:30" ht="15.75" hidden="1" customHeight="1">
      <c r="A342" s="1244">
        <f t="shared" si="10"/>
        <v>17</v>
      </c>
      <c r="B342" s="1245" t="s">
        <v>2427</v>
      </c>
      <c r="C342" s="1245" t="s">
        <v>2407</v>
      </c>
      <c r="D342" s="1245" t="s">
        <v>2418</v>
      </c>
      <c r="E342" s="1246" t="s">
        <v>1710</v>
      </c>
      <c r="F342" s="1245">
        <f t="shared" si="19"/>
        <v>1981</v>
      </c>
      <c r="G342" s="1247">
        <v>29736</v>
      </c>
      <c r="H342" s="1244" t="s">
        <v>2315</v>
      </c>
      <c r="I342" s="1248" t="s">
        <v>3826</v>
      </c>
      <c r="J342" s="1245" t="s">
        <v>20</v>
      </c>
      <c r="K342" s="1245">
        <v>0</v>
      </c>
      <c r="L342" s="1245" t="s">
        <v>1744</v>
      </c>
      <c r="M342" s="1245">
        <v>0</v>
      </c>
      <c r="N342" s="1245"/>
      <c r="O342" s="1245" t="s">
        <v>1227</v>
      </c>
      <c r="P342" s="1249"/>
      <c r="Q342" s="1245"/>
      <c r="R342" s="1244"/>
      <c r="S342" s="1244"/>
      <c r="T342" s="1244"/>
      <c r="U342" s="1244"/>
      <c r="V342" s="1244"/>
      <c r="W342" s="1244" t="s">
        <v>2037</v>
      </c>
      <c r="X342" s="1244"/>
      <c r="Y342" s="1251"/>
      <c r="Z342" s="1251"/>
      <c r="AA342" s="1250">
        <f t="shared" ca="1" si="20"/>
        <v>11.583333333333334</v>
      </c>
      <c r="AB342" s="1252" t="s">
        <v>3826</v>
      </c>
      <c r="AC342" s="1253"/>
      <c r="AD342" s="1231"/>
    </row>
    <row r="343" spans="1:30" ht="15.75" hidden="1" customHeight="1">
      <c r="A343" s="1244">
        <f t="shared" si="10"/>
        <v>17</v>
      </c>
      <c r="B343" s="1245" t="s">
        <v>2428</v>
      </c>
      <c r="C343" s="1245" t="s">
        <v>2407</v>
      </c>
      <c r="D343" s="1245" t="s">
        <v>2429</v>
      </c>
      <c r="E343" s="1246" t="s">
        <v>1710</v>
      </c>
      <c r="F343" s="1245">
        <f t="shared" si="19"/>
        <v>1985</v>
      </c>
      <c r="G343" s="1247">
        <v>31323</v>
      </c>
      <c r="H343" s="1244" t="s">
        <v>2315</v>
      </c>
      <c r="I343" s="1248" t="s">
        <v>3826</v>
      </c>
      <c r="J343" s="1245" t="s">
        <v>20</v>
      </c>
      <c r="K343" s="1245">
        <v>0</v>
      </c>
      <c r="L343" s="1245" t="s">
        <v>1744</v>
      </c>
      <c r="M343" s="1245">
        <v>0</v>
      </c>
      <c r="N343" s="1245"/>
      <c r="O343" s="1245">
        <v>0</v>
      </c>
      <c r="P343" s="1249"/>
      <c r="Q343" s="1245"/>
      <c r="R343" s="1244"/>
      <c r="S343" s="1244"/>
      <c r="T343" s="1244"/>
      <c r="U343" s="1244"/>
      <c r="V343" s="1244"/>
      <c r="W343" s="1244">
        <v>0</v>
      </c>
      <c r="X343" s="1244"/>
      <c r="Y343" s="1251"/>
      <c r="Z343" s="1251"/>
      <c r="AA343" s="1250">
        <f t="shared" ca="1" si="20"/>
        <v>16</v>
      </c>
      <c r="AB343" s="1252" t="s">
        <v>3826</v>
      </c>
      <c r="AC343" s="1253"/>
      <c r="AD343" s="1231"/>
    </row>
    <row r="344" spans="1:30" ht="15.75" hidden="1" customHeight="1">
      <c r="A344" s="1244">
        <f t="shared" si="10"/>
        <v>17</v>
      </c>
      <c r="B344" s="1245" t="s">
        <v>2430</v>
      </c>
      <c r="C344" s="1245" t="s">
        <v>2407</v>
      </c>
      <c r="D344" s="1245" t="s">
        <v>2429</v>
      </c>
      <c r="E344" s="1246" t="s">
        <v>1710</v>
      </c>
      <c r="F344" s="1245">
        <f t="shared" si="19"/>
        <v>1986</v>
      </c>
      <c r="G344" s="1247">
        <v>31498</v>
      </c>
      <c r="H344" s="1244" t="s">
        <v>2315</v>
      </c>
      <c r="I344" s="1248" t="s">
        <v>3826</v>
      </c>
      <c r="J344" s="1245" t="s">
        <v>20</v>
      </c>
      <c r="K344" s="1245">
        <v>0</v>
      </c>
      <c r="L344" s="1245" t="s">
        <v>1744</v>
      </c>
      <c r="M344" s="1245">
        <v>0</v>
      </c>
      <c r="N344" s="1245"/>
      <c r="O344" s="1245" t="s">
        <v>1227</v>
      </c>
      <c r="P344" s="1249"/>
      <c r="Q344" s="1245"/>
      <c r="R344" s="1244"/>
      <c r="S344" s="1244"/>
      <c r="T344" s="1244"/>
      <c r="U344" s="1244"/>
      <c r="V344" s="1244"/>
      <c r="W344" s="1250" t="s">
        <v>1708</v>
      </c>
      <c r="X344" s="1244"/>
      <c r="Y344" s="1251"/>
      <c r="Z344" s="1251"/>
      <c r="AA344" s="1250">
        <f t="shared" ca="1" si="20"/>
        <v>16.416666666666668</v>
      </c>
      <c r="AB344" s="1252" t="s">
        <v>3826</v>
      </c>
      <c r="AC344" s="1253"/>
      <c r="AD344" s="1231"/>
    </row>
    <row r="345" spans="1:30" ht="15.75" hidden="1" customHeight="1">
      <c r="A345" s="1244">
        <f t="shared" si="10"/>
        <v>17</v>
      </c>
      <c r="B345" s="1245" t="s">
        <v>2431</v>
      </c>
      <c r="C345" s="1245" t="s">
        <v>2407</v>
      </c>
      <c r="D345" s="1245" t="s">
        <v>2429</v>
      </c>
      <c r="E345" s="1246" t="s">
        <v>1710</v>
      </c>
      <c r="F345" s="1245">
        <f t="shared" si="19"/>
        <v>1970</v>
      </c>
      <c r="G345" s="1247">
        <v>25633</v>
      </c>
      <c r="H345" s="1244" t="s">
        <v>1705</v>
      </c>
      <c r="I345" s="1248" t="s">
        <v>3826</v>
      </c>
      <c r="J345" s="1245" t="s">
        <v>20</v>
      </c>
      <c r="K345" s="1245">
        <v>0</v>
      </c>
      <c r="L345" s="1245" t="s">
        <v>2432</v>
      </c>
      <c r="M345" s="1245">
        <v>0</v>
      </c>
      <c r="N345" s="1245"/>
      <c r="O345" s="1245" t="s">
        <v>1227</v>
      </c>
      <c r="P345" s="1249"/>
      <c r="Q345" s="1245"/>
      <c r="R345" s="1244"/>
      <c r="S345" s="1244"/>
      <c r="T345" s="1244"/>
      <c r="U345" s="1244"/>
      <c r="V345" s="1244"/>
      <c r="W345" s="1244" t="s">
        <v>2003</v>
      </c>
      <c r="X345" s="1244"/>
      <c r="Y345" s="1251">
        <v>41333</v>
      </c>
      <c r="Z345" s="1251">
        <v>41698</v>
      </c>
      <c r="AA345" s="1250">
        <f t="shared" ca="1" si="20"/>
        <v>0.41666666666666669</v>
      </c>
      <c r="AB345" s="1252" t="s">
        <v>3826</v>
      </c>
      <c r="AC345" s="1253"/>
      <c r="AD345" s="1231"/>
    </row>
    <row r="346" spans="1:30" ht="15.75" hidden="1" customHeight="1">
      <c r="A346" s="1244">
        <f t="shared" si="10"/>
        <v>17</v>
      </c>
      <c r="B346" s="1245" t="s">
        <v>2433</v>
      </c>
      <c r="C346" s="1245" t="s">
        <v>2407</v>
      </c>
      <c r="D346" s="1245" t="s">
        <v>2429</v>
      </c>
      <c r="E346" s="1246" t="s">
        <v>1710</v>
      </c>
      <c r="F346" s="1245">
        <f t="shared" si="19"/>
        <v>1978</v>
      </c>
      <c r="G346" s="1247">
        <v>28773</v>
      </c>
      <c r="H346" s="1244" t="s">
        <v>1705</v>
      </c>
      <c r="I346" s="1248" t="s">
        <v>3826</v>
      </c>
      <c r="J346" s="1245" t="s">
        <v>20</v>
      </c>
      <c r="K346" s="1245">
        <v>0</v>
      </c>
      <c r="L346" s="1245" t="s">
        <v>2136</v>
      </c>
      <c r="M346" s="1245">
        <v>0</v>
      </c>
      <c r="N346" s="1245"/>
      <c r="O346" s="1245" t="s">
        <v>1227</v>
      </c>
      <c r="P346" s="1249"/>
      <c r="Q346" s="1245"/>
      <c r="R346" s="1244"/>
      <c r="S346" s="1244"/>
      <c r="T346" s="1244"/>
      <c r="U346" s="1244"/>
      <c r="V346" s="1244"/>
      <c r="W346" s="1244" t="s">
        <v>1742</v>
      </c>
      <c r="X346" s="1244"/>
      <c r="Y346" s="1251">
        <v>42663</v>
      </c>
      <c r="Z346" s="1251">
        <v>43028</v>
      </c>
      <c r="AA346" s="1250">
        <f t="shared" ca="1" si="20"/>
        <v>9</v>
      </c>
      <c r="AB346" s="1252" t="s">
        <v>3826</v>
      </c>
      <c r="AC346" s="1253"/>
      <c r="AD346" s="1231"/>
    </row>
    <row r="347" spans="1:30" ht="15.75" hidden="1" customHeight="1">
      <c r="A347" s="1244">
        <f t="shared" si="10"/>
        <v>17</v>
      </c>
      <c r="B347" s="1245" t="s">
        <v>2434</v>
      </c>
      <c r="C347" s="1245" t="s">
        <v>2407</v>
      </c>
      <c r="D347" s="1245" t="s">
        <v>2435</v>
      </c>
      <c r="E347" s="1246" t="s">
        <v>1710</v>
      </c>
      <c r="F347" s="1245">
        <f t="shared" si="19"/>
        <v>1986</v>
      </c>
      <c r="G347" s="1247">
        <v>31683</v>
      </c>
      <c r="H347" s="1244" t="s">
        <v>2315</v>
      </c>
      <c r="I347" s="1248" t="s">
        <v>3826</v>
      </c>
      <c r="J347" s="1245" t="s">
        <v>20</v>
      </c>
      <c r="K347" s="1245">
        <v>0</v>
      </c>
      <c r="L347" s="1245" t="s">
        <v>2253</v>
      </c>
      <c r="M347" s="1245">
        <v>0</v>
      </c>
      <c r="N347" s="1245"/>
      <c r="O347" s="1245" t="s">
        <v>1227</v>
      </c>
      <c r="P347" s="1249"/>
      <c r="Q347" s="1245"/>
      <c r="R347" s="1251" t="s">
        <v>1962</v>
      </c>
      <c r="S347" s="1244"/>
      <c r="T347" s="1244"/>
      <c r="U347" s="1244"/>
      <c r="V347" s="1244"/>
      <c r="W347" s="1250" t="s">
        <v>1708</v>
      </c>
      <c r="X347" s="1244"/>
      <c r="Y347" s="1251">
        <v>42509</v>
      </c>
      <c r="Z347" s="1251">
        <v>42874</v>
      </c>
      <c r="AA347" s="1250">
        <f t="shared" ca="1" si="20"/>
        <v>16.916666666666668</v>
      </c>
      <c r="AB347" s="1252" t="s">
        <v>3826</v>
      </c>
      <c r="AC347" s="1253"/>
      <c r="AD347" s="1231"/>
    </row>
    <row r="348" spans="1:30" ht="15.75" hidden="1" customHeight="1">
      <c r="A348" s="1244">
        <f t="shared" si="10"/>
        <v>17</v>
      </c>
      <c r="B348" s="1245" t="s">
        <v>2436</v>
      </c>
      <c r="C348" s="1245" t="s">
        <v>2407</v>
      </c>
      <c r="D348" s="1245" t="s">
        <v>2435</v>
      </c>
      <c r="E348" s="1244" t="s">
        <v>1710</v>
      </c>
      <c r="F348" s="1245">
        <f t="shared" si="19"/>
        <v>1980</v>
      </c>
      <c r="G348" s="1247">
        <v>29385</v>
      </c>
      <c r="H348" s="1244" t="s">
        <v>1705</v>
      </c>
      <c r="I348" s="1248" t="s">
        <v>3826</v>
      </c>
      <c r="J348" s="1245" t="s">
        <v>20</v>
      </c>
      <c r="K348" s="1245">
        <v>0</v>
      </c>
      <c r="L348" s="1245" t="s">
        <v>1858</v>
      </c>
      <c r="M348" s="1245">
        <v>0</v>
      </c>
      <c r="N348" s="1245"/>
      <c r="O348" s="1245" t="s">
        <v>1227</v>
      </c>
      <c r="P348" s="1249"/>
      <c r="Q348" s="1245"/>
      <c r="R348" s="1244"/>
      <c r="S348" s="1244" t="s">
        <v>2147</v>
      </c>
      <c r="T348" s="1244"/>
      <c r="U348" s="1244"/>
      <c r="V348" s="1244"/>
      <c r="W348" s="1244">
        <v>0</v>
      </c>
      <c r="X348" s="1244"/>
      <c r="Y348" s="1251">
        <v>40724</v>
      </c>
      <c r="Z348" s="1251">
        <v>41090</v>
      </c>
      <c r="AA348" s="1250">
        <f t="shared" ca="1" si="20"/>
        <v>10.666666666666666</v>
      </c>
      <c r="AB348" s="1252" t="s">
        <v>3826</v>
      </c>
      <c r="AC348" s="1253"/>
      <c r="AD348" s="1231"/>
    </row>
    <row r="349" spans="1:30" ht="15.75" hidden="1" customHeight="1">
      <c r="A349" s="1244">
        <f t="shared" si="10"/>
        <v>17</v>
      </c>
      <c r="B349" s="1245" t="s">
        <v>2437</v>
      </c>
      <c r="C349" s="1245" t="s">
        <v>2407</v>
      </c>
      <c r="D349" s="1245"/>
      <c r="E349" s="1246" t="s">
        <v>1690</v>
      </c>
      <c r="F349" s="1245">
        <f t="shared" si="19"/>
        <v>1977</v>
      </c>
      <c r="G349" s="1247">
        <v>28370</v>
      </c>
      <c r="H349" s="1244" t="s">
        <v>1705</v>
      </c>
      <c r="I349" s="1248" t="s">
        <v>3826</v>
      </c>
      <c r="J349" s="1245" t="s">
        <v>1681</v>
      </c>
      <c r="K349" s="1245">
        <v>0</v>
      </c>
      <c r="L349" s="1245" t="s">
        <v>1816</v>
      </c>
      <c r="M349" s="1245" t="s">
        <v>2438</v>
      </c>
      <c r="N349" s="1245"/>
      <c r="O349" s="1245" t="s">
        <v>1227</v>
      </c>
      <c r="P349" s="1249"/>
      <c r="Q349" s="1245"/>
      <c r="R349" s="1244"/>
      <c r="S349" s="1244" t="s">
        <v>1806</v>
      </c>
      <c r="T349" s="1244">
        <v>2018</v>
      </c>
      <c r="U349" s="1244"/>
      <c r="V349" s="1244"/>
      <c r="W349" s="1244" t="s">
        <v>1750</v>
      </c>
      <c r="X349" s="1244" t="s">
        <v>1696</v>
      </c>
      <c r="Y349" s="1251"/>
      <c r="Z349" s="1251" t="s">
        <v>725</v>
      </c>
      <c r="AA349" s="1250">
        <f t="shared" ca="1" si="20"/>
        <v>12.833333333333334</v>
      </c>
      <c r="AB349" s="1252" t="s">
        <v>3826</v>
      </c>
      <c r="AC349" s="1253"/>
      <c r="AD349" s="1231"/>
    </row>
    <row r="350" spans="1:30" ht="15.75" hidden="1" customHeight="1">
      <c r="A350" s="1244">
        <f t="shared" si="10"/>
        <v>17</v>
      </c>
      <c r="B350" s="1245" t="s">
        <v>2439</v>
      </c>
      <c r="C350" s="1245" t="s">
        <v>2407</v>
      </c>
      <c r="D350" s="1245"/>
      <c r="E350" s="1244" t="s">
        <v>1710</v>
      </c>
      <c r="F350" s="1245">
        <f t="shared" si="19"/>
        <v>1979</v>
      </c>
      <c r="G350" s="1247">
        <v>28928</v>
      </c>
      <c r="H350" s="1244" t="s">
        <v>2315</v>
      </c>
      <c r="I350" s="1248" t="s">
        <v>3826</v>
      </c>
      <c r="J350" s="1245" t="s">
        <v>20</v>
      </c>
      <c r="K350" s="1245">
        <v>0</v>
      </c>
      <c r="L350" s="1245" t="s">
        <v>1744</v>
      </c>
      <c r="M350" s="1245">
        <v>0</v>
      </c>
      <c r="N350" s="1245"/>
      <c r="O350" s="1245" t="s">
        <v>1227</v>
      </c>
      <c r="P350" s="1249"/>
      <c r="Q350" s="1245"/>
      <c r="R350" s="1244"/>
      <c r="S350" s="1244"/>
      <c r="T350" s="1244"/>
      <c r="U350" s="1244"/>
      <c r="V350" s="1244"/>
      <c r="W350" s="1244" t="s">
        <v>1750</v>
      </c>
      <c r="X350" s="1244"/>
      <c r="Y350" s="1251">
        <v>39575</v>
      </c>
      <c r="Z350" s="1251">
        <v>39940</v>
      </c>
      <c r="AA350" s="1250">
        <f t="shared" ca="1" si="20"/>
        <v>9.4166666666666661</v>
      </c>
      <c r="AB350" s="1252" t="s">
        <v>3826</v>
      </c>
      <c r="AC350" s="1253"/>
      <c r="AD350" s="1231"/>
    </row>
    <row r="351" spans="1:30" ht="15.75" hidden="1" customHeight="1">
      <c r="A351" s="1244">
        <f t="shared" si="10"/>
        <v>17</v>
      </c>
      <c r="B351" s="1245" t="s">
        <v>2440</v>
      </c>
      <c r="C351" s="1245" t="s">
        <v>2407</v>
      </c>
      <c r="D351" s="1245"/>
      <c r="E351" s="1246" t="s">
        <v>1710</v>
      </c>
      <c r="F351" s="1245">
        <f t="shared" si="19"/>
        <v>1977</v>
      </c>
      <c r="G351" s="1247">
        <v>28294</v>
      </c>
      <c r="H351" s="1244" t="s">
        <v>1705</v>
      </c>
      <c r="I351" s="1248" t="s">
        <v>3826</v>
      </c>
      <c r="J351" s="1245" t="s">
        <v>20</v>
      </c>
      <c r="K351" s="1245">
        <v>0</v>
      </c>
      <c r="L351" s="1245" t="s">
        <v>1816</v>
      </c>
      <c r="M351" s="1245">
        <v>0</v>
      </c>
      <c r="N351" s="1245"/>
      <c r="O351" s="1245" t="s">
        <v>1227</v>
      </c>
      <c r="P351" s="1249"/>
      <c r="Q351" s="1245"/>
      <c r="R351" s="1244"/>
      <c r="S351" s="1244"/>
      <c r="T351" s="1244"/>
      <c r="U351" s="1244"/>
      <c r="V351" s="1244"/>
      <c r="W351" s="1244" t="s">
        <v>725</v>
      </c>
      <c r="X351" s="1244"/>
      <c r="Y351" s="1251"/>
      <c r="Z351" s="1251"/>
      <c r="AA351" s="1250">
        <f t="shared" ca="1" si="20"/>
        <v>7.666666666666667</v>
      </c>
      <c r="AB351" s="1252" t="s">
        <v>3826</v>
      </c>
      <c r="AC351" s="1253"/>
      <c r="AD351" s="1231"/>
    </row>
    <row r="352" spans="1:30" ht="15.75" hidden="1" customHeight="1">
      <c r="A352" s="1244">
        <f t="shared" si="10"/>
        <v>17</v>
      </c>
      <c r="B352" s="1245" t="s">
        <v>2441</v>
      </c>
      <c r="C352" s="1245" t="s">
        <v>2407</v>
      </c>
      <c r="D352" s="1245"/>
      <c r="E352" s="1246" t="s">
        <v>1690</v>
      </c>
      <c r="F352" s="1245">
        <f t="shared" si="19"/>
        <v>1974</v>
      </c>
      <c r="G352" s="1247">
        <v>27210</v>
      </c>
      <c r="H352" s="1244" t="s">
        <v>1705</v>
      </c>
      <c r="I352" s="1248" t="s">
        <v>3826</v>
      </c>
      <c r="J352" s="1245" t="s">
        <v>1683</v>
      </c>
      <c r="K352" s="1245">
        <v>0</v>
      </c>
      <c r="L352" s="1245" t="s">
        <v>2023</v>
      </c>
      <c r="M352" s="1245" t="s">
        <v>1009</v>
      </c>
      <c r="N352" s="1245"/>
      <c r="O352" s="1245" t="s">
        <v>2442</v>
      </c>
      <c r="P352" s="1249">
        <v>44621</v>
      </c>
      <c r="Q352" s="1245"/>
      <c r="R352" s="1244" t="s">
        <v>2017</v>
      </c>
      <c r="S352" s="1251" t="s">
        <v>2443</v>
      </c>
      <c r="T352" s="1244"/>
      <c r="U352" s="1244"/>
      <c r="V352" s="1244"/>
      <c r="W352" s="1244" t="s">
        <v>1742</v>
      </c>
      <c r="X352" s="1244" t="s">
        <v>1696</v>
      </c>
      <c r="Y352" s="1251">
        <v>36332</v>
      </c>
      <c r="Z352" s="1251">
        <v>36698</v>
      </c>
      <c r="AA352" s="1250">
        <f t="shared" ca="1" si="20"/>
        <v>9.6666666666666661</v>
      </c>
      <c r="AB352" s="1252" t="s">
        <v>3826</v>
      </c>
      <c r="AC352" s="1253"/>
      <c r="AD352" s="1231"/>
    </row>
    <row r="353" spans="1:30" ht="15.75" hidden="1" customHeight="1">
      <c r="A353" s="1244">
        <f t="shared" si="10"/>
        <v>17</v>
      </c>
      <c r="B353" s="1245" t="s">
        <v>2444</v>
      </c>
      <c r="C353" s="1245" t="s">
        <v>2407</v>
      </c>
      <c r="D353" s="1245"/>
      <c r="E353" s="1244" t="s">
        <v>1710</v>
      </c>
      <c r="F353" s="1245">
        <f t="shared" si="19"/>
        <v>1982</v>
      </c>
      <c r="G353" s="1247">
        <v>30214</v>
      </c>
      <c r="H353" s="1244" t="s">
        <v>2315</v>
      </c>
      <c r="I353" s="1248" t="s">
        <v>3826</v>
      </c>
      <c r="J353" s="1245" t="s">
        <v>20</v>
      </c>
      <c r="K353" s="1245">
        <v>0</v>
      </c>
      <c r="L353" s="1245" t="s">
        <v>1744</v>
      </c>
      <c r="M353" s="1245">
        <v>0</v>
      </c>
      <c r="N353" s="1245"/>
      <c r="O353" s="1245" t="s">
        <v>1227</v>
      </c>
      <c r="P353" s="1249"/>
      <c r="Q353" s="1245"/>
      <c r="R353" s="1244"/>
      <c r="S353" s="1244"/>
      <c r="T353" s="1244"/>
      <c r="U353" s="1244"/>
      <c r="V353" s="1244"/>
      <c r="W353" s="1244">
        <v>0</v>
      </c>
      <c r="X353" s="1244"/>
      <c r="Y353" s="1251">
        <v>39450</v>
      </c>
      <c r="Z353" s="1251">
        <v>39816</v>
      </c>
      <c r="AA353" s="1250">
        <f t="shared" ca="1" si="20"/>
        <v>12.916666666666666</v>
      </c>
      <c r="AB353" s="1252" t="s">
        <v>3826</v>
      </c>
      <c r="AC353" s="1253"/>
      <c r="AD353" s="1231"/>
    </row>
    <row r="354" spans="1:30" ht="15.75" hidden="1" customHeight="1">
      <c r="A354" s="1244">
        <f t="shared" si="10"/>
        <v>17</v>
      </c>
      <c r="B354" s="1245" t="s">
        <v>2445</v>
      </c>
      <c r="C354" s="1245" t="s">
        <v>2446</v>
      </c>
      <c r="D354" s="1245" t="s">
        <v>2083</v>
      </c>
      <c r="E354" s="1244" t="s">
        <v>1710</v>
      </c>
      <c r="F354" s="1245">
        <f t="shared" si="19"/>
        <v>1974</v>
      </c>
      <c r="G354" s="1247">
        <v>27333</v>
      </c>
      <c r="H354" s="1244" t="s">
        <v>1711</v>
      </c>
      <c r="I354" s="1248" t="s">
        <v>3826</v>
      </c>
      <c r="J354" s="1245" t="s">
        <v>1681</v>
      </c>
      <c r="K354" s="1245">
        <v>0</v>
      </c>
      <c r="L354" s="1245" t="s">
        <v>2083</v>
      </c>
      <c r="M354" s="1245" t="s">
        <v>2447</v>
      </c>
      <c r="N354" s="1245"/>
      <c r="O354" s="1245" t="s">
        <v>1227</v>
      </c>
      <c r="P354" s="1249"/>
      <c r="Q354" s="1245"/>
      <c r="R354" s="1244"/>
      <c r="S354" s="1244"/>
      <c r="T354" s="1244"/>
      <c r="U354" s="1244"/>
      <c r="V354" s="1244" t="s">
        <v>1712</v>
      </c>
      <c r="W354" s="1244" t="s">
        <v>1750</v>
      </c>
      <c r="X354" s="1244"/>
      <c r="Y354" s="1251">
        <v>41334</v>
      </c>
      <c r="Z354" s="1251">
        <v>41699</v>
      </c>
      <c r="AA354" s="1250">
        <f t="shared" ca="1" si="20"/>
        <v>5</v>
      </c>
      <c r="AB354" s="1252" t="s">
        <v>3826</v>
      </c>
      <c r="AC354" s="1253"/>
      <c r="AD354" s="1231"/>
    </row>
    <row r="355" spans="1:30" ht="15.75" hidden="1" customHeight="1">
      <c r="A355" s="1244">
        <f t="shared" si="10"/>
        <v>17</v>
      </c>
      <c r="B355" s="1245" t="s">
        <v>2448</v>
      </c>
      <c r="C355" s="1245" t="s">
        <v>2446</v>
      </c>
      <c r="D355" s="1245" t="s">
        <v>2083</v>
      </c>
      <c r="E355" s="1244" t="s">
        <v>1710</v>
      </c>
      <c r="F355" s="1245">
        <f t="shared" si="19"/>
        <v>1982</v>
      </c>
      <c r="G355" s="1247">
        <v>29990</v>
      </c>
      <c r="H355" s="1244" t="s">
        <v>1711</v>
      </c>
      <c r="I355" s="1248" t="s">
        <v>3826</v>
      </c>
      <c r="J355" s="1245" t="s">
        <v>1681</v>
      </c>
      <c r="K355" s="1245">
        <v>0</v>
      </c>
      <c r="L355" s="1245" t="s">
        <v>2083</v>
      </c>
      <c r="M355" s="1245" t="s">
        <v>2449</v>
      </c>
      <c r="N355" s="1245"/>
      <c r="O355" s="1245" t="s">
        <v>1227</v>
      </c>
      <c r="P355" s="1249"/>
      <c r="Q355" s="1245"/>
      <c r="R355" s="1244"/>
      <c r="S355" s="1244"/>
      <c r="T355" s="1244"/>
      <c r="U355" s="1244"/>
      <c r="V355" s="1244" t="s">
        <v>1712</v>
      </c>
      <c r="W355" s="1250" t="s">
        <v>1708</v>
      </c>
      <c r="X355" s="1244"/>
      <c r="Y355" s="1251"/>
      <c r="Z355" s="1251"/>
      <c r="AA355" s="1250">
        <f t="shared" ca="1" si="20"/>
        <v>12.333333333333334</v>
      </c>
      <c r="AB355" s="1252" t="s">
        <v>3826</v>
      </c>
      <c r="AC355" s="1253"/>
      <c r="AD355" s="1231"/>
    </row>
    <row r="356" spans="1:30" ht="15.75" hidden="1" customHeight="1">
      <c r="A356" s="1244">
        <f t="shared" si="10"/>
        <v>17</v>
      </c>
      <c r="B356" s="1245" t="s">
        <v>2450</v>
      </c>
      <c r="C356" s="1245" t="s">
        <v>2446</v>
      </c>
      <c r="D356" s="1245" t="s">
        <v>2083</v>
      </c>
      <c r="E356" s="1246" t="s">
        <v>1710</v>
      </c>
      <c r="F356" s="1245">
        <f t="shared" si="19"/>
        <v>1983</v>
      </c>
      <c r="G356" s="1247">
        <v>30672</v>
      </c>
      <c r="H356" s="1244" t="s">
        <v>1705</v>
      </c>
      <c r="I356" s="1248" t="s">
        <v>3826</v>
      </c>
      <c r="J356" s="1245" t="s">
        <v>1681</v>
      </c>
      <c r="K356" s="1245">
        <v>0</v>
      </c>
      <c r="L356" s="1245" t="s">
        <v>2083</v>
      </c>
      <c r="M356" s="1245" t="s">
        <v>2449</v>
      </c>
      <c r="N356" s="1245"/>
      <c r="O356" s="1245" t="s">
        <v>2234</v>
      </c>
      <c r="P356" s="1249"/>
      <c r="Q356" s="1245"/>
      <c r="R356" s="1251" t="s">
        <v>2017</v>
      </c>
      <c r="S356" s="1244" t="s">
        <v>2031</v>
      </c>
      <c r="T356" s="1244"/>
      <c r="U356" s="1244"/>
      <c r="V356" s="1244" t="s">
        <v>1720</v>
      </c>
      <c r="W356" s="1250" t="s">
        <v>1716</v>
      </c>
      <c r="X356" s="1244" t="s">
        <v>1696</v>
      </c>
      <c r="Y356" s="1251">
        <v>38386</v>
      </c>
      <c r="Z356" s="1251">
        <v>38751</v>
      </c>
      <c r="AA356" s="1250">
        <f t="shared" ca="1" si="20"/>
        <v>14.166666666666666</v>
      </c>
      <c r="AB356" s="1252" t="s">
        <v>3826</v>
      </c>
      <c r="AC356" s="1253"/>
      <c r="AD356" s="1231"/>
    </row>
    <row r="357" spans="1:30" ht="15.75" hidden="1" customHeight="1">
      <c r="A357" s="1244">
        <f t="shared" si="10"/>
        <v>17</v>
      </c>
      <c r="B357" s="1245" t="s">
        <v>2451</v>
      </c>
      <c r="C357" s="1245" t="s">
        <v>2446</v>
      </c>
      <c r="D357" s="1245" t="s">
        <v>2083</v>
      </c>
      <c r="E357" s="1244" t="s">
        <v>1710</v>
      </c>
      <c r="F357" s="1245">
        <f t="shared" si="19"/>
        <v>1980</v>
      </c>
      <c r="G357" s="1247">
        <v>29348</v>
      </c>
      <c r="H357" s="1244" t="s">
        <v>1711</v>
      </c>
      <c r="I357" s="1248" t="s">
        <v>3826</v>
      </c>
      <c r="J357" s="1245" t="s">
        <v>1681</v>
      </c>
      <c r="K357" s="1245">
        <v>0</v>
      </c>
      <c r="L357" s="1245" t="s">
        <v>2083</v>
      </c>
      <c r="M357" s="1245" t="s">
        <v>2084</v>
      </c>
      <c r="N357" s="1245"/>
      <c r="O357" s="1245" t="s">
        <v>1227</v>
      </c>
      <c r="P357" s="1249"/>
      <c r="Q357" s="1245"/>
      <c r="R357" s="1244"/>
      <c r="S357" s="1244"/>
      <c r="T357" s="1244"/>
      <c r="U357" s="1244"/>
      <c r="V357" s="1244" t="s">
        <v>1712</v>
      </c>
      <c r="W357" s="1250" t="s">
        <v>1886</v>
      </c>
      <c r="X357" s="1244"/>
      <c r="Y357" s="1251">
        <v>37351</v>
      </c>
      <c r="Z357" s="1251">
        <v>37716</v>
      </c>
      <c r="AA357" s="1250">
        <f t="shared" ca="1" si="20"/>
        <v>10.583333333333334</v>
      </c>
      <c r="AB357" s="1252" t="s">
        <v>3826</v>
      </c>
      <c r="AC357" s="1253"/>
      <c r="AD357" s="1231"/>
    </row>
    <row r="358" spans="1:30" ht="15.75" hidden="1" customHeight="1">
      <c r="A358" s="1244">
        <f t="shared" si="10"/>
        <v>17</v>
      </c>
      <c r="B358" s="1245" t="s">
        <v>2452</v>
      </c>
      <c r="C358" s="1245" t="s">
        <v>2446</v>
      </c>
      <c r="D358" s="1245" t="s">
        <v>2453</v>
      </c>
      <c r="E358" s="1246" t="s">
        <v>1710</v>
      </c>
      <c r="F358" s="1245">
        <f t="shared" si="19"/>
        <v>1982</v>
      </c>
      <c r="G358" s="1247">
        <v>30023</v>
      </c>
      <c r="H358" s="1244" t="s">
        <v>1711</v>
      </c>
      <c r="I358" s="1248" t="s">
        <v>3826</v>
      </c>
      <c r="J358" s="1245" t="s">
        <v>1681</v>
      </c>
      <c r="K358" s="1245">
        <v>0</v>
      </c>
      <c r="L358" s="1245" t="s">
        <v>2083</v>
      </c>
      <c r="M358" s="1245" t="s">
        <v>2447</v>
      </c>
      <c r="N358" s="1245"/>
      <c r="O358" s="1245" t="s">
        <v>1227</v>
      </c>
      <c r="P358" s="1249"/>
      <c r="Q358" s="1245"/>
      <c r="R358" s="1244"/>
      <c r="S358" s="1244"/>
      <c r="T358" s="1244"/>
      <c r="U358" s="1244"/>
      <c r="V358" s="1244" t="s">
        <v>1712</v>
      </c>
      <c r="W358" s="1244">
        <v>0</v>
      </c>
      <c r="X358" s="1244"/>
      <c r="Y358" s="1251"/>
      <c r="Z358" s="1251"/>
      <c r="AA358" s="1250">
        <f t="shared" ca="1" si="20"/>
        <v>12.416666666666666</v>
      </c>
      <c r="AB358" s="1252" t="s">
        <v>3826</v>
      </c>
      <c r="AC358" s="1253"/>
      <c r="AD358" s="1231"/>
    </row>
    <row r="359" spans="1:30" ht="15.75" hidden="1" customHeight="1">
      <c r="A359" s="1244">
        <f t="shared" si="10"/>
        <v>17</v>
      </c>
      <c r="B359" s="1245" t="s">
        <v>2454</v>
      </c>
      <c r="C359" s="1245" t="s">
        <v>2446</v>
      </c>
      <c r="D359" s="1245" t="s">
        <v>2083</v>
      </c>
      <c r="E359" s="1244" t="s">
        <v>1710</v>
      </c>
      <c r="F359" s="1245">
        <f t="shared" si="19"/>
        <v>1982</v>
      </c>
      <c r="G359" s="1247">
        <v>30294</v>
      </c>
      <c r="H359" s="1244" t="s">
        <v>1711</v>
      </c>
      <c r="I359" s="1248" t="s">
        <v>3826</v>
      </c>
      <c r="J359" s="1245" t="s">
        <v>20</v>
      </c>
      <c r="K359" s="1245">
        <v>0</v>
      </c>
      <c r="L359" s="1245" t="s">
        <v>2083</v>
      </c>
      <c r="M359" s="1245">
        <v>0</v>
      </c>
      <c r="N359" s="1245"/>
      <c r="O359" s="1245" t="s">
        <v>1227</v>
      </c>
      <c r="P359" s="1249"/>
      <c r="Q359" s="1245"/>
      <c r="R359" s="1244"/>
      <c r="S359" s="1244"/>
      <c r="T359" s="1244"/>
      <c r="U359" s="1244"/>
      <c r="V359" s="1244" t="s">
        <v>1712</v>
      </c>
      <c r="W359" s="1244">
        <v>0</v>
      </c>
      <c r="X359" s="1244"/>
      <c r="Y359" s="1251"/>
      <c r="Z359" s="1251"/>
      <c r="AA359" s="1250">
        <f t="shared" ca="1" si="20"/>
        <v>13.166666666666666</v>
      </c>
      <c r="AB359" s="1252" t="s">
        <v>3826</v>
      </c>
      <c r="AC359" s="1253"/>
      <c r="AD359" s="1231"/>
    </row>
    <row r="360" spans="1:30" ht="15.75" hidden="1" customHeight="1">
      <c r="A360" s="1244">
        <f t="shared" si="10"/>
        <v>17</v>
      </c>
      <c r="B360" s="1245" t="s">
        <v>2455</v>
      </c>
      <c r="C360" s="1245" t="s">
        <v>2446</v>
      </c>
      <c r="D360" s="1245" t="s">
        <v>2083</v>
      </c>
      <c r="E360" s="1246" t="s">
        <v>1710</v>
      </c>
      <c r="F360" s="1245">
        <f t="shared" si="19"/>
        <v>1977</v>
      </c>
      <c r="G360" s="1247">
        <v>28290</v>
      </c>
      <c r="H360" s="1244" t="s">
        <v>1711</v>
      </c>
      <c r="I360" s="1248" t="s">
        <v>3826</v>
      </c>
      <c r="J360" s="1245" t="s">
        <v>1681</v>
      </c>
      <c r="K360" s="1245">
        <v>0</v>
      </c>
      <c r="L360" s="1245" t="s">
        <v>2057</v>
      </c>
      <c r="M360" s="1245" t="s">
        <v>1800</v>
      </c>
      <c r="N360" s="1245"/>
      <c r="O360" s="1245" t="s">
        <v>1227</v>
      </c>
      <c r="P360" s="1249"/>
      <c r="Q360" s="1245"/>
      <c r="R360" s="1244"/>
      <c r="S360" s="1244"/>
      <c r="T360" s="1244"/>
      <c r="U360" s="1244"/>
      <c r="V360" s="1244" t="s">
        <v>1712</v>
      </c>
      <c r="W360" s="1244">
        <v>0</v>
      </c>
      <c r="X360" s="1244"/>
      <c r="Y360" s="1251">
        <v>39456</v>
      </c>
      <c r="Z360" s="1251">
        <v>39822</v>
      </c>
      <c r="AA360" s="1250">
        <f t="shared" ca="1" si="20"/>
        <v>7.666666666666667</v>
      </c>
      <c r="AB360" s="1252" t="s">
        <v>3826</v>
      </c>
      <c r="AC360" s="1253"/>
      <c r="AD360" s="1231"/>
    </row>
    <row r="361" spans="1:30" ht="15.75" hidden="1" customHeight="1">
      <c r="A361" s="1244">
        <f t="shared" si="10"/>
        <v>17</v>
      </c>
      <c r="B361" s="1245" t="s">
        <v>2456</v>
      </c>
      <c r="C361" s="1245" t="s">
        <v>2446</v>
      </c>
      <c r="D361" s="1245" t="s">
        <v>2083</v>
      </c>
      <c r="E361" s="1244" t="s">
        <v>1710</v>
      </c>
      <c r="F361" s="1245">
        <f t="shared" si="19"/>
        <v>1984</v>
      </c>
      <c r="G361" s="1247">
        <v>30682</v>
      </c>
      <c r="H361" s="1244" t="s">
        <v>1711</v>
      </c>
      <c r="I361" s="1248" t="s">
        <v>3826</v>
      </c>
      <c r="J361" s="1245" t="s">
        <v>20</v>
      </c>
      <c r="K361" s="1245">
        <v>0</v>
      </c>
      <c r="L361" s="1245" t="s">
        <v>2457</v>
      </c>
      <c r="M361" s="1245">
        <v>0</v>
      </c>
      <c r="N361" s="1245"/>
      <c r="O361" s="1245" t="s">
        <v>1227</v>
      </c>
      <c r="P361" s="1249"/>
      <c r="Q361" s="1245"/>
      <c r="R361" s="1244"/>
      <c r="S361" s="1244"/>
      <c r="T361" s="1244"/>
      <c r="U361" s="1244"/>
      <c r="V361" s="1244" t="s">
        <v>1712</v>
      </c>
      <c r="W361" s="1244">
        <v>0</v>
      </c>
      <c r="X361" s="1244"/>
      <c r="Y361" s="1251"/>
      <c r="Z361" s="1251"/>
      <c r="AA361" s="1250">
        <f t="shared" ca="1" si="20"/>
        <v>14.166666666666666</v>
      </c>
      <c r="AB361" s="1252" t="s">
        <v>3826</v>
      </c>
      <c r="AC361" s="1253"/>
      <c r="AD361" s="1231"/>
    </row>
    <row r="362" spans="1:30" ht="15.75" customHeight="1">
      <c r="A362" s="1244">
        <f t="shared" si="10"/>
        <v>18</v>
      </c>
      <c r="B362" s="1245" t="s">
        <v>2458</v>
      </c>
      <c r="C362" s="1245" t="s">
        <v>2446</v>
      </c>
      <c r="D362" s="1245" t="s">
        <v>440</v>
      </c>
      <c r="E362" s="1246" t="s">
        <v>1690</v>
      </c>
      <c r="F362" s="1245">
        <f t="shared" si="19"/>
        <v>1979</v>
      </c>
      <c r="G362" s="1247">
        <v>29162</v>
      </c>
      <c r="H362" s="1244" t="s">
        <v>1691</v>
      </c>
      <c r="I362" s="1248" t="s">
        <v>3826</v>
      </c>
      <c r="J362" s="1245" t="s">
        <v>1683</v>
      </c>
      <c r="K362" s="1245">
        <v>0</v>
      </c>
      <c r="L362" s="1245" t="s">
        <v>2041</v>
      </c>
      <c r="M362" s="1245" t="s">
        <v>2073</v>
      </c>
      <c r="N362" s="1245"/>
      <c r="O362" s="1245" t="s">
        <v>2073</v>
      </c>
      <c r="P362" s="1249"/>
      <c r="Q362" s="1245" t="s">
        <v>1756</v>
      </c>
      <c r="R362" s="1251" t="s">
        <v>2074</v>
      </c>
      <c r="S362" s="1244"/>
      <c r="T362" s="1244">
        <v>2017</v>
      </c>
      <c r="U362" s="1244" t="s">
        <v>1694</v>
      </c>
      <c r="V362" s="1244"/>
      <c r="W362" s="1244">
        <v>0</v>
      </c>
      <c r="X362" s="1244" t="s">
        <v>1696</v>
      </c>
      <c r="Y362" s="1251">
        <v>37420</v>
      </c>
      <c r="Z362" s="1251">
        <v>37785</v>
      </c>
      <c r="AA362" s="1250">
        <f t="shared" ca="1" si="20"/>
        <v>15.083333333333334</v>
      </c>
      <c r="AB362" s="1252" t="s">
        <v>3826</v>
      </c>
      <c r="AC362" s="1253"/>
      <c r="AD362" s="1231"/>
    </row>
    <row r="363" spans="1:30" ht="15.75" hidden="1" customHeight="1">
      <c r="A363" s="1244">
        <f t="shared" si="10"/>
        <v>18</v>
      </c>
      <c r="B363" s="1245" t="s">
        <v>2459</v>
      </c>
      <c r="C363" s="1245" t="s">
        <v>2446</v>
      </c>
      <c r="D363" s="1245" t="s">
        <v>2460</v>
      </c>
      <c r="E363" s="1246" t="s">
        <v>1710</v>
      </c>
      <c r="F363" s="1245">
        <f t="shared" si="19"/>
        <v>1981</v>
      </c>
      <c r="G363" s="1247">
        <v>29930</v>
      </c>
      <c r="H363" s="1244" t="s">
        <v>1711</v>
      </c>
      <c r="I363" s="1248" t="s">
        <v>3826</v>
      </c>
      <c r="J363" s="1245" t="s">
        <v>1681</v>
      </c>
      <c r="K363" s="1245">
        <v>0</v>
      </c>
      <c r="L363" s="1245" t="s">
        <v>2057</v>
      </c>
      <c r="M363" s="1245" t="s">
        <v>2461</v>
      </c>
      <c r="N363" s="1245"/>
      <c r="O363" s="1245" t="s">
        <v>1227</v>
      </c>
      <c r="P363" s="1249"/>
      <c r="Q363" s="1245"/>
      <c r="R363" s="1244"/>
      <c r="S363" s="1244"/>
      <c r="T363" s="1244"/>
      <c r="U363" s="1244"/>
      <c r="V363" s="1244" t="s">
        <v>1712</v>
      </c>
      <c r="W363" s="1250" t="s">
        <v>1886</v>
      </c>
      <c r="X363" s="1244"/>
      <c r="Y363" s="1251"/>
      <c r="Z363" s="1251"/>
      <c r="AA363" s="1250">
        <f t="shared" ca="1" si="20"/>
        <v>12.166666666666666</v>
      </c>
      <c r="AB363" s="1252" t="s">
        <v>3826</v>
      </c>
      <c r="AC363" s="1253"/>
      <c r="AD363" s="1231"/>
    </row>
    <row r="364" spans="1:30" ht="15.75" hidden="1" customHeight="1">
      <c r="A364" s="1244">
        <f t="shared" si="10"/>
        <v>18</v>
      </c>
      <c r="B364" s="1245" t="s">
        <v>2462</v>
      </c>
      <c r="C364" s="1245" t="s">
        <v>2446</v>
      </c>
      <c r="D364" s="1245" t="s">
        <v>2460</v>
      </c>
      <c r="E364" s="1246" t="s">
        <v>1710</v>
      </c>
      <c r="F364" s="1245">
        <f t="shared" si="19"/>
        <v>1976</v>
      </c>
      <c r="G364" s="1247">
        <v>27999</v>
      </c>
      <c r="H364" s="1244" t="s">
        <v>1711</v>
      </c>
      <c r="I364" s="1248" t="s">
        <v>3826</v>
      </c>
      <c r="J364" s="1245" t="s">
        <v>1681</v>
      </c>
      <c r="K364" s="1245">
        <v>0</v>
      </c>
      <c r="L364" s="1245" t="s">
        <v>2057</v>
      </c>
      <c r="M364" s="1245" t="s">
        <v>1800</v>
      </c>
      <c r="N364" s="1245"/>
      <c r="O364" s="1245" t="s">
        <v>1227</v>
      </c>
      <c r="P364" s="1249"/>
      <c r="Q364" s="1245"/>
      <c r="R364" s="1244"/>
      <c r="S364" s="1244"/>
      <c r="T364" s="1244"/>
      <c r="U364" s="1244"/>
      <c r="V364" s="1244" t="s">
        <v>1712</v>
      </c>
      <c r="W364" s="1244" t="s">
        <v>725</v>
      </c>
      <c r="X364" s="1244"/>
      <c r="Y364" s="1251"/>
      <c r="Z364" s="1251"/>
      <c r="AA364" s="1250">
        <f t="shared" ca="1" si="20"/>
        <v>6.833333333333333</v>
      </c>
      <c r="AB364" s="1252" t="s">
        <v>3826</v>
      </c>
      <c r="AC364" s="1253"/>
      <c r="AD364" s="1231"/>
    </row>
    <row r="365" spans="1:30" ht="15.75" hidden="1" customHeight="1">
      <c r="A365" s="1244">
        <f t="shared" si="10"/>
        <v>18</v>
      </c>
      <c r="B365" s="1245" t="s">
        <v>2463</v>
      </c>
      <c r="C365" s="1245" t="s">
        <v>2446</v>
      </c>
      <c r="D365" s="1245" t="s">
        <v>2460</v>
      </c>
      <c r="E365" s="1244" t="s">
        <v>1710</v>
      </c>
      <c r="F365" s="1245">
        <f t="shared" si="19"/>
        <v>1981</v>
      </c>
      <c r="G365" s="1247">
        <v>29675</v>
      </c>
      <c r="H365" s="1244" t="s">
        <v>1711</v>
      </c>
      <c r="I365" s="1248" t="s">
        <v>3826</v>
      </c>
      <c r="J365" s="1245" t="s">
        <v>1681</v>
      </c>
      <c r="K365" s="1245">
        <v>0</v>
      </c>
      <c r="L365" s="1245" t="s">
        <v>2057</v>
      </c>
      <c r="M365" s="1245" t="s">
        <v>1800</v>
      </c>
      <c r="N365" s="1245"/>
      <c r="O365" s="1245" t="s">
        <v>1227</v>
      </c>
      <c r="P365" s="1249"/>
      <c r="Q365" s="1245"/>
      <c r="R365" s="1244"/>
      <c r="S365" s="1244" t="s">
        <v>1746</v>
      </c>
      <c r="T365" s="1244"/>
      <c r="U365" s="1244"/>
      <c r="V365" s="1244" t="s">
        <v>1712</v>
      </c>
      <c r="W365" s="1244" t="s">
        <v>1750</v>
      </c>
      <c r="X365" s="1244"/>
      <c r="Y365" s="1251">
        <v>40529</v>
      </c>
      <c r="Z365" s="1251">
        <v>40894</v>
      </c>
      <c r="AA365" s="1250">
        <f t="shared" ca="1" si="20"/>
        <v>11.416666666666666</v>
      </c>
      <c r="AB365" s="1252" t="s">
        <v>3826</v>
      </c>
      <c r="AC365" s="1253"/>
      <c r="AD365" s="1231"/>
    </row>
    <row r="366" spans="1:30" ht="15.75" hidden="1" customHeight="1">
      <c r="A366" s="1244">
        <f t="shared" si="10"/>
        <v>18</v>
      </c>
      <c r="B366" s="1245" t="s">
        <v>2464</v>
      </c>
      <c r="C366" s="1245" t="s">
        <v>2446</v>
      </c>
      <c r="D366" s="1245" t="s">
        <v>2465</v>
      </c>
      <c r="E366" s="1246" t="s">
        <v>1710</v>
      </c>
      <c r="F366" s="1245">
        <v>1980</v>
      </c>
      <c r="G366" s="1247">
        <v>29574</v>
      </c>
      <c r="H366" s="1244" t="s">
        <v>1711</v>
      </c>
      <c r="I366" s="1248" t="s">
        <v>3826</v>
      </c>
      <c r="J366" s="1245" t="s">
        <v>1681</v>
      </c>
      <c r="K366" s="1245">
        <v>0</v>
      </c>
      <c r="L366" s="1245" t="s">
        <v>2083</v>
      </c>
      <c r="M366" s="1245" t="s">
        <v>2449</v>
      </c>
      <c r="N366" s="1245"/>
      <c r="O366" s="1245" t="s">
        <v>1227</v>
      </c>
      <c r="P366" s="1249"/>
      <c r="Q366" s="1245"/>
      <c r="R366" s="1244"/>
      <c r="S366" s="1244"/>
      <c r="T366" s="1244"/>
      <c r="U366" s="1244"/>
      <c r="V366" s="1244" t="s">
        <v>1712</v>
      </c>
      <c r="W366" s="1244">
        <v>0</v>
      </c>
      <c r="X366" s="1244"/>
      <c r="Y366" s="1251"/>
      <c r="Z366" s="1251"/>
      <c r="AA366" s="1250">
        <f t="shared" ca="1" si="20"/>
        <v>11.166666666666666</v>
      </c>
      <c r="AB366" s="1252" t="s">
        <v>3826</v>
      </c>
      <c r="AC366" s="1253"/>
      <c r="AD366" s="1231"/>
    </row>
    <row r="367" spans="1:30" ht="15.75" hidden="1" customHeight="1">
      <c r="A367" s="1244">
        <f t="shared" si="10"/>
        <v>18</v>
      </c>
      <c r="B367" s="1245" t="s">
        <v>2466</v>
      </c>
      <c r="C367" s="1245" t="s">
        <v>2446</v>
      </c>
      <c r="D367" s="1245" t="s">
        <v>2467</v>
      </c>
      <c r="E367" s="1244" t="s">
        <v>1710</v>
      </c>
      <c r="F367" s="1245">
        <f t="shared" ref="F367:F384" si="21">YEAR(G367)</f>
        <v>1982</v>
      </c>
      <c r="G367" s="1247">
        <v>30090</v>
      </c>
      <c r="H367" s="1244" t="s">
        <v>1711</v>
      </c>
      <c r="I367" s="1248" t="s">
        <v>3826</v>
      </c>
      <c r="J367" s="1245" t="s">
        <v>1681</v>
      </c>
      <c r="K367" s="1245">
        <v>0</v>
      </c>
      <c r="L367" s="1245" t="s">
        <v>2127</v>
      </c>
      <c r="M367" s="1245" t="s">
        <v>1858</v>
      </c>
      <c r="N367" s="1245"/>
      <c r="O367" s="1245" t="s">
        <v>1227</v>
      </c>
      <c r="P367" s="1249"/>
      <c r="Q367" s="1245"/>
      <c r="R367" s="1244"/>
      <c r="S367" s="1244" t="s">
        <v>1859</v>
      </c>
      <c r="T367" s="1244"/>
      <c r="U367" s="1244"/>
      <c r="V367" s="1244" t="s">
        <v>1712</v>
      </c>
      <c r="W367" s="1250" t="s">
        <v>1708</v>
      </c>
      <c r="X367" s="1244" t="s">
        <v>1696</v>
      </c>
      <c r="Y367" s="1251">
        <v>43456</v>
      </c>
      <c r="Z367" s="1251">
        <v>43821</v>
      </c>
      <c r="AA367" s="1250">
        <f t="shared" ca="1" si="20"/>
        <v>12.583333333333334</v>
      </c>
      <c r="AB367" s="1252" t="s">
        <v>3826</v>
      </c>
      <c r="AC367" s="1253"/>
      <c r="AD367" s="1231"/>
    </row>
    <row r="368" spans="1:30" ht="15.75" hidden="1" customHeight="1">
      <c r="A368" s="1244">
        <f t="shared" si="10"/>
        <v>18</v>
      </c>
      <c r="B368" s="1245" t="s">
        <v>2468</v>
      </c>
      <c r="C368" s="1245" t="s">
        <v>2446</v>
      </c>
      <c r="D368" s="1245" t="s">
        <v>2469</v>
      </c>
      <c r="E368" s="1246" t="s">
        <v>1710</v>
      </c>
      <c r="F368" s="1245">
        <f t="shared" si="21"/>
        <v>1974</v>
      </c>
      <c r="G368" s="1247">
        <v>27250</v>
      </c>
      <c r="H368" s="1244" t="s">
        <v>1711</v>
      </c>
      <c r="I368" s="1248" t="s">
        <v>3826</v>
      </c>
      <c r="J368" s="1245" t="s">
        <v>1681</v>
      </c>
      <c r="K368" s="1245">
        <v>0</v>
      </c>
      <c r="L368" s="1245" t="s">
        <v>2057</v>
      </c>
      <c r="M368" s="1245" t="s">
        <v>2261</v>
      </c>
      <c r="N368" s="1245"/>
      <c r="O368" s="1245" t="s">
        <v>1227</v>
      </c>
      <c r="P368" s="1249"/>
      <c r="Q368" s="1245"/>
      <c r="R368" s="1251" t="s">
        <v>1962</v>
      </c>
      <c r="S368" s="1244"/>
      <c r="T368" s="1244"/>
      <c r="U368" s="1244"/>
      <c r="V368" s="1244" t="s">
        <v>1712</v>
      </c>
      <c r="W368" s="1244">
        <v>0</v>
      </c>
      <c r="X368" s="1244"/>
      <c r="Y368" s="1251">
        <v>37936</v>
      </c>
      <c r="Z368" s="1251">
        <v>38302</v>
      </c>
      <c r="AA368" s="1250">
        <f t="shared" ca="1" si="20"/>
        <v>4.833333333333333</v>
      </c>
      <c r="AB368" s="1252" t="s">
        <v>3826</v>
      </c>
      <c r="AC368" s="1253"/>
      <c r="AD368" s="1231"/>
    </row>
    <row r="369" spans="1:30" ht="15.75" hidden="1" customHeight="1">
      <c r="A369" s="1244">
        <f t="shared" si="10"/>
        <v>18</v>
      </c>
      <c r="B369" s="1245" t="s">
        <v>2470</v>
      </c>
      <c r="C369" s="1245" t="s">
        <v>2446</v>
      </c>
      <c r="D369" s="1245" t="s">
        <v>2471</v>
      </c>
      <c r="E369" s="1246" t="s">
        <v>1690</v>
      </c>
      <c r="F369" s="1245">
        <f t="shared" si="21"/>
        <v>1980</v>
      </c>
      <c r="G369" s="1247">
        <v>29226</v>
      </c>
      <c r="H369" s="1244" t="s">
        <v>1711</v>
      </c>
      <c r="I369" s="1248" t="s">
        <v>3826</v>
      </c>
      <c r="J369" s="1245" t="s">
        <v>1681</v>
      </c>
      <c r="K369" s="1245">
        <v>0</v>
      </c>
      <c r="L369" s="1245" t="s">
        <v>1966</v>
      </c>
      <c r="M369" s="1245" t="s">
        <v>2078</v>
      </c>
      <c r="N369" s="1245"/>
      <c r="O369" s="1245" t="s">
        <v>1227</v>
      </c>
      <c r="P369" s="1249"/>
      <c r="Q369" s="1245"/>
      <c r="R369" s="1244"/>
      <c r="S369" s="1244"/>
      <c r="T369" s="1244"/>
      <c r="U369" s="1244"/>
      <c r="V369" s="1244" t="s">
        <v>1712</v>
      </c>
      <c r="W369" s="1250" t="s">
        <v>1716</v>
      </c>
      <c r="X369" s="1244" t="s">
        <v>1696</v>
      </c>
      <c r="Y369" s="1251">
        <v>39333</v>
      </c>
      <c r="Z369" s="1251">
        <v>39699</v>
      </c>
      <c r="AA369" s="1250">
        <f t="shared" ca="1" si="20"/>
        <v>15.25</v>
      </c>
      <c r="AB369" s="1252" t="s">
        <v>3826</v>
      </c>
      <c r="AC369" s="1253"/>
      <c r="AD369" s="1231"/>
    </row>
    <row r="370" spans="1:30" ht="15.75" hidden="1" customHeight="1">
      <c r="A370" s="1244">
        <f t="shared" si="10"/>
        <v>18</v>
      </c>
      <c r="B370" s="1245" t="s">
        <v>2472</v>
      </c>
      <c r="C370" s="1245" t="s">
        <v>2446</v>
      </c>
      <c r="D370" s="1245" t="s">
        <v>2473</v>
      </c>
      <c r="E370" s="1244" t="s">
        <v>1710</v>
      </c>
      <c r="F370" s="1245">
        <f t="shared" si="21"/>
        <v>1976</v>
      </c>
      <c r="G370" s="1247">
        <v>27773</v>
      </c>
      <c r="H370" s="1244" t="s">
        <v>1711</v>
      </c>
      <c r="I370" s="1248" t="s">
        <v>3826</v>
      </c>
      <c r="J370" s="1245" t="s">
        <v>1681</v>
      </c>
      <c r="K370" s="1245">
        <v>0</v>
      </c>
      <c r="L370" s="1245" t="s">
        <v>2474</v>
      </c>
      <c r="M370" s="1245" t="s">
        <v>2073</v>
      </c>
      <c r="N370" s="1245"/>
      <c r="O370" s="1245" t="s">
        <v>1227</v>
      </c>
      <c r="P370" s="1249"/>
      <c r="Q370" s="1245"/>
      <c r="R370" s="1244"/>
      <c r="S370" s="1244"/>
      <c r="T370" s="1244"/>
      <c r="U370" s="1244"/>
      <c r="V370" s="1244" t="s">
        <v>1712</v>
      </c>
      <c r="W370" s="1250" t="s">
        <v>1716</v>
      </c>
      <c r="X370" s="1244"/>
      <c r="Y370" s="1251"/>
      <c r="Z370" s="1251"/>
      <c r="AA370" s="1250">
        <f t="shared" ca="1" si="20"/>
        <v>6.25</v>
      </c>
      <c r="AB370" s="1252" t="s">
        <v>3826</v>
      </c>
      <c r="AC370" s="1253"/>
      <c r="AD370" s="1231"/>
    </row>
    <row r="371" spans="1:30" ht="15.75" hidden="1" customHeight="1">
      <c r="A371" s="1244">
        <f t="shared" si="10"/>
        <v>18</v>
      </c>
      <c r="B371" s="1245" t="s">
        <v>2475</v>
      </c>
      <c r="C371" s="1245" t="s">
        <v>2446</v>
      </c>
      <c r="D371" s="1245" t="s">
        <v>2473</v>
      </c>
      <c r="E371" s="1246" t="s">
        <v>1710</v>
      </c>
      <c r="F371" s="1245">
        <f t="shared" si="21"/>
        <v>1985</v>
      </c>
      <c r="G371" s="1247">
        <v>31206</v>
      </c>
      <c r="H371" s="1244" t="s">
        <v>1711</v>
      </c>
      <c r="I371" s="1248" t="s">
        <v>3826</v>
      </c>
      <c r="J371" s="1245" t="s">
        <v>1683</v>
      </c>
      <c r="K371" s="1245">
        <v>0</v>
      </c>
      <c r="L371" s="1245" t="s">
        <v>2476</v>
      </c>
      <c r="M371" s="1245" t="s">
        <v>2073</v>
      </c>
      <c r="N371" s="1245"/>
      <c r="O371" s="1245" t="s">
        <v>2073</v>
      </c>
      <c r="P371" s="1249">
        <v>44328</v>
      </c>
      <c r="Q371" s="1245"/>
      <c r="R371" s="1244"/>
      <c r="S371" s="1244"/>
      <c r="T371" s="1244"/>
      <c r="U371" s="1244"/>
      <c r="V371" s="1244"/>
      <c r="W371" s="1244" t="s">
        <v>725</v>
      </c>
      <c r="X371" s="1244"/>
      <c r="Y371" s="1251"/>
      <c r="Z371" s="1251"/>
      <c r="AA371" s="1250">
        <f t="shared" ca="1" si="20"/>
        <v>15.666666666666666</v>
      </c>
      <c r="AB371" s="1252" t="s">
        <v>3826</v>
      </c>
      <c r="AC371" s="1253"/>
      <c r="AD371" s="1231"/>
    </row>
    <row r="372" spans="1:30" ht="15.75" hidden="1" customHeight="1">
      <c r="A372" s="1244">
        <f t="shared" si="10"/>
        <v>18</v>
      </c>
      <c r="B372" s="1245" t="s">
        <v>2477</v>
      </c>
      <c r="C372" s="1245" t="s">
        <v>2446</v>
      </c>
      <c r="D372" s="1245" t="s">
        <v>2473</v>
      </c>
      <c r="E372" s="1244" t="s">
        <v>1690</v>
      </c>
      <c r="F372" s="1245">
        <f t="shared" si="21"/>
        <v>1976</v>
      </c>
      <c r="G372" s="1247">
        <v>28113</v>
      </c>
      <c r="H372" s="1244" t="s">
        <v>1711</v>
      </c>
      <c r="I372" s="1248" t="s">
        <v>3826</v>
      </c>
      <c r="J372" s="1245" t="s">
        <v>20</v>
      </c>
      <c r="K372" s="1245">
        <v>0</v>
      </c>
      <c r="L372" s="1245" t="s">
        <v>2010</v>
      </c>
      <c r="M372" s="1245">
        <v>0</v>
      </c>
      <c r="N372" s="1245"/>
      <c r="O372" s="1245" t="s">
        <v>1227</v>
      </c>
      <c r="P372" s="1249"/>
      <c r="Q372" s="1245"/>
      <c r="R372" s="1244"/>
      <c r="S372" s="1244"/>
      <c r="T372" s="1244" t="s">
        <v>725</v>
      </c>
      <c r="U372" s="1244"/>
      <c r="V372" s="1244"/>
      <c r="W372" s="1250" t="s">
        <v>1716</v>
      </c>
      <c r="X372" s="1244"/>
      <c r="Y372" s="1251">
        <v>41319</v>
      </c>
      <c r="Z372" s="1251">
        <v>41684</v>
      </c>
      <c r="AA372" s="1250">
        <f t="shared" ca="1" si="20"/>
        <v>12.166666666666666</v>
      </c>
      <c r="AB372" s="1252" t="s">
        <v>3826</v>
      </c>
      <c r="AC372" s="1253"/>
      <c r="AD372" s="1231"/>
    </row>
    <row r="373" spans="1:30" ht="15.75" hidden="1" customHeight="1">
      <c r="A373" s="1244">
        <f t="shared" si="10"/>
        <v>18</v>
      </c>
      <c r="B373" s="1245" t="s">
        <v>2478</v>
      </c>
      <c r="C373" s="1245" t="s">
        <v>2446</v>
      </c>
      <c r="D373" s="1245" t="s">
        <v>2473</v>
      </c>
      <c r="E373" s="1246" t="s">
        <v>1690</v>
      </c>
      <c r="F373" s="1245">
        <f t="shared" si="21"/>
        <v>1992</v>
      </c>
      <c r="G373" s="1247">
        <v>33848</v>
      </c>
      <c r="H373" s="1244" t="s">
        <v>1711</v>
      </c>
      <c r="I373" s="1248" t="s">
        <v>3826</v>
      </c>
      <c r="J373" s="1245" t="s">
        <v>20</v>
      </c>
      <c r="K373" s="1245">
        <v>0</v>
      </c>
      <c r="L373" s="1245" t="s">
        <v>2479</v>
      </c>
      <c r="M373" s="1245">
        <v>0</v>
      </c>
      <c r="N373" s="1245"/>
      <c r="O373" s="1245">
        <v>0</v>
      </c>
      <c r="P373" s="1249"/>
      <c r="Q373" s="1245"/>
      <c r="R373" s="1244"/>
      <c r="S373" s="1244"/>
      <c r="T373" s="1244"/>
      <c r="U373" s="1244"/>
      <c r="V373" s="1244" t="s">
        <v>1712</v>
      </c>
      <c r="W373" s="1250" t="s">
        <v>1708</v>
      </c>
      <c r="X373" s="1244"/>
      <c r="Y373" s="1251"/>
      <c r="Z373" s="1251"/>
      <c r="AA373" s="1250">
        <f t="shared" ca="1" si="20"/>
        <v>27.833333333333332</v>
      </c>
      <c r="AB373" s="1252" t="s">
        <v>3826</v>
      </c>
      <c r="AC373" s="1253"/>
      <c r="AD373" s="1231"/>
    </row>
    <row r="374" spans="1:30" ht="15.75" hidden="1" customHeight="1">
      <c r="A374" s="1244">
        <f t="shared" si="10"/>
        <v>18</v>
      </c>
      <c r="B374" s="1245" t="s">
        <v>2480</v>
      </c>
      <c r="C374" s="1245" t="s">
        <v>2446</v>
      </c>
      <c r="D374" s="1245" t="s">
        <v>2473</v>
      </c>
      <c r="E374" s="1246" t="s">
        <v>1690</v>
      </c>
      <c r="F374" s="1245">
        <f t="shared" si="21"/>
        <v>1980</v>
      </c>
      <c r="G374" s="1247">
        <v>29484</v>
      </c>
      <c r="H374" s="1244" t="s">
        <v>1711</v>
      </c>
      <c r="I374" s="1248" t="s">
        <v>3826</v>
      </c>
      <c r="J374" s="1245" t="s">
        <v>1681</v>
      </c>
      <c r="K374" s="1245">
        <v>0</v>
      </c>
      <c r="L374" s="1245" t="s">
        <v>2127</v>
      </c>
      <c r="M374" s="1245" t="s">
        <v>1858</v>
      </c>
      <c r="N374" s="1245"/>
      <c r="O374" s="1245" t="s">
        <v>1227</v>
      </c>
      <c r="P374" s="1249"/>
      <c r="Q374" s="1245"/>
      <c r="R374" s="1244"/>
      <c r="S374" s="1244" t="s">
        <v>1859</v>
      </c>
      <c r="T374" s="1244"/>
      <c r="U374" s="1244"/>
      <c r="V374" s="1244" t="s">
        <v>1712</v>
      </c>
      <c r="W374" s="1250" t="s">
        <v>1716</v>
      </c>
      <c r="X374" s="1244"/>
      <c r="Y374" s="1251">
        <v>39466</v>
      </c>
      <c r="Z374" s="1251">
        <v>39832</v>
      </c>
      <c r="AA374" s="1250">
        <f t="shared" ca="1" si="20"/>
        <v>15.916666666666666</v>
      </c>
      <c r="AB374" s="1252" t="s">
        <v>3826</v>
      </c>
      <c r="AC374" s="1253"/>
      <c r="AD374" s="1231"/>
    </row>
    <row r="375" spans="1:30" ht="15.75" hidden="1" customHeight="1">
      <c r="A375" s="1244">
        <f t="shared" si="10"/>
        <v>18</v>
      </c>
      <c r="B375" s="1245" t="s">
        <v>2481</v>
      </c>
      <c r="C375" s="1245" t="s">
        <v>2446</v>
      </c>
      <c r="D375" s="1245" t="s">
        <v>2473</v>
      </c>
      <c r="E375" s="1244" t="s">
        <v>1690</v>
      </c>
      <c r="F375" s="1245">
        <f t="shared" si="21"/>
        <v>1978</v>
      </c>
      <c r="G375" s="1247">
        <v>28640</v>
      </c>
      <c r="H375" s="1244" t="s">
        <v>1711</v>
      </c>
      <c r="I375" s="1248" t="s">
        <v>3826</v>
      </c>
      <c r="J375" s="1245" t="s">
        <v>1683</v>
      </c>
      <c r="K375" s="1245">
        <v>0</v>
      </c>
      <c r="L375" s="1245" t="s">
        <v>2041</v>
      </c>
      <c r="M375" s="1245" t="s">
        <v>1049</v>
      </c>
      <c r="N375" s="1245"/>
      <c r="O375" s="1245" t="s">
        <v>2041</v>
      </c>
      <c r="P375" s="1249"/>
      <c r="Q375" s="1245"/>
      <c r="R375" s="1251" t="s">
        <v>1702</v>
      </c>
      <c r="S375" s="1244"/>
      <c r="T375" s="1244"/>
      <c r="U375" s="1244"/>
      <c r="V375" s="1244"/>
      <c r="W375" s="1250" t="s">
        <v>1708</v>
      </c>
      <c r="X375" s="1244" t="s">
        <v>1770</v>
      </c>
      <c r="Y375" s="1251">
        <v>39274</v>
      </c>
      <c r="Z375" s="1251">
        <v>39640</v>
      </c>
      <c r="AA375" s="1250">
        <f t="shared" ca="1" si="20"/>
        <v>13.583333333333334</v>
      </c>
      <c r="AB375" s="1252" t="s">
        <v>3826</v>
      </c>
      <c r="AC375" s="1253"/>
      <c r="AD375" s="1231"/>
    </row>
    <row r="376" spans="1:30" ht="15.75" hidden="1" customHeight="1">
      <c r="A376" s="1244">
        <f t="shared" si="10"/>
        <v>18</v>
      </c>
      <c r="B376" s="1245" t="s">
        <v>2482</v>
      </c>
      <c r="C376" s="1245" t="s">
        <v>2446</v>
      </c>
      <c r="D376" s="1245" t="s">
        <v>2473</v>
      </c>
      <c r="E376" s="1246" t="s">
        <v>1690</v>
      </c>
      <c r="F376" s="1245">
        <f t="shared" si="21"/>
        <v>1971</v>
      </c>
      <c r="G376" s="1247">
        <v>26078</v>
      </c>
      <c r="H376" s="1244" t="s">
        <v>1714</v>
      </c>
      <c r="I376" s="1248" t="s">
        <v>3826</v>
      </c>
      <c r="J376" s="1245" t="s">
        <v>1681</v>
      </c>
      <c r="K376" s="1245">
        <v>0</v>
      </c>
      <c r="L376" s="1245" t="s">
        <v>2010</v>
      </c>
      <c r="M376" s="1245" t="s">
        <v>2010</v>
      </c>
      <c r="N376" s="1245"/>
      <c r="O376" s="1245" t="s">
        <v>1227</v>
      </c>
      <c r="P376" s="1249"/>
      <c r="Q376" s="1245"/>
      <c r="R376" s="1244"/>
      <c r="S376" s="1244"/>
      <c r="T376" s="1244"/>
      <c r="U376" s="1244"/>
      <c r="V376" s="1244"/>
      <c r="W376" s="1244">
        <v>0</v>
      </c>
      <c r="X376" s="1244" t="s">
        <v>1696</v>
      </c>
      <c r="Y376" s="1251">
        <v>37410</v>
      </c>
      <c r="Z376" s="1251">
        <v>37775</v>
      </c>
      <c r="AA376" s="1250">
        <f t="shared" ca="1" si="20"/>
        <v>6.583333333333333</v>
      </c>
      <c r="AB376" s="1252" t="s">
        <v>3826</v>
      </c>
      <c r="AC376" s="1253"/>
      <c r="AD376" s="1231"/>
    </row>
    <row r="377" spans="1:30" ht="15.75" hidden="1" customHeight="1">
      <c r="A377" s="1244">
        <f t="shared" si="10"/>
        <v>18</v>
      </c>
      <c r="B377" s="1245" t="s">
        <v>2483</v>
      </c>
      <c r="C377" s="1245" t="s">
        <v>2446</v>
      </c>
      <c r="D377" s="1245" t="s">
        <v>2473</v>
      </c>
      <c r="E377" s="1244" t="s">
        <v>1710</v>
      </c>
      <c r="F377" s="1245">
        <f t="shared" si="21"/>
        <v>1980</v>
      </c>
      <c r="G377" s="1247">
        <v>29537</v>
      </c>
      <c r="H377" s="1244" t="s">
        <v>1711</v>
      </c>
      <c r="I377" s="1248" t="s">
        <v>3826</v>
      </c>
      <c r="J377" s="1245" t="s">
        <v>1681</v>
      </c>
      <c r="K377" s="1245">
        <v>0</v>
      </c>
      <c r="L377" s="1245" t="s">
        <v>1858</v>
      </c>
      <c r="M377" s="1245" t="s">
        <v>1858</v>
      </c>
      <c r="N377" s="1245"/>
      <c r="O377" s="1245" t="s">
        <v>1227</v>
      </c>
      <c r="P377" s="1249"/>
      <c r="Q377" s="1245"/>
      <c r="R377" s="1244"/>
      <c r="S377" s="1244" t="s">
        <v>1859</v>
      </c>
      <c r="T377" s="1244"/>
      <c r="U377" s="1244"/>
      <c r="V377" s="1244" t="s">
        <v>1712</v>
      </c>
      <c r="W377" s="1250" t="s">
        <v>1886</v>
      </c>
      <c r="X377" s="1244"/>
      <c r="Y377" s="1251"/>
      <c r="Z377" s="1251"/>
      <c r="AA377" s="1250">
        <f t="shared" ca="1" si="20"/>
        <v>11.083333333333334</v>
      </c>
      <c r="AB377" s="1252" t="s">
        <v>3826</v>
      </c>
      <c r="AC377" s="1253"/>
      <c r="AD377" s="1231"/>
    </row>
    <row r="378" spans="1:30" ht="15.75" hidden="1" customHeight="1">
      <c r="A378" s="1244">
        <f t="shared" si="10"/>
        <v>18</v>
      </c>
      <c r="B378" s="1245" t="s">
        <v>2484</v>
      </c>
      <c r="C378" s="1245" t="s">
        <v>2446</v>
      </c>
      <c r="D378" s="1245" t="s">
        <v>2473</v>
      </c>
      <c r="E378" s="1244" t="s">
        <v>1710</v>
      </c>
      <c r="F378" s="1245">
        <f t="shared" si="21"/>
        <v>1979</v>
      </c>
      <c r="G378" s="1247">
        <v>29169</v>
      </c>
      <c r="H378" s="1244" t="s">
        <v>1711</v>
      </c>
      <c r="I378" s="1248" t="s">
        <v>3826</v>
      </c>
      <c r="J378" s="1245" t="s">
        <v>1681</v>
      </c>
      <c r="K378" s="1245">
        <v>0</v>
      </c>
      <c r="L378" s="1245" t="s">
        <v>2041</v>
      </c>
      <c r="M378" s="1245" t="s">
        <v>2041</v>
      </c>
      <c r="N378" s="1245"/>
      <c r="O378" s="1245" t="s">
        <v>1227</v>
      </c>
      <c r="P378" s="1249"/>
      <c r="Q378" s="1245"/>
      <c r="R378" s="1244"/>
      <c r="S378" s="1244"/>
      <c r="T378" s="1244"/>
      <c r="U378" s="1244"/>
      <c r="V378" s="1244" t="s">
        <v>1712</v>
      </c>
      <c r="W378" s="1250" t="s">
        <v>1886</v>
      </c>
      <c r="X378" s="1244"/>
      <c r="Y378" s="1251"/>
      <c r="Z378" s="1251"/>
      <c r="AA378" s="1250">
        <f t="shared" ca="1" si="20"/>
        <v>10.083333333333334</v>
      </c>
      <c r="AB378" s="1252" t="s">
        <v>3826</v>
      </c>
      <c r="AC378" s="1253"/>
      <c r="AD378" s="1231"/>
    </row>
    <row r="379" spans="1:30" ht="15.75" hidden="1" customHeight="1">
      <c r="A379" s="1244">
        <f t="shared" si="10"/>
        <v>18</v>
      </c>
      <c r="B379" s="1245" t="s">
        <v>2485</v>
      </c>
      <c r="C379" s="1245" t="s">
        <v>2446</v>
      </c>
      <c r="D379" s="1245" t="s">
        <v>2473</v>
      </c>
      <c r="E379" s="1246" t="s">
        <v>1690</v>
      </c>
      <c r="F379" s="1245">
        <f t="shared" si="21"/>
        <v>1983</v>
      </c>
      <c r="G379" s="1247">
        <v>30383</v>
      </c>
      <c r="H379" s="1244" t="s">
        <v>1711</v>
      </c>
      <c r="I379" s="1248" t="s">
        <v>3826</v>
      </c>
      <c r="J379" s="1245" t="s">
        <v>20</v>
      </c>
      <c r="K379" s="1245">
        <v>0</v>
      </c>
      <c r="L379" s="1245" t="s">
        <v>2010</v>
      </c>
      <c r="M379" s="1245">
        <v>0</v>
      </c>
      <c r="N379" s="1245"/>
      <c r="O379" s="1245" t="s">
        <v>1227</v>
      </c>
      <c r="P379" s="1249"/>
      <c r="Q379" s="1245"/>
      <c r="R379" s="1244"/>
      <c r="S379" s="1244"/>
      <c r="T379" s="1244"/>
      <c r="U379" s="1244"/>
      <c r="V379" s="1244"/>
      <c r="W379" s="1250" t="s">
        <v>1886</v>
      </c>
      <c r="X379" s="1244"/>
      <c r="Y379" s="1251">
        <v>39182</v>
      </c>
      <c r="Z379" s="1251">
        <v>39548</v>
      </c>
      <c r="AA379" s="1250">
        <f t="shared" ca="1" si="20"/>
        <v>18.416666666666668</v>
      </c>
      <c r="AB379" s="1252" t="s">
        <v>3826</v>
      </c>
      <c r="AC379" s="1253"/>
      <c r="AD379" s="1231"/>
    </row>
    <row r="380" spans="1:30" ht="15.75" hidden="1" customHeight="1">
      <c r="A380" s="1244">
        <f t="shared" si="10"/>
        <v>18</v>
      </c>
      <c r="B380" s="1245" t="s">
        <v>2486</v>
      </c>
      <c r="C380" s="1245" t="s">
        <v>2446</v>
      </c>
      <c r="D380" s="1245" t="s">
        <v>2076</v>
      </c>
      <c r="E380" s="1244" t="s">
        <v>1690</v>
      </c>
      <c r="F380" s="1245">
        <f t="shared" si="21"/>
        <v>1984</v>
      </c>
      <c r="G380" s="1247">
        <v>30921</v>
      </c>
      <c r="H380" s="1244" t="s">
        <v>1711</v>
      </c>
      <c r="I380" s="1248" t="s">
        <v>3826</v>
      </c>
      <c r="J380" s="1245" t="s">
        <v>20</v>
      </c>
      <c r="K380" s="1245">
        <v>0</v>
      </c>
      <c r="L380" s="1245" t="s">
        <v>1987</v>
      </c>
      <c r="M380" s="1245">
        <v>0</v>
      </c>
      <c r="N380" s="1245"/>
      <c r="O380" s="1245">
        <v>0</v>
      </c>
      <c r="P380" s="1249"/>
      <c r="Q380" s="1245"/>
      <c r="R380" s="1244"/>
      <c r="S380" s="1244"/>
      <c r="T380" s="1244"/>
      <c r="U380" s="1244"/>
      <c r="V380" s="1244" t="s">
        <v>1712</v>
      </c>
      <c r="W380" s="1244" t="s">
        <v>725</v>
      </c>
      <c r="X380" s="1244"/>
      <c r="Y380" s="1251">
        <v>40271</v>
      </c>
      <c r="Z380" s="1251">
        <v>40663</v>
      </c>
      <c r="AA380" s="1250">
        <f t="shared" ca="1" si="20"/>
        <v>19.833333333333332</v>
      </c>
      <c r="AB380" s="1252" t="s">
        <v>3826</v>
      </c>
      <c r="AC380" s="1253"/>
      <c r="AD380" s="1231"/>
    </row>
    <row r="381" spans="1:30" ht="15.75" hidden="1" customHeight="1">
      <c r="A381" s="1244">
        <f t="shared" si="10"/>
        <v>18</v>
      </c>
      <c r="B381" s="1245" t="s">
        <v>2487</v>
      </c>
      <c r="C381" s="1245" t="s">
        <v>2446</v>
      </c>
      <c r="D381" s="1245" t="s">
        <v>2076</v>
      </c>
      <c r="E381" s="1244" t="s">
        <v>1710</v>
      </c>
      <c r="F381" s="1245">
        <f t="shared" si="21"/>
        <v>1983</v>
      </c>
      <c r="G381" s="1247">
        <v>30336</v>
      </c>
      <c r="H381" s="1244" t="s">
        <v>1711</v>
      </c>
      <c r="I381" s="1248" t="s">
        <v>3826</v>
      </c>
      <c r="J381" s="1245" t="s">
        <v>1681</v>
      </c>
      <c r="K381" s="1245">
        <v>0</v>
      </c>
      <c r="L381" s="1245" t="s">
        <v>1736</v>
      </c>
      <c r="M381" s="1245">
        <v>0</v>
      </c>
      <c r="N381" s="1245"/>
      <c r="O381" s="1245" t="s">
        <v>1227</v>
      </c>
      <c r="P381" s="1249"/>
      <c r="Q381" s="1245"/>
      <c r="R381" s="1244"/>
      <c r="S381" s="1244"/>
      <c r="T381" s="1244"/>
      <c r="U381" s="1244"/>
      <c r="V381" s="1244" t="s">
        <v>1712</v>
      </c>
      <c r="W381" s="1250" t="s">
        <v>1716</v>
      </c>
      <c r="X381" s="1244"/>
      <c r="Y381" s="1251">
        <v>43829</v>
      </c>
      <c r="Z381" s="1251">
        <v>44195</v>
      </c>
      <c r="AA381" s="1250">
        <f t="shared" ca="1" si="20"/>
        <v>13.25</v>
      </c>
      <c r="AB381" s="1252" t="s">
        <v>3826</v>
      </c>
      <c r="AC381" s="1253"/>
      <c r="AD381" s="1231"/>
    </row>
    <row r="382" spans="1:30" ht="15.75" hidden="1" customHeight="1">
      <c r="A382" s="1244">
        <f t="shared" si="10"/>
        <v>18</v>
      </c>
      <c r="B382" s="1245" t="s">
        <v>2488</v>
      </c>
      <c r="C382" s="1245" t="s">
        <v>2446</v>
      </c>
      <c r="D382" s="1245" t="s">
        <v>2076</v>
      </c>
      <c r="E382" s="1246" t="s">
        <v>1690</v>
      </c>
      <c r="F382" s="1245">
        <f t="shared" si="21"/>
        <v>1978</v>
      </c>
      <c r="G382" s="1247">
        <v>28736</v>
      </c>
      <c r="H382" s="1244" t="s">
        <v>1711</v>
      </c>
      <c r="I382" s="1248" t="s">
        <v>3826</v>
      </c>
      <c r="J382" s="1245" t="s">
        <v>1681</v>
      </c>
      <c r="K382" s="1245">
        <v>0</v>
      </c>
      <c r="L382" s="1245" t="s">
        <v>1937</v>
      </c>
      <c r="M382" s="1245" t="s">
        <v>1934</v>
      </c>
      <c r="N382" s="1245"/>
      <c r="O382" s="1245" t="s">
        <v>1227</v>
      </c>
      <c r="P382" s="1249"/>
      <c r="Q382" s="1245"/>
      <c r="R382" s="1251" t="s">
        <v>1746</v>
      </c>
      <c r="S382" s="1244"/>
      <c r="T382" s="1244"/>
      <c r="U382" s="1244"/>
      <c r="V382" s="1244" t="s">
        <v>1712</v>
      </c>
      <c r="W382" s="1244">
        <v>0</v>
      </c>
      <c r="X382" s="1244"/>
      <c r="Y382" s="1251"/>
      <c r="Z382" s="1251"/>
      <c r="AA382" s="1250">
        <f t="shared" ca="1" si="20"/>
        <v>13.916666666666666</v>
      </c>
      <c r="AB382" s="1252" t="s">
        <v>3826</v>
      </c>
      <c r="AC382" s="1253"/>
      <c r="AD382" s="1231"/>
    </row>
    <row r="383" spans="1:30" ht="15.75" hidden="1" customHeight="1">
      <c r="A383" s="1244">
        <f t="shared" si="10"/>
        <v>18</v>
      </c>
      <c r="B383" s="1245" t="s">
        <v>2489</v>
      </c>
      <c r="C383" s="1245" t="s">
        <v>2446</v>
      </c>
      <c r="D383" s="1245" t="s">
        <v>2076</v>
      </c>
      <c r="E383" s="1246" t="s">
        <v>1690</v>
      </c>
      <c r="F383" s="1245">
        <f t="shared" si="21"/>
        <v>1983</v>
      </c>
      <c r="G383" s="1247">
        <v>30655</v>
      </c>
      <c r="H383" s="1244" t="s">
        <v>1711</v>
      </c>
      <c r="I383" s="1248" t="s">
        <v>3826</v>
      </c>
      <c r="J383" s="1245" t="s">
        <v>20</v>
      </c>
      <c r="K383" s="1245">
        <v>0</v>
      </c>
      <c r="L383" s="1245" t="s">
        <v>1987</v>
      </c>
      <c r="M383" s="1245">
        <v>0</v>
      </c>
      <c r="N383" s="1245"/>
      <c r="O383" s="1245">
        <v>0</v>
      </c>
      <c r="P383" s="1249"/>
      <c r="Q383" s="1245"/>
      <c r="R383" s="1244"/>
      <c r="S383" s="1244"/>
      <c r="T383" s="1244"/>
      <c r="U383" s="1244"/>
      <c r="V383" s="1244" t="s">
        <v>1712</v>
      </c>
      <c r="W383" s="1250" t="s">
        <v>1716</v>
      </c>
      <c r="X383" s="1244"/>
      <c r="Y383" s="1251">
        <v>43456</v>
      </c>
      <c r="Z383" s="1251">
        <v>43821</v>
      </c>
      <c r="AA383" s="1250">
        <f t="shared" ca="1" si="20"/>
        <v>19.166666666666668</v>
      </c>
      <c r="AB383" s="1252" t="s">
        <v>3826</v>
      </c>
      <c r="AC383" s="1253"/>
      <c r="AD383" s="1231"/>
    </row>
    <row r="384" spans="1:30" ht="15.75" hidden="1" customHeight="1">
      <c r="A384" s="1244">
        <f t="shared" si="10"/>
        <v>18</v>
      </c>
      <c r="B384" s="1245" t="s">
        <v>2490</v>
      </c>
      <c r="C384" s="1245" t="s">
        <v>2446</v>
      </c>
      <c r="D384" s="1245" t="s">
        <v>2076</v>
      </c>
      <c r="E384" s="1244" t="s">
        <v>1710</v>
      </c>
      <c r="F384" s="1245">
        <f t="shared" si="21"/>
        <v>1969</v>
      </c>
      <c r="G384" s="1247">
        <v>25250</v>
      </c>
      <c r="H384" s="1244" t="s">
        <v>1732</v>
      </c>
      <c r="I384" s="1248" t="s">
        <v>3826</v>
      </c>
      <c r="J384" s="1245" t="s">
        <v>39</v>
      </c>
      <c r="K384" s="1245">
        <v>0</v>
      </c>
      <c r="L384" s="1254">
        <v>0</v>
      </c>
      <c r="M384" s="1245">
        <v>0</v>
      </c>
      <c r="N384" s="1245"/>
      <c r="O384" s="1245">
        <v>0</v>
      </c>
      <c r="P384" s="1249"/>
      <c r="Q384" s="1245"/>
      <c r="R384" s="1244" t="s">
        <v>2491</v>
      </c>
      <c r="S384" s="1244"/>
      <c r="T384" s="1244"/>
      <c r="U384" s="1244"/>
      <c r="V384" s="1244"/>
      <c r="W384" s="1244">
        <v>0</v>
      </c>
      <c r="X384" s="1244"/>
      <c r="Y384" s="1251"/>
      <c r="Z384" s="1251"/>
      <c r="AA384" s="1250">
        <f t="shared" ca="1" si="20"/>
        <v>-0.66666666666666663</v>
      </c>
      <c r="AB384" s="1252" t="s">
        <v>3826</v>
      </c>
      <c r="AC384" s="1253"/>
      <c r="AD384" s="1231"/>
    </row>
    <row r="385" spans="1:30" ht="15.75" hidden="1" customHeight="1">
      <c r="A385" s="1244">
        <f t="shared" si="10"/>
        <v>18</v>
      </c>
      <c r="B385" s="1245" t="s">
        <v>2492</v>
      </c>
      <c r="C385" s="1245" t="s">
        <v>2446</v>
      </c>
      <c r="D385" s="1245"/>
      <c r="E385" s="1246" t="s">
        <v>1710</v>
      </c>
      <c r="F385" s="1245">
        <f>+YEAR(G385)</f>
        <v>1995</v>
      </c>
      <c r="G385" s="1247">
        <v>34720</v>
      </c>
      <c r="H385" s="1246" t="s">
        <v>1711</v>
      </c>
      <c r="I385" s="1248" t="s">
        <v>3826</v>
      </c>
      <c r="J385" s="1245" t="s">
        <v>20</v>
      </c>
      <c r="K385" s="1245"/>
      <c r="L385" s="1245" t="s">
        <v>2493</v>
      </c>
      <c r="M385" s="1245">
        <v>0</v>
      </c>
      <c r="N385" s="1245"/>
      <c r="O385" s="1245">
        <v>0</v>
      </c>
      <c r="P385" s="1249"/>
      <c r="Q385" s="1245"/>
      <c r="R385" s="1244"/>
      <c r="S385" s="1244"/>
      <c r="T385" s="1244"/>
      <c r="U385" s="1244"/>
      <c r="V385" s="1244"/>
      <c r="W385" s="1244"/>
      <c r="X385" s="1244"/>
      <c r="Y385" s="1251">
        <v>43241</v>
      </c>
      <c r="Z385" s="1251">
        <v>43606</v>
      </c>
      <c r="AA385" s="1257"/>
      <c r="AB385" s="1252" t="s">
        <v>3826</v>
      </c>
      <c r="AC385" s="1253"/>
      <c r="AD385" s="1231"/>
    </row>
    <row r="386" spans="1:30" ht="15.75" hidden="1" customHeight="1">
      <c r="A386" s="1244">
        <f t="shared" si="10"/>
        <v>18</v>
      </c>
      <c r="B386" s="1245" t="s">
        <v>2494</v>
      </c>
      <c r="C386" s="1245" t="s">
        <v>2495</v>
      </c>
      <c r="D386" s="1245" t="s">
        <v>2496</v>
      </c>
      <c r="E386" s="1244" t="s">
        <v>1690</v>
      </c>
      <c r="F386" s="1245">
        <f t="shared" ref="F386:F640" si="22">YEAR(G386)</f>
        <v>1958</v>
      </c>
      <c r="G386" s="1247">
        <v>21245</v>
      </c>
      <c r="H386" s="1244" t="s">
        <v>1861</v>
      </c>
      <c r="I386" s="1248" t="s">
        <v>3826</v>
      </c>
      <c r="J386" s="1245" t="s">
        <v>1683</v>
      </c>
      <c r="K386" s="1245" t="s">
        <v>1862</v>
      </c>
      <c r="L386" s="1245" t="s">
        <v>2497</v>
      </c>
      <c r="M386" s="1245" t="s">
        <v>2333</v>
      </c>
      <c r="N386" s="1245"/>
      <c r="O386" s="1245" t="s">
        <v>2498</v>
      </c>
      <c r="P386" s="1249"/>
      <c r="Q386" s="1245" t="s">
        <v>1756</v>
      </c>
      <c r="R386" s="1244" t="s">
        <v>1762</v>
      </c>
      <c r="S386" s="1244"/>
      <c r="T386" s="1244" t="s">
        <v>725</v>
      </c>
      <c r="U386" s="1244" t="s">
        <v>1866</v>
      </c>
      <c r="V386" s="1244"/>
      <c r="W386" s="1244">
        <v>0</v>
      </c>
      <c r="X386" s="1244" t="s">
        <v>1696</v>
      </c>
      <c r="Y386" s="1251">
        <v>29245</v>
      </c>
      <c r="Z386" s="1251">
        <v>29792</v>
      </c>
      <c r="AA386" s="1250">
        <f t="shared" ref="AA386:AA485" ca="1" si="23">IF(E386="nữ",660-DATEDIF(G386,TODAY(),"m"),720-DATEDIF(G386,TODAY(),"m"))/12</f>
        <v>-6.666666666666667</v>
      </c>
      <c r="AB386" s="1252" t="s">
        <v>3826</v>
      </c>
      <c r="AC386" s="1253"/>
      <c r="AD386" s="1231"/>
    </row>
    <row r="387" spans="1:30" ht="15.75" hidden="1" customHeight="1">
      <c r="A387" s="1244">
        <f t="shared" si="10"/>
        <v>18</v>
      </c>
      <c r="B387" s="1245" t="s">
        <v>2499</v>
      </c>
      <c r="C387" s="1245" t="s">
        <v>2495</v>
      </c>
      <c r="D387" s="1245" t="s">
        <v>2496</v>
      </c>
      <c r="E387" s="1244" t="s">
        <v>1690</v>
      </c>
      <c r="F387" s="1245">
        <f t="shared" si="22"/>
        <v>1979</v>
      </c>
      <c r="G387" s="1247">
        <v>28898</v>
      </c>
      <c r="H387" s="1244" t="s">
        <v>1691</v>
      </c>
      <c r="I387" s="1248" t="s">
        <v>3826</v>
      </c>
      <c r="J387" s="1245" t="s">
        <v>1683</v>
      </c>
      <c r="K387" s="1245">
        <v>0</v>
      </c>
      <c r="L387" s="1245" t="s">
        <v>2500</v>
      </c>
      <c r="M387" s="1245" t="s">
        <v>1718</v>
      </c>
      <c r="N387" s="1245"/>
      <c r="O387" s="1245" t="s">
        <v>2501</v>
      </c>
      <c r="P387" s="1249"/>
      <c r="Q387" s="1245" t="s">
        <v>1864</v>
      </c>
      <c r="R387" s="1244" t="s">
        <v>2067</v>
      </c>
      <c r="S387" s="1244"/>
      <c r="T387" s="1244" t="s">
        <v>725</v>
      </c>
      <c r="U387" s="1244" t="s">
        <v>1760</v>
      </c>
      <c r="V387" s="1244"/>
      <c r="W387" s="1244">
        <v>0</v>
      </c>
      <c r="X387" s="1244" t="s">
        <v>1823</v>
      </c>
      <c r="Y387" s="1251">
        <v>37989</v>
      </c>
      <c r="Z387" s="1251">
        <v>38355</v>
      </c>
      <c r="AA387" s="1250">
        <f t="shared" ca="1" si="23"/>
        <v>14.333333333333334</v>
      </c>
      <c r="AB387" s="1252" t="e">
        <f>+VLOOKUP(#REF!,'[6]CÁN BỘ'!F$8:CL$1600,COLUMN('[6]CÁN BỘ'!$CL$17)-5,0)</f>
        <v>#REF!</v>
      </c>
      <c r="AC387" s="1270" t="e">
        <f>+#REF!-#REF!</f>
        <v>#REF!</v>
      </c>
      <c r="AD387" s="1231"/>
    </row>
    <row r="388" spans="1:30" ht="15.75" hidden="1" customHeight="1">
      <c r="A388" s="1244">
        <f t="shared" si="10"/>
        <v>18</v>
      </c>
      <c r="B388" s="1245" t="s">
        <v>2502</v>
      </c>
      <c r="C388" s="1245" t="s">
        <v>2495</v>
      </c>
      <c r="D388" s="1245" t="s">
        <v>2496</v>
      </c>
      <c r="E388" s="1246" t="s">
        <v>1710</v>
      </c>
      <c r="F388" s="1245">
        <f t="shared" si="22"/>
        <v>1988</v>
      </c>
      <c r="G388" s="1247">
        <v>32504</v>
      </c>
      <c r="H388" s="1244" t="s">
        <v>1699</v>
      </c>
      <c r="I388" s="1248" t="s">
        <v>3826</v>
      </c>
      <c r="J388" s="1245" t="s">
        <v>1681</v>
      </c>
      <c r="K388" s="1245">
        <v>0</v>
      </c>
      <c r="L388" s="1245" t="s">
        <v>2503</v>
      </c>
      <c r="M388" s="1245" t="s">
        <v>2503</v>
      </c>
      <c r="N388" s="1245"/>
      <c r="O388" s="1245" t="s">
        <v>1227</v>
      </c>
      <c r="P388" s="1249"/>
      <c r="Q388" s="1245"/>
      <c r="R388" s="1244"/>
      <c r="S388" s="1244"/>
      <c r="T388" s="1244" t="s">
        <v>725</v>
      </c>
      <c r="U388" s="1244" t="s">
        <v>1774</v>
      </c>
      <c r="V388" s="1244"/>
      <c r="W388" s="1244">
        <v>0</v>
      </c>
      <c r="X388" s="1244"/>
      <c r="Y388" s="1251">
        <v>43531</v>
      </c>
      <c r="Z388" s="1251">
        <v>43897</v>
      </c>
      <c r="AA388" s="1250">
        <f t="shared" ca="1" si="23"/>
        <v>19.166666666666668</v>
      </c>
      <c r="AB388" s="1252" t="s">
        <v>3826</v>
      </c>
      <c r="AC388" s="1253"/>
      <c r="AD388" s="1231"/>
    </row>
    <row r="389" spans="1:30" ht="15.75" hidden="1" customHeight="1">
      <c r="A389" s="1244">
        <f t="shared" si="10"/>
        <v>18</v>
      </c>
      <c r="B389" s="1245" t="s">
        <v>2504</v>
      </c>
      <c r="C389" s="1245" t="s">
        <v>2495</v>
      </c>
      <c r="D389" s="1245" t="s">
        <v>2496</v>
      </c>
      <c r="E389" s="1246" t="s">
        <v>1710</v>
      </c>
      <c r="F389" s="1245">
        <f t="shared" si="22"/>
        <v>1988</v>
      </c>
      <c r="G389" s="1247">
        <v>32340</v>
      </c>
      <c r="H389" s="1244" t="s">
        <v>1699</v>
      </c>
      <c r="I389" s="1248" t="s">
        <v>3826</v>
      </c>
      <c r="J389" s="1245" t="s">
        <v>1683</v>
      </c>
      <c r="K389" s="1245">
        <v>0</v>
      </c>
      <c r="L389" s="1245" t="s">
        <v>2136</v>
      </c>
      <c r="M389" s="1245" t="s">
        <v>2333</v>
      </c>
      <c r="N389" s="1245"/>
      <c r="O389" s="1245" t="s">
        <v>2333</v>
      </c>
      <c r="P389" s="1249">
        <v>44718</v>
      </c>
      <c r="Q389" s="1245" t="s">
        <v>1756</v>
      </c>
      <c r="R389" s="1251" t="s">
        <v>2505</v>
      </c>
      <c r="S389" s="1244"/>
      <c r="T389" s="1244" t="s">
        <v>725</v>
      </c>
      <c r="U389" s="1244" t="s">
        <v>1774</v>
      </c>
      <c r="V389" s="1244"/>
      <c r="W389" s="1244" t="s">
        <v>725</v>
      </c>
      <c r="X389" s="1244" t="s">
        <v>1823</v>
      </c>
      <c r="Y389" s="1251"/>
      <c r="Z389" s="1251" t="s">
        <v>725</v>
      </c>
      <c r="AA389" s="1250">
        <f t="shared" ca="1" si="23"/>
        <v>18.75</v>
      </c>
      <c r="AB389" s="1252" t="s">
        <v>3826</v>
      </c>
      <c r="AC389" s="1253"/>
      <c r="AD389" s="1231"/>
    </row>
    <row r="390" spans="1:30" ht="15.75" hidden="1" customHeight="1">
      <c r="A390" s="1244">
        <f t="shared" si="10"/>
        <v>18</v>
      </c>
      <c r="B390" s="1245" t="s">
        <v>2506</v>
      </c>
      <c r="C390" s="1245" t="s">
        <v>2495</v>
      </c>
      <c r="D390" s="1245" t="s">
        <v>2496</v>
      </c>
      <c r="E390" s="1244" t="s">
        <v>1710</v>
      </c>
      <c r="F390" s="1245">
        <f t="shared" si="22"/>
        <v>1988</v>
      </c>
      <c r="G390" s="1247">
        <v>32398</v>
      </c>
      <c r="H390" s="1244" t="s">
        <v>1699</v>
      </c>
      <c r="I390" s="1248" t="s">
        <v>3826</v>
      </c>
      <c r="J390" s="1245" t="s">
        <v>1681</v>
      </c>
      <c r="K390" s="1245">
        <v>0</v>
      </c>
      <c r="L390" s="1245" t="s">
        <v>2507</v>
      </c>
      <c r="M390" s="1245" t="s">
        <v>2508</v>
      </c>
      <c r="N390" s="1245"/>
      <c r="O390" s="1245" t="s">
        <v>2509</v>
      </c>
      <c r="P390" s="1249"/>
      <c r="Q390" s="1245"/>
      <c r="R390" s="1251" t="s">
        <v>2510</v>
      </c>
      <c r="S390" s="1244"/>
      <c r="T390" s="1244">
        <v>2018</v>
      </c>
      <c r="U390" s="1244"/>
      <c r="V390" s="1244"/>
      <c r="W390" s="1244">
        <v>0</v>
      </c>
      <c r="X390" s="1244" t="s">
        <v>1696</v>
      </c>
      <c r="Y390" s="1251"/>
      <c r="Z390" s="1251"/>
      <c r="AA390" s="1250">
        <f t="shared" ca="1" si="23"/>
        <v>18.916666666666668</v>
      </c>
      <c r="AB390" s="1252" t="s">
        <v>3826</v>
      </c>
      <c r="AC390" s="1253"/>
      <c r="AD390" s="1231"/>
    </row>
    <row r="391" spans="1:30" ht="15.75" hidden="1" customHeight="1">
      <c r="A391" s="1244">
        <f t="shared" si="10"/>
        <v>18</v>
      </c>
      <c r="B391" s="1245" t="s">
        <v>2511</v>
      </c>
      <c r="C391" s="1245" t="s">
        <v>2495</v>
      </c>
      <c r="D391" s="1245" t="s">
        <v>2496</v>
      </c>
      <c r="E391" s="1244" t="s">
        <v>2512</v>
      </c>
      <c r="F391" s="1245">
        <f t="shared" si="22"/>
        <v>1989</v>
      </c>
      <c r="G391" s="1247">
        <v>32629</v>
      </c>
      <c r="H391" s="1244" t="s">
        <v>1699</v>
      </c>
      <c r="I391" s="1248" t="s">
        <v>3826</v>
      </c>
      <c r="J391" s="1245" t="s">
        <v>1681</v>
      </c>
      <c r="K391" s="1245"/>
      <c r="L391" s="1254" t="s">
        <v>2160</v>
      </c>
      <c r="M391" s="1245" t="s">
        <v>2160</v>
      </c>
      <c r="N391" s="1245"/>
      <c r="O391" s="1245">
        <v>0</v>
      </c>
      <c r="P391" s="1249"/>
      <c r="Q391" s="1245"/>
      <c r="R391" s="1251" t="s">
        <v>2513</v>
      </c>
      <c r="S391" s="1244"/>
      <c r="T391" s="1244">
        <v>0</v>
      </c>
      <c r="U391" s="1244"/>
      <c r="V391" s="1244"/>
      <c r="W391" s="1244">
        <v>0</v>
      </c>
      <c r="X391" s="1244"/>
      <c r="Y391" s="1251"/>
      <c r="Z391" s="1251"/>
      <c r="AA391" s="1250">
        <f t="shared" ca="1" si="23"/>
        <v>19.5</v>
      </c>
      <c r="AB391" s="1252" t="s">
        <v>3826</v>
      </c>
      <c r="AC391" s="1253"/>
      <c r="AD391" s="1231"/>
    </row>
    <row r="392" spans="1:30" ht="15.75" hidden="1" customHeight="1">
      <c r="A392" s="1244">
        <f t="shared" si="10"/>
        <v>18</v>
      </c>
      <c r="B392" s="1245" t="s">
        <v>2514</v>
      </c>
      <c r="C392" s="1245" t="s">
        <v>2495</v>
      </c>
      <c r="D392" s="1245" t="s">
        <v>2496</v>
      </c>
      <c r="E392" s="1244" t="s">
        <v>1710</v>
      </c>
      <c r="F392" s="1245">
        <f t="shared" si="22"/>
        <v>1988</v>
      </c>
      <c r="G392" s="1247">
        <v>32455</v>
      </c>
      <c r="H392" s="1244" t="s">
        <v>1699</v>
      </c>
      <c r="I392" s="1248" t="s">
        <v>3826</v>
      </c>
      <c r="J392" s="1245" t="s">
        <v>1681</v>
      </c>
      <c r="K392" s="1245">
        <v>0</v>
      </c>
      <c r="L392" s="1245" t="s">
        <v>1820</v>
      </c>
      <c r="M392" s="1245" t="s">
        <v>2333</v>
      </c>
      <c r="N392" s="1245"/>
      <c r="O392" s="1245" t="s">
        <v>1227</v>
      </c>
      <c r="P392" s="1249"/>
      <c r="Q392" s="1245" t="s">
        <v>1756</v>
      </c>
      <c r="R392" s="1251" t="s">
        <v>1968</v>
      </c>
      <c r="S392" s="1244" t="s">
        <v>1759</v>
      </c>
      <c r="T392" s="1244" t="s">
        <v>725</v>
      </c>
      <c r="U392" s="1244" t="s">
        <v>1774</v>
      </c>
      <c r="V392" s="1244"/>
      <c r="W392" s="1244">
        <v>0</v>
      </c>
      <c r="X392" s="1244"/>
      <c r="Y392" s="1251">
        <v>38514</v>
      </c>
      <c r="Z392" s="1251">
        <v>38879</v>
      </c>
      <c r="AA392" s="1250">
        <f t="shared" ca="1" si="23"/>
        <v>19.083333333333332</v>
      </c>
      <c r="AB392" s="1252" t="s">
        <v>3826</v>
      </c>
      <c r="AC392" s="1253"/>
      <c r="AD392" s="1231"/>
    </row>
    <row r="393" spans="1:30" ht="15.75" hidden="1" customHeight="1">
      <c r="A393" s="1244">
        <f t="shared" si="10"/>
        <v>18</v>
      </c>
      <c r="B393" s="1245" t="s">
        <v>2515</v>
      </c>
      <c r="C393" s="1245" t="s">
        <v>2495</v>
      </c>
      <c r="D393" s="1245" t="s">
        <v>2496</v>
      </c>
      <c r="E393" s="1244" t="s">
        <v>1710</v>
      </c>
      <c r="F393" s="1245">
        <f t="shared" si="22"/>
        <v>1988</v>
      </c>
      <c r="G393" s="1247">
        <v>32309</v>
      </c>
      <c r="H393" s="1244" t="s">
        <v>1699</v>
      </c>
      <c r="I393" s="1248" t="s">
        <v>3826</v>
      </c>
      <c r="J393" s="1245" t="s">
        <v>1681</v>
      </c>
      <c r="K393" s="1245">
        <v>0</v>
      </c>
      <c r="L393" s="1245" t="s">
        <v>2503</v>
      </c>
      <c r="M393" s="1245" t="s">
        <v>2503</v>
      </c>
      <c r="N393" s="1245"/>
      <c r="O393" s="1245" t="s">
        <v>2509</v>
      </c>
      <c r="P393" s="1249"/>
      <c r="Q393" s="1245"/>
      <c r="R393" s="1244" t="s">
        <v>1968</v>
      </c>
      <c r="S393" s="1244"/>
      <c r="T393" s="1244">
        <v>2018</v>
      </c>
      <c r="U393" s="1244" t="s">
        <v>1774</v>
      </c>
      <c r="V393" s="1244"/>
      <c r="W393" s="1244">
        <v>0</v>
      </c>
      <c r="X393" s="1244"/>
      <c r="Y393" s="1251"/>
      <c r="Z393" s="1251"/>
      <c r="AA393" s="1250">
        <f t="shared" ca="1" si="23"/>
        <v>18.666666666666668</v>
      </c>
      <c r="AB393" s="1252" t="s">
        <v>3826</v>
      </c>
      <c r="AC393" s="1253"/>
      <c r="AD393" s="1231"/>
    </row>
    <row r="394" spans="1:30" ht="15.75" hidden="1" customHeight="1">
      <c r="A394" s="1244">
        <f t="shared" si="10"/>
        <v>18</v>
      </c>
      <c r="B394" s="1245" t="s">
        <v>2516</v>
      </c>
      <c r="C394" s="1245" t="s">
        <v>2495</v>
      </c>
      <c r="D394" s="1245" t="s">
        <v>2496</v>
      </c>
      <c r="E394" s="1244" t="s">
        <v>1710</v>
      </c>
      <c r="F394" s="1245">
        <f t="shared" si="22"/>
        <v>1971</v>
      </c>
      <c r="G394" s="1247">
        <v>25987</v>
      </c>
      <c r="H394" s="1244" t="s">
        <v>1691</v>
      </c>
      <c r="I394" s="1248" t="s">
        <v>3826</v>
      </c>
      <c r="J394" s="1245" t="s">
        <v>1683</v>
      </c>
      <c r="K394" s="1245">
        <v>0</v>
      </c>
      <c r="L394" s="1245" t="s">
        <v>2136</v>
      </c>
      <c r="M394" s="1245" t="s">
        <v>2232</v>
      </c>
      <c r="N394" s="1245"/>
      <c r="O394" s="1245" t="s">
        <v>2232</v>
      </c>
      <c r="P394" s="1249"/>
      <c r="Q394" s="1245" t="s">
        <v>1864</v>
      </c>
      <c r="R394" s="1251" t="s">
        <v>1762</v>
      </c>
      <c r="S394" s="1244" t="s">
        <v>1759</v>
      </c>
      <c r="T394" s="1244" t="s">
        <v>725</v>
      </c>
      <c r="U394" s="1244" t="s">
        <v>1694</v>
      </c>
      <c r="V394" s="1244"/>
      <c r="W394" s="1250" t="s">
        <v>1695</v>
      </c>
      <c r="X394" s="1244" t="s">
        <v>1823</v>
      </c>
      <c r="Y394" s="1251">
        <v>36074</v>
      </c>
      <c r="Z394" s="1251">
        <v>36439</v>
      </c>
      <c r="AA394" s="1250">
        <f t="shared" ca="1" si="23"/>
        <v>1.3333333333333333</v>
      </c>
      <c r="AB394" s="1252" t="s">
        <v>3826</v>
      </c>
      <c r="AC394" s="1253"/>
      <c r="AD394" s="1231"/>
    </row>
    <row r="395" spans="1:30" ht="15.75" hidden="1" customHeight="1">
      <c r="A395" s="1244">
        <f t="shared" si="10"/>
        <v>18</v>
      </c>
      <c r="B395" s="1245" t="s">
        <v>2517</v>
      </c>
      <c r="C395" s="1245" t="s">
        <v>2495</v>
      </c>
      <c r="D395" s="1245" t="s">
        <v>2496</v>
      </c>
      <c r="E395" s="1246" t="s">
        <v>1710</v>
      </c>
      <c r="F395" s="1245">
        <f t="shared" si="22"/>
        <v>1984</v>
      </c>
      <c r="G395" s="1247">
        <v>30844</v>
      </c>
      <c r="H395" s="1244" t="s">
        <v>1699</v>
      </c>
      <c r="I395" s="1248" t="s">
        <v>3826</v>
      </c>
      <c r="J395" s="1245" t="s">
        <v>1681</v>
      </c>
      <c r="K395" s="1245">
        <v>0</v>
      </c>
      <c r="L395" s="1245" t="s">
        <v>2136</v>
      </c>
      <c r="M395" s="1245" t="s">
        <v>2333</v>
      </c>
      <c r="N395" s="1245"/>
      <c r="O395" s="1245" t="s">
        <v>2333</v>
      </c>
      <c r="P395" s="1249"/>
      <c r="Q395" s="1245" t="s">
        <v>1756</v>
      </c>
      <c r="R395" s="1251" t="s">
        <v>1773</v>
      </c>
      <c r="S395" s="1244" t="s">
        <v>1759</v>
      </c>
      <c r="T395" s="1244" t="s">
        <v>725</v>
      </c>
      <c r="U395" s="1244" t="s">
        <v>1774</v>
      </c>
      <c r="V395" s="1244"/>
      <c r="W395" s="1250" t="s">
        <v>1708</v>
      </c>
      <c r="X395" s="1244"/>
      <c r="Y395" s="1251">
        <v>38514</v>
      </c>
      <c r="Z395" s="1251">
        <v>38879</v>
      </c>
      <c r="AA395" s="1250">
        <f t="shared" ca="1" si="23"/>
        <v>14.666666666666666</v>
      </c>
      <c r="AB395" s="1252" t="s">
        <v>3826</v>
      </c>
      <c r="AC395" s="1253"/>
      <c r="AD395" s="1231"/>
    </row>
    <row r="396" spans="1:30" ht="15.75" hidden="1" customHeight="1">
      <c r="A396" s="1244">
        <f t="shared" si="10"/>
        <v>18</v>
      </c>
      <c r="B396" s="1245" t="s">
        <v>2518</v>
      </c>
      <c r="C396" s="1245" t="s">
        <v>2495</v>
      </c>
      <c r="D396" s="1245" t="s">
        <v>2496</v>
      </c>
      <c r="E396" s="1246" t="s">
        <v>1690</v>
      </c>
      <c r="F396" s="1245">
        <f t="shared" si="22"/>
        <v>1983</v>
      </c>
      <c r="G396" s="1247">
        <v>30415</v>
      </c>
      <c r="H396" s="1244" t="s">
        <v>1699</v>
      </c>
      <c r="I396" s="1248" t="s">
        <v>3826</v>
      </c>
      <c r="J396" s="1245" t="s">
        <v>1683</v>
      </c>
      <c r="K396" s="1245">
        <v>0</v>
      </c>
      <c r="L396" s="1245" t="s">
        <v>2136</v>
      </c>
      <c r="M396" s="1245" t="s">
        <v>2333</v>
      </c>
      <c r="N396" s="1245"/>
      <c r="O396" s="1245" t="s">
        <v>2333</v>
      </c>
      <c r="P396" s="1249"/>
      <c r="Q396" s="1245" t="s">
        <v>1821</v>
      </c>
      <c r="R396" s="1244"/>
      <c r="S396" s="1244" t="s">
        <v>1759</v>
      </c>
      <c r="T396" s="1244"/>
      <c r="U396" s="1244" t="s">
        <v>1825</v>
      </c>
      <c r="V396" s="1244"/>
      <c r="W396" s="1244">
        <v>0</v>
      </c>
      <c r="X396" s="1244" t="s">
        <v>2519</v>
      </c>
      <c r="Y396" s="1251">
        <v>38113</v>
      </c>
      <c r="Z396" s="1251">
        <v>38478</v>
      </c>
      <c r="AA396" s="1250">
        <f t="shared" ca="1" si="23"/>
        <v>18.5</v>
      </c>
      <c r="AB396" s="1252" t="s">
        <v>3826</v>
      </c>
      <c r="AC396" s="1270" t="e">
        <f t="shared" ref="AC396:AC397" si="24">+#REF!-#REF!</f>
        <v>#REF!</v>
      </c>
      <c r="AD396" s="1231"/>
    </row>
    <row r="397" spans="1:30" ht="15.75" hidden="1" customHeight="1">
      <c r="A397" s="1244">
        <f t="shared" si="10"/>
        <v>18</v>
      </c>
      <c r="B397" s="1245" t="s">
        <v>2520</v>
      </c>
      <c r="C397" s="1245" t="s">
        <v>2495</v>
      </c>
      <c r="D397" s="1245" t="s">
        <v>2496</v>
      </c>
      <c r="E397" s="1244" t="s">
        <v>1690</v>
      </c>
      <c r="F397" s="1245">
        <f t="shared" si="22"/>
        <v>1963</v>
      </c>
      <c r="G397" s="1247">
        <v>23016</v>
      </c>
      <c r="H397" s="1244" t="s">
        <v>1861</v>
      </c>
      <c r="I397" s="1248" t="s">
        <v>3826</v>
      </c>
      <c r="J397" s="1245" t="s">
        <v>1683</v>
      </c>
      <c r="K397" s="1245" t="s">
        <v>1862</v>
      </c>
      <c r="L397" s="1245" t="s">
        <v>2232</v>
      </c>
      <c r="M397" s="1245" t="s">
        <v>2232</v>
      </c>
      <c r="N397" s="1245"/>
      <c r="O397" s="1245" t="s">
        <v>2232</v>
      </c>
      <c r="P397" s="1249"/>
      <c r="Q397" s="1245" t="s">
        <v>1756</v>
      </c>
      <c r="R397" s="1244" t="s">
        <v>1746</v>
      </c>
      <c r="S397" s="1244" t="s">
        <v>1759</v>
      </c>
      <c r="T397" s="1244" t="s">
        <v>725</v>
      </c>
      <c r="U397" s="1244" t="s">
        <v>1866</v>
      </c>
      <c r="V397" s="1244"/>
      <c r="W397" s="1244">
        <v>0</v>
      </c>
      <c r="X397" s="1244" t="s">
        <v>1823</v>
      </c>
      <c r="Y397" s="1251">
        <v>33714</v>
      </c>
      <c r="Z397" s="1251">
        <v>33714</v>
      </c>
      <c r="AA397" s="1250">
        <f t="shared" ca="1" si="23"/>
        <v>-1.75</v>
      </c>
      <c r="AB397" s="1252" t="s">
        <v>3826</v>
      </c>
      <c r="AC397" s="1270" t="e">
        <f t="shared" si="24"/>
        <v>#REF!</v>
      </c>
      <c r="AD397" s="1231"/>
    </row>
    <row r="398" spans="1:30" ht="15.75" hidden="1" customHeight="1">
      <c r="A398" s="1244">
        <f t="shared" si="10"/>
        <v>18</v>
      </c>
      <c r="B398" s="1245" t="s">
        <v>2521</v>
      </c>
      <c r="C398" s="1245" t="s">
        <v>2495</v>
      </c>
      <c r="D398" s="1245" t="s">
        <v>2496</v>
      </c>
      <c r="E398" s="1244" t="s">
        <v>1710</v>
      </c>
      <c r="F398" s="1245">
        <f t="shared" si="22"/>
        <v>1982</v>
      </c>
      <c r="G398" s="1247">
        <v>30241</v>
      </c>
      <c r="H398" s="1244" t="s">
        <v>1699</v>
      </c>
      <c r="I398" s="1248" t="s">
        <v>3826</v>
      </c>
      <c r="J398" s="1245" t="s">
        <v>1683</v>
      </c>
      <c r="K398" s="1245">
        <v>0</v>
      </c>
      <c r="L398" s="1245" t="s">
        <v>2522</v>
      </c>
      <c r="M398" s="1245" t="s">
        <v>2232</v>
      </c>
      <c r="N398" s="1245"/>
      <c r="O398" s="1245" t="s">
        <v>2232</v>
      </c>
      <c r="P398" s="1249">
        <v>44196</v>
      </c>
      <c r="Q398" s="1245" t="s">
        <v>1756</v>
      </c>
      <c r="R398" s="1251" t="s">
        <v>1762</v>
      </c>
      <c r="S398" s="1244"/>
      <c r="T398" s="1244" t="s">
        <v>725</v>
      </c>
      <c r="U398" s="1244" t="s">
        <v>1774</v>
      </c>
      <c r="V398" s="1244"/>
      <c r="W398" s="1244" t="s">
        <v>2523</v>
      </c>
      <c r="X398" s="1244" t="s">
        <v>1696</v>
      </c>
      <c r="Y398" s="1251">
        <v>37735</v>
      </c>
      <c r="Z398" s="1251">
        <v>38101</v>
      </c>
      <c r="AA398" s="1250">
        <f t="shared" ca="1" si="23"/>
        <v>13</v>
      </c>
      <c r="AB398" s="1252" t="e">
        <f>+VLOOKUP(#REF!,'[7]CÁN BỘ'!F$8:AX$1037,COLUMN('[7]CÁN BỘ'!$AP$42)-5,0)</f>
        <v>#REF!</v>
      </c>
      <c r="AC398" s="1253"/>
      <c r="AD398" s="1231"/>
    </row>
    <row r="399" spans="1:30" ht="15.75" hidden="1" customHeight="1">
      <c r="A399" s="1244">
        <f t="shared" si="10"/>
        <v>18</v>
      </c>
      <c r="B399" s="1245" t="s">
        <v>2524</v>
      </c>
      <c r="C399" s="1245" t="s">
        <v>2495</v>
      </c>
      <c r="D399" s="1245" t="s">
        <v>2496</v>
      </c>
      <c r="E399" s="1246" t="s">
        <v>1710</v>
      </c>
      <c r="F399" s="1245">
        <f t="shared" si="22"/>
        <v>1975</v>
      </c>
      <c r="G399" s="1247">
        <v>27514</v>
      </c>
      <c r="H399" s="1244" t="s">
        <v>1691</v>
      </c>
      <c r="I399" s="1248" t="s">
        <v>3826</v>
      </c>
      <c r="J399" s="1245" t="s">
        <v>1683</v>
      </c>
      <c r="K399" s="1245">
        <v>0</v>
      </c>
      <c r="L399" s="1245" t="s">
        <v>2525</v>
      </c>
      <c r="M399" s="1245" t="s">
        <v>1066</v>
      </c>
      <c r="N399" s="1245"/>
      <c r="O399" s="1245" t="s">
        <v>1066</v>
      </c>
      <c r="P399" s="1249"/>
      <c r="Q399" s="1245" t="s">
        <v>1756</v>
      </c>
      <c r="R399" s="1251" t="s">
        <v>2017</v>
      </c>
      <c r="S399" s="1244" t="s">
        <v>1759</v>
      </c>
      <c r="T399" s="1244" t="s">
        <v>725</v>
      </c>
      <c r="U399" s="1244" t="s">
        <v>1694</v>
      </c>
      <c r="V399" s="1244"/>
      <c r="W399" s="1250" t="s">
        <v>1716</v>
      </c>
      <c r="X399" s="1244" t="s">
        <v>1823</v>
      </c>
      <c r="Y399" s="1251">
        <v>34883</v>
      </c>
      <c r="Z399" s="1251">
        <v>35249</v>
      </c>
      <c r="AA399" s="1250">
        <f t="shared" ca="1" si="23"/>
        <v>5.5</v>
      </c>
      <c r="AB399" s="1252" t="e">
        <f>+VLOOKUP(#REF!,'[6]CÁN BỘ'!F$8:CL$1600,COLUMN('[6]CÁN BỘ'!$CL$17)-5,0)</f>
        <v>#REF!</v>
      </c>
      <c r="AC399" s="1270" t="e">
        <f>+#REF!-#REF!</f>
        <v>#REF!</v>
      </c>
      <c r="AD399" s="1231"/>
    </row>
    <row r="400" spans="1:30" ht="15.75" hidden="1" customHeight="1">
      <c r="A400" s="1244">
        <f t="shared" si="10"/>
        <v>18</v>
      </c>
      <c r="B400" s="1245" t="s">
        <v>2526</v>
      </c>
      <c r="C400" s="1245" t="s">
        <v>2495</v>
      </c>
      <c r="D400" s="1248" t="s">
        <v>1689</v>
      </c>
      <c r="E400" s="1244" t="s">
        <v>1690</v>
      </c>
      <c r="F400" s="1245">
        <f t="shared" si="22"/>
        <v>1978</v>
      </c>
      <c r="G400" s="1247">
        <v>28771</v>
      </c>
      <c r="H400" s="1244" t="s">
        <v>1691</v>
      </c>
      <c r="I400" s="1248" t="s">
        <v>3826</v>
      </c>
      <c r="J400" s="1245" t="s">
        <v>1683</v>
      </c>
      <c r="K400" s="1245">
        <v>0</v>
      </c>
      <c r="L400" s="1245" t="s">
        <v>2527</v>
      </c>
      <c r="M400" s="1245" t="s">
        <v>2527</v>
      </c>
      <c r="N400" s="1245"/>
      <c r="O400" s="1245" t="s">
        <v>2527</v>
      </c>
      <c r="P400" s="1249"/>
      <c r="Q400" s="1245" t="s">
        <v>1756</v>
      </c>
      <c r="R400" s="1251" t="s">
        <v>1946</v>
      </c>
      <c r="S400" s="1244"/>
      <c r="T400" s="1244" t="s">
        <v>725</v>
      </c>
      <c r="U400" s="1244" t="s">
        <v>1694</v>
      </c>
      <c r="V400" s="1244"/>
      <c r="W400" s="1250" t="s">
        <v>1716</v>
      </c>
      <c r="X400" s="1244" t="s">
        <v>1770</v>
      </c>
      <c r="Y400" s="1251">
        <v>40881</v>
      </c>
      <c r="Z400" s="1251">
        <v>41247</v>
      </c>
      <c r="AA400" s="1250">
        <f t="shared" ca="1" si="23"/>
        <v>14</v>
      </c>
      <c r="AB400" s="1252" t="s">
        <v>3826</v>
      </c>
      <c r="AC400" s="1253"/>
      <c r="AD400" s="1231"/>
    </row>
    <row r="401" spans="1:30" ht="15.75" hidden="1" customHeight="1">
      <c r="A401" s="1244">
        <f t="shared" si="10"/>
        <v>18</v>
      </c>
      <c r="B401" s="1245" t="s">
        <v>2528</v>
      </c>
      <c r="C401" s="1245" t="s">
        <v>2495</v>
      </c>
      <c r="D401" s="1248" t="s">
        <v>1689</v>
      </c>
      <c r="E401" s="1246" t="s">
        <v>1690</v>
      </c>
      <c r="F401" s="1245">
        <f t="shared" si="22"/>
        <v>1962</v>
      </c>
      <c r="G401" s="1247">
        <v>22681</v>
      </c>
      <c r="H401" s="1244" t="s">
        <v>1861</v>
      </c>
      <c r="I401" s="1248" t="s">
        <v>3826</v>
      </c>
      <c r="J401" s="1245" t="s">
        <v>1683</v>
      </c>
      <c r="K401" s="1245" t="s">
        <v>1862</v>
      </c>
      <c r="L401" s="1245" t="s">
        <v>2014</v>
      </c>
      <c r="M401" s="1245" t="s">
        <v>1718</v>
      </c>
      <c r="N401" s="1245"/>
      <c r="O401" s="1245" t="s">
        <v>1718</v>
      </c>
      <c r="P401" s="1249"/>
      <c r="Q401" s="1245" t="s">
        <v>1864</v>
      </c>
      <c r="R401" s="1244" t="s">
        <v>1773</v>
      </c>
      <c r="S401" s="1244"/>
      <c r="T401" s="1244" t="s">
        <v>725</v>
      </c>
      <c r="U401" s="1244" t="s">
        <v>1866</v>
      </c>
      <c r="V401" s="1244"/>
      <c r="W401" s="1244">
        <v>0</v>
      </c>
      <c r="X401" s="1244"/>
      <c r="Y401" s="1251">
        <v>35244</v>
      </c>
      <c r="Z401" s="1251">
        <v>35609</v>
      </c>
      <c r="AA401" s="1250">
        <f t="shared" ca="1" si="23"/>
        <v>-2.6666666666666665</v>
      </c>
      <c r="AB401" s="1252" t="s">
        <v>3826</v>
      </c>
      <c r="AC401" s="1253"/>
      <c r="AD401" s="1231"/>
    </row>
    <row r="402" spans="1:30" ht="15.75" hidden="1" customHeight="1">
      <c r="A402" s="1244">
        <f t="shared" si="10"/>
        <v>18</v>
      </c>
      <c r="B402" s="1245" t="s">
        <v>2529</v>
      </c>
      <c r="C402" s="1245" t="s">
        <v>2495</v>
      </c>
      <c r="D402" s="1248" t="s">
        <v>1689</v>
      </c>
      <c r="E402" s="1244" t="s">
        <v>1710</v>
      </c>
      <c r="F402" s="1245">
        <f t="shared" si="22"/>
        <v>1985</v>
      </c>
      <c r="G402" s="1247">
        <v>31065</v>
      </c>
      <c r="H402" s="1244" t="s">
        <v>1699</v>
      </c>
      <c r="I402" s="1248" t="s">
        <v>3826</v>
      </c>
      <c r="J402" s="1245" t="s">
        <v>1681</v>
      </c>
      <c r="K402" s="1245">
        <v>0</v>
      </c>
      <c r="L402" s="1245" t="s">
        <v>2530</v>
      </c>
      <c r="M402" s="1245" t="s">
        <v>2530</v>
      </c>
      <c r="N402" s="1245"/>
      <c r="O402" s="1245" t="s">
        <v>1227</v>
      </c>
      <c r="P402" s="1249"/>
      <c r="Q402" s="1245"/>
      <c r="R402" s="1244"/>
      <c r="S402" s="1244" t="s">
        <v>1759</v>
      </c>
      <c r="T402" s="1244" t="s">
        <v>725</v>
      </c>
      <c r="U402" s="1244" t="s">
        <v>1774</v>
      </c>
      <c r="V402" s="1244"/>
      <c r="W402" s="1250" t="s">
        <v>1716</v>
      </c>
      <c r="X402" s="1244"/>
      <c r="Y402" s="1251">
        <v>43747</v>
      </c>
      <c r="Z402" s="1251">
        <v>44113</v>
      </c>
      <c r="AA402" s="1250">
        <f t="shared" ca="1" si="23"/>
        <v>15.25</v>
      </c>
      <c r="AB402" s="1252" t="s">
        <v>3826</v>
      </c>
      <c r="AC402" s="1253"/>
      <c r="AD402" s="1231"/>
    </row>
    <row r="403" spans="1:30" ht="15.75" hidden="1" customHeight="1">
      <c r="A403" s="1244">
        <f t="shared" si="10"/>
        <v>18</v>
      </c>
      <c r="B403" s="1245" t="s">
        <v>2531</v>
      </c>
      <c r="C403" s="1245" t="s">
        <v>2495</v>
      </c>
      <c r="D403" s="1248" t="s">
        <v>1689</v>
      </c>
      <c r="E403" s="1246" t="s">
        <v>1710</v>
      </c>
      <c r="F403" s="1245">
        <f t="shared" si="22"/>
        <v>1980</v>
      </c>
      <c r="G403" s="1247">
        <v>29493</v>
      </c>
      <c r="H403" s="1244" t="s">
        <v>1691</v>
      </c>
      <c r="I403" s="1248" t="s">
        <v>3826</v>
      </c>
      <c r="J403" s="1245" t="s">
        <v>1683</v>
      </c>
      <c r="K403" s="1245">
        <v>0</v>
      </c>
      <c r="L403" s="1245" t="s">
        <v>2014</v>
      </c>
      <c r="M403" s="1245" t="s">
        <v>2532</v>
      </c>
      <c r="N403" s="1245"/>
      <c r="O403" s="1245" t="s">
        <v>2533</v>
      </c>
      <c r="P403" s="1249"/>
      <c r="Q403" s="1245" t="s">
        <v>1756</v>
      </c>
      <c r="R403" s="1251" t="s">
        <v>2284</v>
      </c>
      <c r="S403" s="1244" t="s">
        <v>1759</v>
      </c>
      <c r="T403" s="1244" t="s">
        <v>725</v>
      </c>
      <c r="U403" s="1244" t="s">
        <v>1694</v>
      </c>
      <c r="V403" s="1244"/>
      <c r="W403" s="1244">
        <v>0</v>
      </c>
      <c r="X403" s="1244" t="s">
        <v>1770</v>
      </c>
      <c r="Y403" s="1251">
        <v>37798</v>
      </c>
      <c r="Z403" s="1251">
        <v>38164</v>
      </c>
      <c r="AA403" s="1250">
        <f t="shared" ca="1" si="23"/>
        <v>10.916666666666666</v>
      </c>
      <c r="AB403" s="1252" t="e">
        <f>+VLOOKUP(#REF!,'[6]CÁN BỘ'!F$8:CL$1600,COLUMN('[6]CÁN BỘ'!$CL$17)-5,0)</f>
        <v>#REF!</v>
      </c>
      <c r="AC403" s="1270" t="e">
        <f>+#REF!-#REF!</f>
        <v>#REF!</v>
      </c>
      <c r="AD403" s="1231"/>
    </row>
    <row r="404" spans="1:30" ht="15.75" hidden="1" customHeight="1">
      <c r="A404" s="1244">
        <f t="shared" si="10"/>
        <v>18</v>
      </c>
      <c r="B404" s="1245" t="s">
        <v>2534</v>
      </c>
      <c r="C404" s="1245" t="s">
        <v>2495</v>
      </c>
      <c r="D404" s="1248" t="s">
        <v>1689</v>
      </c>
      <c r="E404" s="1244" t="s">
        <v>1710</v>
      </c>
      <c r="F404" s="1245">
        <f t="shared" si="22"/>
        <v>1988</v>
      </c>
      <c r="G404" s="1247">
        <v>32445</v>
      </c>
      <c r="H404" s="1244" t="s">
        <v>1699</v>
      </c>
      <c r="I404" s="1248" t="s">
        <v>3826</v>
      </c>
      <c r="J404" s="1245" t="s">
        <v>1681</v>
      </c>
      <c r="K404" s="1245">
        <v>0</v>
      </c>
      <c r="L404" s="1245" t="s">
        <v>2535</v>
      </c>
      <c r="M404" s="1245" t="s">
        <v>2535</v>
      </c>
      <c r="N404" s="1245"/>
      <c r="O404" s="1245" t="s">
        <v>1227</v>
      </c>
      <c r="P404" s="1249"/>
      <c r="Q404" s="1245"/>
      <c r="R404" s="1251" t="s">
        <v>1773</v>
      </c>
      <c r="S404" s="1244" t="s">
        <v>1759</v>
      </c>
      <c r="T404" s="1244" t="s">
        <v>725</v>
      </c>
      <c r="U404" s="1244" t="s">
        <v>1774</v>
      </c>
      <c r="V404" s="1244"/>
      <c r="W404" s="1244">
        <v>0</v>
      </c>
      <c r="X404" s="1244"/>
      <c r="Y404" s="1251">
        <v>0</v>
      </c>
      <c r="Z404" s="1251">
        <v>0</v>
      </c>
      <c r="AA404" s="1250">
        <f t="shared" ca="1" si="23"/>
        <v>19</v>
      </c>
      <c r="AB404" s="1252" t="s">
        <v>3826</v>
      </c>
      <c r="AC404" s="1253"/>
      <c r="AD404" s="1231"/>
    </row>
    <row r="405" spans="1:30" ht="15.75" hidden="1" customHeight="1">
      <c r="A405" s="1244">
        <f t="shared" si="10"/>
        <v>18</v>
      </c>
      <c r="B405" s="1245" t="s">
        <v>2536</v>
      </c>
      <c r="C405" s="1245" t="s">
        <v>2495</v>
      </c>
      <c r="D405" s="1248" t="s">
        <v>1689</v>
      </c>
      <c r="E405" s="1246" t="s">
        <v>1710</v>
      </c>
      <c r="F405" s="1245">
        <f t="shared" si="22"/>
        <v>1984</v>
      </c>
      <c r="G405" s="1247">
        <v>31026</v>
      </c>
      <c r="H405" s="1244" t="s">
        <v>1699</v>
      </c>
      <c r="I405" s="1248" t="s">
        <v>3826</v>
      </c>
      <c r="J405" s="1245" t="s">
        <v>1681</v>
      </c>
      <c r="K405" s="1245">
        <v>0</v>
      </c>
      <c r="L405" s="1245" t="s">
        <v>2530</v>
      </c>
      <c r="M405" s="1245" t="s">
        <v>2530</v>
      </c>
      <c r="N405" s="1245"/>
      <c r="O405" s="1245" t="s">
        <v>2530</v>
      </c>
      <c r="P405" s="1249"/>
      <c r="Q405" s="1245"/>
      <c r="R405" s="1244" t="s">
        <v>1746</v>
      </c>
      <c r="S405" s="1244"/>
      <c r="T405" s="1244" t="s">
        <v>725</v>
      </c>
      <c r="U405" s="1244" t="s">
        <v>1774</v>
      </c>
      <c r="V405" s="1244"/>
      <c r="W405" s="1244">
        <v>0</v>
      </c>
      <c r="X405" s="1244"/>
      <c r="Y405" s="1251"/>
      <c r="Z405" s="1251"/>
      <c r="AA405" s="1250">
        <f t="shared" ca="1" si="23"/>
        <v>15.166666666666666</v>
      </c>
      <c r="AB405" s="1252" t="s">
        <v>3826</v>
      </c>
      <c r="AC405" s="1253"/>
      <c r="AD405" s="1231"/>
    </row>
    <row r="406" spans="1:30" ht="15.75" hidden="1" customHeight="1">
      <c r="A406" s="1244">
        <f t="shared" si="10"/>
        <v>18</v>
      </c>
      <c r="B406" s="1245" t="s">
        <v>2537</v>
      </c>
      <c r="C406" s="1245" t="s">
        <v>2495</v>
      </c>
      <c r="D406" s="1245" t="s">
        <v>1689</v>
      </c>
      <c r="E406" s="1244" t="s">
        <v>1690</v>
      </c>
      <c r="F406" s="1245">
        <f t="shared" si="22"/>
        <v>1978</v>
      </c>
      <c r="G406" s="1247">
        <v>28529</v>
      </c>
      <c r="H406" s="1244" t="s">
        <v>1691</v>
      </c>
      <c r="I406" s="1248" t="s">
        <v>3826</v>
      </c>
      <c r="J406" s="1245" t="s">
        <v>1683</v>
      </c>
      <c r="K406" s="1245">
        <v>0</v>
      </c>
      <c r="L406" s="1245" t="s">
        <v>2014</v>
      </c>
      <c r="M406" s="1245" t="s">
        <v>2538</v>
      </c>
      <c r="N406" s="1245"/>
      <c r="O406" s="1245" t="s">
        <v>2538</v>
      </c>
      <c r="P406" s="1249"/>
      <c r="Q406" s="1245" t="s">
        <v>1821</v>
      </c>
      <c r="R406" s="1244"/>
      <c r="S406" s="1244" t="s">
        <v>1759</v>
      </c>
      <c r="T406" s="1244" t="s">
        <v>725</v>
      </c>
      <c r="U406" s="1244" t="s">
        <v>1760</v>
      </c>
      <c r="V406" s="1244"/>
      <c r="W406" s="1244" t="s">
        <v>1750</v>
      </c>
      <c r="X406" s="1244" t="s">
        <v>1696</v>
      </c>
      <c r="Y406" s="1251">
        <v>37763</v>
      </c>
      <c r="Z406" s="1251">
        <v>38129</v>
      </c>
      <c r="AA406" s="1250">
        <f t="shared" ca="1" si="23"/>
        <v>13.333333333333334</v>
      </c>
      <c r="AB406" s="1252" t="e">
        <f>+VLOOKUP(#REF!,'[6]CÁN BỘ'!F$8:CL$1600,COLUMN('[6]CÁN BỘ'!$CL$17)-5,0)</f>
        <v>#REF!</v>
      </c>
      <c r="AC406" s="1270" t="e">
        <f>+#REF!-#REF!</f>
        <v>#REF!</v>
      </c>
      <c r="AD406" s="1231"/>
    </row>
    <row r="407" spans="1:30" ht="15.75" hidden="1" customHeight="1">
      <c r="A407" s="1244">
        <f t="shared" si="10"/>
        <v>18</v>
      </c>
      <c r="B407" s="1245" t="s">
        <v>2539</v>
      </c>
      <c r="C407" s="1245" t="s">
        <v>2495</v>
      </c>
      <c r="D407" s="1248" t="s">
        <v>1689</v>
      </c>
      <c r="E407" s="1246" t="s">
        <v>1710</v>
      </c>
      <c r="F407" s="1245">
        <f t="shared" si="22"/>
        <v>1985</v>
      </c>
      <c r="G407" s="1247">
        <v>31338</v>
      </c>
      <c r="H407" s="1244" t="s">
        <v>1699</v>
      </c>
      <c r="I407" s="1248" t="s">
        <v>3826</v>
      </c>
      <c r="J407" s="1245" t="s">
        <v>1681</v>
      </c>
      <c r="K407" s="1245">
        <v>0</v>
      </c>
      <c r="L407" s="1245" t="s">
        <v>2535</v>
      </c>
      <c r="M407" s="1245" t="s">
        <v>2540</v>
      </c>
      <c r="N407" s="1245"/>
      <c r="O407" s="1245" t="s">
        <v>1227</v>
      </c>
      <c r="P407" s="1249"/>
      <c r="Q407" s="1245"/>
      <c r="R407" s="1251" t="s">
        <v>1746</v>
      </c>
      <c r="S407" s="1244" t="s">
        <v>1759</v>
      </c>
      <c r="T407" s="1244" t="s">
        <v>725</v>
      </c>
      <c r="U407" s="1244" t="s">
        <v>1774</v>
      </c>
      <c r="V407" s="1244"/>
      <c r="W407" s="1244">
        <v>0</v>
      </c>
      <c r="X407" s="1244"/>
      <c r="Y407" s="1251">
        <v>42669</v>
      </c>
      <c r="Z407" s="1251">
        <v>43034</v>
      </c>
      <c r="AA407" s="1250">
        <f t="shared" ca="1" si="23"/>
        <v>16</v>
      </c>
      <c r="AB407" s="1252" t="s">
        <v>3826</v>
      </c>
      <c r="AC407" s="1253"/>
      <c r="AD407" s="1231"/>
    </row>
    <row r="408" spans="1:30" ht="15.75" hidden="1" customHeight="1">
      <c r="A408" s="1244">
        <f t="shared" si="10"/>
        <v>18</v>
      </c>
      <c r="B408" s="1245" t="s">
        <v>2541</v>
      </c>
      <c r="C408" s="1245" t="s">
        <v>2495</v>
      </c>
      <c r="D408" s="1248" t="s">
        <v>1689</v>
      </c>
      <c r="E408" s="1244" t="s">
        <v>1710</v>
      </c>
      <c r="F408" s="1245">
        <f t="shared" si="22"/>
        <v>1985</v>
      </c>
      <c r="G408" s="1247">
        <v>31102</v>
      </c>
      <c r="H408" s="1244" t="s">
        <v>1699</v>
      </c>
      <c r="I408" s="1248" t="s">
        <v>3826</v>
      </c>
      <c r="J408" s="1245" t="s">
        <v>1681</v>
      </c>
      <c r="K408" s="1245">
        <v>0</v>
      </c>
      <c r="L408" s="1245" t="s">
        <v>2535</v>
      </c>
      <c r="M408" s="1245" t="s">
        <v>2535</v>
      </c>
      <c r="N408" s="1245"/>
      <c r="O408" s="1245" t="s">
        <v>1227</v>
      </c>
      <c r="P408" s="1249"/>
      <c r="Q408" s="1245"/>
      <c r="R408" s="1251" t="s">
        <v>1762</v>
      </c>
      <c r="S408" s="1244" t="s">
        <v>1759</v>
      </c>
      <c r="T408" s="1244" t="s">
        <v>725</v>
      </c>
      <c r="U408" s="1244" t="s">
        <v>1774</v>
      </c>
      <c r="V408" s="1244"/>
      <c r="W408" s="1244">
        <v>0</v>
      </c>
      <c r="X408" s="1244"/>
      <c r="Y408" s="1251">
        <v>43747</v>
      </c>
      <c r="Z408" s="1251">
        <v>44113</v>
      </c>
      <c r="AA408" s="1250">
        <f t="shared" ca="1" si="23"/>
        <v>15.333333333333334</v>
      </c>
      <c r="AB408" s="1252" t="s">
        <v>3826</v>
      </c>
      <c r="AC408" s="1253"/>
      <c r="AD408" s="1231"/>
    </row>
    <row r="409" spans="1:30" ht="15.75" hidden="1" customHeight="1">
      <c r="A409" s="1244">
        <f t="shared" si="10"/>
        <v>18</v>
      </c>
      <c r="B409" s="1245" t="s">
        <v>2542</v>
      </c>
      <c r="C409" s="1245" t="s">
        <v>2495</v>
      </c>
      <c r="D409" s="1248" t="s">
        <v>1689</v>
      </c>
      <c r="E409" s="1246" t="s">
        <v>1710</v>
      </c>
      <c r="F409" s="1245">
        <f t="shared" si="22"/>
        <v>1984</v>
      </c>
      <c r="G409" s="1247">
        <v>31041</v>
      </c>
      <c r="H409" s="1244" t="s">
        <v>1699</v>
      </c>
      <c r="I409" s="1248" t="s">
        <v>3826</v>
      </c>
      <c r="J409" s="1245" t="s">
        <v>1681</v>
      </c>
      <c r="K409" s="1245">
        <v>0</v>
      </c>
      <c r="L409" s="1245" t="s">
        <v>2540</v>
      </c>
      <c r="M409" s="1245" t="s">
        <v>2535</v>
      </c>
      <c r="N409" s="1245"/>
      <c r="O409" s="1245" t="s">
        <v>1227</v>
      </c>
      <c r="P409" s="1249"/>
      <c r="Q409" s="1245"/>
      <c r="R409" s="1251" t="s">
        <v>1746</v>
      </c>
      <c r="S409" s="1244" t="s">
        <v>1759</v>
      </c>
      <c r="T409" s="1244" t="s">
        <v>725</v>
      </c>
      <c r="U409" s="1244" t="s">
        <v>1774</v>
      </c>
      <c r="V409" s="1244"/>
      <c r="W409" s="1244">
        <v>0</v>
      </c>
      <c r="X409" s="1244"/>
      <c r="Y409" s="1251">
        <v>43531</v>
      </c>
      <c r="Z409" s="1251">
        <v>43897</v>
      </c>
      <c r="AA409" s="1250">
        <f t="shared" ca="1" si="23"/>
        <v>15.166666666666666</v>
      </c>
      <c r="AB409" s="1252" t="s">
        <v>3826</v>
      </c>
      <c r="AC409" s="1253"/>
      <c r="AD409" s="1231"/>
    </row>
    <row r="410" spans="1:30" ht="15.75" hidden="1" customHeight="1">
      <c r="A410" s="1244">
        <f t="shared" si="10"/>
        <v>18</v>
      </c>
      <c r="B410" s="1245" t="s">
        <v>2543</v>
      </c>
      <c r="C410" s="1245" t="s">
        <v>2495</v>
      </c>
      <c r="D410" s="1248" t="s">
        <v>1689</v>
      </c>
      <c r="E410" s="1244" t="s">
        <v>1690</v>
      </c>
      <c r="F410" s="1245">
        <f t="shared" si="22"/>
        <v>1979</v>
      </c>
      <c r="G410" s="1247">
        <v>29100</v>
      </c>
      <c r="H410" s="1244" t="s">
        <v>1699</v>
      </c>
      <c r="I410" s="1248" t="s">
        <v>3826</v>
      </c>
      <c r="J410" s="1245" t="s">
        <v>1681</v>
      </c>
      <c r="K410" s="1245">
        <v>0</v>
      </c>
      <c r="L410" s="1245" t="s">
        <v>2535</v>
      </c>
      <c r="M410" s="1245" t="s">
        <v>2535</v>
      </c>
      <c r="N410" s="1245"/>
      <c r="O410" s="1245" t="s">
        <v>1227</v>
      </c>
      <c r="P410" s="1249"/>
      <c r="Q410" s="1245"/>
      <c r="R410" s="1251" t="s">
        <v>1762</v>
      </c>
      <c r="S410" s="1244"/>
      <c r="T410" s="1244" t="s">
        <v>725</v>
      </c>
      <c r="U410" s="1244" t="s">
        <v>1774</v>
      </c>
      <c r="V410" s="1244"/>
      <c r="W410" s="1250" t="s">
        <v>1886</v>
      </c>
      <c r="X410" s="1244" t="s">
        <v>1696</v>
      </c>
      <c r="Y410" s="1251">
        <v>37597</v>
      </c>
      <c r="Z410" s="1251">
        <v>37962</v>
      </c>
      <c r="AA410" s="1250">
        <f t="shared" ca="1" si="23"/>
        <v>14.833333333333334</v>
      </c>
      <c r="AB410" s="1252" t="s">
        <v>3826</v>
      </c>
      <c r="AC410" s="1253"/>
      <c r="AD410" s="1231"/>
    </row>
    <row r="411" spans="1:30" ht="15.75" hidden="1" customHeight="1">
      <c r="A411" s="1244">
        <f t="shared" si="10"/>
        <v>18</v>
      </c>
      <c r="B411" s="1245" t="s">
        <v>2544</v>
      </c>
      <c r="C411" s="1245" t="s">
        <v>2495</v>
      </c>
      <c r="D411" s="1248" t="s">
        <v>1689</v>
      </c>
      <c r="E411" s="1246" t="s">
        <v>1710</v>
      </c>
      <c r="F411" s="1245">
        <f t="shared" si="22"/>
        <v>1987</v>
      </c>
      <c r="G411" s="1247">
        <v>32012</v>
      </c>
      <c r="H411" s="1244" t="s">
        <v>1699</v>
      </c>
      <c r="I411" s="1248" t="s">
        <v>3826</v>
      </c>
      <c r="J411" s="1245" t="s">
        <v>1681</v>
      </c>
      <c r="K411" s="1245">
        <v>0</v>
      </c>
      <c r="L411" s="1245" t="s">
        <v>2545</v>
      </c>
      <c r="M411" s="1245" t="s">
        <v>2535</v>
      </c>
      <c r="N411" s="1245"/>
      <c r="O411" s="1245">
        <v>0</v>
      </c>
      <c r="P411" s="1249"/>
      <c r="Q411" s="1245"/>
      <c r="R411" s="1244"/>
      <c r="S411" s="1244"/>
      <c r="T411" s="1244" t="s">
        <v>725</v>
      </c>
      <c r="U411" s="1244" t="s">
        <v>1774</v>
      </c>
      <c r="V411" s="1244"/>
      <c r="W411" s="1244" t="s">
        <v>1750</v>
      </c>
      <c r="X411" s="1244"/>
      <c r="Y411" s="1251">
        <v>43747</v>
      </c>
      <c r="Z411" s="1251">
        <v>44113</v>
      </c>
      <c r="AA411" s="1250">
        <f t="shared" ca="1" si="23"/>
        <v>17.833333333333332</v>
      </c>
      <c r="AB411" s="1252" t="e">
        <f>+VLOOKUP(#REF!,'[6]CÁN BỘ'!F$8:CL$1600,COLUMN('[6]CÁN BỘ'!$CL$17)-5,0)</f>
        <v>#REF!</v>
      </c>
      <c r="AC411" s="1253"/>
      <c r="AD411" s="1231"/>
    </row>
    <row r="412" spans="1:30" ht="15.75" hidden="1" customHeight="1">
      <c r="A412" s="1244">
        <f t="shared" si="10"/>
        <v>18</v>
      </c>
      <c r="B412" s="1245" t="s">
        <v>2546</v>
      </c>
      <c r="C412" s="1245" t="s">
        <v>2495</v>
      </c>
      <c r="D412" s="1248" t="s">
        <v>1689</v>
      </c>
      <c r="E412" s="1244" t="s">
        <v>1710</v>
      </c>
      <c r="F412" s="1245">
        <f t="shared" si="22"/>
        <v>1983</v>
      </c>
      <c r="G412" s="1247">
        <v>30661</v>
      </c>
      <c r="H412" s="1244" t="s">
        <v>1699</v>
      </c>
      <c r="I412" s="1248" t="s">
        <v>3826</v>
      </c>
      <c r="J412" s="1245" t="s">
        <v>1681</v>
      </c>
      <c r="K412" s="1245">
        <v>0</v>
      </c>
      <c r="L412" s="1245" t="s">
        <v>2530</v>
      </c>
      <c r="M412" s="1245" t="s">
        <v>2530</v>
      </c>
      <c r="N412" s="1245"/>
      <c r="O412" s="1245" t="s">
        <v>1227</v>
      </c>
      <c r="P412" s="1249"/>
      <c r="Q412" s="1245"/>
      <c r="R412" s="1244" t="s">
        <v>1746</v>
      </c>
      <c r="S412" s="1244" t="s">
        <v>1759</v>
      </c>
      <c r="T412" s="1244" t="s">
        <v>725</v>
      </c>
      <c r="U412" s="1244" t="s">
        <v>1774</v>
      </c>
      <c r="V412" s="1244"/>
      <c r="W412" s="1244">
        <v>0</v>
      </c>
      <c r="X412" s="1244"/>
      <c r="Y412" s="1251">
        <v>41724</v>
      </c>
      <c r="Z412" s="1251">
        <v>42089</v>
      </c>
      <c r="AA412" s="1250">
        <f t="shared" ca="1" si="23"/>
        <v>14.166666666666666</v>
      </c>
      <c r="AB412" s="1252" t="s">
        <v>3826</v>
      </c>
      <c r="AC412" s="1253"/>
      <c r="AD412" s="1231"/>
    </row>
    <row r="413" spans="1:30" ht="15.75" hidden="1" customHeight="1">
      <c r="A413" s="1244">
        <f t="shared" si="10"/>
        <v>18</v>
      </c>
      <c r="B413" s="1245" t="s">
        <v>2547</v>
      </c>
      <c r="C413" s="1245" t="s">
        <v>2495</v>
      </c>
      <c r="D413" s="1248" t="s">
        <v>1689</v>
      </c>
      <c r="E413" s="1246" t="s">
        <v>1710</v>
      </c>
      <c r="F413" s="1245">
        <f t="shared" si="22"/>
        <v>1986</v>
      </c>
      <c r="G413" s="1247">
        <v>31727</v>
      </c>
      <c r="H413" s="1244" t="s">
        <v>1699</v>
      </c>
      <c r="I413" s="1248" t="s">
        <v>3826</v>
      </c>
      <c r="J413" s="1245" t="s">
        <v>1681</v>
      </c>
      <c r="K413" s="1245">
        <v>0</v>
      </c>
      <c r="L413" s="1245" t="s">
        <v>2530</v>
      </c>
      <c r="M413" s="1245" t="s">
        <v>2530</v>
      </c>
      <c r="N413" s="1245"/>
      <c r="O413" s="1245" t="s">
        <v>1227</v>
      </c>
      <c r="P413" s="1249"/>
      <c r="Q413" s="1245"/>
      <c r="R413" s="1251" t="s">
        <v>1746</v>
      </c>
      <c r="S413" s="1244" t="s">
        <v>1759</v>
      </c>
      <c r="T413" s="1244" t="s">
        <v>725</v>
      </c>
      <c r="U413" s="1244" t="s">
        <v>1774</v>
      </c>
      <c r="V413" s="1244"/>
      <c r="W413" s="1244">
        <v>0</v>
      </c>
      <c r="X413" s="1244"/>
      <c r="Y413" s="1251"/>
      <c r="Z413" s="1251"/>
      <c r="AA413" s="1250">
        <f t="shared" ca="1" si="23"/>
        <v>17.083333333333332</v>
      </c>
      <c r="AB413" s="1252" t="s">
        <v>3826</v>
      </c>
      <c r="AC413" s="1253"/>
      <c r="AD413" s="1231"/>
    </row>
    <row r="414" spans="1:30" ht="15.75" hidden="1" customHeight="1">
      <c r="A414" s="1244">
        <f t="shared" si="10"/>
        <v>18</v>
      </c>
      <c r="B414" s="1245" t="s">
        <v>2548</v>
      </c>
      <c r="C414" s="1245" t="s">
        <v>2495</v>
      </c>
      <c r="D414" s="1248" t="s">
        <v>1689</v>
      </c>
      <c r="E414" s="1244" t="s">
        <v>1710</v>
      </c>
      <c r="F414" s="1245">
        <f t="shared" si="22"/>
        <v>1978</v>
      </c>
      <c r="G414" s="1247">
        <v>28828</v>
      </c>
      <c r="H414" s="1244" t="s">
        <v>1691</v>
      </c>
      <c r="I414" s="1248" t="s">
        <v>3826</v>
      </c>
      <c r="J414" s="1245" t="s">
        <v>1683</v>
      </c>
      <c r="K414" s="1245">
        <v>0</v>
      </c>
      <c r="L414" s="1245" t="s">
        <v>2540</v>
      </c>
      <c r="M414" s="1245" t="s">
        <v>2540</v>
      </c>
      <c r="N414" s="1245"/>
      <c r="O414" s="1245" t="s">
        <v>2014</v>
      </c>
      <c r="P414" s="1249"/>
      <c r="Q414" s="1245" t="s">
        <v>1756</v>
      </c>
      <c r="R414" s="1251" t="s">
        <v>1746</v>
      </c>
      <c r="S414" s="1244" t="s">
        <v>1759</v>
      </c>
      <c r="T414" s="1244" t="s">
        <v>725</v>
      </c>
      <c r="U414" s="1244" t="s">
        <v>1760</v>
      </c>
      <c r="V414" s="1244"/>
      <c r="W414" s="1244">
        <v>0</v>
      </c>
      <c r="X414" s="1244"/>
      <c r="Y414" s="1251">
        <v>41558</v>
      </c>
      <c r="Z414" s="1251">
        <v>41975</v>
      </c>
      <c r="AA414" s="1250">
        <f t="shared" ca="1" si="23"/>
        <v>9.1666666666666661</v>
      </c>
      <c r="AB414" s="1252" t="s">
        <v>3826</v>
      </c>
      <c r="AC414" s="1253"/>
      <c r="AD414" s="1231"/>
    </row>
    <row r="415" spans="1:30" ht="15.75" hidden="1" customHeight="1">
      <c r="A415" s="1244">
        <f t="shared" si="10"/>
        <v>18</v>
      </c>
      <c r="B415" s="1245" t="s">
        <v>2549</v>
      </c>
      <c r="C415" s="1245" t="s">
        <v>2495</v>
      </c>
      <c r="D415" s="1245" t="s">
        <v>2550</v>
      </c>
      <c r="E415" s="1244" t="s">
        <v>1710</v>
      </c>
      <c r="F415" s="1245">
        <f t="shared" si="22"/>
        <v>1995</v>
      </c>
      <c r="G415" s="1247">
        <v>34941</v>
      </c>
      <c r="H415" s="1244" t="s">
        <v>1699</v>
      </c>
      <c r="I415" s="1248" t="s">
        <v>3826</v>
      </c>
      <c r="J415" s="1245" t="s">
        <v>1681</v>
      </c>
      <c r="K415" s="1245"/>
      <c r="L415" s="1245" t="s">
        <v>2551</v>
      </c>
      <c r="M415" s="1245" t="s">
        <v>2552</v>
      </c>
      <c r="N415" s="1245"/>
      <c r="O415" s="1245">
        <v>0</v>
      </c>
      <c r="P415" s="1249"/>
      <c r="Q415" s="1245"/>
      <c r="R415" s="1251" t="s">
        <v>1790</v>
      </c>
      <c r="S415" s="1244" t="s">
        <v>1806</v>
      </c>
      <c r="T415" s="1244">
        <v>2018</v>
      </c>
      <c r="U415" s="1244"/>
      <c r="V415" s="1244"/>
      <c r="W415" s="1244">
        <v>0</v>
      </c>
      <c r="X415" s="1244"/>
      <c r="Y415" s="1251"/>
      <c r="Z415" s="1251"/>
      <c r="AA415" s="1250">
        <f t="shared" ca="1" si="23"/>
        <v>25.833333333333332</v>
      </c>
      <c r="AB415" s="1252" t="s">
        <v>3826</v>
      </c>
      <c r="AC415" s="1253"/>
      <c r="AD415" s="1231"/>
    </row>
    <row r="416" spans="1:30" ht="15.75" hidden="1" customHeight="1">
      <c r="A416" s="1244">
        <f t="shared" si="10"/>
        <v>18</v>
      </c>
      <c r="B416" s="1245" t="s">
        <v>2553</v>
      </c>
      <c r="C416" s="1245" t="s">
        <v>2495</v>
      </c>
      <c r="D416" s="1245" t="s">
        <v>2550</v>
      </c>
      <c r="E416" s="1246" t="s">
        <v>1710</v>
      </c>
      <c r="F416" s="1245">
        <f t="shared" si="22"/>
        <v>1984</v>
      </c>
      <c r="G416" s="1247">
        <v>30971</v>
      </c>
      <c r="H416" s="1244" t="s">
        <v>1699</v>
      </c>
      <c r="I416" s="1248" t="s">
        <v>3826</v>
      </c>
      <c r="J416" s="1245" t="s">
        <v>1683</v>
      </c>
      <c r="K416" s="1245">
        <v>0</v>
      </c>
      <c r="L416" s="1245" t="s">
        <v>2551</v>
      </c>
      <c r="M416" s="1245">
        <v>0</v>
      </c>
      <c r="N416" s="1245"/>
      <c r="O416" s="1245" t="s">
        <v>1954</v>
      </c>
      <c r="P416" s="1249"/>
      <c r="Q416" s="1245"/>
      <c r="R416" s="1251" t="s">
        <v>1762</v>
      </c>
      <c r="S416" s="1244"/>
      <c r="T416" s="1244" t="s">
        <v>725</v>
      </c>
      <c r="U416" s="1244" t="s">
        <v>1694</v>
      </c>
      <c r="V416" s="1244"/>
      <c r="W416" s="1250" t="s">
        <v>1708</v>
      </c>
      <c r="X416" s="1244" t="s">
        <v>1696</v>
      </c>
      <c r="Y416" s="1251">
        <v>40885</v>
      </c>
      <c r="Z416" s="1251">
        <v>41251</v>
      </c>
      <c r="AA416" s="1250">
        <f t="shared" ca="1" si="23"/>
        <v>15</v>
      </c>
      <c r="AB416" s="1252" t="s">
        <v>3826</v>
      </c>
      <c r="AC416" s="1253"/>
      <c r="AD416" s="1231"/>
    </row>
    <row r="417" spans="1:30" ht="15.75" hidden="1" customHeight="1">
      <c r="A417" s="1244">
        <f t="shared" si="10"/>
        <v>18</v>
      </c>
      <c r="B417" s="1245" t="s">
        <v>2554</v>
      </c>
      <c r="C417" s="1245" t="s">
        <v>2495</v>
      </c>
      <c r="D417" s="1245" t="s">
        <v>2550</v>
      </c>
      <c r="E417" s="1244" t="s">
        <v>1710</v>
      </c>
      <c r="F417" s="1245">
        <f t="shared" si="22"/>
        <v>1989</v>
      </c>
      <c r="G417" s="1247">
        <v>32669</v>
      </c>
      <c r="H417" s="1244" t="s">
        <v>1699</v>
      </c>
      <c r="I417" s="1248" t="s">
        <v>3826</v>
      </c>
      <c r="J417" s="1245" t="s">
        <v>1681</v>
      </c>
      <c r="K417" s="1245">
        <v>0</v>
      </c>
      <c r="L417" s="1245" t="s">
        <v>2551</v>
      </c>
      <c r="M417" s="1245" t="s">
        <v>2555</v>
      </c>
      <c r="N417" s="1245"/>
      <c r="O417" s="1245" t="s">
        <v>1227</v>
      </c>
      <c r="P417" s="1249"/>
      <c r="Q417" s="1245"/>
      <c r="R417" s="1251" t="s">
        <v>1746</v>
      </c>
      <c r="S417" s="1244"/>
      <c r="T417" s="1244" t="s">
        <v>725</v>
      </c>
      <c r="U417" s="1244" t="s">
        <v>1774</v>
      </c>
      <c r="V417" s="1244"/>
      <c r="W417" s="1244">
        <v>0</v>
      </c>
      <c r="X417" s="1244"/>
      <c r="Y417" s="1251">
        <v>40400</v>
      </c>
      <c r="Z417" s="1251">
        <v>40765</v>
      </c>
      <c r="AA417" s="1250">
        <f t="shared" ca="1" si="23"/>
        <v>19.666666666666668</v>
      </c>
      <c r="AB417" s="1252" t="s">
        <v>3826</v>
      </c>
      <c r="AC417" s="1253"/>
      <c r="AD417" s="1231"/>
    </row>
    <row r="418" spans="1:30" ht="15.75" hidden="1" customHeight="1">
      <c r="A418" s="1244">
        <f t="shared" si="10"/>
        <v>18</v>
      </c>
      <c r="B418" s="1245" t="s">
        <v>2556</v>
      </c>
      <c r="C418" s="1245" t="s">
        <v>2495</v>
      </c>
      <c r="D418" s="1245" t="s">
        <v>2550</v>
      </c>
      <c r="E418" s="1244" t="s">
        <v>1710</v>
      </c>
      <c r="F418" s="1245">
        <f t="shared" si="22"/>
        <v>1988</v>
      </c>
      <c r="G418" s="1247">
        <v>32225</v>
      </c>
      <c r="H418" s="1244" t="s">
        <v>1699</v>
      </c>
      <c r="I418" s="1248" t="s">
        <v>3826</v>
      </c>
      <c r="J418" s="1245" t="s">
        <v>1681</v>
      </c>
      <c r="K418" s="1245">
        <v>0</v>
      </c>
      <c r="L418" s="1245" t="s">
        <v>2551</v>
      </c>
      <c r="M418" s="1245" t="s">
        <v>2557</v>
      </c>
      <c r="N418" s="1245"/>
      <c r="O418" s="1245" t="s">
        <v>1227</v>
      </c>
      <c r="P418" s="1249"/>
      <c r="Q418" s="1245"/>
      <c r="R418" s="1251" t="s">
        <v>1773</v>
      </c>
      <c r="S418" s="1244"/>
      <c r="T418" s="1244" t="s">
        <v>725</v>
      </c>
      <c r="U418" s="1244" t="s">
        <v>1774</v>
      </c>
      <c r="V418" s="1244"/>
      <c r="W418" s="1244">
        <v>0</v>
      </c>
      <c r="X418" s="1244"/>
      <c r="Y418" s="1251">
        <v>41628</v>
      </c>
      <c r="Z418" s="1251">
        <v>41993</v>
      </c>
      <c r="AA418" s="1250">
        <f t="shared" ca="1" si="23"/>
        <v>18.416666666666668</v>
      </c>
      <c r="AB418" s="1252" t="s">
        <v>3826</v>
      </c>
      <c r="AC418" s="1253"/>
      <c r="AD418" s="1231"/>
    </row>
    <row r="419" spans="1:30" ht="15.75" hidden="1" customHeight="1">
      <c r="A419" s="1244">
        <f t="shared" si="10"/>
        <v>18</v>
      </c>
      <c r="B419" s="1245" t="s">
        <v>2558</v>
      </c>
      <c r="C419" s="1245" t="s">
        <v>2495</v>
      </c>
      <c r="D419" s="1245" t="s">
        <v>2550</v>
      </c>
      <c r="E419" s="1246" t="s">
        <v>1690</v>
      </c>
      <c r="F419" s="1245">
        <f t="shared" si="22"/>
        <v>1971</v>
      </c>
      <c r="G419" s="1247">
        <v>26134</v>
      </c>
      <c r="H419" s="1244" t="s">
        <v>1691</v>
      </c>
      <c r="I419" s="1248" t="s">
        <v>3826</v>
      </c>
      <c r="J419" s="1245" t="s">
        <v>1683</v>
      </c>
      <c r="K419" s="1245">
        <v>0</v>
      </c>
      <c r="L419" s="1245" t="s">
        <v>2525</v>
      </c>
      <c r="M419" s="1245" t="s">
        <v>2551</v>
      </c>
      <c r="N419" s="1245"/>
      <c r="O419" s="1245" t="s">
        <v>2551</v>
      </c>
      <c r="P419" s="1249"/>
      <c r="Q419" s="1245" t="s">
        <v>1756</v>
      </c>
      <c r="R419" s="1251" t="s">
        <v>2284</v>
      </c>
      <c r="S419" s="1244"/>
      <c r="T419" s="1244" t="s">
        <v>725</v>
      </c>
      <c r="U419" s="1244"/>
      <c r="V419" s="1244"/>
      <c r="W419" s="1250" t="s">
        <v>1695</v>
      </c>
      <c r="X419" s="1244" t="s">
        <v>1823</v>
      </c>
      <c r="Y419" s="1251">
        <v>34108</v>
      </c>
      <c r="Z419" s="1251">
        <v>34473</v>
      </c>
      <c r="AA419" s="1250">
        <f t="shared" ca="1" si="23"/>
        <v>6.75</v>
      </c>
      <c r="AB419" s="1252" t="s">
        <v>3826</v>
      </c>
      <c r="AC419" s="1253"/>
      <c r="AD419" s="1231"/>
    </row>
    <row r="420" spans="1:30" ht="15.75" hidden="1" customHeight="1">
      <c r="A420" s="1244">
        <f t="shared" si="10"/>
        <v>18</v>
      </c>
      <c r="B420" s="1245" t="s">
        <v>2559</v>
      </c>
      <c r="C420" s="1245" t="s">
        <v>2495</v>
      </c>
      <c r="D420" s="1245" t="s">
        <v>2550</v>
      </c>
      <c r="E420" s="1244" t="s">
        <v>1690</v>
      </c>
      <c r="F420" s="1245">
        <f t="shared" si="22"/>
        <v>1984</v>
      </c>
      <c r="G420" s="1247">
        <v>30976</v>
      </c>
      <c r="H420" s="1244" t="s">
        <v>1699</v>
      </c>
      <c r="I420" s="1248" t="s">
        <v>3826</v>
      </c>
      <c r="J420" s="1245" t="s">
        <v>1683</v>
      </c>
      <c r="K420" s="1245">
        <v>0</v>
      </c>
      <c r="L420" s="1245" t="s">
        <v>2551</v>
      </c>
      <c r="M420" s="1245" t="s">
        <v>2560</v>
      </c>
      <c r="N420" s="1245"/>
      <c r="O420" s="1245" t="s">
        <v>2561</v>
      </c>
      <c r="P420" s="1249"/>
      <c r="Q420" s="1245"/>
      <c r="R420" s="1251" t="s">
        <v>1853</v>
      </c>
      <c r="S420" s="1251" t="s">
        <v>2562</v>
      </c>
      <c r="T420" s="1244" t="s">
        <v>725</v>
      </c>
      <c r="U420" s="1244" t="s">
        <v>1694</v>
      </c>
      <c r="V420" s="1244"/>
      <c r="W420" s="1250" t="s">
        <v>1716</v>
      </c>
      <c r="X420" s="1244" t="s">
        <v>2563</v>
      </c>
      <c r="Y420" s="1251">
        <v>39474</v>
      </c>
      <c r="Z420" s="1251">
        <v>39840</v>
      </c>
      <c r="AA420" s="1250">
        <f t="shared" ca="1" si="23"/>
        <v>20</v>
      </c>
      <c r="AB420" s="1252" t="e">
        <f>+VLOOKUP(#REF!,'[6]CÁN BỘ'!F$8:CL$1600,COLUMN('[6]CÁN BỘ'!$CL$17)-5,0)</f>
        <v>#REF!</v>
      </c>
      <c r="AC420" s="1270" t="e">
        <f>+#REF!-#REF!</f>
        <v>#REF!</v>
      </c>
      <c r="AD420" s="1231"/>
    </row>
    <row r="421" spans="1:30" ht="15.75" hidden="1" customHeight="1">
      <c r="A421" s="1244">
        <f t="shared" si="10"/>
        <v>18</v>
      </c>
      <c r="B421" s="1245" t="s">
        <v>2564</v>
      </c>
      <c r="C421" s="1245" t="s">
        <v>2495</v>
      </c>
      <c r="D421" s="1245" t="s">
        <v>2550</v>
      </c>
      <c r="E421" s="1246" t="s">
        <v>1710</v>
      </c>
      <c r="F421" s="1245">
        <f t="shared" si="22"/>
        <v>1987</v>
      </c>
      <c r="G421" s="1247">
        <v>31898</v>
      </c>
      <c r="H421" s="1244" t="s">
        <v>1699</v>
      </c>
      <c r="I421" s="1248" t="s">
        <v>3826</v>
      </c>
      <c r="J421" s="1245" t="s">
        <v>1681</v>
      </c>
      <c r="K421" s="1245"/>
      <c r="L421" s="1245" t="s">
        <v>2565</v>
      </c>
      <c r="M421" s="1245" t="s">
        <v>2088</v>
      </c>
      <c r="N421" s="1245"/>
      <c r="O421" s="1245">
        <v>0</v>
      </c>
      <c r="P421" s="1249"/>
      <c r="Q421" s="1245"/>
      <c r="R421" s="1251" t="s">
        <v>1946</v>
      </c>
      <c r="S421" s="1244"/>
      <c r="T421" s="1244">
        <v>2018</v>
      </c>
      <c r="U421" s="1244"/>
      <c r="V421" s="1244"/>
      <c r="W421" s="1244">
        <v>0</v>
      </c>
      <c r="X421" s="1244"/>
      <c r="Y421" s="1251">
        <v>39436</v>
      </c>
      <c r="Z421" s="1251">
        <v>39802</v>
      </c>
      <c r="AA421" s="1250">
        <f t="shared" ca="1" si="23"/>
        <v>17.5</v>
      </c>
      <c r="AB421" s="1252" t="s">
        <v>3826</v>
      </c>
      <c r="AC421" s="1253"/>
      <c r="AD421" s="1231"/>
    </row>
    <row r="422" spans="1:30" ht="15.75" hidden="1" customHeight="1">
      <c r="A422" s="1244">
        <f t="shared" si="10"/>
        <v>18</v>
      </c>
      <c r="B422" s="1245" t="s">
        <v>2566</v>
      </c>
      <c r="C422" s="1245" t="s">
        <v>2495</v>
      </c>
      <c r="D422" s="1245" t="s">
        <v>2550</v>
      </c>
      <c r="E422" s="1246" t="s">
        <v>1710</v>
      </c>
      <c r="F422" s="1245">
        <f t="shared" si="22"/>
        <v>1984</v>
      </c>
      <c r="G422" s="1247">
        <v>30706</v>
      </c>
      <c r="H422" s="1244" t="s">
        <v>1699</v>
      </c>
      <c r="I422" s="1248" t="s">
        <v>3826</v>
      </c>
      <c r="J422" s="1245" t="s">
        <v>1683</v>
      </c>
      <c r="K422" s="1245">
        <v>0</v>
      </c>
      <c r="L422" s="1245" t="s">
        <v>2551</v>
      </c>
      <c r="M422" s="1245" t="s">
        <v>2560</v>
      </c>
      <c r="N422" s="1245"/>
      <c r="O422" s="1245" t="s">
        <v>1954</v>
      </c>
      <c r="P422" s="1249"/>
      <c r="Q422" s="1245"/>
      <c r="R422" s="1251" t="s">
        <v>1762</v>
      </c>
      <c r="S422" s="1244"/>
      <c r="T422" s="1244" t="s">
        <v>725</v>
      </c>
      <c r="U422" s="1244"/>
      <c r="V422" s="1244"/>
      <c r="W422" s="1250" t="s">
        <v>1886</v>
      </c>
      <c r="X422" s="1244" t="s">
        <v>1696</v>
      </c>
      <c r="Y422" s="1251">
        <v>40400</v>
      </c>
      <c r="Z422" s="1251">
        <v>40765</v>
      </c>
      <c r="AA422" s="1250">
        <f t="shared" ca="1" si="23"/>
        <v>14.25</v>
      </c>
      <c r="AB422" s="1252" t="s">
        <v>3826</v>
      </c>
      <c r="AC422" s="1253"/>
      <c r="AD422" s="1231"/>
    </row>
    <row r="423" spans="1:30" ht="15.75" hidden="1" customHeight="1">
      <c r="A423" s="1244">
        <f t="shared" si="10"/>
        <v>18</v>
      </c>
      <c r="B423" s="1245" t="s">
        <v>2567</v>
      </c>
      <c r="C423" s="1245" t="s">
        <v>2495</v>
      </c>
      <c r="D423" s="1245" t="s">
        <v>2550</v>
      </c>
      <c r="E423" s="1246" t="s">
        <v>1690</v>
      </c>
      <c r="F423" s="1245">
        <f t="shared" si="22"/>
        <v>1989</v>
      </c>
      <c r="G423" s="1247">
        <v>32724</v>
      </c>
      <c r="H423" s="1244" t="s">
        <v>1699</v>
      </c>
      <c r="I423" s="1248" t="s">
        <v>3826</v>
      </c>
      <c r="J423" s="1245" t="s">
        <v>1681</v>
      </c>
      <c r="K423" s="1245">
        <v>0</v>
      </c>
      <c r="L423" s="1245" t="s">
        <v>2551</v>
      </c>
      <c r="M423" s="1245" t="s">
        <v>2557</v>
      </c>
      <c r="N423" s="1245"/>
      <c r="O423" s="1245" t="s">
        <v>2568</v>
      </c>
      <c r="P423" s="1249"/>
      <c r="Q423" s="1245"/>
      <c r="R423" s="1251" t="s">
        <v>1790</v>
      </c>
      <c r="S423" s="1244" t="s">
        <v>1806</v>
      </c>
      <c r="T423" s="1244">
        <v>2018</v>
      </c>
      <c r="U423" s="1244"/>
      <c r="V423" s="1244"/>
      <c r="W423" s="1250" t="s">
        <v>1708</v>
      </c>
      <c r="X423" s="1244"/>
      <c r="Y423" s="1251">
        <v>40602</v>
      </c>
      <c r="Z423" s="1251">
        <v>40967</v>
      </c>
      <c r="AA423" s="1250">
        <f t="shared" ca="1" si="23"/>
        <v>24.833333333333332</v>
      </c>
      <c r="AB423" s="1252" t="s">
        <v>3826</v>
      </c>
      <c r="AC423" s="1253"/>
      <c r="AD423" s="1231"/>
    </row>
    <row r="424" spans="1:30" ht="15.75" hidden="1" customHeight="1">
      <c r="A424" s="1244">
        <f t="shared" si="10"/>
        <v>18</v>
      </c>
      <c r="B424" s="1245" t="s">
        <v>2569</v>
      </c>
      <c r="C424" s="1245" t="s">
        <v>2495</v>
      </c>
      <c r="D424" s="1245" t="s">
        <v>2550</v>
      </c>
      <c r="E424" s="1246" t="s">
        <v>1710</v>
      </c>
      <c r="F424" s="1245">
        <f t="shared" si="22"/>
        <v>1986</v>
      </c>
      <c r="G424" s="1247">
        <v>31428</v>
      </c>
      <c r="H424" s="1244" t="s">
        <v>1699</v>
      </c>
      <c r="I424" s="1248" t="s">
        <v>3826</v>
      </c>
      <c r="J424" s="1245" t="s">
        <v>1683</v>
      </c>
      <c r="K424" s="1245">
        <v>0</v>
      </c>
      <c r="L424" s="1245" t="s">
        <v>2560</v>
      </c>
      <c r="M424" s="1245" t="s">
        <v>2560</v>
      </c>
      <c r="N424" s="1245"/>
      <c r="O424" s="1245" t="s">
        <v>1954</v>
      </c>
      <c r="P424" s="1256" t="s">
        <v>2570</v>
      </c>
      <c r="Q424" s="1245"/>
      <c r="R424" s="1251" t="s">
        <v>1773</v>
      </c>
      <c r="S424" s="1244"/>
      <c r="T424" s="1244" t="s">
        <v>725</v>
      </c>
      <c r="U424" s="1244" t="s">
        <v>1774</v>
      </c>
      <c r="V424" s="1244"/>
      <c r="W424" s="1244">
        <v>0</v>
      </c>
      <c r="X424" s="1244"/>
      <c r="Y424" s="1251">
        <v>41087</v>
      </c>
      <c r="Z424" s="1251">
        <v>41452</v>
      </c>
      <c r="AA424" s="1250">
        <f t="shared" ca="1" si="23"/>
        <v>16.25</v>
      </c>
      <c r="AB424" s="1252" t="s">
        <v>3826</v>
      </c>
      <c r="AC424" s="1253"/>
      <c r="AD424" s="1231"/>
    </row>
    <row r="425" spans="1:30" ht="15.75" hidden="1" customHeight="1">
      <c r="A425" s="1244">
        <f t="shared" si="10"/>
        <v>18</v>
      </c>
      <c r="B425" s="1245" t="s">
        <v>2571</v>
      </c>
      <c r="C425" s="1245" t="s">
        <v>2495</v>
      </c>
      <c r="D425" s="1245" t="s">
        <v>2550</v>
      </c>
      <c r="E425" s="1244" t="s">
        <v>1710</v>
      </c>
      <c r="F425" s="1245">
        <f t="shared" si="22"/>
        <v>1986</v>
      </c>
      <c r="G425" s="1247">
        <v>31422</v>
      </c>
      <c r="H425" s="1244" t="s">
        <v>1699</v>
      </c>
      <c r="I425" s="1248" t="s">
        <v>3826</v>
      </c>
      <c r="J425" s="1245" t="s">
        <v>1683</v>
      </c>
      <c r="K425" s="1245">
        <v>0</v>
      </c>
      <c r="L425" s="1245" t="s">
        <v>2551</v>
      </c>
      <c r="M425" s="1245" t="s">
        <v>2572</v>
      </c>
      <c r="N425" s="1245"/>
      <c r="O425" s="1245" t="s">
        <v>1954</v>
      </c>
      <c r="P425" s="1249"/>
      <c r="Q425" s="1245"/>
      <c r="R425" s="1244"/>
      <c r="S425" s="1244"/>
      <c r="T425" s="1244" t="s">
        <v>725</v>
      </c>
      <c r="U425" s="1244" t="s">
        <v>1694</v>
      </c>
      <c r="V425" s="1244"/>
      <c r="W425" s="1250" t="s">
        <v>1886</v>
      </c>
      <c r="X425" s="1244" t="s">
        <v>1696</v>
      </c>
      <c r="Y425" s="1251">
        <v>40522</v>
      </c>
      <c r="Z425" s="1251">
        <v>40887</v>
      </c>
      <c r="AA425" s="1250">
        <f t="shared" ca="1" si="23"/>
        <v>16.25</v>
      </c>
      <c r="AB425" s="1252" t="s">
        <v>3826</v>
      </c>
      <c r="AC425" s="1253"/>
      <c r="AD425" s="1231"/>
    </row>
    <row r="426" spans="1:30" ht="15.75" hidden="1" customHeight="1">
      <c r="A426" s="1244">
        <f t="shared" si="10"/>
        <v>18</v>
      </c>
      <c r="B426" s="1245" t="s">
        <v>2573</v>
      </c>
      <c r="C426" s="1245" t="s">
        <v>2495</v>
      </c>
      <c r="D426" s="1245" t="s">
        <v>2550</v>
      </c>
      <c r="E426" s="1246" t="s">
        <v>1710</v>
      </c>
      <c r="F426" s="1245">
        <f t="shared" si="22"/>
        <v>1986</v>
      </c>
      <c r="G426" s="1247">
        <v>31487</v>
      </c>
      <c r="H426" s="1244" t="s">
        <v>1699</v>
      </c>
      <c r="I426" s="1248" t="s">
        <v>3826</v>
      </c>
      <c r="J426" s="1245" t="s">
        <v>1683</v>
      </c>
      <c r="K426" s="1245">
        <v>0</v>
      </c>
      <c r="L426" s="1245" t="s">
        <v>2551</v>
      </c>
      <c r="M426" s="1245" t="s">
        <v>2572</v>
      </c>
      <c r="N426" s="1245"/>
      <c r="O426" s="1245" t="s">
        <v>1954</v>
      </c>
      <c r="P426" s="1249"/>
      <c r="Q426" s="1245"/>
      <c r="R426" s="1251" t="s">
        <v>1773</v>
      </c>
      <c r="S426" s="1244"/>
      <c r="T426" s="1244" t="s">
        <v>725</v>
      </c>
      <c r="U426" s="1244" t="s">
        <v>1774</v>
      </c>
      <c r="V426" s="1244"/>
      <c r="W426" s="1250" t="s">
        <v>1708</v>
      </c>
      <c r="X426" s="1244" t="s">
        <v>1696</v>
      </c>
      <c r="Y426" s="1251">
        <v>41277</v>
      </c>
      <c r="Z426" s="1251">
        <v>41642</v>
      </c>
      <c r="AA426" s="1250">
        <f t="shared" ca="1" si="23"/>
        <v>16.416666666666668</v>
      </c>
      <c r="AB426" s="1252" t="s">
        <v>3826</v>
      </c>
      <c r="AC426" s="1253"/>
      <c r="AD426" s="1231"/>
    </row>
    <row r="427" spans="1:30" ht="15.75" hidden="1" customHeight="1">
      <c r="A427" s="1244">
        <f t="shared" si="10"/>
        <v>18</v>
      </c>
      <c r="B427" s="1245" t="s">
        <v>2574</v>
      </c>
      <c r="C427" s="1245" t="s">
        <v>2495</v>
      </c>
      <c r="D427" s="1245" t="s">
        <v>2550</v>
      </c>
      <c r="E427" s="1244" t="s">
        <v>1710</v>
      </c>
      <c r="F427" s="1245">
        <f t="shared" si="22"/>
        <v>1992</v>
      </c>
      <c r="G427" s="1247">
        <v>33803</v>
      </c>
      <c r="H427" s="1244" t="s">
        <v>1699</v>
      </c>
      <c r="I427" s="1248" t="s">
        <v>3826</v>
      </c>
      <c r="J427" s="1245" t="s">
        <v>1681</v>
      </c>
      <c r="K427" s="1245">
        <v>0</v>
      </c>
      <c r="L427" s="1245" t="s">
        <v>2572</v>
      </c>
      <c r="M427" s="1245" t="s">
        <v>2572</v>
      </c>
      <c r="N427" s="1245"/>
      <c r="O427" s="1245" t="s">
        <v>1227</v>
      </c>
      <c r="P427" s="1249"/>
      <c r="Q427" s="1245"/>
      <c r="R427" s="1251" t="s">
        <v>1746</v>
      </c>
      <c r="S427" s="1244"/>
      <c r="T427" s="1244">
        <v>0</v>
      </c>
      <c r="U427" s="1244" t="s">
        <v>1774</v>
      </c>
      <c r="V427" s="1244"/>
      <c r="W427" s="1244">
        <v>0</v>
      </c>
      <c r="X427" s="1244"/>
      <c r="Y427" s="1251">
        <v>0</v>
      </c>
      <c r="Z427" s="1251">
        <v>0</v>
      </c>
      <c r="AA427" s="1250">
        <f t="shared" ca="1" si="23"/>
        <v>22.75</v>
      </c>
      <c r="AB427" s="1252" t="s">
        <v>3826</v>
      </c>
      <c r="AC427" s="1253"/>
      <c r="AD427" s="1231"/>
    </row>
    <row r="428" spans="1:30" ht="15.75" hidden="1" customHeight="1">
      <c r="A428" s="1244">
        <f t="shared" si="10"/>
        <v>18</v>
      </c>
      <c r="B428" s="1245" t="s">
        <v>2575</v>
      </c>
      <c r="C428" s="1245" t="s">
        <v>2495</v>
      </c>
      <c r="D428" s="1245" t="s">
        <v>2550</v>
      </c>
      <c r="E428" s="1244" t="s">
        <v>1710</v>
      </c>
      <c r="F428" s="1245">
        <f t="shared" si="22"/>
        <v>1987</v>
      </c>
      <c r="G428" s="1247">
        <v>32083</v>
      </c>
      <c r="H428" s="1244" t="s">
        <v>1699</v>
      </c>
      <c r="I428" s="1248" t="s">
        <v>3826</v>
      </c>
      <c r="J428" s="1245" t="s">
        <v>1681</v>
      </c>
      <c r="K428" s="1245">
        <v>0</v>
      </c>
      <c r="L428" s="1245" t="s">
        <v>2557</v>
      </c>
      <c r="M428" s="1245" t="s">
        <v>2576</v>
      </c>
      <c r="N428" s="1245"/>
      <c r="O428" s="1245" t="s">
        <v>1227</v>
      </c>
      <c r="P428" s="1249"/>
      <c r="Q428" s="1245"/>
      <c r="R428" s="1251" t="s">
        <v>1746</v>
      </c>
      <c r="S428" s="1244"/>
      <c r="T428" s="1244" t="s">
        <v>725</v>
      </c>
      <c r="U428" s="1244" t="s">
        <v>1774</v>
      </c>
      <c r="V428" s="1244"/>
      <c r="W428" s="1244">
        <v>0</v>
      </c>
      <c r="X428" s="1244"/>
      <c r="Y428" s="1251">
        <v>43557</v>
      </c>
      <c r="Z428" s="1251">
        <v>43923</v>
      </c>
      <c r="AA428" s="1250">
        <f t="shared" ca="1" si="23"/>
        <v>18</v>
      </c>
      <c r="AB428" s="1252" t="s">
        <v>3826</v>
      </c>
      <c r="AC428" s="1253"/>
      <c r="AD428" s="1231"/>
    </row>
    <row r="429" spans="1:30" ht="15.75" hidden="1" customHeight="1">
      <c r="A429" s="1244">
        <f t="shared" si="10"/>
        <v>18</v>
      </c>
      <c r="B429" s="1245" t="s">
        <v>2577</v>
      </c>
      <c r="C429" s="1245" t="s">
        <v>2495</v>
      </c>
      <c r="D429" s="1245" t="s">
        <v>2550</v>
      </c>
      <c r="E429" s="1246" t="s">
        <v>1710</v>
      </c>
      <c r="F429" s="1245">
        <f t="shared" si="22"/>
        <v>1987</v>
      </c>
      <c r="G429" s="1247">
        <v>32137</v>
      </c>
      <c r="H429" s="1244" t="s">
        <v>1699</v>
      </c>
      <c r="I429" s="1248" t="s">
        <v>3826</v>
      </c>
      <c r="J429" s="1245" t="s">
        <v>1683</v>
      </c>
      <c r="K429" s="1245">
        <v>0</v>
      </c>
      <c r="L429" s="1245" t="s">
        <v>2551</v>
      </c>
      <c r="M429" s="1245" t="s">
        <v>2551</v>
      </c>
      <c r="N429" s="1245"/>
      <c r="O429" s="1245" t="s">
        <v>1227</v>
      </c>
      <c r="P429" s="1249">
        <v>44491</v>
      </c>
      <c r="Q429" s="1245"/>
      <c r="R429" s="1251" t="s">
        <v>1773</v>
      </c>
      <c r="S429" s="1244"/>
      <c r="T429" s="1244" t="s">
        <v>725</v>
      </c>
      <c r="U429" s="1244" t="s">
        <v>1774</v>
      </c>
      <c r="V429" s="1244"/>
      <c r="W429" s="1244">
        <v>0</v>
      </c>
      <c r="X429" s="1244"/>
      <c r="Y429" s="1251">
        <v>43018</v>
      </c>
      <c r="Z429" s="1251">
        <v>43383</v>
      </c>
      <c r="AA429" s="1250">
        <f t="shared" ca="1" si="23"/>
        <v>18.166666666666668</v>
      </c>
      <c r="AB429" s="1252" t="s">
        <v>3826</v>
      </c>
      <c r="AC429" s="1253"/>
      <c r="AD429" s="1231"/>
    </row>
    <row r="430" spans="1:30" ht="15.75" hidden="1" customHeight="1">
      <c r="A430" s="1244">
        <f t="shared" si="10"/>
        <v>18</v>
      </c>
      <c r="B430" s="1245" t="s">
        <v>2578</v>
      </c>
      <c r="C430" s="1245" t="s">
        <v>2495</v>
      </c>
      <c r="D430" s="1245" t="s">
        <v>2550</v>
      </c>
      <c r="E430" s="1246" t="s">
        <v>1710</v>
      </c>
      <c r="F430" s="1245">
        <f t="shared" si="22"/>
        <v>1988</v>
      </c>
      <c r="G430" s="1247">
        <v>32253</v>
      </c>
      <c r="H430" s="1244" t="s">
        <v>1699</v>
      </c>
      <c r="I430" s="1248" t="s">
        <v>3826</v>
      </c>
      <c r="J430" s="1245" t="s">
        <v>1683</v>
      </c>
      <c r="K430" s="1245">
        <v>0</v>
      </c>
      <c r="L430" s="1245" t="s">
        <v>2572</v>
      </c>
      <c r="M430" s="1245" t="s">
        <v>2572</v>
      </c>
      <c r="N430" s="1245"/>
      <c r="O430" s="1245" t="s">
        <v>1227</v>
      </c>
      <c r="P430" s="1249">
        <v>44166</v>
      </c>
      <c r="Q430" s="1245"/>
      <c r="R430" s="1251" t="s">
        <v>1746</v>
      </c>
      <c r="S430" s="1244"/>
      <c r="T430" s="1244" t="s">
        <v>725</v>
      </c>
      <c r="U430" s="1244" t="s">
        <v>1774</v>
      </c>
      <c r="V430" s="1244"/>
      <c r="W430" s="1250" t="s">
        <v>1708</v>
      </c>
      <c r="X430" s="1244"/>
      <c r="Y430" s="1251">
        <v>42802</v>
      </c>
      <c r="Z430" s="1251">
        <v>43167</v>
      </c>
      <c r="AA430" s="1250">
        <f t="shared" ca="1" si="23"/>
        <v>18.5</v>
      </c>
      <c r="AB430" s="1252" t="s">
        <v>3826</v>
      </c>
      <c r="AC430" s="1253"/>
      <c r="AD430" s="1231"/>
    </row>
    <row r="431" spans="1:30" ht="15.75" hidden="1" customHeight="1">
      <c r="A431" s="1244">
        <f t="shared" si="10"/>
        <v>18</v>
      </c>
      <c r="B431" s="1245" t="s">
        <v>2579</v>
      </c>
      <c r="C431" s="1245" t="s">
        <v>2495</v>
      </c>
      <c r="D431" s="1245" t="s">
        <v>2550</v>
      </c>
      <c r="E431" s="1244" t="s">
        <v>1690</v>
      </c>
      <c r="F431" s="1245">
        <f t="shared" si="22"/>
        <v>1986</v>
      </c>
      <c r="G431" s="1247">
        <v>31422</v>
      </c>
      <c r="H431" s="1244" t="s">
        <v>1699</v>
      </c>
      <c r="I431" s="1248" t="s">
        <v>3826</v>
      </c>
      <c r="J431" s="1245" t="s">
        <v>1683</v>
      </c>
      <c r="K431" s="1245">
        <v>0</v>
      </c>
      <c r="L431" s="1245" t="s">
        <v>2551</v>
      </c>
      <c r="M431" s="1245" t="s">
        <v>2560</v>
      </c>
      <c r="N431" s="1245"/>
      <c r="O431" s="1245" t="s">
        <v>1954</v>
      </c>
      <c r="P431" s="1249"/>
      <c r="Q431" s="1245"/>
      <c r="R431" s="1251" t="s">
        <v>1762</v>
      </c>
      <c r="S431" s="1244"/>
      <c r="T431" s="1244" t="s">
        <v>725</v>
      </c>
      <c r="U431" s="1244" t="s">
        <v>1694</v>
      </c>
      <c r="V431" s="1244"/>
      <c r="W431" s="1250" t="s">
        <v>1716</v>
      </c>
      <c r="X431" s="1244" t="s">
        <v>1696</v>
      </c>
      <c r="Y431" s="1251">
        <v>39872</v>
      </c>
      <c r="Z431" s="1251">
        <v>40237</v>
      </c>
      <c r="AA431" s="1250">
        <f t="shared" ca="1" si="23"/>
        <v>21.25</v>
      </c>
      <c r="AB431" s="1252" t="s">
        <v>3826</v>
      </c>
      <c r="AC431" s="1270" t="e">
        <f t="shared" ref="AC431:AC432" si="25">+#REF!-#REF!</f>
        <v>#REF!</v>
      </c>
      <c r="AD431" s="1231"/>
    </row>
    <row r="432" spans="1:30" ht="15.75" hidden="1" customHeight="1">
      <c r="A432" s="1244">
        <f t="shared" si="10"/>
        <v>18</v>
      </c>
      <c r="B432" s="1245" t="s">
        <v>2580</v>
      </c>
      <c r="C432" s="1245" t="s">
        <v>2495</v>
      </c>
      <c r="D432" s="1245" t="s">
        <v>2550</v>
      </c>
      <c r="E432" s="1244" t="s">
        <v>1690</v>
      </c>
      <c r="F432" s="1245">
        <f t="shared" si="22"/>
        <v>1974</v>
      </c>
      <c r="G432" s="1247">
        <v>27248</v>
      </c>
      <c r="H432" s="1244" t="s">
        <v>1699</v>
      </c>
      <c r="I432" s="1248" t="s">
        <v>3826</v>
      </c>
      <c r="J432" s="1245" t="s">
        <v>1683</v>
      </c>
      <c r="K432" s="1245">
        <v>0</v>
      </c>
      <c r="L432" s="1245" t="s">
        <v>2551</v>
      </c>
      <c r="M432" s="1245" t="s">
        <v>2581</v>
      </c>
      <c r="N432" s="1245"/>
      <c r="O432" s="1245" t="s">
        <v>2551</v>
      </c>
      <c r="P432" s="1249"/>
      <c r="Q432" s="1245"/>
      <c r="R432" s="1251" t="s">
        <v>1968</v>
      </c>
      <c r="S432" s="1244"/>
      <c r="T432" s="1244">
        <v>0</v>
      </c>
      <c r="U432" s="1244"/>
      <c r="V432" s="1244"/>
      <c r="W432" s="1250" t="s">
        <v>1716</v>
      </c>
      <c r="X432" s="1244"/>
      <c r="Y432" s="1251">
        <v>43844</v>
      </c>
      <c r="Z432" s="1251">
        <v>0</v>
      </c>
      <c r="AA432" s="1250">
        <f t="shared" ca="1" si="23"/>
        <v>9.8333333333333339</v>
      </c>
      <c r="AB432" s="1252" t="s">
        <v>3826</v>
      </c>
      <c r="AC432" s="1270" t="e">
        <f t="shared" si="25"/>
        <v>#REF!</v>
      </c>
      <c r="AD432" s="1231"/>
    </row>
    <row r="433" spans="1:30" ht="15.75" hidden="1" customHeight="1">
      <c r="A433" s="1244">
        <f t="shared" si="10"/>
        <v>18</v>
      </c>
      <c r="B433" s="1245" t="s">
        <v>2582</v>
      </c>
      <c r="C433" s="1245" t="s">
        <v>2495</v>
      </c>
      <c r="D433" s="1245" t="s">
        <v>2583</v>
      </c>
      <c r="E433" s="1244" t="s">
        <v>1710</v>
      </c>
      <c r="F433" s="1245">
        <f t="shared" si="22"/>
        <v>1988</v>
      </c>
      <c r="G433" s="1247">
        <v>32481</v>
      </c>
      <c r="H433" s="1244" t="s">
        <v>1699</v>
      </c>
      <c r="I433" s="1248" t="s">
        <v>3826</v>
      </c>
      <c r="J433" s="1245" t="s">
        <v>1681</v>
      </c>
      <c r="K433" s="1245">
        <v>0</v>
      </c>
      <c r="L433" s="1245" t="s">
        <v>2551</v>
      </c>
      <c r="M433" s="1245" t="s">
        <v>2584</v>
      </c>
      <c r="N433" s="1245"/>
      <c r="O433" s="1245" t="s">
        <v>1227</v>
      </c>
      <c r="P433" s="1249"/>
      <c r="Q433" s="1245"/>
      <c r="R433" s="1251" t="s">
        <v>1773</v>
      </c>
      <c r="S433" s="1244"/>
      <c r="T433" s="1244" t="s">
        <v>725</v>
      </c>
      <c r="U433" s="1244" t="s">
        <v>1774</v>
      </c>
      <c r="V433" s="1244"/>
      <c r="W433" s="1244">
        <v>0</v>
      </c>
      <c r="X433" s="1244"/>
      <c r="Y433" s="1251">
        <v>42529</v>
      </c>
      <c r="Z433" s="1251">
        <v>42894</v>
      </c>
      <c r="AA433" s="1250">
        <f t="shared" ca="1" si="23"/>
        <v>19.166666666666668</v>
      </c>
      <c r="AB433" s="1252" t="s">
        <v>3826</v>
      </c>
      <c r="AC433" s="1253"/>
      <c r="AD433" s="1231"/>
    </row>
    <row r="434" spans="1:30" ht="15.75" hidden="1" customHeight="1">
      <c r="A434" s="1244">
        <f t="shared" si="10"/>
        <v>18</v>
      </c>
      <c r="B434" s="1245" t="s">
        <v>2585</v>
      </c>
      <c r="C434" s="1245" t="s">
        <v>2495</v>
      </c>
      <c r="D434" s="1245" t="s">
        <v>2583</v>
      </c>
      <c r="E434" s="1246" t="s">
        <v>1710</v>
      </c>
      <c r="F434" s="1245">
        <f t="shared" si="22"/>
        <v>1987</v>
      </c>
      <c r="G434" s="1247">
        <v>31983</v>
      </c>
      <c r="H434" s="1244" t="s">
        <v>1699</v>
      </c>
      <c r="I434" s="1248" t="s">
        <v>3826</v>
      </c>
      <c r="J434" s="1245" t="s">
        <v>1681</v>
      </c>
      <c r="K434" s="1245">
        <v>0</v>
      </c>
      <c r="L434" s="1245" t="s">
        <v>2551</v>
      </c>
      <c r="M434" s="1245" t="s">
        <v>2584</v>
      </c>
      <c r="N434" s="1245"/>
      <c r="O434" s="1245" t="s">
        <v>1227</v>
      </c>
      <c r="P434" s="1249"/>
      <c r="Q434" s="1245"/>
      <c r="R434" s="1251" t="s">
        <v>2586</v>
      </c>
      <c r="S434" s="1244"/>
      <c r="T434" s="1244" t="s">
        <v>725</v>
      </c>
      <c r="U434" s="1244" t="s">
        <v>1694</v>
      </c>
      <c r="V434" s="1244"/>
      <c r="W434" s="1244">
        <v>0</v>
      </c>
      <c r="X434" s="1244"/>
      <c r="Y434" s="1251">
        <v>41749</v>
      </c>
      <c r="Z434" s="1251">
        <v>42114</v>
      </c>
      <c r="AA434" s="1250">
        <f t="shared" ca="1" si="23"/>
        <v>17.75</v>
      </c>
      <c r="AB434" s="1252" t="s">
        <v>3826</v>
      </c>
      <c r="AC434" s="1253"/>
      <c r="AD434" s="1231"/>
    </row>
    <row r="435" spans="1:30" ht="15.75" hidden="1" customHeight="1">
      <c r="A435" s="1244">
        <f t="shared" si="10"/>
        <v>18</v>
      </c>
      <c r="B435" s="1245" t="s">
        <v>2587</v>
      </c>
      <c r="C435" s="1245" t="s">
        <v>2495</v>
      </c>
      <c r="D435" s="1245" t="s">
        <v>2583</v>
      </c>
      <c r="E435" s="1244" t="s">
        <v>1710</v>
      </c>
      <c r="F435" s="1245">
        <f t="shared" si="22"/>
        <v>1987</v>
      </c>
      <c r="G435" s="1247">
        <v>32030</v>
      </c>
      <c r="H435" s="1244" t="s">
        <v>1699</v>
      </c>
      <c r="I435" s="1248" t="s">
        <v>3826</v>
      </c>
      <c r="J435" s="1245" t="s">
        <v>1683</v>
      </c>
      <c r="K435" s="1245">
        <v>0</v>
      </c>
      <c r="L435" s="1245" t="s">
        <v>2551</v>
      </c>
      <c r="M435" s="1245" t="s">
        <v>2584</v>
      </c>
      <c r="N435" s="1245"/>
      <c r="O435" s="1245" t="s">
        <v>2588</v>
      </c>
      <c r="P435" s="1249"/>
      <c r="Q435" s="1245"/>
      <c r="R435" s="1251" t="s">
        <v>2586</v>
      </c>
      <c r="S435" s="1244"/>
      <c r="T435" s="1244" t="s">
        <v>725</v>
      </c>
      <c r="U435" s="1244" t="s">
        <v>1694</v>
      </c>
      <c r="V435" s="1244"/>
      <c r="W435" s="1244">
        <v>0</v>
      </c>
      <c r="X435" s="1244" t="s">
        <v>1696</v>
      </c>
      <c r="Y435" s="1251">
        <v>43018</v>
      </c>
      <c r="Z435" s="1251">
        <v>43383</v>
      </c>
      <c r="AA435" s="1250">
        <f t="shared" ca="1" si="23"/>
        <v>17.916666666666668</v>
      </c>
      <c r="AB435" s="1252" t="s">
        <v>3826</v>
      </c>
      <c r="AC435" s="1253"/>
      <c r="AD435" s="1231"/>
    </row>
    <row r="436" spans="1:30" ht="15.75" hidden="1" customHeight="1">
      <c r="A436" s="1244">
        <f t="shared" si="10"/>
        <v>18</v>
      </c>
      <c r="B436" s="1245" t="s">
        <v>2589</v>
      </c>
      <c r="C436" s="1245" t="s">
        <v>2495</v>
      </c>
      <c r="D436" s="1245" t="s">
        <v>2583</v>
      </c>
      <c r="E436" s="1246" t="s">
        <v>1710</v>
      </c>
      <c r="F436" s="1245">
        <f t="shared" si="22"/>
        <v>1984</v>
      </c>
      <c r="G436" s="1247">
        <v>30828</v>
      </c>
      <c r="H436" s="1244" t="s">
        <v>1699</v>
      </c>
      <c r="I436" s="1248" t="s">
        <v>3826</v>
      </c>
      <c r="J436" s="1245" t="s">
        <v>1683</v>
      </c>
      <c r="K436" s="1245">
        <v>0</v>
      </c>
      <c r="L436" s="1245" t="s">
        <v>2551</v>
      </c>
      <c r="M436" s="1245" t="s">
        <v>2560</v>
      </c>
      <c r="N436" s="1245"/>
      <c r="O436" s="1245" t="s">
        <v>2560</v>
      </c>
      <c r="P436" s="1249"/>
      <c r="Q436" s="1245"/>
      <c r="R436" s="1251" t="s">
        <v>1773</v>
      </c>
      <c r="S436" s="1244"/>
      <c r="T436" s="1244" t="s">
        <v>725</v>
      </c>
      <c r="U436" s="1244" t="s">
        <v>1694</v>
      </c>
      <c r="V436" s="1244"/>
      <c r="W436" s="1250" t="s">
        <v>1708</v>
      </c>
      <c r="X436" s="1244" t="s">
        <v>1696</v>
      </c>
      <c r="Y436" s="1251">
        <v>40885</v>
      </c>
      <c r="Z436" s="1251">
        <v>41251</v>
      </c>
      <c r="AA436" s="1250">
        <f t="shared" ca="1" si="23"/>
        <v>14.583333333333334</v>
      </c>
      <c r="AB436" s="1252" t="e">
        <f>+VLOOKUP(#REF!,'[6]CÁN BỘ'!F$8:CL$1600,COLUMN('[6]CÁN BỘ'!$CL$17)-5,0)</f>
        <v>#REF!</v>
      </c>
      <c r="AC436" s="1270" t="e">
        <f>+#REF!-#REF!</f>
        <v>#REF!</v>
      </c>
      <c r="AD436" s="1231"/>
    </row>
    <row r="437" spans="1:30" ht="15.75" hidden="1" customHeight="1">
      <c r="A437" s="1244">
        <f t="shared" si="10"/>
        <v>18</v>
      </c>
      <c r="B437" s="1245" t="s">
        <v>2590</v>
      </c>
      <c r="C437" s="1245" t="s">
        <v>2495</v>
      </c>
      <c r="D437" s="1245" t="s">
        <v>2583</v>
      </c>
      <c r="E437" s="1244" t="s">
        <v>1710</v>
      </c>
      <c r="F437" s="1245">
        <f t="shared" si="22"/>
        <v>1988</v>
      </c>
      <c r="G437" s="1247">
        <v>32276</v>
      </c>
      <c r="H437" s="1244" t="s">
        <v>1699</v>
      </c>
      <c r="I437" s="1248" t="s">
        <v>3826</v>
      </c>
      <c r="J437" s="1245" t="s">
        <v>1683</v>
      </c>
      <c r="K437" s="1245">
        <v>0</v>
      </c>
      <c r="L437" s="1245" t="s">
        <v>2551</v>
      </c>
      <c r="M437" s="1245" t="s">
        <v>2560</v>
      </c>
      <c r="N437" s="1245"/>
      <c r="O437" s="1245" t="s">
        <v>2560</v>
      </c>
      <c r="P437" s="1249">
        <v>44470</v>
      </c>
      <c r="Q437" s="1245"/>
      <c r="R437" s="1251" t="s">
        <v>1773</v>
      </c>
      <c r="S437" s="1244"/>
      <c r="T437" s="1244" t="s">
        <v>725</v>
      </c>
      <c r="U437" s="1244" t="s">
        <v>1774</v>
      </c>
      <c r="V437" s="1244"/>
      <c r="W437" s="1244">
        <v>0</v>
      </c>
      <c r="X437" s="1244"/>
      <c r="Y437" s="1251">
        <v>41628</v>
      </c>
      <c r="Z437" s="1251">
        <v>41993</v>
      </c>
      <c r="AA437" s="1250">
        <f t="shared" ca="1" si="23"/>
        <v>18.583333333333332</v>
      </c>
      <c r="AB437" s="1252" t="s">
        <v>3826</v>
      </c>
      <c r="AC437" s="1253"/>
      <c r="AD437" s="1231"/>
    </row>
    <row r="438" spans="1:30" ht="15.75" hidden="1" customHeight="1">
      <c r="A438" s="1244">
        <f t="shared" si="10"/>
        <v>18</v>
      </c>
      <c r="B438" s="1245" t="s">
        <v>2591</v>
      </c>
      <c r="C438" s="1245" t="s">
        <v>2495</v>
      </c>
      <c r="D438" s="1245" t="s">
        <v>2583</v>
      </c>
      <c r="E438" s="1244" t="s">
        <v>1710</v>
      </c>
      <c r="F438" s="1245">
        <f t="shared" si="22"/>
        <v>1987</v>
      </c>
      <c r="G438" s="1247">
        <v>31935</v>
      </c>
      <c r="H438" s="1244" t="s">
        <v>1699</v>
      </c>
      <c r="I438" s="1248" t="s">
        <v>3826</v>
      </c>
      <c r="J438" s="1245" t="s">
        <v>1683</v>
      </c>
      <c r="K438" s="1245">
        <v>0</v>
      </c>
      <c r="L438" s="1245" t="s">
        <v>2551</v>
      </c>
      <c r="M438" s="1245" t="s">
        <v>2560</v>
      </c>
      <c r="N438" s="1245"/>
      <c r="O438" s="1245" t="s">
        <v>2560</v>
      </c>
      <c r="P438" s="1249">
        <v>44075</v>
      </c>
      <c r="Q438" s="1245"/>
      <c r="R438" s="1251" t="s">
        <v>1746</v>
      </c>
      <c r="S438" s="1244"/>
      <c r="T438" s="1244" t="s">
        <v>725</v>
      </c>
      <c r="U438" s="1244"/>
      <c r="V438" s="1244"/>
      <c r="W438" s="1244">
        <v>0</v>
      </c>
      <c r="X438" s="1244"/>
      <c r="Y438" s="1251">
        <v>41104</v>
      </c>
      <c r="Z438" s="1251">
        <v>41469</v>
      </c>
      <c r="AA438" s="1250">
        <f t="shared" ca="1" si="23"/>
        <v>17.666666666666668</v>
      </c>
      <c r="AB438" s="1252" t="s">
        <v>3826</v>
      </c>
      <c r="AC438" s="1253"/>
      <c r="AD438" s="1231"/>
    </row>
    <row r="439" spans="1:30" ht="15.75" hidden="1" customHeight="1">
      <c r="A439" s="1244">
        <f t="shared" si="10"/>
        <v>18</v>
      </c>
      <c r="B439" s="1245" t="s">
        <v>2592</v>
      </c>
      <c r="C439" s="1245" t="s">
        <v>2495</v>
      </c>
      <c r="D439" s="1245" t="s">
        <v>2583</v>
      </c>
      <c r="E439" s="1244" t="s">
        <v>1710</v>
      </c>
      <c r="F439" s="1245">
        <f t="shared" si="22"/>
        <v>1987</v>
      </c>
      <c r="G439" s="1247">
        <v>31785</v>
      </c>
      <c r="H439" s="1244" t="s">
        <v>1699</v>
      </c>
      <c r="I439" s="1248" t="s">
        <v>3826</v>
      </c>
      <c r="J439" s="1245" t="s">
        <v>1681</v>
      </c>
      <c r="K439" s="1245">
        <v>0</v>
      </c>
      <c r="L439" s="1245" t="s">
        <v>2551</v>
      </c>
      <c r="M439" s="1245" t="s">
        <v>2584</v>
      </c>
      <c r="N439" s="1245"/>
      <c r="O439" s="1245" t="s">
        <v>1227</v>
      </c>
      <c r="P439" s="1249"/>
      <c r="Q439" s="1245"/>
      <c r="R439" s="1251" t="s">
        <v>1746</v>
      </c>
      <c r="S439" s="1244"/>
      <c r="T439" s="1244" t="s">
        <v>725</v>
      </c>
      <c r="U439" s="1244" t="s">
        <v>1774</v>
      </c>
      <c r="V439" s="1244" t="s">
        <v>1712</v>
      </c>
      <c r="W439" s="1244">
        <v>0</v>
      </c>
      <c r="X439" s="1244"/>
      <c r="Y439" s="1251">
        <v>42529</v>
      </c>
      <c r="Z439" s="1251">
        <v>42894</v>
      </c>
      <c r="AA439" s="1250">
        <f t="shared" ca="1" si="23"/>
        <v>17.25</v>
      </c>
      <c r="AB439" s="1252" t="s">
        <v>3826</v>
      </c>
      <c r="AC439" s="1253"/>
      <c r="AD439" s="1231"/>
    </row>
    <row r="440" spans="1:30" ht="15.75" hidden="1" customHeight="1">
      <c r="A440" s="1244">
        <f t="shared" si="10"/>
        <v>18</v>
      </c>
      <c r="B440" s="1245" t="s">
        <v>2593</v>
      </c>
      <c r="C440" s="1245" t="s">
        <v>2495</v>
      </c>
      <c r="D440" s="1245" t="s">
        <v>2583</v>
      </c>
      <c r="E440" s="1244" t="s">
        <v>1710</v>
      </c>
      <c r="F440" s="1245">
        <f t="shared" si="22"/>
        <v>1991</v>
      </c>
      <c r="G440" s="1247">
        <v>33335</v>
      </c>
      <c r="H440" s="1244" t="s">
        <v>1699</v>
      </c>
      <c r="I440" s="1248" t="s">
        <v>3826</v>
      </c>
      <c r="J440" s="1245" t="s">
        <v>1681</v>
      </c>
      <c r="K440" s="1245">
        <v>0</v>
      </c>
      <c r="L440" s="1245" t="s">
        <v>2551</v>
      </c>
      <c r="M440" s="1245" t="s">
        <v>1954</v>
      </c>
      <c r="N440" s="1245"/>
      <c r="O440" s="1245" t="s">
        <v>1227</v>
      </c>
      <c r="P440" s="1249"/>
      <c r="Q440" s="1245"/>
      <c r="R440" s="1251" t="s">
        <v>1828</v>
      </c>
      <c r="S440" s="1244"/>
      <c r="T440" s="1244" t="s">
        <v>725</v>
      </c>
      <c r="U440" s="1244" t="s">
        <v>1774</v>
      </c>
      <c r="V440" s="1244"/>
      <c r="W440" s="1250" t="s">
        <v>1716</v>
      </c>
      <c r="X440" s="1244"/>
      <c r="Y440" s="1251">
        <v>40043</v>
      </c>
      <c r="Z440" s="1251">
        <v>40408</v>
      </c>
      <c r="AA440" s="1250">
        <f t="shared" ca="1" si="23"/>
        <v>21.5</v>
      </c>
      <c r="AB440" s="1252" t="s">
        <v>3826</v>
      </c>
      <c r="AC440" s="1253"/>
      <c r="AD440" s="1231"/>
    </row>
    <row r="441" spans="1:30" ht="15.75" hidden="1" customHeight="1">
      <c r="A441" s="1244">
        <f t="shared" si="10"/>
        <v>18</v>
      </c>
      <c r="B441" s="1245" t="s">
        <v>2594</v>
      </c>
      <c r="C441" s="1245" t="s">
        <v>2495</v>
      </c>
      <c r="D441" s="1245" t="s">
        <v>2583</v>
      </c>
      <c r="E441" s="1246" t="s">
        <v>1710</v>
      </c>
      <c r="F441" s="1245">
        <f t="shared" si="22"/>
        <v>1988</v>
      </c>
      <c r="G441" s="1247">
        <v>32497</v>
      </c>
      <c r="H441" s="1244" t="s">
        <v>1699</v>
      </c>
      <c r="I441" s="1248" t="s">
        <v>3826</v>
      </c>
      <c r="J441" s="1245" t="s">
        <v>1681</v>
      </c>
      <c r="K441" s="1245"/>
      <c r="L441" s="1254" t="s">
        <v>2071</v>
      </c>
      <c r="M441" s="1245" t="s">
        <v>2071</v>
      </c>
      <c r="N441" s="1245"/>
      <c r="O441" s="1245" t="s">
        <v>2560</v>
      </c>
      <c r="P441" s="1249"/>
      <c r="Q441" s="1245"/>
      <c r="R441" s="1251" t="s">
        <v>1730</v>
      </c>
      <c r="S441" s="1244" t="s">
        <v>1806</v>
      </c>
      <c r="T441" s="1244">
        <v>2018</v>
      </c>
      <c r="U441" s="1244"/>
      <c r="V441" s="1244"/>
      <c r="W441" s="1244"/>
      <c r="X441" s="1244"/>
      <c r="Y441" s="1251"/>
      <c r="Z441" s="1251"/>
      <c r="AA441" s="1250">
        <f t="shared" ca="1" si="23"/>
        <v>19.166666666666668</v>
      </c>
      <c r="AB441" s="1252" t="e">
        <f>+VLOOKUP(#REF!,'[6]CÁN BỘ'!F$8:CL$1600,COLUMN('[6]CÁN BỘ'!$CL$17)-5,0)</f>
        <v>#REF!</v>
      </c>
      <c r="AC441" s="1253"/>
      <c r="AD441" s="1231"/>
    </row>
    <row r="442" spans="1:30" ht="15.75" hidden="1" customHeight="1">
      <c r="A442" s="1244">
        <f t="shared" si="10"/>
        <v>18</v>
      </c>
      <c r="B442" s="1245" t="s">
        <v>2595</v>
      </c>
      <c r="C442" s="1245" t="s">
        <v>2495</v>
      </c>
      <c r="D442" s="1245" t="s">
        <v>2583</v>
      </c>
      <c r="E442" s="1246" t="s">
        <v>1710</v>
      </c>
      <c r="F442" s="1245">
        <f t="shared" si="22"/>
        <v>1988</v>
      </c>
      <c r="G442" s="1247">
        <v>32234</v>
      </c>
      <c r="H442" s="1244" t="s">
        <v>1699</v>
      </c>
      <c r="I442" s="1248" t="s">
        <v>3826</v>
      </c>
      <c r="J442" s="1245" t="s">
        <v>1683</v>
      </c>
      <c r="K442" s="1245">
        <v>0</v>
      </c>
      <c r="L442" s="1245" t="s">
        <v>2551</v>
      </c>
      <c r="M442" s="1245" t="s">
        <v>2560</v>
      </c>
      <c r="N442" s="1245"/>
      <c r="O442" s="1245" t="s">
        <v>2560</v>
      </c>
      <c r="P442" s="1249">
        <v>44652</v>
      </c>
      <c r="Q442" s="1245"/>
      <c r="R442" s="1251" t="s">
        <v>1773</v>
      </c>
      <c r="S442" s="1244"/>
      <c r="T442" s="1244" t="s">
        <v>725</v>
      </c>
      <c r="U442" s="1244" t="s">
        <v>1774</v>
      </c>
      <c r="V442" s="1244"/>
      <c r="W442" s="1244">
        <v>0</v>
      </c>
      <c r="X442" s="1244"/>
      <c r="Y442" s="1251">
        <v>38047</v>
      </c>
      <c r="Z442" s="1251">
        <v>38047</v>
      </c>
      <c r="AA442" s="1250">
        <f t="shared" ca="1" si="23"/>
        <v>18.416666666666668</v>
      </c>
      <c r="AB442" s="1252" t="s">
        <v>3826</v>
      </c>
      <c r="AC442" s="1253"/>
      <c r="AD442" s="1231"/>
    </row>
    <row r="443" spans="1:30" ht="15.75" hidden="1" customHeight="1">
      <c r="A443" s="1244">
        <f t="shared" si="10"/>
        <v>18</v>
      </c>
      <c r="B443" s="1245" t="s">
        <v>2596</v>
      </c>
      <c r="C443" s="1245" t="s">
        <v>2495</v>
      </c>
      <c r="D443" s="1245" t="s">
        <v>2583</v>
      </c>
      <c r="E443" s="1246" t="s">
        <v>1710</v>
      </c>
      <c r="F443" s="1245">
        <f t="shared" si="22"/>
        <v>1992</v>
      </c>
      <c r="G443" s="1247">
        <v>33798</v>
      </c>
      <c r="H443" s="1244" t="s">
        <v>1699</v>
      </c>
      <c r="I443" s="1248" t="s">
        <v>3826</v>
      </c>
      <c r="J443" s="1245" t="s">
        <v>1681</v>
      </c>
      <c r="K443" s="1245">
        <v>0</v>
      </c>
      <c r="L443" s="1245" t="s">
        <v>2551</v>
      </c>
      <c r="M443" s="1245" t="s">
        <v>2560</v>
      </c>
      <c r="N443" s="1245"/>
      <c r="O443" s="1245" t="s">
        <v>1227</v>
      </c>
      <c r="P443" s="1249"/>
      <c r="Q443" s="1245"/>
      <c r="R443" s="1251" t="s">
        <v>1746</v>
      </c>
      <c r="S443" s="1244"/>
      <c r="T443" s="1244" t="s">
        <v>2597</v>
      </c>
      <c r="U443" s="1244" t="s">
        <v>1774</v>
      </c>
      <c r="V443" s="1244"/>
      <c r="W443" s="1250" t="s">
        <v>1708</v>
      </c>
      <c r="X443" s="1244"/>
      <c r="Y443" s="1251">
        <v>43557</v>
      </c>
      <c r="Z443" s="1251">
        <v>43923</v>
      </c>
      <c r="AA443" s="1250">
        <f t="shared" ca="1" si="23"/>
        <v>22.75</v>
      </c>
      <c r="AB443" s="1252" t="s">
        <v>3826</v>
      </c>
      <c r="AC443" s="1253"/>
      <c r="AD443" s="1231"/>
    </row>
    <row r="444" spans="1:30" ht="15.75" hidden="1" customHeight="1">
      <c r="A444" s="1244">
        <f t="shared" si="10"/>
        <v>18</v>
      </c>
      <c r="B444" s="1245" t="s">
        <v>2598</v>
      </c>
      <c r="C444" s="1245" t="s">
        <v>2495</v>
      </c>
      <c r="D444" s="1245" t="s">
        <v>2583</v>
      </c>
      <c r="E444" s="1244" t="s">
        <v>1710</v>
      </c>
      <c r="F444" s="1245">
        <f t="shared" si="22"/>
        <v>1983</v>
      </c>
      <c r="G444" s="1247">
        <v>30463</v>
      </c>
      <c r="H444" s="1244" t="s">
        <v>1699</v>
      </c>
      <c r="I444" s="1248" t="s">
        <v>3826</v>
      </c>
      <c r="J444" s="1245" t="s">
        <v>1683</v>
      </c>
      <c r="K444" s="1245">
        <v>0</v>
      </c>
      <c r="L444" s="1245" t="s">
        <v>2551</v>
      </c>
      <c r="M444" s="1245" t="s">
        <v>2584</v>
      </c>
      <c r="N444" s="1245"/>
      <c r="O444" s="1245" t="s">
        <v>2560</v>
      </c>
      <c r="P444" s="1249">
        <v>44699</v>
      </c>
      <c r="Q444" s="1245"/>
      <c r="R444" s="1251" t="s">
        <v>1746</v>
      </c>
      <c r="S444" s="1244"/>
      <c r="T444" s="1244" t="s">
        <v>725</v>
      </c>
      <c r="U444" s="1244" t="s">
        <v>1774</v>
      </c>
      <c r="V444" s="1244"/>
      <c r="W444" s="1244" t="s">
        <v>2003</v>
      </c>
      <c r="X444" s="1244"/>
      <c r="Y444" s="1251">
        <v>41041</v>
      </c>
      <c r="Z444" s="1251">
        <v>41406</v>
      </c>
      <c r="AA444" s="1250">
        <f t="shared" ca="1" si="23"/>
        <v>13.583333333333334</v>
      </c>
      <c r="AB444" s="1252" t="s">
        <v>3826</v>
      </c>
      <c r="AC444" s="1253"/>
      <c r="AD444" s="1231"/>
    </row>
    <row r="445" spans="1:30" ht="15.75" hidden="1" customHeight="1">
      <c r="A445" s="1244">
        <f t="shared" si="10"/>
        <v>18</v>
      </c>
      <c r="B445" s="1245" t="s">
        <v>2599</v>
      </c>
      <c r="C445" s="1245" t="s">
        <v>2495</v>
      </c>
      <c r="D445" s="1245" t="s">
        <v>2583</v>
      </c>
      <c r="E445" s="1244" t="s">
        <v>1710</v>
      </c>
      <c r="F445" s="1245">
        <f t="shared" si="22"/>
        <v>1984</v>
      </c>
      <c r="G445" s="1247">
        <v>30810</v>
      </c>
      <c r="H445" s="1244" t="s">
        <v>1691</v>
      </c>
      <c r="I445" s="1248" t="s">
        <v>3826</v>
      </c>
      <c r="J445" s="1245" t="s">
        <v>1683</v>
      </c>
      <c r="K445" s="1245">
        <v>0</v>
      </c>
      <c r="L445" s="1245" t="s">
        <v>2551</v>
      </c>
      <c r="M445" s="1245" t="s">
        <v>2560</v>
      </c>
      <c r="N445" s="1245"/>
      <c r="O445" s="1245" t="s">
        <v>2560</v>
      </c>
      <c r="P445" s="1249"/>
      <c r="Q445" s="1245"/>
      <c r="R445" s="1251" t="s">
        <v>2600</v>
      </c>
      <c r="S445" s="1244"/>
      <c r="T445" s="1244" t="s">
        <v>725</v>
      </c>
      <c r="U445" s="1244"/>
      <c r="V445" s="1244"/>
      <c r="W445" s="1244" t="s">
        <v>2003</v>
      </c>
      <c r="X445" s="1244" t="s">
        <v>1823</v>
      </c>
      <c r="Y445" s="1251">
        <v>40522</v>
      </c>
      <c r="Z445" s="1251">
        <v>40887</v>
      </c>
      <c r="AA445" s="1250">
        <f t="shared" ca="1" si="23"/>
        <v>14.583333333333334</v>
      </c>
      <c r="AB445" s="1252" t="s">
        <v>3826</v>
      </c>
      <c r="AC445" s="1270" t="e">
        <f t="shared" ref="AC445:AC446" si="26">+#REF!-#REF!</f>
        <v>#REF!</v>
      </c>
      <c r="AD445" s="1231"/>
    </row>
    <row r="446" spans="1:30" ht="15.75" hidden="1" customHeight="1">
      <c r="A446" s="1244">
        <f t="shared" si="10"/>
        <v>18</v>
      </c>
      <c r="B446" s="1245" t="s">
        <v>2601</v>
      </c>
      <c r="C446" s="1245" t="s">
        <v>2495</v>
      </c>
      <c r="D446" s="1245" t="s">
        <v>2583</v>
      </c>
      <c r="E446" s="1246" t="s">
        <v>1710</v>
      </c>
      <c r="F446" s="1245">
        <f t="shared" si="22"/>
        <v>1980</v>
      </c>
      <c r="G446" s="1247">
        <v>29297</v>
      </c>
      <c r="H446" s="1244" t="s">
        <v>1691</v>
      </c>
      <c r="I446" s="1248" t="s">
        <v>3826</v>
      </c>
      <c r="J446" s="1245" t="s">
        <v>1683</v>
      </c>
      <c r="K446" s="1245">
        <v>0</v>
      </c>
      <c r="L446" s="1245" t="s">
        <v>2551</v>
      </c>
      <c r="M446" s="1245" t="s">
        <v>2584</v>
      </c>
      <c r="N446" s="1245"/>
      <c r="O446" s="1245" t="s">
        <v>2560</v>
      </c>
      <c r="P446" s="1249"/>
      <c r="Q446" s="1245"/>
      <c r="R446" s="1251" t="s">
        <v>1773</v>
      </c>
      <c r="S446" s="1244"/>
      <c r="T446" s="1244" t="s">
        <v>725</v>
      </c>
      <c r="U446" s="1244" t="s">
        <v>1694</v>
      </c>
      <c r="V446" s="1244"/>
      <c r="W446" s="1244" t="s">
        <v>1742</v>
      </c>
      <c r="X446" s="1244" t="s">
        <v>1696</v>
      </c>
      <c r="Y446" s="1251">
        <v>40522</v>
      </c>
      <c r="Z446" s="1251">
        <v>40887</v>
      </c>
      <c r="AA446" s="1250">
        <f t="shared" ca="1" si="23"/>
        <v>10.416666666666666</v>
      </c>
      <c r="AB446" s="1252" t="s">
        <v>3826</v>
      </c>
      <c r="AC446" s="1270" t="e">
        <f t="shared" si="26"/>
        <v>#REF!</v>
      </c>
      <c r="AD446" s="1231"/>
    </row>
    <row r="447" spans="1:30" ht="15.75" hidden="1" customHeight="1">
      <c r="A447" s="1244">
        <f t="shared" si="10"/>
        <v>18</v>
      </c>
      <c r="B447" s="1245" t="s">
        <v>2602</v>
      </c>
      <c r="C447" s="1245" t="s">
        <v>2495</v>
      </c>
      <c r="D447" s="1245" t="s">
        <v>2583</v>
      </c>
      <c r="E447" s="1246" t="s">
        <v>1710</v>
      </c>
      <c r="F447" s="1245">
        <f t="shared" si="22"/>
        <v>1987</v>
      </c>
      <c r="G447" s="1247">
        <v>31786</v>
      </c>
      <c r="H447" s="1244" t="s">
        <v>1699</v>
      </c>
      <c r="I447" s="1248" t="s">
        <v>3826</v>
      </c>
      <c r="J447" s="1245" t="s">
        <v>1681</v>
      </c>
      <c r="K447" s="1245">
        <v>0</v>
      </c>
      <c r="L447" s="1245" t="s">
        <v>2551</v>
      </c>
      <c r="M447" s="1245" t="s">
        <v>2560</v>
      </c>
      <c r="N447" s="1245"/>
      <c r="O447" s="1245" t="s">
        <v>1227</v>
      </c>
      <c r="P447" s="1249"/>
      <c r="Q447" s="1245"/>
      <c r="R447" s="1251" t="s">
        <v>1746</v>
      </c>
      <c r="S447" s="1244"/>
      <c r="T447" s="1244" t="s">
        <v>725</v>
      </c>
      <c r="U447" s="1244" t="s">
        <v>1774</v>
      </c>
      <c r="V447" s="1244"/>
      <c r="W447" s="1244">
        <v>0</v>
      </c>
      <c r="X447" s="1244"/>
      <c r="Y447" s="1251">
        <v>40482</v>
      </c>
      <c r="Z447" s="1251">
        <v>40847</v>
      </c>
      <c r="AA447" s="1250">
        <f t="shared" ca="1" si="23"/>
        <v>17.25</v>
      </c>
      <c r="AB447" s="1252" t="s">
        <v>3826</v>
      </c>
      <c r="AC447" s="1253"/>
      <c r="AD447" s="1231"/>
    </row>
    <row r="448" spans="1:30" ht="15.75" hidden="1" customHeight="1">
      <c r="A448" s="1244">
        <f t="shared" si="10"/>
        <v>18</v>
      </c>
      <c r="B448" s="1245" t="s">
        <v>2603</v>
      </c>
      <c r="C448" s="1245" t="s">
        <v>2495</v>
      </c>
      <c r="D448" s="1245" t="s">
        <v>2583</v>
      </c>
      <c r="E448" s="1244" t="s">
        <v>1710</v>
      </c>
      <c r="F448" s="1245">
        <f t="shared" si="22"/>
        <v>1983</v>
      </c>
      <c r="G448" s="1247">
        <v>30426</v>
      </c>
      <c r="H448" s="1244" t="s">
        <v>1699</v>
      </c>
      <c r="I448" s="1248" t="s">
        <v>3826</v>
      </c>
      <c r="J448" s="1245" t="s">
        <v>1683</v>
      </c>
      <c r="K448" s="1245">
        <v>0</v>
      </c>
      <c r="L448" s="1245" t="s">
        <v>2551</v>
      </c>
      <c r="M448" s="1245" t="s">
        <v>2581</v>
      </c>
      <c r="N448" s="1245"/>
      <c r="O448" s="1245" t="s">
        <v>1227</v>
      </c>
      <c r="P448" s="1249">
        <v>44136</v>
      </c>
      <c r="Q448" s="1245"/>
      <c r="R448" s="1251" t="s">
        <v>1746</v>
      </c>
      <c r="S448" s="1244"/>
      <c r="T448" s="1244" t="s">
        <v>725</v>
      </c>
      <c r="U448" s="1244"/>
      <c r="V448" s="1244"/>
      <c r="W448" s="1244">
        <v>0</v>
      </c>
      <c r="X448" s="1244"/>
      <c r="Y448" s="1251">
        <v>41277</v>
      </c>
      <c r="Z448" s="1251">
        <v>41642</v>
      </c>
      <c r="AA448" s="1250">
        <f t="shared" ca="1" si="23"/>
        <v>13.5</v>
      </c>
      <c r="AB448" s="1252" t="s">
        <v>3826</v>
      </c>
      <c r="AC448" s="1253"/>
      <c r="AD448" s="1231"/>
    </row>
    <row r="449" spans="1:30" ht="15.75" customHeight="1">
      <c r="A449" s="1244">
        <f t="shared" si="10"/>
        <v>19</v>
      </c>
      <c r="B449" s="1245" t="s">
        <v>2604</v>
      </c>
      <c r="C449" s="1245" t="s">
        <v>2495</v>
      </c>
      <c r="D449" s="1245" t="s">
        <v>2605</v>
      </c>
      <c r="E449" s="1244" t="s">
        <v>1710</v>
      </c>
      <c r="F449" s="1245">
        <f t="shared" si="22"/>
        <v>1983</v>
      </c>
      <c r="G449" s="1247">
        <v>30543</v>
      </c>
      <c r="H449" s="1244" t="s">
        <v>1705</v>
      </c>
      <c r="I449" s="1248" t="s">
        <v>3826</v>
      </c>
      <c r="J449" s="1245" t="s">
        <v>1681</v>
      </c>
      <c r="K449" s="1245">
        <v>0</v>
      </c>
      <c r="L449" s="1245" t="s">
        <v>2014</v>
      </c>
      <c r="M449" s="1245" t="s">
        <v>2606</v>
      </c>
      <c r="N449" s="1245"/>
      <c r="O449" s="1245" t="s">
        <v>1227</v>
      </c>
      <c r="P449" s="1249"/>
      <c r="Q449" s="1245"/>
      <c r="R449" s="1244"/>
      <c r="S449" s="1244"/>
      <c r="T449" s="1244"/>
      <c r="U449" s="1244"/>
      <c r="V449" s="1244" t="s">
        <v>2052</v>
      </c>
      <c r="W449" s="1250" t="s">
        <v>1886</v>
      </c>
      <c r="X449" s="1244"/>
      <c r="Y449" s="1251">
        <v>38872</v>
      </c>
      <c r="Z449" s="1251">
        <v>39237</v>
      </c>
      <c r="AA449" s="1250">
        <f t="shared" ca="1" si="23"/>
        <v>13.833333333333334</v>
      </c>
      <c r="AB449" s="1252" t="s">
        <v>3826</v>
      </c>
      <c r="AC449" s="1253"/>
      <c r="AD449" s="1231"/>
    </row>
    <row r="450" spans="1:30" ht="15.75" customHeight="1">
      <c r="A450" s="1244">
        <f t="shared" si="10"/>
        <v>20</v>
      </c>
      <c r="B450" s="1245" t="s">
        <v>2607</v>
      </c>
      <c r="C450" s="1245" t="s">
        <v>2495</v>
      </c>
      <c r="D450" s="1245" t="s">
        <v>2605</v>
      </c>
      <c r="E450" s="1244" t="s">
        <v>1710</v>
      </c>
      <c r="F450" s="1245">
        <f t="shared" si="22"/>
        <v>1985</v>
      </c>
      <c r="G450" s="1247">
        <v>31108</v>
      </c>
      <c r="H450" s="1244" t="s">
        <v>1705</v>
      </c>
      <c r="I450" s="1248" t="s">
        <v>3826</v>
      </c>
      <c r="J450" s="1245" t="s">
        <v>20</v>
      </c>
      <c r="K450" s="1245">
        <v>0</v>
      </c>
      <c r="L450" s="1245" t="s">
        <v>2041</v>
      </c>
      <c r="M450" s="1245">
        <v>0</v>
      </c>
      <c r="N450" s="1245"/>
      <c r="O450" s="1245" t="s">
        <v>1227</v>
      </c>
      <c r="P450" s="1249"/>
      <c r="Q450" s="1245"/>
      <c r="R450" s="1251" t="s">
        <v>1719</v>
      </c>
      <c r="S450" s="1244"/>
      <c r="T450" s="1244"/>
      <c r="U450" s="1244"/>
      <c r="V450" s="1244" t="s">
        <v>1720</v>
      </c>
      <c r="W450" s="1250" t="s">
        <v>1716</v>
      </c>
      <c r="X450" s="1244"/>
      <c r="Y450" s="1251"/>
      <c r="Z450" s="1251"/>
      <c r="AA450" s="1250">
        <f t="shared" ca="1" si="23"/>
        <v>15.333333333333334</v>
      </c>
      <c r="AB450" s="1252" t="s">
        <v>3826</v>
      </c>
      <c r="AC450" s="1253"/>
      <c r="AD450" s="1231"/>
    </row>
    <row r="451" spans="1:30" ht="15.75" customHeight="1">
      <c r="A451" s="1244">
        <f t="shared" si="10"/>
        <v>21</v>
      </c>
      <c r="B451" s="1245" t="s">
        <v>2608</v>
      </c>
      <c r="C451" s="1245" t="s">
        <v>2495</v>
      </c>
      <c r="D451" s="1245" t="s">
        <v>2605</v>
      </c>
      <c r="E451" s="1244" t="s">
        <v>1710</v>
      </c>
      <c r="F451" s="1245">
        <f t="shared" si="22"/>
        <v>1981</v>
      </c>
      <c r="G451" s="1247">
        <v>29743</v>
      </c>
      <c r="H451" s="1244" t="s">
        <v>1705</v>
      </c>
      <c r="I451" s="1248" t="s">
        <v>3826</v>
      </c>
      <c r="J451" s="1245" t="s">
        <v>1681</v>
      </c>
      <c r="K451" s="1245">
        <v>0</v>
      </c>
      <c r="L451" s="1245" t="s">
        <v>2026</v>
      </c>
      <c r="M451" s="1245" t="s">
        <v>2609</v>
      </c>
      <c r="N451" s="1245"/>
      <c r="O451" s="1245" t="s">
        <v>1227</v>
      </c>
      <c r="P451" s="1249"/>
      <c r="Q451" s="1245"/>
      <c r="R451" s="1244" t="s">
        <v>1762</v>
      </c>
      <c r="S451" s="1244"/>
      <c r="T451" s="1244" t="s">
        <v>725</v>
      </c>
      <c r="U451" s="1244"/>
      <c r="V451" s="1244" t="s">
        <v>2052</v>
      </c>
      <c r="W451" s="1250" t="s">
        <v>1886</v>
      </c>
      <c r="X451" s="1244" t="s">
        <v>1696</v>
      </c>
      <c r="Y451" s="1251">
        <v>41431</v>
      </c>
      <c r="Z451" s="1251">
        <v>41796</v>
      </c>
      <c r="AA451" s="1250">
        <f t="shared" ca="1" si="23"/>
        <v>11.666666666666666</v>
      </c>
      <c r="AB451" s="1252" t="s">
        <v>3826</v>
      </c>
      <c r="AC451" s="1253"/>
      <c r="AD451" s="1231"/>
    </row>
    <row r="452" spans="1:30" ht="15.75" customHeight="1">
      <c r="A452" s="1244">
        <f t="shared" si="10"/>
        <v>22</v>
      </c>
      <c r="B452" s="1245" t="s">
        <v>2610</v>
      </c>
      <c r="C452" s="1245" t="s">
        <v>2495</v>
      </c>
      <c r="D452" s="1245" t="s">
        <v>2605</v>
      </c>
      <c r="E452" s="1246" t="s">
        <v>1710</v>
      </c>
      <c r="F452" s="1245">
        <f t="shared" si="22"/>
        <v>1976</v>
      </c>
      <c r="G452" s="1247">
        <v>27990</v>
      </c>
      <c r="H452" s="1244" t="s">
        <v>1705</v>
      </c>
      <c r="I452" s="1248" t="s">
        <v>3826</v>
      </c>
      <c r="J452" s="1245" t="s">
        <v>1681</v>
      </c>
      <c r="K452" s="1245">
        <v>0</v>
      </c>
      <c r="L452" s="1245" t="s">
        <v>2560</v>
      </c>
      <c r="M452" s="1245">
        <v>0</v>
      </c>
      <c r="N452" s="1245"/>
      <c r="O452" s="1245" t="s">
        <v>1227</v>
      </c>
      <c r="P452" s="1249"/>
      <c r="Q452" s="1245"/>
      <c r="R452" s="1244"/>
      <c r="S452" s="1244"/>
      <c r="T452" s="1244" t="s">
        <v>725</v>
      </c>
      <c r="U452" s="1244"/>
      <c r="V452" s="1244" t="s">
        <v>2052</v>
      </c>
      <c r="W452" s="1250" t="s">
        <v>1716</v>
      </c>
      <c r="X452" s="1244"/>
      <c r="Y452" s="1251">
        <v>40819</v>
      </c>
      <c r="Z452" s="1251">
        <v>41185</v>
      </c>
      <c r="AA452" s="1250">
        <f t="shared" ca="1" si="23"/>
        <v>6.833333333333333</v>
      </c>
      <c r="AB452" s="1252" t="s">
        <v>3826</v>
      </c>
      <c r="AC452" s="1253"/>
      <c r="AD452" s="1231"/>
    </row>
    <row r="453" spans="1:30" ht="15.75" customHeight="1">
      <c r="A453" s="1244">
        <f t="shared" si="10"/>
        <v>23</v>
      </c>
      <c r="B453" s="1245" t="s">
        <v>2611</v>
      </c>
      <c r="C453" s="1245" t="s">
        <v>2495</v>
      </c>
      <c r="D453" s="1245" t="s">
        <v>2605</v>
      </c>
      <c r="E453" s="1246" t="s">
        <v>1710</v>
      </c>
      <c r="F453" s="1245">
        <f t="shared" si="22"/>
        <v>1977</v>
      </c>
      <c r="G453" s="1247">
        <v>28160</v>
      </c>
      <c r="H453" s="1244" t="s">
        <v>1705</v>
      </c>
      <c r="I453" s="1248" t="s">
        <v>3826</v>
      </c>
      <c r="J453" s="1245" t="s">
        <v>1681</v>
      </c>
      <c r="K453" s="1245">
        <v>0</v>
      </c>
      <c r="L453" s="1245" t="s">
        <v>2551</v>
      </c>
      <c r="M453" s="1245" t="s">
        <v>2555</v>
      </c>
      <c r="N453" s="1245"/>
      <c r="O453" s="1245" t="s">
        <v>1227</v>
      </c>
      <c r="P453" s="1249"/>
      <c r="Q453" s="1245"/>
      <c r="R453" s="1244"/>
      <c r="S453" s="1244"/>
      <c r="T453" s="1244"/>
      <c r="U453" s="1244"/>
      <c r="V453" s="1244" t="s">
        <v>2052</v>
      </c>
      <c r="W453" s="1250" t="s">
        <v>1716</v>
      </c>
      <c r="X453" s="1244"/>
      <c r="Y453" s="1251">
        <v>39381</v>
      </c>
      <c r="Z453" s="1251">
        <v>39747</v>
      </c>
      <c r="AA453" s="1250">
        <f t="shared" ca="1" si="23"/>
        <v>7.333333333333333</v>
      </c>
      <c r="AB453" s="1252" t="s">
        <v>3826</v>
      </c>
      <c r="AC453" s="1253"/>
      <c r="AD453" s="1231"/>
    </row>
    <row r="454" spans="1:30" ht="15.75" hidden="1" customHeight="1">
      <c r="A454" s="1244">
        <f t="shared" si="10"/>
        <v>23</v>
      </c>
      <c r="B454" s="1245" t="s">
        <v>2612</v>
      </c>
      <c r="C454" s="1245" t="s">
        <v>2613</v>
      </c>
      <c r="D454" s="1245" t="s">
        <v>2614</v>
      </c>
      <c r="E454" s="1246" t="s">
        <v>1710</v>
      </c>
      <c r="F454" s="1245">
        <f t="shared" si="22"/>
        <v>1982</v>
      </c>
      <c r="G454" s="1247">
        <v>30252</v>
      </c>
      <c r="H454" s="1244" t="s">
        <v>1691</v>
      </c>
      <c r="I454" s="1248" t="s">
        <v>3826</v>
      </c>
      <c r="J454" s="1245" t="s">
        <v>1683</v>
      </c>
      <c r="K454" s="1245">
        <v>0</v>
      </c>
      <c r="L454" s="1245" t="s">
        <v>2615</v>
      </c>
      <c r="M454" s="1245" t="s">
        <v>2616</v>
      </c>
      <c r="N454" s="1245"/>
      <c r="O454" s="1245" t="s">
        <v>2616</v>
      </c>
      <c r="P454" s="1249"/>
      <c r="Q454" s="1245"/>
      <c r="R454" s="1251" t="s">
        <v>2617</v>
      </c>
      <c r="S454" s="1244"/>
      <c r="T454" s="1244" t="s">
        <v>725</v>
      </c>
      <c r="U454" s="1244" t="s">
        <v>1694</v>
      </c>
      <c r="V454" s="1244"/>
      <c r="W454" s="1250" t="s">
        <v>1708</v>
      </c>
      <c r="X454" s="1244" t="s">
        <v>1770</v>
      </c>
      <c r="Y454" s="1251">
        <v>41423</v>
      </c>
      <c r="Z454" s="1251">
        <v>41788</v>
      </c>
      <c r="AA454" s="1250">
        <f t="shared" ca="1" si="23"/>
        <v>13</v>
      </c>
      <c r="AB454" s="1252" t="s">
        <v>3826</v>
      </c>
      <c r="AC454" s="1253"/>
      <c r="AD454" s="1231"/>
    </row>
    <row r="455" spans="1:30" ht="15.75" hidden="1" customHeight="1">
      <c r="A455" s="1244">
        <f t="shared" si="10"/>
        <v>23</v>
      </c>
      <c r="B455" s="1245" t="s">
        <v>2618</v>
      </c>
      <c r="C455" s="1245" t="s">
        <v>2613</v>
      </c>
      <c r="D455" s="1245" t="s">
        <v>2614</v>
      </c>
      <c r="E455" s="1244" t="s">
        <v>1710</v>
      </c>
      <c r="F455" s="1245">
        <f t="shared" si="22"/>
        <v>1987</v>
      </c>
      <c r="G455" s="1247">
        <v>31892</v>
      </c>
      <c r="H455" s="1244" t="s">
        <v>1699</v>
      </c>
      <c r="I455" s="1248" t="s">
        <v>3826</v>
      </c>
      <c r="J455" s="1245" t="s">
        <v>1681</v>
      </c>
      <c r="K455" s="1245">
        <v>0</v>
      </c>
      <c r="L455" s="1245" t="s">
        <v>1739</v>
      </c>
      <c r="M455" s="1245" t="s">
        <v>2616</v>
      </c>
      <c r="N455" s="1245"/>
      <c r="O455" s="1245" t="s">
        <v>1227</v>
      </c>
      <c r="P455" s="1249"/>
      <c r="Q455" s="1245"/>
      <c r="R455" s="1251" t="s">
        <v>1773</v>
      </c>
      <c r="S455" s="1244"/>
      <c r="T455" s="1244" t="s">
        <v>725</v>
      </c>
      <c r="U455" s="1244" t="s">
        <v>1774</v>
      </c>
      <c r="V455" s="1244"/>
      <c r="W455" s="1244">
        <v>0</v>
      </c>
      <c r="X455" s="1244"/>
      <c r="Y455" s="1251"/>
      <c r="Z455" s="1251"/>
      <c r="AA455" s="1250">
        <f t="shared" ca="1" si="23"/>
        <v>17.5</v>
      </c>
      <c r="AB455" s="1252" t="s">
        <v>3826</v>
      </c>
      <c r="AC455" s="1253"/>
      <c r="AD455" s="1231"/>
    </row>
    <row r="456" spans="1:30" ht="15.75" hidden="1" customHeight="1">
      <c r="A456" s="1244">
        <f t="shared" si="10"/>
        <v>23</v>
      </c>
      <c r="B456" s="1245" t="s">
        <v>2619</v>
      </c>
      <c r="C456" s="1245" t="s">
        <v>2613</v>
      </c>
      <c r="D456" s="1245" t="s">
        <v>2614</v>
      </c>
      <c r="E456" s="1246" t="s">
        <v>1710</v>
      </c>
      <c r="F456" s="1245">
        <f t="shared" si="22"/>
        <v>1979</v>
      </c>
      <c r="G456" s="1247">
        <v>29020</v>
      </c>
      <c r="H456" s="1244" t="s">
        <v>1691</v>
      </c>
      <c r="I456" s="1248" t="s">
        <v>3826</v>
      </c>
      <c r="J456" s="1245" t="s">
        <v>1683</v>
      </c>
      <c r="K456" s="1245">
        <v>0</v>
      </c>
      <c r="L456" s="1245" t="s">
        <v>1739</v>
      </c>
      <c r="M456" s="1245" t="s">
        <v>1739</v>
      </c>
      <c r="N456" s="1245"/>
      <c r="O456" s="1245" t="s">
        <v>1739</v>
      </c>
      <c r="P456" s="1249"/>
      <c r="Q456" s="1245"/>
      <c r="R456" s="1251" t="s">
        <v>2005</v>
      </c>
      <c r="S456" s="1244"/>
      <c r="T456" s="1244" t="s">
        <v>725</v>
      </c>
      <c r="U456" s="1244" t="s">
        <v>1694</v>
      </c>
      <c r="V456" s="1244"/>
      <c r="W456" s="1250" t="s">
        <v>1886</v>
      </c>
      <c r="X456" s="1244" t="s">
        <v>1696</v>
      </c>
      <c r="Y456" s="1251">
        <v>38527</v>
      </c>
      <c r="Z456" s="1251">
        <v>38892</v>
      </c>
      <c r="AA456" s="1250">
        <f t="shared" ca="1" si="23"/>
        <v>9.6666666666666661</v>
      </c>
      <c r="AB456" s="1252" t="s">
        <v>3826</v>
      </c>
      <c r="AC456" s="1253"/>
      <c r="AD456" s="1231"/>
    </row>
    <row r="457" spans="1:30" ht="15.75" hidden="1" customHeight="1">
      <c r="A457" s="1244">
        <f t="shared" si="10"/>
        <v>23</v>
      </c>
      <c r="B457" s="1245" t="s">
        <v>2620</v>
      </c>
      <c r="C457" s="1245" t="s">
        <v>2613</v>
      </c>
      <c r="D457" s="1245" t="s">
        <v>2614</v>
      </c>
      <c r="E457" s="1244" t="s">
        <v>1710</v>
      </c>
      <c r="F457" s="1245">
        <f t="shared" si="22"/>
        <v>1977</v>
      </c>
      <c r="G457" s="1247">
        <v>28451</v>
      </c>
      <c r="H457" s="1244" t="s">
        <v>1691</v>
      </c>
      <c r="I457" s="1248" t="s">
        <v>3826</v>
      </c>
      <c r="J457" s="1245" t="s">
        <v>1683</v>
      </c>
      <c r="K457" s="1245">
        <v>0</v>
      </c>
      <c r="L457" s="1245" t="s">
        <v>1739</v>
      </c>
      <c r="M457" s="1245" t="s">
        <v>2616</v>
      </c>
      <c r="N457" s="1245"/>
      <c r="O457" s="1245" t="s">
        <v>2616</v>
      </c>
      <c r="P457" s="1249"/>
      <c r="Q457" s="1245"/>
      <c r="R457" s="1251" t="s">
        <v>2130</v>
      </c>
      <c r="S457" s="1244"/>
      <c r="T457" s="1244" t="s">
        <v>725</v>
      </c>
      <c r="U457" s="1244" t="s">
        <v>1760</v>
      </c>
      <c r="V457" s="1244"/>
      <c r="W457" s="1244">
        <v>0</v>
      </c>
      <c r="X457" s="1244" t="s">
        <v>1696</v>
      </c>
      <c r="Y457" s="1251">
        <v>37243</v>
      </c>
      <c r="Z457" s="1251">
        <v>37608</v>
      </c>
      <c r="AA457" s="1250">
        <f t="shared" ca="1" si="23"/>
        <v>8.0833333333333339</v>
      </c>
      <c r="AB457" s="1252" t="e">
        <f>+VLOOKUP(#REF!,'[6]CÁN BỘ'!F$8:CL$1600,COLUMN('[6]CÁN BỘ'!$CL$17)-5,0)</f>
        <v>#REF!</v>
      </c>
      <c r="AC457" s="1270" t="e">
        <f>+#REF!-#REF!</f>
        <v>#REF!</v>
      </c>
      <c r="AD457" s="1231"/>
    </row>
    <row r="458" spans="1:30" ht="15.75" hidden="1" customHeight="1">
      <c r="A458" s="1244">
        <f t="shared" si="10"/>
        <v>23</v>
      </c>
      <c r="B458" s="1245" t="s">
        <v>2621</v>
      </c>
      <c r="C458" s="1245" t="s">
        <v>2613</v>
      </c>
      <c r="D458" s="1245" t="s">
        <v>2614</v>
      </c>
      <c r="E458" s="1246" t="s">
        <v>1710</v>
      </c>
      <c r="F458" s="1245">
        <f t="shared" si="22"/>
        <v>1988</v>
      </c>
      <c r="G458" s="1247">
        <v>32368</v>
      </c>
      <c r="H458" s="1244" t="s">
        <v>1699</v>
      </c>
      <c r="I458" s="1248" t="s">
        <v>3826</v>
      </c>
      <c r="J458" s="1245" t="s">
        <v>1681</v>
      </c>
      <c r="K458" s="1245">
        <v>0</v>
      </c>
      <c r="L458" s="1245" t="s">
        <v>1739</v>
      </c>
      <c r="M458" s="1245" t="s">
        <v>2622</v>
      </c>
      <c r="N458" s="1245"/>
      <c r="O458" s="1245" t="s">
        <v>1227</v>
      </c>
      <c r="P458" s="1249"/>
      <c r="Q458" s="1245"/>
      <c r="R458" s="1251" t="s">
        <v>1773</v>
      </c>
      <c r="S458" s="1244"/>
      <c r="T458" s="1244" t="s">
        <v>725</v>
      </c>
      <c r="U458" s="1244" t="s">
        <v>1774</v>
      </c>
      <c r="V458" s="1244"/>
      <c r="W458" s="1244">
        <v>0</v>
      </c>
      <c r="X458" s="1244"/>
      <c r="Y458" s="1251">
        <v>42516</v>
      </c>
      <c r="Z458" s="1251">
        <v>42881</v>
      </c>
      <c r="AA458" s="1250">
        <f t="shared" ca="1" si="23"/>
        <v>18.833333333333332</v>
      </c>
      <c r="AB458" s="1252" t="s">
        <v>3826</v>
      </c>
      <c r="AC458" s="1253"/>
      <c r="AD458" s="1231"/>
    </row>
    <row r="459" spans="1:30" ht="15.75" hidden="1" customHeight="1">
      <c r="A459" s="1244">
        <f t="shared" si="10"/>
        <v>23</v>
      </c>
      <c r="B459" s="1245" t="s">
        <v>2623</v>
      </c>
      <c r="C459" s="1245" t="s">
        <v>2613</v>
      </c>
      <c r="D459" s="1245" t="s">
        <v>2614</v>
      </c>
      <c r="E459" s="1244" t="s">
        <v>1710</v>
      </c>
      <c r="F459" s="1245">
        <f t="shared" si="22"/>
        <v>1989</v>
      </c>
      <c r="G459" s="1247">
        <v>32796</v>
      </c>
      <c r="H459" s="1244" t="s">
        <v>1699</v>
      </c>
      <c r="I459" s="1248" t="s">
        <v>3826</v>
      </c>
      <c r="J459" s="1245" t="s">
        <v>1681</v>
      </c>
      <c r="K459" s="1245">
        <v>0</v>
      </c>
      <c r="L459" s="1245" t="s">
        <v>1739</v>
      </c>
      <c r="M459" s="1245" t="s">
        <v>1739</v>
      </c>
      <c r="N459" s="1245"/>
      <c r="O459" s="1245" t="s">
        <v>1227</v>
      </c>
      <c r="P459" s="1249"/>
      <c r="Q459" s="1245"/>
      <c r="R459" s="1251" t="s">
        <v>1773</v>
      </c>
      <c r="S459" s="1244"/>
      <c r="T459" s="1244" t="s">
        <v>725</v>
      </c>
      <c r="U459" s="1244" t="s">
        <v>1774</v>
      </c>
      <c r="V459" s="1244"/>
      <c r="W459" s="1244" t="s">
        <v>1750</v>
      </c>
      <c r="X459" s="1244"/>
      <c r="Y459" s="1251">
        <v>40733</v>
      </c>
      <c r="Z459" s="1251">
        <v>41099</v>
      </c>
      <c r="AA459" s="1250">
        <f t="shared" ca="1" si="23"/>
        <v>20</v>
      </c>
      <c r="AB459" s="1252" t="s">
        <v>3826</v>
      </c>
      <c r="AC459" s="1253"/>
      <c r="AD459" s="1231"/>
    </row>
    <row r="460" spans="1:30" ht="15.75" hidden="1" customHeight="1">
      <c r="A460" s="1244">
        <f t="shared" si="10"/>
        <v>23</v>
      </c>
      <c r="B460" s="1245" t="s">
        <v>2624</v>
      </c>
      <c r="C460" s="1245" t="s">
        <v>2613</v>
      </c>
      <c r="D460" s="1245" t="s">
        <v>2614</v>
      </c>
      <c r="E460" s="1244" t="s">
        <v>1710</v>
      </c>
      <c r="F460" s="1245">
        <f t="shared" si="22"/>
        <v>1986</v>
      </c>
      <c r="G460" s="1247">
        <v>31657</v>
      </c>
      <c r="H460" s="1244" t="s">
        <v>1699</v>
      </c>
      <c r="I460" s="1248" t="s">
        <v>3826</v>
      </c>
      <c r="J460" s="1245" t="s">
        <v>1683</v>
      </c>
      <c r="K460" s="1245">
        <v>0</v>
      </c>
      <c r="L460" s="1245" t="s">
        <v>1739</v>
      </c>
      <c r="M460" s="1245" t="s">
        <v>2616</v>
      </c>
      <c r="N460" s="1245"/>
      <c r="O460" s="1245" t="s">
        <v>2070</v>
      </c>
      <c r="P460" s="1249">
        <v>43891</v>
      </c>
      <c r="Q460" s="1245"/>
      <c r="R460" s="1251" t="s">
        <v>1746</v>
      </c>
      <c r="S460" s="1244"/>
      <c r="T460" s="1244" t="s">
        <v>725</v>
      </c>
      <c r="U460" s="1244" t="s">
        <v>1774</v>
      </c>
      <c r="V460" s="1244"/>
      <c r="W460" s="1244">
        <v>0</v>
      </c>
      <c r="X460" s="1244"/>
      <c r="Y460" s="1251">
        <v>41423</v>
      </c>
      <c r="Z460" s="1251">
        <v>41788</v>
      </c>
      <c r="AA460" s="1250">
        <f t="shared" ca="1" si="23"/>
        <v>16.833333333333332</v>
      </c>
      <c r="AB460" s="1252" t="s">
        <v>3826</v>
      </c>
      <c r="AC460" s="1253"/>
      <c r="AD460" s="1231"/>
    </row>
    <row r="461" spans="1:30" ht="15.75" hidden="1" customHeight="1">
      <c r="A461" s="1244">
        <f t="shared" si="10"/>
        <v>23</v>
      </c>
      <c r="B461" s="1245" t="s">
        <v>2625</v>
      </c>
      <c r="C461" s="1245" t="s">
        <v>2613</v>
      </c>
      <c r="D461" s="1245" t="s">
        <v>2614</v>
      </c>
      <c r="E461" s="1246" t="s">
        <v>1710</v>
      </c>
      <c r="F461" s="1245">
        <f t="shared" si="22"/>
        <v>1986</v>
      </c>
      <c r="G461" s="1247">
        <v>31539</v>
      </c>
      <c r="H461" s="1244" t="s">
        <v>1699</v>
      </c>
      <c r="I461" s="1248" t="s">
        <v>3826</v>
      </c>
      <c r="J461" s="1245" t="s">
        <v>1681</v>
      </c>
      <c r="K461" s="1245">
        <v>0</v>
      </c>
      <c r="L461" s="1245" t="s">
        <v>2615</v>
      </c>
      <c r="M461" s="1245" t="s">
        <v>2616</v>
      </c>
      <c r="N461" s="1245"/>
      <c r="O461" s="1245" t="s">
        <v>1227</v>
      </c>
      <c r="P461" s="1249"/>
      <c r="Q461" s="1245"/>
      <c r="R461" s="1251" t="s">
        <v>1773</v>
      </c>
      <c r="S461" s="1244"/>
      <c r="T461" s="1244" t="s">
        <v>725</v>
      </c>
      <c r="U461" s="1244" t="s">
        <v>1774</v>
      </c>
      <c r="V461" s="1244"/>
      <c r="W461" s="1244" t="s">
        <v>725</v>
      </c>
      <c r="X461" s="1244"/>
      <c r="Y461" s="1251"/>
      <c r="Z461" s="1251"/>
      <c r="AA461" s="1250">
        <f t="shared" ca="1" si="23"/>
        <v>16.583333333333332</v>
      </c>
      <c r="AB461" s="1252" t="e">
        <f>+VLOOKUP(#REF!,'[6]CÁN BỘ'!F$8:CL$1600,COLUMN('[6]CÁN BỘ'!$CL$17)-5,0)</f>
        <v>#REF!</v>
      </c>
      <c r="AC461" s="1253"/>
      <c r="AD461" s="1231"/>
    </row>
    <row r="462" spans="1:30" ht="15.75" hidden="1" customHeight="1">
      <c r="A462" s="1244">
        <f t="shared" si="10"/>
        <v>23</v>
      </c>
      <c r="B462" s="1245" t="s">
        <v>2626</v>
      </c>
      <c r="C462" s="1245" t="s">
        <v>2613</v>
      </c>
      <c r="D462" s="1245" t="s">
        <v>2614</v>
      </c>
      <c r="E462" s="1244" t="s">
        <v>1710</v>
      </c>
      <c r="F462" s="1245">
        <f t="shared" si="22"/>
        <v>1981</v>
      </c>
      <c r="G462" s="1247">
        <v>29893</v>
      </c>
      <c r="H462" s="1244" t="s">
        <v>1691</v>
      </c>
      <c r="I462" s="1248" t="s">
        <v>3826</v>
      </c>
      <c r="J462" s="1245" t="s">
        <v>1683</v>
      </c>
      <c r="K462" s="1245">
        <v>0</v>
      </c>
      <c r="L462" s="1245" t="s">
        <v>1739</v>
      </c>
      <c r="M462" s="1245" t="s">
        <v>2616</v>
      </c>
      <c r="N462" s="1245"/>
      <c r="O462" s="1245" t="s">
        <v>2070</v>
      </c>
      <c r="P462" s="1249"/>
      <c r="Q462" s="1245"/>
      <c r="R462" s="1251" t="s">
        <v>1773</v>
      </c>
      <c r="S462" s="1244"/>
      <c r="T462" s="1244" t="s">
        <v>725</v>
      </c>
      <c r="U462" s="1244" t="s">
        <v>1760</v>
      </c>
      <c r="V462" s="1244"/>
      <c r="W462" s="1250" t="s">
        <v>1708</v>
      </c>
      <c r="X462" s="1244"/>
      <c r="Y462" s="1251">
        <v>40241</v>
      </c>
      <c r="Z462" s="1251">
        <v>40606</v>
      </c>
      <c r="AA462" s="1250">
        <f t="shared" ca="1" si="23"/>
        <v>12.083333333333334</v>
      </c>
      <c r="AB462" s="1252" t="s">
        <v>3826</v>
      </c>
      <c r="AC462" s="1253"/>
      <c r="AD462" s="1231"/>
    </row>
    <row r="463" spans="1:30" ht="15.75" hidden="1" customHeight="1">
      <c r="A463" s="1244">
        <f t="shared" si="10"/>
        <v>23</v>
      </c>
      <c r="B463" s="1245" t="s">
        <v>2627</v>
      </c>
      <c r="C463" s="1245" t="s">
        <v>2613</v>
      </c>
      <c r="D463" s="1245" t="s">
        <v>2614</v>
      </c>
      <c r="E463" s="1246" t="s">
        <v>1710</v>
      </c>
      <c r="F463" s="1245">
        <f t="shared" si="22"/>
        <v>1987</v>
      </c>
      <c r="G463" s="1247">
        <v>32020</v>
      </c>
      <c r="H463" s="1244" t="s">
        <v>1699</v>
      </c>
      <c r="I463" s="1248" t="s">
        <v>3826</v>
      </c>
      <c r="J463" s="1245" t="s">
        <v>1683</v>
      </c>
      <c r="K463" s="1245">
        <v>0</v>
      </c>
      <c r="L463" s="1245" t="s">
        <v>1739</v>
      </c>
      <c r="M463" s="1245" t="s">
        <v>2616</v>
      </c>
      <c r="N463" s="1245"/>
      <c r="O463" s="1245" t="s">
        <v>1739</v>
      </c>
      <c r="P463" s="1249">
        <v>44664</v>
      </c>
      <c r="Q463" s="1245"/>
      <c r="R463" s="1251" t="s">
        <v>1746</v>
      </c>
      <c r="S463" s="1244"/>
      <c r="T463" s="1244" t="s">
        <v>725</v>
      </c>
      <c r="U463" s="1244" t="s">
        <v>1774</v>
      </c>
      <c r="V463" s="1244"/>
      <c r="W463" s="1244">
        <v>0</v>
      </c>
      <c r="X463" s="1244"/>
      <c r="Y463" s="1251">
        <v>43185</v>
      </c>
      <c r="Z463" s="1251">
        <v>43550</v>
      </c>
      <c r="AA463" s="1250">
        <f t="shared" ca="1" si="23"/>
        <v>17.833333333333332</v>
      </c>
      <c r="AB463" s="1252" t="s">
        <v>3826</v>
      </c>
      <c r="AC463" s="1253"/>
      <c r="AD463" s="1231"/>
    </row>
    <row r="464" spans="1:30" ht="15.75" hidden="1" customHeight="1">
      <c r="A464" s="1244">
        <f t="shared" si="10"/>
        <v>23</v>
      </c>
      <c r="B464" s="1245" t="s">
        <v>2628</v>
      </c>
      <c r="C464" s="1245" t="s">
        <v>2613</v>
      </c>
      <c r="D464" s="1245" t="s">
        <v>2614</v>
      </c>
      <c r="E464" s="1244" t="s">
        <v>1710</v>
      </c>
      <c r="F464" s="1245">
        <f t="shared" si="22"/>
        <v>1981</v>
      </c>
      <c r="G464" s="1247">
        <v>29744</v>
      </c>
      <c r="H464" s="1244" t="s">
        <v>1691</v>
      </c>
      <c r="I464" s="1248" t="s">
        <v>3826</v>
      </c>
      <c r="J464" s="1245" t="s">
        <v>1683</v>
      </c>
      <c r="K464" s="1245">
        <v>0</v>
      </c>
      <c r="L464" s="1245" t="s">
        <v>1739</v>
      </c>
      <c r="M464" s="1245" t="s">
        <v>2622</v>
      </c>
      <c r="N464" s="1245"/>
      <c r="O464" s="1245" t="s">
        <v>2629</v>
      </c>
      <c r="P464" s="1249"/>
      <c r="Q464" s="1245"/>
      <c r="R464" s="1251" t="s">
        <v>2630</v>
      </c>
      <c r="S464" s="1244"/>
      <c r="T464" s="1244" t="s">
        <v>725</v>
      </c>
      <c r="U464" s="1244" t="s">
        <v>1694</v>
      </c>
      <c r="V464" s="1244"/>
      <c r="W464" s="1250" t="s">
        <v>1886</v>
      </c>
      <c r="X464" s="1244" t="s">
        <v>1770</v>
      </c>
      <c r="Y464" s="1251">
        <v>41116</v>
      </c>
      <c r="Z464" s="1251">
        <v>41481</v>
      </c>
      <c r="AA464" s="1250">
        <f t="shared" ca="1" si="23"/>
        <v>11.666666666666666</v>
      </c>
      <c r="AB464" s="1252" t="e">
        <f>+VLOOKUP(#REF!,'[6]CÁN BỘ'!F$8:CL$1600,COLUMN('[6]CÁN BỘ'!$CL$17)-5,0)</f>
        <v>#REF!</v>
      </c>
      <c r="AC464" s="1270" t="e">
        <f>+#REF!-#REF!</f>
        <v>#REF!</v>
      </c>
      <c r="AD464" s="1231"/>
    </row>
    <row r="465" spans="1:30" ht="15.75" hidden="1" customHeight="1">
      <c r="A465" s="1244">
        <f t="shared" si="10"/>
        <v>23</v>
      </c>
      <c r="B465" s="1245" t="s">
        <v>2631</v>
      </c>
      <c r="C465" s="1245" t="s">
        <v>2613</v>
      </c>
      <c r="D465" s="1245" t="s">
        <v>2614</v>
      </c>
      <c r="E465" s="1246" t="s">
        <v>1710</v>
      </c>
      <c r="F465" s="1245">
        <f t="shared" si="22"/>
        <v>1986</v>
      </c>
      <c r="G465" s="1247">
        <v>31723</v>
      </c>
      <c r="H465" s="1244" t="s">
        <v>1699</v>
      </c>
      <c r="I465" s="1248" t="s">
        <v>3826</v>
      </c>
      <c r="J465" s="1245" t="s">
        <v>1683</v>
      </c>
      <c r="K465" s="1245">
        <v>0</v>
      </c>
      <c r="L465" s="1245" t="s">
        <v>1739</v>
      </c>
      <c r="M465" s="1245" t="s">
        <v>2616</v>
      </c>
      <c r="N465" s="1245"/>
      <c r="O465" s="1245" t="s">
        <v>2070</v>
      </c>
      <c r="P465" s="1249">
        <v>43891</v>
      </c>
      <c r="Q465" s="1245"/>
      <c r="R465" s="1251" t="s">
        <v>1746</v>
      </c>
      <c r="S465" s="1244"/>
      <c r="T465" s="1244" t="s">
        <v>725</v>
      </c>
      <c r="U465" s="1244" t="s">
        <v>1774</v>
      </c>
      <c r="V465" s="1244"/>
      <c r="W465" s="1244" t="s">
        <v>1750</v>
      </c>
      <c r="X465" s="1244"/>
      <c r="Y465" s="1251">
        <v>39531</v>
      </c>
      <c r="Z465" s="1251">
        <v>39896</v>
      </c>
      <c r="AA465" s="1250">
        <f t="shared" ca="1" si="23"/>
        <v>17.083333333333332</v>
      </c>
      <c r="AB465" s="1252" t="e">
        <f>+VLOOKUP(#REF!,'[7]CÁN BỘ'!F$8:AX$1037,COLUMN('[7]CÁN BỘ'!$AP$42)-5,0)</f>
        <v>#REF!</v>
      </c>
      <c r="AC465" s="1253"/>
      <c r="AD465" s="1231"/>
    </row>
    <row r="466" spans="1:30" ht="15.75" hidden="1" customHeight="1">
      <c r="A466" s="1244">
        <f t="shared" si="10"/>
        <v>23</v>
      </c>
      <c r="B466" s="1245" t="s">
        <v>2632</v>
      </c>
      <c r="C466" s="1245" t="s">
        <v>2613</v>
      </c>
      <c r="D466" s="1245" t="s">
        <v>2614</v>
      </c>
      <c r="E466" s="1244" t="s">
        <v>1710</v>
      </c>
      <c r="F466" s="1245">
        <f t="shared" si="22"/>
        <v>1983</v>
      </c>
      <c r="G466" s="1247">
        <v>30444</v>
      </c>
      <c r="H466" s="1244" t="s">
        <v>1691</v>
      </c>
      <c r="I466" s="1248" t="s">
        <v>3826</v>
      </c>
      <c r="J466" s="1245" t="s">
        <v>1683</v>
      </c>
      <c r="K466" s="1245">
        <v>0</v>
      </c>
      <c r="L466" s="1245" t="s">
        <v>1739</v>
      </c>
      <c r="M466" s="1245" t="s">
        <v>1739</v>
      </c>
      <c r="N466" s="1245"/>
      <c r="O466" s="1245" t="s">
        <v>1739</v>
      </c>
      <c r="P466" s="1249"/>
      <c r="Q466" s="1245"/>
      <c r="R466" s="1251" t="s">
        <v>2017</v>
      </c>
      <c r="S466" s="1244" t="s">
        <v>2031</v>
      </c>
      <c r="T466" s="1244" t="s">
        <v>725</v>
      </c>
      <c r="U466" s="1244" t="s">
        <v>1760</v>
      </c>
      <c r="V466" s="1244"/>
      <c r="W466" s="1250" t="s">
        <v>1716</v>
      </c>
      <c r="X466" s="1244" t="s">
        <v>1823</v>
      </c>
      <c r="Y466" s="1251">
        <v>41742</v>
      </c>
      <c r="Z466" s="1251">
        <v>42107</v>
      </c>
      <c r="AA466" s="1250">
        <f t="shared" ca="1" si="23"/>
        <v>13.583333333333334</v>
      </c>
      <c r="AB466" s="1252" t="e">
        <f>+VLOOKUP(#REF!,'[6]CÁN BỘ'!F$8:CL$1600,COLUMN('[6]CÁN BỘ'!$CL$17)-5,0)</f>
        <v>#REF!</v>
      </c>
      <c r="AC466" s="1270" t="e">
        <f>+#REF!-#REF!</f>
        <v>#REF!</v>
      </c>
      <c r="AD466" s="1231"/>
    </row>
    <row r="467" spans="1:30" ht="15.75" hidden="1" customHeight="1">
      <c r="A467" s="1244">
        <f t="shared" si="10"/>
        <v>23</v>
      </c>
      <c r="B467" s="1245" t="s">
        <v>2633</v>
      </c>
      <c r="C467" s="1245" t="s">
        <v>2613</v>
      </c>
      <c r="D467" s="1245" t="s">
        <v>2614</v>
      </c>
      <c r="E467" s="1246" t="s">
        <v>1710</v>
      </c>
      <c r="F467" s="1245">
        <f t="shared" si="22"/>
        <v>1989</v>
      </c>
      <c r="G467" s="1247">
        <v>32826</v>
      </c>
      <c r="H467" s="1244" t="s">
        <v>1699</v>
      </c>
      <c r="I467" s="1248" t="s">
        <v>3826</v>
      </c>
      <c r="J467" s="1245" t="s">
        <v>1681</v>
      </c>
      <c r="K467" s="1245">
        <v>0</v>
      </c>
      <c r="L467" s="1245" t="s">
        <v>1739</v>
      </c>
      <c r="M467" s="1245" t="s">
        <v>1739</v>
      </c>
      <c r="N467" s="1245"/>
      <c r="O467" s="1245" t="s">
        <v>1227</v>
      </c>
      <c r="P467" s="1249"/>
      <c r="Q467" s="1245"/>
      <c r="R467" s="1251" t="s">
        <v>1746</v>
      </c>
      <c r="S467" s="1244"/>
      <c r="T467" s="1244" t="s">
        <v>725</v>
      </c>
      <c r="U467" s="1244" t="s">
        <v>1694</v>
      </c>
      <c r="V467" s="1244"/>
      <c r="W467" s="1250" t="s">
        <v>1886</v>
      </c>
      <c r="X467" s="1244"/>
      <c r="Y467" s="1251">
        <v>42754</v>
      </c>
      <c r="Z467" s="1251">
        <v>43119</v>
      </c>
      <c r="AA467" s="1250">
        <f t="shared" ca="1" si="23"/>
        <v>20.083333333333332</v>
      </c>
      <c r="AB467" s="1252" t="s">
        <v>3826</v>
      </c>
      <c r="AC467" s="1253"/>
      <c r="AD467" s="1231"/>
    </row>
    <row r="468" spans="1:30" ht="15.75" hidden="1" customHeight="1">
      <c r="A468" s="1244">
        <f t="shared" si="10"/>
        <v>23</v>
      </c>
      <c r="B468" s="1245" t="s">
        <v>2634</v>
      </c>
      <c r="C468" s="1245" t="s">
        <v>2613</v>
      </c>
      <c r="D468" s="1245" t="s">
        <v>2614</v>
      </c>
      <c r="E468" s="1244" t="s">
        <v>1710</v>
      </c>
      <c r="F468" s="1245">
        <f t="shared" si="22"/>
        <v>1988</v>
      </c>
      <c r="G468" s="1247">
        <v>32456</v>
      </c>
      <c r="H468" s="1244" t="s">
        <v>1699</v>
      </c>
      <c r="I468" s="1248" t="s">
        <v>3826</v>
      </c>
      <c r="J468" s="1245" t="s">
        <v>1681</v>
      </c>
      <c r="K468" s="1245">
        <v>0</v>
      </c>
      <c r="L468" s="1245" t="s">
        <v>2615</v>
      </c>
      <c r="M468" s="1245" t="s">
        <v>2622</v>
      </c>
      <c r="N468" s="1245"/>
      <c r="O468" s="1245" t="s">
        <v>1227</v>
      </c>
      <c r="P468" s="1249"/>
      <c r="Q468" s="1245"/>
      <c r="R468" s="1251" t="s">
        <v>1773</v>
      </c>
      <c r="S468" s="1244"/>
      <c r="T468" s="1244" t="s">
        <v>725</v>
      </c>
      <c r="U468" s="1244" t="s">
        <v>1774</v>
      </c>
      <c r="V468" s="1244"/>
      <c r="W468" s="1244">
        <v>0</v>
      </c>
      <c r="X468" s="1244"/>
      <c r="Y468" s="1251"/>
      <c r="Z468" s="1251"/>
      <c r="AA468" s="1250">
        <f t="shared" ca="1" si="23"/>
        <v>19.083333333333332</v>
      </c>
      <c r="AB468" s="1252" t="s">
        <v>3826</v>
      </c>
      <c r="AC468" s="1253"/>
      <c r="AD468" s="1231"/>
    </row>
    <row r="469" spans="1:30" ht="15.75" hidden="1" customHeight="1">
      <c r="A469" s="1244">
        <f t="shared" si="10"/>
        <v>23</v>
      </c>
      <c r="B469" s="1245" t="s">
        <v>2635</v>
      </c>
      <c r="C469" s="1245" t="s">
        <v>2613</v>
      </c>
      <c r="D469" s="1245" t="s">
        <v>2069</v>
      </c>
      <c r="E469" s="1246" t="s">
        <v>1710</v>
      </c>
      <c r="F469" s="1245">
        <f t="shared" si="22"/>
        <v>1987</v>
      </c>
      <c r="G469" s="1247">
        <v>32117</v>
      </c>
      <c r="H469" s="1244" t="s">
        <v>1699</v>
      </c>
      <c r="I469" s="1248" t="s">
        <v>3826</v>
      </c>
      <c r="J469" s="1245" t="s">
        <v>1681</v>
      </c>
      <c r="K469" s="1245">
        <v>0</v>
      </c>
      <c r="L469" s="1245" t="s">
        <v>2306</v>
      </c>
      <c r="M469" s="1245" t="s">
        <v>2636</v>
      </c>
      <c r="N469" s="1245"/>
      <c r="O469" s="1245" t="s">
        <v>1227</v>
      </c>
      <c r="P469" s="1249"/>
      <c r="Q469" s="1245"/>
      <c r="R469" s="1251" t="s">
        <v>2130</v>
      </c>
      <c r="S469" s="1244"/>
      <c r="T469" s="1244" t="s">
        <v>725</v>
      </c>
      <c r="U469" s="1244" t="s">
        <v>1694</v>
      </c>
      <c r="V469" s="1244"/>
      <c r="W469" s="1250" t="s">
        <v>1708</v>
      </c>
      <c r="X469" s="1244"/>
      <c r="Y469" s="1251">
        <v>43185</v>
      </c>
      <c r="Z469" s="1251">
        <v>43550</v>
      </c>
      <c r="AA469" s="1250">
        <f t="shared" ca="1" si="23"/>
        <v>18.166666666666668</v>
      </c>
      <c r="AB469" s="1252" t="s">
        <v>3826</v>
      </c>
      <c r="AC469" s="1253"/>
      <c r="AD469" s="1231"/>
    </row>
    <row r="470" spans="1:30" ht="15.75" hidden="1" customHeight="1">
      <c r="A470" s="1244">
        <f t="shared" si="10"/>
        <v>23</v>
      </c>
      <c r="B470" s="1245" t="s">
        <v>2637</v>
      </c>
      <c r="C470" s="1245" t="s">
        <v>2613</v>
      </c>
      <c r="D470" s="1245" t="s">
        <v>2069</v>
      </c>
      <c r="E470" s="1244" t="s">
        <v>1710</v>
      </c>
      <c r="F470" s="1245">
        <f t="shared" si="22"/>
        <v>1983</v>
      </c>
      <c r="G470" s="1247">
        <v>30625</v>
      </c>
      <c r="H470" s="1244" t="s">
        <v>1699</v>
      </c>
      <c r="I470" s="1248" t="s">
        <v>3826</v>
      </c>
      <c r="J470" s="1245" t="s">
        <v>1683</v>
      </c>
      <c r="K470" s="1245">
        <v>0</v>
      </c>
      <c r="L470" s="1245" t="s">
        <v>2636</v>
      </c>
      <c r="M470" s="1245" t="s">
        <v>2636</v>
      </c>
      <c r="N470" s="1245"/>
      <c r="O470" s="1245" t="s">
        <v>2070</v>
      </c>
      <c r="P470" s="1249">
        <v>43617</v>
      </c>
      <c r="Q470" s="1245"/>
      <c r="R470" s="1251" t="s">
        <v>1853</v>
      </c>
      <c r="S470" s="1251" t="s">
        <v>2638</v>
      </c>
      <c r="T470" s="1244" t="s">
        <v>725</v>
      </c>
      <c r="U470" s="1244" t="s">
        <v>1694</v>
      </c>
      <c r="V470" s="1244"/>
      <c r="W470" s="1250" t="s">
        <v>1886</v>
      </c>
      <c r="X470" s="1244" t="s">
        <v>1770</v>
      </c>
      <c r="Y470" s="1251">
        <v>42754</v>
      </c>
      <c r="Z470" s="1251">
        <v>43119</v>
      </c>
      <c r="AA470" s="1250">
        <f t="shared" ca="1" si="23"/>
        <v>14.083333333333334</v>
      </c>
      <c r="AB470" s="1252" t="e">
        <f>+VLOOKUP(#REF!,'[6]CÁN BỘ'!F$8:CL$1600,COLUMN('[6]CÁN BỘ'!$CL$17)-5,0)</f>
        <v>#REF!</v>
      </c>
      <c r="AC470" s="1270" t="e">
        <f>+#REF!-#REF!</f>
        <v>#REF!</v>
      </c>
      <c r="AD470" s="1231"/>
    </row>
    <row r="471" spans="1:30" ht="15.75" hidden="1" customHeight="1">
      <c r="A471" s="1244">
        <f t="shared" si="10"/>
        <v>23</v>
      </c>
      <c r="B471" s="1245" t="s">
        <v>2639</v>
      </c>
      <c r="C471" s="1245" t="s">
        <v>2613</v>
      </c>
      <c r="D471" s="1245" t="s">
        <v>2069</v>
      </c>
      <c r="E471" s="1246" t="s">
        <v>1710</v>
      </c>
      <c r="F471" s="1245">
        <f t="shared" si="22"/>
        <v>1990</v>
      </c>
      <c r="G471" s="1247">
        <v>33149</v>
      </c>
      <c r="H471" s="1244" t="s">
        <v>1699</v>
      </c>
      <c r="I471" s="1248" t="s">
        <v>3826</v>
      </c>
      <c r="J471" s="1245" t="s">
        <v>1681</v>
      </c>
      <c r="K471" s="1245">
        <v>0</v>
      </c>
      <c r="L471" s="1245" t="s">
        <v>2306</v>
      </c>
      <c r="M471" s="1245" t="s">
        <v>2640</v>
      </c>
      <c r="N471" s="1245"/>
      <c r="O471" s="1245" t="s">
        <v>1227</v>
      </c>
      <c r="P471" s="1249"/>
      <c r="Q471" s="1245"/>
      <c r="R471" s="1251" t="s">
        <v>2130</v>
      </c>
      <c r="S471" s="1244"/>
      <c r="T471" s="1244" t="s">
        <v>725</v>
      </c>
      <c r="U471" s="1244" t="s">
        <v>1774</v>
      </c>
      <c r="V471" s="1244"/>
      <c r="W471" s="1244">
        <v>0</v>
      </c>
      <c r="X471" s="1244"/>
      <c r="Y471" s="1251"/>
      <c r="Z471" s="1251"/>
      <c r="AA471" s="1250">
        <f t="shared" ca="1" si="23"/>
        <v>21</v>
      </c>
      <c r="AB471" s="1252" t="s">
        <v>3826</v>
      </c>
      <c r="AC471" s="1253"/>
      <c r="AD471" s="1231"/>
    </row>
    <row r="472" spans="1:30" ht="15.75" hidden="1" customHeight="1">
      <c r="A472" s="1244">
        <f t="shared" si="10"/>
        <v>23</v>
      </c>
      <c r="B472" s="1245" t="s">
        <v>2641</v>
      </c>
      <c r="C472" s="1245" t="s">
        <v>2613</v>
      </c>
      <c r="D472" s="1245" t="s">
        <v>2069</v>
      </c>
      <c r="E472" s="1244" t="s">
        <v>1710</v>
      </c>
      <c r="F472" s="1245">
        <f t="shared" si="22"/>
        <v>1989</v>
      </c>
      <c r="G472" s="1247">
        <v>32634</v>
      </c>
      <c r="H472" s="1244" t="s">
        <v>1699</v>
      </c>
      <c r="I472" s="1248" t="s">
        <v>3826</v>
      </c>
      <c r="J472" s="1245" t="s">
        <v>1681</v>
      </c>
      <c r="K472" s="1245">
        <v>0</v>
      </c>
      <c r="L472" s="1245" t="s">
        <v>2070</v>
      </c>
      <c r="M472" s="1245" t="s">
        <v>2070</v>
      </c>
      <c r="N472" s="1245"/>
      <c r="O472" s="1245">
        <v>0</v>
      </c>
      <c r="P472" s="1249"/>
      <c r="Q472" s="1245"/>
      <c r="R472" s="1244"/>
      <c r="S472" s="1244"/>
      <c r="T472" s="1244">
        <v>2018</v>
      </c>
      <c r="U472" s="1244"/>
      <c r="V472" s="1244"/>
      <c r="W472" s="1244">
        <v>0</v>
      </c>
      <c r="X472" s="1244"/>
      <c r="Y472" s="1251"/>
      <c r="Z472" s="1251"/>
      <c r="AA472" s="1250">
        <f t="shared" ca="1" si="23"/>
        <v>19.583333333333332</v>
      </c>
      <c r="AB472" s="1252" t="s">
        <v>3826</v>
      </c>
      <c r="AC472" s="1253"/>
      <c r="AD472" s="1231"/>
    </row>
    <row r="473" spans="1:30" ht="15.75" hidden="1" customHeight="1">
      <c r="A473" s="1244">
        <f t="shared" si="10"/>
        <v>23</v>
      </c>
      <c r="B473" s="1245" t="s">
        <v>2642</v>
      </c>
      <c r="C473" s="1245" t="s">
        <v>2613</v>
      </c>
      <c r="D473" s="1245" t="s">
        <v>2069</v>
      </c>
      <c r="E473" s="1246" t="s">
        <v>1690</v>
      </c>
      <c r="F473" s="1245">
        <f t="shared" si="22"/>
        <v>1981</v>
      </c>
      <c r="G473" s="1247">
        <v>29910</v>
      </c>
      <c r="H473" s="1244" t="s">
        <v>1699</v>
      </c>
      <c r="I473" s="1248" t="s">
        <v>3826</v>
      </c>
      <c r="J473" s="1245" t="s">
        <v>1681</v>
      </c>
      <c r="K473" s="1245">
        <v>0</v>
      </c>
      <c r="L473" s="1245" t="s">
        <v>2643</v>
      </c>
      <c r="M473" s="1245" t="s">
        <v>2644</v>
      </c>
      <c r="N473" s="1245"/>
      <c r="O473" s="1245" t="s">
        <v>1227</v>
      </c>
      <c r="P473" s="1249"/>
      <c r="Q473" s="1245"/>
      <c r="R473" s="1244" t="s">
        <v>1773</v>
      </c>
      <c r="S473" s="1244"/>
      <c r="T473" s="1244">
        <v>2018</v>
      </c>
      <c r="U473" s="1244" t="s">
        <v>1774</v>
      </c>
      <c r="V473" s="1244"/>
      <c r="W473" s="1250" t="s">
        <v>1708</v>
      </c>
      <c r="X473" s="1244"/>
      <c r="Y473" s="1251">
        <v>39194</v>
      </c>
      <c r="Z473" s="1251">
        <v>39560</v>
      </c>
      <c r="AA473" s="1250">
        <f t="shared" ca="1" si="23"/>
        <v>17.083333333333332</v>
      </c>
      <c r="AB473" s="1252" t="s">
        <v>3826</v>
      </c>
      <c r="AC473" s="1253"/>
      <c r="AD473" s="1231"/>
    </row>
    <row r="474" spans="1:30" ht="15.75" hidden="1" customHeight="1">
      <c r="A474" s="1244">
        <f t="shared" si="10"/>
        <v>23</v>
      </c>
      <c r="B474" s="1245" t="s">
        <v>2645</v>
      </c>
      <c r="C474" s="1245" t="s">
        <v>2613</v>
      </c>
      <c r="D474" s="1245" t="s">
        <v>2069</v>
      </c>
      <c r="E474" s="1244" t="s">
        <v>1710</v>
      </c>
      <c r="F474" s="1245">
        <f t="shared" si="22"/>
        <v>1982</v>
      </c>
      <c r="G474" s="1247">
        <v>30182</v>
      </c>
      <c r="H474" s="1244" t="s">
        <v>1699</v>
      </c>
      <c r="I474" s="1248" t="s">
        <v>3826</v>
      </c>
      <c r="J474" s="1245" t="s">
        <v>1683</v>
      </c>
      <c r="K474" s="1245">
        <v>0</v>
      </c>
      <c r="L474" s="1245" t="s">
        <v>2306</v>
      </c>
      <c r="M474" s="1245" t="s">
        <v>2306</v>
      </c>
      <c r="N474" s="1245"/>
      <c r="O474" s="1245" t="s">
        <v>2070</v>
      </c>
      <c r="P474" s="1249"/>
      <c r="Q474" s="1245"/>
      <c r="R474" s="1251" t="s">
        <v>1773</v>
      </c>
      <c r="S474" s="1244"/>
      <c r="T474" s="1244" t="s">
        <v>725</v>
      </c>
      <c r="U474" s="1244" t="s">
        <v>1694</v>
      </c>
      <c r="V474" s="1244"/>
      <c r="W474" s="1250" t="s">
        <v>1886</v>
      </c>
      <c r="X474" s="1244" t="s">
        <v>1770</v>
      </c>
      <c r="Y474" s="1251">
        <v>40819</v>
      </c>
      <c r="Z474" s="1251">
        <v>41185</v>
      </c>
      <c r="AA474" s="1250">
        <f t="shared" ca="1" si="23"/>
        <v>12.833333333333334</v>
      </c>
      <c r="AB474" s="1252" t="s">
        <v>3826</v>
      </c>
      <c r="AC474" s="1253"/>
      <c r="AD474" s="1231"/>
    </row>
    <row r="475" spans="1:30" ht="15.75" hidden="1" customHeight="1">
      <c r="A475" s="1244">
        <f t="shared" si="10"/>
        <v>23</v>
      </c>
      <c r="B475" s="1245" t="s">
        <v>2646</v>
      </c>
      <c r="C475" s="1245" t="s">
        <v>2613</v>
      </c>
      <c r="D475" s="1245" t="s">
        <v>2069</v>
      </c>
      <c r="E475" s="1246" t="s">
        <v>1710</v>
      </c>
      <c r="F475" s="1245">
        <f t="shared" si="22"/>
        <v>1980</v>
      </c>
      <c r="G475" s="1247">
        <v>29431</v>
      </c>
      <c r="H475" s="1244" t="s">
        <v>1691</v>
      </c>
      <c r="I475" s="1248" t="s">
        <v>3826</v>
      </c>
      <c r="J475" s="1245" t="s">
        <v>1683</v>
      </c>
      <c r="K475" s="1245">
        <v>0</v>
      </c>
      <c r="L475" s="1245" t="s">
        <v>2636</v>
      </c>
      <c r="M475" s="1245" t="s">
        <v>2636</v>
      </c>
      <c r="N475" s="1245"/>
      <c r="O475" s="1245" t="s">
        <v>2070</v>
      </c>
      <c r="P475" s="1249"/>
      <c r="Q475" s="1245"/>
      <c r="R475" s="1251" t="s">
        <v>1773</v>
      </c>
      <c r="S475" s="1244"/>
      <c r="T475" s="1244" t="s">
        <v>725</v>
      </c>
      <c r="U475" s="1244" t="s">
        <v>1760</v>
      </c>
      <c r="V475" s="1244"/>
      <c r="W475" s="1244" t="s">
        <v>1750</v>
      </c>
      <c r="X475" s="1244" t="s">
        <v>1696</v>
      </c>
      <c r="Y475" s="1251">
        <v>40027</v>
      </c>
      <c r="Z475" s="1251">
        <v>40392</v>
      </c>
      <c r="AA475" s="1250">
        <f t="shared" ca="1" si="23"/>
        <v>10.75</v>
      </c>
      <c r="AB475" s="1252" t="s">
        <v>3826</v>
      </c>
      <c r="AC475" s="1253"/>
      <c r="AD475" s="1231"/>
    </row>
    <row r="476" spans="1:30" ht="15.75" hidden="1" customHeight="1">
      <c r="A476" s="1244">
        <f t="shared" si="10"/>
        <v>23</v>
      </c>
      <c r="B476" s="1245" t="s">
        <v>2647</v>
      </c>
      <c r="C476" s="1245" t="s">
        <v>2613</v>
      </c>
      <c r="D476" s="1245" t="s">
        <v>2069</v>
      </c>
      <c r="E476" s="1244" t="s">
        <v>1710</v>
      </c>
      <c r="F476" s="1245">
        <f t="shared" si="22"/>
        <v>1978</v>
      </c>
      <c r="G476" s="1247">
        <v>28585</v>
      </c>
      <c r="H476" s="1244" t="s">
        <v>1861</v>
      </c>
      <c r="I476" s="1248" t="s">
        <v>3826</v>
      </c>
      <c r="J476" s="1245" t="s">
        <v>1683</v>
      </c>
      <c r="K476" s="1245" t="s">
        <v>1862</v>
      </c>
      <c r="L476" s="1245" t="s">
        <v>2643</v>
      </c>
      <c r="M476" s="1245" t="s">
        <v>2648</v>
      </c>
      <c r="N476" s="1245"/>
      <c r="O476" s="1245" t="s">
        <v>2649</v>
      </c>
      <c r="P476" s="1249"/>
      <c r="Q476" s="1245"/>
      <c r="R476" s="1251" t="s">
        <v>1853</v>
      </c>
      <c r="S476" s="1251" t="s">
        <v>2061</v>
      </c>
      <c r="T476" s="1244" t="s">
        <v>725</v>
      </c>
      <c r="U476" s="1244" t="s">
        <v>1760</v>
      </c>
      <c r="V476" s="1244"/>
      <c r="W476" s="1250" t="s">
        <v>1716</v>
      </c>
      <c r="X476" s="1244" t="s">
        <v>1696</v>
      </c>
      <c r="Y476" s="1251">
        <v>39773</v>
      </c>
      <c r="Z476" s="1251">
        <v>40138</v>
      </c>
      <c r="AA476" s="1250">
        <f t="shared" ca="1" si="23"/>
        <v>8.5</v>
      </c>
      <c r="AB476" s="1252" t="e">
        <f>+VLOOKUP(#REF!,'[6]CÁN BỘ'!F$8:CL$1600,COLUMN('[6]CÁN BỘ'!$CL$17)-5,0)</f>
        <v>#REF!</v>
      </c>
      <c r="AC476" s="1270" t="e">
        <f>+#REF!-#REF!</f>
        <v>#REF!</v>
      </c>
      <c r="AD476" s="1231"/>
    </row>
    <row r="477" spans="1:30" ht="15.75" hidden="1" customHeight="1">
      <c r="A477" s="1244">
        <f t="shared" si="10"/>
        <v>23</v>
      </c>
      <c r="B477" s="1245" t="s">
        <v>2650</v>
      </c>
      <c r="C477" s="1245" t="s">
        <v>2613</v>
      </c>
      <c r="D477" s="1245" t="s">
        <v>2069</v>
      </c>
      <c r="E477" s="1246" t="s">
        <v>1710</v>
      </c>
      <c r="F477" s="1245">
        <f t="shared" si="22"/>
        <v>1983</v>
      </c>
      <c r="G477" s="1247">
        <v>30498</v>
      </c>
      <c r="H477" s="1244" t="s">
        <v>1699</v>
      </c>
      <c r="I477" s="1248" t="s">
        <v>3826</v>
      </c>
      <c r="J477" s="1245" t="s">
        <v>1683</v>
      </c>
      <c r="K477" s="1245">
        <v>0</v>
      </c>
      <c r="L477" s="1245" t="s">
        <v>2651</v>
      </c>
      <c r="M477" s="1245" t="s">
        <v>2071</v>
      </c>
      <c r="N477" s="1245"/>
      <c r="O477" s="1245" t="s">
        <v>2070</v>
      </c>
      <c r="P477" s="1249"/>
      <c r="Q477" s="1245"/>
      <c r="R477" s="1251" t="s">
        <v>2130</v>
      </c>
      <c r="S477" s="1244"/>
      <c r="T477" s="1244" t="s">
        <v>725</v>
      </c>
      <c r="U477" s="1244" t="s">
        <v>1774</v>
      </c>
      <c r="V477" s="1244"/>
      <c r="W477" s="1244">
        <v>0</v>
      </c>
      <c r="X477" s="1244"/>
      <c r="Y477" s="1251">
        <v>41742</v>
      </c>
      <c r="Z477" s="1251">
        <v>42107</v>
      </c>
      <c r="AA477" s="1250">
        <f t="shared" ca="1" si="23"/>
        <v>13.666666666666666</v>
      </c>
      <c r="AB477" s="1252" t="s">
        <v>3826</v>
      </c>
      <c r="AC477" s="1253"/>
      <c r="AD477" s="1231"/>
    </row>
    <row r="478" spans="1:30" ht="15.75" hidden="1" customHeight="1">
      <c r="A478" s="1244">
        <f t="shared" si="10"/>
        <v>23</v>
      </c>
      <c r="B478" s="1245" t="s">
        <v>2652</v>
      </c>
      <c r="C478" s="1245" t="s">
        <v>2613</v>
      </c>
      <c r="D478" s="1245" t="s">
        <v>2069</v>
      </c>
      <c r="E478" s="1246" t="s">
        <v>1710</v>
      </c>
      <c r="F478" s="1245">
        <f t="shared" si="22"/>
        <v>1977</v>
      </c>
      <c r="G478" s="1247">
        <v>28438</v>
      </c>
      <c r="H478" s="1244" t="s">
        <v>1691</v>
      </c>
      <c r="I478" s="1248" t="s">
        <v>3826</v>
      </c>
      <c r="J478" s="1245" t="s">
        <v>1683</v>
      </c>
      <c r="K478" s="1245">
        <v>0</v>
      </c>
      <c r="L478" s="1245" t="s">
        <v>2643</v>
      </c>
      <c r="M478" s="1245" t="s">
        <v>2648</v>
      </c>
      <c r="N478" s="1245"/>
      <c r="O478" s="1245" t="s">
        <v>2649</v>
      </c>
      <c r="P478" s="1249"/>
      <c r="Q478" s="1245"/>
      <c r="R478" s="1251" t="s">
        <v>1773</v>
      </c>
      <c r="S478" s="1244"/>
      <c r="T478" s="1244" t="s">
        <v>725</v>
      </c>
      <c r="U478" s="1244" t="s">
        <v>1774</v>
      </c>
      <c r="V478" s="1244"/>
      <c r="W478" s="1244" t="s">
        <v>1750</v>
      </c>
      <c r="X478" s="1244"/>
      <c r="Y478" s="1251">
        <v>43748</v>
      </c>
      <c r="Z478" s="1251">
        <v>44114</v>
      </c>
      <c r="AA478" s="1250">
        <f t="shared" ca="1" si="23"/>
        <v>8.0833333333333339</v>
      </c>
      <c r="AB478" s="1252" t="s">
        <v>3826</v>
      </c>
      <c r="AC478" s="1253"/>
      <c r="AD478" s="1231"/>
    </row>
    <row r="479" spans="1:30" ht="15.75" hidden="1" customHeight="1">
      <c r="A479" s="1244">
        <f t="shared" si="10"/>
        <v>23</v>
      </c>
      <c r="B479" s="1245" t="s">
        <v>2653</v>
      </c>
      <c r="C479" s="1245" t="s">
        <v>2613</v>
      </c>
      <c r="D479" s="1245" t="s">
        <v>2069</v>
      </c>
      <c r="E479" s="1246" t="s">
        <v>1710</v>
      </c>
      <c r="F479" s="1245">
        <f t="shared" si="22"/>
        <v>1981</v>
      </c>
      <c r="G479" s="1247">
        <v>29852</v>
      </c>
      <c r="H479" s="1244" t="s">
        <v>1699</v>
      </c>
      <c r="I479" s="1248" t="s">
        <v>3826</v>
      </c>
      <c r="J479" s="1245" t="s">
        <v>1681</v>
      </c>
      <c r="K479" s="1245">
        <v>0</v>
      </c>
      <c r="L479" s="1245" t="s">
        <v>2648</v>
      </c>
      <c r="M479" s="1245" t="s">
        <v>2648</v>
      </c>
      <c r="N479" s="1245"/>
      <c r="O479" s="1245" t="s">
        <v>1227</v>
      </c>
      <c r="P479" s="1249"/>
      <c r="Q479" s="1245"/>
      <c r="R479" s="1251" t="s">
        <v>1746</v>
      </c>
      <c r="S479" s="1244"/>
      <c r="T479" s="1244">
        <v>0</v>
      </c>
      <c r="U479" s="1244" t="s">
        <v>1774</v>
      </c>
      <c r="V479" s="1244"/>
      <c r="W479" s="1244">
        <v>0</v>
      </c>
      <c r="X479" s="1244"/>
      <c r="Y479" s="1251"/>
      <c r="Z479" s="1251"/>
      <c r="AA479" s="1250">
        <f t="shared" ca="1" si="23"/>
        <v>11.916666666666666</v>
      </c>
      <c r="AB479" s="1252" t="s">
        <v>3826</v>
      </c>
      <c r="AC479" s="1253"/>
      <c r="AD479" s="1231"/>
    </row>
    <row r="480" spans="1:30" ht="15.75" hidden="1" customHeight="1">
      <c r="A480" s="1244">
        <f t="shared" si="10"/>
        <v>23</v>
      </c>
      <c r="B480" s="1245" t="s">
        <v>2654</v>
      </c>
      <c r="C480" s="1245" t="s">
        <v>2613</v>
      </c>
      <c r="D480" s="1245" t="s">
        <v>2069</v>
      </c>
      <c r="E480" s="1244" t="s">
        <v>1690</v>
      </c>
      <c r="F480" s="1245">
        <f t="shared" si="22"/>
        <v>1989</v>
      </c>
      <c r="G480" s="1247">
        <v>32702</v>
      </c>
      <c r="H480" s="1244" t="s">
        <v>1699</v>
      </c>
      <c r="I480" s="1248" t="s">
        <v>3826</v>
      </c>
      <c r="J480" s="1245" t="s">
        <v>1681</v>
      </c>
      <c r="K480" s="1245">
        <v>0</v>
      </c>
      <c r="L480" s="1245" t="s">
        <v>2649</v>
      </c>
      <c r="M480" s="1245" t="s">
        <v>2048</v>
      </c>
      <c r="N480" s="1245"/>
      <c r="O480" s="1245" t="s">
        <v>1227</v>
      </c>
      <c r="P480" s="1249"/>
      <c r="Q480" s="1245"/>
      <c r="R480" s="1251" t="s">
        <v>1773</v>
      </c>
      <c r="S480" s="1244"/>
      <c r="T480" s="1244" t="s">
        <v>725</v>
      </c>
      <c r="U480" s="1244" t="s">
        <v>1774</v>
      </c>
      <c r="V480" s="1244"/>
      <c r="W480" s="1250" t="s">
        <v>1716</v>
      </c>
      <c r="X480" s="1244"/>
      <c r="Y480" s="1251"/>
      <c r="Z480" s="1251"/>
      <c r="AA480" s="1250">
        <f t="shared" ca="1" si="23"/>
        <v>24.75</v>
      </c>
      <c r="AB480" s="1252" t="s">
        <v>3826</v>
      </c>
      <c r="AC480" s="1253"/>
      <c r="AD480" s="1231"/>
    </row>
    <row r="481" spans="1:30" ht="15.75" hidden="1" customHeight="1">
      <c r="A481" s="1244">
        <f t="shared" si="10"/>
        <v>23</v>
      </c>
      <c r="B481" s="1245" t="s">
        <v>2655</v>
      </c>
      <c r="C481" s="1245" t="s">
        <v>2613</v>
      </c>
      <c r="D481" s="1245" t="s">
        <v>2069</v>
      </c>
      <c r="E481" s="1244" t="s">
        <v>1710</v>
      </c>
      <c r="F481" s="1245">
        <f t="shared" si="22"/>
        <v>1979</v>
      </c>
      <c r="G481" s="1247">
        <v>29034</v>
      </c>
      <c r="H481" s="1244" t="s">
        <v>1861</v>
      </c>
      <c r="I481" s="1248" t="s">
        <v>3826</v>
      </c>
      <c r="J481" s="1245" t="s">
        <v>1683</v>
      </c>
      <c r="K481" s="1245" t="s">
        <v>1862</v>
      </c>
      <c r="L481" s="1245" t="s">
        <v>2071</v>
      </c>
      <c r="M481" s="1245" t="s">
        <v>2071</v>
      </c>
      <c r="N481" s="1245"/>
      <c r="O481" s="1245" t="s">
        <v>2071</v>
      </c>
      <c r="P481" s="1249"/>
      <c r="Q481" s="1245"/>
      <c r="R481" s="1251" t="s">
        <v>1773</v>
      </c>
      <c r="S481" s="1244"/>
      <c r="T481" s="1244"/>
      <c r="U481" s="1244" t="s">
        <v>1760</v>
      </c>
      <c r="V481" s="1244"/>
      <c r="W481" s="1250" t="s">
        <v>1695</v>
      </c>
      <c r="X481" s="1244" t="s">
        <v>1696</v>
      </c>
      <c r="Y481" s="1251">
        <v>40027</v>
      </c>
      <c r="Z481" s="1251">
        <v>40392</v>
      </c>
      <c r="AA481" s="1250">
        <f t="shared" ca="1" si="23"/>
        <v>9.6666666666666661</v>
      </c>
      <c r="AB481" s="1252" t="s">
        <v>3826</v>
      </c>
      <c r="AC481" s="1253"/>
      <c r="AD481" s="1231"/>
    </row>
    <row r="482" spans="1:30" ht="15.75" hidden="1" customHeight="1">
      <c r="A482" s="1244">
        <f t="shared" si="10"/>
        <v>23</v>
      </c>
      <c r="B482" s="1245" t="s">
        <v>2656</v>
      </c>
      <c r="C482" s="1245" t="s">
        <v>2613</v>
      </c>
      <c r="D482" s="1245" t="s">
        <v>2069</v>
      </c>
      <c r="E482" s="1244" t="s">
        <v>1710</v>
      </c>
      <c r="F482" s="1245">
        <f t="shared" si="22"/>
        <v>1979</v>
      </c>
      <c r="G482" s="1247">
        <v>28967</v>
      </c>
      <c r="H482" s="1244" t="s">
        <v>1691</v>
      </c>
      <c r="I482" s="1248" t="s">
        <v>3826</v>
      </c>
      <c r="J482" s="1245" t="s">
        <v>1683</v>
      </c>
      <c r="K482" s="1245">
        <v>0</v>
      </c>
      <c r="L482" s="1245" t="s">
        <v>2306</v>
      </c>
      <c r="M482" s="1245" t="s">
        <v>2306</v>
      </c>
      <c r="N482" s="1245"/>
      <c r="O482" s="1245" t="s">
        <v>2071</v>
      </c>
      <c r="P482" s="1249"/>
      <c r="Q482" s="1245"/>
      <c r="R482" s="1251" t="s">
        <v>1853</v>
      </c>
      <c r="S482" s="1251" t="s">
        <v>2657</v>
      </c>
      <c r="T482" s="1244" t="s">
        <v>725</v>
      </c>
      <c r="U482" s="1244" t="s">
        <v>1760</v>
      </c>
      <c r="V482" s="1244"/>
      <c r="W482" s="1244">
        <v>0</v>
      </c>
      <c r="X482" s="1244" t="s">
        <v>1696</v>
      </c>
      <c r="Y482" s="1251">
        <v>38679</v>
      </c>
      <c r="Z482" s="1251">
        <v>39044</v>
      </c>
      <c r="AA482" s="1250">
        <f t="shared" ca="1" si="23"/>
        <v>9.5</v>
      </c>
      <c r="AB482" s="1252" t="e">
        <f>+VLOOKUP(#REF!,'[6]CÁN BỘ'!F$8:CL$1600,COLUMN('[6]CÁN BỘ'!$CL$17)-5,0)</f>
        <v>#REF!</v>
      </c>
      <c r="AC482" s="1270" t="e">
        <f>+#REF!-#REF!</f>
        <v>#REF!</v>
      </c>
      <c r="AD482" s="1231"/>
    </row>
    <row r="483" spans="1:30" ht="15.75" hidden="1" customHeight="1">
      <c r="A483" s="1244">
        <f t="shared" si="10"/>
        <v>23</v>
      </c>
      <c r="B483" s="1245" t="s">
        <v>2658</v>
      </c>
      <c r="C483" s="1245" t="s">
        <v>2613</v>
      </c>
      <c r="D483" s="1245" t="s">
        <v>2069</v>
      </c>
      <c r="E483" s="1244" t="s">
        <v>1710</v>
      </c>
      <c r="F483" s="1245">
        <f t="shared" si="22"/>
        <v>1991</v>
      </c>
      <c r="G483" s="1247">
        <v>33585</v>
      </c>
      <c r="H483" s="1244" t="s">
        <v>1699</v>
      </c>
      <c r="I483" s="1248" t="s">
        <v>3826</v>
      </c>
      <c r="J483" s="1245" t="s">
        <v>1681</v>
      </c>
      <c r="K483" s="1245"/>
      <c r="L483" s="1245" t="s">
        <v>2387</v>
      </c>
      <c r="M483" s="1245" t="s">
        <v>2659</v>
      </c>
      <c r="N483" s="1245"/>
      <c r="O483" s="1245">
        <v>0</v>
      </c>
      <c r="P483" s="1249"/>
      <c r="Q483" s="1245"/>
      <c r="R483" s="1251" t="s">
        <v>1790</v>
      </c>
      <c r="S483" s="1244"/>
      <c r="T483" s="1244">
        <v>2018</v>
      </c>
      <c r="U483" s="1244"/>
      <c r="V483" s="1244"/>
      <c r="W483" s="1250" t="s">
        <v>1708</v>
      </c>
      <c r="X483" s="1244"/>
      <c r="Y483" s="1251"/>
      <c r="Z483" s="1251"/>
      <c r="AA483" s="1250">
        <f t="shared" ca="1" si="23"/>
        <v>22.166666666666668</v>
      </c>
      <c r="AB483" s="1252" t="s">
        <v>3826</v>
      </c>
      <c r="AC483" s="1253"/>
      <c r="AD483" s="1231"/>
    </row>
    <row r="484" spans="1:30" ht="15.75" hidden="1" customHeight="1">
      <c r="A484" s="1244">
        <f t="shared" si="10"/>
        <v>23</v>
      </c>
      <c r="B484" s="1245" t="s">
        <v>2660</v>
      </c>
      <c r="C484" s="1245" t="s">
        <v>2613</v>
      </c>
      <c r="D484" s="1245" t="s">
        <v>2069</v>
      </c>
      <c r="E484" s="1246" t="s">
        <v>1710</v>
      </c>
      <c r="F484" s="1245">
        <f t="shared" si="22"/>
        <v>1987</v>
      </c>
      <c r="G484" s="1247">
        <v>31815</v>
      </c>
      <c r="H484" s="1244" t="s">
        <v>1699</v>
      </c>
      <c r="I484" s="1248" t="s">
        <v>3826</v>
      </c>
      <c r="J484" s="1245" t="s">
        <v>1683</v>
      </c>
      <c r="K484" s="1245">
        <v>0</v>
      </c>
      <c r="L484" s="1245" t="s">
        <v>2661</v>
      </c>
      <c r="M484" s="1245" t="s">
        <v>2649</v>
      </c>
      <c r="N484" s="1245"/>
      <c r="O484" s="1245" t="s">
        <v>2662</v>
      </c>
      <c r="P484" s="1249">
        <v>44317</v>
      </c>
      <c r="Q484" s="1245"/>
      <c r="R484" s="1251" t="s">
        <v>1746</v>
      </c>
      <c r="S484" s="1244"/>
      <c r="T484" s="1244" t="s">
        <v>725</v>
      </c>
      <c r="U484" s="1244" t="s">
        <v>1774</v>
      </c>
      <c r="V484" s="1244"/>
      <c r="W484" s="1244">
        <v>0</v>
      </c>
      <c r="X484" s="1244"/>
      <c r="Y484" s="1251"/>
      <c r="Z484" s="1251"/>
      <c r="AA484" s="1250">
        <f t="shared" ca="1" si="23"/>
        <v>17.333333333333332</v>
      </c>
      <c r="AB484" s="1252" t="s">
        <v>3826</v>
      </c>
      <c r="AC484" s="1253"/>
      <c r="AD484" s="1231"/>
    </row>
    <row r="485" spans="1:30" ht="15.75" hidden="1" customHeight="1">
      <c r="A485" s="1244">
        <f t="shared" si="10"/>
        <v>23</v>
      </c>
      <c r="B485" s="1245" t="s">
        <v>2663</v>
      </c>
      <c r="C485" s="1245" t="s">
        <v>2613</v>
      </c>
      <c r="D485" s="1245" t="s">
        <v>2069</v>
      </c>
      <c r="E485" s="1244" t="s">
        <v>1710</v>
      </c>
      <c r="F485" s="1245">
        <f t="shared" si="22"/>
        <v>1983</v>
      </c>
      <c r="G485" s="1247">
        <v>30367</v>
      </c>
      <c r="H485" s="1244" t="s">
        <v>1691</v>
      </c>
      <c r="I485" s="1248" t="s">
        <v>3826</v>
      </c>
      <c r="J485" s="1245" t="s">
        <v>1683</v>
      </c>
      <c r="K485" s="1245">
        <v>0</v>
      </c>
      <c r="L485" s="1245" t="s">
        <v>2636</v>
      </c>
      <c r="M485" s="1245" t="s">
        <v>2636</v>
      </c>
      <c r="N485" s="1245"/>
      <c r="O485" s="1245" t="s">
        <v>1227</v>
      </c>
      <c r="P485" s="1249">
        <v>43983</v>
      </c>
      <c r="Q485" s="1245"/>
      <c r="R485" s="1251" t="s">
        <v>1746</v>
      </c>
      <c r="S485" s="1244"/>
      <c r="T485" s="1244" t="s">
        <v>725</v>
      </c>
      <c r="U485" s="1244" t="s">
        <v>1774</v>
      </c>
      <c r="V485" s="1244"/>
      <c r="W485" s="1244" t="s">
        <v>1750</v>
      </c>
      <c r="X485" s="1244"/>
      <c r="Y485" s="1251">
        <v>41742</v>
      </c>
      <c r="Z485" s="1251">
        <v>42107</v>
      </c>
      <c r="AA485" s="1250">
        <f t="shared" ca="1" si="23"/>
        <v>13.333333333333334</v>
      </c>
      <c r="AB485" s="1252" t="s">
        <v>3826</v>
      </c>
      <c r="AC485" s="1253"/>
      <c r="AD485" s="1231"/>
    </row>
    <row r="486" spans="1:30" ht="15.75" hidden="1" customHeight="1">
      <c r="A486" s="1244">
        <f t="shared" si="10"/>
        <v>23</v>
      </c>
      <c r="B486" s="1245" t="s">
        <v>2664</v>
      </c>
      <c r="C486" s="1245" t="s">
        <v>2613</v>
      </c>
      <c r="D486" s="1245" t="s">
        <v>2170</v>
      </c>
      <c r="E486" s="1246" t="s">
        <v>1710</v>
      </c>
      <c r="F486" s="1245">
        <f t="shared" si="22"/>
        <v>1962</v>
      </c>
      <c r="G486" s="1247">
        <v>22943</v>
      </c>
      <c r="H486" s="1246" t="s">
        <v>1861</v>
      </c>
      <c r="I486" s="1248" t="s">
        <v>3826</v>
      </c>
      <c r="J486" s="1245" t="s">
        <v>1683</v>
      </c>
      <c r="K486" s="1245" t="s">
        <v>1862</v>
      </c>
      <c r="L486" s="1254" t="s">
        <v>2070</v>
      </c>
      <c r="M486" s="1245"/>
      <c r="N486" s="1245"/>
      <c r="O486" s="1245" t="s">
        <v>2070</v>
      </c>
      <c r="P486" s="1249"/>
      <c r="Q486" s="1245"/>
      <c r="R486" s="1244"/>
      <c r="S486" s="1244"/>
      <c r="T486" s="1244"/>
      <c r="U486" s="1244"/>
      <c r="V486" s="1244"/>
      <c r="W486" s="1244"/>
      <c r="X486" s="1244"/>
      <c r="Y486" s="1251">
        <v>0</v>
      </c>
      <c r="Z486" s="1251">
        <v>0</v>
      </c>
      <c r="AA486" s="1257"/>
      <c r="AB486" s="1252" t="s">
        <v>3826</v>
      </c>
      <c r="AC486" s="1253"/>
      <c r="AD486" s="1231"/>
    </row>
    <row r="487" spans="1:30" ht="31.5" hidden="1" customHeight="1">
      <c r="A487" s="1244">
        <f t="shared" si="10"/>
        <v>23</v>
      </c>
      <c r="B487" s="1245" t="s">
        <v>2665</v>
      </c>
      <c r="C487" s="1245" t="s">
        <v>2613</v>
      </c>
      <c r="D487" s="1245" t="s">
        <v>2170</v>
      </c>
      <c r="E487" s="1246" t="s">
        <v>1710</v>
      </c>
      <c r="F487" s="1245">
        <f t="shared" si="22"/>
        <v>1979</v>
      </c>
      <c r="G487" s="1247">
        <v>29191</v>
      </c>
      <c r="H487" s="1244" t="s">
        <v>1691</v>
      </c>
      <c r="I487" s="1248" t="s">
        <v>3826</v>
      </c>
      <c r="J487" s="1245" t="s">
        <v>1683</v>
      </c>
      <c r="K487" s="1245">
        <v>0</v>
      </c>
      <c r="L487" s="1245" t="s">
        <v>2259</v>
      </c>
      <c r="M487" s="1245" t="s">
        <v>2259</v>
      </c>
      <c r="N487" s="1245"/>
      <c r="O487" s="1245" t="s">
        <v>2259</v>
      </c>
      <c r="P487" s="1249"/>
      <c r="Q487" s="1245"/>
      <c r="R487" s="1251" t="s">
        <v>1853</v>
      </c>
      <c r="S487" s="1251" t="s">
        <v>2666</v>
      </c>
      <c r="T487" s="1244" t="s">
        <v>725</v>
      </c>
      <c r="U487" s="1244" t="s">
        <v>1760</v>
      </c>
      <c r="V487" s="1244"/>
      <c r="W487" s="1250" t="s">
        <v>1716</v>
      </c>
      <c r="X487" s="1244" t="s">
        <v>1696</v>
      </c>
      <c r="Y487" s="1251">
        <v>39958</v>
      </c>
      <c r="Z487" s="1251">
        <v>40323</v>
      </c>
      <c r="AA487" s="1250">
        <f t="shared" ref="AA487:AA595" ca="1" si="27">IF(E487="nữ",660-DATEDIF(G487,TODAY(),"m"),720-DATEDIF(G487,TODAY(),"m"))/12</f>
        <v>10.083333333333334</v>
      </c>
      <c r="AB487" s="1252" t="e">
        <f>+VLOOKUP(#REF!,'[6]CÁN BỘ'!F$8:CL$1600,COLUMN('[6]CÁN BỘ'!$CL$17)-5,0)</f>
        <v>#REF!</v>
      </c>
      <c r="AC487" s="1270" t="e">
        <f>+#REF!-#REF!</f>
        <v>#REF!</v>
      </c>
      <c r="AD487" s="1231"/>
    </row>
    <row r="488" spans="1:30" ht="15.75" hidden="1" customHeight="1">
      <c r="A488" s="1244">
        <f t="shared" si="10"/>
        <v>23</v>
      </c>
      <c r="B488" s="1245" t="s">
        <v>2667</v>
      </c>
      <c r="C488" s="1245" t="s">
        <v>2613</v>
      </c>
      <c r="D488" s="1245" t="s">
        <v>2170</v>
      </c>
      <c r="E488" s="1246" t="s">
        <v>1710</v>
      </c>
      <c r="F488" s="1245">
        <f t="shared" si="22"/>
        <v>1987</v>
      </c>
      <c r="G488" s="1247">
        <v>32081</v>
      </c>
      <c r="H488" s="1244" t="s">
        <v>1699</v>
      </c>
      <c r="I488" s="1248" t="s">
        <v>3826</v>
      </c>
      <c r="J488" s="1245" t="s">
        <v>1681</v>
      </c>
      <c r="K488" s="1245">
        <v>0</v>
      </c>
      <c r="L488" s="1245" t="s">
        <v>2047</v>
      </c>
      <c r="M488" s="1245" t="s">
        <v>2047</v>
      </c>
      <c r="N488" s="1245"/>
      <c r="O488" s="1245" t="s">
        <v>1227</v>
      </c>
      <c r="P488" s="1249"/>
      <c r="Q488" s="1245"/>
      <c r="R488" s="1251" t="s">
        <v>1746</v>
      </c>
      <c r="S488" s="1244"/>
      <c r="T488" s="1244" t="s">
        <v>725</v>
      </c>
      <c r="U488" s="1244" t="s">
        <v>1774</v>
      </c>
      <c r="V488" s="1244"/>
      <c r="W488" s="1244">
        <v>0</v>
      </c>
      <c r="X488" s="1244"/>
      <c r="Y488" s="1251">
        <v>43185</v>
      </c>
      <c r="Z488" s="1251">
        <v>43550</v>
      </c>
      <c r="AA488" s="1250">
        <f t="shared" ca="1" si="27"/>
        <v>18</v>
      </c>
      <c r="AB488" s="1252" t="s">
        <v>3826</v>
      </c>
      <c r="AC488" s="1253"/>
      <c r="AD488" s="1231"/>
    </row>
    <row r="489" spans="1:30" ht="15.75" hidden="1" customHeight="1">
      <c r="A489" s="1244">
        <f t="shared" si="10"/>
        <v>23</v>
      </c>
      <c r="B489" s="1245" t="s">
        <v>2668</v>
      </c>
      <c r="C489" s="1245" t="s">
        <v>2613</v>
      </c>
      <c r="D489" s="1245" t="s">
        <v>2170</v>
      </c>
      <c r="E489" s="1244" t="s">
        <v>1710</v>
      </c>
      <c r="F489" s="1245">
        <f t="shared" si="22"/>
        <v>1992</v>
      </c>
      <c r="G489" s="1247">
        <v>33841</v>
      </c>
      <c r="H489" s="1244" t="s">
        <v>1699</v>
      </c>
      <c r="I489" s="1248" t="s">
        <v>3826</v>
      </c>
      <c r="J489" s="1245" t="s">
        <v>1681</v>
      </c>
      <c r="K489" s="1245"/>
      <c r="L489" s="1254" t="s">
        <v>2070</v>
      </c>
      <c r="M489" s="1245" t="s">
        <v>2070</v>
      </c>
      <c r="N489" s="1245"/>
      <c r="O489" s="1245">
        <v>0</v>
      </c>
      <c r="P489" s="1249"/>
      <c r="Q489" s="1245"/>
      <c r="R489" s="1251" t="s">
        <v>2669</v>
      </c>
      <c r="S489" s="1244"/>
      <c r="T489" s="1244" t="s">
        <v>725</v>
      </c>
      <c r="U489" s="1244"/>
      <c r="V489" s="1244"/>
      <c r="W489" s="1244"/>
      <c r="X489" s="1244"/>
      <c r="Y489" s="1244"/>
      <c r="Z489" s="1251"/>
      <c r="AA489" s="1250">
        <f t="shared" ca="1" si="27"/>
        <v>22.833333333333332</v>
      </c>
      <c r="AB489" s="1252" t="s">
        <v>3826</v>
      </c>
      <c r="AC489" s="1253"/>
      <c r="AD489" s="1231"/>
    </row>
    <row r="490" spans="1:30" ht="15.75" hidden="1" customHeight="1">
      <c r="A490" s="1244">
        <f t="shared" si="10"/>
        <v>23</v>
      </c>
      <c r="B490" s="1245" t="s">
        <v>2670</v>
      </c>
      <c r="C490" s="1245" t="s">
        <v>2613</v>
      </c>
      <c r="D490" s="1245" t="s">
        <v>2170</v>
      </c>
      <c r="E490" s="1246" t="s">
        <v>1690</v>
      </c>
      <c r="F490" s="1245">
        <f t="shared" si="22"/>
        <v>1986</v>
      </c>
      <c r="G490" s="1247">
        <v>31742</v>
      </c>
      <c r="H490" s="1244" t="s">
        <v>1699</v>
      </c>
      <c r="I490" s="1248" t="s">
        <v>3826</v>
      </c>
      <c r="J490" s="1245" t="s">
        <v>1683</v>
      </c>
      <c r="K490" s="1245">
        <v>0</v>
      </c>
      <c r="L490" s="1245" t="s">
        <v>2047</v>
      </c>
      <c r="M490" s="1245" t="s">
        <v>2671</v>
      </c>
      <c r="N490" s="1245"/>
      <c r="O490" s="1245" t="s">
        <v>2047</v>
      </c>
      <c r="P490" s="1249">
        <v>44753</v>
      </c>
      <c r="Q490" s="1245"/>
      <c r="R490" s="1251" t="s">
        <v>2672</v>
      </c>
      <c r="S490" s="1244" t="s">
        <v>2031</v>
      </c>
      <c r="T490" s="1244" t="s">
        <v>725</v>
      </c>
      <c r="U490" s="1244" t="s">
        <v>1774</v>
      </c>
      <c r="V490" s="1244"/>
      <c r="W490" s="1250" t="s">
        <v>1708</v>
      </c>
      <c r="X490" s="1244" t="s">
        <v>1770</v>
      </c>
      <c r="Y490" s="1251">
        <v>42564</v>
      </c>
      <c r="Z490" s="1251">
        <v>42929</v>
      </c>
      <c r="AA490" s="1250">
        <f t="shared" ca="1" si="27"/>
        <v>22.083333333333332</v>
      </c>
      <c r="AB490" s="1252" t="s">
        <v>3826</v>
      </c>
      <c r="AC490" s="1270" t="e">
        <f t="shared" ref="AC490:AC491" si="28">+#REF!-#REF!</f>
        <v>#REF!</v>
      </c>
      <c r="AD490" s="1231"/>
    </row>
    <row r="491" spans="1:30" ht="15.75" hidden="1" customHeight="1">
      <c r="A491" s="1244">
        <f t="shared" si="10"/>
        <v>23</v>
      </c>
      <c r="B491" s="1245" t="s">
        <v>2673</v>
      </c>
      <c r="C491" s="1245" t="s">
        <v>2613</v>
      </c>
      <c r="D491" s="1245" t="s">
        <v>2170</v>
      </c>
      <c r="E491" s="1246" t="s">
        <v>1710</v>
      </c>
      <c r="F491" s="1245">
        <f t="shared" si="22"/>
        <v>1983</v>
      </c>
      <c r="G491" s="1247">
        <v>30505</v>
      </c>
      <c r="H491" s="1244" t="s">
        <v>1699</v>
      </c>
      <c r="I491" s="1248" t="s">
        <v>3826</v>
      </c>
      <c r="J491" s="1245" t="s">
        <v>1681</v>
      </c>
      <c r="K491" s="1245">
        <v>0</v>
      </c>
      <c r="L491" s="1245" t="s">
        <v>2674</v>
      </c>
      <c r="M491" s="1245" t="s">
        <v>2671</v>
      </c>
      <c r="N491" s="1245"/>
      <c r="O491" s="1245" t="s">
        <v>2047</v>
      </c>
      <c r="P491" s="1249">
        <v>44753</v>
      </c>
      <c r="Q491" s="1245"/>
      <c r="R491" s="1251" t="s">
        <v>1773</v>
      </c>
      <c r="S491" s="1244"/>
      <c r="T491" s="1244" t="s">
        <v>725</v>
      </c>
      <c r="U491" s="1244" t="s">
        <v>1774</v>
      </c>
      <c r="V491" s="1244"/>
      <c r="W491" s="1244">
        <v>0</v>
      </c>
      <c r="X491" s="1244"/>
      <c r="Y491" s="1251">
        <v>41820</v>
      </c>
      <c r="Z491" s="1251">
        <v>42185</v>
      </c>
      <c r="AA491" s="1250">
        <f t="shared" ca="1" si="27"/>
        <v>13.75</v>
      </c>
      <c r="AB491" s="1252" t="s">
        <v>3826</v>
      </c>
      <c r="AC491" s="1270" t="e">
        <f t="shared" si="28"/>
        <v>#REF!</v>
      </c>
      <c r="AD491" s="1231"/>
    </row>
    <row r="492" spans="1:30" ht="15.75" hidden="1" customHeight="1">
      <c r="A492" s="1244">
        <f t="shared" si="10"/>
        <v>23</v>
      </c>
      <c r="B492" s="1245" t="s">
        <v>2675</v>
      </c>
      <c r="C492" s="1245" t="s">
        <v>2613</v>
      </c>
      <c r="D492" s="1245" t="s">
        <v>2170</v>
      </c>
      <c r="E492" s="1244" t="s">
        <v>1690</v>
      </c>
      <c r="F492" s="1245">
        <f t="shared" si="22"/>
        <v>1979</v>
      </c>
      <c r="G492" s="1247">
        <v>28898</v>
      </c>
      <c r="H492" s="1244" t="s">
        <v>1699</v>
      </c>
      <c r="I492" s="1248" t="s">
        <v>3826</v>
      </c>
      <c r="J492" s="1245" t="s">
        <v>1681</v>
      </c>
      <c r="K492" s="1245">
        <v>0</v>
      </c>
      <c r="L492" s="1245" t="s">
        <v>2676</v>
      </c>
      <c r="M492" s="1245" t="s">
        <v>2671</v>
      </c>
      <c r="N492" s="1245"/>
      <c r="O492" s="1245" t="s">
        <v>1227</v>
      </c>
      <c r="P492" s="1249"/>
      <c r="Q492" s="1245"/>
      <c r="R492" s="1251" t="s">
        <v>1746</v>
      </c>
      <c r="S492" s="1244"/>
      <c r="T492" s="1244" t="s">
        <v>725</v>
      </c>
      <c r="U492" s="1244"/>
      <c r="V492" s="1244"/>
      <c r="W492" s="1244">
        <v>0</v>
      </c>
      <c r="X492" s="1244"/>
      <c r="Y492" s="1251">
        <v>39773</v>
      </c>
      <c r="Z492" s="1251">
        <v>40138</v>
      </c>
      <c r="AA492" s="1250">
        <f t="shared" ca="1" si="27"/>
        <v>14.333333333333334</v>
      </c>
      <c r="AB492" s="1252" t="s">
        <v>3826</v>
      </c>
      <c r="AC492" s="1253"/>
      <c r="AD492" s="1231"/>
    </row>
    <row r="493" spans="1:30" ht="15.75" hidden="1" customHeight="1">
      <c r="A493" s="1244">
        <f t="shared" si="10"/>
        <v>23</v>
      </c>
      <c r="B493" s="1245" t="s">
        <v>2677</v>
      </c>
      <c r="C493" s="1245" t="s">
        <v>2613</v>
      </c>
      <c r="D493" s="1245" t="s">
        <v>2678</v>
      </c>
      <c r="E493" s="1246" t="s">
        <v>1710</v>
      </c>
      <c r="F493" s="1245">
        <f t="shared" si="22"/>
        <v>1989</v>
      </c>
      <c r="G493" s="1247">
        <v>32699</v>
      </c>
      <c r="H493" s="1244" t="s">
        <v>1699</v>
      </c>
      <c r="I493" s="1248" t="s">
        <v>3826</v>
      </c>
      <c r="J493" s="1245" t="s">
        <v>1681</v>
      </c>
      <c r="K493" s="1245">
        <v>0</v>
      </c>
      <c r="L493" s="1245" t="s">
        <v>2679</v>
      </c>
      <c r="M493" s="1245" t="s">
        <v>2108</v>
      </c>
      <c r="N493" s="1245"/>
      <c r="O493" s="1245" t="s">
        <v>1227</v>
      </c>
      <c r="P493" s="1249"/>
      <c r="Q493" s="1245"/>
      <c r="R493" s="1251" t="s">
        <v>2680</v>
      </c>
      <c r="S493" s="1244"/>
      <c r="T493" s="1244" t="s">
        <v>725</v>
      </c>
      <c r="U493" s="1244" t="s">
        <v>1774</v>
      </c>
      <c r="V493" s="1244"/>
      <c r="W493" s="1244">
        <v>0</v>
      </c>
      <c r="X493" s="1244"/>
      <c r="Y493" s="1251"/>
      <c r="Z493" s="1251"/>
      <c r="AA493" s="1250">
        <f t="shared" ca="1" si="27"/>
        <v>19.75</v>
      </c>
      <c r="AB493" s="1252" t="s">
        <v>3826</v>
      </c>
      <c r="AC493" s="1253"/>
      <c r="AD493" s="1231"/>
    </row>
    <row r="494" spans="1:30" ht="15.75" hidden="1" customHeight="1">
      <c r="A494" s="1244">
        <f t="shared" si="10"/>
        <v>23</v>
      </c>
      <c r="B494" s="1245" t="s">
        <v>2681</v>
      </c>
      <c r="C494" s="1245" t="s">
        <v>2613</v>
      </c>
      <c r="D494" s="1245" t="s">
        <v>2678</v>
      </c>
      <c r="E494" s="1244" t="s">
        <v>1690</v>
      </c>
      <c r="F494" s="1245">
        <f t="shared" si="22"/>
        <v>1980</v>
      </c>
      <c r="G494" s="1247">
        <v>29519</v>
      </c>
      <c r="H494" s="1244" t="s">
        <v>1691</v>
      </c>
      <c r="I494" s="1248" t="s">
        <v>3826</v>
      </c>
      <c r="J494" s="1245" t="s">
        <v>1683</v>
      </c>
      <c r="K494" s="1245">
        <v>0</v>
      </c>
      <c r="L494" s="1245" t="s">
        <v>2108</v>
      </c>
      <c r="M494" s="1245" t="s">
        <v>2682</v>
      </c>
      <c r="N494" s="1245"/>
      <c r="O494" s="1245" t="s">
        <v>2683</v>
      </c>
      <c r="P494" s="1249"/>
      <c r="Q494" s="1245"/>
      <c r="R494" s="1251" t="s">
        <v>1853</v>
      </c>
      <c r="S494" s="1244" t="s">
        <v>2061</v>
      </c>
      <c r="T494" s="1244" t="s">
        <v>725</v>
      </c>
      <c r="U494" s="1244" t="s">
        <v>1760</v>
      </c>
      <c r="V494" s="1244"/>
      <c r="W494" s="1250" t="s">
        <v>1716</v>
      </c>
      <c r="X494" s="1244" t="s">
        <v>1696</v>
      </c>
      <c r="Y494" s="1251">
        <v>41048</v>
      </c>
      <c r="Z494" s="1251">
        <v>41413</v>
      </c>
      <c r="AA494" s="1250">
        <f t="shared" ca="1" si="27"/>
        <v>16</v>
      </c>
      <c r="AB494" s="1252" t="e">
        <f>+VLOOKUP(#REF!,'[6]CÁN BỘ'!F$8:CL$1600,COLUMN('[6]CÁN BỘ'!$CL$17)-5,0)</f>
        <v>#REF!</v>
      </c>
      <c r="AC494" s="1270" t="e">
        <f>+#REF!-#REF!</f>
        <v>#REF!</v>
      </c>
      <c r="AD494" s="1231"/>
    </row>
    <row r="495" spans="1:30" ht="15.75" hidden="1" customHeight="1">
      <c r="A495" s="1244">
        <f t="shared" si="10"/>
        <v>23</v>
      </c>
      <c r="B495" s="1245" t="s">
        <v>2684</v>
      </c>
      <c r="C495" s="1245" t="s">
        <v>2613</v>
      </c>
      <c r="D495" s="1245" t="s">
        <v>2678</v>
      </c>
      <c r="E495" s="1246" t="s">
        <v>1710</v>
      </c>
      <c r="F495" s="1245">
        <f t="shared" si="22"/>
        <v>1988</v>
      </c>
      <c r="G495" s="1247">
        <v>32183</v>
      </c>
      <c r="H495" s="1244" t="s">
        <v>1699</v>
      </c>
      <c r="I495" s="1248" t="s">
        <v>3826</v>
      </c>
      <c r="J495" s="1245" t="s">
        <v>1681</v>
      </c>
      <c r="K495" s="1245">
        <v>0</v>
      </c>
      <c r="L495" s="1245" t="s">
        <v>2685</v>
      </c>
      <c r="M495" s="1245" t="s">
        <v>2108</v>
      </c>
      <c r="N495" s="1245"/>
      <c r="O495" s="1245" t="s">
        <v>2108</v>
      </c>
      <c r="P495" s="1249"/>
      <c r="Q495" s="1245"/>
      <c r="R495" s="1251" t="s">
        <v>1746</v>
      </c>
      <c r="S495" s="1244"/>
      <c r="T495" s="1244" t="s">
        <v>725</v>
      </c>
      <c r="U495" s="1244" t="s">
        <v>1774</v>
      </c>
      <c r="V495" s="1244"/>
      <c r="W495" s="1244">
        <v>0</v>
      </c>
      <c r="X495" s="1244"/>
      <c r="Y495" s="1251">
        <v>44378</v>
      </c>
      <c r="Z495" s="1251">
        <v>0</v>
      </c>
      <c r="AA495" s="1250">
        <f t="shared" ca="1" si="27"/>
        <v>18.333333333333332</v>
      </c>
      <c r="AB495" s="1252" t="s">
        <v>3826</v>
      </c>
      <c r="AC495" s="1253"/>
      <c r="AD495" s="1231"/>
    </row>
    <row r="496" spans="1:30" ht="15.75" hidden="1" customHeight="1">
      <c r="A496" s="1244">
        <f t="shared" si="10"/>
        <v>23</v>
      </c>
      <c r="B496" s="1245" t="s">
        <v>2686</v>
      </c>
      <c r="C496" s="1245" t="s">
        <v>2613</v>
      </c>
      <c r="D496" s="1245" t="s">
        <v>2678</v>
      </c>
      <c r="E496" s="1244" t="s">
        <v>1710</v>
      </c>
      <c r="F496" s="1245">
        <f t="shared" si="22"/>
        <v>1985</v>
      </c>
      <c r="G496" s="1247">
        <v>31128</v>
      </c>
      <c r="H496" s="1244" t="s">
        <v>1699</v>
      </c>
      <c r="I496" s="1248" t="s">
        <v>3826</v>
      </c>
      <c r="J496" s="1245" t="s">
        <v>1683</v>
      </c>
      <c r="K496" s="1245">
        <v>0</v>
      </c>
      <c r="L496" s="1245" t="s">
        <v>2108</v>
      </c>
      <c r="M496" s="1245" t="s">
        <v>2108</v>
      </c>
      <c r="N496" s="1245"/>
      <c r="O496" s="1245" t="s">
        <v>2108</v>
      </c>
      <c r="P496" s="1249">
        <v>44105</v>
      </c>
      <c r="Q496" s="1245"/>
      <c r="R496" s="1251" t="s">
        <v>1746</v>
      </c>
      <c r="S496" s="1244"/>
      <c r="T496" s="1244" t="s">
        <v>725</v>
      </c>
      <c r="U496" s="1244" t="s">
        <v>1774</v>
      </c>
      <c r="V496" s="1244"/>
      <c r="W496" s="1244">
        <v>0</v>
      </c>
      <c r="X496" s="1244"/>
      <c r="Y496" s="1251">
        <v>43825</v>
      </c>
      <c r="Z496" s="1251">
        <v>0</v>
      </c>
      <c r="AA496" s="1250">
        <f t="shared" ca="1" si="27"/>
        <v>15.416666666666666</v>
      </c>
      <c r="AB496" s="1252" t="s">
        <v>3826</v>
      </c>
      <c r="AC496" s="1253"/>
      <c r="AD496" s="1231"/>
    </row>
    <row r="497" spans="1:30" ht="15.75" hidden="1" customHeight="1">
      <c r="A497" s="1244">
        <f t="shared" si="10"/>
        <v>23</v>
      </c>
      <c r="B497" s="1245" t="s">
        <v>2687</v>
      </c>
      <c r="C497" s="1245" t="s">
        <v>2613</v>
      </c>
      <c r="D497" s="1245" t="s">
        <v>2678</v>
      </c>
      <c r="E497" s="1246" t="s">
        <v>1710</v>
      </c>
      <c r="F497" s="1245">
        <f t="shared" si="22"/>
        <v>1988</v>
      </c>
      <c r="G497" s="1247">
        <v>32143</v>
      </c>
      <c r="H497" s="1244" t="s">
        <v>1699</v>
      </c>
      <c r="I497" s="1248" t="s">
        <v>3826</v>
      </c>
      <c r="J497" s="1245" t="s">
        <v>1683</v>
      </c>
      <c r="K497" s="1245">
        <v>0</v>
      </c>
      <c r="L497" s="1245" t="s">
        <v>2108</v>
      </c>
      <c r="M497" s="1245" t="s">
        <v>2108</v>
      </c>
      <c r="N497" s="1245"/>
      <c r="O497" s="1245" t="s">
        <v>2108</v>
      </c>
      <c r="P497" s="1249">
        <v>44287</v>
      </c>
      <c r="Q497" s="1245"/>
      <c r="R497" s="1251" t="s">
        <v>1746</v>
      </c>
      <c r="S497" s="1244"/>
      <c r="T497" s="1244" t="s">
        <v>725</v>
      </c>
      <c r="U497" s="1244" t="s">
        <v>1774</v>
      </c>
      <c r="V497" s="1244"/>
      <c r="W497" s="1244">
        <v>0</v>
      </c>
      <c r="X497" s="1244"/>
      <c r="Y497" s="1251">
        <v>43801</v>
      </c>
      <c r="Z497" s="1251">
        <v>0</v>
      </c>
      <c r="AA497" s="1250">
        <f t="shared" ca="1" si="27"/>
        <v>18.166666666666668</v>
      </c>
      <c r="AB497" s="1252" t="s">
        <v>3826</v>
      </c>
      <c r="AC497" s="1253"/>
      <c r="AD497" s="1231"/>
    </row>
    <row r="498" spans="1:30" ht="15.75" hidden="1" customHeight="1">
      <c r="A498" s="1244">
        <f t="shared" si="10"/>
        <v>23</v>
      </c>
      <c r="B498" s="1245" t="s">
        <v>2688</v>
      </c>
      <c r="C498" s="1245" t="s">
        <v>2613</v>
      </c>
      <c r="D498" s="1245" t="s">
        <v>2678</v>
      </c>
      <c r="E498" s="1244" t="s">
        <v>1710</v>
      </c>
      <c r="F498" s="1245">
        <f t="shared" si="22"/>
        <v>1986</v>
      </c>
      <c r="G498" s="1247">
        <v>31511</v>
      </c>
      <c r="H498" s="1244" t="s">
        <v>1699</v>
      </c>
      <c r="I498" s="1248" t="s">
        <v>3826</v>
      </c>
      <c r="J498" s="1245" t="s">
        <v>1683</v>
      </c>
      <c r="K498" s="1245">
        <v>0</v>
      </c>
      <c r="L498" s="1245" t="s">
        <v>2689</v>
      </c>
      <c r="M498" s="1245" t="s">
        <v>2108</v>
      </c>
      <c r="N498" s="1245"/>
      <c r="O498" s="1245" t="s">
        <v>2108</v>
      </c>
      <c r="P498" s="1249"/>
      <c r="Q498" s="1245"/>
      <c r="R498" s="1251" t="s">
        <v>1773</v>
      </c>
      <c r="S498" s="1244"/>
      <c r="T498" s="1244" t="s">
        <v>725</v>
      </c>
      <c r="U498" s="1244" t="s">
        <v>1774</v>
      </c>
      <c r="V498" s="1244"/>
      <c r="W498" s="1244">
        <v>0</v>
      </c>
      <c r="X498" s="1244"/>
      <c r="Y498" s="1251"/>
      <c r="Z498" s="1251"/>
      <c r="AA498" s="1250">
        <f t="shared" ca="1" si="27"/>
        <v>16.5</v>
      </c>
      <c r="AB498" s="1252" t="s">
        <v>3826</v>
      </c>
      <c r="AC498" s="1253"/>
      <c r="AD498" s="1231"/>
    </row>
    <row r="499" spans="1:30" ht="15.75" hidden="1" customHeight="1">
      <c r="A499" s="1244">
        <f t="shared" si="10"/>
        <v>23</v>
      </c>
      <c r="B499" s="1245" t="s">
        <v>2690</v>
      </c>
      <c r="C499" s="1245" t="s">
        <v>2613</v>
      </c>
      <c r="D499" s="1245" t="s">
        <v>2678</v>
      </c>
      <c r="E499" s="1246" t="s">
        <v>1690</v>
      </c>
      <c r="F499" s="1245">
        <f t="shared" si="22"/>
        <v>1987</v>
      </c>
      <c r="G499" s="1247">
        <v>31818</v>
      </c>
      <c r="H499" s="1244" t="s">
        <v>1699</v>
      </c>
      <c r="I499" s="1248" t="s">
        <v>3826</v>
      </c>
      <c r="J499" s="1245" t="s">
        <v>1681</v>
      </c>
      <c r="K499" s="1245">
        <v>0</v>
      </c>
      <c r="L499" s="1245" t="s">
        <v>2691</v>
      </c>
      <c r="M499" s="1245" t="s">
        <v>2108</v>
      </c>
      <c r="N499" s="1245"/>
      <c r="O499" s="1245" t="s">
        <v>1227</v>
      </c>
      <c r="P499" s="1249"/>
      <c r="Q499" s="1245"/>
      <c r="R499" s="1251" t="s">
        <v>2692</v>
      </c>
      <c r="S499" s="1244"/>
      <c r="T499" s="1244" t="s">
        <v>725</v>
      </c>
      <c r="U499" s="1244" t="s">
        <v>1774</v>
      </c>
      <c r="V499" s="1244"/>
      <c r="W499" s="1250" t="s">
        <v>1708</v>
      </c>
      <c r="X499" s="1244"/>
      <c r="Y499" s="1251"/>
      <c r="Z499" s="1251"/>
      <c r="AA499" s="1250">
        <f t="shared" ca="1" si="27"/>
        <v>22.333333333333332</v>
      </c>
      <c r="AB499" s="1252" t="s">
        <v>3826</v>
      </c>
      <c r="AC499" s="1253"/>
      <c r="AD499" s="1231"/>
    </row>
    <row r="500" spans="1:30" ht="15.75" hidden="1" customHeight="1">
      <c r="A500" s="1244">
        <f t="shared" si="10"/>
        <v>23</v>
      </c>
      <c r="B500" s="1245" t="s">
        <v>2693</v>
      </c>
      <c r="C500" s="1245" t="s">
        <v>2613</v>
      </c>
      <c r="D500" s="1245" t="s">
        <v>2678</v>
      </c>
      <c r="E500" s="1244" t="s">
        <v>1710</v>
      </c>
      <c r="F500" s="1245">
        <f t="shared" si="22"/>
        <v>1989</v>
      </c>
      <c r="G500" s="1247">
        <v>32742</v>
      </c>
      <c r="H500" s="1244" t="s">
        <v>1699</v>
      </c>
      <c r="I500" s="1248" t="s">
        <v>3826</v>
      </c>
      <c r="J500" s="1245" t="s">
        <v>1681</v>
      </c>
      <c r="K500" s="1245">
        <v>0</v>
      </c>
      <c r="L500" s="1245" t="s">
        <v>2685</v>
      </c>
      <c r="M500" s="1245" t="s">
        <v>2108</v>
      </c>
      <c r="N500" s="1245"/>
      <c r="O500" s="1245" t="s">
        <v>1227</v>
      </c>
      <c r="P500" s="1249"/>
      <c r="Q500" s="1245"/>
      <c r="R500" s="1251" t="s">
        <v>1773</v>
      </c>
      <c r="S500" s="1244"/>
      <c r="T500" s="1244" t="s">
        <v>725</v>
      </c>
      <c r="U500" s="1244" t="s">
        <v>1774</v>
      </c>
      <c r="V500" s="1244"/>
      <c r="W500" s="1244">
        <v>0</v>
      </c>
      <c r="X500" s="1244"/>
      <c r="Y500" s="1251">
        <v>42754</v>
      </c>
      <c r="Z500" s="1251">
        <v>43119</v>
      </c>
      <c r="AA500" s="1250">
        <f t="shared" ca="1" si="27"/>
        <v>19.833333333333332</v>
      </c>
      <c r="AB500" s="1252" t="s">
        <v>3826</v>
      </c>
      <c r="AC500" s="1253"/>
      <c r="AD500" s="1231"/>
    </row>
    <row r="501" spans="1:30" ht="31.5" hidden="1" customHeight="1">
      <c r="A501" s="1244">
        <f t="shared" si="10"/>
        <v>23</v>
      </c>
      <c r="B501" s="1245" t="s">
        <v>2694</v>
      </c>
      <c r="C501" s="1245" t="s">
        <v>2613</v>
      </c>
      <c r="D501" s="1245" t="s">
        <v>2678</v>
      </c>
      <c r="E501" s="1246" t="s">
        <v>1710</v>
      </c>
      <c r="F501" s="1245">
        <f t="shared" si="22"/>
        <v>1986</v>
      </c>
      <c r="G501" s="1247">
        <v>31744</v>
      </c>
      <c r="H501" s="1244" t="s">
        <v>1699</v>
      </c>
      <c r="I501" s="1248" t="s">
        <v>3826</v>
      </c>
      <c r="J501" s="1245" t="s">
        <v>1681</v>
      </c>
      <c r="K501" s="1245">
        <v>0</v>
      </c>
      <c r="L501" s="1245" t="s">
        <v>2685</v>
      </c>
      <c r="M501" s="1245" t="s">
        <v>2108</v>
      </c>
      <c r="N501" s="1245"/>
      <c r="O501" s="1245" t="s">
        <v>2108</v>
      </c>
      <c r="P501" s="1249"/>
      <c r="Q501" s="1245"/>
      <c r="R501" s="1251" t="s">
        <v>1762</v>
      </c>
      <c r="S501" s="1244"/>
      <c r="T501" s="1244" t="s">
        <v>725</v>
      </c>
      <c r="U501" s="1244" t="s">
        <v>1774</v>
      </c>
      <c r="V501" s="1244"/>
      <c r="W501" s="1250" t="s">
        <v>1708</v>
      </c>
      <c r="X501" s="1244"/>
      <c r="Y501" s="1251"/>
      <c r="Z501" s="1251"/>
      <c r="AA501" s="1250">
        <f t="shared" ca="1" si="27"/>
        <v>17.083333333333332</v>
      </c>
      <c r="AB501" s="1252" t="s">
        <v>3826</v>
      </c>
      <c r="AC501" s="1253"/>
      <c r="AD501" s="1231"/>
    </row>
    <row r="502" spans="1:30" ht="15.75" hidden="1" customHeight="1">
      <c r="A502" s="1244">
        <f t="shared" si="10"/>
        <v>23</v>
      </c>
      <c r="B502" s="1245" t="s">
        <v>2695</v>
      </c>
      <c r="C502" s="1245" t="s">
        <v>2613</v>
      </c>
      <c r="D502" s="1245" t="s">
        <v>2678</v>
      </c>
      <c r="E502" s="1244" t="s">
        <v>1710</v>
      </c>
      <c r="F502" s="1245">
        <f t="shared" si="22"/>
        <v>1986</v>
      </c>
      <c r="G502" s="1247">
        <v>31699</v>
      </c>
      <c r="H502" s="1244" t="s">
        <v>1699</v>
      </c>
      <c r="I502" s="1248" t="s">
        <v>3826</v>
      </c>
      <c r="J502" s="1245" t="s">
        <v>1683</v>
      </c>
      <c r="K502" s="1245">
        <v>0</v>
      </c>
      <c r="L502" s="1245" t="s">
        <v>2108</v>
      </c>
      <c r="M502" s="1245" t="s">
        <v>2108</v>
      </c>
      <c r="N502" s="1245"/>
      <c r="O502" s="1245" t="s">
        <v>2108</v>
      </c>
      <c r="P502" s="1249">
        <v>44286</v>
      </c>
      <c r="Q502" s="1245"/>
      <c r="R502" s="1251" t="s">
        <v>1773</v>
      </c>
      <c r="S502" s="1244"/>
      <c r="T502" s="1244" t="s">
        <v>725</v>
      </c>
      <c r="U502" s="1244" t="s">
        <v>1774</v>
      </c>
      <c r="V502" s="1244"/>
      <c r="W502" s="1244">
        <v>0</v>
      </c>
      <c r="X502" s="1244" t="s">
        <v>1770</v>
      </c>
      <c r="Y502" s="1251">
        <v>42754</v>
      </c>
      <c r="Z502" s="1251">
        <v>43119</v>
      </c>
      <c r="AA502" s="1250">
        <f t="shared" ca="1" si="27"/>
        <v>17</v>
      </c>
      <c r="AB502" s="1252" t="e">
        <f>+VLOOKUP(#REF!,'[6]CÁN BỘ'!F$8:CL$1600,COLUMN('[6]CÁN BỘ'!$CL$17)-5,0)</f>
        <v>#REF!</v>
      </c>
      <c r="AC502" s="1270" t="e">
        <f>+#REF!-#REF!</f>
        <v>#REF!</v>
      </c>
      <c r="AD502" s="1231"/>
    </row>
    <row r="503" spans="1:30" ht="15.75" hidden="1" customHeight="1">
      <c r="A503" s="1244">
        <f t="shared" si="10"/>
        <v>23</v>
      </c>
      <c r="B503" s="1245" t="s">
        <v>2696</v>
      </c>
      <c r="C503" s="1245" t="s">
        <v>2613</v>
      </c>
      <c r="D503" s="1245" t="s">
        <v>2678</v>
      </c>
      <c r="E503" s="1244" t="s">
        <v>1710</v>
      </c>
      <c r="F503" s="1245">
        <f t="shared" si="22"/>
        <v>1992</v>
      </c>
      <c r="G503" s="1247">
        <v>33765</v>
      </c>
      <c r="H503" s="1244" t="s">
        <v>1699</v>
      </c>
      <c r="I503" s="1248" t="s">
        <v>3826</v>
      </c>
      <c r="J503" s="1245" t="s">
        <v>1681</v>
      </c>
      <c r="K503" s="1245"/>
      <c r="L503" s="1254" t="s">
        <v>2070</v>
      </c>
      <c r="M503" s="1245" t="s">
        <v>2070</v>
      </c>
      <c r="N503" s="1245"/>
      <c r="O503" s="1245">
        <v>0</v>
      </c>
      <c r="P503" s="1249"/>
      <c r="Q503" s="1245"/>
      <c r="R503" s="1251" t="s">
        <v>2697</v>
      </c>
      <c r="S503" s="1244" t="s">
        <v>1806</v>
      </c>
      <c r="T503" s="1244" t="s">
        <v>725</v>
      </c>
      <c r="U503" s="1244"/>
      <c r="V503" s="1244"/>
      <c r="W503" s="1244"/>
      <c r="X503" s="1244"/>
      <c r="Y503" s="1251"/>
      <c r="Z503" s="1251"/>
      <c r="AA503" s="1250">
        <f t="shared" ca="1" si="27"/>
        <v>22.666666666666668</v>
      </c>
      <c r="AB503" s="1252" t="e">
        <f>+VLOOKUP(#REF!,'[7]CÁN BỘ'!F$8:AX$1037,COLUMN('[7]CÁN BỘ'!$AP$42)-5,0)</f>
        <v>#REF!</v>
      </c>
      <c r="AC503" s="1253"/>
      <c r="AD503" s="1231"/>
    </row>
    <row r="504" spans="1:30" ht="15.75" hidden="1" customHeight="1">
      <c r="A504" s="1244">
        <f t="shared" si="10"/>
        <v>23</v>
      </c>
      <c r="B504" s="1245" t="s">
        <v>2698</v>
      </c>
      <c r="C504" s="1245" t="s">
        <v>2613</v>
      </c>
      <c r="D504" s="1245" t="s">
        <v>2678</v>
      </c>
      <c r="E504" s="1244" t="s">
        <v>1710</v>
      </c>
      <c r="F504" s="1245">
        <f t="shared" si="22"/>
        <v>1986</v>
      </c>
      <c r="G504" s="1247">
        <v>31608</v>
      </c>
      <c r="H504" s="1244" t="s">
        <v>1699</v>
      </c>
      <c r="I504" s="1248" t="s">
        <v>3826</v>
      </c>
      <c r="J504" s="1245" t="s">
        <v>1683</v>
      </c>
      <c r="K504" s="1245">
        <v>0</v>
      </c>
      <c r="L504" s="1245" t="s">
        <v>2699</v>
      </c>
      <c r="M504" s="1245" t="s">
        <v>2108</v>
      </c>
      <c r="N504" s="1245"/>
      <c r="O504" s="1245" t="s">
        <v>2108</v>
      </c>
      <c r="P504" s="1249"/>
      <c r="Q504" s="1245"/>
      <c r="R504" s="1244"/>
      <c r="S504" s="1244"/>
      <c r="T504" s="1244" t="s">
        <v>725</v>
      </c>
      <c r="U504" s="1244" t="s">
        <v>1774</v>
      </c>
      <c r="V504" s="1244"/>
      <c r="W504" s="1244">
        <v>0</v>
      </c>
      <c r="X504" s="1244"/>
      <c r="Y504" s="1251">
        <v>42516</v>
      </c>
      <c r="Z504" s="1251">
        <v>42881</v>
      </c>
      <c r="AA504" s="1250">
        <f t="shared" ca="1" si="27"/>
        <v>16.75</v>
      </c>
      <c r="AB504" s="1252" t="e">
        <f>+VLOOKUP(#REF!,'[6]CÁN BỘ'!F$8:CL$1600,COLUMN('[6]CÁN BỘ'!$CL$17)-5,0)</f>
        <v>#REF!</v>
      </c>
      <c r="AC504" s="1253"/>
      <c r="AD504" s="1231"/>
    </row>
    <row r="505" spans="1:30" ht="15.75" hidden="1" customHeight="1">
      <c r="A505" s="1244">
        <f t="shared" si="10"/>
        <v>23</v>
      </c>
      <c r="B505" s="1245" t="s">
        <v>2700</v>
      </c>
      <c r="C505" s="1245" t="s">
        <v>2613</v>
      </c>
      <c r="D505" s="1245" t="s">
        <v>2678</v>
      </c>
      <c r="E505" s="1246" t="s">
        <v>1710</v>
      </c>
      <c r="F505" s="1245">
        <f t="shared" si="22"/>
        <v>1986</v>
      </c>
      <c r="G505" s="1247">
        <v>31609</v>
      </c>
      <c r="H505" s="1244" t="s">
        <v>1699</v>
      </c>
      <c r="I505" s="1248" t="s">
        <v>3826</v>
      </c>
      <c r="J505" s="1245" t="s">
        <v>1683</v>
      </c>
      <c r="K505" s="1245">
        <v>0</v>
      </c>
      <c r="L505" s="1245" t="s">
        <v>2685</v>
      </c>
      <c r="M505" s="1245" t="s">
        <v>2108</v>
      </c>
      <c r="N505" s="1245"/>
      <c r="O505" s="1245" t="s">
        <v>2108</v>
      </c>
      <c r="P505" s="1249">
        <v>44317</v>
      </c>
      <c r="Q505" s="1245"/>
      <c r="R505" s="1244" t="s">
        <v>1746</v>
      </c>
      <c r="S505" s="1244"/>
      <c r="T505" s="1244" t="s">
        <v>725</v>
      </c>
      <c r="U505" s="1244" t="s">
        <v>1774</v>
      </c>
      <c r="V505" s="1244"/>
      <c r="W505" s="1244">
        <v>0</v>
      </c>
      <c r="X505" s="1244"/>
      <c r="Y505" s="1251">
        <v>42516</v>
      </c>
      <c r="Z505" s="1251">
        <v>42881</v>
      </c>
      <c r="AA505" s="1250">
        <f t="shared" ca="1" si="27"/>
        <v>16.75</v>
      </c>
      <c r="AB505" s="1252" t="s">
        <v>3826</v>
      </c>
      <c r="AC505" s="1253"/>
      <c r="AD505" s="1231"/>
    </row>
    <row r="506" spans="1:30" ht="15.75" customHeight="1">
      <c r="A506" s="1244">
        <f t="shared" si="10"/>
        <v>24</v>
      </c>
      <c r="B506" s="1245" t="s">
        <v>2701</v>
      </c>
      <c r="C506" s="1245" t="s">
        <v>2613</v>
      </c>
      <c r="D506" s="1245" t="s">
        <v>2605</v>
      </c>
      <c r="E506" s="1246" t="s">
        <v>1710</v>
      </c>
      <c r="F506" s="1245">
        <f t="shared" si="22"/>
        <v>1983</v>
      </c>
      <c r="G506" s="1247">
        <v>30493</v>
      </c>
      <c r="H506" s="1244" t="s">
        <v>1705</v>
      </c>
      <c r="I506" s="1248" t="s">
        <v>3826</v>
      </c>
      <c r="J506" s="1245" t="s">
        <v>1681</v>
      </c>
      <c r="K506" s="1245">
        <v>0</v>
      </c>
      <c r="L506" s="1245" t="s">
        <v>1863</v>
      </c>
      <c r="M506" s="1245" t="s">
        <v>2070</v>
      </c>
      <c r="N506" s="1245"/>
      <c r="O506" s="1245" t="s">
        <v>1227</v>
      </c>
      <c r="P506" s="1249"/>
      <c r="Q506" s="1245"/>
      <c r="R506" s="1244"/>
      <c r="S506" s="1244"/>
      <c r="T506" s="1244"/>
      <c r="U506" s="1244"/>
      <c r="V506" s="1244" t="s">
        <v>1712</v>
      </c>
      <c r="W506" s="1250" t="s">
        <v>1716</v>
      </c>
      <c r="X506" s="1244"/>
      <c r="Y506" s="1251"/>
      <c r="Z506" s="1251"/>
      <c r="AA506" s="1250">
        <f t="shared" ca="1" si="27"/>
        <v>13.666666666666666</v>
      </c>
      <c r="AB506" s="1252" t="s">
        <v>3826</v>
      </c>
      <c r="AC506" s="1253"/>
      <c r="AD506" s="1231"/>
    </row>
    <row r="507" spans="1:30" ht="15.75" customHeight="1">
      <c r="A507" s="1244">
        <f t="shared" si="10"/>
        <v>25</v>
      </c>
      <c r="B507" s="1245" t="s">
        <v>2702</v>
      </c>
      <c r="C507" s="1245" t="s">
        <v>2613</v>
      </c>
      <c r="D507" s="1245" t="s">
        <v>2605</v>
      </c>
      <c r="E507" s="1246" t="s">
        <v>1690</v>
      </c>
      <c r="F507" s="1245">
        <f t="shared" si="22"/>
        <v>1989</v>
      </c>
      <c r="G507" s="1247">
        <v>32745</v>
      </c>
      <c r="H507" s="1244" t="s">
        <v>1705</v>
      </c>
      <c r="I507" s="1248" t="s">
        <v>3826</v>
      </c>
      <c r="J507" s="1245" t="s">
        <v>20</v>
      </c>
      <c r="K507" s="1245">
        <v>0</v>
      </c>
      <c r="L507" s="1245" t="s">
        <v>1966</v>
      </c>
      <c r="M507" s="1245">
        <v>0</v>
      </c>
      <c r="N507" s="1245"/>
      <c r="O507" s="1245">
        <v>0</v>
      </c>
      <c r="P507" s="1249"/>
      <c r="Q507" s="1245"/>
      <c r="R507" s="1251" t="s">
        <v>2105</v>
      </c>
      <c r="S507" s="1244"/>
      <c r="T507" s="1244"/>
      <c r="U507" s="1244"/>
      <c r="V507" s="1244"/>
      <c r="W507" s="1250" t="s">
        <v>1886</v>
      </c>
      <c r="X507" s="1244"/>
      <c r="Y507" s="1251"/>
      <c r="Z507" s="1251"/>
      <c r="AA507" s="1250">
        <f t="shared" ca="1" si="27"/>
        <v>24.833333333333332</v>
      </c>
      <c r="AB507" s="1252" t="s">
        <v>3826</v>
      </c>
      <c r="AC507" s="1253"/>
      <c r="AD507" s="1231"/>
    </row>
    <row r="508" spans="1:30" ht="15.75" customHeight="1">
      <c r="A508" s="1244">
        <f t="shared" si="10"/>
        <v>26</v>
      </c>
      <c r="B508" s="1245" t="s">
        <v>2703</v>
      </c>
      <c r="C508" s="1245" t="s">
        <v>2613</v>
      </c>
      <c r="D508" s="1245" t="s">
        <v>2605</v>
      </c>
      <c r="E508" s="1244" t="s">
        <v>1710</v>
      </c>
      <c r="F508" s="1245">
        <f t="shared" si="22"/>
        <v>1975</v>
      </c>
      <c r="G508" s="1247">
        <v>27546</v>
      </c>
      <c r="H508" s="1244" t="s">
        <v>1705</v>
      </c>
      <c r="I508" s="1248" t="s">
        <v>3826</v>
      </c>
      <c r="J508" s="1245" t="s">
        <v>1681</v>
      </c>
      <c r="K508" s="1245">
        <v>0</v>
      </c>
      <c r="L508" s="1245" t="s">
        <v>1804</v>
      </c>
      <c r="M508" s="1245" t="s">
        <v>2044</v>
      </c>
      <c r="N508" s="1245"/>
      <c r="O508" s="1245" t="s">
        <v>1227</v>
      </c>
      <c r="P508" s="1249"/>
      <c r="Q508" s="1245"/>
      <c r="R508" s="1244"/>
      <c r="S508" s="1244"/>
      <c r="T508" s="1244"/>
      <c r="U508" s="1244"/>
      <c r="V508" s="1244"/>
      <c r="W508" s="1250" t="s">
        <v>1716</v>
      </c>
      <c r="X508" s="1244"/>
      <c r="Y508" s="1251">
        <v>37509</v>
      </c>
      <c r="Z508" s="1251">
        <v>37874</v>
      </c>
      <c r="AA508" s="1250">
        <f t="shared" ca="1" si="27"/>
        <v>5.583333333333333</v>
      </c>
      <c r="AB508" s="1252" t="s">
        <v>3826</v>
      </c>
      <c r="AC508" s="1253"/>
      <c r="AD508" s="1231"/>
    </row>
    <row r="509" spans="1:30" ht="15.75" customHeight="1">
      <c r="A509" s="1244">
        <f t="shared" si="10"/>
        <v>27</v>
      </c>
      <c r="B509" s="1245" t="s">
        <v>2704</v>
      </c>
      <c r="C509" s="1245" t="s">
        <v>2613</v>
      </c>
      <c r="D509" s="1245" t="s">
        <v>2605</v>
      </c>
      <c r="E509" s="1244" t="s">
        <v>1710</v>
      </c>
      <c r="F509" s="1245">
        <f t="shared" si="22"/>
        <v>1988</v>
      </c>
      <c r="G509" s="1247">
        <v>32441</v>
      </c>
      <c r="H509" s="1244" t="s">
        <v>1705</v>
      </c>
      <c r="I509" s="1248" t="s">
        <v>3826</v>
      </c>
      <c r="J509" s="1245" t="s">
        <v>20</v>
      </c>
      <c r="K509" s="1245">
        <v>0</v>
      </c>
      <c r="L509" s="1245" t="s">
        <v>2087</v>
      </c>
      <c r="M509" s="1245">
        <v>0</v>
      </c>
      <c r="N509" s="1245"/>
      <c r="O509" s="1245" t="s">
        <v>1227</v>
      </c>
      <c r="P509" s="1249"/>
      <c r="Q509" s="1245"/>
      <c r="R509" s="1244"/>
      <c r="S509" s="1244"/>
      <c r="T509" s="1244" t="s">
        <v>725</v>
      </c>
      <c r="U509" s="1244"/>
      <c r="V509" s="1244" t="s">
        <v>1712</v>
      </c>
      <c r="W509" s="1244">
        <v>0</v>
      </c>
      <c r="X509" s="1244"/>
      <c r="Y509" s="1251">
        <v>44031</v>
      </c>
      <c r="Z509" s="1251">
        <v>0</v>
      </c>
      <c r="AA509" s="1250">
        <f t="shared" ca="1" si="27"/>
        <v>19</v>
      </c>
      <c r="AB509" s="1252" t="s">
        <v>3826</v>
      </c>
      <c r="AC509" s="1253"/>
      <c r="AD509" s="1231"/>
    </row>
    <row r="510" spans="1:30" ht="15.75" customHeight="1">
      <c r="A510" s="1244">
        <f t="shared" si="10"/>
        <v>28</v>
      </c>
      <c r="B510" s="1245" t="s">
        <v>2705</v>
      </c>
      <c r="C510" s="1245" t="s">
        <v>2613</v>
      </c>
      <c r="D510" s="1245" t="s">
        <v>2605</v>
      </c>
      <c r="E510" s="1244" t="s">
        <v>1710</v>
      </c>
      <c r="F510" s="1245">
        <f t="shared" si="22"/>
        <v>1989</v>
      </c>
      <c r="G510" s="1247">
        <v>32754</v>
      </c>
      <c r="H510" s="1244" t="s">
        <v>1705</v>
      </c>
      <c r="I510" s="1248" t="s">
        <v>3826</v>
      </c>
      <c r="J510" s="1245" t="s">
        <v>1681</v>
      </c>
      <c r="K510" s="1245">
        <v>0</v>
      </c>
      <c r="L510" s="1245" t="s">
        <v>2044</v>
      </c>
      <c r="M510" s="1245" t="s">
        <v>2706</v>
      </c>
      <c r="N510" s="1258">
        <v>44669</v>
      </c>
      <c r="O510" s="1245" t="s">
        <v>1227</v>
      </c>
      <c r="P510" s="1249"/>
      <c r="Q510" s="1245"/>
      <c r="R510" s="1244"/>
      <c r="S510" s="1244"/>
      <c r="T510" s="1244"/>
      <c r="U510" s="1244"/>
      <c r="V510" s="1244" t="s">
        <v>2052</v>
      </c>
      <c r="W510" s="1250" t="s">
        <v>1708</v>
      </c>
      <c r="X510" s="1244"/>
      <c r="Y510" s="1251">
        <v>42990</v>
      </c>
      <c r="Z510" s="1251">
        <v>43355</v>
      </c>
      <c r="AA510" s="1250">
        <f t="shared" ca="1" si="27"/>
        <v>19.916666666666668</v>
      </c>
      <c r="AB510" s="1252" t="s">
        <v>3826</v>
      </c>
      <c r="AC510" s="1253"/>
      <c r="AD510" s="1231"/>
    </row>
    <row r="511" spans="1:30" ht="15.75" hidden="1" customHeight="1">
      <c r="A511" s="1244">
        <f t="shared" si="10"/>
        <v>28</v>
      </c>
      <c r="B511" s="1245" t="s">
        <v>2707</v>
      </c>
      <c r="C511" s="1245" t="s">
        <v>2708</v>
      </c>
      <c r="D511" s="1248" t="s">
        <v>2709</v>
      </c>
      <c r="E511" s="1246" t="s">
        <v>1710</v>
      </c>
      <c r="F511" s="1245">
        <f t="shared" si="22"/>
        <v>1982</v>
      </c>
      <c r="G511" s="1247">
        <v>30011</v>
      </c>
      <c r="H511" s="1244" t="s">
        <v>1699</v>
      </c>
      <c r="I511" s="1248" t="s">
        <v>3826</v>
      </c>
      <c r="J511" s="1245" t="s">
        <v>1681</v>
      </c>
      <c r="K511" s="1245">
        <v>0</v>
      </c>
      <c r="L511" s="1245" t="s">
        <v>2109</v>
      </c>
      <c r="M511" s="1245" t="s">
        <v>2109</v>
      </c>
      <c r="N511" s="1245"/>
      <c r="O511" s="1245" t="s">
        <v>1227</v>
      </c>
      <c r="P511" s="1249"/>
      <c r="Q511" s="1245" t="s">
        <v>1756</v>
      </c>
      <c r="R511" s="1251" t="s">
        <v>2130</v>
      </c>
      <c r="S511" s="1244" t="s">
        <v>25</v>
      </c>
      <c r="T511" s="1244"/>
      <c r="U511" s="1244"/>
      <c r="V511" s="1244"/>
      <c r="W511" s="1244" t="s">
        <v>725</v>
      </c>
      <c r="X511" s="1244" t="s">
        <v>1696</v>
      </c>
      <c r="Y511" s="1251">
        <v>37904</v>
      </c>
      <c r="Z511" s="1251">
        <v>38270</v>
      </c>
      <c r="AA511" s="1250">
        <f t="shared" ca="1" si="27"/>
        <v>12.333333333333334</v>
      </c>
      <c r="AB511" s="1252" t="s">
        <v>3826</v>
      </c>
      <c r="AC511" s="1253"/>
      <c r="AD511" s="1231"/>
    </row>
    <row r="512" spans="1:30" ht="15.75" hidden="1" customHeight="1">
      <c r="A512" s="1244">
        <f t="shared" si="10"/>
        <v>28</v>
      </c>
      <c r="B512" s="1245" t="s">
        <v>2710</v>
      </c>
      <c r="C512" s="1245" t="s">
        <v>2708</v>
      </c>
      <c r="D512" s="1245" t="s">
        <v>2709</v>
      </c>
      <c r="E512" s="1246" t="s">
        <v>1710</v>
      </c>
      <c r="F512" s="1245">
        <f t="shared" si="22"/>
        <v>1982</v>
      </c>
      <c r="G512" s="1247">
        <v>30197</v>
      </c>
      <c r="H512" s="1244" t="s">
        <v>2711</v>
      </c>
      <c r="I512" s="1248" t="s">
        <v>3826</v>
      </c>
      <c r="J512" s="1245" t="s">
        <v>1681</v>
      </c>
      <c r="K512" s="1245">
        <v>0</v>
      </c>
      <c r="L512" s="1245" t="s">
        <v>2109</v>
      </c>
      <c r="M512" s="1245" t="s">
        <v>2109</v>
      </c>
      <c r="N512" s="1245"/>
      <c r="O512" s="1245" t="s">
        <v>1227</v>
      </c>
      <c r="P512" s="1249"/>
      <c r="Q512" s="1245"/>
      <c r="R512" s="1251" t="s">
        <v>1762</v>
      </c>
      <c r="S512" s="1244"/>
      <c r="T512" s="1244"/>
      <c r="U512" s="1244" t="s">
        <v>2712</v>
      </c>
      <c r="V512" s="1244"/>
      <c r="W512" s="1244">
        <v>0</v>
      </c>
      <c r="X512" s="1244" t="s">
        <v>1696</v>
      </c>
      <c r="Y512" s="1251">
        <v>41505</v>
      </c>
      <c r="Z512" s="1251">
        <v>41870</v>
      </c>
      <c r="AA512" s="1250">
        <f t="shared" ca="1" si="27"/>
        <v>12.916666666666666</v>
      </c>
      <c r="AB512" s="1252" t="s">
        <v>3826</v>
      </c>
      <c r="AC512" s="1253"/>
      <c r="AD512" s="1231"/>
    </row>
    <row r="513" spans="1:30" ht="15.75" hidden="1" customHeight="1">
      <c r="A513" s="1244">
        <f t="shared" si="10"/>
        <v>28</v>
      </c>
      <c r="B513" s="1245" t="s">
        <v>2713</v>
      </c>
      <c r="C513" s="1245" t="s">
        <v>2708</v>
      </c>
      <c r="D513" s="1245" t="s">
        <v>2709</v>
      </c>
      <c r="E513" s="1246" t="s">
        <v>1710</v>
      </c>
      <c r="F513" s="1245">
        <f t="shared" si="22"/>
        <v>1977</v>
      </c>
      <c r="G513" s="1247">
        <v>28447</v>
      </c>
      <c r="H513" s="1244" t="s">
        <v>2711</v>
      </c>
      <c r="I513" s="1248" t="s">
        <v>3826</v>
      </c>
      <c r="J513" s="1245" t="s">
        <v>1681</v>
      </c>
      <c r="K513" s="1245">
        <v>0</v>
      </c>
      <c r="L513" s="1245" t="s">
        <v>2109</v>
      </c>
      <c r="M513" s="1245">
        <v>0</v>
      </c>
      <c r="N513" s="1245"/>
      <c r="O513" s="1245" t="s">
        <v>1227</v>
      </c>
      <c r="P513" s="1249"/>
      <c r="Q513" s="1245"/>
      <c r="R513" s="1251" t="s">
        <v>1762</v>
      </c>
      <c r="S513" s="1244" t="s">
        <v>25</v>
      </c>
      <c r="T513" s="1244"/>
      <c r="U513" s="1244" t="s">
        <v>2712</v>
      </c>
      <c r="V513" s="1244"/>
      <c r="W513" s="1244">
        <v>0</v>
      </c>
      <c r="X513" s="1244" t="s">
        <v>1696</v>
      </c>
      <c r="Y513" s="1251">
        <v>37568</v>
      </c>
      <c r="Z513" s="1251">
        <v>37933</v>
      </c>
      <c r="AA513" s="1250">
        <f t="shared" ca="1" si="27"/>
        <v>8.0833333333333339</v>
      </c>
      <c r="AB513" s="1252" t="s">
        <v>3826</v>
      </c>
      <c r="AC513" s="1253"/>
      <c r="AD513" s="1231"/>
    </row>
    <row r="514" spans="1:30" ht="15.75" hidden="1" customHeight="1">
      <c r="A514" s="1244">
        <f t="shared" si="10"/>
        <v>28</v>
      </c>
      <c r="B514" s="1245" t="s">
        <v>2714</v>
      </c>
      <c r="C514" s="1245" t="s">
        <v>2708</v>
      </c>
      <c r="D514" s="1245" t="s">
        <v>2715</v>
      </c>
      <c r="E514" s="1244" t="s">
        <v>1710</v>
      </c>
      <c r="F514" s="1245">
        <f t="shared" si="22"/>
        <v>1990</v>
      </c>
      <c r="G514" s="1247">
        <v>32939</v>
      </c>
      <c r="H514" s="1244" t="s">
        <v>2711</v>
      </c>
      <c r="I514" s="1248" t="s">
        <v>3826</v>
      </c>
      <c r="J514" s="1245" t="s">
        <v>20</v>
      </c>
      <c r="K514" s="1245">
        <v>0</v>
      </c>
      <c r="L514" s="1245" t="s">
        <v>2109</v>
      </c>
      <c r="M514" s="1245">
        <v>0</v>
      </c>
      <c r="N514" s="1245"/>
      <c r="O514" s="1245" t="s">
        <v>1227</v>
      </c>
      <c r="P514" s="1249"/>
      <c r="Q514" s="1245"/>
      <c r="R514" s="1251" t="s">
        <v>1762</v>
      </c>
      <c r="S514" s="1244" t="s">
        <v>25</v>
      </c>
      <c r="T514" s="1244"/>
      <c r="U514" s="1244" t="s">
        <v>2712</v>
      </c>
      <c r="V514" s="1244"/>
      <c r="W514" s="1244">
        <v>0</v>
      </c>
      <c r="X514" s="1244"/>
      <c r="Y514" s="1251">
        <v>41061</v>
      </c>
      <c r="Z514" s="1251">
        <v>41426</v>
      </c>
      <c r="AA514" s="1250">
        <f t="shared" ca="1" si="27"/>
        <v>20.416666666666668</v>
      </c>
      <c r="AB514" s="1252" t="s">
        <v>3826</v>
      </c>
      <c r="AC514" s="1253"/>
      <c r="AD514" s="1231"/>
    </row>
    <row r="515" spans="1:30" ht="15.75" hidden="1" customHeight="1">
      <c r="A515" s="1244">
        <f t="shared" si="10"/>
        <v>28</v>
      </c>
      <c r="B515" s="1245" t="s">
        <v>2716</v>
      </c>
      <c r="C515" s="1245" t="s">
        <v>2708</v>
      </c>
      <c r="D515" s="1245" t="s">
        <v>2715</v>
      </c>
      <c r="E515" s="1244" t="s">
        <v>1710</v>
      </c>
      <c r="F515" s="1245">
        <f t="shared" si="22"/>
        <v>1990</v>
      </c>
      <c r="G515" s="1247">
        <v>32932</v>
      </c>
      <c r="H515" s="1244" t="s">
        <v>2711</v>
      </c>
      <c r="I515" s="1248" t="s">
        <v>3826</v>
      </c>
      <c r="J515" s="1245" t="s">
        <v>20</v>
      </c>
      <c r="K515" s="1245">
        <v>0</v>
      </c>
      <c r="L515" s="1245" t="s">
        <v>2109</v>
      </c>
      <c r="M515" s="1245">
        <v>0</v>
      </c>
      <c r="N515" s="1245"/>
      <c r="O515" s="1245" t="s">
        <v>1227</v>
      </c>
      <c r="P515" s="1249"/>
      <c r="Q515" s="1245"/>
      <c r="R515" s="1251" t="s">
        <v>1762</v>
      </c>
      <c r="S515" s="1244"/>
      <c r="T515" s="1244"/>
      <c r="U515" s="1244" t="s">
        <v>2712</v>
      </c>
      <c r="V515" s="1244"/>
      <c r="W515" s="1244">
        <v>0</v>
      </c>
      <c r="X515" s="1244"/>
      <c r="Y515" s="1251">
        <v>41061</v>
      </c>
      <c r="Z515" s="1251">
        <v>41426</v>
      </c>
      <c r="AA515" s="1250">
        <f t="shared" ca="1" si="27"/>
        <v>20.333333333333332</v>
      </c>
      <c r="AB515" s="1252" t="s">
        <v>3826</v>
      </c>
      <c r="AC515" s="1253"/>
      <c r="AD515" s="1231"/>
    </row>
    <row r="516" spans="1:30" ht="15.75" hidden="1" customHeight="1">
      <c r="A516" s="1244">
        <f t="shared" ref="A516:A770" si="29">+SUBTOTAL(3,$C$6:C516)</f>
        <v>28</v>
      </c>
      <c r="B516" s="1245" t="s">
        <v>2717</v>
      </c>
      <c r="C516" s="1245" t="s">
        <v>2708</v>
      </c>
      <c r="D516" s="1245" t="s">
        <v>2715</v>
      </c>
      <c r="E516" s="1244" t="s">
        <v>1710</v>
      </c>
      <c r="F516" s="1245">
        <f t="shared" si="22"/>
        <v>1996</v>
      </c>
      <c r="G516" s="1247">
        <v>35112</v>
      </c>
      <c r="H516" s="1244" t="s">
        <v>2718</v>
      </c>
      <c r="I516" s="1248" t="s">
        <v>3826</v>
      </c>
      <c r="J516" s="1245" t="s">
        <v>20</v>
      </c>
      <c r="K516" s="1245"/>
      <c r="L516" s="1245" t="s">
        <v>2109</v>
      </c>
      <c r="M516" s="1245">
        <v>0</v>
      </c>
      <c r="N516" s="1245"/>
      <c r="O516" s="1245">
        <v>0</v>
      </c>
      <c r="P516" s="1249"/>
      <c r="Q516" s="1245"/>
      <c r="R516" s="1251" t="s">
        <v>1730</v>
      </c>
      <c r="S516" s="1244"/>
      <c r="T516" s="1244"/>
      <c r="U516" s="1244" t="s">
        <v>2719</v>
      </c>
      <c r="V516" s="1244"/>
      <c r="W516" s="1244"/>
      <c r="X516" s="1244"/>
      <c r="Y516" s="1251"/>
      <c r="Z516" s="1251"/>
      <c r="AA516" s="1250">
        <f t="shared" ca="1" si="27"/>
        <v>26.333333333333332</v>
      </c>
      <c r="AB516" s="1252" t="s">
        <v>3826</v>
      </c>
      <c r="AC516" s="1253"/>
      <c r="AD516" s="1231"/>
    </row>
    <row r="517" spans="1:30" ht="15.75" hidden="1" customHeight="1">
      <c r="A517" s="1244">
        <f t="shared" si="29"/>
        <v>28</v>
      </c>
      <c r="B517" s="1245" t="s">
        <v>1589</v>
      </c>
      <c r="C517" s="1245" t="s">
        <v>2708</v>
      </c>
      <c r="D517" s="1245" t="s">
        <v>2715</v>
      </c>
      <c r="E517" s="1244" t="s">
        <v>1710</v>
      </c>
      <c r="F517" s="1245">
        <f t="shared" si="22"/>
        <v>1988</v>
      </c>
      <c r="G517" s="1247">
        <v>32448</v>
      </c>
      <c r="H517" s="1244" t="s">
        <v>2711</v>
      </c>
      <c r="I517" s="1248" t="s">
        <v>3826</v>
      </c>
      <c r="J517" s="1245" t="s">
        <v>20</v>
      </c>
      <c r="K517" s="1245">
        <v>0</v>
      </c>
      <c r="L517" s="1245" t="s">
        <v>2109</v>
      </c>
      <c r="M517" s="1245">
        <v>0</v>
      </c>
      <c r="N517" s="1245"/>
      <c r="O517" s="1245" t="s">
        <v>1227</v>
      </c>
      <c r="P517" s="1249"/>
      <c r="Q517" s="1245"/>
      <c r="R517" s="1251" t="s">
        <v>1762</v>
      </c>
      <c r="S517" s="1244" t="s">
        <v>25</v>
      </c>
      <c r="T517" s="1244"/>
      <c r="U517" s="1244" t="s">
        <v>2712</v>
      </c>
      <c r="V517" s="1244"/>
      <c r="W517" s="1244">
        <v>0</v>
      </c>
      <c r="X517" s="1244"/>
      <c r="Y517" s="1251">
        <v>44151</v>
      </c>
      <c r="Z517" s="1251">
        <v>44516</v>
      </c>
      <c r="AA517" s="1250">
        <f t="shared" ca="1" si="27"/>
        <v>19</v>
      </c>
      <c r="AB517" s="1252" t="s">
        <v>3826</v>
      </c>
      <c r="AC517" s="1253"/>
      <c r="AD517" s="1231"/>
    </row>
    <row r="518" spans="1:30" ht="15.75" hidden="1" customHeight="1">
      <c r="A518" s="1244">
        <f t="shared" si="29"/>
        <v>28</v>
      </c>
      <c r="B518" s="1245" t="s">
        <v>2720</v>
      </c>
      <c r="C518" s="1245" t="s">
        <v>2708</v>
      </c>
      <c r="D518" s="1245" t="s">
        <v>2715</v>
      </c>
      <c r="E518" s="1246" t="s">
        <v>1710</v>
      </c>
      <c r="F518" s="1245">
        <f t="shared" si="22"/>
        <v>1987</v>
      </c>
      <c r="G518" s="1247">
        <v>32055</v>
      </c>
      <c r="H518" s="1244" t="s">
        <v>2721</v>
      </c>
      <c r="I518" s="1248" t="s">
        <v>3826</v>
      </c>
      <c r="J518" s="1245" t="s">
        <v>20</v>
      </c>
      <c r="K518" s="1245">
        <v>0</v>
      </c>
      <c r="L518" s="1245" t="s">
        <v>2109</v>
      </c>
      <c r="M518" s="1245">
        <v>0</v>
      </c>
      <c r="N518" s="1245"/>
      <c r="O518" s="1245">
        <v>0</v>
      </c>
      <c r="P518" s="1249"/>
      <c r="Q518" s="1245"/>
      <c r="R518" s="1251" t="s">
        <v>1762</v>
      </c>
      <c r="S518" s="1244"/>
      <c r="T518" s="1244"/>
      <c r="U518" s="1244" t="s">
        <v>2719</v>
      </c>
      <c r="V518" s="1244"/>
      <c r="W518" s="1250" t="s">
        <v>1886</v>
      </c>
      <c r="X518" s="1244"/>
      <c r="Y518" s="1251"/>
      <c r="Z518" s="1251"/>
      <c r="AA518" s="1250">
        <f t="shared" ca="1" si="27"/>
        <v>18</v>
      </c>
      <c r="AB518" s="1252" t="s">
        <v>3826</v>
      </c>
      <c r="AC518" s="1253"/>
      <c r="AD518" s="1231"/>
    </row>
    <row r="519" spans="1:30" ht="15.75" hidden="1" customHeight="1">
      <c r="A519" s="1244">
        <f t="shared" si="29"/>
        <v>28</v>
      </c>
      <c r="B519" s="1245" t="s">
        <v>2722</v>
      </c>
      <c r="C519" s="1245" t="s">
        <v>2708</v>
      </c>
      <c r="D519" s="1245" t="s">
        <v>2715</v>
      </c>
      <c r="E519" s="1246" t="s">
        <v>1710</v>
      </c>
      <c r="F519" s="1245">
        <f t="shared" si="22"/>
        <v>1993</v>
      </c>
      <c r="G519" s="1247">
        <v>34057</v>
      </c>
      <c r="H519" s="1244" t="s">
        <v>2711</v>
      </c>
      <c r="I519" s="1248" t="s">
        <v>3826</v>
      </c>
      <c r="J519" s="1245" t="s">
        <v>20</v>
      </c>
      <c r="K519" s="1245">
        <v>0</v>
      </c>
      <c r="L519" s="1245" t="s">
        <v>2723</v>
      </c>
      <c r="M519" s="1245">
        <v>0</v>
      </c>
      <c r="N519" s="1245"/>
      <c r="O519" s="1245">
        <v>0</v>
      </c>
      <c r="P519" s="1249"/>
      <c r="Q519" s="1245"/>
      <c r="R519" s="1244" t="s">
        <v>1762</v>
      </c>
      <c r="S519" s="1244" t="s">
        <v>1806</v>
      </c>
      <c r="T519" s="1244"/>
      <c r="U519" s="1244" t="s">
        <v>2712</v>
      </c>
      <c r="V519" s="1244"/>
      <c r="W519" s="1244">
        <v>0</v>
      </c>
      <c r="X519" s="1244"/>
      <c r="Y519" s="1251"/>
      <c r="Z519" s="1251"/>
      <c r="AA519" s="1250">
        <f t="shared" ca="1" si="27"/>
        <v>23.416666666666668</v>
      </c>
      <c r="AB519" s="1252" t="s">
        <v>3826</v>
      </c>
      <c r="AC519" s="1253"/>
      <c r="AD519" s="1231"/>
    </row>
    <row r="520" spans="1:30" ht="15.75" hidden="1" customHeight="1">
      <c r="A520" s="1244">
        <f t="shared" si="29"/>
        <v>28</v>
      </c>
      <c r="B520" s="1245" t="s">
        <v>2724</v>
      </c>
      <c r="C520" s="1245" t="s">
        <v>2708</v>
      </c>
      <c r="D520" s="1245" t="s">
        <v>2715</v>
      </c>
      <c r="E520" s="1244" t="s">
        <v>1710</v>
      </c>
      <c r="F520" s="1245">
        <f t="shared" si="22"/>
        <v>1994</v>
      </c>
      <c r="G520" s="1247">
        <v>34473</v>
      </c>
      <c r="H520" s="1244" t="s">
        <v>2718</v>
      </c>
      <c r="I520" s="1248" t="s">
        <v>3826</v>
      </c>
      <c r="J520" s="1245" t="s">
        <v>20</v>
      </c>
      <c r="K520" s="1245">
        <v>0</v>
      </c>
      <c r="L520" s="1245" t="s">
        <v>2723</v>
      </c>
      <c r="M520" s="1245">
        <v>0</v>
      </c>
      <c r="N520" s="1245"/>
      <c r="O520" s="1245">
        <v>0</v>
      </c>
      <c r="P520" s="1249"/>
      <c r="Q520" s="1245"/>
      <c r="R520" s="1251" t="s">
        <v>1730</v>
      </c>
      <c r="S520" s="1244" t="s">
        <v>1806</v>
      </c>
      <c r="T520" s="1244"/>
      <c r="U520" s="1244" t="s">
        <v>2719</v>
      </c>
      <c r="V520" s="1244"/>
      <c r="W520" s="1244">
        <v>0</v>
      </c>
      <c r="X520" s="1244"/>
      <c r="Y520" s="1251"/>
      <c r="Z520" s="1251"/>
      <c r="AA520" s="1250">
        <f t="shared" ca="1" si="27"/>
        <v>24.583333333333332</v>
      </c>
      <c r="AB520" s="1252" t="s">
        <v>3826</v>
      </c>
      <c r="AC520" s="1253"/>
      <c r="AD520" s="1231"/>
    </row>
    <row r="521" spans="1:30" ht="15.75" hidden="1" customHeight="1">
      <c r="A521" s="1244">
        <f t="shared" si="29"/>
        <v>28</v>
      </c>
      <c r="B521" s="1245" t="s">
        <v>2725</v>
      </c>
      <c r="C521" s="1245" t="s">
        <v>2708</v>
      </c>
      <c r="D521" s="1245" t="s">
        <v>2715</v>
      </c>
      <c r="E521" s="1244" t="s">
        <v>1710</v>
      </c>
      <c r="F521" s="1245">
        <f t="shared" si="22"/>
        <v>1992</v>
      </c>
      <c r="G521" s="1247">
        <v>33942</v>
      </c>
      <c r="H521" s="1244" t="s">
        <v>2711</v>
      </c>
      <c r="I521" s="1248" t="s">
        <v>3826</v>
      </c>
      <c r="J521" s="1245" t="s">
        <v>20</v>
      </c>
      <c r="K521" s="1245">
        <v>0</v>
      </c>
      <c r="L521" s="1245" t="s">
        <v>2723</v>
      </c>
      <c r="M521" s="1245">
        <v>0</v>
      </c>
      <c r="N521" s="1245"/>
      <c r="O521" s="1245">
        <v>0</v>
      </c>
      <c r="P521" s="1249"/>
      <c r="Q521" s="1245"/>
      <c r="R521" s="1244" t="s">
        <v>1762</v>
      </c>
      <c r="S521" s="1244" t="s">
        <v>1806</v>
      </c>
      <c r="T521" s="1244"/>
      <c r="U521" s="1244" t="s">
        <v>2712</v>
      </c>
      <c r="V521" s="1244"/>
      <c r="W521" s="1244">
        <v>0</v>
      </c>
      <c r="X521" s="1244"/>
      <c r="Y521" s="1251"/>
      <c r="Z521" s="1251"/>
      <c r="AA521" s="1250">
        <f t="shared" ca="1" si="27"/>
        <v>23.166666666666668</v>
      </c>
      <c r="AB521" s="1252" t="s">
        <v>3826</v>
      </c>
      <c r="AC521" s="1253"/>
      <c r="AD521" s="1231"/>
    </row>
    <row r="522" spans="1:30" ht="15.75" hidden="1" customHeight="1">
      <c r="A522" s="1244">
        <f t="shared" si="29"/>
        <v>28</v>
      </c>
      <c r="B522" s="1245" t="s">
        <v>2726</v>
      </c>
      <c r="C522" s="1245" t="s">
        <v>2708</v>
      </c>
      <c r="D522" s="1245" t="s">
        <v>2715</v>
      </c>
      <c r="E522" s="1246" t="s">
        <v>1710</v>
      </c>
      <c r="F522" s="1245">
        <f t="shared" si="22"/>
        <v>1982</v>
      </c>
      <c r="G522" s="1247">
        <v>30210</v>
      </c>
      <c r="H522" s="1244" t="s">
        <v>2721</v>
      </c>
      <c r="I522" s="1248" t="s">
        <v>3826</v>
      </c>
      <c r="J522" s="1245" t="s">
        <v>20</v>
      </c>
      <c r="K522" s="1245">
        <v>0</v>
      </c>
      <c r="L522" s="1245" t="s">
        <v>2109</v>
      </c>
      <c r="M522" s="1245">
        <v>0</v>
      </c>
      <c r="N522" s="1245"/>
      <c r="O522" s="1245" t="s">
        <v>1227</v>
      </c>
      <c r="P522" s="1249"/>
      <c r="Q522" s="1245"/>
      <c r="R522" s="1251" t="s">
        <v>1762</v>
      </c>
      <c r="S522" s="1244" t="s">
        <v>25</v>
      </c>
      <c r="T522" s="1244"/>
      <c r="U522" s="1244" t="s">
        <v>2719</v>
      </c>
      <c r="V522" s="1244"/>
      <c r="W522" s="1250" t="s">
        <v>1886</v>
      </c>
      <c r="X522" s="1244"/>
      <c r="Y522" s="1251">
        <v>43218</v>
      </c>
      <c r="Z522" s="1251">
        <v>43583</v>
      </c>
      <c r="AA522" s="1250">
        <f t="shared" ca="1" si="27"/>
        <v>12.916666666666666</v>
      </c>
      <c r="AB522" s="1252" t="s">
        <v>3826</v>
      </c>
      <c r="AC522" s="1253"/>
      <c r="AD522" s="1231"/>
    </row>
    <row r="523" spans="1:30" ht="15.75" hidden="1" customHeight="1">
      <c r="A523" s="1244">
        <f t="shared" si="29"/>
        <v>28</v>
      </c>
      <c r="B523" s="1245" t="s">
        <v>2727</v>
      </c>
      <c r="C523" s="1245" t="s">
        <v>2708</v>
      </c>
      <c r="D523" s="1245" t="s">
        <v>2715</v>
      </c>
      <c r="E523" s="1244" t="s">
        <v>1710</v>
      </c>
      <c r="F523" s="1245">
        <f t="shared" si="22"/>
        <v>1995</v>
      </c>
      <c r="G523" s="1247">
        <v>34752</v>
      </c>
      <c r="H523" s="1244" t="s">
        <v>2718</v>
      </c>
      <c r="I523" s="1248" t="s">
        <v>3826</v>
      </c>
      <c r="J523" s="1245" t="s">
        <v>20</v>
      </c>
      <c r="K523" s="1245"/>
      <c r="L523" s="1245" t="s">
        <v>2109</v>
      </c>
      <c r="M523" s="1245">
        <v>0</v>
      </c>
      <c r="N523" s="1245"/>
      <c r="O523" s="1245">
        <v>0</v>
      </c>
      <c r="P523" s="1249"/>
      <c r="Q523" s="1245"/>
      <c r="R523" s="1251" t="s">
        <v>1730</v>
      </c>
      <c r="S523" s="1244" t="s">
        <v>1806</v>
      </c>
      <c r="T523" s="1244"/>
      <c r="U523" s="1244" t="s">
        <v>2719</v>
      </c>
      <c r="V523" s="1244"/>
      <c r="W523" s="1244"/>
      <c r="X523" s="1244"/>
      <c r="Y523" s="1244"/>
      <c r="Z523" s="1244"/>
      <c r="AA523" s="1250">
        <f t="shared" ca="1" si="27"/>
        <v>25.333333333333332</v>
      </c>
      <c r="AB523" s="1252" t="s">
        <v>3826</v>
      </c>
      <c r="AC523" s="1253"/>
      <c r="AD523" s="1231"/>
    </row>
    <row r="524" spans="1:30" ht="15.75" hidden="1" customHeight="1">
      <c r="A524" s="1244">
        <f t="shared" si="29"/>
        <v>28</v>
      </c>
      <c r="B524" s="1245" t="s">
        <v>2728</v>
      </c>
      <c r="C524" s="1245" t="s">
        <v>2708</v>
      </c>
      <c r="D524" s="1245" t="s">
        <v>2715</v>
      </c>
      <c r="E524" s="1246" t="s">
        <v>1710</v>
      </c>
      <c r="F524" s="1245">
        <f t="shared" si="22"/>
        <v>1994</v>
      </c>
      <c r="G524" s="1247">
        <v>34619</v>
      </c>
      <c r="H524" s="1244" t="s">
        <v>2721</v>
      </c>
      <c r="I524" s="1248" t="s">
        <v>3826</v>
      </c>
      <c r="J524" s="1245" t="s">
        <v>20</v>
      </c>
      <c r="K524" s="1245">
        <v>0</v>
      </c>
      <c r="L524" s="1245" t="s">
        <v>2723</v>
      </c>
      <c r="M524" s="1245">
        <v>0</v>
      </c>
      <c r="N524" s="1245"/>
      <c r="O524" s="1245">
        <v>0</v>
      </c>
      <c r="P524" s="1249"/>
      <c r="Q524" s="1245"/>
      <c r="R524" s="1251" t="s">
        <v>1730</v>
      </c>
      <c r="S524" s="1244" t="s">
        <v>1806</v>
      </c>
      <c r="T524" s="1244"/>
      <c r="U524" s="1244" t="s">
        <v>2719</v>
      </c>
      <c r="V524" s="1244"/>
      <c r="W524" s="1250" t="s">
        <v>1886</v>
      </c>
      <c r="X524" s="1244"/>
      <c r="Y524" s="1251"/>
      <c r="Z524" s="1251"/>
      <c r="AA524" s="1250">
        <f t="shared" ca="1" si="27"/>
        <v>25</v>
      </c>
      <c r="AB524" s="1252" t="s">
        <v>3826</v>
      </c>
      <c r="AC524" s="1253"/>
      <c r="AD524" s="1231"/>
    </row>
    <row r="525" spans="1:30" ht="15.75" hidden="1" customHeight="1">
      <c r="A525" s="1244">
        <f t="shared" si="29"/>
        <v>28</v>
      </c>
      <c r="B525" s="1245" t="s">
        <v>2729</v>
      </c>
      <c r="C525" s="1245" t="s">
        <v>2708</v>
      </c>
      <c r="D525" s="1245" t="s">
        <v>2715</v>
      </c>
      <c r="E525" s="1244" t="s">
        <v>1710</v>
      </c>
      <c r="F525" s="1245">
        <f t="shared" si="22"/>
        <v>1993</v>
      </c>
      <c r="G525" s="1247">
        <v>34160</v>
      </c>
      <c r="H525" s="1244" t="s">
        <v>2718</v>
      </c>
      <c r="I525" s="1248" t="s">
        <v>3826</v>
      </c>
      <c r="J525" s="1245" t="s">
        <v>20</v>
      </c>
      <c r="K525" s="1245"/>
      <c r="L525" s="1245" t="s">
        <v>2109</v>
      </c>
      <c r="M525" s="1245">
        <v>0</v>
      </c>
      <c r="N525" s="1245"/>
      <c r="O525" s="1245">
        <v>0</v>
      </c>
      <c r="P525" s="1249"/>
      <c r="Q525" s="1245"/>
      <c r="R525" s="1251" t="s">
        <v>1730</v>
      </c>
      <c r="S525" s="1244" t="s">
        <v>1806</v>
      </c>
      <c r="T525" s="1244">
        <v>0</v>
      </c>
      <c r="U525" s="1244" t="s">
        <v>2719</v>
      </c>
      <c r="V525" s="1244"/>
      <c r="W525" s="1244" t="s">
        <v>1721</v>
      </c>
      <c r="X525" s="1244"/>
      <c r="Y525" s="1251"/>
      <c r="Z525" s="1251"/>
      <c r="AA525" s="1250">
        <f t="shared" ca="1" si="27"/>
        <v>23.75</v>
      </c>
      <c r="AB525" s="1252" t="s">
        <v>3826</v>
      </c>
      <c r="AC525" s="1253"/>
      <c r="AD525" s="1231"/>
    </row>
    <row r="526" spans="1:30" ht="15.75" hidden="1" customHeight="1">
      <c r="A526" s="1244">
        <f t="shared" si="29"/>
        <v>28</v>
      </c>
      <c r="B526" s="1245" t="s">
        <v>2730</v>
      </c>
      <c r="C526" s="1245" t="s">
        <v>2708</v>
      </c>
      <c r="D526" s="1245" t="s">
        <v>2715</v>
      </c>
      <c r="E526" s="1244" t="s">
        <v>1710</v>
      </c>
      <c r="F526" s="1245">
        <f t="shared" si="22"/>
        <v>1988</v>
      </c>
      <c r="G526" s="1247">
        <v>32480</v>
      </c>
      <c r="H526" s="1244" t="s">
        <v>2711</v>
      </c>
      <c r="I526" s="1248" t="s">
        <v>3826</v>
      </c>
      <c r="J526" s="1245" t="s">
        <v>20</v>
      </c>
      <c r="K526" s="1245">
        <v>0</v>
      </c>
      <c r="L526" s="1245" t="s">
        <v>2109</v>
      </c>
      <c r="M526" s="1245">
        <v>0</v>
      </c>
      <c r="N526" s="1245"/>
      <c r="O526" s="1245" t="s">
        <v>1227</v>
      </c>
      <c r="P526" s="1249"/>
      <c r="Q526" s="1245"/>
      <c r="R526" s="1251" t="s">
        <v>1762</v>
      </c>
      <c r="S526" s="1244"/>
      <c r="T526" s="1244"/>
      <c r="U526" s="1244" t="s">
        <v>2712</v>
      </c>
      <c r="V526" s="1244"/>
      <c r="W526" s="1244">
        <v>0</v>
      </c>
      <c r="X526" s="1244" t="s">
        <v>1770</v>
      </c>
      <c r="Y526" s="1251">
        <v>40369</v>
      </c>
      <c r="Z526" s="1251">
        <v>40734</v>
      </c>
      <c r="AA526" s="1250">
        <f t="shared" ca="1" si="27"/>
        <v>19.166666666666668</v>
      </c>
      <c r="AB526" s="1252" t="s">
        <v>3826</v>
      </c>
      <c r="AC526" s="1253"/>
      <c r="AD526" s="1231"/>
    </row>
    <row r="527" spans="1:30" ht="15.75" hidden="1" customHeight="1">
      <c r="A527" s="1244">
        <f t="shared" si="29"/>
        <v>28</v>
      </c>
      <c r="B527" s="1245" t="s">
        <v>2731</v>
      </c>
      <c r="C527" s="1245" t="s">
        <v>2708</v>
      </c>
      <c r="D527" s="1245" t="s">
        <v>2715</v>
      </c>
      <c r="E527" s="1246" t="s">
        <v>1710</v>
      </c>
      <c r="F527" s="1245">
        <f t="shared" si="22"/>
        <v>1982</v>
      </c>
      <c r="G527" s="1247">
        <v>30302</v>
      </c>
      <c r="H527" s="1244" t="s">
        <v>2711</v>
      </c>
      <c r="I527" s="1248" t="s">
        <v>3826</v>
      </c>
      <c r="J527" s="1245" t="s">
        <v>20</v>
      </c>
      <c r="K527" s="1245">
        <v>0</v>
      </c>
      <c r="L527" s="1245" t="s">
        <v>2732</v>
      </c>
      <c r="M527" s="1245">
        <v>0</v>
      </c>
      <c r="N527" s="1245"/>
      <c r="O527" s="1245" t="s">
        <v>1227</v>
      </c>
      <c r="P527" s="1249"/>
      <c r="Q527" s="1245"/>
      <c r="R527" s="1251" t="s">
        <v>1762</v>
      </c>
      <c r="S527" s="1244"/>
      <c r="T527" s="1244"/>
      <c r="U527" s="1244" t="s">
        <v>2712</v>
      </c>
      <c r="V527" s="1244"/>
      <c r="W527" s="1250" t="s">
        <v>1716</v>
      </c>
      <c r="X527" s="1244" t="s">
        <v>1770</v>
      </c>
      <c r="Y527" s="1251">
        <v>38057</v>
      </c>
      <c r="Z527" s="1251">
        <v>38422</v>
      </c>
      <c r="AA527" s="1250">
        <f t="shared" ca="1" si="27"/>
        <v>13.166666666666666</v>
      </c>
      <c r="AB527" s="1252" t="s">
        <v>3826</v>
      </c>
      <c r="AC527" s="1253"/>
      <c r="AD527" s="1231"/>
    </row>
    <row r="528" spans="1:30" ht="15.75" hidden="1" customHeight="1">
      <c r="A528" s="1244">
        <f t="shared" si="29"/>
        <v>28</v>
      </c>
      <c r="B528" s="1245" t="s">
        <v>2733</v>
      </c>
      <c r="C528" s="1245" t="s">
        <v>2708</v>
      </c>
      <c r="D528" s="1245" t="s">
        <v>2734</v>
      </c>
      <c r="E528" s="1244" t="s">
        <v>1710</v>
      </c>
      <c r="F528" s="1245">
        <f t="shared" si="22"/>
        <v>1992</v>
      </c>
      <c r="G528" s="1247">
        <v>33748</v>
      </c>
      <c r="H528" s="1244" t="s">
        <v>2721</v>
      </c>
      <c r="I528" s="1248" t="s">
        <v>3826</v>
      </c>
      <c r="J528" s="1245" t="s">
        <v>20</v>
      </c>
      <c r="K528" s="1245">
        <v>0</v>
      </c>
      <c r="L528" s="1245" t="s">
        <v>2723</v>
      </c>
      <c r="M528" s="1245">
        <v>0</v>
      </c>
      <c r="N528" s="1245"/>
      <c r="O528" s="1245">
        <v>0</v>
      </c>
      <c r="P528" s="1249"/>
      <c r="Q528" s="1245"/>
      <c r="R528" s="1251" t="s">
        <v>2105</v>
      </c>
      <c r="S528" s="1244" t="s">
        <v>1806</v>
      </c>
      <c r="T528" s="1244" t="s">
        <v>725</v>
      </c>
      <c r="U528" s="1244" t="s">
        <v>2719</v>
      </c>
      <c r="V528" s="1244"/>
      <c r="W528" s="1244" t="s">
        <v>2003</v>
      </c>
      <c r="X528" s="1244"/>
      <c r="Y528" s="1251"/>
      <c r="Z528" s="1251"/>
      <c r="AA528" s="1250">
        <f t="shared" ca="1" si="27"/>
        <v>22.583333333333332</v>
      </c>
      <c r="AB528" s="1252" t="s">
        <v>3826</v>
      </c>
      <c r="AC528" s="1253"/>
      <c r="AD528" s="1231"/>
    </row>
    <row r="529" spans="1:30" ht="15.75" hidden="1" customHeight="1">
      <c r="A529" s="1244">
        <f t="shared" si="29"/>
        <v>28</v>
      </c>
      <c r="B529" s="1245" t="s">
        <v>2735</v>
      </c>
      <c r="C529" s="1245" t="s">
        <v>2708</v>
      </c>
      <c r="D529" s="1245" t="s">
        <v>2734</v>
      </c>
      <c r="E529" s="1246" t="s">
        <v>1710</v>
      </c>
      <c r="F529" s="1245">
        <f t="shared" si="22"/>
        <v>1990</v>
      </c>
      <c r="G529" s="1247">
        <v>32968</v>
      </c>
      <c r="H529" s="1244" t="s">
        <v>2711</v>
      </c>
      <c r="I529" s="1248" t="s">
        <v>3826</v>
      </c>
      <c r="J529" s="1245" t="s">
        <v>20</v>
      </c>
      <c r="K529" s="1245"/>
      <c r="L529" s="1245" t="s">
        <v>2732</v>
      </c>
      <c r="M529" s="1245">
        <v>0</v>
      </c>
      <c r="N529" s="1245"/>
      <c r="O529" s="1245">
        <v>0</v>
      </c>
      <c r="P529" s="1249"/>
      <c r="Q529" s="1245"/>
      <c r="R529" s="1244" t="s">
        <v>1762</v>
      </c>
      <c r="S529" s="1244" t="s">
        <v>1806</v>
      </c>
      <c r="T529" s="1244"/>
      <c r="U529" s="1244" t="s">
        <v>2712</v>
      </c>
      <c r="V529" s="1244"/>
      <c r="W529" s="1244">
        <v>0</v>
      </c>
      <c r="X529" s="1244"/>
      <c r="Y529" s="1251"/>
      <c r="Z529" s="1251"/>
      <c r="AA529" s="1250">
        <f t="shared" ca="1" si="27"/>
        <v>20.5</v>
      </c>
      <c r="AB529" s="1252" t="s">
        <v>3826</v>
      </c>
      <c r="AC529" s="1253"/>
      <c r="AD529" s="1231"/>
    </row>
    <row r="530" spans="1:30" ht="15.75" hidden="1" customHeight="1">
      <c r="A530" s="1244">
        <f t="shared" si="29"/>
        <v>28</v>
      </c>
      <c r="B530" s="1245" t="s">
        <v>2736</v>
      </c>
      <c r="C530" s="1245" t="s">
        <v>2708</v>
      </c>
      <c r="D530" s="1245" t="s">
        <v>2734</v>
      </c>
      <c r="E530" s="1246" t="s">
        <v>1710</v>
      </c>
      <c r="F530" s="1245">
        <f t="shared" si="22"/>
        <v>1997</v>
      </c>
      <c r="G530" s="1247">
        <v>35467</v>
      </c>
      <c r="H530" s="1244" t="s">
        <v>2718</v>
      </c>
      <c r="I530" s="1248" t="s">
        <v>3826</v>
      </c>
      <c r="J530" s="1245" t="s">
        <v>20</v>
      </c>
      <c r="K530" s="1245"/>
      <c r="L530" s="1245" t="s">
        <v>2109</v>
      </c>
      <c r="M530" s="1245">
        <v>0</v>
      </c>
      <c r="N530" s="1245"/>
      <c r="O530" s="1245">
        <v>0</v>
      </c>
      <c r="P530" s="1249"/>
      <c r="Q530" s="1245"/>
      <c r="R530" s="1244"/>
      <c r="S530" s="1244" t="s">
        <v>1806</v>
      </c>
      <c r="T530" s="1244"/>
      <c r="U530" s="1244" t="s">
        <v>2719</v>
      </c>
      <c r="V530" s="1244"/>
      <c r="W530" s="1244"/>
      <c r="X530" s="1244"/>
      <c r="Y530" s="1244"/>
      <c r="Z530" s="1244"/>
      <c r="AA530" s="1257">
        <f t="shared" ca="1" si="27"/>
        <v>27.333333333333332</v>
      </c>
      <c r="AB530" s="1252" t="s">
        <v>3826</v>
      </c>
      <c r="AC530" s="1253"/>
      <c r="AD530" s="1231"/>
    </row>
    <row r="531" spans="1:30" ht="15.75" hidden="1" customHeight="1">
      <c r="A531" s="1244">
        <f t="shared" si="29"/>
        <v>28</v>
      </c>
      <c r="B531" s="1245" t="s">
        <v>2737</v>
      </c>
      <c r="C531" s="1245" t="s">
        <v>2708</v>
      </c>
      <c r="D531" s="1245" t="s">
        <v>2734</v>
      </c>
      <c r="E531" s="1244" t="s">
        <v>1710</v>
      </c>
      <c r="F531" s="1245">
        <f t="shared" si="22"/>
        <v>1994</v>
      </c>
      <c r="G531" s="1247">
        <v>34657</v>
      </c>
      <c r="H531" s="1244" t="s">
        <v>2718</v>
      </c>
      <c r="I531" s="1248" t="s">
        <v>3826</v>
      </c>
      <c r="J531" s="1245" t="s">
        <v>20</v>
      </c>
      <c r="K531" s="1245">
        <v>0</v>
      </c>
      <c r="L531" s="1245" t="s">
        <v>2723</v>
      </c>
      <c r="M531" s="1245">
        <v>0</v>
      </c>
      <c r="N531" s="1245"/>
      <c r="O531" s="1245">
        <v>0</v>
      </c>
      <c r="P531" s="1249"/>
      <c r="Q531" s="1245"/>
      <c r="R531" s="1251" t="s">
        <v>1730</v>
      </c>
      <c r="S531" s="1244" t="s">
        <v>1806</v>
      </c>
      <c r="T531" s="1244"/>
      <c r="U531" s="1244" t="s">
        <v>2719</v>
      </c>
      <c r="V531" s="1244"/>
      <c r="W531" s="1250" t="s">
        <v>1886</v>
      </c>
      <c r="X531" s="1244"/>
      <c r="Y531" s="1251"/>
      <c r="Z531" s="1251"/>
      <c r="AA531" s="1250">
        <f t="shared" ca="1" si="27"/>
        <v>25.083333333333332</v>
      </c>
      <c r="AB531" s="1252" t="s">
        <v>3826</v>
      </c>
      <c r="AC531" s="1253"/>
      <c r="AD531" s="1231"/>
    </row>
    <row r="532" spans="1:30" ht="15.75" hidden="1" customHeight="1">
      <c r="A532" s="1244">
        <f t="shared" si="29"/>
        <v>28</v>
      </c>
      <c r="B532" s="1245" t="s">
        <v>2738</v>
      </c>
      <c r="C532" s="1245" t="s">
        <v>2708</v>
      </c>
      <c r="D532" s="1245" t="s">
        <v>2734</v>
      </c>
      <c r="E532" s="1246" t="s">
        <v>1710</v>
      </c>
      <c r="F532" s="1245">
        <f t="shared" si="22"/>
        <v>1988</v>
      </c>
      <c r="G532" s="1247">
        <v>32467</v>
      </c>
      <c r="H532" s="1244" t="s">
        <v>2711</v>
      </c>
      <c r="I532" s="1248" t="s">
        <v>3826</v>
      </c>
      <c r="J532" s="1245" t="s">
        <v>20</v>
      </c>
      <c r="K532" s="1245">
        <v>0</v>
      </c>
      <c r="L532" s="1245" t="s">
        <v>2109</v>
      </c>
      <c r="M532" s="1245">
        <v>0</v>
      </c>
      <c r="N532" s="1245"/>
      <c r="O532" s="1245" t="s">
        <v>1227</v>
      </c>
      <c r="P532" s="1249"/>
      <c r="Q532" s="1245"/>
      <c r="R532" s="1251" t="s">
        <v>1762</v>
      </c>
      <c r="S532" s="1244"/>
      <c r="T532" s="1244"/>
      <c r="U532" s="1244" t="s">
        <v>2712</v>
      </c>
      <c r="V532" s="1244"/>
      <c r="W532" s="1244">
        <v>0</v>
      </c>
      <c r="X532" s="1244"/>
      <c r="Y532" s="1251">
        <v>42919</v>
      </c>
      <c r="Z532" s="1251">
        <v>46937</v>
      </c>
      <c r="AA532" s="1250">
        <f t="shared" ca="1" si="27"/>
        <v>19.083333333333332</v>
      </c>
      <c r="AB532" s="1252" t="s">
        <v>3826</v>
      </c>
      <c r="AC532" s="1253"/>
      <c r="AD532" s="1231"/>
    </row>
    <row r="533" spans="1:30" ht="15.75" hidden="1" customHeight="1">
      <c r="A533" s="1244">
        <f t="shared" si="29"/>
        <v>28</v>
      </c>
      <c r="B533" s="1245" t="s">
        <v>2739</v>
      </c>
      <c r="C533" s="1245" t="s">
        <v>2708</v>
      </c>
      <c r="D533" s="1245" t="s">
        <v>2734</v>
      </c>
      <c r="E533" s="1244" t="s">
        <v>1710</v>
      </c>
      <c r="F533" s="1245">
        <f t="shared" si="22"/>
        <v>1995</v>
      </c>
      <c r="G533" s="1247">
        <v>35061</v>
      </c>
      <c r="H533" s="1244" t="s">
        <v>2718</v>
      </c>
      <c r="I533" s="1248" t="s">
        <v>3826</v>
      </c>
      <c r="J533" s="1245" t="s">
        <v>20</v>
      </c>
      <c r="K533" s="1245"/>
      <c r="L533" s="1245" t="s">
        <v>2109</v>
      </c>
      <c r="M533" s="1245">
        <v>0</v>
      </c>
      <c r="N533" s="1245"/>
      <c r="O533" s="1245">
        <v>0</v>
      </c>
      <c r="P533" s="1249"/>
      <c r="Q533" s="1245"/>
      <c r="R533" s="1251" t="s">
        <v>1730</v>
      </c>
      <c r="S533" s="1244" t="s">
        <v>1806</v>
      </c>
      <c r="T533" s="1244"/>
      <c r="U533" s="1244" t="s">
        <v>2719</v>
      </c>
      <c r="V533" s="1244"/>
      <c r="W533" s="1244"/>
      <c r="X533" s="1244"/>
      <c r="Y533" s="1244"/>
      <c r="Z533" s="1244"/>
      <c r="AA533" s="1250">
        <f t="shared" ca="1" si="27"/>
        <v>26.166666666666668</v>
      </c>
      <c r="AB533" s="1252" t="s">
        <v>3826</v>
      </c>
      <c r="AC533" s="1253"/>
      <c r="AD533" s="1231"/>
    </row>
    <row r="534" spans="1:30" ht="15.75" hidden="1" customHeight="1">
      <c r="A534" s="1244">
        <f t="shared" si="29"/>
        <v>28</v>
      </c>
      <c r="B534" s="1245" t="s">
        <v>2740</v>
      </c>
      <c r="C534" s="1245" t="s">
        <v>2708</v>
      </c>
      <c r="D534" s="1245" t="s">
        <v>2734</v>
      </c>
      <c r="E534" s="1246" t="s">
        <v>1710</v>
      </c>
      <c r="F534" s="1245">
        <f t="shared" si="22"/>
        <v>1996</v>
      </c>
      <c r="G534" s="1247">
        <v>35236</v>
      </c>
      <c r="H534" s="1246" t="s">
        <v>2718</v>
      </c>
      <c r="I534" s="1248" t="s">
        <v>3826</v>
      </c>
      <c r="J534" s="1245" t="s">
        <v>20</v>
      </c>
      <c r="K534" s="1245"/>
      <c r="L534" s="1245" t="s">
        <v>2109</v>
      </c>
      <c r="M534" s="1245"/>
      <c r="N534" s="1245"/>
      <c r="O534" s="1245"/>
      <c r="P534" s="1249"/>
      <c r="Q534" s="1245"/>
      <c r="R534" s="1244"/>
      <c r="S534" s="1244" t="s">
        <v>1806</v>
      </c>
      <c r="T534" s="1244"/>
      <c r="U534" s="1244" t="s">
        <v>2719</v>
      </c>
      <c r="V534" s="1244"/>
      <c r="W534" s="1244"/>
      <c r="X534" s="1244"/>
      <c r="Y534" s="1251">
        <v>43664</v>
      </c>
      <c r="Z534" s="1251">
        <v>44030</v>
      </c>
      <c r="AA534" s="1257">
        <f t="shared" ca="1" si="27"/>
        <v>26.666666666666668</v>
      </c>
      <c r="AB534" s="1252" t="s">
        <v>3826</v>
      </c>
      <c r="AC534" s="1253"/>
      <c r="AD534" s="1231"/>
    </row>
    <row r="535" spans="1:30" ht="15.75" hidden="1" customHeight="1">
      <c r="A535" s="1244">
        <f t="shared" si="29"/>
        <v>28</v>
      </c>
      <c r="B535" s="1245" t="s">
        <v>2741</v>
      </c>
      <c r="C535" s="1245" t="s">
        <v>2708</v>
      </c>
      <c r="D535" s="1245" t="s">
        <v>2734</v>
      </c>
      <c r="E535" s="1246" t="s">
        <v>1710</v>
      </c>
      <c r="F535" s="1245">
        <f t="shared" si="22"/>
        <v>1988</v>
      </c>
      <c r="G535" s="1247">
        <v>32429</v>
      </c>
      <c r="H535" s="1244" t="s">
        <v>2711</v>
      </c>
      <c r="I535" s="1248" t="s">
        <v>3826</v>
      </c>
      <c r="J535" s="1245" t="s">
        <v>20</v>
      </c>
      <c r="K535" s="1245">
        <v>0</v>
      </c>
      <c r="L535" s="1245" t="s">
        <v>2109</v>
      </c>
      <c r="M535" s="1245">
        <v>0</v>
      </c>
      <c r="N535" s="1245"/>
      <c r="O535" s="1245" t="s">
        <v>1227</v>
      </c>
      <c r="P535" s="1249"/>
      <c r="Q535" s="1245"/>
      <c r="R535" s="1251" t="s">
        <v>1762</v>
      </c>
      <c r="S535" s="1244" t="s">
        <v>25</v>
      </c>
      <c r="T535" s="1244"/>
      <c r="U535" s="1244" t="s">
        <v>2712</v>
      </c>
      <c r="V535" s="1244"/>
      <c r="W535" s="1244">
        <v>0</v>
      </c>
      <c r="X535" s="1244"/>
      <c r="Y535" s="1251">
        <v>43217</v>
      </c>
      <c r="Z535" s="1251">
        <v>43582</v>
      </c>
      <c r="AA535" s="1250">
        <f t="shared" ca="1" si="27"/>
        <v>19</v>
      </c>
      <c r="AB535" s="1252" t="s">
        <v>3826</v>
      </c>
      <c r="AC535" s="1253"/>
      <c r="AD535" s="1231"/>
    </row>
    <row r="536" spans="1:30" ht="15.75" hidden="1" customHeight="1">
      <c r="A536" s="1244">
        <f t="shared" si="29"/>
        <v>28</v>
      </c>
      <c r="B536" s="1245" t="s">
        <v>2742</v>
      </c>
      <c r="C536" s="1245" t="s">
        <v>2708</v>
      </c>
      <c r="D536" s="1245" t="s">
        <v>2734</v>
      </c>
      <c r="E536" s="1244" t="s">
        <v>1710</v>
      </c>
      <c r="F536" s="1245">
        <f t="shared" si="22"/>
        <v>1989</v>
      </c>
      <c r="G536" s="1247">
        <v>32541</v>
      </c>
      <c r="H536" s="1244" t="s">
        <v>2711</v>
      </c>
      <c r="I536" s="1248" t="s">
        <v>3826</v>
      </c>
      <c r="J536" s="1245" t="s">
        <v>20</v>
      </c>
      <c r="K536" s="1245">
        <v>0</v>
      </c>
      <c r="L536" s="1245" t="s">
        <v>2109</v>
      </c>
      <c r="M536" s="1245">
        <v>0</v>
      </c>
      <c r="N536" s="1245"/>
      <c r="O536" s="1245" t="s">
        <v>1227</v>
      </c>
      <c r="P536" s="1249"/>
      <c r="Q536" s="1245"/>
      <c r="R536" s="1251" t="s">
        <v>1762</v>
      </c>
      <c r="S536" s="1244" t="s">
        <v>25</v>
      </c>
      <c r="T536" s="1244"/>
      <c r="U536" s="1244" t="s">
        <v>2712</v>
      </c>
      <c r="V536" s="1244"/>
      <c r="W536" s="1244">
        <v>0</v>
      </c>
      <c r="X536" s="1244"/>
      <c r="Y536" s="1251"/>
      <c r="Z536" s="1251"/>
      <c r="AA536" s="1250">
        <f t="shared" ca="1" si="27"/>
        <v>19.25</v>
      </c>
      <c r="AB536" s="1252" t="s">
        <v>3826</v>
      </c>
      <c r="AC536" s="1253"/>
      <c r="AD536" s="1231"/>
    </row>
    <row r="537" spans="1:30" ht="15.75" hidden="1" customHeight="1">
      <c r="A537" s="1244">
        <f t="shared" si="29"/>
        <v>28</v>
      </c>
      <c r="B537" s="1245" t="s">
        <v>2743</v>
      </c>
      <c r="C537" s="1245" t="s">
        <v>2708</v>
      </c>
      <c r="D537" s="1245" t="s">
        <v>2734</v>
      </c>
      <c r="E537" s="1246" t="s">
        <v>1710</v>
      </c>
      <c r="F537" s="1245">
        <f t="shared" si="22"/>
        <v>1988</v>
      </c>
      <c r="G537" s="1247">
        <v>32264</v>
      </c>
      <c r="H537" s="1244" t="s">
        <v>2711</v>
      </c>
      <c r="I537" s="1248" t="s">
        <v>3826</v>
      </c>
      <c r="J537" s="1245" t="s">
        <v>20</v>
      </c>
      <c r="K537" s="1245">
        <v>0</v>
      </c>
      <c r="L537" s="1245" t="s">
        <v>2109</v>
      </c>
      <c r="M537" s="1245">
        <v>0</v>
      </c>
      <c r="N537" s="1245"/>
      <c r="O537" s="1245" t="s">
        <v>1227</v>
      </c>
      <c r="P537" s="1249"/>
      <c r="Q537" s="1245"/>
      <c r="R537" s="1251" t="s">
        <v>1762</v>
      </c>
      <c r="S537" s="1244"/>
      <c r="T537" s="1244"/>
      <c r="U537" s="1244" t="s">
        <v>2712</v>
      </c>
      <c r="V537" s="1244"/>
      <c r="W537" s="1244">
        <v>0</v>
      </c>
      <c r="X537" s="1244"/>
      <c r="Y537" s="1251">
        <v>40369</v>
      </c>
      <c r="Z537" s="1251">
        <v>40734</v>
      </c>
      <c r="AA537" s="1250">
        <f t="shared" ca="1" si="27"/>
        <v>18.5</v>
      </c>
      <c r="AB537" s="1252" t="s">
        <v>3826</v>
      </c>
      <c r="AC537" s="1253"/>
      <c r="AD537" s="1231"/>
    </row>
    <row r="538" spans="1:30" ht="15.75" hidden="1" customHeight="1">
      <c r="A538" s="1244">
        <f t="shared" si="29"/>
        <v>28</v>
      </c>
      <c r="B538" s="1245" t="s">
        <v>2744</v>
      </c>
      <c r="C538" s="1245" t="s">
        <v>2708</v>
      </c>
      <c r="D538" s="1245" t="s">
        <v>2745</v>
      </c>
      <c r="E538" s="1246" t="s">
        <v>1710</v>
      </c>
      <c r="F538" s="1245">
        <f t="shared" si="22"/>
        <v>1988</v>
      </c>
      <c r="G538" s="1247">
        <v>32147</v>
      </c>
      <c r="H538" s="1244" t="s">
        <v>2711</v>
      </c>
      <c r="I538" s="1248" t="s">
        <v>3826</v>
      </c>
      <c r="J538" s="1245" t="s">
        <v>20</v>
      </c>
      <c r="K538" s="1245">
        <v>0</v>
      </c>
      <c r="L538" s="1245" t="s">
        <v>2109</v>
      </c>
      <c r="M538" s="1245">
        <v>0</v>
      </c>
      <c r="N538" s="1245"/>
      <c r="O538" s="1245" t="s">
        <v>1227</v>
      </c>
      <c r="P538" s="1249"/>
      <c r="Q538" s="1245"/>
      <c r="R538" s="1251" t="s">
        <v>1762</v>
      </c>
      <c r="S538" s="1244" t="s">
        <v>25</v>
      </c>
      <c r="T538" s="1244"/>
      <c r="U538" s="1244" t="s">
        <v>2712</v>
      </c>
      <c r="V538" s="1244"/>
      <c r="W538" s="1244">
        <v>0</v>
      </c>
      <c r="X538" s="1244"/>
      <c r="Y538" s="1251">
        <v>44151</v>
      </c>
      <c r="Z538" s="1251">
        <v>0</v>
      </c>
      <c r="AA538" s="1250">
        <f t="shared" ca="1" si="27"/>
        <v>18.25</v>
      </c>
      <c r="AB538" s="1252" t="s">
        <v>3826</v>
      </c>
      <c r="AC538" s="1253"/>
      <c r="AD538" s="1231"/>
    </row>
    <row r="539" spans="1:30" ht="15.75" hidden="1" customHeight="1">
      <c r="A539" s="1244">
        <f t="shared" si="29"/>
        <v>28</v>
      </c>
      <c r="B539" s="1245" t="s">
        <v>2746</v>
      </c>
      <c r="C539" s="1245" t="s">
        <v>2708</v>
      </c>
      <c r="D539" s="1245" t="s">
        <v>2745</v>
      </c>
      <c r="E539" s="1246" t="s">
        <v>1710</v>
      </c>
      <c r="F539" s="1245">
        <f t="shared" si="22"/>
        <v>1986</v>
      </c>
      <c r="G539" s="1247">
        <v>31634</v>
      </c>
      <c r="H539" s="1244" t="s">
        <v>2718</v>
      </c>
      <c r="I539" s="1248" t="s">
        <v>3826</v>
      </c>
      <c r="J539" s="1245" t="s">
        <v>20</v>
      </c>
      <c r="K539" s="1245">
        <v>0</v>
      </c>
      <c r="L539" s="1245" t="s">
        <v>2309</v>
      </c>
      <c r="M539" s="1245">
        <v>0</v>
      </c>
      <c r="N539" s="1245"/>
      <c r="O539" s="1245" t="s">
        <v>1227</v>
      </c>
      <c r="P539" s="1249"/>
      <c r="Q539" s="1245"/>
      <c r="R539" s="1251" t="s">
        <v>1762</v>
      </c>
      <c r="S539" s="1244"/>
      <c r="T539" s="1244"/>
      <c r="U539" s="1244" t="s">
        <v>2719</v>
      </c>
      <c r="V539" s="1244"/>
      <c r="W539" s="1250" t="s">
        <v>1886</v>
      </c>
      <c r="X539" s="1244"/>
      <c r="Y539" s="1251">
        <v>42641</v>
      </c>
      <c r="Z539" s="1251">
        <v>43006</v>
      </c>
      <c r="AA539" s="1250">
        <f t="shared" ca="1" si="27"/>
        <v>16.833333333333332</v>
      </c>
      <c r="AB539" s="1252" t="s">
        <v>3826</v>
      </c>
      <c r="AC539" s="1253"/>
      <c r="AD539" s="1231"/>
    </row>
    <row r="540" spans="1:30" ht="15.75" hidden="1" customHeight="1">
      <c r="A540" s="1244">
        <f t="shared" si="29"/>
        <v>28</v>
      </c>
      <c r="B540" s="1245" t="s">
        <v>2747</v>
      </c>
      <c r="C540" s="1245" t="s">
        <v>2708</v>
      </c>
      <c r="D540" s="1245" t="s">
        <v>2745</v>
      </c>
      <c r="E540" s="1244" t="s">
        <v>1710</v>
      </c>
      <c r="F540" s="1245">
        <f t="shared" si="22"/>
        <v>1986</v>
      </c>
      <c r="G540" s="1247">
        <v>31632</v>
      </c>
      <c r="H540" s="1244" t="s">
        <v>2711</v>
      </c>
      <c r="I540" s="1248" t="s">
        <v>3826</v>
      </c>
      <c r="J540" s="1245" t="s">
        <v>1681</v>
      </c>
      <c r="K540" s="1245">
        <v>0</v>
      </c>
      <c r="L540" s="1245" t="s">
        <v>2748</v>
      </c>
      <c r="M540" s="1245" t="s">
        <v>2109</v>
      </c>
      <c r="N540" s="1245"/>
      <c r="O540" s="1245" t="s">
        <v>1227</v>
      </c>
      <c r="P540" s="1249"/>
      <c r="Q540" s="1245"/>
      <c r="R540" s="1251" t="s">
        <v>1762</v>
      </c>
      <c r="S540" s="1244" t="s">
        <v>25</v>
      </c>
      <c r="T540" s="1244"/>
      <c r="U540" s="1244" t="s">
        <v>2712</v>
      </c>
      <c r="V540" s="1244"/>
      <c r="W540" s="1244">
        <v>0</v>
      </c>
      <c r="X540" s="1244"/>
      <c r="Y540" s="1251"/>
      <c r="Z540" s="1251"/>
      <c r="AA540" s="1250">
        <f t="shared" ca="1" si="27"/>
        <v>16.833333333333332</v>
      </c>
      <c r="AB540" s="1252" t="s">
        <v>3826</v>
      </c>
      <c r="AC540" s="1253"/>
      <c r="AD540" s="1231"/>
    </row>
    <row r="541" spans="1:30" ht="15.75" hidden="1" customHeight="1">
      <c r="A541" s="1244">
        <f t="shared" si="29"/>
        <v>28</v>
      </c>
      <c r="B541" s="1245" t="s">
        <v>2749</v>
      </c>
      <c r="C541" s="1245" t="s">
        <v>2708</v>
      </c>
      <c r="D541" s="1245" t="s">
        <v>2745</v>
      </c>
      <c r="E541" s="1244" t="s">
        <v>1710</v>
      </c>
      <c r="F541" s="1245">
        <f t="shared" si="22"/>
        <v>1994</v>
      </c>
      <c r="G541" s="1247">
        <v>34516</v>
      </c>
      <c r="H541" s="1244" t="s">
        <v>2718</v>
      </c>
      <c r="I541" s="1248" t="s">
        <v>3826</v>
      </c>
      <c r="J541" s="1245" t="s">
        <v>20</v>
      </c>
      <c r="K541" s="1245"/>
      <c r="L541" s="1245" t="s">
        <v>2109</v>
      </c>
      <c r="M541" s="1245">
        <v>0</v>
      </c>
      <c r="N541" s="1245"/>
      <c r="O541" s="1245">
        <v>0</v>
      </c>
      <c r="P541" s="1249"/>
      <c r="Q541" s="1245"/>
      <c r="R541" s="1244"/>
      <c r="S541" s="1244" t="s">
        <v>1806</v>
      </c>
      <c r="T541" s="1244"/>
      <c r="U541" s="1244" t="s">
        <v>2719</v>
      </c>
      <c r="V541" s="1244"/>
      <c r="W541" s="1244"/>
      <c r="X541" s="1244"/>
      <c r="Y541" s="1244"/>
      <c r="Z541" s="1244"/>
      <c r="AA541" s="1250">
        <f t="shared" ca="1" si="27"/>
        <v>24.666666666666668</v>
      </c>
      <c r="AB541" s="1252" t="s">
        <v>3826</v>
      </c>
      <c r="AC541" s="1253"/>
      <c r="AD541" s="1231"/>
    </row>
    <row r="542" spans="1:30" ht="15.75" hidden="1" customHeight="1">
      <c r="A542" s="1244">
        <f t="shared" si="29"/>
        <v>28</v>
      </c>
      <c r="B542" s="1245" t="s">
        <v>2750</v>
      </c>
      <c r="C542" s="1245" t="s">
        <v>2708</v>
      </c>
      <c r="D542" s="1245" t="s">
        <v>2745</v>
      </c>
      <c r="E542" s="1246" t="s">
        <v>1710</v>
      </c>
      <c r="F542" s="1245">
        <f t="shared" si="22"/>
        <v>1997</v>
      </c>
      <c r="G542" s="1247">
        <v>35777</v>
      </c>
      <c r="H542" s="1246" t="s">
        <v>2718</v>
      </c>
      <c r="I542" s="1248" t="s">
        <v>3826</v>
      </c>
      <c r="J542" s="1245" t="s">
        <v>20</v>
      </c>
      <c r="K542" s="1245"/>
      <c r="L542" s="1245" t="s">
        <v>2109</v>
      </c>
      <c r="M542" s="1245"/>
      <c r="N542" s="1245"/>
      <c r="O542" s="1245"/>
      <c r="P542" s="1249"/>
      <c r="Q542" s="1245"/>
      <c r="R542" s="1244"/>
      <c r="S542" s="1244" t="s">
        <v>1806</v>
      </c>
      <c r="T542" s="1244"/>
      <c r="U542" s="1244" t="s">
        <v>2719</v>
      </c>
      <c r="V542" s="1244"/>
      <c r="W542" s="1244"/>
      <c r="X542" s="1244"/>
      <c r="Y542" s="1244"/>
      <c r="Z542" s="1244"/>
      <c r="AA542" s="1257">
        <f t="shared" ca="1" si="27"/>
        <v>28.166666666666668</v>
      </c>
      <c r="AB542" s="1252" t="s">
        <v>3826</v>
      </c>
      <c r="AC542" s="1253"/>
      <c r="AD542" s="1231"/>
    </row>
    <row r="543" spans="1:30" ht="15.75" hidden="1" customHeight="1">
      <c r="A543" s="1244">
        <f t="shared" si="29"/>
        <v>28</v>
      </c>
      <c r="B543" s="1245" t="s">
        <v>2751</v>
      </c>
      <c r="C543" s="1245" t="s">
        <v>2708</v>
      </c>
      <c r="D543" s="1245" t="s">
        <v>2745</v>
      </c>
      <c r="E543" s="1244" t="s">
        <v>1710</v>
      </c>
      <c r="F543" s="1245">
        <f t="shared" si="22"/>
        <v>1983</v>
      </c>
      <c r="G543" s="1247">
        <v>30468</v>
      </c>
      <c r="H543" s="1244" t="s">
        <v>2721</v>
      </c>
      <c r="I543" s="1248" t="s">
        <v>3826</v>
      </c>
      <c r="J543" s="1245" t="s">
        <v>20</v>
      </c>
      <c r="K543" s="1245">
        <v>0</v>
      </c>
      <c r="L543" s="1245" t="s">
        <v>2109</v>
      </c>
      <c r="M543" s="1245">
        <v>0</v>
      </c>
      <c r="N543" s="1245"/>
      <c r="O543" s="1245" t="s">
        <v>1227</v>
      </c>
      <c r="P543" s="1249"/>
      <c r="Q543" s="1245"/>
      <c r="R543" s="1251" t="s">
        <v>1762</v>
      </c>
      <c r="S543" s="1244"/>
      <c r="T543" s="1244"/>
      <c r="U543" s="1244"/>
      <c r="V543" s="1244"/>
      <c r="W543" s="1250" t="s">
        <v>1886</v>
      </c>
      <c r="X543" s="1244"/>
      <c r="Y543" s="1251"/>
      <c r="Z543" s="1251"/>
      <c r="AA543" s="1250">
        <f t="shared" ca="1" si="27"/>
        <v>13.583333333333334</v>
      </c>
      <c r="AB543" s="1252" t="s">
        <v>3826</v>
      </c>
      <c r="AC543" s="1253"/>
      <c r="AD543" s="1231"/>
    </row>
    <row r="544" spans="1:30" ht="15.75" hidden="1" customHeight="1">
      <c r="A544" s="1244">
        <f t="shared" si="29"/>
        <v>28</v>
      </c>
      <c r="B544" s="1245" t="s">
        <v>2752</v>
      </c>
      <c r="C544" s="1245" t="s">
        <v>2708</v>
      </c>
      <c r="D544" s="1245" t="s">
        <v>2745</v>
      </c>
      <c r="E544" s="1244" t="s">
        <v>1710</v>
      </c>
      <c r="F544" s="1245">
        <f t="shared" si="22"/>
        <v>1996</v>
      </c>
      <c r="G544" s="1247">
        <v>35378</v>
      </c>
      <c r="H544" s="1244" t="s">
        <v>2718</v>
      </c>
      <c r="I544" s="1248" t="s">
        <v>3826</v>
      </c>
      <c r="J544" s="1245" t="s">
        <v>20</v>
      </c>
      <c r="K544" s="1245"/>
      <c r="L544" s="1245" t="s">
        <v>2109</v>
      </c>
      <c r="M544" s="1245">
        <v>0</v>
      </c>
      <c r="N544" s="1245"/>
      <c r="O544" s="1245">
        <v>0</v>
      </c>
      <c r="P544" s="1249"/>
      <c r="Q544" s="1245"/>
      <c r="R544" s="1251" t="s">
        <v>1730</v>
      </c>
      <c r="S544" s="1244" t="s">
        <v>1806</v>
      </c>
      <c r="T544" s="1244"/>
      <c r="U544" s="1244" t="s">
        <v>2719</v>
      </c>
      <c r="V544" s="1244"/>
      <c r="W544" s="1244"/>
      <c r="X544" s="1244"/>
      <c r="Y544" s="1244"/>
      <c r="Z544" s="1244"/>
      <c r="AA544" s="1250">
        <f t="shared" ca="1" si="27"/>
        <v>27.083333333333332</v>
      </c>
      <c r="AB544" s="1252" t="s">
        <v>3826</v>
      </c>
      <c r="AC544" s="1253"/>
      <c r="AD544" s="1231"/>
    </row>
    <row r="545" spans="1:30" ht="15.75" hidden="1" customHeight="1">
      <c r="A545" s="1244">
        <f t="shared" si="29"/>
        <v>28</v>
      </c>
      <c r="B545" s="1245" t="s">
        <v>2753</v>
      </c>
      <c r="C545" s="1245" t="s">
        <v>2708</v>
      </c>
      <c r="D545" s="1245" t="s">
        <v>2745</v>
      </c>
      <c r="E545" s="1244" t="s">
        <v>1710</v>
      </c>
      <c r="F545" s="1245">
        <f t="shared" si="22"/>
        <v>1995</v>
      </c>
      <c r="G545" s="1247">
        <v>34969</v>
      </c>
      <c r="H545" s="1244" t="s">
        <v>2718</v>
      </c>
      <c r="I545" s="1248" t="s">
        <v>3826</v>
      </c>
      <c r="J545" s="1245" t="s">
        <v>20</v>
      </c>
      <c r="K545" s="1245"/>
      <c r="L545" s="1245" t="s">
        <v>2109</v>
      </c>
      <c r="M545" s="1245">
        <v>0</v>
      </c>
      <c r="N545" s="1245"/>
      <c r="O545" s="1245">
        <v>0</v>
      </c>
      <c r="P545" s="1249"/>
      <c r="Q545" s="1245"/>
      <c r="R545" s="1251" t="s">
        <v>1730</v>
      </c>
      <c r="S545" s="1244" t="s">
        <v>1806</v>
      </c>
      <c r="T545" s="1244" t="s">
        <v>725</v>
      </c>
      <c r="U545" s="1244" t="s">
        <v>2719</v>
      </c>
      <c r="V545" s="1244"/>
      <c r="W545" s="1244" t="s">
        <v>2754</v>
      </c>
      <c r="X545" s="1244"/>
      <c r="Y545" s="1251"/>
      <c r="Z545" s="1251"/>
      <c r="AA545" s="1250">
        <f t="shared" ca="1" si="27"/>
        <v>25.916666666666668</v>
      </c>
      <c r="AB545" s="1252" t="s">
        <v>3826</v>
      </c>
      <c r="AC545" s="1253"/>
      <c r="AD545" s="1231"/>
    </row>
    <row r="546" spans="1:30" ht="15.75" hidden="1" customHeight="1">
      <c r="A546" s="1244">
        <f t="shared" si="29"/>
        <v>28</v>
      </c>
      <c r="B546" s="1245" t="s">
        <v>2755</v>
      </c>
      <c r="C546" s="1245" t="s">
        <v>2708</v>
      </c>
      <c r="D546" s="1245" t="s">
        <v>2745</v>
      </c>
      <c r="E546" s="1246" t="s">
        <v>1710</v>
      </c>
      <c r="F546" s="1245">
        <f t="shared" si="22"/>
        <v>1993</v>
      </c>
      <c r="G546" s="1247">
        <v>34315</v>
      </c>
      <c r="H546" s="1244" t="s">
        <v>2711</v>
      </c>
      <c r="I546" s="1248" t="s">
        <v>3826</v>
      </c>
      <c r="J546" s="1245" t="s">
        <v>20</v>
      </c>
      <c r="K546" s="1245">
        <v>0</v>
      </c>
      <c r="L546" s="1245" t="s">
        <v>2109</v>
      </c>
      <c r="M546" s="1245">
        <v>0</v>
      </c>
      <c r="N546" s="1245"/>
      <c r="O546" s="1245" t="s">
        <v>1227</v>
      </c>
      <c r="P546" s="1249"/>
      <c r="Q546" s="1245"/>
      <c r="R546" s="1251" t="s">
        <v>1762</v>
      </c>
      <c r="S546" s="1244"/>
      <c r="T546" s="1244"/>
      <c r="U546" s="1244" t="s">
        <v>2712</v>
      </c>
      <c r="V546" s="1244"/>
      <c r="W546" s="1244">
        <v>0</v>
      </c>
      <c r="X546" s="1244"/>
      <c r="Y546" s="1251">
        <v>42048</v>
      </c>
      <c r="Z546" s="1251">
        <v>42413</v>
      </c>
      <c r="AA546" s="1250">
        <f t="shared" ca="1" si="27"/>
        <v>24.166666666666668</v>
      </c>
      <c r="AB546" s="1252" t="s">
        <v>3826</v>
      </c>
      <c r="AC546" s="1253"/>
      <c r="AD546" s="1231"/>
    </row>
    <row r="547" spans="1:30" ht="15.75" hidden="1" customHeight="1">
      <c r="A547" s="1244">
        <f t="shared" si="29"/>
        <v>28</v>
      </c>
      <c r="B547" s="1245" t="s">
        <v>2756</v>
      </c>
      <c r="C547" s="1245" t="s">
        <v>2708</v>
      </c>
      <c r="D547" s="1245" t="s">
        <v>2745</v>
      </c>
      <c r="E547" s="1246" t="s">
        <v>1710</v>
      </c>
      <c r="F547" s="1245">
        <f t="shared" si="22"/>
        <v>1981</v>
      </c>
      <c r="G547" s="1247">
        <v>29593</v>
      </c>
      <c r="H547" s="1244" t="s">
        <v>2718</v>
      </c>
      <c r="I547" s="1248" t="s">
        <v>3826</v>
      </c>
      <c r="J547" s="1245" t="s">
        <v>20</v>
      </c>
      <c r="K547" s="1245">
        <v>0</v>
      </c>
      <c r="L547" s="1245" t="s">
        <v>2757</v>
      </c>
      <c r="M547" s="1245">
        <v>0</v>
      </c>
      <c r="N547" s="1245"/>
      <c r="O547" s="1245" t="s">
        <v>1227</v>
      </c>
      <c r="P547" s="1249"/>
      <c r="Q547" s="1245"/>
      <c r="R547" s="1251" t="s">
        <v>1762</v>
      </c>
      <c r="S547" s="1244" t="s">
        <v>25</v>
      </c>
      <c r="T547" s="1244"/>
      <c r="U547" s="1244" t="s">
        <v>2719</v>
      </c>
      <c r="V547" s="1244"/>
      <c r="W547" s="1244">
        <v>0</v>
      </c>
      <c r="X547" s="1244"/>
      <c r="Y547" s="1251">
        <v>42641</v>
      </c>
      <c r="Z547" s="1251">
        <v>43006</v>
      </c>
      <c r="AA547" s="1250">
        <f t="shared" ca="1" si="27"/>
        <v>11.25</v>
      </c>
      <c r="AB547" s="1252" t="s">
        <v>3826</v>
      </c>
      <c r="AC547" s="1253"/>
      <c r="AD547" s="1231"/>
    </row>
    <row r="548" spans="1:30" ht="15.75" hidden="1" customHeight="1">
      <c r="A548" s="1244">
        <f t="shared" si="29"/>
        <v>28</v>
      </c>
      <c r="B548" s="1245" t="s">
        <v>2758</v>
      </c>
      <c r="C548" s="1245" t="s">
        <v>2708</v>
      </c>
      <c r="D548" s="1245" t="s">
        <v>2745</v>
      </c>
      <c r="E548" s="1244" t="s">
        <v>1710</v>
      </c>
      <c r="F548" s="1245">
        <f t="shared" si="22"/>
        <v>1993</v>
      </c>
      <c r="G548" s="1247">
        <v>34193</v>
      </c>
      <c r="H548" s="1244" t="s">
        <v>2711</v>
      </c>
      <c r="I548" s="1248" t="s">
        <v>3826</v>
      </c>
      <c r="J548" s="1245" t="s">
        <v>20</v>
      </c>
      <c r="K548" s="1245">
        <v>0</v>
      </c>
      <c r="L548" s="1245" t="s">
        <v>2723</v>
      </c>
      <c r="M548" s="1245">
        <v>0</v>
      </c>
      <c r="N548" s="1245"/>
      <c r="O548" s="1245">
        <v>0</v>
      </c>
      <c r="P548" s="1249"/>
      <c r="Q548" s="1245"/>
      <c r="R548" s="1244" t="s">
        <v>1762</v>
      </c>
      <c r="S548" s="1244" t="s">
        <v>1806</v>
      </c>
      <c r="T548" s="1244"/>
      <c r="U548" s="1244" t="s">
        <v>2712</v>
      </c>
      <c r="V548" s="1244"/>
      <c r="W548" s="1244" t="s">
        <v>1750</v>
      </c>
      <c r="X548" s="1244"/>
      <c r="Y548" s="1251"/>
      <c r="Z548" s="1251"/>
      <c r="AA548" s="1250">
        <f t="shared" ca="1" si="27"/>
        <v>23.833333333333332</v>
      </c>
      <c r="AB548" s="1252" t="s">
        <v>3826</v>
      </c>
      <c r="AC548" s="1253"/>
      <c r="AD548" s="1231"/>
    </row>
    <row r="549" spans="1:30" ht="15.75" hidden="1" customHeight="1">
      <c r="A549" s="1244">
        <f t="shared" si="29"/>
        <v>28</v>
      </c>
      <c r="B549" s="1245" t="s">
        <v>2759</v>
      </c>
      <c r="C549" s="1245" t="s">
        <v>2708</v>
      </c>
      <c r="D549" s="1245" t="s">
        <v>2760</v>
      </c>
      <c r="E549" s="1244" t="s">
        <v>1690</v>
      </c>
      <c r="F549" s="1245">
        <f t="shared" si="22"/>
        <v>1976</v>
      </c>
      <c r="G549" s="1247">
        <v>27829</v>
      </c>
      <c r="H549" s="1244" t="s">
        <v>1748</v>
      </c>
      <c r="I549" s="1248" t="s">
        <v>3826</v>
      </c>
      <c r="J549" s="1245" t="s">
        <v>2405</v>
      </c>
      <c r="K549" s="1245">
        <v>0</v>
      </c>
      <c r="L549" s="1254">
        <v>0</v>
      </c>
      <c r="M549" s="1245">
        <v>0</v>
      </c>
      <c r="N549" s="1245"/>
      <c r="O549" s="1245">
        <v>0</v>
      </c>
      <c r="P549" s="1249"/>
      <c r="Q549" s="1245"/>
      <c r="R549" s="1244"/>
      <c r="S549" s="1244"/>
      <c r="T549" s="1244"/>
      <c r="U549" s="1244"/>
      <c r="V549" s="1244"/>
      <c r="W549" s="1244">
        <v>0</v>
      </c>
      <c r="X549" s="1244"/>
      <c r="Y549" s="1251">
        <v>38232</v>
      </c>
      <c r="Z549" s="1251">
        <v>38597</v>
      </c>
      <c r="AA549" s="1250">
        <f t="shared" ca="1" si="27"/>
        <v>11.416666666666666</v>
      </c>
      <c r="AB549" s="1252" t="s">
        <v>3826</v>
      </c>
      <c r="AC549" s="1253"/>
      <c r="AD549" s="1231"/>
    </row>
    <row r="550" spans="1:30" ht="15.75" hidden="1" customHeight="1">
      <c r="A550" s="1244">
        <f t="shared" si="29"/>
        <v>28</v>
      </c>
      <c r="B550" s="1245" t="s">
        <v>2761</v>
      </c>
      <c r="C550" s="1245" t="s">
        <v>2708</v>
      </c>
      <c r="D550" s="1245" t="s">
        <v>2760</v>
      </c>
      <c r="E550" s="1246" t="s">
        <v>1690</v>
      </c>
      <c r="F550" s="1245">
        <f t="shared" si="22"/>
        <v>1986</v>
      </c>
      <c r="G550" s="1247">
        <v>31651</v>
      </c>
      <c r="H550" s="1244" t="s">
        <v>1705</v>
      </c>
      <c r="I550" s="1248" t="s">
        <v>3826</v>
      </c>
      <c r="J550" s="1245" t="s">
        <v>20</v>
      </c>
      <c r="K550" s="1245">
        <v>0</v>
      </c>
      <c r="L550" s="1245" t="s">
        <v>1966</v>
      </c>
      <c r="M550" s="1245">
        <v>0</v>
      </c>
      <c r="N550" s="1245"/>
      <c r="O550" s="1245">
        <v>0</v>
      </c>
      <c r="P550" s="1249"/>
      <c r="Q550" s="1245"/>
      <c r="R550" s="1251" t="s">
        <v>1962</v>
      </c>
      <c r="S550" s="1244"/>
      <c r="T550" s="1244"/>
      <c r="U550" s="1244"/>
      <c r="V550" s="1244" t="s">
        <v>1712</v>
      </c>
      <c r="W550" s="1250" t="s">
        <v>1716</v>
      </c>
      <c r="X550" s="1244"/>
      <c r="Y550" s="1251">
        <v>42335</v>
      </c>
      <c r="Z550" s="1251">
        <v>42701</v>
      </c>
      <c r="AA550" s="1250">
        <f t="shared" ca="1" si="27"/>
        <v>21.833333333333332</v>
      </c>
      <c r="AB550" s="1252" t="s">
        <v>3826</v>
      </c>
      <c r="AC550" s="1253"/>
      <c r="AD550" s="1231"/>
    </row>
    <row r="551" spans="1:30" ht="15.75" hidden="1" customHeight="1">
      <c r="A551" s="1244">
        <f t="shared" si="29"/>
        <v>28</v>
      </c>
      <c r="B551" s="1245" t="s">
        <v>2762</v>
      </c>
      <c r="C551" s="1245" t="s">
        <v>2708</v>
      </c>
      <c r="D551" s="1245" t="s">
        <v>2760</v>
      </c>
      <c r="E551" s="1246" t="s">
        <v>1710</v>
      </c>
      <c r="F551" s="1245">
        <f t="shared" si="22"/>
        <v>1991</v>
      </c>
      <c r="G551" s="1247">
        <v>33535</v>
      </c>
      <c r="H551" s="1244" t="s">
        <v>1711</v>
      </c>
      <c r="I551" s="1248" t="s">
        <v>3826</v>
      </c>
      <c r="J551" s="1245" t="s">
        <v>20</v>
      </c>
      <c r="K551" s="1245"/>
      <c r="L551" s="1245" t="s">
        <v>2044</v>
      </c>
      <c r="M551" s="1245">
        <v>0</v>
      </c>
      <c r="N551" s="1245"/>
      <c r="O551" s="1245">
        <v>0</v>
      </c>
      <c r="P551" s="1249"/>
      <c r="Q551" s="1245"/>
      <c r="R551" s="1251" t="s">
        <v>1730</v>
      </c>
      <c r="S551" s="1244"/>
      <c r="T551" s="1244"/>
      <c r="U551" s="1244"/>
      <c r="V551" s="1244"/>
      <c r="W551" s="1244">
        <v>0</v>
      </c>
      <c r="X551" s="1244"/>
      <c r="Y551" s="1251"/>
      <c r="Z551" s="1251"/>
      <c r="AA551" s="1250">
        <f t="shared" ca="1" si="27"/>
        <v>22</v>
      </c>
      <c r="AB551" s="1252" t="s">
        <v>3826</v>
      </c>
      <c r="AC551" s="1253"/>
      <c r="AD551" s="1231"/>
    </row>
    <row r="552" spans="1:30" ht="15.75" hidden="1" customHeight="1">
      <c r="A552" s="1244">
        <f t="shared" si="29"/>
        <v>28</v>
      </c>
      <c r="B552" s="1245" t="s">
        <v>2763</v>
      </c>
      <c r="C552" s="1245" t="s">
        <v>2708</v>
      </c>
      <c r="D552" s="1245" t="s">
        <v>2760</v>
      </c>
      <c r="E552" s="1244" t="s">
        <v>1710</v>
      </c>
      <c r="F552" s="1245">
        <f t="shared" si="22"/>
        <v>1993</v>
      </c>
      <c r="G552" s="1247">
        <v>34145</v>
      </c>
      <c r="H552" s="1244" t="s">
        <v>1705</v>
      </c>
      <c r="I552" s="1248" t="s">
        <v>3826</v>
      </c>
      <c r="J552" s="1245" t="s">
        <v>20</v>
      </c>
      <c r="K552" s="1245"/>
      <c r="L552" s="1245" t="s">
        <v>1739</v>
      </c>
      <c r="M552" s="1245">
        <v>0</v>
      </c>
      <c r="N552" s="1245"/>
      <c r="O552" s="1245">
        <v>0</v>
      </c>
      <c r="P552" s="1249"/>
      <c r="Q552" s="1245"/>
      <c r="R552" s="1251" t="s">
        <v>1730</v>
      </c>
      <c r="S552" s="1244" t="s">
        <v>1806</v>
      </c>
      <c r="T552" s="1244"/>
      <c r="U552" s="1244"/>
      <c r="V552" s="1244" t="s">
        <v>1712</v>
      </c>
      <c r="W552" s="1244"/>
      <c r="X552" s="1244"/>
      <c r="Y552" s="1244"/>
      <c r="Z552" s="1244"/>
      <c r="AA552" s="1250">
        <f t="shared" ca="1" si="27"/>
        <v>23.666666666666668</v>
      </c>
      <c r="AB552" s="1252" t="s">
        <v>3826</v>
      </c>
      <c r="AC552" s="1253"/>
      <c r="AD552" s="1231"/>
    </row>
    <row r="553" spans="1:30" ht="15.75" hidden="1" customHeight="1">
      <c r="A553" s="1244">
        <f t="shared" si="29"/>
        <v>28</v>
      </c>
      <c r="B553" s="1245" t="s">
        <v>2764</v>
      </c>
      <c r="C553" s="1245" t="s">
        <v>2708</v>
      </c>
      <c r="D553" s="1245" t="s">
        <v>2760</v>
      </c>
      <c r="E553" s="1244" t="s">
        <v>1690</v>
      </c>
      <c r="F553" s="1245">
        <f t="shared" si="22"/>
        <v>1969</v>
      </c>
      <c r="G553" s="1247">
        <v>25553</v>
      </c>
      <c r="H553" s="1244" t="s">
        <v>1748</v>
      </c>
      <c r="I553" s="1248" t="s">
        <v>3826</v>
      </c>
      <c r="J553" s="1245" t="s">
        <v>20</v>
      </c>
      <c r="K553" s="1245">
        <v>0</v>
      </c>
      <c r="L553" s="1245" t="s">
        <v>2136</v>
      </c>
      <c r="M553" s="1245">
        <v>0</v>
      </c>
      <c r="N553" s="1245"/>
      <c r="O553" s="1245" t="s">
        <v>1227</v>
      </c>
      <c r="P553" s="1249"/>
      <c r="Q553" s="1245"/>
      <c r="R553" s="1244" t="s">
        <v>1773</v>
      </c>
      <c r="S553" s="1244"/>
      <c r="T553" s="1244" t="s">
        <v>725</v>
      </c>
      <c r="U553" s="1244"/>
      <c r="V553" s="1244"/>
      <c r="W553" s="1244" t="s">
        <v>725</v>
      </c>
      <c r="X553" s="1244"/>
      <c r="Y553" s="1251">
        <v>40281</v>
      </c>
      <c r="Z553" s="1251">
        <v>40646</v>
      </c>
      <c r="AA553" s="1250">
        <f t="shared" ca="1" si="27"/>
        <v>5.166666666666667</v>
      </c>
      <c r="AB553" s="1252" t="s">
        <v>3826</v>
      </c>
      <c r="AC553" s="1253"/>
      <c r="AD553" s="1231"/>
    </row>
    <row r="554" spans="1:30" ht="15.75" hidden="1" customHeight="1">
      <c r="A554" s="1244">
        <f t="shared" si="29"/>
        <v>28</v>
      </c>
      <c r="B554" s="1245" t="s">
        <v>2765</v>
      </c>
      <c r="C554" s="1245" t="s">
        <v>2708</v>
      </c>
      <c r="D554" s="1245" t="s">
        <v>2760</v>
      </c>
      <c r="E554" s="1244" t="s">
        <v>1710</v>
      </c>
      <c r="F554" s="1245">
        <f t="shared" si="22"/>
        <v>1985</v>
      </c>
      <c r="G554" s="1247">
        <v>31361</v>
      </c>
      <c r="H554" s="1244" t="s">
        <v>1711</v>
      </c>
      <c r="I554" s="1248" t="s">
        <v>3826</v>
      </c>
      <c r="J554" s="1245" t="s">
        <v>1733</v>
      </c>
      <c r="K554" s="1245">
        <v>0</v>
      </c>
      <c r="L554" s="1254">
        <v>0</v>
      </c>
      <c r="M554" s="1245">
        <v>0</v>
      </c>
      <c r="N554" s="1245"/>
      <c r="O554" s="1245">
        <v>0</v>
      </c>
      <c r="P554" s="1249"/>
      <c r="Q554" s="1245"/>
      <c r="R554" s="1244"/>
      <c r="S554" s="1244"/>
      <c r="T554" s="1244"/>
      <c r="U554" s="1244"/>
      <c r="V554" s="1244"/>
      <c r="W554" s="1244">
        <v>0</v>
      </c>
      <c r="X554" s="1244"/>
      <c r="Y554" s="1251"/>
      <c r="Z554" s="1251"/>
      <c r="AA554" s="1250">
        <f t="shared" ca="1" si="27"/>
        <v>16.083333333333332</v>
      </c>
      <c r="AB554" s="1252" t="s">
        <v>3826</v>
      </c>
      <c r="AC554" s="1253"/>
      <c r="AD554" s="1231"/>
    </row>
    <row r="555" spans="1:30" ht="15.75" customHeight="1">
      <c r="A555" s="1244">
        <f t="shared" si="29"/>
        <v>29</v>
      </c>
      <c r="B555" s="1245" t="s">
        <v>955</v>
      </c>
      <c r="C555" s="1245" t="s">
        <v>1283</v>
      </c>
      <c r="D555" s="1245" t="s">
        <v>446</v>
      </c>
      <c r="E555" s="1246" t="s">
        <v>1710</v>
      </c>
      <c r="F555" s="1245">
        <f t="shared" si="22"/>
        <v>1982</v>
      </c>
      <c r="G555" s="1247">
        <v>30045</v>
      </c>
      <c r="H555" s="1244" t="s">
        <v>1691</v>
      </c>
      <c r="I555" s="1248" t="s">
        <v>3826</v>
      </c>
      <c r="J555" s="1245" t="s">
        <v>1683</v>
      </c>
      <c r="K555" s="1245">
        <v>0</v>
      </c>
      <c r="L555" s="1245" t="s">
        <v>2493</v>
      </c>
      <c r="M555" s="1245" t="s">
        <v>2281</v>
      </c>
      <c r="N555" s="1245"/>
      <c r="O555" s="1245" t="s">
        <v>2282</v>
      </c>
      <c r="P555" s="1249"/>
      <c r="Q555" s="1245" t="s">
        <v>1756</v>
      </c>
      <c r="R555" s="1251" t="s">
        <v>2130</v>
      </c>
      <c r="S555" s="1244" t="s">
        <v>1759</v>
      </c>
      <c r="T555" s="1244" t="s">
        <v>725</v>
      </c>
      <c r="U555" s="1244" t="s">
        <v>1760</v>
      </c>
      <c r="V555" s="1244"/>
      <c r="W555" s="1250" t="s">
        <v>1708</v>
      </c>
      <c r="X555" s="1244"/>
      <c r="Y555" s="1251">
        <v>39616</v>
      </c>
      <c r="Z555" s="1251">
        <v>39981</v>
      </c>
      <c r="AA555" s="1250">
        <f t="shared" ca="1" si="27"/>
        <v>12.5</v>
      </c>
      <c r="AB555" s="1252" t="s">
        <v>3826</v>
      </c>
      <c r="AC555" s="1253"/>
      <c r="AD555" s="1231"/>
    </row>
    <row r="556" spans="1:30" ht="15.75" customHeight="1">
      <c r="A556" s="1244">
        <f t="shared" si="29"/>
        <v>30</v>
      </c>
      <c r="B556" s="1245" t="s">
        <v>2766</v>
      </c>
      <c r="C556" s="1245" t="s">
        <v>1283</v>
      </c>
      <c r="D556" s="1245" t="s">
        <v>446</v>
      </c>
      <c r="E556" s="1244" t="s">
        <v>1710</v>
      </c>
      <c r="F556" s="1245">
        <f t="shared" si="22"/>
        <v>1978</v>
      </c>
      <c r="G556" s="1247">
        <v>28611</v>
      </c>
      <c r="H556" s="1244" t="s">
        <v>1691</v>
      </c>
      <c r="I556" s="1248" t="s">
        <v>3826</v>
      </c>
      <c r="J556" s="1245" t="s">
        <v>1683</v>
      </c>
      <c r="K556" s="1245">
        <v>0</v>
      </c>
      <c r="L556" s="1245" t="s">
        <v>2280</v>
      </c>
      <c r="M556" s="1245" t="s">
        <v>2281</v>
      </c>
      <c r="N556" s="1245"/>
      <c r="O556" s="1245" t="s">
        <v>2282</v>
      </c>
      <c r="P556" s="1249"/>
      <c r="Q556" s="1245" t="s">
        <v>1756</v>
      </c>
      <c r="R556" s="1251" t="s">
        <v>1746</v>
      </c>
      <c r="S556" s="1244" t="s">
        <v>1759</v>
      </c>
      <c r="T556" s="1244" t="s">
        <v>725</v>
      </c>
      <c r="U556" s="1244" t="s">
        <v>1760</v>
      </c>
      <c r="V556" s="1244"/>
      <c r="W556" s="1244">
        <v>0</v>
      </c>
      <c r="X556" s="1244" t="s">
        <v>1696</v>
      </c>
      <c r="Y556" s="1251">
        <v>37126</v>
      </c>
      <c r="Z556" s="1251">
        <v>37491</v>
      </c>
      <c r="AA556" s="1250">
        <f t="shared" ca="1" si="27"/>
        <v>8.5</v>
      </c>
      <c r="AB556" s="1252" t="e">
        <f>+VLOOKUP(#REF!,'[6]CÁN BỘ'!F$8:CL$1600,COLUMN('[6]CÁN BỘ'!$CL$17)-5,0)</f>
        <v>#REF!</v>
      </c>
      <c r="AC556" s="1270" t="e">
        <f>+#REF!-#REF!</f>
        <v>#REF!</v>
      </c>
      <c r="AD556" s="1231"/>
    </row>
    <row r="557" spans="1:30" ht="15.75" customHeight="1">
      <c r="A557" s="1244">
        <f t="shared" si="29"/>
        <v>31</v>
      </c>
      <c r="B557" s="1245" t="s">
        <v>2767</v>
      </c>
      <c r="C557" s="1245" t="s">
        <v>1283</v>
      </c>
      <c r="D557" s="1245" t="s">
        <v>446</v>
      </c>
      <c r="E557" s="1244" t="s">
        <v>1710</v>
      </c>
      <c r="F557" s="1245">
        <f t="shared" si="22"/>
        <v>1980</v>
      </c>
      <c r="G557" s="1247">
        <v>29479</v>
      </c>
      <c r="H557" s="1244" t="s">
        <v>1699</v>
      </c>
      <c r="I557" s="1248" t="s">
        <v>3826</v>
      </c>
      <c r="J557" s="1245" t="s">
        <v>1681</v>
      </c>
      <c r="K557" s="1245">
        <v>0</v>
      </c>
      <c r="L557" s="1245" t="s">
        <v>2280</v>
      </c>
      <c r="M557" s="1245" t="s">
        <v>2768</v>
      </c>
      <c r="N557" s="1245"/>
      <c r="O557" s="1245" t="s">
        <v>1227</v>
      </c>
      <c r="P557" s="1249"/>
      <c r="Q557" s="1245"/>
      <c r="R557" s="1244" t="s">
        <v>1773</v>
      </c>
      <c r="S557" s="1244"/>
      <c r="T557" s="1244" t="s">
        <v>725</v>
      </c>
      <c r="U557" s="1244"/>
      <c r="V557" s="1244"/>
      <c r="W557" s="1244" t="s">
        <v>1742</v>
      </c>
      <c r="X557" s="1244" t="s">
        <v>1696</v>
      </c>
      <c r="Y557" s="1251"/>
      <c r="Z557" s="1251" t="s">
        <v>725</v>
      </c>
      <c r="AA557" s="1250">
        <f t="shared" ca="1" si="27"/>
        <v>10.916666666666666</v>
      </c>
      <c r="AB557" s="1252" t="e">
        <f>+VLOOKUP(#REF!,'[7]CÁN BỘ'!F$8:AX$1037,COLUMN('[7]CÁN BỘ'!$AP$42)-5,0)</f>
        <v>#REF!</v>
      </c>
      <c r="AC557" s="1253"/>
      <c r="AD557" s="1231"/>
    </row>
    <row r="558" spans="1:30" ht="15.75" customHeight="1">
      <c r="A558" s="1244">
        <f t="shared" si="29"/>
        <v>32</v>
      </c>
      <c r="B558" s="1245" t="s">
        <v>956</v>
      </c>
      <c r="C558" s="1245" t="s">
        <v>1283</v>
      </c>
      <c r="D558" s="1245" t="s">
        <v>446</v>
      </c>
      <c r="E558" s="1246" t="s">
        <v>1710</v>
      </c>
      <c r="F558" s="1245">
        <f t="shared" si="22"/>
        <v>1974</v>
      </c>
      <c r="G558" s="1247">
        <v>27275</v>
      </c>
      <c r="H558" s="1244" t="s">
        <v>1861</v>
      </c>
      <c r="I558" s="1248" t="s">
        <v>3826</v>
      </c>
      <c r="J558" s="1245" t="s">
        <v>1683</v>
      </c>
      <c r="K558" s="1245" t="s">
        <v>1862</v>
      </c>
      <c r="L558" s="1245" t="s">
        <v>2280</v>
      </c>
      <c r="M558" s="1245" t="s">
        <v>2769</v>
      </c>
      <c r="N558" s="1245"/>
      <c r="O558" s="1245" t="s">
        <v>2282</v>
      </c>
      <c r="P558" s="1249"/>
      <c r="Q558" s="1245" t="s">
        <v>1821</v>
      </c>
      <c r="R558" s="1251" t="s">
        <v>1853</v>
      </c>
      <c r="S558" s="1244" t="s">
        <v>1759</v>
      </c>
      <c r="T558" s="1244" t="s">
        <v>725</v>
      </c>
      <c r="U558" s="1244" t="s">
        <v>2174</v>
      </c>
      <c r="V558" s="1244"/>
      <c r="W558" s="1244" t="s">
        <v>1750</v>
      </c>
      <c r="X558" s="1244" t="s">
        <v>1696</v>
      </c>
      <c r="Y558" s="1251">
        <v>38872</v>
      </c>
      <c r="Z558" s="1251">
        <v>39237</v>
      </c>
      <c r="AA558" s="1250">
        <f t="shared" ca="1" si="27"/>
        <v>4.916666666666667</v>
      </c>
      <c r="AB558" s="1252" t="s">
        <v>3826</v>
      </c>
      <c r="AC558" s="1270" t="e">
        <f t="shared" ref="AC558:AC559" si="30">+#REF!-#REF!</f>
        <v>#REF!</v>
      </c>
      <c r="AD558" s="1231"/>
    </row>
    <row r="559" spans="1:30" ht="15.75" customHeight="1">
      <c r="A559" s="1244">
        <f t="shared" si="29"/>
        <v>33</v>
      </c>
      <c r="B559" s="1245" t="s">
        <v>940</v>
      </c>
      <c r="C559" s="1245" t="s">
        <v>1283</v>
      </c>
      <c r="D559" s="1245" t="s">
        <v>446</v>
      </c>
      <c r="E559" s="1246" t="s">
        <v>1710</v>
      </c>
      <c r="F559" s="1245">
        <f t="shared" si="22"/>
        <v>1982</v>
      </c>
      <c r="G559" s="1247">
        <v>30205</v>
      </c>
      <c r="H559" s="1244" t="s">
        <v>1691</v>
      </c>
      <c r="I559" s="1248" t="s">
        <v>3826</v>
      </c>
      <c r="J559" s="1245" t="s">
        <v>1683</v>
      </c>
      <c r="K559" s="1245">
        <v>0</v>
      </c>
      <c r="L559" s="1245" t="s">
        <v>2493</v>
      </c>
      <c r="M559" s="1245" t="s">
        <v>2770</v>
      </c>
      <c r="N559" s="1245"/>
      <c r="O559" s="1245" t="s">
        <v>2771</v>
      </c>
      <c r="P559" s="1249"/>
      <c r="Q559" s="1245" t="s">
        <v>1821</v>
      </c>
      <c r="R559" s="1251" t="s">
        <v>2130</v>
      </c>
      <c r="S559" s="1244"/>
      <c r="T559" s="1244" t="s">
        <v>725</v>
      </c>
      <c r="U559" s="1244" t="s">
        <v>1760</v>
      </c>
      <c r="V559" s="1244"/>
      <c r="W559" s="1244" t="s">
        <v>2772</v>
      </c>
      <c r="X559" s="1244" t="s">
        <v>1696</v>
      </c>
      <c r="Y559" s="1251">
        <v>38178</v>
      </c>
      <c r="Z559" s="1251">
        <v>38543</v>
      </c>
      <c r="AA559" s="1250">
        <f t="shared" ca="1" si="27"/>
        <v>12.916666666666666</v>
      </c>
      <c r="AB559" s="1252" t="s">
        <v>3826</v>
      </c>
      <c r="AC559" s="1270" t="e">
        <f t="shared" si="30"/>
        <v>#REF!</v>
      </c>
      <c r="AD559" s="1231"/>
    </row>
    <row r="560" spans="1:30" ht="15.75" customHeight="1">
      <c r="A560" s="1244">
        <f t="shared" si="29"/>
        <v>34</v>
      </c>
      <c r="B560" s="1245" t="s">
        <v>946</v>
      </c>
      <c r="C560" s="1245" t="s">
        <v>1283</v>
      </c>
      <c r="D560" s="1245" t="s">
        <v>446</v>
      </c>
      <c r="E560" s="1244" t="s">
        <v>1690</v>
      </c>
      <c r="F560" s="1245">
        <f t="shared" si="22"/>
        <v>1973</v>
      </c>
      <c r="G560" s="1247">
        <v>26688</v>
      </c>
      <c r="H560" s="1244" t="s">
        <v>1699</v>
      </c>
      <c r="I560" s="1248" t="s">
        <v>3826</v>
      </c>
      <c r="J560" s="1245" t="s">
        <v>1681</v>
      </c>
      <c r="K560" s="1245">
        <v>0</v>
      </c>
      <c r="L560" s="1245" t="s">
        <v>2493</v>
      </c>
      <c r="M560" s="1245" t="s">
        <v>2768</v>
      </c>
      <c r="N560" s="1245"/>
      <c r="O560" s="1245" t="s">
        <v>1227</v>
      </c>
      <c r="P560" s="1249"/>
      <c r="Q560" s="1245" t="s">
        <v>1756</v>
      </c>
      <c r="R560" s="1251" t="s">
        <v>2773</v>
      </c>
      <c r="S560" s="1244" t="s">
        <v>1759</v>
      </c>
      <c r="T560" s="1244" t="s">
        <v>725</v>
      </c>
      <c r="U560" s="1244"/>
      <c r="V560" s="1244"/>
      <c r="W560" s="1250" t="s">
        <v>1716</v>
      </c>
      <c r="X560" s="1244" t="s">
        <v>1775</v>
      </c>
      <c r="Y560" s="1251"/>
      <c r="Z560" s="1251"/>
      <c r="AA560" s="1250">
        <f t="shared" ca="1" si="27"/>
        <v>8.25</v>
      </c>
      <c r="AB560" s="1252" t="s">
        <v>3826</v>
      </c>
      <c r="AC560" s="1253"/>
      <c r="AD560" s="1231"/>
    </row>
    <row r="561" spans="1:30" ht="15.75" customHeight="1">
      <c r="A561" s="1244">
        <f t="shared" si="29"/>
        <v>35</v>
      </c>
      <c r="B561" s="1245" t="s">
        <v>934</v>
      </c>
      <c r="C561" s="1245" t="s">
        <v>1283</v>
      </c>
      <c r="D561" s="1245" t="s">
        <v>446</v>
      </c>
      <c r="E561" s="1246" t="s">
        <v>1690</v>
      </c>
      <c r="F561" s="1245">
        <f t="shared" si="22"/>
        <v>1977</v>
      </c>
      <c r="G561" s="1247">
        <v>28204</v>
      </c>
      <c r="H561" s="1244" t="s">
        <v>1691</v>
      </c>
      <c r="I561" s="1248" t="s">
        <v>3826</v>
      </c>
      <c r="J561" s="1245" t="s">
        <v>1683</v>
      </c>
      <c r="K561" s="1245">
        <v>0</v>
      </c>
      <c r="L561" s="1245" t="s">
        <v>2280</v>
      </c>
      <c r="M561" s="1245" t="s">
        <v>2768</v>
      </c>
      <c r="N561" s="1245"/>
      <c r="O561" s="1245" t="s">
        <v>2774</v>
      </c>
      <c r="P561" s="1249"/>
      <c r="Q561" s="1245" t="s">
        <v>1864</v>
      </c>
      <c r="R561" s="1251" t="s">
        <v>1946</v>
      </c>
      <c r="S561" s="1244" t="s">
        <v>1759</v>
      </c>
      <c r="T561" s="1244" t="s">
        <v>725</v>
      </c>
      <c r="U561" s="1244" t="s">
        <v>1694</v>
      </c>
      <c r="V561" s="1244"/>
      <c r="W561" s="1244">
        <v>0</v>
      </c>
      <c r="X561" s="1244"/>
      <c r="Y561" s="1251">
        <v>37975</v>
      </c>
      <c r="Z561" s="1251">
        <v>38341</v>
      </c>
      <c r="AA561" s="1250">
        <f t="shared" ca="1" si="27"/>
        <v>12.416666666666666</v>
      </c>
      <c r="AB561" s="1252" t="s">
        <v>3826</v>
      </c>
      <c r="AC561" s="1253"/>
      <c r="AD561" s="1231"/>
    </row>
    <row r="562" spans="1:30" ht="15.75" customHeight="1">
      <c r="A562" s="1244">
        <f t="shared" si="29"/>
        <v>36</v>
      </c>
      <c r="B562" s="1245" t="s">
        <v>2775</v>
      </c>
      <c r="C562" s="1245" t="s">
        <v>1283</v>
      </c>
      <c r="D562" s="1245" t="s">
        <v>446</v>
      </c>
      <c r="E562" s="1244" t="s">
        <v>1710</v>
      </c>
      <c r="F562" s="1245">
        <f t="shared" si="22"/>
        <v>1976</v>
      </c>
      <c r="G562" s="1247">
        <v>28011</v>
      </c>
      <c r="H562" s="1244" t="s">
        <v>1699</v>
      </c>
      <c r="I562" s="1248" t="s">
        <v>3826</v>
      </c>
      <c r="J562" s="1245" t="s">
        <v>1681</v>
      </c>
      <c r="K562" s="1245">
        <v>0</v>
      </c>
      <c r="L562" s="1245" t="s">
        <v>2493</v>
      </c>
      <c r="M562" s="1245" t="s">
        <v>2768</v>
      </c>
      <c r="N562" s="1245"/>
      <c r="O562" s="1245" t="s">
        <v>1227</v>
      </c>
      <c r="P562" s="1249"/>
      <c r="Q562" s="1245" t="s">
        <v>1756</v>
      </c>
      <c r="R562" s="1251" t="s">
        <v>1746</v>
      </c>
      <c r="S562" s="1244" t="s">
        <v>1759</v>
      </c>
      <c r="T562" s="1244" t="s">
        <v>725</v>
      </c>
      <c r="U562" s="1244"/>
      <c r="V562" s="1244"/>
      <c r="W562" s="1244">
        <v>0</v>
      </c>
      <c r="X562" s="1244"/>
      <c r="Y562" s="1251">
        <v>42325</v>
      </c>
      <c r="Z562" s="1251">
        <v>42691</v>
      </c>
      <c r="AA562" s="1250">
        <f t="shared" ca="1" si="27"/>
        <v>6.916666666666667</v>
      </c>
      <c r="AB562" s="1252" t="s">
        <v>3826</v>
      </c>
      <c r="AC562" s="1253"/>
      <c r="AD562" s="1231"/>
    </row>
    <row r="563" spans="1:30" ht="15.75" customHeight="1">
      <c r="A563" s="1244">
        <f t="shared" si="29"/>
        <v>37</v>
      </c>
      <c r="B563" s="1245" t="s">
        <v>948</v>
      </c>
      <c r="C563" s="1245" t="s">
        <v>1283</v>
      </c>
      <c r="D563" s="1245" t="s">
        <v>446</v>
      </c>
      <c r="E563" s="1246" t="s">
        <v>1710</v>
      </c>
      <c r="F563" s="1245">
        <f t="shared" si="22"/>
        <v>1977</v>
      </c>
      <c r="G563" s="1247">
        <v>28364</v>
      </c>
      <c r="H563" s="1244" t="s">
        <v>1691</v>
      </c>
      <c r="I563" s="1248" t="s">
        <v>3826</v>
      </c>
      <c r="J563" s="1245" t="s">
        <v>1683</v>
      </c>
      <c r="K563" s="1245">
        <v>0</v>
      </c>
      <c r="L563" s="1245" t="s">
        <v>2493</v>
      </c>
      <c r="M563" s="1245" t="s">
        <v>2776</v>
      </c>
      <c r="N563" s="1245"/>
      <c r="O563" s="1245" t="s">
        <v>1780</v>
      </c>
      <c r="P563" s="1249"/>
      <c r="Q563" s="1245" t="s">
        <v>1756</v>
      </c>
      <c r="R563" s="1251" t="s">
        <v>2617</v>
      </c>
      <c r="S563" s="1244" t="s">
        <v>1759</v>
      </c>
      <c r="T563" s="1244" t="s">
        <v>725</v>
      </c>
      <c r="U563" s="1244" t="s">
        <v>1694</v>
      </c>
      <c r="V563" s="1244"/>
      <c r="W563" s="1244">
        <v>0</v>
      </c>
      <c r="X563" s="1244"/>
      <c r="Y563" s="1251">
        <v>41975</v>
      </c>
      <c r="Z563" s="1251">
        <v>42340</v>
      </c>
      <c r="AA563" s="1250">
        <f t="shared" ca="1" si="27"/>
        <v>7.833333333333333</v>
      </c>
      <c r="AB563" s="1252" t="s">
        <v>3826</v>
      </c>
      <c r="AC563" s="1253"/>
      <c r="AD563" s="1231"/>
    </row>
    <row r="564" spans="1:30" ht="15.75" customHeight="1">
      <c r="A564" s="1244">
        <f t="shared" si="29"/>
        <v>38</v>
      </c>
      <c r="B564" s="1245" t="s">
        <v>2777</v>
      </c>
      <c r="C564" s="1245" t="s">
        <v>1283</v>
      </c>
      <c r="D564" s="1245" t="s">
        <v>2231</v>
      </c>
      <c r="E564" s="1244" t="s">
        <v>1710</v>
      </c>
      <c r="F564" s="1245">
        <f t="shared" si="22"/>
        <v>1980</v>
      </c>
      <c r="G564" s="1247">
        <v>29488</v>
      </c>
      <c r="H564" s="1244" t="s">
        <v>1691</v>
      </c>
      <c r="I564" s="1248" t="s">
        <v>3826</v>
      </c>
      <c r="J564" s="1245" t="s">
        <v>1683</v>
      </c>
      <c r="K564" s="1245">
        <v>0</v>
      </c>
      <c r="L564" s="1245" t="s">
        <v>2136</v>
      </c>
      <c r="M564" s="1245" t="s">
        <v>2333</v>
      </c>
      <c r="N564" s="1245"/>
      <c r="O564" s="1245" t="s">
        <v>2333</v>
      </c>
      <c r="P564" s="1249"/>
      <c r="Q564" s="1245" t="s">
        <v>1756</v>
      </c>
      <c r="R564" s="1251" t="s">
        <v>1853</v>
      </c>
      <c r="S564" s="1244" t="s">
        <v>1759</v>
      </c>
      <c r="T564" s="1244" t="s">
        <v>725</v>
      </c>
      <c r="U564" s="1244" t="s">
        <v>1694</v>
      </c>
      <c r="V564" s="1244"/>
      <c r="W564" s="1244" t="s">
        <v>2778</v>
      </c>
      <c r="X564" s="1244" t="s">
        <v>1823</v>
      </c>
      <c r="Y564" s="1251">
        <v>37735</v>
      </c>
      <c r="Z564" s="1251">
        <v>38101</v>
      </c>
      <c r="AA564" s="1250">
        <f t="shared" ca="1" si="27"/>
        <v>10.916666666666666</v>
      </c>
      <c r="AB564" s="1252" t="e">
        <f>+VLOOKUP(#REF!,'[6]CÁN BỘ'!F$8:CL$1600,COLUMN('[6]CÁN BỘ'!$CL$17)-5,0)</f>
        <v>#REF!</v>
      </c>
      <c r="AC564" s="1270" t="e">
        <f>+#REF!-#REF!</f>
        <v>#REF!</v>
      </c>
      <c r="AD564" s="1231"/>
    </row>
    <row r="565" spans="1:30" ht="15.75" customHeight="1">
      <c r="A565" s="1244">
        <f t="shared" si="29"/>
        <v>39</v>
      </c>
      <c r="B565" s="1245" t="s">
        <v>2779</v>
      </c>
      <c r="C565" s="1245" t="s">
        <v>1283</v>
      </c>
      <c r="D565" s="1245" t="s">
        <v>2231</v>
      </c>
      <c r="E565" s="1246" t="s">
        <v>1710</v>
      </c>
      <c r="F565" s="1245">
        <f t="shared" si="22"/>
        <v>1988</v>
      </c>
      <c r="G565" s="1247">
        <v>32188</v>
      </c>
      <c r="H565" s="1244" t="s">
        <v>1699</v>
      </c>
      <c r="I565" s="1248" t="s">
        <v>3826</v>
      </c>
      <c r="J565" s="1245" t="s">
        <v>1681</v>
      </c>
      <c r="K565" s="1245">
        <v>0</v>
      </c>
      <c r="L565" s="1245" t="s">
        <v>2014</v>
      </c>
      <c r="M565" s="1245" t="s">
        <v>2538</v>
      </c>
      <c r="N565" s="1245"/>
      <c r="O565" s="1245">
        <v>0</v>
      </c>
      <c r="P565" s="1249"/>
      <c r="Q565" s="1245" t="s">
        <v>1756</v>
      </c>
      <c r="R565" s="1244" t="s">
        <v>1746</v>
      </c>
      <c r="S565" s="1244" t="s">
        <v>1759</v>
      </c>
      <c r="T565" s="1244" t="s">
        <v>725</v>
      </c>
      <c r="U565" s="1244"/>
      <c r="V565" s="1244"/>
      <c r="W565" s="1244">
        <v>0</v>
      </c>
      <c r="X565" s="1244" t="s">
        <v>1696</v>
      </c>
      <c r="Y565" s="1251">
        <v>40283</v>
      </c>
      <c r="Z565" s="1251">
        <v>40648</v>
      </c>
      <c r="AA565" s="1250">
        <f t="shared" ca="1" si="27"/>
        <v>18.333333333333332</v>
      </c>
      <c r="AB565" s="1252" t="s">
        <v>3826</v>
      </c>
      <c r="AC565" s="1253"/>
      <c r="AD565" s="1231"/>
    </row>
    <row r="566" spans="1:30" ht="15.75" customHeight="1">
      <c r="A566" s="1244">
        <f t="shared" si="29"/>
        <v>40</v>
      </c>
      <c r="B566" s="1245" t="s">
        <v>2780</v>
      </c>
      <c r="C566" s="1245" t="s">
        <v>1283</v>
      </c>
      <c r="D566" s="1245" t="s">
        <v>2231</v>
      </c>
      <c r="E566" s="1246" t="s">
        <v>1710</v>
      </c>
      <c r="F566" s="1245">
        <f t="shared" si="22"/>
        <v>1970</v>
      </c>
      <c r="G566" s="1247">
        <v>25669</v>
      </c>
      <c r="H566" s="1244" t="s">
        <v>1699</v>
      </c>
      <c r="I566" s="1248" t="s">
        <v>3826</v>
      </c>
      <c r="J566" s="1245" t="s">
        <v>1681</v>
      </c>
      <c r="K566" s="1245">
        <v>0</v>
      </c>
      <c r="L566" s="1245" t="s">
        <v>2136</v>
      </c>
      <c r="M566" s="1245" t="s">
        <v>2232</v>
      </c>
      <c r="N566" s="1245"/>
      <c r="O566" s="1245" t="s">
        <v>1227</v>
      </c>
      <c r="P566" s="1249"/>
      <c r="Q566" s="1245" t="s">
        <v>1756</v>
      </c>
      <c r="R566" s="1251" t="s">
        <v>1762</v>
      </c>
      <c r="S566" s="1244" t="s">
        <v>1759</v>
      </c>
      <c r="T566" s="1244"/>
      <c r="U566" s="1244" t="s">
        <v>1774</v>
      </c>
      <c r="V566" s="1244"/>
      <c r="W566" s="1244" t="s">
        <v>2037</v>
      </c>
      <c r="X566" s="1244"/>
      <c r="Y566" s="1251">
        <v>34859</v>
      </c>
      <c r="Z566" s="1251">
        <v>35225</v>
      </c>
      <c r="AA566" s="1250">
        <f t="shared" ca="1" si="27"/>
        <v>0.5</v>
      </c>
      <c r="AB566" s="1252" t="s">
        <v>3826</v>
      </c>
      <c r="AC566" s="1253"/>
      <c r="AD566" s="1231"/>
    </row>
    <row r="567" spans="1:30" ht="15.75" customHeight="1">
      <c r="A567" s="1244">
        <f t="shared" si="29"/>
        <v>41</v>
      </c>
      <c r="B567" s="1245" t="s">
        <v>1521</v>
      </c>
      <c r="C567" s="1245" t="s">
        <v>1283</v>
      </c>
      <c r="D567" s="1245" t="s">
        <v>2231</v>
      </c>
      <c r="E567" s="1246" t="s">
        <v>1710</v>
      </c>
      <c r="F567" s="1245">
        <f t="shared" si="22"/>
        <v>1980</v>
      </c>
      <c r="G567" s="1247">
        <v>29313</v>
      </c>
      <c r="H567" s="1244" t="s">
        <v>1699</v>
      </c>
      <c r="I567" s="1248" t="s">
        <v>3826</v>
      </c>
      <c r="J567" s="1245" t="s">
        <v>1681</v>
      </c>
      <c r="K567" s="1245">
        <v>0</v>
      </c>
      <c r="L567" s="1245" t="s">
        <v>2136</v>
      </c>
      <c r="M567" s="1245" t="s">
        <v>2232</v>
      </c>
      <c r="N567" s="1245"/>
      <c r="O567" s="1245" t="s">
        <v>1227</v>
      </c>
      <c r="P567" s="1249"/>
      <c r="Q567" s="1245" t="s">
        <v>1756</v>
      </c>
      <c r="R567" s="1251" t="s">
        <v>1762</v>
      </c>
      <c r="S567" s="1244" t="s">
        <v>1759</v>
      </c>
      <c r="T567" s="1244" t="s">
        <v>725</v>
      </c>
      <c r="U567" s="1244" t="s">
        <v>1694</v>
      </c>
      <c r="V567" s="1244"/>
      <c r="W567" s="1250" t="s">
        <v>1716</v>
      </c>
      <c r="X567" s="1244" t="s">
        <v>1696</v>
      </c>
      <c r="Y567" s="1251">
        <v>0</v>
      </c>
      <c r="Z567" s="1251">
        <v>0</v>
      </c>
      <c r="AA567" s="1250">
        <f t="shared" ca="1" si="27"/>
        <v>10.416666666666666</v>
      </c>
      <c r="AB567" s="1252" t="s">
        <v>3826</v>
      </c>
      <c r="AC567" s="1253"/>
      <c r="AD567" s="1231"/>
    </row>
    <row r="568" spans="1:30" ht="15.75" customHeight="1">
      <c r="A568" s="1244">
        <f t="shared" si="29"/>
        <v>42</v>
      </c>
      <c r="B568" s="1245" t="s">
        <v>2781</v>
      </c>
      <c r="C568" s="1245" t="s">
        <v>1283</v>
      </c>
      <c r="D568" s="1245" t="s">
        <v>2231</v>
      </c>
      <c r="E568" s="1246" t="s">
        <v>1690</v>
      </c>
      <c r="F568" s="1245">
        <f t="shared" si="22"/>
        <v>1969</v>
      </c>
      <c r="G568" s="1247">
        <v>25514</v>
      </c>
      <c r="H568" s="1244" t="s">
        <v>1861</v>
      </c>
      <c r="I568" s="1248" t="s">
        <v>3826</v>
      </c>
      <c r="J568" s="1245" t="s">
        <v>1683</v>
      </c>
      <c r="K568" s="1245" t="s">
        <v>1862</v>
      </c>
      <c r="L568" s="1245" t="s">
        <v>2136</v>
      </c>
      <c r="M568" s="1245" t="s">
        <v>2232</v>
      </c>
      <c r="N568" s="1245"/>
      <c r="O568" s="1245" t="s">
        <v>2232</v>
      </c>
      <c r="P568" s="1249"/>
      <c r="Q568" s="1245" t="s">
        <v>1821</v>
      </c>
      <c r="R568" s="1244" t="s">
        <v>2067</v>
      </c>
      <c r="S568" s="1244"/>
      <c r="T568" s="1244" t="s">
        <v>725</v>
      </c>
      <c r="U568" s="1244" t="s">
        <v>1866</v>
      </c>
      <c r="V568" s="1244"/>
      <c r="W568" s="1244">
        <v>0</v>
      </c>
      <c r="X568" s="1244" t="s">
        <v>2563</v>
      </c>
      <c r="Y568" s="1251">
        <v>33714</v>
      </c>
      <c r="Z568" s="1251">
        <v>34079</v>
      </c>
      <c r="AA568" s="1250">
        <f t="shared" ca="1" si="27"/>
        <v>5.083333333333333</v>
      </c>
      <c r="AB568" s="1252" t="e">
        <f>+VLOOKUP(#REF!,'[6]CÁN BỘ'!F$8:CL$1600,COLUMN('[6]CÁN BỘ'!$CL$17)-5,0)</f>
        <v>#REF!</v>
      </c>
      <c r="AC568" s="1270" t="e">
        <f>+#REF!-#REF!</f>
        <v>#REF!</v>
      </c>
      <c r="AD568" s="1231"/>
    </row>
    <row r="569" spans="1:30" ht="15.75" customHeight="1">
      <c r="A569" s="1244">
        <f t="shared" si="29"/>
        <v>43</v>
      </c>
      <c r="B569" s="1245" t="s">
        <v>1526</v>
      </c>
      <c r="C569" s="1245" t="s">
        <v>1283</v>
      </c>
      <c r="D569" s="1245" t="s">
        <v>2231</v>
      </c>
      <c r="E569" s="1246" t="s">
        <v>1710</v>
      </c>
      <c r="F569" s="1245">
        <f t="shared" si="22"/>
        <v>1969</v>
      </c>
      <c r="G569" s="1247">
        <v>25236</v>
      </c>
      <c r="H569" s="1244" t="s">
        <v>1691</v>
      </c>
      <c r="I569" s="1248" t="s">
        <v>3826</v>
      </c>
      <c r="J569" s="1245" t="s">
        <v>1681</v>
      </c>
      <c r="K569" s="1245">
        <v>0</v>
      </c>
      <c r="L569" s="1245" t="s">
        <v>2136</v>
      </c>
      <c r="M569" s="1245" t="s">
        <v>2048</v>
      </c>
      <c r="N569" s="1245"/>
      <c r="O569" s="1245" t="s">
        <v>1227</v>
      </c>
      <c r="P569" s="1249"/>
      <c r="Q569" s="1245" t="s">
        <v>1756</v>
      </c>
      <c r="R569" s="1251" t="s">
        <v>1762</v>
      </c>
      <c r="S569" s="1244" t="s">
        <v>1759</v>
      </c>
      <c r="T569" s="1244" t="s">
        <v>725</v>
      </c>
      <c r="U569" s="1244" t="s">
        <v>1694</v>
      </c>
      <c r="V569" s="1244"/>
      <c r="W569" s="1244">
        <v>0</v>
      </c>
      <c r="X569" s="1244"/>
      <c r="Y569" s="1251">
        <v>35438</v>
      </c>
      <c r="Z569" s="1251">
        <v>35803</v>
      </c>
      <c r="AA569" s="1250">
        <f t="shared" ca="1" si="27"/>
        <v>-0.75</v>
      </c>
      <c r="AB569" s="1252" t="s">
        <v>3826</v>
      </c>
      <c r="AC569" s="1253"/>
      <c r="AD569" s="1231"/>
    </row>
    <row r="570" spans="1:30" ht="15.75" customHeight="1">
      <c r="A570" s="1244">
        <f t="shared" si="29"/>
        <v>44</v>
      </c>
      <c r="B570" s="1245" t="s">
        <v>2782</v>
      </c>
      <c r="C570" s="1245" t="s">
        <v>1283</v>
      </c>
      <c r="D570" s="1245" t="s">
        <v>2231</v>
      </c>
      <c r="E570" s="1244" t="s">
        <v>1710</v>
      </c>
      <c r="F570" s="1245">
        <f t="shared" si="22"/>
        <v>1982</v>
      </c>
      <c r="G570" s="1247">
        <v>30091</v>
      </c>
      <c r="H570" s="1244" t="s">
        <v>1691</v>
      </c>
      <c r="I570" s="1248" t="s">
        <v>3826</v>
      </c>
      <c r="J570" s="1245" t="s">
        <v>1683</v>
      </c>
      <c r="K570" s="1245">
        <v>0</v>
      </c>
      <c r="L570" s="1245" t="s">
        <v>2136</v>
      </c>
      <c r="M570" s="1245" t="s">
        <v>2048</v>
      </c>
      <c r="N570" s="1245"/>
      <c r="O570" s="1245" t="s">
        <v>2783</v>
      </c>
      <c r="P570" s="1249"/>
      <c r="Q570" s="1245" t="s">
        <v>1756</v>
      </c>
      <c r="R570" s="1251" t="s">
        <v>2617</v>
      </c>
      <c r="S570" s="1244" t="s">
        <v>1759</v>
      </c>
      <c r="T570" s="1244" t="s">
        <v>725</v>
      </c>
      <c r="U570" s="1244" t="s">
        <v>1694</v>
      </c>
      <c r="V570" s="1244"/>
      <c r="W570" s="1250" t="s">
        <v>1886</v>
      </c>
      <c r="X570" s="1244"/>
      <c r="Y570" s="1251">
        <v>37696</v>
      </c>
      <c r="Z570" s="1251">
        <v>38062</v>
      </c>
      <c r="AA570" s="1250">
        <f t="shared" ca="1" si="27"/>
        <v>12.583333333333334</v>
      </c>
      <c r="AB570" s="1252" t="s">
        <v>3826</v>
      </c>
      <c r="AC570" s="1253"/>
      <c r="AD570" s="1231"/>
    </row>
    <row r="571" spans="1:30" ht="15.75" customHeight="1">
      <c r="A571" s="1244">
        <f t="shared" si="29"/>
        <v>45</v>
      </c>
      <c r="B571" s="1245" t="s">
        <v>2784</v>
      </c>
      <c r="C571" s="1245" t="s">
        <v>1283</v>
      </c>
      <c r="D571" s="1245" t="s">
        <v>2231</v>
      </c>
      <c r="E571" s="1244" t="s">
        <v>1710</v>
      </c>
      <c r="F571" s="1245">
        <f t="shared" si="22"/>
        <v>1986</v>
      </c>
      <c r="G571" s="1247">
        <v>31564</v>
      </c>
      <c r="H571" s="1244" t="s">
        <v>1699</v>
      </c>
      <c r="I571" s="1248" t="s">
        <v>3826</v>
      </c>
      <c r="J571" s="1245" t="s">
        <v>1681</v>
      </c>
      <c r="K571" s="1245">
        <v>0</v>
      </c>
      <c r="L571" s="1245" t="s">
        <v>2136</v>
      </c>
      <c r="M571" s="1245" t="s">
        <v>2785</v>
      </c>
      <c r="N571" s="1245"/>
      <c r="O571" s="1245" t="s">
        <v>1227</v>
      </c>
      <c r="P571" s="1249"/>
      <c r="Q571" s="1245" t="s">
        <v>1756</v>
      </c>
      <c r="R571" s="1251" t="s">
        <v>1773</v>
      </c>
      <c r="S571" s="1244" t="s">
        <v>1759</v>
      </c>
      <c r="T571" s="1244"/>
      <c r="U571" s="1244" t="s">
        <v>1774</v>
      </c>
      <c r="V571" s="1244"/>
      <c r="W571" s="1250" t="s">
        <v>1708</v>
      </c>
      <c r="X571" s="1244"/>
      <c r="Y571" s="1251">
        <v>40199</v>
      </c>
      <c r="Z571" s="1251">
        <v>40564</v>
      </c>
      <c r="AA571" s="1250">
        <f t="shared" ca="1" si="27"/>
        <v>16.583333333333332</v>
      </c>
      <c r="AB571" s="1252" t="s">
        <v>3826</v>
      </c>
      <c r="AC571" s="1253"/>
      <c r="AD571" s="1231"/>
    </row>
    <row r="572" spans="1:30" ht="15.75" customHeight="1">
      <c r="A572" s="1244">
        <f t="shared" si="29"/>
        <v>46</v>
      </c>
      <c r="B572" s="1245" t="s">
        <v>1528</v>
      </c>
      <c r="C572" s="1245" t="s">
        <v>1283</v>
      </c>
      <c r="D572" s="1245" t="s">
        <v>2231</v>
      </c>
      <c r="E572" s="1246" t="s">
        <v>1710</v>
      </c>
      <c r="F572" s="1245">
        <f t="shared" si="22"/>
        <v>1975</v>
      </c>
      <c r="G572" s="1247">
        <v>27424</v>
      </c>
      <c r="H572" s="1244" t="s">
        <v>1691</v>
      </c>
      <c r="I572" s="1248" t="s">
        <v>3826</v>
      </c>
      <c r="J572" s="1245" t="s">
        <v>1683</v>
      </c>
      <c r="K572" s="1245">
        <v>0</v>
      </c>
      <c r="L572" s="1245" t="s">
        <v>2136</v>
      </c>
      <c r="M572" s="1245" t="s">
        <v>2048</v>
      </c>
      <c r="N572" s="1245"/>
      <c r="O572" s="1245" t="s">
        <v>2783</v>
      </c>
      <c r="P572" s="1249"/>
      <c r="Q572" s="1245" t="s">
        <v>1756</v>
      </c>
      <c r="R572" s="1251" t="s">
        <v>1746</v>
      </c>
      <c r="S572" s="1244" t="s">
        <v>1759</v>
      </c>
      <c r="T572" s="1244" t="s">
        <v>725</v>
      </c>
      <c r="U572" s="1244" t="s">
        <v>1694</v>
      </c>
      <c r="V572" s="1244"/>
      <c r="W572" s="1244">
        <v>0</v>
      </c>
      <c r="X572" s="1244"/>
      <c r="Y572" s="1251">
        <v>35252</v>
      </c>
      <c r="Z572" s="1251">
        <v>35617</v>
      </c>
      <c r="AA572" s="1250">
        <f t="shared" ca="1" si="27"/>
        <v>5.25</v>
      </c>
      <c r="AB572" s="1252" t="s">
        <v>3826</v>
      </c>
      <c r="AC572" s="1253"/>
      <c r="AD572" s="1231"/>
    </row>
    <row r="573" spans="1:30" ht="15.75" customHeight="1">
      <c r="A573" s="1244">
        <f t="shared" si="29"/>
        <v>47</v>
      </c>
      <c r="B573" s="1245" t="s">
        <v>1520</v>
      </c>
      <c r="C573" s="1245" t="s">
        <v>1283</v>
      </c>
      <c r="D573" s="1245" t="s">
        <v>2231</v>
      </c>
      <c r="E573" s="1246" t="s">
        <v>1690</v>
      </c>
      <c r="F573" s="1245">
        <f t="shared" si="22"/>
        <v>1969</v>
      </c>
      <c r="G573" s="1247">
        <v>25362</v>
      </c>
      <c r="H573" s="1244" t="s">
        <v>1699</v>
      </c>
      <c r="I573" s="1248" t="s">
        <v>3826</v>
      </c>
      <c r="J573" s="1245" t="s">
        <v>1681</v>
      </c>
      <c r="K573" s="1245">
        <v>0</v>
      </c>
      <c r="L573" s="1245" t="s">
        <v>2232</v>
      </c>
      <c r="M573" s="1245" t="s">
        <v>2232</v>
      </c>
      <c r="N573" s="1245"/>
      <c r="O573" s="1245" t="s">
        <v>1227</v>
      </c>
      <c r="P573" s="1249"/>
      <c r="Q573" s="1245" t="s">
        <v>1756</v>
      </c>
      <c r="R573" s="1251" t="s">
        <v>1746</v>
      </c>
      <c r="S573" s="1244" t="s">
        <v>1759</v>
      </c>
      <c r="T573" s="1244"/>
      <c r="U573" s="1244" t="s">
        <v>1774</v>
      </c>
      <c r="V573" s="1244"/>
      <c r="W573" s="1244"/>
      <c r="X573" s="1244"/>
      <c r="Y573" s="1251">
        <v>37419</v>
      </c>
      <c r="Z573" s="1251">
        <v>37784</v>
      </c>
      <c r="AA573" s="1250">
        <f t="shared" ca="1" si="27"/>
        <v>4.666666666666667</v>
      </c>
      <c r="AB573" s="1252" t="s">
        <v>3826</v>
      </c>
      <c r="AC573" s="1253"/>
      <c r="AD573" s="1231"/>
    </row>
    <row r="574" spans="1:30" ht="15.75" customHeight="1">
      <c r="A574" s="1244">
        <f t="shared" si="29"/>
        <v>48</v>
      </c>
      <c r="B574" s="1245" t="s">
        <v>2786</v>
      </c>
      <c r="C574" s="1245" t="s">
        <v>1283</v>
      </c>
      <c r="D574" s="1245" t="s">
        <v>2231</v>
      </c>
      <c r="E574" s="1244" t="s">
        <v>1710</v>
      </c>
      <c r="F574" s="1245">
        <f t="shared" si="22"/>
        <v>1989</v>
      </c>
      <c r="G574" s="1247">
        <v>32860</v>
      </c>
      <c r="H574" s="1244" t="s">
        <v>1699</v>
      </c>
      <c r="I574" s="1248" t="s">
        <v>3826</v>
      </c>
      <c r="J574" s="1245" t="s">
        <v>1681</v>
      </c>
      <c r="K574" s="1245">
        <v>0</v>
      </c>
      <c r="L574" s="1245" t="s">
        <v>2136</v>
      </c>
      <c r="M574" s="1245" t="s">
        <v>2606</v>
      </c>
      <c r="N574" s="1245"/>
      <c r="O574" s="1245">
        <v>0</v>
      </c>
      <c r="P574" s="1249"/>
      <c r="Q574" s="1245" t="s">
        <v>1756</v>
      </c>
      <c r="R574" s="1244" t="s">
        <v>1746</v>
      </c>
      <c r="S574" s="1244" t="s">
        <v>1759</v>
      </c>
      <c r="T574" s="1244" t="s">
        <v>725</v>
      </c>
      <c r="U574" s="1244"/>
      <c r="V574" s="1244"/>
      <c r="W574" s="1244">
        <v>0</v>
      </c>
      <c r="X574" s="1244"/>
      <c r="Y574" s="1251"/>
      <c r="Z574" s="1251" t="s">
        <v>725</v>
      </c>
      <c r="AA574" s="1250">
        <f t="shared" ca="1" si="27"/>
        <v>20.166666666666668</v>
      </c>
      <c r="AB574" s="1252" t="s">
        <v>3826</v>
      </c>
      <c r="AC574" s="1253"/>
      <c r="AD574" s="1231"/>
    </row>
    <row r="575" spans="1:30" ht="15.75" customHeight="1">
      <c r="A575" s="1244">
        <f t="shared" si="29"/>
        <v>49</v>
      </c>
      <c r="B575" s="1245" t="s">
        <v>1510</v>
      </c>
      <c r="C575" s="1245" t="s">
        <v>1283</v>
      </c>
      <c r="D575" s="1245" t="s">
        <v>2231</v>
      </c>
      <c r="E575" s="1246" t="s">
        <v>1690</v>
      </c>
      <c r="F575" s="1245">
        <f t="shared" si="22"/>
        <v>1982</v>
      </c>
      <c r="G575" s="1247">
        <v>30291</v>
      </c>
      <c r="H575" s="1244" t="s">
        <v>1699</v>
      </c>
      <c r="I575" s="1248" t="s">
        <v>3826</v>
      </c>
      <c r="J575" s="1245" t="s">
        <v>1683</v>
      </c>
      <c r="K575" s="1245">
        <v>0</v>
      </c>
      <c r="L575" s="1245" t="s">
        <v>2136</v>
      </c>
      <c r="M575" s="1245" t="s">
        <v>2606</v>
      </c>
      <c r="N575" s="1245"/>
      <c r="O575" s="1245" t="s">
        <v>2538</v>
      </c>
      <c r="P575" s="1249"/>
      <c r="Q575" s="1245" t="s">
        <v>1756</v>
      </c>
      <c r="R575" s="1244"/>
      <c r="S575" s="1244"/>
      <c r="T575" s="1244"/>
      <c r="U575" s="1244" t="s">
        <v>1694</v>
      </c>
      <c r="V575" s="1244"/>
      <c r="W575" s="1250" t="s">
        <v>1716</v>
      </c>
      <c r="X575" s="1244" t="s">
        <v>1770</v>
      </c>
      <c r="Y575" s="1251">
        <v>39461</v>
      </c>
      <c r="Z575" s="1251">
        <v>39817</v>
      </c>
      <c r="AA575" s="1250">
        <f t="shared" ca="1" si="27"/>
        <v>18.166666666666668</v>
      </c>
      <c r="AB575" s="1252" t="e">
        <f>+VLOOKUP(#REF!,'[6]CÁN BỘ'!F$8:CL$1600,COLUMN('[6]CÁN BỘ'!$CL$17)-5,0)</f>
        <v>#REF!</v>
      </c>
      <c r="AC575" s="1270" t="e">
        <f>+#REF!-#REF!</f>
        <v>#REF!</v>
      </c>
      <c r="AD575" s="1231"/>
    </row>
    <row r="576" spans="1:30" ht="15.75" customHeight="1">
      <c r="A576" s="1244">
        <f t="shared" si="29"/>
        <v>50</v>
      </c>
      <c r="B576" s="1245" t="s">
        <v>1512</v>
      </c>
      <c r="C576" s="1245" t="s">
        <v>1283</v>
      </c>
      <c r="D576" s="1245" t="s">
        <v>2231</v>
      </c>
      <c r="E576" s="1244" t="s">
        <v>1710</v>
      </c>
      <c r="F576" s="1245">
        <f t="shared" si="22"/>
        <v>1985</v>
      </c>
      <c r="G576" s="1247">
        <v>31100</v>
      </c>
      <c r="H576" s="1244" t="s">
        <v>1699</v>
      </c>
      <c r="I576" s="1248" t="s">
        <v>3826</v>
      </c>
      <c r="J576" s="1245" t="s">
        <v>1681</v>
      </c>
      <c r="K576" s="1245">
        <v>0</v>
      </c>
      <c r="L576" s="1245" t="s">
        <v>2136</v>
      </c>
      <c r="M576" s="1245" t="s">
        <v>2538</v>
      </c>
      <c r="N576" s="1245"/>
      <c r="O576" s="1245" t="s">
        <v>1227</v>
      </c>
      <c r="P576" s="1249"/>
      <c r="Q576" s="1245" t="s">
        <v>1756</v>
      </c>
      <c r="R576" s="1251" t="s">
        <v>1746</v>
      </c>
      <c r="S576" s="1244"/>
      <c r="T576" s="1244"/>
      <c r="U576" s="1244" t="s">
        <v>1774</v>
      </c>
      <c r="V576" s="1244" t="s">
        <v>725</v>
      </c>
      <c r="W576" s="1244" t="s">
        <v>2037</v>
      </c>
      <c r="X576" s="1244"/>
      <c r="Y576" s="1251">
        <v>42620</v>
      </c>
      <c r="Z576" s="1251">
        <v>38967</v>
      </c>
      <c r="AA576" s="1250">
        <f t="shared" ca="1" si="27"/>
        <v>15.333333333333334</v>
      </c>
      <c r="AB576" s="1252" t="s">
        <v>3826</v>
      </c>
      <c r="AC576" s="1253"/>
      <c r="AD576" s="1231"/>
    </row>
    <row r="577" spans="1:30" ht="15.75" customHeight="1">
      <c r="A577" s="1244">
        <f t="shared" si="29"/>
        <v>51</v>
      </c>
      <c r="B577" s="1245" t="s">
        <v>2787</v>
      </c>
      <c r="C577" s="1245" t="s">
        <v>1283</v>
      </c>
      <c r="D577" s="1245" t="s">
        <v>2231</v>
      </c>
      <c r="E577" s="1246" t="s">
        <v>1710</v>
      </c>
      <c r="F577" s="1245">
        <f t="shared" si="22"/>
        <v>1992</v>
      </c>
      <c r="G577" s="1247">
        <v>33884</v>
      </c>
      <c r="H577" s="1244" t="s">
        <v>1699</v>
      </c>
      <c r="I577" s="1248" t="s">
        <v>3826</v>
      </c>
      <c r="J577" s="1245" t="s">
        <v>1681</v>
      </c>
      <c r="K577" s="1245"/>
      <c r="L577" s="1254" t="s">
        <v>2788</v>
      </c>
      <c r="M577" s="1245" t="s">
        <v>2788</v>
      </c>
      <c r="N577" s="1245"/>
      <c r="O577" s="1245">
        <v>0</v>
      </c>
      <c r="P577" s="1249"/>
      <c r="Q577" s="1245" t="s">
        <v>1756</v>
      </c>
      <c r="R577" s="1244"/>
      <c r="S577" s="1244" t="s">
        <v>2789</v>
      </c>
      <c r="T577" s="1244">
        <v>2018</v>
      </c>
      <c r="U577" s="1244"/>
      <c r="V577" s="1244"/>
      <c r="W577" s="1244" t="s">
        <v>725</v>
      </c>
      <c r="X577" s="1244"/>
      <c r="Y577" s="1251"/>
      <c r="Z577" s="1251"/>
      <c r="AA577" s="1250">
        <f t="shared" ca="1" si="27"/>
        <v>23</v>
      </c>
      <c r="AB577" s="1252" t="s">
        <v>3826</v>
      </c>
      <c r="AC577" s="1253"/>
      <c r="AD577" s="1231"/>
    </row>
    <row r="578" spans="1:30" ht="15.75" customHeight="1">
      <c r="A578" s="1244">
        <f t="shared" si="29"/>
        <v>52</v>
      </c>
      <c r="B578" s="1245" t="s">
        <v>2790</v>
      </c>
      <c r="C578" s="1245" t="s">
        <v>1283</v>
      </c>
      <c r="D578" s="1245" t="s">
        <v>2791</v>
      </c>
      <c r="E578" s="1246" t="s">
        <v>1710</v>
      </c>
      <c r="F578" s="1245">
        <f t="shared" si="22"/>
        <v>1989</v>
      </c>
      <c r="G578" s="1247">
        <v>32649</v>
      </c>
      <c r="H578" s="1244" t="s">
        <v>1699</v>
      </c>
      <c r="I578" s="1248" t="s">
        <v>3826</v>
      </c>
      <c r="J578" s="1245" t="s">
        <v>1681</v>
      </c>
      <c r="K578" s="1245"/>
      <c r="L578" s="1254" t="s">
        <v>2057</v>
      </c>
      <c r="M578" s="1245" t="s">
        <v>2057</v>
      </c>
      <c r="N578" s="1245"/>
      <c r="O578" s="1245">
        <v>0</v>
      </c>
      <c r="P578" s="1249"/>
      <c r="Q578" s="1245" t="s">
        <v>1756</v>
      </c>
      <c r="R578" s="1251" t="s">
        <v>1790</v>
      </c>
      <c r="S578" s="1244" t="s">
        <v>2789</v>
      </c>
      <c r="T578" s="1244">
        <v>2018</v>
      </c>
      <c r="U578" s="1244"/>
      <c r="V578" s="1244"/>
      <c r="W578" s="1244">
        <v>0</v>
      </c>
      <c r="X578" s="1244"/>
      <c r="Y578" s="1251"/>
      <c r="Z578" s="1251"/>
      <c r="AA578" s="1250">
        <f t="shared" ca="1" si="27"/>
        <v>19.583333333333332</v>
      </c>
      <c r="AB578" s="1252" t="s">
        <v>3826</v>
      </c>
      <c r="AC578" s="1253"/>
      <c r="AD578" s="1231"/>
    </row>
    <row r="579" spans="1:30" ht="15.75" customHeight="1">
      <c r="A579" s="1244">
        <f t="shared" si="29"/>
        <v>53</v>
      </c>
      <c r="B579" s="1245" t="s">
        <v>2792</v>
      </c>
      <c r="C579" s="1245" t="s">
        <v>1283</v>
      </c>
      <c r="D579" s="1245" t="s">
        <v>2791</v>
      </c>
      <c r="E579" s="1244" t="s">
        <v>1710</v>
      </c>
      <c r="F579" s="1245">
        <f t="shared" si="22"/>
        <v>1980</v>
      </c>
      <c r="G579" s="1247">
        <v>29326</v>
      </c>
      <c r="H579" s="1244" t="s">
        <v>1699</v>
      </c>
      <c r="I579" s="1248" t="s">
        <v>3826</v>
      </c>
      <c r="J579" s="1245" t="s">
        <v>1683</v>
      </c>
      <c r="K579" s="1245">
        <v>0</v>
      </c>
      <c r="L579" s="1245" t="s">
        <v>2109</v>
      </c>
      <c r="M579" s="1245" t="s">
        <v>2793</v>
      </c>
      <c r="N579" s="1245"/>
      <c r="O579" s="1245" t="s">
        <v>2794</v>
      </c>
      <c r="P579" s="1249">
        <v>44593</v>
      </c>
      <c r="Q579" s="1245" t="s">
        <v>1756</v>
      </c>
      <c r="R579" s="1244" t="s">
        <v>1746</v>
      </c>
      <c r="S579" s="1244"/>
      <c r="T579" s="1244" t="s">
        <v>725</v>
      </c>
      <c r="U579" s="1244" t="s">
        <v>1760</v>
      </c>
      <c r="V579" s="1244"/>
      <c r="W579" s="1250" t="s">
        <v>1886</v>
      </c>
      <c r="X579" s="1244"/>
      <c r="Y579" s="1251">
        <v>40369</v>
      </c>
      <c r="Z579" s="1251">
        <v>40734</v>
      </c>
      <c r="AA579" s="1250">
        <f t="shared" ca="1" si="27"/>
        <v>10.5</v>
      </c>
      <c r="AB579" s="1252" t="e">
        <f>+VLOOKUP(#REF!,'[6]CÁN BỘ'!F$8:CL$1600,COLUMN('[6]CÁN BỘ'!$CL$17)-5,0)</f>
        <v>#REF!</v>
      </c>
      <c r="AC579" s="1270" t="e">
        <f>+#REF!-#REF!</f>
        <v>#REF!</v>
      </c>
      <c r="AD579" s="1231"/>
    </row>
    <row r="580" spans="1:30" ht="15.75" customHeight="1">
      <c r="A580" s="1244">
        <f t="shared" si="29"/>
        <v>54</v>
      </c>
      <c r="B580" s="1245" t="s">
        <v>2795</v>
      </c>
      <c r="C580" s="1245" t="s">
        <v>1283</v>
      </c>
      <c r="D580" s="1245" t="s">
        <v>2791</v>
      </c>
      <c r="E580" s="1246" t="s">
        <v>1710</v>
      </c>
      <c r="F580" s="1245">
        <f t="shared" si="22"/>
        <v>1980</v>
      </c>
      <c r="G580" s="1247">
        <v>29369</v>
      </c>
      <c r="H580" s="1244" t="s">
        <v>1699</v>
      </c>
      <c r="I580" s="1248" t="s">
        <v>3826</v>
      </c>
      <c r="J580" s="1245" t="s">
        <v>1683</v>
      </c>
      <c r="K580" s="1258"/>
      <c r="L580" s="1245" t="s">
        <v>2086</v>
      </c>
      <c r="M580" s="1245" t="s">
        <v>2796</v>
      </c>
      <c r="N580" s="1245"/>
      <c r="O580" s="1245" t="s">
        <v>2095</v>
      </c>
      <c r="P580" s="1249">
        <v>44559</v>
      </c>
      <c r="Q580" s="1245" t="s">
        <v>1756</v>
      </c>
      <c r="R580" s="1251" t="s">
        <v>1746</v>
      </c>
      <c r="S580" s="1244" t="s">
        <v>1759</v>
      </c>
      <c r="T580" s="1244">
        <v>0</v>
      </c>
      <c r="U580" s="1244" t="s">
        <v>1760</v>
      </c>
      <c r="V580" s="1244"/>
      <c r="W580" s="1250" t="s">
        <v>1708</v>
      </c>
      <c r="X580" s="1244"/>
      <c r="Y580" s="1251">
        <v>37731</v>
      </c>
      <c r="Z580" s="1251">
        <v>38066</v>
      </c>
      <c r="AA580" s="1250">
        <f t="shared" ca="1" si="27"/>
        <v>10.583333333333334</v>
      </c>
      <c r="AB580" s="1252" t="s">
        <v>3826</v>
      </c>
      <c r="AC580" s="1253"/>
      <c r="AD580" s="1231"/>
    </row>
    <row r="581" spans="1:30" ht="15.75" customHeight="1">
      <c r="A581" s="1244">
        <f t="shared" si="29"/>
        <v>55</v>
      </c>
      <c r="B581" s="1245" t="s">
        <v>2797</v>
      </c>
      <c r="C581" s="1245" t="s">
        <v>1283</v>
      </c>
      <c r="D581" s="1245" t="s">
        <v>2791</v>
      </c>
      <c r="E581" s="1244" t="s">
        <v>1690</v>
      </c>
      <c r="F581" s="1245">
        <f t="shared" si="22"/>
        <v>1982</v>
      </c>
      <c r="G581" s="1247">
        <v>30238</v>
      </c>
      <c r="H581" s="1244" t="s">
        <v>1699</v>
      </c>
      <c r="I581" s="1248" t="s">
        <v>3826</v>
      </c>
      <c r="J581" s="1245" t="s">
        <v>1681</v>
      </c>
      <c r="K581" s="1245"/>
      <c r="L581" s="1245" t="s">
        <v>2798</v>
      </c>
      <c r="M581" s="1245">
        <v>0</v>
      </c>
      <c r="N581" s="1245"/>
      <c r="O581" s="1245">
        <v>0</v>
      </c>
      <c r="P581" s="1249"/>
      <c r="Q581" s="1245" t="s">
        <v>1756</v>
      </c>
      <c r="R581" s="1244"/>
      <c r="S581" s="1244"/>
      <c r="T581" s="1244">
        <v>2018</v>
      </c>
      <c r="U581" s="1244"/>
      <c r="V581" s="1244"/>
      <c r="W581" s="1244"/>
      <c r="X581" s="1244"/>
      <c r="Y581" s="1251">
        <v>39268</v>
      </c>
      <c r="Z581" s="1251">
        <v>39634</v>
      </c>
      <c r="AA581" s="1250">
        <f t="shared" ca="1" si="27"/>
        <v>18</v>
      </c>
      <c r="AB581" s="1252" t="s">
        <v>3826</v>
      </c>
      <c r="AC581" s="1253"/>
      <c r="AD581" s="1231"/>
    </row>
    <row r="582" spans="1:30" ht="15.75" customHeight="1">
      <c r="A582" s="1244">
        <f t="shared" si="29"/>
        <v>56</v>
      </c>
      <c r="B582" s="1245" t="s">
        <v>2799</v>
      </c>
      <c r="C582" s="1245" t="s">
        <v>1283</v>
      </c>
      <c r="D582" s="1245" t="s">
        <v>2791</v>
      </c>
      <c r="E582" s="1244" t="s">
        <v>1710</v>
      </c>
      <c r="F582" s="1245">
        <f t="shared" si="22"/>
        <v>1996</v>
      </c>
      <c r="G582" s="1247">
        <v>35376</v>
      </c>
      <c r="H582" s="1244" t="s">
        <v>1699</v>
      </c>
      <c r="I582" s="1248" t="s">
        <v>3826</v>
      </c>
      <c r="J582" s="1245" t="s">
        <v>1681</v>
      </c>
      <c r="K582" s="1245"/>
      <c r="L582" s="1245" t="s">
        <v>2044</v>
      </c>
      <c r="M582" s="1245" t="s">
        <v>2044</v>
      </c>
      <c r="N582" s="1245"/>
      <c r="O582" s="1245">
        <v>0</v>
      </c>
      <c r="P582" s="1249"/>
      <c r="Q582" s="1245"/>
      <c r="R582" s="1244" t="s">
        <v>1762</v>
      </c>
      <c r="S582" s="1244"/>
      <c r="T582" s="1244">
        <v>0</v>
      </c>
      <c r="U582" s="1244"/>
      <c r="V582" s="1244"/>
      <c r="W582" s="1244" t="s">
        <v>1742</v>
      </c>
      <c r="X582" s="1244"/>
      <c r="Y582" s="1251">
        <v>42515</v>
      </c>
      <c r="Z582" s="1251">
        <v>42880</v>
      </c>
      <c r="AA582" s="1250">
        <f t="shared" ca="1" si="27"/>
        <v>27.083333333333332</v>
      </c>
      <c r="AB582" s="1252" t="s">
        <v>3826</v>
      </c>
      <c r="AC582" s="1253"/>
      <c r="AD582" s="1231"/>
    </row>
    <row r="583" spans="1:30" ht="15.75" customHeight="1">
      <c r="A583" s="1244">
        <f t="shared" si="29"/>
        <v>57</v>
      </c>
      <c r="B583" s="1245" t="s">
        <v>2800</v>
      </c>
      <c r="C583" s="1245" t="s">
        <v>1283</v>
      </c>
      <c r="D583" s="1245" t="s">
        <v>2791</v>
      </c>
      <c r="E583" s="1246" t="s">
        <v>1710</v>
      </c>
      <c r="F583" s="1245">
        <f t="shared" si="22"/>
        <v>1974</v>
      </c>
      <c r="G583" s="1247">
        <v>27316</v>
      </c>
      <c r="H583" s="1244" t="s">
        <v>1691</v>
      </c>
      <c r="I583" s="1248" t="s">
        <v>3826</v>
      </c>
      <c r="J583" s="1245" t="s">
        <v>1683</v>
      </c>
      <c r="K583" s="1245">
        <v>0</v>
      </c>
      <c r="L583" s="1245" t="s">
        <v>2801</v>
      </c>
      <c r="M583" s="1245" t="s">
        <v>2802</v>
      </c>
      <c r="N583" s="1245"/>
      <c r="O583" s="1245" t="s">
        <v>2803</v>
      </c>
      <c r="P583" s="1249"/>
      <c r="Q583" s="1245" t="s">
        <v>1756</v>
      </c>
      <c r="R583" s="1251" t="s">
        <v>1853</v>
      </c>
      <c r="S583" s="1244" t="s">
        <v>1759</v>
      </c>
      <c r="T583" s="1244" t="s">
        <v>725</v>
      </c>
      <c r="U583" s="1244" t="s">
        <v>1760</v>
      </c>
      <c r="V583" s="1244"/>
      <c r="W583" s="1244">
        <v>0</v>
      </c>
      <c r="X583" s="1244" t="s">
        <v>1696</v>
      </c>
      <c r="Y583" s="1251">
        <v>35717</v>
      </c>
      <c r="Z583" s="1251">
        <v>36082</v>
      </c>
      <c r="AA583" s="1250">
        <f t="shared" ca="1" si="27"/>
        <v>5</v>
      </c>
      <c r="AB583" s="1252" t="e">
        <f>+VLOOKUP(#REF!,'[6]CÁN BỘ'!F$8:CL$1600,COLUMN('[6]CÁN BỘ'!$CL$17)-5,0)</f>
        <v>#REF!</v>
      </c>
      <c r="AC583" s="1270" t="e">
        <f>+#REF!-#REF!</f>
        <v>#REF!</v>
      </c>
      <c r="AD583" s="1231"/>
    </row>
    <row r="584" spans="1:30" ht="15.75" customHeight="1">
      <c r="A584" s="1244">
        <f t="shared" si="29"/>
        <v>58</v>
      </c>
      <c r="B584" s="1245" t="s">
        <v>2804</v>
      </c>
      <c r="C584" s="1245" t="s">
        <v>1283</v>
      </c>
      <c r="D584" s="1245" t="s">
        <v>2791</v>
      </c>
      <c r="E584" s="1244" t="s">
        <v>1710</v>
      </c>
      <c r="F584" s="1245">
        <f t="shared" si="22"/>
        <v>1980</v>
      </c>
      <c r="G584" s="1247">
        <v>29360</v>
      </c>
      <c r="H584" s="1244" t="s">
        <v>1699</v>
      </c>
      <c r="I584" s="1248" t="s">
        <v>3826</v>
      </c>
      <c r="J584" s="1245" t="s">
        <v>1681</v>
      </c>
      <c r="K584" s="1245">
        <v>0</v>
      </c>
      <c r="L584" s="1245" t="s">
        <v>2109</v>
      </c>
      <c r="M584" s="1245" t="s">
        <v>2805</v>
      </c>
      <c r="N584" s="1245"/>
      <c r="O584" s="1245" t="s">
        <v>1227</v>
      </c>
      <c r="P584" s="1249"/>
      <c r="Q584" s="1245" t="s">
        <v>1756</v>
      </c>
      <c r="R584" s="1251" t="s">
        <v>1702</v>
      </c>
      <c r="S584" s="1244"/>
      <c r="T584" s="1244" t="s">
        <v>725</v>
      </c>
      <c r="U584" s="1244" t="s">
        <v>1774</v>
      </c>
      <c r="V584" s="1244"/>
      <c r="W584" s="1250" t="s">
        <v>1886</v>
      </c>
      <c r="X584" s="1244"/>
      <c r="Y584" s="1251">
        <v>41377</v>
      </c>
      <c r="Z584" s="1251">
        <v>41742</v>
      </c>
      <c r="AA584" s="1250">
        <f t="shared" ca="1" si="27"/>
        <v>10.583333333333334</v>
      </c>
      <c r="AB584" s="1252" t="s">
        <v>3826</v>
      </c>
      <c r="AC584" s="1253"/>
      <c r="AD584" s="1231"/>
    </row>
    <row r="585" spans="1:30" ht="15.75" customHeight="1">
      <c r="A585" s="1244">
        <f t="shared" si="29"/>
        <v>59</v>
      </c>
      <c r="B585" s="1245" t="s">
        <v>2806</v>
      </c>
      <c r="C585" s="1245" t="s">
        <v>1283</v>
      </c>
      <c r="D585" s="1245" t="s">
        <v>2791</v>
      </c>
      <c r="E585" s="1246" t="s">
        <v>1690</v>
      </c>
      <c r="F585" s="1245">
        <f t="shared" si="22"/>
        <v>1971</v>
      </c>
      <c r="G585" s="1247">
        <v>26147</v>
      </c>
      <c r="H585" s="1244" t="s">
        <v>1699</v>
      </c>
      <c r="I585" s="1248" t="s">
        <v>3826</v>
      </c>
      <c r="J585" s="1245" t="s">
        <v>1681</v>
      </c>
      <c r="K585" s="1245">
        <v>0</v>
      </c>
      <c r="L585" s="1245" t="s">
        <v>2807</v>
      </c>
      <c r="M585" s="1245" t="s">
        <v>2297</v>
      </c>
      <c r="N585" s="1245"/>
      <c r="O585" s="1245" t="s">
        <v>1227</v>
      </c>
      <c r="P585" s="1249"/>
      <c r="Q585" s="1245" t="s">
        <v>1756</v>
      </c>
      <c r="R585" s="1244" t="s">
        <v>2067</v>
      </c>
      <c r="S585" s="1244"/>
      <c r="T585" s="1244" t="s">
        <v>725</v>
      </c>
      <c r="U585" s="1244" t="s">
        <v>1774</v>
      </c>
      <c r="V585" s="1244"/>
      <c r="W585" s="1244" t="s">
        <v>1742</v>
      </c>
      <c r="X585" s="1244"/>
      <c r="Y585" s="1251">
        <v>37623</v>
      </c>
      <c r="Z585" s="1251">
        <v>37988</v>
      </c>
      <c r="AA585" s="1250">
        <f t="shared" ca="1" si="27"/>
        <v>6.75</v>
      </c>
      <c r="AB585" s="1252" t="s">
        <v>3826</v>
      </c>
      <c r="AC585" s="1253"/>
      <c r="AD585" s="1231"/>
    </row>
    <row r="586" spans="1:30" ht="15.75" customHeight="1">
      <c r="A586" s="1244">
        <f t="shared" si="29"/>
        <v>60</v>
      </c>
      <c r="B586" s="1245" t="s">
        <v>1556</v>
      </c>
      <c r="C586" s="1245" t="s">
        <v>1283</v>
      </c>
      <c r="D586" s="1245" t="s">
        <v>449</v>
      </c>
      <c r="E586" s="1244" t="s">
        <v>1710</v>
      </c>
      <c r="F586" s="1245">
        <f t="shared" si="22"/>
        <v>1973</v>
      </c>
      <c r="G586" s="1247">
        <v>26967</v>
      </c>
      <c r="H586" s="1244" t="s">
        <v>1691</v>
      </c>
      <c r="I586" s="1248" t="s">
        <v>3826</v>
      </c>
      <c r="J586" s="1245" t="s">
        <v>1683</v>
      </c>
      <c r="K586" s="1245">
        <v>0</v>
      </c>
      <c r="L586" s="1245" t="s">
        <v>2801</v>
      </c>
      <c r="M586" s="1245" t="s">
        <v>2808</v>
      </c>
      <c r="N586" s="1245"/>
      <c r="O586" s="1245" t="s">
        <v>2026</v>
      </c>
      <c r="P586" s="1249"/>
      <c r="Q586" s="1245" t="s">
        <v>1821</v>
      </c>
      <c r="R586" s="1244"/>
      <c r="S586" s="1244" t="s">
        <v>1759</v>
      </c>
      <c r="T586" s="1244" t="s">
        <v>725</v>
      </c>
      <c r="U586" s="1244" t="s">
        <v>1694</v>
      </c>
      <c r="V586" s="1244"/>
      <c r="W586" s="1244">
        <v>0</v>
      </c>
      <c r="X586" s="1244" t="s">
        <v>1696</v>
      </c>
      <c r="Y586" s="1251">
        <v>37328</v>
      </c>
      <c r="Z586" s="1251">
        <v>37693</v>
      </c>
      <c r="AA586" s="1250">
        <f t="shared" ca="1" si="27"/>
        <v>4</v>
      </c>
      <c r="AB586" s="1252" t="s">
        <v>3826</v>
      </c>
      <c r="AC586" s="1270" t="e">
        <f t="shared" ref="AC586:AC588" si="31">+#REF!-#REF!</f>
        <v>#REF!</v>
      </c>
      <c r="AD586" s="1231"/>
    </row>
    <row r="587" spans="1:30" ht="15.75" customHeight="1">
      <c r="A587" s="1244">
        <f t="shared" si="29"/>
        <v>61</v>
      </c>
      <c r="B587" s="1245" t="s">
        <v>1552</v>
      </c>
      <c r="C587" s="1245" t="s">
        <v>1283</v>
      </c>
      <c r="D587" s="1245" t="s">
        <v>449</v>
      </c>
      <c r="E587" s="1246" t="s">
        <v>1710</v>
      </c>
      <c r="F587" s="1245">
        <f t="shared" si="22"/>
        <v>1970</v>
      </c>
      <c r="G587" s="1247">
        <v>25769</v>
      </c>
      <c r="H587" s="1244" t="s">
        <v>1861</v>
      </c>
      <c r="I587" s="1248" t="s">
        <v>3826</v>
      </c>
      <c r="J587" s="1245" t="s">
        <v>1683</v>
      </c>
      <c r="K587" s="1245" t="s">
        <v>1862</v>
      </c>
      <c r="L587" s="1245" t="s">
        <v>2809</v>
      </c>
      <c r="M587" s="1245" t="s">
        <v>2810</v>
      </c>
      <c r="N587" s="1245"/>
      <c r="O587" s="1245" t="s">
        <v>2811</v>
      </c>
      <c r="P587" s="1249"/>
      <c r="Q587" s="1245" t="s">
        <v>1821</v>
      </c>
      <c r="R587" s="1244" t="s">
        <v>2812</v>
      </c>
      <c r="S587" s="1251" t="s">
        <v>2813</v>
      </c>
      <c r="T587" s="1244" t="s">
        <v>725</v>
      </c>
      <c r="U587" s="1244" t="s">
        <v>1866</v>
      </c>
      <c r="V587" s="1244"/>
      <c r="W587" s="1244" t="s">
        <v>1750</v>
      </c>
      <c r="X587" s="1244" t="s">
        <v>1696</v>
      </c>
      <c r="Y587" s="1251">
        <v>36960</v>
      </c>
      <c r="Z587" s="1251">
        <v>37325</v>
      </c>
      <c r="AA587" s="1250">
        <f t="shared" ca="1" si="27"/>
        <v>0.75</v>
      </c>
      <c r="AB587" s="1252" t="s">
        <v>3826</v>
      </c>
      <c r="AC587" s="1270" t="e">
        <f t="shared" si="31"/>
        <v>#REF!</v>
      </c>
      <c r="AD587" s="1231"/>
    </row>
    <row r="588" spans="1:30" ht="15.75" customHeight="1">
      <c r="A588" s="1244">
        <f t="shared" si="29"/>
        <v>62</v>
      </c>
      <c r="B588" s="1245" t="s">
        <v>1554</v>
      </c>
      <c r="C588" s="1245" t="s">
        <v>1283</v>
      </c>
      <c r="D588" s="1245" t="s">
        <v>449</v>
      </c>
      <c r="E588" s="1244" t="s">
        <v>1710</v>
      </c>
      <c r="F588" s="1245">
        <f t="shared" si="22"/>
        <v>1976</v>
      </c>
      <c r="G588" s="1247">
        <v>28057</v>
      </c>
      <c r="H588" s="1244" t="s">
        <v>1691</v>
      </c>
      <c r="I588" s="1248" t="s">
        <v>3826</v>
      </c>
      <c r="J588" s="1245" t="s">
        <v>1683</v>
      </c>
      <c r="K588" s="1245">
        <v>0</v>
      </c>
      <c r="L588" s="1245" t="s">
        <v>2086</v>
      </c>
      <c r="M588" s="1245" t="s">
        <v>2248</v>
      </c>
      <c r="N588" s="1245"/>
      <c r="O588" s="1245" t="s">
        <v>2095</v>
      </c>
      <c r="P588" s="1249"/>
      <c r="Q588" s="1245" t="s">
        <v>1821</v>
      </c>
      <c r="R588" s="1244" t="s">
        <v>1762</v>
      </c>
      <c r="S588" s="1244" t="s">
        <v>1759</v>
      </c>
      <c r="T588" s="1244" t="s">
        <v>725</v>
      </c>
      <c r="U588" s="1244" t="s">
        <v>1760</v>
      </c>
      <c r="V588" s="1244"/>
      <c r="W588" s="1250" t="s">
        <v>1716</v>
      </c>
      <c r="X588" s="1244" t="s">
        <v>1696</v>
      </c>
      <c r="Y588" s="1251">
        <v>36960</v>
      </c>
      <c r="Z588" s="1251">
        <v>37325</v>
      </c>
      <c r="AA588" s="1250">
        <f t="shared" ca="1" si="27"/>
        <v>7</v>
      </c>
      <c r="AB588" s="1252" t="s">
        <v>3826</v>
      </c>
      <c r="AC588" s="1270" t="e">
        <f t="shared" si="31"/>
        <v>#REF!</v>
      </c>
      <c r="AD588" s="1231"/>
    </row>
    <row r="589" spans="1:30" ht="15.75" customHeight="1">
      <c r="A589" s="1244">
        <f t="shared" si="29"/>
        <v>63</v>
      </c>
      <c r="B589" s="1245" t="s">
        <v>1559</v>
      </c>
      <c r="C589" s="1245" t="s">
        <v>1283</v>
      </c>
      <c r="D589" s="1245" t="s">
        <v>449</v>
      </c>
      <c r="E589" s="1246" t="s">
        <v>1710</v>
      </c>
      <c r="F589" s="1245">
        <f t="shared" si="22"/>
        <v>1981</v>
      </c>
      <c r="G589" s="1247">
        <v>29673</v>
      </c>
      <c r="H589" s="1244" t="s">
        <v>1691</v>
      </c>
      <c r="I589" s="1248" t="s">
        <v>3826</v>
      </c>
      <c r="J589" s="1245" t="s">
        <v>1683</v>
      </c>
      <c r="K589" s="1245">
        <v>0</v>
      </c>
      <c r="L589" s="1245" t="s">
        <v>2026</v>
      </c>
      <c r="M589" s="1245" t="s">
        <v>2814</v>
      </c>
      <c r="N589" s="1245"/>
      <c r="O589" s="1245" t="s">
        <v>1049</v>
      </c>
      <c r="P589" s="1249"/>
      <c r="Q589" s="1245" t="s">
        <v>1821</v>
      </c>
      <c r="R589" s="1251" t="s">
        <v>1762</v>
      </c>
      <c r="S589" s="1244" t="s">
        <v>1759</v>
      </c>
      <c r="T589" s="1244" t="s">
        <v>725</v>
      </c>
      <c r="U589" s="1244" t="s">
        <v>1694</v>
      </c>
      <c r="V589" s="1244"/>
      <c r="W589" s="1244">
        <v>0</v>
      </c>
      <c r="X589" s="1244"/>
      <c r="Y589" s="1251">
        <v>37996</v>
      </c>
      <c r="Z589" s="1251">
        <v>38362</v>
      </c>
      <c r="AA589" s="1250">
        <f t="shared" ca="1" si="27"/>
        <v>11.416666666666666</v>
      </c>
      <c r="AB589" s="1252" t="e">
        <f>+VLOOKUP(#REF!,'[7]CÁN BỘ'!F$8:AX$1037,COLUMN('[7]CÁN BỘ'!$AP$42)-5,0)</f>
        <v>#REF!</v>
      </c>
      <c r="AC589" s="1253"/>
      <c r="AD589" s="1231"/>
    </row>
    <row r="590" spans="1:30" ht="15.75" customHeight="1">
      <c r="A590" s="1244">
        <f t="shared" si="29"/>
        <v>64</v>
      </c>
      <c r="B590" s="1245" t="s">
        <v>1560</v>
      </c>
      <c r="C590" s="1245" t="s">
        <v>1283</v>
      </c>
      <c r="D590" s="1245" t="s">
        <v>449</v>
      </c>
      <c r="E590" s="1244" t="s">
        <v>1710</v>
      </c>
      <c r="F590" s="1245">
        <f t="shared" si="22"/>
        <v>1984</v>
      </c>
      <c r="G590" s="1247">
        <v>31020</v>
      </c>
      <c r="H590" s="1244" t="s">
        <v>1699</v>
      </c>
      <c r="I590" s="1248" t="s">
        <v>3826</v>
      </c>
      <c r="J590" s="1245" t="s">
        <v>1683</v>
      </c>
      <c r="K590" s="1245">
        <v>0</v>
      </c>
      <c r="L590" s="1245" t="s">
        <v>2086</v>
      </c>
      <c r="M590" s="1245" t="s">
        <v>2815</v>
      </c>
      <c r="N590" s="1245"/>
      <c r="O590" s="1245" t="s">
        <v>2816</v>
      </c>
      <c r="P590" s="1249">
        <v>44317</v>
      </c>
      <c r="Q590" s="1245" t="s">
        <v>1756</v>
      </c>
      <c r="R590" s="1251" t="s">
        <v>1762</v>
      </c>
      <c r="S590" s="1244" t="s">
        <v>1759</v>
      </c>
      <c r="T590" s="1244"/>
      <c r="U590" s="1244" t="s">
        <v>1774</v>
      </c>
      <c r="V590" s="1244"/>
      <c r="W590" s="1244">
        <v>0</v>
      </c>
      <c r="X590" s="1244"/>
      <c r="Y590" s="1251">
        <v>37996</v>
      </c>
      <c r="Z590" s="1251">
        <v>38362</v>
      </c>
      <c r="AA590" s="1250">
        <f t="shared" ca="1" si="27"/>
        <v>15.166666666666666</v>
      </c>
      <c r="AB590" s="1252" t="e">
        <f>+VLOOKUP(#REF!,'[6]CÁN BỘ'!F$8:CL$1600,COLUMN('[6]CÁN BỘ'!$CL$17)-5,0)</f>
        <v>#REF!</v>
      </c>
      <c r="AC590" s="1253"/>
      <c r="AD590" s="1231"/>
    </row>
    <row r="591" spans="1:30" ht="15.75" customHeight="1">
      <c r="A591" s="1244">
        <f t="shared" si="29"/>
        <v>65</v>
      </c>
      <c r="B591" s="1245" t="s">
        <v>1562</v>
      </c>
      <c r="C591" s="1245" t="s">
        <v>1283</v>
      </c>
      <c r="D591" s="1245" t="s">
        <v>449</v>
      </c>
      <c r="E591" s="1246" t="s">
        <v>1710</v>
      </c>
      <c r="F591" s="1245">
        <f t="shared" si="22"/>
        <v>1970</v>
      </c>
      <c r="G591" s="1247">
        <v>25713</v>
      </c>
      <c r="H591" s="1244" t="s">
        <v>2817</v>
      </c>
      <c r="I591" s="1248" t="s">
        <v>3826</v>
      </c>
      <c r="J591" s="1245" t="s">
        <v>1681</v>
      </c>
      <c r="K591" s="1245">
        <v>0</v>
      </c>
      <c r="L591" s="1245" t="s">
        <v>2818</v>
      </c>
      <c r="M591" s="1245" t="s">
        <v>2819</v>
      </c>
      <c r="N591" s="1245"/>
      <c r="O591" s="1245" t="s">
        <v>1227</v>
      </c>
      <c r="P591" s="1249"/>
      <c r="Q591" s="1245" t="s">
        <v>1756</v>
      </c>
      <c r="R591" s="1244" t="s">
        <v>1773</v>
      </c>
      <c r="S591" s="1244"/>
      <c r="T591" s="1244" t="s">
        <v>725</v>
      </c>
      <c r="U591" s="1244" t="s">
        <v>1774</v>
      </c>
      <c r="V591" s="1244"/>
      <c r="W591" s="1244" t="s">
        <v>2772</v>
      </c>
      <c r="X591" s="1244"/>
      <c r="Y591" s="1251"/>
      <c r="Z591" s="1251"/>
      <c r="AA591" s="1250">
        <f t="shared" ca="1" si="27"/>
        <v>0.58333333333333337</v>
      </c>
      <c r="AB591" s="1252" t="s">
        <v>3826</v>
      </c>
      <c r="AC591" s="1253"/>
      <c r="AD591" s="1231"/>
    </row>
    <row r="592" spans="1:30" ht="15.75" customHeight="1">
      <c r="A592" s="1244">
        <f t="shared" si="29"/>
        <v>66</v>
      </c>
      <c r="B592" s="1245" t="s">
        <v>2820</v>
      </c>
      <c r="C592" s="1245" t="s">
        <v>1283</v>
      </c>
      <c r="D592" s="1245" t="s">
        <v>449</v>
      </c>
      <c r="E592" s="1244" t="s">
        <v>1690</v>
      </c>
      <c r="F592" s="1245">
        <f t="shared" si="22"/>
        <v>1981</v>
      </c>
      <c r="G592" s="1247">
        <v>29903</v>
      </c>
      <c r="H592" s="1244" t="s">
        <v>1699</v>
      </c>
      <c r="I592" s="1248" t="s">
        <v>3826</v>
      </c>
      <c r="J592" s="1245" t="s">
        <v>1683</v>
      </c>
      <c r="K592" s="1245">
        <v>0</v>
      </c>
      <c r="L592" s="1245" t="s">
        <v>2086</v>
      </c>
      <c r="M592" s="1245" t="s">
        <v>2815</v>
      </c>
      <c r="N592" s="1245"/>
      <c r="O592" s="1245" t="s">
        <v>2248</v>
      </c>
      <c r="P592" s="1249"/>
      <c r="Q592" s="1245" t="s">
        <v>1821</v>
      </c>
      <c r="R592" s="1251" t="s">
        <v>1793</v>
      </c>
      <c r="S592" s="1244" t="s">
        <v>1759</v>
      </c>
      <c r="T592" s="1244">
        <v>0</v>
      </c>
      <c r="U592" s="1244" t="s">
        <v>1694</v>
      </c>
      <c r="V592" s="1244"/>
      <c r="W592" s="1250" t="s">
        <v>1716</v>
      </c>
      <c r="X592" s="1244"/>
      <c r="Y592" s="1251">
        <v>42324</v>
      </c>
      <c r="Z592" s="1251">
        <v>42690</v>
      </c>
      <c r="AA592" s="1250">
        <f t="shared" ca="1" si="27"/>
        <v>17.083333333333332</v>
      </c>
      <c r="AB592" s="1252" t="s">
        <v>3826</v>
      </c>
      <c r="AC592" s="1253"/>
      <c r="AD592" s="1231"/>
    </row>
    <row r="593" spans="1:30" ht="15.75" customHeight="1">
      <c r="A593" s="1244">
        <f t="shared" si="29"/>
        <v>67</v>
      </c>
      <c r="B593" s="1245" t="s">
        <v>1566</v>
      </c>
      <c r="C593" s="1245" t="s">
        <v>1283</v>
      </c>
      <c r="D593" s="1245" t="s">
        <v>449</v>
      </c>
      <c r="E593" s="1246" t="s">
        <v>1690</v>
      </c>
      <c r="F593" s="1245">
        <f t="shared" si="22"/>
        <v>1990</v>
      </c>
      <c r="G593" s="1247">
        <v>33162</v>
      </c>
      <c r="H593" s="1244" t="s">
        <v>1699</v>
      </c>
      <c r="I593" s="1248" t="s">
        <v>3826</v>
      </c>
      <c r="J593" s="1245" t="s">
        <v>1681</v>
      </c>
      <c r="K593" s="1245">
        <v>0</v>
      </c>
      <c r="L593" s="1245" t="s">
        <v>2050</v>
      </c>
      <c r="M593" s="1245">
        <v>0</v>
      </c>
      <c r="N593" s="1245"/>
      <c r="O593" s="1245" t="s">
        <v>1227</v>
      </c>
      <c r="P593" s="1249"/>
      <c r="Q593" s="1245" t="s">
        <v>1756</v>
      </c>
      <c r="R593" s="1251" t="s">
        <v>2821</v>
      </c>
      <c r="S593" s="1244"/>
      <c r="T593" s="1244" t="s">
        <v>725</v>
      </c>
      <c r="U593" s="1244" t="s">
        <v>1774</v>
      </c>
      <c r="V593" s="1244"/>
      <c r="W593" s="1244" t="s">
        <v>725</v>
      </c>
      <c r="X593" s="1244"/>
      <c r="Y593" s="1251"/>
      <c r="Z593" s="1251" t="s">
        <v>725</v>
      </c>
      <c r="AA593" s="1250">
        <f t="shared" ca="1" si="27"/>
        <v>26</v>
      </c>
      <c r="AB593" s="1252" t="s">
        <v>3826</v>
      </c>
      <c r="AC593" s="1253"/>
      <c r="AD593" s="1231"/>
    </row>
    <row r="594" spans="1:30" ht="15.75" customHeight="1">
      <c r="A594" s="1244">
        <f t="shared" si="29"/>
        <v>68</v>
      </c>
      <c r="B594" s="1245" t="s">
        <v>2822</v>
      </c>
      <c r="C594" s="1245" t="s">
        <v>1283</v>
      </c>
      <c r="D594" s="1245" t="s">
        <v>449</v>
      </c>
      <c r="E594" s="1246" t="s">
        <v>1690</v>
      </c>
      <c r="F594" s="1245">
        <f t="shared" si="22"/>
        <v>1985</v>
      </c>
      <c r="G594" s="1247">
        <v>31340</v>
      </c>
      <c r="H594" s="1244" t="s">
        <v>1705</v>
      </c>
      <c r="I594" s="1248" t="s">
        <v>3826</v>
      </c>
      <c r="J594" s="1245" t="s">
        <v>20</v>
      </c>
      <c r="K594" s="1245">
        <v>0</v>
      </c>
      <c r="L594" s="1245" t="s">
        <v>2134</v>
      </c>
      <c r="M594" s="1245">
        <v>0</v>
      </c>
      <c r="N594" s="1245"/>
      <c r="O594" s="1245" t="s">
        <v>1227</v>
      </c>
      <c r="P594" s="1249"/>
      <c r="Q594" s="1245"/>
      <c r="R594" s="1244"/>
      <c r="S594" s="1244" t="s">
        <v>1806</v>
      </c>
      <c r="T594" s="1244"/>
      <c r="U594" s="1244"/>
      <c r="V594" s="1244"/>
      <c r="W594" s="1250" t="s">
        <v>1716</v>
      </c>
      <c r="X594" s="1244"/>
      <c r="Y594" s="1251">
        <v>43239</v>
      </c>
      <c r="Z594" s="1251">
        <v>43604</v>
      </c>
      <c r="AA594" s="1250">
        <f t="shared" ca="1" si="27"/>
        <v>21</v>
      </c>
      <c r="AB594" s="1252" t="s">
        <v>3826</v>
      </c>
      <c r="AC594" s="1253"/>
      <c r="AD594" s="1231"/>
    </row>
    <row r="595" spans="1:30" ht="15.75" customHeight="1">
      <c r="A595" s="1244">
        <f t="shared" si="29"/>
        <v>69</v>
      </c>
      <c r="B595" s="1245" t="s">
        <v>1564</v>
      </c>
      <c r="C595" s="1245" t="s">
        <v>1283</v>
      </c>
      <c r="D595" s="1245" t="s">
        <v>449</v>
      </c>
      <c r="E595" s="1244" t="s">
        <v>1690</v>
      </c>
      <c r="F595" s="1245">
        <f t="shared" si="22"/>
        <v>1978</v>
      </c>
      <c r="G595" s="1247">
        <v>28763</v>
      </c>
      <c r="H595" s="1244" t="s">
        <v>1699</v>
      </c>
      <c r="I595" s="1248" t="s">
        <v>3826</v>
      </c>
      <c r="J595" s="1245" t="s">
        <v>1681</v>
      </c>
      <c r="K595" s="1245">
        <v>0</v>
      </c>
      <c r="L595" s="1245" t="s">
        <v>2807</v>
      </c>
      <c r="M595" s="1245" t="s">
        <v>2823</v>
      </c>
      <c r="N595" s="1245"/>
      <c r="O595" s="1245" t="s">
        <v>1227</v>
      </c>
      <c r="P595" s="1249"/>
      <c r="Q595" s="1245" t="s">
        <v>1756</v>
      </c>
      <c r="R595" s="1244" t="s">
        <v>1746</v>
      </c>
      <c r="S595" s="1244"/>
      <c r="T595" s="1244" t="s">
        <v>725</v>
      </c>
      <c r="U595" s="1244" t="s">
        <v>1774</v>
      </c>
      <c r="V595" s="1244"/>
      <c r="W595" s="1250" t="s">
        <v>1716</v>
      </c>
      <c r="X595" s="1244"/>
      <c r="Y595" s="1251"/>
      <c r="Z595" s="1251"/>
      <c r="AA595" s="1250">
        <f t="shared" ca="1" si="27"/>
        <v>13.916666666666666</v>
      </c>
      <c r="AB595" s="1252" t="s">
        <v>3826</v>
      </c>
      <c r="AC595" s="1253"/>
      <c r="AD595" s="1231"/>
    </row>
    <row r="596" spans="1:30" ht="15.75" customHeight="1">
      <c r="A596" s="1244">
        <f t="shared" si="29"/>
        <v>70</v>
      </c>
      <c r="B596" s="1245" t="s">
        <v>1565</v>
      </c>
      <c r="C596" s="1245" t="s">
        <v>1283</v>
      </c>
      <c r="D596" s="1245" t="s">
        <v>449</v>
      </c>
      <c r="E596" s="1246" t="s">
        <v>1710</v>
      </c>
      <c r="F596" s="1245">
        <f t="shared" si="22"/>
        <v>1983</v>
      </c>
      <c r="G596" s="1247">
        <v>30644</v>
      </c>
      <c r="H596" s="1246" t="s">
        <v>1691</v>
      </c>
      <c r="I596" s="1248" t="s">
        <v>3826</v>
      </c>
      <c r="J596" s="1245" t="s">
        <v>1681</v>
      </c>
      <c r="K596" s="1245"/>
      <c r="L596" s="1254" t="s">
        <v>2824</v>
      </c>
      <c r="M596" s="1245" t="s">
        <v>2824</v>
      </c>
      <c r="N596" s="1245"/>
      <c r="O596" s="1245"/>
      <c r="P596" s="1249"/>
      <c r="Q596" s="1245"/>
      <c r="R596" s="1244"/>
      <c r="S596" s="1244"/>
      <c r="T596" s="1244"/>
      <c r="U596" s="1244"/>
      <c r="V596" s="1244"/>
      <c r="W596" s="1244"/>
      <c r="X596" s="1244"/>
      <c r="Y596" s="1251">
        <v>0</v>
      </c>
      <c r="Z596" s="1251">
        <v>0</v>
      </c>
      <c r="AA596" s="1257"/>
      <c r="AB596" s="1252" t="s">
        <v>3826</v>
      </c>
      <c r="AC596" s="1253"/>
      <c r="AD596" s="1231"/>
    </row>
    <row r="597" spans="1:30" ht="15.75" customHeight="1">
      <c r="A597" s="1244">
        <f t="shared" si="29"/>
        <v>71</v>
      </c>
      <c r="B597" s="1245" t="s">
        <v>1375</v>
      </c>
      <c r="C597" s="1245" t="s">
        <v>1283</v>
      </c>
      <c r="D597" s="1245" t="s">
        <v>441</v>
      </c>
      <c r="E597" s="1246" t="s">
        <v>1690</v>
      </c>
      <c r="F597" s="1245">
        <f t="shared" si="22"/>
        <v>1974</v>
      </c>
      <c r="G597" s="1247">
        <v>27148</v>
      </c>
      <c r="H597" s="1244" t="s">
        <v>1861</v>
      </c>
      <c r="I597" s="1248" t="s">
        <v>3826</v>
      </c>
      <c r="J597" s="1245" t="s">
        <v>1683</v>
      </c>
      <c r="K597" s="1245" t="s">
        <v>1862</v>
      </c>
      <c r="L597" s="1245" t="s">
        <v>2167</v>
      </c>
      <c r="M597" s="1245" t="s">
        <v>2234</v>
      </c>
      <c r="N597" s="1245"/>
      <c r="O597" s="1245" t="s">
        <v>2234</v>
      </c>
      <c r="P597" s="1249"/>
      <c r="Q597" s="1245" t="s">
        <v>1821</v>
      </c>
      <c r="R597" s="1251" t="s">
        <v>2130</v>
      </c>
      <c r="S597" s="1244" t="s">
        <v>1759</v>
      </c>
      <c r="T597" s="1244" t="s">
        <v>725</v>
      </c>
      <c r="U597" s="1244" t="s">
        <v>1866</v>
      </c>
      <c r="V597" s="1244"/>
      <c r="W597" s="1244">
        <v>0</v>
      </c>
      <c r="X597" s="1244"/>
      <c r="Y597" s="1251">
        <v>37807</v>
      </c>
      <c r="Z597" s="1251">
        <v>38173</v>
      </c>
      <c r="AA597" s="1250">
        <f t="shared" ref="AA597:AA603" ca="1" si="32">IF(E597="nữ",660-DATEDIF(G597,TODAY(),"m"),720-DATEDIF(G597,TODAY(),"m"))/12</f>
        <v>9.5</v>
      </c>
      <c r="AB597" s="1252" t="s">
        <v>3826</v>
      </c>
      <c r="AC597" s="1253"/>
      <c r="AD597" s="1231"/>
    </row>
    <row r="598" spans="1:30" ht="15.75" customHeight="1">
      <c r="A598" s="1244">
        <f t="shared" si="29"/>
        <v>72</v>
      </c>
      <c r="B598" s="1245" t="s">
        <v>1381</v>
      </c>
      <c r="C598" s="1245" t="s">
        <v>1283</v>
      </c>
      <c r="D598" s="1245" t="s">
        <v>441</v>
      </c>
      <c r="E598" s="1246" t="s">
        <v>1690</v>
      </c>
      <c r="F598" s="1245">
        <f t="shared" si="22"/>
        <v>1980</v>
      </c>
      <c r="G598" s="1247">
        <v>29361</v>
      </c>
      <c r="H598" s="1244" t="s">
        <v>1691</v>
      </c>
      <c r="I598" s="1248" t="s">
        <v>3826</v>
      </c>
      <c r="J598" s="1245" t="s">
        <v>1683</v>
      </c>
      <c r="K598" s="1245">
        <v>0</v>
      </c>
      <c r="L598" s="1245" t="s">
        <v>2167</v>
      </c>
      <c r="M598" s="1245" t="s">
        <v>2449</v>
      </c>
      <c r="N598" s="1245"/>
      <c r="O598" s="1245" t="s">
        <v>2825</v>
      </c>
      <c r="P598" s="1249"/>
      <c r="Q598" s="1245" t="s">
        <v>1756</v>
      </c>
      <c r="R598" s="1251" t="s">
        <v>1916</v>
      </c>
      <c r="S598" s="1244" t="s">
        <v>1759</v>
      </c>
      <c r="T598" s="1244" t="s">
        <v>725</v>
      </c>
      <c r="U598" s="1244" t="s">
        <v>1694</v>
      </c>
      <c r="V598" s="1244"/>
      <c r="W598" s="1250" t="s">
        <v>1716</v>
      </c>
      <c r="X598" s="1244"/>
      <c r="Y598" s="1251">
        <v>38184</v>
      </c>
      <c r="Z598" s="1251">
        <v>38549</v>
      </c>
      <c r="AA598" s="1250">
        <f t="shared" ca="1" si="32"/>
        <v>15.583333333333334</v>
      </c>
      <c r="AB598" s="1252" t="s">
        <v>3826</v>
      </c>
      <c r="AC598" s="1253"/>
      <c r="AD598" s="1231"/>
    </row>
    <row r="599" spans="1:30" ht="15.75" customHeight="1">
      <c r="A599" s="1244">
        <f t="shared" si="29"/>
        <v>73</v>
      </c>
      <c r="B599" s="1245" t="s">
        <v>1397</v>
      </c>
      <c r="C599" s="1245" t="s">
        <v>1283</v>
      </c>
      <c r="D599" s="1245" t="s">
        <v>441</v>
      </c>
      <c r="E599" s="1246" t="s">
        <v>1710</v>
      </c>
      <c r="F599" s="1245">
        <f t="shared" si="22"/>
        <v>1987</v>
      </c>
      <c r="G599" s="1247">
        <v>31945</v>
      </c>
      <c r="H599" s="1244" t="s">
        <v>1699</v>
      </c>
      <c r="I599" s="1248" t="s">
        <v>3826</v>
      </c>
      <c r="J599" s="1245" t="s">
        <v>1681</v>
      </c>
      <c r="K599" s="1245">
        <v>0</v>
      </c>
      <c r="L599" s="1245" t="s">
        <v>2167</v>
      </c>
      <c r="M599" s="1245" t="s">
        <v>2447</v>
      </c>
      <c r="N599" s="1245"/>
      <c r="O599" s="1245" t="s">
        <v>1227</v>
      </c>
      <c r="P599" s="1249"/>
      <c r="Q599" s="1245" t="s">
        <v>1756</v>
      </c>
      <c r="R599" s="1251" t="s">
        <v>1746</v>
      </c>
      <c r="S599" s="1244" t="s">
        <v>1759</v>
      </c>
      <c r="T599" s="1244" t="s">
        <v>725</v>
      </c>
      <c r="U599" s="1244" t="s">
        <v>1774</v>
      </c>
      <c r="V599" s="1244"/>
      <c r="W599" s="1244">
        <v>0</v>
      </c>
      <c r="X599" s="1244"/>
      <c r="Y599" s="1251">
        <v>39240</v>
      </c>
      <c r="Z599" s="1251">
        <v>39606</v>
      </c>
      <c r="AA599" s="1250">
        <f t="shared" ca="1" si="32"/>
        <v>17.666666666666668</v>
      </c>
      <c r="AB599" s="1252" t="s">
        <v>3826</v>
      </c>
      <c r="AC599" s="1253"/>
      <c r="AD599" s="1231"/>
    </row>
    <row r="600" spans="1:30" ht="15.75" customHeight="1">
      <c r="A600" s="1244">
        <f t="shared" si="29"/>
        <v>74</v>
      </c>
      <c r="B600" s="1245" t="s">
        <v>1379</v>
      </c>
      <c r="C600" s="1245" t="s">
        <v>1283</v>
      </c>
      <c r="D600" s="1245" t="s">
        <v>441</v>
      </c>
      <c r="E600" s="1244" t="s">
        <v>1710</v>
      </c>
      <c r="F600" s="1245">
        <f t="shared" si="22"/>
        <v>1976</v>
      </c>
      <c r="G600" s="1247">
        <v>28064</v>
      </c>
      <c r="H600" s="1244" t="s">
        <v>1861</v>
      </c>
      <c r="I600" s="1248" t="s">
        <v>3826</v>
      </c>
      <c r="J600" s="1245" t="s">
        <v>1683</v>
      </c>
      <c r="K600" s="1245" t="s">
        <v>1862</v>
      </c>
      <c r="L600" s="1245" t="s">
        <v>2167</v>
      </c>
      <c r="M600" s="1245" t="s">
        <v>2447</v>
      </c>
      <c r="N600" s="1245"/>
      <c r="O600" s="1245" t="s">
        <v>2447</v>
      </c>
      <c r="P600" s="1249"/>
      <c r="Q600" s="1245" t="s">
        <v>1756</v>
      </c>
      <c r="R600" s="1251" t="s">
        <v>1773</v>
      </c>
      <c r="S600" s="1244" t="s">
        <v>1759</v>
      </c>
      <c r="T600" s="1244">
        <v>0</v>
      </c>
      <c r="U600" s="1244" t="s">
        <v>2174</v>
      </c>
      <c r="V600" s="1244"/>
      <c r="W600" s="1250" t="s">
        <v>1716</v>
      </c>
      <c r="X600" s="1244"/>
      <c r="Y600" s="1251">
        <v>38874</v>
      </c>
      <c r="Z600" s="1251">
        <v>39239</v>
      </c>
      <c r="AA600" s="1250">
        <f t="shared" ca="1" si="32"/>
        <v>7</v>
      </c>
      <c r="AB600" s="1252" t="s">
        <v>3826</v>
      </c>
      <c r="AC600" s="1253"/>
      <c r="AD600" s="1231"/>
    </row>
    <row r="601" spans="1:30" ht="15.75" customHeight="1">
      <c r="A601" s="1244">
        <f t="shared" si="29"/>
        <v>75</v>
      </c>
      <c r="B601" s="1245" t="s">
        <v>1372</v>
      </c>
      <c r="C601" s="1245" t="s">
        <v>1283</v>
      </c>
      <c r="D601" s="1245" t="s">
        <v>441</v>
      </c>
      <c r="E601" s="1244" t="s">
        <v>1690</v>
      </c>
      <c r="F601" s="1245">
        <f t="shared" si="22"/>
        <v>1976</v>
      </c>
      <c r="G601" s="1247">
        <v>27929</v>
      </c>
      <c r="H601" s="1244" t="s">
        <v>1861</v>
      </c>
      <c r="I601" s="1248" t="s">
        <v>3826</v>
      </c>
      <c r="J601" s="1245" t="s">
        <v>1683</v>
      </c>
      <c r="K601" s="1245" t="s">
        <v>1862</v>
      </c>
      <c r="L601" s="1245" t="s">
        <v>2167</v>
      </c>
      <c r="M601" s="1245" t="s">
        <v>2449</v>
      </c>
      <c r="N601" s="1245"/>
      <c r="O601" s="1245" t="s">
        <v>2825</v>
      </c>
      <c r="P601" s="1249"/>
      <c r="Q601" s="1245" t="s">
        <v>1821</v>
      </c>
      <c r="R601" s="1244"/>
      <c r="S601" s="1244" t="s">
        <v>1759</v>
      </c>
      <c r="T601" s="1244" t="s">
        <v>725</v>
      </c>
      <c r="U601" s="1244" t="s">
        <v>1866</v>
      </c>
      <c r="V601" s="1244"/>
      <c r="W601" s="1244" t="s">
        <v>1750</v>
      </c>
      <c r="X601" s="1244" t="s">
        <v>1696</v>
      </c>
      <c r="Y601" s="1251">
        <v>37807</v>
      </c>
      <c r="Z601" s="1251">
        <v>38173</v>
      </c>
      <c r="AA601" s="1250">
        <f t="shared" ca="1" si="32"/>
        <v>11.666666666666666</v>
      </c>
      <c r="AB601" s="1252" t="e">
        <f>+VLOOKUP(#REF!,'[6]CÁN BỘ'!F$8:CL$1600,COLUMN('[6]CÁN BỘ'!$CL$17)-5,0)</f>
        <v>#REF!</v>
      </c>
      <c r="AC601" s="1270" t="e">
        <f>+#REF!-#REF!</f>
        <v>#REF!</v>
      </c>
      <c r="AD601" s="1231"/>
    </row>
    <row r="602" spans="1:30" ht="15.75" customHeight="1">
      <c r="A602" s="1244">
        <f t="shared" si="29"/>
        <v>76</v>
      </c>
      <c r="B602" s="1245" t="s">
        <v>1393</v>
      </c>
      <c r="C602" s="1245" t="s">
        <v>1283</v>
      </c>
      <c r="D602" s="1245" t="s">
        <v>441</v>
      </c>
      <c r="E602" s="1246" t="s">
        <v>1690</v>
      </c>
      <c r="F602" s="1245">
        <f t="shared" si="22"/>
        <v>1984</v>
      </c>
      <c r="G602" s="1247">
        <v>30776</v>
      </c>
      <c r="H602" s="1244" t="s">
        <v>1699</v>
      </c>
      <c r="I602" s="1248" t="s">
        <v>3826</v>
      </c>
      <c r="J602" s="1245" t="s">
        <v>1683</v>
      </c>
      <c r="K602" s="1245">
        <v>0</v>
      </c>
      <c r="L602" s="1245" t="s">
        <v>2167</v>
      </c>
      <c r="M602" s="1245" t="s">
        <v>2826</v>
      </c>
      <c r="N602" s="1245"/>
      <c r="O602" s="1245" t="s">
        <v>2083</v>
      </c>
      <c r="P602" s="1249"/>
      <c r="Q602" s="1245" t="s">
        <v>1756</v>
      </c>
      <c r="R602" s="1251" t="s">
        <v>1773</v>
      </c>
      <c r="S602" s="1244" t="s">
        <v>1759</v>
      </c>
      <c r="T602" s="1244" t="s">
        <v>725</v>
      </c>
      <c r="U602" s="1244" t="s">
        <v>1694</v>
      </c>
      <c r="V602" s="1244"/>
      <c r="W602" s="1250" t="s">
        <v>1716</v>
      </c>
      <c r="X602" s="1244"/>
      <c r="Y602" s="1251">
        <v>38872</v>
      </c>
      <c r="Z602" s="1251">
        <v>39237</v>
      </c>
      <c r="AA602" s="1250">
        <f t="shared" ca="1" si="32"/>
        <v>19.5</v>
      </c>
      <c r="AB602" s="1252" t="s">
        <v>3826</v>
      </c>
      <c r="AC602" s="1253"/>
      <c r="AD602" s="1231"/>
    </row>
    <row r="603" spans="1:30" ht="15.75" customHeight="1">
      <c r="A603" s="1244">
        <f t="shared" si="29"/>
        <v>77</v>
      </c>
      <c r="B603" s="1245" t="s">
        <v>2827</v>
      </c>
      <c r="C603" s="1245" t="s">
        <v>1283</v>
      </c>
      <c r="D603" s="1245" t="s">
        <v>441</v>
      </c>
      <c r="E603" s="1246" t="s">
        <v>1710</v>
      </c>
      <c r="F603" s="1245">
        <f t="shared" si="22"/>
        <v>1975</v>
      </c>
      <c r="G603" s="1247">
        <v>27508</v>
      </c>
      <c r="H603" s="1244" t="s">
        <v>1691</v>
      </c>
      <c r="I603" s="1248" t="s">
        <v>3826</v>
      </c>
      <c r="J603" s="1245" t="s">
        <v>1681</v>
      </c>
      <c r="K603" s="1245">
        <v>0</v>
      </c>
      <c r="L603" s="1245" t="s">
        <v>2167</v>
      </c>
      <c r="M603" s="1245" t="s">
        <v>2449</v>
      </c>
      <c r="N603" s="1245"/>
      <c r="O603" s="1245" t="s">
        <v>1227</v>
      </c>
      <c r="P603" s="1249"/>
      <c r="Q603" s="1245" t="s">
        <v>1756</v>
      </c>
      <c r="R603" s="1251" t="s">
        <v>1773</v>
      </c>
      <c r="S603" s="1244" t="s">
        <v>1759</v>
      </c>
      <c r="T603" s="1244" t="s">
        <v>725</v>
      </c>
      <c r="U603" s="1244" t="s">
        <v>1694</v>
      </c>
      <c r="V603" s="1244"/>
      <c r="W603" s="1244" t="s">
        <v>725</v>
      </c>
      <c r="X603" s="1244"/>
      <c r="Y603" s="1251">
        <v>39506</v>
      </c>
      <c r="Z603" s="1251">
        <v>39872</v>
      </c>
      <c r="AA603" s="1250">
        <f t="shared" ca="1" si="32"/>
        <v>5.5</v>
      </c>
      <c r="AB603" s="1252" t="s">
        <v>3826</v>
      </c>
      <c r="AC603" s="1253"/>
      <c r="AD603" s="1231"/>
    </row>
    <row r="604" spans="1:30" ht="15.75" customHeight="1">
      <c r="A604" s="1244">
        <f t="shared" si="29"/>
        <v>78</v>
      </c>
      <c r="B604" s="1245" t="s">
        <v>1386</v>
      </c>
      <c r="C604" s="1245" t="s">
        <v>1283</v>
      </c>
      <c r="D604" s="1245" t="s">
        <v>441</v>
      </c>
      <c r="E604" s="1246" t="s">
        <v>2512</v>
      </c>
      <c r="F604" s="1245">
        <f t="shared" si="22"/>
        <v>1980</v>
      </c>
      <c r="G604" s="1247">
        <v>29246</v>
      </c>
      <c r="H604" s="1246" t="s">
        <v>1699</v>
      </c>
      <c r="I604" s="1248" t="s">
        <v>3826</v>
      </c>
      <c r="J604" s="1245" t="s">
        <v>1683</v>
      </c>
      <c r="K604" s="1245"/>
      <c r="L604" s="1254" t="s">
        <v>2083</v>
      </c>
      <c r="M604" s="1245" t="s">
        <v>2083</v>
      </c>
      <c r="N604" s="1245"/>
      <c r="O604" s="1245" t="s">
        <v>2234</v>
      </c>
      <c r="P604" s="1249">
        <v>44561</v>
      </c>
      <c r="Q604" s="1245" t="s">
        <v>1756</v>
      </c>
      <c r="R604" s="1244"/>
      <c r="S604" s="1244"/>
      <c r="T604" s="1244"/>
      <c r="U604" s="1244"/>
      <c r="V604" s="1244"/>
      <c r="W604" s="1244"/>
      <c r="X604" s="1244"/>
      <c r="Y604" s="1244"/>
      <c r="Z604" s="1251"/>
      <c r="AA604" s="1257"/>
      <c r="AB604" s="1252" t="e">
        <f>+VLOOKUP(#REF!,'[6]CÁN BỘ'!F$8:CL$1600,COLUMN('[6]CÁN BỘ'!$CL$17)-5,0)</f>
        <v>#REF!</v>
      </c>
      <c r="AC604" s="1253"/>
      <c r="AD604" s="1231"/>
    </row>
    <row r="605" spans="1:30" ht="15.75" customHeight="1">
      <c r="A605" s="1244">
        <f t="shared" si="29"/>
        <v>79</v>
      </c>
      <c r="B605" s="1245" t="s">
        <v>2828</v>
      </c>
      <c r="C605" s="1245" t="s">
        <v>1283</v>
      </c>
      <c r="D605" s="1245" t="s">
        <v>441</v>
      </c>
      <c r="E605" s="1246" t="s">
        <v>1710</v>
      </c>
      <c r="F605" s="1245">
        <f t="shared" si="22"/>
        <v>1997</v>
      </c>
      <c r="G605" s="1247">
        <v>35726</v>
      </c>
      <c r="H605" s="1246" t="s">
        <v>1699</v>
      </c>
      <c r="I605" s="1248" t="s">
        <v>3826</v>
      </c>
      <c r="J605" s="1245" t="s">
        <v>20</v>
      </c>
      <c r="K605" s="1245"/>
      <c r="L605" s="1254"/>
      <c r="M605" s="1245"/>
      <c r="N605" s="1245"/>
      <c r="O605" s="1245"/>
      <c r="P605" s="1249"/>
      <c r="Q605" s="1245"/>
      <c r="R605" s="1244"/>
      <c r="S605" s="1244"/>
      <c r="T605" s="1244"/>
      <c r="U605" s="1244"/>
      <c r="V605" s="1244"/>
      <c r="W605" s="1244"/>
      <c r="X605" s="1244"/>
      <c r="Y605" s="1251">
        <v>0</v>
      </c>
      <c r="Z605" s="1251">
        <v>0</v>
      </c>
      <c r="AA605" s="1257"/>
      <c r="AB605" s="1252" t="s">
        <v>3826</v>
      </c>
      <c r="AC605" s="1253"/>
      <c r="AD605" s="1231"/>
    </row>
    <row r="606" spans="1:30" ht="15.75" customHeight="1">
      <c r="A606" s="1244">
        <f t="shared" si="29"/>
        <v>80</v>
      </c>
      <c r="B606" s="1245" t="s">
        <v>1374</v>
      </c>
      <c r="C606" s="1245" t="s">
        <v>1283</v>
      </c>
      <c r="D606" s="1245" t="s">
        <v>441</v>
      </c>
      <c r="E606" s="1246" t="s">
        <v>1710</v>
      </c>
      <c r="F606" s="1245">
        <f t="shared" si="22"/>
        <v>1971</v>
      </c>
      <c r="G606" s="1247">
        <v>26041</v>
      </c>
      <c r="H606" s="1244" t="s">
        <v>1861</v>
      </c>
      <c r="I606" s="1248" t="s">
        <v>3826</v>
      </c>
      <c r="J606" s="1245" t="s">
        <v>1683</v>
      </c>
      <c r="K606" s="1245" t="s">
        <v>1862</v>
      </c>
      <c r="L606" s="1245" t="s">
        <v>2167</v>
      </c>
      <c r="M606" s="1245" t="s">
        <v>2829</v>
      </c>
      <c r="N606" s="1245"/>
      <c r="O606" s="1245" t="s">
        <v>2830</v>
      </c>
      <c r="P606" s="1249"/>
      <c r="Q606" s="1245" t="s">
        <v>1821</v>
      </c>
      <c r="R606" s="1244" t="s">
        <v>1746</v>
      </c>
      <c r="S606" s="1244" t="s">
        <v>1759</v>
      </c>
      <c r="T606" s="1244" t="s">
        <v>725</v>
      </c>
      <c r="U606" s="1244" t="s">
        <v>1866</v>
      </c>
      <c r="V606" s="1244"/>
      <c r="W606" s="1244">
        <v>0</v>
      </c>
      <c r="X606" s="1244"/>
      <c r="Y606" s="1251">
        <v>35803</v>
      </c>
      <c r="Z606" s="1251">
        <v>36168</v>
      </c>
      <c r="AA606" s="1250">
        <f t="shared" ref="AA606:AA638" ca="1" si="33">IF(E606="nữ",660-DATEDIF(G606,TODAY(),"m"),720-DATEDIF(G606,TODAY(),"m"))/12</f>
        <v>1.5</v>
      </c>
      <c r="AB606" s="1252" t="s">
        <v>3826</v>
      </c>
      <c r="AC606" s="1253"/>
      <c r="AD606" s="1231"/>
    </row>
    <row r="607" spans="1:30" ht="15.75" customHeight="1">
      <c r="A607" s="1244">
        <f t="shared" si="29"/>
        <v>81</v>
      </c>
      <c r="B607" s="1245" t="s">
        <v>2831</v>
      </c>
      <c r="C607" s="1245" t="s">
        <v>1283</v>
      </c>
      <c r="D607" s="1245" t="s">
        <v>441</v>
      </c>
      <c r="E607" s="1244" t="s">
        <v>1710</v>
      </c>
      <c r="F607" s="1245">
        <f t="shared" si="22"/>
        <v>1980</v>
      </c>
      <c r="G607" s="1247">
        <v>29494</v>
      </c>
      <c r="H607" s="1244" t="s">
        <v>1699</v>
      </c>
      <c r="I607" s="1248" t="s">
        <v>3826</v>
      </c>
      <c r="J607" s="1245" t="s">
        <v>1681</v>
      </c>
      <c r="K607" s="1245">
        <v>0</v>
      </c>
      <c r="L607" s="1245" t="s">
        <v>2167</v>
      </c>
      <c r="M607" s="1245" t="s">
        <v>2168</v>
      </c>
      <c r="N607" s="1245"/>
      <c r="O607" s="1245" t="s">
        <v>1227</v>
      </c>
      <c r="P607" s="1249"/>
      <c r="Q607" s="1245" t="s">
        <v>1756</v>
      </c>
      <c r="R607" s="1251" t="s">
        <v>1773</v>
      </c>
      <c r="S607" s="1244"/>
      <c r="T607" s="1244" t="s">
        <v>725</v>
      </c>
      <c r="U607" s="1244" t="s">
        <v>1694</v>
      </c>
      <c r="V607" s="1244"/>
      <c r="W607" s="1244" t="s">
        <v>1742</v>
      </c>
      <c r="X607" s="1244"/>
      <c r="Y607" s="1251">
        <v>37645</v>
      </c>
      <c r="Z607" s="1251">
        <v>38010</v>
      </c>
      <c r="AA607" s="1250">
        <f t="shared" ca="1" si="33"/>
        <v>10.916666666666666</v>
      </c>
      <c r="AB607" s="1252" t="s">
        <v>3826</v>
      </c>
      <c r="AC607" s="1253"/>
      <c r="AD607" s="1231"/>
    </row>
    <row r="608" spans="1:30" ht="15.75" customHeight="1">
      <c r="A608" s="1244">
        <f t="shared" si="29"/>
        <v>82</v>
      </c>
      <c r="B608" s="1245" t="s">
        <v>2832</v>
      </c>
      <c r="C608" s="1245" t="s">
        <v>1283</v>
      </c>
      <c r="D608" s="1245" t="s">
        <v>441</v>
      </c>
      <c r="E608" s="1246" t="s">
        <v>1710</v>
      </c>
      <c r="F608" s="1245">
        <f t="shared" si="22"/>
        <v>1987</v>
      </c>
      <c r="G608" s="1247">
        <v>31837</v>
      </c>
      <c r="H608" s="1244" t="s">
        <v>1699</v>
      </c>
      <c r="I608" s="1248" t="s">
        <v>3826</v>
      </c>
      <c r="J608" s="1245" t="s">
        <v>1683</v>
      </c>
      <c r="K608" s="1245">
        <v>0</v>
      </c>
      <c r="L608" s="1245" t="s">
        <v>2167</v>
      </c>
      <c r="M608" s="1245" t="s">
        <v>2826</v>
      </c>
      <c r="N608" s="1245"/>
      <c r="O608" s="1245" t="s">
        <v>2083</v>
      </c>
      <c r="P608" s="1249"/>
      <c r="Q608" s="1245" t="s">
        <v>1756</v>
      </c>
      <c r="R608" s="1251" t="s">
        <v>2284</v>
      </c>
      <c r="S608" s="1244" t="s">
        <v>1759</v>
      </c>
      <c r="T608" s="1244" t="s">
        <v>725</v>
      </c>
      <c r="U608" s="1244" t="s">
        <v>1694</v>
      </c>
      <c r="V608" s="1244"/>
      <c r="W608" s="1250" t="s">
        <v>1708</v>
      </c>
      <c r="X608" s="1244"/>
      <c r="Y608" s="1251">
        <v>39240</v>
      </c>
      <c r="Z608" s="1251">
        <v>39606</v>
      </c>
      <c r="AA608" s="1250">
        <f t="shared" ca="1" si="33"/>
        <v>17.333333333333332</v>
      </c>
      <c r="AB608" s="1252" t="s">
        <v>3826</v>
      </c>
      <c r="AC608" s="1253"/>
      <c r="AD608" s="1231"/>
    </row>
    <row r="609" spans="1:30" ht="15.75" customHeight="1">
      <c r="A609" s="1244">
        <f t="shared" si="29"/>
        <v>83</v>
      </c>
      <c r="B609" s="1245" t="s">
        <v>1399</v>
      </c>
      <c r="C609" s="1245" t="s">
        <v>1283</v>
      </c>
      <c r="D609" s="1245" t="s">
        <v>441</v>
      </c>
      <c r="E609" s="1244" t="s">
        <v>1710</v>
      </c>
      <c r="F609" s="1245">
        <f t="shared" si="22"/>
        <v>1987</v>
      </c>
      <c r="G609" s="1247">
        <v>32130</v>
      </c>
      <c r="H609" s="1244" t="s">
        <v>1699</v>
      </c>
      <c r="I609" s="1248" t="s">
        <v>3826</v>
      </c>
      <c r="J609" s="1245" t="s">
        <v>1681</v>
      </c>
      <c r="K609" s="1245">
        <v>0</v>
      </c>
      <c r="L609" s="1245" t="s">
        <v>2167</v>
      </c>
      <c r="M609" s="1245" t="s">
        <v>2447</v>
      </c>
      <c r="N609" s="1245"/>
      <c r="O609" s="1245" t="s">
        <v>1227</v>
      </c>
      <c r="P609" s="1249"/>
      <c r="Q609" s="1245" t="s">
        <v>1756</v>
      </c>
      <c r="R609" s="1251" t="s">
        <v>1746</v>
      </c>
      <c r="S609" s="1244" t="s">
        <v>1759</v>
      </c>
      <c r="T609" s="1244" t="s">
        <v>725</v>
      </c>
      <c r="U609" s="1244" t="s">
        <v>1774</v>
      </c>
      <c r="V609" s="1244"/>
      <c r="W609" s="1244">
        <v>0</v>
      </c>
      <c r="X609" s="1244"/>
      <c r="Y609" s="1251">
        <v>39506</v>
      </c>
      <c r="Z609" s="1251">
        <v>39872</v>
      </c>
      <c r="AA609" s="1250">
        <f t="shared" ca="1" si="33"/>
        <v>18.166666666666668</v>
      </c>
      <c r="AB609" s="1252" t="s">
        <v>3826</v>
      </c>
      <c r="AC609" s="1253"/>
      <c r="AD609" s="1231"/>
    </row>
    <row r="610" spans="1:30" ht="15.75" customHeight="1">
      <c r="A610" s="1244">
        <f t="shared" si="29"/>
        <v>84</v>
      </c>
      <c r="B610" s="1245" t="s">
        <v>1489</v>
      </c>
      <c r="C610" s="1245" t="s">
        <v>1283</v>
      </c>
      <c r="D610" s="1245" t="s">
        <v>445</v>
      </c>
      <c r="E610" s="1244" t="s">
        <v>1710</v>
      </c>
      <c r="F610" s="1245">
        <f t="shared" si="22"/>
        <v>1980</v>
      </c>
      <c r="G610" s="1247">
        <v>29567</v>
      </c>
      <c r="H610" s="1244" t="s">
        <v>1691</v>
      </c>
      <c r="I610" s="1248" t="s">
        <v>3826</v>
      </c>
      <c r="J610" s="1245" t="s">
        <v>1683</v>
      </c>
      <c r="K610" s="1245">
        <v>0</v>
      </c>
      <c r="L610" s="1245" t="s">
        <v>2014</v>
      </c>
      <c r="M610" s="1245" t="s">
        <v>2015</v>
      </c>
      <c r="N610" s="1245"/>
      <c r="O610" s="1245" t="s">
        <v>2015</v>
      </c>
      <c r="P610" s="1249"/>
      <c r="Q610" s="1245" t="s">
        <v>1756</v>
      </c>
      <c r="R610" s="1251" t="s">
        <v>2617</v>
      </c>
      <c r="S610" s="1244" t="s">
        <v>1759</v>
      </c>
      <c r="T610" s="1244" t="s">
        <v>725</v>
      </c>
      <c r="U610" s="1244" t="s">
        <v>1694</v>
      </c>
      <c r="V610" s="1244"/>
      <c r="W610" s="1244">
        <v>0</v>
      </c>
      <c r="X610" s="1244"/>
      <c r="Y610" s="1251">
        <v>37778</v>
      </c>
      <c r="Z610" s="1251">
        <v>38144</v>
      </c>
      <c r="AA610" s="1250">
        <f t="shared" ca="1" si="33"/>
        <v>11.166666666666666</v>
      </c>
      <c r="AB610" s="1252" t="s">
        <v>3826</v>
      </c>
      <c r="AC610" s="1253"/>
      <c r="AD610" s="1231"/>
    </row>
    <row r="611" spans="1:30" ht="15.75" customHeight="1">
      <c r="A611" s="1244">
        <f t="shared" si="29"/>
        <v>85</v>
      </c>
      <c r="B611" s="1245" t="s">
        <v>1487</v>
      </c>
      <c r="C611" s="1245" t="s">
        <v>1283</v>
      </c>
      <c r="D611" s="1245" t="s">
        <v>445</v>
      </c>
      <c r="E611" s="1244" t="s">
        <v>1710</v>
      </c>
      <c r="F611" s="1245">
        <f t="shared" si="22"/>
        <v>1978</v>
      </c>
      <c r="G611" s="1247">
        <v>28730</v>
      </c>
      <c r="H611" s="1244" t="s">
        <v>1691</v>
      </c>
      <c r="I611" s="1248" t="s">
        <v>3826</v>
      </c>
      <c r="J611" s="1245" t="s">
        <v>1683</v>
      </c>
      <c r="K611" s="1245">
        <v>0</v>
      </c>
      <c r="L611" s="1245" t="s">
        <v>2014</v>
      </c>
      <c r="M611" s="1245" t="s">
        <v>2015</v>
      </c>
      <c r="N611" s="1245"/>
      <c r="O611" s="1245" t="s">
        <v>2015</v>
      </c>
      <c r="P611" s="1249"/>
      <c r="Q611" s="1245" t="s">
        <v>1756</v>
      </c>
      <c r="R611" s="1251" t="s">
        <v>2617</v>
      </c>
      <c r="S611" s="1244" t="s">
        <v>1759</v>
      </c>
      <c r="T611" s="1244" t="s">
        <v>725</v>
      </c>
      <c r="U611" s="1244" t="s">
        <v>1694</v>
      </c>
      <c r="V611" s="1244"/>
      <c r="W611" s="1244">
        <v>0</v>
      </c>
      <c r="X611" s="1244" t="s">
        <v>1696</v>
      </c>
      <c r="Y611" s="1251">
        <v>40189</v>
      </c>
      <c r="Z611" s="1251">
        <v>40554</v>
      </c>
      <c r="AA611" s="1250">
        <f t="shared" ca="1" si="33"/>
        <v>8.8333333333333339</v>
      </c>
      <c r="AB611" s="1252" t="s">
        <v>3826</v>
      </c>
      <c r="AC611" s="1253"/>
      <c r="AD611" s="1231"/>
    </row>
    <row r="612" spans="1:30" ht="15.75" customHeight="1">
      <c r="A612" s="1244">
        <f t="shared" si="29"/>
        <v>86</v>
      </c>
      <c r="B612" s="1245" t="s">
        <v>2833</v>
      </c>
      <c r="C612" s="1245" t="s">
        <v>1283</v>
      </c>
      <c r="D612" s="1245" t="s">
        <v>445</v>
      </c>
      <c r="E612" s="1246" t="s">
        <v>1710</v>
      </c>
      <c r="F612" s="1245">
        <f t="shared" si="22"/>
        <v>1979</v>
      </c>
      <c r="G612" s="1247">
        <v>29160</v>
      </c>
      <c r="H612" s="1244" t="s">
        <v>1691</v>
      </c>
      <c r="I612" s="1248" t="s">
        <v>3826</v>
      </c>
      <c r="J612" s="1245" t="s">
        <v>1683</v>
      </c>
      <c r="K612" s="1245">
        <v>0</v>
      </c>
      <c r="L612" s="1245" t="s">
        <v>2014</v>
      </c>
      <c r="M612" s="1245" t="s">
        <v>1718</v>
      </c>
      <c r="N612" s="1245"/>
      <c r="O612" s="1245" t="s">
        <v>1718</v>
      </c>
      <c r="P612" s="1249"/>
      <c r="Q612" s="1245" t="s">
        <v>1756</v>
      </c>
      <c r="R612" s="1251" t="s">
        <v>2284</v>
      </c>
      <c r="S612" s="1244" t="s">
        <v>1759</v>
      </c>
      <c r="T612" s="1244" t="s">
        <v>725</v>
      </c>
      <c r="U612" s="1244" t="s">
        <v>1694</v>
      </c>
      <c r="V612" s="1244"/>
      <c r="W612" s="1244">
        <v>0</v>
      </c>
      <c r="X612" s="1244"/>
      <c r="Y612" s="1251">
        <v>37287</v>
      </c>
      <c r="Z612" s="1251">
        <v>37652</v>
      </c>
      <c r="AA612" s="1250">
        <f t="shared" ca="1" si="33"/>
        <v>10</v>
      </c>
      <c r="AB612" s="1252" t="s">
        <v>3826</v>
      </c>
      <c r="AC612" s="1253"/>
      <c r="AD612" s="1231"/>
    </row>
    <row r="613" spans="1:30" ht="15.75" customHeight="1">
      <c r="A613" s="1244">
        <f t="shared" si="29"/>
        <v>87</v>
      </c>
      <c r="B613" s="1245" t="s">
        <v>1477</v>
      </c>
      <c r="C613" s="1245" t="s">
        <v>1283</v>
      </c>
      <c r="D613" s="1245" t="s">
        <v>445</v>
      </c>
      <c r="E613" s="1246" t="s">
        <v>1690</v>
      </c>
      <c r="F613" s="1245">
        <f t="shared" si="22"/>
        <v>1979</v>
      </c>
      <c r="G613" s="1247">
        <v>29140</v>
      </c>
      <c r="H613" s="1244" t="s">
        <v>1691</v>
      </c>
      <c r="I613" s="1248" t="s">
        <v>3826</v>
      </c>
      <c r="J613" s="1245" t="s">
        <v>1683</v>
      </c>
      <c r="K613" s="1245">
        <v>0</v>
      </c>
      <c r="L613" s="1245" t="s">
        <v>2500</v>
      </c>
      <c r="M613" s="1245" t="s">
        <v>1718</v>
      </c>
      <c r="N613" s="1245"/>
      <c r="O613" s="1245" t="s">
        <v>2834</v>
      </c>
      <c r="P613" s="1249"/>
      <c r="Q613" s="1245" t="s">
        <v>1821</v>
      </c>
      <c r="R613" s="1251" t="s">
        <v>1773</v>
      </c>
      <c r="S613" s="1244"/>
      <c r="T613" s="1244" t="s">
        <v>725</v>
      </c>
      <c r="U613" s="1244" t="s">
        <v>1760</v>
      </c>
      <c r="V613" s="1244"/>
      <c r="W613" s="1244">
        <v>0</v>
      </c>
      <c r="X613" s="1244" t="s">
        <v>2835</v>
      </c>
      <c r="Y613" s="1251">
        <v>36968</v>
      </c>
      <c r="Z613" s="1251">
        <v>37333</v>
      </c>
      <c r="AA613" s="1250">
        <f t="shared" ca="1" si="33"/>
        <v>15</v>
      </c>
      <c r="AB613" s="1252" t="s">
        <v>3826</v>
      </c>
      <c r="AC613" s="1270" t="e">
        <f t="shared" ref="AC613:AC614" si="34">+#REF!-#REF!</f>
        <v>#REF!</v>
      </c>
      <c r="AD613" s="1231"/>
    </row>
    <row r="614" spans="1:30" ht="15.75" customHeight="1">
      <c r="A614" s="1244">
        <f t="shared" si="29"/>
        <v>88</v>
      </c>
      <c r="B614" s="1245" t="s">
        <v>1485</v>
      </c>
      <c r="C614" s="1245" t="s">
        <v>1283</v>
      </c>
      <c r="D614" s="1245" t="s">
        <v>445</v>
      </c>
      <c r="E614" s="1246" t="s">
        <v>1710</v>
      </c>
      <c r="F614" s="1245">
        <f t="shared" si="22"/>
        <v>1984</v>
      </c>
      <c r="G614" s="1247">
        <v>30950</v>
      </c>
      <c r="H614" s="1244" t="s">
        <v>1691</v>
      </c>
      <c r="I614" s="1248" t="s">
        <v>3826</v>
      </c>
      <c r="J614" s="1245" t="s">
        <v>1683</v>
      </c>
      <c r="K614" s="1245">
        <v>0</v>
      </c>
      <c r="L614" s="1245" t="s">
        <v>2014</v>
      </c>
      <c r="M614" s="1245" t="s">
        <v>2015</v>
      </c>
      <c r="N614" s="1245"/>
      <c r="O614" s="1245" t="s">
        <v>2015</v>
      </c>
      <c r="P614" s="1249"/>
      <c r="Q614" s="1245" t="s">
        <v>1821</v>
      </c>
      <c r="R614" s="1251" t="s">
        <v>2630</v>
      </c>
      <c r="S614" s="1244" t="s">
        <v>1759</v>
      </c>
      <c r="T614" s="1244" t="s">
        <v>725</v>
      </c>
      <c r="U614" s="1244" t="s">
        <v>1694</v>
      </c>
      <c r="V614" s="1244"/>
      <c r="W614" s="1250" t="s">
        <v>1716</v>
      </c>
      <c r="X614" s="1244" t="s">
        <v>1696</v>
      </c>
      <c r="Y614" s="1251">
        <v>37508</v>
      </c>
      <c r="Z614" s="1251">
        <v>37873</v>
      </c>
      <c r="AA614" s="1250">
        <f t="shared" ca="1" si="33"/>
        <v>14.916666666666666</v>
      </c>
      <c r="AB614" s="1252" t="s">
        <v>3826</v>
      </c>
      <c r="AC614" s="1270" t="e">
        <f t="shared" si="34"/>
        <v>#REF!</v>
      </c>
      <c r="AD614" s="1231"/>
    </row>
    <row r="615" spans="1:30" ht="15.75" customHeight="1">
      <c r="A615" s="1244">
        <f t="shared" si="29"/>
        <v>89</v>
      </c>
      <c r="B615" s="1245" t="s">
        <v>1486</v>
      </c>
      <c r="C615" s="1245" t="s">
        <v>1283</v>
      </c>
      <c r="D615" s="1245" t="s">
        <v>445</v>
      </c>
      <c r="E615" s="1244" t="s">
        <v>1710</v>
      </c>
      <c r="F615" s="1245">
        <f t="shared" si="22"/>
        <v>1979</v>
      </c>
      <c r="G615" s="1247">
        <v>29149</v>
      </c>
      <c r="H615" s="1244" t="s">
        <v>1691</v>
      </c>
      <c r="I615" s="1248" t="s">
        <v>3826</v>
      </c>
      <c r="J615" s="1245" t="s">
        <v>1683</v>
      </c>
      <c r="K615" s="1245">
        <v>0</v>
      </c>
      <c r="L615" s="1245" t="s">
        <v>2014</v>
      </c>
      <c r="M615" s="1245" t="s">
        <v>2015</v>
      </c>
      <c r="N615" s="1245"/>
      <c r="O615" s="1245" t="s">
        <v>2015</v>
      </c>
      <c r="P615" s="1249"/>
      <c r="Q615" s="1245" t="s">
        <v>1756</v>
      </c>
      <c r="R615" s="1251" t="s">
        <v>2836</v>
      </c>
      <c r="S615" s="1244" t="s">
        <v>1759</v>
      </c>
      <c r="T615" s="1244" t="s">
        <v>725</v>
      </c>
      <c r="U615" s="1244" t="s">
        <v>1694</v>
      </c>
      <c r="V615" s="1244"/>
      <c r="W615" s="1244">
        <v>0</v>
      </c>
      <c r="X615" s="1244"/>
      <c r="Y615" s="1251">
        <v>36968</v>
      </c>
      <c r="Z615" s="1251">
        <v>37333</v>
      </c>
      <c r="AA615" s="1250">
        <f t="shared" ca="1" si="33"/>
        <v>10</v>
      </c>
      <c r="AB615" s="1252" t="s">
        <v>3826</v>
      </c>
      <c r="AC615" s="1253"/>
      <c r="AD615" s="1231"/>
    </row>
    <row r="616" spans="1:30" ht="15.75" customHeight="1">
      <c r="A616" s="1244">
        <f t="shared" si="29"/>
        <v>90</v>
      </c>
      <c r="B616" s="1245" t="s">
        <v>1484</v>
      </c>
      <c r="C616" s="1245" t="s">
        <v>1283</v>
      </c>
      <c r="D616" s="1245" t="s">
        <v>445</v>
      </c>
      <c r="E616" s="1246" t="s">
        <v>1690</v>
      </c>
      <c r="F616" s="1245">
        <f t="shared" si="22"/>
        <v>1964</v>
      </c>
      <c r="G616" s="1247">
        <v>23540</v>
      </c>
      <c r="H616" s="1244" t="s">
        <v>1861</v>
      </c>
      <c r="I616" s="1248" t="s">
        <v>3826</v>
      </c>
      <c r="J616" s="1245" t="s">
        <v>1683</v>
      </c>
      <c r="K616" s="1245" t="s">
        <v>1862</v>
      </c>
      <c r="L616" s="1245" t="s">
        <v>2014</v>
      </c>
      <c r="M616" s="1245" t="s">
        <v>2015</v>
      </c>
      <c r="N616" s="1245"/>
      <c r="O616" s="1245" t="s">
        <v>2015</v>
      </c>
      <c r="P616" s="1249"/>
      <c r="Q616" s="1245" t="s">
        <v>1756</v>
      </c>
      <c r="R616" s="1244" t="s">
        <v>1773</v>
      </c>
      <c r="S616" s="1244"/>
      <c r="T616" s="1244" t="s">
        <v>725</v>
      </c>
      <c r="U616" s="1244" t="s">
        <v>1866</v>
      </c>
      <c r="V616" s="1244"/>
      <c r="W616" s="1244">
        <v>0</v>
      </c>
      <c r="X616" s="1244"/>
      <c r="Y616" s="1251"/>
      <c r="Z616" s="1251"/>
      <c r="AA616" s="1250">
        <f t="shared" ca="1" si="33"/>
        <v>-0.33333333333333331</v>
      </c>
      <c r="AB616" s="1252" t="s">
        <v>3826</v>
      </c>
      <c r="AC616" s="1253"/>
      <c r="AD616" s="1231"/>
    </row>
    <row r="617" spans="1:30" ht="15.75" customHeight="1">
      <c r="A617" s="1244">
        <f t="shared" si="29"/>
        <v>91</v>
      </c>
      <c r="B617" s="1245" t="s">
        <v>2837</v>
      </c>
      <c r="C617" s="1245" t="s">
        <v>1283</v>
      </c>
      <c r="D617" s="1245" t="s">
        <v>445</v>
      </c>
      <c r="E617" s="1244" t="s">
        <v>1710</v>
      </c>
      <c r="F617" s="1245">
        <f t="shared" si="22"/>
        <v>1975</v>
      </c>
      <c r="G617" s="1247">
        <v>27743</v>
      </c>
      <c r="H617" s="1244" t="s">
        <v>1691</v>
      </c>
      <c r="I617" s="1248" t="s">
        <v>3826</v>
      </c>
      <c r="J617" s="1245" t="s">
        <v>1683</v>
      </c>
      <c r="K617" s="1245">
        <v>0</v>
      </c>
      <c r="L617" s="1245" t="s">
        <v>2014</v>
      </c>
      <c r="M617" s="1245" t="s">
        <v>2838</v>
      </c>
      <c r="N617" s="1245"/>
      <c r="O617" s="1245" t="s">
        <v>2014</v>
      </c>
      <c r="P617" s="1249">
        <v>43862</v>
      </c>
      <c r="Q617" s="1245" t="s">
        <v>1756</v>
      </c>
      <c r="R617" s="1251" t="s">
        <v>1946</v>
      </c>
      <c r="S617" s="1244"/>
      <c r="T617" s="1244">
        <v>2016</v>
      </c>
      <c r="U617" s="1244" t="s">
        <v>1760</v>
      </c>
      <c r="V617" s="1244"/>
      <c r="W617" s="1244">
        <v>0</v>
      </c>
      <c r="X617" s="1244"/>
      <c r="Y617" s="1251">
        <v>40881</v>
      </c>
      <c r="Z617" s="1251">
        <v>41247</v>
      </c>
      <c r="AA617" s="1250">
        <f t="shared" ca="1" si="33"/>
        <v>6.166666666666667</v>
      </c>
      <c r="AB617" s="1252" t="s">
        <v>3826</v>
      </c>
      <c r="AC617" s="1253"/>
      <c r="AD617" s="1231"/>
    </row>
    <row r="618" spans="1:30" ht="15.75" customHeight="1">
      <c r="A618" s="1244">
        <f t="shared" si="29"/>
        <v>92</v>
      </c>
      <c r="B618" s="1245" t="s">
        <v>2839</v>
      </c>
      <c r="C618" s="1245" t="s">
        <v>1283</v>
      </c>
      <c r="D618" s="1245" t="s">
        <v>445</v>
      </c>
      <c r="E618" s="1246" t="s">
        <v>1710</v>
      </c>
      <c r="F618" s="1245">
        <f t="shared" si="22"/>
        <v>1969</v>
      </c>
      <c r="G618" s="1247">
        <v>25505</v>
      </c>
      <c r="H618" s="1244" t="s">
        <v>1691</v>
      </c>
      <c r="I618" s="1248" t="s">
        <v>3826</v>
      </c>
      <c r="J618" s="1245" t="s">
        <v>1681</v>
      </c>
      <c r="K618" s="1245">
        <v>0</v>
      </c>
      <c r="L618" s="1245" t="s">
        <v>2014</v>
      </c>
      <c r="M618" s="1245" t="s">
        <v>2840</v>
      </c>
      <c r="N618" s="1245"/>
      <c r="O618" s="1245" t="s">
        <v>1227</v>
      </c>
      <c r="P618" s="1249"/>
      <c r="Q618" s="1245" t="s">
        <v>1756</v>
      </c>
      <c r="R618" s="1251" t="s">
        <v>1762</v>
      </c>
      <c r="S618" s="1244"/>
      <c r="T618" s="1244" t="s">
        <v>725</v>
      </c>
      <c r="U618" s="1244" t="s">
        <v>1694</v>
      </c>
      <c r="V618" s="1244"/>
      <c r="W618" s="1244" t="s">
        <v>1742</v>
      </c>
      <c r="X618" s="1244"/>
      <c r="Y618" s="1251">
        <v>38299</v>
      </c>
      <c r="Z618" s="1251">
        <v>38664</v>
      </c>
      <c r="AA618" s="1250">
        <f t="shared" ca="1" si="33"/>
        <v>0</v>
      </c>
      <c r="AB618" s="1252" t="s">
        <v>3826</v>
      </c>
      <c r="AC618" s="1253"/>
      <c r="AD618" s="1231"/>
    </row>
    <row r="619" spans="1:30" ht="15.75" customHeight="1">
      <c r="A619" s="1244">
        <f t="shared" si="29"/>
        <v>93</v>
      </c>
      <c r="B619" s="1245" t="s">
        <v>2841</v>
      </c>
      <c r="C619" s="1245" t="s">
        <v>1283</v>
      </c>
      <c r="D619" s="1245" t="s">
        <v>445</v>
      </c>
      <c r="E619" s="1244" t="s">
        <v>1690</v>
      </c>
      <c r="F619" s="1245">
        <f t="shared" si="22"/>
        <v>1981</v>
      </c>
      <c r="G619" s="1247">
        <v>29743</v>
      </c>
      <c r="H619" s="1244" t="s">
        <v>1691</v>
      </c>
      <c r="I619" s="1248" t="s">
        <v>3826</v>
      </c>
      <c r="J619" s="1245" t="s">
        <v>1683</v>
      </c>
      <c r="K619" s="1245">
        <v>0</v>
      </c>
      <c r="L619" s="1245" t="s">
        <v>2014</v>
      </c>
      <c r="M619" s="1245" t="s">
        <v>1718</v>
      </c>
      <c r="N619" s="1245"/>
      <c r="O619" s="1245" t="s">
        <v>1718</v>
      </c>
      <c r="P619" s="1249"/>
      <c r="Q619" s="1245" t="s">
        <v>1821</v>
      </c>
      <c r="R619" s="1251" t="s">
        <v>1765</v>
      </c>
      <c r="S619" s="1244"/>
      <c r="T619" s="1244" t="s">
        <v>725</v>
      </c>
      <c r="U619" s="1244" t="s">
        <v>1760</v>
      </c>
      <c r="V619" s="1244"/>
      <c r="W619" s="1250" t="s">
        <v>1716</v>
      </c>
      <c r="X619" s="1244" t="s">
        <v>1696</v>
      </c>
      <c r="Y619" s="1251">
        <v>37892</v>
      </c>
      <c r="Z619" s="1251">
        <v>38258</v>
      </c>
      <c r="AA619" s="1250">
        <f t="shared" ca="1" si="33"/>
        <v>16.666666666666668</v>
      </c>
      <c r="AB619" s="1252" t="e">
        <f>+VLOOKUP(#REF!,'[6]CÁN BỘ'!F$8:CL$1600,COLUMN('[6]CÁN BỘ'!$CL$17)-5,0)</f>
        <v>#REF!</v>
      </c>
      <c r="AC619" s="1270" t="e">
        <f>+#REF!-#REF!</f>
        <v>#REF!</v>
      </c>
      <c r="AD619" s="1231"/>
    </row>
    <row r="620" spans="1:30" ht="15.75" customHeight="1">
      <c r="A620" s="1244">
        <f t="shared" si="29"/>
        <v>94</v>
      </c>
      <c r="B620" s="1245" t="s">
        <v>1481</v>
      </c>
      <c r="C620" s="1245" t="s">
        <v>1283</v>
      </c>
      <c r="D620" s="1245" t="s">
        <v>445</v>
      </c>
      <c r="E620" s="1246" t="s">
        <v>1710</v>
      </c>
      <c r="F620" s="1245">
        <f t="shared" si="22"/>
        <v>1981</v>
      </c>
      <c r="G620" s="1247">
        <v>29633</v>
      </c>
      <c r="H620" s="1244" t="s">
        <v>1691</v>
      </c>
      <c r="I620" s="1248" t="s">
        <v>3826</v>
      </c>
      <c r="J620" s="1245" t="s">
        <v>1683</v>
      </c>
      <c r="K620" s="1245">
        <v>0</v>
      </c>
      <c r="L620" s="1245" t="s">
        <v>2014</v>
      </c>
      <c r="M620" s="1245" t="s">
        <v>1718</v>
      </c>
      <c r="N620" s="1245"/>
      <c r="O620" s="1245" t="s">
        <v>2014</v>
      </c>
      <c r="P620" s="1249"/>
      <c r="Q620" s="1245" t="s">
        <v>1756</v>
      </c>
      <c r="R620" s="1251" t="s">
        <v>1946</v>
      </c>
      <c r="S620" s="1244"/>
      <c r="T620" s="1244" t="s">
        <v>725</v>
      </c>
      <c r="U620" s="1244" t="s">
        <v>1694</v>
      </c>
      <c r="V620" s="1244"/>
      <c r="W620" s="1244" t="s">
        <v>725</v>
      </c>
      <c r="X620" s="1244"/>
      <c r="Y620" s="1251">
        <v>37413</v>
      </c>
      <c r="Z620" s="1251">
        <v>37778</v>
      </c>
      <c r="AA620" s="1250">
        <f t="shared" ca="1" si="33"/>
        <v>11.333333333333334</v>
      </c>
      <c r="AB620" s="1252" t="e">
        <f>+VLOOKUP(#REF!,'[7]CÁN BỘ'!F$8:AX$1037,COLUMN('[7]CÁN BỘ'!$AP$42)-5,0)</f>
        <v>#REF!</v>
      </c>
      <c r="AC620" s="1253"/>
      <c r="AD620" s="1231"/>
    </row>
    <row r="621" spans="1:30" ht="15.75" customHeight="1">
      <c r="A621" s="1244">
        <f t="shared" si="29"/>
        <v>95</v>
      </c>
      <c r="B621" s="1245" t="s">
        <v>2842</v>
      </c>
      <c r="C621" s="1245" t="s">
        <v>1283</v>
      </c>
      <c r="D621" s="1245" t="s">
        <v>445</v>
      </c>
      <c r="E621" s="1246" t="s">
        <v>1690</v>
      </c>
      <c r="F621" s="1245">
        <f t="shared" si="22"/>
        <v>1975</v>
      </c>
      <c r="G621" s="1247">
        <v>27604</v>
      </c>
      <c r="H621" s="1244" t="s">
        <v>1861</v>
      </c>
      <c r="I621" s="1248" t="s">
        <v>3826</v>
      </c>
      <c r="J621" s="1245" t="s">
        <v>1683</v>
      </c>
      <c r="K621" s="1245" t="s">
        <v>1862</v>
      </c>
      <c r="L621" s="1245" t="s">
        <v>2500</v>
      </c>
      <c r="M621" s="1245" t="s">
        <v>2015</v>
      </c>
      <c r="N621" s="1245"/>
      <c r="O621" s="1245" t="s">
        <v>2015</v>
      </c>
      <c r="P621" s="1249"/>
      <c r="Q621" s="1245" t="s">
        <v>1821</v>
      </c>
      <c r="R621" s="1251" t="s">
        <v>2130</v>
      </c>
      <c r="S621" s="1244"/>
      <c r="T621" s="1244" t="s">
        <v>725</v>
      </c>
      <c r="U621" s="1244" t="s">
        <v>1866</v>
      </c>
      <c r="V621" s="1244"/>
      <c r="W621" s="1250" t="s">
        <v>1695</v>
      </c>
      <c r="X621" s="1244" t="s">
        <v>2062</v>
      </c>
      <c r="Y621" s="1251">
        <v>38346</v>
      </c>
      <c r="Z621" s="1251">
        <v>38711</v>
      </c>
      <c r="AA621" s="1250">
        <f t="shared" ca="1" si="33"/>
        <v>10.75</v>
      </c>
      <c r="AB621" s="1252" t="s">
        <v>3826</v>
      </c>
      <c r="AC621" s="1270" t="e">
        <f t="shared" ref="AC621:AC622" si="35">+#REF!-#REF!</f>
        <v>#REF!</v>
      </c>
      <c r="AD621" s="1231"/>
    </row>
    <row r="622" spans="1:30" ht="15.75" customHeight="1">
      <c r="A622" s="1244">
        <f t="shared" si="29"/>
        <v>96</v>
      </c>
      <c r="B622" s="1245" t="s">
        <v>1458</v>
      </c>
      <c r="C622" s="1245" t="s">
        <v>1283</v>
      </c>
      <c r="D622" s="1245" t="s">
        <v>444</v>
      </c>
      <c r="E622" s="1244" t="s">
        <v>1710</v>
      </c>
      <c r="F622" s="1245">
        <f t="shared" si="22"/>
        <v>1984</v>
      </c>
      <c r="G622" s="1247">
        <v>30906</v>
      </c>
      <c r="H622" s="1244" t="s">
        <v>1699</v>
      </c>
      <c r="I622" s="1248" t="s">
        <v>3826</v>
      </c>
      <c r="J622" s="1245" t="s">
        <v>1683</v>
      </c>
      <c r="K622" s="1245">
        <v>0</v>
      </c>
      <c r="L622" s="1245" t="s">
        <v>2801</v>
      </c>
      <c r="M622" s="1245" t="s">
        <v>2843</v>
      </c>
      <c r="N622" s="1245"/>
      <c r="O622" s="1245" t="s">
        <v>2024</v>
      </c>
      <c r="P622" s="1249"/>
      <c r="Q622" s="1245" t="s">
        <v>1756</v>
      </c>
      <c r="R622" s="1251" t="s">
        <v>1773</v>
      </c>
      <c r="S622" s="1244" t="s">
        <v>1759</v>
      </c>
      <c r="T622" s="1244" t="s">
        <v>725</v>
      </c>
      <c r="U622" s="1244" t="s">
        <v>1774</v>
      </c>
      <c r="V622" s="1244"/>
      <c r="W622" s="1244"/>
      <c r="X622" s="1244"/>
      <c r="Y622" s="1251">
        <v>38145</v>
      </c>
      <c r="Z622" s="1251">
        <v>38510</v>
      </c>
      <c r="AA622" s="1250">
        <f t="shared" ca="1" si="33"/>
        <v>14.833333333333334</v>
      </c>
      <c r="AB622" s="1252" t="s">
        <v>3826</v>
      </c>
      <c r="AC622" s="1270" t="e">
        <f t="shared" si="35"/>
        <v>#REF!</v>
      </c>
      <c r="AD622" s="1231"/>
    </row>
    <row r="623" spans="1:30" ht="15.75" customHeight="1">
      <c r="A623" s="1244">
        <f t="shared" si="29"/>
        <v>97</v>
      </c>
      <c r="B623" s="1245" t="s">
        <v>2844</v>
      </c>
      <c r="C623" s="1245" t="s">
        <v>1283</v>
      </c>
      <c r="D623" s="1245" t="s">
        <v>444</v>
      </c>
      <c r="E623" s="1246" t="s">
        <v>1690</v>
      </c>
      <c r="F623" s="1245">
        <f t="shared" si="22"/>
        <v>1957</v>
      </c>
      <c r="G623" s="1247">
        <v>20952</v>
      </c>
      <c r="H623" s="1244" t="s">
        <v>1861</v>
      </c>
      <c r="I623" s="1248" t="s">
        <v>3826</v>
      </c>
      <c r="J623" s="1245" t="s">
        <v>1683</v>
      </c>
      <c r="K623" s="1245" t="s">
        <v>1862</v>
      </c>
      <c r="L623" s="1245" t="s">
        <v>2801</v>
      </c>
      <c r="M623" s="1245" t="s">
        <v>2845</v>
      </c>
      <c r="N623" s="1245"/>
      <c r="O623" s="1245" t="s">
        <v>2843</v>
      </c>
      <c r="P623" s="1249"/>
      <c r="Q623" s="1245" t="s">
        <v>1756</v>
      </c>
      <c r="R623" s="1244" t="s">
        <v>1773</v>
      </c>
      <c r="S623" s="1244"/>
      <c r="T623" s="1244" t="s">
        <v>725</v>
      </c>
      <c r="U623" s="1244" t="s">
        <v>1866</v>
      </c>
      <c r="V623" s="1244"/>
      <c r="W623" s="1244">
        <v>0</v>
      </c>
      <c r="X623" s="1244"/>
      <c r="Y623" s="1251">
        <v>32381</v>
      </c>
      <c r="Z623" s="1251">
        <v>32746</v>
      </c>
      <c r="AA623" s="1250">
        <f t="shared" ca="1" si="33"/>
        <v>-7.416666666666667</v>
      </c>
      <c r="AB623" s="1252" t="s">
        <v>3826</v>
      </c>
      <c r="AC623" s="1253"/>
      <c r="AD623" s="1231"/>
    </row>
    <row r="624" spans="1:30" ht="15.75" customHeight="1">
      <c r="A624" s="1244">
        <f t="shared" si="29"/>
        <v>98</v>
      </c>
      <c r="B624" s="1245" t="s">
        <v>1463</v>
      </c>
      <c r="C624" s="1245" t="s">
        <v>1283</v>
      </c>
      <c r="D624" s="1245" t="s">
        <v>444</v>
      </c>
      <c r="E624" s="1244" t="s">
        <v>1710</v>
      </c>
      <c r="F624" s="1245">
        <f t="shared" si="22"/>
        <v>1986</v>
      </c>
      <c r="G624" s="1247">
        <v>31557</v>
      </c>
      <c r="H624" s="1244" t="s">
        <v>1699</v>
      </c>
      <c r="I624" s="1248" t="s">
        <v>3826</v>
      </c>
      <c r="J624" s="1245" t="s">
        <v>1681</v>
      </c>
      <c r="K624" s="1245">
        <v>0</v>
      </c>
      <c r="L624" s="1245" t="s">
        <v>2801</v>
      </c>
      <c r="M624" s="1245" t="s">
        <v>2846</v>
      </c>
      <c r="N624" s="1245"/>
      <c r="O624" s="1245" t="s">
        <v>1227</v>
      </c>
      <c r="P624" s="1249"/>
      <c r="Q624" s="1245" t="s">
        <v>1756</v>
      </c>
      <c r="R624" s="1251" t="s">
        <v>2067</v>
      </c>
      <c r="S624" s="1244" t="s">
        <v>1759</v>
      </c>
      <c r="T624" s="1244" t="s">
        <v>725</v>
      </c>
      <c r="U624" s="1244" t="s">
        <v>1774</v>
      </c>
      <c r="V624" s="1244"/>
      <c r="W624" s="1244">
        <v>0</v>
      </c>
      <c r="X624" s="1244"/>
      <c r="Y624" s="1251"/>
      <c r="Z624" s="1251"/>
      <c r="AA624" s="1250">
        <f t="shared" ca="1" si="33"/>
        <v>16.583333333333332</v>
      </c>
      <c r="AB624" s="1252" t="s">
        <v>3826</v>
      </c>
      <c r="AC624" s="1253"/>
      <c r="AD624" s="1231"/>
    </row>
    <row r="625" spans="1:30" ht="15.75" customHeight="1">
      <c r="A625" s="1244">
        <f t="shared" si="29"/>
        <v>99</v>
      </c>
      <c r="B625" s="1245" t="s">
        <v>1450</v>
      </c>
      <c r="C625" s="1245" t="s">
        <v>1283</v>
      </c>
      <c r="D625" s="1245" t="s">
        <v>444</v>
      </c>
      <c r="E625" s="1244" t="s">
        <v>1710</v>
      </c>
      <c r="F625" s="1245">
        <f t="shared" si="22"/>
        <v>1986</v>
      </c>
      <c r="G625" s="1247">
        <v>31729</v>
      </c>
      <c r="H625" s="1244" t="s">
        <v>1699</v>
      </c>
      <c r="I625" s="1248" t="s">
        <v>3826</v>
      </c>
      <c r="J625" s="1245" t="s">
        <v>1681</v>
      </c>
      <c r="K625" s="1245">
        <v>0</v>
      </c>
      <c r="L625" s="1245" t="s">
        <v>2801</v>
      </c>
      <c r="M625" s="1245" t="s">
        <v>2847</v>
      </c>
      <c r="N625" s="1245"/>
      <c r="O625" s="1245" t="s">
        <v>1227</v>
      </c>
      <c r="P625" s="1249"/>
      <c r="Q625" s="1245" t="s">
        <v>1756</v>
      </c>
      <c r="R625" s="1244"/>
      <c r="S625" s="1244" t="s">
        <v>1759</v>
      </c>
      <c r="T625" s="1244" t="s">
        <v>725</v>
      </c>
      <c r="U625" s="1244" t="s">
        <v>1774</v>
      </c>
      <c r="V625" s="1244"/>
      <c r="W625" s="1250" t="s">
        <v>1716</v>
      </c>
      <c r="X625" s="1244" t="s">
        <v>1696</v>
      </c>
      <c r="Y625" s="1251">
        <v>39207</v>
      </c>
      <c r="Z625" s="1251">
        <v>39573</v>
      </c>
      <c r="AA625" s="1250">
        <f t="shared" ca="1" si="33"/>
        <v>17.083333333333332</v>
      </c>
      <c r="AB625" s="1252" t="s">
        <v>3826</v>
      </c>
      <c r="AC625" s="1253"/>
      <c r="AD625" s="1231"/>
    </row>
    <row r="626" spans="1:30" ht="15.75" customHeight="1">
      <c r="A626" s="1244">
        <f t="shared" si="29"/>
        <v>100</v>
      </c>
      <c r="B626" s="1245" t="s">
        <v>2848</v>
      </c>
      <c r="C626" s="1245" t="s">
        <v>1283</v>
      </c>
      <c r="D626" s="1245" t="s">
        <v>444</v>
      </c>
      <c r="E626" s="1246" t="s">
        <v>1690</v>
      </c>
      <c r="F626" s="1245">
        <f t="shared" si="22"/>
        <v>1957</v>
      </c>
      <c r="G626" s="1247">
        <v>21064</v>
      </c>
      <c r="H626" s="1244" t="s">
        <v>1861</v>
      </c>
      <c r="I626" s="1248" t="s">
        <v>3826</v>
      </c>
      <c r="J626" s="1245" t="s">
        <v>1683</v>
      </c>
      <c r="K626" s="1245" t="s">
        <v>1862</v>
      </c>
      <c r="L626" s="1245" t="s">
        <v>2801</v>
      </c>
      <c r="M626" s="1245" t="s">
        <v>2849</v>
      </c>
      <c r="N626" s="1245"/>
      <c r="O626" s="1245" t="s">
        <v>2850</v>
      </c>
      <c r="P626" s="1249"/>
      <c r="Q626" s="1245" t="s">
        <v>1756</v>
      </c>
      <c r="R626" s="1244" t="s">
        <v>1746</v>
      </c>
      <c r="S626" s="1244"/>
      <c r="T626" s="1244" t="s">
        <v>725</v>
      </c>
      <c r="U626" s="1244" t="s">
        <v>1866</v>
      </c>
      <c r="V626" s="1244"/>
      <c r="W626" s="1244" t="s">
        <v>725</v>
      </c>
      <c r="X626" s="1244"/>
      <c r="Y626" s="1251">
        <v>30944</v>
      </c>
      <c r="Z626" s="1251">
        <v>31309</v>
      </c>
      <c r="AA626" s="1250">
        <f t="shared" ca="1" si="33"/>
        <v>-7.166666666666667</v>
      </c>
      <c r="AB626" s="1252" t="s">
        <v>3826</v>
      </c>
      <c r="AC626" s="1253"/>
      <c r="AD626" s="1231"/>
    </row>
    <row r="627" spans="1:30" ht="15.75" customHeight="1">
      <c r="A627" s="1244">
        <f t="shared" si="29"/>
        <v>101</v>
      </c>
      <c r="B627" s="1245" t="s">
        <v>1465</v>
      </c>
      <c r="C627" s="1245" t="s">
        <v>1283</v>
      </c>
      <c r="D627" s="1245" t="s">
        <v>444</v>
      </c>
      <c r="E627" s="1244" t="s">
        <v>1690</v>
      </c>
      <c r="F627" s="1245">
        <f t="shared" si="22"/>
        <v>1976</v>
      </c>
      <c r="G627" s="1247">
        <v>28009</v>
      </c>
      <c r="H627" s="1244" t="s">
        <v>1691</v>
      </c>
      <c r="I627" s="1248" t="s">
        <v>3826</v>
      </c>
      <c r="J627" s="1245" t="s">
        <v>1683</v>
      </c>
      <c r="K627" s="1245">
        <v>0</v>
      </c>
      <c r="L627" s="1245" t="s">
        <v>2801</v>
      </c>
      <c r="M627" s="1245" t="s">
        <v>2024</v>
      </c>
      <c r="N627" s="1245"/>
      <c r="O627" s="1245" t="s">
        <v>2024</v>
      </c>
      <c r="P627" s="1249"/>
      <c r="Q627" s="1245" t="s">
        <v>1756</v>
      </c>
      <c r="R627" s="1244"/>
      <c r="S627" s="1244" t="s">
        <v>1759</v>
      </c>
      <c r="T627" s="1244" t="s">
        <v>725</v>
      </c>
      <c r="U627" s="1244" t="s">
        <v>1694</v>
      </c>
      <c r="V627" s="1244"/>
      <c r="W627" s="1250" t="s">
        <v>1708</v>
      </c>
      <c r="X627" s="1244"/>
      <c r="Y627" s="1251"/>
      <c r="Z627" s="1251"/>
      <c r="AA627" s="1250">
        <f t="shared" ca="1" si="33"/>
        <v>11.916666666666666</v>
      </c>
      <c r="AB627" s="1252" t="s">
        <v>3826</v>
      </c>
      <c r="AC627" s="1253"/>
      <c r="AD627" s="1231"/>
    </row>
    <row r="628" spans="1:30" ht="15.75" customHeight="1">
      <c r="A628" s="1244">
        <f t="shared" si="29"/>
        <v>102</v>
      </c>
      <c r="B628" s="1245" t="s">
        <v>1446</v>
      </c>
      <c r="C628" s="1245" t="s">
        <v>1283</v>
      </c>
      <c r="D628" s="1245" t="s">
        <v>444</v>
      </c>
      <c r="E628" s="1244" t="s">
        <v>1710</v>
      </c>
      <c r="F628" s="1245">
        <f t="shared" si="22"/>
        <v>1974</v>
      </c>
      <c r="G628" s="1247">
        <v>27376</v>
      </c>
      <c r="H628" s="1244" t="s">
        <v>1691</v>
      </c>
      <c r="I628" s="1248" t="s">
        <v>3826</v>
      </c>
      <c r="J628" s="1245" t="s">
        <v>1683</v>
      </c>
      <c r="K628" s="1245">
        <v>0</v>
      </c>
      <c r="L628" s="1245" t="s">
        <v>2026</v>
      </c>
      <c r="M628" s="1245" t="s">
        <v>2851</v>
      </c>
      <c r="N628" s="1245"/>
      <c r="O628" s="1245" t="s">
        <v>2026</v>
      </c>
      <c r="P628" s="1249"/>
      <c r="Q628" s="1245" t="s">
        <v>1821</v>
      </c>
      <c r="R628" s="1251" t="s">
        <v>1746</v>
      </c>
      <c r="S628" s="1244" t="s">
        <v>1759</v>
      </c>
      <c r="T628" s="1244" t="s">
        <v>725</v>
      </c>
      <c r="U628" s="1244" t="s">
        <v>1694</v>
      </c>
      <c r="V628" s="1244"/>
      <c r="W628" s="1244" t="s">
        <v>2003</v>
      </c>
      <c r="X628" s="1244"/>
      <c r="Y628" s="1251">
        <v>38921</v>
      </c>
      <c r="Z628" s="1251">
        <v>39286</v>
      </c>
      <c r="AA628" s="1250">
        <f t="shared" ca="1" si="33"/>
        <v>5.166666666666667</v>
      </c>
      <c r="AB628" s="1252" t="s">
        <v>3826</v>
      </c>
      <c r="AC628" s="1253"/>
      <c r="AD628" s="1231"/>
    </row>
    <row r="629" spans="1:30" ht="15.75" customHeight="1">
      <c r="A629" s="1244">
        <f t="shared" si="29"/>
        <v>103</v>
      </c>
      <c r="B629" s="1245" t="s">
        <v>1454</v>
      </c>
      <c r="C629" s="1245" t="s">
        <v>1283</v>
      </c>
      <c r="D629" s="1245" t="s">
        <v>444</v>
      </c>
      <c r="E629" s="1244" t="s">
        <v>1710</v>
      </c>
      <c r="F629" s="1245">
        <f t="shared" si="22"/>
        <v>1976</v>
      </c>
      <c r="G629" s="1247">
        <v>27886</v>
      </c>
      <c r="H629" s="1244" t="s">
        <v>1691</v>
      </c>
      <c r="I629" s="1248" t="s">
        <v>3826</v>
      </c>
      <c r="J629" s="1245" t="s">
        <v>1683</v>
      </c>
      <c r="K629" s="1245">
        <v>0</v>
      </c>
      <c r="L629" s="1245" t="s">
        <v>2801</v>
      </c>
      <c r="M629" s="1245" t="s">
        <v>2850</v>
      </c>
      <c r="N629" s="1245"/>
      <c r="O629" s="1245" t="s">
        <v>2850</v>
      </c>
      <c r="P629" s="1249"/>
      <c r="Q629" s="1245" t="s">
        <v>1821</v>
      </c>
      <c r="R629" s="1251" t="s">
        <v>1762</v>
      </c>
      <c r="S629" s="1244" t="s">
        <v>1759</v>
      </c>
      <c r="T629" s="1244" t="s">
        <v>725</v>
      </c>
      <c r="U629" s="1244" t="s">
        <v>1760</v>
      </c>
      <c r="V629" s="1244"/>
      <c r="W629" s="1250" t="s">
        <v>1695</v>
      </c>
      <c r="X629" s="1244" t="s">
        <v>1696</v>
      </c>
      <c r="Y629" s="1251">
        <v>35972</v>
      </c>
      <c r="Z629" s="1251">
        <v>36337</v>
      </c>
      <c r="AA629" s="1250">
        <f t="shared" ca="1" si="33"/>
        <v>6.583333333333333</v>
      </c>
      <c r="AB629" s="1252" t="e">
        <f>+VLOOKUP(#REF!,'[6]CÁN BỘ'!F$8:CL$1600,COLUMN('[6]CÁN BỘ'!$CL$17)-5,0)</f>
        <v>#REF!</v>
      </c>
      <c r="AC629" s="1270" t="e">
        <f>+#REF!-#REF!</f>
        <v>#REF!</v>
      </c>
      <c r="AD629" s="1231"/>
    </row>
    <row r="630" spans="1:30" ht="15.75" customHeight="1">
      <c r="A630" s="1244">
        <f t="shared" si="29"/>
        <v>104</v>
      </c>
      <c r="B630" s="1245" t="s">
        <v>1462</v>
      </c>
      <c r="C630" s="1245" t="s">
        <v>1283</v>
      </c>
      <c r="D630" s="1245" t="s">
        <v>444</v>
      </c>
      <c r="E630" s="1244" t="s">
        <v>1710</v>
      </c>
      <c r="F630" s="1245">
        <f t="shared" si="22"/>
        <v>1981</v>
      </c>
      <c r="G630" s="1247">
        <v>29778</v>
      </c>
      <c r="H630" s="1244" t="s">
        <v>1699</v>
      </c>
      <c r="I630" s="1248" t="s">
        <v>3826</v>
      </c>
      <c r="J630" s="1245" t="s">
        <v>1683</v>
      </c>
      <c r="K630" s="1245"/>
      <c r="L630" s="1254" t="s">
        <v>1009</v>
      </c>
      <c r="M630" s="1245">
        <v>0</v>
      </c>
      <c r="N630" s="1245"/>
      <c r="O630" s="1245" t="s">
        <v>1009</v>
      </c>
      <c r="P630" s="1249"/>
      <c r="Q630" s="1245" t="s">
        <v>1756</v>
      </c>
      <c r="R630" s="1244"/>
      <c r="S630" s="1244"/>
      <c r="T630" s="1244"/>
      <c r="U630" s="1244"/>
      <c r="V630" s="1244"/>
      <c r="W630" s="1244"/>
      <c r="X630" s="1244"/>
      <c r="Y630" s="1244"/>
      <c r="Z630" s="1251"/>
      <c r="AA630" s="1250">
        <f t="shared" ca="1" si="33"/>
        <v>11.75</v>
      </c>
      <c r="AB630" s="1252" t="s">
        <v>3826</v>
      </c>
      <c r="AC630" s="1253"/>
      <c r="AD630" s="1231"/>
    </row>
    <row r="631" spans="1:30" ht="15.75" customHeight="1">
      <c r="A631" s="1244">
        <f t="shared" si="29"/>
        <v>105</v>
      </c>
      <c r="B631" s="1245" t="s">
        <v>1449</v>
      </c>
      <c r="C631" s="1245" t="s">
        <v>1283</v>
      </c>
      <c r="D631" s="1245" t="s">
        <v>444</v>
      </c>
      <c r="E631" s="1246" t="s">
        <v>1710</v>
      </c>
      <c r="F631" s="1245">
        <f t="shared" si="22"/>
        <v>1983</v>
      </c>
      <c r="G631" s="1247">
        <v>30346</v>
      </c>
      <c r="H631" s="1244" t="s">
        <v>1699</v>
      </c>
      <c r="I631" s="1248" t="s">
        <v>3826</v>
      </c>
      <c r="J631" s="1245" t="s">
        <v>1683</v>
      </c>
      <c r="K631" s="1245">
        <v>0</v>
      </c>
      <c r="L631" s="1245" t="s">
        <v>2801</v>
      </c>
      <c r="M631" s="1245" t="s">
        <v>2843</v>
      </c>
      <c r="N631" s="1245"/>
      <c r="O631" s="1245" t="s">
        <v>2024</v>
      </c>
      <c r="P631" s="1249"/>
      <c r="Q631" s="1245" t="s">
        <v>1756</v>
      </c>
      <c r="R631" s="1251" t="s">
        <v>2067</v>
      </c>
      <c r="S631" s="1244" t="s">
        <v>1759</v>
      </c>
      <c r="T631" s="1244" t="s">
        <v>725</v>
      </c>
      <c r="U631" s="1244" t="s">
        <v>1760</v>
      </c>
      <c r="V631" s="1244"/>
      <c r="W631" s="1244">
        <v>0</v>
      </c>
      <c r="X631" s="1244"/>
      <c r="Y631" s="1251">
        <v>37961</v>
      </c>
      <c r="Z631" s="1251">
        <v>38327</v>
      </c>
      <c r="AA631" s="1250">
        <f t="shared" ca="1" si="33"/>
        <v>13.25</v>
      </c>
      <c r="AB631" s="1252" t="s">
        <v>3826</v>
      </c>
      <c r="AC631" s="1253"/>
      <c r="AD631" s="1231"/>
    </row>
    <row r="632" spans="1:30" ht="15.75" customHeight="1">
      <c r="A632" s="1244">
        <f t="shared" si="29"/>
        <v>106</v>
      </c>
      <c r="B632" s="1245" t="s">
        <v>1453</v>
      </c>
      <c r="C632" s="1245" t="s">
        <v>1283</v>
      </c>
      <c r="D632" s="1245" t="s">
        <v>444</v>
      </c>
      <c r="E632" s="1246" t="s">
        <v>1710</v>
      </c>
      <c r="F632" s="1245">
        <f t="shared" si="22"/>
        <v>1976</v>
      </c>
      <c r="G632" s="1247">
        <v>27933</v>
      </c>
      <c r="H632" s="1244" t="s">
        <v>1699</v>
      </c>
      <c r="I632" s="1248" t="s">
        <v>3826</v>
      </c>
      <c r="J632" s="1245" t="s">
        <v>1683</v>
      </c>
      <c r="K632" s="1245">
        <v>0</v>
      </c>
      <c r="L632" s="1245" t="s">
        <v>2852</v>
      </c>
      <c r="M632" s="1245" t="s">
        <v>2852</v>
      </c>
      <c r="N632" s="1245"/>
      <c r="O632" s="1245" t="s">
        <v>2852</v>
      </c>
      <c r="P632" s="1249">
        <v>44673</v>
      </c>
      <c r="Q632" s="1245" t="s">
        <v>1756</v>
      </c>
      <c r="R632" s="1251" t="s">
        <v>2067</v>
      </c>
      <c r="S632" s="1244" t="s">
        <v>1759</v>
      </c>
      <c r="T632" s="1244" t="s">
        <v>725</v>
      </c>
      <c r="U632" s="1244" t="s">
        <v>1774</v>
      </c>
      <c r="V632" s="1244"/>
      <c r="W632" s="1244">
        <v>0</v>
      </c>
      <c r="X632" s="1244"/>
      <c r="Y632" s="1251">
        <v>41567</v>
      </c>
      <c r="Z632" s="1251">
        <v>41932</v>
      </c>
      <c r="AA632" s="1250">
        <f t="shared" ca="1" si="33"/>
        <v>6.666666666666667</v>
      </c>
      <c r="AB632" s="1252" t="s">
        <v>3826</v>
      </c>
      <c r="AC632" s="1253"/>
      <c r="AD632" s="1231"/>
    </row>
    <row r="633" spans="1:30" ht="15.75" customHeight="1">
      <c r="A633" s="1244">
        <f t="shared" si="29"/>
        <v>107</v>
      </c>
      <c r="B633" s="1245" t="s">
        <v>1468</v>
      </c>
      <c r="C633" s="1245" t="s">
        <v>1283</v>
      </c>
      <c r="D633" s="1245" t="s">
        <v>444</v>
      </c>
      <c r="E633" s="1244" t="s">
        <v>1710</v>
      </c>
      <c r="F633" s="1245">
        <f t="shared" si="22"/>
        <v>1987</v>
      </c>
      <c r="G633" s="1247">
        <v>32087</v>
      </c>
      <c r="H633" s="1244" t="s">
        <v>1699</v>
      </c>
      <c r="I633" s="1248" t="s">
        <v>3826</v>
      </c>
      <c r="J633" s="1245" t="s">
        <v>1683</v>
      </c>
      <c r="K633" s="1245">
        <v>0</v>
      </c>
      <c r="L633" s="1245" t="s">
        <v>2136</v>
      </c>
      <c r="M633" s="1245" t="s">
        <v>2026</v>
      </c>
      <c r="N633" s="1245"/>
      <c r="O633" s="1245" t="s">
        <v>2026</v>
      </c>
      <c r="P633" s="1249">
        <v>44409</v>
      </c>
      <c r="Q633" s="1245" t="s">
        <v>1756</v>
      </c>
      <c r="R633" s="1244" t="s">
        <v>1746</v>
      </c>
      <c r="S633" s="1244" t="s">
        <v>1759</v>
      </c>
      <c r="T633" s="1244" t="s">
        <v>725</v>
      </c>
      <c r="U633" s="1244" t="s">
        <v>1774</v>
      </c>
      <c r="V633" s="1244"/>
      <c r="W633" s="1244">
        <v>0</v>
      </c>
      <c r="X633" s="1244"/>
      <c r="Y633" s="1251">
        <v>39955</v>
      </c>
      <c r="Z633" s="1251">
        <v>40320</v>
      </c>
      <c r="AA633" s="1250">
        <f t="shared" ca="1" si="33"/>
        <v>18.083333333333332</v>
      </c>
      <c r="AB633" s="1252" t="s">
        <v>3826</v>
      </c>
      <c r="AC633" s="1253"/>
      <c r="AD633" s="1231"/>
    </row>
    <row r="634" spans="1:30" ht="15.75" customHeight="1">
      <c r="A634" s="1244">
        <f t="shared" si="29"/>
        <v>108</v>
      </c>
      <c r="B634" s="1245" t="s">
        <v>1452</v>
      </c>
      <c r="C634" s="1245" t="s">
        <v>1283</v>
      </c>
      <c r="D634" s="1245" t="s">
        <v>444</v>
      </c>
      <c r="E634" s="1246" t="s">
        <v>1710</v>
      </c>
      <c r="F634" s="1245">
        <f t="shared" si="22"/>
        <v>1984</v>
      </c>
      <c r="G634" s="1247">
        <v>30934</v>
      </c>
      <c r="H634" s="1244" t="s">
        <v>1699</v>
      </c>
      <c r="I634" s="1248" t="s">
        <v>3826</v>
      </c>
      <c r="J634" s="1245" t="s">
        <v>1683</v>
      </c>
      <c r="K634" s="1245">
        <v>0</v>
      </c>
      <c r="L634" s="1245" t="s">
        <v>2801</v>
      </c>
      <c r="M634" s="1245" t="s">
        <v>2853</v>
      </c>
      <c r="N634" s="1245"/>
      <c r="O634" s="1245" t="s">
        <v>1009</v>
      </c>
      <c r="P634" s="1249"/>
      <c r="Q634" s="1245" t="s">
        <v>1756</v>
      </c>
      <c r="R634" s="1251" t="s">
        <v>1746</v>
      </c>
      <c r="S634" s="1244" t="s">
        <v>1759</v>
      </c>
      <c r="T634" s="1244" t="s">
        <v>725</v>
      </c>
      <c r="U634" s="1244" t="s">
        <v>1774</v>
      </c>
      <c r="V634" s="1244"/>
      <c r="W634" s="1250" t="s">
        <v>1708</v>
      </c>
      <c r="X634" s="1244"/>
      <c r="Y634" s="1251">
        <v>38788</v>
      </c>
      <c r="Z634" s="1251">
        <v>39153</v>
      </c>
      <c r="AA634" s="1250">
        <f t="shared" ca="1" si="33"/>
        <v>14.916666666666666</v>
      </c>
      <c r="AB634" s="1252" t="s">
        <v>3826</v>
      </c>
      <c r="AC634" s="1253"/>
      <c r="AD634" s="1231"/>
    </row>
    <row r="635" spans="1:30" ht="15.75" customHeight="1">
      <c r="A635" s="1244">
        <f t="shared" si="29"/>
        <v>109</v>
      </c>
      <c r="B635" s="1245" t="s">
        <v>2854</v>
      </c>
      <c r="C635" s="1245" t="s">
        <v>1283</v>
      </c>
      <c r="D635" s="1245" t="s">
        <v>444</v>
      </c>
      <c r="E635" s="1246" t="s">
        <v>1710</v>
      </c>
      <c r="F635" s="1245">
        <f t="shared" si="22"/>
        <v>1979</v>
      </c>
      <c r="G635" s="1247">
        <v>29089</v>
      </c>
      <c r="H635" s="1244" t="s">
        <v>1691</v>
      </c>
      <c r="I635" s="1248" t="s">
        <v>3826</v>
      </c>
      <c r="J635" s="1245" t="s">
        <v>1683</v>
      </c>
      <c r="K635" s="1245">
        <v>0</v>
      </c>
      <c r="L635" s="1245" t="s">
        <v>2801</v>
      </c>
      <c r="M635" s="1245" t="s">
        <v>2855</v>
      </c>
      <c r="N635" s="1245"/>
      <c r="O635" s="1245" t="s">
        <v>2856</v>
      </c>
      <c r="P635" s="1249"/>
      <c r="Q635" s="1245" t="s">
        <v>1756</v>
      </c>
      <c r="R635" s="1244" t="s">
        <v>1762</v>
      </c>
      <c r="S635" s="1244" t="s">
        <v>1759</v>
      </c>
      <c r="T635" s="1244" t="s">
        <v>725</v>
      </c>
      <c r="U635" s="1244" t="s">
        <v>1760</v>
      </c>
      <c r="V635" s="1244"/>
      <c r="W635" s="1250" t="s">
        <v>1708</v>
      </c>
      <c r="X635" s="1244"/>
      <c r="Y635" s="1251">
        <v>42556</v>
      </c>
      <c r="Z635" s="1251">
        <v>42921</v>
      </c>
      <c r="AA635" s="1250">
        <f t="shared" ca="1" si="33"/>
        <v>9.8333333333333339</v>
      </c>
      <c r="AB635" s="1252" t="e">
        <f>+VLOOKUP(#REF!,'[6]CÁN BỘ'!F$8:CL$1600,COLUMN('[6]CÁN BỘ'!$CL$17)-5,0)</f>
        <v>#REF!</v>
      </c>
      <c r="AC635" s="1270" t="e">
        <f>+#REF!-#REF!</f>
        <v>#REF!</v>
      </c>
      <c r="AD635" s="1231"/>
    </row>
    <row r="636" spans="1:30" ht="15.75" customHeight="1">
      <c r="A636" s="1244">
        <f t="shared" si="29"/>
        <v>110</v>
      </c>
      <c r="B636" s="1261" t="s">
        <v>1457</v>
      </c>
      <c r="C636" s="1261" t="s">
        <v>1283</v>
      </c>
      <c r="D636" s="1261" t="s">
        <v>444</v>
      </c>
      <c r="E636" s="1265" t="s">
        <v>1710</v>
      </c>
      <c r="F636" s="1261">
        <f t="shared" si="22"/>
        <v>1982</v>
      </c>
      <c r="G636" s="1263">
        <v>30145</v>
      </c>
      <c r="H636" s="1265" t="s">
        <v>1691</v>
      </c>
      <c r="I636" s="1264" t="s">
        <v>3826</v>
      </c>
      <c r="J636" s="1245" t="s">
        <v>1683</v>
      </c>
      <c r="K636" s="1245">
        <v>0</v>
      </c>
      <c r="L636" s="1245" t="s">
        <v>2857</v>
      </c>
      <c r="M636" s="1245" t="s">
        <v>2847</v>
      </c>
      <c r="N636" s="1245"/>
      <c r="O636" s="1245" t="s">
        <v>2858</v>
      </c>
      <c r="P636" s="1249"/>
      <c r="Q636" s="1245" t="s">
        <v>1821</v>
      </c>
      <c r="R636" s="1251" t="s">
        <v>2284</v>
      </c>
      <c r="S636" s="1244" t="s">
        <v>1759</v>
      </c>
      <c r="T636" s="1244" t="s">
        <v>725</v>
      </c>
      <c r="U636" s="1244" t="s">
        <v>1760</v>
      </c>
      <c r="V636" s="1244"/>
      <c r="W636" s="1250" t="s">
        <v>2859</v>
      </c>
      <c r="X636" s="1244" t="s">
        <v>1823</v>
      </c>
      <c r="Y636" s="1251">
        <v>38116</v>
      </c>
      <c r="Z636" s="1251">
        <v>38481</v>
      </c>
      <c r="AA636" s="1250">
        <f t="shared" ca="1" si="33"/>
        <v>12.75</v>
      </c>
      <c r="AB636" s="1252" t="s">
        <v>3826</v>
      </c>
      <c r="AC636" s="1253"/>
      <c r="AD636" s="1231"/>
    </row>
    <row r="637" spans="1:30" ht="15.75" customHeight="1">
      <c r="A637" s="1244">
        <f t="shared" si="29"/>
        <v>111</v>
      </c>
      <c r="B637" s="1245" t="s">
        <v>2860</v>
      </c>
      <c r="C637" s="1245" t="s">
        <v>1283</v>
      </c>
      <c r="D637" s="1245" t="s">
        <v>444</v>
      </c>
      <c r="E637" s="1246" t="s">
        <v>1710</v>
      </c>
      <c r="F637" s="1245">
        <f t="shared" si="22"/>
        <v>1982</v>
      </c>
      <c r="G637" s="1247">
        <v>30224</v>
      </c>
      <c r="H637" s="1244" t="s">
        <v>1691</v>
      </c>
      <c r="I637" s="1248" t="s">
        <v>3826</v>
      </c>
      <c r="J637" s="1245" t="s">
        <v>1683</v>
      </c>
      <c r="K637" s="1245">
        <v>0</v>
      </c>
      <c r="L637" s="1245" t="s">
        <v>2801</v>
      </c>
      <c r="M637" s="1245" t="s">
        <v>2843</v>
      </c>
      <c r="N637" s="1245"/>
      <c r="O637" s="1245" t="s">
        <v>2861</v>
      </c>
      <c r="P637" s="1249"/>
      <c r="Q637" s="1245" t="s">
        <v>1756</v>
      </c>
      <c r="R637" s="1251" t="s">
        <v>1746</v>
      </c>
      <c r="S637" s="1244" t="s">
        <v>1759</v>
      </c>
      <c r="T637" s="1244" t="s">
        <v>725</v>
      </c>
      <c r="U637" s="1244" t="s">
        <v>1760</v>
      </c>
      <c r="V637" s="1244"/>
      <c r="W637" s="1244" t="s">
        <v>2132</v>
      </c>
      <c r="X637" s="1244"/>
      <c r="Y637" s="1251">
        <v>42556</v>
      </c>
      <c r="Z637" s="1251">
        <v>42921</v>
      </c>
      <c r="AA637" s="1250">
        <f t="shared" ca="1" si="33"/>
        <v>12.916666666666666</v>
      </c>
      <c r="AB637" s="1252" t="s">
        <v>3826</v>
      </c>
      <c r="AC637" s="1253"/>
      <c r="AD637" s="1231"/>
    </row>
    <row r="638" spans="1:30" ht="15.75" customHeight="1">
      <c r="A638" s="1244">
        <f t="shared" si="29"/>
        <v>112</v>
      </c>
      <c r="B638" s="1245" t="s">
        <v>1464</v>
      </c>
      <c r="C638" s="1245" t="s">
        <v>1283</v>
      </c>
      <c r="D638" s="1245" t="s">
        <v>444</v>
      </c>
      <c r="E638" s="1244" t="s">
        <v>1710</v>
      </c>
      <c r="F638" s="1245">
        <f t="shared" si="22"/>
        <v>1987</v>
      </c>
      <c r="G638" s="1247">
        <v>32126</v>
      </c>
      <c r="H638" s="1244" t="s">
        <v>1699</v>
      </c>
      <c r="I638" s="1248" t="s">
        <v>3826</v>
      </c>
      <c r="J638" s="1245" t="s">
        <v>1681</v>
      </c>
      <c r="K638" s="1245">
        <v>0</v>
      </c>
      <c r="L638" s="1245" t="s">
        <v>2801</v>
      </c>
      <c r="M638" s="1245" t="s">
        <v>2862</v>
      </c>
      <c r="N638" s="1245"/>
      <c r="O638" s="1245" t="s">
        <v>1227</v>
      </c>
      <c r="P638" s="1249"/>
      <c r="Q638" s="1245" t="s">
        <v>1756</v>
      </c>
      <c r="R638" s="1251" t="s">
        <v>2863</v>
      </c>
      <c r="S638" s="1244" t="s">
        <v>1759</v>
      </c>
      <c r="T638" s="1244"/>
      <c r="U638" s="1244" t="s">
        <v>1774</v>
      </c>
      <c r="V638" s="1244"/>
      <c r="W638" s="1244"/>
      <c r="X638" s="1244"/>
      <c r="Y638" s="1251">
        <v>39955</v>
      </c>
      <c r="Z638" s="1251">
        <v>40320</v>
      </c>
      <c r="AA638" s="1250">
        <f t="shared" ca="1" si="33"/>
        <v>18.166666666666668</v>
      </c>
      <c r="AB638" s="1252" t="s">
        <v>3826</v>
      </c>
      <c r="AC638" s="1253"/>
      <c r="AD638" s="1231"/>
    </row>
    <row r="639" spans="1:30" ht="15.75" customHeight="1">
      <c r="A639" s="1244">
        <f t="shared" si="29"/>
        <v>113</v>
      </c>
      <c r="B639" s="1245" t="s">
        <v>1455</v>
      </c>
      <c r="C639" s="1245" t="s">
        <v>1283</v>
      </c>
      <c r="D639" s="1245" t="s">
        <v>444</v>
      </c>
      <c r="E639" s="1246" t="s">
        <v>1710</v>
      </c>
      <c r="F639" s="1245">
        <f t="shared" si="22"/>
        <v>1985</v>
      </c>
      <c r="G639" s="1247">
        <v>31140</v>
      </c>
      <c r="H639" s="1246" t="s">
        <v>1699</v>
      </c>
      <c r="I639" s="1248" t="s">
        <v>3826</v>
      </c>
      <c r="J639" s="1245" t="s">
        <v>1683</v>
      </c>
      <c r="K639" s="1245"/>
      <c r="L639" s="1254" t="s">
        <v>2026</v>
      </c>
      <c r="M639" s="1245" t="s">
        <v>2026</v>
      </c>
      <c r="N639" s="1245"/>
      <c r="O639" s="1245" t="s">
        <v>2864</v>
      </c>
      <c r="P639" s="1249">
        <v>44166</v>
      </c>
      <c r="Q639" s="1245" t="s">
        <v>1756</v>
      </c>
      <c r="R639" s="1244"/>
      <c r="S639" s="1244"/>
      <c r="T639" s="1244"/>
      <c r="U639" s="1244" t="s">
        <v>1774</v>
      </c>
      <c r="V639" s="1244"/>
      <c r="W639" s="1244"/>
      <c r="X639" s="1244"/>
      <c r="Y639" s="1251">
        <v>41792</v>
      </c>
      <c r="Z639" s="1251">
        <v>42157</v>
      </c>
      <c r="AA639" s="1257"/>
      <c r="AB639" s="1252" t="s">
        <v>3826</v>
      </c>
      <c r="AC639" s="1253"/>
      <c r="AD639" s="1231"/>
    </row>
    <row r="640" spans="1:30" ht="15.75" customHeight="1">
      <c r="A640" s="1244">
        <f t="shared" si="29"/>
        <v>114</v>
      </c>
      <c r="B640" s="1245" t="s">
        <v>1409</v>
      </c>
      <c r="C640" s="1245" t="s">
        <v>1283</v>
      </c>
      <c r="D640" s="1245" t="s">
        <v>442</v>
      </c>
      <c r="E640" s="1246" t="s">
        <v>1710</v>
      </c>
      <c r="F640" s="1245">
        <f t="shared" si="22"/>
        <v>1975</v>
      </c>
      <c r="G640" s="1247">
        <v>27572</v>
      </c>
      <c r="H640" s="1244" t="s">
        <v>1691</v>
      </c>
      <c r="I640" s="1248" t="s">
        <v>3826</v>
      </c>
      <c r="J640" s="1245" t="s">
        <v>1683</v>
      </c>
      <c r="K640" s="1245">
        <v>0</v>
      </c>
      <c r="L640" s="1245" t="s">
        <v>2057</v>
      </c>
      <c r="M640" s="1245" t="s">
        <v>2066</v>
      </c>
      <c r="N640" s="1245"/>
      <c r="O640" s="1245" t="s">
        <v>2066</v>
      </c>
      <c r="P640" s="1249"/>
      <c r="Q640" s="1245" t="s">
        <v>1756</v>
      </c>
      <c r="R640" s="1251" t="s">
        <v>2600</v>
      </c>
      <c r="S640" s="1244"/>
      <c r="T640" s="1244" t="s">
        <v>725</v>
      </c>
      <c r="U640" s="1244" t="s">
        <v>1760</v>
      </c>
      <c r="V640" s="1244"/>
      <c r="W640" s="1244" t="s">
        <v>725</v>
      </c>
      <c r="X640" s="1244"/>
      <c r="Y640" s="1251">
        <v>41048</v>
      </c>
      <c r="Z640" s="1251">
        <v>41413</v>
      </c>
      <c r="AA640" s="1250">
        <f t="shared" ref="AA640:AA654" ca="1" si="36">IF(E640="nữ",660-DATEDIF(G640,TODAY(),"m"),720-DATEDIF(G640,TODAY(),"m"))/12</f>
        <v>5.666666666666667</v>
      </c>
      <c r="AB640" s="1252" t="s">
        <v>3826</v>
      </c>
      <c r="AC640" s="1253"/>
      <c r="AD640" s="1231"/>
    </row>
    <row r="641" spans="1:30" ht="15.75" customHeight="1">
      <c r="A641" s="1244">
        <f t="shared" si="29"/>
        <v>115</v>
      </c>
      <c r="B641" s="1245" t="s">
        <v>1420</v>
      </c>
      <c r="C641" s="1245" t="s">
        <v>1283</v>
      </c>
      <c r="D641" s="1245" t="s">
        <v>442</v>
      </c>
      <c r="E641" s="1244" t="s">
        <v>1690</v>
      </c>
      <c r="F641" s="1245">
        <f t="shared" ref="F641:F723" si="37">YEAR(G641)</f>
        <v>1976</v>
      </c>
      <c r="G641" s="1247">
        <v>28004</v>
      </c>
      <c r="H641" s="1244" t="s">
        <v>1691</v>
      </c>
      <c r="I641" s="1248" t="s">
        <v>3826</v>
      </c>
      <c r="J641" s="1245" t="s">
        <v>1683</v>
      </c>
      <c r="K641" s="1245">
        <v>0</v>
      </c>
      <c r="L641" s="1245" t="s">
        <v>2057</v>
      </c>
      <c r="M641" s="1245" t="s">
        <v>2261</v>
      </c>
      <c r="N641" s="1245"/>
      <c r="O641" s="1245" t="s">
        <v>2865</v>
      </c>
      <c r="P641" s="1249"/>
      <c r="Q641" s="1245" t="s">
        <v>1756</v>
      </c>
      <c r="R641" s="1251" t="s">
        <v>2866</v>
      </c>
      <c r="S641" s="1244" t="s">
        <v>1759</v>
      </c>
      <c r="T641" s="1244" t="s">
        <v>725</v>
      </c>
      <c r="U641" s="1244" t="s">
        <v>1694</v>
      </c>
      <c r="V641" s="1244"/>
      <c r="W641" s="1250" t="s">
        <v>1716</v>
      </c>
      <c r="X641" s="1244"/>
      <c r="Y641" s="1251">
        <v>38958</v>
      </c>
      <c r="Z641" s="1251">
        <v>39323</v>
      </c>
      <c r="AA641" s="1250">
        <f t="shared" ca="1" si="36"/>
        <v>11.833333333333334</v>
      </c>
      <c r="AB641" s="1252" t="s">
        <v>3826</v>
      </c>
      <c r="AC641" s="1253"/>
      <c r="AD641" s="1231"/>
    </row>
    <row r="642" spans="1:30" ht="15.75" customHeight="1">
      <c r="A642" s="1244">
        <f t="shared" si="29"/>
        <v>116</v>
      </c>
      <c r="B642" s="1245" t="s">
        <v>1414</v>
      </c>
      <c r="C642" s="1245" t="s">
        <v>1283</v>
      </c>
      <c r="D642" s="1245" t="s">
        <v>442</v>
      </c>
      <c r="E642" s="1244" t="s">
        <v>1690</v>
      </c>
      <c r="F642" s="1245">
        <f t="shared" si="37"/>
        <v>1973</v>
      </c>
      <c r="G642" s="1247">
        <v>26988</v>
      </c>
      <c r="H642" s="1244" t="s">
        <v>1699</v>
      </c>
      <c r="I642" s="1248" t="s">
        <v>3826</v>
      </c>
      <c r="J642" s="1245" t="s">
        <v>1683</v>
      </c>
      <c r="K642" s="1245">
        <v>0</v>
      </c>
      <c r="L642" s="1245" t="s">
        <v>2057</v>
      </c>
      <c r="M642" s="1245" t="s">
        <v>2867</v>
      </c>
      <c r="N642" s="1245"/>
      <c r="O642" s="1245" t="s">
        <v>2057</v>
      </c>
      <c r="P642" s="1249"/>
      <c r="Q642" s="1245"/>
      <c r="R642" s="1251" t="s">
        <v>2868</v>
      </c>
      <c r="S642" s="1244"/>
      <c r="T642" s="1244">
        <v>2018</v>
      </c>
      <c r="U642" s="1244" t="s">
        <v>1825</v>
      </c>
      <c r="V642" s="1242"/>
      <c r="W642" s="1244">
        <v>0</v>
      </c>
      <c r="X642" s="1244" t="s">
        <v>1696</v>
      </c>
      <c r="Y642" s="1251">
        <v>34884</v>
      </c>
      <c r="Z642" s="1251">
        <v>35250</v>
      </c>
      <c r="AA642" s="1250">
        <f t="shared" ca="1" si="36"/>
        <v>9.0833333333333339</v>
      </c>
      <c r="AB642" s="1252" t="e">
        <f>+VLOOKUP(#REF!,'[6]CÁN BỘ'!F$8:CL$1600,COLUMN('[6]CÁN BỘ'!$CL$17)-5,0)</f>
        <v>#REF!</v>
      </c>
      <c r="AC642" s="1270" t="e">
        <f>+#REF!-#REF!</f>
        <v>#REF!</v>
      </c>
      <c r="AD642" s="1231"/>
    </row>
    <row r="643" spans="1:30" ht="15.75" customHeight="1">
      <c r="A643" s="1244">
        <f t="shared" si="29"/>
        <v>117</v>
      </c>
      <c r="B643" s="1245" t="s">
        <v>1426</v>
      </c>
      <c r="C643" s="1245" t="s">
        <v>1283</v>
      </c>
      <c r="D643" s="1245" t="s">
        <v>442</v>
      </c>
      <c r="E643" s="1246" t="s">
        <v>1710</v>
      </c>
      <c r="F643" s="1245">
        <f t="shared" si="37"/>
        <v>1986</v>
      </c>
      <c r="G643" s="1247">
        <v>31413</v>
      </c>
      <c r="H643" s="1244" t="s">
        <v>1861</v>
      </c>
      <c r="I643" s="1248" t="s">
        <v>3826</v>
      </c>
      <c r="J643" s="1245" t="s">
        <v>1683</v>
      </c>
      <c r="K643" s="1245" t="s">
        <v>1862</v>
      </c>
      <c r="L643" s="1245" t="s">
        <v>2057</v>
      </c>
      <c r="M643" s="1245" t="s">
        <v>2066</v>
      </c>
      <c r="N643" s="1245"/>
      <c r="O643" s="1245" t="s">
        <v>2057</v>
      </c>
      <c r="P643" s="1249"/>
      <c r="Q643" s="1245" t="s">
        <v>1756</v>
      </c>
      <c r="R643" s="1244" t="s">
        <v>1746</v>
      </c>
      <c r="S643" s="1244" t="s">
        <v>1759</v>
      </c>
      <c r="T643" s="1244" t="s">
        <v>725</v>
      </c>
      <c r="U643" s="1244" t="s">
        <v>1694</v>
      </c>
      <c r="V643" s="1244"/>
      <c r="W643" s="1250" t="s">
        <v>1708</v>
      </c>
      <c r="X643" s="1244"/>
      <c r="Y643" s="1251">
        <v>39583</v>
      </c>
      <c r="Z643" s="1251">
        <v>39948</v>
      </c>
      <c r="AA643" s="1250">
        <f t="shared" ca="1" si="36"/>
        <v>16.166666666666668</v>
      </c>
      <c r="AB643" s="1252" t="s">
        <v>3826</v>
      </c>
      <c r="AC643" s="1253"/>
      <c r="AD643" s="1231"/>
    </row>
    <row r="644" spans="1:30" ht="15.75" customHeight="1">
      <c r="A644" s="1244">
        <f t="shared" si="29"/>
        <v>118</v>
      </c>
      <c r="B644" s="1245" t="s">
        <v>2869</v>
      </c>
      <c r="C644" s="1245" t="s">
        <v>1283</v>
      </c>
      <c r="D644" s="1245" t="s">
        <v>442</v>
      </c>
      <c r="E644" s="1244" t="s">
        <v>1710</v>
      </c>
      <c r="F644" s="1245">
        <f t="shared" si="37"/>
        <v>1970</v>
      </c>
      <c r="G644" s="1247">
        <v>25847</v>
      </c>
      <c r="H644" s="1244" t="s">
        <v>1691</v>
      </c>
      <c r="I644" s="1248" t="s">
        <v>3826</v>
      </c>
      <c r="J644" s="1245" t="s">
        <v>1683</v>
      </c>
      <c r="K644" s="1245">
        <v>0</v>
      </c>
      <c r="L644" s="1245" t="s">
        <v>2057</v>
      </c>
      <c r="M644" s="1245" t="s">
        <v>2097</v>
      </c>
      <c r="N644" s="1245"/>
      <c r="O644" s="1245" t="s">
        <v>2057</v>
      </c>
      <c r="P644" s="1249"/>
      <c r="Q644" s="1245" t="s">
        <v>1756</v>
      </c>
      <c r="R644" s="1251" t="s">
        <v>1790</v>
      </c>
      <c r="S644" s="1244" t="s">
        <v>1759</v>
      </c>
      <c r="T644" s="1244" t="s">
        <v>725</v>
      </c>
      <c r="U644" s="1244" t="s">
        <v>1694</v>
      </c>
      <c r="V644" s="1244"/>
      <c r="W644" s="1244">
        <v>0</v>
      </c>
      <c r="X644" s="1244" t="s">
        <v>1770</v>
      </c>
      <c r="Y644" s="1251">
        <v>42323</v>
      </c>
      <c r="Z644" s="1251">
        <v>42689</v>
      </c>
      <c r="AA644" s="1250">
        <f t="shared" ca="1" si="36"/>
        <v>1</v>
      </c>
      <c r="AB644" s="1252" t="s">
        <v>3826</v>
      </c>
      <c r="AC644" s="1253"/>
      <c r="AD644" s="1231"/>
    </row>
    <row r="645" spans="1:30" ht="15.75" customHeight="1">
      <c r="A645" s="1244">
        <f t="shared" si="29"/>
        <v>119</v>
      </c>
      <c r="B645" s="1245" t="s">
        <v>1416</v>
      </c>
      <c r="C645" s="1245" t="s">
        <v>1283</v>
      </c>
      <c r="D645" s="1245" t="s">
        <v>442</v>
      </c>
      <c r="E645" s="1244" t="s">
        <v>1690</v>
      </c>
      <c r="F645" s="1245">
        <f t="shared" si="37"/>
        <v>1959</v>
      </c>
      <c r="G645" s="1247">
        <v>21596</v>
      </c>
      <c r="H645" s="1244" t="s">
        <v>1861</v>
      </c>
      <c r="I645" s="1248" t="s">
        <v>3826</v>
      </c>
      <c r="J645" s="1245" t="s">
        <v>1683</v>
      </c>
      <c r="K645" s="1245" t="s">
        <v>1862</v>
      </c>
      <c r="L645" s="1245" t="s">
        <v>2057</v>
      </c>
      <c r="M645" s="1245" t="s">
        <v>2057</v>
      </c>
      <c r="N645" s="1245"/>
      <c r="O645" s="1245" t="s">
        <v>2870</v>
      </c>
      <c r="P645" s="1249"/>
      <c r="Q645" s="1245" t="s">
        <v>1756</v>
      </c>
      <c r="R645" s="1244" t="s">
        <v>1702</v>
      </c>
      <c r="S645" s="1244" t="s">
        <v>2031</v>
      </c>
      <c r="T645" s="1244" t="s">
        <v>725</v>
      </c>
      <c r="U645" s="1244" t="s">
        <v>1866</v>
      </c>
      <c r="V645" s="1244"/>
      <c r="W645" s="1244" t="s">
        <v>1721</v>
      </c>
      <c r="X645" s="1244"/>
      <c r="Y645" s="1251">
        <v>37286</v>
      </c>
      <c r="Z645" s="1251">
        <v>37651</v>
      </c>
      <c r="AA645" s="1250">
        <f t="shared" ca="1" si="36"/>
        <v>-5.666666666666667</v>
      </c>
      <c r="AB645" s="1252" t="s">
        <v>3826</v>
      </c>
      <c r="AC645" s="1253"/>
      <c r="AD645" s="1231"/>
    </row>
    <row r="646" spans="1:30" ht="15.75" customHeight="1">
      <c r="A646" s="1244">
        <f t="shared" si="29"/>
        <v>120</v>
      </c>
      <c r="B646" s="1245" t="s">
        <v>1417</v>
      </c>
      <c r="C646" s="1245" t="s">
        <v>1283</v>
      </c>
      <c r="D646" s="1245" t="s">
        <v>442</v>
      </c>
      <c r="E646" s="1244" t="s">
        <v>1710</v>
      </c>
      <c r="F646" s="1245">
        <f t="shared" si="37"/>
        <v>1970</v>
      </c>
      <c r="G646" s="1247">
        <v>25613</v>
      </c>
      <c r="H646" s="1244" t="s">
        <v>1691</v>
      </c>
      <c r="I646" s="1248" t="s">
        <v>3826</v>
      </c>
      <c r="J646" s="1245" t="s">
        <v>1683</v>
      </c>
      <c r="K646" s="1245">
        <v>0</v>
      </c>
      <c r="L646" s="1245" t="s">
        <v>2057</v>
      </c>
      <c r="M646" s="1245" t="s">
        <v>2871</v>
      </c>
      <c r="N646" s="1245"/>
      <c r="O646" s="1245" t="s">
        <v>2872</v>
      </c>
      <c r="P646" s="1249"/>
      <c r="Q646" s="1245" t="s">
        <v>1821</v>
      </c>
      <c r="R646" s="1251" t="s">
        <v>1746</v>
      </c>
      <c r="S646" s="1244" t="s">
        <v>1759</v>
      </c>
      <c r="T646" s="1244" t="s">
        <v>725</v>
      </c>
      <c r="U646" s="1244" t="s">
        <v>1760</v>
      </c>
      <c r="V646" s="1244"/>
      <c r="W646" s="1244">
        <v>0</v>
      </c>
      <c r="X646" s="1244" t="s">
        <v>1696</v>
      </c>
      <c r="Y646" s="1251">
        <v>37518</v>
      </c>
      <c r="Z646" s="1251">
        <v>37883</v>
      </c>
      <c r="AA646" s="1250">
        <f t="shared" ca="1" si="36"/>
        <v>0.33333333333333331</v>
      </c>
      <c r="AB646" s="1252" t="s">
        <v>3826</v>
      </c>
      <c r="AC646" s="1270" t="e">
        <f t="shared" ref="AC646:AC647" si="38">+#REF!-#REF!</f>
        <v>#REF!</v>
      </c>
      <c r="AD646" s="1231"/>
    </row>
    <row r="647" spans="1:30" ht="15.75" customHeight="1">
      <c r="A647" s="1244">
        <f t="shared" si="29"/>
        <v>121</v>
      </c>
      <c r="B647" s="1245" t="s">
        <v>1413</v>
      </c>
      <c r="C647" s="1245" t="s">
        <v>1283</v>
      </c>
      <c r="D647" s="1245" t="s">
        <v>442</v>
      </c>
      <c r="E647" s="1246" t="s">
        <v>1710</v>
      </c>
      <c r="F647" s="1245">
        <f t="shared" si="37"/>
        <v>1980</v>
      </c>
      <c r="G647" s="1247">
        <v>29323</v>
      </c>
      <c r="H647" s="1244" t="s">
        <v>1691</v>
      </c>
      <c r="I647" s="1248" t="s">
        <v>3826</v>
      </c>
      <c r="J647" s="1245" t="s">
        <v>1683</v>
      </c>
      <c r="K647" s="1245">
        <v>0</v>
      </c>
      <c r="L647" s="1245" t="s">
        <v>2057</v>
      </c>
      <c r="M647" s="1245" t="s">
        <v>2873</v>
      </c>
      <c r="N647" s="1245"/>
      <c r="O647" s="1245" t="s">
        <v>2873</v>
      </c>
      <c r="P647" s="1249"/>
      <c r="Q647" s="1245" t="s">
        <v>1756</v>
      </c>
      <c r="R647" s="1251" t="s">
        <v>2874</v>
      </c>
      <c r="S647" s="1244" t="s">
        <v>1759</v>
      </c>
      <c r="T647" s="1244">
        <v>2016</v>
      </c>
      <c r="U647" s="1244" t="s">
        <v>1694</v>
      </c>
      <c r="V647" s="1244"/>
      <c r="W647" s="1244">
        <v>0</v>
      </c>
      <c r="X647" s="1244"/>
      <c r="Y647" s="1251">
        <v>43099</v>
      </c>
      <c r="Z647" s="1251">
        <v>43464</v>
      </c>
      <c r="AA647" s="1250">
        <f t="shared" ca="1" si="36"/>
        <v>10.5</v>
      </c>
      <c r="AB647" s="1252" t="s">
        <v>3826</v>
      </c>
      <c r="AC647" s="1270" t="e">
        <f t="shared" si="38"/>
        <v>#REF!</v>
      </c>
      <c r="AD647" s="1231"/>
    </row>
    <row r="648" spans="1:30" ht="15.75" customHeight="1">
      <c r="A648" s="1244">
        <f t="shared" si="29"/>
        <v>122</v>
      </c>
      <c r="B648" s="1245" t="s">
        <v>1421</v>
      </c>
      <c r="C648" s="1245" t="s">
        <v>1283</v>
      </c>
      <c r="D648" s="1245" t="s">
        <v>442</v>
      </c>
      <c r="E648" s="1246" t="s">
        <v>1710</v>
      </c>
      <c r="F648" s="1245">
        <f t="shared" si="37"/>
        <v>1985</v>
      </c>
      <c r="G648" s="1247">
        <v>31291</v>
      </c>
      <c r="H648" s="1244" t="s">
        <v>1699</v>
      </c>
      <c r="I648" s="1248" t="s">
        <v>3826</v>
      </c>
      <c r="J648" s="1245" t="s">
        <v>1683</v>
      </c>
      <c r="K648" s="1245">
        <v>0</v>
      </c>
      <c r="L648" s="1245" t="s">
        <v>2057</v>
      </c>
      <c r="M648" s="1245" t="s">
        <v>2261</v>
      </c>
      <c r="N648" s="1245"/>
      <c r="O648" s="1245" t="s">
        <v>2875</v>
      </c>
      <c r="P648" s="1249"/>
      <c r="Q648" s="1245" t="s">
        <v>1756</v>
      </c>
      <c r="R648" s="1251" t="s">
        <v>1773</v>
      </c>
      <c r="S648" s="1244" t="s">
        <v>1759</v>
      </c>
      <c r="T648" s="1244">
        <v>0</v>
      </c>
      <c r="U648" s="1244" t="s">
        <v>1694</v>
      </c>
      <c r="V648" s="1244"/>
      <c r="W648" s="1244">
        <v>0</v>
      </c>
      <c r="X648" s="1244"/>
      <c r="Y648" s="1251">
        <v>39231</v>
      </c>
      <c r="Z648" s="1251">
        <v>39597</v>
      </c>
      <c r="AA648" s="1250">
        <f t="shared" ca="1" si="36"/>
        <v>15.833333333333334</v>
      </c>
      <c r="AB648" s="1252" t="s">
        <v>3826</v>
      </c>
      <c r="AC648" s="1253"/>
      <c r="AD648" s="1231"/>
    </row>
    <row r="649" spans="1:30" ht="15.75" customHeight="1">
      <c r="A649" s="1244">
        <f t="shared" si="29"/>
        <v>123</v>
      </c>
      <c r="B649" s="1245" t="s">
        <v>1419</v>
      </c>
      <c r="C649" s="1245" t="s">
        <v>1283</v>
      </c>
      <c r="D649" s="1245" t="s">
        <v>442</v>
      </c>
      <c r="E649" s="1244" t="s">
        <v>1690</v>
      </c>
      <c r="F649" s="1245">
        <f t="shared" si="37"/>
        <v>1969</v>
      </c>
      <c r="G649" s="1247">
        <v>25322</v>
      </c>
      <c r="H649" s="1244" t="s">
        <v>1699</v>
      </c>
      <c r="I649" s="1248" t="s">
        <v>3826</v>
      </c>
      <c r="J649" s="1245" t="s">
        <v>1683</v>
      </c>
      <c r="K649" s="1245">
        <v>0</v>
      </c>
      <c r="L649" s="1245" t="s">
        <v>2057</v>
      </c>
      <c r="M649" s="1245" t="s">
        <v>2872</v>
      </c>
      <c r="N649" s="1245"/>
      <c r="O649" s="1245" t="s">
        <v>2872</v>
      </c>
      <c r="P649" s="1249"/>
      <c r="Q649" s="1245" t="s">
        <v>1756</v>
      </c>
      <c r="R649" s="1244" t="s">
        <v>1968</v>
      </c>
      <c r="S649" s="1244" t="s">
        <v>1759</v>
      </c>
      <c r="T649" s="1244">
        <v>0</v>
      </c>
      <c r="U649" s="1244" t="s">
        <v>1694</v>
      </c>
      <c r="V649" s="1244"/>
      <c r="W649" s="1250" t="s">
        <v>1716</v>
      </c>
      <c r="X649" s="1244"/>
      <c r="Y649" s="1251"/>
      <c r="Z649" s="1251"/>
      <c r="AA649" s="1250">
        <f t="shared" ca="1" si="36"/>
        <v>4.5</v>
      </c>
      <c r="AB649" s="1252" t="s">
        <v>3826</v>
      </c>
      <c r="AC649" s="1253"/>
      <c r="AD649" s="1231"/>
    </row>
    <row r="650" spans="1:30" ht="15.75" customHeight="1">
      <c r="A650" s="1244">
        <f t="shared" si="29"/>
        <v>124</v>
      </c>
      <c r="B650" s="1245" t="s">
        <v>1411</v>
      </c>
      <c r="C650" s="1245" t="s">
        <v>1283</v>
      </c>
      <c r="D650" s="1245" t="s">
        <v>442</v>
      </c>
      <c r="E650" s="1246" t="s">
        <v>1710</v>
      </c>
      <c r="F650" s="1245">
        <f t="shared" si="37"/>
        <v>1979</v>
      </c>
      <c r="G650" s="1247">
        <v>29209</v>
      </c>
      <c r="H650" s="1244" t="s">
        <v>1699</v>
      </c>
      <c r="I650" s="1248" t="s">
        <v>3826</v>
      </c>
      <c r="J650" s="1245" t="s">
        <v>1681</v>
      </c>
      <c r="K650" s="1245">
        <v>0</v>
      </c>
      <c r="L650" s="1245" t="s">
        <v>2057</v>
      </c>
      <c r="M650" s="1245" t="s">
        <v>2876</v>
      </c>
      <c r="N650" s="1245"/>
      <c r="O650" s="1245" t="s">
        <v>1227</v>
      </c>
      <c r="P650" s="1249"/>
      <c r="Q650" s="1245" t="s">
        <v>1756</v>
      </c>
      <c r="R650" s="1251" t="s">
        <v>2284</v>
      </c>
      <c r="S650" s="1244" t="s">
        <v>1759</v>
      </c>
      <c r="T650" s="1244" t="s">
        <v>725</v>
      </c>
      <c r="U650" s="1244"/>
      <c r="V650" s="1244"/>
      <c r="W650" s="1244">
        <v>0</v>
      </c>
      <c r="X650" s="1244"/>
      <c r="Y650" s="1251">
        <v>38184</v>
      </c>
      <c r="Z650" s="1251">
        <v>38549</v>
      </c>
      <c r="AA650" s="1250">
        <f t="shared" ca="1" si="36"/>
        <v>10.166666666666666</v>
      </c>
      <c r="AB650" s="1252" t="s">
        <v>3826</v>
      </c>
      <c r="AC650" s="1253"/>
      <c r="AD650" s="1231"/>
    </row>
    <row r="651" spans="1:30" ht="15.75" customHeight="1">
      <c r="A651" s="1244">
        <f t="shared" si="29"/>
        <v>125</v>
      </c>
      <c r="B651" s="1245" t="s">
        <v>2877</v>
      </c>
      <c r="C651" s="1245" t="s">
        <v>1283</v>
      </c>
      <c r="D651" s="1245" t="s">
        <v>442</v>
      </c>
      <c r="E651" s="1244" t="s">
        <v>1690</v>
      </c>
      <c r="F651" s="1245">
        <f t="shared" si="37"/>
        <v>1977</v>
      </c>
      <c r="G651" s="1247">
        <v>28150</v>
      </c>
      <c r="H651" s="1244" t="s">
        <v>1699</v>
      </c>
      <c r="I651" s="1248" t="s">
        <v>3826</v>
      </c>
      <c r="J651" s="1245" t="s">
        <v>1683</v>
      </c>
      <c r="K651" s="1245">
        <v>0</v>
      </c>
      <c r="L651" s="1245" t="s">
        <v>2057</v>
      </c>
      <c r="M651" s="1245" t="s">
        <v>2878</v>
      </c>
      <c r="N651" s="1245"/>
      <c r="O651" s="1245" t="s">
        <v>2878</v>
      </c>
      <c r="P651" s="1249"/>
      <c r="Q651" s="1245"/>
      <c r="R651" s="1251" t="s">
        <v>2879</v>
      </c>
      <c r="S651" s="1244"/>
      <c r="T651" s="1244" t="s">
        <v>725</v>
      </c>
      <c r="U651" s="1244"/>
      <c r="V651" s="1244"/>
      <c r="W651" s="1244" t="s">
        <v>1721</v>
      </c>
      <c r="X651" s="1244"/>
      <c r="Y651" s="1251"/>
      <c r="Z651" s="1251" t="s">
        <v>725</v>
      </c>
      <c r="AA651" s="1250">
        <f t="shared" ca="1" si="36"/>
        <v>12.25</v>
      </c>
      <c r="AB651" s="1252" t="s">
        <v>3826</v>
      </c>
      <c r="AC651" s="1253"/>
      <c r="AD651" s="1231"/>
    </row>
    <row r="652" spans="1:30" ht="15.75" customHeight="1">
      <c r="A652" s="1244">
        <f t="shared" si="29"/>
        <v>126</v>
      </c>
      <c r="B652" s="1245" t="s">
        <v>1431</v>
      </c>
      <c r="C652" s="1245" t="s">
        <v>1283</v>
      </c>
      <c r="D652" s="1245" t="s">
        <v>442</v>
      </c>
      <c r="E652" s="1246" t="s">
        <v>1710</v>
      </c>
      <c r="F652" s="1245">
        <f t="shared" si="37"/>
        <v>1980</v>
      </c>
      <c r="G652" s="1247">
        <v>29412</v>
      </c>
      <c r="H652" s="1244" t="s">
        <v>1699</v>
      </c>
      <c r="I652" s="1248" t="s">
        <v>3826</v>
      </c>
      <c r="J652" s="1245" t="s">
        <v>1683</v>
      </c>
      <c r="K652" s="1245">
        <v>0</v>
      </c>
      <c r="L652" s="1245" t="s">
        <v>2057</v>
      </c>
      <c r="M652" s="1245" t="s">
        <v>2880</v>
      </c>
      <c r="N652" s="1245"/>
      <c r="O652" s="1245" t="s">
        <v>2880</v>
      </c>
      <c r="P652" s="1249"/>
      <c r="Q652" s="1245"/>
      <c r="R652" s="1251" t="s">
        <v>2879</v>
      </c>
      <c r="S652" s="1244"/>
      <c r="T652" s="1244" t="s">
        <v>725</v>
      </c>
      <c r="U652" s="1244"/>
      <c r="V652" s="1244"/>
      <c r="W652" s="1244">
        <v>0</v>
      </c>
      <c r="X652" s="1244"/>
      <c r="Y652" s="1251"/>
      <c r="Z652" s="1251" t="s">
        <v>725</v>
      </c>
      <c r="AA652" s="1250">
        <f t="shared" ca="1" si="36"/>
        <v>10.75</v>
      </c>
      <c r="AB652" s="1252" t="s">
        <v>3826</v>
      </c>
      <c r="AC652" s="1253"/>
      <c r="AD652" s="1231"/>
    </row>
    <row r="653" spans="1:30" ht="15.75" customHeight="1">
      <c r="A653" s="1244">
        <f t="shared" si="29"/>
        <v>127</v>
      </c>
      <c r="B653" s="1245" t="s">
        <v>1427</v>
      </c>
      <c r="C653" s="1245" t="s">
        <v>1283</v>
      </c>
      <c r="D653" s="1245" t="s">
        <v>442</v>
      </c>
      <c r="E653" s="1244" t="s">
        <v>1710</v>
      </c>
      <c r="F653" s="1245">
        <f t="shared" si="37"/>
        <v>1986</v>
      </c>
      <c r="G653" s="1247">
        <v>31596</v>
      </c>
      <c r="H653" s="1244" t="s">
        <v>1699</v>
      </c>
      <c r="I653" s="1248" t="s">
        <v>3826</v>
      </c>
      <c r="J653" s="1245" t="s">
        <v>1683</v>
      </c>
      <c r="K653" s="1245">
        <v>0</v>
      </c>
      <c r="L653" s="1245" t="s">
        <v>2057</v>
      </c>
      <c r="M653" s="1245" t="s">
        <v>2881</v>
      </c>
      <c r="N653" s="1245"/>
      <c r="O653" s="1245" t="s">
        <v>2086</v>
      </c>
      <c r="P653" s="1249"/>
      <c r="Q653" s="1245" t="s">
        <v>1756</v>
      </c>
      <c r="R653" s="1251" t="s">
        <v>2868</v>
      </c>
      <c r="S653" s="1244"/>
      <c r="T653" s="1244" t="s">
        <v>725</v>
      </c>
      <c r="U653" s="1244"/>
      <c r="V653" s="1244"/>
      <c r="W653" s="1244" t="s">
        <v>1742</v>
      </c>
      <c r="X653" s="1244"/>
      <c r="Y653" s="1251">
        <v>0</v>
      </c>
      <c r="Z653" s="1251">
        <v>0</v>
      </c>
      <c r="AA653" s="1250">
        <f t="shared" ca="1" si="36"/>
        <v>16.75</v>
      </c>
      <c r="AB653" s="1252" t="s">
        <v>3826</v>
      </c>
      <c r="AC653" s="1253"/>
      <c r="AD653" s="1231"/>
    </row>
    <row r="654" spans="1:30" ht="15.75" customHeight="1">
      <c r="A654" s="1244">
        <f t="shared" si="29"/>
        <v>128</v>
      </c>
      <c r="B654" s="1245" t="s">
        <v>1425</v>
      </c>
      <c r="C654" s="1245" t="s">
        <v>1283</v>
      </c>
      <c r="D654" s="1248" t="s">
        <v>442</v>
      </c>
      <c r="E654" s="1246" t="s">
        <v>1710</v>
      </c>
      <c r="F654" s="1245">
        <f t="shared" si="37"/>
        <v>1986</v>
      </c>
      <c r="G654" s="1247">
        <v>31683</v>
      </c>
      <c r="H654" s="1244" t="s">
        <v>1699</v>
      </c>
      <c r="I654" s="1248" t="s">
        <v>3826</v>
      </c>
      <c r="J654" s="1245" t="s">
        <v>1683</v>
      </c>
      <c r="K654" s="1245">
        <v>0</v>
      </c>
      <c r="L654" s="1245" t="s">
        <v>2057</v>
      </c>
      <c r="M654" s="1245" t="s">
        <v>2882</v>
      </c>
      <c r="N654" s="1245"/>
      <c r="O654" s="1245" t="s">
        <v>2057</v>
      </c>
      <c r="P654" s="1249"/>
      <c r="Q654" s="1245" t="s">
        <v>1756</v>
      </c>
      <c r="R654" s="1251" t="s">
        <v>1773</v>
      </c>
      <c r="S654" s="1244" t="s">
        <v>1759</v>
      </c>
      <c r="T654" s="1244"/>
      <c r="U654" s="1244" t="s">
        <v>1694</v>
      </c>
      <c r="V654" s="1244"/>
      <c r="W654" s="1244" t="s">
        <v>725</v>
      </c>
      <c r="X654" s="1244"/>
      <c r="Y654" s="1251">
        <v>39465</v>
      </c>
      <c r="Z654" s="1251">
        <v>39831</v>
      </c>
      <c r="AA654" s="1250">
        <f t="shared" ca="1" si="36"/>
        <v>16.916666666666668</v>
      </c>
      <c r="AB654" s="1252" t="s">
        <v>3826</v>
      </c>
      <c r="AC654" s="1253"/>
      <c r="AD654" s="1231"/>
    </row>
    <row r="655" spans="1:30" ht="15.75" customHeight="1">
      <c r="A655" s="1244">
        <f t="shared" si="29"/>
        <v>129</v>
      </c>
      <c r="B655" s="1245" t="s">
        <v>2883</v>
      </c>
      <c r="C655" s="1245" t="s">
        <v>1283</v>
      </c>
      <c r="D655" s="1245" t="s">
        <v>2373</v>
      </c>
      <c r="E655" s="1246" t="s">
        <v>1710</v>
      </c>
      <c r="F655" s="1245">
        <f t="shared" si="37"/>
        <v>1997</v>
      </c>
      <c r="G655" s="1247">
        <v>35684</v>
      </c>
      <c r="H655" s="1246" t="s">
        <v>1699</v>
      </c>
      <c r="I655" s="1248" t="s">
        <v>3826</v>
      </c>
      <c r="J655" s="1245" t="s">
        <v>20</v>
      </c>
      <c r="K655" s="1245"/>
      <c r="L655" s="1254">
        <v>0</v>
      </c>
      <c r="M655" s="1245"/>
      <c r="N655" s="1245"/>
      <c r="O655" s="1245"/>
      <c r="P655" s="1249"/>
      <c r="Q655" s="1245"/>
      <c r="R655" s="1244"/>
      <c r="S655" s="1244"/>
      <c r="T655" s="1244"/>
      <c r="U655" s="1244"/>
      <c r="V655" s="1244"/>
      <c r="W655" s="1244"/>
      <c r="X655" s="1244"/>
      <c r="Y655" s="1244"/>
      <c r="Z655" s="1251"/>
      <c r="AA655" s="1257"/>
      <c r="AB655" s="1252" t="s">
        <v>3826</v>
      </c>
      <c r="AC655" s="1253"/>
      <c r="AD655" s="1231"/>
    </row>
    <row r="656" spans="1:30" ht="15.75" customHeight="1">
      <c r="A656" s="1244">
        <f t="shared" si="29"/>
        <v>130</v>
      </c>
      <c r="B656" s="1245" t="s">
        <v>2884</v>
      </c>
      <c r="C656" s="1245" t="s">
        <v>1283</v>
      </c>
      <c r="D656" s="1245" t="s">
        <v>2373</v>
      </c>
      <c r="E656" s="1246" t="s">
        <v>1690</v>
      </c>
      <c r="F656" s="1245">
        <f t="shared" si="37"/>
        <v>1981</v>
      </c>
      <c r="G656" s="1247">
        <v>29832</v>
      </c>
      <c r="H656" s="1244" t="s">
        <v>1699</v>
      </c>
      <c r="I656" s="1248" t="s">
        <v>3826</v>
      </c>
      <c r="J656" s="1245" t="s">
        <v>1683</v>
      </c>
      <c r="K656" s="1245">
        <v>0</v>
      </c>
      <c r="L656" s="1245" t="s">
        <v>2814</v>
      </c>
      <c r="M656" s="1245" t="s">
        <v>2885</v>
      </c>
      <c r="N656" s="1245"/>
      <c r="O656" s="1245" t="s">
        <v>2886</v>
      </c>
      <c r="P656" s="1249"/>
      <c r="Q656" s="1245" t="s">
        <v>2887</v>
      </c>
      <c r="R656" s="1251" t="s">
        <v>2017</v>
      </c>
      <c r="S656" s="1251" t="s">
        <v>2888</v>
      </c>
      <c r="T656" s="1244" t="s">
        <v>725</v>
      </c>
      <c r="U656" s="1244" t="s">
        <v>1694</v>
      </c>
      <c r="V656" s="1244"/>
      <c r="W656" s="1250" t="s">
        <v>1708</v>
      </c>
      <c r="X656" s="1244" t="s">
        <v>1770</v>
      </c>
      <c r="Y656" s="1251">
        <v>39522</v>
      </c>
      <c r="Z656" s="1251">
        <v>39887</v>
      </c>
      <c r="AA656" s="1250">
        <f t="shared" ref="AA656:AA670" ca="1" si="39">IF(E656="nữ",660-DATEDIF(G656,TODAY(),"m"),720-DATEDIF(G656,TODAY(),"m"))/12</f>
        <v>16.916666666666668</v>
      </c>
      <c r="AB656" s="1252" t="s">
        <v>3826</v>
      </c>
      <c r="AC656" s="1253"/>
      <c r="AD656" s="1231"/>
    </row>
    <row r="657" spans="1:30" ht="15.75" customHeight="1">
      <c r="A657" s="1244">
        <f t="shared" si="29"/>
        <v>131</v>
      </c>
      <c r="B657" s="1245" t="s">
        <v>2889</v>
      </c>
      <c r="C657" s="1245" t="s">
        <v>1283</v>
      </c>
      <c r="D657" s="1245" t="s">
        <v>2373</v>
      </c>
      <c r="E657" s="1244" t="s">
        <v>1710</v>
      </c>
      <c r="F657" s="1245">
        <f t="shared" si="37"/>
        <v>1988</v>
      </c>
      <c r="G657" s="1247">
        <v>32227</v>
      </c>
      <c r="H657" s="1244" t="s">
        <v>1699</v>
      </c>
      <c r="I657" s="1248" t="s">
        <v>3826</v>
      </c>
      <c r="J657" s="1245" t="s">
        <v>1683</v>
      </c>
      <c r="K657" s="1245">
        <v>0</v>
      </c>
      <c r="L657" s="1245" t="s">
        <v>2044</v>
      </c>
      <c r="M657" s="1245" t="s">
        <v>2245</v>
      </c>
      <c r="N657" s="1245"/>
      <c r="O657" s="1245" t="s">
        <v>2886</v>
      </c>
      <c r="P657" s="1249">
        <v>43739</v>
      </c>
      <c r="Q657" s="1245" t="s">
        <v>1864</v>
      </c>
      <c r="R657" s="1244"/>
      <c r="S657" s="1244"/>
      <c r="T657" s="1244" t="s">
        <v>725</v>
      </c>
      <c r="U657" s="1244" t="s">
        <v>1774</v>
      </c>
      <c r="V657" s="1244"/>
      <c r="W657" s="1250" t="s">
        <v>1708</v>
      </c>
      <c r="X657" s="1244"/>
      <c r="Y657" s="1251">
        <v>42649</v>
      </c>
      <c r="Z657" s="1251">
        <v>43014</v>
      </c>
      <c r="AA657" s="1250">
        <f t="shared" ca="1" si="39"/>
        <v>18.416666666666668</v>
      </c>
      <c r="AB657" s="1252" t="s">
        <v>3826</v>
      </c>
      <c r="AC657" s="1253"/>
      <c r="AD657" s="1231"/>
    </row>
    <row r="658" spans="1:30" ht="15.75" customHeight="1">
      <c r="A658" s="1244">
        <f t="shared" si="29"/>
        <v>132</v>
      </c>
      <c r="B658" s="1245" t="s">
        <v>1585</v>
      </c>
      <c r="C658" s="1245" t="s">
        <v>1283</v>
      </c>
      <c r="D658" s="1245" t="s">
        <v>2373</v>
      </c>
      <c r="E658" s="1246" t="s">
        <v>1710</v>
      </c>
      <c r="F658" s="1245">
        <f t="shared" si="37"/>
        <v>1975</v>
      </c>
      <c r="G658" s="1247">
        <v>27413</v>
      </c>
      <c r="H658" s="1244" t="s">
        <v>1699</v>
      </c>
      <c r="I658" s="1248" t="s">
        <v>3826</v>
      </c>
      <c r="J658" s="1245" t="s">
        <v>1681</v>
      </c>
      <c r="K658" s="1245">
        <v>0</v>
      </c>
      <c r="L658" s="1245" t="s">
        <v>2026</v>
      </c>
      <c r="M658" s="1245" t="s">
        <v>2890</v>
      </c>
      <c r="N658" s="1245"/>
      <c r="O658" s="1245" t="s">
        <v>1227</v>
      </c>
      <c r="P658" s="1249"/>
      <c r="Q658" s="1245" t="s">
        <v>1864</v>
      </c>
      <c r="R658" s="1244"/>
      <c r="S658" s="1244" t="s">
        <v>1759</v>
      </c>
      <c r="T658" s="1244" t="s">
        <v>725</v>
      </c>
      <c r="U658" s="1244" t="s">
        <v>1774</v>
      </c>
      <c r="V658" s="1244" t="s">
        <v>725</v>
      </c>
      <c r="W658" s="1244" t="s">
        <v>725</v>
      </c>
      <c r="X658" s="1244"/>
      <c r="Y658" s="1251"/>
      <c r="Z658" s="1251"/>
      <c r="AA658" s="1250">
        <f t="shared" ca="1" si="39"/>
        <v>5.25</v>
      </c>
      <c r="AB658" s="1252" t="s">
        <v>3826</v>
      </c>
      <c r="AC658" s="1253"/>
      <c r="AD658" s="1231"/>
    </row>
    <row r="659" spans="1:30" ht="15.75" customHeight="1">
      <c r="A659" s="1244">
        <f t="shared" si="29"/>
        <v>133</v>
      </c>
      <c r="B659" s="1245" t="s">
        <v>1582</v>
      </c>
      <c r="C659" s="1245" t="s">
        <v>1283</v>
      </c>
      <c r="D659" s="1245" t="s">
        <v>2373</v>
      </c>
      <c r="E659" s="1244" t="s">
        <v>1710</v>
      </c>
      <c r="F659" s="1245">
        <f t="shared" si="37"/>
        <v>1976</v>
      </c>
      <c r="G659" s="1247">
        <v>28120</v>
      </c>
      <c r="H659" s="1244" t="s">
        <v>1691</v>
      </c>
      <c r="I659" s="1248" t="s">
        <v>3826</v>
      </c>
      <c r="J659" s="1245" t="s">
        <v>1683</v>
      </c>
      <c r="K659" s="1245">
        <v>0</v>
      </c>
      <c r="L659" s="1245" t="s">
        <v>2086</v>
      </c>
      <c r="M659" s="1245" t="s">
        <v>2891</v>
      </c>
      <c r="N659" s="1245"/>
      <c r="O659" s="1245" t="s">
        <v>2892</v>
      </c>
      <c r="P659" s="1249"/>
      <c r="Q659" s="1245" t="s">
        <v>2887</v>
      </c>
      <c r="R659" s="1244"/>
      <c r="S659" s="1244"/>
      <c r="T659" s="1244" t="s">
        <v>725</v>
      </c>
      <c r="U659" s="1244" t="s">
        <v>1760</v>
      </c>
      <c r="V659" s="1244"/>
      <c r="W659" s="1244">
        <v>0</v>
      </c>
      <c r="X659" s="1244" t="s">
        <v>1770</v>
      </c>
      <c r="Y659" s="1251">
        <v>40527</v>
      </c>
      <c r="Z659" s="1251">
        <v>40892</v>
      </c>
      <c r="AA659" s="1250">
        <f t="shared" ca="1" si="39"/>
        <v>7.166666666666667</v>
      </c>
      <c r="AB659" s="1252" t="e">
        <f>+VLOOKUP(#REF!,'[6]CÁN BỘ'!F$8:CL$1600,COLUMN('[6]CÁN BỘ'!$CL$17)-5,0)</f>
        <v>#REF!</v>
      </c>
      <c r="AC659" s="1270" t="e">
        <f>+#REF!-#REF!</f>
        <v>#REF!</v>
      </c>
      <c r="AD659" s="1231"/>
    </row>
    <row r="660" spans="1:30" ht="15.75" customHeight="1">
      <c r="A660" s="1244">
        <f t="shared" si="29"/>
        <v>134</v>
      </c>
      <c r="B660" s="1245" t="s">
        <v>1583</v>
      </c>
      <c r="C660" s="1245" t="s">
        <v>1283</v>
      </c>
      <c r="D660" s="1245" t="s">
        <v>2373</v>
      </c>
      <c r="E660" s="1244" t="s">
        <v>1710</v>
      </c>
      <c r="F660" s="1245">
        <f t="shared" si="37"/>
        <v>1975</v>
      </c>
      <c r="G660" s="1247">
        <v>27736</v>
      </c>
      <c r="H660" s="1244" t="s">
        <v>1691</v>
      </c>
      <c r="I660" s="1248" t="s">
        <v>3826</v>
      </c>
      <c r="J660" s="1245" t="s">
        <v>1683</v>
      </c>
      <c r="K660" s="1245">
        <v>0</v>
      </c>
      <c r="L660" s="1245" t="s">
        <v>2026</v>
      </c>
      <c r="M660" s="1245" t="s">
        <v>2890</v>
      </c>
      <c r="N660" s="1245"/>
      <c r="O660" s="1245" t="s">
        <v>2892</v>
      </c>
      <c r="P660" s="1249"/>
      <c r="Q660" s="1245" t="s">
        <v>1864</v>
      </c>
      <c r="R660" s="1251" t="s">
        <v>1746</v>
      </c>
      <c r="S660" s="1244" t="s">
        <v>1759</v>
      </c>
      <c r="T660" s="1244" t="s">
        <v>725</v>
      </c>
      <c r="U660" s="1244" t="s">
        <v>1760</v>
      </c>
      <c r="V660" s="1244"/>
      <c r="W660" s="1250" t="s">
        <v>1716</v>
      </c>
      <c r="X660" s="1244"/>
      <c r="Y660" s="1251">
        <v>41558</v>
      </c>
      <c r="Z660" s="1251">
        <v>41923</v>
      </c>
      <c r="AA660" s="1250">
        <f t="shared" ca="1" si="39"/>
        <v>6.166666666666667</v>
      </c>
      <c r="AB660" s="1252" t="e">
        <f>+VLOOKUP(#REF!,'[7]CÁN BỘ'!F$8:AX$1037,COLUMN('[7]CÁN BỘ'!$AP$42)-5,0)</f>
        <v>#REF!</v>
      </c>
      <c r="AC660" s="1253"/>
      <c r="AD660" s="1231"/>
    </row>
    <row r="661" spans="1:30" ht="15.75" customHeight="1">
      <c r="A661" s="1244">
        <f t="shared" si="29"/>
        <v>135</v>
      </c>
      <c r="B661" s="1245" t="s">
        <v>2893</v>
      </c>
      <c r="C661" s="1245" t="s">
        <v>1283</v>
      </c>
      <c r="D661" s="1245" t="s">
        <v>2373</v>
      </c>
      <c r="E661" s="1246" t="s">
        <v>1690</v>
      </c>
      <c r="F661" s="1245">
        <f t="shared" si="37"/>
        <v>1976</v>
      </c>
      <c r="G661" s="1247">
        <v>27933</v>
      </c>
      <c r="H661" s="1244" t="s">
        <v>1861</v>
      </c>
      <c r="I661" s="1248" t="s">
        <v>3826</v>
      </c>
      <c r="J661" s="1245" t="s">
        <v>1683</v>
      </c>
      <c r="K661" s="1245" t="s">
        <v>1862</v>
      </c>
      <c r="L661" s="1245" t="s">
        <v>2019</v>
      </c>
      <c r="M661" s="1245" t="s">
        <v>2894</v>
      </c>
      <c r="N661" s="1245"/>
      <c r="O661" s="1245" t="s">
        <v>2895</v>
      </c>
      <c r="P661" s="1249"/>
      <c r="Q661" s="1245" t="s">
        <v>2887</v>
      </c>
      <c r="R661" s="1251" t="s">
        <v>2017</v>
      </c>
      <c r="S661" s="1251" t="s">
        <v>2896</v>
      </c>
      <c r="T661" s="1244" t="s">
        <v>725</v>
      </c>
      <c r="U661" s="1244" t="s">
        <v>2174</v>
      </c>
      <c r="V661" s="1244"/>
      <c r="W661" s="1244" t="s">
        <v>725</v>
      </c>
      <c r="X661" s="1244" t="s">
        <v>1770</v>
      </c>
      <c r="Y661" s="1251">
        <v>39629</v>
      </c>
      <c r="Z661" s="1251">
        <v>39994</v>
      </c>
      <c r="AA661" s="1250">
        <f t="shared" ca="1" si="39"/>
        <v>11.666666666666666</v>
      </c>
      <c r="AB661" s="1252" t="e">
        <f>+VLOOKUP(#REF!,'[6]CÁN BỘ'!F$8:CL$1600,COLUMN('[6]CÁN BỘ'!$CL$17)-5,0)</f>
        <v>#REF!</v>
      </c>
      <c r="AC661" s="1270" t="e">
        <f>+#REF!-#REF!</f>
        <v>#REF!</v>
      </c>
      <c r="AD661" s="1231"/>
    </row>
    <row r="662" spans="1:30" ht="15.75" customHeight="1">
      <c r="A662" s="1244">
        <f t="shared" si="29"/>
        <v>136</v>
      </c>
      <c r="B662" s="1245" t="s">
        <v>2897</v>
      </c>
      <c r="C662" s="1245" t="s">
        <v>1283</v>
      </c>
      <c r="D662" s="1245" t="s">
        <v>2373</v>
      </c>
      <c r="E662" s="1246" t="s">
        <v>1710</v>
      </c>
      <c r="F662" s="1245">
        <f t="shared" si="37"/>
        <v>1964</v>
      </c>
      <c r="G662" s="1247">
        <v>23482</v>
      </c>
      <c r="H662" s="1244" t="s">
        <v>1861</v>
      </c>
      <c r="I662" s="1248" t="s">
        <v>3826</v>
      </c>
      <c r="J662" s="1245" t="s">
        <v>1683</v>
      </c>
      <c r="K662" s="1245" t="s">
        <v>1862</v>
      </c>
      <c r="L662" s="1245" t="s">
        <v>2898</v>
      </c>
      <c r="M662" s="1245" t="s">
        <v>2899</v>
      </c>
      <c r="N662" s="1245"/>
      <c r="O662" s="1245" t="s">
        <v>2814</v>
      </c>
      <c r="P662" s="1249"/>
      <c r="Q662" s="1245" t="s">
        <v>1821</v>
      </c>
      <c r="R662" s="1244" t="s">
        <v>1773</v>
      </c>
      <c r="S662" s="1244"/>
      <c r="T662" s="1244">
        <v>0</v>
      </c>
      <c r="U662" s="1244" t="s">
        <v>1866</v>
      </c>
      <c r="V662" s="1244"/>
      <c r="W662" s="1244" t="s">
        <v>725</v>
      </c>
      <c r="X662" s="1244" t="s">
        <v>1823</v>
      </c>
      <c r="Y662" s="1251">
        <v>35889</v>
      </c>
      <c r="Z662" s="1251">
        <v>36254</v>
      </c>
      <c r="AA662" s="1250">
        <f t="shared" ca="1" si="39"/>
        <v>-5.5</v>
      </c>
      <c r="AB662" s="1252" t="s">
        <v>3826</v>
      </c>
      <c r="AC662" s="1253"/>
      <c r="AD662" s="1231"/>
    </row>
    <row r="663" spans="1:30" ht="15.75" customHeight="1">
      <c r="A663" s="1244">
        <f t="shared" si="29"/>
        <v>137</v>
      </c>
      <c r="B663" s="1245" t="s">
        <v>1591</v>
      </c>
      <c r="C663" s="1245" t="s">
        <v>1283</v>
      </c>
      <c r="D663" s="1245" t="s">
        <v>2373</v>
      </c>
      <c r="E663" s="1244" t="s">
        <v>1710</v>
      </c>
      <c r="F663" s="1245">
        <f t="shared" si="37"/>
        <v>1976</v>
      </c>
      <c r="G663" s="1247">
        <v>27853</v>
      </c>
      <c r="H663" s="1244" t="s">
        <v>1691</v>
      </c>
      <c r="I663" s="1248" t="s">
        <v>3826</v>
      </c>
      <c r="J663" s="1245" t="s">
        <v>1683</v>
      </c>
      <c r="K663" s="1245">
        <v>0</v>
      </c>
      <c r="L663" s="1245" t="s">
        <v>2086</v>
      </c>
      <c r="M663" s="1245" t="s">
        <v>2885</v>
      </c>
      <c r="N663" s="1245"/>
      <c r="O663" s="1245" t="s">
        <v>2895</v>
      </c>
      <c r="P663" s="1249"/>
      <c r="Q663" s="1245" t="s">
        <v>1864</v>
      </c>
      <c r="R663" s="1251" t="s">
        <v>1773</v>
      </c>
      <c r="S663" s="1244" t="s">
        <v>1759</v>
      </c>
      <c r="T663" s="1244">
        <v>0</v>
      </c>
      <c r="U663" s="1244" t="s">
        <v>1774</v>
      </c>
      <c r="V663" s="1244"/>
      <c r="W663" s="1244">
        <v>0</v>
      </c>
      <c r="X663" s="1244"/>
      <c r="Y663" s="1251"/>
      <c r="Z663" s="1251"/>
      <c r="AA663" s="1250">
        <f t="shared" ca="1" si="39"/>
        <v>6.5</v>
      </c>
      <c r="AB663" s="1252" t="s">
        <v>3826</v>
      </c>
      <c r="AC663" s="1253"/>
      <c r="AD663" s="1231"/>
    </row>
    <row r="664" spans="1:30" ht="15.75" customHeight="1">
      <c r="A664" s="1244">
        <f t="shared" si="29"/>
        <v>138</v>
      </c>
      <c r="B664" s="1245" t="s">
        <v>1590</v>
      </c>
      <c r="C664" s="1245" t="s">
        <v>1283</v>
      </c>
      <c r="D664" s="1245" t="s">
        <v>2373</v>
      </c>
      <c r="E664" s="1246" t="s">
        <v>1710</v>
      </c>
      <c r="F664" s="1245">
        <f t="shared" si="37"/>
        <v>1977</v>
      </c>
      <c r="G664" s="1247">
        <v>28146</v>
      </c>
      <c r="H664" s="1244" t="s">
        <v>1691</v>
      </c>
      <c r="I664" s="1248" t="s">
        <v>3826</v>
      </c>
      <c r="J664" s="1245" t="s">
        <v>1683</v>
      </c>
      <c r="K664" s="1245">
        <v>0</v>
      </c>
      <c r="L664" s="1245" t="s">
        <v>2801</v>
      </c>
      <c r="M664" s="1245" t="s">
        <v>2900</v>
      </c>
      <c r="N664" s="1245"/>
      <c r="O664" s="1245" t="s">
        <v>1049</v>
      </c>
      <c r="P664" s="1249"/>
      <c r="Q664" s="1245" t="s">
        <v>1864</v>
      </c>
      <c r="R664" s="1251" t="s">
        <v>1746</v>
      </c>
      <c r="S664" s="1244"/>
      <c r="T664" s="1244" t="s">
        <v>725</v>
      </c>
      <c r="U664" s="1244" t="s">
        <v>1760</v>
      </c>
      <c r="V664" s="1244"/>
      <c r="W664" s="1244">
        <v>0</v>
      </c>
      <c r="X664" s="1244"/>
      <c r="Y664" s="1251">
        <v>41558</v>
      </c>
      <c r="Z664" s="1251">
        <v>41923</v>
      </c>
      <c r="AA664" s="1250">
        <f t="shared" ca="1" si="39"/>
        <v>7.25</v>
      </c>
      <c r="AB664" s="1252" t="s">
        <v>3826</v>
      </c>
      <c r="AC664" s="1253"/>
      <c r="AD664" s="1231"/>
    </row>
    <row r="665" spans="1:30" ht="15.75" customHeight="1">
      <c r="A665" s="1244">
        <f t="shared" si="29"/>
        <v>139</v>
      </c>
      <c r="B665" s="1245" t="s">
        <v>2901</v>
      </c>
      <c r="C665" s="1245" t="s">
        <v>1283</v>
      </c>
      <c r="D665" s="1245" t="s">
        <v>2373</v>
      </c>
      <c r="E665" s="1244" t="s">
        <v>1710</v>
      </c>
      <c r="F665" s="1245">
        <f t="shared" si="37"/>
        <v>1981</v>
      </c>
      <c r="G665" s="1247">
        <v>29688</v>
      </c>
      <c r="H665" s="1244" t="s">
        <v>1691</v>
      </c>
      <c r="I665" s="1248" t="s">
        <v>3826</v>
      </c>
      <c r="J665" s="1245" t="s">
        <v>1683</v>
      </c>
      <c r="K665" s="1245">
        <v>0</v>
      </c>
      <c r="L665" s="1245" t="s">
        <v>2801</v>
      </c>
      <c r="M665" s="1245" t="s">
        <v>2044</v>
      </c>
      <c r="N665" s="1245"/>
      <c r="O665" s="1245" t="s">
        <v>2886</v>
      </c>
      <c r="P665" s="1249"/>
      <c r="Q665" s="1245" t="s">
        <v>2887</v>
      </c>
      <c r="R665" s="1251" t="s">
        <v>2617</v>
      </c>
      <c r="S665" s="1244"/>
      <c r="T665" s="1244" t="s">
        <v>725</v>
      </c>
      <c r="U665" s="1244" t="s">
        <v>1694</v>
      </c>
      <c r="V665" s="1244"/>
      <c r="W665" s="1250" t="s">
        <v>1708</v>
      </c>
      <c r="X665" s="1244"/>
      <c r="Y665" s="1251">
        <v>37800</v>
      </c>
      <c r="Z665" s="1251">
        <v>38166</v>
      </c>
      <c r="AA665" s="1250">
        <f t="shared" ca="1" si="39"/>
        <v>11.5</v>
      </c>
      <c r="AB665" s="1252" t="s">
        <v>3826</v>
      </c>
      <c r="AC665" s="1253"/>
      <c r="AD665" s="1231"/>
    </row>
    <row r="666" spans="1:30" ht="15.75" customHeight="1">
      <c r="A666" s="1244">
        <f t="shared" si="29"/>
        <v>140</v>
      </c>
      <c r="B666" s="1245" t="s">
        <v>1592</v>
      </c>
      <c r="C666" s="1245" t="s">
        <v>1283</v>
      </c>
      <c r="D666" s="1245" t="s">
        <v>2373</v>
      </c>
      <c r="E666" s="1244" t="s">
        <v>1690</v>
      </c>
      <c r="F666" s="1245">
        <f t="shared" si="37"/>
        <v>1989</v>
      </c>
      <c r="G666" s="1247">
        <v>32651</v>
      </c>
      <c r="H666" s="1244" t="s">
        <v>1699</v>
      </c>
      <c r="I666" s="1248" t="s">
        <v>3826</v>
      </c>
      <c r="J666" s="1245" t="s">
        <v>1681</v>
      </c>
      <c r="K666" s="1245">
        <v>0</v>
      </c>
      <c r="L666" s="1245" t="s">
        <v>2167</v>
      </c>
      <c r="M666" s="1245" t="s">
        <v>1049</v>
      </c>
      <c r="N666" s="1245"/>
      <c r="O666" s="1245">
        <v>0</v>
      </c>
      <c r="P666" s="1249"/>
      <c r="Q666" s="1245" t="s">
        <v>1864</v>
      </c>
      <c r="R666" s="1251" t="s">
        <v>1790</v>
      </c>
      <c r="S666" s="1244" t="s">
        <v>2789</v>
      </c>
      <c r="T666" s="1244">
        <v>2018</v>
      </c>
      <c r="U666" s="1244"/>
      <c r="V666" s="1244"/>
      <c r="W666" s="1250" t="s">
        <v>1708</v>
      </c>
      <c r="X666" s="1244"/>
      <c r="Y666" s="1251">
        <v>39335</v>
      </c>
      <c r="Z666" s="1251">
        <v>39701</v>
      </c>
      <c r="AA666" s="1250">
        <f t="shared" ca="1" si="39"/>
        <v>24.583333333333332</v>
      </c>
      <c r="AB666" s="1252" t="s">
        <v>3826</v>
      </c>
      <c r="AC666" s="1253"/>
      <c r="AD666" s="1231"/>
    </row>
    <row r="667" spans="1:30" ht="15.75" customHeight="1">
      <c r="A667" s="1244">
        <f t="shared" si="29"/>
        <v>141</v>
      </c>
      <c r="B667" s="1245" t="s">
        <v>2902</v>
      </c>
      <c r="C667" s="1245" t="s">
        <v>1283</v>
      </c>
      <c r="D667" s="1245" t="s">
        <v>2373</v>
      </c>
      <c r="E667" s="1246" t="s">
        <v>1690</v>
      </c>
      <c r="F667" s="1245">
        <f t="shared" si="37"/>
        <v>1989</v>
      </c>
      <c r="G667" s="1247">
        <v>32571</v>
      </c>
      <c r="H667" s="1244" t="s">
        <v>1699</v>
      </c>
      <c r="I667" s="1248" t="s">
        <v>3826</v>
      </c>
      <c r="J667" s="1245" t="s">
        <v>1681</v>
      </c>
      <c r="K667" s="1245">
        <v>0</v>
      </c>
      <c r="L667" s="1245" t="s">
        <v>1858</v>
      </c>
      <c r="M667" s="1245" t="s">
        <v>2044</v>
      </c>
      <c r="N667" s="1245"/>
      <c r="O667" s="1245" t="s">
        <v>1227</v>
      </c>
      <c r="P667" s="1249"/>
      <c r="Q667" s="1245" t="s">
        <v>1821</v>
      </c>
      <c r="R667" s="1251" t="s">
        <v>1828</v>
      </c>
      <c r="S667" s="1244" t="s">
        <v>2147</v>
      </c>
      <c r="T667" s="1244" t="s">
        <v>725</v>
      </c>
      <c r="U667" s="1244"/>
      <c r="V667" s="1244"/>
      <c r="W667" s="1244" t="s">
        <v>1750</v>
      </c>
      <c r="X667" s="1244"/>
      <c r="Y667" s="1251"/>
      <c r="Z667" s="1251"/>
      <c r="AA667" s="1250">
        <f t="shared" ca="1" si="39"/>
        <v>24.416666666666668</v>
      </c>
      <c r="AB667" s="1252" t="s">
        <v>3826</v>
      </c>
      <c r="AC667" s="1253"/>
      <c r="AD667" s="1231"/>
    </row>
    <row r="668" spans="1:30" ht="15.75" customHeight="1">
      <c r="A668" s="1244">
        <f t="shared" si="29"/>
        <v>142</v>
      </c>
      <c r="B668" s="1245" t="s">
        <v>2903</v>
      </c>
      <c r="C668" s="1245" t="s">
        <v>1283</v>
      </c>
      <c r="D668" s="1245" t="s">
        <v>2373</v>
      </c>
      <c r="E668" s="1246" t="s">
        <v>1690</v>
      </c>
      <c r="F668" s="1245">
        <f t="shared" si="37"/>
        <v>1979</v>
      </c>
      <c r="G668" s="1247">
        <v>29187</v>
      </c>
      <c r="H668" s="1244" t="s">
        <v>1699</v>
      </c>
      <c r="I668" s="1248" t="s">
        <v>3826</v>
      </c>
      <c r="J668" s="1245" t="s">
        <v>1683</v>
      </c>
      <c r="K668" s="1245">
        <v>0</v>
      </c>
      <c r="L668" s="1245" t="s">
        <v>1804</v>
      </c>
      <c r="M668" s="1245" t="s">
        <v>2044</v>
      </c>
      <c r="N668" s="1245"/>
      <c r="O668" s="1245" t="s">
        <v>2044</v>
      </c>
      <c r="P668" s="1249"/>
      <c r="Q668" s="1245" t="s">
        <v>1864</v>
      </c>
      <c r="R668" s="1244"/>
      <c r="S668" s="1244"/>
      <c r="T668" s="1244" t="s">
        <v>725</v>
      </c>
      <c r="U668" s="1244" t="s">
        <v>1774</v>
      </c>
      <c r="V668" s="1244"/>
      <c r="W668" s="1250" t="s">
        <v>1716</v>
      </c>
      <c r="X668" s="1244" t="s">
        <v>1870</v>
      </c>
      <c r="Y668" s="1251">
        <v>40380</v>
      </c>
      <c r="Z668" s="1251">
        <v>40380</v>
      </c>
      <c r="AA668" s="1250">
        <f t="shared" ca="1" si="39"/>
        <v>15.083333333333334</v>
      </c>
      <c r="AB668" s="1252" t="e">
        <f>+VLOOKUP(#REF!,'[6]CÁN BỘ'!F$8:CL$1600,COLUMN('[6]CÁN BỘ'!$CL$17)-5,0)</f>
        <v>#REF!</v>
      </c>
      <c r="AC668" s="1270" t="e">
        <f>+#REF!-#REF!</f>
        <v>#REF!</v>
      </c>
      <c r="AD668" s="1231"/>
    </row>
    <row r="669" spans="1:30" ht="15.75" customHeight="1">
      <c r="A669" s="1244">
        <f t="shared" si="29"/>
        <v>143</v>
      </c>
      <c r="B669" s="1245" t="s">
        <v>1581</v>
      </c>
      <c r="C669" s="1245" t="s">
        <v>1283</v>
      </c>
      <c r="D669" s="1245" t="s">
        <v>2373</v>
      </c>
      <c r="E669" s="1246" t="s">
        <v>1690</v>
      </c>
      <c r="F669" s="1245">
        <f t="shared" si="37"/>
        <v>1958</v>
      </c>
      <c r="G669" s="1247">
        <v>21186</v>
      </c>
      <c r="H669" s="1244" t="s">
        <v>1691</v>
      </c>
      <c r="I669" s="1248" t="s">
        <v>3826</v>
      </c>
      <c r="J669" s="1245" t="s">
        <v>1683</v>
      </c>
      <c r="K669" s="1245">
        <v>0</v>
      </c>
      <c r="L669" s="1245" t="s">
        <v>2890</v>
      </c>
      <c r="M669" s="1245" t="s">
        <v>2904</v>
      </c>
      <c r="N669" s="1245"/>
      <c r="O669" s="1245" t="s">
        <v>2891</v>
      </c>
      <c r="P669" s="1249"/>
      <c r="Q669" s="1245" t="s">
        <v>1864</v>
      </c>
      <c r="R669" s="1251" t="s">
        <v>2905</v>
      </c>
      <c r="S669" s="1244"/>
      <c r="T669" s="1244" t="s">
        <v>725</v>
      </c>
      <c r="U669" s="1244" t="s">
        <v>1694</v>
      </c>
      <c r="V669" s="1244"/>
      <c r="W669" s="1244">
        <v>0</v>
      </c>
      <c r="X669" s="1244"/>
      <c r="Y669" s="1251">
        <v>34284</v>
      </c>
      <c r="Z669" s="1251">
        <v>34649</v>
      </c>
      <c r="AA669" s="1250">
        <f t="shared" ca="1" si="39"/>
        <v>-6.833333333333333</v>
      </c>
      <c r="AB669" s="1252" t="s">
        <v>3826</v>
      </c>
      <c r="AC669" s="1253"/>
      <c r="AD669" s="1231"/>
    </row>
    <row r="670" spans="1:30" ht="15.75" customHeight="1">
      <c r="A670" s="1244">
        <f t="shared" si="29"/>
        <v>144</v>
      </c>
      <c r="B670" s="1261" t="s">
        <v>1587</v>
      </c>
      <c r="C670" s="1245" t="s">
        <v>1283</v>
      </c>
      <c r="D670" s="1245" t="s">
        <v>2373</v>
      </c>
      <c r="E670" s="1265" t="s">
        <v>1710</v>
      </c>
      <c r="F670" s="1261">
        <f t="shared" si="37"/>
        <v>1991</v>
      </c>
      <c r="G670" s="1263">
        <v>33409</v>
      </c>
      <c r="H670" s="1265" t="s">
        <v>1699</v>
      </c>
      <c r="I670" s="1264" t="s">
        <v>3826</v>
      </c>
      <c r="J670" s="1261" t="s">
        <v>1683</v>
      </c>
      <c r="K670" s="1261">
        <v>0</v>
      </c>
      <c r="L670" s="1261" t="s">
        <v>2890</v>
      </c>
      <c r="M670" s="1245">
        <v>0</v>
      </c>
      <c r="N670" s="1245"/>
      <c r="O670" s="1261" t="s">
        <v>2906</v>
      </c>
      <c r="P670" s="1271"/>
      <c r="Q670" s="1245" t="s">
        <v>1756</v>
      </c>
      <c r="R670" s="1251" t="s">
        <v>1746</v>
      </c>
      <c r="S670" s="1244" t="s">
        <v>2789</v>
      </c>
      <c r="T670" s="1265"/>
      <c r="U670" s="1244" t="s">
        <v>1774</v>
      </c>
      <c r="V670" s="1265" t="s">
        <v>725</v>
      </c>
      <c r="W670" s="1265" t="s">
        <v>725</v>
      </c>
      <c r="X670" s="1265"/>
      <c r="Y670" s="1272"/>
      <c r="Z670" s="1251"/>
      <c r="AA670" s="1267">
        <f t="shared" ca="1" si="39"/>
        <v>21.666666666666668</v>
      </c>
      <c r="AB670" s="1252" t="s">
        <v>3826</v>
      </c>
      <c r="AC670" s="1253"/>
      <c r="AD670" s="1231"/>
    </row>
    <row r="671" spans="1:30" ht="15.75" customHeight="1">
      <c r="A671" s="1244">
        <f t="shared" si="29"/>
        <v>145</v>
      </c>
      <c r="B671" s="1245" t="s">
        <v>1593</v>
      </c>
      <c r="C671" s="1245" t="s">
        <v>1283</v>
      </c>
      <c r="D671" s="1245" t="s">
        <v>2373</v>
      </c>
      <c r="E671" s="1246" t="s">
        <v>1710</v>
      </c>
      <c r="F671" s="1245">
        <f t="shared" si="37"/>
        <v>1996</v>
      </c>
      <c r="G671" s="1247">
        <v>35215</v>
      </c>
      <c r="H671" s="1246" t="s">
        <v>1699</v>
      </c>
      <c r="I671" s="1248" t="s">
        <v>3826</v>
      </c>
      <c r="J671" s="1245" t="s">
        <v>1681</v>
      </c>
      <c r="K671" s="1245"/>
      <c r="L671" s="1245" t="s">
        <v>2907</v>
      </c>
      <c r="M671" s="1245" t="s">
        <v>2907</v>
      </c>
      <c r="N671" s="1245"/>
      <c r="O671" s="1245"/>
      <c r="P671" s="1249"/>
      <c r="Q671" s="1245"/>
      <c r="R671" s="1244"/>
      <c r="S671" s="1244"/>
      <c r="T671" s="1244"/>
      <c r="U671" s="1244"/>
      <c r="V671" s="1244"/>
      <c r="W671" s="1244"/>
      <c r="X671" s="1244"/>
      <c r="Y671" s="1244"/>
      <c r="Z671" s="1244"/>
      <c r="AA671" s="1257"/>
      <c r="AB671" s="1252" t="s">
        <v>3826</v>
      </c>
      <c r="AC671" s="1253"/>
      <c r="AD671" s="1231"/>
    </row>
    <row r="672" spans="1:30" ht="15.75" customHeight="1">
      <c r="A672" s="1244">
        <f t="shared" si="29"/>
        <v>146</v>
      </c>
      <c r="B672" s="1245" t="s">
        <v>2908</v>
      </c>
      <c r="C672" s="1245" t="s">
        <v>1283</v>
      </c>
      <c r="D672" s="1245" t="s">
        <v>443</v>
      </c>
      <c r="E672" s="1246" t="s">
        <v>1690</v>
      </c>
      <c r="F672" s="1245">
        <f t="shared" si="37"/>
        <v>1989</v>
      </c>
      <c r="G672" s="1247">
        <v>32644</v>
      </c>
      <c r="H672" s="1244" t="s">
        <v>1699</v>
      </c>
      <c r="I672" s="1248" t="s">
        <v>3826</v>
      </c>
      <c r="J672" s="1245" t="s">
        <v>1681</v>
      </c>
      <c r="K672" s="1245">
        <v>0</v>
      </c>
      <c r="L672" s="1245" t="s">
        <v>1858</v>
      </c>
      <c r="M672" s="1245" t="s">
        <v>2909</v>
      </c>
      <c r="N672" s="1245"/>
      <c r="O672" s="1245" t="s">
        <v>1227</v>
      </c>
      <c r="P672" s="1249"/>
      <c r="Q672" s="1245" t="s">
        <v>1756</v>
      </c>
      <c r="R672" s="1251" t="s">
        <v>2130</v>
      </c>
      <c r="S672" s="1244" t="s">
        <v>1859</v>
      </c>
      <c r="T672" s="1244" t="s">
        <v>725</v>
      </c>
      <c r="U672" s="1244"/>
      <c r="V672" s="1244"/>
      <c r="W672" s="1250" t="s">
        <v>1708</v>
      </c>
      <c r="X672" s="1244" t="s">
        <v>1696</v>
      </c>
      <c r="Y672" s="1251">
        <v>43799</v>
      </c>
      <c r="Z672" s="1251">
        <v>43799</v>
      </c>
      <c r="AA672" s="1250">
        <f t="shared" ref="AA672:AA723" ca="1" si="40">IF(E672="nữ",660-DATEDIF(G672,TODAY(),"m"),720-DATEDIF(G672,TODAY(),"m"))/12</f>
        <v>24.583333333333332</v>
      </c>
      <c r="AB672" s="1252" t="s">
        <v>3826</v>
      </c>
      <c r="AC672" s="1253"/>
      <c r="AD672" s="1231"/>
    </row>
    <row r="673" spans="1:30" ht="15.75" customHeight="1">
      <c r="A673" s="1244">
        <f t="shared" si="29"/>
        <v>147</v>
      </c>
      <c r="B673" s="1245" t="s">
        <v>2910</v>
      </c>
      <c r="C673" s="1245" t="s">
        <v>1283</v>
      </c>
      <c r="D673" s="1245" t="s">
        <v>443</v>
      </c>
      <c r="E673" s="1246" t="s">
        <v>1710</v>
      </c>
      <c r="F673" s="1245">
        <f t="shared" si="37"/>
        <v>1974</v>
      </c>
      <c r="G673" s="1247">
        <v>27179</v>
      </c>
      <c r="H673" s="1244" t="s">
        <v>1699</v>
      </c>
      <c r="I673" s="1248" t="s">
        <v>3826</v>
      </c>
      <c r="J673" s="1245" t="s">
        <v>1681</v>
      </c>
      <c r="K673" s="1245">
        <v>0</v>
      </c>
      <c r="L673" s="1245" t="s">
        <v>2086</v>
      </c>
      <c r="M673" s="1245" t="s">
        <v>1858</v>
      </c>
      <c r="N673" s="1245"/>
      <c r="O673" s="1245" t="s">
        <v>1227</v>
      </c>
      <c r="P673" s="1249"/>
      <c r="Q673" s="1245" t="s">
        <v>1756</v>
      </c>
      <c r="R673" s="1251" t="s">
        <v>1746</v>
      </c>
      <c r="S673" s="1244" t="s">
        <v>1859</v>
      </c>
      <c r="T673" s="1244" t="s">
        <v>725</v>
      </c>
      <c r="U673" s="1244" t="s">
        <v>1774</v>
      </c>
      <c r="V673" s="1244"/>
      <c r="W673" s="1244" t="s">
        <v>1750</v>
      </c>
      <c r="X673" s="1244"/>
      <c r="Y673" s="1251"/>
      <c r="Z673" s="1251"/>
      <c r="AA673" s="1250">
        <f t="shared" ca="1" si="40"/>
        <v>4.583333333333333</v>
      </c>
      <c r="AB673" s="1252" t="e">
        <f>+VLOOKUP(#REF!,'[6]CÁN BỘ'!F$8:CL$1600,COLUMN('[6]CÁN BỘ'!$CL$17)-5,0)</f>
        <v>#REF!</v>
      </c>
      <c r="AC673" s="1253"/>
      <c r="AD673" s="1231"/>
    </row>
    <row r="674" spans="1:30" ht="15.75" customHeight="1">
      <c r="A674" s="1244">
        <f t="shared" si="29"/>
        <v>148</v>
      </c>
      <c r="B674" s="1245" t="s">
        <v>2911</v>
      </c>
      <c r="C674" s="1245" t="s">
        <v>1283</v>
      </c>
      <c r="D674" s="1245" t="s">
        <v>443</v>
      </c>
      <c r="E674" s="1244" t="s">
        <v>1710</v>
      </c>
      <c r="F674" s="1245">
        <f t="shared" si="37"/>
        <v>1964</v>
      </c>
      <c r="G674" s="1247">
        <v>23489</v>
      </c>
      <c r="H674" s="1244" t="s">
        <v>1691</v>
      </c>
      <c r="I674" s="1248" t="s">
        <v>3826</v>
      </c>
      <c r="J674" s="1245" t="s">
        <v>1683</v>
      </c>
      <c r="K674" s="1245">
        <v>0</v>
      </c>
      <c r="L674" s="1245" t="s">
        <v>2086</v>
      </c>
      <c r="M674" s="1245" t="s">
        <v>2912</v>
      </c>
      <c r="N674" s="1245"/>
      <c r="O674" s="1245" t="s">
        <v>2913</v>
      </c>
      <c r="P674" s="1249"/>
      <c r="Q674" s="1245" t="s">
        <v>1756</v>
      </c>
      <c r="R674" s="1251" t="s">
        <v>1746</v>
      </c>
      <c r="S674" s="1244" t="s">
        <v>2914</v>
      </c>
      <c r="T674" s="1244"/>
      <c r="U674" s="1244" t="s">
        <v>1694</v>
      </c>
      <c r="V674" s="1244"/>
      <c r="W674" s="1244">
        <v>0</v>
      </c>
      <c r="X674" s="1244"/>
      <c r="Y674" s="1251">
        <v>36774</v>
      </c>
      <c r="Z674" s="1251">
        <v>37139</v>
      </c>
      <c r="AA674" s="1250">
        <f t="shared" ca="1" si="40"/>
        <v>-5.5</v>
      </c>
      <c r="AB674" s="1252" t="e">
        <f>+VLOOKUP(#REF!,'[7]CÁN BỘ'!F$8:AX$1037,COLUMN('[7]CÁN BỘ'!$AP$42)-5,0)</f>
        <v>#REF!</v>
      </c>
      <c r="AC674" s="1253"/>
      <c r="AD674" s="1231"/>
    </row>
    <row r="675" spans="1:30" ht="15.75" customHeight="1">
      <c r="A675" s="1244">
        <f t="shared" si="29"/>
        <v>149</v>
      </c>
      <c r="B675" s="1245" t="s">
        <v>2915</v>
      </c>
      <c r="C675" s="1245" t="s">
        <v>1283</v>
      </c>
      <c r="D675" s="1245" t="s">
        <v>443</v>
      </c>
      <c r="E675" s="1246" t="s">
        <v>1710</v>
      </c>
      <c r="F675" s="1245">
        <f t="shared" si="37"/>
        <v>1975</v>
      </c>
      <c r="G675" s="1247">
        <v>27569</v>
      </c>
      <c r="H675" s="1244" t="s">
        <v>1691</v>
      </c>
      <c r="I675" s="1248" t="s">
        <v>3826</v>
      </c>
      <c r="J675" s="1245" t="s">
        <v>1683</v>
      </c>
      <c r="K675" s="1245">
        <v>0</v>
      </c>
      <c r="L675" s="1245" t="s">
        <v>2916</v>
      </c>
      <c r="M675" s="1245" t="s">
        <v>2917</v>
      </c>
      <c r="N675" s="1245"/>
      <c r="O675" s="1245" t="s">
        <v>1858</v>
      </c>
      <c r="P675" s="1249"/>
      <c r="Q675" s="1245" t="s">
        <v>1756</v>
      </c>
      <c r="R675" s="1251" t="s">
        <v>1773</v>
      </c>
      <c r="S675" s="1244" t="s">
        <v>2914</v>
      </c>
      <c r="T675" s="1244"/>
      <c r="U675" s="1244" t="s">
        <v>1760</v>
      </c>
      <c r="V675" s="1244"/>
      <c r="W675" s="1244">
        <v>0</v>
      </c>
      <c r="X675" s="1244" t="s">
        <v>1696</v>
      </c>
      <c r="Y675" s="1251">
        <v>37345</v>
      </c>
      <c r="Z675" s="1251">
        <v>37710</v>
      </c>
      <c r="AA675" s="1250">
        <f t="shared" ca="1" si="40"/>
        <v>5.666666666666667</v>
      </c>
      <c r="AB675" s="1252" t="e">
        <f>+VLOOKUP(#REF!,'[6]CÁN BỘ'!F$8:CL$1600,COLUMN('[6]CÁN BỘ'!$CL$17)-5,0)</f>
        <v>#REF!</v>
      </c>
      <c r="AC675" s="1270" t="e">
        <f>+#REF!-#REF!</f>
        <v>#REF!</v>
      </c>
      <c r="AD675" s="1231"/>
    </row>
    <row r="676" spans="1:30" ht="15.75" customHeight="1">
      <c r="A676" s="1244">
        <f t="shared" si="29"/>
        <v>150</v>
      </c>
      <c r="B676" s="1245" t="s">
        <v>2918</v>
      </c>
      <c r="C676" s="1245" t="s">
        <v>1283</v>
      </c>
      <c r="D676" s="1245" t="s">
        <v>443</v>
      </c>
      <c r="E676" s="1246" t="s">
        <v>1690</v>
      </c>
      <c r="F676" s="1245">
        <f t="shared" si="37"/>
        <v>1972</v>
      </c>
      <c r="G676" s="1247">
        <v>26649</v>
      </c>
      <c r="H676" s="1244" t="s">
        <v>1691</v>
      </c>
      <c r="I676" s="1248" t="s">
        <v>3826</v>
      </c>
      <c r="J676" s="1245" t="s">
        <v>1681</v>
      </c>
      <c r="K676" s="1245">
        <v>0</v>
      </c>
      <c r="L676" s="1245" t="s">
        <v>2086</v>
      </c>
      <c r="M676" s="1245" t="s">
        <v>1938</v>
      </c>
      <c r="N676" s="1245"/>
      <c r="O676" s="1245" t="s">
        <v>1227</v>
      </c>
      <c r="P676" s="1249"/>
      <c r="Q676" s="1245" t="s">
        <v>1756</v>
      </c>
      <c r="R676" s="1251" t="s">
        <v>1765</v>
      </c>
      <c r="S676" s="1244" t="s">
        <v>1859</v>
      </c>
      <c r="T676" s="1244" t="s">
        <v>725</v>
      </c>
      <c r="U676" s="1244" t="s">
        <v>1694</v>
      </c>
      <c r="V676" s="1244"/>
      <c r="W676" s="1250" t="s">
        <v>1708</v>
      </c>
      <c r="X676" s="1244" t="s">
        <v>1775</v>
      </c>
      <c r="Y676" s="1251">
        <v>38665</v>
      </c>
      <c r="Z676" s="1251">
        <v>39030</v>
      </c>
      <c r="AA676" s="1250">
        <f t="shared" ca="1" si="40"/>
        <v>8.1666666666666661</v>
      </c>
      <c r="AB676" s="1252" t="s">
        <v>3826</v>
      </c>
      <c r="AC676" s="1253"/>
      <c r="AD676" s="1231"/>
    </row>
    <row r="677" spans="1:30" ht="15.75" customHeight="1">
      <c r="A677" s="1244">
        <f t="shared" si="29"/>
        <v>151</v>
      </c>
      <c r="B677" s="1245" t="s">
        <v>2919</v>
      </c>
      <c r="C677" s="1245" t="s">
        <v>1283</v>
      </c>
      <c r="D677" s="1245" t="s">
        <v>512</v>
      </c>
      <c r="E677" s="1246" t="s">
        <v>1710</v>
      </c>
      <c r="F677" s="1245">
        <f t="shared" si="37"/>
        <v>1972</v>
      </c>
      <c r="G677" s="1247">
        <v>26462</v>
      </c>
      <c r="H677" s="1244" t="s">
        <v>1699</v>
      </c>
      <c r="I677" s="1248" t="s">
        <v>3826</v>
      </c>
      <c r="J677" s="1245" t="s">
        <v>1683</v>
      </c>
      <c r="K677" s="1245">
        <v>0</v>
      </c>
      <c r="L677" s="1245" t="s">
        <v>2086</v>
      </c>
      <c r="M677" s="1245" t="s">
        <v>2086</v>
      </c>
      <c r="N677" s="1245"/>
      <c r="O677" s="1245" t="s">
        <v>2086</v>
      </c>
      <c r="P677" s="1249"/>
      <c r="Q677" s="1245" t="s">
        <v>1756</v>
      </c>
      <c r="R677" s="1251" t="s">
        <v>2284</v>
      </c>
      <c r="S677" s="1244"/>
      <c r="T677" s="1244" t="s">
        <v>725</v>
      </c>
      <c r="U677" s="1244"/>
      <c r="V677" s="1244"/>
      <c r="W677" s="1244" t="s">
        <v>2008</v>
      </c>
      <c r="X677" s="1244" t="s">
        <v>1696</v>
      </c>
      <c r="Y677" s="1251">
        <v>40883</v>
      </c>
      <c r="Z677" s="1251">
        <v>41249</v>
      </c>
      <c r="AA677" s="1250">
        <f t="shared" ca="1" si="40"/>
        <v>2.6666666666666665</v>
      </c>
      <c r="AB677" s="1252" t="s">
        <v>3826</v>
      </c>
      <c r="AC677" s="1253"/>
      <c r="AD677" s="1231"/>
    </row>
    <row r="678" spans="1:30" ht="15.75" customHeight="1">
      <c r="A678" s="1244">
        <f t="shared" si="29"/>
        <v>152</v>
      </c>
      <c r="B678" s="1245" t="s">
        <v>2920</v>
      </c>
      <c r="C678" s="1245" t="s">
        <v>1283</v>
      </c>
      <c r="D678" s="1245" t="s">
        <v>512</v>
      </c>
      <c r="E678" s="1244" t="s">
        <v>1690</v>
      </c>
      <c r="F678" s="1245">
        <f t="shared" si="37"/>
        <v>1989</v>
      </c>
      <c r="G678" s="1247">
        <v>32625</v>
      </c>
      <c r="H678" s="1244" t="s">
        <v>1699</v>
      </c>
      <c r="I678" s="1248" t="s">
        <v>3826</v>
      </c>
      <c r="J678" s="1245" t="s">
        <v>1681</v>
      </c>
      <c r="K678" s="1245">
        <v>0</v>
      </c>
      <c r="L678" s="1245" t="s">
        <v>2294</v>
      </c>
      <c r="M678" s="1245" t="s">
        <v>2295</v>
      </c>
      <c r="N678" s="1245"/>
      <c r="O678" s="1245" t="s">
        <v>1227</v>
      </c>
      <c r="P678" s="1249"/>
      <c r="Q678" s="1245" t="s">
        <v>1756</v>
      </c>
      <c r="R678" s="1251" t="s">
        <v>1762</v>
      </c>
      <c r="S678" s="1244" t="s">
        <v>1759</v>
      </c>
      <c r="T678" s="1244" t="s">
        <v>725</v>
      </c>
      <c r="U678" s="1244"/>
      <c r="V678" s="1244"/>
      <c r="W678" s="1250" t="s">
        <v>1708</v>
      </c>
      <c r="X678" s="1244"/>
      <c r="Y678" s="1251"/>
      <c r="Z678" s="1251" t="s">
        <v>725</v>
      </c>
      <c r="AA678" s="1250">
        <f t="shared" ca="1" si="40"/>
        <v>24.5</v>
      </c>
      <c r="AB678" s="1252" t="s">
        <v>3826</v>
      </c>
      <c r="AC678" s="1253"/>
      <c r="AD678" s="1231"/>
    </row>
    <row r="679" spans="1:30" ht="15.75" customHeight="1">
      <c r="A679" s="1244">
        <f t="shared" si="29"/>
        <v>153</v>
      </c>
      <c r="B679" s="1245" t="s">
        <v>2921</v>
      </c>
      <c r="C679" s="1245" t="s">
        <v>1283</v>
      </c>
      <c r="D679" s="1245" t="s">
        <v>512</v>
      </c>
      <c r="E679" s="1246" t="s">
        <v>1690</v>
      </c>
      <c r="F679" s="1245">
        <f t="shared" si="37"/>
        <v>1956</v>
      </c>
      <c r="G679" s="1247">
        <v>20730</v>
      </c>
      <c r="H679" s="1244" t="s">
        <v>1861</v>
      </c>
      <c r="I679" s="1248" t="s">
        <v>3826</v>
      </c>
      <c r="J679" s="1245" t="s">
        <v>1683</v>
      </c>
      <c r="K679" s="1245" t="s">
        <v>1862</v>
      </c>
      <c r="L679" s="1245" t="s">
        <v>2294</v>
      </c>
      <c r="M679" s="1245" t="s">
        <v>2295</v>
      </c>
      <c r="N679" s="1245"/>
      <c r="O679" s="1245" t="s">
        <v>2295</v>
      </c>
      <c r="P679" s="1249"/>
      <c r="Q679" s="1245" t="s">
        <v>1756</v>
      </c>
      <c r="R679" s="1244" t="s">
        <v>1746</v>
      </c>
      <c r="S679" s="1244"/>
      <c r="T679" s="1244" t="s">
        <v>725</v>
      </c>
      <c r="U679" s="1244" t="s">
        <v>1866</v>
      </c>
      <c r="V679" s="1244"/>
      <c r="W679" s="1244" t="s">
        <v>725</v>
      </c>
      <c r="X679" s="1244"/>
      <c r="Y679" s="1251">
        <v>36301</v>
      </c>
      <c r="Z679" s="1251">
        <v>36667</v>
      </c>
      <c r="AA679" s="1250">
        <f t="shared" ca="1" si="40"/>
        <v>-8.0833333333333339</v>
      </c>
      <c r="AB679" s="1252" t="s">
        <v>3826</v>
      </c>
      <c r="AC679" s="1253"/>
      <c r="AD679" s="1231"/>
    </row>
    <row r="680" spans="1:30" ht="15.75" customHeight="1">
      <c r="A680" s="1244">
        <f t="shared" si="29"/>
        <v>154</v>
      </c>
      <c r="B680" s="1245" t="s">
        <v>2922</v>
      </c>
      <c r="C680" s="1245" t="s">
        <v>1283</v>
      </c>
      <c r="D680" s="1245" t="s">
        <v>512</v>
      </c>
      <c r="E680" s="1244" t="s">
        <v>1710</v>
      </c>
      <c r="F680" s="1245">
        <f t="shared" si="37"/>
        <v>1988</v>
      </c>
      <c r="G680" s="1247">
        <v>32465</v>
      </c>
      <c r="H680" s="1244" t="s">
        <v>1699</v>
      </c>
      <c r="I680" s="1248" t="s">
        <v>3826</v>
      </c>
      <c r="J680" s="1245" t="s">
        <v>1683</v>
      </c>
      <c r="K680" s="1245">
        <v>0</v>
      </c>
      <c r="L680" s="1245" t="s">
        <v>2086</v>
      </c>
      <c r="M680" s="1245" t="s">
        <v>2923</v>
      </c>
      <c r="N680" s="1245"/>
      <c r="O680" s="1245" t="s">
        <v>2086</v>
      </c>
      <c r="P680" s="1249"/>
      <c r="Q680" s="1245" t="s">
        <v>1756</v>
      </c>
      <c r="R680" s="1251" t="s">
        <v>2924</v>
      </c>
      <c r="S680" s="1244"/>
      <c r="T680" s="1244" t="s">
        <v>725</v>
      </c>
      <c r="U680" s="1244"/>
      <c r="V680" s="1244"/>
      <c r="W680" s="1244" t="s">
        <v>1742</v>
      </c>
      <c r="X680" s="1244"/>
      <c r="Y680" s="1251"/>
      <c r="Z680" s="1251"/>
      <c r="AA680" s="1250">
        <f t="shared" ca="1" si="40"/>
        <v>19.083333333333332</v>
      </c>
      <c r="AB680" s="1252" t="s">
        <v>3826</v>
      </c>
      <c r="AC680" s="1253"/>
      <c r="AD680" s="1231"/>
    </row>
    <row r="681" spans="1:30" ht="15.75" customHeight="1">
      <c r="A681" s="1244">
        <f t="shared" si="29"/>
        <v>155</v>
      </c>
      <c r="B681" s="1245" t="s">
        <v>2925</v>
      </c>
      <c r="C681" s="1245" t="s">
        <v>1283</v>
      </c>
      <c r="D681" s="1245" t="s">
        <v>512</v>
      </c>
      <c r="E681" s="1246" t="s">
        <v>1690</v>
      </c>
      <c r="F681" s="1245">
        <f t="shared" si="37"/>
        <v>1984</v>
      </c>
      <c r="G681" s="1247">
        <v>30843</v>
      </c>
      <c r="H681" s="1244" t="s">
        <v>1699</v>
      </c>
      <c r="I681" s="1248" t="s">
        <v>3826</v>
      </c>
      <c r="J681" s="1245" t="s">
        <v>1683</v>
      </c>
      <c r="K681" s="1245">
        <v>0</v>
      </c>
      <c r="L681" s="1245" t="s">
        <v>2086</v>
      </c>
      <c r="M681" s="1245" t="s">
        <v>2088</v>
      </c>
      <c r="N681" s="1245"/>
      <c r="O681" s="1245" t="s">
        <v>2086</v>
      </c>
      <c r="P681" s="1249"/>
      <c r="Q681" s="1245" t="s">
        <v>1756</v>
      </c>
      <c r="R681" s="1251" t="s">
        <v>1968</v>
      </c>
      <c r="S681" s="1244" t="s">
        <v>1759</v>
      </c>
      <c r="T681" s="1244" t="s">
        <v>725</v>
      </c>
      <c r="U681" s="1244" t="s">
        <v>1694</v>
      </c>
      <c r="V681" s="1244"/>
      <c r="W681" s="1250" t="s">
        <v>1716</v>
      </c>
      <c r="X681" s="1244" t="s">
        <v>1770</v>
      </c>
      <c r="Y681" s="1251">
        <v>38853</v>
      </c>
      <c r="Z681" s="1251">
        <v>39218</v>
      </c>
      <c r="AA681" s="1250">
        <f t="shared" ca="1" si="40"/>
        <v>19.666666666666668</v>
      </c>
      <c r="AB681" s="1252" t="e">
        <f>+VLOOKUP(#REF!,'[6]CÁN BỘ'!F$8:CL$1600,COLUMN('[6]CÁN BỘ'!$CL$17)-5,0)</f>
        <v>#REF!</v>
      </c>
      <c r="AC681" s="1270" t="e">
        <f>+#REF!-#REF!</f>
        <v>#REF!</v>
      </c>
      <c r="AD681" s="1231"/>
    </row>
    <row r="682" spans="1:30" ht="15.75" customHeight="1">
      <c r="A682" s="1244">
        <f t="shared" si="29"/>
        <v>156</v>
      </c>
      <c r="B682" s="1245" t="s">
        <v>2926</v>
      </c>
      <c r="C682" s="1245" t="s">
        <v>1283</v>
      </c>
      <c r="D682" s="1245" t="s">
        <v>512</v>
      </c>
      <c r="E682" s="1244" t="s">
        <v>1690</v>
      </c>
      <c r="F682" s="1245">
        <f t="shared" si="37"/>
        <v>1978</v>
      </c>
      <c r="G682" s="1247">
        <v>28698</v>
      </c>
      <c r="H682" s="1244" t="s">
        <v>1861</v>
      </c>
      <c r="I682" s="1248" t="s">
        <v>3826</v>
      </c>
      <c r="J682" s="1245" t="s">
        <v>1683</v>
      </c>
      <c r="K682" s="1245" t="s">
        <v>1862</v>
      </c>
      <c r="L682" s="1245" t="s">
        <v>2086</v>
      </c>
      <c r="M682" s="1245" t="s">
        <v>2086</v>
      </c>
      <c r="N682" s="1245"/>
      <c r="O682" s="1245" t="s">
        <v>2088</v>
      </c>
      <c r="P682" s="1249"/>
      <c r="Q682" s="1245" t="s">
        <v>1756</v>
      </c>
      <c r="R682" s="1251" t="s">
        <v>2130</v>
      </c>
      <c r="S682" s="1244" t="s">
        <v>1759</v>
      </c>
      <c r="T682" s="1244" t="s">
        <v>725</v>
      </c>
      <c r="U682" s="1244" t="s">
        <v>1866</v>
      </c>
      <c r="V682" s="1244"/>
      <c r="W682" s="1244" t="s">
        <v>1742</v>
      </c>
      <c r="X682" s="1244"/>
      <c r="Y682" s="1251">
        <v>37512</v>
      </c>
      <c r="Z682" s="1251">
        <v>37876</v>
      </c>
      <c r="AA682" s="1250">
        <f t="shared" ca="1" si="40"/>
        <v>13.75</v>
      </c>
      <c r="AB682" s="1252" t="s">
        <v>3826</v>
      </c>
      <c r="AC682" s="1253"/>
      <c r="AD682" s="1231"/>
    </row>
    <row r="683" spans="1:30" ht="15.75" customHeight="1">
      <c r="A683" s="1244">
        <f t="shared" si="29"/>
        <v>157</v>
      </c>
      <c r="B683" s="1245" t="s">
        <v>2927</v>
      </c>
      <c r="C683" s="1245" t="s">
        <v>1283</v>
      </c>
      <c r="D683" s="1245" t="s">
        <v>512</v>
      </c>
      <c r="E683" s="1244" t="s">
        <v>1690</v>
      </c>
      <c r="F683" s="1245">
        <f t="shared" si="37"/>
        <v>1979</v>
      </c>
      <c r="G683" s="1247">
        <v>28982</v>
      </c>
      <c r="H683" s="1244" t="s">
        <v>1861</v>
      </c>
      <c r="I683" s="1248" t="s">
        <v>3826</v>
      </c>
      <c r="J683" s="1245" t="s">
        <v>1683</v>
      </c>
      <c r="K683" s="1245" t="s">
        <v>1862</v>
      </c>
      <c r="L683" s="1245" t="s">
        <v>2086</v>
      </c>
      <c r="M683" s="1245" t="s">
        <v>2928</v>
      </c>
      <c r="N683" s="1245"/>
      <c r="O683" s="1245" t="s">
        <v>2929</v>
      </c>
      <c r="P683" s="1249"/>
      <c r="Q683" s="1245" t="s">
        <v>1821</v>
      </c>
      <c r="R683" s="1251" t="s">
        <v>2930</v>
      </c>
      <c r="S683" s="1244" t="s">
        <v>1759</v>
      </c>
      <c r="T683" s="1244" t="s">
        <v>725</v>
      </c>
      <c r="U683" s="1244" t="s">
        <v>1866</v>
      </c>
      <c r="V683" s="1244"/>
      <c r="W683" s="1250" t="s">
        <v>1708</v>
      </c>
      <c r="X683" s="1244" t="s">
        <v>1696</v>
      </c>
      <c r="Y683" s="1251">
        <v>36987</v>
      </c>
      <c r="Z683" s="1251">
        <v>37352</v>
      </c>
      <c r="AA683" s="1250">
        <f t="shared" ca="1" si="40"/>
        <v>14.583333333333334</v>
      </c>
      <c r="AB683" s="1252" t="s">
        <v>3826</v>
      </c>
      <c r="AC683" s="1253"/>
      <c r="AD683" s="1231"/>
    </row>
    <row r="684" spans="1:30" ht="15.75" customHeight="1">
      <c r="A684" s="1244">
        <f t="shared" si="29"/>
        <v>158</v>
      </c>
      <c r="B684" s="1245" t="s">
        <v>2931</v>
      </c>
      <c r="C684" s="1245" t="s">
        <v>1283</v>
      </c>
      <c r="D684" s="1245" t="s">
        <v>512</v>
      </c>
      <c r="E684" s="1244" t="s">
        <v>1690</v>
      </c>
      <c r="F684" s="1245">
        <f t="shared" si="37"/>
        <v>1959</v>
      </c>
      <c r="G684" s="1247">
        <v>21791</v>
      </c>
      <c r="H684" s="1244" t="s">
        <v>1691</v>
      </c>
      <c r="I684" s="1248" t="s">
        <v>3826</v>
      </c>
      <c r="J684" s="1245" t="s">
        <v>1683</v>
      </c>
      <c r="K684" s="1245">
        <v>0</v>
      </c>
      <c r="L684" s="1245" t="s">
        <v>2086</v>
      </c>
      <c r="M684" s="1245" t="s">
        <v>2923</v>
      </c>
      <c r="N684" s="1245"/>
      <c r="O684" s="1245" t="s">
        <v>2295</v>
      </c>
      <c r="P684" s="1249"/>
      <c r="Q684" s="1245" t="s">
        <v>1756</v>
      </c>
      <c r="R684" s="1251" t="s">
        <v>1746</v>
      </c>
      <c r="S684" s="1244"/>
      <c r="T684" s="1244">
        <v>0</v>
      </c>
      <c r="U684" s="1244"/>
      <c r="V684" s="1244"/>
      <c r="W684" s="1244">
        <v>0</v>
      </c>
      <c r="X684" s="1244"/>
      <c r="Y684" s="1251">
        <v>32381</v>
      </c>
      <c r="Z684" s="1251">
        <v>32746</v>
      </c>
      <c r="AA684" s="1250">
        <f t="shared" ca="1" si="40"/>
        <v>-5.166666666666667</v>
      </c>
      <c r="AB684" s="1252" t="s">
        <v>3826</v>
      </c>
      <c r="AC684" s="1253"/>
      <c r="AD684" s="1231"/>
    </row>
    <row r="685" spans="1:30" ht="15.75" customHeight="1">
      <c r="A685" s="1244">
        <f t="shared" si="29"/>
        <v>159</v>
      </c>
      <c r="B685" s="1245" t="s">
        <v>2932</v>
      </c>
      <c r="C685" s="1245" t="s">
        <v>1283</v>
      </c>
      <c r="D685" s="1245" t="s">
        <v>512</v>
      </c>
      <c r="E685" s="1244" t="s">
        <v>1690</v>
      </c>
      <c r="F685" s="1245">
        <f t="shared" si="37"/>
        <v>1976</v>
      </c>
      <c r="G685" s="1247">
        <v>28087</v>
      </c>
      <c r="H685" s="1244" t="s">
        <v>1699</v>
      </c>
      <c r="I685" s="1248" t="s">
        <v>3826</v>
      </c>
      <c r="J685" s="1245" t="s">
        <v>1683</v>
      </c>
      <c r="K685" s="1245">
        <v>0</v>
      </c>
      <c r="L685" s="1245" t="s">
        <v>2086</v>
      </c>
      <c r="M685" s="1245" t="s">
        <v>2923</v>
      </c>
      <c r="N685" s="1245"/>
      <c r="O685" s="1245" t="s">
        <v>2923</v>
      </c>
      <c r="P685" s="1249"/>
      <c r="Q685" s="1245"/>
      <c r="R685" s="1251" t="s">
        <v>2868</v>
      </c>
      <c r="S685" s="1244"/>
      <c r="T685" s="1244" t="s">
        <v>725</v>
      </c>
      <c r="U685" s="1244"/>
      <c r="V685" s="1244"/>
      <c r="W685" s="1244">
        <v>0</v>
      </c>
      <c r="X685" s="1244"/>
      <c r="Y685" s="1251"/>
      <c r="Z685" s="1251"/>
      <c r="AA685" s="1250">
        <f t="shared" ca="1" si="40"/>
        <v>12.083333333333334</v>
      </c>
      <c r="AB685" s="1252" t="s">
        <v>3826</v>
      </c>
      <c r="AC685" s="1253"/>
      <c r="AD685" s="1231"/>
    </row>
    <row r="686" spans="1:30" ht="15.75" customHeight="1">
      <c r="A686" s="1244">
        <f t="shared" si="29"/>
        <v>160</v>
      </c>
      <c r="B686" s="1245" t="s">
        <v>2933</v>
      </c>
      <c r="C686" s="1245" t="s">
        <v>1283</v>
      </c>
      <c r="D686" s="1245" t="s">
        <v>512</v>
      </c>
      <c r="E686" s="1246" t="s">
        <v>1690</v>
      </c>
      <c r="F686" s="1245">
        <f t="shared" si="37"/>
        <v>1979</v>
      </c>
      <c r="G686" s="1247">
        <v>28921</v>
      </c>
      <c r="H686" s="1244" t="s">
        <v>1861</v>
      </c>
      <c r="I686" s="1248" t="s">
        <v>3826</v>
      </c>
      <c r="J686" s="1245" t="s">
        <v>1683</v>
      </c>
      <c r="K686" s="1245" t="s">
        <v>1862</v>
      </c>
      <c r="L686" s="1245" t="s">
        <v>2916</v>
      </c>
      <c r="M686" s="1245" t="s">
        <v>2295</v>
      </c>
      <c r="N686" s="1245"/>
      <c r="O686" s="1245" t="s">
        <v>2934</v>
      </c>
      <c r="P686" s="1249"/>
      <c r="Q686" s="1245" t="s">
        <v>1756</v>
      </c>
      <c r="R686" s="1251" t="s">
        <v>2935</v>
      </c>
      <c r="S686" s="1244" t="s">
        <v>1759</v>
      </c>
      <c r="T686" s="1244">
        <v>2018</v>
      </c>
      <c r="U686" s="1244" t="s">
        <v>1760</v>
      </c>
      <c r="V686" s="1244"/>
      <c r="W686" s="1244">
        <v>0</v>
      </c>
      <c r="X686" s="1244"/>
      <c r="Y686" s="1251">
        <v>38121</v>
      </c>
      <c r="Z686" s="1251">
        <v>38486</v>
      </c>
      <c r="AA686" s="1250">
        <f t="shared" ca="1" si="40"/>
        <v>14.416666666666666</v>
      </c>
      <c r="AB686" s="1252" t="s">
        <v>3826</v>
      </c>
      <c r="AC686" s="1253"/>
      <c r="AD686" s="1231"/>
    </row>
    <row r="687" spans="1:30" ht="15.75" customHeight="1">
      <c r="A687" s="1244">
        <f t="shared" si="29"/>
        <v>161</v>
      </c>
      <c r="B687" s="1245" t="s">
        <v>2936</v>
      </c>
      <c r="C687" s="1245" t="s">
        <v>1283</v>
      </c>
      <c r="D687" s="1245" t="s">
        <v>512</v>
      </c>
      <c r="E687" s="1246" t="s">
        <v>1710</v>
      </c>
      <c r="F687" s="1245">
        <f t="shared" si="37"/>
        <v>1977</v>
      </c>
      <c r="G687" s="1247">
        <v>28462</v>
      </c>
      <c r="H687" s="1244" t="s">
        <v>1691</v>
      </c>
      <c r="I687" s="1248" t="s">
        <v>3826</v>
      </c>
      <c r="J687" s="1245" t="s">
        <v>1683</v>
      </c>
      <c r="K687" s="1245">
        <v>0</v>
      </c>
      <c r="L687" s="1245" t="s">
        <v>2086</v>
      </c>
      <c r="M687" s="1245" t="s">
        <v>2923</v>
      </c>
      <c r="N687" s="1245"/>
      <c r="O687" s="1245" t="s">
        <v>2929</v>
      </c>
      <c r="P687" s="1249"/>
      <c r="Q687" s="1245" t="s">
        <v>1756</v>
      </c>
      <c r="R687" s="1251" t="s">
        <v>2284</v>
      </c>
      <c r="S687" s="1244" t="s">
        <v>1759</v>
      </c>
      <c r="T687" s="1244" t="s">
        <v>725</v>
      </c>
      <c r="U687" s="1244" t="s">
        <v>1760</v>
      </c>
      <c r="V687" s="1244"/>
      <c r="W687" s="1244" t="s">
        <v>1721</v>
      </c>
      <c r="X687" s="1244" t="s">
        <v>1696</v>
      </c>
      <c r="Y687" s="1251">
        <v>38246</v>
      </c>
      <c r="Z687" s="1251">
        <v>38611</v>
      </c>
      <c r="AA687" s="1250">
        <f t="shared" ca="1" si="40"/>
        <v>8.1666666666666661</v>
      </c>
      <c r="AB687" s="1252" t="s">
        <v>3826</v>
      </c>
      <c r="AC687" s="1253"/>
      <c r="AD687" s="1231"/>
    </row>
    <row r="688" spans="1:30" ht="15.75" customHeight="1">
      <c r="A688" s="1244">
        <f t="shared" si="29"/>
        <v>162</v>
      </c>
      <c r="B688" s="1245" t="s">
        <v>2937</v>
      </c>
      <c r="C688" s="1245" t="s">
        <v>1283</v>
      </c>
      <c r="D688" s="1245" t="s">
        <v>512</v>
      </c>
      <c r="E688" s="1244" t="s">
        <v>1690</v>
      </c>
      <c r="F688" s="1245">
        <f t="shared" si="37"/>
        <v>1973</v>
      </c>
      <c r="G688" s="1247">
        <v>26692</v>
      </c>
      <c r="H688" s="1244" t="s">
        <v>1699</v>
      </c>
      <c r="I688" s="1248" t="s">
        <v>3826</v>
      </c>
      <c r="J688" s="1245" t="s">
        <v>1683</v>
      </c>
      <c r="K688" s="1245">
        <v>0</v>
      </c>
      <c r="L688" s="1245" t="s">
        <v>2086</v>
      </c>
      <c r="M688" s="1245" t="s">
        <v>2097</v>
      </c>
      <c r="N688" s="1245"/>
      <c r="O688" s="1245" t="s">
        <v>2086</v>
      </c>
      <c r="P688" s="1249"/>
      <c r="Q688" s="1245" t="s">
        <v>1756</v>
      </c>
      <c r="R688" s="1251" t="s">
        <v>1746</v>
      </c>
      <c r="S688" s="1244"/>
      <c r="T688" s="1244" t="s">
        <v>725</v>
      </c>
      <c r="U688" s="1244" t="s">
        <v>1694</v>
      </c>
      <c r="V688" s="1244"/>
      <c r="W688" s="1244" t="s">
        <v>1721</v>
      </c>
      <c r="X688" s="1244"/>
      <c r="Y688" s="1251">
        <v>38860</v>
      </c>
      <c r="Z688" s="1251">
        <v>39225</v>
      </c>
      <c r="AA688" s="1250">
        <f t="shared" ca="1" si="40"/>
        <v>8.25</v>
      </c>
      <c r="AB688" s="1252" t="s">
        <v>3826</v>
      </c>
      <c r="AC688" s="1253"/>
      <c r="AD688" s="1231"/>
    </row>
    <row r="689" spans="1:30" ht="15.75" customHeight="1">
      <c r="A689" s="1244">
        <f t="shared" si="29"/>
        <v>163</v>
      </c>
      <c r="B689" s="1245" t="s">
        <v>2938</v>
      </c>
      <c r="C689" s="1245" t="s">
        <v>1283</v>
      </c>
      <c r="D689" s="1245" t="s">
        <v>512</v>
      </c>
      <c r="E689" s="1246" t="s">
        <v>1690</v>
      </c>
      <c r="F689" s="1245">
        <f t="shared" si="37"/>
        <v>1958</v>
      </c>
      <c r="G689" s="1247">
        <v>21262</v>
      </c>
      <c r="H689" s="1244" t="s">
        <v>1861</v>
      </c>
      <c r="I689" s="1248" t="s">
        <v>3826</v>
      </c>
      <c r="J689" s="1245" t="s">
        <v>1683</v>
      </c>
      <c r="K689" s="1245" t="s">
        <v>1862</v>
      </c>
      <c r="L689" s="1245" t="s">
        <v>2916</v>
      </c>
      <c r="M689" s="1245" t="s">
        <v>2815</v>
      </c>
      <c r="N689" s="1245"/>
      <c r="O689" s="1245" t="s">
        <v>2248</v>
      </c>
      <c r="P689" s="1249"/>
      <c r="Q689" s="1245" t="s">
        <v>1756</v>
      </c>
      <c r="R689" s="1244" t="s">
        <v>1746</v>
      </c>
      <c r="S689" s="1244"/>
      <c r="T689" s="1244" t="s">
        <v>725</v>
      </c>
      <c r="U689" s="1244" t="s">
        <v>1866</v>
      </c>
      <c r="V689" s="1244"/>
      <c r="W689" s="1244">
        <v>0</v>
      </c>
      <c r="X689" s="1244"/>
      <c r="Y689" s="1251">
        <v>34459</v>
      </c>
      <c r="Z689" s="1251">
        <v>34459</v>
      </c>
      <c r="AA689" s="1250">
        <f t="shared" ca="1" si="40"/>
        <v>-6.583333333333333</v>
      </c>
      <c r="AB689" s="1252" t="s">
        <v>3826</v>
      </c>
      <c r="AC689" s="1253"/>
      <c r="AD689" s="1231"/>
    </row>
    <row r="690" spans="1:30" ht="15.75" customHeight="1">
      <c r="A690" s="1244">
        <f t="shared" si="29"/>
        <v>164</v>
      </c>
      <c r="B690" s="1245" t="s">
        <v>2939</v>
      </c>
      <c r="C690" s="1245" t="s">
        <v>1283</v>
      </c>
      <c r="D690" s="1245" t="s">
        <v>512</v>
      </c>
      <c r="E690" s="1244" t="s">
        <v>1710</v>
      </c>
      <c r="F690" s="1245">
        <f t="shared" si="37"/>
        <v>1974</v>
      </c>
      <c r="G690" s="1247">
        <v>27307</v>
      </c>
      <c r="H690" s="1244" t="s">
        <v>1861</v>
      </c>
      <c r="I690" s="1248" t="s">
        <v>3826</v>
      </c>
      <c r="J690" s="1245" t="s">
        <v>1683</v>
      </c>
      <c r="K690" s="1245" t="s">
        <v>1862</v>
      </c>
      <c r="L690" s="1245" t="s">
        <v>2086</v>
      </c>
      <c r="M690" s="1245" t="s">
        <v>2086</v>
      </c>
      <c r="N690" s="1245"/>
      <c r="O690" s="1245" t="s">
        <v>2086</v>
      </c>
      <c r="P690" s="1249"/>
      <c r="Q690" s="1245" t="s">
        <v>1756</v>
      </c>
      <c r="R690" s="1251" t="s">
        <v>2130</v>
      </c>
      <c r="S690" s="1244" t="s">
        <v>1759</v>
      </c>
      <c r="T690" s="1244" t="s">
        <v>725</v>
      </c>
      <c r="U690" s="1244" t="s">
        <v>1866</v>
      </c>
      <c r="V690" s="1244"/>
      <c r="W690" s="1244">
        <v>0</v>
      </c>
      <c r="X690" s="1244"/>
      <c r="Y690" s="1251">
        <v>38818</v>
      </c>
      <c r="Z690" s="1251">
        <v>39183</v>
      </c>
      <c r="AA690" s="1250">
        <f t="shared" ca="1" si="40"/>
        <v>5</v>
      </c>
      <c r="AB690" s="1252" t="e">
        <f>+VLOOKUP(#REF!,'[6]CÁN BỘ'!F$8:CL$1600,COLUMN('[6]CÁN BỘ'!$CL$17)-5,0)</f>
        <v>#REF!</v>
      </c>
      <c r="AC690" s="1270" t="e">
        <f>+#REF!-#REF!</f>
        <v>#REF!</v>
      </c>
      <c r="AD690" s="1231"/>
    </row>
    <row r="691" spans="1:30" ht="15.75" customHeight="1">
      <c r="A691" s="1244">
        <f t="shared" si="29"/>
        <v>165</v>
      </c>
      <c r="B691" s="1245" t="s">
        <v>2940</v>
      </c>
      <c r="C691" s="1245" t="s">
        <v>1283</v>
      </c>
      <c r="D691" s="1245" t="s">
        <v>512</v>
      </c>
      <c r="E691" s="1246" t="s">
        <v>1710</v>
      </c>
      <c r="F691" s="1245">
        <f t="shared" si="37"/>
        <v>1976</v>
      </c>
      <c r="G691" s="1247">
        <v>28002</v>
      </c>
      <c r="H691" s="1244" t="s">
        <v>1691</v>
      </c>
      <c r="I691" s="1248" t="s">
        <v>3826</v>
      </c>
      <c r="J691" s="1245" t="s">
        <v>1683</v>
      </c>
      <c r="K691" s="1245">
        <v>0</v>
      </c>
      <c r="L691" s="1245" t="s">
        <v>2086</v>
      </c>
      <c r="M691" s="1245" t="s">
        <v>2928</v>
      </c>
      <c r="N691" s="1245"/>
      <c r="O691" s="1245" t="s">
        <v>2929</v>
      </c>
      <c r="P691" s="1249"/>
      <c r="Q691" s="1245" t="s">
        <v>1756</v>
      </c>
      <c r="R691" s="1251" t="s">
        <v>2284</v>
      </c>
      <c r="S691" s="1244" t="s">
        <v>1759</v>
      </c>
      <c r="T691" s="1244" t="s">
        <v>725</v>
      </c>
      <c r="U691" s="1244" t="s">
        <v>1760</v>
      </c>
      <c r="V691" s="1244"/>
      <c r="W691" s="1244">
        <v>0</v>
      </c>
      <c r="X691" s="1244"/>
      <c r="Y691" s="1251">
        <v>39189</v>
      </c>
      <c r="Z691" s="1251">
        <v>39555</v>
      </c>
      <c r="AA691" s="1250">
        <f t="shared" ca="1" si="40"/>
        <v>6.833333333333333</v>
      </c>
      <c r="AB691" s="1252" t="s">
        <v>3826</v>
      </c>
      <c r="AC691" s="1253"/>
      <c r="AD691" s="1231"/>
    </row>
    <row r="692" spans="1:30" ht="15.75" customHeight="1">
      <c r="A692" s="1244">
        <f t="shared" si="29"/>
        <v>166</v>
      </c>
      <c r="B692" s="1245" t="s">
        <v>2941</v>
      </c>
      <c r="C692" s="1245" t="s">
        <v>1283</v>
      </c>
      <c r="D692" s="1245" t="s">
        <v>512</v>
      </c>
      <c r="E692" s="1246" t="s">
        <v>1710</v>
      </c>
      <c r="F692" s="1245">
        <f t="shared" si="37"/>
        <v>1982</v>
      </c>
      <c r="G692" s="1247">
        <v>30242</v>
      </c>
      <c r="H692" s="1244" t="s">
        <v>1699</v>
      </c>
      <c r="I692" s="1248" t="s">
        <v>3826</v>
      </c>
      <c r="J692" s="1245" t="s">
        <v>1683</v>
      </c>
      <c r="K692" s="1245">
        <v>0</v>
      </c>
      <c r="L692" s="1245" t="s">
        <v>2086</v>
      </c>
      <c r="M692" s="1245" t="s">
        <v>2086</v>
      </c>
      <c r="N692" s="1245"/>
      <c r="O692" s="1245" t="s">
        <v>2086</v>
      </c>
      <c r="P692" s="1249"/>
      <c r="Q692" s="1245" t="s">
        <v>1756</v>
      </c>
      <c r="R692" s="1251" t="s">
        <v>2284</v>
      </c>
      <c r="S692" s="1244" t="s">
        <v>1759</v>
      </c>
      <c r="T692" s="1244" t="s">
        <v>725</v>
      </c>
      <c r="U692" s="1244" t="s">
        <v>1694</v>
      </c>
      <c r="V692" s="1244"/>
      <c r="W692" s="1244">
        <v>0</v>
      </c>
      <c r="X692" s="1244"/>
      <c r="Y692" s="1251">
        <v>38146</v>
      </c>
      <c r="Z692" s="1251">
        <v>38511</v>
      </c>
      <c r="AA692" s="1250">
        <f t="shared" ca="1" si="40"/>
        <v>13</v>
      </c>
      <c r="AB692" s="1252" t="s">
        <v>3826</v>
      </c>
      <c r="AC692" s="1253"/>
      <c r="AD692" s="1231"/>
    </row>
    <row r="693" spans="1:30" ht="15.75" customHeight="1">
      <c r="A693" s="1244">
        <f t="shared" si="29"/>
        <v>167</v>
      </c>
      <c r="B693" s="1245" t="s">
        <v>2942</v>
      </c>
      <c r="C693" s="1245" t="s">
        <v>1283</v>
      </c>
      <c r="D693" s="1245" t="s">
        <v>512</v>
      </c>
      <c r="E693" s="1244" t="s">
        <v>1710</v>
      </c>
      <c r="F693" s="1245">
        <f t="shared" si="37"/>
        <v>1982</v>
      </c>
      <c r="G693" s="1247">
        <v>30200</v>
      </c>
      <c r="H693" s="1244" t="s">
        <v>1699</v>
      </c>
      <c r="I693" s="1248" t="s">
        <v>3826</v>
      </c>
      <c r="J693" s="1245" t="s">
        <v>1683</v>
      </c>
      <c r="K693" s="1245">
        <v>0</v>
      </c>
      <c r="L693" s="1245" t="s">
        <v>2916</v>
      </c>
      <c r="M693" s="1245" t="s">
        <v>2088</v>
      </c>
      <c r="N693" s="1245"/>
      <c r="O693" s="1245" t="s">
        <v>2295</v>
      </c>
      <c r="P693" s="1249"/>
      <c r="Q693" s="1245" t="s">
        <v>1756</v>
      </c>
      <c r="R693" s="1251" t="s">
        <v>1773</v>
      </c>
      <c r="S693" s="1244" t="s">
        <v>1759</v>
      </c>
      <c r="T693" s="1244" t="s">
        <v>725</v>
      </c>
      <c r="U693" s="1244"/>
      <c r="V693" s="1244"/>
      <c r="W693" s="1244"/>
      <c r="X693" s="1244"/>
      <c r="Y693" s="1251"/>
      <c r="Z693" s="1251"/>
      <c r="AA693" s="1250">
        <f t="shared" ca="1" si="40"/>
        <v>12.916666666666666</v>
      </c>
      <c r="AB693" s="1252" t="s">
        <v>3826</v>
      </c>
      <c r="AC693" s="1253"/>
      <c r="AD693" s="1231"/>
    </row>
    <row r="694" spans="1:30" ht="15.75" customHeight="1">
      <c r="A694" s="1244">
        <f t="shared" si="29"/>
        <v>168</v>
      </c>
      <c r="B694" s="1245" t="s">
        <v>2943</v>
      </c>
      <c r="C694" s="1245" t="s">
        <v>1283</v>
      </c>
      <c r="D694" s="1245" t="s">
        <v>512</v>
      </c>
      <c r="E694" s="1246" t="s">
        <v>1710</v>
      </c>
      <c r="F694" s="1245">
        <f t="shared" si="37"/>
        <v>1975</v>
      </c>
      <c r="G694" s="1247">
        <v>27428</v>
      </c>
      <c r="H694" s="1244" t="s">
        <v>1691</v>
      </c>
      <c r="I694" s="1248" t="s">
        <v>3826</v>
      </c>
      <c r="J694" s="1245" t="s">
        <v>1683</v>
      </c>
      <c r="K694" s="1245">
        <v>0</v>
      </c>
      <c r="L694" s="1245" t="s">
        <v>2086</v>
      </c>
      <c r="M694" s="1245" t="s">
        <v>2088</v>
      </c>
      <c r="N694" s="1245"/>
      <c r="O694" s="1245" t="s">
        <v>2086</v>
      </c>
      <c r="P694" s="1249"/>
      <c r="Q694" s="1245" t="s">
        <v>1756</v>
      </c>
      <c r="R694" s="1251" t="s">
        <v>2944</v>
      </c>
      <c r="S694" s="1244" t="s">
        <v>1759</v>
      </c>
      <c r="T694" s="1244" t="s">
        <v>725</v>
      </c>
      <c r="U694" s="1244" t="s">
        <v>1760</v>
      </c>
      <c r="V694" s="1244"/>
      <c r="W694" s="1244">
        <v>0</v>
      </c>
      <c r="X694" s="1244"/>
      <c r="Y694" s="1251">
        <v>36340</v>
      </c>
      <c r="Z694" s="1251">
        <v>36706</v>
      </c>
      <c r="AA694" s="1250">
        <f t="shared" ca="1" si="40"/>
        <v>5.333333333333333</v>
      </c>
      <c r="AB694" s="1252" t="s">
        <v>3826</v>
      </c>
      <c r="AC694" s="1253"/>
      <c r="AD694" s="1231"/>
    </row>
    <row r="695" spans="1:30" ht="15.75" customHeight="1">
      <c r="A695" s="1244">
        <f t="shared" si="29"/>
        <v>169</v>
      </c>
      <c r="B695" s="1245" t="s">
        <v>2945</v>
      </c>
      <c r="C695" s="1245" t="s">
        <v>1283</v>
      </c>
      <c r="D695" s="1245" t="s">
        <v>512</v>
      </c>
      <c r="E695" s="1244" t="s">
        <v>1690</v>
      </c>
      <c r="F695" s="1245">
        <f t="shared" si="37"/>
        <v>1987</v>
      </c>
      <c r="G695" s="1247">
        <v>31938</v>
      </c>
      <c r="H695" s="1244" t="s">
        <v>1699</v>
      </c>
      <c r="I695" s="1248" t="s">
        <v>3826</v>
      </c>
      <c r="J695" s="1245" t="s">
        <v>1683</v>
      </c>
      <c r="K695" s="1245">
        <v>0</v>
      </c>
      <c r="L695" s="1245" t="s">
        <v>2086</v>
      </c>
      <c r="M695" s="1245" t="s">
        <v>2088</v>
      </c>
      <c r="N695" s="1245"/>
      <c r="O695" s="1245" t="s">
        <v>1227</v>
      </c>
      <c r="P695" s="1249"/>
      <c r="Q695" s="1245"/>
      <c r="R695" s="1251" t="s">
        <v>2946</v>
      </c>
      <c r="S695" s="1244"/>
      <c r="T695" s="1244" t="s">
        <v>725</v>
      </c>
      <c r="U695" s="1244"/>
      <c r="V695" s="1244"/>
      <c r="W695" s="1244">
        <v>0</v>
      </c>
      <c r="X695" s="1244"/>
      <c r="Y695" s="1251"/>
      <c r="Z695" s="1251" t="s">
        <v>725</v>
      </c>
      <c r="AA695" s="1250">
        <f t="shared" ca="1" si="40"/>
        <v>22.666666666666668</v>
      </c>
      <c r="AB695" s="1252" t="s">
        <v>3826</v>
      </c>
      <c r="AC695" s="1253"/>
      <c r="AD695" s="1231"/>
    </row>
    <row r="696" spans="1:30" ht="15.75" customHeight="1">
      <c r="A696" s="1244">
        <f t="shared" si="29"/>
        <v>170</v>
      </c>
      <c r="B696" s="1245" t="s">
        <v>2947</v>
      </c>
      <c r="C696" s="1245" t="s">
        <v>1283</v>
      </c>
      <c r="D696" s="1245" t="s">
        <v>512</v>
      </c>
      <c r="E696" s="1246" t="s">
        <v>1690</v>
      </c>
      <c r="F696" s="1245">
        <f t="shared" si="37"/>
        <v>1981</v>
      </c>
      <c r="G696" s="1247">
        <v>29595</v>
      </c>
      <c r="H696" s="1244" t="s">
        <v>1861</v>
      </c>
      <c r="I696" s="1248" t="s">
        <v>3826</v>
      </c>
      <c r="J696" s="1245" t="s">
        <v>1683</v>
      </c>
      <c r="K696" s="1245" t="s">
        <v>1862</v>
      </c>
      <c r="L696" s="1245" t="s">
        <v>2086</v>
      </c>
      <c r="M696" s="1245" t="s">
        <v>2295</v>
      </c>
      <c r="N696" s="1245"/>
      <c r="O696" s="1245" t="s">
        <v>2295</v>
      </c>
      <c r="P696" s="1249"/>
      <c r="Q696" s="1245" t="s">
        <v>1756</v>
      </c>
      <c r="R696" s="1251" t="s">
        <v>2130</v>
      </c>
      <c r="S696" s="1244" t="s">
        <v>1759</v>
      </c>
      <c r="T696" s="1244" t="s">
        <v>725</v>
      </c>
      <c r="U696" s="1244" t="s">
        <v>2174</v>
      </c>
      <c r="V696" s="1244"/>
      <c r="W696" s="1250" t="s">
        <v>1716</v>
      </c>
      <c r="X696" s="1244"/>
      <c r="Y696" s="1251">
        <v>37795</v>
      </c>
      <c r="Z696" s="1251">
        <v>38161</v>
      </c>
      <c r="AA696" s="1250">
        <f t="shared" ca="1" si="40"/>
        <v>16.25</v>
      </c>
      <c r="AB696" s="1252" t="s">
        <v>3826</v>
      </c>
      <c r="AC696" s="1253"/>
      <c r="AD696" s="1231"/>
    </row>
    <row r="697" spans="1:30" ht="15.75" customHeight="1">
      <c r="A697" s="1244">
        <f t="shared" si="29"/>
        <v>171</v>
      </c>
      <c r="B697" s="1245" t="s">
        <v>2948</v>
      </c>
      <c r="C697" s="1245" t="s">
        <v>1283</v>
      </c>
      <c r="D697" s="1245" t="s">
        <v>512</v>
      </c>
      <c r="E697" s="1246" t="s">
        <v>1690</v>
      </c>
      <c r="F697" s="1245">
        <f t="shared" si="37"/>
        <v>1957</v>
      </c>
      <c r="G697" s="1247">
        <v>20839</v>
      </c>
      <c r="H697" s="1244" t="s">
        <v>1861</v>
      </c>
      <c r="I697" s="1248" t="s">
        <v>3826</v>
      </c>
      <c r="J697" s="1245" t="s">
        <v>1683</v>
      </c>
      <c r="K697" s="1245" t="s">
        <v>2949</v>
      </c>
      <c r="L697" s="1245" t="s">
        <v>2086</v>
      </c>
      <c r="M697" s="1245" t="s">
        <v>2088</v>
      </c>
      <c r="N697" s="1245"/>
      <c r="O697" s="1245" t="s">
        <v>2088</v>
      </c>
      <c r="P697" s="1249"/>
      <c r="Q697" s="1245" t="s">
        <v>1756</v>
      </c>
      <c r="R697" s="1244" t="s">
        <v>1746</v>
      </c>
      <c r="S697" s="1244"/>
      <c r="T697" s="1244" t="s">
        <v>725</v>
      </c>
      <c r="U697" s="1244" t="s">
        <v>1866</v>
      </c>
      <c r="V697" s="1244"/>
      <c r="W697" s="1244" t="s">
        <v>1750</v>
      </c>
      <c r="X697" s="1244"/>
      <c r="Y697" s="1251">
        <v>32933</v>
      </c>
      <c r="Z697" s="1251">
        <v>33298</v>
      </c>
      <c r="AA697" s="1250">
        <f t="shared" ca="1" si="40"/>
        <v>-7.75</v>
      </c>
      <c r="AB697" s="1252" t="s">
        <v>3826</v>
      </c>
      <c r="AC697" s="1253"/>
      <c r="AD697" s="1231"/>
    </row>
    <row r="698" spans="1:30" ht="15.75" customHeight="1">
      <c r="A698" s="1244">
        <f t="shared" si="29"/>
        <v>172</v>
      </c>
      <c r="B698" s="1245" t="s">
        <v>2950</v>
      </c>
      <c r="C698" s="1245" t="s">
        <v>1283</v>
      </c>
      <c r="D698" s="1245" t="s">
        <v>512</v>
      </c>
      <c r="E698" s="1246" t="s">
        <v>1710</v>
      </c>
      <c r="F698" s="1245">
        <f t="shared" si="37"/>
        <v>1975</v>
      </c>
      <c r="G698" s="1247">
        <v>27410</v>
      </c>
      <c r="H698" s="1244" t="s">
        <v>1691</v>
      </c>
      <c r="I698" s="1248" t="s">
        <v>3826</v>
      </c>
      <c r="J698" s="1245" t="s">
        <v>1683</v>
      </c>
      <c r="K698" s="1245">
        <v>0</v>
      </c>
      <c r="L698" s="1245" t="s">
        <v>2086</v>
      </c>
      <c r="M698" s="1245" t="s">
        <v>2951</v>
      </c>
      <c r="N698" s="1245"/>
      <c r="O698" s="1245" t="s">
        <v>2951</v>
      </c>
      <c r="P698" s="1249"/>
      <c r="Q698" s="1245" t="s">
        <v>1756</v>
      </c>
      <c r="R698" s="1251" t="s">
        <v>2284</v>
      </c>
      <c r="S698" s="1244" t="s">
        <v>1759</v>
      </c>
      <c r="T698" s="1244" t="s">
        <v>725</v>
      </c>
      <c r="U698" s="1244" t="s">
        <v>1694</v>
      </c>
      <c r="V698" s="1244"/>
      <c r="W698" s="1244">
        <v>0</v>
      </c>
      <c r="X698" s="1244"/>
      <c r="Y698" s="1251">
        <v>36635</v>
      </c>
      <c r="Z698" s="1251">
        <v>37000</v>
      </c>
      <c r="AA698" s="1250">
        <f t="shared" ca="1" si="40"/>
        <v>5.25</v>
      </c>
      <c r="AB698" s="1252" t="s">
        <v>3826</v>
      </c>
      <c r="AC698" s="1253"/>
      <c r="AD698" s="1231"/>
    </row>
    <row r="699" spans="1:30" ht="15.75" customHeight="1">
      <c r="A699" s="1244">
        <f t="shared" si="29"/>
        <v>173</v>
      </c>
      <c r="B699" s="1245" t="s">
        <v>2952</v>
      </c>
      <c r="C699" s="1245" t="s">
        <v>1283</v>
      </c>
      <c r="D699" s="1245" t="s">
        <v>512</v>
      </c>
      <c r="E699" s="1244" t="s">
        <v>1690</v>
      </c>
      <c r="F699" s="1245">
        <f t="shared" si="37"/>
        <v>1978</v>
      </c>
      <c r="G699" s="1247">
        <v>28807</v>
      </c>
      <c r="H699" s="1244" t="s">
        <v>1691</v>
      </c>
      <c r="I699" s="1248" t="s">
        <v>3826</v>
      </c>
      <c r="J699" s="1245" t="s">
        <v>1683</v>
      </c>
      <c r="K699" s="1245">
        <v>0</v>
      </c>
      <c r="L699" s="1245" t="s">
        <v>2086</v>
      </c>
      <c r="M699" s="1245" t="s">
        <v>2086</v>
      </c>
      <c r="N699" s="1245"/>
      <c r="O699" s="1245" t="s">
        <v>2953</v>
      </c>
      <c r="P699" s="1249"/>
      <c r="Q699" s="1245" t="s">
        <v>1756</v>
      </c>
      <c r="R699" s="1251" t="s">
        <v>1702</v>
      </c>
      <c r="S699" s="1244"/>
      <c r="T699" s="1244" t="s">
        <v>725</v>
      </c>
      <c r="U699" s="1244"/>
      <c r="V699" s="1244"/>
      <c r="W699" s="1244" t="s">
        <v>725</v>
      </c>
      <c r="X699" s="1244" t="s">
        <v>1770</v>
      </c>
      <c r="Y699" s="1251">
        <v>37694</v>
      </c>
      <c r="Z699" s="1251">
        <v>38060</v>
      </c>
      <c r="AA699" s="1250">
        <f t="shared" ca="1" si="40"/>
        <v>14.083333333333334</v>
      </c>
      <c r="AB699" s="1252" t="s">
        <v>3826</v>
      </c>
      <c r="AC699" s="1253"/>
      <c r="AD699" s="1231"/>
    </row>
    <row r="700" spans="1:30" ht="15.75" customHeight="1">
      <c r="A700" s="1244">
        <f t="shared" si="29"/>
        <v>174</v>
      </c>
      <c r="B700" s="1245" t="s">
        <v>2954</v>
      </c>
      <c r="C700" s="1245" t="s">
        <v>1283</v>
      </c>
      <c r="D700" s="1245" t="s">
        <v>512</v>
      </c>
      <c r="E700" s="1244" t="s">
        <v>1710</v>
      </c>
      <c r="F700" s="1245">
        <f t="shared" si="37"/>
        <v>1975</v>
      </c>
      <c r="G700" s="1247">
        <v>27478</v>
      </c>
      <c r="H700" s="1244" t="s">
        <v>1691</v>
      </c>
      <c r="I700" s="1248" t="s">
        <v>3826</v>
      </c>
      <c r="J700" s="1245" t="s">
        <v>1683</v>
      </c>
      <c r="K700" s="1245">
        <v>0</v>
      </c>
      <c r="L700" s="1245" t="s">
        <v>2086</v>
      </c>
      <c r="M700" s="1245" t="s">
        <v>2951</v>
      </c>
      <c r="N700" s="1245"/>
      <c r="O700" s="1245" t="s">
        <v>2951</v>
      </c>
      <c r="P700" s="1249"/>
      <c r="Q700" s="1245" t="s">
        <v>1756</v>
      </c>
      <c r="R700" s="1251" t="s">
        <v>2284</v>
      </c>
      <c r="S700" s="1244" t="s">
        <v>1759</v>
      </c>
      <c r="T700" s="1244" t="s">
        <v>725</v>
      </c>
      <c r="U700" s="1244" t="s">
        <v>1760</v>
      </c>
      <c r="V700" s="1244"/>
      <c r="W700" s="1244" t="s">
        <v>1742</v>
      </c>
      <c r="X700" s="1244"/>
      <c r="Y700" s="1251">
        <v>37735</v>
      </c>
      <c r="Z700" s="1251">
        <v>38101</v>
      </c>
      <c r="AA700" s="1250">
        <f t="shared" ca="1" si="40"/>
        <v>5.416666666666667</v>
      </c>
      <c r="AB700" s="1252" t="s">
        <v>3826</v>
      </c>
      <c r="AC700" s="1253"/>
      <c r="AD700" s="1231"/>
    </row>
    <row r="701" spans="1:30" ht="15.75" customHeight="1">
      <c r="A701" s="1244">
        <f t="shared" si="29"/>
        <v>175</v>
      </c>
      <c r="B701" s="1245" t="s">
        <v>2955</v>
      </c>
      <c r="C701" s="1245" t="s">
        <v>1283</v>
      </c>
      <c r="D701" s="1245" t="s">
        <v>512</v>
      </c>
      <c r="E701" s="1246" t="s">
        <v>1710</v>
      </c>
      <c r="F701" s="1245">
        <f t="shared" si="37"/>
        <v>1981</v>
      </c>
      <c r="G701" s="1247">
        <v>29800</v>
      </c>
      <c r="H701" s="1244" t="s">
        <v>1691</v>
      </c>
      <c r="I701" s="1248" t="s">
        <v>3826</v>
      </c>
      <c r="J701" s="1245" t="s">
        <v>1683</v>
      </c>
      <c r="K701" s="1245">
        <v>0</v>
      </c>
      <c r="L701" s="1245" t="s">
        <v>2086</v>
      </c>
      <c r="M701" s="1245" t="s">
        <v>2086</v>
      </c>
      <c r="N701" s="1245"/>
      <c r="O701" s="1245" t="s">
        <v>2088</v>
      </c>
      <c r="P701" s="1249"/>
      <c r="Q701" s="1245" t="s">
        <v>1756</v>
      </c>
      <c r="R701" s="1251" t="s">
        <v>2956</v>
      </c>
      <c r="S701" s="1244" t="s">
        <v>1759</v>
      </c>
      <c r="T701" s="1244" t="s">
        <v>725</v>
      </c>
      <c r="U701" s="1244" t="s">
        <v>1694</v>
      </c>
      <c r="V701" s="1244"/>
      <c r="W701" s="1244" t="s">
        <v>2003</v>
      </c>
      <c r="X701" s="1244" t="s">
        <v>1696</v>
      </c>
      <c r="Y701" s="1251">
        <v>37571</v>
      </c>
      <c r="Z701" s="1251">
        <v>37936</v>
      </c>
      <c r="AA701" s="1250">
        <f t="shared" ca="1" si="40"/>
        <v>11.75</v>
      </c>
      <c r="AB701" s="1252" t="s">
        <v>3826</v>
      </c>
      <c r="AC701" s="1253"/>
      <c r="AD701" s="1231"/>
    </row>
    <row r="702" spans="1:30" ht="15.75" customHeight="1">
      <c r="A702" s="1244">
        <f t="shared" si="29"/>
        <v>176</v>
      </c>
      <c r="B702" s="1245" t="s">
        <v>2957</v>
      </c>
      <c r="C702" s="1245" t="s">
        <v>1283</v>
      </c>
      <c r="D702" s="1245" t="s">
        <v>512</v>
      </c>
      <c r="E702" s="1244" t="s">
        <v>1710</v>
      </c>
      <c r="F702" s="1245">
        <f t="shared" si="37"/>
        <v>1974</v>
      </c>
      <c r="G702" s="1247">
        <v>27314</v>
      </c>
      <c r="H702" s="1244" t="s">
        <v>1691</v>
      </c>
      <c r="I702" s="1248" t="s">
        <v>3826</v>
      </c>
      <c r="J702" s="1245" t="s">
        <v>1683</v>
      </c>
      <c r="K702" s="1245">
        <v>0</v>
      </c>
      <c r="L702" s="1245" t="s">
        <v>2294</v>
      </c>
      <c r="M702" s="1245" t="s">
        <v>2295</v>
      </c>
      <c r="N702" s="1245"/>
      <c r="O702" s="1245" t="s">
        <v>2295</v>
      </c>
      <c r="P702" s="1249"/>
      <c r="Q702" s="1245" t="s">
        <v>1756</v>
      </c>
      <c r="R702" s="1251" t="s">
        <v>2284</v>
      </c>
      <c r="S702" s="1244"/>
      <c r="T702" s="1244" t="s">
        <v>725</v>
      </c>
      <c r="U702" s="1244" t="s">
        <v>1694</v>
      </c>
      <c r="V702" s="1244"/>
      <c r="W702" s="1244" t="s">
        <v>2037</v>
      </c>
      <c r="X702" s="1244"/>
      <c r="Y702" s="1251">
        <v>35717</v>
      </c>
      <c r="Z702" s="1251">
        <v>36082</v>
      </c>
      <c r="AA702" s="1250">
        <f t="shared" ca="1" si="40"/>
        <v>5</v>
      </c>
      <c r="AB702" s="1252" t="s">
        <v>3826</v>
      </c>
      <c r="AC702" s="1253"/>
      <c r="AD702" s="1231"/>
    </row>
    <row r="703" spans="1:30" ht="15.75" customHeight="1">
      <c r="A703" s="1244">
        <f t="shared" si="29"/>
        <v>177</v>
      </c>
      <c r="B703" s="1245" t="s">
        <v>2958</v>
      </c>
      <c r="C703" s="1245" t="s">
        <v>1283</v>
      </c>
      <c r="D703" s="1245" t="s">
        <v>440</v>
      </c>
      <c r="E703" s="1244" t="s">
        <v>1690</v>
      </c>
      <c r="F703" s="1245">
        <f t="shared" si="37"/>
        <v>1977</v>
      </c>
      <c r="G703" s="1247">
        <v>28460</v>
      </c>
      <c r="H703" s="1244" t="s">
        <v>1861</v>
      </c>
      <c r="I703" s="1248" t="s">
        <v>3826</v>
      </c>
      <c r="J703" s="1245" t="s">
        <v>1683</v>
      </c>
      <c r="K703" s="1245" t="s">
        <v>1862</v>
      </c>
      <c r="L703" s="1245" t="s">
        <v>2041</v>
      </c>
      <c r="M703" s="1245" t="s">
        <v>2073</v>
      </c>
      <c r="N703" s="1245"/>
      <c r="O703" s="1245" t="s">
        <v>2073</v>
      </c>
      <c r="P703" s="1249"/>
      <c r="Q703" s="1245" t="s">
        <v>1821</v>
      </c>
      <c r="R703" s="1251" t="s">
        <v>1968</v>
      </c>
      <c r="S703" s="1244"/>
      <c r="T703" s="1244">
        <v>0</v>
      </c>
      <c r="U703" s="1244" t="s">
        <v>1866</v>
      </c>
      <c r="V703" s="1244"/>
      <c r="W703" s="1244">
        <v>0</v>
      </c>
      <c r="X703" s="1244" t="s">
        <v>1696</v>
      </c>
      <c r="Y703" s="1251">
        <v>38351</v>
      </c>
      <c r="Z703" s="1251">
        <v>38716</v>
      </c>
      <c r="AA703" s="1250">
        <f t="shared" ca="1" si="40"/>
        <v>13.083333333333334</v>
      </c>
      <c r="AB703" s="1252" t="e">
        <f>+VLOOKUP(#REF!,'[6]CÁN BỘ'!F$8:CL$1600,COLUMN('[6]CÁN BỘ'!$CL$17)-5,0)</f>
        <v>#REF!</v>
      </c>
      <c r="AC703" s="1270" t="e">
        <f>+#REF!-#REF!</f>
        <v>#REF!</v>
      </c>
      <c r="AD703" s="1231"/>
    </row>
    <row r="704" spans="1:30" ht="15.75" customHeight="1">
      <c r="A704" s="1244">
        <f t="shared" si="29"/>
        <v>178</v>
      </c>
      <c r="B704" s="1245" t="s">
        <v>2959</v>
      </c>
      <c r="C704" s="1245" t="s">
        <v>1283</v>
      </c>
      <c r="D704" s="1245" t="s">
        <v>440</v>
      </c>
      <c r="E704" s="1244" t="s">
        <v>1690</v>
      </c>
      <c r="F704" s="1245">
        <f t="shared" si="37"/>
        <v>1960</v>
      </c>
      <c r="G704" s="1247">
        <v>22073</v>
      </c>
      <c r="H704" s="1244" t="s">
        <v>1861</v>
      </c>
      <c r="I704" s="1248" t="s">
        <v>3826</v>
      </c>
      <c r="J704" s="1245" t="s">
        <v>1683</v>
      </c>
      <c r="K704" s="1245" t="s">
        <v>2949</v>
      </c>
      <c r="L704" s="1245" t="s">
        <v>2041</v>
      </c>
      <c r="M704" s="1245" t="s">
        <v>2041</v>
      </c>
      <c r="N704" s="1245"/>
      <c r="O704" s="1245" t="s">
        <v>2073</v>
      </c>
      <c r="P704" s="1249"/>
      <c r="Q704" s="1245" t="s">
        <v>1864</v>
      </c>
      <c r="R704" s="1244"/>
      <c r="S704" s="1244"/>
      <c r="T704" s="1244"/>
      <c r="U704" s="1244" t="s">
        <v>1866</v>
      </c>
      <c r="V704" s="1244"/>
      <c r="W704" s="1244" t="s">
        <v>725</v>
      </c>
      <c r="X704" s="1244" t="s">
        <v>1823</v>
      </c>
      <c r="Y704" s="1251">
        <v>35782</v>
      </c>
      <c r="Z704" s="1251">
        <v>36147</v>
      </c>
      <c r="AA704" s="1250">
        <f t="shared" ca="1" si="40"/>
        <v>-4.333333333333333</v>
      </c>
      <c r="AB704" s="1252" t="e">
        <f>+VLOOKUP(#REF!,'[7]CÁN BỘ'!F$8:AX$1037,COLUMN('[7]CÁN BỘ'!$AP$42)-5,0)</f>
        <v>#REF!</v>
      </c>
      <c r="AC704" s="1253"/>
      <c r="AD704" s="1231"/>
    </row>
    <row r="705" spans="1:30" ht="15.75" customHeight="1">
      <c r="A705" s="1244">
        <f t="shared" si="29"/>
        <v>179</v>
      </c>
      <c r="B705" s="1245" t="s">
        <v>2960</v>
      </c>
      <c r="C705" s="1245" t="s">
        <v>1283</v>
      </c>
      <c r="D705" s="1245" t="s">
        <v>440</v>
      </c>
      <c r="E705" s="1246" t="s">
        <v>1710</v>
      </c>
      <c r="F705" s="1245">
        <f t="shared" si="37"/>
        <v>1982</v>
      </c>
      <c r="G705" s="1247">
        <v>29976</v>
      </c>
      <c r="H705" s="1244" t="s">
        <v>1699</v>
      </c>
      <c r="I705" s="1248" t="s">
        <v>3826</v>
      </c>
      <c r="J705" s="1245" t="s">
        <v>1683</v>
      </c>
      <c r="K705" s="1245">
        <v>0</v>
      </c>
      <c r="L705" s="1245" t="s">
        <v>2041</v>
      </c>
      <c r="M705" s="1245" t="s">
        <v>2073</v>
      </c>
      <c r="N705" s="1245"/>
      <c r="O705" s="1245" t="s">
        <v>1227</v>
      </c>
      <c r="P705" s="1249">
        <v>44075</v>
      </c>
      <c r="Q705" s="1245" t="s">
        <v>1756</v>
      </c>
      <c r="R705" s="1251" t="s">
        <v>2961</v>
      </c>
      <c r="S705" s="1244" t="s">
        <v>1759</v>
      </c>
      <c r="T705" s="1244" t="s">
        <v>725</v>
      </c>
      <c r="U705" s="1244"/>
      <c r="V705" s="1244"/>
      <c r="W705" s="1244" t="s">
        <v>725</v>
      </c>
      <c r="X705" s="1244"/>
      <c r="Y705" s="1251">
        <v>37616</v>
      </c>
      <c r="Z705" s="1251">
        <v>37981</v>
      </c>
      <c r="AA705" s="1250">
        <f t="shared" ca="1" si="40"/>
        <v>12.25</v>
      </c>
      <c r="AB705" s="1252" t="e">
        <f>+VLOOKUP(#REF!,'[6]CÁN BỘ'!F$8:CL$1600,COLUMN('[6]CÁN BỘ'!$CL$17)-5,0)</f>
        <v>#REF!</v>
      </c>
      <c r="AC705" s="1253"/>
      <c r="AD705" s="1231"/>
    </row>
    <row r="706" spans="1:30" ht="15.75" customHeight="1">
      <c r="A706" s="1244">
        <f t="shared" si="29"/>
        <v>180</v>
      </c>
      <c r="B706" s="1245" t="s">
        <v>2962</v>
      </c>
      <c r="C706" s="1245" t="s">
        <v>1283</v>
      </c>
      <c r="D706" s="1245" t="s">
        <v>440</v>
      </c>
      <c r="E706" s="1244" t="s">
        <v>1690</v>
      </c>
      <c r="F706" s="1245">
        <f t="shared" si="37"/>
        <v>1983</v>
      </c>
      <c r="G706" s="1247">
        <v>30460</v>
      </c>
      <c r="H706" s="1244" t="s">
        <v>1699</v>
      </c>
      <c r="I706" s="1248" t="s">
        <v>3826</v>
      </c>
      <c r="J706" s="1245" t="s">
        <v>1681</v>
      </c>
      <c r="K706" s="1245">
        <v>0</v>
      </c>
      <c r="L706" s="1245" t="s">
        <v>2041</v>
      </c>
      <c r="M706" s="1245" t="s">
        <v>2073</v>
      </c>
      <c r="N706" s="1245"/>
      <c r="O706" s="1245" t="s">
        <v>1227</v>
      </c>
      <c r="P706" s="1249"/>
      <c r="Q706" s="1245" t="s">
        <v>1756</v>
      </c>
      <c r="R706" s="1251" t="s">
        <v>1702</v>
      </c>
      <c r="S706" s="1244"/>
      <c r="T706" s="1244" t="s">
        <v>725</v>
      </c>
      <c r="U706" s="1244" t="s">
        <v>1774</v>
      </c>
      <c r="V706" s="1244"/>
      <c r="W706" s="1244" t="s">
        <v>1750</v>
      </c>
      <c r="X706" s="1244"/>
      <c r="Y706" s="1251"/>
      <c r="Z706" s="1251"/>
      <c r="AA706" s="1250">
        <f t="shared" ca="1" si="40"/>
        <v>18.583333333333332</v>
      </c>
      <c r="AB706" s="1252" t="s">
        <v>3826</v>
      </c>
      <c r="AC706" s="1253"/>
      <c r="AD706" s="1231"/>
    </row>
    <row r="707" spans="1:30" ht="15.75" customHeight="1">
      <c r="A707" s="1244">
        <f t="shared" si="29"/>
        <v>181</v>
      </c>
      <c r="B707" s="1245" t="s">
        <v>2963</v>
      </c>
      <c r="C707" s="1245" t="s">
        <v>1283</v>
      </c>
      <c r="D707" s="1245" t="s">
        <v>440</v>
      </c>
      <c r="E707" s="1246" t="s">
        <v>1690</v>
      </c>
      <c r="F707" s="1245">
        <f t="shared" si="37"/>
        <v>1987</v>
      </c>
      <c r="G707" s="1247">
        <v>31804</v>
      </c>
      <c r="H707" s="1244" t="s">
        <v>1699</v>
      </c>
      <c r="I707" s="1248" t="s">
        <v>3826</v>
      </c>
      <c r="J707" s="1245" t="s">
        <v>1683</v>
      </c>
      <c r="K707" s="1245">
        <v>0</v>
      </c>
      <c r="L707" s="1245" t="s">
        <v>2041</v>
      </c>
      <c r="M707" s="1245" t="s">
        <v>2073</v>
      </c>
      <c r="N707" s="1245"/>
      <c r="O707" s="1245" t="s">
        <v>1227</v>
      </c>
      <c r="P707" s="1249"/>
      <c r="Q707" s="1245"/>
      <c r="R707" s="1251" t="s">
        <v>2074</v>
      </c>
      <c r="S707" s="1244"/>
      <c r="T707" s="1244" t="s">
        <v>725</v>
      </c>
      <c r="U707" s="1244" t="s">
        <v>1774</v>
      </c>
      <c r="V707" s="1244"/>
      <c r="W707" s="1244" t="s">
        <v>1750</v>
      </c>
      <c r="X707" s="1244"/>
      <c r="Y707" s="1251"/>
      <c r="Z707" s="1251" t="s">
        <v>725</v>
      </c>
      <c r="AA707" s="1250">
        <f t="shared" ca="1" si="40"/>
        <v>22.25</v>
      </c>
      <c r="AB707" s="1252" t="s">
        <v>3826</v>
      </c>
      <c r="AC707" s="1253"/>
      <c r="AD707" s="1231"/>
    </row>
    <row r="708" spans="1:30" ht="15.75" customHeight="1">
      <c r="A708" s="1244">
        <f t="shared" si="29"/>
        <v>182</v>
      </c>
      <c r="B708" s="1245" t="s">
        <v>2964</v>
      </c>
      <c r="C708" s="1245" t="s">
        <v>1283</v>
      </c>
      <c r="D708" s="1245" t="s">
        <v>440</v>
      </c>
      <c r="E708" s="1244" t="s">
        <v>1690</v>
      </c>
      <c r="F708" s="1245">
        <f t="shared" si="37"/>
        <v>1983</v>
      </c>
      <c r="G708" s="1247">
        <v>30442</v>
      </c>
      <c r="H708" s="1244" t="s">
        <v>1699</v>
      </c>
      <c r="I708" s="1248" t="s">
        <v>3826</v>
      </c>
      <c r="J708" s="1245" t="s">
        <v>1683</v>
      </c>
      <c r="K708" s="1245">
        <v>0</v>
      </c>
      <c r="L708" s="1245" t="s">
        <v>2041</v>
      </c>
      <c r="M708" s="1245" t="s">
        <v>2965</v>
      </c>
      <c r="N708" s="1245"/>
      <c r="O708" s="1245" t="s">
        <v>2073</v>
      </c>
      <c r="P708" s="1249"/>
      <c r="Q708" s="1245" t="s">
        <v>1756</v>
      </c>
      <c r="R708" s="1244"/>
      <c r="S708" s="1244" t="s">
        <v>1759</v>
      </c>
      <c r="T708" s="1244">
        <v>2018</v>
      </c>
      <c r="U708" s="1244" t="s">
        <v>1774</v>
      </c>
      <c r="V708" s="1244"/>
      <c r="W708" s="1250" t="s">
        <v>1716</v>
      </c>
      <c r="X708" s="1244" t="s">
        <v>1770</v>
      </c>
      <c r="Y708" s="1251">
        <v>42050</v>
      </c>
      <c r="Z708" s="1251">
        <v>42415</v>
      </c>
      <c r="AA708" s="1250">
        <f t="shared" ca="1" si="40"/>
        <v>18.583333333333332</v>
      </c>
      <c r="AB708" s="1252" t="e">
        <f>+VLOOKUP(#REF!,'[6]CÁN BỘ'!F$8:CL$1600,COLUMN('[6]CÁN BỘ'!$CL$17)-5,0)</f>
        <v>#REF!</v>
      </c>
      <c r="AC708" s="1270" t="e">
        <f>+#REF!-#REF!</f>
        <v>#REF!</v>
      </c>
      <c r="AD708" s="1231"/>
    </row>
    <row r="709" spans="1:30" ht="15.75" customHeight="1">
      <c r="A709" s="1244">
        <f t="shared" si="29"/>
        <v>183</v>
      </c>
      <c r="B709" s="1245" t="s">
        <v>2966</v>
      </c>
      <c r="C709" s="1245" t="s">
        <v>1283</v>
      </c>
      <c r="D709" s="1245" t="s">
        <v>440</v>
      </c>
      <c r="E709" s="1244" t="s">
        <v>1690</v>
      </c>
      <c r="F709" s="1245">
        <f t="shared" si="37"/>
        <v>1981</v>
      </c>
      <c r="G709" s="1247">
        <v>29944</v>
      </c>
      <c r="H709" s="1244" t="s">
        <v>1691</v>
      </c>
      <c r="I709" s="1248" t="s">
        <v>3826</v>
      </c>
      <c r="J709" s="1245" t="s">
        <v>1683</v>
      </c>
      <c r="K709" s="1245">
        <v>0</v>
      </c>
      <c r="L709" s="1245" t="s">
        <v>2019</v>
      </c>
      <c r="M709" s="1245" t="s">
        <v>2073</v>
      </c>
      <c r="N709" s="1245"/>
      <c r="O709" s="1245" t="s">
        <v>2073</v>
      </c>
      <c r="P709" s="1249"/>
      <c r="Q709" s="1245" t="s">
        <v>1756</v>
      </c>
      <c r="R709" s="1244" t="s">
        <v>1968</v>
      </c>
      <c r="S709" s="1244" t="s">
        <v>1759</v>
      </c>
      <c r="T709" s="1244" t="s">
        <v>725</v>
      </c>
      <c r="U709" s="1244" t="s">
        <v>1694</v>
      </c>
      <c r="V709" s="1244"/>
      <c r="W709" s="1250" t="s">
        <v>1716</v>
      </c>
      <c r="X709" s="1244"/>
      <c r="Y709" s="1251">
        <v>41981</v>
      </c>
      <c r="Z709" s="1251">
        <v>42346</v>
      </c>
      <c r="AA709" s="1250">
        <f t="shared" ca="1" si="40"/>
        <v>17.166666666666668</v>
      </c>
      <c r="AB709" s="1252" t="s">
        <v>3826</v>
      </c>
      <c r="AC709" s="1253"/>
      <c r="AD709" s="1231"/>
    </row>
    <row r="710" spans="1:30" ht="15.75" customHeight="1">
      <c r="A710" s="1244">
        <f t="shared" si="29"/>
        <v>184</v>
      </c>
      <c r="B710" s="1245" t="s">
        <v>2967</v>
      </c>
      <c r="C710" s="1245" t="s">
        <v>1283</v>
      </c>
      <c r="D710" s="1245" t="s">
        <v>440</v>
      </c>
      <c r="E710" s="1246" t="s">
        <v>1690</v>
      </c>
      <c r="F710" s="1245">
        <f t="shared" si="37"/>
        <v>1987</v>
      </c>
      <c r="G710" s="1247">
        <v>32051</v>
      </c>
      <c r="H710" s="1244" t="s">
        <v>1699</v>
      </c>
      <c r="I710" s="1248" t="s">
        <v>3826</v>
      </c>
      <c r="J710" s="1245" t="s">
        <v>1681</v>
      </c>
      <c r="K710" s="1245">
        <v>0</v>
      </c>
      <c r="L710" s="1245" t="s">
        <v>2041</v>
      </c>
      <c r="M710" s="1245" t="s">
        <v>2968</v>
      </c>
      <c r="N710" s="1245"/>
      <c r="O710" s="1245" t="s">
        <v>1227</v>
      </c>
      <c r="P710" s="1249"/>
      <c r="Q710" s="1245" t="s">
        <v>1756</v>
      </c>
      <c r="R710" s="1244"/>
      <c r="S710" s="1244" t="s">
        <v>1806</v>
      </c>
      <c r="T710" s="1244" t="s">
        <v>725</v>
      </c>
      <c r="U710" s="1244" t="s">
        <v>1774</v>
      </c>
      <c r="V710" s="1244"/>
      <c r="W710" s="1244">
        <v>0</v>
      </c>
      <c r="X710" s="1244"/>
      <c r="Y710" s="1251">
        <v>40371</v>
      </c>
      <c r="Z710" s="1251">
        <v>40736</v>
      </c>
      <c r="AA710" s="1250">
        <f t="shared" ca="1" si="40"/>
        <v>22.916666666666668</v>
      </c>
      <c r="AB710" s="1252" t="s">
        <v>3826</v>
      </c>
      <c r="AC710" s="1253"/>
      <c r="AD710" s="1231"/>
    </row>
    <row r="711" spans="1:30" ht="15.75" customHeight="1">
      <c r="A711" s="1244">
        <f t="shared" si="29"/>
        <v>185</v>
      </c>
      <c r="B711" s="1245" t="s">
        <v>2969</v>
      </c>
      <c r="C711" s="1245" t="s">
        <v>1283</v>
      </c>
      <c r="D711" s="1245" t="s">
        <v>440</v>
      </c>
      <c r="E711" s="1246" t="s">
        <v>1690</v>
      </c>
      <c r="F711" s="1245">
        <f t="shared" si="37"/>
        <v>1975</v>
      </c>
      <c r="G711" s="1247">
        <v>27531</v>
      </c>
      <c r="H711" s="1244" t="s">
        <v>1691</v>
      </c>
      <c r="I711" s="1248" t="s">
        <v>3826</v>
      </c>
      <c r="J711" s="1245" t="s">
        <v>1683</v>
      </c>
      <c r="K711" s="1245">
        <v>0</v>
      </c>
      <c r="L711" s="1245" t="s">
        <v>2041</v>
      </c>
      <c r="M711" s="1245" t="s">
        <v>2970</v>
      </c>
      <c r="N711" s="1245"/>
      <c r="O711" s="1245" t="s">
        <v>2970</v>
      </c>
      <c r="P711" s="1249"/>
      <c r="Q711" s="1245" t="s">
        <v>1756</v>
      </c>
      <c r="R711" s="1251" t="s">
        <v>2971</v>
      </c>
      <c r="S711" s="1244" t="s">
        <v>1759</v>
      </c>
      <c r="T711" s="1244" t="s">
        <v>725</v>
      </c>
      <c r="U711" s="1244" t="s">
        <v>1694</v>
      </c>
      <c r="V711" s="1244"/>
      <c r="W711" s="1250" t="s">
        <v>1716</v>
      </c>
      <c r="X711" s="1244" t="s">
        <v>1696</v>
      </c>
      <c r="Y711" s="1251">
        <v>38351</v>
      </c>
      <c r="Z711" s="1251">
        <v>38716</v>
      </c>
      <c r="AA711" s="1250">
        <f t="shared" ca="1" si="40"/>
        <v>10.583333333333334</v>
      </c>
      <c r="AB711" s="1252" t="s">
        <v>3826</v>
      </c>
      <c r="AC711" s="1253"/>
      <c r="AD711" s="1231"/>
    </row>
    <row r="712" spans="1:30" ht="15.75" customHeight="1">
      <c r="A712" s="1244">
        <f t="shared" si="29"/>
        <v>186</v>
      </c>
      <c r="B712" s="1245" t="s">
        <v>2972</v>
      </c>
      <c r="C712" s="1245" t="s">
        <v>1283</v>
      </c>
      <c r="D712" s="1245" t="s">
        <v>440</v>
      </c>
      <c r="E712" s="1246" t="s">
        <v>1710</v>
      </c>
      <c r="F712" s="1245">
        <f t="shared" si="37"/>
        <v>1976</v>
      </c>
      <c r="G712" s="1247">
        <v>28063</v>
      </c>
      <c r="H712" s="1244" t="s">
        <v>1861</v>
      </c>
      <c r="I712" s="1248" t="s">
        <v>3826</v>
      </c>
      <c r="J712" s="1245" t="s">
        <v>1683</v>
      </c>
      <c r="K712" s="1245" t="s">
        <v>1862</v>
      </c>
      <c r="L712" s="1245" t="s">
        <v>2041</v>
      </c>
      <c r="M712" s="1245" t="s">
        <v>2973</v>
      </c>
      <c r="N712" s="1245"/>
      <c r="O712" s="1245" t="s">
        <v>2974</v>
      </c>
      <c r="P712" s="1249"/>
      <c r="Q712" s="1245" t="s">
        <v>1821</v>
      </c>
      <c r="R712" s="1251" t="s">
        <v>2130</v>
      </c>
      <c r="S712" s="1244"/>
      <c r="T712" s="1244" t="s">
        <v>725</v>
      </c>
      <c r="U712" s="1244"/>
      <c r="V712" s="1244"/>
      <c r="W712" s="1244">
        <v>0</v>
      </c>
      <c r="X712" s="1244" t="s">
        <v>1696</v>
      </c>
      <c r="Y712" s="1251">
        <v>38148</v>
      </c>
      <c r="Z712" s="1251">
        <v>38513</v>
      </c>
      <c r="AA712" s="1250">
        <f t="shared" ca="1" si="40"/>
        <v>7</v>
      </c>
      <c r="AB712" s="1252" t="s">
        <v>3826</v>
      </c>
      <c r="AC712" s="1253"/>
      <c r="AD712" s="1231"/>
    </row>
    <row r="713" spans="1:30" ht="15.75" hidden="1" customHeight="1">
      <c r="A713" s="1244">
        <f t="shared" si="29"/>
        <v>186</v>
      </c>
      <c r="B713" s="1245" t="s">
        <v>2975</v>
      </c>
      <c r="C713" s="1245" t="s">
        <v>1283</v>
      </c>
      <c r="D713" s="1245" t="s">
        <v>2976</v>
      </c>
      <c r="E713" s="1244" t="s">
        <v>1710</v>
      </c>
      <c r="F713" s="1245">
        <f t="shared" si="37"/>
        <v>1980</v>
      </c>
      <c r="G713" s="1247">
        <v>29257</v>
      </c>
      <c r="H713" s="1244" t="s">
        <v>1705</v>
      </c>
      <c r="I713" s="1248" t="s">
        <v>3826</v>
      </c>
      <c r="J713" s="1245" t="s">
        <v>1681</v>
      </c>
      <c r="K713" s="1245"/>
      <c r="L713" s="1254" t="s">
        <v>2977</v>
      </c>
      <c r="M713" s="1245" t="s">
        <v>2977</v>
      </c>
      <c r="N713" s="1245"/>
      <c r="O713" s="1245">
        <v>0</v>
      </c>
      <c r="P713" s="1249"/>
      <c r="Q713" s="1245"/>
      <c r="R713" s="1251" t="s">
        <v>1730</v>
      </c>
      <c r="S713" s="1244"/>
      <c r="T713" s="1244"/>
      <c r="U713" s="1244"/>
      <c r="V713" s="1244" t="s">
        <v>1712</v>
      </c>
      <c r="W713" s="1244">
        <v>0</v>
      </c>
      <c r="X713" s="1244"/>
      <c r="Y713" s="1251"/>
      <c r="Z713" s="1251"/>
      <c r="AA713" s="1250">
        <f t="shared" ca="1" si="40"/>
        <v>10.333333333333334</v>
      </c>
      <c r="AB713" s="1252" t="e">
        <f>+VLOOKUP(#REF!,'[6]CÁN BỘ'!F$8:CL$1600,COLUMN('[6]CÁN BỘ'!$CL$17)-5,0)</f>
        <v>#REF!</v>
      </c>
      <c r="AC713" s="1253"/>
      <c r="AD713" s="1231"/>
    </row>
    <row r="714" spans="1:30" ht="15.75" hidden="1" customHeight="1">
      <c r="A714" s="1244">
        <f t="shared" si="29"/>
        <v>186</v>
      </c>
      <c r="B714" s="1245" t="s">
        <v>2978</v>
      </c>
      <c r="C714" s="1245" t="s">
        <v>1283</v>
      </c>
      <c r="D714" s="1245" t="s">
        <v>2976</v>
      </c>
      <c r="E714" s="1244" t="s">
        <v>1710</v>
      </c>
      <c r="F714" s="1245">
        <f t="shared" si="37"/>
        <v>1992</v>
      </c>
      <c r="G714" s="1247">
        <v>33927</v>
      </c>
      <c r="H714" s="1244" t="s">
        <v>1705</v>
      </c>
      <c r="I714" s="1248" t="s">
        <v>3826</v>
      </c>
      <c r="J714" s="1245" t="s">
        <v>1681</v>
      </c>
      <c r="K714" s="1245"/>
      <c r="L714" s="1245" t="s">
        <v>2044</v>
      </c>
      <c r="M714" s="1245" t="s">
        <v>2044</v>
      </c>
      <c r="N714" s="1245"/>
      <c r="O714" s="1245">
        <v>0</v>
      </c>
      <c r="P714" s="1249"/>
      <c r="Q714" s="1245"/>
      <c r="R714" s="1251" t="s">
        <v>1730</v>
      </c>
      <c r="S714" s="1244" t="s">
        <v>1806</v>
      </c>
      <c r="T714" s="1244" t="s">
        <v>725</v>
      </c>
      <c r="U714" s="1244"/>
      <c r="V714" s="1244" t="s">
        <v>1712</v>
      </c>
      <c r="W714" s="1244" t="s">
        <v>1742</v>
      </c>
      <c r="X714" s="1244"/>
      <c r="Y714" s="1251">
        <v>42048</v>
      </c>
      <c r="Z714" s="1251">
        <v>42413</v>
      </c>
      <c r="AA714" s="1250">
        <f t="shared" ca="1" si="40"/>
        <v>23.083333333333332</v>
      </c>
      <c r="AB714" s="1252" t="e">
        <f>+VLOOKUP(#REF!,'[7]CÁN BỘ'!F$8:AX$1037,COLUMN('[7]CÁN BỘ'!$AP$42)-5,0)</f>
        <v>#REF!</v>
      </c>
      <c r="AC714" s="1253"/>
      <c r="AD714" s="1231"/>
    </row>
    <row r="715" spans="1:30" ht="15.75" hidden="1" customHeight="1">
      <c r="A715" s="1244">
        <f t="shared" si="29"/>
        <v>186</v>
      </c>
      <c r="B715" s="1245" t="s">
        <v>2979</v>
      </c>
      <c r="C715" s="1245" t="s">
        <v>1283</v>
      </c>
      <c r="D715" s="1245" t="s">
        <v>2976</v>
      </c>
      <c r="E715" s="1246" t="s">
        <v>1690</v>
      </c>
      <c r="F715" s="1245">
        <f t="shared" si="37"/>
        <v>1979</v>
      </c>
      <c r="G715" s="1247">
        <v>28867</v>
      </c>
      <c r="H715" s="1244" t="s">
        <v>1705</v>
      </c>
      <c r="I715" s="1248" t="s">
        <v>3826</v>
      </c>
      <c r="J715" s="1245" t="s">
        <v>1683</v>
      </c>
      <c r="K715" s="1245">
        <v>0</v>
      </c>
      <c r="L715" s="1245" t="s">
        <v>2057</v>
      </c>
      <c r="M715" s="1245" t="s">
        <v>2980</v>
      </c>
      <c r="N715" s="1245"/>
      <c r="O715" s="1245" t="s">
        <v>1227</v>
      </c>
      <c r="P715" s="1256" t="s">
        <v>1781</v>
      </c>
      <c r="Q715" s="1245"/>
      <c r="R715" s="1244"/>
      <c r="S715" s="1244"/>
      <c r="T715" s="1244"/>
      <c r="U715" s="1244"/>
      <c r="V715" s="1244"/>
      <c r="W715" s="1250" t="s">
        <v>2175</v>
      </c>
      <c r="X715" s="1244" t="s">
        <v>1696</v>
      </c>
      <c r="Y715" s="1251">
        <v>40156</v>
      </c>
      <c r="Z715" s="1251">
        <v>40521</v>
      </c>
      <c r="AA715" s="1250">
        <f t="shared" ca="1" si="40"/>
        <v>14.25</v>
      </c>
      <c r="AB715" s="1252" t="s">
        <v>3826</v>
      </c>
      <c r="AC715" s="1270" t="e">
        <f t="shared" ref="AC715:AC716" si="41">+#REF!-#REF!</f>
        <v>#REF!</v>
      </c>
      <c r="AD715" s="1231"/>
    </row>
    <row r="716" spans="1:30" ht="15.75" hidden="1" customHeight="1">
      <c r="A716" s="1244">
        <f t="shared" si="29"/>
        <v>186</v>
      </c>
      <c r="B716" s="1245" t="s">
        <v>1407</v>
      </c>
      <c r="C716" s="1245" t="s">
        <v>1283</v>
      </c>
      <c r="D716" s="1245" t="s">
        <v>2976</v>
      </c>
      <c r="E716" s="1246" t="s">
        <v>1690</v>
      </c>
      <c r="F716" s="1245">
        <f t="shared" si="37"/>
        <v>1971</v>
      </c>
      <c r="G716" s="1247">
        <v>26236</v>
      </c>
      <c r="H716" s="1244" t="s">
        <v>1699</v>
      </c>
      <c r="I716" s="1248" t="s">
        <v>3826</v>
      </c>
      <c r="J716" s="1245" t="s">
        <v>1683</v>
      </c>
      <c r="K716" s="1245">
        <v>0</v>
      </c>
      <c r="L716" s="1245" t="s">
        <v>2057</v>
      </c>
      <c r="M716" s="1245" t="s">
        <v>2057</v>
      </c>
      <c r="N716" s="1245"/>
      <c r="O716" s="1245" t="s">
        <v>2981</v>
      </c>
      <c r="P716" s="1249"/>
      <c r="Q716" s="1245" t="s">
        <v>1864</v>
      </c>
      <c r="R716" s="1244" t="s">
        <v>1773</v>
      </c>
      <c r="S716" s="1244"/>
      <c r="T716" s="1244" t="s">
        <v>725</v>
      </c>
      <c r="U716" s="1244" t="s">
        <v>1694</v>
      </c>
      <c r="V716" s="1244"/>
      <c r="W716" s="1244" t="s">
        <v>2754</v>
      </c>
      <c r="X716" s="1244" t="s">
        <v>1696</v>
      </c>
      <c r="Y716" s="1251">
        <v>34817</v>
      </c>
      <c r="Z716" s="1251">
        <v>35183</v>
      </c>
      <c r="AA716" s="1250">
        <f t="shared" ca="1" si="40"/>
        <v>7</v>
      </c>
      <c r="AB716" s="1252" t="s">
        <v>3826</v>
      </c>
      <c r="AC716" s="1270" t="e">
        <f t="shared" si="41"/>
        <v>#REF!</v>
      </c>
      <c r="AD716" s="1231"/>
    </row>
    <row r="717" spans="1:30" ht="15.75" hidden="1" customHeight="1">
      <c r="A717" s="1244">
        <f t="shared" si="29"/>
        <v>186</v>
      </c>
      <c r="B717" s="1245" t="s">
        <v>2982</v>
      </c>
      <c r="C717" s="1245" t="s">
        <v>1283</v>
      </c>
      <c r="D717" s="1245" t="s">
        <v>2976</v>
      </c>
      <c r="E717" s="1244" t="s">
        <v>1710</v>
      </c>
      <c r="F717" s="1245">
        <f t="shared" si="37"/>
        <v>1977</v>
      </c>
      <c r="G717" s="1247">
        <v>28436</v>
      </c>
      <c r="H717" s="1244" t="s">
        <v>1705</v>
      </c>
      <c r="I717" s="1248" t="s">
        <v>3826</v>
      </c>
      <c r="J717" s="1245" t="s">
        <v>1681</v>
      </c>
      <c r="K717" s="1245">
        <v>0</v>
      </c>
      <c r="L717" s="1245" t="s">
        <v>2014</v>
      </c>
      <c r="M717" s="1245" t="s">
        <v>2014</v>
      </c>
      <c r="N717" s="1245"/>
      <c r="O717" s="1245" t="s">
        <v>1227</v>
      </c>
      <c r="P717" s="1249"/>
      <c r="Q717" s="1245"/>
      <c r="R717" s="1251" t="s">
        <v>1962</v>
      </c>
      <c r="S717" s="1244"/>
      <c r="T717" s="1244" t="s">
        <v>725</v>
      </c>
      <c r="U717" s="1244"/>
      <c r="V717" s="1244"/>
      <c r="W717" s="1250" t="s">
        <v>1716</v>
      </c>
      <c r="X717" s="1244"/>
      <c r="Y717" s="1251">
        <v>37760</v>
      </c>
      <c r="Z717" s="1251">
        <v>38126</v>
      </c>
      <c r="AA717" s="1250">
        <f t="shared" ca="1" si="40"/>
        <v>8.0833333333333339</v>
      </c>
      <c r="AB717" s="1252" t="s">
        <v>3826</v>
      </c>
      <c r="AC717" s="1253"/>
      <c r="AD717" s="1231"/>
    </row>
    <row r="718" spans="1:30" ht="15.75" hidden="1" customHeight="1">
      <c r="A718" s="1244">
        <f t="shared" si="29"/>
        <v>186</v>
      </c>
      <c r="B718" s="1245" t="s">
        <v>2983</v>
      </c>
      <c r="C718" s="1245" t="s">
        <v>1283</v>
      </c>
      <c r="D718" s="1245" t="s">
        <v>2976</v>
      </c>
      <c r="E718" s="1246" t="s">
        <v>1710</v>
      </c>
      <c r="F718" s="1245">
        <f t="shared" si="37"/>
        <v>1972</v>
      </c>
      <c r="G718" s="1247">
        <v>26523</v>
      </c>
      <c r="H718" s="1244" t="s">
        <v>1705</v>
      </c>
      <c r="I718" s="1248" t="s">
        <v>3826</v>
      </c>
      <c r="J718" s="1245" t="s">
        <v>1681</v>
      </c>
      <c r="K718" s="1245">
        <v>0</v>
      </c>
      <c r="L718" s="1245" t="s">
        <v>1804</v>
      </c>
      <c r="M718" s="1245" t="s">
        <v>2044</v>
      </c>
      <c r="N718" s="1245"/>
      <c r="O718" s="1245" t="s">
        <v>1227</v>
      </c>
      <c r="P718" s="1249"/>
      <c r="Q718" s="1245"/>
      <c r="R718" s="1244" t="s">
        <v>1762</v>
      </c>
      <c r="S718" s="1244" t="s">
        <v>1806</v>
      </c>
      <c r="T718" s="1244"/>
      <c r="U718" s="1244"/>
      <c r="V718" s="1244" t="s">
        <v>1712</v>
      </c>
      <c r="W718" s="1250" t="s">
        <v>1716</v>
      </c>
      <c r="X718" s="1244"/>
      <c r="Y718" s="1251">
        <v>38502</v>
      </c>
      <c r="Z718" s="1251">
        <v>38867</v>
      </c>
      <c r="AA718" s="1250">
        <f t="shared" ca="1" si="40"/>
        <v>2.8333333333333335</v>
      </c>
      <c r="AB718" s="1252" t="s">
        <v>3826</v>
      </c>
      <c r="AC718" s="1253"/>
      <c r="AD718" s="1231"/>
    </row>
    <row r="719" spans="1:30" ht="15.75" hidden="1" customHeight="1">
      <c r="A719" s="1244">
        <f t="shared" si="29"/>
        <v>186</v>
      </c>
      <c r="B719" s="1245" t="s">
        <v>2984</v>
      </c>
      <c r="C719" s="1245" t="s">
        <v>1283</v>
      </c>
      <c r="D719" s="1245" t="s">
        <v>2976</v>
      </c>
      <c r="E719" s="1246" t="s">
        <v>1710</v>
      </c>
      <c r="F719" s="1245">
        <f t="shared" si="37"/>
        <v>1987</v>
      </c>
      <c r="G719" s="1247">
        <v>31953</v>
      </c>
      <c r="H719" s="1244" t="s">
        <v>2711</v>
      </c>
      <c r="I719" s="1248" t="s">
        <v>3826</v>
      </c>
      <c r="J719" s="1245" t="s">
        <v>20</v>
      </c>
      <c r="K719" s="1245">
        <v>0</v>
      </c>
      <c r="L719" s="1245" t="s">
        <v>2109</v>
      </c>
      <c r="M719" s="1245">
        <v>0</v>
      </c>
      <c r="N719" s="1245"/>
      <c r="O719" s="1245" t="s">
        <v>1227</v>
      </c>
      <c r="P719" s="1249"/>
      <c r="Q719" s="1245"/>
      <c r="R719" s="1251" t="s">
        <v>1762</v>
      </c>
      <c r="S719" s="1244" t="s">
        <v>25</v>
      </c>
      <c r="T719" s="1244"/>
      <c r="U719" s="1244" t="s">
        <v>2712</v>
      </c>
      <c r="V719" s="1244"/>
      <c r="W719" s="1244">
        <v>0</v>
      </c>
      <c r="X719" s="1244"/>
      <c r="Y719" s="1251">
        <v>37741</v>
      </c>
      <c r="Z719" s="1251">
        <v>38107</v>
      </c>
      <c r="AA719" s="1250">
        <f t="shared" ca="1" si="40"/>
        <v>17.666666666666668</v>
      </c>
      <c r="AB719" s="1252" t="s">
        <v>3826</v>
      </c>
      <c r="AC719" s="1253"/>
      <c r="AD719" s="1231"/>
    </row>
    <row r="720" spans="1:30" ht="15.75" customHeight="1">
      <c r="A720" s="1244">
        <f t="shared" si="29"/>
        <v>187</v>
      </c>
      <c r="B720" s="1245" t="s">
        <v>2985</v>
      </c>
      <c r="C720" s="1245" t="s">
        <v>1283</v>
      </c>
      <c r="D720" s="1245" t="s">
        <v>2605</v>
      </c>
      <c r="E720" s="1246" t="s">
        <v>1710</v>
      </c>
      <c r="F720" s="1245">
        <f t="shared" si="37"/>
        <v>1970</v>
      </c>
      <c r="G720" s="1247">
        <v>25594</v>
      </c>
      <c r="H720" s="1244" t="s">
        <v>1724</v>
      </c>
      <c r="I720" s="1248" t="s">
        <v>3826</v>
      </c>
      <c r="J720" s="1245" t="s">
        <v>20</v>
      </c>
      <c r="K720" s="1245">
        <v>0</v>
      </c>
      <c r="L720" s="1245" t="s">
        <v>2798</v>
      </c>
      <c r="M720" s="1245">
        <v>0</v>
      </c>
      <c r="N720" s="1245"/>
      <c r="O720" s="1245" t="s">
        <v>1227</v>
      </c>
      <c r="P720" s="1249"/>
      <c r="Q720" s="1245"/>
      <c r="R720" s="1244" t="s">
        <v>2986</v>
      </c>
      <c r="S720" s="1244"/>
      <c r="T720" s="1244"/>
      <c r="U720" s="1244"/>
      <c r="V720" s="1244"/>
      <c r="W720" s="1250" t="s">
        <v>1708</v>
      </c>
      <c r="X720" s="1244"/>
      <c r="Y720" s="1251"/>
      <c r="Z720" s="1251"/>
      <c r="AA720" s="1250">
        <f t="shared" ca="1" si="40"/>
        <v>0.25</v>
      </c>
      <c r="AB720" s="1252" t="s">
        <v>3826</v>
      </c>
      <c r="AC720" s="1253"/>
      <c r="AD720" s="1231"/>
    </row>
    <row r="721" spans="1:30" ht="15.75" customHeight="1">
      <c r="A721" s="1244">
        <f t="shared" si="29"/>
        <v>188</v>
      </c>
      <c r="B721" s="1245" t="s">
        <v>2987</v>
      </c>
      <c r="C721" s="1245" t="s">
        <v>1283</v>
      </c>
      <c r="D721" s="1245" t="s">
        <v>2605</v>
      </c>
      <c r="E721" s="1246" t="s">
        <v>1710</v>
      </c>
      <c r="F721" s="1245">
        <f t="shared" si="37"/>
        <v>1979</v>
      </c>
      <c r="G721" s="1247">
        <v>29089</v>
      </c>
      <c r="H721" s="1244" t="s">
        <v>1705</v>
      </c>
      <c r="I721" s="1248" t="s">
        <v>3826</v>
      </c>
      <c r="J721" s="1245" t="s">
        <v>1681</v>
      </c>
      <c r="K721" s="1245">
        <v>0</v>
      </c>
      <c r="L721" s="1245" t="s">
        <v>1804</v>
      </c>
      <c r="M721" s="1245" t="s">
        <v>2044</v>
      </c>
      <c r="N721" s="1258">
        <v>43707</v>
      </c>
      <c r="O721" s="1245" t="s">
        <v>1227</v>
      </c>
      <c r="P721" s="1249"/>
      <c r="Q721" s="1245"/>
      <c r="R721" s="1244"/>
      <c r="S721" s="1244"/>
      <c r="T721" s="1244"/>
      <c r="U721" s="1244"/>
      <c r="V721" s="1244" t="s">
        <v>2052</v>
      </c>
      <c r="W721" s="1250" t="s">
        <v>1716</v>
      </c>
      <c r="X721" s="1244"/>
      <c r="Y721" s="1251"/>
      <c r="Z721" s="1251"/>
      <c r="AA721" s="1250">
        <f t="shared" ca="1" si="40"/>
        <v>9.8333333333333339</v>
      </c>
      <c r="AB721" s="1252" t="s">
        <v>3826</v>
      </c>
      <c r="AC721" s="1253"/>
      <c r="AD721" s="1231"/>
    </row>
    <row r="722" spans="1:30" ht="15.75" customHeight="1">
      <c r="A722" s="1244">
        <f t="shared" si="29"/>
        <v>189</v>
      </c>
      <c r="B722" s="1245" t="s">
        <v>2988</v>
      </c>
      <c r="C722" s="1245" t="s">
        <v>1283</v>
      </c>
      <c r="D722" s="1245" t="s">
        <v>2605</v>
      </c>
      <c r="E722" s="1246" t="s">
        <v>1690</v>
      </c>
      <c r="F722" s="1245">
        <f t="shared" si="37"/>
        <v>1973</v>
      </c>
      <c r="G722" s="1247">
        <v>26932</v>
      </c>
      <c r="H722" s="1244" t="s">
        <v>1705</v>
      </c>
      <c r="I722" s="1248" t="s">
        <v>3826</v>
      </c>
      <c r="J722" s="1245" t="s">
        <v>1681</v>
      </c>
      <c r="K722" s="1245">
        <v>0</v>
      </c>
      <c r="L722" s="1245" t="s">
        <v>2057</v>
      </c>
      <c r="M722" s="1245" t="s">
        <v>2245</v>
      </c>
      <c r="N722" s="1245"/>
      <c r="O722" s="1245" t="s">
        <v>1227</v>
      </c>
      <c r="P722" s="1249"/>
      <c r="Q722" s="1245"/>
      <c r="R722" s="1244"/>
      <c r="S722" s="1244"/>
      <c r="T722" s="1244" t="s">
        <v>725</v>
      </c>
      <c r="U722" s="1244"/>
      <c r="V722" s="1244"/>
      <c r="W722" s="1250" t="s">
        <v>1716</v>
      </c>
      <c r="X722" s="1244"/>
      <c r="Y722" s="1251">
        <v>37590</v>
      </c>
      <c r="Z722" s="1251">
        <v>37955</v>
      </c>
      <c r="AA722" s="1250">
        <f t="shared" ca="1" si="40"/>
        <v>8.9166666666666661</v>
      </c>
      <c r="AB722" s="1252" t="s">
        <v>3826</v>
      </c>
      <c r="AC722" s="1253"/>
      <c r="AD722" s="1231"/>
    </row>
    <row r="723" spans="1:30" ht="15.75" customHeight="1">
      <c r="A723" s="1244">
        <f t="shared" si="29"/>
        <v>190</v>
      </c>
      <c r="B723" s="1245" t="s">
        <v>2989</v>
      </c>
      <c r="C723" s="1245" t="s">
        <v>1283</v>
      </c>
      <c r="D723" s="1245" t="s">
        <v>2605</v>
      </c>
      <c r="E723" s="1246" t="s">
        <v>1710</v>
      </c>
      <c r="F723" s="1245">
        <f t="shared" si="37"/>
        <v>1977</v>
      </c>
      <c r="G723" s="1247">
        <v>28259</v>
      </c>
      <c r="H723" s="1244" t="s">
        <v>1705</v>
      </c>
      <c r="I723" s="1248" t="s">
        <v>3826</v>
      </c>
      <c r="J723" s="1245" t="s">
        <v>20</v>
      </c>
      <c r="K723" s="1245">
        <v>0</v>
      </c>
      <c r="L723" s="1245" t="s">
        <v>2136</v>
      </c>
      <c r="M723" s="1245">
        <v>0</v>
      </c>
      <c r="N723" s="1245"/>
      <c r="O723" s="1245" t="s">
        <v>1227</v>
      </c>
      <c r="P723" s="1249"/>
      <c r="Q723" s="1245"/>
      <c r="R723" s="1244" t="s">
        <v>1968</v>
      </c>
      <c r="S723" s="1244"/>
      <c r="T723" s="1244" t="s">
        <v>725</v>
      </c>
      <c r="U723" s="1244"/>
      <c r="V723" s="1244"/>
      <c r="W723" s="1250" t="s">
        <v>1716</v>
      </c>
      <c r="X723" s="1244"/>
      <c r="Y723" s="1251">
        <v>38233</v>
      </c>
      <c r="Z723" s="1251">
        <v>38598</v>
      </c>
      <c r="AA723" s="1250">
        <f t="shared" ca="1" si="40"/>
        <v>7.583333333333333</v>
      </c>
      <c r="AB723" s="1252" t="s">
        <v>3826</v>
      </c>
      <c r="AC723" s="1253"/>
      <c r="AD723" s="1231"/>
    </row>
    <row r="724" spans="1:30" ht="15.75" customHeight="1">
      <c r="A724" s="1244">
        <f t="shared" si="29"/>
        <v>191</v>
      </c>
      <c r="B724" s="1273" t="s">
        <v>2990</v>
      </c>
      <c r="C724" s="1273" t="s">
        <v>1283</v>
      </c>
      <c r="D724" s="1273" t="s">
        <v>2605</v>
      </c>
      <c r="E724" s="1274" t="s">
        <v>1690</v>
      </c>
      <c r="F724" s="1274">
        <v>1974</v>
      </c>
      <c r="G724" s="1275">
        <v>27238</v>
      </c>
      <c r="H724" s="1276" t="s">
        <v>1861</v>
      </c>
      <c r="I724" s="1248" t="s">
        <v>3826</v>
      </c>
      <c r="J724" s="1273" t="s">
        <v>1683</v>
      </c>
      <c r="K724" s="1273" t="s">
        <v>1862</v>
      </c>
      <c r="L724" s="1245" t="s">
        <v>2041</v>
      </c>
      <c r="M724" s="1245" t="s">
        <v>2041</v>
      </c>
      <c r="N724" s="1245"/>
      <c r="O724" s="1245" t="s">
        <v>2041</v>
      </c>
      <c r="P724" s="1249"/>
      <c r="Q724" s="1245"/>
      <c r="R724" s="1273"/>
      <c r="S724" s="1251" t="s">
        <v>2991</v>
      </c>
      <c r="T724" s="1273" t="s">
        <v>725</v>
      </c>
      <c r="U724" s="1273"/>
      <c r="V724" s="1244" t="s">
        <v>2052</v>
      </c>
      <c r="W724" s="1273"/>
      <c r="X724" s="1244" t="s">
        <v>1823</v>
      </c>
      <c r="Y724" s="1245"/>
      <c r="Z724" s="1251" t="s">
        <v>725</v>
      </c>
      <c r="AA724" s="1273"/>
      <c r="AB724" s="1252" t="s">
        <v>3826</v>
      </c>
      <c r="AC724" s="1253"/>
      <c r="AD724" s="1231"/>
    </row>
    <row r="725" spans="1:30" ht="15.75" customHeight="1">
      <c r="A725" s="1244">
        <f t="shared" si="29"/>
        <v>192</v>
      </c>
      <c r="B725" s="1245" t="s">
        <v>2992</v>
      </c>
      <c r="C725" s="1245" t="s">
        <v>1283</v>
      </c>
      <c r="D725" s="1245" t="s">
        <v>2605</v>
      </c>
      <c r="E725" s="1244" t="s">
        <v>1710</v>
      </c>
      <c r="F725" s="1245">
        <f t="shared" ref="F725:F733" si="42">YEAR(G725)</f>
        <v>1980</v>
      </c>
      <c r="G725" s="1247">
        <v>29484</v>
      </c>
      <c r="H725" s="1244" t="s">
        <v>1705</v>
      </c>
      <c r="I725" s="1248" t="s">
        <v>3826</v>
      </c>
      <c r="J725" s="1245" t="s">
        <v>1681</v>
      </c>
      <c r="K725" s="1245">
        <v>0</v>
      </c>
      <c r="L725" s="1245" t="s">
        <v>2026</v>
      </c>
      <c r="M725" s="1245" t="s">
        <v>2802</v>
      </c>
      <c r="N725" s="1245"/>
      <c r="O725" s="1245" t="s">
        <v>1227</v>
      </c>
      <c r="P725" s="1249"/>
      <c r="Q725" s="1245"/>
      <c r="R725" s="1244"/>
      <c r="S725" s="1244"/>
      <c r="T725" s="1244"/>
      <c r="U725" s="1244"/>
      <c r="V725" s="1244" t="s">
        <v>1712</v>
      </c>
      <c r="W725" s="1250" t="s">
        <v>1716</v>
      </c>
      <c r="X725" s="1244"/>
      <c r="Y725" s="1251">
        <v>42049</v>
      </c>
      <c r="Z725" s="1251">
        <v>42414</v>
      </c>
      <c r="AA725" s="1250">
        <f t="shared" ref="AA725:AA796" ca="1" si="43">IF(E725="nữ",660-DATEDIF(G725,TODAY(),"m"),720-DATEDIF(G725,TODAY(),"m"))/12</f>
        <v>10.916666666666666</v>
      </c>
      <c r="AB725" s="1252" t="s">
        <v>3826</v>
      </c>
      <c r="AC725" s="1253"/>
      <c r="AD725" s="1231"/>
    </row>
    <row r="726" spans="1:30" ht="15.75" customHeight="1">
      <c r="A726" s="1244">
        <f t="shared" si="29"/>
        <v>193</v>
      </c>
      <c r="B726" s="1245" t="s">
        <v>2993</v>
      </c>
      <c r="C726" s="1245" t="s">
        <v>1283</v>
      </c>
      <c r="D726" s="1245" t="s">
        <v>2605</v>
      </c>
      <c r="E726" s="1244" t="s">
        <v>1710</v>
      </c>
      <c r="F726" s="1245">
        <f t="shared" si="42"/>
        <v>1981</v>
      </c>
      <c r="G726" s="1247">
        <v>29793</v>
      </c>
      <c r="H726" s="1244" t="s">
        <v>1705</v>
      </c>
      <c r="I726" s="1248" t="s">
        <v>3826</v>
      </c>
      <c r="J726" s="1245" t="s">
        <v>1681</v>
      </c>
      <c r="K726" s="1245"/>
      <c r="L726" s="1254" t="s">
        <v>1009</v>
      </c>
      <c r="M726" s="1245" t="s">
        <v>1009</v>
      </c>
      <c r="N726" s="1245"/>
      <c r="O726" s="1245">
        <v>0</v>
      </c>
      <c r="P726" s="1249"/>
      <c r="Q726" s="1245"/>
      <c r="R726" s="1244"/>
      <c r="S726" s="1244"/>
      <c r="T726" s="1244"/>
      <c r="U726" s="1244"/>
      <c r="V726" s="1244" t="s">
        <v>1720</v>
      </c>
      <c r="W726" s="1244">
        <v>0</v>
      </c>
      <c r="X726" s="1244"/>
      <c r="Y726" s="1251"/>
      <c r="Z726" s="1251"/>
      <c r="AA726" s="1250">
        <f t="shared" ca="1" si="43"/>
        <v>11.75</v>
      </c>
      <c r="AB726" s="1252" t="s">
        <v>3826</v>
      </c>
      <c r="AC726" s="1253"/>
      <c r="AD726" s="1231"/>
    </row>
    <row r="727" spans="1:30" ht="15.75" customHeight="1">
      <c r="A727" s="1244">
        <f t="shared" si="29"/>
        <v>194</v>
      </c>
      <c r="B727" s="1245" t="s">
        <v>2994</v>
      </c>
      <c r="C727" s="1245" t="s">
        <v>1283</v>
      </c>
      <c r="D727" s="1245" t="s">
        <v>2605</v>
      </c>
      <c r="E727" s="1244" t="s">
        <v>1710</v>
      </c>
      <c r="F727" s="1245">
        <f t="shared" si="42"/>
        <v>1980</v>
      </c>
      <c r="G727" s="1247">
        <v>29243</v>
      </c>
      <c r="H727" s="1244" t="s">
        <v>1705</v>
      </c>
      <c r="I727" s="1248" t="s">
        <v>3826</v>
      </c>
      <c r="J727" s="1245" t="s">
        <v>20</v>
      </c>
      <c r="K727" s="1245">
        <v>0</v>
      </c>
      <c r="L727" s="1245" t="s">
        <v>1804</v>
      </c>
      <c r="M727" s="1245">
        <v>0</v>
      </c>
      <c r="N727" s="1245"/>
      <c r="O727" s="1245" t="s">
        <v>1227</v>
      </c>
      <c r="P727" s="1249"/>
      <c r="Q727" s="1245"/>
      <c r="R727" s="1251" t="s">
        <v>2986</v>
      </c>
      <c r="S727" s="1244"/>
      <c r="T727" s="1244" t="s">
        <v>725</v>
      </c>
      <c r="U727" s="1244"/>
      <c r="V727" s="1244"/>
      <c r="W727" s="1250" t="s">
        <v>1716</v>
      </c>
      <c r="X727" s="1244"/>
      <c r="Y727" s="1251"/>
      <c r="Z727" s="1251"/>
      <c r="AA727" s="1250">
        <f t="shared" ca="1" si="43"/>
        <v>10.25</v>
      </c>
      <c r="AB727" s="1252" t="s">
        <v>3826</v>
      </c>
      <c r="AC727" s="1253"/>
      <c r="AD727" s="1231"/>
    </row>
    <row r="728" spans="1:30" ht="15.75" customHeight="1">
      <c r="A728" s="1244">
        <f t="shared" si="29"/>
        <v>195</v>
      </c>
      <c r="B728" s="1245" t="s">
        <v>2995</v>
      </c>
      <c r="C728" s="1245" t="s">
        <v>1283</v>
      </c>
      <c r="D728" s="1245" t="s">
        <v>2605</v>
      </c>
      <c r="E728" s="1244" t="s">
        <v>1710</v>
      </c>
      <c r="F728" s="1245">
        <f t="shared" si="42"/>
        <v>1976</v>
      </c>
      <c r="G728" s="1247">
        <v>28031</v>
      </c>
      <c r="H728" s="1244" t="s">
        <v>1705</v>
      </c>
      <c r="I728" s="1248" t="s">
        <v>3826</v>
      </c>
      <c r="J728" s="1245" t="s">
        <v>1681</v>
      </c>
      <c r="K728" s="1245">
        <v>0</v>
      </c>
      <c r="L728" s="1245" t="s">
        <v>2086</v>
      </c>
      <c r="M728" s="1245" t="s">
        <v>2996</v>
      </c>
      <c r="N728" s="1245"/>
      <c r="O728" s="1245" t="s">
        <v>1227</v>
      </c>
      <c r="P728" s="1249"/>
      <c r="Q728" s="1245"/>
      <c r="R728" s="1244"/>
      <c r="S728" s="1244"/>
      <c r="T728" s="1244" t="s">
        <v>725</v>
      </c>
      <c r="U728" s="1244"/>
      <c r="V728" s="1244" t="s">
        <v>2052</v>
      </c>
      <c r="W728" s="1250" t="s">
        <v>1716</v>
      </c>
      <c r="X728" s="1244" t="s">
        <v>1696</v>
      </c>
      <c r="Y728" s="1251">
        <v>38047</v>
      </c>
      <c r="Z728" s="1251">
        <v>38047</v>
      </c>
      <c r="AA728" s="1250">
        <f t="shared" ca="1" si="43"/>
        <v>6.916666666666667</v>
      </c>
      <c r="AB728" s="1252" t="s">
        <v>3826</v>
      </c>
      <c r="AC728" s="1253"/>
      <c r="AD728" s="1231"/>
    </row>
    <row r="729" spans="1:30" ht="15.75" customHeight="1">
      <c r="A729" s="1244">
        <f t="shared" si="29"/>
        <v>196</v>
      </c>
      <c r="B729" s="1245" t="s">
        <v>2997</v>
      </c>
      <c r="C729" s="1245" t="s">
        <v>2998</v>
      </c>
      <c r="D729" s="1248" t="s">
        <v>512</v>
      </c>
      <c r="E729" s="1244" t="s">
        <v>1690</v>
      </c>
      <c r="F729" s="1245">
        <f t="shared" si="42"/>
        <v>1977</v>
      </c>
      <c r="G729" s="1247">
        <v>28358</v>
      </c>
      <c r="H729" s="1244" t="s">
        <v>1691</v>
      </c>
      <c r="I729" s="1248" t="s">
        <v>3826</v>
      </c>
      <c r="J729" s="1245" t="s">
        <v>1683</v>
      </c>
      <c r="K729" s="1245">
        <v>0</v>
      </c>
      <c r="L729" s="1245" t="s">
        <v>2086</v>
      </c>
      <c r="M729" s="1245" t="s">
        <v>2928</v>
      </c>
      <c r="N729" s="1245"/>
      <c r="O729" s="1245" t="s">
        <v>2951</v>
      </c>
      <c r="P729" s="1249"/>
      <c r="Q729" s="1245" t="s">
        <v>1821</v>
      </c>
      <c r="R729" s="1244" t="s">
        <v>2017</v>
      </c>
      <c r="S729" s="1244" t="s">
        <v>1759</v>
      </c>
      <c r="T729" s="1244" t="s">
        <v>725</v>
      </c>
      <c r="U729" s="1244" t="s">
        <v>1760</v>
      </c>
      <c r="V729" s="1244"/>
      <c r="W729" s="1244">
        <v>0</v>
      </c>
      <c r="X729" s="1244" t="s">
        <v>1823</v>
      </c>
      <c r="Y729" s="1251">
        <v>36328</v>
      </c>
      <c r="Z729" s="1251">
        <v>36694</v>
      </c>
      <c r="AA729" s="1250">
        <f t="shared" ca="1" si="43"/>
        <v>12.833333333333334</v>
      </c>
      <c r="AB729" s="1252" t="s">
        <v>3826</v>
      </c>
      <c r="AC729" s="1253"/>
      <c r="AD729" s="1231"/>
    </row>
    <row r="730" spans="1:30" ht="15.75" hidden="1" customHeight="1">
      <c r="A730" s="1244">
        <f t="shared" si="29"/>
        <v>196</v>
      </c>
      <c r="B730" s="1245" t="s">
        <v>2999</v>
      </c>
      <c r="C730" s="1245" t="s">
        <v>2998</v>
      </c>
      <c r="D730" s="1245" t="s">
        <v>3000</v>
      </c>
      <c r="E730" s="1246" t="s">
        <v>1710</v>
      </c>
      <c r="F730" s="1245">
        <f t="shared" si="42"/>
        <v>1980</v>
      </c>
      <c r="G730" s="1247">
        <v>29551</v>
      </c>
      <c r="H730" s="1244" t="s">
        <v>2817</v>
      </c>
      <c r="I730" s="1248" t="s">
        <v>3826</v>
      </c>
      <c r="J730" s="1245" t="s">
        <v>1681</v>
      </c>
      <c r="K730" s="1245">
        <v>0</v>
      </c>
      <c r="L730" s="1245" t="s">
        <v>1804</v>
      </c>
      <c r="M730" s="1245" t="s">
        <v>3001</v>
      </c>
      <c r="N730" s="1245"/>
      <c r="O730" s="1245" t="s">
        <v>1227</v>
      </c>
      <c r="P730" s="1249"/>
      <c r="Q730" s="1245"/>
      <c r="R730" s="1251" t="s">
        <v>2491</v>
      </c>
      <c r="S730" s="1244"/>
      <c r="T730" s="1244"/>
      <c r="U730" s="1244" t="s">
        <v>3002</v>
      </c>
      <c r="V730" s="1244"/>
      <c r="W730" s="1244">
        <v>0</v>
      </c>
      <c r="X730" s="1244"/>
      <c r="Y730" s="1251"/>
      <c r="Z730" s="1251"/>
      <c r="AA730" s="1250">
        <f t="shared" ca="1" si="43"/>
        <v>11.083333333333334</v>
      </c>
      <c r="AB730" s="1252" t="s">
        <v>3826</v>
      </c>
      <c r="AC730" s="1253"/>
      <c r="AD730" s="1231"/>
    </row>
    <row r="731" spans="1:30" ht="15.75" hidden="1" customHeight="1">
      <c r="A731" s="1244">
        <f t="shared" si="29"/>
        <v>196</v>
      </c>
      <c r="B731" s="1245" t="s">
        <v>3003</v>
      </c>
      <c r="C731" s="1245" t="s">
        <v>2998</v>
      </c>
      <c r="D731" s="1245" t="s">
        <v>3000</v>
      </c>
      <c r="E731" s="1246" t="s">
        <v>1710</v>
      </c>
      <c r="F731" s="1245">
        <f t="shared" si="42"/>
        <v>1975</v>
      </c>
      <c r="G731" s="1247">
        <v>27493</v>
      </c>
      <c r="H731" s="1244" t="s">
        <v>2817</v>
      </c>
      <c r="I731" s="1248" t="s">
        <v>3826</v>
      </c>
      <c r="J731" s="1245" t="s">
        <v>1681</v>
      </c>
      <c r="K731" s="1245">
        <v>0</v>
      </c>
      <c r="L731" s="1245" t="s">
        <v>1804</v>
      </c>
      <c r="M731" s="1245" t="s">
        <v>1804</v>
      </c>
      <c r="N731" s="1245"/>
      <c r="O731" s="1245" t="s">
        <v>1227</v>
      </c>
      <c r="P731" s="1249"/>
      <c r="Q731" s="1245"/>
      <c r="R731" s="1251" t="s">
        <v>1773</v>
      </c>
      <c r="S731" s="1244"/>
      <c r="T731" s="1244"/>
      <c r="U731" s="1244" t="s">
        <v>3002</v>
      </c>
      <c r="V731" s="1244"/>
      <c r="W731" s="1244" t="s">
        <v>1742</v>
      </c>
      <c r="X731" s="1244"/>
      <c r="Y731" s="1251">
        <v>41776</v>
      </c>
      <c r="Z731" s="1251">
        <v>42141</v>
      </c>
      <c r="AA731" s="1250">
        <f t="shared" ca="1" si="43"/>
        <v>5.5</v>
      </c>
      <c r="AB731" s="1252" t="s">
        <v>3826</v>
      </c>
      <c r="AC731" s="1253"/>
      <c r="AD731" s="1231"/>
    </row>
    <row r="732" spans="1:30" ht="15.75" hidden="1" customHeight="1">
      <c r="A732" s="1244">
        <f t="shared" si="29"/>
        <v>196</v>
      </c>
      <c r="B732" s="1245" t="s">
        <v>3004</v>
      </c>
      <c r="C732" s="1245" t="s">
        <v>2998</v>
      </c>
      <c r="D732" s="1245" t="s">
        <v>3000</v>
      </c>
      <c r="E732" s="1246" t="s">
        <v>1710</v>
      </c>
      <c r="F732" s="1245">
        <f t="shared" si="42"/>
        <v>1981</v>
      </c>
      <c r="G732" s="1247">
        <v>29898</v>
      </c>
      <c r="H732" s="1244" t="s">
        <v>2817</v>
      </c>
      <c r="I732" s="1248" t="s">
        <v>3826</v>
      </c>
      <c r="J732" s="1245" t="s">
        <v>1681</v>
      </c>
      <c r="K732" s="1245">
        <v>0</v>
      </c>
      <c r="L732" s="1245" t="s">
        <v>1804</v>
      </c>
      <c r="M732" s="1245" t="s">
        <v>1810</v>
      </c>
      <c r="N732" s="1245"/>
      <c r="O732" s="1245" t="s">
        <v>1227</v>
      </c>
      <c r="P732" s="1249"/>
      <c r="Q732" s="1245"/>
      <c r="R732" s="1251" t="s">
        <v>1773</v>
      </c>
      <c r="S732" s="1244"/>
      <c r="T732" s="1244"/>
      <c r="U732" s="1244" t="s">
        <v>3002</v>
      </c>
      <c r="V732" s="1244"/>
      <c r="W732" s="1244">
        <v>0</v>
      </c>
      <c r="X732" s="1244"/>
      <c r="Y732" s="1251"/>
      <c r="Z732" s="1251"/>
      <c r="AA732" s="1250">
        <f t="shared" ca="1" si="43"/>
        <v>12.083333333333334</v>
      </c>
      <c r="AB732" s="1252" t="s">
        <v>3826</v>
      </c>
      <c r="AC732" s="1253"/>
      <c r="AD732" s="1231"/>
    </row>
    <row r="733" spans="1:30" ht="15.75" hidden="1" customHeight="1">
      <c r="A733" s="1244">
        <f t="shared" si="29"/>
        <v>196</v>
      </c>
      <c r="B733" s="1245" t="s">
        <v>3005</v>
      </c>
      <c r="C733" s="1245" t="s">
        <v>2998</v>
      </c>
      <c r="D733" s="1245" t="s">
        <v>3000</v>
      </c>
      <c r="E733" s="1246" t="s">
        <v>1690</v>
      </c>
      <c r="F733" s="1245">
        <f t="shared" si="42"/>
        <v>1979</v>
      </c>
      <c r="G733" s="1247">
        <v>28991</v>
      </c>
      <c r="H733" s="1244" t="s">
        <v>2817</v>
      </c>
      <c r="I733" s="1248" t="s">
        <v>3826</v>
      </c>
      <c r="J733" s="1245" t="s">
        <v>1681</v>
      </c>
      <c r="K733" s="1245">
        <v>0</v>
      </c>
      <c r="L733" s="1245" t="s">
        <v>1804</v>
      </c>
      <c r="M733" s="1245" t="s">
        <v>1804</v>
      </c>
      <c r="N733" s="1245"/>
      <c r="O733" s="1245" t="s">
        <v>1227</v>
      </c>
      <c r="P733" s="1249"/>
      <c r="Q733" s="1245"/>
      <c r="R733" s="1251" t="s">
        <v>2491</v>
      </c>
      <c r="S733" s="1244"/>
      <c r="T733" s="1244"/>
      <c r="U733" s="1244" t="s">
        <v>3002</v>
      </c>
      <c r="V733" s="1244"/>
      <c r="W733" s="1244">
        <v>0</v>
      </c>
      <c r="X733" s="1244"/>
      <c r="Y733" s="1251">
        <v>37984</v>
      </c>
      <c r="Z733" s="1251">
        <v>38350</v>
      </c>
      <c r="AA733" s="1250">
        <f t="shared" ca="1" si="43"/>
        <v>14.583333333333334</v>
      </c>
      <c r="AB733" s="1252" t="s">
        <v>3826</v>
      </c>
      <c r="AC733" s="1253"/>
      <c r="AD733" s="1231"/>
    </row>
    <row r="734" spans="1:30" ht="15.75" hidden="1" customHeight="1">
      <c r="A734" s="1244">
        <f t="shared" si="29"/>
        <v>196</v>
      </c>
      <c r="B734" s="1245" t="s">
        <v>3006</v>
      </c>
      <c r="C734" s="1245" t="s">
        <v>2998</v>
      </c>
      <c r="D734" s="1245" t="s">
        <v>3000</v>
      </c>
      <c r="E734" s="1244" t="s">
        <v>1710</v>
      </c>
      <c r="F734" s="1245">
        <v>1980</v>
      </c>
      <c r="G734" s="1247">
        <v>29297</v>
      </c>
      <c r="H734" s="1244" t="s">
        <v>3007</v>
      </c>
      <c r="I734" s="1248" t="s">
        <v>3826</v>
      </c>
      <c r="J734" s="1245" t="s">
        <v>1681</v>
      </c>
      <c r="K734" s="1245">
        <v>0</v>
      </c>
      <c r="L734" s="1245" t="s">
        <v>1804</v>
      </c>
      <c r="M734" s="1245" t="s">
        <v>3008</v>
      </c>
      <c r="N734" s="1245"/>
      <c r="O734" s="1245" t="s">
        <v>1227</v>
      </c>
      <c r="P734" s="1249"/>
      <c r="Q734" s="1245"/>
      <c r="R734" s="1251" t="s">
        <v>1746</v>
      </c>
      <c r="S734" s="1244"/>
      <c r="T734" s="1244"/>
      <c r="U734" s="1244" t="s">
        <v>3002</v>
      </c>
      <c r="V734" s="1244" t="s">
        <v>725</v>
      </c>
      <c r="W734" s="1244" t="s">
        <v>725</v>
      </c>
      <c r="X734" s="1244"/>
      <c r="Y734" s="1251">
        <v>38992</v>
      </c>
      <c r="Z734" s="1251">
        <v>39357</v>
      </c>
      <c r="AA734" s="1250">
        <f t="shared" ca="1" si="43"/>
        <v>10.416666666666666</v>
      </c>
      <c r="AB734" s="1252" t="s">
        <v>3826</v>
      </c>
      <c r="AC734" s="1253"/>
      <c r="AD734" s="1231"/>
    </row>
    <row r="735" spans="1:30" ht="15.75" hidden="1" customHeight="1">
      <c r="A735" s="1244">
        <f t="shared" si="29"/>
        <v>196</v>
      </c>
      <c r="B735" s="1245" t="s">
        <v>3009</v>
      </c>
      <c r="C735" s="1245" t="s">
        <v>2998</v>
      </c>
      <c r="D735" s="1245" t="s">
        <v>3000</v>
      </c>
      <c r="E735" s="1246" t="s">
        <v>1710</v>
      </c>
      <c r="F735" s="1245">
        <f t="shared" ref="F735:F747" si="44">YEAR(G735)</f>
        <v>1987</v>
      </c>
      <c r="G735" s="1247">
        <v>31906</v>
      </c>
      <c r="H735" s="1244" t="s">
        <v>2817</v>
      </c>
      <c r="I735" s="1248" t="s">
        <v>3826</v>
      </c>
      <c r="J735" s="1245" t="s">
        <v>20</v>
      </c>
      <c r="K735" s="1245">
        <v>0</v>
      </c>
      <c r="L735" s="1245" t="s">
        <v>1804</v>
      </c>
      <c r="M735" s="1245">
        <v>0</v>
      </c>
      <c r="N735" s="1245"/>
      <c r="O735" s="1245" t="s">
        <v>1227</v>
      </c>
      <c r="P735" s="1249"/>
      <c r="Q735" s="1245"/>
      <c r="R735" s="1251" t="s">
        <v>1773</v>
      </c>
      <c r="S735" s="1244"/>
      <c r="T735" s="1244"/>
      <c r="U735" s="1244" t="s">
        <v>3002</v>
      </c>
      <c r="V735" s="1244" t="s">
        <v>725</v>
      </c>
      <c r="W735" s="1244" t="s">
        <v>2037</v>
      </c>
      <c r="X735" s="1244"/>
      <c r="Y735" s="1251"/>
      <c r="Z735" s="1251"/>
      <c r="AA735" s="1250">
        <f t="shared" ca="1" si="43"/>
        <v>17.583333333333332</v>
      </c>
      <c r="AB735" s="1252" t="s">
        <v>3826</v>
      </c>
      <c r="AC735" s="1253"/>
      <c r="AD735" s="1231"/>
    </row>
    <row r="736" spans="1:30" ht="15.75" hidden="1" customHeight="1">
      <c r="A736" s="1244">
        <f t="shared" si="29"/>
        <v>196</v>
      </c>
      <c r="B736" s="1245" t="s">
        <v>3010</v>
      </c>
      <c r="C736" s="1245" t="s">
        <v>2998</v>
      </c>
      <c r="D736" s="1245" t="s">
        <v>3011</v>
      </c>
      <c r="E736" s="1246" t="s">
        <v>1710</v>
      </c>
      <c r="F736" s="1245">
        <f t="shared" si="44"/>
        <v>1977</v>
      </c>
      <c r="G736" s="1247">
        <v>28182</v>
      </c>
      <c r="H736" s="1244" t="s">
        <v>3007</v>
      </c>
      <c r="I736" s="1248" t="s">
        <v>3826</v>
      </c>
      <c r="J736" s="1245" t="s">
        <v>1681</v>
      </c>
      <c r="K736" s="1245">
        <v>0</v>
      </c>
      <c r="L736" s="1245" t="s">
        <v>2097</v>
      </c>
      <c r="M736" s="1245" t="s">
        <v>3012</v>
      </c>
      <c r="N736" s="1245"/>
      <c r="O736" s="1245" t="s">
        <v>1227</v>
      </c>
      <c r="P736" s="1249"/>
      <c r="Q736" s="1245"/>
      <c r="R736" s="1251" t="s">
        <v>1746</v>
      </c>
      <c r="S736" s="1244"/>
      <c r="T736" s="1244"/>
      <c r="U736" s="1244" t="s">
        <v>3002</v>
      </c>
      <c r="V736" s="1244"/>
      <c r="W736" s="1244">
        <v>0</v>
      </c>
      <c r="X736" s="1244"/>
      <c r="Y736" s="1251">
        <v>39584</v>
      </c>
      <c r="Z736" s="1251">
        <v>39949</v>
      </c>
      <c r="AA736" s="1250">
        <f t="shared" ca="1" si="43"/>
        <v>7.333333333333333</v>
      </c>
      <c r="AB736" s="1252" t="s">
        <v>3826</v>
      </c>
      <c r="AC736" s="1253"/>
      <c r="AD736" s="1231"/>
    </row>
    <row r="737" spans="1:30" ht="15.75" hidden="1" customHeight="1">
      <c r="A737" s="1244">
        <f t="shared" si="29"/>
        <v>196</v>
      </c>
      <c r="B737" s="1245" t="s">
        <v>3013</v>
      </c>
      <c r="C737" s="1245" t="s">
        <v>2998</v>
      </c>
      <c r="D737" s="1245" t="s">
        <v>3011</v>
      </c>
      <c r="E737" s="1246" t="s">
        <v>1690</v>
      </c>
      <c r="F737" s="1245">
        <f t="shared" si="44"/>
        <v>1976</v>
      </c>
      <c r="G737" s="1247">
        <v>28112</v>
      </c>
      <c r="H737" s="1244" t="s">
        <v>3007</v>
      </c>
      <c r="I737" s="1248" t="s">
        <v>3826</v>
      </c>
      <c r="J737" s="1245" t="s">
        <v>1681</v>
      </c>
      <c r="K737" s="1245">
        <v>0</v>
      </c>
      <c r="L737" s="1245" t="s">
        <v>2083</v>
      </c>
      <c r="M737" s="1245" t="s">
        <v>2449</v>
      </c>
      <c r="N737" s="1245"/>
      <c r="O737" s="1245" t="s">
        <v>1227</v>
      </c>
      <c r="P737" s="1249"/>
      <c r="Q737" s="1245"/>
      <c r="R737" s="1251" t="s">
        <v>1746</v>
      </c>
      <c r="S737" s="1244"/>
      <c r="T737" s="1244"/>
      <c r="U737" s="1244" t="s">
        <v>3002</v>
      </c>
      <c r="V737" s="1244"/>
      <c r="W737" s="1244">
        <v>0</v>
      </c>
      <c r="X737" s="1244"/>
      <c r="Y737" s="1251">
        <v>41559</v>
      </c>
      <c r="Z737" s="1251">
        <v>41924</v>
      </c>
      <c r="AA737" s="1250">
        <f t="shared" ca="1" si="43"/>
        <v>12.166666666666666</v>
      </c>
      <c r="AB737" s="1252" t="s">
        <v>3826</v>
      </c>
      <c r="AC737" s="1253"/>
      <c r="AD737" s="1231"/>
    </row>
    <row r="738" spans="1:30" ht="15.75" hidden="1" customHeight="1">
      <c r="A738" s="1244">
        <f t="shared" si="29"/>
        <v>196</v>
      </c>
      <c r="B738" s="1245" t="s">
        <v>3014</v>
      </c>
      <c r="C738" s="1245" t="s">
        <v>2998</v>
      </c>
      <c r="D738" s="1245" t="s">
        <v>3011</v>
      </c>
      <c r="E738" s="1244" t="s">
        <v>1710</v>
      </c>
      <c r="F738" s="1245">
        <f t="shared" si="44"/>
        <v>1977</v>
      </c>
      <c r="G738" s="1247">
        <v>28455</v>
      </c>
      <c r="H738" s="1244" t="s">
        <v>3007</v>
      </c>
      <c r="I738" s="1248" t="s">
        <v>3826</v>
      </c>
      <c r="J738" s="1245" t="s">
        <v>1681</v>
      </c>
      <c r="K738" s="1245">
        <v>0</v>
      </c>
      <c r="L738" s="1245" t="s">
        <v>2083</v>
      </c>
      <c r="M738" s="1245" t="s">
        <v>2084</v>
      </c>
      <c r="N738" s="1245"/>
      <c r="O738" s="1245" t="s">
        <v>1227</v>
      </c>
      <c r="P738" s="1249"/>
      <c r="Q738" s="1245"/>
      <c r="R738" s="1251" t="s">
        <v>1746</v>
      </c>
      <c r="S738" s="1244"/>
      <c r="T738" s="1244"/>
      <c r="U738" s="1244" t="s">
        <v>3002</v>
      </c>
      <c r="V738" s="1244"/>
      <c r="W738" s="1244">
        <v>0</v>
      </c>
      <c r="X738" s="1244"/>
      <c r="Y738" s="1251">
        <v>37551</v>
      </c>
      <c r="Z738" s="1251">
        <v>37551</v>
      </c>
      <c r="AA738" s="1250">
        <f t="shared" ca="1" si="43"/>
        <v>8.0833333333333339</v>
      </c>
      <c r="AB738" s="1252" t="s">
        <v>3826</v>
      </c>
      <c r="AC738" s="1253"/>
      <c r="AD738" s="1231"/>
    </row>
    <row r="739" spans="1:30" ht="15.75" hidden="1" customHeight="1">
      <c r="A739" s="1244">
        <f t="shared" si="29"/>
        <v>196</v>
      </c>
      <c r="B739" s="1245" t="s">
        <v>3015</v>
      </c>
      <c r="C739" s="1245" t="s">
        <v>2998</v>
      </c>
      <c r="D739" s="1245" t="s">
        <v>3011</v>
      </c>
      <c r="E739" s="1246" t="s">
        <v>1710</v>
      </c>
      <c r="F739" s="1245">
        <f t="shared" si="44"/>
        <v>1986</v>
      </c>
      <c r="G739" s="1247">
        <v>31721</v>
      </c>
      <c r="H739" s="1244" t="s">
        <v>2817</v>
      </c>
      <c r="I739" s="1248" t="s">
        <v>3826</v>
      </c>
      <c r="J739" s="1245" t="s">
        <v>1681</v>
      </c>
      <c r="K739" s="1245">
        <v>0</v>
      </c>
      <c r="L739" s="1245" t="s">
        <v>2083</v>
      </c>
      <c r="M739" s="1245" t="s">
        <v>2084</v>
      </c>
      <c r="N739" s="1245"/>
      <c r="O739" s="1245" t="s">
        <v>1227</v>
      </c>
      <c r="P739" s="1249"/>
      <c r="Q739" s="1245"/>
      <c r="R739" s="1244" t="s">
        <v>1746</v>
      </c>
      <c r="S739" s="1244"/>
      <c r="T739" s="1244">
        <v>0</v>
      </c>
      <c r="U739" s="1244" t="s">
        <v>3002</v>
      </c>
      <c r="V739" s="1244"/>
      <c r="W739" s="1244" t="s">
        <v>1750</v>
      </c>
      <c r="X739" s="1244"/>
      <c r="Y739" s="1251">
        <v>39240</v>
      </c>
      <c r="Z739" s="1251">
        <v>39606</v>
      </c>
      <c r="AA739" s="1250">
        <f t="shared" ca="1" si="43"/>
        <v>17.083333333333332</v>
      </c>
      <c r="AB739" s="1252" t="s">
        <v>3826</v>
      </c>
      <c r="AC739" s="1253"/>
      <c r="AD739" s="1231"/>
    </row>
    <row r="740" spans="1:30" ht="15.75" hidden="1" customHeight="1">
      <c r="A740" s="1244">
        <f t="shared" si="29"/>
        <v>196</v>
      </c>
      <c r="B740" s="1245" t="s">
        <v>3016</v>
      </c>
      <c r="C740" s="1245" t="s">
        <v>2998</v>
      </c>
      <c r="D740" s="1245" t="s">
        <v>3011</v>
      </c>
      <c r="E740" s="1244" t="s">
        <v>1710</v>
      </c>
      <c r="F740" s="1245">
        <f t="shared" si="44"/>
        <v>1975</v>
      </c>
      <c r="G740" s="1247">
        <v>27494</v>
      </c>
      <c r="H740" s="1244" t="s">
        <v>3007</v>
      </c>
      <c r="I740" s="1248" t="s">
        <v>3826</v>
      </c>
      <c r="J740" s="1245" t="s">
        <v>1681</v>
      </c>
      <c r="K740" s="1245">
        <v>0</v>
      </c>
      <c r="L740" s="1245" t="s">
        <v>2083</v>
      </c>
      <c r="M740" s="1245" t="s">
        <v>2084</v>
      </c>
      <c r="N740" s="1245"/>
      <c r="O740" s="1245" t="s">
        <v>1227</v>
      </c>
      <c r="P740" s="1249"/>
      <c r="Q740" s="1245"/>
      <c r="R740" s="1251" t="s">
        <v>1762</v>
      </c>
      <c r="S740" s="1244"/>
      <c r="T740" s="1244"/>
      <c r="U740" s="1244" t="s">
        <v>3002</v>
      </c>
      <c r="V740" s="1244"/>
      <c r="W740" s="1244">
        <v>0</v>
      </c>
      <c r="X740" s="1244"/>
      <c r="Y740" s="1251">
        <v>41776</v>
      </c>
      <c r="Z740" s="1251">
        <v>42141</v>
      </c>
      <c r="AA740" s="1250">
        <f t="shared" ca="1" si="43"/>
        <v>5.5</v>
      </c>
      <c r="AB740" s="1252" t="s">
        <v>3826</v>
      </c>
      <c r="AC740" s="1253"/>
      <c r="AD740" s="1231"/>
    </row>
    <row r="741" spans="1:30" ht="15.75" hidden="1" customHeight="1">
      <c r="A741" s="1244">
        <f t="shared" si="29"/>
        <v>196</v>
      </c>
      <c r="B741" s="1245" t="s">
        <v>3017</v>
      </c>
      <c r="C741" s="1245" t="s">
        <v>2998</v>
      </c>
      <c r="D741" s="1245" t="s">
        <v>3011</v>
      </c>
      <c r="E741" s="1244" t="s">
        <v>1690</v>
      </c>
      <c r="F741" s="1245">
        <f t="shared" si="44"/>
        <v>1980</v>
      </c>
      <c r="G741" s="1247">
        <v>29257</v>
      </c>
      <c r="H741" s="1244" t="s">
        <v>3007</v>
      </c>
      <c r="I741" s="1248" t="s">
        <v>3826</v>
      </c>
      <c r="J741" s="1245" t="s">
        <v>1683</v>
      </c>
      <c r="K741" s="1245">
        <v>0</v>
      </c>
      <c r="L741" s="1245" t="s">
        <v>2083</v>
      </c>
      <c r="M741" s="1245" t="s">
        <v>2084</v>
      </c>
      <c r="N741" s="1245"/>
      <c r="O741" s="1245" t="s">
        <v>1227</v>
      </c>
      <c r="P741" s="1249"/>
      <c r="Q741" s="1245"/>
      <c r="R741" s="1244"/>
      <c r="S741" s="1244"/>
      <c r="T741" s="1244"/>
      <c r="U741" s="1244" t="s">
        <v>3002</v>
      </c>
      <c r="V741" s="1244"/>
      <c r="W741" s="1244">
        <v>0</v>
      </c>
      <c r="X741" s="1244"/>
      <c r="Y741" s="1251">
        <v>40700</v>
      </c>
      <c r="Z741" s="1251">
        <v>41066</v>
      </c>
      <c r="AA741" s="1250">
        <f t="shared" ca="1" si="43"/>
        <v>15.333333333333334</v>
      </c>
      <c r="AB741" s="1252" t="s">
        <v>3826</v>
      </c>
      <c r="AC741" s="1253"/>
      <c r="AD741" s="1231"/>
    </row>
    <row r="742" spans="1:30" ht="15.75" hidden="1" customHeight="1">
      <c r="A742" s="1244">
        <f t="shared" si="29"/>
        <v>196</v>
      </c>
      <c r="B742" s="1245" t="s">
        <v>3018</v>
      </c>
      <c r="C742" s="1245" t="s">
        <v>2998</v>
      </c>
      <c r="D742" s="1245" t="s">
        <v>3019</v>
      </c>
      <c r="E742" s="1246" t="s">
        <v>1710</v>
      </c>
      <c r="F742" s="1245">
        <f t="shared" si="44"/>
        <v>1971</v>
      </c>
      <c r="G742" s="1247">
        <v>26120</v>
      </c>
      <c r="H742" s="1244" t="s">
        <v>3007</v>
      </c>
      <c r="I742" s="1248" t="s">
        <v>3826</v>
      </c>
      <c r="J742" s="1245" t="s">
        <v>1681</v>
      </c>
      <c r="K742" s="1245">
        <v>0</v>
      </c>
      <c r="L742" s="1245" t="s">
        <v>2026</v>
      </c>
      <c r="M742" s="1245" t="s">
        <v>2026</v>
      </c>
      <c r="N742" s="1245"/>
      <c r="O742" s="1245" t="s">
        <v>2609</v>
      </c>
      <c r="P742" s="1249"/>
      <c r="Q742" s="1245"/>
      <c r="R742" s="1251" t="s">
        <v>1746</v>
      </c>
      <c r="S742" s="1244"/>
      <c r="T742" s="1244"/>
      <c r="U742" s="1244" t="s">
        <v>3002</v>
      </c>
      <c r="V742" s="1244"/>
      <c r="W742" s="1244">
        <v>0</v>
      </c>
      <c r="X742" s="1244"/>
      <c r="Y742" s="1251">
        <v>41776</v>
      </c>
      <c r="Z742" s="1251">
        <v>42141</v>
      </c>
      <c r="AA742" s="1250">
        <f t="shared" ca="1" si="43"/>
        <v>1.75</v>
      </c>
      <c r="AB742" s="1252" t="s">
        <v>3826</v>
      </c>
      <c r="AC742" s="1253"/>
      <c r="AD742" s="1231"/>
    </row>
    <row r="743" spans="1:30" ht="15.75" hidden="1" customHeight="1">
      <c r="A743" s="1244">
        <f t="shared" si="29"/>
        <v>196</v>
      </c>
      <c r="B743" s="1245" t="s">
        <v>3020</v>
      </c>
      <c r="C743" s="1245" t="s">
        <v>2998</v>
      </c>
      <c r="D743" s="1245" t="s">
        <v>3019</v>
      </c>
      <c r="E743" s="1244" t="s">
        <v>1710</v>
      </c>
      <c r="F743" s="1245">
        <f t="shared" si="44"/>
        <v>1978</v>
      </c>
      <c r="G743" s="1247">
        <v>28805</v>
      </c>
      <c r="H743" s="1244" t="s">
        <v>3007</v>
      </c>
      <c r="I743" s="1248" t="s">
        <v>3826</v>
      </c>
      <c r="J743" s="1245" t="s">
        <v>20</v>
      </c>
      <c r="K743" s="1245">
        <v>0</v>
      </c>
      <c r="L743" s="1245" t="s">
        <v>1804</v>
      </c>
      <c r="M743" s="1245">
        <v>0</v>
      </c>
      <c r="N743" s="1245"/>
      <c r="O743" s="1245">
        <v>0</v>
      </c>
      <c r="P743" s="1249"/>
      <c r="Q743" s="1245"/>
      <c r="R743" s="1251" t="s">
        <v>1773</v>
      </c>
      <c r="S743" s="1244"/>
      <c r="T743" s="1244"/>
      <c r="U743" s="1244" t="s">
        <v>3002</v>
      </c>
      <c r="V743" s="1244"/>
      <c r="W743" s="1244">
        <v>0</v>
      </c>
      <c r="X743" s="1244"/>
      <c r="Y743" s="1251"/>
      <c r="Z743" s="1251"/>
      <c r="AA743" s="1250">
        <f t="shared" ca="1" si="43"/>
        <v>9.0833333333333339</v>
      </c>
      <c r="AB743" s="1252" t="s">
        <v>3826</v>
      </c>
      <c r="AC743" s="1253"/>
      <c r="AD743" s="1231"/>
    </row>
    <row r="744" spans="1:30" ht="15.75" hidden="1" customHeight="1">
      <c r="A744" s="1244">
        <f t="shared" si="29"/>
        <v>196</v>
      </c>
      <c r="B744" s="1245" t="s">
        <v>3021</v>
      </c>
      <c r="C744" s="1245" t="s">
        <v>2998</v>
      </c>
      <c r="D744" s="1245" t="s">
        <v>3022</v>
      </c>
      <c r="E744" s="1246" t="s">
        <v>1710</v>
      </c>
      <c r="F744" s="1245">
        <f t="shared" si="44"/>
        <v>1978</v>
      </c>
      <c r="G744" s="1247">
        <v>28510</v>
      </c>
      <c r="H744" s="1244" t="s">
        <v>3007</v>
      </c>
      <c r="I744" s="1248" t="s">
        <v>3826</v>
      </c>
      <c r="J744" s="1245" t="s">
        <v>20</v>
      </c>
      <c r="K744" s="1245">
        <v>0</v>
      </c>
      <c r="L744" s="1245" t="s">
        <v>2134</v>
      </c>
      <c r="M744" s="1245">
        <v>0</v>
      </c>
      <c r="N744" s="1245"/>
      <c r="O744" s="1245" t="s">
        <v>1227</v>
      </c>
      <c r="P744" s="1249"/>
      <c r="Q744" s="1245"/>
      <c r="R744" s="1251" t="s">
        <v>1746</v>
      </c>
      <c r="S744" s="1244" t="s">
        <v>1806</v>
      </c>
      <c r="T744" s="1244"/>
      <c r="U744" s="1244" t="s">
        <v>3002</v>
      </c>
      <c r="V744" s="1244"/>
      <c r="W744" s="1244">
        <v>0</v>
      </c>
      <c r="X744" s="1244"/>
      <c r="Y744" s="1251">
        <v>39785</v>
      </c>
      <c r="Z744" s="1251">
        <v>40150</v>
      </c>
      <c r="AA744" s="1250">
        <f t="shared" ca="1" si="43"/>
        <v>8.25</v>
      </c>
      <c r="AB744" s="1252" t="s">
        <v>3826</v>
      </c>
      <c r="AC744" s="1253"/>
      <c r="AD744" s="1231"/>
    </row>
    <row r="745" spans="1:30" ht="15.75" hidden="1" customHeight="1">
      <c r="A745" s="1244">
        <f t="shared" si="29"/>
        <v>196</v>
      </c>
      <c r="B745" s="1245" t="s">
        <v>3023</v>
      </c>
      <c r="C745" s="1245" t="s">
        <v>2998</v>
      </c>
      <c r="D745" s="1245" t="s">
        <v>3022</v>
      </c>
      <c r="E745" s="1244" t="s">
        <v>1690</v>
      </c>
      <c r="F745" s="1245">
        <f t="shared" si="44"/>
        <v>1987</v>
      </c>
      <c r="G745" s="1247">
        <v>32024</v>
      </c>
      <c r="H745" s="1244" t="s">
        <v>2817</v>
      </c>
      <c r="I745" s="1248" t="s">
        <v>3826</v>
      </c>
      <c r="J745" s="1245" t="s">
        <v>20</v>
      </c>
      <c r="K745" s="1245"/>
      <c r="L745" s="1245" t="s">
        <v>2329</v>
      </c>
      <c r="M745" s="1245">
        <v>0</v>
      </c>
      <c r="N745" s="1245"/>
      <c r="O745" s="1245">
        <v>0</v>
      </c>
      <c r="P745" s="1249"/>
      <c r="Q745" s="1245"/>
      <c r="R745" s="1251" t="s">
        <v>1730</v>
      </c>
      <c r="S745" s="1244"/>
      <c r="T745" s="1244"/>
      <c r="U745" s="1244"/>
      <c r="V745" s="1244"/>
      <c r="W745" s="1244">
        <v>0</v>
      </c>
      <c r="X745" s="1244"/>
      <c r="Y745" s="1251">
        <v>44293</v>
      </c>
      <c r="Z745" s="1251">
        <v>0</v>
      </c>
      <c r="AA745" s="1250">
        <f t="shared" ca="1" si="43"/>
        <v>22.916666666666668</v>
      </c>
      <c r="AB745" s="1252" t="s">
        <v>3826</v>
      </c>
      <c r="AC745" s="1253"/>
      <c r="AD745" s="1231"/>
    </row>
    <row r="746" spans="1:30" ht="15.75" hidden="1" customHeight="1">
      <c r="A746" s="1244">
        <f t="shared" si="29"/>
        <v>196</v>
      </c>
      <c r="B746" s="1245" t="s">
        <v>3024</v>
      </c>
      <c r="C746" s="1245" t="s">
        <v>2998</v>
      </c>
      <c r="D746" s="1245" t="s">
        <v>3022</v>
      </c>
      <c r="E746" s="1244" t="s">
        <v>1710</v>
      </c>
      <c r="F746" s="1245">
        <f t="shared" si="44"/>
        <v>1976</v>
      </c>
      <c r="G746" s="1247">
        <v>28101</v>
      </c>
      <c r="H746" s="1244" t="s">
        <v>3007</v>
      </c>
      <c r="I746" s="1248" t="s">
        <v>3826</v>
      </c>
      <c r="J746" s="1245" t="s">
        <v>1681</v>
      </c>
      <c r="K746" s="1245">
        <v>0</v>
      </c>
      <c r="L746" s="1245" t="s">
        <v>2057</v>
      </c>
      <c r="M746" s="1245" t="s">
        <v>3025</v>
      </c>
      <c r="N746" s="1245"/>
      <c r="O746" s="1245" t="s">
        <v>1227</v>
      </c>
      <c r="P746" s="1249"/>
      <c r="Q746" s="1245"/>
      <c r="R746" s="1251" t="s">
        <v>1762</v>
      </c>
      <c r="S746" s="1244"/>
      <c r="T746" s="1244"/>
      <c r="U746" s="1244" t="s">
        <v>3002</v>
      </c>
      <c r="V746" s="1244"/>
      <c r="W746" s="1244" t="s">
        <v>1750</v>
      </c>
      <c r="X746" s="1244"/>
      <c r="Y746" s="1251">
        <v>40700</v>
      </c>
      <c r="Z746" s="1251">
        <v>41066</v>
      </c>
      <c r="AA746" s="1250">
        <f t="shared" ca="1" si="43"/>
        <v>7.166666666666667</v>
      </c>
      <c r="AB746" s="1252" t="s">
        <v>3826</v>
      </c>
      <c r="AC746" s="1253"/>
      <c r="AD746" s="1231"/>
    </row>
    <row r="747" spans="1:30" ht="15.75" hidden="1" customHeight="1">
      <c r="A747" s="1244">
        <f t="shared" si="29"/>
        <v>196</v>
      </c>
      <c r="B747" s="1245" t="s">
        <v>3026</v>
      </c>
      <c r="C747" s="1245" t="s">
        <v>2998</v>
      </c>
      <c r="D747" s="1273" t="s">
        <v>3022</v>
      </c>
      <c r="E747" s="1244" t="s">
        <v>1710</v>
      </c>
      <c r="F747" s="1245">
        <f t="shared" si="44"/>
        <v>1985</v>
      </c>
      <c r="G747" s="1247">
        <v>31202</v>
      </c>
      <c r="H747" s="1244" t="s">
        <v>2817</v>
      </c>
      <c r="I747" s="1248" t="s">
        <v>3826</v>
      </c>
      <c r="J747" s="1245" t="s">
        <v>1681</v>
      </c>
      <c r="K747" s="1245">
        <v>0</v>
      </c>
      <c r="L747" s="1245" t="s">
        <v>2057</v>
      </c>
      <c r="M747" s="1245" t="s">
        <v>2057</v>
      </c>
      <c r="N747" s="1245"/>
      <c r="O747" s="1245" t="s">
        <v>1227</v>
      </c>
      <c r="P747" s="1249"/>
      <c r="Q747" s="1245"/>
      <c r="R747" s="1251" t="s">
        <v>1762</v>
      </c>
      <c r="S747" s="1244"/>
      <c r="T747" s="1244"/>
      <c r="U747" s="1244" t="s">
        <v>3002</v>
      </c>
      <c r="V747" s="1244"/>
      <c r="W747" s="1244">
        <v>0</v>
      </c>
      <c r="X747" s="1244"/>
      <c r="Y747" s="1251"/>
      <c r="Z747" s="1251"/>
      <c r="AA747" s="1250">
        <f t="shared" ca="1" si="43"/>
        <v>15.666666666666666</v>
      </c>
      <c r="AB747" s="1252" t="s">
        <v>3826</v>
      </c>
      <c r="AC747" s="1253"/>
      <c r="AD747" s="1231"/>
    </row>
    <row r="748" spans="1:30" ht="15.75" hidden="1" customHeight="1">
      <c r="A748" s="1244">
        <f t="shared" si="29"/>
        <v>196</v>
      </c>
      <c r="B748" s="1245" t="s">
        <v>3027</v>
      </c>
      <c r="C748" s="1245" t="s">
        <v>2998</v>
      </c>
      <c r="D748" s="1245" t="s">
        <v>3022</v>
      </c>
      <c r="E748" s="1244" t="s">
        <v>1690</v>
      </c>
      <c r="F748" s="1245">
        <v>1977</v>
      </c>
      <c r="G748" s="1247">
        <v>28471</v>
      </c>
      <c r="H748" s="1244" t="s">
        <v>3007</v>
      </c>
      <c r="I748" s="1248" t="s">
        <v>3826</v>
      </c>
      <c r="J748" s="1245" t="s">
        <v>20</v>
      </c>
      <c r="K748" s="1245">
        <v>0</v>
      </c>
      <c r="L748" s="1245" t="s">
        <v>1783</v>
      </c>
      <c r="M748" s="1245">
        <v>0</v>
      </c>
      <c r="N748" s="1245"/>
      <c r="O748" s="1245" t="s">
        <v>1227</v>
      </c>
      <c r="P748" s="1249"/>
      <c r="Q748" s="1245"/>
      <c r="R748" s="1244" t="s">
        <v>1762</v>
      </c>
      <c r="S748" s="1244"/>
      <c r="T748" s="1244"/>
      <c r="U748" s="1244" t="s">
        <v>3002</v>
      </c>
      <c r="V748" s="1244"/>
      <c r="W748" s="1250" t="s">
        <v>1716</v>
      </c>
      <c r="X748" s="1244"/>
      <c r="Y748" s="1251">
        <v>37805</v>
      </c>
      <c r="Z748" s="1251">
        <v>38171</v>
      </c>
      <c r="AA748" s="1250">
        <f t="shared" ca="1" si="43"/>
        <v>13.166666666666666</v>
      </c>
      <c r="AB748" s="1252" t="s">
        <v>3826</v>
      </c>
      <c r="AC748" s="1253"/>
      <c r="AD748" s="1231"/>
    </row>
    <row r="749" spans="1:30" ht="15.75" hidden="1" customHeight="1">
      <c r="A749" s="1244">
        <f t="shared" si="29"/>
        <v>196</v>
      </c>
      <c r="B749" s="1245" t="s">
        <v>3028</v>
      </c>
      <c r="C749" s="1245" t="s">
        <v>2998</v>
      </c>
      <c r="D749" s="1245" t="s">
        <v>3022</v>
      </c>
      <c r="E749" s="1244" t="s">
        <v>1690</v>
      </c>
      <c r="F749" s="1245">
        <f t="shared" ref="F749:F761" si="45">YEAR(G749)</f>
        <v>1979</v>
      </c>
      <c r="G749" s="1247">
        <v>28980</v>
      </c>
      <c r="H749" s="1244" t="s">
        <v>3007</v>
      </c>
      <c r="I749" s="1248" t="s">
        <v>3826</v>
      </c>
      <c r="J749" s="1245" t="s">
        <v>1681</v>
      </c>
      <c r="K749" s="1245">
        <v>0</v>
      </c>
      <c r="L749" s="1245" t="s">
        <v>2134</v>
      </c>
      <c r="M749" s="1245" t="s">
        <v>1049</v>
      </c>
      <c r="N749" s="1245"/>
      <c r="O749" s="1245" t="s">
        <v>1227</v>
      </c>
      <c r="P749" s="1249"/>
      <c r="Q749" s="1245"/>
      <c r="R749" s="1244" t="s">
        <v>1746</v>
      </c>
      <c r="S749" s="1244"/>
      <c r="T749" s="1244"/>
      <c r="U749" s="1244" t="s">
        <v>3002</v>
      </c>
      <c r="V749" s="1244"/>
      <c r="W749" s="1250" t="s">
        <v>1716</v>
      </c>
      <c r="X749" s="1244"/>
      <c r="Y749" s="1251">
        <v>37411</v>
      </c>
      <c r="Z749" s="1251">
        <v>37776</v>
      </c>
      <c r="AA749" s="1250">
        <f t="shared" ca="1" si="43"/>
        <v>14.583333333333334</v>
      </c>
      <c r="AB749" s="1252" t="s">
        <v>3826</v>
      </c>
      <c r="AC749" s="1253"/>
      <c r="AD749" s="1231"/>
    </row>
    <row r="750" spans="1:30" ht="15.75" hidden="1" customHeight="1">
      <c r="A750" s="1244">
        <f t="shared" si="29"/>
        <v>196</v>
      </c>
      <c r="B750" s="1245" t="s">
        <v>3029</v>
      </c>
      <c r="C750" s="1245" t="s">
        <v>2998</v>
      </c>
      <c r="D750" s="1245" t="s">
        <v>3022</v>
      </c>
      <c r="E750" s="1244" t="s">
        <v>1710</v>
      </c>
      <c r="F750" s="1245">
        <f t="shared" si="45"/>
        <v>1983</v>
      </c>
      <c r="G750" s="1247">
        <v>30630</v>
      </c>
      <c r="H750" s="1244" t="s">
        <v>3007</v>
      </c>
      <c r="I750" s="1248" t="s">
        <v>3826</v>
      </c>
      <c r="J750" s="1245" t="s">
        <v>1681</v>
      </c>
      <c r="K750" s="1245">
        <v>0</v>
      </c>
      <c r="L750" s="1245" t="s">
        <v>2057</v>
      </c>
      <c r="M750" s="1245" t="s">
        <v>2035</v>
      </c>
      <c r="N750" s="1245"/>
      <c r="O750" s="1245" t="s">
        <v>1227</v>
      </c>
      <c r="P750" s="1249"/>
      <c r="Q750" s="1245"/>
      <c r="R750" s="1244"/>
      <c r="S750" s="1244"/>
      <c r="T750" s="1244" t="s">
        <v>725</v>
      </c>
      <c r="U750" s="1244" t="s">
        <v>3002</v>
      </c>
      <c r="V750" s="1244"/>
      <c r="W750" s="1244">
        <v>0</v>
      </c>
      <c r="X750" s="1244"/>
      <c r="Y750" s="1251"/>
      <c r="Z750" s="1251"/>
      <c r="AA750" s="1250">
        <f t="shared" ca="1" si="43"/>
        <v>14.083333333333334</v>
      </c>
      <c r="AB750" s="1252" t="s">
        <v>3826</v>
      </c>
      <c r="AC750" s="1253"/>
      <c r="AD750" s="1231"/>
    </row>
    <row r="751" spans="1:30" ht="15.75" hidden="1" customHeight="1">
      <c r="A751" s="1244">
        <f t="shared" si="29"/>
        <v>196</v>
      </c>
      <c r="B751" s="1245" t="s">
        <v>3030</v>
      </c>
      <c r="C751" s="1245" t="s">
        <v>2998</v>
      </c>
      <c r="D751" s="1273" t="s">
        <v>3031</v>
      </c>
      <c r="E751" s="1244" t="s">
        <v>1710</v>
      </c>
      <c r="F751" s="1245">
        <f t="shared" si="45"/>
        <v>1973</v>
      </c>
      <c r="G751" s="1247">
        <v>26829</v>
      </c>
      <c r="H751" s="1244" t="s">
        <v>3007</v>
      </c>
      <c r="I751" s="1248" t="s">
        <v>3826</v>
      </c>
      <c r="J751" s="1245" t="s">
        <v>20</v>
      </c>
      <c r="K751" s="1245">
        <v>0</v>
      </c>
      <c r="L751" s="1245" t="s">
        <v>2014</v>
      </c>
      <c r="M751" s="1245">
        <v>0</v>
      </c>
      <c r="N751" s="1245"/>
      <c r="O751" s="1245" t="s">
        <v>1227</v>
      </c>
      <c r="P751" s="1249"/>
      <c r="Q751" s="1245"/>
      <c r="R751" s="1251" t="s">
        <v>1746</v>
      </c>
      <c r="S751" s="1244"/>
      <c r="T751" s="1244"/>
      <c r="U751" s="1244" t="s">
        <v>3002</v>
      </c>
      <c r="V751" s="1244"/>
      <c r="W751" s="1244">
        <v>0</v>
      </c>
      <c r="X751" s="1244"/>
      <c r="Y751" s="1251">
        <v>38118</v>
      </c>
      <c r="Z751" s="1251">
        <v>38483</v>
      </c>
      <c r="AA751" s="1250">
        <f t="shared" ca="1" si="43"/>
        <v>3.6666666666666665</v>
      </c>
      <c r="AB751" s="1252" t="s">
        <v>3826</v>
      </c>
      <c r="AC751" s="1253"/>
      <c r="AD751" s="1231"/>
    </row>
    <row r="752" spans="1:30" ht="15.75" hidden="1" customHeight="1">
      <c r="A752" s="1244">
        <f t="shared" si="29"/>
        <v>196</v>
      </c>
      <c r="B752" s="1245" t="s">
        <v>3032</v>
      </c>
      <c r="C752" s="1245" t="s">
        <v>2998</v>
      </c>
      <c r="D752" s="1245" t="s">
        <v>3031</v>
      </c>
      <c r="E752" s="1246" t="s">
        <v>1710</v>
      </c>
      <c r="F752" s="1245">
        <f t="shared" si="45"/>
        <v>1983</v>
      </c>
      <c r="G752" s="1247">
        <v>30411</v>
      </c>
      <c r="H752" s="1244" t="s">
        <v>3007</v>
      </c>
      <c r="I752" s="1248" t="s">
        <v>3826</v>
      </c>
      <c r="J752" s="1245" t="s">
        <v>1681</v>
      </c>
      <c r="K752" s="1245">
        <v>0</v>
      </c>
      <c r="L752" s="1245" t="s">
        <v>2014</v>
      </c>
      <c r="M752" s="1245" t="s">
        <v>3033</v>
      </c>
      <c r="N752" s="1245"/>
      <c r="O752" s="1245" t="s">
        <v>1227</v>
      </c>
      <c r="P752" s="1249"/>
      <c r="Q752" s="1245"/>
      <c r="R752" s="1244"/>
      <c r="S752" s="1244"/>
      <c r="T752" s="1244"/>
      <c r="U752" s="1244" t="s">
        <v>3002</v>
      </c>
      <c r="V752" s="1244"/>
      <c r="W752" s="1244">
        <v>0</v>
      </c>
      <c r="X752" s="1244"/>
      <c r="Y752" s="1251">
        <v>38386</v>
      </c>
      <c r="Z752" s="1251">
        <v>38751</v>
      </c>
      <c r="AA752" s="1250">
        <f t="shared" ca="1" si="43"/>
        <v>13.5</v>
      </c>
      <c r="AB752" s="1252" t="s">
        <v>3826</v>
      </c>
      <c r="AC752" s="1253"/>
      <c r="AD752" s="1231"/>
    </row>
    <row r="753" spans="1:30" ht="15.75" hidden="1" customHeight="1">
      <c r="A753" s="1244">
        <f t="shared" si="29"/>
        <v>196</v>
      </c>
      <c r="B753" s="1245" t="s">
        <v>3034</v>
      </c>
      <c r="C753" s="1245" t="s">
        <v>2998</v>
      </c>
      <c r="D753" s="1273" t="s">
        <v>3031</v>
      </c>
      <c r="E753" s="1244" t="s">
        <v>1710</v>
      </c>
      <c r="F753" s="1245">
        <f t="shared" si="45"/>
        <v>1979</v>
      </c>
      <c r="G753" s="1247">
        <v>28894</v>
      </c>
      <c r="H753" s="1244" t="s">
        <v>3007</v>
      </c>
      <c r="I753" s="1248" t="s">
        <v>3826</v>
      </c>
      <c r="J753" s="1245" t="s">
        <v>1681</v>
      </c>
      <c r="K753" s="1245">
        <v>0</v>
      </c>
      <c r="L753" s="1245" t="s">
        <v>2136</v>
      </c>
      <c r="M753" s="1245" t="s">
        <v>2136</v>
      </c>
      <c r="N753" s="1245"/>
      <c r="O753" s="1245" t="s">
        <v>1227</v>
      </c>
      <c r="P753" s="1249"/>
      <c r="Q753" s="1245"/>
      <c r="R753" s="1244" t="s">
        <v>1762</v>
      </c>
      <c r="S753" s="1244"/>
      <c r="T753" s="1244"/>
      <c r="U753" s="1244" t="s">
        <v>3002</v>
      </c>
      <c r="V753" s="1244"/>
      <c r="W753" s="1244">
        <v>0</v>
      </c>
      <c r="X753" s="1244"/>
      <c r="Y753" s="1251">
        <v>39417</v>
      </c>
      <c r="Z753" s="1251">
        <v>39783</v>
      </c>
      <c r="AA753" s="1250">
        <f t="shared" ca="1" si="43"/>
        <v>9.3333333333333339</v>
      </c>
      <c r="AB753" s="1252" t="s">
        <v>3826</v>
      </c>
      <c r="AC753" s="1253"/>
      <c r="AD753" s="1231"/>
    </row>
    <row r="754" spans="1:30" ht="15.75" hidden="1" customHeight="1">
      <c r="A754" s="1244">
        <f t="shared" si="29"/>
        <v>196</v>
      </c>
      <c r="B754" s="1245" t="s">
        <v>3035</v>
      </c>
      <c r="C754" s="1245" t="s">
        <v>2998</v>
      </c>
      <c r="D754" s="1245" t="s">
        <v>3031</v>
      </c>
      <c r="E754" s="1244" t="s">
        <v>1710</v>
      </c>
      <c r="F754" s="1245">
        <f t="shared" si="45"/>
        <v>1977</v>
      </c>
      <c r="G754" s="1247">
        <v>28185</v>
      </c>
      <c r="H754" s="1244" t="s">
        <v>3007</v>
      </c>
      <c r="I754" s="1248" t="s">
        <v>3826</v>
      </c>
      <c r="J754" s="1245" t="s">
        <v>1681</v>
      </c>
      <c r="K754" s="1245">
        <v>0</v>
      </c>
      <c r="L754" s="1245" t="s">
        <v>3036</v>
      </c>
      <c r="M754" s="1245">
        <v>0</v>
      </c>
      <c r="N754" s="1245"/>
      <c r="O754" s="1245" t="s">
        <v>1227</v>
      </c>
      <c r="P754" s="1249"/>
      <c r="Q754" s="1245"/>
      <c r="R754" s="1251" t="s">
        <v>1746</v>
      </c>
      <c r="S754" s="1244"/>
      <c r="T754" s="1244"/>
      <c r="U754" s="1244" t="s">
        <v>3002</v>
      </c>
      <c r="V754" s="1244"/>
      <c r="W754" s="1244">
        <v>0</v>
      </c>
      <c r="X754" s="1244"/>
      <c r="Y754" s="1251">
        <v>36894</v>
      </c>
      <c r="Z754" s="1251">
        <v>37259</v>
      </c>
      <c r="AA754" s="1250">
        <f t="shared" ca="1" si="43"/>
        <v>7.333333333333333</v>
      </c>
      <c r="AB754" s="1252" t="s">
        <v>3826</v>
      </c>
      <c r="AC754" s="1253"/>
      <c r="AD754" s="1231"/>
    </row>
    <row r="755" spans="1:30" ht="15.75" hidden="1" customHeight="1">
      <c r="A755" s="1244">
        <f t="shared" si="29"/>
        <v>196</v>
      </c>
      <c r="B755" s="1245" t="s">
        <v>3037</v>
      </c>
      <c r="C755" s="1245" t="s">
        <v>2998</v>
      </c>
      <c r="D755" s="1273" t="s">
        <v>3031</v>
      </c>
      <c r="E755" s="1246" t="s">
        <v>1710</v>
      </c>
      <c r="F755" s="1245">
        <f t="shared" si="45"/>
        <v>1971</v>
      </c>
      <c r="G755" s="1247">
        <v>25937</v>
      </c>
      <c r="H755" s="1244" t="s">
        <v>3007</v>
      </c>
      <c r="I755" s="1248" t="s">
        <v>3826</v>
      </c>
      <c r="J755" s="1245" t="s">
        <v>1681</v>
      </c>
      <c r="K755" s="1245">
        <v>0</v>
      </c>
      <c r="L755" s="1245" t="s">
        <v>2280</v>
      </c>
      <c r="M755" s="1245">
        <v>0</v>
      </c>
      <c r="N755" s="1245"/>
      <c r="O755" s="1245" t="s">
        <v>1227</v>
      </c>
      <c r="P755" s="1249"/>
      <c r="Q755" s="1245"/>
      <c r="R755" s="1244" t="s">
        <v>1746</v>
      </c>
      <c r="S755" s="1244"/>
      <c r="T755" s="1244"/>
      <c r="U755" s="1244" t="s">
        <v>3002</v>
      </c>
      <c r="V755" s="1244"/>
      <c r="W755" s="1244">
        <v>0</v>
      </c>
      <c r="X755" s="1244"/>
      <c r="Y755" s="1251"/>
      <c r="Z755" s="1251"/>
      <c r="AA755" s="1250">
        <f t="shared" ca="1" si="43"/>
        <v>1.25</v>
      </c>
      <c r="AB755" s="1252" t="s">
        <v>3826</v>
      </c>
      <c r="AC755" s="1253"/>
      <c r="AD755" s="1231"/>
    </row>
    <row r="756" spans="1:30" ht="15.75" hidden="1" customHeight="1">
      <c r="A756" s="1244">
        <f t="shared" si="29"/>
        <v>196</v>
      </c>
      <c r="B756" s="1245" t="s">
        <v>3038</v>
      </c>
      <c r="C756" s="1245" t="s">
        <v>2998</v>
      </c>
      <c r="D756" s="1245" t="s">
        <v>3031</v>
      </c>
      <c r="E756" s="1246" t="s">
        <v>1710</v>
      </c>
      <c r="F756" s="1245">
        <f t="shared" si="45"/>
        <v>1976</v>
      </c>
      <c r="G756" s="1247">
        <v>27922</v>
      </c>
      <c r="H756" s="1244" t="s">
        <v>3007</v>
      </c>
      <c r="I756" s="1248" t="s">
        <v>3826</v>
      </c>
      <c r="J756" s="1245" t="s">
        <v>1681</v>
      </c>
      <c r="K756" s="1245">
        <v>0</v>
      </c>
      <c r="L756" s="1245" t="s">
        <v>2014</v>
      </c>
      <c r="M756" s="1245" t="s">
        <v>3039</v>
      </c>
      <c r="N756" s="1245"/>
      <c r="O756" s="1245" t="s">
        <v>1227</v>
      </c>
      <c r="P756" s="1249"/>
      <c r="Q756" s="1245"/>
      <c r="R756" s="1251" t="s">
        <v>1762</v>
      </c>
      <c r="S756" s="1244"/>
      <c r="T756" s="1244"/>
      <c r="U756" s="1244" t="s">
        <v>3002</v>
      </c>
      <c r="V756" s="1244"/>
      <c r="W756" s="1244">
        <v>0</v>
      </c>
      <c r="X756" s="1244"/>
      <c r="Y756" s="1251">
        <v>41430</v>
      </c>
      <c r="Z756" s="1251">
        <v>41795</v>
      </c>
      <c r="AA756" s="1250">
        <f t="shared" ca="1" si="43"/>
        <v>6.666666666666667</v>
      </c>
      <c r="AB756" s="1252" t="s">
        <v>3826</v>
      </c>
      <c r="AC756" s="1253"/>
      <c r="AD756" s="1231"/>
    </row>
    <row r="757" spans="1:30" ht="15.75" hidden="1" customHeight="1">
      <c r="A757" s="1244">
        <f t="shared" si="29"/>
        <v>196</v>
      </c>
      <c r="B757" s="1245" t="s">
        <v>3040</v>
      </c>
      <c r="C757" s="1245" t="s">
        <v>2998</v>
      </c>
      <c r="D757" s="1245" t="s">
        <v>3041</v>
      </c>
      <c r="E757" s="1246" t="s">
        <v>1710</v>
      </c>
      <c r="F757" s="1245">
        <f t="shared" si="45"/>
        <v>1985</v>
      </c>
      <c r="G757" s="1247">
        <v>31051</v>
      </c>
      <c r="H757" s="1244" t="s">
        <v>2817</v>
      </c>
      <c r="I757" s="1248" t="s">
        <v>3826</v>
      </c>
      <c r="J757" s="1245" t="s">
        <v>20</v>
      </c>
      <c r="K757" s="1245"/>
      <c r="L757" s="1245" t="s">
        <v>2916</v>
      </c>
      <c r="M757" s="1245">
        <v>0</v>
      </c>
      <c r="N757" s="1245"/>
      <c r="O757" s="1245">
        <v>0</v>
      </c>
      <c r="P757" s="1249"/>
      <c r="Q757" s="1245"/>
      <c r="R757" s="1251" t="s">
        <v>1730</v>
      </c>
      <c r="S757" s="1244" t="s">
        <v>1806</v>
      </c>
      <c r="T757" s="1244" t="s">
        <v>725</v>
      </c>
      <c r="U757" s="1244" t="s">
        <v>3002</v>
      </c>
      <c r="V757" s="1244"/>
      <c r="W757" s="1244" t="s">
        <v>1721</v>
      </c>
      <c r="X757" s="1244"/>
      <c r="Y757" s="1251"/>
      <c r="Z757" s="1251"/>
      <c r="AA757" s="1250">
        <f t="shared" ca="1" si="43"/>
        <v>15.25</v>
      </c>
      <c r="AB757" s="1252" t="s">
        <v>3826</v>
      </c>
      <c r="AC757" s="1253"/>
      <c r="AD757" s="1231"/>
    </row>
    <row r="758" spans="1:30" ht="15.75" hidden="1" customHeight="1">
      <c r="A758" s="1244">
        <f t="shared" si="29"/>
        <v>196</v>
      </c>
      <c r="B758" s="1245" t="s">
        <v>3042</v>
      </c>
      <c r="C758" s="1245" t="s">
        <v>2998</v>
      </c>
      <c r="D758" s="1245" t="s">
        <v>3041</v>
      </c>
      <c r="E758" s="1246" t="s">
        <v>1690</v>
      </c>
      <c r="F758" s="1245">
        <f t="shared" si="45"/>
        <v>1983</v>
      </c>
      <c r="G758" s="1247">
        <v>30480</v>
      </c>
      <c r="H758" s="1244" t="s">
        <v>3007</v>
      </c>
      <c r="I758" s="1248" t="s">
        <v>3826</v>
      </c>
      <c r="J758" s="1245" t="s">
        <v>1683</v>
      </c>
      <c r="K758" s="1245">
        <v>0</v>
      </c>
      <c r="L758" s="1245" t="s">
        <v>2086</v>
      </c>
      <c r="M758" s="1245" t="s">
        <v>2086</v>
      </c>
      <c r="N758" s="1245"/>
      <c r="O758" s="1245" t="s">
        <v>2086</v>
      </c>
      <c r="P758" s="1249"/>
      <c r="Q758" s="1245"/>
      <c r="R758" s="1251" t="s">
        <v>1746</v>
      </c>
      <c r="S758" s="1244"/>
      <c r="T758" s="1244"/>
      <c r="U758" s="1244" t="s">
        <v>3002</v>
      </c>
      <c r="V758" s="1244"/>
      <c r="W758" s="1250" t="s">
        <v>1708</v>
      </c>
      <c r="X758" s="1244"/>
      <c r="Y758" s="1251">
        <v>38477</v>
      </c>
      <c r="Z758" s="1251">
        <v>38842</v>
      </c>
      <c r="AA758" s="1250">
        <f t="shared" ca="1" si="43"/>
        <v>18.666666666666668</v>
      </c>
      <c r="AB758" s="1252" t="s">
        <v>3826</v>
      </c>
      <c r="AC758" s="1253"/>
      <c r="AD758" s="1231"/>
    </row>
    <row r="759" spans="1:30" ht="15.75" hidden="1" customHeight="1">
      <c r="A759" s="1244">
        <f t="shared" si="29"/>
        <v>196</v>
      </c>
      <c r="B759" s="1245" t="s">
        <v>3043</v>
      </c>
      <c r="C759" s="1245" t="s">
        <v>2998</v>
      </c>
      <c r="D759" s="1245" t="s">
        <v>3041</v>
      </c>
      <c r="E759" s="1244" t="s">
        <v>1690</v>
      </c>
      <c r="F759" s="1245">
        <f t="shared" si="45"/>
        <v>1984</v>
      </c>
      <c r="G759" s="1247">
        <v>30968</v>
      </c>
      <c r="H759" s="1244" t="s">
        <v>3007</v>
      </c>
      <c r="I759" s="1248" t="s">
        <v>3826</v>
      </c>
      <c r="J759" s="1245" t="s">
        <v>1681</v>
      </c>
      <c r="K759" s="1245">
        <v>0</v>
      </c>
      <c r="L759" s="1245" t="s">
        <v>2086</v>
      </c>
      <c r="M759" s="1245" t="s">
        <v>2095</v>
      </c>
      <c r="N759" s="1245"/>
      <c r="O759" s="1245" t="s">
        <v>1227</v>
      </c>
      <c r="P759" s="1249"/>
      <c r="Q759" s="1245"/>
      <c r="R759" s="1251" t="s">
        <v>1762</v>
      </c>
      <c r="S759" s="1244"/>
      <c r="T759" s="1244"/>
      <c r="U759" s="1244" t="s">
        <v>3002</v>
      </c>
      <c r="V759" s="1244"/>
      <c r="W759" s="1244">
        <v>0</v>
      </c>
      <c r="X759" s="1244"/>
      <c r="Y759" s="1251">
        <v>40700</v>
      </c>
      <c r="Z759" s="1251">
        <v>41066</v>
      </c>
      <c r="AA759" s="1250">
        <f t="shared" ca="1" si="43"/>
        <v>20</v>
      </c>
      <c r="AB759" s="1252" t="s">
        <v>3826</v>
      </c>
      <c r="AC759" s="1253"/>
      <c r="AD759" s="1231"/>
    </row>
    <row r="760" spans="1:30" ht="15.75" hidden="1" customHeight="1">
      <c r="A760" s="1244">
        <f t="shared" si="29"/>
        <v>196</v>
      </c>
      <c r="B760" s="1245" t="s">
        <v>3044</v>
      </c>
      <c r="C760" s="1245" t="s">
        <v>2998</v>
      </c>
      <c r="D760" s="1248" t="s">
        <v>3041</v>
      </c>
      <c r="E760" s="1244" t="s">
        <v>1690</v>
      </c>
      <c r="F760" s="1245">
        <f t="shared" si="45"/>
        <v>1972</v>
      </c>
      <c r="G760" s="1247">
        <v>26653</v>
      </c>
      <c r="H760" s="1244" t="s">
        <v>1691</v>
      </c>
      <c r="I760" s="1248" t="s">
        <v>3826</v>
      </c>
      <c r="J760" s="1245" t="s">
        <v>1683</v>
      </c>
      <c r="K760" s="1245">
        <v>0</v>
      </c>
      <c r="L760" s="1245" t="s">
        <v>2086</v>
      </c>
      <c r="M760" s="1245" t="s">
        <v>2097</v>
      </c>
      <c r="N760" s="1245"/>
      <c r="O760" s="1245" t="s">
        <v>2086</v>
      </c>
      <c r="P760" s="1249"/>
      <c r="Q760" s="1245" t="s">
        <v>1756</v>
      </c>
      <c r="R760" s="1251" t="s">
        <v>1746</v>
      </c>
      <c r="S760" s="1244" t="s">
        <v>1806</v>
      </c>
      <c r="T760" s="1244"/>
      <c r="U760" s="1244"/>
      <c r="V760" s="1244"/>
      <c r="W760" s="1244" t="s">
        <v>725</v>
      </c>
      <c r="X760" s="1244" t="s">
        <v>1696</v>
      </c>
      <c r="Y760" s="1251">
        <v>35504</v>
      </c>
      <c r="Z760" s="1251">
        <v>35869</v>
      </c>
      <c r="AA760" s="1250">
        <f t="shared" ca="1" si="43"/>
        <v>8.1666666666666661</v>
      </c>
      <c r="AB760" s="1252" t="s">
        <v>3826</v>
      </c>
      <c r="AC760" s="1253"/>
      <c r="AD760" s="1231"/>
    </row>
    <row r="761" spans="1:30" ht="15.75" hidden="1" customHeight="1">
      <c r="A761" s="1244">
        <f t="shared" si="29"/>
        <v>196</v>
      </c>
      <c r="B761" s="1245" t="s">
        <v>3045</v>
      </c>
      <c r="C761" s="1245" t="s">
        <v>2998</v>
      </c>
      <c r="D761" s="1245" t="s">
        <v>3041</v>
      </c>
      <c r="E761" s="1246" t="s">
        <v>1690</v>
      </c>
      <c r="F761" s="1245">
        <f t="shared" si="45"/>
        <v>1972</v>
      </c>
      <c r="G761" s="1247">
        <v>26370</v>
      </c>
      <c r="H761" s="1244" t="s">
        <v>3007</v>
      </c>
      <c r="I761" s="1248" t="s">
        <v>3826</v>
      </c>
      <c r="J761" s="1245" t="s">
        <v>1683</v>
      </c>
      <c r="K761" s="1245">
        <v>0</v>
      </c>
      <c r="L761" s="1245" t="s">
        <v>2086</v>
      </c>
      <c r="M761" s="1245" t="s">
        <v>2086</v>
      </c>
      <c r="N761" s="1245"/>
      <c r="O761" s="1245" t="s">
        <v>2923</v>
      </c>
      <c r="P761" s="1249"/>
      <c r="Q761" s="1245"/>
      <c r="R761" s="1251" t="s">
        <v>1853</v>
      </c>
      <c r="S761" s="1244" t="s">
        <v>2031</v>
      </c>
      <c r="T761" s="1244"/>
      <c r="U761" s="1244" t="s">
        <v>3002</v>
      </c>
      <c r="V761" s="1244"/>
      <c r="W761" s="1244" t="s">
        <v>725</v>
      </c>
      <c r="X761" s="1244" t="s">
        <v>1696</v>
      </c>
      <c r="Y761" s="1251">
        <v>36678</v>
      </c>
      <c r="Z761" s="1251">
        <v>37043</v>
      </c>
      <c r="AA761" s="1250">
        <f t="shared" ca="1" si="43"/>
        <v>7.416666666666667</v>
      </c>
      <c r="AB761" s="1252" t="s">
        <v>3826</v>
      </c>
      <c r="AC761" s="1253"/>
      <c r="AD761" s="1231"/>
    </row>
    <row r="762" spans="1:30" ht="15.75" hidden="1" customHeight="1">
      <c r="A762" s="1244">
        <f t="shared" si="29"/>
        <v>196</v>
      </c>
      <c r="B762" s="1245" t="s">
        <v>3046</v>
      </c>
      <c r="C762" s="1245" t="s">
        <v>2998</v>
      </c>
      <c r="D762" s="1245" t="s">
        <v>3041</v>
      </c>
      <c r="E762" s="1244" t="s">
        <v>1690</v>
      </c>
      <c r="F762" s="1245">
        <v>1982</v>
      </c>
      <c r="G762" s="1247">
        <v>30031</v>
      </c>
      <c r="H762" s="1244" t="s">
        <v>2817</v>
      </c>
      <c r="I762" s="1248" t="s">
        <v>3826</v>
      </c>
      <c r="J762" s="1245" t="s">
        <v>1681</v>
      </c>
      <c r="K762" s="1245">
        <v>0</v>
      </c>
      <c r="L762" s="1245" t="s">
        <v>2086</v>
      </c>
      <c r="M762" s="1245" t="s">
        <v>3047</v>
      </c>
      <c r="N762" s="1245"/>
      <c r="O762" s="1245" t="s">
        <v>1227</v>
      </c>
      <c r="P762" s="1249"/>
      <c r="Q762" s="1245"/>
      <c r="R762" s="1244" t="s">
        <v>1746</v>
      </c>
      <c r="S762" s="1244"/>
      <c r="T762" s="1244"/>
      <c r="U762" s="1244" t="s">
        <v>3002</v>
      </c>
      <c r="V762" s="1244"/>
      <c r="W762" s="1244">
        <v>0</v>
      </c>
      <c r="X762" s="1244"/>
      <c r="Y762" s="1251">
        <v>39401</v>
      </c>
      <c r="Z762" s="1251">
        <v>39767</v>
      </c>
      <c r="AA762" s="1250">
        <f t="shared" ca="1" si="43"/>
        <v>17.416666666666668</v>
      </c>
      <c r="AB762" s="1252" t="s">
        <v>3826</v>
      </c>
      <c r="AC762" s="1253"/>
      <c r="AD762" s="1231"/>
    </row>
    <row r="763" spans="1:30" ht="15.75" hidden="1" customHeight="1">
      <c r="A763" s="1244">
        <f t="shared" si="29"/>
        <v>196</v>
      </c>
      <c r="B763" s="1245" t="s">
        <v>3048</v>
      </c>
      <c r="C763" s="1245" t="s">
        <v>2998</v>
      </c>
      <c r="D763" s="1245" t="s">
        <v>3041</v>
      </c>
      <c r="E763" s="1246" t="s">
        <v>1690</v>
      </c>
      <c r="F763" s="1245">
        <f t="shared" ref="F763:F766" si="46">YEAR(G763)</f>
        <v>1981</v>
      </c>
      <c r="G763" s="1247">
        <v>29724</v>
      </c>
      <c r="H763" s="1244" t="s">
        <v>3007</v>
      </c>
      <c r="I763" s="1248" t="s">
        <v>3826</v>
      </c>
      <c r="J763" s="1245" t="s">
        <v>1681</v>
      </c>
      <c r="K763" s="1245">
        <v>0</v>
      </c>
      <c r="L763" s="1245" t="s">
        <v>2086</v>
      </c>
      <c r="M763" s="1245" t="s">
        <v>2087</v>
      </c>
      <c r="N763" s="1245"/>
      <c r="O763" s="1245" t="s">
        <v>3049</v>
      </c>
      <c r="P763" s="1249"/>
      <c r="Q763" s="1245"/>
      <c r="R763" s="1251" t="s">
        <v>1746</v>
      </c>
      <c r="S763" s="1244"/>
      <c r="T763" s="1244"/>
      <c r="U763" s="1244" t="s">
        <v>3002</v>
      </c>
      <c r="V763" s="1244"/>
      <c r="W763" s="1250" t="s">
        <v>1708</v>
      </c>
      <c r="X763" s="1244"/>
      <c r="Y763" s="1251">
        <v>38161</v>
      </c>
      <c r="Z763" s="1251">
        <v>38526</v>
      </c>
      <c r="AA763" s="1250">
        <f t="shared" ca="1" si="43"/>
        <v>16.583333333333332</v>
      </c>
      <c r="AB763" s="1252" t="s">
        <v>3826</v>
      </c>
      <c r="AC763" s="1253"/>
      <c r="AD763" s="1231"/>
    </row>
    <row r="764" spans="1:30" ht="15.75" hidden="1" customHeight="1">
      <c r="A764" s="1244">
        <f t="shared" si="29"/>
        <v>196</v>
      </c>
      <c r="B764" s="1245" t="s">
        <v>3050</v>
      </c>
      <c r="C764" s="1245" t="s">
        <v>2998</v>
      </c>
      <c r="D764" s="1245" t="s">
        <v>3041</v>
      </c>
      <c r="E764" s="1246" t="s">
        <v>1690</v>
      </c>
      <c r="F764" s="1245">
        <f t="shared" si="46"/>
        <v>1970</v>
      </c>
      <c r="G764" s="1247">
        <v>25590</v>
      </c>
      <c r="H764" s="1244" t="s">
        <v>2817</v>
      </c>
      <c r="I764" s="1248" t="s">
        <v>3826</v>
      </c>
      <c r="J764" s="1245" t="s">
        <v>1681</v>
      </c>
      <c r="K764" s="1245">
        <v>0</v>
      </c>
      <c r="L764" s="1245" t="s">
        <v>2086</v>
      </c>
      <c r="M764" s="1245" t="s">
        <v>2086</v>
      </c>
      <c r="N764" s="1245"/>
      <c r="O764" s="1245" t="s">
        <v>1227</v>
      </c>
      <c r="P764" s="1249"/>
      <c r="Q764" s="1245"/>
      <c r="R764" s="1244" t="s">
        <v>1746</v>
      </c>
      <c r="S764" s="1244"/>
      <c r="T764" s="1244"/>
      <c r="U764" s="1244" t="s">
        <v>3002</v>
      </c>
      <c r="V764" s="1244"/>
      <c r="W764" s="1250" t="s">
        <v>1716</v>
      </c>
      <c r="X764" s="1244"/>
      <c r="Y764" s="1251">
        <v>38118</v>
      </c>
      <c r="Z764" s="1251">
        <v>38487</v>
      </c>
      <c r="AA764" s="1250">
        <f t="shared" ca="1" si="43"/>
        <v>5.25</v>
      </c>
      <c r="AB764" s="1252" t="s">
        <v>3826</v>
      </c>
      <c r="AC764" s="1253"/>
      <c r="AD764" s="1231"/>
    </row>
    <row r="765" spans="1:30" ht="15.75" hidden="1" customHeight="1">
      <c r="A765" s="1244">
        <f t="shared" si="29"/>
        <v>196</v>
      </c>
      <c r="B765" s="1245" t="s">
        <v>3051</v>
      </c>
      <c r="C765" s="1245" t="s">
        <v>2998</v>
      </c>
      <c r="D765" s="1245" t="s">
        <v>3041</v>
      </c>
      <c r="E765" s="1246" t="s">
        <v>1710</v>
      </c>
      <c r="F765" s="1245">
        <f t="shared" si="46"/>
        <v>1985</v>
      </c>
      <c r="G765" s="1247">
        <v>31365</v>
      </c>
      <c r="H765" s="1244" t="s">
        <v>2817</v>
      </c>
      <c r="I765" s="1248" t="s">
        <v>3826</v>
      </c>
      <c r="J765" s="1245" t="s">
        <v>1683</v>
      </c>
      <c r="K765" s="1245">
        <v>0</v>
      </c>
      <c r="L765" s="1245" t="s">
        <v>2086</v>
      </c>
      <c r="M765" s="1245" t="s">
        <v>2086</v>
      </c>
      <c r="N765" s="1245"/>
      <c r="O765" s="1245" t="s">
        <v>2913</v>
      </c>
      <c r="P765" s="1249"/>
      <c r="Q765" s="1245"/>
      <c r="R765" s="1251" t="s">
        <v>1746</v>
      </c>
      <c r="S765" s="1244"/>
      <c r="T765" s="1244"/>
      <c r="U765" s="1244" t="s">
        <v>3002</v>
      </c>
      <c r="V765" s="1244"/>
      <c r="W765" s="1244">
        <v>0</v>
      </c>
      <c r="X765" s="1244"/>
      <c r="Y765" s="1251">
        <v>38516</v>
      </c>
      <c r="Z765" s="1251">
        <v>38850</v>
      </c>
      <c r="AA765" s="1250">
        <f t="shared" ca="1" si="43"/>
        <v>16.083333333333332</v>
      </c>
      <c r="AB765" s="1252" t="s">
        <v>3826</v>
      </c>
      <c r="AC765" s="1253"/>
      <c r="AD765" s="1231"/>
    </row>
    <row r="766" spans="1:30" ht="15.75" hidden="1" customHeight="1">
      <c r="A766" s="1244">
        <f t="shared" si="29"/>
        <v>196</v>
      </c>
      <c r="B766" s="1245" t="s">
        <v>3052</v>
      </c>
      <c r="C766" s="1245" t="s">
        <v>2998</v>
      </c>
      <c r="D766" s="1245" t="s">
        <v>3041</v>
      </c>
      <c r="E766" s="1244" t="s">
        <v>1710</v>
      </c>
      <c r="F766" s="1245">
        <f t="shared" si="46"/>
        <v>1980</v>
      </c>
      <c r="G766" s="1247">
        <v>29548</v>
      </c>
      <c r="H766" s="1244" t="s">
        <v>3007</v>
      </c>
      <c r="I766" s="1248" t="s">
        <v>3826</v>
      </c>
      <c r="J766" s="1245" t="s">
        <v>1681</v>
      </c>
      <c r="K766" s="1245">
        <v>0</v>
      </c>
      <c r="L766" s="1245" t="s">
        <v>2086</v>
      </c>
      <c r="M766" s="1245" t="s">
        <v>2087</v>
      </c>
      <c r="N766" s="1245"/>
      <c r="O766" s="1245" t="s">
        <v>1227</v>
      </c>
      <c r="P766" s="1249"/>
      <c r="Q766" s="1245"/>
      <c r="R766" s="1251" t="s">
        <v>1746</v>
      </c>
      <c r="S766" s="1244"/>
      <c r="T766" s="1244"/>
      <c r="U766" s="1244" t="s">
        <v>3002</v>
      </c>
      <c r="V766" s="1244"/>
      <c r="W766" s="1244">
        <v>0</v>
      </c>
      <c r="X766" s="1244"/>
      <c r="Y766" s="1251"/>
      <c r="Z766" s="1251"/>
      <c r="AA766" s="1250">
        <f t="shared" ca="1" si="43"/>
        <v>11.083333333333334</v>
      </c>
      <c r="AB766" s="1252" t="s">
        <v>3826</v>
      </c>
      <c r="AC766" s="1253"/>
      <c r="AD766" s="1231"/>
    </row>
    <row r="767" spans="1:30" ht="15.75" hidden="1" customHeight="1">
      <c r="A767" s="1244">
        <f t="shared" si="29"/>
        <v>196</v>
      </c>
      <c r="B767" s="1245" t="s">
        <v>3053</v>
      </c>
      <c r="C767" s="1245" t="s">
        <v>2998</v>
      </c>
      <c r="D767" s="1245" t="s">
        <v>3041</v>
      </c>
      <c r="E767" s="1244" t="s">
        <v>1710</v>
      </c>
      <c r="F767" s="1245">
        <v>1979</v>
      </c>
      <c r="G767" s="1247">
        <v>29128</v>
      </c>
      <c r="H767" s="1244" t="s">
        <v>3007</v>
      </c>
      <c r="I767" s="1248" t="s">
        <v>3826</v>
      </c>
      <c r="J767" s="1245" t="s">
        <v>1681</v>
      </c>
      <c r="K767" s="1245">
        <v>0</v>
      </c>
      <c r="L767" s="1245" t="s">
        <v>2086</v>
      </c>
      <c r="M767" s="1245" t="s">
        <v>2086</v>
      </c>
      <c r="N767" s="1245"/>
      <c r="O767" s="1245" t="s">
        <v>1227</v>
      </c>
      <c r="P767" s="1249"/>
      <c r="Q767" s="1245"/>
      <c r="R767" s="1251" t="s">
        <v>1746</v>
      </c>
      <c r="S767" s="1244"/>
      <c r="T767" s="1244"/>
      <c r="U767" s="1244" t="s">
        <v>3002</v>
      </c>
      <c r="V767" s="1244"/>
      <c r="W767" s="1244">
        <v>0</v>
      </c>
      <c r="X767" s="1244"/>
      <c r="Y767" s="1251">
        <v>37064</v>
      </c>
      <c r="Z767" s="1251">
        <v>37429</v>
      </c>
      <c r="AA767" s="1250">
        <f t="shared" ca="1" si="43"/>
        <v>9.9166666666666661</v>
      </c>
      <c r="AB767" s="1252" t="s">
        <v>3826</v>
      </c>
      <c r="AC767" s="1253"/>
      <c r="AD767" s="1231"/>
    </row>
    <row r="768" spans="1:30" ht="15.75" hidden="1" customHeight="1">
      <c r="A768" s="1244">
        <f t="shared" si="29"/>
        <v>196</v>
      </c>
      <c r="B768" s="1245" t="s">
        <v>3054</v>
      </c>
      <c r="C768" s="1245" t="s">
        <v>2998</v>
      </c>
      <c r="D768" s="1245" t="s">
        <v>3041</v>
      </c>
      <c r="E768" s="1244" t="s">
        <v>1710</v>
      </c>
      <c r="F768" s="1245">
        <f t="shared" ref="F768:F773" si="47">YEAR(G768)</f>
        <v>1980</v>
      </c>
      <c r="G768" s="1247">
        <v>29383</v>
      </c>
      <c r="H768" s="1244" t="s">
        <v>3007</v>
      </c>
      <c r="I768" s="1248" t="s">
        <v>3826</v>
      </c>
      <c r="J768" s="1245" t="s">
        <v>1681</v>
      </c>
      <c r="K768" s="1245">
        <v>0</v>
      </c>
      <c r="L768" s="1245" t="s">
        <v>2086</v>
      </c>
      <c r="M768" s="1245" t="s">
        <v>2127</v>
      </c>
      <c r="N768" s="1245"/>
      <c r="O768" s="1245" t="s">
        <v>1227</v>
      </c>
      <c r="P768" s="1249"/>
      <c r="Q768" s="1245"/>
      <c r="R768" s="1251" t="s">
        <v>1746</v>
      </c>
      <c r="S768" s="1244" t="s">
        <v>1859</v>
      </c>
      <c r="T768" s="1244"/>
      <c r="U768" s="1244" t="s">
        <v>3002</v>
      </c>
      <c r="V768" s="1244"/>
      <c r="W768" s="1244">
        <v>0</v>
      </c>
      <c r="X768" s="1244"/>
      <c r="Y768" s="1251">
        <v>41466</v>
      </c>
      <c r="Z768" s="1251">
        <v>41831</v>
      </c>
      <c r="AA768" s="1250">
        <f t="shared" ca="1" si="43"/>
        <v>10.666666666666666</v>
      </c>
      <c r="AB768" s="1252" t="s">
        <v>3826</v>
      </c>
      <c r="AC768" s="1253"/>
      <c r="AD768" s="1231"/>
    </row>
    <row r="769" spans="1:30" ht="15.75" hidden="1" customHeight="1">
      <c r="A769" s="1244">
        <f t="shared" si="29"/>
        <v>196</v>
      </c>
      <c r="B769" s="1245" t="s">
        <v>3055</v>
      </c>
      <c r="C769" s="1245" t="s">
        <v>2998</v>
      </c>
      <c r="D769" s="1245" t="s">
        <v>3041</v>
      </c>
      <c r="E769" s="1246" t="s">
        <v>1690</v>
      </c>
      <c r="F769" s="1245">
        <f t="shared" si="47"/>
        <v>1983</v>
      </c>
      <c r="G769" s="1247">
        <v>30330</v>
      </c>
      <c r="H769" s="1244" t="s">
        <v>2817</v>
      </c>
      <c r="I769" s="1248" t="s">
        <v>3826</v>
      </c>
      <c r="J769" s="1245" t="s">
        <v>1683</v>
      </c>
      <c r="K769" s="1245">
        <v>0</v>
      </c>
      <c r="L769" s="1245" t="s">
        <v>2086</v>
      </c>
      <c r="M769" s="1245" t="s">
        <v>2086</v>
      </c>
      <c r="N769" s="1245"/>
      <c r="O769" s="1245" t="s">
        <v>2086</v>
      </c>
      <c r="P769" s="1249">
        <v>43922</v>
      </c>
      <c r="Q769" s="1245"/>
      <c r="R769" s="1251" t="s">
        <v>2284</v>
      </c>
      <c r="S769" s="1244"/>
      <c r="T769" s="1244"/>
      <c r="U769" s="1244"/>
      <c r="V769" s="1244"/>
      <c r="W769" s="1244">
        <v>0</v>
      </c>
      <c r="X769" s="1244" t="s">
        <v>1696</v>
      </c>
      <c r="Y769" s="1251">
        <v>41053</v>
      </c>
      <c r="Z769" s="1251">
        <v>41418</v>
      </c>
      <c r="AA769" s="1250">
        <f t="shared" ca="1" si="43"/>
        <v>18.25</v>
      </c>
      <c r="AB769" s="1252" t="s">
        <v>3826</v>
      </c>
      <c r="AC769" s="1253"/>
      <c r="AD769" s="1231"/>
    </row>
    <row r="770" spans="1:30" ht="15.75" hidden="1" customHeight="1">
      <c r="A770" s="1244">
        <f t="shared" si="29"/>
        <v>196</v>
      </c>
      <c r="B770" s="1245" t="s">
        <v>3056</v>
      </c>
      <c r="C770" s="1245" t="s">
        <v>2998</v>
      </c>
      <c r="D770" s="1245" t="s">
        <v>3041</v>
      </c>
      <c r="E770" s="1246" t="s">
        <v>1690</v>
      </c>
      <c r="F770" s="1245">
        <f t="shared" si="47"/>
        <v>1981</v>
      </c>
      <c r="G770" s="1247">
        <v>29844</v>
      </c>
      <c r="H770" s="1244" t="s">
        <v>3007</v>
      </c>
      <c r="I770" s="1248" t="s">
        <v>3826</v>
      </c>
      <c r="J770" s="1245" t="s">
        <v>1681</v>
      </c>
      <c r="K770" s="1245">
        <v>0</v>
      </c>
      <c r="L770" s="1245" t="s">
        <v>3057</v>
      </c>
      <c r="M770" s="1245" t="s">
        <v>2086</v>
      </c>
      <c r="N770" s="1245"/>
      <c r="O770" s="1245" t="s">
        <v>1227</v>
      </c>
      <c r="P770" s="1249"/>
      <c r="Q770" s="1245"/>
      <c r="R770" s="1244"/>
      <c r="S770" s="1244"/>
      <c r="T770" s="1244">
        <v>0</v>
      </c>
      <c r="U770" s="1244" t="s">
        <v>3002</v>
      </c>
      <c r="V770" s="1244"/>
      <c r="W770" s="1250" t="s">
        <v>1708</v>
      </c>
      <c r="X770" s="1244"/>
      <c r="Y770" s="1251">
        <v>38154</v>
      </c>
      <c r="Z770" s="1251">
        <v>38519</v>
      </c>
      <c r="AA770" s="1250">
        <f t="shared" ca="1" si="43"/>
        <v>16.916666666666668</v>
      </c>
      <c r="AB770" s="1252" t="s">
        <v>3826</v>
      </c>
      <c r="AC770" s="1253"/>
      <c r="AD770" s="1231"/>
    </row>
    <row r="771" spans="1:30" ht="15.75" hidden="1" customHeight="1">
      <c r="A771" s="1244">
        <f t="shared" ref="A771:A1014" si="48">+SUBTOTAL(3,$C$6:C771)</f>
        <v>196</v>
      </c>
      <c r="B771" s="1245" t="s">
        <v>3058</v>
      </c>
      <c r="C771" s="1245" t="s">
        <v>2998</v>
      </c>
      <c r="D771" s="1245" t="s">
        <v>3041</v>
      </c>
      <c r="E771" s="1244" t="s">
        <v>1690</v>
      </c>
      <c r="F771" s="1245">
        <f t="shared" si="47"/>
        <v>1978</v>
      </c>
      <c r="G771" s="1247">
        <v>28772</v>
      </c>
      <c r="H771" s="1244" t="s">
        <v>2817</v>
      </c>
      <c r="I771" s="1248" t="s">
        <v>3826</v>
      </c>
      <c r="J771" s="1245" t="s">
        <v>1681</v>
      </c>
      <c r="K771" s="1245">
        <v>0</v>
      </c>
      <c r="L771" s="1245" t="s">
        <v>2086</v>
      </c>
      <c r="M771" s="1245" t="s">
        <v>2928</v>
      </c>
      <c r="N771" s="1245"/>
      <c r="O771" s="1245" t="s">
        <v>1227</v>
      </c>
      <c r="P771" s="1249"/>
      <c r="Q771" s="1245"/>
      <c r="R771" s="1251" t="s">
        <v>1773</v>
      </c>
      <c r="S771" s="1244" t="s">
        <v>1806</v>
      </c>
      <c r="T771" s="1244"/>
      <c r="U771" s="1244" t="s">
        <v>3002</v>
      </c>
      <c r="V771" s="1244"/>
      <c r="W771" s="1244">
        <v>0</v>
      </c>
      <c r="X771" s="1244"/>
      <c r="Y771" s="1251">
        <v>41559</v>
      </c>
      <c r="Z771" s="1251">
        <v>41924</v>
      </c>
      <c r="AA771" s="1250">
        <f t="shared" ca="1" si="43"/>
        <v>14</v>
      </c>
      <c r="AB771" s="1252" t="s">
        <v>3826</v>
      </c>
      <c r="AC771" s="1253"/>
      <c r="AD771" s="1231"/>
    </row>
    <row r="772" spans="1:30" ht="15.75" hidden="1" customHeight="1">
      <c r="A772" s="1244">
        <f t="shared" si="48"/>
        <v>196</v>
      </c>
      <c r="B772" s="1245" t="s">
        <v>3059</v>
      </c>
      <c r="C772" s="1245" t="s">
        <v>2998</v>
      </c>
      <c r="D772" s="1245" t="s">
        <v>3041</v>
      </c>
      <c r="E772" s="1246" t="s">
        <v>1690</v>
      </c>
      <c r="F772" s="1245">
        <f t="shared" si="47"/>
        <v>1970</v>
      </c>
      <c r="G772" s="1247">
        <v>25778</v>
      </c>
      <c r="H772" s="1244" t="s">
        <v>3060</v>
      </c>
      <c r="I772" s="1248" t="s">
        <v>3826</v>
      </c>
      <c r="J772" s="1245" t="s">
        <v>1683</v>
      </c>
      <c r="K772" s="1245">
        <v>0</v>
      </c>
      <c r="L772" s="1245" t="s">
        <v>2086</v>
      </c>
      <c r="M772" s="1245" t="s">
        <v>2097</v>
      </c>
      <c r="N772" s="1245"/>
      <c r="O772" s="1245" t="s">
        <v>3061</v>
      </c>
      <c r="P772" s="1249"/>
      <c r="Q772" s="1245"/>
      <c r="R772" s="1244" t="s">
        <v>1746</v>
      </c>
      <c r="S772" s="1244"/>
      <c r="T772" s="1244" t="s">
        <v>725</v>
      </c>
      <c r="U772" s="1244"/>
      <c r="V772" s="1244"/>
      <c r="W772" s="1244">
        <v>0</v>
      </c>
      <c r="X772" s="1244"/>
      <c r="Y772" s="1251">
        <v>36962</v>
      </c>
      <c r="Z772" s="1251">
        <v>37327</v>
      </c>
      <c r="AA772" s="1250">
        <f t="shared" ca="1" si="43"/>
        <v>5.75</v>
      </c>
      <c r="AB772" s="1252" t="s">
        <v>3826</v>
      </c>
      <c r="AC772" s="1253"/>
      <c r="AD772" s="1231"/>
    </row>
    <row r="773" spans="1:30" ht="15.75" hidden="1" customHeight="1">
      <c r="A773" s="1244">
        <f t="shared" si="48"/>
        <v>196</v>
      </c>
      <c r="B773" s="1245" t="s">
        <v>3062</v>
      </c>
      <c r="C773" s="1245" t="s">
        <v>2998</v>
      </c>
      <c r="D773" s="1245" t="s">
        <v>3063</v>
      </c>
      <c r="E773" s="1244" t="s">
        <v>1690</v>
      </c>
      <c r="F773" s="1245">
        <f t="shared" si="47"/>
        <v>1973</v>
      </c>
      <c r="G773" s="1247">
        <v>26893</v>
      </c>
      <c r="H773" s="1244" t="s">
        <v>2817</v>
      </c>
      <c r="I773" s="1248" t="s">
        <v>3826</v>
      </c>
      <c r="J773" s="1245" t="s">
        <v>1683</v>
      </c>
      <c r="K773" s="1245">
        <v>0</v>
      </c>
      <c r="L773" s="1245" t="s">
        <v>2041</v>
      </c>
      <c r="M773" s="1245" t="s">
        <v>2041</v>
      </c>
      <c r="N773" s="1245"/>
      <c r="O773" s="1245" t="s">
        <v>2965</v>
      </c>
      <c r="P773" s="1249"/>
      <c r="Q773" s="1245"/>
      <c r="R773" s="1244" t="s">
        <v>1762</v>
      </c>
      <c r="S773" s="1244"/>
      <c r="T773" s="1244"/>
      <c r="U773" s="1244" t="s">
        <v>3002</v>
      </c>
      <c r="V773" s="1244"/>
      <c r="W773" s="1244">
        <v>0</v>
      </c>
      <c r="X773" s="1244"/>
      <c r="Y773" s="1251">
        <v>38118</v>
      </c>
      <c r="Z773" s="1251">
        <v>38483</v>
      </c>
      <c r="AA773" s="1250">
        <f t="shared" ca="1" si="43"/>
        <v>8.8333333333333339</v>
      </c>
      <c r="AB773" s="1252" t="s">
        <v>3826</v>
      </c>
      <c r="AC773" s="1253"/>
      <c r="AD773" s="1231"/>
    </row>
    <row r="774" spans="1:30" ht="15.75" hidden="1" customHeight="1">
      <c r="A774" s="1244">
        <f t="shared" si="48"/>
        <v>196</v>
      </c>
      <c r="B774" s="1245" t="s">
        <v>3064</v>
      </c>
      <c r="C774" s="1245" t="s">
        <v>2998</v>
      </c>
      <c r="D774" s="1245" t="s">
        <v>3063</v>
      </c>
      <c r="E774" s="1246" t="s">
        <v>1710</v>
      </c>
      <c r="F774" s="1245">
        <v>1972</v>
      </c>
      <c r="G774" s="1247">
        <v>26644</v>
      </c>
      <c r="H774" s="1244" t="s">
        <v>3007</v>
      </c>
      <c r="I774" s="1248" t="s">
        <v>3826</v>
      </c>
      <c r="J774" s="1245" t="s">
        <v>1681</v>
      </c>
      <c r="K774" s="1245">
        <v>0</v>
      </c>
      <c r="L774" s="1245" t="s">
        <v>2057</v>
      </c>
      <c r="M774" s="1245" t="s">
        <v>2057</v>
      </c>
      <c r="N774" s="1245"/>
      <c r="O774" s="1245" t="s">
        <v>1227</v>
      </c>
      <c r="P774" s="1249"/>
      <c r="Q774" s="1245"/>
      <c r="R774" s="1244"/>
      <c r="S774" s="1244"/>
      <c r="T774" s="1244"/>
      <c r="U774" s="1244" t="s">
        <v>3002</v>
      </c>
      <c r="V774" s="1244"/>
      <c r="W774" s="1244" t="s">
        <v>1750</v>
      </c>
      <c r="X774" s="1244"/>
      <c r="Y774" s="1251">
        <v>37363</v>
      </c>
      <c r="Z774" s="1251">
        <v>37728</v>
      </c>
      <c r="AA774" s="1250">
        <f t="shared" ca="1" si="43"/>
        <v>3.1666666666666665</v>
      </c>
      <c r="AB774" s="1252" t="s">
        <v>3826</v>
      </c>
      <c r="AC774" s="1253"/>
      <c r="AD774" s="1231"/>
    </row>
    <row r="775" spans="1:30" ht="15.75" hidden="1" customHeight="1">
      <c r="A775" s="1244">
        <f t="shared" si="48"/>
        <v>196</v>
      </c>
      <c r="B775" s="1245" t="s">
        <v>3065</v>
      </c>
      <c r="C775" s="1245" t="s">
        <v>2998</v>
      </c>
      <c r="D775" s="1245" t="s">
        <v>3063</v>
      </c>
      <c r="E775" s="1244" t="s">
        <v>1710</v>
      </c>
      <c r="F775" s="1245">
        <f t="shared" ref="F775:F804" si="49">YEAR(G775)</f>
        <v>1973</v>
      </c>
      <c r="G775" s="1247">
        <v>26971</v>
      </c>
      <c r="H775" s="1244" t="s">
        <v>3060</v>
      </c>
      <c r="I775" s="1248" t="s">
        <v>3826</v>
      </c>
      <c r="J775" s="1245" t="s">
        <v>1683</v>
      </c>
      <c r="K775" s="1245">
        <v>0</v>
      </c>
      <c r="L775" s="1245" t="s">
        <v>2083</v>
      </c>
      <c r="M775" s="1245" t="s">
        <v>2083</v>
      </c>
      <c r="N775" s="1245"/>
      <c r="O775" s="1245" t="s">
        <v>3066</v>
      </c>
      <c r="P775" s="1249"/>
      <c r="Q775" s="1245"/>
      <c r="R775" s="1251" t="s">
        <v>1746</v>
      </c>
      <c r="S775" s="1244"/>
      <c r="T775" s="1244"/>
      <c r="U775" s="1244"/>
      <c r="V775" s="1244"/>
      <c r="W775" s="1250" t="s">
        <v>1716</v>
      </c>
      <c r="X775" s="1244"/>
      <c r="Y775" s="1251">
        <v>37644</v>
      </c>
      <c r="Z775" s="1251">
        <v>38009</v>
      </c>
      <c r="AA775" s="1250">
        <f t="shared" ca="1" si="43"/>
        <v>4.083333333333333</v>
      </c>
      <c r="AB775" s="1252" t="s">
        <v>3826</v>
      </c>
      <c r="AC775" s="1253"/>
      <c r="AD775" s="1231"/>
    </row>
    <row r="776" spans="1:30" ht="15.75" hidden="1" customHeight="1">
      <c r="A776" s="1244">
        <f t="shared" si="48"/>
        <v>196</v>
      </c>
      <c r="B776" s="1245" t="s">
        <v>3067</v>
      </c>
      <c r="C776" s="1245" t="s">
        <v>2998</v>
      </c>
      <c r="D776" s="1245" t="s">
        <v>3068</v>
      </c>
      <c r="E776" s="1244" t="s">
        <v>1710</v>
      </c>
      <c r="F776" s="1245">
        <f t="shared" si="49"/>
        <v>1985</v>
      </c>
      <c r="G776" s="1247">
        <v>31393</v>
      </c>
      <c r="H776" s="1244" t="s">
        <v>2817</v>
      </c>
      <c r="I776" s="1248" t="s">
        <v>3826</v>
      </c>
      <c r="J776" s="1245" t="s">
        <v>1681</v>
      </c>
      <c r="K776" s="1245">
        <v>0</v>
      </c>
      <c r="L776" s="1245" t="s">
        <v>2026</v>
      </c>
      <c r="M776" s="1245" t="s">
        <v>2029</v>
      </c>
      <c r="N776" s="1245"/>
      <c r="O776" s="1245" t="s">
        <v>1227</v>
      </c>
      <c r="P776" s="1249"/>
      <c r="Q776" s="1245"/>
      <c r="R776" s="1251" t="s">
        <v>1762</v>
      </c>
      <c r="S776" s="1244"/>
      <c r="T776" s="1244"/>
      <c r="U776" s="1244" t="s">
        <v>3002</v>
      </c>
      <c r="V776" s="1244"/>
      <c r="W776" s="1244">
        <v>0</v>
      </c>
      <c r="X776" s="1244"/>
      <c r="Y776" s="1251">
        <v>38851</v>
      </c>
      <c r="Z776" s="1251">
        <v>39216</v>
      </c>
      <c r="AA776" s="1250">
        <f t="shared" ca="1" si="43"/>
        <v>16.166666666666668</v>
      </c>
      <c r="AB776" s="1252" t="s">
        <v>3826</v>
      </c>
      <c r="AC776" s="1253"/>
      <c r="AD776" s="1231"/>
    </row>
    <row r="777" spans="1:30" ht="15.75" hidden="1" customHeight="1">
      <c r="A777" s="1244">
        <f t="shared" si="48"/>
        <v>196</v>
      </c>
      <c r="B777" s="1245" t="s">
        <v>3069</v>
      </c>
      <c r="C777" s="1245" t="s">
        <v>2998</v>
      </c>
      <c r="D777" s="1245" t="s">
        <v>3068</v>
      </c>
      <c r="E777" s="1246" t="s">
        <v>1710</v>
      </c>
      <c r="F777" s="1245">
        <f t="shared" si="49"/>
        <v>1985</v>
      </c>
      <c r="G777" s="1247">
        <v>31077</v>
      </c>
      <c r="H777" s="1244" t="s">
        <v>2817</v>
      </c>
      <c r="I777" s="1248" t="s">
        <v>3826</v>
      </c>
      <c r="J777" s="1245" t="s">
        <v>1681</v>
      </c>
      <c r="K777" s="1245">
        <v>0</v>
      </c>
      <c r="L777" s="1245" t="s">
        <v>2029</v>
      </c>
      <c r="M777" s="1245">
        <v>0</v>
      </c>
      <c r="N777" s="1245"/>
      <c r="O777" s="1245" t="s">
        <v>1227</v>
      </c>
      <c r="P777" s="1249"/>
      <c r="Q777" s="1245"/>
      <c r="R777" s="1251" t="s">
        <v>1746</v>
      </c>
      <c r="S777" s="1244"/>
      <c r="T777" s="1244"/>
      <c r="U777" s="1244" t="s">
        <v>3002</v>
      </c>
      <c r="V777" s="1244"/>
      <c r="W777" s="1244" t="s">
        <v>2037</v>
      </c>
      <c r="X777" s="1244"/>
      <c r="Y777" s="1251"/>
      <c r="Z777" s="1251"/>
      <c r="AA777" s="1250">
        <f t="shared" ca="1" si="43"/>
        <v>15.25</v>
      </c>
      <c r="AB777" s="1252" t="s">
        <v>3826</v>
      </c>
      <c r="AC777" s="1253"/>
      <c r="AD777" s="1231"/>
    </row>
    <row r="778" spans="1:30" ht="15.75" hidden="1" customHeight="1">
      <c r="A778" s="1244">
        <f t="shared" si="48"/>
        <v>196</v>
      </c>
      <c r="B778" s="1245" t="s">
        <v>3070</v>
      </c>
      <c r="C778" s="1245" t="s">
        <v>2998</v>
      </c>
      <c r="D778" s="1245" t="s">
        <v>3068</v>
      </c>
      <c r="E778" s="1246" t="s">
        <v>1710</v>
      </c>
      <c r="F778" s="1245">
        <f t="shared" si="49"/>
        <v>1980</v>
      </c>
      <c r="G778" s="1247">
        <v>29317</v>
      </c>
      <c r="H778" s="1244" t="s">
        <v>3007</v>
      </c>
      <c r="I778" s="1248" t="s">
        <v>3826</v>
      </c>
      <c r="J778" s="1245" t="s">
        <v>1681</v>
      </c>
      <c r="K778" s="1245">
        <v>0</v>
      </c>
      <c r="L778" s="1245" t="s">
        <v>2026</v>
      </c>
      <c r="M778" s="1245" t="s">
        <v>2029</v>
      </c>
      <c r="N778" s="1245"/>
      <c r="O778" s="1245" t="s">
        <v>1227</v>
      </c>
      <c r="P778" s="1249"/>
      <c r="Q778" s="1245"/>
      <c r="R778" s="1251" t="s">
        <v>1746</v>
      </c>
      <c r="S778" s="1244"/>
      <c r="T778" s="1244"/>
      <c r="U778" s="1244" t="s">
        <v>3002</v>
      </c>
      <c r="V778" s="1244"/>
      <c r="W778" s="1244">
        <v>0</v>
      </c>
      <c r="X778" s="1244"/>
      <c r="Y778" s="1251">
        <v>41776</v>
      </c>
      <c r="Z778" s="1251">
        <v>42141</v>
      </c>
      <c r="AA778" s="1250">
        <f t="shared" ca="1" si="43"/>
        <v>10.5</v>
      </c>
      <c r="AB778" s="1252" t="s">
        <v>3826</v>
      </c>
      <c r="AC778" s="1253"/>
      <c r="AD778" s="1231"/>
    </row>
    <row r="779" spans="1:30" ht="15.75" hidden="1" customHeight="1">
      <c r="A779" s="1244">
        <f t="shared" si="48"/>
        <v>196</v>
      </c>
      <c r="B779" s="1245" t="s">
        <v>3071</v>
      </c>
      <c r="C779" s="1245" t="s">
        <v>2998</v>
      </c>
      <c r="D779" s="1245" t="s">
        <v>3068</v>
      </c>
      <c r="E779" s="1244" t="s">
        <v>1710</v>
      </c>
      <c r="F779" s="1245">
        <f t="shared" si="49"/>
        <v>1981</v>
      </c>
      <c r="G779" s="1247">
        <v>29894</v>
      </c>
      <c r="H779" s="1244" t="s">
        <v>3007</v>
      </c>
      <c r="I779" s="1248" t="s">
        <v>3826</v>
      </c>
      <c r="J779" s="1245" t="s">
        <v>1681</v>
      </c>
      <c r="K779" s="1245">
        <v>0</v>
      </c>
      <c r="L779" s="1245" t="s">
        <v>2026</v>
      </c>
      <c r="M779" s="1245" t="s">
        <v>2029</v>
      </c>
      <c r="N779" s="1245"/>
      <c r="O779" s="1245" t="s">
        <v>1227</v>
      </c>
      <c r="P779" s="1249"/>
      <c r="Q779" s="1245"/>
      <c r="R779" s="1251" t="s">
        <v>1762</v>
      </c>
      <c r="S779" s="1244"/>
      <c r="T779" s="1244"/>
      <c r="U779" s="1244" t="s">
        <v>3002</v>
      </c>
      <c r="V779" s="1244"/>
      <c r="W779" s="1244">
        <v>0</v>
      </c>
      <c r="X779" s="1244"/>
      <c r="Y779" s="1251">
        <v>41053</v>
      </c>
      <c r="Z779" s="1251">
        <v>41418</v>
      </c>
      <c r="AA779" s="1250">
        <f t="shared" ca="1" si="43"/>
        <v>12.083333333333334</v>
      </c>
      <c r="AB779" s="1252" t="s">
        <v>3826</v>
      </c>
      <c r="AC779" s="1253"/>
      <c r="AD779" s="1231"/>
    </row>
    <row r="780" spans="1:30" ht="15.75" hidden="1" customHeight="1">
      <c r="A780" s="1244">
        <f t="shared" si="48"/>
        <v>196</v>
      </c>
      <c r="B780" s="1245" t="s">
        <v>3072</v>
      </c>
      <c r="C780" s="1245" t="s">
        <v>2998</v>
      </c>
      <c r="D780" s="1245" t="s">
        <v>3073</v>
      </c>
      <c r="E780" s="1246" t="s">
        <v>1710</v>
      </c>
      <c r="F780" s="1245">
        <f t="shared" si="49"/>
        <v>1979</v>
      </c>
      <c r="G780" s="1247">
        <v>28898</v>
      </c>
      <c r="H780" s="1244" t="s">
        <v>2817</v>
      </c>
      <c r="I780" s="1248" t="s">
        <v>3826</v>
      </c>
      <c r="J780" s="1245" t="s">
        <v>1681</v>
      </c>
      <c r="K780" s="1245">
        <v>0</v>
      </c>
      <c r="L780" s="1245" t="s">
        <v>2026</v>
      </c>
      <c r="M780" s="1245" t="s">
        <v>2026</v>
      </c>
      <c r="N780" s="1245"/>
      <c r="O780" s="1245" t="s">
        <v>1227</v>
      </c>
      <c r="P780" s="1249"/>
      <c r="Q780" s="1245"/>
      <c r="R780" s="1251" t="s">
        <v>1762</v>
      </c>
      <c r="S780" s="1244"/>
      <c r="T780" s="1244"/>
      <c r="U780" s="1244" t="s">
        <v>3002</v>
      </c>
      <c r="V780" s="1244"/>
      <c r="W780" s="1250" t="s">
        <v>1716</v>
      </c>
      <c r="X780" s="1244"/>
      <c r="Y780" s="1251"/>
      <c r="Z780" s="1251"/>
      <c r="AA780" s="1250">
        <f t="shared" ca="1" si="43"/>
        <v>9.3333333333333339</v>
      </c>
      <c r="AB780" s="1252" t="s">
        <v>3826</v>
      </c>
      <c r="AC780" s="1253"/>
      <c r="AD780" s="1231"/>
    </row>
    <row r="781" spans="1:30" ht="15.75" hidden="1" customHeight="1">
      <c r="A781" s="1244">
        <f t="shared" si="48"/>
        <v>196</v>
      </c>
      <c r="B781" s="1245" t="s">
        <v>3074</v>
      </c>
      <c r="C781" s="1245" t="s">
        <v>2998</v>
      </c>
      <c r="D781" s="1245" t="s">
        <v>3068</v>
      </c>
      <c r="E781" s="1244" t="s">
        <v>1710</v>
      </c>
      <c r="F781" s="1245">
        <f t="shared" si="49"/>
        <v>1977</v>
      </c>
      <c r="G781" s="1247">
        <v>28176</v>
      </c>
      <c r="H781" s="1244" t="s">
        <v>3007</v>
      </c>
      <c r="I781" s="1248" t="s">
        <v>3826</v>
      </c>
      <c r="J781" s="1245" t="s">
        <v>1681</v>
      </c>
      <c r="K781" s="1245">
        <v>0</v>
      </c>
      <c r="L781" s="1245" t="s">
        <v>2026</v>
      </c>
      <c r="M781" s="1245" t="s">
        <v>2029</v>
      </c>
      <c r="N781" s="1245"/>
      <c r="O781" s="1245" t="s">
        <v>1227</v>
      </c>
      <c r="P781" s="1249"/>
      <c r="Q781" s="1245"/>
      <c r="R781" s="1244"/>
      <c r="S781" s="1244"/>
      <c r="T781" s="1244"/>
      <c r="U781" s="1244" t="s">
        <v>3002</v>
      </c>
      <c r="V781" s="1244"/>
      <c r="W781" s="1244">
        <v>0</v>
      </c>
      <c r="X781" s="1244"/>
      <c r="Y781" s="1251">
        <v>40700</v>
      </c>
      <c r="Z781" s="1251">
        <v>41066</v>
      </c>
      <c r="AA781" s="1250">
        <f t="shared" ca="1" si="43"/>
        <v>7.333333333333333</v>
      </c>
      <c r="AB781" s="1252" t="s">
        <v>3826</v>
      </c>
      <c r="AC781" s="1253"/>
      <c r="AD781" s="1231"/>
    </row>
    <row r="782" spans="1:30" ht="15.75" hidden="1" customHeight="1">
      <c r="A782" s="1244">
        <f t="shared" si="48"/>
        <v>196</v>
      </c>
      <c r="B782" s="1245" t="s">
        <v>3075</v>
      </c>
      <c r="C782" s="1245" t="s">
        <v>2998</v>
      </c>
      <c r="D782" s="1248" t="s">
        <v>3068</v>
      </c>
      <c r="E782" s="1246" t="s">
        <v>1710</v>
      </c>
      <c r="F782" s="1245">
        <f t="shared" si="49"/>
        <v>1978</v>
      </c>
      <c r="G782" s="1247">
        <v>28647</v>
      </c>
      <c r="H782" s="1244" t="s">
        <v>3007</v>
      </c>
      <c r="I782" s="1248" t="s">
        <v>3826</v>
      </c>
      <c r="J782" s="1245" t="s">
        <v>1681</v>
      </c>
      <c r="K782" s="1245">
        <v>0</v>
      </c>
      <c r="L782" s="1245" t="s">
        <v>2530</v>
      </c>
      <c r="M782" s="1245" t="s">
        <v>2530</v>
      </c>
      <c r="N782" s="1245"/>
      <c r="O782" s="1245" t="s">
        <v>1227</v>
      </c>
      <c r="P782" s="1249"/>
      <c r="Q782" s="1245"/>
      <c r="R782" s="1244"/>
      <c r="S782" s="1244"/>
      <c r="T782" s="1244"/>
      <c r="U782" s="1244" t="s">
        <v>3002</v>
      </c>
      <c r="V782" s="1244"/>
      <c r="W782" s="1244">
        <v>0</v>
      </c>
      <c r="X782" s="1244"/>
      <c r="Y782" s="1251">
        <v>38855</v>
      </c>
      <c r="Z782" s="1251">
        <v>39220</v>
      </c>
      <c r="AA782" s="1250">
        <f t="shared" ca="1" si="43"/>
        <v>8.6666666666666661</v>
      </c>
      <c r="AB782" s="1252" t="s">
        <v>3826</v>
      </c>
      <c r="AC782" s="1253"/>
      <c r="AD782" s="1231"/>
    </row>
    <row r="783" spans="1:30" ht="15.75" hidden="1" customHeight="1">
      <c r="A783" s="1244">
        <f t="shared" si="48"/>
        <v>196</v>
      </c>
      <c r="B783" s="1245" t="s">
        <v>3076</v>
      </c>
      <c r="C783" s="1245" t="s">
        <v>2998</v>
      </c>
      <c r="D783" s="1245" t="s">
        <v>3068</v>
      </c>
      <c r="E783" s="1246" t="s">
        <v>1710</v>
      </c>
      <c r="F783" s="1245">
        <f t="shared" si="49"/>
        <v>1982</v>
      </c>
      <c r="G783" s="1247">
        <v>29997</v>
      </c>
      <c r="H783" s="1244" t="s">
        <v>3007</v>
      </c>
      <c r="I783" s="1248" t="s">
        <v>3826</v>
      </c>
      <c r="J783" s="1245" t="s">
        <v>1681</v>
      </c>
      <c r="K783" s="1245">
        <v>0</v>
      </c>
      <c r="L783" s="1245" t="s">
        <v>2026</v>
      </c>
      <c r="M783" s="1245" t="s">
        <v>2029</v>
      </c>
      <c r="N783" s="1245"/>
      <c r="O783" s="1245" t="s">
        <v>1227</v>
      </c>
      <c r="P783" s="1249"/>
      <c r="Q783" s="1245"/>
      <c r="R783" s="1251" t="s">
        <v>1746</v>
      </c>
      <c r="S783" s="1244"/>
      <c r="T783" s="1244"/>
      <c r="U783" s="1244" t="s">
        <v>3002</v>
      </c>
      <c r="V783" s="1244"/>
      <c r="W783" s="1244" t="s">
        <v>725</v>
      </c>
      <c r="X783" s="1244"/>
      <c r="Y783" s="1251">
        <v>39060</v>
      </c>
      <c r="Z783" s="1251">
        <v>39425</v>
      </c>
      <c r="AA783" s="1250">
        <f t="shared" ca="1" si="43"/>
        <v>12.333333333333334</v>
      </c>
      <c r="AB783" s="1252" t="s">
        <v>3826</v>
      </c>
      <c r="AC783" s="1253"/>
      <c r="AD783" s="1231"/>
    </row>
    <row r="784" spans="1:30" ht="15.75" hidden="1" customHeight="1">
      <c r="A784" s="1244">
        <f t="shared" si="48"/>
        <v>196</v>
      </c>
      <c r="B784" s="1245" t="s">
        <v>3077</v>
      </c>
      <c r="C784" s="1245" t="s">
        <v>2998</v>
      </c>
      <c r="D784" s="1245" t="s">
        <v>3078</v>
      </c>
      <c r="E784" s="1244" t="s">
        <v>1690</v>
      </c>
      <c r="F784" s="1245">
        <f t="shared" si="49"/>
        <v>1985</v>
      </c>
      <c r="G784" s="1247">
        <v>31105</v>
      </c>
      <c r="H784" s="1244" t="s">
        <v>2817</v>
      </c>
      <c r="I784" s="1248" t="s">
        <v>3826</v>
      </c>
      <c r="J784" s="1245" t="s">
        <v>1681</v>
      </c>
      <c r="K784" s="1245">
        <v>0</v>
      </c>
      <c r="L784" s="1245" t="s">
        <v>2041</v>
      </c>
      <c r="M784" s="1245" t="s">
        <v>2965</v>
      </c>
      <c r="N784" s="1245"/>
      <c r="O784" s="1245" t="s">
        <v>1227</v>
      </c>
      <c r="P784" s="1249"/>
      <c r="Q784" s="1245"/>
      <c r="R784" s="1251" t="s">
        <v>1762</v>
      </c>
      <c r="S784" s="1244"/>
      <c r="T784" s="1244"/>
      <c r="U784" s="1244" t="s">
        <v>3002</v>
      </c>
      <c r="V784" s="1244"/>
      <c r="W784" s="1250" t="s">
        <v>1708</v>
      </c>
      <c r="X784" s="1244"/>
      <c r="Y784" s="1251">
        <v>39213</v>
      </c>
      <c r="Z784" s="1251">
        <v>39579</v>
      </c>
      <c r="AA784" s="1250">
        <f t="shared" ca="1" si="43"/>
        <v>20.333333333333332</v>
      </c>
      <c r="AB784" s="1252" t="s">
        <v>3826</v>
      </c>
      <c r="AC784" s="1253"/>
      <c r="AD784" s="1231"/>
    </row>
    <row r="785" spans="1:30" ht="15.75" hidden="1" customHeight="1">
      <c r="A785" s="1244">
        <f t="shared" si="48"/>
        <v>196</v>
      </c>
      <c r="B785" s="1245" t="s">
        <v>3079</v>
      </c>
      <c r="C785" s="1245" t="s">
        <v>2998</v>
      </c>
      <c r="D785" s="1245" t="s">
        <v>3078</v>
      </c>
      <c r="E785" s="1244" t="s">
        <v>1710</v>
      </c>
      <c r="F785" s="1245">
        <f t="shared" si="49"/>
        <v>1984</v>
      </c>
      <c r="G785" s="1247">
        <v>30715</v>
      </c>
      <c r="H785" s="1244" t="s">
        <v>2817</v>
      </c>
      <c r="I785" s="1248" t="s">
        <v>3826</v>
      </c>
      <c r="J785" s="1245" t="s">
        <v>1681</v>
      </c>
      <c r="K785" s="1245">
        <v>0</v>
      </c>
      <c r="L785" s="1245" t="s">
        <v>2041</v>
      </c>
      <c r="M785" s="1245" t="s">
        <v>2041</v>
      </c>
      <c r="N785" s="1245"/>
      <c r="O785" s="1245" t="s">
        <v>1227</v>
      </c>
      <c r="P785" s="1249"/>
      <c r="Q785" s="1245"/>
      <c r="R785" s="1251" t="s">
        <v>1762</v>
      </c>
      <c r="S785" s="1244"/>
      <c r="T785" s="1244" t="s">
        <v>725</v>
      </c>
      <c r="U785" s="1244" t="s">
        <v>3002</v>
      </c>
      <c r="V785" s="1244"/>
      <c r="W785" s="1244" t="s">
        <v>2003</v>
      </c>
      <c r="X785" s="1244"/>
      <c r="Y785" s="1251"/>
      <c r="Z785" s="1251"/>
      <c r="AA785" s="1250">
        <f t="shared" ca="1" si="43"/>
        <v>14.333333333333334</v>
      </c>
      <c r="AB785" s="1252" t="s">
        <v>3826</v>
      </c>
      <c r="AC785" s="1253"/>
      <c r="AD785" s="1231"/>
    </row>
    <row r="786" spans="1:30" ht="15.75" hidden="1" customHeight="1">
      <c r="A786" s="1244">
        <f t="shared" si="48"/>
        <v>196</v>
      </c>
      <c r="B786" s="1245" t="s">
        <v>3080</v>
      </c>
      <c r="C786" s="1245" t="s">
        <v>2998</v>
      </c>
      <c r="D786" s="1245" t="s">
        <v>3078</v>
      </c>
      <c r="E786" s="1246" t="s">
        <v>1690</v>
      </c>
      <c r="F786" s="1245">
        <f t="shared" si="49"/>
        <v>1976</v>
      </c>
      <c r="G786" s="1247">
        <v>28073</v>
      </c>
      <c r="H786" s="1244" t="s">
        <v>2817</v>
      </c>
      <c r="I786" s="1248" t="s">
        <v>3826</v>
      </c>
      <c r="J786" s="1245" t="s">
        <v>1683</v>
      </c>
      <c r="K786" s="1245">
        <v>0</v>
      </c>
      <c r="L786" s="1245" t="s">
        <v>2041</v>
      </c>
      <c r="M786" s="1245" t="s">
        <v>2073</v>
      </c>
      <c r="N786" s="1245"/>
      <c r="O786" s="1245" t="s">
        <v>2041</v>
      </c>
      <c r="P786" s="1249"/>
      <c r="Q786" s="1245"/>
      <c r="R786" s="1251" t="s">
        <v>1773</v>
      </c>
      <c r="S786" s="1244" t="s">
        <v>1806</v>
      </c>
      <c r="T786" s="1244"/>
      <c r="U786" s="1244"/>
      <c r="V786" s="1244"/>
      <c r="W786" s="1250" t="s">
        <v>1708</v>
      </c>
      <c r="X786" s="1244" t="s">
        <v>1770</v>
      </c>
      <c r="Y786" s="1251">
        <v>39417</v>
      </c>
      <c r="Z786" s="1251">
        <v>39783</v>
      </c>
      <c r="AA786" s="1250">
        <f t="shared" ca="1" si="43"/>
        <v>12.083333333333334</v>
      </c>
      <c r="AB786" s="1252" t="s">
        <v>3826</v>
      </c>
      <c r="AC786" s="1253"/>
      <c r="AD786" s="1231"/>
    </row>
    <row r="787" spans="1:30" ht="15.75" hidden="1" customHeight="1">
      <c r="A787" s="1244">
        <f t="shared" si="48"/>
        <v>196</v>
      </c>
      <c r="B787" s="1245" t="s">
        <v>3081</v>
      </c>
      <c r="C787" s="1245" t="s">
        <v>2998</v>
      </c>
      <c r="D787" s="1245" t="s">
        <v>3078</v>
      </c>
      <c r="E787" s="1244" t="s">
        <v>1690</v>
      </c>
      <c r="F787" s="1245">
        <f t="shared" si="49"/>
        <v>1981</v>
      </c>
      <c r="G787" s="1247">
        <v>29725</v>
      </c>
      <c r="H787" s="1244" t="s">
        <v>3007</v>
      </c>
      <c r="I787" s="1248" t="s">
        <v>3826</v>
      </c>
      <c r="J787" s="1245" t="s">
        <v>1681</v>
      </c>
      <c r="K787" s="1245">
        <v>0</v>
      </c>
      <c r="L787" s="1245" t="s">
        <v>2041</v>
      </c>
      <c r="M787" s="1245" t="s">
        <v>2073</v>
      </c>
      <c r="N787" s="1245"/>
      <c r="O787" s="1245" t="s">
        <v>1227</v>
      </c>
      <c r="P787" s="1249"/>
      <c r="Q787" s="1245"/>
      <c r="R787" s="1244"/>
      <c r="S787" s="1244"/>
      <c r="T787" s="1244"/>
      <c r="U787" s="1244" t="s">
        <v>3002</v>
      </c>
      <c r="V787" s="1244"/>
      <c r="W787" s="1244">
        <v>0</v>
      </c>
      <c r="X787" s="1244"/>
      <c r="Y787" s="1251">
        <v>37819</v>
      </c>
      <c r="Z787" s="1251">
        <v>38185</v>
      </c>
      <c r="AA787" s="1250">
        <f t="shared" ca="1" si="43"/>
        <v>16.583333333333332</v>
      </c>
      <c r="AB787" s="1252" t="s">
        <v>3826</v>
      </c>
      <c r="AC787" s="1253"/>
      <c r="AD787" s="1231"/>
    </row>
    <row r="788" spans="1:30" ht="15.75" hidden="1" customHeight="1">
      <c r="A788" s="1244">
        <f t="shared" si="48"/>
        <v>196</v>
      </c>
      <c r="B788" s="1245" t="s">
        <v>3082</v>
      </c>
      <c r="C788" s="1245" t="s">
        <v>2998</v>
      </c>
      <c r="D788" s="1248" t="s">
        <v>3078</v>
      </c>
      <c r="E788" s="1246" t="s">
        <v>1690</v>
      </c>
      <c r="F788" s="1245">
        <f t="shared" si="49"/>
        <v>1972</v>
      </c>
      <c r="G788" s="1247">
        <v>26645</v>
      </c>
      <c r="H788" s="1244" t="s">
        <v>1691</v>
      </c>
      <c r="I788" s="1248" t="s">
        <v>3826</v>
      </c>
      <c r="J788" s="1245" t="s">
        <v>1683</v>
      </c>
      <c r="K788" s="1245">
        <v>0</v>
      </c>
      <c r="L788" s="1245" t="s">
        <v>2041</v>
      </c>
      <c r="M788" s="1245" t="s">
        <v>2041</v>
      </c>
      <c r="N788" s="1245"/>
      <c r="O788" s="1245" t="s">
        <v>2239</v>
      </c>
      <c r="P788" s="1249"/>
      <c r="Q788" s="1245" t="s">
        <v>1756</v>
      </c>
      <c r="R788" s="1251" t="s">
        <v>1746</v>
      </c>
      <c r="S788" s="1244"/>
      <c r="T788" s="1244"/>
      <c r="U788" s="1244"/>
      <c r="V788" s="1244"/>
      <c r="W788" s="1244">
        <v>0</v>
      </c>
      <c r="X788" s="1244" t="s">
        <v>1696</v>
      </c>
      <c r="Y788" s="1251">
        <v>37696</v>
      </c>
      <c r="Z788" s="1251">
        <v>38062</v>
      </c>
      <c r="AA788" s="1250">
        <f t="shared" ca="1" si="43"/>
        <v>8.1666666666666661</v>
      </c>
      <c r="AB788" s="1252" t="s">
        <v>3826</v>
      </c>
      <c r="AC788" s="1253"/>
      <c r="AD788" s="1231"/>
    </row>
    <row r="789" spans="1:30" ht="15.75" hidden="1" customHeight="1">
      <c r="A789" s="1244">
        <f t="shared" si="48"/>
        <v>196</v>
      </c>
      <c r="B789" s="1245" t="s">
        <v>3083</v>
      </c>
      <c r="C789" s="1245" t="s">
        <v>2998</v>
      </c>
      <c r="D789" s="1245" t="s">
        <v>3078</v>
      </c>
      <c r="E789" s="1244" t="s">
        <v>1690</v>
      </c>
      <c r="F789" s="1245">
        <f t="shared" si="49"/>
        <v>1981</v>
      </c>
      <c r="G789" s="1247">
        <v>29680</v>
      </c>
      <c r="H789" s="1244" t="s">
        <v>2817</v>
      </c>
      <c r="I789" s="1248" t="s">
        <v>3826</v>
      </c>
      <c r="J789" s="1245" t="s">
        <v>1681</v>
      </c>
      <c r="K789" s="1245">
        <v>0</v>
      </c>
      <c r="L789" s="1245" t="s">
        <v>2041</v>
      </c>
      <c r="M789" s="1245" t="s">
        <v>3084</v>
      </c>
      <c r="N789" s="1245"/>
      <c r="O789" s="1245" t="s">
        <v>1227</v>
      </c>
      <c r="P789" s="1249"/>
      <c r="Q789" s="1245"/>
      <c r="R789" s="1244"/>
      <c r="S789" s="1244"/>
      <c r="T789" s="1244"/>
      <c r="U789" s="1244" t="s">
        <v>3002</v>
      </c>
      <c r="V789" s="1244"/>
      <c r="W789" s="1244">
        <v>0</v>
      </c>
      <c r="X789" s="1244"/>
      <c r="Y789" s="1251"/>
      <c r="Z789" s="1251"/>
      <c r="AA789" s="1250">
        <f t="shared" ca="1" si="43"/>
        <v>16.5</v>
      </c>
      <c r="AB789" s="1252" t="s">
        <v>3826</v>
      </c>
      <c r="AC789" s="1253"/>
      <c r="AD789" s="1231"/>
    </row>
    <row r="790" spans="1:30" ht="15.75" hidden="1" customHeight="1">
      <c r="A790" s="1244">
        <f t="shared" si="48"/>
        <v>196</v>
      </c>
      <c r="B790" s="1245" t="s">
        <v>3085</v>
      </c>
      <c r="C790" s="1245" t="s">
        <v>2998</v>
      </c>
      <c r="D790" s="1245" t="s">
        <v>3086</v>
      </c>
      <c r="E790" s="1244" t="s">
        <v>1690</v>
      </c>
      <c r="F790" s="1245">
        <f t="shared" si="49"/>
        <v>1976</v>
      </c>
      <c r="G790" s="1247">
        <v>27980</v>
      </c>
      <c r="H790" s="1244" t="s">
        <v>3007</v>
      </c>
      <c r="I790" s="1248" t="s">
        <v>3826</v>
      </c>
      <c r="J790" s="1245" t="s">
        <v>20</v>
      </c>
      <c r="K790" s="1245">
        <v>0</v>
      </c>
      <c r="L790" s="1245" t="s">
        <v>2134</v>
      </c>
      <c r="M790" s="1245">
        <v>0</v>
      </c>
      <c r="N790" s="1245"/>
      <c r="O790" s="1245" t="s">
        <v>1227</v>
      </c>
      <c r="P790" s="1249"/>
      <c r="Q790" s="1245"/>
      <c r="R790" s="1251" t="s">
        <v>1746</v>
      </c>
      <c r="S790" s="1244"/>
      <c r="T790" s="1244"/>
      <c r="U790" s="1244" t="s">
        <v>3002</v>
      </c>
      <c r="V790" s="1244"/>
      <c r="W790" s="1250" t="s">
        <v>1708</v>
      </c>
      <c r="X790" s="1244"/>
      <c r="Y790" s="1251">
        <v>36068</v>
      </c>
      <c r="Z790" s="1251">
        <v>36433</v>
      </c>
      <c r="AA790" s="1250">
        <f t="shared" ca="1" si="43"/>
        <v>11.833333333333334</v>
      </c>
      <c r="AB790" s="1252" t="s">
        <v>3826</v>
      </c>
      <c r="AC790" s="1253"/>
      <c r="AD790" s="1231"/>
    </row>
    <row r="791" spans="1:30" ht="15.75" hidden="1" customHeight="1">
      <c r="A791" s="1244">
        <f t="shared" si="48"/>
        <v>196</v>
      </c>
      <c r="B791" s="1245" t="s">
        <v>3087</v>
      </c>
      <c r="C791" s="1245" t="s">
        <v>2998</v>
      </c>
      <c r="D791" s="1245" t="s">
        <v>3086</v>
      </c>
      <c r="E791" s="1246" t="s">
        <v>1710</v>
      </c>
      <c r="F791" s="1245">
        <f t="shared" si="49"/>
        <v>1973</v>
      </c>
      <c r="G791" s="1247">
        <v>26867</v>
      </c>
      <c r="H791" s="1244" t="s">
        <v>3007</v>
      </c>
      <c r="I791" s="1248" t="s">
        <v>3826</v>
      </c>
      <c r="J791" s="1245" t="s">
        <v>1681</v>
      </c>
      <c r="K791" s="1245">
        <v>0</v>
      </c>
      <c r="L791" s="1245" t="s">
        <v>2014</v>
      </c>
      <c r="M791" s="1245" t="s">
        <v>2538</v>
      </c>
      <c r="N791" s="1245"/>
      <c r="O791" s="1245" t="s">
        <v>1227</v>
      </c>
      <c r="P791" s="1249"/>
      <c r="Q791" s="1245"/>
      <c r="R791" s="1251" t="s">
        <v>1762</v>
      </c>
      <c r="S791" s="1244"/>
      <c r="T791" s="1244"/>
      <c r="U791" s="1244" t="s">
        <v>3002</v>
      </c>
      <c r="V791" s="1244"/>
      <c r="W791" s="1244">
        <v>0</v>
      </c>
      <c r="X791" s="1244"/>
      <c r="Y791" s="1251">
        <v>38728</v>
      </c>
      <c r="Z791" s="1251">
        <v>39093</v>
      </c>
      <c r="AA791" s="1250">
        <f t="shared" ca="1" si="43"/>
        <v>3.75</v>
      </c>
      <c r="AB791" s="1252" t="s">
        <v>3826</v>
      </c>
      <c r="AC791" s="1253"/>
      <c r="AD791" s="1231"/>
    </row>
    <row r="792" spans="1:30" ht="15.75" hidden="1" customHeight="1">
      <c r="A792" s="1244">
        <f t="shared" si="48"/>
        <v>196</v>
      </c>
      <c r="B792" s="1245" t="s">
        <v>3088</v>
      </c>
      <c r="C792" s="1245" t="s">
        <v>2998</v>
      </c>
      <c r="D792" s="1245" t="s">
        <v>3089</v>
      </c>
      <c r="E792" s="1246" t="s">
        <v>1710</v>
      </c>
      <c r="F792" s="1245">
        <f t="shared" si="49"/>
        <v>1983</v>
      </c>
      <c r="G792" s="1247">
        <v>30434</v>
      </c>
      <c r="H792" s="1244" t="s">
        <v>1705</v>
      </c>
      <c r="I792" s="1248" t="s">
        <v>3826</v>
      </c>
      <c r="J792" s="1245" t="s">
        <v>20</v>
      </c>
      <c r="K792" s="1245"/>
      <c r="L792" s="1245" t="s">
        <v>3090</v>
      </c>
      <c r="M792" s="1245">
        <v>0</v>
      </c>
      <c r="N792" s="1245"/>
      <c r="O792" s="1245">
        <v>0</v>
      </c>
      <c r="P792" s="1249"/>
      <c r="Q792" s="1245"/>
      <c r="R792" s="1244" t="s">
        <v>1746</v>
      </c>
      <c r="S792" s="1244"/>
      <c r="T792" s="1244"/>
      <c r="U792" s="1244"/>
      <c r="V792" s="1244"/>
      <c r="W792" s="1244">
        <v>0</v>
      </c>
      <c r="X792" s="1244"/>
      <c r="Y792" s="1251">
        <v>41282</v>
      </c>
      <c r="Z792" s="1251">
        <v>41647</v>
      </c>
      <c r="AA792" s="1250">
        <f t="shared" ca="1" si="43"/>
        <v>13.5</v>
      </c>
      <c r="AB792" s="1252" t="s">
        <v>3826</v>
      </c>
      <c r="AC792" s="1253"/>
      <c r="AD792" s="1231"/>
    </row>
    <row r="793" spans="1:30" ht="15.75" hidden="1" customHeight="1">
      <c r="A793" s="1244">
        <f t="shared" si="48"/>
        <v>196</v>
      </c>
      <c r="B793" s="1245" t="s">
        <v>3091</v>
      </c>
      <c r="C793" s="1245" t="s">
        <v>2998</v>
      </c>
      <c r="D793" s="1245" t="s">
        <v>2473</v>
      </c>
      <c r="E793" s="1246" t="s">
        <v>1710</v>
      </c>
      <c r="F793" s="1245">
        <f t="shared" si="49"/>
        <v>1984</v>
      </c>
      <c r="G793" s="1247">
        <v>30734</v>
      </c>
      <c r="H793" s="1244" t="s">
        <v>1705</v>
      </c>
      <c r="I793" s="1248" t="s">
        <v>3826</v>
      </c>
      <c r="J793" s="1245" t="s">
        <v>20</v>
      </c>
      <c r="K793" s="1245">
        <v>0</v>
      </c>
      <c r="L793" s="1245" t="s">
        <v>2109</v>
      </c>
      <c r="M793" s="1245">
        <v>0</v>
      </c>
      <c r="N793" s="1245"/>
      <c r="O793" s="1245" t="s">
        <v>1227</v>
      </c>
      <c r="P793" s="1249"/>
      <c r="Q793" s="1245"/>
      <c r="R793" s="1244" t="s">
        <v>1746</v>
      </c>
      <c r="S793" s="1244"/>
      <c r="T793" s="1244"/>
      <c r="U793" s="1244"/>
      <c r="V793" s="1244"/>
      <c r="W793" s="1250" t="s">
        <v>1716</v>
      </c>
      <c r="X793" s="1244"/>
      <c r="Y793" s="1251">
        <v>40303</v>
      </c>
      <c r="Z793" s="1251">
        <v>40668</v>
      </c>
      <c r="AA793" s="1250">
        <f t="shared" ca="1" si="43"/>
        <v>14.333333333333334</v>
      </c>
      <c r="AB793" s="1252" t="s">
        <v>3826</v>
      </c>
      <c r="AC793" s="1253"/>
      <c r="AD793" s="1231"/>
    </row>
    <row r="794" spans="1:30" ht="15.75" hidden="1" customHeight="1">
      <c r="A794" s="1244">
        <f t="shared" si="48"/>
        <v>196</v>
      </c>
      <c r="B794" s="1245" t="s">
        <v>3092</v>
      </c>
      <c r="C794" s="1245" t="s">
        <v>2998</v>
      </c>
      <c r="D794" s="1245" t="s">
        <v>2473</v>
      </c>
      <c r="E794" s="1244" t="s">
        <v>1710</v>
      </c>
      <c r="F794" s="1245">
        <f t="shared" si="49"/>
        <v>1982</v>
      </c>
      <c r="G794" s="1247">
        <v>30195</v>
      </c>
      <c r="H794" s="1244" t="s">
        <v>1705</v>
      </c>
      <c r="I794" s="1248" t="s">
        <v>3826</v>
      </c>
      <c r="J794" s="1245" t="s">
        <v>1681</v>
      </c>
      <c r="K794" s="1245">
        <v>0</v>
      </c>
      <c r="L794" s="1245" t="s">
        <v>2026</v>
      </c>
      <c r="M794" s="1245" t="s">
        <v>3093</v>
      </c>
      <c r="N794" s="1245"/>
      <c r="O794" s="1245" t="s">
        <v>1227</v>
      </c>
      <c r="P794" s="1249"/>
      <c r="Q794" s="1245"/>
      <c r="R794" s="1244" t="s">
        <v>1746</v>
      </c>
      <c r="S794" s="1244"/>
      <c r="T794" s="1244"/>
      <c r="U794" s="1244"/>
      <c r="V794" s="1244"/>
      <c r="W794" s="1250" t="s">
        <v>1716</v>
      </c>
      <c r="X794" s="1244"/>
      <c r="Y794" s="1251"/>
      <c r="Z794" s="1251"/>
      <c r="AA794" s="1250">
        <f t="shared" ca="1" si="43"/>
        <v>12.833333333333334</v>
      </c>
      <c r="AB794" s="1252" t="s">
        <v>3826</v>
      </c>
      <c r="AC794" s="1253"/>
      <c r="AD794" s="1231"/>
    </row>
    <row r="795" spans="1:30" ht="15.75" hidden="1" customHeight="1">
      <c r="A795" s="1244">
        <f t="shared" si="48"/>
        <v>196</v>
      </c>
      <c r="B795" s="1245" t="s">
        <v>3094</v>
      </c>
      <c r="C795" s="1245" t="s">
        <v>2998</v>
      </c>
      <c r="D795" s="1245" t="s">
        <v>2473</v>
      </c>
      <c r="E795" s="1244" t="s">
        <v>1710</v>
      </c>
      <c r="F795" s="1245">
        <f t="shared" si="49"/>
        <v>1977</v>
      </c>
      <c r="G795" s="1247">
        <v>28374</v>
      </c>
      <c r="H795" s="1244" t="s">
        <v>1705</v>
      </c>
      <c r="I795" s="1248" t="s">
        <v>3826</v>
      </c>
      <c r="J795" s="1245" t="s">
        <v>20</v>
      </c>
      <c r="K795" s="1245">
        <v>0</v>
      </c>
      <c r="L795" s="1245" t="s">
        <v>1858</v>
      </c>
      <c r="M795" s="1245">
        <v>0</v>
      </c>
      <c r="N795" s="1245"/>
      <c r="O795" s="1245" t="s">
        <v>1227</v>
      </c>
      <c r="P795" s="1249"/>
      <c r="Q795" s="1245"/>
      <c r="R795" s="1244" t="s">
        <v>1746</v>
      </c>
      <c r="S795" s="1244" t="s">
        <v>2147</v>
      </c>
      <c r="T795" s="1244"/>
      <c r="U795" s="1244"/>
      <c r="V795" s="1244"/>
      <c r="W795" s="1250" t="s">
        <v>1716</v>
      </c>
      <c r="X795" s="1244"/>
      <c r="Y795" s="1251">
        <v>38510</v>
      </c>
      <c r="Z795" s="1251">
        <v>38875</v>
      </c>
      <c r="AA795" s="1250">
        <f t="shared" ca="1" si="43"/>
        <v>7.916666666666667</v>
      </c>
      <c r="AB795" s="1252" t="s">
        <v>3826</v>
      </c>
      <c r="AC795" s="1253"/>
      <c r="AD795" s="1231"/>
    </row>
    <row r="796" spans="1:30" ht="15.75" hidden="1" customHeight="1">
      <c r="A796" s="1244">
        <f t="shared" si="48"/>
        <v>196</v>
      </c>
      <c r="B796" s="1245" t="s">
        <v>3095</v>
      </c>
      <c r="C796" s="1245" t="s">
        <v>2998</v>
      </c>
      <c r="D796" s="1245"/>
      <c r="E796" s="1246" t="s">
        <v>1710</v>
      </c>
      <c r="F796" s="1245">
        <f t="shared" si="49"/>
        <v>1995</v>
      </c>
      <c r="G796" s="1247">
        <v>34913</v>
      </c>
      <c r="H796" s="1244" t="s">
        <v>2817</v>
      </c>
      <c r="I796" s="1248" t="s">
        <v>3826</v>
      </c>
      <c r="J796" s="1245" t="s">
        <v>20</v>
      </c>
      <c r="K796" s="1245"/>
      <c r="L796" s="1245" t="s">
        <v>2723</v>
      </c>
      <c r="M796" s="1245">
        <v>0</v>
      </c>
      <c r="N796" s="1245"/>
      <c r="O796" s="1245">
        <v>0</v>
      </c>
      <c r="P796" s="1249"/>
      <c r="Q796" s="1245"/>
      <c r="R796" s="1251" t="s">
        <v>3096</v>
      </c>
      <c r="S796" s="1244"/>
      <c r="T796" s="1244"/>
      <c r="U796" s="1244"/>
      <c r="V796" s="1244"/>
      <c r="W796" s="1244"/>
      <c r="X796" s="1244"/>
      <c r="Y796" s="1244"/>
      <c r="Z796" s="1244"/>
      <c r="AA796" s="1250">
        <f t="shared" ca="1" si="43"/>
        <v>25.75</v>
      </c>
      <c r="AB796" s="1252" t="s">
        <v>3826</v>
      </c>
      <c r="AC796" s="1253"/>
      <c r="AD796" s="1231"/>
    </row>
    <row r="797" spans="1:30" ht="15.75" hidden="1" customHeight="1">
      <c r="A797" s="1244">
        <f t="shared" si="48"/>
        <v>196</v>
      </c>
      <c r="B797" s="1245" t="s">
        <v>3097</v>
      </c>
      <c r="C797" s="1245" t="s">
        <v>2998</v>
      </c>
      <c r="D797" s="1245"/>
      <c r="E797" s="1246" t="s">
        <v>1690</v>
      </c>
      <c r="F797" s="1245">
        <f t="shared" si="49"/>
        <v>1996</v>
      </c>
      <c r="G797" s="1247">
        <v>35173</v>
      </c>
      <c r="H797" s="1246" t="s">
        <v>2817</v>
      </c>
      <c r="I797" s="1248" t="s">
        <v>3098</v>
      </c>
      <c r="J797" s="1245" t="s">
        <v>20</v>
      </c>
      <c r="K797" s="1245"/>
      <c r="L797" s="1254"/>
      <c r="M797" s="1245"/>
      <c r="N797" s="1245"/>
      <c r="O797" s="1245"/>
      <c r="P797" s="1249"/>
      <c r="Q797" s="1245"/>
      <c r="R797" s="1244"/>
      <c r="S797" s="1244"/>
      <c r="T797" s="1244"/>
      <c r="U797" s="1244"/>
      <c r="V797" s="1244"/>
      <c r="W797" s="1244"/>
      <c r="X797" s="1244"/>
      <c r="Y797" s="1251">
        <v>0</v>
      </c>
      <c r="Z797" s="1251">
        <v>0</v>
      </c>
      <c r="AA797" s="1257"/>
      <c r="AB797" s="1252" t="s">
        <v>3826</v>
      </c>
      <c r="AC797" s="1253"/>
      <c r="AD797" s="1231"/>
    </row>
    <row r="798" spans="1:30" ht="15.75" hidden="1" customHeight="1">
      <c r="A798" s="1244">
        <f t="shared" si="48"/>
        <v>196</v>
      </c>
      <c r="B798" s="1245" t="s">
        <v>3099</v>
      </c>
      <c r="C798" s="1245" t="s">
        <v>2998</v>
      </c>
      <c r="D798" s="1245"/>
      <c r="E798" s="1246" t="s">
        <v>1690</v>
      </c>
      <c r="F798" s="1245">
        <f t="shared" si="49"/>
        <v>1995</v>
      </c>
      <c r="G798" s="1247">
        <v>34934</v>
      </c>
      <c r="H798" s="1246" t="s">
        <v>2817</v>
      </c>
      <c r="I798" s="1248" t="s">
        <v>3826</v>
      </c>
      <c r="J798" s="1245" t="s">
        <v>1681</v>
      </c>
      <c r="K798" s="1245"/>
      <c r="L798" s="1245" t="s">
        <v>3100</v>
      </c>
      <c r="M798" s="1245" t="s">
        <v>3100</v>
      </c>
      <c r="N798" s="1245"/>
      <c r="O798" s="1245"/>
      <c r="P798" s="1249"/>
      <c r="Q798" s="1245"/>
      <c r="R798" s="1244"/>
      <c r="S798" s="1244"/>
      <c r="T798" s="1244"/>
      <c r="U798" s="1244"/>
      <c r="V798" s="1244"/>
      <c r="W798" s="1244"/>
      <c r="X798" s="1244"/>
      <c r="Y798" s="1251">
        <v>42880</v>
      </c>
      <c r="Z798" s="1251">
        <v>43245</v>
      </c>
      <c r="AA798" s="1257"/>
      <c r="AB798" s="1252" t="s">
        <v>3826</v>
      </c>
      <c r="AC798" s="1253"/>
      <c r="AD798" s="1231"/>
    </row>
    <row r="799" spans="1:30" ht="15.75" hidden="1" customHeight="1">
      <c r="A799" s="1244">
        <f t="shared" si="48"/>
        <v>196</v>
      </c>
      <c r="B799" s="1245" t="s">
        <v>3101</v>
      </c>
      <c r="C799" s="1245" t="s">
        <v>2998</v>
      </c>
      <c r="D799" s="1245"/>
      <c r="E799" s="1246" t="s">
        <v>1710</v>
      </c>
      <c r="F799" s="1245">
        <f t="shared" si="49"/>
        <v>1985</v>
      </c>
      <c r="G799" s="1247">
        <v>31409</v>
      </c>
      <c r="H799" s="1246" t="s">
        <v>2817</v>
      </c>
      <c r="I799" s="1248" t="s">
        <v>3826</v>
      </c>
      <c r="J799" s="1245" t="s">
        <v>1683</v>
      </c>
      <c r="K799" s="1245"/>
      <c r="L799" s="1254"/>
      <c r="M799" s="1245"/>
      <c r="N799" s="1245"/>
      <c r="O799" s="1245" t="s">
        <v>3102</v>
      </c>
      <c r="P799" s="1249"/>
      <c r="Q799" s="1245"/>
      <c r="R799" s="1244"/>
      <c r="S799" s="1244"/>
      <c r="T799" s="1244"/>
      <c r="U799" s="1244"/>
      <c r="V799" s="1244"/>
      <c r="W799" s="1244"/>
      <c r="X799" s="1244"/>
      <c r="Y799" s="1244"/>
      <c r="Z799" s="1244"/>
      <c r="AA799" s="1257"/>
      <c r="AB799" s="1252" t="s">
        <v>3826</v>
      </c>
      <c r="AC799" s="1253"/>
      <c r="AD799" s="1231"/>
    </row>
    <row r="800" spans="1:30" ht="15.75" hidden="1" customHeight="1">
      <c r="A800" s="1244">
        <f t="shared" si="48"/>
        <v>196</v>
      </c>
      <c r="B800" s="1245" t="s">
        <v>3103</v>
      </c>
      <c r="C800" s="1245" t="s">
        <v>2998</v>
      </c>
      <c r="D800" s="1245"/>
      <c r="E800" s="1246" t="s">
        <v>1710</v>
      </c>
      <c r="F800" s="1245">
        <f t="shared" si="49"/>
        <v>1995</v>
      </c>
      <c r="G800" s="1247">
        <v>34913</v>
      </c>
      <c r="H800" s="1244" t="s">
        <v>2817</v>
      </c>
      <c r="I800" s="1248" t="s">
        <v>3826</v>
      </c>
      <c r="J800" s="1245" t="s">
        <v>20</v>
      </c>
      <c r="K800" s="1245"/>
      <c r="L800" s="1245" t="s">
        <v>2723</v>
      </c>
      <c r="M800" s="1245">
        <v>0</v>
      </c>
      <c r="N800" s="1245"/>
      <c r="O800" s="1245">
        <v>0</v>
      </c>
      <c r="P800" s="1249"/>
      <c r="Q800" s="1245"/>
      <c r="R800" s="1244"/>
      <c r="S800" s="1244"/>
      <c r="T800" s="1244"/>
      <c r="U800" s="1244"/>
      <c r="V800" s="1244"/>
      <c r="W800" s="1244"/>
      <c r="X800" s="1244"/>
      <c r="Y800" s="1244"/>
      <c r="Z800" s="1244"/>
      <c r="AA800" s="1250">
        <f ca="1">IF(E800="nữ",660-DATEDIF(G800,TODAY(),"m"),720-DATEDIF(G800,TODAY(),"m"))/12</f>
        <v>25.75</v>
      </c>
      <c r="AB800" s="1252" t="s">
        <v>3826</v>
      </c>
      <c r="AC800" s="1253"/>
      <c r="AD800" s="1231"/>
    </row>
    <row r="801" spans="1:30" ht="15.75" hidden="1" customHeight="1">
      <c r="A801" s="1244">
        <f t="shared" si="48"/>
        <v>196</v>
      </c>
      <c r="B801" s="1245" t="s">
        <v>3104</v>
      </c>
      <c r="C801" s="1245" t="s">
        <v>2998</v>
      </c>
      <c r="D801" s="1245"/>
      <c r="E801" s="1246" t="s">
        <v>1710</v>
      </c>
      <c r="F801" s="1245">
        <f t="shared" si="49"/>
        <v>1998</v>
      </c>
      <c r="G801" s="1247">
        <v>36031</v>
      </c>
      <c r="H801" s="1246" t="s">
        <v>2817</v>
      </c>
      <c r="I801" s="1248" t="s">
        <v>3826</v>
      </c>
      <c r="J801" s="1245" t="s">
        <v>20</v>
      </c>
      <c r="K801" s="1245"/>
      <c r="L801" s="1254"/>
      <c r="M801" s="1245"/>
      <c r="N801" s="1245"/>
      <c r="O801" s="1245"/>
      <c r="P801" s="1249"/>
      <c r="Q801" s="1245"/>
      <c r="R801" s="1244"/>
      <c r="S801" s="1244"/>
      <c r="T801" s="1244"/>
      <c r="U801" s="1244"/>
      <c r="V801" s="1244"/>
      <c r="W801" s="1244"/>
      <c r="X801" s="1244"/>
      <c r="Y801" s="1244"/>
      <c r="Z801" s="1244"/>
      <c r="AA801" s="1257"/>
      <c r="AB801" s="1252" t="s">
        <v>3826</v>
      </c>
      <c r="AC801" s="1253"/>
      <c r="AD801" s="1231"/>
    </row>
    <row r="802" spans="1:30" ht="15.75" customHeight="1">
      <c r="A802" s="1244">
        <f t="shared" si="48"/>
        <v>197</v>
      </c>
      <c r="B802" s="1245" t="s">
        <v>3105</v>
      </c>
      <c r="C802" s="1245" t="s">
        <v>3106</v>
      </c>
      <c r="D802" s="1248" t="s">
        <v>441</v>
      </c>
      <c r="E802" s="1244" t="s">
        <v>1710</v>
      </c>
      <c r="F802" s="1245">
        <f t="shared" si="49"/>
        <v>1977</v>
      </c>
      <c r="G802" s="1247">
        <v>28243</v>
      </c>
      <c r="H802" s="1244" t="s">
        <v>1699</v>
      </c>
      <c r="I802" s="1248" t="s">
        <v>3826</v>
      </c>
      <c r="J802" s="1245" t="s">
        <v>1683</v>
      </c>
      <c r="K802" s="1245">
        <v>0</v>
      </c>
      <c r="L802" s="1245" t="s">
        <v>2167</v>
      </c>
      <c r="M802" s="1245" t="s">
        <v>2449</v>
      </c>
      <c r="N802" s="1245"/>
      <c r="O802" s="1245" t="s">
        <v>2825</v>
      </c>
      <c r="P802" s="1249"/>
      <c r="Q802" s="1245" t="s">
        <v>1756</v>
      </c>
      <c r="R802" s="1251" t="s">
        <v>1762</v>
      </c>
      <c r="S802" s="1244"/>
      <c r="T802" s="1244" t="s">
        <v>725</v>
      </c>
      <c r="U802" s="1244" t="s">
        <v>1774</v>
      </c>
      <c r="V802" s="1244"/>
      <c r="W802" s="1244">
        <v>0</v>
      </c>
      <c r="X802" s="1244"/>
      <c r="Y802" s="1251">
        <v>40374</v>
      </c>
      <c r="Z802" s="1251">
        <v>40739</v>
      </c>
      <c r="AA802" s="1250">
        <f t="shared" ref="AA802:AA810" ca="1" si="50">IF(E802="nữ",660-DATEDIF(G802,TODAY(),"m"),720-DATEDIF(G802,TODAY(),"m"))/12</f>
        <v>7.5</v>
      </c>
      <c r="AB802" s="1252" t="s">
        <v>3826</v>
      </c>
      <c r="AC802" s="1253"/>
      <c r="AD802" s="1231"/>
    </row>
    <row r="803" spans="1:30" ht="15.75" customHeight="1">
      <c r="A803" s="1244">
        <f t="shared" si="48"/>
        <v>198</v>
      </c>
      <c r="B803" s="1245" t="s">
        <v>3107</v>
      </c>
      <c r="C803" s="1245" t="s">
        <v>3106</v>
      </c>
      <c r="D803" s="1245" t="s">
        <v>445</v>
      </c>
      <c r="E803" s="1244" t="s">
        <v>1710</v>
      </c>
      <c r="F803" s="1245">
        <f t="shared" si="49"/>
        <v>1984</v>
      </c>
      <c r="G803" s="1247">
        <v>30841</v>
      </c>
      <c r="H803" s="1244" t="s">
        <v>1699</v>
      </c>
      <c r="I803" s="1248" t="s">
        <v>3826</v>
      </c>
      <c r="J803" s="1245" t="s">
        <v>1683</v>
      </c>
      <c r="K803" s="1245">
        <v>0</v>
      </c>
      <c r="L803" s="1245" t="s">
        <v>2014</v>
      </c>
      <c r="M803" s="1245" t="s">
        <v>1718</v>
      </c>
      <c r="N803" s="1245"/>
      <c r="O803" s="1245" t="s">
        <v>2014</v>
      </c>
      <c r="P803" s="1249"/>
      <c r="Q803" s="1245" t="s">
        <v>1756</v>
      </c>
      <c r="R803" s="1251" t="s">
        <v>1746</v>
      </c>
      <c r="S803" s="1244" t="s">
        <v>1759</v>
      </c>
      <c r="T803" s="1244" t="s">
        <v>725</v>
      </c>
      <c r="U803" s="1244" t="s">
        <v>1694</v>
      </c>
      <c r="V803" s="1244"/>
      <c r="W803" s="1244" t="s">
        <v>725</v>
      </c>
      <c r="X803" s="1244"/>
      <c r="Y803" s="1251">
        <v>38701</v>
      </c>
      <c r="Z803" s="1251">
        <v>39066</v>
      </c>
      <c r="AA803" s="1250">
        <f t="shared" ca="1" si="50"/>
        <v>14.666666666666666</v>
      </c>
      <c r="AB803" s="1252" t="s">
        <v>3826</v>
      </c>
      <c r="AC803" s="1253"/>
      <c r="AD803" s="1231"/>
    </row>
    <row r="804" spans="1:30" ht="15.75" hidden="1" customHeight="1">
      <c r="A804" s="1244">
        <f t="shared" si="48"/>
        <v>198</v>
      </c>
      <c r="B804" s="1245" t="s">
        <v>3108</v>
      </c>
      <c r="C804" s="1245" t="s">
        <v>3106</v>
      </c>
      <c r="D804" s="1245" t="s">
        <v>3109</v>
      </c>
      <c r="E804" s="1244" t="s">
        <v>1710</v>
      </c>
      <c r="F804" s="1245">
        <f t="shared" si="49"/>
        <v>1985</v>
      </c>
      <c r="G804" s="1247">
        <v>31134</v>
      </c>
      <c r="H804" s="1244" t="s">
        <v>3110</v>
      </c>
      <c r="I804" s="1248" t="s">
        <v>3826</v>
      </c>
      <c r="J804" s="1245" t="s">
        <v>1681</v>
      </c>
      <c r="K804" s="1245">
        <v>0</v>
      </c>
      <c r="L804" s="1245" t="s">
        <v>2757</v>
      </c>
      <c r="M804" s="1245" t="s">
        <v>2757</v>
      </c>
      <c r="N804" s="1245"/>
      <c r="O804" s="1245" t="s">
        <v>1227</v>
      </c>
      <c r="P804" s="1249"/>
      <c r="Q804" s="1245"/>
      <c r="R804" s="1251" t="s">
        <v>1762</v>
      </c>
      <c r="S804" s="1244" t="s">
        <v>25</v>
      </c>
      <c r="T804" s="1244"/>
      <c r="U804" s="1244" t="s">
        <v>3111</v>
      </c>
      <c r="V804" s="1244"/>
      <c r="W804" s="1244" t="s">
        <v>1750</v>
      </c>
      <c r="X804" s="1244" t="s">
        <v>1696</v>
      </c>
      <c r="Y804" s="1251">
        <v>40001</v>
      </c>
      <c r="Z804" s="1251">
        <v>40366</v>
      </c>
      <c r="AA804" s="1250">
        <f t="shared" ca="1" si="50"/>
        <v>15.416666666666666</v>
      </c>
      <c r="AB804" s="1252" t="s">
        <v>3826</v>
      </c>
      <c r="AC804" s="1253"/>
      <c r="AD804" s="1231"/>
    </row>
    <row r="805" spans="1:30" ht="15.75" hidden="1" customHeight="1">
      <c r="A805" s="1244">
        <f t="shared" si="48"/>
        <v>198</v>
      </c>
      <c r="B805" s="1245" t="s">
        <v>3112</v>
      </c>
      <c r="C805" s="1245" t="s">
        <v>3106</v>
      </c>
      <c r="D805" s="1245" t="s">
        <v>3113</v>
      </c>
      <c r="E805" s="1246" t="s">
        <v>1710</v>
      </c>
      <c r="F805" s="1245">
        <v>1974</v>
      </c>
      <c r="G805" s="1247">
        <v>27035</v>
      </c>
      <c r="H805" s="1244" t="s">
        <v>3110</v>
      </c>
      <c r="I805" s="1248" t="s">
        <v>3826</v>
      </c>
      <c r="J805" s="1245" t="s">
        <v>1681</v>
      </c>
      <c r="K805" s="1245">
        <v>0</v>
      </c>
      <c r="L805" s="1245" t="s">
        <v>2309</v>
      </c>
      <c r="M805" s="1245" t="s">
        <v>2044</v>
      </c>
      <c r="N805" s="1245"/>
      <c r="O805" s="1245" t="s">
        <v>1227</v>
      </c>
      <c r="P805" s="1249"/>
      <c r="Q805" s="1245"/>
      <c r="R805" s="1251" t="s">
        <v>1762</v>
      </c>
      <c r="S805" s="1244" t="s">
        <v>25</v>
      </c>
      <c r="T805" s="1244"/>
      <c r="U805" s="1244" t="s">
        <v>3111</v>
      </c>
      <c r="V805" s="1244"/>
      <c r="W805" s="1250" t="s">
        <v>1886</v>
      </c>
      <c r="X805" s="1244"/>
      <c r="Y805" s="1251">
        <v>36558</v>
      </c>
      <c r="Z805" s="1251">
        <v>36924</v>
      </c>
      <c r="AA805" s="1250">
        <f t="shared" ca="1" si="50"/>
        <v>4.25</v>
      </c>
      <c r="AB805" s="1252" t="s">
        <v>3826</v>
      </c>
      <c r="AC805" s="1253"/>
      <c r="AD805" s="1231"/>
    </row>
    <row r="806" spans="1:30" ht="15.75" hidden="1" customHeight="1">
      <c r="A806" s="1244">
        <f t="shared" si="48"/>
        <v>198</v>
      </c>
      <c r="B806" s="1245" t="s">
        <v>3114</v>
      </c>
      <c r="C806" s="1245" t="s">
        <v>3106</v>
      </c>
      <c r="D806" s="1245" t="s">
        <v>3113</v>
      </c>
      <c r="E806" s="1244" t="s">
        <v>1710</v>
      </c>
      <c r="F806" s="1245">
        <f t="shared" ref="F806:F835" si="51">YEAR(G806)</f>
        <v>1990</v>
      </c>
      <c r="G806" s="1247">
        <v>32993</v>
      </c>
      <c r="H806" s="1244" t="s">
        <v>3110</v>
      </c>
      <c r="I806" s="1248" t="s">
        <v>3826</v>
      </c>
      <c r="J806" s="1245" t="s">
        <v>1681</v>
      </c>
      <c r="K806" s="1245">
        <v>0</v>
      </c>
      <c r="L806" s="1245" t="s">
        <v>2109</v>
      </c>
      <c r="M806" s="1245" t="s">
        <v>2309</v>
      </c>
      <c r="N806" s="1245"/>
      <c r="O806" s="1245" t="s">
        <v>1227</v>
      </c>
      <c r="P806" s="1249"/>
      <c r="Q806" s="1245"/>
      <c r="R806" s="1251" t="s">
        <v>1746</v>
      </c>
      <c r="S806" s="1244"/>
      <c r="T806" s="1244"/>
      <c r="U806" s="1244" t="s">
        <v>3111</v>
      </c>
      <c r="V806" s="1244"/>
      <c r="W806" s="1250" t="s">
        <v>1708</v>
      </c>
      <c r="X806" s="1244"/>
      <c r="Y806" s="1251">
        <v>41608</v>
      </c>
      <c r="Z806" s="1251">
        <v>41973</v>
      </c>
      <c r="AA806" s="1250">
        <f t="shared" ca="1" si="50"/>
        <v>20.5</v>
      </c>
      <c r="AB806" s="1252" t="s">
        <v>3826</v>
      </c>
      <c r="AC806" s="1253"/>
      <c r="AD806" s="1231"/>
    </row>
    <row r="807" spans="1:30" ht="15.75" hidden="1" customHeight="1">
      <c r="A807" s="1244">
        <f t="shared" si="48"/>
        <v>198</v>
      </c>
      <c r="B807" s="1245" t="s">
        <v>3115</v>
      </c>
      <c r="C807" s="1245" t="s">
        <v>3106</v>
      </c>
      <c r="D807" s="1245" t="s">
        <v>3113</v>
      </c>
      <c r="E807" s="1246" t="s">
        <v>1710</v>
      </c>
      <c r="F807" s="1245">
        <f t="shared" si="51"/>
        <v>1992</v>
      </c>
      <c r="G807" s="1247">
        <v>33610</v>
      </c>
      <c r="H807" s="1244" t="s">
        <v>3110</v>
      </c>
      <c r="I807" s="1248" t="s">
        <v>3826</v>
      </c>
      <c r="J807" s="1245" t="s">
        <v>1681</v>
      </c>
      <c r="K807" s="1245">
        <v>0</v>
      </c>
      <c r="L807" s="1245" t="s">
        <v>3116</v>
      </c>
      <c r="M807" s="1245" t="s">
        <v>3061</v>
      </c>
      <c r="N807" s="1245"/>
      <c r="O807" s="1245">
        <v>0</v>
      </c>
      <c r="P807" s="1249"/>
      <c r="Q807" s="1245"/>
      <c r="R807" s="1244"/>
      <c r="S807" s="1244" t="s">
        <v>1806</v>
      </c>
      <c r="T807" s="1244"/>
      <c r="U807" s="1244" t="s">
        <v>3111</v>
      </c>
      <c r="V807" s="1244"/>
      <c r="W807" s="1244">
        <v>0</v>
      </c>
      <c r="X807" s="1244"/>
      <c r="Y807" s="1251">
        <v>41061</v>
      </c>
      <c r="Z807" s="1251">
        <v>41426</v>
      </c>
      <c r="AA807" s="1250">
        <f t="shared" ca="1" si="50"/>
        <v>22.25</v>
      </c>
      <c r="AB807" s="1252" t="s">
        <v>3826</v>
      </c>
      <c r="AC807" s="1253"/>
      <c r="AD807" s="1231"/>
    </row>
    <row r="808" spans="1:30" ht="15.75" hidden="1" customHeight="1">
      <c r="A808" s="1244">
        <f t="shared" si="48"/>
        <v>198</v>
      </c>
      <c r="B808" s="1245" t="s">
        <v>3117</v>
      </c>
      <c r="C808" s="1245" t="s">
        <v>3106</v>
      </c>
      <c r="D808" s="1245" t="s">
        <v>3113</v>
      </c>
      <c r="E808" s="1244" t="s">
        <v>1710</v>
      </c>
      <c r="F808" s="1245">
        <f t="shared" si="51"/>
        <v>1989</v>
      </c>
      <c r="G808" s="1247">
        <v>32692</v>
      </c>
      <c r="H808" s="1244" t="s">
        <v>3110</v>
      </c>
      <c r="I808" s="1248" t="s">
        <v>3826</v>
      </c>
      <c r="J808" s="1245" t="s">
        <v>1681</v>
      </c>
      <c r="K808" s="1245">
        <v>0</v>
      </c>
      <c r="L808" s="1245" t="s">
        <v>2757</v>
      </c>
      <c r="M808" s="1245" t="s">
        <v>2757</v>
      </c>
      <c r="N808" s="1245"/>
      <c r="O808" s="1245" t="s">
        <v>1227</v>
      </c>
      <c r="P808" s="1249"/>
      <c r="Q808" s="1245"/>
      <c r="R808" s="1251" t="s">
        <v>1762</v>
      </c>
      <c r="S808" s="1244"/>
      <c r="T808" s="1244"/>
      <c r="U808" s="1244" t="s">
        <v>3111</v>
      </c>
      <c r="V808" s="1244"/>
      <c r="W808" s="1250" t="s">
        <v>1886</v>
      </c>
      <c r="X808" s="1244"/>
      <c r="Y808" s="1251">
        <v>40667</v>
      </c>
      <c r="Z808" s="1251">
        <v>41033</v>
      </c>
      <c r="AA808" s="1250">
        <f t="shared" ca="1" si="50"/>
        <v>19.75</v>
      </c>
      <c r="AB808" s="1252" t="s">
        <v>3826</v>
      </c>
      <c r="AC808" s="1253"/>
      <c r="AD808" s="1231"/>
    </row>
    <row r="809" spans="1:30" ht="15.75" hidden="1" customHeight="1">
      <c r="A809" s="1244">
        <f t="shared" si="48"/>
        <v>198</v>
      </c>
      <c r="B809" s="1245" t="s">
        <v>3118</v>
      </c>
      <c r="C809" s="1245" t="s">
        <v>3106</v>
      </c>
      <c r="D809" s="1245" t="s">
        <v>3113</v>
      </c>
      <c r="E809" s="1246" t="s">
        <v>1710</v>
      </c>
      <c r="F809" s="1245">
        <f t="shared" si="51"/>
        <v>1977</v>
      </c>
      <c r="G809" s="1247">
        <v>28372</v>
      </c>
      <c r="H809" s="1244" t="s">
        <v>3110</v>
      </c>
      <c r="I809" s="1248" t="s">
        <v>3826</v>
      </c>
      <c r="J809" s="1245" t="s">
        <v>20</v>
      </c>
      <c r="K809" s="1245">
        <v>0</v>
      </c>
      <c r="L809" s="1245" t="s">
        <v>2757</v>
      </c>
      <c r="M809" s="1245">
        <v>0</v>
      </c>
      <c r="N809" s="1245"/>
      <c r="O809" s="1245" t="s">
        <v>1227</v>
      </c>
      <c r="P809" s="1249"/>
      <c r="Q809" s="1245"/>
      <c r="R809" s="1251" t="s">
        <v>1762</v>
      </c>
      <c r="S809" s="1244"/>
      <c r="T809" s="1244"/>
      <c r="U809" s="1244" t="s">
        <v>3111</v>
      </c>
      <c r="V809" s="1244"/>
      <c r="W809" s="1250" t="s">
        <v>1716</v>
      </c>
      <c r="X809" s="1244"/>
      <c r="Y809" s="1251">
        <v>36722</v>
      </c>
      <c r="Z809" s="1251">
        <v>37087</v>
      </c>
      <c r="AA809" s="1250">
        <f t="shared" ca="1" si="50"/>
        <v>7.916666666666667</v>
      </c>
      <c r="AB809" s="1252" t="s">
        <v>3826</v>
      </c>
      <c r="AC809" s="1253"/>
      <c r="AD809" s="1231"/>
    </row>
    <row r="810" spans="1:30" ht="15.75" hidden="1" customHeight="1">
      <c r="A810" s="1244">
        <f t="shared" si="48"/>
        <v>198</v>
      </c>
      <c r="B810" s="1245" t="s">
        <v>3119</v>
      </c>
      <c r="C810" s="1245" t="s">
        <v>3106</v>
      </c>
      <c r="D810" s="1245" t="s">
        <v>3113</v>
      </c>
      <c r="E810" s="1244" t="s">
        <v>1710</v>
      </c>
      <c r="F810" s="1245">
        <f t="shared" si="51"/>
        <v>1982</v>
      </c>
      <c r="G810" s="1247">
        <v>30250</v>
      </c>
      <c r="H810" s="1244" t="s">
        <v>3120</v>
      </c>
      <c r="I810" s="1248" t="s">
        <v>3826</v>
      </c>
      <c r="J810" s="1245" t="s">
        <v>1681</v>
      </c>
      <c r="K810" s="1245"/>
      <c r="L810" s="1245" t="s">
        <v>2723</v>
      </c>
      <c r="M810" s="1245" t="s">
        <v>1804</v>
      </c>
      <c r="N810" s="1245"/>
      <c r="O810" s="1245">
        <v>0</v>
      </c>
      <c r="P810" s="1249"/>
      <c r="Q810" s="1245"/>
      <c r="R810" s="1251" t="s">
        <v>1730</v>
      </c>
      <c r="S810" s="1244" t="s">
        <v>1806</v>
      </c>
      <c r="T810" s="1244"/>
      <c r="U810" s="1244"/>
      <c r="V810" s="1244"/>
      <c r="W810" s="1250" t="s">
        <v>1886</v>
      </c>
      <c r="X810" s="1244"/>
      <c r="Y810" s="1251">
        <v>39785</v>
      </c>
      <c r="Z810" s="1251">
        <v>40150</v>
      </c>
      <c r="AA810" s="1250">
        <f t="shared" ca="1" si="50"/>
        <v>13</v>
      </c>
      <c r="AB810" s="1252" t="s">
        <v>3826</v>
      </c>
      <c r="AC810" s="1253"/>
      <c r="AD810" s="1231"/>
    </row>
    <row r="811" spans="1:30" ht="15.75" hidden="1" customHeight="1">
      <c r="A811" s="1244">
        <f t="shared" si="48"/>
        <v>198</v>
      </c>
      <c r="B811" s="1245" t="s">
        <v>3121</v>
      </c>
      <c r="C811" s="1245" t="s">
        <v>3106</v>
      </c>
      <c r="D811" s="1245" t="s">
        <v>3113</v>
      </c>
      <c r="E811" s="1246" t="s">
        <v>1710</v>
      </c>
      <c r="F811" s="1245">
        <f t="shared" si="51"/>
        <v>1999</v>
      </c>
      <c r="G811" s="1247">
        <v>36240</v>
      </c>
      <c r="H811" s="1246" t="s">
        <v>3122</v>
      </c>
      <c r="I811" s="1248" t="s">
        <v>3123</v>
      </c>
      <c r="J811" s="1245" t="s">
        <v>20</v>
      </c>
      <c r="K811" s="1245"/>
      <c r="L811" s="1254"/>
      <c r="M811" s="1245"/>
      <c r="N811" s="1245"/>
      <c r="O811" s="1245"/>
      <c r="P811" s="1249"/>
      <c r="Q811" s="1245"/>
      <c r="R811" s="1244"/>
      <c r="S811" s="1244"/>
      <c r="T811" s="1244"/>
      <c r="U811" s="1244"/>
      <c r="V811" s="1244"/>
      <c r="W811" s="1244"/>
      <c r="X811" s="1244"/>
      <c r="Y811" s="1244"/>
      <c r="Z811" s="1244"/>
      <c r="AA811" s="1257"/>
      <c r="AB811" s="1252" t="s">
        <v>3826</v>
      </c>
      <c r="AC811" s="1253"/>
      <c r="AD811" s="1231"/>
    </row>
    <row r="812" spans="1:30" ht="15.75" hidden="1" customHeight="1">
      <c r="A812" s="1244">
        <f t="shared" si="48"/>
        <v>198</v>
      </c>
      <c r="B812" s="1245" t="s">
        <v>3124</v>
      </c>
      <c r="C812" s="1245" t="s">
        <v>3106</v>
      </c>
      <c r="D812" s="1245" t="s">
        <v>3113</v>
      </c>
      <c r="E812" s="1246" t="s">
        <v>1710</v>
      </c>
      <c r="F812" s="1245">
        <f t="shared" si="51"/>
        <v>1988</v>
      </c>
      <c r="G812" s="1247">
        <v>32162</v>
      </c>
      <c r="H812" s="1244" t="s">
        <v>3110</v>
      </c>
      <c r="I812" s="1248" t="s">
        <v>3826</v>
      </c>
      <c r="J812" s="1245" t="s">
        <v>20</v>
      </c>
      <c r="K812" s="1245">
        <v>0</v>
      </c>
      <c r="L812" s="1245" t="s">
        <v>2757</v>
      </c>
      <c r="M812" s="1245">
        <v>0</v>
      </c>
      <c r="N812" s="1245"/>
      <c r="O812" s="1245">
        <v>0</v>
      </c>
      <c r="P812" s="1249"/>
      <c r="Q812" s="1245"/>
      <c r="R812" s="1251" t="s">
        <v>1762</v>
      </c>
      <c r="S812" s="1244"/>
      <c r="T812" s="1244"/>
      <c r="U812" s="1244" t="s">
        <v>3111</v>
      </c>
      <c r="V812" s="1244"/>
      <c r="W812" s="1250" t="s">
        <v>1886</v>
      </c>
      <c r="X812" s="1244"/>
      <c r="Y812" s="1251">
        <v>40369</v>
      </c>
      <c r="Z812" s="1251">
        <v>40734</v>
      </c>
      <c r="AA812" s="1250">
        <f t="shared" ref="AA812:AA815" ca="1" si="52">IF(E812="nữ",660-DATEDIF(G812,TODAY(),"m"),720-DATEDIF(G812,TODAY(),"m"))/12</f>
        <v>18.25</v>
      </c>
      <c r="AB812" s="1252" t="s">
        <v>3826</v>
      </c>
      <c r="AC812" s="1253"/>
      <c r="AD812" s="1231"/>
    </row>
    <row r="813" spans="1:30" ht="15.75" hidden="1" customHeight="1">
      <c r="A813" s="1244">
        <f t="shared" si="48"/>
        <v>198</v>
      </c>
      <c r="B813" s="1245" t="s">
        <v>3125</v>
      </c>
      <c r="C813" s="1245" t="s">
        <v>3106</v>
      </c>
      <c r="D813" s="1245" t="s">
        <v>3113</v>
      </c>
      <c r="E813" s="1244" t="s">
        <v>1710</v>
      </c>
      <c r="F813" s="1245">
        <f t="shared" si="51"/>
        <v>1991</v>
      </c>
      <c r="G813" s="1247">
        <v>33366</v>
      </c>
      <c r="H813" s="1244" t="s">
        <v>3110</v>
      </c>
      <c r="I813" s="1248" t="s">
        <v>3826</v>
      </c>
      <c r="J813" s="1245" t="s">
        <v>20</v>
      </c>
      <c r="K813" s="1245"/>
      <c r="L813" s="1245" t="s">
        <v>3116</v>
      </c>
      <c r="M813" s="1245">
        <v>0</v>
      </c>
      <c r="N813" s="1245"/>
      <c r="O813" s="1245">
        <v>0</v>
      </c>
      <c r="P813" s="1249"/>
      <c r="Q813" s="1245"/>
      <c r="R813" s="1244" t="s">
        <v>1762</v>
      </c>
      <c r="S813" s="1244" t="s">
        <v>1806</v>
      </c>
      <c r="T813" s="1244"/>
      <c r="U813" s="1244" t="s">
        <v>3111</v>
      </c>
      <c r="V813" s="1244"/>
      <c r="W813" s="1244">
        <v>0</v>
      </c>
      <c r="X813" s="1244"/>
      <c r="Y813" s="1251">
        <v>41780</v>
      </c>
      <c r="Z813" s="1251">
        <v>42145</v>
      </c>
      <c r="AA813" s="1250">
        <f t="shared" ca="1" si="52"/>
        <v>21.583333333333332</v>
      </c>
      <c r="AB813" s="1252" t="s">
        <v>3826</v>
      </c>
      <c r="AC813" s="1253"/>
      <c r="AD813" s="1231"/>
    </row>
    <row r="814" spans="1:30" ht="15.75" hidden="1" customHeight="1">
      <c r="A814" s="1244">
        <f t="shared" si="48"/>
        <v>198</v>
      </c>
      <c r="B814" s="1245" t="s">
        <v>3126</v>
      </c>
      <c r="C814" s="1245" t="s">
        <v>3106</v>
      </c>
      <c r="D814" s="1245" t="s">
        <v>3113</v>
      </c>
      <c r="E814" s="1246" t="s">
        <v>1710</v>
      </c>
      <c r="F814" s="1245">
        <f t="shared" si="51"/>
        <v>1991</v>
      </c>
      <c r="G814" s="1247">
        <v>33426</v>
      </c>
      <c r="H814" s="1244" t="s">
        <v>3110</v>
      </c>
      <c r="I814" s="1248" t="s">
        <v>3826</v>
      </c>
      <c r="J814" s="1245" t="s">
        <v>1681</v>
      </c>
      <c r="K814" s="1245"/>
      <c r="L814" s="1245" t="s">
        <v>3116</v>
      </c>
      <c r="M814" s="1245" t="s">
        <v>3127</v>
      </c>
      <c r="N814" s="1245"/>
      <c r="O814" s="1245">
        <v>0</v>
      </c>
      <c r="P814" s="1249"/>
      <c r="Q814" s="1245"/>
      <c r="R814" s="1244"/>
      <c r="S814" s="1244" t="s">
        <v>1806</v>
      </c>
      <c r="T814" s="1244"/>
      <c r="U814" s="1244" t="s">
        <v>3111</v>
      </c>
      <c r="V814" s="1244"/>
      <c r="W814" s="1250" t="s">
        <v>1886</v>
      </c>
      <c r="X814" s="1244"/>
      <c r="Y814" s="1251">
        <v>41456</v>
      </c>
      <c r="Z814" s="1251">
        <v>41821</v>
      </c>
      <c r="AA814" s="1250">
        <f t="shared" ca="1" si="52"/>
        <v>21.75</v>
      </c>
      <c r="AB814" s="1252" t="s">
        <v>3826</v>
      </c>
      <c r="AC814" s="1253"/>
      <c r="AD814" s="1231"/>
    </row>
    <row r="815" spans="1:30" ht="15.75" hidden="1" customHeight="1">
      <c r="A815" s="1244">
        <f t="shared" si="48"/>
        <v>198</v>
      </c>
      <c r="B815" s="1245" t="s">
        <v>3128</v>
      </c>
      <c r="C815" s="1245" t="s">
        <v>3106</v>
      </c>
      <c r="D815" s="1245" t="s">
        <v>3113</v>
      </c>
      <c r="E815" s="1244" t="s">
        <v>1710</v>
      </c>
      <c r="F815" s="1245">
        <f t="shared" si="51"/>
        <v>1996</v>
      </c>
      <c r="G815" s="1247">
        <v>35131</v>
      </c>
      <c r="H815" s="1244" t="s">
        <v>3120</v>
      </c>
      <c r="I815" s="1248" t="s">
        <v>3826</v>
      </c>
      <c r="J815" s="1245" t="s">
        <v>20</v>
      </c>
      <c r="K815" s="1245"/>
      <c r="L815" s="1245" t="s">
        <v>2309</v>
      </c>
      <c r="M815" s="1245">
        <v>0</v>
      </c>
      <c r="N815" s="1245"/>
      <c r="O815" s="1245">
        <v>0</v>
      </c>
      <c r="P815" s="1249"/>
      <c r="Q815" s="1245"/>
      <c r="R815" s="1251" t="s">
        <v>1730</v>
      </c>
      <c r="S815" s="1244"/>
      <c r="T815" s="1244"/>
      <c r="U815" s="1244"/>
      <c r="V815" s="1244"/>
      <c r="W815" s="1250" t="s">
        <v>1886</v>
      </c>
      <c r="X815" s="1244"/>
      <c r="Y815" s="1251">
        <v>43185</v>
      </c>
      <c r="Z815" s="1251">
        <v>43550</v>
      </c>
      <c r="AA815" s="1250">
        <f t="shared" ca="1" si="52"/>
        <v>26.416666666666668</v>
      </c>
      <c r="AB815" s="1252" t="s">
        <v>3826</v>
      </c>
      <c r="AC815" s="1253"/>
      <c r="AD815" s="1231"/>
    </row>
    <row r="816" spans="1:30" ht="15.75" hidden="1" customHeight="1">
      <c r="A816" s="1244">
        <f t="shared" si="48"/>
        <v>198</v>
      </c>
      <c r="B816" s="1245" t="s">
        <v>3129</v>
      </c>
      <c r="C816" s="1245" t="s">
        <v>3106</v>
      </c>
      <c r="D816" s="1245" t="s">
        <v>3113</v>
      </c>
      <c r="E816" s="1246" t="s">
        <v>1710</v>
      </c>
      <c r="F816" s="1245">
        <f t="shared" si="51"/>
        <v>1997</v>
      </c>
      <c r="G816" s="1247">
        <v>35592</v>
      </c>
      <c r="H816" s="1246" t="s">
        <v>3120</v>
      </c>
      <c r="I816" s="1248" t="s">
        <v>3826</v>
      </c>
      <c r="J816" s="1245" t="s">
        <v>20</v>
      </c>
      <c r="K816" s="1245"/>
      <c r="L816" s="1254"/>
      <c r="M816" s="1245"/>
      <c r="N816" s="1245"/>
      <c r="O816" s="1245"/>
      <c r="P816" s="1249"/>
      <c r="Q816" s="1245"/>
      <c r="R816" s="1244"/>
      <c r="S816" s="1244"/>
      <c r="T816" s="1244"/>
      <c r="U816" s="1244"/>
      <c r="V816" s="1244"/>
      <c r="W816" s="1244"/>
      <c r="X816" s="1244"/>
      <c r="Y816" s="1244"/>
      <c r="Z816" s="1244"/>
      <c r="AA816" s="1257"/>
      <c r="AB816" s="1252" t="s">
        <v>3826</v>
      </c>
      <c r="AC816" s="1253"/>
      <c r="AD816" s="1231"/>
    </row>
    <row r="817" spans="1:30" ht="15.75" hidden="1" customHeight="1">
      <c r="A817" s="1244">
        <f t="shared" si="48"/>
        <v>198</v>
      </c>
      <c r="B817" s="1245" t="s">
        <v>3130</v>
      </c>
      <c r="C817" s="1245" t="s">
        <v>3106</v>
      </c>
      <c r="D817" s="1245" t="s">
        <v>3113</v>
      </c>
      <c r="E817" s="1244" t="s">
        <v>1710</v>
      </c>
      <c r="F817" s="1245">
        <f t="shared" si="51"/>
        <v>1995</v>
      </c>
      <c r="G817" s="1247">
        <v>34757</v>
      </c>
      <c r="H817" s="1244" t="s">
        <v>3120</v>
      </c>
      <c r="I817" s="1248" t="s">
        <v>3826</v>
      </c>
      <c r="J817" s="1245" t="s">
        <v>1681</v>
      </c>
      <c r="K817" s="1245"/>
      <c r="L817" s="1245" t="s">
        <v>2309</v>
      </c>
      <c r="M817" s="1245" t="s">
        <v>2309</v>
      </c>
      <c r="N817" s="1245"/>
      <c r="O817" s="1245">
        <v>0</v>
      </c>
      <c r="P817" s="1249"/>
      <c r="Q817" s="1245"/>
      <c r="R817" s="1251" t="s">
        <v>1730</v>
      </c>
      <c r="S817" s="1244"/>
      <c r="T817" s="1244"/>
      <c r="U817" s="1244"/>
      <c r="V817" s="1244"/>
      <c r="W817" s="1250" t="s">
        <v>1886</v>
      </c>
      <c r="X817" s="1244"/>
      <c r="Y817" s="1244"/>
      <c r="Z817" s="1244"/>
      <c r="AA817" s="1250">
        <f t="shared" ref="AA817:AA835" ca="1" si="53">IF(E817="nữ",660-DATEDIF(G817,TODAY(),"m"),720-DATEDIF(G817,TODAY(),"m"))/12</f>
        <v>25.333333333333332</v>
      </c>
      <c r="AB817" s="1252" t="s">
        <v>3826</v>
      </c>
      <c r="AC817" s="1253"/>
      <c r="AD817" s="1231"/>
    </row>
    <row r="818" spans="1:30" ht="15.75" hidden="1" customHeight="1">
      <c r="A818" s="1244">
        <f t="shared" si="48"/>
        <v>198</v>
      </c>
      <c r="B818" s="1245" t="s">
        <v>3131</v>
      </c>
      <c r="C818" s="1245" t="s">
        <v>3106</v>
      </c>
      <c r="D818" s="1245" t="s">
        <v>3113</v>
      </c>
      <c r="E818" s="1244" t="s">
        <v>1710</v>
      </c>
      <c r="F818" s="1245">
        <f t="shared" si="51"/>
        <v>1977</v>
      </c>
      <c r="G818" s="1247">
        <v>28389</v>
      </c>
      <c r="H818" s="1244" t="s">
        <v>3110</v>
      </c>
      <c r="I818" s="1248" t="s">
        <v>3826</v>
      </c>
      <c r="J818" s="1245" t="s">
        <v>1681</v>
      </c>
      <c r="K818" s="1245">
        <v>0</v>
      </c>
      <c r="L818" s="1245" t="s">
        <v>2757</v>
      </c>
      <c r="M818" s="1245" t="s">
        <v>2757</v>
      </c>
      <c r="N818" s="1245"/>
      <c r="O818" s="1245" t="s">
        <v>1227</v>
      </c>
      <c r="P818" s="1249"/>
      <c r="Q818" s="1245"/>
      <c r="R818" s="1251" t="s">
        <v>1762</v>
      </c>
      <c r="S818" s="1244"/>
      <c r="T818" s="1244"/>
      <c r="U818" s="1244" t="s">
        <v>3111</v>
      </c>
      <c r="V818" s="1244"/>
      <c r="W818" s="1250" t="s">
        <v>1886</v>
      </c>
      <c r="X818" s="1244"/>
      <c r="Y818" s="1251">
        <v>39227</v>
      </c>
      <c r="Z818" s="1251">
        <v>39593</v>
      </c>
      <c r="AA818" s="1250">
        <f t="shared" ca="1" si="53"/>
        <v>7.916666666666667</v>
      </c>
      <c r="AB818" s="1252" t="s">
        <v>3826</v>
      </c>
      <c r="AC818" s="1253"/>
      <c r="AD818" s="1231"/>
    </row>
    <row r="819" spans="1:30" ht="31.5" hidden="1" customHeight="1">
      <c r="A819" s="1244">
        <f t="shared" si="48"/>
        <v>198</v>
      </c>
      <c r="B819" s="1245" t="s">
        <v>3132</v>
      </c>
      <c r="C819" s="1245" t="s">
        <v>3106</v>
      </c>
      <c r="D819" s="1245" t="s">
        <v>3113</v>
      </c>
      <c r="E819" s="1244" t="s">
        <v>1710</v>
      </c>
      <c r="F819" s="1245">
        <f t="shared" si="51"/>
        <v>1989</v>
      </c>
      <c r="G819" s="1247">
        <v>32528</v>
      </c>
      <c r="H819" s="1244" t="s">
        <v>3110</v>
      </c>
      <c r="I819" s="1248" t="s">
        <v>3826</v>
      </c>
      <c r="J819" s="1245" t="s">
        <v>20</v>
      </c>
      <c r="K819" s="1245">
        <v>0</v>
      </c>
      <c r="L819" s="1245" t="s">
        <v>2757</v>
      </c>
      <c r="M819" s="1245">
        <v>0</v>
      </c>
      <c r="N819" s="1245"/>
      <c r="O819" s="1245" t="s">
        <v>1227</v>
      </c>
      <c r="P819" s="1249"/>
      <c r="Q819" s="1245"/>
      <c r="R819" s="1251" t="s">
        <v>1762</v>
      </c>
      <c r="S819" s="1244"/>
      <c r="T819" s="1244"/>
      <c r="U819" s="1244" t="s">
        <v>3111</v>
      </c>
      <c r="V819" s="1244"/>
      <c r="W819" s="1244" t="s">
        <v>725</v>
      </c>
      <c r="X819" s="1244"/>
      <c r="Y819" s="1251">
        <v>40667</v>
      </c>
      <c r="Z819" s="1251">
        <v>41033</v>
      </c>
      <c r="AA819" s="1250">
        <f t="shared" ca="1" si="53"/>
        <v>19.25</v>
      </c>
      <c r="AB819" s="1252" t="s">
        <v>3826</v>
      </c>
      <c r="AC819" s="1253"/>
      <c r="AD819" s="1231"/>
    </row>
    <row r="820" spans="1:30" ht="15.75" hidden="1" customHeight="1">
      <c r="A820" s="1244">
        <f t="shared" si="48"/>
        <v>198</v>
      </c>
      <c r="B820" s="1245" t="s">
        <v>3133</v>
      </c>
      <c r="C820" s="1245" t="s">
        <v>3106</v>
      </c>
      <c r="D820" s="1245" t="s">
        <v>3134</v>
      </c>
      <c r="E820" s="1244" t="s">
        <v>1710</v>
      </c>
      <c r="F820" s="1245">
        <f t="shared" si="51"/>
        <v>1989</v>
      </c>
      <c r="G820" s="1247">
        <v>32608</v>
      </c>
      <c r="H820" s="1244" t="s">
        <v>3110</v>
      </c>
      <c r="I820" s="1248" t="s">
        <v>3826</v>
      </c>
      <c r="J820" s="1245" t="s">
        <v>1681</v>
      </c>
      <c r="K820" s="1245">
        <v>0</v>
      </c>
      <c r="L820" s="1245" t="s">
        <v>3116</v>
      </c>
      <c r="M820" s="1245">
        <v>0</v>
      </c>
      <c r="N820" s="1245"/>
      <c r="O820" s="1245">
        <v>0</v>
      </c>
      <c r="P820" s="1249"/>
      <c r="Q820" s="1245"/>
      <c r="R820" s="1244"/>
      <c r="S820" s="1244" t="s">
        <v>1806</v>
      </c>
      <c r="T820" s="1244"/>
      <c r="U820" s="1244" t="s">
        <v>3111</v>
      </c>
      <c r="V820" s="1244"/>
      <c r="W820" s="1250" t="s">
        <v>1886</v>
      </c>
      <c r="X820" s="1244"/>
      <c r="Y820" s="1251"/>
      <c r="Z820" s="1251"/>
      <c r="AA820" s="1250">
        <f t="shared" ca="1" si="53"/>
        <v>19.5</v>
      </c>
      <c r="AB820" s="1252" t="s">
        <v>3826</v>
      </c>
      <c r="AC820" s="1253"/>
      <c r="AD820" s="1231"/>
    </row>
    <row r="821" spans="1:30" ht="15.75" hidden="1" customHeight="1">
      <c r="A821" s="1244">
        <f t="shared" si="48"/>
        <v>198</v>
      </c>
      <c r="B821" s="1245" t="s">
        <v>3135</v>
      </c>
      <c r="C821" s="1245" t="s">
        <v>3106</v>
      </c>
      <c r="D821" s="1245" t="s">
        <v>3134</v>
      </c>
      <c r="E821" s="1246" t="s">
        <v>1710</v>
      </c>
      <c r="F821" s="1245">
        <f t="shared" si="51"/>
        <v>1990</v>
      </c>
      <c r="G821" s="1247">
        <v>33221</v>
      </c>
      <c r="H821" s="1244" t="s">
        <v>3120</v>
      </c>
      <c r="I821" s="1248" t="s">
        <v>3826</v>
      </c>
      <c r="J821" s="1245" t="s">
        <v>20</v>
      </c>
      <c r="K821" s="1245">
        <v>0</v>
      </c>
      <c r="L821" s="1245" t="s">
        <v>3136</v>
      </c>
      <c r="M821" s="1245">
        <v>0</v>
      </c>
      <c r="N821" s="1245"/>
      <c r="O821" s="1245" t="s">
        <v>1227</v>
      </c>
      <c r="P821" s="1249"/>
      <c r="Q821" s="1245"/>
      <c r="R821" s="1251" t="s">
        <v>1730</v>
      </c>
      <c r="S821" s="1244"/>
      <c r="T821" s="1244"/>
      <c r="U821" s="1244"/>
      <c r="V821" s="1244"/>
      <c r="W821" s="1250" t="s">
        <v>1708</v>
      </c>
      <c r="X821" s="1244"/>
      <c r="Y821" s="1251">
        <v>43983</v>
      </c>
      <c r="Z821" s="1251">
        <v>0</v>
      </c>
      <c r="AA821" s="1250">
        <f t="shared" ca="1" si="53"/>
        <v>21.166666666666668</v>
      </c>
      <c r="AB821" s="1252" t="s">
        <v>3826</v>
      </c>
      <c r="AC821" s="1253"/>
      <c r="AD821" s="1231"/>
    </row>
    <row r="822" spans="1:30" ht="15.75" hidden="1" customHeight="1">
      <c r="A822" s="1244">
        <f t="shared" si="48"/>
        <v>198</v>
      </c>
      <c r="B822" s="1245" t="s">
        <v>3137</v>
      </c>
      <c r="C822" s="1245" t="s">
        <v>3106</v>
      </c>
      <c r="D822" s="1245" t="s">
        <v>3134</v>
      </c>
      <c r="E822" s="1244" t="s">
        <v>1710</v>
      </c>
      <c r="F822" s="1245">
        <f t="shared" si="51"/>
        <v>1982</v>
      </c>
      <c r="G822" s="1247">
        <v>30301</v>
      </c>
      <c r="H822" s="1244" t="s">
        <v>3120</v>
      </c>
      <c r="I822" s="1248" t="s">
        <v>3826</v>
      </c>
      <c r="J822" s="1245" t="s">
        <v>1681</v>
      </c>
      <c r="K822" s="1245"/>
      <c r="L822" s="1254"/>
      <c r="M822" s="1245" t="s">
        <v>3138</v>
      </c>
      <c r="N822" s="1245"/>
      <c r="O822" s="1245">
        <v>0</v>
      </c>
      <c r="P822" s="1249"/>
      <c r="Q822" s="1245"/>
      <c r="R822" s="1244"/>
      <c r="S822" s="1244"/>
      <c r="T822" s="1244"/>
      <c r="U822" s="1244"/>
      <c r="V822" s="1244"/>
      <c r="W822" s="1244"/>
      <c r="X822" s="1244"/>
      <c r="Y822" s="1244"/>
      <c r="Z822" s="1244"/>
      <c r="AA822" s="1250">
        <f t="shared" ca="1" si="53"/>
        <v>13.166666666666666</v>
      </c>
      <c r="AB822" s="1252" t="s">
        <v>3826</v>
      </c>
      <c r="AC822" s="1253"/>
      <c r="AD822" s="1231"/>
    </row>
    <row r="823" spans="1:30" ht="15.75" hidden="1" customHeight="1">
      <c r="A823" s="1244">
        <f t="shared" si="48"/>
        <v>198</v>
      </c>
      <c r="B823" s="1245" t="s">
        <v>3139</v>
      </c>
      <c r="C823" s="1245" t="s">
        <v>3106</v>
      </c>
      <c r="D823" s="1245" t="s">
        <v>3134</v>
      </c>
      <c r="E823" s="1246" t="s">
        <v>1710</v>
      </c>
      <c r="F823" s="1245">
        <f t="shared" si="51"/>
        <v>1982</v>
      </c>
      <c r="G823" s="1247">
        <v>30256</v>
      </c>
      <c r="H823" s="1244" t="s">
        <v>3110</v>
      </c>
      <c r="I823" s="1248" t="s">
        <v>3826</v>
      </c>
      <c r="J823" s="1245" t="s">
        <v>20</v>
      </c>
      <c r="K823" s="1245">
        <v>0</v>
      </c>
      <c r="L823" s="1245" t="s">
        <v>3116</v>
      </c>
      <c r="M823" s="1245">
        <v>0</v>
      </c>
      <c r="N823" s="1245"/>
      <c r="O823" s="1245">
        <v>0</v>
      </c>
      <c r="P823" s="1249"/>
      <c r="Q823" s="1245"/>
      <c r="R823" s="1244"/>
      <c r="S823" s="1244" t="s">
        <v>1806</v>
      </c>
      <c r="T823" s="1244"/>
      <c r="U823" s="1244" t="s">
        <v>3111</v>
      </c>
      <c r="V823" s="1244"/>
      <c r="W823" s="1244">
        <v>0</v>
      </c>
      <c r="X823" s="1244"/>
      <c r="Y823" s="1251">
        <v>40919</v>
      </c>
      <c r="Z823" s="1251">
        <v>41285</v>
      </c>
      <c r="AA823" s="1250">
        <f t="shared" ca="1" si="53"/>
        <v>13</v>
      </c>
      <c r="AB823" s="1252" t="s">
        <v>3826</v>
      </c>
      <c r="AC823" s="1253"/>
      <c r="AD823" s="1231"/>
    </row>
    <row r="824" spans="1:30" ht="15.75" hidden="1" customHeight="1">
      <c r="A824" s="1244">
        <f t="shared" si="48"/>
        <v>198</v>
      </c>
      <c r="B824" s="1245" t="s">
        <v>3140</v>
      </c>
      <c r="C824" s="1245" t="s">
        <v>3106</v>
      </c>
      <c r="D824" s="1245" t="s">
        <v>3134</v>
      </c>
      <c r="E824" s="1246" t="s">
        <v>2512</v>
      </c>
      <c r="F824" s="1245">
        <f t="shared" si="51"/>
        <v>1987</v>
      </c>
      <c r="G824" s="1247">
        <v>31967</v>
      </c>
      <c r="H824" s="1244" t="s">
        <v>3120</v>
      </c>
      <c r="I824" s="1248" t="s">
        <v>3826</v>
      </c>
      <c r="J824" s="1245" t="s">
        <v>1681</v>
      </c>
      <c r="K824" s="1245"/>
      <c r="L824" s="1254"/>
      <c r="M824" s="1245" t="s">
        <v>1804</v>
      </c>
      <c r="N824" s="1245"/>
      <c r="O824" s="1245">
        <v>0</v>
      </c>
      <c r="P824" s="1249"/>
      <c r="Q824" s="1245"/>
      <c r="R824" s="1251" t="s">
        <v>1946</v>
      </c>
      <c r="S824" s="1244"/>
      <c r="T824" s="1244"/>
      <c r="U824" s="1244"/>
      <c r="V824" s="1244"/>
      <c r="W824" s="1244"/>
      <c r="X824" s="1244"/>
      <c r="Y824" s="1251">
        <v>42138</v>
      </c>
      <c r="Z824" s="1251">
        <v>42504</v>
      </c>
      <c r="AA824" s="1257">
        <f t="shared" ca="1" si="53"/>
        <v>17.75</v>
      </c>
      <c r="AB824" s="1252" t="s">
        <v>3826</v>
      </c>
      <c r="AC824" s="1253"/>
      <c r="AD824" s="1231"/>
    </row>
    <row r="825" spans="1:30" ht="15.75" hidden="1" customHeight="1">
      <c r="A825" s="1244">
        <f t="shared" si="48"/>
        <v>198</v>
      </c>
      <c r="B825" s="1245" t="s">
        <v>3141</v>
      </c>
      <c r="C825" s="1245" t="s">
        <v>3106</v>
      </c>
      <c r="D825" s="1245" t="s">
        <v>3142</v>
      </c>
      <c r="E825" s="1244" t="s">
        <v>1710</v>
      </c>
      <c r="F825" s="1245">
        <f t="shared" si="51"/>
        <v>1993</v>
      </c>
      <c r="G825" s="1247">
        <v>34139</v>
      </c>
      <c r="H825" s="1244" t="s">
        <v>3120</v>
      </c>
      <c r="I825" s="1248" t="s">
        <v>3826</v>
      </c>
      <c r="J825" s="1245" t="s">
        <v>1681</v>
      </c>
      <c r="K825" s="1245"/>
      <c r="L825" s="1254"/>
      <c r="M825" s="1245" t="s">
        <v>2086</v>
      </c>
      <c r="N825" s="1245"/>
      <c r="O825" s="1245">
        <v>0</v>
      </c>
      <c r="P825" s="1249"/>
      <c r="Q825" s="1245"/>
      <c r="R825" s="1251" t="s">
        <v>1730</v>
      </c>
      <c r="S825" s="1244" t="s">
        <v>1806</v>
      </c>
      <c r="T825" s="1244"/>
      <c r="U825" s="1244"/>
      <c r="V825" s="1244"/>
      <c r="W825" s="1244"/>
      <c r="X825" s="1244"/>
      <c r="Y825" s="1251">
        <v>42078</v>
      </c>
      <c r="Z825" s="1251">
        <v>42444</v>
      </c>
      <c r="AA825" s="1250">
        <f t="shared" ca="1" si="53"/>
        <v>23.666666666666668</v>
      </c>
      <c r="AB825" s="1252" t="s">
        <v>3826</v>
      </c>
      <c r="AC825" s="1253"/>
      <c r="AD825" s="1231"/>
    </row>
    <row r="826" spans="1:30" ht="15.75" hidden="1" customHeight="1">
      <c r="A826" s="1244">
        <f t="shared" si="48"/>
        <v>198</v>
      </c>
      <c r="B826" s="1245" t="s">
        <v>3143</v>
      </c>
      <c r="C826" s="1245" t="s">
        <v>3106</v>
      </c>
      <c r="D826" s="1245" t="s">
        <v>3134</v>
      </c>
      <c r="E826" s="1246" t="s">
        <v>1710</v>
      </c>
      <c r="F826" s="1245">
        <f t="shared" si="51"/>
        <v>1989</v>
      </c>
      <c r="G826" s="1247">
        <v>32521</v>
      </c>
      <c r="H826" s="1244" t="s">
        <v>3110</v>
      </c>
      <c r="I826" s="1248" t="s">
        <v>3826</v>
      </c>
      <c r="J826" s="1245" t="s">
        <v>1681</v>
      </c>
      <c r="K826" s="1245">
        <v>0</v>
      </c>
      <c r="L826" s="1245" t="s">
        <v>2757</v>
      </c>
      <c r="M826" s="1245" t="s">
        <v>2309</v>
      </c>
      <c r="N826" s="1245"/>
      <c r="O826" s="1245" t="s">
        <v>1227</v>
      </c>
      <c r="P826" s="1249"/>
      <c r="Q826" s="1245"/>
      <c r="R826" s="1244" t="s">
        <v>1762</v>
      </c>
      <c r="S826" s="1244"/>
      <c r="T826" s="1244"/>
      <c r="U826" s="1244" t="s">
        <v>3111</v>
      </c>
      <c r="V826" s="1244"/>
      <c r="W826" s="1250" t="s">
        <v>1708</v>
      </c>
      <c r="X826" s="1244"/>
      <c r="Y826" s="1251">
        <v>40369</v>
      </c>
      <c r="Z826" s="1251">
        <v>40734</v>
      </c>
      <c r="AA826" s="1250">
        <f t="shared" ca="1" si="53"/>
        <v>19.25</v>
      </c>
      <c r="AB826" s="1252" t="s">
        <v>3826</v>
      </c>
      <c r="AC826" s="1253"/>
      <c r="AD826" s="1231"/>
    </row>
    <row r="827" spans="1:30" ht="31.5" hidden="1" customHeight="1">
      <c r="A827" s="1244">
        <f t="shared" si="48"/>
        <v>198</v>
      </c>
      <c r="B827" s="1245" t="s">
        <v>3144</v>
      </c>
      <c r="C827" s="1245" t="s">
        <v>3106</v>
      </c>
      <c r="D827" s="1245" t="s">
        <v>3134</v>
      </c>
      <c r="E827" s="1246" t="s">
        <v>1710</v>
      </c>
      <c r="F827" s="1245">
        <f t="shared" si="51"/>
        <v>1995</v>
      </c>
      <c r="G827" s="1247">
        <v>34793</v>
      </c>
      <c r="H827" s="1244" t="s">
        <v>3120</v>
      </c>
      <c r="I827" s="1248" t="s">
        <v>3826</v>
      </c>
      <c r="J827" s="1245" t="s">
        <v>20</v>
      </c>
      <c r="K827" s="1245"/>
      <c r="L827" s="1254"/>
      <c r="M827" s="1245">
        <v>0</v>
      </c>
      <c r="N827" s="1245"/>
      <c r="O827" s="1245">
        <v>0</v>
      </c>
      <c r="P827" s="1249"/>
      <c r="Q827" s="1245"/>
      <c r="R827" s="1244"/>
      <c r="S827" s="1244"/>
      <c r="T827" s="1244"/>
      <c r="U827" s="1244"/>
      <c r="V827" s="1244"/>
      <c r="W827" s="1244"/>
      <c r="X827" s="1244"/>
      <c r="Y827" s="1244"/>
      <c r="Z827" s="1244"/>
      <c r="AA827" s="1250">
        <f t="shared" ca="1" si="53"/>
        <v>25.5</v>
      </c>
      <c r="AB827" s="1252" t="s">
        <v>3826</v>
      </c>
      <c r="AC827" s="1253"/>
      <c r="AD827" s="1231"/>
    </row>
    <row r="828" spans="1:30" ht="15.75" hidden="1" customHeight="1">
      <c r="A828" s="1244">
        <f t="shared" si="48"/>
        <v>198</v>
      </c>
      <c r="B828" s="1261" t="s">
        <v>3145</v>
      </c>
      <c r="C828" s="1245" t="s">
        <v>3106</v>
      </c>
      <c r="D828" s="1261" t="s">
        <v>3134</v>
      </c>
      <c r="E828" s="1265" t="s">
        <v>1710</v>
      </c>
      <c r="F828" s="1261">
        <f t="shared" si="51"/>
        <v>1986</v>
      </c>
      <c r="G828" s="1263">
        <v>31634</v>
      </c>
      <c r="H828" s="1244" t="s">
        <v>3120</v>
      </c>
      <c r="I828" s="1264" t="s">
        <v>3826</v>
      </c>
      <c r="J828" s="1261" t="s">
        <v>1681</v>
      </c>
      <c r="K828" s="1261"/>
      <c r="L828" s="1254"/>
      <c r="M828" s="1245" t="s">
        <v>1841</v>
      </c>
      <c r="N828" s="1245"/>
      <c r="O828" s="1245">
        <v>0</v>
      </c>
      <c r="P828" s="1249"/>
      <c r="Q828" s="1245"/>
      <c r="R828" s="1251" t="s">
        <v>2105</v>
      </c>
      <c r="S828" s="1265"/>
      <c r="T828" s="1265"/>
      <c r="U828" s="1265"/>
      <c r="V828" s="1265"/>
      <c r="W828" s="1265"/>
      <c r="X828" s="1265"/>
      <c r="Y828" s="1251">
        <v>39613</v>
      </c>
      <c r="Z828" s="1251">
        <v>39978</v>
      </c>
      <c r="AA828" s="1267">
        <f t="shared" ca="1" si="53"/>
        <v>16.833333333333332</v>
      </c>
      <c r="AB828" s="1252" t="s">
        <v>3826</v>
      </c>
      <c r="AC828" s="1253"/>
      <c r="AD828" s="1231"/>
    </row>
    <row r="829" spans="1:30" ht="15.75" hidden="1" customHeight="1">
      <c r="A829" s="1244">
        <f t="shared" si="48"/>
        <v>198</v>
      </c>
      <c r="B829" s="1245" t="s">
        <v>3146</v>
      </c>
      <c r="C829" s="1245" t="s">
        <v>3106</v>
      </c>
      <c r="D829" s="1245" t="s">
        <v>3134</v>
      </c>
      <c r="E829" s="1244" t="s">
        <v>1710</v>
      </c>
      <c r="F829" s="1245">
        <f t="shared" si="51"/>
        <v>1992</v>
      </c>
      <c r="G829" s="1247">
        <v>33644</v>
      </c>
      <c r="H829" s="1244" t="s">
        <v>3110</v>
      </c>
      <c r="I829" s="1248" t="s">
        <v>3826</v>
      </c>
      <c r="J829" s="1245" t="s">
        <v>20</v>
      </c>
      <c r="K829" s="1245"/>
      <c r="L829" s="1245" t="s">
        <v>2723</v>
      </c>
      <c r="M829" s="1245">
        <v>0</v>
      </c>
      <c r="N829" s="1245"/>
      <c r="O829" s="1245">
        <v>0</v>
      </c>
      <c r="P829" s="1249"/>
      <c r="Q829" s="1245"/>
      <c r="R829" s="1244"/>
      <c r="S829" s="1244"/>
      <c r="T829" s="1244"/>
      <c r="U829" s="1244" t="s">
        <v>3111</v>
      </c>
      <c r="V829" s="1244"/>
      <c r="W829" s="1250" t="s">
        <v>1886</v>
      </c>
      <c r="X829" s="1244"/>
      <c r="Y829" s="1251">
        <v>41780</v>
      </c>
      <c r="Z829" s="1251">
        <v>42145</v>
      </c>
      <c r="AA829" s="1250">
        <f t="shared" ca="1" si="53"/>
        <v>22.333333333333332</v>
      </c>
      <c r="AB829" s="1252" t="s">
        <v>3826</v>
      </c>
      <c r="AC829" s="1253"/>
      <c r="AD829" s="1231"/>
    </row>
    <row r="830" spans="1:30" ht="15.75" hidden="1" customHeight="1">
      <c r="A830" s="1244">
        <f t="shared" si="48"/>
        <v>198</v>
      </c>
      <c r="B830" s="1245" t="s">
        <v>3147</v>
      </c>
      <c r="C830" s="1245" t="s">
        <v>3106</v>
      </c>
      <c r="D830" s="1245" t="s">
        <v>3134</v>
      </c>
      <c r="E830" s="1244" t="s">
        <v>1710</v>
      </c>
      <c r="F830" s="1245">
        <f t="shared" si="51"/>
        <v>1974</v>
      </c>
      <c r="G830" s="1247">
        <v>27113</v>
      </c>
      <c r="H830" s="1244" t="s">
        <v>3110</v>
      </c>
      <c r="I830" s="1248" t="s">
        <v>3826</v>
      </c>
      <c r="J830" s="1245" t="s">
        <v>20</v>
      </c>
      <c r="K830" s="1245"/>
      <c r="L830" s="1254"/>
      <c r="M830" s="1245">
        <v>0</v>
      </c>
      <c r="N830" s="1245"/>
      <c r="O830" s="1245">
        <v>0</v>
      </c>
      <c r="P830" s="1249"/>
      <c r="Q830" s="1245"/>
      <c r="R830" s="1244"/>
      <c r="S830" s="1244" t="s">
        <v>1806</v>
      </c>
      <c r="T830" s="1244"/>
      <c r="U830" s="1244" t="s">
        <v>3111</v>
      </c>
      <c r="V830" s="1244"/>
      <c r="W830" s="1250" t="s">
        <v>1886</v>
      </c>
      <c r="X830" s="1244"/>
      <c r="Y830" s="1251">
        <v>35455</v>
      </c>
      <c r="Z830" s="1251">
        <v>35820</v>
      </c>
      <c r="AA830" s="1250">
        <f t="shared" ca="1" si="53"/>
        <v>4.416666666666667</v>
      </c>
      <c r="AB830" s="1252" t="s">
        <v>3826</v>
      </c>
      <c r="AC830" s="1253"/>
      <c r="AD830" s="1231"/>
    </row>
    <row r="831" spans="1:30" ht="15.75" hidden="1" customHeight="1">
      <c r="A831" s="1244">
        <f t="shared" si="48"/>
        <v>198</v>
      </c>
      <c r="B831" s="1245" t="s">
        <v>3148</v>
      </c>
      <c r="C831" s="1245" t="s">
        <v>3106</v>
      </c>
      <c r="D831" s="1245" t="s">
        <v>3134</v>
      </c>
      <c r="E831" s="1246" t="s">
        <v>1710</v>
      </c>
      <c r="F831" s="1245">
        <f t="shared" si="51"/>
        <v>1993</v>
      </c>
      <c r="G831" s="1247">
        <v>34082</v>
      </c>
      <c r="H831" s="1244" t="s">
        <v>3110</v>
      </c>
      <c r="I831" s="1248" t="s">
        <v>3826</v>
      </c>
      <c r="J831" s="1245" t="s">
        <v>20</v>
      </c>
      <c r="K831" s="1245"/>
      <c r="L831" s="1245" t="s">
        <v>2309</v>
      </c>
      <c r="M831" s="1245">
        <v>0</v>
      </c>
      <c r="N831" s="1245"/>
      <c r="O831" s="1245">
        <v>0</v>
      </c>
      <c r="P831" s="1249"/>
      <c r="Q831" s="1245"/>
      <c r="R831" s="1244" t="s">
        <v>1773</v>
      </c>
      <c r="S831" s="1244" t="s">
        <v>1806</v>
      </c>
      <c r="T831" s="1244"/>
      <c r="U831" s="1244" t="s">
        <v>3111</v>
      </c>
      <c r="V831" s="1244"/>
      <c r="W831" s="1244">
        <v>0</v>
      </c>
      <c r="X831" s="1244"/>
      <c r="Y831" s="1251">
        <v>42181</v>
      </c>
      <c r="Z831" s="1251">
        <v>42547</v>
      </c>
      <c r="AA831" s="1250">
        <f t="shared" ca="1" si="53"/>
        <v>23.5</v>
      </c>
      <c r="AB831" s="1252" t="s">
        <v>3826</v>
      </c>
      <c r="AC831" s="1253"/>
      <c r="AD831" s="1231"/>
    </row>
    <row r="832" spans="1:30" ht="15.75" hidden="1" customHeight="1">
      <c r="A832" s="1244">
        <f t="shared" si="48"/>
        <v>198</v>
      </c>
      <c r="B832" s="1245" t="s">
        <v>3149</v>
      </c>
      <c r="C832" s="1245" t="s">
        <v>3106</v>
      </c>
      <c r="D832" s="1245" t="s">
        <v>3142</v>
      </c>
      <c r="E832" s="1244" t="s">
        <v>1690</v>
      </c>
      <c r="F832" s="1245">
        <f t="shared" si="51"/>
        <v>1990</v>
      </c>
      <c r="G832" s="1247">
        <v>33020</v>
      </c>
      <c r="H832" s="1244" t="s">
        <v>3120</v>
      </c>
      <c r="I832" s="1248" t="s">
        <v>3826</v>
      </c>
      <c r="J832" s="1245" t="s">
        <v>1681</v>
      </c>
      <c r="K832" s="1245">
        <v>0</v>
      </c>
      <c r="L832" s="1245" t="s">
        <v>1767</v>
      </c>
      <c r="M832" s="1245" t="s">
        <v>2134</v>
      </c>
      <c r="N832" s="1245"/>
      <c r="O832" s="1245" t="s">
        <v>1227</v>
      </c>
      <c r="P832" s="1249"/>
      <c r="Q832" s="1245"/>
      <c r="R832" s="1251" t="s">
        <v>1730</v>
      </c>
      <c r="S832" s="1244" t="s">
        <v>1806</v>
      </c>
      <c r="T832" s="1244"/>
      <c r="U832" s="1244"/>
      <c r="V832" s="1244"/>
      <c r="W832" s="1250" t="s">
        <v>1708</v>
      </c>
      <c r="X832" s="1244"/>
      <c r="Y832" s="1251"/>
      <c r="Z832" s="1251"/>
      <c r="AA832" s="1250">
        <f t="shared" ca="1" si="53"/>
        <v>25.583333333333332</v>
      </c>
      <c r="AB832" s="1252" t="s">
        <v>3826</v>
      </c>
      <c r="AC832" s="1253"/>
      <c r="AD832" s="1231"/>
    </row>
    <row r="833" spans="1:30" ht="15.75" hidden="1" customHeight="1">
      <c r="A833" s="1244">
        <f t="shared" si="48"/>
        <v>198</v>
      </c>
      <c r="B833" s="1245" t="s">
        <v>3150</v>
      </c>
      <c r="C833" s="1245" t="s">
        <v>3106</v>
      </c>
      <c r="D833" s="1245" t="s">
        <v>3142</v>
      </c>
      <c r="E833" s="1246" t="s">
        <v>1710</v>
      </c>
      <c r="F833" s="1245">
        <f t="shared" si="51"/>
        <v>1981</v>
      </c>
      <c r="G833" s="1247">
        <v>29733</v>
      </c>
      <c r="H833" s="1244" t="s">
        <v>3151</v>
      </c>
      <c r="I833" s="1248" t="s">
        <v>3826</v>
      </c>
      <c r="J833" s="1245" t="s">
        <v>20</v>
      </c>
      <c r="K833" s="1245"/>
      <c r="L833" s="1245" t="s">
        <v>2097</v>
      </c>
      <c r="M833" s="1245">
        <v>0</v>
      </c>
      <c r="N833" s="1245"/>
      <c r="O833" s="1245">
        <v>0</v>
      </c>
      <c r="P833" s="1249"/>
      <c r="Q833" s="1245"/>
      <c r="R833" s="1244" t="s">
        <v>1773</v>
      </c>
      <c r="S833" s="1244" t="s">
        <v>1806</v>
      </c>
      <c r="T833" s="1244"/>
      <c r="U833" s="1244"/>
      <c r="V833" s="1244"/>
      <c r="W833" s="1244">
        <v>0</v>
      </c>
      <c r="X833" s="1244"/>
      <c r="Y833" s="1251">
        <v>40149</v>
      </c>
      <c r="Z833" s="1251">
        <v>40514</v>
      </c>
      <c r="AA833" s="1250">
        <f t="shared" ca="1" si="53"/>
        <v>11.583333333333334</v>
      </c>
      <c r="AB833" s="1252" t="s">
        <v>3826</v>
      </c>
      <c r="AC833" s="1253"/>
      <c r="AD833" s="1231"/>
    </row>
    <row r="834" spans="1:30" ht="15.75" hidden="1" customHeight="1">
      <c r="A834" s="1244">
        <f t="shared" si="48"/>
        <v>198</v>
      </c>
      <c r="B834" s="1245" t="s">
        <v>3152</v>
      </c>
      <c r="C834" s="1245" t="s">
        <v>3106</v>
      </c>
      <c r="D834" s="1248" t="s">
        <v>3063</v>
      </c>
      <c r="E834" s="1244" t="s">
        <v>1690</v>
      </c>
      <c r="F834" s="1245">
        <f t="shared" si="51"/>
        <v>1973</v>
      </c>
      <c r="G834" s="1247">
        <v>26816</v>
      </c>
      <c r="H834" s="1244" t="s">
        <v>1691</v>
      </c>
      <c r="I834" s="1248" t="s">
        <v>3826</v>
      </c>
      <c r="J834" s="1245" t="s">
        <v>1683</v>
      </c>
      <c r="K834" s="1245">
        <v>0</v>
      </c>
      <c r="L834" s="1245" t="s">
        <v>2801</v>
      </c>
      <c r="M834" s="1245" t="s">
        <v>1905</v>
      </c>
      <c r="N834" s="1245"/>
      <c r="O834" s="1245" t="s">
        <v>2109</v>
      </c>
      <c r="P834" s="1249"/>
      <c r="Q834" s="1245" t="s">
        <v>1756</v>
      </c>
      <c r="R834" s="1251" t="s">
        <v>1853</v>
      </c>
      <c r="S834" s="1244" t="s">
        <v>2031</v>
      </c>
      <c r="T834" s="1244"/>
      <c r="U834" s="1244" t="s">
        <v>1760</v>
      </c>
      <c r="V834" s="1244" t="s">
        <v>725</v>
      </c>
      <c r="W834" s="1250" t="s">
        <v>1716</v>
      </c>
      <c r="X834" s="1244" t="s">
        <v>1696</v>
      </c>
      <c r="Y834" s="1251">
        <v>38054</v>
      </c>
      <c r="Z834" s="1251">
        <v>38419</v>
      </c>
      <c r="AA834" s="1250">
        <f t="shared" ca="1" si="53"/>
        <v>8.5833333333333339</v>
      </c>
      <c r="AB834" s="1252" t="s">
        <v>3826</v>
      </c>
      <c r="AC834" s="1253"/>
      <c r="AD834" s="1231"/>
    </row>
    <row r="835" spans="1:30" ht="15.75" hidden="1" customHeight="1">
      <c r="A835" s="1244">
        <f t="shared" si="48"/>
        <v>198</v>
      </c>
      <c r="B835" s="1245" t="s">
        <v>3153</v>
      </c>
      <c r="C835" s="1245" t="s">
        <v>3106</v>
      </c>
      <c r="D835" s="1245" t="s">
        <v>3154</v>
      </c>
      <c r="E835" s="1246" t="s">
        <v>1690</v>
      </c>
      <c r="F835" s="1245">
        <f t="shared" si="51"/>
        <v>1979</v>
      </c>
      <c r="G835" s="1247">
        <v>29110</v>
      </c>
      <c r="H835" s="1244" t="s">
        <v>3155</v>
      </c>
      <c r="I835" s="1248" t="s">
        <v>3156</v>
      </c>
      <c r="J835" s="1245" t="s">
        <v>1681</v>
      </c>
      <c r="K835" s="1245"/>
      <c r="L835" s="1245" t="s">
        <v>2086</v>
      </c>
      <c r="M835" s="1245" t="s">
        <v>2086</v>
      </c>
      <c r="N835" s="1245"/>
      <c r="O835" s="1245">
        <v>0</v>
      </c>
      <c r="P835" s="1249"/>
      <c r="Q835" s="1245"/>
      <c r="R835" s="1244"/>
      <c r="S835" s="1244"/>
      <c r="T835" s="1244"/>
      <c r="U835" s="1244"/>
      <c r="V835" s="1244"/>
      <c r="W835" s="1244"/>
      <c r="X835" s="1244"/>
      <c r="Y835" s="1251">
        <v>39116</v>
      </c>
      <c r="Z835" s="1251">
        <v>39481</v>
      </c>
      <c r="AA835" s="1250">
        <f t="shared" ca="1" si="53"/>
        <v>14.916666666666666</v>
      </c>
      <c r="AB835" s="1252" t="s">
        <v>3826</v>
      </c>
      <c r="AC835" s="1253"/>
      <c r="AD835" s="1231"/>
    </row>
    <row r="836" spans="1:30" ht="15.75" hidden="1" customHeight="1">
      <c r="A836" s="1244">
        <f t="shared" si="48"/>
        <v>198</v>
      </c>
      <c r="B836" s="1245" t="s">
        <v>3157</v>
      </c>
      <c r="C836" s="1245" t="s">
        <v>3106</v>
      </c>
      <c r="D836" s="1245" t="s">
        <v>3154</v>
      </c>
      <c r="E836" s="1246" t="s">
        <v>1710</v>
      </c>
      <c r="F836" s="1245">
        <f>+YEAR(G836)</f>
        <v>1985</v>
      </c>
      <c r="G836" s="1247">
        <v>31306</v>
      </c>
      <c r="H836" s="1246" t="s">
        <v>3158</v>
      </c>
      <c r="I836" s="1248" t="s">
        <v>3826</v>
      </c>
      <c r="J836" s="1245" t="s">
        <v>1681</v>
      </c>
      <c r="K836" s="1245"/>
      <c r="L836" s="1245" t="s">
        <v>2909</v>
      </c>
      <c r="M836" s="1245"/>
      <c r="N836" s="1245"/>
      <c r="O836" s="1245"/>
      <c r="P836" s="1249"/>
      <c r="Q836" s="1245"/>
      <c r="R836" s="1251" t="s">
        <v>1719</v>
      </c>
      <c r="S836" s="1244" t="s">
        <v>2147</v>
      </c>
      <c r="T836" s="1244"/>
      <c r="U836" s="1244"/>
      <c r="V836" s="1244"/>
      <c r="W836" s="1244"/>
      <c r="X836" s="1244"/>
      <c r="Y836" s="1244"/>
      <c r="Z836" s="1244"/>
      <c r="AA836" s="1257"/>
      <c r="AB836" s="1252" t="s">
        <v>3826</v>
      </c>
      <c r="AC836" s="1253"/>
      <c r="AD836" s="1231"/>
    </row>
    <row r="837" spans="1:30" ht="15.75" hidden="1" customHeight="1">
      <c r="A837" s="1244">
        <f t="shared" si="48"/>
        <v>198</v>
      </c>
      <c r="B837" s="1245" t="s">
        <v>3159</v>
      </c>
      <c r="C837" s="1245" t="s">
        <v>3106</v>
      </c>
      <c r="D837" s="1245" t="s">
        <v>3154</v>
      </c>
      <c r="E837" s="1244" t="s">
        <v>1710</v>
      </c>
      <c r="F837" s="1245">
        <f t="shared" ref="F837:F863" si="54">YEAR(G837)</f>
        <v>1976</v>
      </c>
      <c r="G837" s="1247">
        <v>27937</v>
      </c>
      <c r="H837" s="1244" t="s">
        <v>3151</v>
      </c>
      <c r="I837" s="1248" t="s">
        <v>3826</v>
      </c>
      <c r="J837" s="1245" t="s">
        <v>1681</v>
      </c>
      <c r="K837" s="1245">
        <v>0</v>
      </c>
      <c r="L837" s="1245" t="s">
        <v>2041</v>
      </c>
      <c r="M837" s="1245" t="s">
        <v>2073</v>
      </c>
      <c r="N837" s="1245"/>
      <c r="O837" s="1245" t="s">
        <v>1227</v>
      </c>
      <c r="P837" s="1249"/>
      <c r="Q837" s="1245"/>
      <c r="R837" s="1251" t="s">
        <v>1746</v>
      </c>
      <c r="S837" s="1244"/>
      <c r="T837" s="1244" t="s">
        <v>725</v>
      </c>
      <c r="U837" s="1244"/>
      <c r="V837" s="1244"/>
      <c r="W837" s="1250" t="s">
        <v>1886</v>
      </c>
      <c r="X837" s="1244"/>
      <c r="Y837" s="1251">
        <v>37162</v>
      </c>
      <c r="Z837" s="1251">
        <v>37527</v>
      </c>
      <c r="AA837" s="1250">
        <f t="shared" ref="AA837:AA846" ca="1" si="55">IF(E837="nữ",660-DATEDIF(G837,TODAY(),"m"),720-DATEDIF(G837,TODAY(),"m"))/12</f>
        <v>6.666666666666667</v>
      </c>
      <c r="AB837" s="1252" t="s">
        <v>3826</v>
      </c>
      <c r="AC837" s="1253"/>
      <c r="AD837" s="1231"/>
    </row>
    <row r="838" spans="1:30" ht="15.75" hidden="1" customHeight="1">
      <c r="A838" s="1244">
        <f t="shared" si="48"/>
        <v>198</v>
      </c>
      <c r="B838" s="1245" t="s">
        <v>3160</v>
      </c>
      <c r="C838" s="1245" t="s">
        <v>3106</v>
      </c>
      <c r="D838" s="1245" t="s">
        <v>3154</v>
      </c>
      <c r="E838" s="1246" t="s">
        <v>3161</v>
      </c>
      <c r="F838" s="1245">
        <f t="shared" si="54"/>
        <v>1997</v>
      </c>
      <c r="G838" s="1247">
        <v>35488</v>
      </c>
      <c r="H838" s="1246" t="s">
        <v>3158</v>
      </c>
      <c r="I838" s="1248" t="s">
        <v>3826</v>
      </c>
      <c r="J838" s="1245" t="s">
        <v>20</v>
      </c>
      <c r="K838" s="1245"/>
      <c r="L838" s="1245" t="s">
        <v>2916</v>
      </c>
      <c r="M838" s="1245">
        <v>0</v>
      </c>
      <c r="N838" s="1245"/>
      <c r="O838" s="1245">
        <v>0</v>
      </c>
      <c r="P838" s="1249"/>
      <c r="Q838" s="1245"/>
      <c r="R838" s="1244"/>
      <c r="S838" s="1244"/>
      <c r="T838" s="1244"/>
      <c r="U838" s="1244"/>
      <c r="V838" s="1244"/>
      <c r="W838" s="1244"/>
      <c r="X838" s="1244"/>
      <c r="Y838" s="1251">
        <v>43462</v>
      </c>
      <c r="Z838" s="1251">
        <v>43827</v>
      </c>
      <c r="AA838" s="1257">
        <f t="shared" ca="1" si="55"/>
        <v>32.333333333333336</v>
      </c>
      <c r="AB838" s="1252" t="s">
        <v>3826</v>
      </c>
      <c r="AC838" s="1253"/>
      <c r="AD838" s="1231"/>
    </row>
    <row r="839" spans="1:30" ht="15.75" hidden="1" customHeight="1">
      <c r="A839" s="1244">
        <f t="shared" si="48"/>
        <v>198</v>
      </c>
      <c r="B839" s="1245" t="s">
        <v>3162</v>
      </c>
      <c r="C839" s="1245" t="s">
        <v>3106</v>
      </c>
      <c r="D839" s="1245" t="s">
        <v>3154</v>
      </c>
      <c r="E839" s="1246" t="s">
        <v>1690</v>
      </c>
      <c r="F839" s="1245">
        <f t="shared" si="54"/>
        <v>1988</v>
      </c>
      <c r="G839" s="1247">
        <v>32460</v>
      </c>
      <c r="H839" s="1244" t="s">
        <v>3158</v>
      </c>
      <c r="I839" s="1248" t="s">
        <v>3826</v>
      </c>
      <c r="J839" s="1245" t="s">
        <v>1681</v>
      </c>
      <c r="K839" s="1245">
        <v>0</v>
      </c>
      <c r="L839" s="1245" t="s">
        <v>2916</v>
      </c>
      <c r="M839" s="1245" t="s">
        <v>2248</v>
      </c>
      <c r="N839" s="1245"/>
      <c r="O839" s="1245">
        <v>0</v>
      </c>
      <c r="P839" s="1249"/>
      <c r="Q839" s="1245"/>
      <c r="R839" s="1251" t="s">
        <v>3163</v>
      </c>
      <c r="S839" s="1244" t="s">
        <v>2031</v>
      </c>
      <c r="T839" s="1244"/>
      <c r="U839" s="1244"/>
      <c r="V839" s="1244"/>
      <c r="W839" s="1250" t="s">
        <v>1708</v>
      </c>
      <c r="X839" s="1244"/>
      <c r="Y839" s="1251">
        <v>42919</v>
      </c>
      <c r="Z839" s="1251">
        <v>43284</v>
      </c>
      <c r="AA839" s="1250">
        <f t="shared" ca="1" si="55"/>
        <v>24.083333333333332</v>
      </c>
      <c r="AB839" s="1252" t="s">
        <v>3826</v>
      </c>
      <c r="AC839" s="1253"/>
      <c r="AD839" s="1231"/>
    </row>
    <row r="840" spans="1:30" ht="15.75" hidden="1" customHeight="1">
      <c r="A840" s="1244">
        <f t="shared" si="48"/>
        <v>198</v>
      </c>
      <c r="B840" s="1245" t="s">
        <v>3164</v>
      </c>
      <c r="C840" s="1245" t="s">
        <v>3106</v>
      </c>
      <c r="D840" s="1245" t="s">
        <v>3154</v>
      </c>
      <c r="E840" s="1244" t="s">
        <v>1710</v>
      </c>
      <c r="F840" s="1245">
        <f t="shared" si="54"/>
        <v>1991</v>
      </c>
      <c r="G840" s="1247">
        <v>33349</v>
      </c>
      <c r="H840" s="1244" t="s">
        <v>3151</v>
      </c>
      <c r="I840" s="1248" t="s">
        <v>3826</v>
      </c>
      <c r="J840" s="1245" t="s">
        <v>1681</v>
      </c>
      <c r="K840" s="1245">
        <v>0</v>
      </c>
      <c r="L840" s="1245" t="s">
        <v>2087</v>
      </c>
      <c r="M840" s="1245" t="s">
        <v>2087</v>
      </c>
      <c r="N840" s="1245"/>
      <c r="O840" s="1245" t="s">
        <v>1227</v>
      </c>
      <c r="P840" s="1249"/>
      <c r="Q840" s="1245"/>
      <c r="R840" s="1251" t="s">
        <v>1773</v>
      </c>
      <c r="S840" s="1244"/>
      <c r="T840" s="1244"/>
      <c r="U840" s="1244"/>
      <c r="V840" s="1244"/>
      <c r="W840" s="1250" t="s">
        <v>1886</v>
      </c>
      <c r="X840" s="1244"/>
      <c r="Y840" s="1251">
        <v>40494</v>
      </c>
      <c r="Z840" s="1251">
        <v>40859</v>
      </c>
      <c r="AA840" s="1250">
        <f t="shared" ca="1" si="55"/>
        <v>21.5</v>
      </c>
      <c r="AB840" s="1252" t="s">
        <v>3826</v>
      </c>
      <c r="AC840" s="1253"/>
      <c r="AD840" s="1231"/>
    </row>
    <row r="841" spans="1:30" ht="15.75" hidden="1" customHeight="1">
      <c r="A841" s="1244">
        <f t="shared" si="48"/>
        <v>198</v>
      </c>
      <c r="B841" s="1245" t="s">
        <v>3165</v>
      </c>
      <c r="C841" s="1245" t="s">
        <v>3106</v>
      </c>
      <c r="D841" s="1245" t="s">
        <v>3154</v>
      </c>
      <c r="E841" s="1246" t="s">
        <v>1710</v>
      </c>
      <c r="F841" s="1245">
        <f t="shared" si="54"/>
        <v>1973</v>
      </c>
      <c r="G841" s="1247">
        <v>26816</v>
      </c>
      <c r="H841" s="1244" t="s">
        <v>3151</v>
      </c>
      <c r="I841" s="1248" t="s">
        <v>3826</v>
      </c>
      <c r="J841" s="1245" t="s">
        <v>1681</v>
      </c>
      <c r="K841" s="1245">
        <v>0</v>
      </c>
      <c r="L841" s="1245" t="s">
        <v>2057</v>
      </c>
      <c r="M841" s="1245" t="s">
        <v>3166</v>
      </c>
      <c r="N841" s="1245"/>
      <c r="O841" s="1245" t="s">
        <v>1227</v>
      </c>
      <c r="P841" s="1249"/>
      <c r="Q841" s="1245"/>
      <c r="R841" s="1244" t="s">
        <v>1762</v>
      </c>
      <c r="S841" s="1244" t="s">
        <v>1806</v>
      </c>
      <c r="T841" s="1244"/>
      <c r="U841" s="1244"/>
      <c r="V841" s="1244"/>
      <c r="W841" s="1250" t="s">
        <v>1716</v>
      </c>
      <c r="X841" s="1244"/>
      <c r="Y841" s="1251">
        <v>37267</v>
      </c>
      <c r="Z841" s="1251">
        <v>37632</v>
      </c>
      <c r="AA841" s="1250">
        <f t="shared" ca="1" si="55"/>
        <v>3.5833333333333335</v>
      </c>
      <c r="AB841" s="1252" t="s">
        <v>3826</v>
      </c>
      <c r="AC841" s="1253"/>
      <c r="AD841" s="1231"/>
    </row>
    <row r="842" spans="1:30" ht="15.75" hidden="1" customHeight="1">
      <c r="A842" s="1244">
        <f t="shared" si="48"/>
        <v>198</v>
      </c>
      <c r="B842" s="1245" t="s">
        <v>3167</v>
      </c>
      <c r="C842" s="1245" t="s">
        <v>3106</v>
      </c>
      <c r="D842" s="1245" t="s">
        <v>3154</v>
      </c>
      <c r="E842" s="1246" t="s">
        <v>1710</v>
      </c>
      <c r="F842" s="1245">
        <f t="shared" si="54"/>
        <v>1982</v>
      </c>
      <c r="G842" s="1247">
        <v>30019</v>
      </c>
      <c r="H842" s="1244" t="s">
        <v>3158</v>
      </c>
      <c r="I842" s="1248" t="s">
        <v>3826</v>
      </c>
      <c r="J842" s="1245" t="s">
        <v>1681</v>
      </c>
      <c r="K842" s="1245"/>
      <c r="L842" s="1245" t="s">
        <v>1858</v>
      </c>
      <c r="M842" s="1245" t="s">
        <v>1858</v>
      </c>
      <c r="N842" s="1245"/>
      <c r="O842" s="1245">
        <v>0</v>
      </c>
      <c r="P842" s="1249"/>
      <c r="Q842" s="1245"/>
      <c r="R842" s="1251" t="s">
        <v>1730</v>
      </c>
      <c r="S842" s="1244" t="s">
        <v>1859</v>
      </c>
      <c r="T842" s="1244" t="s">
        <v>725</v>
      </c>
      <c r="U842" s="1244"/>
      <c r="V842" s="1244"/>
      <c r="W842" s="1244">
        <v>0</v>
      </c>
      <c r="X842" s="1244"/>
      <c r="Y842" s="1251"/>
      <c r="Z842" s="1251"/>
      <c r="AA842" s="1250">
        <f t="shared" ca="1" si="55"/>
        <v>12.416666666666666</v>
      </c>
      <c r="AB842" s="1252" t="s">
        <v>3826</v>
      </c>
      <c r="AC842" s="1253"/>
      <c r="AD842" s="1231"/>
    </row>
    <row r="843" spans="1:30" ht="15.75" hidden="1" customHeight="1">
      <c r="A843" s="1244">
        <f t="shared" si="48"/>
        <v>198</v>
      </c>
      <c r="B843" s="1245" t="s">
        <v>3168</v>
      </c>
      <c r="C843" s="1245" t="s">
        <v>3106</v>
      </c>
      <c r="D843" s="1245" t="s">
        <v>3169</v>
      </c>
      <c r="E843" s="1244" t="s">
        <v>1710</v>
      </c>
      <c r="F843" s="1245">
        <f t="shared" si="54"/>
        <v>1982</v>
      </c>
      <c r="G843" s="1247">
        <v>29999</v>
      </c>
      <c r="H843" s="1244" t="s">
        <v>3158</v>
      </c>
      <c r="I843" s="1248" t="s">
        <v>3826</v>
      </c>
      <c r="J843" s="1245" t="s">
        <v>20</v>
      </c>
      <c r="K843" s="1245"/>
      <c r="L843" s="1254"/>
      <c r="M843" s="1245">
        <v>0</v>
      </c>
      <c r="N843" s="1245"/>
      <c r="O843" s="1245">
        <v>0</v>
      </c>
      <c r="P843" s="1249"/>
      <c r="Q843" s="1245"/>
      <c r="R843" s="1244" t="s">
        <v>1762</v>
      </c>
      <c r="S843" s="1244" t="s">
        <v>1806</v>
      </c>
      <c r="T843" s="1244"/>
      <c r="U843" s="1244"/>
      <c r="V843" s="1244"/>
      <c r="W843" s="1244">
        <v>0</v>
      </c>
      <c r="X843" s="1244"/>
      <c r="Y843" s="1251">
        <v>39967</v>
      </c>
      <c r="Z843" s="1251">
        <v>40332</v>
      </c>
      <c r="AA843" s="1250">
        <f t="shared" ca="1" si="55"/>
        <v>12.333333333333334</v>
      </c>
      <c r="AB843" s="1252" t="s">
        <v>3826</v>
      </c>
      <c r="AC843" s="1253"/>
      <c r="AD843" s="1231"/>
    </row>
    <row r="844" spans="1:30" ht="15.75" hidden="1" customHeight="1">
      <c r="A844" s="1244">
        <f t="shared" si="48"/>
        <v>198</v>
      </c>
      <c r="B844" s="1245" t="s">
        <v>3170</v>
      </c>
      <c r="C844" s="1245" t="s">
        <v>3106</v>
      </c>
      <c r="D844" s="1245" t="s">
        <v>3169</v>
      </c>
      <c r="E844" s="1244" t="s">
        <v>1710</v>
      </c>
      <c r="F844" s="1245">
        <f t="shared" si="54"/>
        <v>1989</v>
      </c>
      <c r="G844" s="1247">
        <v>32818</v>
      </c>
      <c r="H844" s="1244" t="s">
        <v>3158</v>
      </c>
      <c r="I844" s="1248" t="s">
        <v>3826</v>
      </c>
      <c r="J844" s="1245" t="s">
        <v>1681</v>
      </c>
      <c r="K844" s="1245">
        <v>0</v>
      </c>
      <c r="L844" s="1245" t="s">
        <v>2723</v>
      </c>
      <c r="M844" s="1245" t="s">
        <v>1841</v>
      </c>
      <c r="N844" s="1245"/>
      <c r="O844" s="1245">
        <v>0</v>
      </c>
      <c r="P844" s="1249"/>
      <c r="Q844" s="1245"/>
      <c r="R844" s="1251" t="s">
        <v>3171</v>
      </c>
      <c r="S844" s="1244" t="s">
        <v>1806</v>
      </c>
      <c r="T844" s="1244"/>
      <c r="U844" s="1244"/>
      <c r="V844" s="1244"/>
      <c r="W844" s="1244">
        <v>0</v>
      </c>
      <c r="X844" s="1244"/>
      <c r="Y844" s="1251">
        <v>41345</v>
      </c>
      <c r="Z844" s="1251">
        <v>41710</v>
      </c>
      <c r="AA844" s="1250">
        <f t="shared" ca="1" si="55"/>
        <v>20.083333333333332</v>
      </c>
      <c r="AB844" s="1252" t="s">
        <v>3826</v>
      </c>
      <c r="AC844" s="1253"/>
      <c r="AD844" s="1231"/>
    </row>
    <row r="845" spans="1:30" ht="15.75" hidden="1" customHeight="1">
      <c r="A845" s="1244">
        <f t="shared" si="48"/>
        <v>198</v>
      </c>
      <c r="B845" s="1245" t="s">
        <v>3172</v>
      </c>
      <c r="C845" s="1245" t="s">
        <v>3106</v>
      </c>
      <c r="D845" s="1245" t="s">
        <v>3169</v>
      </c>
      <c r="E845" s="1244" t="s">
        <v>1690</v>
      </c>
      <c r="F845" s="1245">
        <f t="shared" si="54"/>
        <v>1976</v>
      </c>
      <c r="G845" s="1247">
        <v>27966</v>
      </c>
      <c r="H845" s="1244" t="s">
        <v>3151</v>
      </c>
      <c r="I845" s="1248" t="s">
        <v>3826</v>
      </c>
      <c r="J845" s="1245" t="s">
        <v>20</v>
      </c>
      <c r="K845" s="1245">
        <v>0</v>
      </c>
      <c r="L845" s="1245" t="s">
        <v>2280</v>
      </c>
      <c r="M845" s="1245">
        <v>0</v>
      </c>
      <c r="N845" s="1245"/>
      <c r="O845" s="1245" t="s">
        <v>1227</v>
      </c>
      <c r="P845" s="1249"/>
      <c r="Q845" s="1245"/>
      <c r="R845" s="1244"/>
      <c r="S845" s="1244"/>
      <c r="T845" s="1244"/>
      <c r="U845" s="1244"/>
      <c r="V845" s="1244"/>
      <c r="W845" s="1250" t="s">
        <v>1708</v>
      </c>
      <c r="X845" s="1244"/>
      <c r="Y845" s="1251">
        <v>41684</v>
      </c>
      <c r="Z845" s="1251">
        <v>42049</v>
      </c>
      <c r="AA845" s="1250">
        <f t="shared" ca="1" si="55"/>
        <v>11.75</v>
      </c>
      <c r="AB845" s="1252" t="s">
        <v>3826</v>
      </c>
      <c r="AC845" s="1253"/>
      <c r="AD845" s="1231"/>
    </row>
    <row r="846" spans="1:30" ht="15.75" hidden="1" customHeight="1">
      <c r="A846" s="1244">
        <f t="shared" si="48"/>
        <v>198</v>
      </c>
      <c r="B846" s="1245" t="s">
        <v>3173</v>
      </c>
      <c r="C846" s="1245" t="s">
        <v>3106</v>
      </c>
      <c r="D846" s="1245" t="s">
        <v>3169</v>
      </c>
      <c r="E846" s="1244" t="s">
        <v>1710</v>
      </c>
      <c r="F846" s="1245">
        <f t="shared" si="54"/>
        <v>1990</v>
      </c>
      <c r="G846" s="1247">
        <v>33134</v>
      </c>
      <c r="H846" s="1244" t="s">
        <v>3158</v>
      </c>
      <c r="I846" s="1248" t="s">
        <v>3826</v>
      </c>
      <c r="J846" s="1245" t="s">
        <v>1681</v>
      </c>
      <c r="K846" s="1245"/>
      <c r="L846" s="1254"/>
      <c r="M846" s="1245" t="s">
        <v>2026</v>
      </c>
      <c r="N846" s="1245"/>
      <c r="O846" s="1245">
        <v>0</v>
      </c>
      <c r="P846" s="1249"/>
      <c r="Q846" s="1245"/>
      <c r="R846" s="1251" t="s">
        <v>1730</v>
      </c>
      <c r="S846" s="1244" t="s">
        <v>1806</v>
      </c>
      <c r="T846" s="1244"/>
      <c r="U846" s="1244"/>
      <c r="V846" s="1244"/>
      <c r="W846" s="1244">
        <v>0</v>
      </c>
      <c r="X846" s="1244"/>
      <c r="Y846" s="1251"/>
      <c r="Z846" s="1251"/>
      <c r="AA846" s="1250">
        <f t="shared" ca="1" si="55"/>
        <v>20.916666666666668</v>
      </c>
      <c r="AB846" s="1252" t="s">
        <v>3826</v>
      </c>
      <c r="AC846" s="1253"/>
      <c r="AD846" s="1231"/>
    </row>
    <row r="847" spans="1:30" ht="15.75" hidden="1" customHeight="1">
      <c r="A847" s="1244">
        <f t="shared" si="48"/>
        <v>198</v>
      </c>
      <c r="B847" s="1245" t="s">
        <v>3174</v>
      </c>
      <c r="C847" s="1245" t="s">
        <v>3106</v>
      </c>
      <c r="D847" s="1245" t="s">
        <v>3169</v>
      </c>
      <c r="E847" s="1246" t="s">
        <v>1710</v>
      </c>
      <c r="F847" s="1245">
        <f t="shared" si="54"/>
        <v>1980</v>
      </c>
      <c r="G847" s="1247">
        <v>29226</v>
      </c>
      <c r="H847" s="1246" t="s">
        <v>3155</v>
      </c>
      <c r="I847" s="1248" t="s">
        <v>3156</v>
      </c>
      <c r="J847" s="1245" t="s">
        <v>1681</v>
      </c>
      <c r="K847" s="1245"/>
      <c r="L847" s="1254"/>
      <c r="M847" s="1245" t="s">
        <v>3093</v>
      </c>
      <c r="N847" s="1245"/>
      <c r="O847" s="1245"/>
      <c r="P847" s="1249"/>
      <c r="Q847" s="1245"/>
      <c r="R847" s="1244"/>
      <c r="S847" s="1244"/>
      <c r="T847" s="1244"/>
      <c r="U847" s="1244"/>
      <c r="V847" s="1244"/>
      <c r="W847" s="1244"/>
      <c r="X847" s="1244"/>
      <c r="Y847" s="1251">
        <v>0</v>
      </c>
      <c r="Z847" s="1251">
        <v>0</v>
      </c>
      <c r="AA847" s="1257"/>
      <c r="AB847" s="1252" t="s">
        <v>3826</v>
      </c>
      <c r="AC847" s="1253"/>
      <c r="AD847" s="1231"/>
    </row>
    <row r="848" spans="1:30" ht="15.75" hidden="1" customHeight="1">
      <c r="A848" s="1244">
        <f t="shared" si="48"/>
        <v>198</v>
      </c>
      <c r="B848" s="1245" t="s">
        <v>3175</v>
      </c>
      <c r="C848" s="1245" t="s">
        <v>3106</v>
      </c>
      <c r="D848" s="1245" t="s">
        <v>3169</v>
      </c>
      <c r="E848" s="1244" t="s">
        <v>1710</v>
      </c>
      <c r="F848" s="1245">
        <f t="shared" si="54"/>
        <v>1977</v>
      </c>
      <c r="G848" s="1247">
        <v>28476</v>
      </c>
      <c r="H848" s="1244" t="s">
        <v>3151</v>
      </c>
      <c r="I848" s="1248" t="s">
        <v>3826</v>
      </c>
      <c r="J848" s="1245" t="s">
        <v>20</v>
      </c>
      <c r="K848" s="1245">
        <v>0</v>
      </c>
      <c r="L848" s="1245" t="s">
        <v>1804</v>
      </c>
      <c r="M848" s="1245">
        <v>0</v>
      </c>
      <c r="N848" s="1245"/>
      <c r="O848" s="1245">
        <v>0</v>
      </c>
      <c r="P848" s="1249"/>
      <c r="Q848" s="1245"/>
      <c r="R848" s="1244"/>
      <c r="S848" s="1244" t="s">
        <v>1806</v>
      </c>
      <c r="T848" s="1244" t="s">
        <v>725</v>
      </c>
      <c r="U848" s="1244"/>
      <c r="V848" s="1244"/>
      <c r="W848" s="1250" t="s">
        <v>1886</v>
      </c>
      <c r="X848" s="1244"/>
      <c r="Y848" s="1251">
        <v>39382</v>
      </c>
      <c r="Z848" s="1251">
        <v>39748</v>
      </c>
      <c r="AA848" s="1250">
        <f t="shared" ref="AA848:AA849" ca="1" si="56">IF(E848="nữ",660-DATEDIF(G848,TODAY(),"m"),720-DATEDIF(G848,TODAY(),"m"))/12</f>
        <v>8.1666666666666661</v>
      </c>
      <c r="AB848" s="1252" t="s">
        <v>3826</v>
      </c>
      <c r="AC848" s="1253"/>
      <c r="AD848" s="1231"/>
    </row>
    <row r="849" spans="1:30" ht="15.75" hidden="1" customHeight="1">
      <c r="A849" s="1244">
        <f t="shared" si="48"/>
        <v>198</v>
      </c>
      <c r="B849" s="1245" t="s">
        <v>3176</v>
      </c>
      <c r="C849" s="1245" t="s">
        <v>3106</v>
      </c>
      <c r="D849" s="1245" t="s">
        <v>3169</v>
      </c>
      <c r="E849" s="1246" t="s">
        <v>1710</v>
      </c>
      <c r="F849" s="1245">
        <f t="shared" si="54"/>
        <v>1969</v>
      </c>
      <c r="G849" s="1247">
        <v>25240</v>
      </c>
      <c r="H849" s="1244" t="s">
        <v>3177</v>
      </c>
      <c r="I849" s="1248" t="s">
        <v>3826</v>
      </c>
      <c r="J849" s="1245" t="s">
        <v>20</v>
      </c>
      <c r="K849" s="1245">
        <v>0</v>
      </c>
      <c r="L849" s="1245" t="s">
        <v>2029</v>
      </c>
      <c r="M849" s="1245">
        <v>0</v>
      </c>
      <c r="N849" s="1245"/>
      <c r="O849" s="1245" t="s">
        <v>1227</v>
      </c>
      <c r="P849" s="1249"/>
      <c r="Q849" s="1245"/>
      <c r="R849" s="1251" t="s">
        <v>3178</v>
      </c>
      <c r="S849" s="1244"/>
      <c r="T849" s="1244"/>
      <c r="U849" s="1244"/>
      <c r="V849" s="1244"/>
      <c r="W849" s="1250" t="s">
        <v>1716</v>
      </c>
      <c r="X849" s="1244"/>
      <c r="Y849" s="1251">
        <v>36984</v>
      </c>
      <c r="Z849" s="1251">
        <v>37349</v>
      </c>
      <c r="AA849" s="1250">
        <f t="shared" ca="1" si="56"/>
        <v>-0.66666666666666663</v>
      </c>
      <c r="AB849" s="1252" t="s">
        <v>3826</v>
      </c>
      <c r="AC849" s="1253"/>
      <c r="AD849" s="1231"/>
    </row>
    <row r="850" spans="1:30" ht="15.75" hidden="1" customHeight="1">
      <c r="A850" s="1244">
        <f t="shared" si="48"/>
        <v>198</v>
      </c>
      <c r="B850" s="1245" t="s">
        <v>3179</v>
      </c>
      <c r="C850" s="1245" t="s">
        <v>3106</v>
      </c>
      <c r="D850" s="1245" t="s">
        <v>3169</v>
      </c>
      <c r="E850" s="1246" t="s">
        <v>1710</v>
      </c>
      <c r="F850" s="1245">
        <f t="shared" si="54"/>
        <v>1998</v>
      </c>
      <c r="G850" s="1247">
        <v>35832</v>
      </c>
      <c r="H850" s="1246" t="s">
        <v>3155</v>
      </c>
      <c r="I850" s="1248" t="s">
        <v>3156</v>
      </c>
      <c r="J850" s="1245" t="s">
        <v>20</v>
      </c>
      <c r="K850" s="1245"/>
      <c r="L850" s="1254"/>
      <c r="M850" s="1245"/>
      <c r="N850" s="1245"/>
      <c r="O850" s="1245"/>
      <c r="P850" s="1249"/>
      <c r="Q850" s="1245"/>
      <c r="R850" s="1244"/>
      <c r="S850" s="1244"/>
      <c r="T850" s="1244"/>
      <c r="U850" s="1244"/>
      <c r="V850" s="1244"/>
      <c r="W850" s="1244"/>
      <c r="X850" s="1244"/>
      <c r="Y850" s="1244"/>
      <c r="Z850" s="1244"/>
      <c r="AA850" s="1257"/>
      <c r="AB850" s="1252" t="s">
        <v>3826</v>
      </c>
      <c r="AC850" s="1253"/>
      <c r="AD850" s="1231"/>
    </row>
    <row r="851" spans="1:30" ht="15.75" hidden="1" customHeight="1">
      <c r="A851" s="1244">
        <f t="shared" si="48"/>
        <v>198</v>
      </c>
      <c r="B851" s="1245" t="s">
        <v>3180</v>
      </c>
      <c r="C851" s="1245" t="s">
        <v>3106</v>
      </c>
      <c r="D851" s="1245" t="s">
        <v>3169</v>
      </c>
      <c r="E851" s="1244" t="s">
        <v>1710</v>
      </c>
      <c r="F851" s="1245">
        <f t="shared" si="54"/>
        <v>1990</v>
      </c>
      <c r="G851" s="1247">
        <v>33092</v>
      </c>
      <c r="H851" s="1244" t="s">
        <v>3151</v>
      </c>
      <c r="I851" s="1248" t="s">
        <v>3826</v>
      </c>
      <c r="J851" s="1245" t="s">
        <v>20</v>
      </c>
      <c r="K851" s="1245">
        <v>0</v>
      </c>
      <c r="L851" s="1245" t="s">
        <v>3181</v>
      </c>
      <c r="M851" s="1245">
        <v>0</v>
      </c>
      <c r="N851" s="1245"/>
      <c r="O851" s="1245">
        <v>0</v>
      </c>
      <c r="P851" s="1249"/>
      <c r="Q851" s="1245"/>
      <c r="R851" s="1251" t="s">
        <v>1730</v>
      </c>
      <c r="S851" s="1244"/>
      <c r="T851" s="1244"/>
      <c r="U851" s="1244"/>
      <c r="V851" s="1244"/>
      <c r="W851" s="1244">
        <v>0</v>
      </c>
      <c r="X851" s="1244"/>
      <c r="Y851" s="1251"/>
      <c r="Z851" s="1251"/>
      <c r="AA851" s="1250">
        <f t="shared" ref="AA851:AA853" ca="1" si="57">IF(E851="nữ",660-DATEDIF(G851,TODAY(),"m"),720-DATEDIF(G851,TODAY(),"m"))/12</f>
        <v>20.833333333333332</v>
      </c>
      <c r="AB851" s="1252" t="s">
        <v>3826</v>
      </c>
      <c r="AC851" s="1253"/>
      <c r="AD851" s="1231"/>
    </row>
    <row r="852" spans="1:30" ht="15.75" hidden="1" customHeight="1">
      <c r="A852" s="1244">
        <f t="shared" si="48"/>
        <v>198</v>
      </c>
      <c r="B852" s="1245" t="s">
        <v>3182</v>
      </c>
      <c r="C852" s="1245" t="s">
        <v>3106</v>
      </c>
      <c r="D852" s="1245" t="s">
        <v>3169</v>
      </c>
      <c r="E852" s="1246" t="s">
        <v>1710</v>
      </c>
      <c r="F852" s="1245">
        <f t="shared" si="54"/>
        <v>1978</v>
      </c>
      <c r="G852" s="1247">
        <v>28565</v>
      </c>
      <c r="H852" s="1244" t="s">
        <v>3151</v>
      </c>
      <c r="I852" s="1248" t="s">
        <v>3826</v>
      </c>
      <c r="J852" s="1245" t="s">
        <v>1681</v>
      </c>
      <c r="K852" s="1245">
        <v>0</v>
      </c>
      <c r="L852" s="1245" t="s">
        <v>3183</v>
      </c>
      <c r="M852" s="1245" t="s">
        <v>2024</v>
      </c>
      <c r="N852" s="1245"/>
      <c r="O852" s="1245">
        <v>0</v>
      </c>
      <c r="P852" s="1249"/>
      <c r="Q852" s="1245"/>
      <c r="R852" s="1244"/>
      <c r="S852" s="1244"/>
      <c r="T852" s="1244"/>
      <c r="U852" s="1244"/>
      <c r="V852" s="1244"/>
      <c r="W852" s="1244" t="s">
        <v>1750</v>
      </c>
      <c r="X852" s="1244"/>
      <c r="Y852" s="1251">
        <v>40175</v>
      </c>
      <c r="Z852" s="1251">
        <v>40540</v>
      </c>
      <c r="AA852" s="1250">
        <f t="shared" ca="1" si="57"/>
        <v>8.4166666666666661</v>
      </c>
      <c r="AB852" s="1252" t="s">
        <v>3826</v>
      </c>
      <c r="AC852" s="1253"/>
      <c r="AD852" s="1231"/>
    </row>
    <row r="853" spans="1:30" ht="15.75" hidden="1" customHeight="1">
      <c r="A853" s="1244">
        <f t="shared" si="48"/>
        <v>198</v>
      </c>
      <c r="B853" s="1245" t="s">
        <v>3184</v>
      </c>
      <c r="C853" s="1245" t="s">
        <v>3106</v>
      </c>
      <c r="D853" s="1245" t="s">
        <v>3169</v>
      </c>
      <c r="E853" s="1246" t="s">
        <v>1710</v>
      </c>
      <c r="F853" s="1245">
        <f t="shared" si="54"/>
        <v>1997</v>
      </c>
      <c r="G853" s="1247">
        <v>35662</v>
      </c>
      <c r="H853" s="1246" t="s">
        <v>3158</v>
      </c>
      <c r="I853" s="1248" t="s">
        <v>3826</v>
      </c>
      <c r="J853" s="1245" t="s">
        <v>20</v>
      </c>
      <c r="K853" s="1245"/>
      <c r="L853" s="1254"/>
      <c r="M853" s="1245"/>
      <c r="N853" s="1245"/>
      <c r="O853" s="1245"/>
      <c r="P853" s="1249"/>
      <c r="Q853" s="1245"/>
      <c r="R853" s="1244"/>
      <c r="S853" s="1244"/>
      <c r="T853" s="1244"/>
      <c r="U853" s="1244"/>
      <c r="V853" s="1244"/>
      <c r="W853" s="1244"/>
      <c r="X853" s="1244"/>
      <c r="Y853" s="1251">
        <v>42851</v>
      </c>
      <c r="Z853" s="1251">
        <v>43216</v>
      </c>
      <c r="AA853" s="1257">
        <f t="shared" ca="1" si="57"/>
        <v>27.833333333333332</v>
      </c>
      <c r="AB853" s="1252" t="s">
        <v>3826</v>
      </c>
      <c r="AC853" s="1253"/>
      <c r="AD853" s="1231"/>
    </row>
    <row r="854" spans="1:30" ht="15.75" hidden="1" customHeight="1">
      <c r="A854" s="1244">
        <f t="shared" si="48"/>
        <v>198</v>
      </c>
      <c r="B854" s="1245" t="s">
        <v>3185</v>
      </c>
      <c r="C854" s="1245" t="s">
        <v>3106</v>
      </c>
      <c r="D854" s="1245" t="s">
        <v>3169</v>
      </c>
      <c r="E854" s="1246" t="s">
        <v>1710</v>
      </c>
      <c r="F854" s="1245">
        <f t="shared" si="54"/>
        <v>1999</v>
      </c>
      <c r="G854" s="1247">
        <v>36297</v>
      </c>
      <c r="H854" s="1246" t="s">
        <v>3155</v>
      </c>
      <c r="I854" s="1248" t="s">
        <v>3156</v>
      </c>
      <c r="J854" s="1245" t="s">
        <v>20</v>
      </c>
      <c r="K854" s="1245"/>
      <c r="L854" s="1254"/>
      <c r="M854" s="1245"/>
      <c r="N854" s="1245"/>
      <c r="O854" s="1245"/>
      <c r="P854" s="1249"/>
      <c r="Q854" s="1245"/>
      <c r="R854" s="1244"/>
      <c r="S854" s="1244"/>
      <c r="T854" s="1244"/>
      <c r="U854" s="1244"/>
      <c r="V854" s="1244"/>
      <c r="W854" s="1244"/>
      <c r="X854" s="1244"/>
      <c r="Y854" s="1251">
        <v>0</v>
      </c>
      <c r="Z854" s="1251">
        <v>0</v>
      </c>
      <c r="AA854" s="1257"/>
      <c r="AB854" s="1252" t="s">
        <v>3826</v>
      </c>
      <c r="AC854" s="1253"/>
      <c r="AD854" s="1231"/>
    </row>
    <row r="855" spans="1:30" ht="15.75" hidden="1" customHeight="1">
      <c r="A855" s="1244">
        <f t="shared" si="48"/>
        <v>198</v>
      </c>
      <c r="B855" s="1245" t="s">
        <v>3186</v>
      </c>
      <c r="C855" s="1245" t="s">
        <v>3106</v>
      </c>
      <c r="D855" s="1245" t="s">
        <v>3169</v>
      </c>
      <c r="E855" s="1246" t="s">
        <v>1710</v>
      </c>
      <c r="F855" s="1245">
        <f t="shared" si="54"/>
        <v>1979</v>
      </c>
      <c r="G855" s="1247">
        <v>29211</v>
      </c>
      <c r="H855" s="1244" t="s">
        <v>3151</v>
      </c>
      <c r="I855" s="1248" t="s">
        <v>3826</v>
      </c>
      <c r="J855" s="1245" t="s">
        <v>1681</v>
      </c>
      <c r="K855" s="1245">
        <v>0</v>
      </c>
      <c r="L855" s="1245" t="s">
        <v>3183</v>
      </c>
      <c r="M855" s="1245" t="s">
        <v>3061</v>
      </c>
      <c r="N855" s="1245"/>
      <c r="O855" s="1245">
        <v>0</v>
      </c>
      <c r="P855" s="1249"/>
      <c r="Q855" s="1245"/>
      <c r="R855" s="1251" t="s">
        <v>1762</v>
      </c>
      <c r="S855" s="1244"/>
      <c r="T855" s="1244"/>
      <c r="U855" s="1244"/>
      <c r="V855" s="1244"/>
      <c r="W855" s="1244">
        <v>0</v>
      </c>
      <c r="X855" s="1244"/>
      <c r="Y855" s="1251">
        <v>41555</v>
      </c>
      <c r="Z855" s="1251">
        <v>41920</v>
      </c>
      <c r="AA855" s="1250">
        <f t="shared" ref="AA855:AA876" ca="1" si="58">IF(E855="nữ",660-DATEDIF(G855,TODAY(),"m"),720-DATEDIF(G855,TODAY(),"m"))/12</f>
        <v>10.166666666666666</v>
      </c>
      <c r="AB855" s="1252" t="s">
        <v>3826</v>
      </c>
      <c r="AC855" s="1253"/>
      <c r="AD855" s="1231"/>
    </row>
    <row r="856" spans="1:30" ht="15.75" hidden="1" customHeight="1">
      <c r="A856" s="1244">
        <f t="shared" si="48"/>
        <v>198</v>
      </c>
      <c r="B856" s="1261" t="s">
        <v>3187</v>
      </c>
      <c r="C856" s="1245" t="s">
        <v>3106</v>
      </c>
      <c r="D856" s="1245" t="s">
        <v>3169</v>
      </c>
      <c r="E856" s="1265" t="s">
        <v>1690</v>
      </c>
      <c r="F856" s="1261">
        <f t="shared" si="54"/>
        <v>1983</v>
      </c>
      <c r="G856" s="1263">
        <v>30505</v>
      </c>
      <c r="H856" s="1265" t="s">
        <v>3158</v>
      </c>
      <c r="I856" s="1264" t="s">
        <v>3826</v>
      </c>
      <c r="J856" s="1261" t="s">
        <v>1681</v>
      </c>
      <c r="K856" s="1261">
        <v>0</v>
      </c>
      <c r="L856" s="1261" t="s">
        <v>2134</v>
      </c>
      <c r="M856" s="1245" t="s">
        <v>2134</v>
      </c>
      <c r="N856" s="1245"/>
      <c r="O856" s="1245" t="s">
        <v>1227</v>
      </c>
      <c r="P856" s="1249"/>
      <c r="Q856" s="1245"/>
      <c r="R856" s="1265"/>
      <c r="S856" s="1265"/>
      <c r="T856" s="1265"/>
      <c r="U856" s="1265"/>
      <c r="V856" s="1265"/>
      <c r="W856" s="1250" t="s">
        <v>1716</v>
      </c>
      <c r="X856" s="1265"/>
      <c r="Y856" s="1251">
        <v>40687</v>
      </c>
      <c r="Z856" s="1251">
        <v>41053</v>
      </c>
      <c r="AA856" s="1267">
        <f t="shared" ca="1" si="58"/>
        <v>18.75</v>
      </c>
      <c r="AB856" s="1252" t="s">
        <v>3826</v>
      </c>
      <c r="AC856" s="1253"/>
      <c r="AD856" s="1231"/>
    </row>
    <row r="857" spans="1:30" ht="15.75" hidden="1" customHeight="1">
      <c r="A857" s="1244">
        <f t="shared" si="48"/>
        <v>198</v>
      </c>
      <c r="B857" s="1245" t="s">
        <v>3188</v>
      </c>
      <c r="C857" s="1245" t="s">
        <v>3106</v>
      </c>
      <c r="D857" s="1245" t="s">
        <v>3189</v>
      </c>
      <c r="E857" s="1246" t="s">
        <v>1710</v>
      </c>
      <c r="F857" s="1245">
        <f t="shared" si="54"/>
        <v>1985</v>
      </c>
      <c r="G857" s="1247">
        <v>31139</v>
      </c>
      <c r="H857" s="1244" t="s">
        <v>1705</v>
      </c>
      <c r="I857" s="1248" t="s">
        <v>3826</v>
      </c>
      <c r="J857" s="1245" t="s">
        <v>20</v>
      </c>
      <c r="K857" s="1245">
        <v>0</v>
      </c>
      <c r="L857" s="1245" t="s">
        <v>1804</v>
      </c>
      <c r="M857" s="1245">
        <v>0</v>
      </c>
      <c r="N857" s="1245"/>
      <c r="O857" s="1245" t="s">
        <v>1227</v>
      </c>
      <c r="P857" s="1249"/>
      <c r="Q857" s="1245"/>
      <c r="R857" s="1244"/>
      <c r="S857" s="1244"/>
      <c r="T857" s="1244"/>
      <c r="U857" s="1244"/>
      <c r="V857" s="1244" t="s">
        <v>1712</v>
      </c>
      <c r="W857" s="1250" t="s">
        <v>1886</v>
      </c>
      <c r="X857" s="1244"/>
      <c r="Y857" s="1251">
        <v>42866</v>
      </c>
      <c r="Z857" s="1251">
        <v>43231</v>
      </c>
      <c r="AA857" s="1250">
        <f t="shared" ca="1" si="58"/>
        <v>15.416666666666666</v>
      </c>
      <c r="AB857" s="1252" t="s">
        <v>3826</v>
      </c>
      <c r="AC857" s="1253"/>
      <c r="AD857" s="1231"/>
    </row>
    <row r="858" spans="1:30" ht="15.75" hidden="1" customHeight="1">
      <c r="A858" s="1244">
        <f t="shared" si="48"/>
        <v>198</v>
      </c>
      <c r="B858" s="1245" t="s">
        <v>3190</v>
      </c>
      <c r="C858" s="1245" t="s">
        <v>3106</v>
      </c>
      <c r="D858" s="1245" t="s">
        <v>3189</v>
      </c>
      <c r="E858" s="1246" t="s">
        <v>1690</v>
      </c>
      <c r="F858" s="1245">
        <f t="shared" si="54"/>
        <v>1966</v>
      </c>
      <c r="G858" s="1247">
        <v>24227</v>
      </c>
      <c r="H858" s="1244" t="s">
        <v>1748</v>
      </c>
      <c r="I858" s="1248" t="s">
        <v>3826</v>
      </c>
      <c r="J858" s="1245" t="s">
        <v>20</v>
      </c>
      <c r="K858" s="1245">
        <v>0</v>
      </c>
      <c r="L858" s="1245" t="s">
        <v>2136</v>
      </c>
      <c r="M858" s="1245">
        <v>0</v>
      </c>
      <c r="N858" s="1245"/>
      <c r="O858" s="1245" t="s">
        <v>1227</v>
      </c>
      <c r="P858" s="1249"/>
      <c r="Q858" s="1245"/>
      <c r="R858" s="1244" t="s">
        <v>1762</v>
      </c>
      <c r="S858" s="1244"/>
      <c r="T858" s="1244" t="s">
        <v>725</v>
      </c>
      <c r="U858" s="1244"/>
      <c r="V858" s="1244"/>
      <c r="W858" s="1244">
        <v>0</v>
      </c>
      <c r="X858" s="1244"/>
      <c r="Y858" s="1251"/>
      <c r="Z858" s="1251"/>
      <c r="AA858" s="1250">
        <f t="shared" ca="1" si="58"/>
        <v>1.5</v>
      </c>
      <c r="AB858" s="1252" t="s">
        <v>3826</v>
      </c>
      <c r="AC858" s="1253"/>
      <c r="AD858" s="1231"/>
    </row>
    <row r="859" spans="1:30" ht="15.75" hidden="1" customHeight="1">
      <c r="A859" s="1244">
        <f t="shared" si="48"/>
        <v>198</v>
      </c>
      <c r="B859" s="1245" t="s">
        <v>3191</v>
      </c>
      <c r="C859" s="1245" t="s">
        <v>3106</v>
      </c>
      <c r="D859" s="1245" t="s">
        <v>3189</v>
      </c>
      <c r="E859" s="1244" t="s">
        <v>1690</v>
      </c>
      <c r="F859" s="1245">
        <f t="shared" si="54"/>
        <v>1973</v>
      </c>
      <c r="G859" s="1247">
        <v>26803</v>
      </c>
      <c r="H859" s="1244" t="s">
        <v>1711</v>
      </c>
      <c r="I859" s="1248" t="s">
        <v>3826</v>
      </c>
      <c r="J859" s="1245" t="s">
        <v>20</v>
      </c>
      <c r="K859" s="1245"/>
      <c r="L859" s="1245" t="s">
        <v>1804</v>
      </c>
      <c r="M859" s="1245">
        <v>0</v>
      </c>
      <c r="N859" s="1245"/>
      <c r="O859" s="1245">
        <v>0</v>
      </c>
      <c r="P859" s="1249"/>
      <c r="Q859" s="1245"/>
      <c r="R859" s="1244"/>
      <c r="S859" s="1244" t="s">
        <v>1806</v>
      </c>
      <c r="T859" s="1244"/>
      <c r="U859" s="1244"/>
      <c r="V859" s="1244" t="s">
        <v>1712</v>
      </c>
      <c r="W859" s="1250" t="s">
        <v>1886</v>
      </c>
      <c r="X859" s="1244"/>
      <c r="Y859" s="1244"/>
      <c r="Z859" s="1251"/>
      <c r="AA859" s="1250">
        <f t="shared" ca="1" si="58"/>
        <v>8.5833333333333339</v>
      </c>
      <c r="AB859" s="1252" t="s">
        <v>3826</v>
      </c>
      <c r="AC859" s="1253"/>
      <c r="AD859" s="1231"/>
    </row>
    <row r="860" spans="1:30" ht="15.75" hidden="1" customHeight="1">
      <c r="A860" s="1244">
        <f t="shared" si="48"/>
        <v>198</v>
      </c>
      <c r="B860" s="1245" t="s">
        <v>3192</v>
      </c>
      <c r="C860" s="1245" t="s">
        <v>3106</v>
      </c>
      <c r="D860" s="1245" t="s">
        <v>3189</v>
      </c>
      <c r="E860" s="1246" t="s">
        <v>1710</v>
      </c>
      <c r="F860" s="1245">
        <f t="shared" si="54"/>
        <v>1992</v>
      </c>
      <c r="G860" s="1247">
        <v>33916</v>
      </c>
      <c r="H860" s="1244" t="s">
        <v>2141</v>
      </c>
      <c r="I860" s="1248" t="s">
        <v>3826</v>
      </c>
      <c r="J860" s="1245" t="s">
        <v>20</v>
      </c>
      <c r="K860" s="1245">
        <v>0</v>
      </c>
      <c r="L860" s="1245" t="s">
        <v>1739</v>
      </c>
      <c r="M860" s="1245">
        <v>0</v>
      </c>
      <c r="N860" s="1245"/>
      <c r="O860" s="1245">
        <v>0</v>
      </c>
      <c r="P860" s="1249"/>
      <c r="Q860" s="1245"/>
      <c r="R860" s="1251" t="s">
        <v>1730</v>
      </c>
      <c r="S860" s="1244" t="s">
        <v>1806</v>
      </c>
      <c r="T860" s="1244"/>
      <c r="U860" s="1244"/>
      <c r="V860" s="1244" t="s">
        <v>1712</v>
      </c>
      <c r="W860" s="1244">
        <v>0</v>
      </c>
      <c r="X860" s="1244"/>
      <c r="Y860" s="1251">
        <v>41794</v>
      </c>
      <c r="Z860" s="1251">
        <v>42159</v>
      </c>
      <c r="AA860" s="1250">
        <f t="shared" ca="1" si="58"/>
        <v>23.083333333333332</v>
      </c>
      <c r="AB860" s="1252" t="s">
        <v>3826</v>
      </c>
      <c r="AC860" s="1253"/>
      <c r="AD860" s="1231"/>
    </row>
    <row r="861" spans="1:30" ht="15.75" hidden="1" customHeight="1">
      <c r="A861" s="1244">
        <f t="shared" si="48"/>
        <v>198</v>
      </c>
      <c r="B861" s="1245" t="s">
        <v>3193</v>
      </c>
      <c r="C861" s="1245" t="s">
        <v>3106</v>
      </c>
      <c r="D861" s="1245" t="s">
        <v>3189</v>
      </c>
      <c r="E861" s="1244" t="s">
        <v>1710</v>
      </c>
      <c r="F861" s="1245">
        <f t="shared" si="54"/>
        <v>1991</v>
      </c>
      <c r="G861" s="1247">
        <v>33301</v>
      </c>
      <c r="H861" s="1244" t="s">
        <v>1705</v>
      </c>
      <c r="I861" s="1248" t="s">
        <v>3826</v>
      </c>
      <c r="J861" s="1245" t="s">
        <v>20</v>
      </c>
      <c r="K861" s="1245"/>
      <c r="L861" s="1245" t="s">
        <v>3194</v>
      </c>
      <c r="M861" s="1245">
        <v>0</v>
      </c>
      <c r="N861" s="1245"/>
      <c r="O861" s="1245">
        <v>0</v>
      </c>
      <c r="P861" s="1249"/>
      <c r="Q861" s="1245"/>
      <c r="R861" s="1251" t="s">
        <v>1730</v>
      </c>
      <c r="S861" s="1244"/>
      <c r="T861" s="1244"/>
      <c r="U861" s="1244"/>
      <c r="V861" s="1244"/>
      <c r="W861" s="1250" t="s">
        <v>1886</v>
      </c>
      <c r="X861" s="1244"/>
      <c r="Y861" s="1244"/>
      <c r="Z861" s="1251"/>
      <c r="AA861" s="1250">
        <f t="shared" ca="1" si="58"/>
        <v>21.416666666666668</v>
      </c>
      <c r="AB861" s="1252" t="s">
        <v>3826</v>
      </c>
      <c r="AC861" s="1253"/>
      <c r="AD861" s="1231"/>
    </row>
    <row r="862" spans="1:30" ht="15.75" hidden="1" customHeight="1">
      <c r="A862" s="1244">
        <f t="shared" si="48"/>
        <v>198</v>
      </c>
      <c r="B862" s="1245" t="s">
        <v>3195</v>
      </c>
      <c r="C862" s="1245" t="s">
        <v>3106</v>
      </c>
      <c r="D862" s="1245" t="s">
        <v>3189</v>
      </c>
      <c r="E862" s="1244" t="s">
        <v>1690</v>
      </c>
      <c r="F862" s="1245">
        <f t="shared" si="54"/>
        <v>1962</v>
      </c>
      <c r="G862" s="1247">
        <v>22997</v>
      </c>
      <c r="H862" s="1244" t="s">
        <v>1748</v>
      </c>
      <c r="I862" s="1248" t="s">
        <v>3826</v>
      </c>
      <c r="J862" s="1245" t="s">
        <v>2405</v>
      </c>
      <c r="K862" s="1245">
        <v>0</v>
      </c>
      <c r="L862" s="1254">
        <v>0</v>
      </c>
      <c r="M862" s="1245">
        <v>0</v>
      </c>
      <c r="N862" s="1245"/>
      <c r="O862" s="1245">
        <v>0</v>
      </c>
      <c r="P862" s="1249"/>
      <c r="Q862" s="1245"/>
      <c r="R862" s="1244" t="s">
        <v>1762</v>
      </c>
      <c r="S862" s="1244" t="s">
        <v>25</v>
      </c>
      <c r="T862" s="1244"/>
      <c r="U862" s="1244"/>
      <c r="V862" s="1244"/>
      <c r="W862" s="1244">
        <v>0</v>
      </c>
      <c r="X862" s="1244"/>
      <c r="Y862" s="1251">
        <v>34502</v>
      </c>
      <c r="Z862" s="1251">
        <v>34867</v>
      </c>
      <c r="AA862" s="1250">
        <f t="shared" ca="1" si="58"/>
        <v>-1.8333333333333333</v>
      </c>
      <c r="AB862" s="1252" t="s">
        <v>3826</v>
      </c>
      <c r="AC862" s="1253"/>
      <c r="AD862" s="1231"/>
    </row>
    <row r="863" spans="1:30" ht="15.75" hidden="1" customHeight="1">
      <c r="A863" s="1244">
        <f t="shared" si="48"/>
        <v>198</v>
      </c>
      <c r="B863" s="1245" t="s">
        <v>3196</v>
      </c>
      <c r="C863" s="1245" t="s">
        <v>3197</v>
      </c>
      <c r="D863" s="1245"/>
      <c r="E863" s="1244" t="s">
        <v>1690</v>
      </c>
      <c r="F863" s="1245">
        <f t="shared" si="54"/>
        <v>1966</v>
      </c>
      <c r="G863" s="1247">
        <v>24158</v>
      </c>
      <c r="H863" s="1244" t="s">
        <v>1705</v>
      </c>
      <c r="I863" s="1248" t="s">
        <v>3826</v>
      </c>
      <c r="J863" s="1245" t="s">
        <v>1681</v>
      </c>
      <c r="K863" s="1245">
        <v>0</v>
      </c>
      <c r="L863" s="1245" t="s">
        <v>2086</v>
      </c>
      <c r="M863" s="1245" t="s">
        <v>2087</v>
      </c>
      <c r="N863" s="1245"/>
      <c r="O863" s="1245" t="s">
        <v>1227</v>
      </c>
      <c r="P863" s="1249"/>
      <c r="Q863" s="1245"/>
      <c r="R863" s="1244"/>
      <c r="S863" s="1244"/>
      <c r="T863" s="1244"/>
      <c r="U863" s="1244"/>
      <c r="V863" s="1244"/>
      <c r="W863" s="1244" t="s">
        <v>1750</v>
      </c>
      <c r="X863" s="1244" t="s">
        <v>1696</v>
      </c>
      <c r="Y863" s="1251">
        <v>32120</v>
      </c>
      <c r="Z863" s="1251">
        <v>32486</v>
      </c>
      <c r="AA863" s="1250">
        <f t="shared" ca="1" si="58"/>
        <v>1.3333333333333333</v>
      </c>
      <c r="AB863" s="1252" t="s">
        <v>3826</v>
      </c>
      <c r="AC863" s="1253"/>
      <c r="AD863" s="1231"/>
    </row>
    <row r="864" spans="1:30" ht="15.75" hidden="1" customHeight="1">
      <c r="A864" s="1244">
        <f t="shared" si="48"/>
        <v>198</v>
      </c>
      <c r="B864" s="1245" t="s">
        <v>3198</v>
      </c>
      <c r="C864" s="1245" t="s">
        <v>3199</v>
      </c>
      <c r="D864" s="1245"/>
      <c r="E864" s="1246" t="s">
        <v>1690</v>
      </c>
      <c r="F864" s="1245">
        <v>1979</v>
      </c>
      <c r="G864" s="1247">
        <v>28900</v>
      </c>
      <c r="H864" s="1244" t="s">
        <v>1705</v>
      </c>
      <c r="I864" s="1248" t="s">
        <v>3826</v>
      </c>
      <c r="J864" s="1245" t="s">
        <v>1681</v>
      </c>
      <c r="K864" s="1245">
        <v>0</v>
      </c>
      <c r="L864" s="1245" t="s">
        <v>1873</v>
      </c>
      <c r="M864" s="1245" t="s">
        <v>2297</v>
      </c>
      <c r="N864" s="1245"/>
      <c r="O864" s="1245" t="s">
        <v>1227</v>
      </c>
      <c r="P864" s="1249"/>
      <c r="Q864" s="1245"/>
      <c r="R864" s="1244"/>
      <c r="S864" s="1244"/>
      <c r="T864" s="1244"/>
      <c r="U864" s="1244"/>
      <c r="V864" s="1244" t="s">
        <v>2052</v>
      </c>
      <c r="W864" s="1250" t="s">
        <v>1716</v>
      </c>
      <c r="X864" s="1244"/>
      <c r="Y864" s="1251">
        <v>39535</v>
      </c>
      <c r="Z864" s="1251">
        <v>39900</v>
      </c>
      <c r="AA864" s="1250">
        <f t="shared" ca="1" si="58"/>
        <v>14.333333333333334</v>
      </c>
      <c r="AB864" s="1252" t="s">
        <v>3826</v>
      </c>
      <c r="AC864" s="1253"/>
      <c r="AD864" s="1231"/>
    </row>
    <row r="865" spans="1:30" ht="15.75" hidden="1" customHeight="1">
      <c r="A865" s="1244">
        <f t="shared" si="48"/>
        <v>198</v>
      </c>
      <c r="B865" s="1245" t="s">
        <v>3200</v>
      </c>
      <c r="C865" s="1245" t="s">
        <v>3199</v>
      </c>
      <c r="D865" s="1245"/>
      <c r="E865" s="1244" t="s">
        <v>1690</v>
      </c>
      <c r="F865" s="1245">
        <f t="shared" ref="F865:F876" si="59">YEAR(G865)</f>
        <v>1978</v>
      </c>
      <c r="G865" s="1247">
        <v>28701</v>
      </c>
      <c r="H865" s="1244" t="s">
        <v>1705</v>
      </c>
      <c r="I865" s="1248" t="s">
        <v>2034</v>
      </c>
      <c r="J865" s="1245" t="s">
        <v>1683</v>
      </c>
      <c r="K865" s="1245">
        <v>0</v>
      </c>
      <c r="L865" s="1245" t="s">
        <v>2086</v>
      </c>
      <c r="M865" s="1245" t="s">
        <v>2297</v>
      </c>
      <c r="N865" s="1245"/>
      <c r="O865" s="1245" t="s">
        <v>2044</v>
      </c>
      <c r="P865" s="1249">
        <v>44136</v>
      </c>
      <c r="Q865" s="1245"/>
      <c r="R865" s="1244" t="s">
        <v>2067</v>
      </c>
      <c r="S865" s="1244"/>
      <c r="T865" s="1244" t="s">
        <v>725</v>
      </c>
      <c r="U865" s="1244"/>
      <c r="V865" s="1244" t="s">
        <v>1720</v>
      </c>
      <c r="W865" s="1250" t="s">
        <v>1716</v>
      </c>
      <c r="X865" s="1244" t="s">
        <v>3201</v>
      </c>
      <c r="Y865" s="1251">
        <v>43489</v>
      </c>
      <c r="Z865" s="1251">
        <v>43854</v>
      </c>
      <c r="AA865" s="1250">
        <f t="shared" ca="1" si="58"/>
        <v>13.75</v>
      </c>
      <c r="AB865" s="1252" t="s">
        <v>3826</v>
      </c>
      <c r="AC865" s="1253"/>
      <c r="AD865" s="1231"/>
    </row>
    <row r="866" spans="1:30" ht="15.75" customHeight="1">
      <c r="A866" s="1244">
        <f t="shared" si="48"/>
        <v>199</v>
      </c>
      <c r="B866" s="1245" t="s">
        <v>3202</v>
      </c>
      <c r="C866" s="1245" t="s">
        <v>3203</v>
      </c>
      <c r="D866" s="1245" t="s">
        <v>2791</v>
      </c>
      <c r="E866" s="1246" t="s">
        <v>1690</v>
      </c>
      <c r="F866" s="1245">
        <f t="shared" si="59"/>
        <v>1975</v>
      </c>
      <c r="G866" s="1247">
        <v>27500</v>
      </c>
      <c r="H866" s="1244" t="s">
        <v>1691</v>
      </c>
      <c r="I866" s="1248" t="s">
        <v>3826</v>
      </c>
      <c r="J866" s="1245" t="s">
        <v>1683</v>
      </c>
      <c r="K866" s="1245">
        <v>0</v>
      </c>
      <c r="L866" s="1245" t="s">
        <v>1729</v>
      </c>
      <c r="M866" s="1245" t="s">
        <v>1729</v>
      </c>
      <c r="N866" s="1245"/>
      <c r="O866" s="1245" t="s">
        <v>1729</v>
      </c>
      <c r="P866" s="1249"/>
      <c r="Q866" s="1245" t="s">
        <v>1864</v>
      </c>
      <c r="R866" s="1244"/>
      <c r="S866" s="1244"/>
      <c r="T866" s="1244" t="s">
        <v>725</v>
      </c>
      <c r="U866" s="1244" t="s">
        <v>1760</v>
      </c>
      <c r="V866" s="1244"/>
      <c r="W866" s="1244" t="s">
        <v>1721</v>
      </c>
      <c r="X866" s="1244" t="s">
        <v>1823</v>
      </c>
      <c r="Y866" s="1251">
        <v>38057</v>
      </c>
      <c r="Z866" s="1251">
        <v>38422</v>
      </c>
      <c r="AA866" s="1250">
        <f t="shared" ca="1" si="58"/>
        <v>10.5</v>
      </c>
      <c r="AB866" s="1252" t="s">
        <v>3826</v>
      </c>
      <c r="AC866" s="1253"/>
      <c r="AD866" s="1231"/>
    </row>
    <row r="867" spans="1:30" ht="15.75" customHeight="1">
      <c r="A867" s="1244">
        <f t="shared" si="48"/>
        <v>200</v>
      </c>
      <c r="B867" s="1245" t="s">
        <v>3204</v>
      </c>
      <c r="C867" s="1245" t="s">
        <v>3203</v>
      </c>
      <c r="D867" s="1248" t="s">
        <v>441</v>
      </c>
      <c r="E867" s="1244" t="s">
        <v>1690</v>
      </c>
      <c r="F867" s="1245">
        <f t="shared" si="59"/>
        <v>1968</v>
      </c>
      <c r="G867" s="1247">
        <v>25170</v>
      </c>
      <c r="H867" s="1244" t="s">
        <v>1861</v>
      </c>
      <c r="I867" s="1248" t="s">
        <v>3826</v>
      </c>
      <c r="J867" s="1245" t="s">
        <v>1683</v>
      </c>
      <c r="K867" s="1245" t="s">
        <v>1862</v>
      </c>
      <c r="L867" s="1245" t="s">
        <v>2167</v>
      </c>
      <c r="M867" s="1245" t="s">
        <v>2829</v>
      </c>
      <c r="N867" s="1245"/>
      <c r="O867" s="1245" t="s">
        <v>2168</v>
      </c>
      <c r="P867" s="1249"/>
      <c r="Q867" s="1245" t="s">
        <v>1864</v>
      </c>
      <c r="R867" s="1251" t="s">
        <v>3205</v>
      </c>
      <c r="S867" s="1244"/>
      <c r="T867" s="1244" t="s">
        <v>725</v>
      </c>
      <c r="U867" s="1244" t="s">
        <v>1866</v>
      </c>
      <c r="V867" s="1244"/>
      <c r="W867" s="1244" t="s">
        <v>3206</v>
      </c>
      <c r="X867" s="1244" t="s">
        <v>1823</v>
      </c>
      <c r="Y867" s="1251">
        <v>35325</v>
      </c>
      <c r="Z867" s="1251">
        <v>35690</v>
      </c>
      <c r="AA867" s="1250">
        <f t="shared" ca="1" si="58"/>
        <v>4.083333333333333</v>
      </c>
      <c r="AB867" s="1252" t="s">
        <v>3826</v>
      </c>
      <c r="AC867" s="1253"/>
      <c r="AD867" s="1231"/>
    </row>
    <row r="868" spans="1:30" ht="15.75" customHeight="1">
      <c r="A868" s="1244">
        <f t="shared" si="48"/>
        <v>201</v>
      </c>
      <c r="B868" s="1245" t="s">
        <v>3207</v>
      </c>
      <c r="C868" s="1245" t="s">
        <v>3203</v>
      </c>
      <c r="D868" s="1245" t="s">
        <v>445</v>
      </c>
      <c r="E868" s="1246" t="s">
        <v>1690</v>
      </c>
      <c r="F868" s="1245">
        <f t="shared" si="59"/>
        <v>1982</v>
      </c>
      <c r="G868" s="1247">
        <v>30017</v>
      </c>
      <c r="H868" s="1244" t="s">
        <v>1699</v>
      </c>
      <c r="I868" s="1248" t="s">
        <v>3826</v>
      </c>
      <c r="J868" s="1245" t="s">
        <v>1683</v>
      </c>
      <c r="K868" s="1245">
        <v>0</v>
      </c>
      <c r="L868" s="1245" t="s">
        <v>2014</v>
      </c>
      <c r="M868" s="1245" t="s">
        <v>2015</v>
      </c>
      <c r="N868" s="1245"/>
      <c r="O868" s="1245" t="s">
        <v>2014</v>
      </c>
      <c r="P868" s="1249"/>
      <c r="Q868" s="1245" t="s">
        <v>1756</v>
      </c>
      <c r="R868" s="1251" t="s">
        <v>2163</v>
      </c>
      <c r="S868" s="1244" t="s">
        <v>1759</v>
      </c>
      <c r="T868" s="1244">
        <v>2018</v>
      </c>
      <c r="U868" s="1244" t="s">
        <v>1825</v>
      </c>
      <c r="V868" s="1244"/>
      <c r="W868" s="1244">
        <v>0</v>
      </c>
      <c r="X868" s="1244" t="s">
        <v>1696</v>
      </c>
      <c r="Y868" s="1251">
        <v>38386</v>
      </c>
      <c r="Z868" s="1251">
        <v>38751</v>
      </c>
      <c r="AA868" s="1250">
        <f t="shared" ca="1" si="58"/>
        <v>17.416666666666668</v>
      </c>
      <c r="AB868" s="1252" t="s">
        <v>3826</v>
      </c>
      <c r="AC868" s="1253"/>
      <c r="AD868" s="1231"/>
    </row>
    <row r="869" spans="1:30" ht="15.75" customHeight="1">
      <c r="A869" s="1244">
        <f t="shared" si="48"/>
        <v>202</v>
      </c>
      <c r="B869" s="1245" t="s">
        <v>3208</v>
      </c>
      <c r="C869" s="1245" t="s">
        <v>3203</v>
      </c>
      <c r="D869" s="1245" t="s">
        <v>445</v>
      </c>
      <c r="E869" s="1244" t="s">
        <v>1690</v>
      </c>
      <c r="F869" s="1245">
        <f t="shared" si="59"/>
        <v>1978</v>
      </c>
      <c r="G869" s="1247">
        <v>28674</v>
      </c>
      <c r="H869" s="1244" t="s">
        <v>1691</v>
      </c>
      <c r="I869" s="1248" t="s">
        <v>3826</v>
      </c>
      <c r="J869" s="1245" t="s">
        <v>1683</v>
      </c>
      <c r="K869" s="1245">
        <v>0</v>
      </c>
      <c r="L869" s="1245" t="s">
        <v>2014</v>
      </c>
      <c r="M869" s="1245" t="s">
        <v>2014</v>
      </c>
      <c r="N869" s="1245"/>
      <c r="O869" s="1245" t="s">
        <v>2014</v>
      </c>
      <c r="P869" s="1249"/>
      <c r="Q869" s="1245" t="s">
        <v>1864</v>
      </c>
      <c r="R869" s="1251" t="s">
        <v>1765</v>
      </c>
      <c r="S869" s="1244"/>
      <c r="T869" s="1244" t="s">
        <v>725</v>
      </c>
      <c r="U869" s="1244" t="s">
        <v>1694</v>
      </c>
      <c r="V869" s="1244"/>
      <c r="W869" s="1244" t="s">
        <v>2003</v>
      </c>
      <c r="X869" s="1244" t="s">
        <v>1823</v>
      </c>
      <c r="Y869" s="1251">
        <v>35898</v>
      </c>
      <c r="Z869" s="1251">
        <v>36263</v>
      </c>
      <c r="AA869" s="1250">
        <f t="shared" ca="1" si="58"/>
        <v>13.75</v>
      </c>
      <c r="AB869" s="1252" t="s">
        <v>3826</v>
      </c>
      <c r="AC869" s="1253"/>
      <c r="AD869" s="1231"/>
    </row>
    <row r="870" spans="1:30" ht="15.75" hidden="1" customHeight="1">
      <c r="A870" s="1244">
        <f t="shared" si="48"/>
        <v>202</v>
      </c>
      <c r="B870" s="1245" t="s">
        <v>3209</v>
      </c>
      <c r="C870" s="1245" t="s">
        <v>3203</v>
      </c>
      <c r="D870" s="1245" t="s">
        <v>2678</v>
      </c>
      <c r="E870" s="1246" t="s">
        <v>1710</v>
      </c>
      <c r="F870" s="1245">
        <f t="shared" si="59"/>
        <v>1978</v>
      </c>
      <c r="G870" s="1247">
        <v>28782</v>
      </c>
      <c r="H870" s="1244" t="s">
        <v>1861</v>
      </c>
      <c r="I870" s="1248" t="s">
        <v>3826</v>
      </c>
      <c r="J870" s="1245" t="s">
        <v>1683</v>
      </c>
      <c r="K870" s="1245" t="s">
        <v>1862</v>
      </c>
      <c r="L870" s="1245" t="s">
        <v>3210</v>
      </c>
      <c r="M870" s="1245" t="s">
        <v>3211</v>
      </c>
      <c r="N870" s="1245"/>
      <c r="O870" s="1245" t="s">
        <v>2108</v>
      </c>
      <c r="P870" s="1249"/>
      <c r="Q870" s="1245"/>
      <c r="R870" s="1251" t="s">
        <v>2130</v>
      </c>
      <c r="S870" s="1244"/>
      <c r="T870" s="1244" t="s">
        <v>725</v>
      </c>
      <c r="U870" s="1244" t="s">
        <v>1760</v>
      </c>
      <c r="V870" s="1244"/>
      <c r="W870" s="1244" t="s">
        <v>3212</v>
      </c>
      <c r="X870" s="1244" t="s">
        <v>1823</v>
      </c>
      <c r="Y870" s="1251">
        <v>39958</v>
      </c>
      <c r="Z870" s="1251">
        <v>40323</v>
      </c>
      <c r="AA870" s="1250">
        <f t="shared" ca="1" si="58"/>
        <v>9</v>
      </c>
      <c r="AB870" s="1252" t="s">
        <v>3826</v>
      </c>
      <c r="AC870" s="1253"/>
      <c r="AD870" s="1231"/>
    </row>
    <row r="871" spans="1:30" ht="15.75" hidden="1" customHeight="1">
      <c r="A871" s="1244">
        <f t="shared" si="48"/>
        <v>202</v>
      </c>
      <c r="B871" s="1245" t="s">
        <v>3213</v>
      </c>
      <c r="C871" s="1245" t="s">
        <v>3203</v>
      </c>
      <c r="D871" s="1248" t="s">
        <v>3214</v>
      </c>
      <c r="E871" s="1246" t="s">
        <v>1690</v>
      </c>
      <c r="F871" s="1245">
        <f t="shared" si="59"/>
        <v>1977</v>
      </c>
      <c r="G871" s="1247">
        <v>28151</v>
      </c>
      <c r="H871" s="1244" t="s">
        <v>1861</v>
      </c>
      <c r="I871" s="1248" t="s">
        <v>3826</v>
      </c>
      <c r="J871" s="1245" t="s">
        <v>1683</v>
      </c>
      <c r="K871" s="1245" t="s">
        <v>2949</v>
      </c>
      <c r="L871" s="1245" t="s">
        <v>2041</v>
      </c>
      <c r="M871" s="1245" t="s">
        <v>2073</v>
      </c>
      <c r="N871" s="1245"/>
      <c r="O871" s="1245" t="s">
        <v>2073</v>
      </c>
      <c r="P871" s="1249"/>
      <c r="Q871" s="1245" t="s">
        <v>1864</v>
      </c>
      <c r="R871" s="1244"/>
      <c r="S871" s="1244"/>
      <c r="T871" s="1244"/>
      <c r="U871" s="1244" t="s">
        <v>1866</v>
      </c>
      <c r="V871" s="1244" t="s">
        <v>725</v>
      </c>
      <c r="W871" s="1250" t="s">
        <v>3215</v>
      </c>
      <c r="X871" s="1244" t="s">
        <v>1823</v>
      </c>
      <c r="Y871" s="1251">
        <v>37340</v>
      </c>
      <c r="Z871" s="1251">
        <v>37705</v>
      </c>
      <c r="AA871" s="1250">
        <f t="shared" ca="1" si="58"/>
        <v>12.25</v>
      </c>
      <c r="AB871" s="1252" t="s">
        <v>3826</v>
      </c>
      <c r="AC871" s="1253"/>
      <c r="AD871" s="1231"/>
    </row>
    <row r="872" spans="1:30" ht="15.75" hidden="1" customHeight="1">
      <c r="A872" s="1244">
        <f t="shared" si="48"/>
        <v>202</v>
      </c>
      <c r="B872" s="1245" t="s">
        <v>3216</v>
      </c>
      <c r="C872" s="1245" t="s">
        <v>3203</v>
      </c>
      <c r="D872" s="1245" t="s">
        <v>1856</v>
      </c>
      <c r="E872" s="1244" t="s">
        <v>1690</v>
      </c>
      <c r="F872" s="1245">
        <f t="shared" si="59"/>
        <v>1972</v>
      </c>
      <c r="G872" s="1247">
        <v>26605</v>
      </c>
      <c r="H872" s="1244" t="s">
        <v>1691</v>
      </c>
      <c r="I872" s="1248" t="s">
        <v>3826</v>
      </c>
      <c r="J872" s="1245" t="s">
        <v>1683</v>
      </c>
      <c r="K872" s="1245">
        <v>0</v>
      </c>
      <c r="L872" s="1245" t="s">
        <v>1804</v>
      </c>
      <c r="M872" s="1245" t="s">
        <v>1804</v>
      </c>
      <c r="N872" s="1245"/>
      <c r="O872" s="1245" t="s">
        <v>1804</v>
      </c>
      <c r="P872" s="1249"/>
      <c r="Q872" s="1245" t="s">
        <v>1864</v>
      </c>
      <c r="R872" s="1244"/>
      <c r="S872" s="1244"/>
      <c r="T872" s="1244" t="s">
        <v>725</v>
      </c>
      <c r="U872" s="1244" t="s">
        <v>1760</v>
      </c>
      <c r="V872" s="1244"/>
      <c r="W872" s="1250" t="s">
        <v>3217</v>
      </c>
      <c r="X872" s="1244" t="s">
        <v>1823</v>
      </c>
      <c r="Y872" s="1251">
        <v>34552</v>
      </c>
      <c r="Z872" s="1251">
        <v>34917</v>
      </c>
      <c r="AA872" s="1250">
        <f t="shared" ca="1" si="58"/>
        <v>8</v>
      </c>
      <c r="AB872" s="1252" t="s">
        <v>3826</v>
      </c>
      <c r="AC872" s="1253"/>
      <c r="AD872" s="1231"/>
    </row>
    <row r="873" spans="1:30" ht="15.75" hidden="1" customHeight="1">
      <c r="A873" s="1244">
        <f t="shared" si="48"/>
        <v>202</v>
      </c>
      <c r="B873" s="1245" t="s">
        <v>3218</v>
      </c>
      <c r="C873" s="1245" t="s">
        <v>3203</v>
      </c>
      <c r="D873" s="1245"/>
      <c r="E873" s="1246" t="s">
        <v>1690</v>
      </c>
      <c r="F873" s="1245">
        <f t="shared" si="59"/>
        <v>1978</v>
      </c>
      <c r="G873" s="1247">
        <v>28552</v>
      </c>
      <c r="H873" s="1244" t="s">
        <v>1705</v>
      </c>
      <c r="I873" s="1248" t="s">
        <v>3826</v>
      </c>
      <c r="J873" s="1245" t="s">
        <v>1681</v>
      </c>
      <c r="K873" s="1245">
        <v>0</v>
      </c>
      <c r="L873" s="1245" t="s">
        <v>1804</v>
      </c>
      <c r="M873" s="1245">
        <v>0</v>
      </c>
      <c r="N873" s="1245"/>
      <c r="O873" s="1245" t="s">
        <v>1227</v>
      </c>
      <c r="P873" s="1249"/>
      <c r="Q873" s="1245"/>
      <c r="R873" s="1244"/>
      <c r="S873" s="1244"/>
      <c r="T873" s="1244"/>
      <c r="U873" s="1244"/>
      <c r="V873" s="1244"/>
      <c r="W873" s="1250" t="s">
        <v>1716</v>
      </c>
      <c r="X873" s="1244" t="s">
        <v>1770</v>
      </c>
      <c r="Y873" s="1251">
        <v>40456</v>
      </c>
      <c r="Z873" s="1251">
        <v>38751</v>
      </c>
      <c r="AA873" s="1250">
        <f t="shared" ca="1" si="58"/>
        <v>13.416666666666666</v>
      </c>
      <c r="AB873" s="1252" t="s">
        <v>3826</v>
      </c>
      <c r="AC873" s="1253"/>
      <c r="AD873" s="1231"/>
    </row>
    <row r="874" spans="1:30" ht="15.75" hidden="1" customHeight="1">
      <c r="A874" s="1244">
        <f t="shared" si="48"/>
        <v>202</v>
      </c>
      <c r="B874" s="1245" t="s">
        <v>3219</v>
      </c>
      <c r="C874" s="1245" t="s">
        <v>3203</v>
      </c>
      <c r="D874" s="1245"/>
      <c r="E874" s="1244" t="s">
        <v>1690</v>
      </c>
      <c r="F874" s="1245">
        <f t="shared" si="59"/>
        <v>1982</v>
      </c>
      <c r="G874" s="1247">
        <v>30030</v>
      </c>
      <c r="H874" s="1244" t="s">
        <v>1705</v>
      </c>
      <c r="I874" s="1248" t="s">
        <v>3826</v>
      </c>
      <c r="J874" s="1245" t="s">
        <v>1681</v>
      </c>
      <c r="K874" s="1245">
        <v>0</v>
      </c>
      <c r="L874" s="1245" t="s">
        <v>2026</v>
      </c>
      <c r="M874" s="1245" t="s">
        <v>2802</v>
      </c>
      <c r="N874" s="1245"/>
      <c r="O874" s="1245" t="s">
        <v>2026</v>
      </c>
      <c r="P874" s="1249"/>
      <c r="Q874" s="1245"/>
      <c r="R874" s="1244"/>
      <c r="S874" s="1244"/>
      <c r="T874" s="1244"/>
      <c r="U874" s="1244"/>
      <c r="V874" s="1244" t="s">
        <v>2052</v>
      </c>
      <c r="W874" s="1244" t="s">
        <v>2037</v>
      </c>
      <c r="X874" s="1244" t="s">
        <v>1696</v>
      </c>
      <c r="Y874" s="1251">
        <v>37800</v>
      </c>
      <c r="Z874" s="1251">
        <v>38166</v>
      </c>
      <c r="AA874" s="1250">
        <f t="shared" ca="1" si="58"/>
        <v>17.416666666666668</v>
      </c>
      <c r="AB874" s="1252" t="s">
        <v>3826</v>
      </c>
      <c r="AC874" s="1253"/>
      <c r="AD874" s="1231"/>
    </row>
    <row r="875" spans="1:30" ht="15.75" hidden="1" customHeight="1">
      <c r="A875" s="1244">
        <f t="shared" si="48"/>
        <v>202</v>
      </c>
      <c r="B875" s="1245" t="s">
        <v>3220</v>
      </c>
      <c r="C875" s="1245" t="s">
        <v>3203</v>
      </c>
      <c r="D875" s="1245"/>
      <c r="E875" s="1246" t="s">
        <v>1690</v>
      </c>
      <c r="F875" s="1245">
        <f t="shared" si="59"/>
        <v>1990</v>
      </c>
      <c r="G875" s="1247">
        <v>32921</v>
      </c>
      <c r="H875" s="1244" t="s">
        <v>1705</v>
      </c>
      <c r="I875" s="1248" t="s">
        <v>3826</v>
      </c>
      <c r="J875" s="1245" t="s">
        <v>1681</v>
      </c>
      <c r="K875" s="1245">
        <v>0</v>
      </c>
      <c r="L875" s="1245" t="s">
        <v>2306</v>
      </c>
      <c r="M875" s="1245">
        <v>0</v>
      </c>
      <c r="N875" s="1245"/>
      <c r="O875" s="1245" t="s">
        <v>1227</v>
      </c>
      <c r="P875" s="1249"/>
      <c r="Q875" s="1245"/>
      <c r="R875" s="1244"/>
      <c r="S875" s="1244" t="s">
        <v>1806</v>
      </c>
      <c r="T875" s="1244"/>
      <c r="U875" s="1244"/>
      <c r="V875" s="1244" t="s">
        <v>1720</v>
      </c>
      <c r="W875" s="1250" t="s">
        <v>1716</v>
      </c>
      <c r="X875" s="1244" t="s">
        <v>1823</v>
      </c>
      <c r="Y875" s="1251">
        <v>42846</v>
      </c>
      <c r="Z875" s="1251">
        <v>43211</v>
      </c>
      <c r="AA875" s="1250">
        <f t="shared" ca="1" si="58"/>
        <v>25.333333333333332</v>
      </c>
      <c r="AB875" s="1252" t="s">
        <v>3826</v>
      </c>
      <c r="AC875" s="1253"/>
      <c r="AD875" s="1231"/>
    </row>
    <row r="876" spans="1:30" ht="15.75" hidden="1" customHeight="1">
      <c r="A876" s="1244">
        <f t="shared" si="48"/>
        <v>202</v>
      </c>
      <c r="B876" s="1245" t="s">
        <v>3221</v>
      </c>
      <c r="C876" s="1245" t="s">
        <v>3203</v>
      </c>
      <c r="D876" s="1245"/>
      <c r="E876" s="1246" t="s">
        <v>1710</v>
      </c>
      <c r="F876" s="1245">
        <f t="shared" si="59"/>
        <v>1994</v>
      </c>
      <c r="G876" s="1247">
        <v>34505</v>
      </c>
      <c r="H876" s="1244" t="s">
        <v>1705</v>
      </c>
      <c r="I876" s="1248" t="s">
        <v>3826</v>
      </c>
      <c r="J876" s="1245" t="s">
        <v>20</v>
      </c>
      <c r="K876" s="1245"/>
      <c r="L876" s="1245" t="s">
        <v>2259</v>
      </c>
      <c r="M876" s="1245">
        <v>0</v>
      </c>
      <c r="N876" s="1245"/>
      <c r="O876" s="1245">
        <v>0</v>
      </c>
      <c r="P876" s="1249"/>
      <c r="Q876" s="1245"/>
      <c r="R876" s="1251" t="s">
        <v>1730</v>
      </c>
      <c r="S876" s="1244" t="s">
        <v>1806</v>
      </c>
      <c r="T876" s="1244" t="s">
        <v>725</v>
      </c>
      <c r="U876" s="1244"/>
      <c r="V876" s="1244" t="s">
        <v>1720</v>
      </c>
      <c r="W876" s="1250" t="s">
        <v>1716</v>
      </c>
      <c r="X876" s="1244"/>
      <c r="Y876" s="1251"/>
      <c r="Z876" s="1251"/>
      <c r="AA876" s="1250">
        <f t="shared" ca="1" si="58"/>
        <v>24.666666666666668</v>
      </c>
      <c r="AB876" s="1252" t="s">
        <v>3826</v>
      </c>
      <c r="AC876" s="1253"/>
      <c r="AD876" s="1231"/>
    </row>
    <row r="877" spans="1:30" ht="15.75" hidden="1" customHeight="1">
      <c r="A877" s="1244">
        <f t="shared" si="48"/>
        <v>202</v>
      </c>
      <c r="B877" s="1261" t="s">
        <v>3222</v>
      </c>
      <c r="C877" s="1245" t="s">
        <v>3203</v>
      </c>
      <c r="D877" s="1261"/>
      <c r="E877" s="1262" t="s">
        <v>1710</v>
      </c>
      <c r="F877" s="1245">
        <f>+YEAR(G877)</f>
        <v>1995</v>
      </c>
      <c r="G877" s="1263">
        <v>34948</v>
      </c>
      <c r="H877" s="1262" t="s">
        <v>1705</v>
      </c>
      <c r="I877" s="1264" t="s">
        <v>3826</v>
      </c>
      <c r="J877" s="1261" t="s">
        <v>20</v>
      </c>
      <c r="K877" s="1261"/>
      <c r="L877" s="1254">
        <v>0</v>
      </c>
      <c r="M877" s="1245"/>
      <c r="N877" s="1245"/>
      <c r="O877" s="1245"/>
      <c r="P877" s="1249"/>
      <c r="Q877" s="1245"/>
      <c r="R877" s="1251" t="s">
        <v>1746</v>
      </c>
      <c r="S877" s="1265"/>
      <c r="T877" s="1265"/>
      <c r="U877" s="1265"/>
      <c r="V877" s="1265"/>
      <c r="W877" s="1265"/>
      <c r="X877" s="1265"/>
      <c r="Y877" s="1265"/>
      <c r="Z877" s="1265"/>
      <c r="AA877" s="1266"/>
      <c r="AB877" s="1252" t="s">
        <v>3826</v>
      </c>
      <c r="AC877" s="1253"/>
      <c r="AD877" s="1231"/>
    </row>
    <row r="878" spans="1:30" ht="15.75" hidden="1" customHeight="1">
      <c r="A878" s="1244">
        <f t="shared" si="48"/>
        <v>202</v>
      </c>
      <c r="B878" s="1245" t="s">
        <v>3223</v>
      </c>
      <c r="C878" s="1245" t="s">
        <v>3224</v>
      </c>
      <c r="D878" s="1248" t="s">
        <v>2056</v>
      </c>
      <c r="E878" s="1244" t="s">
        <v>1690</v>
      </c>
      <c r="F878" s="1245">
        <f t="shared" ref="F878:F950" si="60">YEAR(G878)</f>
        <v>1976</v>
      </c>
      <c r="G878" s="1247">
        <v>27842</v>
      </c>
      <c r="H878" s="1244" t="s">
        <v>1861</v>
      </c>
      <c r="I878" s="1248" t="s">
        <v>3826</v>
      </c>
      <c r="J878" s="1245" t="s">
        <v>1683</v>
      </c>
      <c r="K878" s="1245" t="s">
        <v>1862</v>
      </c>
      <c r="L878" s="1245" t="s">
        <v>2057</v>
      </c>
      <c r="M878" s="1245" t="s">
        <v>2057</v>
      </c>
      <c r="N878" s="1245"/>
      <c r="O878" s="1245" t="s">
        <v>2057</v>
      </c>
      <c r="P878" s="1249"/>
      <c r="Q878" s="1245" t="s">
        <v>1756</v>
      </c>
      <c r="R878" s="1251" t="s">
        <v>2130</v>
      </c>
      <c r="S878" s="1251" t="s">
        <v>25</v>
      </c>
      <c r="T878" s="1244">
        <v>0</v>
      </c>
      <c r="U878" s="1244" t="s">
        <v>1866</v>
      </c>
      <c r="V878" s="1244"/>
      <c r="W878" s="1250" t="s">
        <v>1695</v>
      </c>
      <c r="X878" s="1244" t="s">
        <v>1823</v>
      </c>
      <c r="Y878" s="1251">
        <v>41263</v>
      </c>
      <c r="Z878" s="1251">
        <v>41628</v>
      </c>
      <c r="AA878" s="1250">
        <f t="shared" ref="AA878:AA888" ca="1" si="61">IF(E878="nữ",660-DATEDIF(G878,TODAY(),"m"),720-DATEDIF(G878,TODAY(),"m"))/12</f>
        <v>11.416666666666666</v>
      </c>
      <c r="AB878" s="1252" t="s">
        <v>3826</v>
      </c>
      <c r="AC878" s="1253"/>
      <c r="AD878" s="1231"/>
    </row>
    <row r="879" spans="1:30" ht="15.75" hidden="1" customHeight="1">
      <c r="A879" s="1244">
        <f t="shared" si="48"/>
        <v>202</v>
      </c>
      <c r="B879" s="1245" t="s">
        <v>3225</v>
      </c>
      <c r="C879" s="1245" t="s">
        <v>3224</v>
      </c>
      <c r="D879" s="1248" t="s">
        <v>2056</v>
      </c>
      <c r="E879" s="1244" t="s">
        <v>1710</v>
      </c>
      <c r="F879" s="1245">
        <f t="shared" si="60"/>
        <v>1985</v>
      </c>
      <c r="G879" s="1247">
        <v>31105</v>
      </c>
      <c r="H879" s="1244" t="s">
        <v>1699</v>
      </c>
      <c r="I879" s="1248" t="s">
        <v>3826</v>
      </c>
      <c r="J879" s="1245" t="s">
        <v>1681</v>
      </c>
      <c r="K879" s="1245">
        <v>0</v>
      </c>
      <c r="L879" s="1245" t="s">
        <v>2057</v>
      </c>
      <c r="M879" s="1245" t="s">
        <v>3226</v>
      </c>
      <c r="N879" s="1245"/>
      <c r="O879" s="1245" t="s">
        <v>1227</v>
      </c>
      <c r="P879" s="1249"/>
      <c r="Q879" s="1245"/>
      <c r="R879" s="1251" t="s">
        <v>1822</v>
      </c>
      <c r="S879" s="1244"/>
      <c r="T879" s="1244" t="s">
        <v>725</v>
      </c>
      <c r="U879" s="1244"/>
      <c r="V879" s="1244"/>
      <c r="W879" s="1244">
        <v>0</v>
      </c>
      <c r="X879" s="1244"/>
      <c r="Y879" s="1251"/>
      <c r="Z879" s="1251"/>
      <c r="AA879" s="1250">
        <f t="shared" ca="1" si="61"/>
        <v>15.333333333333334</v>
      </c>
      <c r="AB879" s="1252" t="s">
        <v>3826</v>
      </c>
      <c r="AC879" s="1253"/>
      <c r="AD879" s="1231"/>
    </row>
    <row r="880" spans="1:30" ht="15.75" hidden="1" customHeight="1">
      <c r="A880" s="1244">
        <f t="shared" si="48"/>
        <v>202</v>
      </c>
      <c r="B880" s="1245" t="s">
        <v>3227</v>
      </c>
      <c r="C880" s="1245" t="s">
        <v>3224</v>
      </c>
      <c r="D880" s="1248" t="s">
        <v>2056</v>
      </c>
      <c r="E880" s="1246" t="s">
        <v>1690</v>
      </c>
      <c r="F880" s="1245">
        <f t="shared" si="60"/>
        <v>1983</v>
      </c>
      <c r="G880" s="1247">
        <v>30445</v>
      </c>
      <c r="H880" s="1244" t="s">
        <v>1699</v>
      </c>
      <c r="I880" s="1248" t="s">
        <v>3826</v>
      </c>
      <c r="J880" s="1245" t="s">
        <v>1683</v>
      </c>
      <c r="K880" s="1245">
        <v>0</v>
      </c>
      <c r="L880" s="1245" t="s">
        <v>3228</v>
      </c>
      <c r="M880" s="1245" t="s">
        <v>3229</v>
      </c>
      <c r="N880" s="1245"/>
      <c r="O880" s="1245" t="s">
        <v>3230</v>
      </c>
      <c r="P880" s="1249"/>
      <c r="Q880" s="1245"/>
      <c r="R880" s="1251" t="s">
        <v>2074</v>
      </c>
      <c r="S880" s="1244" t="s">
        <v>1759</v>
      </c>
      <c r="T880" s="1244" t="s">
        <v>725</v>
      </c>
      <c r="U880" s="1244" t="s">
        <v>1694</v>
      </c>
      <c r="V880" s="1244"/>
      <c r="W880" s="1250" t="s">
        <v>1708</v>
      </c>
      <c r="X880" s="1244"/>
      <c r="Y880" s="1251">
        <v>41697</v>
      </c>
      <c r="Z880" s="1251">
        <v>42062</v>
      </c>
      <c r="AA880" s="1250">
        <f t="shared" ca="1" si="61"/>
        <v>18.583333333333332</v>
      </c>
      <c r="AB880" s="1252" t="s">
        <v>3826</v>
      </c>
      <c r="AC880" s="1253"/>
      <c r="AD880" s="1231"/>
    </row>
    <row r="881" spans="1:30" ht="15.75" hidden="1" customHeight="1">
      <c r="A881" s="1244">
        <f t="shared" si="48"/>
        <v>202</v>
      </c>
      <c r="B881" s="1245" t="s">
        <v>3231</v>
      </c>
      <c r="C881" s="1245" t="s">
        <v>3224</v>
      </c>
      <c r="D881" s="1248" t="s">
        <v>2056</v>
      </c>
      <c r="E881" s="1244" t="s">
        <v>1710</v>
      </c>
      <c r="F881" s="1245">
        <f t="shared" si="60"/>
        <v>1986</v>
      </c>
      <c r="G881" s="1247">
        <v>31652</v>
      </c>
      <c r="H881" s="1244" t="s">
        <v>1699</v>
      </c>
      <c r="I881" s="1248" t="s">
        <v>3826</v>
      </c>
      <c r="J881" s="1245" t="s">
        <v>1683</v>
      </c>
      <c r="K881" s="1245">
        <v>0</v>
      </c>
      <c r="L881" s="1245" t="s">
        <v>2057</v>
      </c>
      <c r="M881" s="1245" t="s">
        <v>2050</v>
      </c>
      <c r="N881" s="1245"/>
      <c r="O881" s="1245" t="s">
        <v>2050</v>
      </c>
      <c r="P881" s="1249"/>
      <c r="Q881" s="1245" t="s">
        <v>1756</v>
      </c>
      <c r="R881" s="1251" t="s">
        <v>2600</v>
      </c>
      <c r="S881" s="1244"/>
      <c r="T881" s="1244" t="s">
        <v>725</v>
      </c>
      <c r="U881" s="1244" t="s">
        <v>1694</v>
      </c>
      <c r="V881" s="1244"/>
      <c r="W881" s="1244" t="s">
        <v>1742</v>
      </c>
      <c r="X881" s="1244"/>
      <c r="Y881" s="1251"/>
      <c r="Z881" s="1251"/>
      <c r="AA881" s="1250">
        <f t="shared" ca="1" si="61"/>
        <v>16.833333333333332</v>
      </c>
      <c r="AB881" s="1252" t="s">
        <v>3826</v>
      </c>
      <c r="AC881" s="1253"/>
      <c r="AD881" s="1231"/>
    </row>
    <row r="882" spans="1:30" ht="15.75" hidden="1" customHeight="1">
      <c r="A882" s="1244">
        <f t="shared" si="48"/>
        <v>202</v>
      </c>
      <c r="B882" s="1245" t="s">
        <v>3232</v>
      </c>
      <c r="C882" s="1245" t="s">
        <v>3224</v>
      </c>
      <c r="D882" s="1248" t="s">
        <v>2056</v>
      </c>
      <c r="E882" s="1246" t="s">
        <v>1710</v>
      </c>
      <c r="F882" s="1245">
        <f t="shared" si="60"/>
        <v>1974</v>
      </c>
      <c r="G882" s="1247">
        <v>27188</v>
      </c>
      <c r="H882" s="1244" t="s">
        <v>1705</v>
      </c>
      <c r="I882" s="1248" t="s">
        <v>3826</v>
      </c>
      <c r="J882" s="1245" t="s">
        <v>1681</v>
      </c>
      <c r="K882" s="1245"/>
      <c r="L882" s="1254" t="s">
        <v>2951</v>
      </c>
      <c r="M882" s="1245" t="s">
        <v>2951</v>
      </c>
      <c r="N882" s="1245"/>
      <c r="O882" s="1245">
        <v>0</v>
      </c>
      <c r="P882" s="1249"/>
      <c r="Q882" s="1245"/>
      <c r="R882" s="1251" t="s">
        <v>1730</v>
      </c>
      <c r="S882" s="1244"/>
      <c r="T882" s="1244" t="s">
        <v>725</v>
      </c>
      <c r="U882" s="1244"/>
      <c r="V882" s="1244" t="s">
        <v>1712</v>
      </c>
      <c r="W882" s="1244" t="s">
        <v>2003</v>
      </c>
      <c r="X882" s="1244"/>
      <c r="Y882" s="1251">
        <v>41263</v>
      </c>
      <c r="Z882" s="1251">
        <v>41628</v>
      </c>
      <c r="AA882" s="1250">
        <f t="shared" ca="1" si="61"/>
        <v>4.666666666666667</v>
      </c>
      <c r="AB882" s="1252" t="s">
        <v>3826</v>
      </c>
      <c r="AC882" s="1253"/>
      <c r="AD882" s="1231"/>
    </row>
    <row r="883" spans="1:30" ht="15.75" hidden="1" customHeight="1">
      <c r="A883" s="1244">
        <f t="shared" si="48"/>
        <v>202</v>
      </c>
      <c r="B883" s="1245" t="s">
        <v>3233</v>
      </c>
      <c r="C883" s="1245" t="s">
        <v>3224</v>
      </c>
      <c r="D883" s="1248" t="s">
        <v>2056</v>
      </c>
      <c r="E883" s="1246" t="s">
        <v>1710</v>
      </c>
      <c r="F883" s="1245">
        <f t="shared" si="60"/>
        <v>1983</v>
      </c>
      <c r="G883" s="1247">
        <v>30579</v>
      </c>
      <c r="H883" s="1244" t="s">
        <v>1705</v>
      </c>
      <c r="I883" s="1248" t="s">
        <v>3826</v>
      </c>
      <c r="J883" s="1245" t="s">
        <v>1681</v>
      </c>
      <c r="K883" s="1245">
        <v>0</v>
      </c>
      <c r="L883" s="1245" t="s">
        <v>3234</v>
      </c>
      <c r="M883" s="1245" t="s">
        <v>2606</v>
      </c>
      <c r="N883" s="1245"/>
      <c r="O883" s="1245" t="s">
        <v>1227</v>
      </c>
      <c r="P883" s="1249"/>
      <c r="Q883" s="1245"/>
      <c r="R883" s="1244"/>
      <c r="S883" s="1244"/>
      <c r="T883" s="1244"/>
      <c r="U883" s="1244"/>
      <c r="V883" s="1244"/>
      <c r="W883" s="1250" t="s">
        <v>1716</v>
      </c>
      <c r="X883" s="1244"/>
      <c r="Y883" s="1251">
        <v>39459</v>
      </c>
      <c r="Z883" s="1251">
        <v>39825</v>
      </c>
      <c r="AA883" s="1250">
        <f t="shared" ca="1" si="61"/>
        <v>13.916666666666666</v>
      </c>
      <c r="AB883" s="1252" t="s">
        <v>3826</v>
      </c>
      <c r="AC883" s="1253"/>
      <c r="AD883" s="1231"/>
    </row>
    <row r="884" spans="1:30" ht="15.75" hidden="1" customHeight="1">
      <c r="A884" s="1244">
        <f t="shared" si="48"/>
        <v>202</v>
      </c>
      <c r="B884" s="1245" t="s">
        <v>3235</v>
      </c>
      <c r="C884" s="1245" t="s">
        <v>3224</v>
      </c>
      <c r="D884" s="1248" t="s">
        <v>2056</v>
      </c>
      <c r="E884" s="1246" t="s">
        <v>1690</v>
      </c>
      <c r="F884" s="1245">
        <f t="shared" si="60"/>
        <v>1979</v>
      </c>
      <c r="G884" s="1247">
        <v>29108</v>
      </c>
      <c r="H884" s="1244" t="s">
        <v>1691</v>
      </c>
      <c r="I884" s="1248" t="s">
        <v>3826</v>
      </c>
      <c r="J884" s="1245" t="s">
        <v>1683</v>
      </c>
      <c r="K884" s="1245">
        <v>0</v>
      </c>
      <c r="L884" s="1245" t="s">
        <v>2057</v>
      </c>
      <c r="M884" s="1245" t="s">
        <v>2066</v>
      </c>
      <c r="N884" s="1245"/>
      <c r="O884" s="1245" t="s">
        <v>2057</v>
      </c>
      <c r="P884" s="1249"/>
      <c r="Q884" s="1245" t="s">
        <v>1756</v>
      </c>
      <c r="R884" s="1251" t="s">
        <v>1946</v>
      </c>
      <c r="S884" s="1244"/>
      <c r="T884" s="1244">
        <v>2016</v>
      </c>
      <c r="U884" s="1244" t="s">
        <v>1694</v>
      </c>
      <c r="V884" s="1244"/>
      <c r="W884" s="1250" t="s">
        <v>1716</v>
      </c>
      <c r="X884" s="1244" t="s">
        <v>1696</v>
      </c>
      <c r="Y884" s="1251">
        <v>39143</v>
      </c>
      <c r="Z884" s="1251">
        <v>39509</v>
      </c>
      <c r="AA884" s="1250">
        <f t="shared" ca="1" si="61"/>
        <v>14.916666666666666</v>
      </c>
      <c r="AB884" s="1252" t="s">
        <v>3826</v>
      </c>
      <c r="AC884" s="1253"/>
      <c r="AD884" s="1231"/>
    </row>
    <row r="885" spans="1:30" ht="15.75" hidden="1" customHeight="1">
      <c r="A885" s="1244">
        <f t="shared" si="48"/>
        <v>202</v>
      </c>
      <c r="B885" s="1245" t="s">
        <v>3236</v>
      </c>
      <c r="C885" s="1245" t="s">
        <v>3224</v>
      </c>
      <c r="D885" s="1248" t="s">
        <v>2056</v>
      </c>
      <c r="E885" s="1244" t="s">
        <v>1690</v>
      </c>
      <c r="F885" s="1245">
        <f t="shared" si="60"/>
        <v>1987</v>
      </c>
      <c r="G885" s="1247">
        <v>31822</v>
      </c>
      <c r="H885" s="1244" t="s">
        <v>1699</v>
      </c>
      <c r="I885" s="1248" t="s">
        <v>3826</v>
      </c>
      <c r="J885" s="1245" t="s">
        <v>1681</v>
      </c>
      <c r="K885" s="1245">
        <v>0</v>
      </c>
      <c r="L885" s="1245" t="s">
        <v>2057</v>
      </c>
      <c r="M885" s="1245" t="s">
        <v>2050</v>
      </c>
      <c r="N885" s="1245"/>
      <c r="O885" s="1245" t="s">
        <v>1227</v>
      </c>
      <c r="P885" s="1249"/>
      <c r="Q885" s="1245"/>
      <c r="R885" s="1251" t="s">
        <v>1762</v>
      </c>
      <c r="S885" s="1244"/>
      <c r="T885" s="1244" t="s">
        <v>725</v>
      </c>
      <c r="U885" s="1244"/>
      <c r="V885" s="1244"/>
      <c r="W885" s="1250" t="s">
        <v>1716</v>
      </c>
      <c r="X885" s="1244"/>
      <c r="Y885" s="1251"/>
      <c r="Z885" s="1251" t="s">
        <v>725</v>
      </c>
      <c r="AA885" s="1250">
        <f t="shared" ca="1" si="61"/>
        <v>22.333333333333332</v>
      </c>
      <c r="AB885" s="1252" t="s">
        <v>3826</v>
      </c>
      <c r="AC885" s="1253"/>
      <c r="AD885" s="1231"/>
    </row>
    <row r="886" spans="1:30" ht="15.75" hidden="1" customHeight="1">
      <c r="A886" s="1244">
        <f t="shared" si="48"/>
        <v>202</v>
      </c>
      <c r="B886" s="1245" t="s">
        <v>3237</v>
      </c>
      <c r="C886" s="1245" t="s">
        <v>3224</v>
      </c>
      <c r="D886" s="1248" t="s">
        <v>3238</v>
      </c>
      <c r="E886" s="1246" t="s">
        <v>1690</v>
      </c>
      <c r="F886" s="1245">
        <f t="shared" si="60"/>
        <v>1982</v>
      </c>
      <c r="G886" s="1247">
        <v>30133</v>
      </c>
      <c r="H886" s="1244" t="s">
        <v>1699</v>
      </c>
      <c r="I886" s="1248" t="s">
        <v>3826</v>
      </c>
      <c r="J886" s="1245" t="s">
        <v>1683</v>
      </c>
      <c r="K886" s="1245">
        <v>0</v>
      </c>
      <c r="L886" s="1245" t="s">
        <v>2167</v>
      </c>
      <c r="M886" s="1245" t="s">
        <v>2447</v>
      </c>
      <c r="N886" s="1245"/>
      <c r="O886" s="1245" t="s">
        <v>2083</v>
      </c>
      <c r="P886" s="1249">
        <v>43678</v>
      </c>
      <c r="Q886" s="1245"/>
      <c r="R886" s="1251" t="s">
        <v>1773</v>
      </c>
      <c r="S886" s="1244"/>
      <c r="T886" s="1244" t="s">
        <v>725</v>
      </c>
      <c r="U886" s="1244" t="s">
        <v>1694</v>
      </c>
      <c r="V886" s="1244"/>
      <c r="W886" s="1250" t="s">
        <v>1708</v>
      </c>
      <c r="X886" s="1244"/>
      <c r="Y886" s="1251">
        <v>36435</v>
      </c>
      <c r="Z886" s="1251">
        <v>36801</v>
      </c>
      <c r="AA886" s="1250">
        <f t="shared" ca="1" si="61"/>
        <v>17.666666666666668</v>
      </c>
      <c r="AB886" s="1252" t="s">
        <v>3826</v>
      </c>
      <c r="AC886" s="1253"/>
      <c r="AD886" s="1231"/>
    </row>
    <row r="887" spans="1:30" ht="15.75" hidden="1" customHeight="1">
      <c r="A887" s="1244">
        <f t="shared" si="48"/>
        <v>202</v>
      </c>
      <c r="B887" s="1245" t="s">
        <v>3239</v>
      </c>
      <c r="C887" s="1245" t="s">
        <v>3224</v>
      </c>
      <c r="D887" s="1248" t="s">
        <v>3238</v>
      </c>
      <c r="E887" s="1244" t="s">
        <v>1690</v>
      </c>
      <c r="F887" s="1245">
        <f t="shared" si="60"/>
        <v>1984</v>
      </c>
      <c r="G887" s="1247">
        <v>30941</v>
      </c>
      <c r="H887" s="1244" t="s">
        <v>1699</v>
      </c>
      <c r="I887" s="1248" t="s">
        <v>3826</v>
      </c>
      <c r="J887" s="1245" t="s">
        <v>1683</v>
      </c>
      <c r="K887" s="1245">
        <v>0</v>
      </c>
      <c r="L887" s="1245" t="s">
        <v>2167</v>
      </c>
      <c r="M887" s="1245" t="s">
        <v>2449</v>
      </c>
      <c r="N887" s="1245"/>
      <c r="O887" s="1245" t="s">
        <v>2083</v>
      </c>
      <c r="P887" s="1249"/>
      <c r="Q887" s="1245"/>
      <c r="R887" s="1244" t="s">
        <v>1773</v>
      </c>
      <c r="S887" s="1244"/>
      <c r="T887" s="1244" t="s">
        <v>725</v>
      </c>
      <c r="U887" s="1244" t="s">
        <v>1694</v>
      </c>
      <c r="V887" s="1244"/>
      <c r="W887" s="1250" t="s">
        <v>1708</v>
      </c>
      <c r="X887" s="1244" t="s">
        <v>1770</v>
      </c>
      <c r="Y887" s="1251">
        <v>42328</v>
      </c>
      <c r="Z887" s="1251">
        <v>42694</v>
      </c>
      <c r="AA887" s="1250">
        <f t="shared" ca="1" si="61"/>
        <v>19.916666666666668</v>
      </c>
      <c r="AB887" s="1252" t="s">
        <v>3826</v>
      </c>
      <c r="AC887" s="1253"/>
      <c r="AD887" s="1231"/>
    </row>
    <row r="888" spans="1:30" ht="15.75" hidden="1" customHeight="1">
      <c r="A888" s="1244">
        <f t="shared" si="48"/>
        <v>202</v>
      </c>
      <c r="B888" s="1245" t="s">
        <v>3240</v>
      </c>
      <c r="C888" s="1245" t="s">
        <v>3224</v>
      </c>
      <c r="D888" s="1248" t="s">
        <v>3238</v>
      </c>
      <c r="E888" s="1246" t="s">
        <v>1710</v>
      </c>
      <c r="F888" s="1245">
        <f t="shared" si="60"/>
        <v>1980</v>
      </c>
      <c r="G888" s="1247">
        <v>29510</v>
      </c>
      <c r="H888" s="1244" t="s">
        <v>1699</v>
      </c>
      <c r="I888" s="1248" t="s">
        <v>3826</v>
      </c>
      <c r="J888" s="1245" t="s">
        <v>1683</v>
      </c>
      <c r="K888" s="1245">
        <v>0</v>
      </c>
      <c r="L888" s="1245" t="s">
        <v>2167</v>
      </c>
      <c r="M888" s="1245" t="s">
        <v>2447</v>
      </c>
      <c r="N888" s="1245"/>
      <c r="O888" s="1245" t="s">
        <v>3241</v>
      </c>
      <c r="P888" s="1249"/>
      <c r="Q888" s="1245" t="s">
        <v>1756</v>
      </c>
      <c r="R888" s="1251" t="s">
        <v>1968</v>
      </c>
      <c r="S888" s="1244"/>
      <c r="T888" s="1244" t="s">
        <v>725</v>
      </c>
      <c r="U888" s="1244"/>
      <c r="V888" s="1244"/>
      <c r="W888" s="1244" t="s">
        <v>2037</v>
      </c>
      <c r="X888" s="1244"/>
      <c r="Y888" s="1251"/>
      <c r="Z888" s="1251"/>
      <c r="AA888" s="1250">
        <f t="shared" ca="1" si="61"/>
        <v>11</v>
      </c>
      <c r="AB888" s="1252" t="s">
        <v>3826</v>
      </c>
      <c r="AC888" s="1253"/>
      <c r="AD888" s="1231"/>
    </row>
    <row r="889" spans="1:30" ht="15.75" hidden="1" customHeight="1">
      <c r="A889" s="1244">
        <f t="shared" si="48"/>
        <v>202</v>
      </c>
      <c r="B889" s="1245" t="s">
        <v>3242</v>
      </c>
      <c r="C889" s="1245" t="s">
        <v>3224</v>
      </c>
      <c r="D889" s="1245" t="s">
        <v>3238</v>
      </c>
      <c r="E889" s="1246" t="s">
        <v>1710</v>
      </c>
      <c r="F889" s="1245">
        <f t="shared" si="60"/>
        <v>1994</v>
      </c>
      <c r="G889" s="1247">
        <v>34350</v>
      </c>
      <c r="H889" s="1246" t="s">
        <v>1699</v>
      </c>
      <c r="I889" s="1248" t="s">
        <v>3826</v>
      </c>
      <c r="J889" s="1245" t="s">
        <v>3243</v>
      </c>
      <c r="K889" s="1245"/>
      <c r="L889" s="1254" t="s">
        <v>3244</v>
      </c>
      <c r="M889" s="1245"/>
      <c r="N889" s="1245"/>
      <c r="O889" s="1245"/>
      <c r="P889" s="1249"/>
      <c r="Q889" s="1245"/>
      <c r="R889" s="1244"/>
      <c r="S889" s="1244"/>
      <c r="T889" s="1244"/>
      <c r="U889" s="1244"/>
      <c r="V889" s="1244"/>
      <c r="W889" s="1244"/>
      <c r="X889" s="1244"/>
      <c r="Y889" s="1244"/>
      <c r="Z889" s="1251"/>
      <c r="AA889" s="1257"/>
      <c r="AB889" s="1252" t="s">
        <v>3826</v>
      </c>
      <c r="AC889" s="1253"/>
      <c r="AD889" s="1231"/>
    </row>
    <row r="890" spans="1:30" ht="15.75" hidden="1" customHeight="1">
      <c r="A890" s="1244">
        <f t="shared" si="48"/>
        <v>202</v>
      </c>
      <c r="B890" s="1245" t="s">
        <v>3245</v>
      </c>
      <c r="C890" s="1245" t="s">
        <v>3224</v>
      </c>
      <c r="D890" s="1248" t="s">
        <v>3238</v>
      </c>
      <c r="E890" s="1246" t="s">
        <v>1690</v>
      </c>
      <c r="F890" s="1245">
        <f t="shared" si="60"/>
        <v>1986</v>
      </c>
      <c r="G890" s="1247">
        <v>31688</v>
      </c>
      <c r="H890" s="1244" t="s">
        <v>1699</v>
      </c>
      <c r="I890" s="1248" t="s">
        <v>3826</v>
      </c>
      <c r="J890" s="1245" t="s">
        <v>1681</v>
      </c>
      <c r="K890" s="1245">
        <v>0</v>
      </c>
      <c r="L890" s="1245" t="s">
        <v>2167</v>
      </c>
      <c r="M890" s="1245" t="s">
        <v>2449</v>
      </c>
      <c r="N890" s="1245"/>
      <c r="O890" s="1245" t="s">
        <v>1227</v>
      </c>
      <c r="P890" s="1249"/>
      <c r="Q890" s="1245" t="s">
        <v>1756</v>
      </c>
      <c r="R890" s="1251" t="s">
        <v>1762</v>
      </c>
      <c r="S890" s="1244"/>
      <c r="T890" s="1244" t="s">
        <v>725</v>
      </c>
      <c r="U890" s="1244"/>
      <c r="V890" s="1244"/>
      <c r="W890" s="1250" t="s">
        <v>1716</v>
      </c>
      <c r="X890" s="1244"/>
      <c r="Y890" s="1251">
        <v>39438</v>
      </c>
      <c r="Z890" s="1251">
        <v>39804</v>
      </c>
      <c r="AA890" s="1250">
        <f t="shared" ref="AA890:AA936" ca="1" si="62">IF(E890="nữ",660-DATEDIF(G890,TODAY(),"m"),720-DATEDIF(G890,TODAY(),"m"))/12</f>
        <v>22</v>
      </c>
      <c r="AB890" s="1252" t="s">
        <v>3826</v>
      </c>
      <c r="AC890" s="1253"/>
      <c r="AD890" s="1231"/>
    </row>
    <row r="891" spans="1:30" ht="15.75" hidden="1" customHeight="1">
      <c r="A891" s="1244">
        <f t="shared" si="48"/>
        <v>202</v>
      </c>
      <c r="B891" s="1245" t="s">
        <v>3246</v>
      </c>
      <c r="C891" s="1245" t="s">
        <v>3224</v>
      </c>
      <c r="D891" s="1248" t="s">
        <v>3247</v>
      </c>
      <c r="E891" s="1244" t="s">
        <v>1710</v>
      </c>
      <c r="F891" s="1245">
        <f t="shared" si="60"/>
        <v>1979</v>
      </c>
      <c r="G891" s="1247">
        <v>29044</v>
      </c>
      <c r="H891" s="1244" t="s">
        <v>1699</v>
      </c>
      <c r="I891" s="1248" t="s">
        <v>3826</v>
      </c>
      <c r="J891" s="1245" t="s">
        <v>1683</v>
      </c>
      <c r="K891" s="1245">
        <v>0</v>
      </c>
      <c r="L891" s="1245" t="s">
        <v>3247</v>
      </c>
      <c r="M891" s="1245" t="s">
        <v>3248</v>
      </c>
      <c r="N891" s="1245"/>
      <c r="O891" s="1245" t="s">
        <v>3249</v>
      </c>
      <c r="P891" s="1249">
        <v>44753</v>
      </c>
      <c r="Q891" s="1245"/>
      <c r="R891" s="1251" t="s">
        <v>1746</v>
      </c>
      <c r="S891" s="1244"/>
      <c r="T891" s="1244">
        <v>0</v>
      </c>
      <c r="U891" s="1244"/>
      <c r="V891" s="1244"/>
      <c r="W891" s="1244" t="s">
        <v>3250</v>
      </c>
      <c r="X891" s="1244"/>
      <c r="Y891" s="1251">
        <v>38665</v>
      </c>
      <c r="Z891" s="1251">
        <v>39030</v>
      </c>
      <c r="AA891" s="1250">
        <f t="shared" ca="1" si="62"/>
        <v>9.75</v>
      </c>
      <c r="AB891" s="1252" t="s">
        <v>3826</v>
      </c>
      <c r="AC891" s="1253"/>
      <c r="AD891" s="1231"/>
    </row>
    <row r="892" spans="1:30" ht="15.75" hidden="1" customHeight="1">
      <c r="A892" s="1244">
        <f t="shared" si="48"/>
        <v>202</v>
      </c>
      <c r="B892" s="1245" t="s">
        <v>3251</v>
      </c>
      <c r="C892" s="1245" t="s">
        <v>3224</v>
      </c>
      <c r="D892" s="1248" t="s">
        <v>3247</v>
      </c>
      <c r="E892" s="1246" t="s">
        <v>1710</v>
      </c>
      <c r="F892" s="1245">
        <f t="shared" si="60"/>
        <v>1983</v>
      </c>
      <c r="G892" s="1247">
        <v>30590</v>
      </c>
      <c r="H892" s="1244" t="s">
        <v>1699</v>
      </c>
      <c r="I892" s="1248" t="s">
        <v>3826</v>
      </c>
      <c r="J892" s="1245" t="s">
        <v>1683</v>
      </c>
      <c r="K892" s="1245">
        <v>0</v>
      </c>
      <c r="L892" s="1245" t="s">
        <v>3247</v>
      </c>
      <c r="M892" s="1245" t="s">
        <v>3252</v>
      </c>
      <c r="N892" s="1245"/>
      <c r="O892" s="1245" t="s">
        <v>2083</v>
      </c>
      <c r="P892" s="1249">
        <v>43435</v>
      </c>
      <c r="Q892" s="1245"/>
      <c r="R892" s="1251" t="s">
        <v>1853</v>
      </c>
      <c r="S892" s="1251" t="s">
        <v>3253</v>
      </c>
      <c r="T892" s="1244" t="s">
        <v>725</v>
      </c>
      <c r="U892" s="1244" t="s">
        <v>1694</v>
      </c>
      <c r="V892" s="1244"/>
      <c r="W892" s="1244" t="s">
        <v>725</v>
      </c>
      <c r="X892" s="1244" t="s">
        <v>1770</v>
      </c>
      <c r="Y892" s="1251">
        <v>37420</v>
      </c>
      <c r="Z892" s="1251">
        <v>37785</v>
      </c>
      <c r="AA892" s="1250">
        <f t="shared" ca="1" si="62"/>
        <v>13.916666666666666</v>
      </c>
      <c r="AB892" s="1252" t="s">
        <v>3826</v>
      </c>
      <c r="AC892" s="1253"/>
      <c r="AD892" s="1231"/>
    </row>
    <row r="893" spans="1:30" ht="15.75" hidden="1" customHeight="1">
      <c r="A893" s="1244">
        <f t="shared" si="48"/>
        <v>202</v>
      </c>
      <c r="B893" s="1245" t="s">
        <v>3254</v>
      </c>
      <c r="C893" s="1245" t="s">
        <v>3224</v>
      </c>
      <c r="D893" s="1248" t="s">
        <v>3247</v>
      </c>
      <c r="E893" s="1246" t="s">
        <v>1690</v>
      </c>
      <c r="F893" s="1245">
        <f t="shared" si="60"/>
        <v>1983</v>
      </c>
      <c r="G893" s="1247">
        <v>30635</v>
      </c>
      <c r="H893" s="1244" t="s">
        <v>1699</v>
      </c>
      <c r="I893" s="1248" t="s">
        <v>3826</v>
      </c>
      <c r="J893" s="1245" t="s">
        <v>1683</v>
      </c>
      <c r="K893" s="1245">
        <v>0</v>
      </c>
      <c r="L893" s="1245" t="s">
        <v>3247</v>
      </c>
      <c r="M893" s="1245" t="s">
        <v>3255</v>
      </c>
      <c r="N893" s="1245"/>
      <c r="O893" s="1245" t="s">
        <v>2083</v>
      </c>
      <c r="P893" s="1249">
        <v>43556</v>
      </c>
      <c r="Q893" s="1245"/>
      <c r="R893" s="1251" t="s">
        <v>1853</v>
      </c>
      <c r="S893" s="1244" t="s">
        <v>2031</v>
      </c>
      <c r="T893" s="1244" t="s">
        <v>725</v>
      </c>
      <c r="U893" s="1244" t="s">
        <v>1694</v>
      </c>
      <c r="V893" s="1244"/>
      <c r="W893" s="1250" t="s">
        <v>1708</v>
      </c>
      <c r="X893" s="1244" t="s">
        <v>1770</v>
      </c>
      <c r="Y893" s="1251">
        <v>41544</v>
      </c>
      <c r="Z893" s="1251">
        <v>41909</v>
      </c>
      <c r="AA893" s="1250">
        <f t="shared" ca="1" si="62"/>
        <v>19.083333333333332</v>
      </c>
      <c r="AB893" s="1252" t="s">
        <v>3826</v>
      </c>
      <c r="AC893" s="1253"/>
      <c r="AD893" s="1231"/>
    </row>
    <row r="894" spans="1:30" ht="15.75" hidden="1" customHeight="1">
      <c r="A894" s="1244">
        <f t="shared" si="48"/>
        <v>202</v>
      </c>
      <c r="B894" s="1245" t="s">
        <v>3256</v>
      </c>
      <c r="C894" s="1245" t="s">
        <v>3224</v>
      </c>
      <c r="D894" s="1248" t="s">
        <v>3247</v>
      </c>
      <c r="E894" s="1244" t="s">
        <v>1710</v>
      </c>
      <c r="F894" s="1245">
        <f t="shared" si="60"/>
        <v>1988</v>
      </c>
      <c r="G894" s="1247">
        <v>32250</v>
      </c>
      <c r="H894" s="1244" t="s">
        <v>1699</v>
      </c>
      <c r="I894" s="1248" t="s">
        <v>3826</v>
      </c>
      <c r="J894" s="1245" t="s">
        <v>1681</v>
      </c>
      <c r="K894" s="1245">
        <v>0</v>
      </c>
      <c r="L894" s="1245" t="s">
        <v>3247</v>
      </c>
      <c r="M894" s="1245" t="s">
        <v>3252</v>
      </c>
      <c r="N894" s="1245"/>
      <c r="O894" s="1245" t="s">
        <v>1227</v>
      </c>
      <c r="P894" s="1249"/>
      <c r="Q894" s="1245"/>
      <c r="R894" s="1251" t="s">
        <v>1906</v>
      </c>
      <c r="S894" s="1244"/>
      <c r="T894" s="1244" t="s">
        <v>725</v>
      </c>
      <c r="U894" s="1244"/>
      <c r="V894" s="1244"/>
      <c r="W894" s="1250" t="s">
        <v>1708</v>
      </c>
      <c r="X894" s="1244"/>
      <c r="Y894" s="1251">
        <v>41263</v>
      </c>
      <c r="Z894" s="1251">
        <v>41628</v>
      </c>
      <c r="AA894" s="1250">
        <f t="shared" ca="1" si="62"/>
        <v>18.5</v>
      </c>
      <c r="AB894" s="1252" t="s">
        <v>3826</v>
      </c>
      <c r="AC894" s="1253"/>
      <c r="AD894" s="1231"/>
    </row>
    <row r="895" spans="1:30" ht="15.75" hidden="1" customHeight="1">
      <c r="A895" s="1244">
        <f t="shared" si="48"/>
        <v>202</v>
      </c>
      <c r="B895" s="1245" t="s">
        <v>3257</v>
      </c>
      <c r="C895" s="1245" t="s">
        <v>3224</v>
      </c>
      <c r="D895" s="1248" t="s">
        <v>3247</v>
      </c>
      <c r="E895" s="1244" t="s">
        <v>1710</v>
      </c>
      <c r="F895" s="1245">
        <f t="shared" si="60"/>
        <v>1985</v>
      </c>
      <c r="G895" s="1247">
        <v>31264</v>
      </c>
      <c r="H895" s="1244" t="s">
        <v>1699</v>
      </c>
      <c r="I895" s="1248" t="s">
        <v>3826</v>
      </c>
      <c r="J895" s="1245" t="s">
        <v>1681</v>
      </c>
      <c r="K895" s="1245">
        <v>0</v>
      </c>
      <c r="L895" s="1245" t="s">
        <v>1804</v>
      </c>
      <c r="M895" s="1245" t="s">
        <v>3258</v>
      </c>
      <c r="N895" s="1245"/>
      <c r="O895" s="1245" t="s">
        <v>1227</v>
      </c>
      <c r="P895" s="1249"/>
      <c r="Q895" s="1245"/>
      <c r="R895" s="1251" t="s">
        <v>1746</v>
      </c>
      <c r="S895" s="1244"/>
      <c r="T895" s="1244"/>
      <c r="U895" s="1244"/>
      <c r="V895" s="1244"/>
      <c r="W895" s="1244"/>
      <c r="X895" s="1244"/>
      <c r="Y895" s="1244"/>
      <c r="Z895" s="1251"/>
      <c r="AA895" s="1250">
        <f t="shared" ca="1" si="62"/>
        <v>15.833333333333334</v>
      </c>
      <c r="AB895" s="1252" t="s">
        <v>3826</v>
      </c>
      <c r="AC895" s="1253"/>
      <c r="AD895" s="1231"/>
    </row>
    <row r="896" spans="1:30" ht="15.75" hidden="1" customHeight="1">
      <c r="A896" s="1244">
        <f t="shared" si="48"/>
        <v>202</v>
      </c>
      <c r="B896" s="1245" t="s">
        <v>3259</v>
      </c>
      <c r="C896" s="1245" t="s">
        <v>3260</v>
      </c>
      <c r="D896" s="1245" t="s">
        <v>2166</v>
      </c>
      <c r="E896" s="1244" t="s">
        <v>1690</v>
      </c>
      <c r="F896" s="1245">
        <f t="shared" si="60"/>
        <v>1989</v>
      </c>
      <c r="G896" s="1247">
        <v>32607</v>
      </c>
      <c r="H896" s="1244" t="s">
        <v>1699</v>
      </c>
      <c r="I896" s="1248" t="s">
        <v>3826</v>
      </c>
      <c r="J896" s="1245" t="s">
        <v>1683</v>
      </c>
      <c r="K896" s="1245">
        <v>0</v>
      </c>
      <c r="L896" s="1245" t="s">
        <v>2010</v>
      </c>
      <c r="M896" s="1245" t="s">
        <v>3261</v>
      </c>
      <c r="N896" s="1245"/>
      <c r="O896" s="1245" t="s">
        <v>3262</v>
      </c>
      <c r="P896" s="1249">
        <v>44608</v>
      </c>
      <c r="Q896" s="1245"/>
      <c r="R896" s="1251" t="s">
        <v>1978</v>
      </c>
      <c r="S896" s="1244"/>
      <c r="T896" s="1244" t="s">
        <v>725</v>
      </c>
      <c r="U896" s="1244"/>
      <c r="V896" s="1244"/>
      <c r="W896" s="1244">
        <v>0</v>
      </c>
      <c r="X896" s="1244"/>
      <c r="Y896" s="1251"/>
      <c r="Z896" s="1251"/>
      <c r="AA896" s="1250">
        <f t="shared" ca="1" si="62"/>
        <v>24.5</v>
      </c>
      <c r="AB896" s="1252" t="s">
        <v>3826</v>
      </c>
      <c r="AC896" s="1253"/>
      <c r="AD896" s="1231"/>
    </row>
    <row r="897" spans="1:30" ht="15.75" hidden="1" customHeight="1">
      <c r="A897" s="1244">
        <f t="shared" si="48"/>
        <v>202</v>
      </c>
      <c r="B897" s="1245" t="s">
        <v>3263</v>
      </c>
      <c r="C897" s="1245" t="s">
        <v>3260</v>
      </c>
      <c r="D897" s="1245" t="s">
        <v>2166</v>
      </c>
      <c r="E897" s="1246" t="s">
        <v>1710</v>
      </c>
      <c r="F897" s="1245">
        <f t="shared" si="60"/>
        <v>1971</v>
      </c>
      <c r="G897" s="1247">
        <v>25959</v>
      </c>
      <c r="H897" s="1244" t="s">
        <v>1705</v>
      </c>
      <c r="I897" s="1248" t="s">
        <v>3826</v>
      </c>
      <c r="J897" s="1245" t="s">
        <v>20</v>
      </c>
      <c r="K897" s="1245">
        <v>0</v>
      </c>
      <c r="L897" s="1245" t="s">
        <v>2070</v>
      </c>
      <c r="M897" s="1245">
        <v>0</v>
      </c>
      <c r="N897" s="1245"/>
      <c r="O897" s="1245" t="s">
        <v>1227</v>
      </c>
      <c r="P897" s="1249"/>
      <c r="Q897" s="1245"/>
      <c r="R897" s="1251" t="s">
        <v>2105</v>
      </c>
      <c r="S897" s="1244"/>
      <c r="T897" s="1244" t="s">
        <v>725</v>
      </c>
      <c r="U897" s="1244"/>
      <c r="V897" s="1244"/>
      <c r="W897" s="1250" t="s">
        <v>1716</v>
      </c>
      <c r="X897" s="1244"/>
      <c r="Y897" s="1251"/>
      <c r="Z897" s="1251"/>
      <c r="AA897" s="1250">
        <f t="shared" ca="1" si="62"/>
        <v>1.25</v>
      </c>
      <c r="AB897" s="1252" t="s">
        <v>3826</v>
      </c>
      <c r="AC897" s="1253"/>
      <c r="AD897" s="1231"/>
    </row>
    <row r="898" spans="1:30" ht="15.75" hidden="1" customHeight="1">
      <c r="A898" s="1244">
        <f t="shared" si="48"/>
        <v>202</v>
      </c>
      <c r="B898" s="1245" t="s">
        <v>3264</v>
      </c>
      <c r="C898" s="1245" t="s">
        <v>3260</v>
      </c>
      <c r="D898" s="1245" t="s">
        <v>2166</v>
      </c>
      <c r="E898" s="1244" t="s">
        <v>1690</v>
      </c>
      <c r="F898" s="1245">
        <f t="shared" si="60"/>
        <v>1963</v>
      </c>
      <c r="G898" s="1247">
        <v>23238</v>
      </c>
      <c r="H898" s="1244" t="s">
        <v>1699</v>
      </c>
      <c r="I898" s="1248" t="s">
        <v>3826</v>
      </c>
      <c r="J898" s="1245" t="s">
        <v>1681</v>
      </c>
      <c r="K898" s="1245">
        <v>0</v>
      </c>
      <c r="L898" s="1245" t="s">
        <v>2041</v>
      </c>
      <c r="M898" s="1245" t="s">
        <v>3265</v>
      </c>
      <c r="N898" s="1245"/>
      <c r="O898" s="1245" t="s">
        <v>1227</v>
      </c>
      <c r="P898" s="1249"/>
      <c r="Q898" s="1245" t="s">
        <v>1756</v>
      </c>
      <c r="R898" s="1251" t="s">
        <v>1762</v>
      </c>
      <c r="S898" s="1244"/>
      <c r="T898" s="1244" t="s">
        <v>725</v>
      </c>
      <c r="U898" s="1244" t="s">
        <v>1774</v>
      </c>
      <c r="V898" s="1244"/>
      <c r="W898" s="1244">
        <v>0</v>
      </c>
      <c r="X898" s="1244"/>
      <c r="Y898" s="1251">
        <v>36763</v>
      </c>
      <c r="Z898" s="1251">
        <v>37128</v>
      </c>
      <c r="AA898" s="1250">
        <f t="shared" ca="1" si="62"/>
        <v>-1.1666666666666667</v>
      </c>
      <c r="AB898" s="1252" t="s">
        <v>3826</v>
      </c>
      <c r="AC898" s="1253"/>
      <c r="AD898" s="1231"/>
    </row>
    <row r="899" spans="1:30" ht="15.75" hidden="1" customHeight="1">
      <c r="A899" s="1244">
        <f t="shared" si="48"/>
        <v>202</v>
      </c>
      <c r="B899" s="1245" t="s">
        <v>3266</v>
      </c>
      <c r="C899" s="1245" t="s">
        <v>3260</v>
      </c>
      <c r="D899" s="1245" t="s">
        <v>2166</v>
      </c>
      <c r="E899" s="1244" t="s">
        <v>1690</v>
      </c>
      <c r="F899" s="1245">
        <f t="shared" si="60"/>
        <v>1979</v>
      </c>
      <c r="G899" s="1247">
        <v>29041</v>
      </c>
      <c r="H899" s="1244" t="s">
        <v>1691</v>
      </c>
      <c r="I899" s="1248" t="s">
        <v>3826</v>
      </c>
      <c r="J899" s="1245" t="s">
        <v>1683</v>
      </c>
      <c r="K899" s="1245">
        <v>0</v>
      </c>
      <c r="L899" s="1245" t="s">
        <v>2041</v>
      </c>
      <c r="M899" s="1245" t="s">
        <v>2073</v>
      </c>
      <c r="N899" s="1245"/>
      <c r="O899" s="1245" t="s">
        <v>2073</v>
      </c>
      <c r="P899" s="1249"/>
      <c r="Q899" s="1245" t="s">
        <v>1756</v>
      </c>
      <c r="R899" s="1251" t="s">
        <v>3267</v>
      </c>
      <c r="S899" s="1244"/>
      <c r="T899" s="1244" t="s">
        <v>725</v>
      </c>
      <c r="U899" s="1244" t="s">
        <v>1694</v>
      </c>
      <c r="V899" s="1244"/>
      <c r="W899" s="1250" t="s">
        <v>1716</v>
      </c>
      <c r="X899" s="1244" t="s">
        <v>1696</v>
      </c>
      <c r="Y899" s="1251">
        <v>37057</v>
      </c>
      <c r="Z899" s="1251">
        <v>37422</v>
      </c>
      <c r="AA899" s="1250">
        <f t="shared" ca="1" si="62"/>
        <v>14.75</v>
      </c>
      <c r="AB899" s="1252" t="s">
        <v>3826</v>
      </c>
      <c r="AC899" s="1253"/>
      <c r="AD899" s="1231"/>
    </row>
    <row r="900" spans="1:30" ht="15.75" hidden="1" customHeight="1">
      <c r="A900" s="1244">
        <f t="shared" si="48"/>
        <v>202</v>
      </c>
      <c r="B900" s="1245" t="s">
        <v>3268</v>
      </c>
      <c r="C900" s="1245" t="s">
        <v>3260</v>
      </c>
      <c r="D900" s="1245" t="s">
        <v>2166</v>
      </c>
      <c r="E900" s="1246" t="s">
        <v>1690</v>
      </c>
      <c r="F900" s="1245">
        <f t="shared" si="60"/>
        <v>1985</v>
      </c>
      <c r="G900" s="1247">
        <v>31081</v>
      </c>
      <c r="H900" s="1244" t="s">
        <v>1699</v>
      </c>
      <c r="I900" s="1248" t="s">
        <v>3826</v>
      </c>
      <c r="J900" s="1245" t="s">
        <v>1681</v>
      </c>
      <c r="K900" s="1245">
        <v>0</v>
      </c>
      <c r="L900" s="1245" t="s">
        <v>2041</v>
      </c>
      <c r="M900" s="1245" t="s">
        <v>3269</v>
      </c>
      <c r="N900" s="1245"/>
      <c r="O900" s="1245" t="s">
        <v>1227</v>
      </c>
      <c r="P900" s="1249"/>
      <c r="Q900" s="1245"/>
      <c r="R900" s="1251" t="s">
        <v>1790</v>
      </c>
      <c r="S900" s="1244" t="s">
        <v>1806</v>
      </c>
      <c r="T900" s="1244" t="s">
        <v>725</v>
      </c>
      <c r="U900" s="1244" t="s">
        <v>1774</v>
      </c>
      <c r="V900" s="1244"/>
      <c r="W900" s="1244">
        <v>0</v>
      </c>
      <c r="X900" s="1244"/>
      <c r="Y900" s="1251"/>
      <c r="Z900" s="1251" t="s">
        <v>725</v>
      </c>
      <c r="AA900" s="1250">
        <f t="shared" ca="1" si="62"/>
        <v>20.333333333333332</v>
      </c>
      <c r="AB900" s="1252" t="s">
        <v>3826</v>
      </c>
      <c r="AC900" s="1253"/>
      <c r="AD900" s="1231"/>
    </row>
    <row r="901" spans="1:30" ht="15.75" hidden="1" customHeight="1">
      <c r="A901" s="1244">
        <f t="shared" si="48"/>
        <v>202</v>
      </c>
      <c r="B901" s="1245" t="s">
        <v>3270</v>
      </c>
      <c r="C901" s="1245" t="s">
        <v>3260</v>
      </c>
      <c r="D901" s="1245" t="s">
        <v>2166</v>
      </c>
      <c r="E901" s="1244" t="s">
        <v>1690</v>
      </c>
      <c r="F901" s="1245">
        <f t="shared" si="60"/>
        <v>1979</v>
      </c>
      <c r="G901" s="1247">
        <v>28951</v>
      </c>
      <c r="H901" s="1244" t="s">
        <v>1699</v>
      </c>
      <c r="I901" s="1248" t="s">
        <v>3826</v>
      </c>
      <c r="J901" s="1245" t="s">
        <v>1681</v>
      </c>
      <c r="K901" s="1245">
        <v>0</v>
      </c>
      <c r="L901" s="1245" t="s">
        <v>2010</v>
      </c>
      <c r="M901" s="1245" t="s">
        <v>3271</v>
      </c>
      <c r="N901" s="1245"/>
      <c r="O901" s="1245" t="s">
        <v>1227</v>
      </c>
      <c r="P901" s="1249"/>
      <c r="Q901" s="1245"/>
      <c r="R901" s="1251" t="s">
        <v>1746</v>
      </c>
      <c r="S901" s="1244"/>
      <c r="T901" s="1244">
        <v>0</v>
      </c>
      <c r="U901" s="1244"/>
      <c r="V901" s="1244"/>
      <c r="W901" s="1244">
        <v>0</v>
      </c>
      <c r="X901" s="1244"/>
      <c r="Y901" s="1251"/>
      <c r="Z901" s="1251"/>
      <c r="AA901" s="1250">
        <f t="shared" ca="1" si="62"/>
        <v>14.5</v>
      </c>
      <c r="AB901" s="1252" t="s">
        <v>3826</v>
      </c>
      <c r="AC901" s="1253"/>
      <c r="AD901" s="1231"/>
    </row>
    <row r="902" spans="1:30" ht="15.75" hidden="1" customHeight="1">
      <c r="A902" s="1244">
        <f t="shared" si="48"/>
        <v>202</v>
      </c>
      <c r="B902" s="1245" t="s">
        <v>3272</v>
      </c>
      <c r="C902" s="1245" t="s">
        <v>3260</v>
      </c>
      <c r="D902" s="1245" t="s">
        <v>2166</v>
      </c>
      <c r="E902" s="1246" t="s">
        <v>1690</v>
      </c>
      <c r="F902" s="1245">
        <f t="shared" si="60"/>
        <v>1990</v>
      </c>
      <c r="G902" s="1247">
        <v>33234</v>
      </c>
      <c r="H902" s="1244" t="s">
        <v>1699</v>
      </c>
      <c r="I902" s="1248" t="s">
        <v>3826</v>
      </c>
      <c r="J902" s="1245" t="s">
        <v>20</v>
      </c>
      <c r="K902" s="1245">
        <v>0</v>
      </c>
      <c r="L902" s="1245" t="s">
        <v>2479</v>
      </c>
      <c r="M902" s="1245">
        <v>0</v>
      </c>
      <c r="N902" s="1245"/>
      <c r="O902" s="1245">
        <v>0</v>
      </c>
      <c r="P902" s="1249"/>
      <c r="Q902" s="1245"/>
      <c r="R902" s="1244" t="s">
        <v>1773</v>
      </c>
      <c r="S902" s="1244" t="s">
        <v>1806</v>
      </c>
      <c r="T902" s="1244">
        <v>2018</v>
      </c>
      <c r="U902" s="1244"/>
      <c r="V902" s="1244"/>
      <c r="W902" s="1250" t="s">
        <v>1886</v>
      </c>
      <c r="X902" s="1244"/>
      <c r="Y902" s="1251">
        <v>43613</v>
      </c>
      <c r="Z902" s="1251">
        <v>43979</v>
      </c>
      <c r="AA902" s="1250">
        <f t="shared" ca="1" si="62"/>
        <v>26.166666666666668</v>
      </c>
      <c r="AB902" s="1252" t="s">
        <v>3826</v>
      </c>
      <c r="AC902" s="1253"/>
      <c r="AD902" s="1231"/>
    </row>
    <row r="903" spans="1:30" ht="15.75" hidden="1" customHeight="1">
      <c r="A903" s="1244">
        <f t="shared" si="48"/>
        <v>202</v>
      </c>
      <c r="B903" s="1245" t="s">
        <v>3273</v>
      </c>
      <c r="C903" s="1245" t="s">
        <v>3260</v>
      </c>
      <c r="D903" s="1245" t="s">
        <v>3274</v>
      </c>
      <c r="E903" s="1246" t="s">
        <v>1690</v>
      </c>
      <c r="F903" s="1245">
        <f t="shared" si="60"/>
        <v>1993</v>
      </c>
      <c r="G903" s="1247">
        <v>34312</v>
      </c>
      <c r="H903" s="1246" t="s">
        <v>1699</v>
      </c>
      <c r="I903" s="1248" t="s">
        <v>3826</v>
      </c>
      <c r="J903" s="1245" t="s">
        <v>1681</v>
      </c>
      <c r="K903" s="1245"/>
      <c r="L903" s="1245" t="s">
        <v>3275</v>
      </c>
      <c r="M903" s="1245" t="s">
        <v>3275</v>
      </c>
      <c r="N903" s="1245"/>
      <c r="O903" s="1245"/>
      <c r="P903" s="1249"/>
      <c r="Q903" s="1245"/>
      <c r="R903" s="1244"/>
      <c r="S903" s="1244"/>
      <c r="T903" s="1244"/>
      <c r="U903" s="1244"/>
      <c r="V903" s="1244"/>
      <c r="W903" s="1244"/>
      <c r="X903" s="1244"/>
      <c r="Y903" s="1244"/>
      <c r="Z903" s="1251"/>
      <c r="AA903" s="1257">
        <f t="shared" ca="1" si="62"/>
        <v>29.166666666666668</v>
      </c>
      <c r="AB903" s="1252" t="s">
        <v>3826</v>
      </c>
      <c r="AC903" s="1253"/>
      <c r="AD903" s="1231"/>
    </row>
    <row r="904" spans="1:30" ht="15.75" hidden="1" customHeight="1">
      <c r="A904" s="1244">
        <f t="shared" si="48"/>
        <v>202</v>
      </c>
      <c r="B904" s="1245" t="s">
        <v>3276</v>
      </c>
      <c r="C904" s="1245" t="s">
        <v>3260</v>
      </c>
      <c r="D904" s="1245" t="s">
        <v>3275</v>
      </c>
      <c r="E904" s="1246" t="s">
        <v>1690</v>
      </c>
      <c r="F904" s="1245">
        <f t="shared" si="60"/>
        <v>1986</v>
      </c>
      <c r="G904" s="1247">
        <v>31756</v>
      </c>
      <c r="H904" s="1244" t="s">
        <v>1699</v>
      </c>
      <c r="I904" s="1248" t="s">
        <v>3826</v>
      </c>
      <c r="J904" s="1245" t="s">
        <v>1681</v>
      </c>
      <c r="K904" s="1245">
        <v>0</v>
      </c>
      <c r="L904" s="1245" t="s">
        <v>3277</v>
      </c>
      <c r="M904" s="1245" t="s">
        <v>2010</v>
      </c>
      <c r="N904" s="1245"/>
      <c r="O904" s="1245" t="s">
        <v>1227</v>
      </c>
      <c r="P904" s="1249"/>
      <c r="Q904" s="1245"/>
      <c r="R904" s="1251" t="s">
        <v>1769</v>
      </c>
      <c r="S904" s="1244" t="s">
        <v>1806</v>
      </c>
      <c r="T904" s="1244">
        <v>2018</v>
      </c>
      <c r="U904" s="1244" t="s">
        <v>1774</v>
      </c>
      <c r="V904" s="1244"/>
      <c r="W904" s="1244">
        <v>0</v>
      </c>
      <c r="X904" s="1244"/>
      <c r="Y904" s="1251">
        <v>42328</v>
      </c>
      <c r="Z904" s="1251">
        <v>42694</v>
      </c>
      <c r="AA904" s="1250">
        <f t="shared" ca="1" si="62"/>
        <v>22.166666666666668</v>
      </c>
      <c r="AB904" s="1252" t="s">
        <v>3826</v>
      </c>
      <c r="AC904" s="1253"/>
      <c r="AD904" s="1231"/>
    </row>
    <row r="905" spans="1:30" ht="15.75" hidden="1" customHeight="1">
      <c r="A905" s="1244">
        <f t="shared" si="48"/>
        <v>202</v>
      </c>
      <c r="B905" s="1245" t="s">
        <v>3278</v>
      </c>
      <c r="C905" s="1245" t="s">
        <v>3260</v>
      </c>
      <c r="D905" s="1245" t="s">
        <v>3274</v>
      </c>
      <c r="E905" s="1246" t="s">
        <v>1690</v>
      </c>
      <c r="F905" s="1245">
        <f t="shared" si="60"/>
        <v>1995</v>
      </c>
      <c r="G905" s="1247">
        <v>34747</v>
      </c>
      <c r="H905" s="1246" t="s">
        <v>1699</v>
      </c>
      <c r="I905" s="1248" t="s">
        <v>3826</v>
      </c>
      <c r="J905" s="1245" t="s">
        <v>20</v>
      </c>
      <c r="K905" s="1245"/>
      <c r="L905" s="1245" t="s">
        <v>3275</v>
      </c>
      <c r="M905" s="1245"/>
      <c r="N905" s="1245"/>
      <c r="O905" s="1245"/>
      <c r="P905" s="1249"/>
      <c r="Q905" s="1245"/>
      <c r="R905" s="1244"/>
      <c r="S905" s="1244"/>
      <c r="T905" s="1244"/>
      <c r="U905" s="1244"/>
      <c r="V905" s="1244"/>
      <c r="W905" s="1244"/>
      <c r="X905" s="1244"/>
      <c r="Y905" s="1244"/>
      <c r="Z905" s="1251"/>
      <c r="AA905" s="1257">
        <f t="shared" ca="1" si="62"/>
        <v>30.333333333333332</v>
      </c>
      <c r="AB905" s="1252" t="s">
        <v>3826</v>
      </c>
      <c r="AC905" s="1253"/>
      <c r="AD905" s="1231"/>
    </row>
    <row r="906" spans="1:30" ht="15.75" hidden="1" customHeight="1">
      <c r="A906" s="1244">
        <f t="shared" si="48"/>
        <v>202</v>
      </c>
      <c r="B906" s="1245" t="s">
        <v>3279</v>
      </c>
      <c r="C906" s="1245" t="s">
        <v>3260</v>
      </c>
      <c r="D906" s="1245" t="s">
        <v>3275</v>
      </c>
      <c r="E906" s="1244" t="s">
        <v>1690</v>
      </c>
      <c r="F906" s="1245">
        <f t="shared" si="60"/>
        <v>1978</v>
      </c>
      <c r="G906" s="1247">
        <v>28520</v>
      </c>
      <c r="H906" s="1244" t="s">
        <v>1699</v>
      </c>
      <c r="I906" s="1248" t="s">
        <v>3826</v>
      </c>
      <c r="J906" s="1245" t="s">
        <v>1681</v>
      </c>
      <c r="K906" s="1245">
        <v>0</v>
      </c>
      <c r="L906" s="1245" t="s">
        <v>2010</v>
      </c>
      <c r="M906" s="1245" t="s">
        <v>3271</v>
      </c>
      <c r="N906" s="1245"/>
      <c r="O906" s="1245" t="s">
        <v>1227</v>
      </c>
      <c r="P906" s="1249"/>
      <c r="Q906" s="1245"/>
      <c r="R906" s="1251" t="s">
        <v>1762</v>
      </c>
      <c r="S906" s="1244"/>
      <c r="T906" s="1244" t="s">
        <v>725</v>
      </c>
      <c r="U906" s="1244" t="s">
        <v>1774</v>
      </c>
      <c r="V906" s="1244"/>
      <c r="W906" s="1244" t="s">
        <v>2003</v>
      </c>
      <c r="X906" s="1244"/>
      <c r="Y906" s="1251">
        <v>41263</v>
      </c>
      <c r="Z906" s="1251">
        <v>41628</v>
      </c>
      <c r="AA906" s="1250">
        <f t="shared" ca="1" si="62"/>
        <v>13.25</v>
      </c>
      <c r="AB906" s="1252" t="s">
        <v>3826</v>
      </c>
      <c r="AC906" s="1253"/>
      <c r="AD906" s="1231"/>
    </row>
    <row r="907" spans="1:30" ht="15.75" hidden="1" customHeight="1">
      <c r="A907" s="1244">
        <f t="shared" si="48"/>
        <v>202</v>
      </c>
      <c r="B907" s="1245" t="s">
        <v>3280</v>
      </c>
      <c r="C907" s="1245" t="s">
        <v>3260</v>
      </c>
      <c r="D907" s="1245" t="s">
        <v>3274</v>
      </c>
      <c r="E907" s="1246" t="s">
        <v>1690</v>
      </c>
      <c r="F907" s="1245">
        <f t="shared" si="60"/>
        <v>1995</v>
      </c>
      <c r="G907" s="1247">
        <v>34900</v>
      </c>
      <c r="H907" s="1246" t="s">
        <v>1699</v>
      </c>
      <c r="I907" s="1248" t="s">
        <v>3826</v>
      </c>
      <c r="J907" s="1245" t="s">
        <v>20</v>
      </c>
      <c r="K907" s="1245"/>
      <c r="L907" s="1254" t="s">
        <v>3281</v>
      </c>
      <c r="M907" s="1245"/>
      <c r="N907" s="1245"/>
      <c r="O907" s="1245"/>
      <c r="P907" s="1249"/>
      <c r="Q907" s="1245"/>
      <c r="R907" s="1244"/>
      <c r="S907" s="1244"/>
      <c r="T907" s="1244"/>
      <c r="U907" s="1244"/>
      <c r="V907" s="1244"/>
      <c r="W907" s="1244"/>
      <c r="X907" s="1244"/>
      <c r="Y907" s="1244"/>
      <c r="Z907" s="1251"/>
      <c r="AA907" s="1257">
        <f t="shared" ca="1" si="62"/>
        <v>30.75</v>
      </c>
      <c r="AB907" s="1252" t="s">
        <v>3826</v>
      </c>
      <c r="AC907" s="1253"/>
      <c r="AD907" s="1231"/>
    </row>
    <row r="908" spans="1:30" ht="15.75" hidden="1" customHeight="1">
      <c r="A908" s="1244">
        <f t="shared" si="48"/>
        <v>202</v>
      </c>
      <c r="B908" s="1245" t="s">
        <v>3282</v>
      </c>
      <c r="C908" s="1245" t="s">
        <v>3260</v>
      </c>
      <c r="D908" s="1245" t="s">
        <v>3274</v>
      </c>
      <c r="E908" s="1244" t="s">
        <v>1690</v>
      </c>
      <c r="F908" s="1245">
        <f t="shared" si="60"/>
        <v>1980</v>
      </c>
      <c r="G908" s="1247">
        <v>29317</v>
      </c>
      <c r="H908" s="1244" t="s">
        <v>1691</v>
      </c>
      <c r="I908" s="1248" t="s">
        <v>3826</v>
      </c>
      <c r="J908" s="1245" t="s">
        <v>1683</v>
      </c>
      <c r="K908" s="1245">
        <v>0</v>
      </c>
      <c r="L908" s="1245" t="s">
        <v>2041</v>
      </c>
      <c r="M908" s="1245" t="s">
        <v>2073</v>
      </c>
      <c r="N908" s="1245"/>
      <c r="O908" s="1245" t="s">
        <v>2073</v>
      </c>
      <c r="P908" s="1249"/>
      <c r="Q908" s="1245" t="s">
        <v>1756</v>
      </c>
      <c r="R908" s="1251" t="s">
        <v>3283</v>
      </c>
      <c r="S908" s="1244"/>
      <c r="T908" s="1244" t="s">
        <v>725</v>
      </c>
      <c r="U908" s="1244" t="s">
        <v>1694</v>
      </c>
      <c r="V908" s="1244"/>
      <c r="W908" s="1244" t="s">
        <v>725</v>
      </c>
      <c r="X908" s="1244" t="s">
        <v>1696</v>
      </c>
      <c r="Y908" s="1251">
        <v>37420</v>
      </c>
      <c r="Z908" s="1251">
        <v>37785</v>
      </c>
      <c r="AA908" s="1250">
        <f t="shared" ca="1" si="62"/>
        <v>15.5</v>
      </c>
      <c r="AB908" s="1252" t="s">
        <v>3826</v>
      </c>
      <c r="AC908" s="1253"/>
      <c r="AD908" s="1231"/>
    </row>
    <row r="909" spans="1:30" ht="15.75" hidden="1" customHeight="1">
      <c r="A909" s="1244">
        <f t="shared" si="48"/>
        <v>202</v>
      </c>
      <c r="B909" s="1245" t="s">
        <v>3284</v>
      </c>
      <c r="C909" s="1245" t="s">
        <v>3260</v>
      </c>
      <c r="D909" s="1245" t="s">
        <v>3285</v>
      </c>
      <c r="E909" s="1244" t="s">
        <v>1690</v>
      </c>
      <c r="F909" s="1245">
        <f t="shared" si="60"/>
        <v>1980</v>
      </c>
      <c r="G909" s="1247">
        <v>29572</v>
      </c>
      <c r="H909" s="1244" t="s">
        <v>1699</v>
      </c>
      <c r="I909" s="1248" t="s">
        <v>3826</v>
      </c>
      <c r="J909" s="1245" t="s">
        <v>1683</v>
      </c>
      <c r="K909" s="1245">
        <v>0</v>
      </c>
      <c r="L909" s="1245" t="s">
        <v>2010</v>
      </c>
      <c r="M909" s="1245" t="s">
        <v>3271</v>
      </c>
      <c r="N909" s="1245"/>
      <c r="O909" s="1245" t="s">
        <v>1227</v>
      </c>
      <c r="P909" s="1249"/>
      <c r="Q909" s="1245"/>
      <c r="R909" s="1251" t="s">
        <v>2074</v>
      </c>
      <c r="S909" s="1244"/>
      <c r="T909" s="1244">
        <v>0</v>
      </c>
      <c r="U909" s="1244" t="s">
        <v>1774</v>
      </c>
      <c r="V909" s="1244"/>
      <c r="W909" s="1244">
        <v>0</v>
      </c>
      <c r="X909" s="1244" t="s">
        <v>1770</v>
      </c>
      <c r="Y909" s="1251">
        <v>39438</v>
      </c>
      <c r="Z909" s="1251">
        <v>39804</v>
      </c>
      <c r="AA909" s="1250">
        <f t="shared" ca="1" si="62"/>
        <v>16.166666666666668</v>
      </c>
      <c r="AB909" s="1252" t="s">
        <v>3826</v>
      </c>
      <c r="AC909" s="1253"/>
      <c r="AD909" s="1231"/>
    </row>
    <row r="910" spans="1:30" ht="15.75" hidden="1" customHeight="1">
      <c r="A910" s="1244">
        <f t="shared" si="48"/>
        <v>202</v>
      </c>
      <c r="B910" s="1245" t="s">
        <v>3286</v>
      </c>
      <c r="C910" s="1245" t="s">
        <v>3260</v>
      </c>
      <c r="D910" s="1245" t="s">
        <v>3285</v>
      </c>
      <c r="E910" s="1246" t="s">
        <v>1690</v>
      </c>
      <c r="F910" s="1245">
        <f t="shared" si="60"/>
        <v>1981</v>
      </c>
      <c r="G910" s="1247">
        <v>29946</v>
      </c>
      <c r="H910" s="1244" t="s">
        <v>1691</v>
      </c>
      <c r="I910" s="1248" t="s">
        <v>3826</v>
      </c>
      <c r="J910" s="1245" t="s">
        <v>1683</v>
      </c>
      <c r="K910" s="1245">
        <v>0</v>
      </c>
      <c r="L910" s="1245" t="s">
        <v>2010</v>
      </c>
      <c r="M910" s="1245" t="s">
        <v>3271</v>
      </c>
      <c r="N910" s="1245"/>
      <c r="O910" s="1245" t="s">
        <v>2041</v>
      </c>
      <c r="P910" s="1249"/>
      <c r="Q910" s="1245"/>
      <c r="R910" s="1251" t="s">
        <v>1773</v>
      </c>
      <c r="S910" s="1244"/>
      <c r="T910" s="1244">
        <v>0</v>
      </c>
      <c r="U910" s="1244" t="s">
        <v>1694</v>
      </c>
      <c r="V910" s="1244"/>
      <c r="W910" s="1244">
        <v>0</v>
      </c>
      <c r="X910" s="1244" t="s">
        <v>2053</v>
      </c>
      <c r="Y910" s="1251">
        <v>42720</v>
      </c>
      <c r="Z910" s="1251">
        <v>43085</v>
      </c>
      <c r="AA910" s="1250">
        <f t="shared" ca="1" si="62"/>
        <v>17.166666666666668</v>
      </c>
      <c r="AB910" s="1252" t="s">
        <v>3826</v>
      </c>
      <c r="AC910" s="1253"/>
      <c r="AD910" s="1231"/>
    </row>
    <row r="911" spans="1:30" ht="15.75" hidden="1" customHeight="1">
      <c r="A911" s="1244">
        <f t="shared" si="48"/>
        <v>202</v>
      </c>
      <c r="B911" s="1245" t="s">
        <v>3287</v>
      </c>
      <c r="C911" s="1245" t="s">
        <v>3260</v>
      </c>
      <c r="D911" s="1245" t="s">
        <v>3285</v>
      </c>
      <c r="E911" s="1246" t="s">
        <v>1690</v>
      </c>
      <c r="F911" s="1245">
        <f t="shared" si="60"/>
        <v>1978</v>
      </c>
      <c r="G911" s="1247">
        <v>28722</v>
      </c>
      <c r="H911" s="1244" t="s">
        <v>1699</v>
      </c>
      <c r="I911" s="1248" t="s">
        <v>3826</v>
      </c>
      <c r="J911" s="1245" t="s">
        <v>1683</v>
      </c>
      <c r="K911" s="1245">
        <v>0</v>
      </c>
      <c r="L911" s="1245" t="s">
        <v>2010</v>
      </c>
      <c r="M911" s="1245" t="s">
        <v>3271</v>
      </c>
      <c r="N911" s="1245"/>
      <c r="O911" s="1245" t="s">
        <v>1858</v>
      </c>
      <c r="P911" s="1249"/>
      <c r="Q911" s="1245"/>
      <c r="R911" s="1251" t="s">
        <v>1765</v>
      </c>
      <c r="S911" s="1244" t="s">
        <v>2914</v>
      </c>
      <c r="T911" s="1244" t="s">
        <v>725</v>
      </c>
      <c r="U911" s="1244" t="s">
        <v>1774</v>
      </c>
      <c r="V911" s="1244"/>
      <c r="W911" s="1244">
        <v>0</v>
      </c>
      <c r="X911" s="1244" t="s">
        <v>1770</v>
      </c>
      <c r="Y911" s="1251">
        <v>39143</v>
      </c>
      <c r="Z911" s="1251">
        <v>39509</v>
      </c>
      <c r="AA911" s="1250">
        <f t="shared" ca="1" si="62"/>
        <v>13.833333333333334</v>
      </c>
      <c r="AB911" s="1252" t="s">
        <v>3826</v>
      </c>
      <c r="AC911" s="1253"/>
      <c r="AD911" s="1231"/>
    </row>
    <row r="912" spans="1:30" ht="15.75" hidden="1" customHeight="1">
      <c r="A912" s="1244">
        <f t="shared" si="48"/>
        <v>202</v>
      </c>
      <c r="B912" s="1245" t="s">
        <v>3288</v>
      </c>
      <c r="C912" s="1245" t="s">
        <v>3260</v>
      </c>
      <c r="D912" s="1245" t="s">
        <v>3285</v>
      </c>
      <c r="E912" s="1244" t="s">
        <v>1710</v>
      </c>
      <c r="F912" s="1245">
        <f t="shared" si="60"/>
        <v>1980</v>
      </c>
      <c r="G912" s="1247">
        <v>29287</v>
      </c>
      <c r="H912" s="1244" t="s">
        <v>1699</v>
      </c>
      <c r="I912" s="1248" t="s">
        <v>3826</v>
      </c>
      <c r="J912" s="1245" t="s">
        <v>1681</v>
      </c>
      <c r="K912" s="1245">
        <v>0</v>
      </c>
      <c r="L912" s="1245" t="s">
        <v>2019</v>
      </c>
      <c r="M912" s="1245" t="s">
        <v>3271</v>
      </c>
      <c r="N912" s="1245"/>
      <c r="O912" s="1245" t="s">
        <v>1227</v>
      </c>
      <c r="P912" s="1249"/>
      <c r="Q912" s="1245"/>
      <c r="R912" s="1244" t="s">
        <v>1762</v>
      </c>
      <c r="S912" s="1244"/>
      <c r="T912" s="1244" t="s">
        <v>725</v>
      </c>
      <c r="U912" s="1244"/>
      <c r="V912" s="1244"/>
      <c r="W912" s="1244" t="s">
        <v>1742</v>
      </c>
      <c r="X912" s="1244"/>
      <c r="Y912" s="1251"/>
      <c r="Z912" s="1251" t="s">
        <v>725</v>
      </c>
      <c r="AA912" s="1250">
        <f t="shared" ca="1" si="62"/>
        <v>10.416666666666666</v>
      </c>
      <c r="AB912" s="1252" t="s">
        <v>3826</v>
      </c>
      <c r="AC912" s="1253"/>
      <c r="AD912" s="1231"/>
    </row>
    <row r="913" spans="1:30" ht="15.75" hidden="1" customHeight="1">
      <c r="A913" s="1244">
        <f t="shared" si="48"/>
        <v>202</v>
      </c>
      <c r="B913" s="1245" t="s">
        <v>3289</v>
      </c>
      <c r="C913" s="1245" t="s">
        <v>3260</v>
      </c>
      <c r="D913" s="1245" t="s">
        <v>3285</v>
      </c>
      <c r="E913" s="1246" t="s">
        <v>1710</v>
      </c>
      <c r="F913" s="1245">
        <f t="shared" si="60"/>
        <v>1981</v>
      </c>
      <c r="G913" s="1247">
        <v>29662</v>
      </c>
      <c r="H913" s="1244" t="s">
        <v>1699</v>
      </c>
      <c r="I913" s="1248" t="s">
        <v>3826</v>
      </c>
      <c r="J913" s="1245" t="s">
        <v>1681</v>
      </c>
      <c r="K913" s="1245">
        <v>0</v>
      </c>
      <c r="L913" s="1245" t="s">
        <v>2098</v>
      </c>
      <c r="M913" s="1245" t="s">
        <v>3271</v>
      </c>
      <c r="N913" s="1245"/>
      <c r="O913" s="1245" t="s">
        <v>1227</v>
      </c>
      <c r="P913" s="1249"/>
      <c r="Q913" s="1245"/>
      <c r="R913" s="1251" t="s">
        <v>1746</v>
      </c>
      <c r="S913" s="1244"/>
      <c r="T913" s="1244">
        <v>0</v>
      </c>
      <c r="U913" s="1244" t="s">
        <v>1694</v>
      </c>
      <c r="V913" s="1244"/>
      <c r="W913" s="1244">
        <v>0</v>
      </c>
      <c r="X913" s="1244"/>
      <c r="Y913" s="1251">
        <v>41565</v>
      </c>
      <c r="Z913" s="1251">
        <v>41930</v>
      </c>
      <c r="AA913" s="1250">
        <f t="shared" ca="1" si="62"/>
        <v>11.416666666666666</v>
      </c>
      <c r="AB913" s="1252" t="s">
        <v>3826</v>
      </c>
      <c r="AC913" s="1253"/>
      <c r="AD913" s="1231"/>
    </row>
    <row r="914" spans="1:30" ht="15.75" hidden="1" customHeight="1">
      <c r="A914" s="1244">
        <f t="shared" si="48"/>
        <v>202</v>
      </c>
      <c r="B914" s="1245" t="s">
        <v>3290</v>
      </c>
      <c r="C914" s="1245" t="s">
        <v>3260</v>
      </c>
      <c r="D914" s="1245" t="s">
        <v>3285</v>
      </c>
      <c r="E914" s="1246" t="s">
        <v>1710</v>
      </c>
      <c r="F914" s="1245">
        <f t="shared" si="60"/>
        <v>1979</v>
      </c>
      <c r="G914" s="1247">
        <v>28990</v>
      </c>
      <c r="H914" s="1244" t="s">
        <v>1861</v>
      </c>
      <c r="I914" s="1248" t="s">
        <v>3826</v>
      </c>
      <c r="J914" s="1245" t="s">
        <v>1683</v>
      </c>
      <c r="K914" s="1245" t="s">
        <v>1862</v>
      </c>
      <c r="L914" s="1245" t="s">
        <v>2010</v>
      </c>
      <c r="M914" s="1245" t="s">
        <v>2021</v>
      </c>
      <c r="N914" s="1245"/>
      <c r="O914" s="1245" t="s">
        <v>3291</v>
      </c>
      <c r="P914" s="1249"/>
      <c r="Q914" s="1245"/>
      <c r="R914" s="1244" t="s">
        <v>2600</v>
      </c>
      <c r="S914" s="1244"/>
      <c r="T914" s="1244" t="s">
        <v>725</v>
      </c>
      <c r="U914" s="1244" t="s">
        <v>1866</v>
      </c>
      <c r="V914" s="1244"/>
      <c r="W914" s="1244">
        <v>0</v>
      </c>
      <c r="X914" s="1244" t="s">
        <v>2563</v>
      </c>
      <c r="Y914" s="1251">
        <v>41263</v>
      </c>
      <c r="Z914" s="1251">
        <v>41628</v>
      </c>
      <c r="AA914" s="1250">
        <f t="shared" ca="1" si="62"/>
        <v>9.5833333333333339</v>
      </c>
      <c r="AB914" s="1252" t="s">
        <v>3826</v>
      </c>
      <c r="AC914" s="1253"/>
      <c r="AD914" s="1231"/>
    </row>
    <row r="915" spans="1:30" ht="15.75" hidden="1" customHeight="1">
      <c r="A915" s="1244">
        <f t="shared" si="48"/>
        <v>202</v>
      </c>
      <c r="B915" s="1245" t="s">
        <v>3292</v>
      </c>
      <c r="C915" s="1245" t="s">
        <v>3260</v>
      </c>
      <c r="D915" s="1245" t="s">
        <v>3285</v>
      </c>
      <c r="E915" s="1246" t="s">
        <v>1690</v>
      </c>
      <c r="F915" s="1245">
        <f t="shared" si="60"/>
        <v>1988</v>
      </c>
      <c r="G915" s="1247">
        <v>32276</v>
      </c>
      <c r="H915" s="1244" t="s">
        <v>1699</v>
      </c>
      <c r="I915" s="1248" t="s">
        <v>3826</v>
      </c>
      <c r="J915" s="1245" t="s">
        <v>1683</v>
      </c>
      <c r="K915" s="1245">
        <v>0</v>
      </c>
      <c r="L915" s="1245" t="s">
        <v>2010</v>
      </c>
      <c r="M915" s="1245" t="s">
        <v>3293</v>
      </c>
      <c r="N915" s="1245"/>
      <c r="O915" s="1245" t="s">
        <v>1227</v>
      </c>
      <c r="P915" s="1249"/>
      <c r="Q915" s="1245"/>
      <c r="R915" s="1251" t="s">
        <v>1702</v>
      </c>
      <c r="S915" s="1244"/>
      <c r="T915" s="1244" t="s">
        <v>725</v>
      </c>
      <c r="U915" s="1244"/>
      <c r="V915" s="1244"/>
      <c r="W915" s="1244" t="s">
        <v>2037</v>
      </c>
      <c r="X915" s="1244"/>
      <c r="Y915" s="1251"/>
      <c r="Z915" s="1251"/>
      <c r="AA915" s="1250">
        <f t="shared" ca="1" si="62"/>
        <v>23.583333333333332</v>
      </c>
      <c r="AB915" s="1252" t="s">
        <v>3826</v>
      </c>
      <c r="AC915" s="1253"/>
      <c r="AD915" s="1231"/>
    </row>
    <row r="916" spans="1:30" ht="15.75" hidden="1" customHeight="1">
      <c r="A916" s="1244">
        <f t="shared" si="48"/>
        <v>202</v>
      </c>
      <c r="B916" s="1245" t="s">
        <v>3294</v>
      </c>
      <c r="C916" s="1245" t="s">
        <v>3260</v>
      </c>
      <c r="D916" s="1245" t="s">
        <v>2368</v>
      </c>
      <c r="E916" s="1244" t="s">
        <v>1690</v>
      </c>
      <c r="F916" s="1245">
        <f t="shared" si="60"/>
        <v>1986</v>
      </c>
      <c r="G916" s="1247">
        <v>31603</v>
      </c>
      <c r="H916" s="1244" t="s">
        <v>1699</v>
      </c>
      <c r="I916" s="1248" t="s">
        <v>3826</v>
      </c>
      <c r="J916" s="1245" t="s">
        <v>1683</v>
      </c>
      <c r="K916" s="1245">
        <v>0</v>
      </c>
      <c r="L916" s="1245" t="s">
        <v>2010</v>
      </c>
      <c r="M916" s="1245" t="s">
        <v>3295</v>
      </c>
      <c r="N916" s="1245"/>
      <c r="O916" s="1245" t="s">
        <v>3296</v>
      </c>
      <c r="P916" s="1249"/>
      <c r="Q916" s="1245"/>
      <c r="R916" s="1251" t="s">
        <v>1702</v>
      </c>
      <c r="S916" s="1244"/>
      <c r="T916" s="1244">
        <v>0</v>
      </c>
      <c r="U916" s="1244" t="s">
        <v>1774</v>
      </c>
      <c r="V916" s="1244"/>
      <c r="W916" s="1244">
        <v>0</v>
      </c>
      <c r="X916" s="1244" t="s">
        <v>1770</v>
      </c>
      <c r="Y916" s="1251">
        <v>39828</v>
      </c>
      <c r="Z916" s="1251">
        <v>40193</v>
      </c>
      <c r="AA916" s="1250">
        <f t="shared" ca="1" si="62"/>
        <v>21.75</v>
      </c>
      <c r="AB916" s="1252" t="s">
        <v>3826</v>
      </c>
      <c r="AC916" s="1253"/>
      <c r="AD916" s="1231"/>
    </row>
    <row r="917" spans="1:30" ht="15.75" hidden="1" customHeight="1">
      <c r="A917" s="1244">
        <f t="shared" si="48"/>
        <v>202</v>
      </c>
      <c r="B917" s="1245" t="s">
        <v>3297</v>
      </c>
      <c r="C917" s="1245" t="s">
        <v>3260</v>
      </c>
      <c r="D917" s="1245" t="s">
        <v>2368</v>
      </c>
      <c r="E917" s="1244" t="s">
        <v>1690</v>
      </c>
      <c r="F917" s="1245">
        <f t="shared" si="60"/>
        <v>1980</v>
      </c>
      <c r="G917" s="1247">
        <v>29377</v>
      </c>
      <c r="H917" s="1244" t="s">
        <v>1699</v>
      </c>
      <c r="I917" s="1248" t="s">
        <v>3826</v>
      </c>
      <c r="J917" s="1245" t="s">
        <v>1681</v>
      </c>
      <c r="K917" s="1245">
        <v>0</v>
      </c>
      <c r="L917" s="1245" t="s">
        <v>2010</v>
      </c>
      <c r="M917" s="1245" t="s">
        <v>3271</v>
      </c>
      <c r="N917" s="1245"/>
      <c r="O917" s="1245" t="s">
        <v>1227</v>
      </c>
      <c r="P917" s="1249"/>
      <c r="Q917" s="1245"/>
      <c r="R917" s="1244"/>
      <c r="S917" s="1244"/>
      <c r="T917" s="1244" t="s">
        <v>725</v>
      </c>
      <c r="U917" s="1244"/>
      <c r="V917" s="1244"/>
      <c r="W917" s="1244" t="s">
        <v>1742</v>
      </c>
      <c r="X917" s="1244"/>
      <c r="Y917" s="1251"/>
      <c r="Z917" s="1251"/>
      <c r="AA917" s="1250">
        <f t="shared" ca="1" si="62"/>
        <v>15.666666666666666</v>
      </c>
      <c r="AB917" s="1252" t="s">
        <v>3826</v>
      </c>
      <c r="AC917" s="1253"/>
      <c r="AD917" s="1231"/>
    </row>
    <row r="918" spans="1:30" ht="15.75" hidden="1" customHeight="1">
      <c r="A918" s="1244">
        <f t="shared" si="48"/>
        <v>202</v>
      </c>
      <c r="B918" s="1245" t="s">
        <v>3298</v>
      </c>
      <c r="C918" s="1245" t="s">
        <v>3260</v>
      </c>
      <c r="D918" s="1245" t="s">
        <v>3299</v>
      </c>
      <c r="E918" s="1244" t="s">
        <v>1690</v>
      </c>
      <c r="F918" s="1245">
        <f t="shared" si="60"/>
        <v>1973</v>
      </c>
      <c r="G918" s="1247">
        <v>26970</v>
      </c>
      <c r="H918" s="1244" t="s">
        <v>1691</v>
      </c>
      <c r="I918" s="1248" t="s">
        <v>3826</v>
      </c>
      <c r="J918" s="1245" t="s">
        <v>1683</v>
      </c>
      <c r="K918" s="1245">
        <v>0</v>
      </c>
      <c r="L918" s="1245" t="s">
        <v>2161</v>
      </c>
      <c r="M918" s="1245" t="s">
        <v>1858</v>
      </c>
      <c r="N918" s="1245"/>
      <c r="O918" s="1245" t="s">
        <v>2070</v>
      </c>
      <c r="P918" s="1249"/>
      <c r="Q918" s="1245" t="s">
        <v>1756</v>
      </c>
      <c r="R918" s="1244" t="s">
        <v>1968</v>
      </c>
      <c r="S918" s="1244" t="s">
        <v>1859</v>
      </c>
      <c r="T918" s="1244" t="s">
        <v>725</v>
      </c>
      <c r="U918" s="1244" t="s">
        <v>1694</v>
      </c>
      <c r="V918" s="1244"/>
      <c r="W918" s="1250" t="s">
        <v>1708</v>
      </c>
      <c r="X918" s="1244"/>
      <c r="Y918" s="1251">
        <v>38300</v>
      </c>
      <c r="Z918" s="1251">
        <v>38665</v>
      </c>
      <c r="AA918" s="1250">
        <f t="shared" ca="1" si="62"/>
        <v>9</v>
      </c>
      <c r="AB918" s="1252" t="s">
        <v>3826</v>
      </c>
      <c r="AC918" s="1253"/>
      <c r="AD918" s="1231"/>
    </row>
    <row r="919" spans="1:30" ht="15.75" hidden="1" customHeight="1">
      <c r="A919" s="1244">
        <f t="shared" si="48"/>
        <v>202</v>
      </c>
      <c r="B919" s="1245" t="s">
        <v>3300</v>
      </c>
      <c r="C919" s="1245" t="s">
        <v>3260</v>
      </c>
      <c r="D919" s="1245" t="s">
        <v>3299</v>
      </c>
      <c r="E919" s="1244" t="s">
        <v>1710</v>
      </c>
      <c r="F919" s="1245">
        <f t="shared" si="60"/>
        <v>1976</v>
      </c>
      <c r="G919" s="1247">
        <v>27840</v>
      </c>
      <c r="H919" s="1244" t="s">
        <v>1705</v>
      </c>
      <c r="I919" s="1248" t="s">
        <v>3826</v>
      </c>
      <c r="J919" s="1245" t="s">
        <v>1681</v>
      </c>
      <c r="K919" s="1245">
        <v>0</v>
      </c>
      <c r="L919" s="1245" t="s">
        <v>1804</v>
      </c>
      <c r="M919" s="1245" t="s">
        <v>2044</v>
      </c>
      <c r="N919" s="1245"/>
      <c r="O919" s="1245" t="s">
        <v>1227</v>
      </c>
      <c r="P919" s="1249"/>
      <c r="Q919" s="1245"/>
      <c r="R919" s="1244"/>
      <c r="S919" s="1244"/>
      <c r="T919" s="1244"/>
      <c r="U919" s="1244"/>
      <c r="V919" s="1244" t="s">
        <v>2052</v>
      </c>
      <c r="W919" s="1250" t="s">
        <v>1716</v>
      </c>
      <c r="X919" s="1244"/>
      <c r="Y919" s="1251">
        <v>41697</v>
      </c>
      <c r="Z919" s="1251">
        <v>42062</v>
      </c>
      <c r="AA919" s="1250">
        <f t="shared" ca="1" si="62"/>
        <v>6.416666666666667</v>
      </c>
      <c r="AB919" s="1252" t="s">
        <v>3826</v>
      </c>
      <c r="AC919" s="1253"/>
      <c r="AD919" s="1231"/>
    </row>
    <row r="920" spans="1:30" ht="15.75" hidden="1" customHeight="1">
      <c r="A920" s="1244">
        <f t="shared" si="48"/>
        <v>202</v>
      </c>
      <c r="B920" s="1245" t="s">
        <v>3301</v>
      </c>
      <c r="C920" s="1245" t="s">
        <v>3260</v>
      </c>
      <c r="D920" s="1245" t="s">
        <v>3299</v>
      </c>
      <c r="E920" s="1244" t="s">
        <v>1690</v>
      </c>
      <c r="F920" s="1245">
        <f t="shared" si="60"/>
        <v>1971</v>
      </c>
      <c r="G920" s="1247">
        <v>26226</v>
      </c>
      <c r="H920" s="1244" t="s">
        <v>1691</v>
      </c>
      <c r="I920" s="1248" t="s">
        <v>3826</v>
      </c>
      <c r="J920" s="1245" t="s">
        <v>1683</v>
      </c>
      <c r="K920" s="1245">
        <v>0</v>
      </c>
      <c r="L920" s="1245" t="s">
        <v>1858</v>
      </c>
      <c r="M920" s="1245" t="s">
        <v>3302</v>
      </c>
      <c r="N920" s="1245"/>
      <c r="O920" s="1245" t="s">
        <v>3303</v>
      </c>
      <c r="P920" s="1249"/>
      <c r="Q920" s="1245" t="s">
        <v>1756</v>
      </c>
      <c r="R920" s="1251" t="s">
        <v>1765</v>
      </c>
      <c r="S920" s="1244" t="s">
        <v>1859</v>
      </c>
      <c r="T920" s="1244" t="s">
        <v>725</v>
      </c>
      <c r="U920" s="1244" t="s">
        <v>1760</v>
      </c>
      <c r="V920" s="1244"/>
      <c r="W920" s="1250" t="s">
        <v>1716</v>
      </c>
      <c r="X920" s="1244" t="s">
        <v>1696</v>
      </c>
      <c r="Y920" s="1251">
        <v>36435</v>
      </c>
      <c r="Z920" s="1251">
        <v>36801</v>
      </c>
      <c r="AA920" s="1250">
        <f t="shared" ca="1" si="62"/>
        <v>7</v>
      </c>
      <c r="AB920" s="1252" t="s">
        <v>3826</v>
      </c>
      <c r="AC920" s="1253"/>
      <c r="AD920" s="1231"/>
    </row>
    <row r="921" spans="1:30" ht="15.75" hidden="1" customHeight="1">
      <c r="A921" s="1244">
        <f t="shared" si="48"/>
        <v>202</v>
      </c>
      <c r="B921" s="1245" t="s">
        <v>3304</v>
      </c>
      <c r="C921" s="1245" t="s">
        <v>3260</v>
      </c>
      <c r="D921" s="1245" t="s">
        <v>3299</v>
      </c>
      <c r="E921" s="1246" t="s">
        <v>1690</v>
      </c>
      <c r="F921" s="1245">
        <f t="shared" si="60"/>
        <v>1971</v>
      </c>
      <c r="G921" s="1247">
        <v>26089</v>
      </c>
      <c r="H921" s="1244" t="s">
        <v>1691</v>
      </c>
      <c r="I921" s="1248" t="s">
        <v>3826</v>
      </c>
      <c r="J921" s="1245" t="s">
        <v>1681</v>
      </c>
      <c r="K921" s="1245">
        <v>0</v>
      </c>
      <c r="L921" s="1245" t="s">
        <v>2086</v>
      </c>
      <c r="M921" s="1245" t="s">
        <v>3305</v>
      </c>
      <c r="N921" s="1245"/>
      <c r="O921" s="1245" t="s">
        <v>1227</v>
      </c>
      <c r="P921" s="1249"/>
      <c r="Q921" s="1245" t="s">
        <v>1756</v>
      </c>
      <c r="R921" s="1251" t="s">
        <v>1962</v>
      </c>
      <c r="S921" s="1244" t="s">
        <v>1859</v>
      </c>
      <c r="T921" s="1244" t="s">
        <v>725</v>
      </c>
      <c r="U921" s="1244" t="s">
        <v>1694</v>
      </c>
      <c r="V921" s="1244"/>
      <c r="W921" s="1250" t="s">
        <v>1716</v>
      </c>
      <c r="X921" s="1244"/>
      <c r="Y921" s="1251">
        <v>37623</v>
      </c>
      <c r="Z921" s="1251">
        <v>37988</v>
      </c>
      <c r="AA921" s="1250">
        <f t="shared" ca="1" si="62"/>
        <v>6.666666666666667</v>
      </c>
      <c r="AB921" s="1252" t="s">
        <v>3826</v>
      </c>
      <c r="AC921" s="1253"/>
      <c r="AD921" s="1231"/>
    </row>
    <row r="922" spans="1:30" ht="15.75" hidden="1" customHeight="1">
      <c r="A922" s="1244">
        <f t="shared" si="48"/>
        <v>202</v>
      </c>
      <c r="B922" s="1245" t="s">
        <v>3306</v>
      </c>
      <c r="C922" s="1245" t="s">
        <v>3260</v>
      </c>
      <c r="D922" s="1245" t="s">
        <v>3299</v>
      </c>
      <c r="E922" s="1244" t="s">
        <v>1710</v>
      </c>
      <c r="F922" s="1245">
        <f t="shared" si="60"/>
        <v>1987</v>
      </c>
      <c r="G922" s="1247">
        <v>31833</v>
      </c>
      <c r="H922" s="1244" t="s">
        <v>1699</v>
      </c>
      <c r="I922" s="1248" t="s">
        <v>3826</v>
      </c>
      <c r="J922" s="1245" t="s">
        <v>1681</v>
      </c>
      <c r="K922" s="1245">
        <v>0</v>
      </c>
      <c r="L922" s="1245" t="s">
        <v>1858</v>
      </c>
      <c r="M922" s="1245" t="s">
        <v>2203</v>
      </c>
      <c r="N922" s="1245"/>
      <c r="O922" s="1245" t="s">
        <v>1227</v>
      </c>
      <c r="P922" s="1249"/>
      <c r="Q922" s="1245" t="s">
        <v>1756</v>
      </c>
      <c r="R922" s="1244" t="s">
        <v>1968</v>
      </c>
      <c r="S922" s="1244" t="s">
        <v>1859</v>
      </c>
      <c r="T922" s="1244">
        <v>0</v>
      </c>
      <c r="U922" s="1244" t="s">
        <v>1774</v>
      </c>
      <c r="V922" s="1244"/>
      <c r="W922" s="1244">
        <v>0</v>
      </c>
      <c r="X922" s="1244"/>
      <c r="Y922" s="1251">
        <v>39476</v>
      </c>
      <c r="Z922" s="1251">
        <v>39842</v>
      </c>
      <c r="AA922" s="1250">
        <f t="shared" ca="1" si="62"/>
        <v>17.333333333333332</v>
      </c>
      <c r="AB922" s="1252" t="s">
        <v>3826</v>
      </c>
      <c r="AC922" s="1253"/>
      <c r="AD922" s="1231"/>
    </row>
    <row r="923" spans="1:30" ht="15.75" hidden="1" customHeight="1">
      <c r="A923" s="1244">
        <f t="shared" si="48"/>
        <v>202</v>
      </c>
      <c r="B923" s="1245" t="s">
        <v>3307</v>
      </c>
      <c r="C923" s="1245" t="s">
        <v>3260</v>
      </c>
      <c r="D923" s="1245" t="s">
        <v>3299</v>
      </c>
      <c r="E923" s="1246" t="s">
        <v>1710</v>
      </c>
      <c r="F923" s="1245">
        <f t="shared" si="60"/>
        <v>1988</v>
      </c>
      <c r="G923" s="1247">
        <v>32413</v>
      </c>
      <c r="H923" s="1244" t="s">
        <v>1699</v>
      </c>
      <c r="I923" s="1248" t="s">
        <v>3826</v>
      </c>
      <c r="J923" s="1245" t="s">
        <v>1681</v>
      </c>
      <c r="K923" s="1245">
        <v>0</v>
      </c>
      <c r="L923" s="1245" t="s">
        <v>1858</v>
      </c>
      <c r="M923" s="1245" t="s">
        <v>2909</v>
      </c>
      <c r="N923" s="1245"/>
      <c r="O923" s="1245" t="s">
        <v>1227</v>
      </c>
      <c r="P923" s="1249"/>
      <c r="Q923" s="1245" t="s">
        <v>1756</v>
      </c>
      <c r="R923" s="1251" t="s">
        <v>1746</v>
      </c>
      <c r="S923" s="1244" t="s">
        <v>1859</v>
      </c>
      <c r="T923" s="1244" t="s">
        <v>725</v>
      </c>
      <c r="U923" s="1244" t="s">
        <v>1774</v>
      </c>
      <c r="V923" s="1244"/>
      <c r="W923" s="1250" t="s">
        <v>1708</v>
      </c>
      <c r="X923" s="1244"/>
      <c r="Y923" s="1251">
        <v>39595</v>
      </c>
      <c r="Z923" s="1251">
        <v>39960</v>
      </c>
      <c r="AA923" s="1250">
        <f t="shared" ca="1" si="62"/>
        <v>18.916666666666668</v>
      </c>
      <c r="AB923" s="1252" t="s">
        <v>3826</v>
      </c>
      <c r="AC923" s="1253"/>
      <c r="AD923" s="1231"/>
    </row>
    <row r="924" spans="1:30" ht="15.75" hidden="1" customHeight="1">
      <c r="A924" s="1244">
        <f t="shared" si="48"/>
        <v>202</v>
      </c>
      <c r="B924" s="1245" t="s">
        <v>3308</v>
      </c>
      <c r="C924" s="1245" t="s">
        <v>3260</v>
      </c>
      <c r="D924" s="1245" t="s">
        <v>3299</v>
      </c>
      <c r="E924" s="1244" t="s">
        <v>1690</v>
      </c>
      <c r="F924" s="1245">
        <f t="shared" si="60"/>
        <v>1978</v>
      </c>
      <c r="G924" s="1247">
        <v>28595</v>
      </c>
      <c r="H924" s="1244" t="s">
        <v>1699</v>
      </c>
      <c r="I924" s="1248" t="s">
        <v>3826</v>
      </c>
      <c r="J924" s="1245" t="s">
        <v>1683</v>
      </c>
      <c r="K924" s="1245">
        <v>0</v>
      </c>
      <c r="L924" s="1245" t="s">
        <v>1858</v>
      </c>
      <c r="M924" s="1245" t="s">
        <v>1858</v>
      </c>
      <c r="N924" s="1245"/>
      <c r="O924" s="1245" t="s">
        <v>1858</v>
      </c>
      <c r="P924" s="1249"/>
      <c r="Q924" s="1245"/>
      <c r="R924" s="1251" t="s">
        <v>1793</v>
      </c>
      <c r="S924" s="1244" t="s">
        <v>2914</v>
      </c>
      <c r="T924" s="1244" t="s">
        <v>725</v>
      </c>
      <c r="U924" s="1244"/>
      <c r="V924" s="1244"/>
      <c r="W924" s="1244">
        <v>0</v>
      </c>
      <c r="X924" s="1244"/>
      <c r="Y924" s="1251"/>
      <c r="Z924" s="1251" t="s">
        <v>725</v>
      </c>
      <c r="AA924" s="1250">
        <f t="shared" ca="1" si="62"/>
        <v>13.5</v>
      </c>
      <c r="AB924" s="1252" t="s">
        <v>3826</v>
      </c>
      <c r="AC924" s="1253"/>
      <c r="AD924" s="1231"/>
    </row>
    <row r="925" spans="1:30" ht="15.75" hidden="1" customHeight="1">
      <c r="A925" s="1244">
        <f t="shared" si="48"/>
        <v>202</v>
      </c>
      <c r="B925" s="1245" t="s">
        <v>3309</v>
      </c>
      <c r="C925" s="1245" t="s">
        <v>3260</v>
      </c>
      <c r="D925" s="1245" t="s">
        <v>3310</v>
      </c>
      <c r="E925" s="1244" t="s">
        <v>1710</v>
      </c>
      <c r="F925" s="1245">
        <f t="shared" si="60"/>
        <v>1975</v>
      </c>
      <c r="G925" s="1247">
        <v>27742</v>
      </c>
      <c r="H925" s="1244" t="s">
        <v>1691</v>
      </c>
      <c r="I925" s="1248" t="s">
        <v>3826</v>
      </c>
      <c r="J925" s="1245" t="s">
        <v>1681</v>
      </c>
      <c r="K925" s="1245">
        <v>0</v>
      </c>
      <c r="L925" s="1245" t="s">
        <v>2086</v>
      </c>
      <c r="M925" s="1245" t="s">
        <v>3305</v>
      </c>
      <c r="N925" s="1245"/>
      <c r="O925" s="1245" t="s">
        <v>1227</v>
      </c>
      <c r="P925" s="1249"/>
      <c r="Q925" s="1245" t="s">
        <v>1756</v>
      </c>
      <c r="R925" s="1251" t="s">
        <v>1746</v>
      </c>
      <c r="S925" s="1244" t="s">
        <v>1859</v>
      </c>
      <c r="T925" s="1244" t="s">
        <v>725</v>
      </c>
      <c r="U925" s="1244" t="s">
        <v>1694</v>
      </c>
      <c r="V925" s="1244"/>
      <c r="W925" s="1244">
        <v>0</v>
      </c>
      <c r="X925" s="1244"/>
      <c r="Y925" s="1251"/>
      <c r="Z925" s="1251"/>
      <c r="AA925" s="1250">
        <f t="shared" ca="1" si="62"/>
        <v>6.166666666666667</v>
      </c>
      <c r="AB925" s="1252" t="s">
        <v>3826</v>
      </c>
      <c r="AC925" s="1253"/>
      <c r="AD925" s="1231"/>
    </row>
    <row r="926" spans="1:30" ht="15.75" hidden="1" customHeight="1">
      <c r="A926" s="1244">
        <f t="shared" si="48"/>
        <v>202</v>
      </c>
      <c r="B926" s="1245" t="s">
        <v>3311</v>
      </c>
      <c r="C926" s="1245" t="s">
        <v>3260</v>
      </c>
      <c r="D926" s="1245" t="s">
        <v>3310</v>
      </c>
      <c r="E926" s="1246" t="s">
        <v>1690</v>
      </c>
      <c r="F926" s="1245">
        <f t="shared" si="60"/>
        <v>1987</v>
      </c>
      <c r="G926" s="1247">
        <v>31811</v>
      </c>
      <c r="H926" s="1244" t="s">
        <v>1699</v>
      </c>
      <c r="I926" s="1248" t="s">
        <v>3826</v>
      </c>
      <c r="J926" s="1245" t="s">
        <v>1681</v>
      </c>
      <c r="K926" s="1245">
        <v>0</v>
      </c>
      <c r="L926" s="1245" t="s">
        <v>1858</v>
      </c>
      <c r="M926" s="1245" t="s">
        <v>1858</v>
      </c>
      <c r="N926" s="1245"/>
      <c r="O926" s="1245" t="s">
        <v>1227</v>
      </c>
      <c r="P926" s="1249"/>
      <c r="Q926" s="1245"/>
      <c r="R926" s="1244" t="s">
        <v>1773</v>
      </c>
      <c r="S926" s="1244" t="s">
        <v>1859</v>
      </c>
      <c r="T926" s="1244" t="s">
        <v>725</v>
      </c>
      <c r="U926" s="1244"/>
      <c r="V926" s="1244"/>
      <c r="W926" s="1244">
        <v>0</v>
      </c>
      <c r="X926" s="1244"/>
      <c r="Y926" s="1251"/>
      <c r="Z926" s="1251" t="s">
        <v>725</v>
      </c>
      <c r="AA926" s="1250">
        <f t="shared" ca="1" si="62"/>
        <v>22.333333333333332</v>
      </c>
      <c r="AB926" s="1252" t="s">
        <v>3826</v>
      </c>
      <c r="AC926" s="1253"/>
      <c r="AD926" s="1231"/>
    </row>
    <row r="927" spans="1:30" ht="15.75" hidden="1" customHeight="1">
      <c r="A927" s="1244">
        <f t="shared" si="48"/>
        <v>202</v>
      </c>
      <c r="B927" s="1245" t="s">
        <v>3312</v>
      </c>
      <c r="C927" s="1245" t="s">
        <v>3260</v>
      </c>
      <c r="D927" s="1245" t="s">
        <v>3310</v>
      </c>
      <c r="E927" s="1246" t="s">
        <v>1710</v>
      </c>
      <c r="F927" s="1245">
        <f t="shared" si="60"/>
        <v>1980</v>
      </c>
      <c r="G927" s="1247">
        <v>29241</v>
      </c>
      <c r="H927" s="1244" t="s">
        <v>1699</v>
      </c>
      <c r="I927" s="1248" t="s">
        <v>3826</v>
      </c>
      <c r="J927" s="1245" t="s">
        <v>1681</v>
      </c>
      <c r="K927" s="1245">
        <v>0</v>
      </c>
      <c r="L927" s="1245" t="s">
        <v>1858</v>
      </c>
      <c r="M927" s="1245" t="s">
        <v>1858</v>
      </c>
      <c r="N927" s="1245"/>
      <c r="O927" s="1245" t="s">
        <v>1227</v>
      </c>
      <c r="P927" s="1249"/>
      <c r="Q927" s="1245" t="s">
        <v>1756</v>
      </c>
      <c r="R927" s="1251" t="s">
        <v>1773</v>
      </c>
      <c r="S927" s="1244" t="s">
        <v>1859</v>
      </c>
      <c r="T927" s="1244" t="s">
        <v>725</v>
      </c>
      <c r="U927" s="1244" t="s">
        <v>1774</v>
      </c>
      <c r="V927" s="1244"/>
      <c r="W927" s="1244" t="s">
        <v>725</v>
      </c>
      <c r="X927" s="1244"/>
      <c r="Y927" s="1251"/>
      <c r="Z927" s="1251"/>
      <c r="AA927" s="1250">
        <f t="shared" ca="1" si="62"/>
        <v>10.25</v>
      </c>
      <c r="AB927" s="1252" t="s">
        <v>3826</v>
      </c>
      <c r="AC927" s="1253"/>
      <c r="AD927" s="1231"/>
    </row>
    <row r="928" spans="1:30" ht="15.75" hidden="1" customHeight="1">
      <c r="A928" s="1244">
        <f t="shared" si="48"/>
        <v>202</v>
      </c>
      <c r="B928" s="1245" t="s">
        <v>3313</v>
      </c>
      <c r="C928" s="1245" t="s">
        <v>3260</v>
      </c>
      <c r="D928" s="1245" t="s">
        <v>3310</v>
      </c>
      <c r="E928" s="1244" t="s">
        <v>1690</v>
      </c>
      <c r="F928" s="1245">
        <f t="shared" si="60"/>
        <v>1969</v>
      </c>
      <c r="G928" s="1247">
        <v>25517</v>
      </c>
      <c r="H928" s="1244" t="s">
        <v>1691</v>
      </c>
      <c r="I928" s="1248" t="s">
        <v>3826</v>
      </c>
      <c r="J928" s="1245" t="s">
        <v>1683</v>
      </c>
      <c r="K928" s="1245">
        <v>0</v>
      </c>
      <c r="L928" s="1245" t="s">
        <v>2086</v>
      </c>
      <c r="M928" s="1245" t="s">
        <v>1858</v>
      </c>
      <c r="N928" s="1245"/>
      <c r="O928" s="1245" t="s">
        <v>1858</v>
      </c>
      <c r="P928" s="1249"/>
      <c r="Q928" s="1245" t="s">
        <v>1756</v>
      </c>
      <c r="R928" s="1251" t="s">
        <v>1746</v>
      </c>
      <c r="S928" s="1244" t="s">
        <v>2914</v>
      </c>
      <c r="T928" s="1244" t="s">
        <v>725</v>
      </c>
      <c r="U928" s="1244" t="s">
        <v>1760</v>
      </c>
      <c r="V928" s="1244"/>
      <c r="W928" s="1244">
        <v>0</v>
      </c>
      <c r="X928" s="1244" t="s">
        <v>1696</v>
      </c>
      <c r="Y928" s="1251">
        <v>34846</v>
      </c>
      <c r="Z928" s="1251">
        <v>35212</v>
      </c>
      <c r="AA928" s="1250">
        <f t="shared" ca="1" si="62"/>
        <v>5.083333333333333</v>
      </c>
      <c r="AB928" s="1252" t="s">
        <v>3826</v>
      </c>
      <c r="AC928" s="1253"/>
      <c r="AD928" s="1231"/>
    </row>
    <row r="929" spans="1:30" ht="15.75" hidden="1" customHeight="1">
      <c r="A929" s="1244">
        <f t="shared" si="48"/>
        <v>202</v>
      </c>
      <c r="B929" s="1245" t="s">
        <v>3314</v>
      </c>
      <c r="C929" s="1245" t="s">
        <v>3260</v>
      </c>
      <c r="D929" s="1245" t="s">
        <v>3214</v>
      </c>
      <c r="E929" s="1244" t="s">
        <v>1690</v>
      </c>
      <c r="F929" s="1245">
        <f t="shared" si="60"/>
        <v>1986</v>
      </c>
      <c r="G929" s="1247">
        <v>31444</v>
      </c>
      <c r="H929" s="1244" t="s">
        <v>1699</v>
      </c>
      <c r="I929" s="1248" t="s">
        <v>3826</v>
      </c>
      <c r="J929" s="1245" t="s">
        <v>1681</v>
      </c>
      <c r="K929" s="1245">
        <v>0</v>
      </c>
      <c r="L929" s="1245" t="s">
        <v>2010</v>
      </c>
      <c r="M929" s="1245" t="s">
        <v>3261</v>
      </c>
      <c r="N929" s="1245"/>
      <c r="O929" s="1245" t="s">
        <v>1227</v>
      </c>
      <c r="P929" s="1249"/>
      <c r="Q929" s="1245"/>
      <c r="R929" s="1251" t="s">
        <v>1746</v>
      </c>
      <c r="S929" s="1244"/>
      <c r="T929" s="1244" t="s">
        <v>725</v>
      </c>
      <c r="U929" s="1244" t="s">
        <v>1774</v>
      </c>
      <c r="V929" s="1244"/>
      <c r="W929" s="1250" t="s">
        <v>1886</v>
      </c>
      <c r="X929" s="1244"/>
      <c r="Y929" s="1251">
        <v>41263</v>
      </c>
      <c r="Z929" s="1251">
        <v>41628</v>
      </c>
      <c r="AA929" s="1250">
        <f t="shared" ca="1" si="62"/>
        <v>21.25</v>
      </c>
      <c r="AB929" s="1252" t="s">
        <v>3826</v>
      </c>
      <c r="AC929" s="1253"/>
      <c r="AD929" s="1231"/>
    </row>
    <row r="930" spans="1:30" ht="15.75" hidden="1" customHeight="1">
      <c r="A930" s="1244">
        <f t="shared" si="48"/>
        <v>202</v>
      </c>
      <c r="B930" s="1245" t="s">
        <v>3315</v>
      </c>
      <c r="C930" s="1245" t="s">
        <v>3260</v>
      </c>
      <c r="D930" s="1245" t="s">
        <v>3214</v>
      </c>
      <c r="E930" s="1244" t="s">
        <v>1710</v>
      </c>
      <c r="F930" s="1245">
        <f t="shared" si="60"/>
        <v>1980</v>
      </c>
      <c r="G930" s="1247">
        <v>29296</v>
      </c>
      <c r="H930" s="1244" t="s">
        <v>1705</v>
      </c>
      <c r="I930" s="1248" t="s">
        <v>3826</v>
      </c>
      <c r="J930" s="1245" t="s">
        <v>1681</v>
      </c>
      <c r="K930" s="1245">
        <v>0</v>
      </c>
      <c r="L930" s="1245" t="s">
        <v>2026</v>
      </c>
      <c r="M930" s="1245" t="s">
        <v>2802</v>
      </c>
      <c r="N930" s="1245"/>
      <c r="O930" s="1245" t="s">
        <v>1227</v>
      </c>
      <c r="P930" s="1249"/>
      <c r="Q930" s="1245"/>
      <c r="R930" s="1244" t="s">
        <v>1746</v>
      </c>
      <c r="S930" s="1244"/>
      <c r="T930" s="1244" t="s">
        <v>725</v>
      </c>
      <c r="U930" s="1244"/>
      <c r="V930" s="1244"/>
      <c r="W930" s="1250" t="s">
        <v>1716</v>
      </c>
      <c r="X930" s="1244"/>
      <c r="Y930" s="1251">
        <v>36925</v>
      </c>
      <c r="Z930" s="1251">
        <v>37290</v>
      </c>
      <c r="AA930" s="1250">
        <f t="shared" ca="1" si="62"/>
        <v>10.416666666666666</v>
      </c>
      <c r="AB930" s="1252" t="s">
        <v>3826</v>
      </c>
      <c r="AC930" s="1253"/>
      <c r="AD930" s="1231"/>
    </row>
    <row r="931" spans="1:30" ht="15.75" hidden="1" customHeight="1">
      <c r="A931" s="1244">
        <f t="shared" si="48"/>
        <v>202</v>
      </c>
      <c r="B931" s="1245" t="s">
        <v>3316</v>
      </c>
      <c r="C931" s="1245" t="s">
        <v>3260</v>
      </c>
      <c r="D931" s="1245" t="s">
        <v>3214</v>
      </c>
      <c r="E931" s="1246" t="s">
        <v>1690</v>
      </c>
      <c r="F931" s="1245">
        <f t="shared" si="60"/>
        <v>1972</v>
      </c>
      <c r="G931" s="1247">
        <v>26613</v>
      </c>
      <c r="H931" s="1244" t="s">
        <v>1861</v>
      </c>
      <c r="I931" s="1248" t="s">
        <v>3826</v>
      </c>
      <c r="J931" s="1245" t="s">
        <v>1683</v>
      </c>
      <c r="K931" s="1245" t="s">
        <v>1862</v>
      </c>
      <c r="L931" s="1245" t="s">
        <v>2086</v>
      </c>
      <c r="M931" s="1245" t="s">
        <v>1858</v>
      </c>
      <c r="N931" s="1245"/>
      <c r="O931" s="1245" t="s">
        <v>1858</v>
      </c>
      <c r="P931" s="1249"/>
      <c r="Q931" s="1245" t="s">
        <v>1756</v>
      </c>
      <c r="R931" s="1251" t="s">
        <v>1978</v>
      </c>
      <c r="S931" s="1244" t="s">
        <v>2914</v>
      </c>
      <c r="T931" s="1244" t="s">
        <v>725</v>
      </c>
      <c r="U931" s="1244" t="s">
        <v>2174</v>
      </c>
      <c r="V931" s="1244"/>
      <c r="W931" s="1244" t="s">
        <v>1750</v>
      </c>
      <c r="X931" s="1244" t="s">
        <v>1696</v>
      </c>
      <c r="Y931" s="1251">
        <v>38287</v>
      </c>
      <c r="Z931" s="1251">
        <v>38652</v>
      </c>
      <c r="AA931" s="1250">
        <f t="shared" ca="1" si="62"/>
        <v>8.0833333333333339</v>
      </c>
      <c r="AB931" s="1252" t="s">
        <v>3826</v>
      </c>
      <c r="AC931" s="1253"/>
      <c r="AD931" s="1231"/>
    </row>
    <row r="932" spans="1:30" ht="15.75" hidden="1" customHeight="1">
      <c r="A932" s="1244">
        <f t="shared" si="48"/>
        <v>202</v>
      </c>
      <c r="B932" s="1245" t="s">
        <v>3317</v>
      </c>
      <c r="C932" s="1245" t="s">
        <v>3260</v>
      </c>
      <c r="D932" s="1245" t="s">
        <v>3214</v>
      </c>
      <c r="E932" s="1244" t="s">
        <v>1690</v>
      </c>
      <c r="F932" s="1245">
        <f t="shared" si="60"/>
        <v>1989</v>
      </c>
      <c r="G932" s="1247">
        <v>32637</v>
      </c>
      <c r="H932" s="1244" t="s">
        <v>1699</v>
      </c>
      <c r="I932" s="1248" t="s">
        <v>3826</v>
      </c>
      <c r="J932" s="1245" t="s">
        <v>1681</v>
      </c>
      <c r="K932" s="1245">
        <v>0</v>
      </c>
      <c r="L932" s="1245" t="s">
        <v>2010</v>
      </c>
      <c r="M932" s="1245" t="s">
        <v>3261</v>
      </c>
      <c r="N932" s="1245"/>
      <c r="O932" s="1245" t="s">
        <v>1227</v>
      </c>
      <c r="P932" s="1249"/>
      <c r="Q932" s="1245"/>
      <c r="R932" s="1244">
        <v>0</v>
      </c>
      <c r="S932" s="1244"/>
      <c r="T932" s="1244">
        <v>2018</v>
      </c>
      <c r="U932" s="1244"/>
      <c r="V932" s="1244"/>
      <c r="W932" s="1244">
        <v>0</v>
      </c>
      <c r="X932" s="1244"/>
      <c r="Y932" s="1251"/>
      <c r="Z932" s="1251"/>
      <c r="AA932" s="1250">
        <f t="shared" ca="1" si="62"/>
        <v>24.583333333333332</v>
      </c>
      <c r="AB932" s="1252" t="s">
        <v>3826</v>
      </c>
      <c r="AC932" s="1253"/>
      <c r="AD932" s="1231"/>
    </row>
    <row r="933" spans="1:30" ht="15.75" hidden="1" customHeight="1">
      <c r="A933" s="1244">
        <f t="shared" si="48"/>
        <v>202</v>
      </c>
      <c r="B933" s="1245" t="s">
        <v>3318</v>
      </c>
      <c r="C933" s="1245" t="s">
        <v>3260</v>
      </c>
      <c r="D933" s="1245" t="s">
        <v>3214</v>
      </c>
      <c r="E933" s="1246" t="s">
        <v>1690</v>
      </c>
      <c r="F933" s="1245">
        <f t="shared" si="60"/>
        <v>1985</v>
      </c>
      <c r="G933" s="1247">
        <v>31120</v>
      </c>
      <c r="H933" s="1244" t="s">
        <v>1699</v>
      </c>
      <c r="I933" s="1248" t="s">
        <v>3826</v>
      </c>
      <c r="J933" s="1245" t="s">
        <v>1681</v>
      </c>
      <c r="K933" s="1245">
        <v>0</v>
      </c>
      <c r="L933" s="1245" t="s">
        <v>2010</v>
      </c>
      <c r="M933" s="1245" t="s">
        <v>3261</v>
      </c>
      <c r="N933" s="1245"/>
      <c r="O933" s="1245" t="s">
        <v>3319</v>
      </c>
      <c r="P933" s="1249"/>
      <c r="Q933" s="1245"/>
      <c r="R933" s="1251" t="s">
        <v>2017</v>
      </c>
      <c r="S933" s="1244"/>
      <c r="T933" s="1244" t="s">
        <v>725</v>
      </c>
      <c r="U933" s="1244" t="s">
        <v>1774</v>
      </c>
      <c r="V933" s="1244"/>
      <c r="W933" s="1250" t="s">
        <v>1716</v>
      </c>
      <c r="X933" s="1244" t="s">
        <v>1696</v>
      </c>
      <c r="Y933" s="1251">
        <v>39582</v>
      </c>
      <c r="Z933" s="1251">
        <v>39947</v>
      </c>
      <c r="AA933" s="1250">
        <f t="shared" ca="1" si="62"/>
        <v>20.416666666666668</v>
      </c>
      <c r="AB933" s="1252" t="s">
        <v>3826</v>
      </c>
      <c r="AC933" s="1253"/>
      <c r="AD933" s="1231"/>
    </row>
    <row r="934" spans="1:30" ht="15.75" hidden="1" customHeight="1">
      <c r="A934" s="1244">
        <f t="shared" si="48"/>
        <v>202</v>
      </c>
      <c r="B934" s="1245" t="s">
        <v>3320</v>
      </c>
      <c r="C934" s="1245" t="s">
        <v>3260</v>
      </c>
      <c r="D934" s="1245" t="s">
        <v>3214</v>
      </c>
      <c r="E934" s="1244" t="s">
        <v>1690</v>
      </c>
      <c r="F934" s="1245">
        <f t="shared" si="60"/>
        <v>1987</v>
      </c>
      <c r="G934" s="1247">
        <v>31800</v>
      </c>
      <c r="H934" s="1244" t="s">
        <v>1699</v>
      </c>
      <c r="I934" s="1248" t="s">
        <v>3826</v>
      </c>
      <c r="J934" s="1245" t="s">
        <v>1683</v>
      </c>
      <c r="K934" s="1245">
        <v>0</v>
      </c>
      <c r="L934" s="1245" t="s">
        <v>2010</v>
      </c>
      <c r="M934" s="1245" t="s">
        <v>3295</v>
      </c>
      <c r="N934" s="1245"/>
      <c r="O934" s="1245" t="s">
        <v>2014</v>
      </c>
      <c r="P934" s="1249"/>
      <c r="Q934" s="1245"/>
      <c r="R934" s="1251" t="s">
        <v>1702</v>
      </c>
      <c r="S934" s="1244"/>
      <c r="T934" s="1244" t="s">
        <v>725</v>
      </c>
      <c r="U934" s="1244" t="s">
        <v>1774</v>
      </c>
      <c r="V934" s="1244"/>
      <c r="W934" s="1244">
        <v>0</v>
      </c>
      <c r="X934" s="1244"/>
      <c r="Y934" s="1251"/>
      <c r="Z934" s="1251"/>
      <c r="AA934" s="1250">
        <f t="shared" ca="1" si="62"/>
        <v>22.25</v>
      </c>
      <c r="AB934" s="1252" t="s">
        <v>3826</v>
      </c>
      <c r="AC934" s="1253"/>
      <c r="AD934" s="1231"/>
    </row>
    <row r="935" spans="1:30" ht="15.75" hidden="1" customHeight="1">
      <c r="A935" s="1244">
        <f t="shared" si="48"/>
        <v>202</v>
      </c>
      <c r="B935" s="1245" t="s">
        <v>3321</v>
      </c>
      <c r="C935" s="1245" t="s">
        <v>3260</v>
      </c>
      <c r="D935" s="1245" t="s">
        <v>3214</v>
      </c>
      <c r="E935" s="1244" t="s">
        <v>1690</v>
      </c>
      <c r="F935" s="1245">
        <f t="shared" si="60"/>
        <v>1990</v>
      </c>
      <c r="G935" s="1247">
        <v>33008</v>
      </c>
      <c r="H935" s="1244" t="s">
        <v>1699</v>
      </c>
      <c r="I935" s="1248" t="s">
        <v>3826</v>
      </c>
      <c r="J935" s="1245" t="s">
        <v>1681</v>
      </c>
      <c r="K935" s="1245">
        <v>0</v>
      </c>
      <c r="L935" s="1245" t="s">
        <v>3319</v>
      </c>
      <c r="M935" s="1245">
        <v>0</v>
      </c>
      <c r="N935" s="1245"/>
      <c r="O935" s="1245" t="s">
        <v>1227</v>
      </c>
      <c r="P935" s="1249"/>
      <c r="Q935" s="1245"/>
      <c r="R935" s="1251" t="s">
        <v>1773</v>
      </c>
      <c r="S935" s="1244"/>
      <c r="T935" s="1244"/>
      <c r="U935" s="1244"/>
      <c r="V935" s="1244" t="s">
        <v>725</v>
      </c>
      <c r="W935" s="1250" t="s">
        <v>1708</v>
      </c>
      <c r="X935" s="1244"/>
      <c r="Y935" s="1251"/>
      <c r="Z935" s="1251" t="s">
        <v>725</v>
      </c>
      <c r="AA935" s="1250">
        <f t="shared" ca="1" si="62"/>
        <v>25.583333333333332</v>
      </c>
      <c r="AB935" s="1252" t="s">
        <v>3826</v>
      </c>
      <c r="AC935" s="1253"/>
      <c r="AD935" s="1231"/>
    </row>
    <row r="936" spans="1:30" ht="15.75" hidden="1" customHeight="1">
      <c r="A936" s="1244">
        <f t="shared" si="48"/>
        <v>202</v>
      </c>
      <c r="B936" s="1245" t="s">
        <v>3322</v>
      </c>
      <c r="C936" s="1245" t="s">
        <v>3260</v>
      </c>
      <c r="D936" s="1245" t="s">
        <v>3214</v>
      </c>
      <c r="E936" s="1246" t="s">
        <v>1690</v>
      </c>
      <c r="F936" s="1245">
        <f t="shared" si="60"/>
        <v>1986</v>
      </c>
      <c r="G936" s="1247">
        <v>31746</v>
      </c>
      <c r="H936" s="1244" t="s">
        <v>1699</v>
      </c>
      <c r="I936" s="1248" t="s">
        <v>3826</v>
      </c>
      <c r="J936" s="1245" t="s">
        <v>1681</v>
      </c>
      <c r="K936" s="1245">
        <v>0</v>
      </c>
      <c r="L936" s="1245" t="s">
        <v>2010</v>
      </c>
      <c r="M936" s="1245" t="s">
        <v>3323</v>
      </c>
      <c r="N936" s="1245"/>
      <c r="O936" s="1245" t="s">
        <v>1227</v>
      </c>
      <c r="P936" s="1249"/>
      <c r="Q936" s="1245"/>
      <c r="R936" s="1251" t="s">
        <v>1746</v>
      </c>
      <c r="S936" s="1244"/>
      <c r="T936" s="1244"/>
      <c r="U936" s="1244" t="s">
        <v>1774</v>
      </c>
      <c r="V936" s="1244" t="s">
        <v>725</v>
      </c>
      <c r="W936" s="1250" t="s">
        <v>1886</v>
      </c>
      <c r="X936" s="1244"/>
      <c r="Y936" s="1251">
        <v>41263</v>
      </c>
      <c r="Z936" s="1251">
        <v>41628</v>
      </c>
      <c r="AA936" s="1250">
        <f t="shared" ca="1" si="62"/>
        <v>22.083333333333332</v>
      </c>
      <c r="AB936" s="1252" t="s">
        <v>3826</v>
      </c>
      <c r="AC936" s="1253"/>
      <c r="AD936" s="1231"/>
    </row>
    <row r="937" spans="1:30" ht="15.75" hidden="1" customHeight="1">
      <c r="A937" s="1244">
        <f t="shared" si="48"/>
        <v>202</v>
      </c>
      <c r="B937" s="1245" t="s">
        <v>3324</v>
      </c>
      <c r="C937" s="1245" t="s">
        <v>3260</v>
      </c>
      <c r="D937" s="1245"/>
      <c r="E937" s="1246" t="s">
        <v>1690</v>
      </c>
      <c r="F937" s="1245">
        <f t="shared" si="60"/>
        <v>1989</v>
      </c>
      <c r="G937" s="1247">
        <v>32650</v>
      </c>
      <c r="H937" s="1246" t="s">
        <v>1699</v>
      </c>
      <c r="I937" s="1248" t="s">
        <v>3826</v>
      </c>
      <c r="J937" s="1245" t="s">
        <v>3325</v>
      </c>
      <c r="K937" s="1245"/>
      <c r="L937" s="1245" t="s">
        <v>3326</v>
      </c>
      <c r="M937" s="1245"/>
      <c r="N937" s="1245"/>
      <c r="O937" s="1245"/>
      <c r="P937" s="1249"/>
      <c r="Q937" s="1245"/>
      <c r="R937" s="1244"/>
      <c r="S937" s="1244"/>
      <c r="T937" s="1244"/>
      <c r="U937" s="1244"/>
      <c r="V937" s="1244"/>
      <c r="W937" s="1244"/>
      <c r="X937" s="1244"/>
      <c r="Y937" s="1244"/>
      <c r="Z937" s="1244"/>
      <c r="AA937" s="1257"/>
      <c r="AB937" s="1252" t="s">
        <v>3826</v>
      </c>
      <c r="AC937" s="1253"/>
      <c r="AD937" s="1231"/>
    </row>
    <row r="938" spans="1:30" ht="15.75" hidden="1" customHeight="1">
      <c r="A938" s="1244">
        <f t="shared" si="48"/>
        <v>202</v>
      </c>
      <c r="B938" s="1245" t="s">
        <v>3327</v>
      </c>
      <c r="C938" s="1245" t="s">
        <v>3328</v>
      </c>
      <c r="D938" s="1245" t="s">
        <v>3299</v>
      </c>
      <c r="E938" s="1246" t="s">
        <v>1690</v>
      </c>
      <c r="F938" s="1245">
        <f t="shared" si="60"/>
        <v>1975</v>
      </c>
      <c r="G938" s="1247">
        <v>27718</v>
      </c>
      <c r="H938" s="1244" t="s">
        <v>1691</v>
      </c>
      <c r="I938" s="1248" t="s">
        <v>3826</v>
      </c>
      <c r="J938" s="1245" t="s">
        <v>1683</v>
      </c>
      <c r="K938" s="1245">
        <v>0</v>
      </c>
      <c r="L938" s="1245" t="s">
        <v>2086</v>
      </c>
      <c r="M938" s="1245" t="s">
        <v>1938</v>
      </c>
      <c r="N938" s="1245"/>
      <c r="O938" s="1245" t="s">
        <v>3329</v>
      </c>
      <c r="P938" s="1249"/>
      <c r="Q938" s="1245" t="s">
        <v>1821</v>
      </c>
      <c r="R938" s="1251" t="s">
        <v>2017</v>
      </c>
      <c r="S938" s="1244" t="s">
        <v>3330</v>
      </c>
      <c r="T938" s="1244"/>
      <c r="U938" s="1244" t="s">
        <v>1760</v>
      </c>
      <c r="V938" s="1244" t="s">
        <v>725</v>
      </c>
      <c r="W938" s="1244" t="s">
        <v>725</v>
      </c>
      <c r="X938" s="1244" t="s">
        <v>1696</v>
      </c>
      <c r="Y938" s="1251">
        <v>39057</v>
      </c>
      <c r="Z938" s="1251">
        <v>39422</v>
      </c>
      <c r="AA938" s="1250">
        <f t="shared" ref="AA938:AA973" ca="1" si="63">IF(E938="nữ",660-DATEDIF(G938,TODAY(),"m"),720-DATEDIF(G938,TODAY(),"m"))/12</f>
        <v>11.083333333333334</v>
      </c>
      <c r="AB938" s="1252" t="s">
        <v>3826</v>
      </c>
      <c r="AC938" s="1253"/>
      <c r="AD938" s="1231"/>
    </row>
    <row r="939" spans="1:30" ht="15.75" hidden="1" customHeight="1">
      <c r="A939" s="1244">
        <f t="shared" si="48"/>
        <v>202</v>
      </c>
      <c r="B939" s="1245" t="s">
        <v>3331</v>
      </c>
      <c r="C939" s="1245" t="s">
        <v>3328</v>
      </c>
      <c r="D939" s="1245" t="s">
        <v>3332</v>
      </c>
      <c r="E939" s="1244" t="s">
        <v>1690</v>
      </c>
      <c r="F939" s="1245">
        <f t="shared" si="60"/>
        <v>1987</v>
      </c>
      <c r="G939" s="1247">
        <v>31958</v>
      </c>
      <c r="H939" s="1244" t="s">
        <v>1705</v>
      </c>
      <c r="I939" s="1248" t="s">
        <v>3826</v>
      </c>
      <c r="J939" s="1245" t="s">
        <v>20</v>
      </c>
      <c r="K939" s="1245">
        <v>0</v>
      </c>
      <c r="L939" s="1245" t="s">
        <v>1954</v>
      </c>
      <c r="M939" s="1245">
        <v>0</v>
      </c>
      <c r="N939" s="1245"/>
      <c r="O939" s="1245">
        <v>0</v>
      </c>
      <c r="P939" s="1249"/>
      <c r="Q939" s="1245"/>
      <c r="R939" s="1251" t="s">
        <v>1730</v>
      </c>
      <c r="S939" s="1244" t="s">
        <v>1806</v>
      </c>
      <c r="T939" s="1244"/>
      <c r="U939" s="1244"/>
      <c r="V939" s="1244" t="s">
        <v>1720</v>
      </c>
      <c r="W939" s="1250" t="s">
        <v>1716</v>
      </c>
      <c r="X939" s="1244"/>
      <c r="Y939" s="1251">
        <v>43775</v>
      </c>
      <c r="Z939" s="1251">
        <v>0</v>
      </c>
      <c r="AA939" s="1250">
        <f t="shared" ca="1" si="63"/>
        <v>22.666666666666668</v>
      </c>
      <c r="AB939" s="1252" t="s">
        <v>3826</v>
      </c>
      <c r="AC939" s="1253"/>
      <c r="AD939" s="1231"/>
    </row>
    <row r="940" spans="1:30" ht="15.75" hidden="1" customHeight="1">
      <c r="A940" s="1244">
        <f t="shared" si="48"/>
        <v>202</v>
      </c>
      <c r="B940" s="1245" t="s">
        <v>3333</v>
      </c>
      <c r="C940" s="1245" t="s">
        <v>3328</v>
      </c>
      <c r="D940" s="1245" t="s">
        <v>3332</v>
      </c>
      <c r="E940" s="1246" t="s">
        <v>1690</v>
      </c>
      <c r="F940" s="1245">
        <f t="shared" si="60"/>
        <v>1980</v>
      </c>
      <c r="G940" s="1247">
        <v>29261</v>
      </c>
      <c r="H940" s="1244" t="s">
        <v>1699</v>
      </c>
      <c r="I940" s="1248" t="s">
        <v>3826</v>
      </c>
      <c r="J940" s="1245" t="s">
        <v>1683</v>
      </c>
      <c r="K940" s="1245">
        <v>0</v>
      </c>
      <c r="L940" s="1245" t="s">
        <v>2057</v>
      </c>
      <c r="M940" s="1245" t="s">
        <v>2881</v>
      </c>
      <c r="N940" s="1245"/>
      <c r="O940" s="1245" t="s">
        <v>2057</v>
      </c>
      <c r="P940" s="1249"/>
      <c r="Q940" s="1245" t="s">
        <v>1756</v>
      </c>
      <c r="R940" s="1251" t="s">
        <v>1765</v>
      </c>
      <c r="S940" s="1244" t="s">
        <v>1759</v>
      </c>
      <c r="T940" s="1244">
        <v>2018</v>
      </c>
      <c r="U940" s="1244" t="s">
        <v>1825</v>
      </c>
      <c r="V940" s="1244"/>
      <c r="W940" s="1250" t="s">
        <v>1708</v>
      </c>
      <c r="X940" s="1244" t="s">
        <v>1770</v>
      </c>
      <c r="Y940" s="1251">
        <v>37287</v>
      </c>
      <c r="Z940" s="1251">
        <v>37652</v>
      </c>
      <c r="AA940" s="1250">
        <f t="shared" ca="1" si="63"/>
        <v>15.333333333333334</v>
      </c>
      <c r="AB940" s="1252" t="s">
        <v>3826</v>
      </c>
      <c r="AC940" s="1270" t="e">
        <f t="shared" ref="AC940:AC942" si="64">+#REF!-#REF!</f>
        <v>#REF!</v>
      </c>
      <c r="AD940" s="1231"/>
    </row>
    <row r="941" spans="1:30" ht="15.75" hidden="1" customHeight="1">
      <c r="A941" s="1244">
        <f t="shared" si="48"/>
        <v>202</v>
      </c>
      <c r="B941" s="1245" t="s">
        <v>3334</v>
      </c>
      <c r="C941" s="1245" t="s">
        <v>3328</v>
      </c>
      <c r="D941" s="1245" t="s">
        <v>3332</v>
      </c>
      <c r="E941" s="1246" t="s">
        <v>1690</v>
      </c>
      <c r="F941" s="1245">
        <f t="shared" si="60"/>
        <v>1980</v>
      </c>
      <c r="G941" s="1247">
        <v>29582</v>
      </c>
      <c r="H941" s="1244" t="s">
        <v>1691</v>
      </c>
      <c r="I941" s="1248" t="s">
        <v>3826</v>
      </c>
      <c r="J941" s="1245" t="s">
        <v>1683</v>
      </c>
      <c r="K941" s="1245">
        <v>0</v>
      </c>
      <c r="L941" s="1245" t="s">
        <v>1739</v>
      </c>
      <c r="M941" s="1245" t="s">
        <v>1739</v>
      </c>
      <c r="N941" s="1245"/>
      <c r="O941" s="1245" t="s">
        <v>2070</v>
      </c>
      <c r="P941" s="1249"/>
      <c r="Q941" s="1245"/>
      <c r="R941" s="1251" t="s">
        <v>2617</v>
      </c>
      <c r="S941" s="1244"/>
      <c r="T941" s="1244" t="s">
        <v>725</v>
      </c>
      <c r="U941" s="1244"/>
      <c r="V941" s="1244"/>
      <c r="W941" s="1250" t="s">
        <v>1716</v>
      </c>
      <c r="X941" s="1244" t="s">
        <v>1770</v>
      </c>
      <c r="Y941" s="1251">
        <v>41159</v>
      </c>
      <c r="Z941" s="1251">
        <v>41524</v>
      </c>
      <c r="AA941" s="1250">
        <f t="shared" ca="1" si="63"/>
        <v>16.166666666666668</v>
      </c>
      <c r="AB941" s="1252" t="s">
        <v>3826</v>
      </c>
      <c r="AC941" s="1270" t="e">
        <f t="shared" si="64"/>
        <v>#REF!</v>
      </c>
      <c r="AD941" s="1231"/>
    </row>
    <row r="942" spans="1:30" ht="15.75" hidden="1" customHeight="1">
      <c r="A942" s="1244">
        <f t="shared" si="48"/>
        <v>202</v>
      </c>
      <c r="B942" s="1245" t="s">
        <v>3335</v>
      </c>
      <c r="C942" s="1245" t="s">
        <v>3328</v>
      </c>
      <c r="D942" s="1245" t="s">
        <v>3332</v>
      </c>
      <c r="E942" s="1244" t="s">
        <v>1710</v>
      </c>
      <c r="F942" s="1245">
        <f t="shared" si="60"/>
        <v>1975</v>
      </c>
      <c r="G942" s="1247">
        <v>27646</v>
      </c>
      <c r="H942" s="1244" t="s">
        <v>1861</v>
      </c>
      <c r="I942" s="1248" t="s">
        <v>3826</v>
      </c>
      <c r="J942" s="1245" t="s">
        <v>1683</v>
      </c>
      <c r="K942" s="1245" t="s">
        <v>1862</v>
      </c>
      <c r="L942" s="1245" t="s">
        <v>2167</v>
      </c>
      <c r="M942" s="1245" t="s">
        <v>2234</v>
      </c>
      <c r="N942" s="1245"/>
      <c r="O942" s="1245" t="s">
        <v>2234</v>
      </c>
      <c r="P942" s="1249"/>
      <c r="Q942" s="1245" t="s">
        <v>1864</v>
      </c>
      <c r="R942" s="1251" t="s">
        <v>2130</v>
      </c>
      <c r="S942" s="1244" t="s">
        <v>1759</v>
      </c>
      <c r="T942" s="1244"/>
      <c r="U942" s="1244" t="s">
        <v>1866</v>
      </c>
      <c r="V942" s="1244"/>
      <c r="W942" s="1244" t="s">
        <v>1750</v>
      </c>
      <c r="X942" s="1244" t="s">
        <v>3201</v>
      </c>
      <c r="Y942" s="1251">
        <v>38120</v>
      </c>
      <c r="Z942" s="1251">
        <v>38485</v>
      </c>
      <c r="AA942" s="1250">
        <f t="shared" ca="1" si="63"/>
        <v>5.916666666666667</v>
      </c>
      <c r="AB942" s="1252" t="s">
        <v>3826</v>
      </c>
      <c r="AC942" s="1270" t="e">
        <f t="shared" si="64"/>
        <v>#REF!</v>
      </c>
      <c r="AD942" s="1231"/>
    </row>
    <row r="943" spans="1:30" ht="15.75" hidden="1" customHeight="1">
      <c r="A943" s="1244">
        <f t="shared" si="48"/>
        <v>202</v>
      </c>
      <c r="B943" s="1245" t="s">
        <v>3336</v>
      </c>
      <c r="C943" s="1245" t="s">
        <v>3328</v>
      </c>
      <c r="D943" s="1245" t="s">
        <v>3332</v>
      </c>
      <c r="E943" s="1244" t="s">
        <v>1710</v>
      </c>
      <c r="F943" s="1245">
        <f t="shared" si="60"/>
        <v>1987</v>
      </c>
      <c r="G943" s="1247">
        <v>32099</v>
      </c>
      <c r="H943" s="1244" t="s">
        <v>1711</v>
      </c>
      <c r="I943" s="1248" t="s">
        <v>3826</v>
      </c>
      <c r="J943" s="1245" t="s">
        <v>1681</v>
      </c>
      <c r="K943" s="1245"/>
      <c r="L943" s="1245" t="s">
        <v>1858</v>
      </c>
      <c r="M943" s="1245" t="s">
        <v>2909</v>
      </c>
      <c r="N943" s="1245"/>
      <c r="O943" s="1245">
        <v>0</v>
      </c>
      <c r="P943" s="1249"/>
      <c r="Q943" s="1245"/>
      <c r="R943" s="1251" t="s">
        <v>1730</v>
      </c>
      <c r="S943" s="1244" t="s">
        <v>1859</v>
      </c>
      <c r="T943" s="1244"/>
      <c r="U943" s="1244"/>
      <c r="V943" s="1244" t="s">
        <v>1712</v>
      </c>
      <c r="W943" s="1250" t="s">
        <v>1886</v>
      </c>
      <c r="X943" s="1244"/>
      <c r="Y943" s="1251"/>
      <c r="Z943" s="1251"/>
      <c r="AA943" s="1250">
        <f t="shared" ca="1" si="63"/>
        <v>18.083333333333332</v>
      </c>
      <c r="AB943" s="1252" t="s">
        <v>3826</v>
      </c>
      <c r="AC943" s="1253"/>
      <c r="AD943" s="1231"/>
    </row>
    <row r="944" spans="1:30" ht="15.75" hidden="1" customHeight="1">
      <c r="A944" s="1244">
        <f t="shared" si="48"/>
        <v>202</v>
      </c>
      <c r="B944" s="1245" t="s">
        <v>3337</v>
      </c>
      <c r="C944" s="1245" t="s">
        <v>3328</v>
      </c>
      <c r="D944" s="1245" t="s">
        <v>3332</v>
      </c>
      <c r="E944" s="1244" t="s">
        <v>1710</v>
      </c>
      <c r="F944" s="1245">
        <f t="shared" si="60"/>
        <v>1984</v>
      </c>
      <c r="G944" s="1247">
        <v>30761</v>
      </c>
      <c r="H944" s="1244" t="s">
        <v>1705</v>
      </c>
      <c r="I944" s="1248" t="s">
        <v>3826</v>
      </c>
      <c r="J944" s="1245" t="s">
        <v>20</v>
      </c>
      <c r="K944" s="1245">
        <v>0</v>
      </c>
      <c r="L944" s="1245" t="s">
        <v>2057</v>
      </c>
      <c r="M944" s="1245">
        <v>0</v>
      </c>
      <c r="N944" s="1245"/>
      <c r="O944" s="1245" t="s">
        <v>1227</v>
      </c>
      <c r="P944" s="1249"/>
      <c r="Q944" s="1245"/>
      <c r="R944" s="1244"/>
      <c r="S944" s="1244"/>
      <c r="T944" s="1244"/>
      <c r="U944" s="1244"/>
      <c r="V944" s="1244"/>
      <c r="W944" s="1250" t="s">
        <v>1708</v>
      </c>
      <c r="X944" s="1244"/>
      <c r="Y944" s="1251"/>
      <c r="Z944" s="1251"/>
      <c r="AA944" s="1250">
        <f t="shared" ca="1" si="63"/>
        <v>14.416666666666666</v>
      </c>
      <c r="AB944" s="1252" t="s">
        <v>3826</v>
      </c>
      <c r="AC944" s="1253"/>
      <c r="AD944" s="1231"/>
    </row>
    <row r="945" spans="1:30" ht="15.75" hidden="1" customHeight="1">
      <c r="A945" s="1244">
        <f t="shared" si="48"/>
        <v>202</v>
      </c>
      <c r="B945" s="1245" t="s">
        <v>3338</v>
      </c>
      <c r="C945" s="1245" t="s">
        <v>3328</v>
      </c>
      <c r="D945" s="1245" t="s">
        <v>3332</v>
      </c>
      <c r="E945" s="1246" t="s">
        <v>1710</v>
      </c>
      <c r="F945" s="1245">
        <f t="shared" si="60"/>
        <v>1985</v>
      </c>
      <c r="G945" s="1247">
        <v>31409</v>
      </c>
      <c r="H945" s="1244" t="s">
        <v>1705</v>
      </c>
      <c r="I945" s="1248" t="s">
        <v>3826</v>
      </c>
      <c r="J945" s="1245" t="s">
        <v>1681</v>
      </c>
      <c r="K945" s="1245">
        <v>0</v>
      </c>
      <c r="L945" s="1245" t="s">
        <v>1804</v>
      </c>
      <c r="M945" s="1245">
        <v>0</v>
      </c>
      <c r="N945" s="1245"/>
      <c r="O945" s="1245" t="s">
        <v>1227</v>
      </c>
      <c r="P945" s="1249"/>
      <c r="Q945" s="1245"/>
      <c r="R945" s="1244" t="s">
        <v>3339</v>
      </c>
      <c r="S945" s="1251" t="s">
        <v>3340</v>
      </c>
      <c r="T945" s="1244" t="s">
        <v>725</v>
      </c>
      <c r="U945" s="1244"/>
      <c r="V945" s="1244"/>
      <c r="W945" s="1250" t="s">
        <v>1716</v>
      </c>
      <c r="X945" s="1244"/>
      <c r="Y945" s="1251">
        <v>42556</v>
      </c>
      <c r="Z945" s="1251">
        <v>42921</v>
      </c>
      <c r="AA945" s="1250">
        <f t="shared" ca="1" si="63"/>
        <v>16.166666666666668</v>
      </c>
      <c r="AB945" s="1252" t="s">
        <v>3826</v>
      </c>
      <c r="AC945" s="1253"/>
      <c r="AD945" s="1231"/>
    </row>
    <row r="946" spans="1:30" ht="15.75" hidden="1" customHeight="1">
      <c r="A946" s="1244">
        <f t="shared" si="48"/>
        <v>202</v>
      </c>
      <c r="B946" s="1245" t="s">
        <v>3341</v>
      </c>
      <c r="C946" s="1245" t="s">
        <v>3328</v>
      </c>
      <c r="D946" s="1245" t="s">
        <v>2583</v>
      </c>
      <c r="E946" s="1244" t="s">
        <v>1710</v>
      </c>
      <c r="F946" s="1245">
        <f t="shared" si="60"/>
        <v>1977</v>
      </c>
      <c r="G946" s="1247">
        <v>28442</v>
      </c>
      <c r="H946" s="1244" t="s">
        <v>1691</v>
      </c>
      <c r="I946" s="1248" t="s">
        <v>3826</v>
      </c>
      <c r="J946" s="1245" t="s">
        <v>1683</v>
      </c>
      <c r="K946" s="1245">
        <v>0</v>
      </c>
      <c r="L946" s="1245" t="s">
        <v>2500</v>
      </c>
      <c r="M946" s="1245" t="s">
        <v>3342</v>
      </c>
      <c r="N946" s="1245"/>
      <c r="O946" s="1245" t="s">
        <v>3343</v>
      </c>
      <c r="P946" s="1249"/>
      <c r="Q946" s="1245" t="s">
        <v>1756</v>
      </c>
      <c r="R946" s="1251" t="s">
        <v>1765</v>
      </c>
      <c r="S946" s="1244"/>
      <c r="T946" s="1244">
        <v>2016</v>
      </c>
      <c r="U946" s="1244"/>
      <c r="V946" s="1244" t="s">
        <v>725</v>
      </c>
      <c r="W946" s="1244" t="s">
        <v>725</v>
      </c>
      <c r="X946" s="1244" t="s">
        <v>1696</v>
      </c>
      <c r="Y946" s="1251">
        <v>37075</v>
      </c>
      <c r="Z946" s="1251">
        <v>37440</v>
      </c>
      <c r="AA946" s="1250">
        <f t="shared" ca="1" si="63"/>
        <v>8.0833333333333339</v>
      </c>
      <c r="AB946" s="1252" t="s">
        <v>3826</v>
      </c>
      <c r="AC946" s="1253"/>
      <c r="AD946" s="1231"/>
    </row>
    <row r="947" spans="1:30" ht="15.75" customHeight="1">
      <c r="A947" s="1244">
        <f t="shared" si="48"/>
        <v>203</v>
      </c>
      <c r="B947" s="1245" t="s">
        <v>3344</v>
      </c>
      <c r="C947" s="1245" t="s">
        <v>3328</v>
      </c>
      <c r="D947" s="1245" t="s">
        <v>442</v>
      </c>
      <c r="E947" s="1244" t="s">
        <v>1690</v>
      </c>
      <c r="F947" s="1245">
        <f t="shared" si="60"/>
        <v>1977</v>
      </c>
      <c r="G947" s="1247">
        <v>28441</v>
      </c>
      <c r="H947" s="1244" t="s">
        <v>1691</v>
      </c>
      <c r="I947" s="1248" t="s">
        <v>3826</v>
      </c>
      <c r="J947" s="1245" t="s">
        <v>1683</v>
      </c>
      <c r="K947" s="1245">
        <v>0</v>
      </c>
      <c r="L947" s="1245" t="s">
        <v>2057</v>
      </c>
      <c r="M947" s="1245" t="s">
        <v>2066</v>
      </c>
      <c r="N947" s="1245"/>
      <c r="O947" s="1245" t="s">
        <v>3345</v>
      </c>
      <c r="P947" s="1249"/>
      <c r="Q947" s="1245" t="s">
        <v>1756</v>
      </c>
      <c r="R947" s="1244" t="s">
        <v>2617</v>
      </c>
      <c r="S947" s="1244"/>
      <c r="T947" s="1244"/>
      <c r="U947" s="1244" t="s">
        <v>1760</v>
      </c>
      <c r="V947" s="1244"/>
      <c r="W947" s="1244" t="s">
        <v>725</v>
      </c>
      <c r="X947" s="1244" t="s">
        <v>1823</v>
      </c>
      <c r="Y947" s="1251">
        <v>38708</v>
      </c>
      <c r="Z947" s="1251">
        <v>39073</v>
      </c>
      <c r="AA947" s="1250">
        <f t="shared" ca="1" si="63"/>
        <v>13.083333333333334</v>
      </c>
      <c r="AB947" s="1252" t="e">
        <f>+VLOOKUP(#REF!,'[6]CÁN BỘ'!F$8:CL$1600,COLUMN('[6]CÁN BỘ'!$CL$17)-5,0)</f>
        <v>#REF!</v>
      </c>
      <c r="AC947" s="1270" t="e">
        <f>+#REF!-#REF!</f>
        <v>#REF!</v>
      </c>
      <c r="AD947" s="1231"/>
    </row>
    <row r="948" spans="1:30" ht="15.75" hidden="1" customHeight="1">
      <c r="A948" s="1244">
        <f t="shared" si="48"/>
        <v>203</v>
      </c>
      <c r="B948" s="1245" t="s">
        <v>3346</v>
      </c>
      <c r="C948" s="1245" t="s">
        <v>3328</v>
      </c>
      <c r="D948" s="1245" t="s">
        <v>3347</v>
      </c>
      <c r="E948" s="1244" t="s">
        <v>1690</v>
      </c>
      <c r="F948" s="1245">
        <f t="shared" si="60"/>
        <v>1981</v>
      </c>
      <c r="G948" s="1247">
        <v>29646</v>
      </c>
      <c r="H948" s="1244" t="s">
        <v>1711</v>
      </c>
      <c r="I948" s="1248" t="s">
        <v>3826</v>
      </c>
      <c r="J948" s="1245" t="s">
        <v>1681</v>
      </c>
      <c r="K948" s="1245">
        <v>0</v>
      </c>
      <c r="L948" s="1245" t="s">
        <v>2127</v>
      </c>
      <c r="M948" s="1245">
        <v>0</v>
      </c>
      <c r="N948" s="1245"/>
      <c r="O948" s="1245" t="s">
        <v>1227</v>
      </c>
      <c r="P948" s="1249"/>
      <c r="Q948" s="1245"/>
      <c r="R948" s="1244"/>
      <c r="S948" s="1244" t="s">
        <v>2147</v>
      </c>
      <c r="T948" s="1244"/>
      <c r="U948" s="1244"/>
      <c r="V948" s="1244" t="s">
        <v>1712</v>
      </c>
      <c r="W948" s="1250" t="s">
        <v>1708</v>
      </c>
      <c r="X948" s="1244"/>
      <c r="Y948" s="1251"/>
      <c r="Z948" s="1251"/>
      <c r="AA948" s="1250">
        <f t="shared" ca="1" si="63"/>
        <v>16.333333333333332</v>
      </c>
      <c r="AB948" s="1252" t="s">
        <v>3826</v>
      </c>
      <c r="AC948" s="1253"/>
      <c r="AD948" s="1231"/>
    </row>
    <row r="949" spans="1:30" ht="15.75" hidden="1" customHeight="1">
      <c r="A949" s="1244">
        <f t="shared" si="48"/>
        <v>203</v>
      </c>
      <c r="B949" s="1245" t="s">
        <v>3348</v>
      </c>
      <c r="C949" s="1245" t="s">
        <v>3328</v>
      </c>
      <c r="D949" s="1245" t="s">
        <v>3347</v>
      </c>
      <c r="E949" s="1246" t="s">
        <v>1690</v>
      </c>
      <c r="F949" s="1245">
        <f t="shared" si="60"/>
        <v>1979</v>
      </c>
      <c r="G949" s="1247">
        <v>28960</v>
      </c>
      <c r="H949" s="1244" t="s">
        <v>1705</v>
      </c>
      <c r="I949" s="1248" t="s">
        <v>3826</v>
      </c>
      <c r="J949" s="1245" t="s">
        <v>1681</v>
      </c>
      <c r="K949" s="1245">
        <v>0</v>
      </c>
      <c r="L949" s="1245" t="s">
        <v>2127</v>
      </c>
      <c r="M949" s="1245" t="s">
        <v>2128</v>
      </c>
      <c r="N949" s="1245"/>
      <c r="O949" s="1245" t="s">
        <v>1227</v>
      </c>
      <c r="P949" s="1249"/>
      <c r="Q949" s="1245"/>
      <c r="R949" s="1244"/>
      <c r="S949" s="1244" t="s">
        <v>1859</v>
      </c>
      <c r="T949" s="1244"/>
      <c r="U949" s="1244"/>
      <c r="V949" s="1244" t="s">
        <v>1712</v>
      </c>
      <c r="W949" s="1250" t="s">
        <v>1716</v>
      </c>
      <c r="X949" s="1244"/>
      <c r="Y949" s="1251"/>
      <c r="Z949" s="1251"/>
      <c r="AA949" s="1250">
        <f t="shared" ca="1" si="63"/>
        <v>14.5</v>
      </c>
      <c r="AB949" s="1252" t="s">
        <v>3826</v>
      </c>
      <c r="AC949" s="1253"/>
      <c r="AD949" s="1231"/>
    </row>
    <row r="950" spans="1:30" ht="15.75" hidden="1" customHeight="1">
      <c r="A950" s="1244">
        <f t="shared" si="48"/>
        <v>203</v>
      </c>
      <c r="B950" s="1245" t="s">
        <v>3349</v>
      </c>
      <c r="C950" s="1245" t="s">
        <v>3328</v>
      </c>
      <c r="D950" s="1245" t="s">
        <v>3347</v>
      </c>
      <c r="E950" s="1244" t="s">
        <v>1690</v>
      </c>
      <c r="F950" s="1245">
        <f t="shared" si="60"/>
        <v>1978</v>
      </c>
      <c r="G950" s="1247">
        <v>28798</v>
      </c>
      <c r="H950" s="1244" t="s">
        <v>1699</v>
      </c>
      <c r="I950" s="1248" t="s">
        <v>3826</v>
      </c>
      <c r="J950" s="1245" t="s">
        <v>1681</v>
      </c>
      <c r="K950" s="1245">
        <v>0</v>
      </c>
      <c r="L950" s="1245" t="s">
        <v>2127</v>
      </c>
      <c r="M950" s="1245" t="s">
        <v>2128</v>
      </c>
      <c r="N950" s="1245"/>
      <c r="O950" s="1245" t="s">
        <v>1227</v>
      </c>
      <c r="P950" s="1249"/>
      <c r="Q950" s="1245" t="s">
        <v>1756</v>
      </c>
      <c r="R950" s="1251" t="s">
        <v>2067</v>
      </c>
      <c r="S950" s="1244" t="s">
        <v>1859</v>
      </c>
      <c r="T950" s="1244"/>
      <c r="U950" s="1244" t="s">
        <v>1760</v>
      </c>
      <c r="V950" s="1244"/>
      <c r="W950" s="1244" t="s">
        <v>2037</v>
      </c>
      <c r="X950" s="1244" t="s">
        <v>1696</v>
      </c>
      <c r="Y950" s="1251">
        <v>39466</v>
      </c>
      <c r="Z950" s="1251">
        <v>39832</v>
      </c>
      <c r="AA950" s="1250">
        <f t="shared" ca="1" si="63"/>
        <v>14.083333333333334</v>
      </c>
      <c r="AB950" s="1252" t="e">
        <f>+VLOOKUP(#REF!,'[6]CÁN BỘ'!F$8:CL$1600,COLUMN('[6]CÁN BỘ'!$CL$17)-5,0)</f>
        <v>#REF!</v>
      </c>
      <c r="AC950" s="1270" t="e">
        <f>+#REF!-#REF!</f>
        <v>#REF!</v>
      </c>
      <c r="AD950" s="1231"/>
    </row>
    <row r="951" spans="1:30" ht="15.75" hidden="1" customHeight="1">
      <c r="A951" s="1244">
        <f t="shared" si="48"/>
        <v>203</v>
      </c>
      <c r="B951" s="1245" t="s">
        <v>3350</v>
      </c>
      <c r="C951" s="1245" t="s">
        <v>3328</v>
      </c>
      <c r="D951" s="1245" t="s">
        <v>3347</v>
      </c>
      <c r="E951" s="1246" t="s">
        <v>1690</v>
      </c>
      <c r="F951" s="1245">
        <f>+YEAR(G951)</f>
        <v>1978</v>
      </c>
      <c r="G951" s="1247">
        <v>28545</v>
      </c>
      <c r="H951" s="1273" t="s">
        <v>1711</v>
      </c>
      <c r="I951" s="1248" t="s">
        <v>3826</v>
      </c>
      <c r="J951" s="1245" t="s">
        <v>20</v>
      </c>
      <c r="K951" s="1245"/>
      <c r="L951" s="1245" t="s">
        <v>1858</v>
      </c>
      <c r="M951" s="1245">
        <v>0</v>
      </c>
      <c r="N951" s="1245"/>
      <c r="O951" s="1245">
        <v>0</v>
      </c>
      <c r="P951" s="1249"/>
      <c r="Q951" s="1245"/>
      <c r="R951" s="1244"/>
      <c r="S951" s="1244" t="s">
        <v>2147</v>
      </c>
      <c r="T951" s="1244"/>
      <c r="U951" s="1244"/>
      <c r="V951" s="1244"/>
      <c r="W951" s="1244"/>
      <c r="X951" s="1244"/>
      <c r="Y951" s="1244"/>
      <c r="Z951" s="1244"/>
      <c r="AA951" s="1257">
        <f t="shared" ca="1" si="63"/>
        <v>13.333333333333334</v>
      </c>
      <c r="AB951" s="1252" t="e">
        <f>+VLOOKUP(#REF!,'[7]CÁN BỘ'!F$8:AX$1037,COLUMN('[7]CÁN BỘ'!$AP$42)-5,0)</f>
        <v>#REF!</v>
      </c>
      <c r="AC951" s="1253"/>
      <c r="AD951" s="1231"/>
    </row>
    <row r="952" spans="1:30" ht="15.75" hidden="1" customHeight="1">
      <c r="A952" s="1244">
        <f t="shared" si="48"/>
        <v>203</v>
      </c>
      <c r="B952" s="1245" t="s">
        <v>3351</v>
      </c>
      <c r="C952" s="1245" t="s">
        <v>3328</v>
      </c>
      <c r="D952" s="1245" t="s">
        <v>3347</v>
      </c>
      <c r="E952" s="1244" t="s">
        <v>1690</v>
      </c>
      <c r="F952" s="1245">
        <f t="shared" ref="F952:F1014" si="65">YEAR(G952)</f>
        <v>1978</v>
      </c>
      <c r="G952" s="1247">
        <v>28722</v>
      </c>
      <c r="H952" s="1244" t="s">
        <v>2218</v>
      </c>
      <c r="I952" s="1248" t="s">
        <v>3826</v>
      </c>
      <c r="J952" s="1245" t="s">
        <v>1681</v>
      </c>
      <c r="K952" s="1245">
        <v>0</v>
      </c>
      <c r="L952" s="1245" t="s">
        <v>1858</v>
      </c>
      <c r="M952" s="1245" t="s">
        <v>2909</v>
      </c>
      <c r="N952" s="1245"/>
      <c r="O952" s="1245">
        <v>0</v>
      </c>
      <c r="P952" s="1249"/>
      <c r="Q952" s="1245"/>
      <c r="R952" s="1244"/>
      <c r="S952" s="1244" t="s">
        <v>1859</v>
      </c>
      <c r="T952" s="1244"/>
      <c r="U952" s="1244"/>
      <c r="V952" s="1244" t="s">
        <v>2220</v>
      </c>
      <c r="W952" s="1244">
        <v>0</v>
      </c>
      <c r="X952" s="1244" t="s">
        <v>1696</v>
      </c>
      <c r="Y952" s="1251">
        <v>37795</v>
      </c>
      <c r="Z952" s="1251">
        <v>38161</v>
      </c>
      <c r="AA952" s="1250">
        <f t="shared" ca="1" si="63"/>
        <v>13.833333333333334</v>
      </c>
      <c r="AB952" s="1252" t="s">
        <v>3826</v>
      </c>
      <c r="AC952" s="1270" t="e">
        <f t="shared" ref="AC952:AC953" si="66">+#REF!-#REF!</f>
        <v>#REF!</v>
      </c>
      <c r="AD952" s="1231"/>
    </row>
    <row r="953" spans="1:30" ht="15.75" hidden="1" customHeight="1">
      <c r="A953" s="1244">
        <f t="shared" si="48"/>
        <v>203</v>
      </c>
      <c r="B953" s="1245" t="s">
        <v>3352</v>
      </c>
      <c r="C953" s="1245" t="s">
        <v>3328</v>
      </c>
      <c r="D953" s="1245" t="s">
        <v>3347</v>
      </c>
      <c r="E953" s="1244" t="s">
        <v>1690</v>
      </c>
      <c r="F953" s="1245">
        <f t="shared" si="65"/>
        <v>1980</v>
      </c>
      <c r="G953" s="1247">
        <v>29314</v>
      </c>
      <c r="H953" s="1244" t="s">
        <v>1705</v>
      </c>
      <c r="I953" s="1248" t="s">
        <v>3826</v>
      </c>
      <c r="J953" s="1245" t="s">
        <v>1681</v>
      </c>
      <c r="K953" s="1245">
        <v>0</v>
      </c>
      <c r="L953" s="1245" t="s">
        <v>2127</v>
      </c>
      <c r="M953" s="1245">
        <v>0</v>
      </c>
      <c r="N953" s="1245"/>
      <c r="O953" s="1245" t="s">
        <v>1227</v>
      </c>
      <c r="P953" s="1249"/>
      <c r="Q953" s="1245"/>
      <c r="R953" s="1244"/>
      <c r="S953" s="1244" t="s">
        <v>2147</v>
      </c>
      <c r="T953" s="1244"/>
      <c r="U953" s="1244"/>
      <c r="V953" s="1244" t="s">
        <v>1720</v>
      </c>
      <c r="W953" s="1250" t="s">
        <v>1716</v>
      </c>
      <c r="X953" s="1244"/>
      <c r="Y953" s="1251">
        <v>37984</v>
      </c>
      <c r="Z953" s="1251">
        <v>38350</v>
      </c>
      <c r="AA953" s="1250">
        <f t="shared" ca="1" si="63"/>
        <v>15.5</v>
      </c>
      <c r="AB953" s="1252" t="s">
        <v>3826</v>
      </c>
      <c r="AC953" s="1270" t="e">
        <f t="shared" si="66"/>
        <v>#REF!</v>
      </c>
      <c r="AD953" s="1231"/>
    </row>
    <row r="954" spans="1:30" ht="15.75" hidden="1" customHeight="1">
      <c r="A954" s="1244">
        <f t="shared" si="48"/>
        <v>203</v>
      </c>
      <c r="B954" s="1245" t="s">
        <v>3353</v>
      </c>
      <c r="C954" s="1245" t="s">
        <v>3328</v>
      </c>
      <c r="D954" s="1245" t="s">
        <v>3347</v>
      </c>
      <c r="E954" s="1246" t="s">
        <v>1690</v>
      </c>
      <c r="F954" s="1245">
        <f t="shared" si="65"/>
        <v>1987</v>
      </c>
      <c r="G954" s="1247">
        <v>31846</v>
      </c>
      <c r="H954" s="1244" t="s">
        <v>1705</v>
      </c>
      <c r="I954" s="1248" t="s">
        <v>3826</v>
      </c>
      <c r="J954" s="1245" t="s">
        <v>1681</v>
      </c>
      <c r="K954" s="1245">
        <v>0</v>
      </c>
      <c r="L954" s="1245" t="s">
        <v>3354</v>
      </c>
      <c r="M954" s="1245" t="s">
        <v>2909</v>
      </c>
      <c r="N954" s="1245"/>
      <c r="O954" s="1245" t="s">
        <v>1227</v>
      </c>
      <c r="P954" s="1249"/>
      <c r="Q954" s="1245"/>
      <c r="R954" s="1244"/>
      <c r="S954" s="1244" t="s">
        <v>1859</v>
      </c>
      <c r="T954" s="1244" t="s">
        <v>725</v>
      </c>
      <c r="U954" s="1244"/>
      <c r="V954" s="1244" t="s">
        <v>2052</v>
      </c>
      <c r="W954" s="1250" t="s">
        <v>1716</v>
      </c>
      <c r="X954" s="1244"/>
      <c r="Y954" s="1251">
        <v>39829</v>
      </c>
      <c r="Z954" s="1251">
        <v>40194</v>
      </c>
      <c r="AA954" s="1250">
        <f t="shared" ca="1" si="63"/>
        <v>22.416666666666668</v>
      </c>
      <c r="AB954" s="1252" t="s">
        <v>3826</v>
      </c>
      <c r="AC954" s="1253"/>
      <c r="AD954" s="1231"/>
    </row>
    <row r="955" spans="1:30" ht="15.75" hidden="1" customHeight="1">
      <c r="A955" s="1244">
        <f t="shared" si="48"/>
        <v>203</v>
      </c>
      <c r="B955" s="1245" t="s">
        <v>3355</v>
      </c>
      <c r="C955" s="1245" t="s">
        <v>3328</v>
      </c>
      <c r="D955" s="1245" t="s">
        <v>3347</v>
      </c>
      <c r="E955" s="1244" t="s">
        <v>1690</v>
      </c>
      <c r="F955" s="1245">
        <f t="shared" si="65"/>
        <v>1980</v>
      </c>
      <c r="G955" s="1247">
        <v>29350</v>
      </c>
      <c r="H955" s="1244" t="s">
        <v>1714</v>
      </c>
      <c r="I955" s="1248" t="s">
        <v>3826</v>
      </c>
      <c r="J955" s="1245" t="s">
        <v>20</v>
      </c>
      <c r="K955" s="1245">
        <v>0</v>
      </c>
      <c r="L955" s="1245" t="s">
        <v>1858</v>
      </c>
      <c r="M955" s="1245">
        <v>0</v>
      </c>
      <c r="N955" s="1245"/>
      <c r="O955" s="1245" t="s">
        <v>1227</v>
      </c>
      <c r="P955" s="1249"/>
      <c r="Q955" s="1245"/>
      <c r="R955" s="1244"/>
      <c r="S955" s="1244" t="s">
        <v>2147</v>
      </c>
      <c r="T955" s="1244"/>
      <c r="U955" s="1244"/>
      <c r="V955" s="1244"/>
      <c r="W955" s="1250" t="s">
        <v>1716</v>
      </c>
      <c r="X955" s="1244" t="s">
        <v>1775</v>
      </c>
      <c r="Y955" s="1251"/>
      <c r="Z955" s="1251"/>
      <c r="AA955" s="1250">
        <f t="shared" ca="1" si="63"/>
        <v>15.583333333333334</v>
      </c>
      <c r="AB955" s="1252" t="s">
        <v>3826</v>
      </c>
      <c r="AC955" s="1253"/>
      <c r="AD955" s="1231"/>
    </row>
    <row r="956" spans="1:30" ht="15.75" hidden="1" customHeight="1">
      <c r="A956" s="1244">
        <f t="shared" si="48"/>
        <v>203</v>
      </c>
      <c r="B956" s="1245" t="s">
        <v>3356</v>
      </c>
      <c r="C956" s="1245" t="s">
        <v>3328</v>
      </c>
      <c r="D956" s="1245" t="s">
        <v>3357</v>
      </c>
      <c r="E956" s="1246" t="s">
        <v>1690</v>
      </c>
      <c r="F956" s="1245">
        <f t="shared" si="65"/>
        <v>1978</v>
      </c>
      <c r="G956" s="1247">
        <v>28711</v>
      </c>
      <c r="H956" s="1244" t="s">
        <v>1691</v>
      </c>
      <c r="I956" s="1248" t="s">
        <v>3826</v>
      </c>
      <c r="J956" s="1245" t="s">
        <v>1683</v>
      </c>
      <c r="K956" s="1245">
        <v>0</v>
      </c>
      <c r="L956" s="1245" t="s">
        <v>1858</v>
      </c>
      <c r="M956" s="1245" t="s">
        <v>3358</v>
      </c>
      <c r="N956" s="1245"/>
      <c r="O956" s="1245" t="s">
        <v>2203</v>
      </c>
      <c r="P956" s="1249"/>
      <c r="Q956" s="1245" t="s">
        <v>1756</v>
      </c>
      <c r="R956" s="1251" t="s">
        <v>3359</v>
      </c>
      <c r="S956" s="1244" t="s">
        <v>2914</v>
      </c>
      <c r="T956" s="1244" t="s">
        <v>725</v>
      </c>
      <c r="U956" s="1244"/>
      <c r="V956" s="1244"/>
      <c r="W956" s="1250" t="s">
        <v>1716</v>
      </c>
      <c r="X956" s="1244" t="s">
        <v>1696</v>
      </c>
      <c r="Y956" s="1251">
        <v>38706</v>
      </c>
      <c r="Z956" s="1251">
        <v>39071</v>
      </c>
      <c r="AA956" s="1250">
        <f t="shared" ca="1" si="63"/>
        <v>13.833333333333334</v>
      </c>
      <c r="AB956" s="1252" t="e">
        <f>+VLOOKUP(#REF!,'[6]CÁN BỘ'!F$8:CL$1600,COLUMN('[6]CÁN BỘ'!$CL$17)-5,0)</f>
        <v>#REF!</v>
      </c>
      <c r="AC956" s="1270" t="e">
        <f>+#REF!-#REF!</f>
        <v>#REF!</v>
      </c>
      <c r="AD956" s="1231"/>
    </row>
    <row r="957" spans="1:30" ht="15.75" hidden="1" customHeight="1">
      <c r="A957" s="1244">
        <f t="shared" si="48"/>
        <v>203</v>
      </c>
      <c r="B957" s="1245" t="s">
        <v>3360</v>
      </c>
      <c r="C957" s="1245" t="s">
        <v>3328</v>
      </c>
      <c r="D957" s="1245" t="s">
        <v>3357</v>
      </c>
      <c r="E957" s="1246" t="s">
        <v>1690</v>
      </c>
      <c r="F957" s="1245">
        <f t="shared" si="65"/>
        <v>1986</v>
      </c>
      <c r="G957" s="1247">
        <v>31474</v>
      </c>
      <c r="H957" s="1244" t="s">
        <v>1699</v>
      </c>
      <c r="I957" s="1248" t="s">
        <v>3826</v>
      </c>
      <c r="J957" s="1245" t="s">
        <v>1681</v>
      </c>
      <c r="K957" s="1245">
        <v>0</v>
      </c>
      <c r="L957" s="1245" t="s">
        <v>1858</v>
      </c>
      <c r="M957" s="1245" t="s">
        <v>1858</v>
      </c>
      <c r="N957" s="1245"/>
      <c r="O957" s="1245" t="s">
        <v>1227</v>
      </c>
      <c r="P957" s="1249"/>
      <c r="Q957" s="1245"/>
      <c r="R957" s="1251" t="s">
        <v>1762</v>
      </c>
      <c r="S957" s="1244" t="s">
        <v>1859</v>
      </c>
      <c r="T957" s="1244" t="s">
        <v>725</v>
      </c>
      <c r="U957" s="1244" t="s">
        <v>1774</v>
      </c>
      <c r="V957" s="1244"/>
      <c r="W957" s="1250" t="s">
        <v>1716</v>
      </c>
      <c r="X957" s="1244"/>
      <c r="Y957" s="1251">
        <v>43056</v>
      </c>
      <c r="Z957" s="1251">
        <v>43421</v>
      </c>
      <c r="AA957" s="1250">
        <f t="shared" ca="1" si="63"/>
        <v>21.416666666666668</v>
      </c>
      <c r="AB957" s="1252" t="s">
        <v>3826</v>
      </c>
      <c r="AC957" s="1253"/>
      <c r="AD957" s="1231"/>
    </row>
    <row r="958" spans="1:30" ht="15.75" hidden="1" customHeight="1">
      <c r="A958" s="1244">
        <f t="shared" si="48"/>
        <v>203</v>
      </c>
      <c r="B958" s="1245" t="s">
        <v>3361</v>
      </c>
      <c r="C958" s="1245" t="s">
        <v>3328</v>
      </c>
      <c r="D958" s="1245" t="s">
        <v>3357</v>
      </c>
      <c r="E958" s="1246" t="s">
        <v>1710</v>
      </c>
      <c r="F958" s="1245">
        <f t="shared" si="65"/>
        <v>1988</v>
      </c>
      <c r="G958" s="1247">
        <v>32417</v>
      </c>
      <c r="H958" s="1244" t="s">
        <v>1705</v>
      </c>
      <c r="I958" s="1248" t="s">
        <v>3826</v>
      </c>
      <c r="J958" s="1245" t="s">
        <v>1681</v>
      </c>
      <c r="K958" s="1245">
        <v>0</v>
      </c>
      <c r="L958" s="1245" t="s">
        <v>2083</v>
      </c>
      <c r="M958" s="1245" t="s">
        <v>2083</v>
      </c>
      <c r="N958" s="1245"/>
      <c r="O958" s="1245" t="s">
        <v>1227</v>
      </c>
      <c r="P958" s="1249"/>
      <c r="Q958" s="1245"/>
      <c r="R958" s="1244"/>
      <c r="S958" s="1244"/>
      <c r="T958" s="1244" t="s">
        <v>725</v>
      </c>
      <c r="U958" s="1244"/>
      <c r="V958" s="1244" t="s">
        <v>1720</v>
      </c>
      <c r="W958" s="1244" t="s">
        <v>2132</v>
      </c>
      <c r="X958" s="1244"/>
      <c r="Y958" s="1251"/>
      <c r="Z958" s="1251"/>
      <c r="AA958" s="1250">
        <f t="shared" ca="1" si="63"/>
        <v>18.916666666666668</v>
      </c>
      <c r="AB958" s="1252" t="s">
        <v>3826</v>
      </c>
      <c r="AC958" s="1253"/>
      <c r="AD958" s="1231"/>
    </row>
    <row r="959" spans="1:30" ht="15.75" hidden="1" customHeight="1">
      <c r="A959" s="1244">
        <f t="shared" si="48"/>
        <v>203</v>
      </c>
      <c r="B959" s="1245" t="s">
        <v>3362</v>
      </c>
      <c r="C959" s="1245" t="s">
        <v>3328</v>
      </c>
      <c r="D959" s="1245" t="s">
        <v>3357</v>
      </c>
      <c r="E959" s="1244" t="s">
        <v>1690</v>
      </c>
      <c r="F959" s="1245">
        <f t="shared" si="65"/>
        <v>1980</v>
      </c>
      <c r="G959" s="1247">
        <v>29254</v>
      </c>
      <c r="H959" s="1244" t="s">
        <v>1699</v>
      </c>
      <c r="I959" s="1248" t="s">
        <v>3826</v>
      </c>
      <c r="J959" s="1245" t="s">
        <v>1683</v>
      </c>
      <c r="K959" s="1245">
        <v>0</v>
      </c>
      <c r="L959" s="1245" t="s">
        <v>3247</v>
      </c>
      <c r="M959" s="1245" t="s">
        <v>3363</v>
      </c>
      <c r="N959" s="1245"/>
      <c r="O959" s="1245" t="s">
        <v>3363</v>
      </c>
      <c r="P959" s="1249"/>
      <c r="Q959" s="1245"/>
      <c r="R959" s="1251" t="s">
        <v>1765</v>
      </c>
      <c r="S959" s="1251" t="s">
        <v>3364</v>
      </c>
      <c r="T959" s="1244" t="s">
        <v>725</v>
      </c>
      <c r="U959" s="1244" t="s">
        <v>1774</v>
      </c>
      <c r="V959" s="1244"/>
      <c r="W959" s="1244">
        <v>0</v>
      </c>
      <c r="X959" s="1244" t="s">
        <v>1770</v>
      </c>
      <c r="Y959" s="1251">
        <v>40713</v>
      </c>
      <c r="Z959" s="1251">
        <v>41079</v>
      </c>
      <c r="AA959" s="1250">
        <f t="shared" ca="1" si="63"/>
        <v>15.333333333333334</v>
      </c>
      <c r="AB959" s="1252" t="s">
        <v>3826</v>
      </c>
      <c r="AC959" s="1253"/>
      <c r="AD959" s="1231"/>
    </row>
    <row r="960" spans="1:30" ht="15.75" hidden="1" customHeight="1">
      <c r="A960" s="1244">
        <f t="shared" si="48"/>
        <v>203</v>
      </c>
      <c r="B960" s="1245" t="s">
        <v>3365</v>
      </c>
      <c r="C960" s="1245" t="s">
        <v>3328</v>
      </c>
      <c r="D960" s="1245" t="s">
        <v>3357</v>
      </c>
      <c r="E960" s="1244" t="s">
        <v>1690</v>
      </c>
      <c r="F960" s="1245">
        <f t="shared" si="65"/>
        <v>1985</v>
      </c>
      <c r="G960" s="1247">
        <v>31233</v>
      </c>
      <c r="H960" s="1244" t="s">
        <v>1699</v>
      </c>
      <c r="I960" s="1248" t="s">
        <v>3826</v>
      </c>
      <c r="J960" s="1245" t="s">
        <v>1681</v>
      </c>
      <c r="K960" s="1245">
        <v>0</v>
      </c>
      <c r="L960" s="1245" t="s">
        <v>1858</v>
      </c>
      <c r="M960" s="1245" t="s">
        <v>2203</v>
      </c>
      <c r="N960" s="1245"/>
      <c r="O960" s="1245" t="s">
        <v>1227</v>
      </c>
      <c r="P960" s="1249"/>
      <c r="Q960" s="1245"/>
      <c r="R960" s="1251" t="s">
        <v>1790</v>
      </c>
      <c r="S960" s="1244" t="s">
        <v>1859</v>
      </c>
      <c r="T960" s="1244" t="s">
        <v>725</v>
      </c>
      <c r="U960" s="1244" t="s">
        <v>1774</v>
      </c>
      <c r="V960" s="1244"/>
      <c r="W960" s="1250" t="s">
        <v>1708</v>
      </c>
      <c r="X960" s="1244"/>
      <c r="Y960" s="1251">
        <v>41778</v>
      </c>
      <c r="Z960" s="1251">
        <v>42143</v>
      </c>
      <c r="AA960" s="1250">
        <f t="shared" ca="1" si="63"/>
        <v>20.75</v>
      </c>
      <c r="AB960" s="1252" t="s">
        <v>3826</v>
      </c>
      <c r="AC960" s="1253"/>
      <c r="AD960" s="1231"/>
    </row>
    <row r="961" spans="1:30" ht="15.75" hidden="1" customHeight="1">
      <c r="A961" s="1244">
        <f t="shared" si="48"/>
        <v>203</v>
      </c>
      <c r="B961" s="1245" t="s">
        <v>3366</v>
      </c>
      <c r="C961" s="1245" t="s">
        <v>3328</v>
      </c>
      <c r="D961" s="1245" t="s">
        <v>3357</v>
      </c>
      <c r="E961" s="1246" t="s">
        <v>1690</v>
      </c>
      <c r="F961" s="1245">
        <f t="shared" si="65"/>
        <v>1974</v>
      </c>
      <c r="G961" s="1247">
        <v>27323</v>
      </c>
      <c r="H961" s="1244" t="s">
        <v>1691</v>
      </c>
      <c r="I961" s="1248" t="s">
        <v>3826</v>
      </c>
      <c r="J961" s="1245" t="s">
        <v>1683</v>
      </c>
      <c r="K961" s="1245">
        <v>0</v>
      </c>
      <c r="L961" s="1245" t="s">
        <v>2086</v>
      </c>
      <c r="M961" s="1245" t="s">
        <v>3367</v>
      </c>
      <c r="N961" s="1245"/>
      <c r="O961" s="1245" t="s">
        <v>3367</v>
      </c>
      <c r="P961" s="1249"/>
      <c r="Q961" s="1245"/>
      <c r="R961" s="1251" t="s">
        <v>1765</v>
      </c>
      <c r="S961" s="1244"/>
      <c r="T961" s="1244" t="s">
        <v>725</v>
      </c>
      <c r="U961" s="1244" t="s">
        <v>1694</v>
      </c>
      <c r="V961" s="1244"/>
      <c r="W961" s="1250" t="s">
        <v>1695</v>
      </c>
      <c r="X961" s="1244" t="s">
        <v>1696</v>
      </c>
      <c r="Y961" s="1251">
        <v>41426</v>
      </c>
      <c r="Z961" s="1251">
        <v>41791</v>
      </c>
      <c r="AA961" s="1250">
        <f t="shared" ca="1" si="63"/>
        <v>10</v>
      </c>
      <c r="AB961" s="1252" t="e">
        <f>+VLOOKUP(#REF!,'[6]CÁN BỘ'!F$8:CL$1600,COLUMN('[6]CÁN BỘ'!$CL$17)-5,0)</f>
        <v>#REF!</v>
      </c>
      <c r="AC961" s="1270" t="e">
        <f>+#REF!-#REF!</f>
        <v>#REF!</v>
      </c>
      <c r="AD961" s="1231"/>
    </row>
    <row r="962" spans="1:30" ht="15.75" hidden="1" customHeight="1">
      <c r="A962" s="1244">
        <f t="shared" si="48"/>
        <v>203</v>
      </c>
      <c r="B962" s="1245" t="s">
        <v>3368</v>
      </c>
      <c r="C962" s="1245" t="s">
        <v>3328</v>
      </c>
      <c r="D962" s="1245" t="s">
        <v>3357</v>
      </c>
      <c r="E962" s="1244" t="s">
        <v>1690</v>
      </c>
      <c r="F962" s="1245">
        <f t="shared" si="65"/>
        <v>1975</v>
      </c>
      <c r="G962" s="1247">
        <v>27461</v>
      </c>
      <c r="H962" s="1244" t="s">
        <v>1705</v>
      </c>
      <c r="I962" s="1248" t="s">
        <v>3826</v>
      </c>
      <c r="J962" s="1245" t="s">
        <v>20</v>
      </c>
      <c r="K962" s="1245">
        <v>0</v>
      </c>
      <c r="L962" s="1245" t="s">
        <v>3369</v>
      </c>
      <c r="M962" s="1245">
        <v>0</v>
      </c>
      <c r="N962" s="1245"/>
      <c r="O962" s="1245" t="s">
        <v>1227</v>
      </c>
      <c r="P962" s="1249"/>
      <c r="Q962" s="1245"/>
      <c r="R962" s="1244"/>
      <c r="S962" s="1244"/>
      <c r="T962" s="1244"/>
      <c r="U962" s="1244"/>
      <c r="V962" s="1244"/>
      <c r="W962" s="1250" t="s">
        <v>1716</v>
      </c>
      <c r="X962" s="1244"/>
      <c r="Y962" s="1251">
        <v>41137</v>
      </c>
      <c r="Z962" s="1251">
        <v>41502</v>
      </c>
      <c r="AA962" s="1250">
        <f t="shared" ca="1" si="63"/>
        <v>10.416666666666666</v>
      </c>
      <c r="AB962" s="1252" t="e">
        <f>+VLOOKUP(#REF!,'[7]CÁN BỘ'!F$8:AX$1037,COLUMN('[7]CÁN BỘ'!$AP$42)-5,0)</f>
        <v>#REF!</v>
      </c>
      <c r="AC962" s="1253"/>
      <c r="AD962" s="1231"/>
    </row>
    <row r="963" spans="1:30" ht="15.75" hidden="1" customHeight="1">
      <c r="A963" s="1244">
        <f t="shared" si="48"/>
        <v>203</v>
      </c>
      <c r="B963" s="1245" t="s">
        <v>3370</v>
      </c>
      <c r="C963" s="1245" t="s">
        <v>3328</v>
      </c>
      <c r="D963" s="1245" t="s">
        <v>3357</v>
      </c>
      <c r="E963" s="1244" t="s">
        <v>1690</v>
      </c>
      <c r="F963" s="1245">
        <f t="shared" si="65"/>
        <v>1981</v>
      </c>
      <c r="G963" s="1247">
        <v>29924</v>
      </c>
      <c r="H963" s="1244" t="s">
        <v>1691</v>
      </c>
      <c r="I963" s="1248" t="s">
        <v>3826</v>
      </c>
      <c r="J963" s="1245" t="s">
        <v>1683</v>
      </c>
      <c r="K963" s="1245">
        <v>0</v>
      </c>
      <c r="L963" s="1245" t="s">
        <v>1858</v>
      </c>
      <c r="M963" s="1245" t="s">
        <v>2203</v>
      </c>
      <c r="N963" s="1245"/>
      <c r="O963" s="1245" t="s">
        <v>3371</v>
      </c>
      <c r="P963" s="1249"/>
      <c r="Q963" s="1245" t="s">
        <v>1821</v>
      </c>
      <c r="R963" s="1251" t="s">
        <v>1822</v>
      </c>
      <c r="S963" s="1244" t="s">
        <v>2914</v>
      </c>
      <c r="T963" s="1244">
        <v>2016</v>
      </c>
      <c r="U963" s="1244" t="s">
        <v>1694</v>
      </c>
      <c r="V963" s="1244"/>
      <c r="W963" s="1250" t="s">
        <v>1716</v>
      </c>
      <c r="X963" s="1244" t="s">
        <v>1696</v>
      </c>
      <c r="Y963" s="1251">
        <v>39466</v>
      </c>
      <c r="Z963" s="1251">
        <v>39832</v>
      </c>
      <c r="AA963" s="1250">
        <f t="shared" ca="1" si="63"/>
        <v>17.166666666666668</v>
      </c>
      <c r="AB963" s="1252" t="e">
        <f>+VLOOKUP(#REF!,'[6]CÁN BỘ'!F$8:CL$1600,COLUMN('[6]CÁN BỘ'!$CL$17)-5,0)</f>
        <v>#REF!</v>
      </c>
      <c r="AC963" s="1270" t="e">
        <f>+#REF!-#REF!</f>
        <v>#REF!</v>
      </c>
      <c r="AD963" s="1231"/>
    </row>
    <row r="964" spans="1:30" ht="15.75" hidden="1" customHeight="1">
      <c r="A964" s="1244">
        <f t="shared" si="48"/>
        <v>203</v>
      </c>
      <c r="B964" s="1245" t="s">
        <v>3372</v>
      </c>
      <c r="C964" s="1245" t="s">
        <v>3328</v>
      </c>
      <c r="D964" s="1245" t="s">
        <v>3357</v>
      </c>
      <c r="E964" s="1246" t="s">
        <v>1690</v>
      </c>
      <c r="F964" s="1245">
        <f t="shared" si="65"/>
        <v>1987</v>
      </c>
      <c r="G964" s="1247">
        <v>32083</v>
      </c>
      <c r="H964" s="1244" t="s">
        <v>1699</v>
      </c>
      <c r="I964" s="1248" t="s">
        <v>3826</v>
      </c>
      <c r="J964" s="1245" t="s">
        <v>1681</v>
      </c>
      <c r="K964" s="1245">
        <v>0</v>
      </c>
      <c r="L964" s="1245" t="s">
        <v>1858</v>
      </c>
      <c r="M964" s="1245" t="s">
        <v>1858</v>
      </c>
      <c r="N964" s="1245"/>
      <c r="O964" s="1245">
        <v>0</v>
      </c>
      <c r="P964" s="1249"/>
      <c r="Q964" s="1245"/>
      <c r="R964" s="1251" t="s">
        <v>1790</v>
      </c>
      <c r="S964" s="1244" t="s">
        <v>1859</v>
      </c>
      <c r="T964" s="1244">
        <v>0</v>
      </c>
      <c r="U964" s="1244"/>
      <c r="V964" s="1244"/>
      <c r="W964" s="1244">
        <v>0</v>
      </c>
      <c r="X964" s="1244"/>
      <c r="Y964" s="1251">
        <v>43711</v>
      </c>
      <c r="Z964" s="1251">
        <v>44077</v>
      </c>
      <c r="AA964" s="1250">
        <f t="shared" ca="1" si="63"/>
        <v>23</v>
      </c>
      <c r="AB964" s="1252" t="s">
        <v>3826</v>
      </c>
      <c r="AC964" s="1253"/>
      <c r="AD964" s="1231"/>
    </row>
    <row r="965" spans="1:30" ht="15.75" hidden="1" customHeight="1">
      <c r="A965" s="1244">
        <f t="shared" si="48"/>
        <v>203</v>
      </c>
      <c r="B965" s="1245" t="s">
        <v>3373</v>
      </c>
      <c r="C965" s="1245" t="s">
        <v>3328</v>
      </c>
      <c r="D965" s="1245" t="s">
        <v>3374</v>
      </c>
      <c r="E965" s="1246" t="s">
        <v>1710</v>
      </c>
      <c r="F965" s="1245">
        <f t="shared" si="65"/>
        <v>1989</v>
      </c>
      <c r="G965" s="1247">
        <v>32813</v>
      </c>
      <c r="H965" s="1244" t="s">
        <v>1705</v>
      </c>
      <c r="I965" s="1248" t="s">
        <v>3826</v>
      </c>
      <c r="J965" s="1245" t="s">
        <v>1681</v>
      </c>
      <c r="K965" s="1245">
        <v>0</v>
      </c>
      <c r="L965" s="1245" t="s">
        <v>3375</v>
      </c>
      <c r="M965" s="1245" t="s">
        <v>2071</v>
      </c>
      <c r="N965" s="1245"/>
      <c r="O965" s="1245" t="s">
        <v>1227</v>
      </c>
      <c r="P965" s="1249"/>
      <c r="Q965" s="1245"/>
      <c r="R965" s="1251" t="s">
        <v>1962</v>
      </c>
      <c r="S965" s="1244" t="s">
        <v>1806</v>
      </c>
      <c r="T965" s="1244"/>
      <c r="U965" s="1244"/>
      <c r="V965" s="1244" t="s">
        <v>1712</v>
      </c>
      <c r="W965" s="1250" t="s">
        <v>1716</v>
      </c>
      <c r="X965" s="1244"/>
      <c r="Y965" s="1251">
        <v>42009</v>
      </c>
      <c r="Z965" s="1251">
        <v>42374</v>
      </c>
      <c r="AA965" s="1250">
        <f t="shared" ca="1" si="63"/>
        <v>20</v>
      </c>
      <c r="AB965" s="1252" t="s">
        <v>3826</v>
      </c>
      <c r="AC965" s="1253"/>
      <c r="AD965" s="1231"/>
    </row>
    <row r="966" spans="1:30" ht="15.75" hidden="1" customHeight="1">
      <c r="A966" s="1244">
        <f t="shared" si="48"/>
        <v>203</v>
      </c>
      <c r="B966" s="1245" t="s">
        <v>3376</v>
      </c>
      <c r="C966" s="1245" t="s">
        <v>3328</v>
      </c>
      <c r="D966" s="1245" t="s">
        <v>3374</v>
      </c>
      <c r="E966" s="1246" t="s">
        <v>1690</v>
      </c>
      <c r="F966" s="1245">
        <f t="shared" si="65"/>
        <v>1991</v>
      </c>
      <c r="G966" s="1247">
        <v>33539</v>
      </c>
      <c r="H966" s="1244" t="s">
        <v>1699</v>
      </c>
      <c r="I966" s="1248" t="s">
        <v>3826</v>
      </c>
      <c r="J966" s="1245" t="s">
        <v>1681</v>
      </c>
      <c r="K966" s="1245">
        <v>0</v>
      </c>
      <c r="L966" s="1245" t="s">
        <v>1935</v>
      </c>
      <c r="M966" s="1245" t="s">
        <v>3377</v>
      </c>
      <c r="N966" s="1245"/>
      <c r="O966" s="1245">
        <v>0</v>
      </c>
      <c r="P966" s="1249"/>
      <c r="Q966" s="1245"/>
      <c r="R966" s="1251" t="s">
        <v>1790</v>
      </c>
      <c r="S966" s="1244" t="s">
        <v>1806</v>
      </c>
      <c r="T966" s="1244">
        <v>2018</v>
      </c>
      <c r="U966" s="1244"/>
      <c r="V966" s="1244"/>
      <c r="W966" s="1244">
        <v>0</v>
      </c>
      <c r="X966" s="1244"/>
      <c r="Y966" s="1251"/>
      <c r="Z966" s="1251"/>
      <c r="AA966" s="1250">
        <f t="shared" ca="1" si="63"/>
        <v>27</v>
      </c>
      <c r="AB966" s="1252" t="s">
        <v>3826</v>
      </c>
      <c r="AC966" s="1253"/>
      <c r="AD966" s="1231"/>
    </row>
    <row r="967" spans="1:30" ht="15.75" hidden="1" customHeight="1">
      <c r="A967" s="1244">
        <f t="shared" si="48"/>
        <v>203</v>
      </c>
      <c r="B967" s="1245" t="s">
        <v>3378</v>
      </c>
      <c r="C967" s="1245" t="s">
        <v>3328</v>
      </c>
      <c r="D967" s="1245" t="s">
        <v>3374</v>
      </c>
      <c r="E967" s="1246" t="s">
        <v>1690</v>
      </c>
      <c r="F967" s="1245">
        <f t="shared" si="65"/>
        <v>1978</v>
      </c>
      <c r="G967" s="1247">
        <v>28691</v>
      </c>
      <c r="H967" s="1244" t="s">
        <v>1711</v>
      </c>
      <c r="I967" s="1248" t="s">
        <v>3826</v>
      </c>
      <c r="J967" s="1245" t="s">
        <v>1681</v>
      </c>
      <c r="K967" s="1245">
        <v>0</v>
      </c>
      <c r="L967" s="1245" t="s">
        <v>2041</v>
      </c>
      <c r="M967" s="1245" t="s">
        <v>2161</v>
      </c>
      <c r="N967" s="1245"/>
      <c r="O967" s="1245" t="s">
        <v>1227</v>
      </c>
      <c r="P967" s="1249"/>
      <c r="Q967" s="1245"/>
      <c r="R967" s="1244"/>
      <c r="S967" s="1244"/>
      <c r="T967" s="1244"/>
      <c r="U967" s="1244"/>
      <c r="V967" s="1244" t="s">
        <v>1712</v>
      </c>
      <c r="W967" s="1244" t="s">
        <v>725</v>
      </c>
      <c r="X967" s="1244"/>
      <c r="Y967" s="1251"/>
      <c r="Z967" s="1251"/>
      <c r="AA967" s="1250">
        <f t="shared" ca="1" si="63"/>
        <v>13.75</v>
      </c>
      <c r="AB967" s="1252" t="s">
        <v>3826</v>
      </c>
      <c r="AC967" s="1253"/>
      <c r="AD967" s="1231"/>
    </row>
    <row r="968" spans="1:30" ht="15.75" hidden="1" customHeight="1">
      <c r="A968" s="1244">
        <f t="shared" si="48"/>
        <v>203</v>
      </c>
      <c r="B968" s="1245" t="s">
        <v>3379</v>
      </c>
      <c r="C968" s="1245" t="s">
        <v>3328</v>
      </c>
      <c r="D968" s="1245" t="s">
        <v>3374</v>
      </c>
      <c r="E968" s="1244" t="s">
        <v>1690</v>
      </c>
      <c r="F968" s="1245">
        <f t="shared" si="65"/>
        <v>1978</v>
      </c>
      <c r="G968" s="1247">
        <v>28523</v>
      </c>
      <c r="H968" s="1244" t="s">
        <v>1699</v>
      </c>
      <c r="I968" s="1248" t="s">
        <v>3826</v>
      </c>
      <c r="J968" s="1245" t="s">
        <v>1683</v>
      </c>
      <c r="K968" s="1245"/>
      <c r="L968" s="1245" t="s">
        <v>3380</v>
      </c>
      <c r="M968" s="1245" t="s">
        <v>3084</v>
      </c>
      <c r="N968" s="1245"/>
      <c r="O968" s="1245" t="s">
        <v>3084</v>
      </c>
      <c r="P968" s="1249"/>
      <c r="Q968" s="1245" t="s">
        <v>1756</v>
      </c>
      <c r="R968" s="1244"/>
      <c r="S968" s="1244"/>
      <c r="T968" s="1244">
        <v>2018</v>
      </c>
      <c r="U968" s="1244" t="s">
        <v>1825</v>
      </c>
      <c r="V968" s="1244"/>
      <c r="W968" s="1244" t="s">
        <v>2037</v>
      </c>
      <c r="X968" s="1244"/>
      <c r="Y968" s="1251">
        <v>37666</v>
      </c>
      <c r="Z968" s="1251">
        <v>38031</v>
      </c>
      <c r="AA968" s="1250">
        <f t="shared" ca="1" si="63"/>
        <v>13.25</v>
      </c>
      <c r="AB968" s="1252" t="e">
        <f>+VLOOKUP(#REF!,'[6]CÁN BỘ'!F$8:CL$1600,COLUMN('[6]CÁN BỘ'!$CL$17)-5,0)</f>
        <v>#REF!</v>
      </c>
      <c r="AC968" s="1270" t="e">
        <f>+#REF!-#REF!</f>
        <v>#REF!</v>
      </c>
      <c r="AD968" s="1231"/>
    </row>
    <row r="969" spans="1:30" ht="15.75" hidden="1" customHeight="1">
      <c r="A969" s="1244">
        <f t="shared" si="48"/>
        <v>203</v>
      </c>
      <c r="B969" s="1245" t="s">
        <v>3381</v>
      </c>
      <c r="C969" s="1245" t="s">
        <v>3328</v>
      </c>
      <c r="D969" s="1245" t="s">
        <v>3374</v>
      </c>
      <c r="E969" s="1246" t="s">
        <v>1710</v>
      </c>
      <c r="F969" s="1245">
        <f t="shared" si="65"/>
        <v>1993</v>
      </c>
      <c r="G969" s="1247">
        <v>34240</v>
      </c>
      <c r="H969" s="1244" t="s">
        <v>1711</v>
      </c>
      <c r="I969" s="1248" t="s">
        <v>3826</v>
      </c>
      <c r="J969" s="1245" t="s">
        <v>1681</v>
      </c>
      <c r="K969" s="1245">
        <v>0</v>
      </c>
      <c r="L969" s="1245" t="s">
        <v>2203</v>
      </c>
      <c r="M969" s="1245">
        <v>0</v>
      </c>
      <c r="N969" s="1245"/>
      <c r="O969" s="1245">
        <v>0</v>
      </c>
      <c r="P969" s="1249"/>
      <c r="Q969" s="1245"/>
      <c r="R969" s="1251" t="s">
        <v>1730</v>
      </c>
      <c r="S969" s="1244" t="s">
        <v>2204</v>
      </c>
      <c r="T969" s="1244"/>
      <c r="U969" s="1244"/>
      <c r="V969" s="1244" t="s">
        <v>1712</v>
      </c>
      <c r="W969" s="1244" t="s">
        <v>2003</v>
      </c>
      <c r="X969" s="1244"/>
      <c r="Y969" s="1251"/>
      <c r="Z969" s="1251"/>
      <c r="AA969" s="1250">
        <f t="shared" ca="1" si="63"/>
        <v>23.916666666666668</v>
      </c>
      <c r="AB969" s="1252" t="e">
        <f>+VLOOKUP(#REF!,'[7]CÁN BỘ'!F$8:AX$1037,COLUMN('[7]CÁN BỘ'!$AP$42)-5,0)</f>
        <v>#REF!</v>
      </c>
      <c r="AC969" s="1253"/>
      <c r="AD969" s="1231"/>
    </row>
    <row r="970" spans="1:30" ht="15.75" hidden="1" customHeight="1">
      <c r="A970" s="1244">
        <f t="shared" si="48"/>
        <v>203</v>
      </c>
      <c r="B970" s="1245" t="s">
        <v>3382</v>
      </c>
      <c r="C970" s="1245" t="s">
        <v>3328</v>
      </c>
      <c r="D970" s="1245" t="s">
        <v>3374</v>
      </c>
      <c r="E970" s="1244" t="s">
        <v>1710</v>
      </c>
      <c r="F970" s="1245">
        <f t="shared" si="65"/>
        <v>1982</v>
      </c>
      <c r="G970" s="1247">
        <v>30111</v>
      </c>
      <c r="H970" s="1244" t="s">
        <v>1699</v>
      </c>
      <c r="I970" s="1248" t="s">
        <v>3826</v>
      </c>
      <c r="J970" s="1245" t="s">
        <v>1683</v>
      </c>
      <c r="K970" s="1245">
        <v>0</v>
      </c>
      <c r="L970" s="1245" t="s">
        <v>2057</v>
      </c>
      <c r="M970" s="1245" t="s">
        <v>2870</v>
      </c>
      <c r="N970" s="1245"/>
      <c r="O970" s="1245" t="s">
        <v>2057</v>
      </c>
      <c r="P970" s="1249"/>
      <c r="Q970" s="1245" t="s">
        <v>1821</v>
      </c>
      <c r="R970" s="1251" t="s">
        <v>2284</v>
      </c>
      <c r="S970" s="1244" t="s">
        <v>1759</v>
      </c>
      <c r="T970" s="1244" t="s">
        <v>725</v>
      </c>
      <c r="U970" s="1244" t="s">
        <v>1694</v>
      </c>
      <c r="V970" s="1244"/>
      <c r="W970" s="1244">
        <v>0</v>
      </c>
      <c r="X970" s="1244" t="s">
        <v>1696</v>
      </c>
      <c r="Y970" s="1251">
        <v>37107</v>
      </c>
      <c r="Z970" s="1251">
        <v>37472</v>
      </c>
      <c r="AA970" s="1250">
        <f t="shared" ca="1" si="63"/>
        <v>12.666666666666666</v>
      </c>
      <c r="AB970" s="1252" t="e">
        <f>+VLOOKUP(#REF!,'[6]CÁN BỘ'!F$8:CL$1600,COLUMN('[6]CÁN BỘ'!$CL$17)-5,0)</f>
        <v>#REF!</v>
      </c>
      <c r="AC970" s="1270" t="e">
        <f>+#REF!-#REF!</f>
        <v>#REF!</v>
      </c>
      <c r="AD970" s="1231"/>
    </row>
    <row r="971" spans="1:30" ht="15.75" hidden="1" customHeight="1">
      <c r="A971" s="1244">
        <f t="shared" si="48"/>
        <v>203</v>
      </c>
      <c r="B971" s="1245" t="s">
        <v>3383</v>
      </c>
      <c r="C971" s="1245" t="s">
        <v>3328</v>
      </c>
      <c r="D971" s="1245" t="s">
        <v>3374</v>
      </c>
      <c r="E971" s="1244" t="s">
        <v>1690</v>
      </c>
      <c r="F971" s="1245">
        <f t="shared" si="65"/>
        <v>1986</v>
      </c>
      <c r="G971" s="1247">
        <v>31625</v>
      </c>
      <c r="H971" s="1244" t="s">
        <v>1705</v>
      </c>
      <c r="I971" s="1248" t="s">
        <v>3826</v>
      </c>
      <c r="J971" s="1245" t="s">
        <v>1681</v>
      </c>
      <c r="K971" s="1245">
        <v>0</v>
      </c>
      <c r="L971" s="1245" t="s">
        <v>2029</v>
      </c>
      <c r="M971" s="1245" t="s">
        <v>2044</v>
      </c>
      <c r="N971" s="1258">
        <v>44529</v>
      </c>
      <c r="O971" s="1245" t="s">
        <v>1227</v>
      </c>
      <c r="P971" s="1249"/>
      <c r="Q971" s="1245"/>
      <c r="R971" s="1244"/>
      <c r="S971" s="1244" t="s">
        <v>1806</v>
      </c>
      <c r="T971" s="1244"/>
      <c r="U971" s="1244"/>
      <c r="V971" s="1244" t="s">
        <v>1712</v>
      </c>
      <c r="W971" s="1250" t="s">
        <v>1708</v>
      </c>
      <c r="X971" s="1244"/>
      <c r="Y971" s="1251">
        <v>39916</v>
      </c>
      <c r="Z971" s="1251">
        <v>40281</v>
      </c>
      <c r="AA971" s="1250">
        <f t="shared" ca="1" si="63"/>
        <v>21.75</v>
      </c>
      <c r="AB971" s="1252" t="s">
        <v>3826</v>
      </c>
      <c r="AC971" s="1253"/>
      <c r="AD971" s="1231"/>
    </row>
    <row r="972" spans="1:30" ht="15.75" hidden="1" customHeight="1">
      <c r="A972" s="1244">
        <f t="shared" si="48"/>
        <v>203</v>
      </c>
      <c r="B972" s="1245" t="s">
        <v>3384</v>
      </c>
      <c r="C972" s="1245" t="s">
        <v>3328</v>
      </c>
      <c r="D972" s="1245" t="s">
        <v>3374</v>
      </c>
      <c r="E972" s="1244" t="s">
        <v>1690</v>
      </c>
      <c r="F972" s="1245">
        <f t="shared" si="65"/>
        <v>1981</v>
      </c>
      <c r="G972" s="1247">
        <v>29668</v>
      </c>
      <c r="H972" s="1244" t="s">
        <v>1705</v>
      </c>
      <c r="I972" s="1248" t="s">
        <v>3826</v>
      </c>
      <c r="J972" s="1245" t="s">
        <v>20</v>
      </c>
      <c r="K972" s="1245"/>
      <c r="L972" s="1245" t="s">
        <v>2127</v>
      </c>
      <c r="M972" s="1245">
        <v>0</v>
      </c>
      <c r="N972" s="1245"/>
      <c r="O972" s="1245">
        <v>0</v>
      </c>
      <c r="P972" s="1249"/>
      <c r="Q972" s="1245"/>
      <c r="R972" s="1251" t="s">
        <v>1730</v>
      </c>
      <c r="S972" s="1244" t="s">
        <v>2147</v>
      </c>
      <c r="T972" s="1244"/>
      <c r="U972" s="1244"/>
      <c r="V972" s="1244" t="s">
        <v>1712</v>
      </c>
      <c r="W972" s="1250" t="s">
        <v>1716</v>
      </c>
      <c r="X972" s="1244"/>
      <c r="Y972" s="1251"/>
      <c r="Z972" s="1251"/>
      <c r="AA972" s="1250">
        <f t="shared" ca="1" si="63"/>
        <v>16.416666666666668</v>
      </c>
      <c r="AB972" s="1252" t="s">
        <v>3826</v>
      </c>
      <c r="AC972" s="1253"/>
      <c r="AD972" s="1231"/>
    </row>
    <row r="973" spans="1:30" ht="15.75" hidden="1" customHeight="1">
      <c r="A973" s="1244">
        <f t="shared" si="48"/>
        <v>203</v>
      </c>
      <c r="B973" s="1245" t="s">
        <v>3385</v>
      </c>
      <c r="C973" s="1245" t="s">
        <v>3328</v>
      </c>
      <c r="D973" s="1245" t="s">
        <v>3386</v>
      </c>
      <c r="E973" s="1246" t="s">
        <v>1710</v>
      </c>
      <c r="F973" s="1245">
        <f t="shared" si="65"/>
        <v>1995</v>
      </c>
      <c r="G973" s="1247">
        <v>34706</v>
      </c>
      <c r="H973" s="1244" t="s">
        <v>2721</v>
      </c>
      <c r="I973" s="1248" t="s">
        <v>3826</v>
      </c>
      <c r="J973" s="1245" t="s">
        <v>20</v>
      </c>
      <c r="K973" s="1245"/>
      <c r="L973" s="1245" t="s">
        <v>2109</v>
      </c>
      <c r="M973" s="1245">
        <v>0</v>
      </c>
      <c r="N973" s="1245"/>
      <c r="O973" s="1245">
        <v>0</v>
      </c>
      <c r="P973" s="1249"/>
      <c r="Q973" s="1245"/>
      <c r="R973" s="1251" t="s">
        <v>1719</v>
      </c>
      <c r="S973" s="1244" t="s">
        <v>1806</v>
      </c>
      <c r="T973" s="1244"/>
      <c r="U973" s="1244" t="s">
        <v>2719</v>
      </c>
      <c r="V973" s="1244"/>
      <c r="W973" s="1244">
        <v>0</v>
      </c>
      <c r="X973" s="1244"/>
      <c r="Y973" s="1251">
        <v>42296</v>
      </c>
      <c r="Z973" s="1251">
        <v>42662</v>
      </c>
      <c r="AA973" s="1250">
        <f t="shared" ca="1" si="63"/>
        <v>25.25</v>
      </c>
      <c r="AB973" s="1252" t="s">
        <v>3826</v>
      </c>
      <c r="AC973" s="1253"/>
      <c r="AD973" s="1231"/>
    </row>
    <row r="974" spans="1:30" ht="15.75" hidden="1" customHeight="1">
      <c r="A974" s="1244">
        <f t="shared" si="48"/>
        <v>203</v>
      </c>
      <c r="B974" s="1245" t="s">
        <v>3387</v>
      </c>
      <c r="C974" s="1245" t="s">
        <v>3328</v>
      </c>
      <c r="D974" s="1245" t="s">
        <v>3386</v>
      </c>
      <c r="E974" s="1246" t="s">
        <v>1710</v>
      </c>
      <c r="F974" s="1245">
        <f t="shared" si="65"/>
        <v>1996</v>
      </c>
      <c r="G974" s="1247">
        <v>35328</v>
      </c>
      <c r="H974" s="1246" t="s">
        <v>1705</v>
      </c>
      <c r="I974" s="1248" t="s">
        <v>3826</v>
      </c>
      <c r="J974" s="1245" t="s">
        <v>20</v>
      </c>
      <c r="K974" s="1245"/>
      <c r="L974" s="1254" t="s">
        <v>3388</v>
      </c>
      <c r="M974" s="1245"/>
      <c r="N974" s="1245"/>
      <c r="O974" s="1245"/>
      <c r="P974" s="1249"/>
      <c r="Q974" s="1245"/>
      <c r="R974" s="1244"/>
      <c r="S974" s="1244"/>
      <c r="T974" s="1244"/>
      <c r="U974" s="1244"/>
      <c r="V974" s="1244"/>
      <c r="W974" s="1244"/>
      <c r="X974" s="1244"/>
      <c r="Y974" s="1244"/>
      <c r="Z974" s="1251"/>
      <c r="AA974" s="1257"/>
      <c r="AB974" s="1252" t="s">
        <v>3826</v>
      </c>
      <c r="AC974" s="1253"/>
      <c r="AD974" s="1231"/>
    </row>
    <row r="975" spans="1:30" ht="15.75" hidden="1" customHeight="1">
      <c r="A975" s="1244">
        <f t="shared" si="48"/>
        <v>203</v>
      </c>
      <c r="B975" s="1245" t="s">
        <v>3389</v>
      </c>
      <c r="C975" s="1245" t="s">
        <v>3328</v>
      </c>
      <c r="D975" s="1245" t="s">
        <v>3386</v>
      </c>
      <c r="E975" s="1244" t="s">
        <v>1710</v>
      </c>
      <c r="F975" s="1245">
        <f t="shared" si="65"/>
        <v>1981</v>
      </c>
      <c r="G975" s="1247">
        <v>29886</v>
      </c>
      <c r="H975" s="1244" t="s">
        <v>1705</v>
      </c>
      <c r="I975" s="1248" t="s">
        <v>3826</v>
      </c>
      <c r="J975" s="1245" t="s">
        <v>1681</v>
      </c>
      <c r="K975" s="1245">
        <v>0</v>
      </c>
      <c r="L975" s="1245" t="s">
        <v>2026</v>
      </c>
      <c r="M975" s="1245" t="s">
        <v>2802</v>
      </c>
      <c r="N975" s="1245"/>
      <c r="O975" s="1245" t="s">
        <v>1227</v>
      </c>
      <c r="P975" s="1249"/>
      <c r="Q975" s="1245"/>
      <c r="R975" s="1244"/>
      <c r="S975" s="1244"/>
      <c r="T975" s="1244"/>
      <c r="U975" s="1244"/>
      <c r="V975" s="1244" t="s">
        <v>1720</v>
      </c>
      <c r="W975" s="1250" t="s">
        <v>1716</v>
      </c>
      <c r="X975" s="1244" t="s">
        <v>1696</v>
      </c>
      <c r="Y975" s="1251">
        <v>42515</v>
      </c>
      <c r="Z975" s="1251">
        <v>42880</v>
      </c>
      <c r="AA975" s="1250">
        <f ca="1">IF(E975="nữ",660-DATEDIF(G975,TODAY(),"m"),720-DATEDIF(G975,TODAY(),"m"))/12</f>
        <v>12</v>
      </c>
      <c r="AB975" s="1252" t="s">
        <v>3826</v>
      </c>
      <c r="AC975" s="1253"/>
      <c r="AD975" s="1231"/>
    </row>
    <row r="976" spans="1:30" ht="15.75" hidden="1" customHeight="1">
      <c r="A976" s="1244">
        <f t="shared" si="48"/>
        <v>203</v>
      </c>
      <c r="B976" s="1245" t="s">
        <v>3390</v>
      </c>
      <c r="C976" s="1245" t="s">
        <v>3328</v>
      </c>
      <c r="D976" s="1245" t="s">
        <v>3386</v>
      </c>
      <c r="E976" s="1246" t="s">
        <v>1710</v>
      </c>
      <c r="F976" s="1245">
        <f t="shared" si="65"/>
        <v>1998</v>
      </c>
      <c r="G976" s="1247">
        <v>36152</v>
      </c>
      <c r="H976" s="1246" t="s">
        <v>1705</v>
      </c>
      <c r="I976" s="1248" t="s">
        <v>3826</v>
      </c>
      <c r="J976" s="1245" t="s">
        <v>20</v>
      </c>
      <c r="K976" s="1245"/>
      <c r="L976" s="1254" t="s">
        <v>2108</v>
      </c>
      <c r="M976" s="1245"/>
      <c r="N976" s="1245"/>
      <c r="O976" s="1245"/>
      <c r="P976" s="1249"/>
      <c r="Q976" s="1245"/>
      <c r="R976" s="1244"/>
      <c r="S976" s="1244"/>
      <c r="T976" s="1244"/>
      <c r="U976" s="1244"/>
      <c r="V976" s="1244"/>
      <c r="W976" s="1244"/>
      <c r="X976" s="1244"/>
      <c r="Y976" s="1244"/>
      <c r="Z976" s="1251"/>
      <c r="AA976" s="1257"/>
      <c r="AB976" s="1252" t="s">
        <v>3826</v>
      </c>
      <c r="AC976" s="1253"/>
      <c r="AD976" s="1231"/>
    </row>
    <row r="977" spans="1:30" ht="15.75" hidden="1" customHeight="1">
      <c r="A977" s="1244">
        <f t="shared" si="48"/>
        <v>203</v>
      </c>
      <c r="B977" s="1245" t="s">
        <v>3391</v>
      </c>
      <c r="C977" s="1245" t="s">
        <v>3392</v>
      </c>
      <c r="D977" s="1245" t="s">
        <v>1707</v>
      </c>
      <c r="E977" s="1246" t="s">
        <v>1710</v>
      </c>
      <c r="F977" s="1245">
        <f t="shared" si="65"/>
        <v>1985</v>
      </c>
      <c r="G977" s="1247">
        <v>31364</v>
      </c>
      <c r="H977" s="1244" t="s">
        <v>1699</v>
      </c>
      <c r="I977" s="1248" t="s">
        <v>3826</v>
      </c>
      <c r="J977" s="1245" t="s">
        <v>1681</v>
      </c>
      <c r="K977" s="1245">
        <v>0</v>
      </c>
      <c r="L977" s="1245" t="s">
        <v>1736</v>
      </c>
      <c r="M977" s="1245" t="s">
        <v>1707</v>
      </c>
      <c r="N977" s="1245"/>
      <c r="O977" s="1245" t="s">
        <v>1227</v>
      </c>
      <c r="P977" s="1249"/>
      <c r="Q977" s="1245"/>
      <c r="R977" s="1251" t="s">
        <v>1746</v>
      </c>
      <c r="S977" s="1244" t="s">
        <v>1806</v>
      </c>
      <c r="T977" s="1244" t="s">
        <v>725</v>
      </c>
      <c r="U977" s="1244" t="s">
        <v>1774</v>
      </c>
      <c r="V977" s="1244"/>
      <c r="W977" s="1244" t="s">
        <v>2037</v>
      </c>
      <c r="X977" s="1244" t="s">
        <v>1770</v>
      </c>
      <c r="Y977" s="1251"/>
      <c r="Z977" s="1251" t="s">
        <v>725</v>
      </c>
      <c r="AA977" s="1250">
        <f t="shared" ref="AA977:AA1014" ca="1" si="67">IF(E977="nữ",660-DATEDIF(G977,TODAY(),"m"),720-DATEDIF(G977,TODAY(),"m"))/12</f>
        <v>16.083333333333332</v>
      </c>
      <c r="AB977" s="1252" t="s">
        <v>3826</v>
      </c>
      <c r="AC977" s="1253"/>
      <c r="AD977" s="1231"/>
    </row>
    <row r="978" spans="1:30" ht="15.75" hidden="1" customHeight="1">
      <c r="A978" s="1244">
        <f t="shared" si="48"/>
        <v>203</v>
      </c>
      <c r="B978" s="1245" t="s">
        <v>3393</v>
      </c>
      <c r="C978" s="1245" t="s">
        <v>3392</v>
      </c>
      <c r="D978" s="1245" t="s">
        <v>1707</v>
      </c>
      <c r="E978" s="1244" t="s">
        <v>1710</v>
      </c>
      <c r="F978" s="1245">
        <f t="shared" si="65"/>
        <v>1986</v>
      </c>
      <c r="G978" s="1247">
        <v>31490</v>
      </c>
      <c r="H978" s="1244" t="s">
        <v>1699</v>
      </c>
      <c r="I978" s="1248" t="s">
        <v>3826</v>
      </c>
      <c r="J978" s="1245" t="s">
        <v>1683</v>
      </c>
      <c r="K978" s="1245">
        <v>0</v>
      </c>
      <c r="L978" s="1245" t="s">
        <v>2092</v>
      </c>
      <c r="M978" s="1245" t="s">
        <v>1707</v>
      </c>
      <c r="N978" s="1245"/>
      <c r="O978" s="1245" t="s">
        <v>2057</v>
      </c>
      <c r="P978" s="1249">
        <v>43221</v>
      </c>
      <c r="Q978" s="1245"/>
      <c r="R978" s="1251" t="s">
        <v>1762</v>
      </c>
      <c r="S978" s="1244"/>
      <c r="T978" s="1244" t="s">
        <v>725</v>
      </c>
      <c r="U978" s="1244" t="s">
        <v>1774</v>
      </c>
      <c r="V978" s="1244"/>
      <c r="W978" s="1244" t="s">
        <v>1750</v>
      </c>
      <c r="X978" s="1244"/>
      <c r="Y978" s="1251">
        <v>39693</v>
      </c>
      <c r="Z978" s="1251">
        <v>40058</v>
      </c>
      <c r="AA978" s="1250">
        <f t="shared" ca="1" si="67"/>
        <v>16.416666666666668</v>
      </c>
      <c r="AB978" s="1252" t="s">
        <v>3826</v>
      </c>
      <c r="AC978" s="1253"/>
      <c r="AD978" s="1231"/>
    </row>
    <row r="979" spans="1:30" ht="15.75" hidden="1" customHeight="1">
      <c r="A979" s="1244">
        <f t="shared" si="48"/>
        <v>203</v>
      </c>
      <c r="B979" s="1245" t="s">
        <v>3394</v>
      </c>
      <c r="C979" s="1245" t="s">
        <v>3392</v>
      </c>
      <c r="D979" s="1245" t="s">
        <v>1707</v>
      </c>
      <c r="E979" s="1244" t="s">
        <v>1690</v>
      </c>
      <c r="F979" s="1245">
        <f t="shared" si="65"/>
        <v>1982</v>
      </c>
      <c r="G979" s="1247">
        <v>29973</v>
      </c>
      <c r="H979" s="1244" t="s">
        <v>1699</v>
      </c>
      <c r="I979" s="1248" t="s">
        <v>3826</v>
      </c>
      <c r="J979" s="1245" t="s">
        <v>1683</v>
      </c>
      <c r="K979" s="1245">
        <v>0</v>
      </c>
      <c r="L979" s="1245" t="s">
        <v>1706</v>
      </c>
      <c r="M979" s="1245" t="s">
        <v>1707</v>
      </c>
      <c r="N979" s="1245"/>
      <c r="O979" s="1245" t="s">
        <v>1707</v>
      </c>
      <c r="P979" s="1249"/>
      <c r="Q979" s="1245"/>
      <c r="R979" s="1251" t="s">
        <v>3395</v>
      </c>
      <c r="S979" s="1244"/>
      <c r="T979" s="1244" t="s">
        <v>725</v>
      </c>
      <c r="U979" s="1244" t="s">
        <v>1774</v>
      </c>
      <c r="V979" s="1244"/>
      <c r="W979" s="1250" t="s">
        <v>1716</v>
      </c>
      <c r="X979" s="1244" t="s">
        <v>1770</v>
      </c>
      <c r="Y979" s="1251">
        <v>41254</v>
      </c>
      <c r="Z979" s="1251">
        <v>41619</v>
      </c>
      <c r="AA979" s="1250">
        <f t="shared" ca="1" si="67"/>
        <v>17.25</v>
      </c>
      <c r="AB979" s="1252" t="s">
        <v>3826</v>
      </c>
      <c r="AC979" s="1253"/>
      <c r="AD979" s="1231"/>
    </row>
    <row r="980" spans="1:30" ht="15.75" hidden="1" customHeight="1">
      <c r="A980" s="1244">
        <f t="shared" si="48"/>
        <v>203</v>
      </c>
      <c r="B980" s="1245" t="s">
        <v>3396</v>
      </c>
      <c r="C980" s="1245" t="s">
        <v>3392</v>
      </c>
      <c r="D980" s="1245" t="s">
        <v>1707</v>
      </c>
      <c r="E980" s="1244" t="s">
        <v>1710</v>
      </c>
      <c r="F980" s="1245">
        <f t="shared" si="65"/>
        <v>1978</v>
      </c>
      <c r="G980" s="1247">
        <v>28787</v>
      </c>
      <c r="H980" s="1244" t="s">
        <v>1699</v>
      </c>
      <c r="I980" s="1248" t="s">
        <v>3826</v>
      </c>
      <c r="J980" s="1245" t="s">
        <v>1681</v>
      </c>
      <c r="K980" s="1245">
        <v>0</v>
      </c>
      <c r="L980" s="1245" t="s">
        <v>3397</v>
      </c>
      <c r="M980" s="1245" t="s">
        <v>3398</v>
      </c>
      <c r="N980" s="1245"/>
      <c r="O980" s="1245" t="s">
        <v>1227</v>
      </c>
      <c r="P980" s="1249"/>
      <c r="Q980" s="1245"/>
      <c r="R980" s="1251" t="s">
        <v>1746</v>
      </c>
      <c r="S980" s="1244"/>
      <c r="T980" s="1244">
        <v>0</v>
      </c>
      <c r="U980" s="1244" t="s">
        <v>1774</v>
      </c>
      <c r="V980" s="1244"/>
      <c r="W980" s="1244">
        <v>0</v>
      </c>
      <c r="X980" s="1244"/>
      <c r="Y980" s="1251"/>
      <c r="Z980" s="1251"/>
      <c r="AA980" s="1250">
        <f t="shared" ca="1" si="67"/>
        <v>9</v>
      </c>
      <c r="AB980" s="1252" t="s">
        <v>3826</v>
      </c>
      <c r="AC980" s="1253"/>
      <c r="AD980" s="1231"/>
    </row>
    <row r="981" spans="1:30" ht="15.75" hidden="1" customHeight="1">
      <c r="A981" s="1244">
        <f t="shared" si="48"/>
        <v>203</v>
      </c>
      <c r="B981" s="1245" t="s">
        <v>3399</v>
      </c>
      <c r="C981" s="1245" t="s">
        <v>3392</v>
      </c>
      <c r="D981" s="1245" t="s">
        <v>1707</v>
      </c>
      <c r="E981" s="1246" t="s">
        <v>1710</v>
      </c>
      <c r="F981" s="1245">
        <f t="shared" si="65"/>
        <v>1977</v>
      </c>
      <c r="G981" s="1247">
        <v>28356</v>
      </c>
      <c r="H981" s="1244" t="s">
        <v>1691</v>
      </c>
      <c r="I981" s="1248" t="s">
        <v>3826</v>
      </c>
      <c r="J981" s="1245" t="s">
        <v>1683</v>
      </c>
      <c r="K981" s="1245">
        <v>0</v>
      </c>
      <c r="L981" s="1245" t="s">
        <v>2057</v>
      </c>
      <c r="M981" s="1245" t="s">
        <v>2057</v>
      </c>
      <c r="N981" s="1245"/>
      <c r="O981" s="1245" t="s">
        <v>2057</v>
      </c>
      <c r="P981" s="1249"/>
      <c r="Q981" s="1245"/>
      <c r="R981" s="1251" t="s">
        <v>2130</v>
      </c>
      <c r="S981" s="1244"/>
      <c r="T981" s="1244" t="s">
        <v>725</v>
      </c>
      <c r="U981" s="1244" t="s">
        <v>1774</v>
      </c>
      <c r="V981" s="1244"/>
      <c r="W981" s="1244">
        <v>0</v>
      </c>
      <c r="X981" s="1244" t="s">
        <v>1823</v>
      </c>
      <c r="Y981" s="1251">
        <v>37440</v>
      </c>
      <c r="Z981" s="1251">
        <v>37805</v>
      </c>
      <c r="AA981" s="1250">
        <f t="shared" ca="1" si="67"/>
        <v>7.833333333333333</v>
      </c>
      <c r="AB981" s="1252" t="s">
        <v>3826</v>
      </c>
      <c r="AC981" s="1253"/>
      <c r="AD981" s="1231"/>
    </row>
    <row r="982" spans="1:30" ht="15.75" hidden="1" customHeight="1">
      <c r="A982" s="1244">
        <f t="shared" si="48"/>
        <v>203</v>
      </c>
      <c r="B982" s="1245" t="s">
        <v>3400</v>
      </c>
      <c r="C982" s="1245" t="s">
        <v>3392</v>
      </c>
      <c r="D982" s="1245" t="s">
        <v>1707</v>
      </c>
      <c r="E982" s="1244" t="s">
        <v>1710</v>
      </c>
      <c r="F982" s="1245">
        <f t="shared" si="65"/>
        <v>1981</v>
      </c>
      <c r="G982" s="1247">
        <v>29688</v>
      </c>
      <c r="H982" s="1244" t="s">
        <v>1699</v>
      </c>
      <c r="I982" s="1248" t="s">
        <v>3826</v>
      </c>
      <c r="J982" s="1245" t="s">
        <v>1683</v>
      </c>
      <c r="K982" s="1245">
        <v>0</v>
      </c>
      <c r="L982" s="1245" t="s">
        <v>1706</v>
      </c>
      <c r="M982" s="1245" t="s">
        <v>3249</v>
      </c>
      <c r="N982" s="1245"/>
      <c r="O982" s="1245" t="s">
        <v>3249</v>
      </c>
      <c r="P982" s="1249">
        <v>44438</v>
      </c>
      <c r="Q982" s="1245"/>
      <c r="R982" s="1251" t="s">
        <v>3401</v>
      </c>
      <c r="S982" s="1244"/>
      <c r="T982" s="1244" t="s">
        <v>725</v>
      </c>
      <c r="U982" s="1244"/>
      <c r="V982" s="1244"/>
      <c r="W982" s="1244" t="s">
        <v>1742</v>
      </c>
      <c r="X982" s="1244"/>
      <c r="Y982" s="1251">
        <v>43644</v>
      </c>
      <c r="Z982" s="1251">
        <v>44010</v>
      </c>
      <c r="AA982" s="1250">
        <f t="shared" ca="1" si="67"/>
        <v>11.5</v>
      </c>
      <c r="AB982" s="1252" t="s">
        <v>3826</v>
      </c>
      <c r="AC982" s="1253"/>
      <c r="AD982" s="1231"/>
    </row>
    <row r="983" spans="1:30" ht="15.75" hidden="1" customHeight="1">
      <c r="A983" s="1244">
        <f t="shared" si="48"/>
        <v>203</v>
      </c>
      <c r="B983" s="1245" t="s">
        <v>3402</v>
      </c>
      <c r="C983" s="1245" t="s">
        <v>3392</v>
      </c>
      <c r="D983" s="1245" t="s">
        <v>1707</v>
      </c>
      <c r="E983" s="1246" t="s">
        <v>1710</v>
      </c>
      <c r="F983" s="1245">
        <f t="shared" si="65"/>
        <v>1985</v>
      </c>
      <c r="G983" s="1247">
        <v>31052</v>
      </c>
      <c r="H983" s="1244" t="s">
        <v>1699</v>
      </c>
      <c r="I983" s="1248" t="s">
        <v>3826</v>
      </c>
      <c r="J983" s="1245" t="s">
        <v>1683</v>
      </c>
      <c r="K983" s="1245">
        <v>0</v>
      </c>
      <c r="L983" s="1245" t="s">
        <v>1736</v>
      </c>
      <c r="M983" s="1245" t="s">
        <v>1707</v>
      </c>
      <c r="N983" s="1245"/>
      <c r="O983" s="1245" t="s">
        <v>2237</v>
      </c>
      <c r="P983" s="1249"/>
      <c r="Q983" s="1245"/>
      <c r="R983" s="1251" t="s">
        <v>1762</v>
      </c>
      <c r="S983" s="1244"/>
      <c r="T983" s="1244" t="s">
        <v>725</v>
      </c>
      <c r="U983" s="1244" t="s">
        <v>1774</v>
      </c>
      <c r="V983" s="1244"/>
      <c r="W983" s="1244">
        <v>0</v>
      </c>
      <c r="X983" s="1244"/>
      <c r="Y983" s="1251">
        <v>40969</v>
      </c>
      <c r="Z983" s="1251">
        <v>41334</v>
      </c>
      <c r="AA983" s="1250">
        <f t="shared" ca="1" si="67"/>
        <v>15.25</v>
      </c>
      <c r="AB983" s="1252" t="s">
        <v>3826</v>
      </c>
      <c r="AC983" s="1253"/>
      <c r="AD983" s="1231"/>
    </row>
    <row r="984" spans="1:30" ht="15.75" hidden="1" customHeight="1">
      <c r="A984" s="1244">
        <f t="shared" si="48"/>
        <v>203</v>
      </c>
      <c r="B984" s="1245" t="s">
        <v>3403</v>
      </c>
      <c r="C984" s="1245" t="s">
        <v>3392</v>
      </c>
      <c r="D984" s="1245" t="s">
        <v>1707</v>
      </c>
      <c r="E984" s="1244" t="s">
        <v>1690</v>
      </c>
      <c r="F984" s="1245">
        <f t="shared" si="65"/>
        <v>1982</v>
      </c>
      <c r="G984" s="1247">
        <v>30294</v>
      </c>
      <c r="H984" s="1244" t="s">
        <v>1699</v>
      </c>
      <c r="I984" s="1248" t="s">
        <v>3826</v>
      </c>
      <c r="J984" s="1245" t="s">
        <v>1681</v>
      </c>
      <c r="K984" s="1245">
        <v>0</v>
      </c>
      <c r="L984" s="1245" t="s">
        <v>3404</v>
      </c>
      <c r="M984" s="1245" t="s">
        <v>1707</v>
      </c>
      <c r="N984" s="1245"/>
      <c r="O984" s="1245" t="s">
        <v>1227</v>
      </c>
      <c r="P984" s="1249"/>
      <c r="Q984" s="1245"/>
      <c r="R984" s="1251" t="s">
        <v>1746</v>
      </c>
      <c r="S984" s="1244"/>
      <c r="T984" s="1244" t="s">
        <v>725</v>
      </c>
      <c r="U984" s="1244" t="s">
        <v>1774</v>
      </c>
      <c r="V984" s="1244"/>
      <c r="W984" s="1244">
        <v>0</v>
      </c>
      <c r="X984" s="1244"/>
      <c r="Y984" s="1251">
        <v>39456</v>
      </c>
      <c r="Z984" s="1251">
        <v>39822</v>
      </c>
      <c r="AA984" s="1250">
        <f t="shared" ca="1" si="67"/>
        <v>18.166666666666668</v>
      </c>
      <c r="AB984" s="1252" t="s">
        <v>3826</v>
      </c>
      <c r="AC984" s="1253"/>
      <c r="AD984" s="1231"/>
    </row>
    <row r="985" spans="1:30" ht="15.75" hidden="1" customHeight="1">
      <c r="A985" s="1244">
        <f t="shared" si="48"/>
        <v>203</v>
      </c>
      <c r="B985" s="1245" t="s">
        <v>3405</v>
      </c>
      <c r="C985" s="1245" t="s">
        <v>3392</v>
      </c>
      <c r="D985" s="1245" t="s">
        <v>1707</v>
      </c>
      <c r="E985" s="1244" t="s">
        <v>1710</v>
      </c>
      <c r="F985" s="1245">
        <f t="shared" si="65"/>
        <v>1982</v>
      </c>
      <c r="G985" s="1247">
        <v>30210</v>
      </c>
      <c r="H985" s="1244" t="s">
        <v>1691</v>
      </c>
      <c r="I985" s="1248" t="s">
        <v>3826</v>
      </c>
      <c r="J985" s="1245" t="s">
        <v>1683</v>
      </c>
      <c r="K985" s="1245">
        <v>0</v>
      </c>
      <c r="L985" s="1245" t="s">
        <v>1736</v>
      </c>
      <c r="M985" s="1245" t="s">
        <v>3406</v>
      </c>
      <c r="N985" s="1245"/>
      <c r="O985" s="1245" t="s">
        <v>2057</v>
      </c>
      <c r="P985" s="1249"/>
      <c r="Q985" s="1245"/>
      <c r="R985" s="1251" t="s">
        <v>1746</v>
      </c>
      <c r="S985" s="1244"/>
      <c r="T985" s="1244" t="s">
        <v>725</v>
      </c>
      <c r="U985" s="1244" t="s">
        <v>1774</v>
      </c>
      <c r="V985" s="1244"/>
      <c r="W985" s="1244" t="s">
        <v>1750</v>
      </c>
      <c r="X985" s="1244"/>
      <c r="Y985" s="1251"/>
      <c r="Z985" s="1251"/>
      <c r="AA985" s="1250">
        <f t="shared" ca="1" si="67"/>
        <v>12.916666666666666</v>
      </c>
      <c r="AB985" s="1252" t="s">
        <v>3826</v>
      </c>
      <c r="AC985" s="1253"/>
      <c r="AD985" s="1231"/>
    </row>
    <row r="986" spans="1:30" ht="15.75" hidden="1" customHeight="1">
      <c r="A986" s="1244">
        <f t="shared" si="48"/>
        <v>203</v>
      </c>
      <c r="B986" s="1245" t="s">
        <v>3407</v>
      </c>
      <c r="C986" s="1245" t="s">
        <v>3392</v>
      </c>
      <c r="D986" s="1245" t="s">
        <v>1707</v>
      </c>
      <c r="E986" s="1246" t="s">
        <v>1710</v>
      </c>
      <c r="F986" s="1245">
        <f t="shared" si="65"/>
        <v>1986</v>
      </c>
      <c r="G986" s="1247">
        <v>31516</v>
      </c>
      <c r="H986" s="1244" t="s">
        <v>1699</v>
      </c>
      <c r="I986" s="1248" t="s">
        <v>3826</v>
      </c>
      <c r="J986" s="1245" t="s">
        <v>1683</v>
      </c>
      <c r="K986" s="1245">
        <v>0</v>
      </c>
      <c r="L986" s="1245" t="s">
        <v>1736</v>
      </c>
      <c r="M986" s="1245" t="s">
        <v>1707</v>
      </c>
      <c r="N986" s="1245"/>
      <c r="O986" s="1245" t="s">
        <v>2057</v>
      </c>
      <c r="P986" s="1249"/>
      <c r="Q986" s="1245"/>
      <c r="R986" s="1251" t="s">
        <v>1773</v>
      </c>
      <c r="S986" s="1244"/>
      <c r="T986" s="1244" t="s">
        <v>725</v>
      </c>
      <c r="U986" s="1244"/>
      <c r="V986" s="1244"/>
      <c r="W986" s="1244">
        <v>0</v>
      </c>
      <c r="X986" s="1244" t="s">
        <v>1770</v>
      </c>
      <c r="Y986" s="1251">
        <v>39371</v>
      </c>
      <c r="Z986" s="1251">
        <v>39737</v>
      </c>
      <c r="AA986" s="1250">
        <f t="shared" ca="1" si="67"/>
        <v>16.5</v>
      </c>
      <c r="AB986" s="1252" t="s">
        <v>3826</v>
      </c>
      <c r="AC986" s="1253"/>
      <c r="AD986" s="1231"/>
    </row>
    <row r="987" spans="1:30" ht="15.75" hidden="1" customHeight="1">
      <c r="A987" s="1244">
        <f t="shared" si="48"/>
        <v>203</v>
      </c>
      <c r="B987" s="1245" t="s">
        <v>3408</v>
      </c>
      <c r="C987" s="1245" t="s">
        <v>3392</v>
      </c>
      <c r="D987" s="1245" t="s">
        <v>1707</v>
      </c>
      <c r="E987" s="1244" t="s">
        <v>1690</v>
      </c>
      <c r="F987" s="1245">
        <f t="shared" si="65"/>
        <v>1982</v>
      </c>
      <c r="G987" s="1247">
        <v>29961</v>
      </c>
      <c r="H987" s="1244" t="s">
        <v>1699</v>
      </c>
      <c r="I987" s="1248" t="s">
        <v>3826</v>
      </c>
      <c r="J987" s="1245" t="s">
        <v>1681</v>
      </c>
      <c r="K987" s="1245">
        <v>0</v>
      </c>
      <c r="L987" s="1245" t="s">
        <v>2057</v>
      </c>
      <c r="M987" s="1245" t="s">
        <v>2066</v>
      </c>
      <c r="N987" s="1245"/>
      <c r="O987" s="1245" t="s">
        <v>2981</v>
      </c>
      <c r="P987" s="1249"/>
      <c r="Q987" s="1245"/>
      <c r="R987" s="1251" t="s">
        <v>1762</v>
      </c>
      <c r="S987" s="1244"/>
      <c r="T987" s="1244" t="s">
        <v>725</v>
      </c>
      <c r="U987" s="1244" t="s">
        <v>1774</v>
      </c>
      <c r="V987" s="1244"/>
      <c r="W987" s="1250" t="s">
        <v>1716</v>
      </c>
      <c r="X987" s="1244"/>
      <c r="Y987" s="1251">
        <v>42898</v>
      </c>
      <c r="Z987" s="1251">
        <v>43263</v>
      </c>
      <c r="AA987" s="1250">
        <f t="shared" ca="1" si="67"/>
        <v>17.25</v>
      </c>
      <c r="AB987" s="1252" t="s">
        <v>3826</v>
      </c>
      <c r="AC987" s="1253"/>
      <c r="AD987" s="1231"/>
    </row>
    <row r="988" spans="1:30" ht="15.75" hidden="1" customHeight="1">
      <c r="A988" s="1244">
        <f t="shared" si="48"/>
        <v>203</v>
      </c>
      <c r="B988" s="1245" t="s">
        <v>3409</v>
      </c>
      <c r="C988" s="1245" t="s">
        <v>3392</v>
      </c>
      <c r="D988" s="1245" t="s">
        <v>1698</v>
      </c>
      <c r="E988" s="1244" t="s">
        <v>1710</v>
      </c>
      <c r="F988" s="1245">
        <f t="shared" si="65"/>
        <v>1983</v>
      </c>
      <c r="G988" s="1247">
        <v>30513</v>
      </c>
      <c r="H988" s="1244" t="s">
        <v>1699</v>
      </c>
      <c r="I988" s="1248" t="s">
        <v>3826</v>
      </c>
      <c r="J988" s="1245" t="s">
        <v>1681</v>
      </c>
      <c r="K988" s="1245">
        <v>0</v>
      </c>
      <c r="L988" s="1245" t="s">
        <v>3410</v>
      </c>
      <c r="M988" s="1245" t="s">
        <v>3411</v>
      </c>
      <c r="N988" s="1245"/>
      <c r="O988" s="1245" t="s">
        <v>1227</v>
      </c>
      <c r="P988" s="1249"/>
      <c r="Q988" s="1245"/>
      <c r="R988" s="1244" t="s">
        <v>1968</v>
      </c>
      <c r="S988" s="1244"/>
      <c r="T988" s="1244" t="s">
        <v>725</v>
      </c>
      <c r="U988" s="1244" t="s">
        <v>1774</v>
      </c>
      <c r="V988" s="1244"/>
      <c r="W988" s="1244">
        <v>0</v>
      </c>
      <c r="X988" s="1244"/>
      <c r="Y988" s="1251"/>
      <c r="Z988" s="1251"/>
      <c r="AA988" s="1250">
        <f t="shared" ca="1" si="67"/>
        <v>13.75</v>
      </c>
      <c r="AB988" s="1252" t="s">
        <v>3826</v>
      </c>
      <c r="AC988" s="1253"/>
      <c r="AD988" s="1231"/>
    </row>
    <row r="989" spans="1:30" ht="15.75" hidden="1" customHeight="1">
      <c r="A989" s="1244">
        <f t="shared" si="48"/>
        <v>203</v>
      </c>
      <c r="B989" s="1245" t="s">
        <v>3412</v>
      </c>
      <c r="C989" s="1245" t="s">
        <v>3392</v>
      </c>
      <c r="D989" s="1245" t="s">
        <v>1698</v>
      </c>
      <c r="E989" s="1246" t="s">
        <v>1690</v>
      </c>
      <c r="F989" s="1245">
        <f t="shared" si="65"/>
        <v>1979</v>
      </c>
      <c r="G989" s="1247">
        <v>29173</v>
      </c>
      <c r="H989" s="1244" t="s">
        <v>1699</v>
      </c>
      <c r="I989" s="1248" t="s">
        <v>3826</v>
      </c>
      <c r="J989" s="1245" t="s">
        <v>1683</v>
      </c>
      <c r="K989" s="1245">
        <v>0</v>
      </c>
      <c r="L989" s="1245" t="s">
        <v>1700</v>
      </c>
      <c r="M989" s="1245" t="s">
        <v>3413</v>
      </c>
      <c r="N989" s="1245"/>
      <c r="O989" s="1245" t="s">
        <v>1701</v>
      </c>
      <c r="P989" s="1249"/>
      <c r="Q989" s="1245"/>
      <c r="R989" s="1251" t="s">
        <v>1702</v>
      </c>
      <c r="S989" s="1244"/>
      <c r="T989" s="1244">
        <v>0</v>
      </c>
      <c r="U989" s="1244" t="s">
        <v>1774</v>
      </c>
      <c r="V989" s="1244"/>
      <c r="W989" s="1244">
        <v>0</v>
      </c>
      <c r="X989" s="1244"/>
      <c r="Y989" s="1251">
        <v>37041</v>
      </c>
      <c r="Z989" s="1251">
        <v>37406</v>
      </c>
      <c r="AA989" s="1250">
        <f t="shared" ca="1" si="67"/>
        <v>15.083333333333334</v>
      </c>
      <c r="AB989" s="1252" t="s">
        <v>3826</v>
      </c>
      <c r="AC989" s="1253"/>
      <c r="AD989" s="1231"/>
    </row>
    <row r="990" spans="1:30" ht="15.75" hidden="1" customHeight="1">
      <c r="A990" s="1244">
        <f t="shared" si="48"/>
        <v>203</v>
      </c>
      <c r="B990" s="1245" t="s">
        <v>3414</v>
      </c>
      <c r="C990" s="1245" t="s">
        <v>3392</v>
      </c>
      <c r="D990" s="1245" t="s">
        <v>1698</v>
      </c>
      <c r="E990" s="1244" t="s">
        <v>1690</v>
      </c>
      <c r="F990" s="1245">
        <f t="shared" si="65"/>
        <v>1982</v>
      </c>
      <c r="G990" s="1247">
        <v>29971</v>
      </c>
      <c r="H990" s="1244" t="s">
        <v>1699</v>
      </c>
      <c r="I990" s="1248" t="s">
        <v>3826</v>
      </c>
      <c r="J990" s="1245" t="s">
        <v>1683</v>
      </c>
      <c r="K990" s="1245">
        <v>0</v>
      </c>
      <c r="L990" s="1245" t="s">
        <v>1700</v>
      </c>
      <c r="M990" s="1245" t="s">
        <v>3413</v>
      </c>
      <c r="N990" s="1245"/>
      <c r="O990" s="1245" t="s">
        <v>3413</v>
      </c>
      <c r="P990" s="1256" t="s">
        <v>1781</v>
      </c>
      <c r="Q990" s="1245"/>
      <c r="R990" s="1251" t="s">
        <v>1765</v>
      </c>
      <c r="S990" s="1244"/>
      <c r="T990" s="1244" t="s">
        <v>725</v>
      </c>
      <c r="U990" s="1244" t="s">
        <v>1774</v>
      </c>
      <c r="V990" s="1244"/>
      <c r="W990" s="1244">
        <v>0</v>
      </c>
      <c r="X990" s="1244"/>
      <c r="Y990" s="1251">
        <v>38505</v>
      </c>
      <c r="Z990" s="1251">
        <v>38870</v>
      </c>
      <c r="AA990" s="1250">
        <f t="shared" ca="1" si="67"/>
        <v>17.25</v>
      </c>
      <c r="AB990" s="1252" t="s">
        <v>3826</v>
      </c>
      <c r="AC990" s="1253"/>
      <c r="AD990" s="1231"/>
    </row>
    <row r="991" spans="1:30" ht="15.75" hidden="1" customHeight="1">
      <c r="A991" s="1244">
        <f t="shared" si="48"/>
        <v>203</v>
      </c>
      <c r="B991" s="1245" t="s">
        <v>3415</v>
      </c>
      <c r="C991" s="1245" t="s">
        <v>3392</v>
      </c>
      <c r="D991" s="1245" t="s">
        <v>1878</v>
      </c>
      <c r="E991" s="1246" t="s">
        <v>1690</v>
      </c>
      <c r="F991" s="1245">
        <f t="shared" si="65"/>
        <v>1988</v>
      </c>
      <c r="G991" s="1247">
        <v>32313</v>
      </c>
      <c r="H991" s="1244" t="s">
        <v>1699</v>
      </c>
      <c r="I991" s="1248" t="s">
        <v>3826</v>
      </c>
      <c r="J991" s="1245" t="s">
        <v>1681</v>
      </c>
      <c r="K991" s="1245">
        <v>0</v>
      </c>
      <c r="L991" s="1245" t="s">
        <v>2280</v>
      </c>
      <c r="M991" s="1245" t="s">
        <v>1878</v>
      </c>
      <c r="N991" s="1245"/>
      <c r="O991" s="1245" t="s">
        <v>1227</v>
      </c>
      <c r="P991" s="1249"/>
      <c r="Q991" s="1245"/>
      <c r="R991" s="1251" t="s">
        <v>1746</v>
      </c>
      <c r="S991" s="1244" t="s">
        <v>1806</v>
      </c>
      <c r="T991" s="1244" t="s">
        <v>725</v>
      </c>
      <c r="U991" s="1244" t="s">
        <v>1774</v>
      </c>
      <c r="V991" s="1244"/>
      <c r="W991" s="1244" t="s">
        <v>1750</v>
      </c>
      <c r="X991" s="1244"/>
      <c r="Y991" s="1251"/>
      <c r="Z991" s="1251" t="s">
        <v>725</v>
      </c>
      <c r="AA991" s="1250">
        <f t="shared" ca="1" si="67"/>
        <v>23.666666666666668</v>
      </c>
      <c r="AB991" s="1252" t="s">
        <v>3826</v>
      </c>
      <c r="AC991" s="1253"/>
      <c r="AD991" s="1231"/>
    </row>
    <row r="992" spans="1:30" ht="15.75" hidden="1" customHeight="1">
      <c r="A992" s="1244">
        <f t="shared" si="48"/>
        <v>203</v>
      </c>
      <c r="B992" s="1245" t="s">
        <v>3416</v>
      </c>
      <c r="C992" s="1245" t="s">
        <v>3392</v>
      </c>
      <c r="D992" s="1245" t="s">
        <v>1878</v>
      </c>
      <c r="E992" s="1244" t="s">
        <v>1710</v>
      </c>
      <c r="F992" s="1245">
        <f t="shared" si="65"/>
        <v>1987</v>
      </c>
      <c r="G992" s="1247">
        <v>31844</v>
      </c>
      <c r="H992" s="1244" t="s">
        <v>1699</v>
      </c>
      <c r="I992" s="1248" t="s">
        <v>3826</v>
      </c>
      <c r="J992" s="1245" t="s">
        <v>1681</v>
      </c>
      <c r="K992" s="1245">
        <v>0</v>
      </c>
      <c r="L992" s="1245" t="s">
        <v>3417</v>
      </c>
      <c r="M992" s="1245" t="s">
        <v>3418</v>
      </c>
      <c r="N992" s="1245"/>
      <c r="O992" s="1245" t="s">
        <v>1878</v>
      </c>
      <c r="P992" s="1249"/>
      <c r="Q992" s="1245"/>
      <c r="R992" s="1251" t="s">
        <v>1773</v>
      </c>
      <c r="S992" s="1244"/>
      <c r="T992" s="1244" t="s">
        <v>725</v>
      </c>
      <c r="U992" s="1244" t="s">
        <v>1774</v>
      </c>
      <c r="V992" s="1244"/>
      <c r="W992" s="1250" t="s">
        <v>1716</v>
      </c>
      <c r="X992" s="1244"/>
      <c r="Y992" s="1251">
        <v>43168</v>
      </c>
      <c r="Z992" s="1251">
        <v>43533</v>
      </c>
      <c r="AA992" s="1250">
        <f t="shared" ca="1" si="67"/>
        <v>17.416666666666668</v>
      </c>
      <c r="AB992" s="1252" t="s">
        <v>3826</v>
      </c>
      <c r="AC992" s="1253"/>
      <c r="AD992" s="1231"/>
    </row>
    <row r="993" spans="1:30" ht="15.75" hidden="1" customHeight="1">
      <c r="A993" s="1244">
        <f t="shared" si="48"/>
        <v>203</v>
      </c>
      <c r="B993" s="1245" t="s">
        <v>967</v>
      </c>
      <c r="C993" s="1245" t="s">
        <v>3392</v>
      </c>
      <c r="D993" s="1245" t="s">
        <v>1878</v>
      </c>
      <c r="E993" s="1246" t="s">
        <v>1690</v>
      </c>
      <c r="F993" s="1245">
        <f t="shared" si="65"/>
        <v>1979</v>
      </c>
      <c r="G993" s="1247">
        <v>29007</v>
      </c>
      <c r="H993" s="1244" t="s">
        <v>1699</v>
      </c>
      <c r="I993" s="1248" t="s">
        <v>3826</v>
      </c>
      <c r="J993" s="1245" t="s">
        <v>1683</v>
      </c>
      <c r="K993" s="1245">
        <v>0</v>
      </c>
      <c r="L993" s="1245" t="s">
        <v>2280</v>
      </c>
      <c r="M993" s="1245" t="s">
        <v>2281</v>
      </c>
      <c r="N993" s="1245"/>
      <c r="O993" s="1245" t="s">
        <v>3419</v>
      </c>
      <c r="P993" s="1249"/>
      <c r="Q993" s="1245" t="s">
        <v>1756</v>
      </c>
      <c r="R993" s="1251" t="s">
        <v>2163</v>
      </c>
      <c r="S993" s="1244"/>
      <c r="T993" s="1244">
        <v>2018</v>
      </c>
      <c r="U993" s="1244" t="s">
        <v>1774</v>
      </c>
      <c r="V993" s="1244"/>
      <c r="W993" s="1244" t="s">
        <v>1721</v>
      </c>
      <c r="X993" s="1244" t="s">
        <v>1770</v>
      </c>
      <c r="Y993" s="1251">
        <v>42358</v>
      </c>
      <c r="Z993" s="1251">
        <v>42724</v>
      </c>
      <c r="AA993" s="1250">
        <f t="shared" ca="1" si="67"/>
        <v>14.583333333333334</v>
      </c>
      <c r="AB993" s="1252" t="s">
        <v>3826</v>
      </c>
      <c r="AC993" s="1253"/>
      <c r="AD993" s="1231"/>
    </row>
    <row r="994" spans="1:30" ht="15.75" hidden="1" customHeight="1">
      <c r="A994" s="1244">
        <f t="shared" si="48"/>
        <v>203</v>
      </c>
      <c r="B994" s="1245" t="s">
        <v>3420</v>
      </c>
      <c r="C994" s="1245" t="s">
        <v>3392</v>
      </c>
      <c r="D994" s="1245" t="s">
        <v>1878</v>
      </c>
      <c r="E994" s="1246" t="s">
        <v>1710</v>
      </c>
      <c r="F994" s="1245">
        <f t="shared" si="65"/>
        <v>1987</v>
      </c>
      <c r="G994" s="1247">
        <v>32005</v>
      </c>
      <c r="H994" s="1244" t="s">
        <v>1699</v>
      </c>
      <c r="I994" s="1248" t="s">
        <v>3826</v>
      </c>
      <c r="J994" s="1245" t="s">
        <v>1681</v>
      </c>
      <c r="K994" s="1245">
        <v>0</v>
      </c>
      <c r="L994" s="1245" t="s">
        <v>1878</v>
      </c>
      <c r="M994" s="1245" t="s">
        <v>1878</v>
      </c>
      <c r="N994" s="1245"/>
      <c r="O994" s="1245" t="s">
        <v>1227</v>
      </c>
      <c r="P994" s="1249"/>
      <c r="Q994" s="1245"/>
      <c r="R994" s="1251" t="s">
        <v>1746</v>
      </c>
      <c r="S994" s="1244"/>
      <c r="T994" s="1244">
        <v>0</v>
      </c>
      <c r="U994" s="1244" t="s">
        <v>1774</v>
      </c>
      <c r="V994" s="1244"/>
      <c r="W994" s="1250" t="s">
        <v>1716</v>
      </c>
      <c r="X994" s="1244"/>
      <c r="Y994" s="1251">
        <v>43168</v>
      </c>
      <c r="Z994" s="1251">
        <v>43533</v>
      </c>
      <c r="AA994" s="1250">
        <f t="shared" ca="1" si="67"/>
        <v>17.833333333333332</v>
      </c>
      <c r="AB994" s="1252" t="s">
        <v>3826</v>
      </c>
      <c r="AC994" s="1253"/>
      <c r="AD994" s="1231"/>
    </row>
    <row r="995" spans="1:30" ht="15.75" hidden="1" customHeight="1">
      <c r="A995" s="1244">
        <f t="shared" si="48"/>
        <v>203</v>
      </c>
      <c r="B995" s="1245" t="s">
        <v>3421</v>
      </c>
      <c r="C995" s="1245" t="s">
        <v>3392</v>
      </c>
      <c r="D995" s="1245" t="s">
        <v>3422</v>
      </c>
      <c r="E995" s="1244" t="s">
        <v>1690</v>
      </c>
      <c r="F995" s="1245">
        <f t="shared" si="65"/>
        <v>1976</v>
      </c>
      <c r="G995" s="1247">
        <v>28122</v>
      </c>
      <c r="H995" s="1244" t="s">
        <v>1699</v>
      </c>
      <c r="I995" s="1248" t="s">
        <v>3826</v>
      </c>
      <c r="J995" s="1245" t="s">
        <v>1681</v>
      </c>
      <c r="K995" s="1245">
        <v>0</v>
      </c>
      <c r="L995" s="1245" t="s">
        <v>2280</v>
      </c>
      <c r="M995" s="1245" t="s">
        <v>2768</v>
      </c>
      <c r="N995" s="1245"/>
      <c r="O995" s="1245" t="s">
        <v>1227</v>
      </c>
      <c r="P995" s="1249"/>
      <c r="Q995" s="1245" t="s">
        <v>1756</v>
      </c>
      <c r="R995" s="1251" t="s">
        <v>1762</v>
      </c>
      <c r="S995" s="1244"/>
      <c r="T995" s="1244" t="s">
        <v>725</v>
      </c>
      <c r="U995" s="1244" t="s">
        <v>1774</v>
      </c>
      <c r="V995" s="1244"/>
      <c r="W995" s="1244"/>
      <c r="X995" s="1244" t="s">
        <v>1696</v>
      </c>
      <c r="Y995" s="1251">
        <v>38512</v>
      </c>
      <c r="Z995" s="1251">
        <v>38877</v>
      </c>
      <c r="AA995" s="1250">
        <f t="shared" ca="1" si="67"/>
        <v>12.166666666666666</v>
      </c>
      <c r="AB995" s="1252" t="s">
        <v>3826</v>
      </c>
      <c r="AC995" s="1253"/>
      <c r="AD995" s="1231"/>
    </row>
    <row r="996" spans="1:30" ht="15.75" hidden="1" customHeight="1">
      <c r="A996" s="1244">
        <f t="shared" si="48"/>
        <v>203</v>
      </c>
      <c r="B996" s="1245" t="s">
        <v>3423</v>
      </c>
      <c r="C996" s="1245" t="s">
        <v>3392</v>
      </c>
      <c r="D996" s="1245" t="s">
        <v>3422</v>
      </c>
      <c r="E996" s="1246" t="s">
        <v>1690</v>
      </c>
      <c r="F996" s="1245">
        <f t="shared" si="65"/>
        <v>1984</v>
      </c>
      <c r="G996" s="1247">
        <v>30867</v>
      </c>
      <c r="H996" s="1244" t="s">
        <v>1699</v>
      </c>
      <c r="I996" s="1248" t="s">
        <v>3826</v>
      </c>
      <c r="J996" s="1245" t="s">
        <v>1681</v>
      </c>
      <c r="K996" s="1245">
        <v>0</v>
      </c>
      <c r="L996" s="1245" t="s">
        <v>3417</v>
      </c>
      <c r="M996" s="1245" t="s">
        <v>3424</v>
      </c>
      <c r="N996" s="1245"/>
      <c r="O996" s="1245" t="s">
        <v>1227</v>
      </c>
      <c r="P996" s="1249"/>
      <c r="Q996" s="1245"/>
      <c r="R996" s="1251" t="s">
        <v>1746</v>
      </c>
      <c r="S996" s="1244"/>
      <c r="T996" s="1244">
        <v>0</v>
      </c>
      <c r="U996" s="1244"/>
      <c r="V996" s="1244"/>
      <c r="W996" s="1244">
        <v>0</v>
      </c>
      <c r="X996" s="1244"/>
      <c r="Y996" s="1251"/>
      <c r="Z996" s="1251" t="s">
        <v>725</v>
      </c>
      <c r="AA996" s="1250">
        <f t="shared" ca="1" si="67"/>
        <v>19.75</v>
      </c>
      <c r="AB996" s="1252" t="s">
        <v>3826</v>
      </c>
      <c r="AC996" s="1253"/>
      <c r="AD996" s="1231"/>
    </row>
    <row r="997" spans="1:30" ht="15.75" hidden="1" customHeight="1">
      <c r="A997" s="1244">
        <f t="shared" si="48"/>
        <v>203</v>
      </c>
      <c r="B997" s="1245" t="s">
        <v>3425</v>
      </c>
      <c r="C997" s="1245" t="s">
        <v>3392</v>
      </c>
      <c r="D997" s="1245" t="s">
        <v>3422</v>
      </c>
      <c r="E997" s="1244" t="s">
        <v>1710</v>
      </c>
      <c r="F997" s="1245">
        <f t="shared" si="65"/>
        <v>1991</v>
      </c>
      <c r="G997" s="1247">
        <v>33469</v>
      </c>
      <c r="H997" s="1244" t="s">
        <v>1699</v>
      </c>
      <c r="I997" s="1248" t="s">
        <v>3826</v>
      </c>
      <c r="J997" s="1245" t="s">
        <v>1681</v>
      </c>
      <c r="K997" s="1245"/>
      <c r="L997" s="1254" t="s">
        <v>3426</v>
      </c>
      <c r="M997" s="1245" t="s">
        <v>3426</v>
      </c>
      <c r="N997" s="1245"/>
      <c r="O997" s="1245">
        <v>0</v>
      </c>
      <c r="P997" s="1249"/>
      <c r="Q997" s="1245"/>
      <c r="R997" s="1244" t="s">
        <v>1746</v>
      </c>
      <c r="S997" s="1244" t="s">
        <v>1806</v>
      </c>
      <c r="T997" s="1244">
        <v>2018</v>
      </c>
      <c r="U997" s="1244"/>
      <c r="V997" s="1244"/>
      <c r="W997" s="1244" t="s">
        <v>725</v>
      </c>
      <c r="X997" s="1244"/>
      <c r="Y997" s="1251"/>
      <c r="Z997" s="1251"/>
      <c r="AA997" s="1250">
        <f t="shared" ca="1" si="67"/>
        <v>21.833333333333332</v>
      </c>
      <c r="AB997" s="1252" t="s">
        <v>3826</v>
      </c>
      <c r="AC997" s="1253"/>
      <c r="AD997" s="1231"/>
    </row>
    <row r="998" spans="1:30" ht="15.75" hidden="1" customHeight="1">
      <c r="A998" s="1244">
        <f t="shared" si="48"/>
        <v>203</v>
      </c>
      <c r="B998" s="1245" t="s">
        <v>3427</v>
      </c>
      <c r="C998" s="1245" t="s">
        <v>3392</v>
      </c>
      <c r="D998" s="1245" t="s">
        <v>3422</v>
      </c>
      <c r="E998" s="1244" t="s">
        <v>1710</v>
      </c>
      <c r="F998" s="1245">
        <f t="shared" si="65"/>
        <v>1991</v>
      </c>
      <c r="G998" s="1247">
        <v>33240</v>
      </c>
      <c r="H998" s="1244" t="s">
        <v>1699</v>
      </c>
      <c r="I998" s="1248" t="s">
        <v>3826</v>
      </c>
      <c r="J998" s="1245" t="s">
        <v>1681</v>
      </c>
      <c r="K998" s="1245">
        <v>0</v>
      </c>
      <c r="L998" s="1245" t="s">
        <v>2050</v>
      </c>
      <c r="M998" s="1245" t="s">
        <v>2050</v>
      </c>
      <c r="N998" s="1245"/>
      <c r="O998" s="1245" t="s">
        <v>1227</v>
      </c>
      <c r="P998" s="1249"/>
      <c r="Q998" s="1245"/>
      <c r="R998" s="1251" t="s">
        <v>1746</v>
      </c>
      <c r="S998" s="1244"/>
      <c r="T998" s="1244" t="s">
        <v>725</v>
      </c>
      <c r="U998" s="1244"/>
      <c r="V998" s="1244"/>
      <c r="W998" s="1244" t="s">
        <v>1742</v>
      </c>
      <c r="X998" s="1244"/>
      <c r="Y998" s="1251"/>
      <c r="Z998" s="1251" t="s">
        <v>725</v>
      </c>
      <c r="AA998" s="1250">
        <f t="shared" ca="1" si="67"/>
        <v>21.166666666666668</v>
      </c>
      <c r="AB998" s="1252" t="s">
        <v>3826</v>
      </c>
      <c r="AC998" s="1253"/>
      <c r="AD998" s="1231"/>
    </row>
    <row r="999" spans="1:30" ht="15.75" hidden="1" customHeight="1">
      <c r="A999" s="1244">
        <f t="shared" si="48"/>
        <v>203</v>
      </c>
      <c r="B999" s="1245" t="s">
        <v>3428</v>
      </c>
      <c r="C999" s="1245" t="s">
        <v>3392</v>
      </c>
      <c r="D999" s="1245" t="s">
        <v>3422</v>
      </c>
      <c r="E999" s="1244" t="s">
        <v>1710</v>
      </c>
      <c r="F999" s="1245">
        <f t="shared" si="65"/>
        <v>1986</v>
      </c>
      <c r="G999" s="1247">
        <v>31420</v>
      </c>
      <c r="H999" s="1244" t="s">
        <v>1699</v>
      </c>
      <c r="I999" s="1248" t="s">
        <v>3826</v>
      </c>
      <c r="J999" s="1245" t="s">
        <v>1681</v>
      </c>
      <c r="K999" s="1245">
        <v>0</v>
      </c>
      <c r="L999" s="1245" t="s">
        <v>2050</v>
      </c>
      <c r="M999" s="1245" t="s">
        <v>2050</v>
      </c>
      <c r="N999" s="1245"/>
      <c r="O999" s="1245" t="s">
        <v>1227</v>
      </c>
      <c r="P999" s="1249"/>
      <c r="Q999" s="1245"/>
      <c r="R999" s="1251" t="s">
        <v>1746</v>
      </c>
      <c r="S999" s="1244"/>
      <c r="T999" s="1244" t="s">
        <v>725</v>
      </c>
      <c r="U999" s="1244" t="s">
        <v>1774</v>
      </c>
      <c r="V999" s="1244"/>
      <c r="W999" s="1250" t="s">
        <v>1708</v>
      </c>
      <c r="X999" s="1244"/>
      <c r="Y999" s="1251"/>
      <c r="Z999" s="1251"/>
      <c r="AA999" s="1250">
        <f t="shared" ca="1" si="67"/>
        <v>16.25</v>
      </c>
      <c r="AB999" s="1252" t="s">
        <v>3826</v>
      </c>
      <c r="AC999" s="1253"/>
      <c r="AD999" s="1231"/>
    </row>
    <row r="1000" spans="1:30" ht="15.75" hidden="1" customHeight="1">
      <c r="A1000" s="1244">
        <f t="shared" si="48"/>
        <v>203</v>
      </c>
      <c r="B1000" s="1245" t="s">
        <v>971</v>
      </c>
      <c r="C1000" s="1245" t="s">
        <v>3392</v>
      </c>
      <c r="D1000" s="1245" t="s">
        <v>3422</v>
      </c>
      <c r="E1000" s="1246" t="s">
        <v>1710</v>
      </c>
      <c r="F1000" s="1245">
        <f t="shared" si="65"/>
        <v>1982</v>
      </c>
      <c r="G1000" s="1247">
        <v>30178</v>
      </c>
      <c r="H1000" s="1244" t="s">
        <v>1861</v>
      </c>
      <c r="I1000" s="1248" t="s">
        <v>3826</v>
      </c>
      <c r="J1000" s="1245" t="s">
        <v>1683</v>
      </c>
      <c r="K1000" s="1245" t="s">
        <v>1862</v>
      </c>
      <c r="L1000" s="1245" t="s">
        <v>2493</v>
      </c>
      <c r="M1000" s="1245" t="s">
        <v>2768</v>
      </c>
      <c r="N1000" s="1245"/>
      <c r="O1000" s="1245" t="s">
        <v>2768</v>
      </c>
      <c r="P1000" s="1249"/>
      <c r="Q1000" s="1245" t="s">
        <v>1756</v>
      </c>
      <c r="R1000" s="1251" t="s">
        <v>2130</v>
      </c>
      <c r="S1000" s="1244"/>
      <c r="T1000" s="1244" t="s">
        <v>725</v>
      </c>
      <c r="U1000" s="1244" t="s">
        <v>1760</v>
      </c>
      <c r="V1000" s="1244"/>
      <c r="W1000" s="1244">
        <v>0</v>
      </c>
      <c r="X1000" s="1244" t="s">
        <v>1696</v>
      </c>
      <c r="Y1000" s="1251">
        <v>41282</v>
      </c>
      <c r="Z1000" s="1251">
        <v>41647</v>
      </c>
      <c r="AA1000" s="1250">
        <f t="shared" ca="1" si="67"/>
        <v>12.833333333333334</v>
      </c>
      <c r="AB1000" s="1252" t="s">
        <v>3826</v>
      </c>
      <c r="AC1000" s="1253"/>
      <c r="AD1000" s="1231"/>
    </row>
    <row r="1001" spans="1:30" ht="15.75" hidden="1" customHeight="1">
      <c r="A1001" s="1244">
        <f t="shared" si="48"/>
        <v>203</v>
      </c>
      <c r="B1001" s="1245" t="s">
        <v>3429</v>
      </c>
      <c r="C1001" s="1245" t="s">
        <v>3392</v>
      </c>
      <c r="D1001" s="1245" t="s">
        <v>3422</v>
      </c>
      <c r="E1001" s="1244" t="s">
        <v>1690</v>
      </c>
      <c r="F1001" s="1245">
        <f t="shared" si="65"/>
        <v>1976</v>
      </c>
      <c r="G1001" s="1247">
        <v>28091</v>
      </c>
      <c r="H1001" s="1244" t="s">
        <v>1699</v>
      </c>
      <c r="I1001" s="1248" t="s">
        <v>3826</v>
      </c>
      <c r="J1001" s="1245" t="s">
        <v>1681</v>
      </c>
      <c r="K1001" s="1245">
        <v>0</v>
      </c>
      <c r="L1001" s="1245" t="s">
        <v>2280</v>
      </c>
      <c r="M1001" s="1245" t="s">
        <v>3411</v>
      </c>
      <c r="N1001" s="1245"/>
      <c r="O1001" s="1245" t="s">
        <v>1227</v>
      </c>
      <c r="P1001" s="1249"/>
      <c r="Q1001" s="1245"/>
      <c r="R1001" s="1244" t="s">
        <v>1762</v>
      </c>
      <c r="S1001" s="1244"/>
      <c r="T1001" s="1244">
        <v>2018</v>
      </c>
      <c r="U1001" s="1244" t="s">
        <v>1774</v>
      </c>
      <c r="V1001" s="1244"/>
      <c r="W1001" s="1250" t="s">
        <v>1708</v>
      </c>
      <c r="X1001" s="1244"/>
      <c r="Y1001" s="1251"/>
      <c r="Z1001" s="1251"/>
      <c r="AA1001" s="1250">
        <f t="shared" ca="1" si="67"/>
        <v>12.083333333333334</v>
      </c>
      <c r="AB1001" s="1252" t="s">
        <v>3826</v>
      </c>
      <c r="AC1001" s="1253"/>
      <c r="AD1001" s="1231"/>
    </row>
    <row r="1002" spans="1:30" ht="15.75" hidden="1" customHeight="1">
      <c r="A1002" s="1244">
        <f t="shared" si="48"/>
        <v>203</v>
      </c>
      <c r="B1002" s="1245" t="s">
        <v>3430</v>
      </c>
      <c r="C1002" s="1245" t="s">
        <v>3392</v>
      </c>
      <c r="D1002" s="1245" t="s">
        <v>3431</v>
      </c>
      <c r="E1002" s="1244" t="s">
        <v>1710</v>
      </c>
      <c r="F1002" s="1245">
        <f t="shared" si="65"/>
        <v>1986</v>
      </c>
      <c r="G1002" s="1247">
        <v>31568</v>
      </c>
      <c r="H1002" s="1244" t="s">
        <v>1699</v>
      </c>
      <c r="I1002" s="1248" t="s">
        <v>3826</v>
      </c>
      <c r="J1002" s="1245" t="s">
        <v>1683</v>
      </c>
      <c r="K1002" s="1245">
        <v>0</v>
      </c>
      <c r="L1002" s="1245" t="s">
        <v>3432</v>
      </c>
      <c r="M1002" s="1245" t="s">
        <v>3433</v>
      </c>
      <c r="N1002" s="1245"/>
      <c r="O1002" s="1245" t="s">
        <v>3434</v>
      </c>
      <c r="P1002" s="1249">
        <v>44415</v>
      </c>
      <c r="Q1002" s="1245"/>
      <c r="R1002" s="1251" t="s">
        <v>1730</v>
      </c>
      <c r="S1002" s="1244"/>
      <c r="T1002" s="1244" t="s">
        <v>725</v>
      </c>
      <c r="U1002" s="1244" t="s">
        <v>1774</v>
      </c>
      <c r="V1002" s="1244"/>
      <c r="W1002" s="1244" t="s">
        <v>2003</v>
      </c>
      <c r="X1002" s="1244"/>
      <c r="Y1002" s="1251"/>
      <c r="Z1002" s="1251"/>
      <c r="AA1002" s="1250">
        <f t="shared" ca="1" si="67"/>
        <v>16.666666666666668</v>
      </c>
      <c r="AB1002" s="1252" t="s">
        <v>3826</v>
      </c>
      <c r="AC1002" s="1253"/>
      <c r="AD1002" s="1231"/>
    </row>
    <row r="1003" spans="1:30" ht="15.75" hidden="1" customHeight="1">
      <c r="A1003" s="1244">
        <f t="shared" si="48"/>
        <v>203</v>
      </c>
      <c r="B1003" s="1245" t="s">
        <v>3435</v>
      </c>
      <c r="C1003" s="1245" t="s">
        <v>3392</v>
      </c>
      <c r="D1003" s="1245" t="s">
        <v>3431</v>
      </c>
      <c r="E1003" s="1246" t="s">
        <v>1690</v>
      </c>
      <c r="F1003" s="1245">
        <f t="shared" si="65"/>
        <v>1979</v>
      </c>
      <c r="G1003" s="1247">
        <v>28949</v>
      </c>
      <c r="H1003" s="1244" t="s">
        <v>1699</v>
      </c>
      <c r="I1003" s="1248" t="s">
        <v>3826</v>
      </c>
      <c r="J1003" s="1245" t="s">
        <v>1683</v>
      </c>
      <c r="K1003" s="1245">
        <v>0</v>
      </c>
      <c r="L1003" s="1245" t="s">
        <v>1800</v>
      </c>
      <c r="M1003" s="1245" t="s">
        <v>1800</v>
      </c>
      <c r="N1003" s="1245"/>
      <c r="O1003" s="1245" t="s">
        <v>3436</v>
      </c>
      <c r="P1003" s="1249"/>
      <c r="Q1003" s="1245"/>
      <c r="R1003" s="1251" t="s">
        <v>1762</v>
      </c>
      <c r="S1003" s="1244"/>
      <c r="T1003" s="1244">
        <v>0</v>
      </c>
      <c r="U1003" s="1244" t="s">
        <v>1774</v>
      </c>
      <c r="V1003" s="1244"/>
      <c r="W1003" s="1250" t="s">
        <v>1716</v>
      </c>
      <c r="X1003" s="1244" t="s">
        <v>1770</v>
      </c>
      <c r="Y1003" s="1251">
        <v>36298</v>
      </c>
      <c r="Z1003" s="1251">
        <v>36664</v>
      </c>
      <c r="AA1003" s="1250">
        <f t="shared" ca="1" si="67"/>
        <v>14.5</v>
      </c>
      <c r="AB1003" s="1252" t="s">
        <v>3826</v>
      </c>
      <c r="AC1003" s="1253"/>
      <c r="AD1003" s="1231"/>
    </row>
    <row r="1004" spans="1:30" ht="15.75" hidden="1" customHeight="1">
      <c r="A1004" s="1244">
        <f t="shared" si="48"/>
        <v>203</v>
      </c>
      <c r="B1004" s="1245" t="s">
        <v>3437</v>
      </c>
      <c r="C1004" s="1245" t="s">
        <v>3392</v>
      </c>
      <c r="D1004" s="1245" t="s">
        <v>3431</v>
      </c>
      <c r="E1004" s="1244" t="s">
        <v>1690</v>
      </c>
      <c r="F1004" s="1245">
        <f t="shared" si="65"/>
        <v>1980</v>
      </c>
      <c r="G1004" s="1247">
        <v>29440</v>
      </c>
      <c r="H1004" s="1244" t="s">
        <v>1699</v>
      </c>
      <c r="I1004" s="1248" t="s">
        <v>3826</v>
      </c>
      <c r="J1004" s="1245" t="s">
        <v>1683</v>
      </c>
      <c r="K1004" s="1245">
        <v>0</v>
      </c>
      <c r="L1004" s="1245" t="s">
        <v>2057</v>
      </c>
      <c r="M1004" s="1245" t="s">
        <v>1800</v>
      </c>
      <c r="N1004" s="1245"/>
      <c r="O1004" s="1245" t="s">
        <v>2261</v>
      </c>
      <c r="P1004" s="1249"/>
      <c r="Q1004" s="1245"/>
      <c r="R1004" s="1244" t="s">
        <v>3438</v>
      </c>
      <c r="S1004" s="1244"/>
      <c r="T1004" s="1244" t="s">
        <v>725</v>
      </c>
      <c r="U1004" s="1244" t="s">
        <v>1694</v>
      </c>
      <c r="V1004" s="1244"/>
      <c r="W1004" s="1244" t="s">
        <v>2003</v>
      </c>
      <c r="X1004" s="1244" t="s">
        <v>1696</v>
      </c>
      <c r="Y1004" s="1251">
        <v>37795</v>
      </c>
      <c r="Z1004" s="1251">
        <v>38161</v>
      </c>
      <c r="AA1004" s="1250">
        <f t="shared" ca="1" si="67"/>
        <v>15.833333333333334</v>
      </c>
      <c r="AB1004" s="1252" t="s">
        <v>3826</v>
      </c>
      <c r="AC1004" s="1253"/>
      <c r="AD1004" s="1231"/>
    </row>
    <row r="1005" spans="1:30" ht="15.75" hidden="1" customHeight="1">
      <c r="A1005" s="1244">
        <f t="shared" si="48"/>
        <v>203</v>
      </c>
      <c r="B1005" s="1245" t="s">
        <v>3439</v>
      </c>
      <c r="C1005" s="1245" t="s">
        <v>3392</v>
      </c>
      <c r="D1005" s="1245" t="s">
        <v>3431</v>
      </c>
      <c r="E1005" s="1244" t="s">
        <v>1710</v>
      </c>
      <c r="F1005" s="1245">
        <f t="shared" si="65"/>
        <v>1981</v>
      </c>
      <c r="G1005" s="1247">
        <v>29821</v>
      </c>
      <c r="H1005" s="1244" t="s">
        <v>1699</v>
      </c>
      <c r="I1005" s="1248" t="s">
        <v>3826</v>
      </c>
      <c r="J1005" s="1245" t="s">
        <v>1683</v>
      </c>
      <c r="K1005" s="1245">
        <v>0</v>
      </c>
      <c r="L1005" s="1245" t="s">
        <v>1800</v>
      </c>
      <c r="M1005" s="1245" t="s">
        <v>1800</v>
      </c>
      <c r="N1005" s="1245"/>
      <c r="O1005" s="1245" t="s">
        <v>3440</v>
      </c>
      <c r="P1005" s="1249">
        <v>43862</v>
      </c>
      <c r="Q1005" s="1245"/>
      <c r="R1005" s="1251" t="s">
        <v>1916</v>
      </c>
      <c r="S1005" s="1244"/>
      <c r="T1005" s="1244" t="s">
        <v>725</v>
      </c>
      <c r="U1005" s="1244"/>
      <c r="V1005" s="1244"/>
      <c r="W1005" s="1244">
        <v>0</v>
      </c>
      <c r="X1005" s="1244"/>
      <c r="Y1005" s="1251"/>
      <c r="Z1005" s="1251"/>
      <c r="AA1005" s="1250">
        <f t="shared" ca="1" si="67"/>
        <v>11.833333333333334</v>
      </c>
      <c r="AB1005" s="1252" t="s">
        <v>3826</v>
      </c>
      <c r="AC1005" s="1253"/>
      <c r="AD1005" s="1231"/>
    </row>
    <row r="1006" spans="1:30" ht="15.75" hidden="1" customHeight="1">
      <c r="A1006" s="1244">
        <f t="shared" si="48"/>
        <v>203</v>
      </c>
      <c r="B1006" s="1245" t="s">
        <v>3441</v>
      </c>
      <c r="C1006" s="1245" t="s">
        <v>3392</v>
      </c>
      <c r="D1006" s="1245" t="s">
        <v>3431</v>
      </c>
      <c r="E1006" s="1246" t="s">
        <v>1710</v>
      </c>
      <c r="F1006" s="1245">
        <f t="shared" si="65"/>
        <v>1978</v>
      </c>
      <c r="G1006" s="1247">
        <v>28810</v>
      </c>
      <c r="H1006" s="1244" t="s">
        <v>1699</v>
      </c>
      <c r="I1006" s="1248" t="s">
        <v>3826</v>
      </c>
      <c r="J1006" s="1245" t="s">
        <v>1683</v>
      </c>
      <c r="K1006" s="1245">
        <v>0</v>
      </c>
      <c r="L1006" s="1245" t="s">
        <v>1800</v>
      </c>
      <c r="M1006" s="1245" t="s">
        <v>1800</v>
      </c>
      <c r="N1006" s="1245"/>
      <c r="O1006" s="1245" t="s">
        <v>3436</v>
      </c>
      <c r="P1006" s="1256" t="s">
        <v>2570</v>
      </c>
      <c r="Q1006" s="1245"/>
      <c r="R1006" s="1244" t="s">
        <v>1746</v>
      </c>
      <c r="S1006" s="1244"/>
      <c r="T1006" s="1244" t="s">
        <v>725</v>
      </c>
      <c r="U1006" s="1244" t="s">
        <v>1774</v>
      </c>
      <c r="V1006" s="1244"/>
      <c r="W1006" s="1244">
        <v>0</v>
      </c>
      <c r="X1006" s="1244"/>
      <c r="Y1006" s="1251"/>
      <c r="Z1006" s="1251"/>
      <c r="AA1006" s="1250">
        <f t="shared" ca="1" si="67"/>
        <v>9.0833333333333339</v>
      </c>
      <c r="AB1006" s="1252" t="s">
        <v>3826</v>
      </c>
      <c r="AC1006" s="1253"/>
      <c r="AD1006" s="1231"/>
    </row>
    <row r="1007" spans="1:30" ht="15.75" hidden="1" customHeight="1">
      <c r="A1007" s="1244">
        <f t="shared" si="48"/>
        <v>203</v>
      </c>
      <c r="B1007" s="1245" t="s">
        <v>3442</v>
      </c>
      <c r="C1007" s="1245" t="s">
        <v>3392</v>
      </c>
      <c r="D1007" s="1245" t="s">
        <v>3431</v>
      </c>
      <c r="E1007" s="1244" t="s">
        <v>1690</v>
      </c>
      <c r="F1007" s="1245">
        <f t="shared" si="65"/>
        <v>1976</v>
      </c>
      <c r="G1007" s="1247">
        <v>27774</v>
      </c>
      <c r="H1007" s="1244" t="s">
        <v>1699</v>
      </c>
      <c r="I1007" s="1248" t="s">
        <v>3826</v>
      </c>
      <c r="J1007" s="1245" t="s">
        <v>1683</v>
      </c>
      <c r="K1007" s="1245">
        <v>0</v>
      </c>
      <c r="L1007" s="1245" t="s">
        <v>1800</v>
      </c>
      <c r="M1007" s="1245" t="s">
        <v>1800</v>
      </c>
      <c r="N1007" s="1245"/>
      <c r="O1007" s="1245" t="s">
        <v>3249</v>
      </c>
      <c r="P1007" s="1249"/>
      <c r="Q1007" s="1245"/>
      <c r="R1007" s="1251" t="s">
        <v>2074</v>
      </c>
      <c r="S1007" s="1244"/>
      <c r="T1007" s="1244">
        <v>2018</v>
      </c>
      <c r="U1007" s="1244" t="s">
        <v>1774</v>
      </c>
      <c r="V1007" s="1244"/>
      <c r="W1007" s="1244" t="s">
        <v>725</v>
      </c>
      <c r="X1007" s="1244"/>
      <c r="Y1007" s="1251"/>
      <c r="Z1007" s="1251"/>
      <c r="AA1007" s="1250">
        <f t="shared" ca="1" si="67"/>
        <v>11.25</v>
      </c>
      <c r="AB1007" s="1252" t="s">
        <v>3826</v>
      </c>
      <c r="AC1007" s="1253"/>
      <c r="AD1007" s="1231"/>
    </row>
    <row r="1008" spans="1:30" ht="15.75" hidden="1" customHeight="1">
      <c r="A1008" s="1244">
        <f t="shared" si="48"/>
        <v>203</v>
      </c>
      <c r="B1008" s="1245" t="s">
        <v>3443</v>
      </c>
      <c r="C1008" s="1245" t="s">
        <v>3392</v>
      </c>
      <c r="D1008" s="1245" t="s">
        <v>3431</v>
      </c>
      <c r="E1008" s="1244" t="s">
        <v>1710</v>
      </c>
      <c r="F1008" s="1245">
        <f t="shared" si="65"/>
        <v>1981</v>
      </c>
      <c r="G1008" s="1247">
        <v>29822</v>
      </c>
      <c r="H1008" s="1244" t="s">
        <v>1691</v>
      </c>
      <c r="I1008" s="1248" t="s">
        <v>3826</v>
      </c>
      <c r="J1008" s="1245" t="s">
        <v>1683</v>
      </c>
      <c r="K1008" s="1245">
        <v>0</v>
      </c>
      <c r="L1008" s="1245" t="s">
        <v>1800</v>
      </c>
      <c r="M1008" s="1245" t="s">
        <v>1800</v>
      </c>
      <c r="N1008" s="1245"/>
      <c r="O1008" s="1245" t="s">
        <v>3436</v>
      </c>
      <c r="P1008" s="1249">
        <v>43770</v>
      </c>
      <c r="Q1008" s="1245"/>
      <c r="R1008" s="1251" t="s">
        <v>2284</v>
      </c>
      <c r="S1008" s="1244"/>
      <c r="T1008" s="1244">
        <v>0</v>
      </c>
      <c r="U1008" s="1244" t="s">
        <v>1774</v>
      </c>
      <c r="V1008" s="1244"/>
      <c r="W1008" s="1244">
        <v>0</v>
      </c>
      <c r="X1008" s="1244" t="s">
        <v>1770</v>
      </c>
      <c r="Y1008" s="1251">
        <v>41123</v>
      </c>
      <c r="Z1008" s="1251">
        <v>41488</v>
      </c>
      <c r="AA1008" s="1250">
        <f t="shared" ca="1" si="67"/>
        <v>11.833333333333334</v>
      </c>
      <c r="AB1008" s="1252" t="s">
        <v>3826</v>
      </c>
      <c r="AC1008" s="1253"/>
      <c r="AD1008" s="1231"/>
    </row>
    <row r="1009" spans="1:30" ht="15.75" hidden="1" customHeight="1">
      <c r="A1009" s="1244">
        <f t="shared" si="48"/>
        <v>203</v>
      </c>
      <c r="B1009" s="1245" t="s">
        <v>3444</v>
      </c>
      <c r="C1009" s="1245" t="s">
        <v>3392</v>
      </c>
      <c r="D1009" s="1245" t="s">
        <v>3431</v>
      </c>
      <c r="E1009" s="1246" t="s">
        <v>1710</v>
      </c>
      <c r="F1009" s="1245">
        <f t="shared" si="65"/>
        <v>1979</v>
      </c>
      <c r="G1009" s="1247">
        <v>29000</v>
      </c>
      <c r="H1009" s="1244" t="s">
        <v>1699</v>
      </c>
      <c r="I1009" s="1248" t="s">
        <v>3826</v>
      </c>
      <c r="J1009" s="1245" t="s">
        <v>1683</v>
      </c>
      <c r="K1009" s="1245">
        <v>0</v>
      </c>
      <c r="L1009" s="1245" t="s">
        <v>1800</v>
      </c>
      <c r="M1009" s="1245" t="s">
        <v>1800</v>
      </c>
      <c r="N1009" s="1245"/>
      <c r="O1009" s="1245" t="s">
        <v>2261</v>
      </c>
      <c r="P1009" s="1249">
        <v>44105</v>
      </c>
      <c r="Q1009" s="1245"/>
      <c r="R1009" s="1244"/>
      <c r="S1009" s="1244"/>
      <c r="T1009" s="1244" t="s">
        <v>725</v>
      </c>
      <c r="U1009" s="1244" t="s">
        <v>1774</v>
      </c>
      <c r="V1009" s="1244"/>
      <c r="W1009" s="1250" t="s">
        <v>1708</v>
      </c>
      <c r="X1009" s="1244"/>
      <c r="Y1009" s="1251">
        <v>41746</v>
      </c>
      <c r="Z1009" s="1251">
        <v>42111</v>
      </c>
      <c r="AA1009" s="1250">
        <f t="shared" ca="1" si="67"/>
        <v>9.5833333333333339</v>
      </c>
      <c r="AB1009" s="1252" t="s">
        <v>3826</v>
      </c>
      <c r="AC1009" s="1253"/>
      <c r="AD1009" s="1231"/>
    </row>
    <row r="1010" spans="1:30" ht="15.75" hidden="1" customHeight="1">
      <c r="A1010" s="1244">
        <f t="shared" si="48"/>
        <v>203</v>
      </c>
      <c r="B1010" s="1245" t="s">
        <v>3445</v>
      </c>
      <c r="C1010" s="1245" t="s">
        <v>3392</v>
      </c>
      <c r="D1010" s="1245" t="s">
        <v>3431</v>
      </c>
      <c r="E1010" s="1244" t="s">
        <v>1710</v>
      </c>
      <c r="F1010" s="1245">
        <f t="shared" si="65"/>
        <v>1980</v>
      </c>
      <c r="G1010" s="1247">
        <v>29457</v>
      </c>
      <c r="H1010" s="1244" t="s">
        <v>1699</v>
      </c>
      <c r="I1010" s="1248" t="s">
        <v>3826</v>
      </c>
      <c r="J1010" s="1245" t="s">
        <v>1683</v>
      </c>
      <c r="K1010" s="1245">
        <v>0</v>
      </c>
      <c r="L1010" s="1245" t="s">
        <v>1800</v>
      </c>
      <c r="M1010" s="1245" t="s">
        <v>1800</v>
      </c>
      <c r="N1010" s="1245"/>
      <c r="O1010" s="1245" t="s">
        <v>2050</v>
      </c>
      <c r="P1010" s="1249"/>
      <c r="Q1010" s="1245"/>
      <c r="R1010" s="1251" t="s">
        <v>1916</v>
      </c>
      <c r="S1010" s="1244"/>
      <c r="T1010" s="1244"/>
      <c r="U1010" s="1244"/>
      <c r="V1010" s="1244"/>
      <c r="W1010" s="1244">
        <v>0</v>
      </c>
      <c r="X1010" s="1244"/>
      <c r="Y1010" s="1251"/>
      <c r="Z1010" s="1251" t="s">
        <v>725</v>
      </c>
      <c r="AA1010" s="1250">
        <f t="shared" ca="1" si="67"/>
        <v>10.833333333333334</v>
      </c>
      <c r="AB1010" s="1252" t="s">
        <v>3826</v>
      </c>
      <c r="AC1010" s="1253"/>
      <c r="AD1010" s="1231"/>
    </row>
    <row r="1011" spans="1:30" ht="15.75" hidden="1" customHeight="1">
      <c r="A1011" s="1244">
        <f t="shared" si="48"/>
        <v>203</v>
      </c>
      <c r="B1011" s="1245" t="s">
        <v>3446</v>
      </c>
      <c r="C1011" s="1245" t="s">
        <v>3392</v>
      </c>
      <c r="D1011" s="1245" t="s">
        <v>3431</v>
      </c>
      <c r="E1011" s="1246" t="s">
        <v>1710</v>
      </c>
      <c r="F1011" s="1245">
        <f t="shared" si="65"/>
        <v>1984</v>
      </c>
      <c r="G1011" s="1247">
        <v>30839</v>
      </c>
      <c r="H1011" s="1244" t="s">
        <v>1699</v>
      </c>
      <c r="I1011" s="1248" t="s">
        <v>3826</v>
      </c>
      <c r="J1011" s="1245" t="s">
        <v>1681</v>
      </c>
      <c r="K1011" s="1245">
        <v>0</v>
      </c>
      <c r="L1011" s="1245" t="s">
        <v>1800</v>
      </c>
      <c r="M1011" s="1245" t="s">
        <v>1800</v>
      </c>
      <c r="N1011" s="1245"/>
      <c r="O1011" s="1245" t="s">
        <v>1227</v>
      </c>
      <c r="P1011" s="1249"/>
      <c r="Q1011" s="1245"/>
      <c r="R1011" s="1244"/>
      <c r="S1011" s="1244"/>
      <c r="T1011" s="1244" t="s">
        <v>725</v>
      </c>
      <c r="U1011" s="1244" t="s">
        <v>1774</v>
      </c>
      <c r="V1011" s="1244"/>
      <c r="W1011" s="1244">
        <v>0</v>
      </c>
      <c r="X1011" s="1244"/>
      <c r="Y1011" s="1251"/>
      <c r="Z1011" s="1251"/>
      <c r="AA1011" s="1250">
        <f t="shared" ca="1" si="67"/>
        <v>14.666666666666666</v>
      </c>
      <c r="AB1011" s="1252" t="s">
        <v>3826</v>
      </c>
      <c r="AC1011" s="1253"/>
      <c r="AD1011" s="1231"/>
    </row>
    <row r="1012" spans="1:30" ht="15.75" hidden="1" customHeight="1">
      <c r="A1012" s="1244">
        <f t="shared" si="48"/>
        <v>203</v>
      </c>
      <c r="B1012" s="1245" t="s">
        <v>3447</v>
      </c>
      <c r="C1012" s="1245" t="s">
        <v>3392</v>
      </c>
      <c r="D1012" s="1245" t="s">
        <v>1704</v>
      </c>
      <c r="E1012" s="1246" t="s">
        <v>1710</v>
      </c>
      <c r="F1012" s="1245">
        <f t="shared" si="65"/>
        <v>1985</v>
      </c>
      <c r="G1012" s="1247">
        <v>31057</v>
      </c>
      <c r="H1012" s="1244" t="s">
        <v>1705</v>
      </c>
      <c r="I1012" s="1248" t="s">
        <v>3826</v>
      </c>
      <c r="J1012" s="1245" t="s">
        <v>20</v>
      </c>
      <c r="K1012" s="1245">
        <v>0</v>
      </c>
      <c r="L1012" s="1245" t="s">
        <v>1739</v>
      </c>
      <c r="M1012" s="1245">
        <v>0</v>
      </c>
      <c r="N1012" s="1245"/>
      <c r="O1012" s="1245" t="s">
        <v>1227</v>
      </c>
      <c r="P1012" s="1249"/>
      <c r="Q1012" s="1245"/>
      <c r="R1012" s="1251" t="s">
        <v>1730</v>
      </c>
      <c r="S1012" s="1244" t="s">
        <v>1806</v>
      </c>
      <c r="T1012" s="1244"/>
      <c r="U1012" s="1244"/>
      <c r="V1012" s="1244" t="s">
        <v>1712</v>
      </c>
      <c r="W1012" s="1250" t="s">
        <v>1716</v>
      </c>
      <c r="X1012" s="1244"/>
      <c r="Y1012" s="1251"/>
      <c r="Z1012" s="1251"/>
      <c r="AA1012" s="1250">
        <f t="shared" ca="1" si="67"/>
        <v>15.25</v>
      </c>
      <c r="AB1012" s="1252" t="s">
        <v>3826</v>
      </c>
      <c r="AC1012" s="1253"/>
      <c r="AD1012" s="1231"/>
    </row>
    <row r="1013" spans="1:30" ht="15.75" hidden="1" customHeight="1">
      <c r="A1013" s="1244">
        <f t="shared" si="48"/>
        <v>203</v>
      </c>
      <c r="B1013" s="1245" t="s">
        <v>3448</v>
      </c>
      <c r="C1013" s="1245" t="s">
        <v>3392</v>
      </c>
      <c r="D1013" s="1245" t="s">
        <v>1704</v>
      </c>
      <c r="E1013" s="1246" t="s">
        <v>1690</v>
      </c>
      <c r="F1013" s="1245">
        <f t="shared" si="65"/>
        <v>1974</v>
      </c>
      <c r="G1013" s="1247">
        <v>27345</v>
      </c>
      <c r="H1013" s="1244" t="s">
        <v>1711</v>
      </c>
      <c r="I1013" s="1248" t="s">
        <v>3826</v>
      </c>
      <c r="J1013" s="1245" t="s">
        <v>20</v>
      </c>
      <c r="K1013" s="1245">
        <v>0</v>
      </c>
      <c r="L1013" s="1245" t="s">
        <v>2127</v>
      </c>
      <c r="M1013" s="1245">
        <v>0</v>
      </c>
      <c r="N1013" s="1245"/>
      <c r="O1013" s="1245">
        <v>0</v>
      </c>
      <c r="P1013" s="1249"/>
      <c r="Q1013" s="1245"/>
      <c r="R1013" s="1251" t="s">
        <v>3449</v>
      </c>
      <c r="S1013" s="1244" t="s">
        <v>2147</v>
      </c>
      <c r="T1013" s="1244"/>
      <c r="U1013" s="1244"/>
      <c r="V1013" s="1244"/>
      <c r="W1013" s="1244">
        <v>0</v>
      </c>
      <c r="X1013" s="1244"/>
      <c r="Y1013" s="1251"/>
      <c r="Z1013" s="1251"/>
      <c r="AA1013" s="1250">
        <f t="shared" ca="1" si="67"/>
        <v>10.083333333333334</v>
      </c>
      <c r="AB1013" s="1252" t="s">
        <v>3826</v>
      </c>
      <c r="AC1013" s="1253"/>
      <c r="AD1013" s="1231"/>
    </row>
    <row r="1014" spans="1:30" ht="15.75" hidden="1" customHeight="1">
      <c r="A1014" s="1244">
        <f t="shared" si="48"/>
        <v>203</v>
      </c>
      <c r="B1014" s="1245" t="s">
        <v>3450</v>
      </c>
      <c r="C1014" s="1245" t="s">
        <v>3392</v>
      </c>
      <c r="D1014" s="1245"/>
      <c r="E1014" s="1244" t="s">
        <v>1690</v>
      </c>
      <c r="F1014" s="1245">
        <f t="shared" si="65"/>
        <v>1970</v>
      </c>
      <c r="G1014" s="1247">
        <v>25813</v>
      </c>
      <c r="H1014" s="1244" t="s">
        <v>1748</v>
      </c>
      <c r="I1014" s="1248" t="s">
        <v>3826</v>
      </c>
      <c r="J1014" s="1245" t="s">
        <v>20</v>
      </c>
      <c r="K1014" s="1245">
        <v>0</v>
      </c>
      <c r="L1014" s="1245" t="s">
        <v>2136</v>
      </c>
      <c r="M1014" s="1245">
        <v>0</v>
      </c>
      <c r="N1014" s="1245"/>
      <c r="O1014" s="1245" t="s">
        <v>1227</v>
      </c>
      <c r="P1014" s="1249"/>
      <c r="Q1014" s="1245"/>
      <c r="R1014" s="1244"/>
      <c r="S1014" s="1244"/>
      <c r="T1014" s="1244"/>
      <c r="U1014" s="1244"/>
      <c r="V1014" s="1244"/>
      <c r="W1014" s="1244">
        <v>0</v>
      </c>
      <c r="X1014" s="1244"/>
      <c r="Y1014" s="1251"/>
      <c r="Z1014" s="1251"/>
      <c r="AA1014" s="1250">
        <f t="shared" ca="1" si="67"/>
        <v>5.833333333333333</v>
      </c>
      <c r="AB1014" s="1252" t="s">
        <v>3826</v>
      </c>
      <c r="AC1014" s="1253"/>
      <c r="AD1014" s="1231"/>
    </row>
    <row r="1015" spans="1:30" ht="15.75" hidden="1" customHeight="1">
      <c r="A1015" s="1244"/>
      <c r="B1015" s="15"/>
      <c r="C1015" s="1245"/>
      <c r="D1015" s="1245"/>
      <c r="E1015" s="1246"/>
      <c r="F1015" s="1245"/>
      <c r="G1015" s="1247"/>
      <c r="H1015" s="1246"/>
      <c r="I1015" s="1248"/>
      <c r="J1015" s="1245"/>
      <c r="K1015" s="1245"/>
      <c r="L1015" s="1245"/>
      <c r="M1015" s="1245"/>
      <c r="N1015" s="1245"/>
      <c r="O1015" s="1245" t="s">
        <v>1227</v>
      </c>
      <c r="P1015" s="1249"/>
      <c r="Q1015" s="1245"/>
      <c r="R1015" s="1244"/>
      <c r="S1015" s="1244"/>
      <c r="T1015" s="1244"/>
      <c r="U1015" s="1244"/>
      <c r="V1015" s="1244"/>
      <c r="W1015" s="1244"/>
      <c r="X1015" s="1244"/>
      <c r="Y1015" s="1244"/>
      <c r="Z1015" s="1244"/>
      <c r="AA1015" s="1257"/>
      <c r="AB1015" s="1252"/>
      <c r="AC1015" s="1231"/>
      <c r="AD1015" s="1231"/>
    </row>
    <row r="1016" spans="1:30" ht="15.75" customHeight="1">
      <c r="A1016" s="1244"/>
      <c r="B1016" s="1277"/>
      <c r="C1016" s="1245"/>
      <c r="D1016" s="1245"/>
      <c r="E1016" s="1246"/>
      <c r="F1016" s="1245"/>
      <c r="G1016" s="1247"/>
      <c r="H1016" s="1246"/>
      <c r="I1016" s="1248"/>
      <c r="J1016" s="1245"/>
      <c r="K1016" s="1245"/>
      <c r="L1016" s="1245"/>
      <c r="M1016" s="1245"/>
      <c r="N1016" s="1245"/>
      <c r="O1016" s="1245"/>
      <c r="P1016" s="1249"/>
      <c r="Q1016" s="1245"/>
      <c r="R1016" s="1244"/>
      <c r="S1016" s="1244"/>
      <c r="T1016" s="1244"/>
      <c r="U1016" s="1244"/>
      <c r="V1016" s="1244"/>
      <c r="W1016" s="1244"/>
      <c r="X1016" s="1244"/>
      <c r="Y1016" s="1244"/>
      <c r="Z1016" s="1244"/>
      <c r="AA1016" s="1257"/>
      <c r="AB1016" s="1278"/>
      <c r="AC1016" s="1231"/>
      <c r="AD1016" s="1231"/>
    </row>
    <row r="1017" spans="1:30" ht="15.75" customHeight="1">
      <c r="A1017" s="1244"/>
      <c r="B1017" s="1279"/>
      <c r="C1017" s="1245"/>
      <c r="D1017" s="1245"/>
      <c r="E1017" s="1246"/>
      <c r="F1017" s="1245"/>
      <c r="G1017" s="1247"/>
      <c r="H1017" s="1246"/>
      <c r="I1017" s="1248"/>
      <c r="J1017" s="1245"/>
      <c r="K1017" s="1245"/>
      <c r="L1017" s="1245"/>
      <c r="M1017" s="1245"/>
      <c r="N1017" s="1245"/>
      <c r="O1017" s="1245"/>
      <c r="P1017" s="1249"/>
      <c r="Q1017" s="1245"/>
      <c r="R1017" s="1244"/>
      <c r="S1017" s="1244"/>
      <c r="T1017" s="1244"/>
      <c r="U1017" s="1244"/>
      <c r="V1017" s="1244"/>
      <c r="W1017" s="1244"/>
      <c r="X1017" s="1244"/>
      <c r="Y1017" s="1244"/>
      <c r="Z1017" s="1244"/>
      <c r="AA1017" s="1257"/>
      <c r="AB1017" s="1278"/>
      <c r="AC1017" s="1231"/>
      <c r="AD1017" s="1231"/>
    </row>
    <row r="1018" spans="1:30" ht="15.75" customHeight="1">
      <c r="A1018" s="1244"/>
      <c r="B1018" s="1279"/>
      <c r="C1018" s="1245"/>
      <c r="D1018" s="1245"/>
      <c r="E1018" s="1246"/>
      <c r="F1018" s="1245"/>
      <c r="G1018" s="1247"/>
      <c r="H1018" s="1246"/>
      <c r="I1018" s="1248"/>
      <c r="J1018" s="1245"/>
      <c r="K1018" s="1245"/>
      <c r="L1018" s="1245"/>
      <c r="M1018" s="1245"/>
      <c r="N1018" s="1245"/>
      <c r="O1018" s="1245"/>
      <c r="P1018" s="1249"/>
      <c r="Q1018" s="1245"/>
      <c r="R1018" s="1244"/>
      <c r="S1018" s="1244"/>
      <c r="T1018" s="1244"/>
      <c r="U1018" s="1244"/>
      <c r="V1018" s="1244"/>
      <c r="W1018" s="1244"/>
      <c r="X1018" s="1244"/>
      <c r="Y1018" s="1244"/>
      <c r="Z1018" s="1244"/>
      <c r="AA1018" s="1257"/>
      <c r="AB1018" s="1278"/>
      <c r="AC1018" s="1231"/>
      <c r="AD1018" s="1231"/>
    </row>
    <row r="1019" spans="1:30" ht="15.75" customHeight="1">
      <c r="A1019" s="1244"/>
      <c r="B1019" s="1280"/>
      <c r="C1019" s="1245"/>
      <c r="D1019" s="1245"/>
      <c r="E1019" s="1246"/>
      <c r="F1019" s="1245"/>
      <c r="G1019" s="1247"/>
      <c r="H1019" s="1246"/>
      <c r="I1019" s="1248"/>
      <c r="J1019" s="1245"/>
      <c r="K1019" s="1245"/>
      <c r="L1019" s="1245"/>
      <c r="M1019" s="1245"/>
      <c r="N1019" s="1245"/>
      <c r="O1019" s="1245"/>
      <c r="P1019" s="1249"/>
      <c r="Q1019" s="1245"/>
      <c r="R1019" s="1244"/>
      <c r="S1019" s="1244"/>
      <c r="T1019" s="1244"/>
      <c r="U1019" s="1244"/>
      <c r="V1019" s="1244"/>
      <c r="W1019" s="1244"/>
      <c r="X1019" s="1244"/>
      <c r="Y1019" s="1244"/>
      <c r="Z1019" s="1244"/>
      <c r="AA1019" s="1257"/>
      <c r="AB1019" s="1278"/>
      <c r="AC1019" s="1231"/>
      <c r="AD1019" s="1231"/>
    </row>
    <row r="1020" spans="1:30" ht="15.75" customHeight="1">
      <c r="A1020" s="1244"/>
      <c r="B1020" s="1280"/>
      <c r="C1020" s="1245"/>
      <c r="D1020" s="1245"/>
      <c r="E1020" s="1246"/>
      <c r="F1020" s="1245"/>
      <c r="G1020" s="1247"/>
      <c r="H1020" s="1246"/>
      <c r="I1020" s="1248"/>
      <c r="J1020" s="1245"/>
      <c r="K1020" s="1245"/>
      <c r="L1020" s="1245"/>
      <c r="M1020" s="1245"/>
      <c r="N1020" s="1245"/>
      <c r="O1020" s="1245"/>
      <c r="P1020" s="1249"/>
      <c r="Q1020" s="1245"/>
      <c r="R1020" s="1244"/>
      <c r="S1020" s="1244"/>
      <c r="T1020" s="1244"/>
      <c r="U1020" s="1244"/>
      <c r="V1020" s="1244"/>
      <c r="W1020" s="1244"/>
      <c r="X1020" s="1244"/>
      <c r="Y1020" s="1244"/>
      <c r="Z1020" s="1244"/>
      <c r="AA1020" s="1257"/>
      <c r="AB1020" s="1278"/>
      <c r="AC1020" s="1231"/>
      <c r="AD1020" s="1231"/>
    </row>
  </sheetData>
  <autoFilter ref="A4:AA1015">
    <filterColumn colId="3">
      <filters>
        <filter val="Khoa Địa lý"/>
        <filter val="Khoa Giáo dục Chính trị"/>
        <filter val="Khoa Giáo dục mầm non"/>
        <filter val="Khoa Giáo dục Tiểu học"/>
        <filter val="Khoa Hóa học"/>
        <filter val="Khoa Lịch sử"/>
        <filter val="Khoa Ngữ văn"/>
        <filter val="Khoa Sinh học"/>
        <filter val="Khoa Tâm lý - Giáo dục"/>
        <filter val="Khoa Tin học"/>
        <filter val="Khoa Toán học"/>
        <filter val="Khoa Vật lý"/>
        <filter val="Văn phòng Trường"/>
      </filters>
    </filterColumn>
  </autoFilter>
  <mergeCells count="5">
    <mergeCell ref="A1:D1"/>
    <mergeCell ref="A2:D2"/>
    <mergeCell ref="B3:D3"/>
    <mergeCell ref="L4:P4"/>
    <mergeCell ref="Y4:Z4"/>
  </mergeCells>
  <pageMargins left="0.7" right="0.7" top="0.75" bottom="0.75" header="0" footer="0"/>
  <pageSetup orientation="landscape"/>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9"/>
  <sheetViews>
    <sheetView tabSelected="1" topLeftCell="A4" zoomScale="85" zoomScaleNormal="85" workbookViewId="0">
      <selection activeCell="B8" sqref="B8:Q8"/>
    </sheetView>
  </sheetViews>
  <sheetFormatPr defaultColWidth="14.42578125" defaultRowHeight="15" customHeight="1"/>
  <cols>
    <col min="1" max="1" width="4.7109375" customWidth="1"/>
    <col min="2" max="2" width="20.7109375" customWidth="1"/>
    <col min="3" max="3" width="15" customWidth="1"/>
    <col min="4" max="4" width="20.140625" customWidth="1"/>
    <col min="5" max="5" width="21.42578125" customWidth="1"/>
    <col min="6" max="6" width="18.7109375" customWidth="1"/>
    <col min="7" max="7" width="15.28515625" customWidth="1"/>
    <col min="8" max="8" width="15.85546875" customWidth="1"/>
    <col min="9" max="9" width="12.7109375" customWidth="1"/>
    <col min="10" max="10" width="20.42578125" customWidth="1"/>
    <col min="11" max="11" width="11.7109375" customWidth="1"/>
    <col min="12" max="12" width="13.7109375" customWidth="1"/>
    <col min="13" max="13" width="16.140625" customWidth="1"/>
    <col min="14" max="14" width="12.7109375" customWidth="1"/>
    <col min="15" max="15" width="9.7109375" customWidth="1"/>
    <col min="16" max="26" width="9.140625" customWidth="1"/>
  </cols>
  <sheetData>
    <row r="1" spans="1:26" ht="22.5" customHeight="1">
      <c r="A1" s="1281"/>
      <c r="B1" s="1282"/>
      <c r="C1" s="1282"/>
      <c r="D1" s="1282"/>
      <c r="E1" s="1282"/>
      <c r="F1" s="1282"/>
      <c r="G1" s="1282"/>
      <c r="H1" s="1282"/>
      <c r="I1" s="1282"/>
      <c r="J1" s="1282"/>
      <c r="K1" s="1282"/>
      <c r="L1" s="1282"/>
      <c r="M1" s="1282"/>
      <c r="N1" s="1665" t="s">
        <v>3451</v>
      </c>
      <c r="O1" s="1517"/>
      <c r="P1" s="1517"/>
      <c r="Q1" s="1517"/>
      <c r="R1" s="1282"/>
      <c r="S1" s="1282"/>
      <c r="T1" s="1282"/>
      <c r="U1" s="1282"/>
      <c r="V1" s="1282"/>
      <c r="W1" s="1282"/>
      <c r="X1" s="1282"/>
      <c r="Y1" s="1282"/>
      <c r="Z1" s="1282"/>
    </row>
    <row r="2" spans="1:26" ht="15" customHeight="1">
      <c r="A2" s="1281"/>
      <c r="B2" s="1282"/>
      <c r="C2" s="1282"/>
      <c r="D2" s="1282"/>
      <c r="E2" s="1282"/>
      <c r="F2" s="1282"/>
      <c r="G2" s="1282"/>
      <c r="H2" s="1282"/>
      <c r="I2" s="1282"/>
      <c r="J2" s="1282"/>
      <c r="K2" s="1282"/>
      <c r="L2" s="1282"/>
      <c r="M2" s="1282"/>
      <c r="N2" s="1282"/>
      <c r="O2" s="1282"/>
      <c r="P2" s="1282"/>
      <c r="Q2" s="1282"/>
      <c r="R2" s="1282"/>
      <c r="S2" s="1282"/>
      <c r="T2" s="1282"/>
      <c r="U2" s="1282"/>
      <c r="V2" s="1282"/>
      <c r="W2" s="1282"/>
      <c r="X2" s="1282"/>
      <c r="Y2" s="1282"/>
      <c r="Z2" s="1282"/>
    </row>
    <row r="3" spans="1:26" ht="16.5" customHeight="1">
      <c r="A3" s="1666" t="s">
        <v>53</v>
      </c>
      <c r="B3" s="1517"/>
      <c r="C3" s="1517"/>
      <c r="D3" s="1517"/>
      <c r="E3" s="1517"/>
      <c r="F3" s="1517"/>
      <c r="G3" s="1517"/>
      <c r="H3" s="1627" t="s">
        <v>3452</v>
      </c>
      <c r="I3" s="1517"/>
      <c r="J3" s="1517"/>
      <c r="K3" s="1517"/>
      <c r="L3" s="1517"/>
      <c r="M3" s="1517"/>
      <c r="N3" s="1517"/>
      <c r="O3" s="1283"/>
      <c r="P3" s="1282"/>
      <c r="Q3" s="1282"/>
      <c r="R3" s="1282"/>
      <c r="S3" s="1282"/>
      <c r="T3" s="1282"/>
      <c r="U3" s="1282"/>
      <c r="V3" s="1282"/>
      <c r="W3" s="1282"/>
      <c r="X3" s="1282"/>
      <c r="Y3" s="1282"/>
      <c r="Z3" s="1282"/>
    </row>
    <row r="4" spans="1:26" ht="16.5" customHeight="1">
      <c r="A4" s="1627" t="s">
        <v>3860</v>
      </c>
      <c r="B4" s="1517"/>
      <c r="C4" s="1517"/>
      <c r="D4" s="1517"/>
      <c r="E4" s="1517"/>
      <c r="F4" s="1517"/>
      <c r="G4" s="1517"/>
      <c r="H4" s="1627" t="s">
        <v>3453</v>
      </c>
      <c r="I4" s="1517"/>
      <c r="J4" s="1517"/>
      <c r="K4" s="1517"/>
      <c r="L4" s="1517"/>
      <c r="M4" s="1517"/>
      <c r="N4" s="1517"/>
      <c r="O4" s="1282"/>
      <c r="P4" s="1282"/>
      <c r="Q4" s="1282"/>
      <c r="R4" s="1282"/>
      <c r="S4" s="1282"/>
      <c r="T4" s="1282"/>
      <c r="U4" s="1282"/>
      <c r="V4" s="1282"/>
      <c r="W4" s="1282"/>
      <c r="X4" s="1282"/>
      <c r="Y4" s="1282"/>
      <c r="Z4" s="1282"/>
    </row>
    <row r="5" spans="1:26" ht="14.25" customHeight="1">
      <c r="A5" s="1281"/>
      <c r="B5" s="1282"/>
      <c r="C5" s="1282"/>
      <c r="D5" s="1282"/>
      <c r="E5" s="1282"/>
      <c r="F5" s="1282"/>
      <c r="G5" s="1282"/>
      <c r="H5" s="1282"/>
      <c r="I5" s="1282"/>
      <c r="J5" s="1282"/>
      <c r="K5" s="1282"/>
      <c r="L5" s="1282"/>
      <c r="M5" s="1282"/>
      <c r="N5" s="1282"/>
      <c r="O5" s="1282"/>
      <c r="P5" s="1282"/>
      <c r="Q5" s="1282"/>
      <c r="R5" s="1282"/>
      <c r="S5" s="1282"/>
      <c r="T5" s="1282"/>
      <c r="U5" s="1282"/>
      <c r="V5" s="1282"/>
      <c r="W5" s="1282"/>
      <c r="X5" s="1282"/>
      <c r="Y5" s="1282"/>
      <c r="Z5" s="1282"/>
    </row>
    <row r="6" spans="1:26" ht="51" customHeight="1">
      <c r="A6" s="1667" t="s">
        <v>3454</v>
      </c>
      <c r="B6" s="1517"/>
      <c r="C6" s="1517"/>
      <c r="D6" s="1517"/>
      <c r="E6" s="1517"/>
      <c r="F6" s="1517"/>
      <c r="G6" s="1517"/>
      <c r="H6" s="1517"/>
      <c r="I6" s="1517"/>
      <c r="J6" s="1517"/>
      <c r="K6" s="1517"/>
      <c r="L6" s="1517"/>
      <c r="M6" s="1517"/>
      <c r="N6" s="1517"/>
      <c r="O6" s="1517"/>
      <c r="P6" s="1282"/>
      <c r="Q6" s="1282"/>
      <c r="R6" s="1282"/>
      <c r="S6" s="1282"/>
      <c r="T6" s="1282"/>
      <c r="U6" s="1282"/>
      <c r="V6" s="1282"/>
      <c r="W6" s="1282"/>
      <c r="X6" s="1282"/>
      <c r="Y6" s="1282"/>
      <c r="Z6" s="1282"/>
    </row>
    <row r="7" spans="1:26" ht="16.5" customHeight="1">
      <c r="A7" s="1281"/>
      <c r="B7" s="1282"/>
      <c r="C7" s="1282"/>
      <c r="D7" s="1282"/>
      <c r="E7" s="1282"/>
      <c r="F7" s="1282"/>
      <c r="G7" s="1282"/>
      <c r="H7" s="1282"/>
      <c r="I7" s="1282"/>
      <c r="J7" s="1282"/>
      <c r="K7" s="1282"/>
      <c r="L7" s="1282"/>
      <c r="M7" s="1282"/>
      <c r="N7" s="1282"/>
      <c r="O7" s="1282"/>
      <c r="P7" s="1282"/>
      <c r="Q7" s="1282"/>
      <c r="R7" s="1282"/>
      <c r="S7" s="1282"/>
      <c r="T7" s="1282"/>
      <c r="U7" s="1282"/>
      <c r="V7" s="1282"/>
      <c r="W7" s="1282"/>
      <c r="X7" s="1282"/>
      <c r="Y7" s="1282"/>
      <c r="Z7" s="1282"/>
    </row>
    <row r="8" spans="1:26" ht="24.75" customHeight="1">
      <c r="A8" s="1284">
        <v>1</v>
      </c>
      <c r="B8" s="1668" t="s">
        <v>3455</v>
      </c>
      <c r="C8" s="1525"/>
      <c r="D8" s="1525"/>
      <c r="E8" s="1525"/>
      <c r="F8" s="1525"/>
      <c r="G8" s="1525"/>
      <c r="H8" s="1525"/>
      <c r="I8" s="1525"/>
      <c r="J8" s="1525"/>
      <c r="K8" s="1525"/>
      <c r="L8" s="1525"/>
      <c r="M8" s="1525"/>
      <c r="N8" s="1525"/>
      <c r="O8" s="1525"/>
      <c r="P8" s="1525"/>
      <c r="Q8" s="1526"/>
      <c r="R8" s="1281"/>
      <c r="S8" s="1281"/>
      <c r="T8" s="1281"/>
      <c r="U8" s="1281"/>
      <c r="V8" s="1281"/>
      <c r="W8" s="1281"/>
      <c r="X8" s="1281"/>
      <c r="Y8" s="1281"/>
      <c r="Z8" s="1281"/>
    </row>
    <row r="9" spans="1:26" ht="24.75" customHeight="1">
      <c r="A9" s="1669" t="s">
        <v>1236</v>
      </c>
      <c r="B9" s="1670" t="s">
        <v>1509</v>
      </c>
      <c r="C9" s="1671" t="s">
        <v>3456</v>
      </c>
      <c r="D9" s="1525"/>
      <c r="E9" s="1525"/>
      <c r="F9" s="1526"/>
      <c r="G9" s="1672" t="s">
        <v>3457</v>
      </c>
      <c r="H9" s="1673" t="s">
        <v>3458</v>
      </c>
      <c r="I9" s="1525"/>
      <c r="J9" s="1525"/>
      <c r="K9" s="1525"/>
      <c r="L9" s="1525"/>
      <c r="M9" s="1526"/>
      <c r="N9" s="1674" t="s">
        <v>69</v>
      </c>
      <c r="O9" s="1675"/>
      <c r="P9" s="1675"/>
      <c r="Q9" s="1676"/>
      <c r="R9" s="1281"/>
      <c r="S9" s="1281"/>
      <c r="T9" s="1281"/>
      <c r="U9" s="1281"/>
      <c r="V9" s="1281"/>
      <c r="W9" s="1281"/>
      <c r="X9" s="1281"/>
      <c r="Y9" s="1281"/>
      <c r="Z9" s="1281"/>
    </row>
    <row r="10" spans="1:26" ht="71.25" customHeight="1">
      <c r="A10" s="1522"/>
      <c r="B10" s="1522"/>
      <c r="C10" s="1285" t="s">
        <v>3459</v>
      </c>
      <c r="D10" s="1285" t="s">
        <v>3460</v>
      </c>
      <c r="E10" s="1286" t="s">
        <v>3461</v>
      </c>
      <c r="F10" s="1287" t="s">
        <v>3462</v>
      </c>
      <c r="G10" s="1522"/>
      <c r="H10" s="1286" t="s">
        <v>3463</v>
      </c>
      <c r="I10" s="1287" t="s">
        <v>3464</v>
      </c>
      <c r="J10" s="1286" t="s">
        <v>3465</v>
      </c>
      <c r="K10" s="1671" t="s">
        <v>3466</v>
      </c>
      <c r="L10" s="1525"/>
      <c r="M10" s="1526"/>
      <c r="N10" s="1677"/>
      <c r="O10" s="1678"/>
      <c r="P10" s="1678"/>
      <c r="Q10" s="1560"/>
      <c r="R10" s="1281"/>
      <c r="S10" s="1281"/>
      <c r="T10" s="1281"/>
      <c r="U10" s="1281"/>
      <c r="V10" s="1281"/>
      <c r="W10" s="1281"/>
      <c r="X10" s="1281"/>
      <c r="Y10" s="1281"/>
      <c r="Z10" s="1281"/>
    </row>
    <row r="11" spans="1:26" ht="35.25" customHeight="1">
      <c r="A11" s="1287" t="s">
        <v>71</v>
      </c>
      <c r="B11" s="1664" t="s">
        <v>437</v>
      </c>
      <c r="C11" s="1525"/>
      <c r="D11" s="1525"/>
      <c r="E11" s="1525"/>
      <c r="F11" s="1525"/>
      <c r="G11" s="1525"/>
      <c r="H11" s="1525"/>
      <c r="I11" s="1525"/>
      <c r="J11" s="1525"/>
      <c r="K11" s="1525"/>
      <c r="L11" s="1525"/>
      <c r="M11" s="1525"/>
      <c r="N11" s="1525"/>
      <c r="O11" s="1525"/>
      <c r="P11" s="1525"/>
      <c r="Q11" s="1526"/>
      <c r="R11" s="1281"/>
      <c r="S11" s="1281"/>
      <c r="T11" s="1281"/>
      <c r="U11" s="1281"/>
      <c r="V11" s="1281"/>
      <c r="W11" s="1281"/>
      <c r="X11" s="1281"/>
      <c r="Y11" s="1281"/>
      <c r="Z11" s="1281"/>
    </row>
    <row r="12" spans="1:26" ht="19.5" customHeight="1">
      <c r="A12" s="1288">
        <v>1</v>
      </c>
      <c r="B12" s="1289" t="s">
        <v>3467</v>
      </c>
      <c r="C12" s="1289"/>
      <c r="D12" s="1289"/>
      <c r="E12" s="1290"/>
      <c r="F12" s="1290"/>
      <c r="G12" s="1291" t="s">
        <v>3468</v>
      </c>
      <c r="H12" s="1292"/>
      <c r="I12" s="1292"/>
      <c r="J12" s="1292"/>
      <c r="K12" s="1662"/>
      <c r="L12" s="1525"/>
      <c r="M12" s="1526"/>
      <c r="N12" s="1662" t="s">
        <v>3469</v>
      </c>
      <c r="O12" s="1525"/>
      <c r="P12" s="1525"/>
      <c r="Q12" s="1526"/>
      <c r="R12" s="1281"/>
      <c r="S12" s="1281"/>
      <c r="T12" s="1281"/>
      <c r="U12" s="1281"/>
      <c r="V12" s="1281"/>
      <c r="W12" s="1281"/>
      <c r="X12" s="1281"/>
      <c r="Y12" s="1281"/>
      <c r="Z12" s="1281"/>
    </row>
    <row r="13" spans="1:26" ht="19.5" customHeight="1">
      <c r="A13" s="1288">
        <v>2</v>
      </c>
      <c r="B13" s="1289" t="s">
        <v>3470</v>
      </c>
      <c r="C13" s="1289"/>
      <c r="D13" s="1289"/>
      <c r="E13" s="1285"/>
      <c r="F13" s="1285"/>
      <c r="G13" s="1293" t="s">
        <v>3471</v>
      </c>
      <c r="H13" s="1285"/>
      <c r="I13" s="1285"/>
      <c r="J13" s="1285"/>
      <c r="K13" s="1662"/>
      <c r="L13" s="1525"/>
      <c r="M13" s="1526"/>
      <c r="N13" s="1662" t="s">
        <v>3472</v>
      </c>
      <c r="O13" s="1525"/>
      <c r="P13" s="1525"/>
      <c r="Q13" s="1526"/>
      <c r="R13" s="1281"/>
      <c r="S13" s="1281"/>
      <c r="T13" s="1281"/>
      <c r="U13" s="1281"/>
      <c r="V13" s="1281"/>
      <c r="W13" s="1281"/>
      <c r="X13" s="1281"/>
      <c r="Y13" s="1281"/>
      <c r="Z13" s="1281"/>
    </row>
    <row r="14" spans="1:26" ht="19.5" customHeight="1">
      <c r="A14" s="1288">
        <v>3</v>
      </c>
      <c r="B14" s="1289" t="s">
        <v>3473</v>
      </c>
      <c r="C14" s="1289"/>
      <c r="D14" s="1289"/>
      <c r="E14" s="1290"/>
      <c r="F14" s="1292"/>
      <c r="G14" s="1290" t="s">
        <v>3474</v>
      </c>
      <c r="H14" s="1292"/>
      <c r="I14" s="1292"/>
      <c r="J14" s="1292"/>
      <c r="K14" s="1662"/>
      <c r="L14" s="1525"/>
      <c r="M14" s="1526"/>
      <c r="N14" s="1662" t="s">
        <v>3469</v>
      </c>
      <c r="O14" s="1525"/>
      <c r="P14" s="1525"/>
      <c r="Q14" s="1526"/>
      <c r="R14" s="1281"/>
      <c r="S14" s="1281"/>
      <c r="T14" s="1281"/>
      <c r="U14" s="1281"/>
      <c r="V14" s="1281"/>
      <c r="W14" s="1281"/>
      <c r="X14" s="1281"/>
      <c r="Y14" s="1281"/>
      <c r="Z14" s="1281"/>
    </row>
    <row r="15" spans="1:26" ht="35.25" customHeight="1">
      <c r="A15" s="1287" t="s">
        <v>111</v>
      </c>
      <c r="B15" s="1663" t="s">
        <v>440</v>
      </c>
      <c r="C15" s="1525"/>
      <c r="D15" s="1525"/>
      <c r="E15" s="1525"/>
      <c r="F15" s="1525"/>
      <c r="G15" s="1525"/>
      <c r="H15" s="1525"/>
      <c r="I15" s="1525"/>
      <c r="J15" s="1525"/>
      <c r="K15" s="1525"/>
      <c r="L15" s="1525"/>
      <c r="M15" s="1525"/>
      <c r="N15" s="1525"/>
      <c r="O15" s="1525"/>
      <c r="P15" s="1525"/>
      <c r="Q15" s="1526"/>
      <c r="R15" s="1281"/>
      <c r="S15" s="1281"/>
      <c r="T15" s="1281"/>
      <c r="U15" s="1281"/>
      <c r="V15" s="1281"/>
      <c r="W15" s="1281"/>
      <c r="X15" s="1281"/>
      <c r="Y15" s="1281"/>
      <c r="Z15" s="1281"/>
    </row>
    <row r="16" spans="1:26" ht="19.5" customHeight="1">
      <c r="A16" s="1288">
        <v>4</v>
      </c>
      <c r="B16" s="1289" t="s">
        <v>3380</v>
      </c>
      <c r="C16" s="1293">
        <v>11</v>
      </c>
      <c r="D16" s="1293" t="s">
        <v>3475</v>
      </c>
      <c r="E16" s="1290">
        <v>10</v>
      </c>
      <c r="F16" s="1290">
        <v>1</v>
      </c>
      <c r="G16" s="1292"/>
      <c r="H16" s="1292"/>
      <c r="I16" s="1292"/>
      <c r="J16" s="1292"/>
      <c r="K16" s="1662"/>
      <c r="L16" s="1525"/>
      <c r="M16" s="1526"/>
      <c r="N16" s="1662" t="s">
        <v>3469</v>
      </c>
      <c r="O16" s="1525"/>
      <c r="P16" s="1525"/>
      <c r="Q16" s="1526"/>
      <c r="R16" s="1281"/>
      <c r="S16" s="1281"/>
      <c r="T16" s="1281"/>
      <c r="U16" s="1281"/>
      <c r="V16" s="1281"/>
      <c r="W16" s="1281"/>
      <c r="X16" s="1281"/>
      <c r="Y16" s="1281"/>
      <c r="Z16" s="1281"/>
    </row>
    <row r="17" spans="1:26" ht="41.25" customHeight="1">
      <c r="A17" s="1288">
        <v>5</v>
      </c>
      <c r="B17" s="1289" t="s">
        <v>3476</v>
      </c>
      <c r="C17" s="1293">
        <v>11</v>
      </c>
      <c r="D17" s="1293" t="s">
        <v>3477</v>
      </c>
      <c r="E17" s="1290">
        <v>10</v>
      </c>
      <c r="F17" s="1290">
        <v>1</v>
      </c>
      <c r="G17" s="1290" t="s">
        <v>3478</v>
      </c>
      <c r="H17" s="1290">
        <v>2</v>
      </c>
      <c r="I17" s="1290" t="s">
        <v>3479</v>
      </c>
      <c r="J17" s="1292" t="s">
        <v>3476</v>
      </c>
      <c r="K17" s="1662"/>
      <c r="L17" s="1525"/>
      <c r="M17" s="1526"/>
      <c r="N17" s="1662" t="s">
        <v>3469</v>
      </c>
      <c r="O17" s="1525"/>
      <c r="P17" s="1525"/>
      <c r="Q17" s="1526"/>
      <c r="R17" s="1281"/>
      <c r="S17" s="1281"/>
      <c r="T17" s="1281"/>
      <c r="U17" s="1281"/>
      <c r="V17" s="1281"/>
      <c r="W17" s="1281"/>
      <c r="X17" s="1281"/>
      <c r="Y17" s="1281"/>
      <c r="Z17" s="1281"/>
    </row>
    <row r="18" spans="1:26" ht="19.5" customHeight="1">
      <c r="A18" s="1287" t="s">
        <v>122</v>
      </c>
      <c r="B18" s="1664" t="s">
        <v>668</v>
      </c>
      <c r="C18" s="1525"/>
      <c r="D18" s="1525"/>
      <c r="E18" s="1525"/>
      <c r="F18" s="1525"/>
      <c r="G18" s="1525"/>
      <c r="H18" s="1525"/>
      <c r="I18" s="1525"/>
      <c r="J18" s="1525"/>
      <c r="K18" s="1525"/>
      <c r="L18" s="1525"/>
      <c r="M18" s="1525"/>
      <c r="N18" s="1525"/>
      <c r="O18" s="1525"/>
      <c r="P18" s="1525"/>
      <c r="Q18" s="1526"/>
      <c r="R18" s="1281"/>
      <c r="S18" s="1281"/>
      <c r="T18" s="1281"/>
      <c r="U18" s="1281"/>
      <c r="V18" s="1281"/>
      <c r="W18" s="1281"/>
      <c r="X18" s="1281"/>
      <c r="Y18" s="1281"/>
      <c r="Z18" s="1281"/>
    </row>
    <row r="19" spans="1:26" ht="19.5" customHeight="1">
      <c r="A19" s="1288">
        <v>1</v>
      </c>
      <c r="B19" s="1289" t="s">
        <v>3467</v>
      </c>
      <c r="C19" s="1289"/>
      <c r="D19" s="1289"/>
      <c r="E19" s="1290"/>
      <c r="F19" s="1290"/>
      <c r="G19" s="1291" t="s">
        <v>3468</v>
      </c>
      <c r="H19" s="1292"/>
      <c r="I19" s="1292"/>
      <c r="J19" s="1292"/>
      <c r="K19" s="1662"/>
      <c r="L19" s="1525"/>
      <c r="M19" s="1526"/>
      <c r="N19" s="1662" t="s">
        <v>3469</v>
      </c>
      <c r="O19" s="1525"/>
      <c r="P19" s="1525"/>
      <c r="Q19" s="1526"/>
      <c r="R19" s="1281"/>
      <c r="S19" s="1281"/>
      <c r="T19" s="1281"/>
      <c r="U19" s="1281"/>
      <c r="V19" s="1281"/>
      <c r="W19" s="1281"/>
      <c r="X19" s="1281"/>
      <c r="Y19" s="1281"/>
      <c r="Z19" s="1281"/>
    </row>
    <row r="20" spans="1:26" ht="19.5" customHeight="1">
      <c r="A20" s="1288">
        <v>2</v>
      </c>
      <c r="B20" s="1289" t="s">
        <v>3470</v>
      </c>
      <c r="C20" s="1289"/>
      <c r="D20" s="1289"/>
      <c r="E20" s="1285"/>
      <c r="F20" s="1285"/>
      <c r="G20" s="1293" t="s">
        <v>3471</v>
      </c>
      <c r="H20" s="1285"/>
      <c r="I20" s="1285"/>
      <c r="J20" s="1285"/>
      <c r="K20" s="1662"/>
      <c r="L20" s="1525"/>
      <c r="M20" s="1526"/>
      <c r="N20" s="1662" t="s">
        <v>3472</v>
      </c>
      <c r="O20" s="1525"/>
      <c r="P20" s="1525"/>
      <c r="Q20" s="1526"/>
      <c r="R20" s="1281"/>
      <c r="S20" s="1281"/>
      <c r="T20" s="1281"/>
      <c r="U20" s="1281"/>
      <c r="V20" s="1281"/>
      <c r="W20" s="1281"/>
      <c r="X20" s="1281"/>
      <c r="Y20" s="1281"/>
      <c r="Z20" s="1281"/>
    </row>
    <row r="21" spans="1:26" ht="33" customHeight="1">
      <c r="A21" s="1288">
        <v>3</v>
      </c>
      <c r="B21" s="1289" t="s">
        <v>3473</v>
      </c>
      <c r="C21" s="1289"/>
      <c r="D21" s="1289"/>
      <c r="E21" s="1290"/>
      <c r="F21" s="1292"/>
      <c r="G21" s="1290" t="s">
        <v>3474</v>
      </c>
      <c r="H21" s="1292"/>
      <c r="I21" s="1292"/>
      <c r="J21" s="1292"/>
      <c r="K21" s="1662"/>
      <c r="L21" s="1525"/>
      <c r="M21" s="1526"/>
      <c r="N21" s="1662" t="s">
        <v>3469</v>
      </c>
      <c r="O21" s="1525"/>
      <c r="P21" s="1525"/>
      <c r="Q21" s="1526"/>
      <c r="R21" s="1282"/>
      <c r="S21" s="1282"/>
      <c r="T21" s="1282"/>
      <c r="U21" s="1282"/>
      <c r="V21" s="1282"/>
      <c r="W21" s="1282"/>
      <c r="X21" s="1282"/>
      <c r="Y21" s="1282"/>
      <c r="Z21" s="1282"/>
    </row>
    <row r="22" spans="1:26" ht="16.5" customHeight="1">
      <c r="A22" s="1287" t="s">
        <v>134</v>
      </c>
      <c r="B22" s="1663" t="s">
        <v>442</v>
      </c>
      <c r="C22" s="1525"/>
      <c r="D22" s="1525"/>
      <c r="E22" s="1525"/>
      <c r="F22" s="1525"/>
      <c r="G22" s="1525"/>
      <c r="H22" s="1525"/>
      <c r="I22" s="1525"/>
      <c r="J22" s="1525"/>
      <c r="K22" s="1525"/>
      <c r="L22" s="1525"/>
      <c r="M22" s="1525"/>
      <c r="N22" s="1525"/>
      <c r="O22" s="1525"/>
      <c r="P22" s="1525"/>
      <c r="Q22" s="1526"/>
      <c r="R22" s="1282"/>
      <c r="S22" s="1282"/>
      <c r="T22" s="1282"/>
      <c r="U22" s="1282"/>
      <c r="V22" s="1282"/>
      <c r="W22" s="1282"/>
      <c r="X22" s="1282"/>
      <c r="Y22" s="1282"/>
      <c r="Z22" s="1282"/>
    </row>
    <row r="23" spans="1:26" ht="16.5" customHeight="1">
      <c r="A23" s="1288">
        <v>4</v>
      </c>
      <c r="B23" s="1289" t="s">
        <v>3480</v>
      </c>
      <c r="C23" s="1289"/>
      <c r="D23" s="1289"/>
      <c r="E23" s="1290"/>
      <c r="F23" s="1292"/>
      <c r="G23" s="1292"/>
      <c r="H23" s="1292"/>
      <c r="I23" s="1292"/>
      <c r="J23" s="1292"/>
      <c r="K23" s="1662"/>
      <c r="L23" s="1525"/>
      <c r="M23" s="1526"/>
      <c r="N23" s="1662" t="s">
        <v>3469</v>
      </c>
      <c r="O23" s="1525"/>
      <c r="P23" s="1525"/>
      <c r="Q23" s="1526"/>
      <c r="R23" s="1282"/>
      <c r="S23" s="1282"/>
      <c r="T23" s="1282"/>
      <c r="U23" s="1282"/>
      <c r="V23" s="1282"/>
      <c r="W23" s="1282"/>
      <c r="X23" s="1282"/>
      <c r="Y23" s="1282"/>
      <c r="Z23" s="1282"/>
    </row>
    <row r="24" spans="1:26" ht="16.5" customHeight="1">
      <c r="A24" s="1288">
        <v>5</v>
      </c>
      <c r="B24" s="1289" t="s">
        <v>3481</v>
      </c>
      <c r="C24" s="1289"/>
      <c r="D24" s="1289"/>
      <c r="E24" s="1290"/>
      <c r="F24" s="1292"/>
      <c r="G24" s="1292"/>
      <c r="H24" s="1292"/>
      <c r="I24" s="1292"/>
      <c r="J24" s="1292"/>
      <c r="K24" s="1662"/>
      <c r="L24" s="1525"/>
      <c r="M24" s="1526"/>
      <c r="N24" s="1662" t="s">
        <v>3469</v>
      </c>
      <c r="O24" s="1525"/>
      <c r="P24" s="1525"/>
      <c r="Q24" s="1526"/>
      <c r="R24" s="1282"/>
      <c r="S24" s="1282"/>
      <c r="T24" s="1282"/>
      <c r="U24" s="1282"/>
      <c r="V24" s="1282"/>
      <c r="W24" s="1282"/>
      <c r="X24" s="1282"/>
      <c r="Y24" s="1282"/>
      <c r="Z24" s="1282"/>
    </row>
    <row r="25" spans="1:26" ht="35.25" customHeight="1">
      <c r="A25" s="1287" t="s">
        <v>3482</v>
      </c>
      <c r="B25" s="1664" t="s">
        <v>443</v>
      </c>
      <c r="C25" s="1525"/>
      <c r="D25" s="1525"/>
      <c r="E25" s="1525"/>
      <c r="F25" s="1525"/>
      <c r="G25" s="1525"/>
      <c r="H25" s="1525"/>
      <c r="I25" s="1525"/>
      <c r="J25" s="1525"/>
      <c r="K25" s="1525"/>
      <c r="L25" s="1525"/>
      <c r="M25" s="1525"/>
      <c r="N25" s="1525"/>
      <c r="O25" s="1525"/>
      <c r="P25" s="1525"/>
      <c r="Q25" s="1526"/>
      <c r="R25" s="1281"/>
      <c r="S25" s="1281"/>
      <c r="T25" s="1281"/>
      <c r="U25" s="1281"/>
      <c r="V25" s="1281"/>
      <c r="W25" s="1281"/>
      <c r="X25" s="1281"/>
      <c r="Y25" s="1281"/>
      <c r="Z25" s="1281"/>
    </row>
    <row r="26" spans="1:26" ht="19.5" customHeight="1">
      <c r="A26" s="1288">
        <v>1</v>
      </c>
      <c r="B26" s="1289" t="s">
        <v>3467</v>
      </c>
      <c r="C26" s="1289"/>
      <c r="D26" s="1289"/>
      <c r="E26" s="1290"/>
      <c r="F26" s="1290"/>
      <c r="G26" s="1291" t="s">
        <v>3468</v>
      </c>
      <c r="H26" s="1292"/>
      <c r="I26" s="1292"/>
      <c r="J26" s="1292"/>
      <c r="K26" s="1662"/>
      <c r="L26" s="1525"/>
      <c r="M26" s="1526"/>
      <c r="N26" s="1662" t="s">
        <v>3469</v>
      </c>
      <c r="O26" s="1525"/>
      <c r="P26" s="1525"/>
      <c r="Q26" s="1526"/>
      <c r="R26" s="1281"/>
      <c r="S26" s="1281"/>
      <c r="T26" s="1281"/>
      <c r="U26" s="1281"/>
      <c r="V26" s="1281"/>
      <c r="W26" s="1281"/>
      <c r="X26" s="1281"/>
      <c r="Y26" s="1281"/>
      <c r="Z26" s="1281"/>
    </row>
    <row r="27" spans="1:26" ht="19.5" customHeight="1">
      <c r="A27" s="1288">
        <v>2</v>
      </c>
      <c r="B27" s="1289" t="s">
        <v>3470</v>
      </c>
      <c r="C27" s="1289"/>
      <c r="D27" s="1289"/>
      <c r="E27" s="1285"/>
      <c r="F27" s="1285"/>
      <c r="G27" s="1293" t="s">
        <v>3471</v>
      </c>
      <c r="H27" s="1285"/>
      <c r="I27" s="1285"/>
      <c r="J27" s="1285"/>
      <c r="K27" s="1662"/>
      <c r="L27" s="1525"/>
      <c r="M27" s="1526"/>
      <c r="N27" s="1662" t="s">
        <v>3472</v>
      </c>
      <c r="O27" s="1525"/>
      <c r="P27" s="1525"/>
      <c r="Q27" s="1526"/>
      <c r="R27" s="1281"/>
      <c r="S27" s="1281"/>
      <c r="T27" s="1281"/>
      <c r="U27" s="1281"/>
      <c r="V27" s="1281"/>
      <c r="W27" s="1281"/>
      <c r="X27" s="1281"/>
      <c r="Y27" s="1281"/>
      <c r="Z27" s="1281"/>
    </row>
    <row r="28" spans="1:26" ht="19.5" customHeight="1">
      <c r="A28" s="1288">
        <v>3</v>
      </c>
      <c r="B28" s="1289" t="s">
        <v>3473</v>
      </c>
      <c r="C28" s="1289"/>
      <c r="D28" s="1289"/>
      <c r="E28" s="1290"/>
      <c r="F28" s="1292"/>
      <c r="G28" s="1290" t="s">
        <v>3474</v>
      </c>
      <c r="H28" s="1292"/>
      <c r="I28" s="1292"/>
      <c r="J28" s="1292"/>
      <c r="K28" s="1662"/>
      <c r="L28" s="1525"/>
      <c r="M28" s="1526"/>
      <c r="N28" s="1662" t="s">
        <v>3469</v>
      </c>
      <c r="O28" s="1525"/>
      <c r="P28" s="1525"/>
      <c r="Q28" s="1526"/>
      <c r="R28" s="1281"/>
      <c r="S28" s="1281"/>
      <c r="T28" s="1281"/>
      <c r="U28" s="1281"/>
      <c r="V28" s="1281"/>
      <c r="W28" s="1281"/>
      <c r="X28" s="1281"/>
      <c r="Y28" s="1281"/>
      <c r="Z28" s="1281"/>
    </row>
    <row r="29" spans="1:26" ht="35.25" customHeight="1">
      <c r="A29" s="1287" t="s">
        <v>853</v>
      </c>
      <c r="B29" s="1663" t="s">
        <v>3483</v>
      </c>
      <c r="C29" s="1525"/>
      <c r="D29" s="1525"/>
      <c r="E29" s="1525"/>
      <c r="F29" s="1525"/>
      <c r="G29" s="1525"/>
      <c r="H29" s="1525"/>
      <c r="I29" s="1525"/>
      <c r="J29" s="1525"/>
      <c r="K29" s="1525"/>
      <c r="L29" s="1525"/>
      <c r="M29" s="1525"/>
      <c r="N29" s="1525"/>
      <c r="O29" s="1525"/>
      <c r="P29" s="1525"/>
      <c r="Q29" s="1526"/>
      <c r="R29" s="1281"/>
      <c r="S29" s="1281"/>
      <c r="T29" s="1281"/>
      <c r="U29" s="1281"/>
      <c r="V29" s="1281"/>
      <c r="W29" s="1281"/>
      <c r="X29" s="1281"/>
      <c r="Y29" s="1281"/>
      <c r="Z29" s="1281"/>
    </row>
    <row r="30" spans="1:26" ht="19.5" customHeight="1">
      <c r="A30" s="1288">
        <v>4</v>
      </c>
      <c r="B30" s="1289" t="s">
        <v>3480</v>
      </c>
      <c r="C30" s="1289"/>
      <c r="D30" s="1289"/>
      <c r="E30" s="1290"/>
      <c r="F30" s="1292"/>
      <c r="G30" s="1292"/>
      <c r="H30" s="1292"/>
      <c r="I30" s="1292"/>
      <c r="J30" s="1292"/>
      <c r="K30" s="1662"/>
      <c r="L30" s="1525"/>
      <c r="M30" s="1526"/>
      <c r="N30" s="1662" t="s">
        <v>3469</v>
      </c>
      <c r="O30" s="1525"/>
      <c r="P30" s="1525"/>
      <c r="Q30" s="1526"/>
      <c r="R30" s="1281"/>
      <c r="S30" s="1281"/>
      <c r="T30" s="1281"/>
      <c r="U30" s="1281"/>
      <c r="V30" s="1281"/>
      <c r="W30" s="1281"/>
      <c r="X30" s="1281"/>
      <c r="Y30" s="1281"/>
      <c r="Z30" s="1281"/>
    </row>
    <row r="31" spans="1:26" ht="19.5" customHeight="1">
      <c r="A31" s="1288">
        <v>5</v>
      </c>
      <c r="B31" s="1289" t="s">
        <v>3481</v>
      </c>
      <c r="C31" s="1289"/>
      <c r="D31" s="1289"/>
      <c r="E31" s="1290"/>
      <c r="F31" s="1292"/>
      <c r="G31" s="1292"/>
      <c r="H31" s="1292"/>
      <c r="I31" s="1292"/>
      <c r="J31" s="1292"/>
      <c r="K31" s="1662"/>
      <c r="L31" s="1525"/>
      <c r="M31" s="1526"/>
      <c r="N31" s="1662" t="s">
        <v>3469</v>
      </c>
      <c r="O31" s="1525"/>
      <c r="P31" s="1525"/>
      <c r="Q31" s="1526"/>
      <c r="R31" s="1281"/>
      <c r="S31" s="1281"/>
      <c r="T31" s="1281"/>
      <c r="U31" s="1281"/>
      <c r="V31" s="1281"/>
      <c r="W31" s="1281"/>
      <c r="X31" s="1281"/>
      <c r="Y31" s="1281"/>
      <c r="Z31" s="1281"/>
    </row>
    <row r="32" spans="1:26" ht="19.5" customHeight="1">
      <c r="A32" s="1287" t="s">
        <v>854</v>
      </c>
      <c r="B32" s="1664" t="s">
        <v>445</v>
      </c>
      <c r="C32" s="1525"/>
      <c r="D32" s="1525"/>
      <c r="E32" s="1525"/>
      <c r="F32" s="1525"/>
      <c r="G32" s="1525"/>
      <c r="H32" s="1525"/>
      <c r="I32" s="1525"/>
      <c r="J32" s="1525"/>
      <c r="K32" s="1525"/>
      <c r="L32" s="1525"/>
      <c r="M32" s="1525"/>
      <c r="N32" s="1525"/>
      <c r="O32" s="1525"/>
      <c r="P32" s="1525"/>
      <c r="Q32" s="1526"/>
      <c r="R32" s="1281"/>
      <c r="S32" s="1281"/>
      <c r="T32" s="1281"/>
      <c r="U32" s="1281"/>
      <c r="V32" s="1281"/>
      <c r="W32" s="1281"/>
      <c r="X32" s="1281"/>
      <c r="Y32" s="1281"/>
      <c r="Z32" s="1281"/>
    </row>
    <row r="33" spans="1:26" ht="19.5" customHeight="1">
      <c r="A33" s="1288">
        <v>1</v>
      </c>
      <c r="B33" s="1289" t="s">
        <v>3467</v>
      </c>
      <c r="C33" s="1289"/>
      <c r="D33" s="1289"/>
      <c r="E33" s="1290"/>
      <c r="F33" s="1290"/>
      <c r="G33" s="1291" t="s">
        <v>3468</v>
      </c>
      <c r="H33" s="1292"/>
      <c r="I33" s="1292"/>
      <c r="J33" s="1292"/>
      <c r="K33" s="1662"/>
      <c r="L33" s="1525"/>
      <c r="M33" s="1526"/>
      <c r="N33" s="1662" t="s">
        <v>3469</v>
      </c>
      <c r="O33" s="1525"/>
      <c r="P33" s="1525"/>
      <c r="Q33" s="1526"/>
      <c r="R33" s="1281"/>
      <c r="S33" s="1281"/>
      <c r="T33" s="1281"/>
      <c r="U33" s="1281"/>
      <c r="V33" s="1281"/>
      <c r="W33" s="1281"/>
      <c r="X33" s="1281"/>
      <c r="Y33" s="1281"/>
      <c r="Z33" s="1281"/>
    </row>
    <row r="34" spans="1:26" ht="19.5" customHeight="1">
      <c r="A34" s="1288">
        <v>2</v>
      </c>
      <c r="B34" s="1289" t="s">
        <v>3470</v>
      </c>
      <c r="C34" s="1289"/>
      <c r="D34" s="1289"/>
      <c r="E34" s="1285"/>
      <c r="F34" s="1285"/>
      <c r="G34" s="1293" t="s">
        <v>3471</v>
      </c>
      <c r="H34" s="1285"/>
      <c r="I34" s="1285"/>
      <c r="J34" s="1285"/>
      <c r="K34" s="1662"/>
      <c r="L34" s="1525"/>
      <c r="M34" s="1526"/>
      <c r="N34" s="1662" t="s">
        <v>3472</v>
      </c>
      <c r="O34" s="1525"/>
      <c r="P34" s="1525"/>
      <c r="Q34" s="1526"/>
      <c r="R34" s="1281"/>
      <c r="S34" s="1281"/>
      <c r="T34" s="1281"/>
      <c r="U34" s="1281"/>
      <c r="V34" s="1281"/>
      <c r="W34" s="1281"/>
      <c r="X34" s="1281"/>
      <c r="Y34" s="1281"/>
      <c r="Z34" s="1281"/>
    </row>
    <row r="35" spans="1:26" ht="33" customHeight="1">
      <c r="A35" s="1288">
        <v>3</v>
      </c>
      <c r="B35" s="1289" t="s">
        <v>3473</v>
      </c>
      <c r="C35" s="1289"/>
      <c r="D35" s="1289"/>
      <c r="E35" s="1290"/>
      <c r="F35" s="1292"/>
      <c r="G35" s="1290" t="s">
        <v>3474</v>
      </c>
      <c r="H35" s="1292"/>
      <c r="I35" s="1292"/>
      <c r="J35" s="1292"/>
      <c r="K35" s="1662"/>
      <c r="L35" s="1525"/>
      <c r="M35" s="1526"/>
      <c r="N35" s="1662" t="s">
        <v>3469</v>
      </c>
      <c r="O35" s="1525"/>
      <c r="P35" s="1525"/>
      <c r="Q35" s="1526"/>
      <c r="R35" s="1282"/>
      <c r="S35" s="1282"/>
      <c r="T35" s="1282"/>
      <c r="U35" s="1282"/>
      <c r="V35" s="1282"/>
      <c r="W35" s="1282"/>
      <c r="X35" s="1282"/>
      <c r="Y35" s="1282"/>
      <c r="Z35" s="1282"/>
    </row>
    <row r="36" spans="1:26" ht="16.5" customHeight="1">
      <c r="A36" s="1287" t="s">
        <v>3484</v>
      </c>
      <c r="B36" s="1663" t="s">
        <v>446</v>
      </c>
      <c r="C36" s="1525"/>
      <c r="D36" s="1525"/>
      <c r="E36" s="1525"/>
      <c r="F36" s="1525"/>
      <c r="G36" s="1525"/>
      <c r="H36" s="1525"/>
      <c r="I36" s="1525"/>
      <c r="J36" s="1525"/>
      <c r="K36" s="1525"/>
      <c r="L36" s="1525"/>
      <c r="M36" s="1525"/>
      <c r="N36" s="1525"/>
      <c r="O36" s="1525"/>
      <c r="P36" s="1525"/>
      <c r="Q36" s="1526"/>
      <c r="R36" s="1282"/>
      <c r="S36" s="1282"/>
      <c r="T36" s="1282"/>
      <c r="U36" s="1282"/>
      <c r="V36" s="1282"/>
      <c r="W36" s="1282"/>
      <c r="X36" s="1282"/>
      <c r="Y36" s="1282"/>
      <c r="Z36" s="1282"/>
    </row>
    <row r="37" spans="1:26" ht="16.5" customHeight="1">
      <c r="A37" s="1288">
        <v>4</v>
      </c>
      <c r="B37" s="1289" t="s">
        <v>3480</v>
      </c>
      <c r="C37" s="1289"/>
      <c r="D37" s="1289"/>
      <c r="E37" s="1290"/>
      <c r="F37" s="1292"/>
      <c r="G37" s="1292"/>
      <c r="H37" s="1292"/>
      <c r="I37" s="1292"/>
      <c r="J37" s="1292"/>
      <c r="K37" s="1662"/>
      <c r="L37" s="1525"/>
      <c r="M37" s="1526"/>
      <c r="N37" s="1662" t="s">
        <v>3469</v>
      </c>
      <c r="O37" s="1525"/>
      <c r="P37" s="1525"/>
      <c r="Q37" s="1526"/>
      <c r="R37" s="1282"/>
      <c r="S37" s="1282"/>
      <c r="T37" s="1282"/>
      <c r="U37" s="1282"/>
      <c r="V37" s="1282"/>
      <c r="W37" s="1282"/>
      <c r="X37" s="1282"/>
      <c r="Y37" s="1282"/>
      <c r="Z37" s="1282"/>
    </row>
    <row r="38" spans="1:26" ht="16.5" customHeight="1">
      <c r="A38" s="1288">
        <v>5</v>
      </c>
      <c r="B38" s="1289" t="s">
        <v>3481</v>
      </c>
      <c r="C38" s="1289"/>
      <c r="D38" s="1289"/>
      <c r="E38" s="1290"/>
      <c r="F38" s="1292"/>
      <c r="G38" s="1292"/>
      <c r="H38" s="1292"/>
      <c r="I38" s="1292"/>
      <c r="J38" s="1292"/>
      <c r="K38" s="1662"/>
      <c r="L38" s="1525"/>
      <c r="M38" s="1526"/>
      <c r="N38" s="1662" t="s">
        <v>3469</v>
      </c>
      <c r="O38" s="1525"/>
      <c r="P38" s="1525"/>
      <c r="Q38" s="1526"/>
      <c r="R38" s="1282"/>
      <c r="S38" s="1282"/>
      <c r="T38" s="1282"/>
      <c r="U38" s="1282"/>
      <c r="V38" s="1282"/>
      <c r="W38" s="1282"/>
      <c r="X38" s="1282"/>
      <c r="Y38" s="1282"/>
      <c r="Z38" s="1282"/>
    </row>
    <row r="39" spans="1:26" ht="16.5" customHeight="1">
      <c r="A39" s="1287" t="s">
        <v>3485</v>
      </c>
      <c r="B39" s="1664" t="s">
        <v>447</v>
      </c>
      <c r="C39" s="1525"/>
      <c r="D39" s="1525"/>
      <c r="E39" s="1525"/>
      <c r="F39" s="1525"/>
      <c r="G39" s="1525"/>
      <c r="H39" s="1525"/>
      <c r="I39" s="1525"/>
      <c r="J39" s="1525"/>
      <c r="K39" s="1525"/>
      <c r="L39" s="1525"/>
      <c r="M39" s="1525"/>
      <c r="N39" s="1525"/>
      <c r="O39" s="1525"/>
      <c r="P39" s="1525"/>
      <c r="Q39" s="1526"/>
      <c r="R39" s="1282"/>
      <c r="S39" s="1282"/>
      <c r="T39" s="1282"/>
      <c r="U39" s="1282"/>
      <c r="V39" s="1282"/>
      <c r="W39" s="1282"/>
      <c r="X39" s="1282"/>
      <c r="Y39" s="1282"/>
      <c r="Z39" s="1282"/>
    </row>
    <row r="40" spans="1:26" ht="16.5" customHeight="1">
      <c r="A40" s="1288">
        <v>1</v>
      </c>
      <c r="B40" s="1289" t="s">
        <v>3467</v>
      </c>
      <c r="C40" s="1289"/>
      <c r="D40" s="1289"/>
      <c r="E40" s="1290"/>
      <c r="F40" s="1290"/>
      <c r="G40" s="1291" t="s">
        <v>3468</v>
      </c>
      <c r="H40" s="1292"/>
      <c r="I40" s="1292"/>
      <c r="J40" s="1292"/>
      <c r="K40" s="1662"/>
      <c r="L40" s="1525"/>
      <c r="M40" s="1526"/>
      <c r="N40" s="1662" t="s">
        <v>3469</v>
      </c>
      <c r="O40" s="1525"/>
      <c r="P40" s="1525"/>
      <c r="Q40" s="1526"/>
      <c r="R40" s="1282"/>
      <c r="S40" s="1282"/>
      <c r="T40" s="1282"/>
      <c r="U40" s="1282"/>
      <c r="V40" s="1282"/>
      <c r="W40" s="1282"/>
      <c r="X40" s="1282"/>
      <c r="Y40" s="1282"/>
      <c r="Z40" s="1282"/>
    </row>
    <row r="41" spans="1:26" ht="16.5" customHeight="1">
      <c r="A41" s="1288">
        <v>2</v>
      </c>
      <c r="B41" s="1289" t="s">
        <v>3470</v>
      </c>
      <c r="C41" s="1289"/>
      <c r="D41" s="1289"/>
      <c r="E41" s="1285"/>
      <c r="F41" s="1285"/>
      <c r="G41" s="1293" t="s">
        <v>3471</v>
      </c>
      <c r="H41" s="1285"/>
      <c r="I41" s="1285"/>
      <c r="J41" s="1285"/>
      <c r="K41" s="1662"/>
      <c r="L41" s="1525"/>
      <c r="M41" s="1526"/>
      <c r="N41" s="1662" t="s">
        <v>3472</v>
      </c>
      <c r="O41" s="1525"/>
      <c r="P41" s="1525"/>
      <c r="Q41" s="1526"/>
      <c r="R41" s="1282"/>
      <c r="S41" s="1282"/>
      <c r="T41" s="1282"/>
      <c r="U41" s="1282"/>
      <c r="V41" s="1282"/>
      <c r="W41" s="1282"/>
      <c r="X41" s="1282"/>
      <c r="Y41" s="1282"/>
      <c r="Z41" s="1282"/>
    </row>
    <row r="42" spans="1:26" ht="16.5" customHeight="1">
      <c r="A42" s="1288">
        <v>3</v>
      </c>
      <c r="B42" s="1289" t="s">
        <v>3473</v>
      </c>
      <c r="C42" s="1289"/>
      <c r="D42" s="1289"/>
      <c r="E42" s="1290"/>
      <c r="F42" s="1292"/>
      <c r="G42" s="1290" t="s">
        <v>3474</v>
      </c>
      <c r="H42" s="1292"/>
      <c r="I42" s="1292"/>
      <c r="J42" s="1292"/>
      <c r="K42" s="1662"/>
      <c r="L42" s="1525"/>
      <c r="M42" s="1526"/>
      <c r="N42" s="1662" t="s">
        <v>3469</v>
      </c>
      <c r="O42" s="1525"/>
      <c r="P42" s="1525"/>
      <c r="Q42" s="1526"/>
      <c r="R42" s="1282"/>
      <c r="S42" s="1282"/>
      <c r="T42" s="1282"/>
      <c r="U42" s="1282"/>
      <c r="V42" s="1282"/>
      <c r="W42" s="1282"/>
      <c r="X42" s="1282"/>
      <c r="Y42" s="1282"/>
      <c r="Z42" s="1282"/>
    </row>
    <row r="43" spans="1:26" ht="16.5" customHeight="1">
      <c r="A43" s="1287" t="s">
        <v>2597</v>
      </c>
      <c r="B43" s="1663" t="s">
        <v>3486</v>
      </c>
      <c r="C43" s="1525"/>
      <c r="D43" s="1525"/>
      <c r="E43" s="1525"/>
      <c r="F43" s="1525"/>
      <c r="G43" s="1525"/>
      <c r="H43" s="1525"/>
      <c r="I43" s="1525"/>
      <c r="J43" s="1525"/>
      <c r="K43" s="1525"/>
      <c r="L43" s="1525"/>
      <c r="M43" s="1525"/>
      <c r="N43" s="1525"/>
      <c r="O43" s="1525"/>
      <c r="P43" s="1525"/>
      <c r="Q43" s="1526"/>
      <c r="R43" s="1282"/>
      <c r="S43" s="1282"/>
      <c r="T43" s="1282"/>
      <c r="U43" s="1282"/>
      <c r="V43" s="1282"/>
      <c r="W43" s="1282"/>
      <c r="X43" s="1282"/>
      <c r="Y43" s="1282"/>
      <c r="Z43" s="1282"/>
    </row>
    <row r="44" spans="1:26" ht="16.5" customHeight="1">
      <c r="A44" s="1288">
        <v>4</v>
      </c>
      <c r="B44" s="1289" t="s">
        <v>3480</v>
      </c>
      <c r="C44" s="1289"/>
      <c r="D44" s="1289"/>
      <c r="E44" s="1290"/>
      <c r="F44" s="1292"/>
      <c r="G44" s="1292"/>
      <c r="H44" s="1292"/>
      <c r="I44" s="1292"/>
      <c r="J44" s="1292"/>
      <c r="K44" s="1662"/>
      <c r="L44" s="1525"/>
      <c r="M44" s="1526"/>
      <c r="N44" s="1662" t="s">
        <v>3469</v>
      </c>
      <c r="O44" s="1525"/>
      <c r="P44" s="1525"/>
      <c r="Q44" s="1526"/>
      <c r="R44" s="1282"/>
      <c r="S44" s="1282"/>
      <c r="T44" s="1282"/>
      <c r="U44" s="1282"/>
      <c r="V44" s="1282"/>
      <c r="W44" s="1282"/>
      <c r="X44" s="1282"/>
      <c r="Y44" s="1282"/>
      <c r="Z44" s="1282"/>
    </row>
    <row r="45" spans="1:26" ht="16.5" customHeight="1">
      <c r="A45" s="1288">
        <v>5</v>
      </c>
      <c r="B45" s="1289" t="s">
        <v>3481</v>
      </c>
      <c r="C45" s="1289"/>
      <c r="D45" s="1289"/>
      <c r="E45" s="1290"/>
      <c r="F45" s="1292"/>
      <c r="G45" s="1292"/>
      <c r="H45" s="1292"/>
      <c r="I45" s="1292"/>
      <c r="J45" s="1292"/>
      <c r="K45" s="1662"/>
      <c r="L45" s="1525"/>
      <c r="M45" s="1526"/>
      <c r="N45" s="1662" t="s">
        <v>3469</v>
      </c>
      <c r="O45" s="1525"/>
      <c r="P45" s="1525"/>
      <c r="Q45" s="1526"/>
      <c r="R45" s="1282"/>
      <c r="S45" s="1282"/>
      <c r="T45" s="1282"/>
      <c r="U45" s="1282"/>
      <c r="V45" s="1282"/>
      <c r="W45" s="1282"/>
      <c r="X45" s="1282"/>
      <c r="Y45" s="1282"/>
      <c r="Z45" s="1282"/>
    </row>
    <row r="46" spans="1:26" ht="16.5" customHeight="1">
      <c r="A46" s="1287" t="s">
        <v>3487</v>
      </c>
      <c r="B46" s="1664" t="s">
        <v>3488</v>
      </c>
      <c r="C46" s="1525"/>
      <c r="D46" s="1525"/>
      <c r="E46" s="1525"/>
      <c r="F46" s="1525"/>
      <c r="G46" s="1525"/>
      <c r="H46" s="1525"/>
      <c r="I46" s="1525"/>
      <c r="J46" s="1525"/>
      <c r="K46" s="1525"/>
      <c r="L46" s="1525"/>
      <c r="M46" s="1525"/>
      <c r="N46" s="1525"/>
      <c r="O46" s="1525"/>
      <c r="P46" s="1525"/>
      <c r="Q46" s="1526"/>
      <c r="R46" s="1282"/>
      <c r="S46" s="1282"/>
      <c r="T46" s="1282"/>
      <c r="U46" s="1282"/>
      <c r="V46" s="1282"/>
      <c r="W46" s="1282"/>
      <c r="X46" s="1282"/>
      <c r="Y46" s="1282"/>
      <c r="Z46" s="1282"/>
    </row>
    <row r="47" spans="1:26" ht="16.5" customHeight="1">
      <c r="A47" s="1288">
        <v>1</v>
      </c>
      <c r="B47" s="1289" t="s">
        <v>3467</v>
      </c>
      <c r="C47" s="1289"/>
      <c r="D47" s="1289"/>
      <c r="E47" s="1290"/>
      <c r="F47" s="1290"/>
      <c r="G47" s="1291" t="s">
        <v>3468</v>
      </c>
      <c r="H47" s="1292"/>
      <c r="I47" s="1292"/>
      <c r="J47" s="1292"/>
      <c r="K47" s="1662"/>
      <c r="L47" s="1525"/>
      <c r="M47" s="1526"/>
      <c r="N47" s="1662" t="s">
        <v>3469</v>
      </c>
      <c r="O47" s="1525"/>
      <c r="P47" s="1525"/>
      <c r="Q47" s="1526"/>
      <c r="R47" s="1282"/>
      <c r="S47" s="1282"/>
      <c r="T47" s="1282"/>
      <c r="U47" s="1282"/>
      <c r="V47" s="1282"/>
      <c r="W47" s="1282"/>
      <c r="X47" s="1282"/>
      <c r="Y47" s="1282"/>
      <c r="Z47" s="1282"/>
    </row>
    <row r="48" spans="1:26" ht="16.5" customHeight="1">
      <c r="A48" s="1288">
        <v>2</v>
      </c>
      <c r="B48" s="1289" t="s">
        <v>3470</v>
      </c>
      <c r="C48" s="1289"/>
      <c r="D48" s="1289"/>
      <c r="E48" s="1285"/>
      <c r="F48" s="1285"/>
      <c r="G48" s="1293" t="s">
        <v>3471</v>
      </c>
      <c r="H48" s="1285"/>
      <c r="I48" s="1285"/>
      <c r="J48" s="1285"/>
      <c r="K48" s="1662"/>
      <c r="L48" s="1525"/>
      <c r="M48" s="1526"/>
      <c r="N48" s="1662" t="s">
        <v>3472</v>
      </c>
      <c r="O48" s="1525"/>
      <c r="P48" s="1525"/>
      <c r="Q48" s="1526"/>
      <c r="R48" s="1282"/>
      <c r="S48" s="1282"/>
      <c r="T48" s="1282"/>
      <c r="U48" s="1282"/>
      <c r="V48" s="1282"/>
      <c r="W48" s="1282"/>
      <c r="X48" s="1282"/>
      <c r="Y48" s="1282"/>
      <c r="Z48" s="1282"/>
    </row>
    <row r="49" spans="1:26" ht="16.5" customHeight="1">
      <c r="A49" s="1288">
        <v>3</v>
      </c>
      <c r="B49" s="1289" t="s">
        <v>3473</v>
      </c>
      <c r="C49" s="1289"/>
      <c r="D49" s="1289"/>
      <c r="E49" s="1290"/>
      <c r="F49" s="1292"/>
      <c r="G49" s="1290" t="s">
        <v>3474</v>
      </c>
      <c r="H49" s="1292"/>
      <c r="I49" s="1292"/>
      <c r="J49" s="1292"/>
      <c r="K49" s="1662"/>
      <c r="L49" s="1525"/>
      <c r="M49" s="1526"/>
      <c r="N49" s="1662" t="s">
        <v>3469</v>
      </c>
      <c r="O49" s="1525"/>
      <c r="P49" s="1525"/>
      <c r="Q49" s="1526"/>
      <c r="R49" s="1282"/>
      <c r="S49" s="1282"/>
      <c r="T49" s="1282"/>
      <c r="U49" s="1282"/>
      <c r="V49" s="1282"/>
      <c r="W49" s="1282"/>
      <c r="X49" s="1282"/>
      <c r="Y49" s="1282"/>
      <c r="Z49" s="1282"/>
    </row>
    <row r="50" spans="1:26" ht="16.5" customHeight="1">
      <c r="A50" s="1287" t="s">
        <v>3489</v>
      </c>
      <c r="B50" s="1663" t="s">
        <v>3490</v>
      </c>
      <c r="C50" s="1525"/>
      <c r="D50" s="1525"/>
      <c r="E50" s="1525"/>
      <c r="F50" s="1525"/>
      <c r="G50" s="1525"/>
      <c r="H50" s="1525"/>
      <c r="I50" s="1525"/>
      <c r="J50" s="1525"/>
      <c r="K50" s="1525"/>
      <c r="L50" s="1525"/>
      <c r="M50" s="1525"/>
      <c r="N50" s="1525"/>
      <c r="O50" s="1525"/>
      <c r="P50" s="1525"/>
      <c r="Q50" s="1526"/>
      <c r="R50" s="1282"/>
      <c r="S50" s="1282"/>
      <c r="T50" s="1282"/>
      <c r="U50" s="1282"/>
      <c r="V50" s="1282"/>
      <c r="W50" s="1282"/>
      <c r="X50" s="1282"/>
      <c r="Y50" s="1282"/>
      <c r="Z50" s="1282"/>
    </row>
    <row r="51" spans="1:26" ht="16.5" customHeight="1">
      <c r="A51" s="1288">
        <v>4</v>
      </c>
      <c r="B51" s="1289" t="s">
        <v>3480</v>
      </c>
      <c r="C51" s="1289"/>
      <c r="D51" s="1289"/>
      <c r="E51" s="1290"/>
      <c r="F51" s="1292"/>
      <c r="G51" s="1292"/>
      <c r="H51" s="1292"/>
      <c r="I51" s="1292"/>
      <c r="J51" s="1292"/>
      <c r="K51" s="1662"/>
      <c r="L51" s="1525"/>
      <c r="M51" s="1526"/>
      <c r="N51" s="1662" t="s">
        <v>3469</v>
      </c>
      <c r="O51" s="1525"/>
      <c r="P51" s="1525"/>
      <c r="Q51" s="1526"/>
      <c r="R51" s="1282"/>
      <c r="S51" s="1282"/>
      <c r="T51" s="1282"/>
      <c r="U51" s="1282"/>
      <c r="V51" s="1282"/>
      <c r="W51" s="1282"/>
      <c r="X51" s="1282"/>
      <c r="Y51" s="1282"/>
      <c r="Z51" s="1282"/>
    </row>
    <row r="52" spans="1:26" ht="16.5" customHeight="1">
      <c r="A52" s="1288">
        <v>5</v>
      </c>
      <c r="B52" s="1289" t="s">
        <v>3481</v>
      </c>
      <c r="C52" s="1289"/>
      <c r="D52" s="1289"/>
      <c r="E52" s="1290"/>
      <c r="F52" s="1292"/>
      <c r="G52" s="1292"/>
      <c r="H52" s="1292"/>
      <c r="I52" s="1292"/>
      <c r="J52" s="1292"/>
      <c r="K52" s="1662"/>
      <c r="L52" s="1525"/>
      <c r="M52" s="1526"/>
      <c r="N52" s="1662" t="s">
        <v>3469</v>
      </c>
      <c r="O52" s="1525"/>
      <c r="P52" s="1525"/>
      <c r="Q52" s="1526"/>
      <c r="R52" s="1282"/>
      <c r="S52" s="1282"/>
      <c r="T52" s="1282"/>
      <c r="U52" s="1282"/>
      <c r="V52" s="1282"/>
      <c r="W52" s="1282"/>
      <c r="X52" s="1282"/>
      <c r="Y52" s="1282"/>
      <c r="Z52" s="1282"/>
    </row>
    <row r="53" spans="1:26" ht="16.5" customHeight="1">
      <c r="A53" s="1287" t="s">
        <v>3491</v>
      </c>
      <c r="B53" s="1679" t="s">
        <v>3492</v>
      </c>
      <c r="C53" s="1525"/>
      <c r="D53" s="1525"/>
      <c r="E53" s="1525"/>
      <c r="F53" s="1525"/>
      <c r="G53" s="1525"/>
      <c r="H53" s="1525"/>
      <c r="I53" s="1525"/>
      <c r="J53" s="1525"/>
      <c r="K53" s="1525"/>
      <c r="L53" s="1525"/>
      <c r="M53" s="1525"/>
      <c r="N53" s="1525"/>
      <c r="O53" s="1525"/>
      <c r="P53" s="1525"/>
      <c r="Q53" s="1526"/>
      <c r="R53" s="1282"/>
      <c r="S53" s="1282"/>
      <c r="T53" s="1282"/>
      <c r="U53" s="1282"/>
      <c r="V53" s="1282"/>
      <c r="W53" s="1282"/>
      <c r="X53" s="1282"/>
      <c r="Y53" s="1282"/>
      <c r="Z53" s="1282"/>
    </row>
    <row r="54" spans="1:26" ht="16.5" customHeight="1">
      <c r="A54" s="1288">
        <v>4</v>
      </c>
      <c r="B54" s="1289" t="s">
        <v>3480</v>
      </c>
      <c r="C54" s="1289"/>
      <c r="D54" s="1289"/>
      <c r="E54" s="1290"/>
      <c r="F54" s="1292"/>
      <c r="G54" s="1292"/>
      <c r="H54" s="1292"/>
      <c r="I54" s="1292"/>
      <c r="J54" s="1292"/>
      <c r="K54" s="1662"/>
      <c r="L54" s="1525"/>
      <c r="M54" s="1526"/>
      <c r="N54" s="1662" t="s">
        <v>3469</v>
      </c>
      <c r="O54" s="1525"/>
      <c r="P54" s="1525"/>
      <c r="Q54" s="1526"/>
      <c r="R54" s="1282"/>
      <c r="S54" s="1282"/>
      <c r="T54" s="1282"/>
      <c r="U54" s="1282"/>
      <c r="V54" s="1282"/>
      <c r="W54" s="1282"/>
      <c r="X54" s="1282"/>
      <c r="Y54" s="1282"/>
      <c r="Z54" s="1282"/>
    </row>
    <row r="55" spans="1:26" ht="16.5" customHeight="1">
      <c r="A55" s="1288">
        <v>5</v>
      </c>
      <c r="B55" s="1289" t="s">
        <v>3481</v>
      </c>
      <c r="C55" s="1289"/>
      <c r="D55" s="1289"/>
      <c r="E55" s="1290"/>
      <c r="F55" s="1292"/>
      <c r="G55" s="1292"/>
      <c r="H55" s="1292"/>
      <c r="I55" s="1292"/>
      <c r="J55" s="1292"/>
      <c r="K55" s="1662"/>
      <c r="L55" s="1525"/>
      <c r="M55" s="1526"/>
      <c r="N55" s="1662" t="s">
        <v>3469</v>
      </c>
      <c r="O55" s="1525"/>
      <c r="P55" s="1525"/>
      <c r="Q55" s="1526"/>
      <c r="R55" s="1282"/>
      <c r="S55" s="1282"/>
      <c r="T55" s="1282"/>
      <c r="U55" s="1282"/>
      <c r="V55" s="1282"/>
      <c r="W55" s="1282"/>
      <c r="X55" s="1282"/>
      <c r="Y55" s="1282"/>
      <c r="Z55" s="1282"/>
    </row>
    <row r="56" spans="1:26" ht="16.5" customHeight="1">
      <c r="A56" s="1287" t="s">
        <v>3493</v>
      </c>
      <c r="B56" s="1679" t="s">
        <v>3494</v>
      </c>
      <c r="C56" s="1525"/>
      <c r="D56" s="1525"/>
      <c r="E56" s="1525"/>
      <c r="F56" s="1525"/>
      <c r="G56" s="1525"/>
      <c r="H56" s="1525"/>
      <c r="I56" s="1525"/>
      <c r="J56" s="1525"/>
      <c r="K56" s="1525"/>
      <c r="L56" s="1525"/>
      <c r="M56" s="1525"/>
      <c r="N56" s="1525"/>
      <c r="O56" s="1525"/>
      <c r="P56" s="1525"/>
      <c r="Q56" s="1526"/>
      <c r="R56" s="1282"/>
      <c r="S56" s="1282"/>
      <c r="T56" s="1282"/>
      <c r="U56" s="1282"/>
      <c r="V56" s="1282"/>
      <c r="W56" s="1282"/>
      <c r="X56" s="1282"/>
      <c r="Y56" s="1282"/>
      <c r="Z56" s="1282"/>
    </row>
    <row r="57" spans="1:26" ht="16.5" customHeight="1">
      <c r="A57" s="1287"/>
      <c r="B57" s="1294"/>
      <c r="C57" s="1289"/>
      <c r="D57" s="1289"/>
      <c r="E57" s="1290"/>
      <c r="F57" s="1292"/>
      <c r="G57" s="1292"/>
      <c r="H57" s="1292"/>
      <c r="I57" s="1292"/>
      <c r="J57" s="1292"/>
      <c r="K57" s="1295"/>
      <c r="L57" s="1296"/>
      <c r="M57" s="1297"/>
      <c r="N57" s="1662" t="s">
        <v>3469</v>
      </c>
      <c r="O57" s="1525"/>
      <c r="P57" s="1525"/>
      <c r="Q57" s="1526"/>
      <c r="R57" s="1282"/>
      <c r="S57" s="1282"/>
      <c r="T57" s="1282"/>
      <c r="U57" s="1282"/>
      <c r="V57" s="1282"/>
      <c r="W57" s="1282"/>
      <c r="X57" s="1282"/>
      <c r="Y57" s="1282"/>
      <c r="Z57" s="1282"/>
    </row>
    <row r="58" spans="1:26" ht="16.5" customHeight="1">
      <c r="A58" s="1287"/>
      <c r="B58" s="1294"/>
      <c r="C58" s="1289"/>
      <c r="D58" s="1289"/>
      <c r="E58" s="1290"/>
      <c r="F58" s="1292"/>
      <c r="G58" s="1292"/>
      <c r="H58" s="1292"/>
      <c r="I58" s="1292"/>
      <c r="J58" s="1292"/>
      <c r="K58" s="1295"/>
      <c r="L58" s="1296"/>
      <c r="M58" s="1297"/>
      <c r="N58" s="1662" t="s">
        <v>3472</v>
      </c>
      <c r="O58" s="1525"/>
      <c r="P58" s="1525"/>
      <c r="Q58" s="1526"/>
      <c r="R58" s="1282"/>
      <c r="S58" s="1282"/>
      <c r="T58" s="1282"/>
      <c r="U58" s="1282"/>
      <c r="V58" s="1282"/>
      <c r="W58" s="1282"/>
      <c r="X58" s="1282"/>
      <c r="Y58" s="1282"/>
      <c r="Z58" s="1282"/>
    </row>
    <row r="59" spans="1:26" ht="16.5" customHeight="1">
      <c r="A59" s="1287"/>
      <c r="B59" s="1294"/>
      <c r="C59" s="1289"/>
      <c r="D59" s="1289"/>
      <c r="E59" s="1290"/>
      <c r="F59" s="1292"/>
      <c r="G59" s="1292"/>
      <c r="H59" s="1292"/>
      <c r="I59" s="1292"/>
      <c r="J59" s="1292"/>
      <c r="K59" s="1295"/>
      <c r="L59" s="1296"/>
      <c r="M59" s="1297"/>
      <c r="N59" s="1662" t="s">
        <v>3469</v>
      </c>
      <c r="O59" s="1525"/>
      <c r="P59" s="1525"/>
      <c r="Q59" s="1526"/>
      <c r="R59" s="1282"/>
      <c r="S59" s="1282"/>
      <c r="T59" s="1282"/>
      <c r="U59" s="1282"/>
      <c r="V59" s="1282"/>
      <c r="W59" s="1282"/>
      <c r="X59" s="1282"/>
      <c r="Y59" s="1282"/>
      <c r="Z59" s="1282"/>
    </row>
    <row r="60" spans="1:26" ht="16.5" customHeight="1">
      <c r="A60" s="1287"/>
      <c r="B60" s="1294"/>
      <c r="C60" s="1289"/>
      <c r="D60" s="1289"/>
      <c r="E60" s="1290"/>
      <c r="F60" s="1292"/>
      <c r="G60" s="1292"/>
      <c r="H60" s="1292"/>
      <c r="I60" s="1292"/>
      <c r="J60" s="1292"/>
      <c r="K60" s="1295"/>
      <c r="L60" s="1296"/>
      <c r="M60" s="1297"/>
      <c r="N60" s="1662"/>
      <c r="O60" s="1525"/>
      <c r="P60" s="1525"/>
      <c r="Q60" s="1526"/>
      <c r="R60" s="1282"/>
      <c r="S60" s="1282"/>
      <c r="T60" s="1282"/>
      <c r="U60" s="1282"/>
      <c r="V60" s="1282"/>
      <c r="W60" s="1282"/>
      <c r="X60" s="1282"/>
      <c r="Y60" s="1282"/>
      <c r="Z60" s="1282"/>
    </row>
    <row r="61" spans="1:26" ht="36" customHeight="1">
      <c r="A61" s="1288"/>
      <c r="B61" s="1294" t="s">
        <v>1623</v>
      </c>
      <c r="C61" s="1294"/>
      <c r="D61" s="1294"/>
      <c r="E61" s="1298" t="s">
        <v>3495</v>
      </c>
      <c r="F61" s="1299"/>
      <c r="G61" s="1299"/>
      <c r="H61" s="1292"/>
      <c r="I61" s="1292"/>
      <c r="J61" s="1292"/>
      <c r="K61" s="1662"/>
      <c r="L61" s="1525"/>
      <c r="M61" s="1526"/>
      <c r="N61" s="1662"/>
      <c r="O61" s="1525"/>
      <c r="P61" s="1525"/>
      <c r="Q61" s="1526"/>
      <c r="R61" s="1282"/>
      <c r="S61" s="1282"/>
      <c r="T61" s="1282"/>
      <c r="U61" s="1282"/>
      <c r="V61" s="1282"/>
      <c r="W61" s="1282"/>
      <c r="X61" s="1282"/>
      <c r="Y61" s="1282"/>
      <c r="Z61" s="1282"/>
    </row>
    <row r="62" spans="1:26" ht="16.5" customHeight="1">
      <c r="A62" s="1300">
        <v>2</v>
      </c>
      <c r="B62" s="1680" t="s">
        <v>3496</v>
      </c>
      <c r="C62" s="1525"/>
      <c r="D62" s="1525"/>
      <c r="E62" s="1525"/>
      <c r="F62" s="1525"/>
      <c r="G62" s="1525"/>
      <c r="H62" s="1525"/>
      <c r="I62" s="1525"/>
      <c r="J62" s="1525"/>
      <c r="K62" s="1525"/>
      <c r="L62" s="1525"/>
      <c r="M62" s="1525"/>
      <c r="N62" s="1525"/>
      <c r="O62" s="1525"/>
      <c r="P62" s="1525"/>
      <c r="Q62" s="1526"/>
      <c r="R62" s="1282"/>
      <c r="S62" s="1282"/>
      <c r="T62" s="1282"/>
      <c r="U62" s="1282"/>
      <c r="V62" s="1282"/>
      <c r="W62" s="1282"/>
      <c r="X62" s="1282"/>
      <c r="Y62" s="1282"/>
      <c r="Z62" s="1282"/>
    </row>
    <row r="63" spans="1:26" ht="16.5" customHeight="1">
      <c r="A63" s="1670" t="s">
        <v>1236</v>
      </c>
      <c r="B63" s="1681" t="s">
        <v>1176</v>
      </c>
      <c r="C63" s="1675"/>
      <c r="D63" s="1676"/>
      <c r="E63" s="1671" t="s">
        <v>3497</v>
      </c>
      <c r="F63" s="1526"/>
      <c r="G63" s="1670" t="s">
        <v>3498</v>
      </c>
      <c r="H63" s="1670" t="s">
        <v>3499</v>
      </c>
      <c r="I63" s="1670" t="s">
        <v>3500</v>
      </c>
      <c r="J63" s="1670" t="s">
        <v>1177</v>
      </c>
      <c r="K63" s="1670" t="s">
        <v>3501</v>
      </c>
      <c r="L63" s="1670" t="s">
        <v>3464</v>
      </c>
      <c r="M63" s="1670" t="s">
        <v>3502</v>
      </c>
      <c r="N63" s="1681" t="s">
        <v>69</v>
      </c>
      <c r="O63" s="1675"/>
      <c r="P63" s="1675"/>
      <c r="Q63" s="1676"/>
      <c r="R63" s="1282"/>
      <c r="S63" s="1282"/>
      <c r="T63" s="1282"/>
      <c r="U63" s="1282"/>
      <c r="V63" s="1282"/>
      <c r="W63" s="1282"/>
      <c r="X63" s="1282"/>
      <c r="Y63" s="1282"/>
      <c r="Z63" s="1282"/>
    </row>
    <row r="64" spans="1:26" ht="16.5" customHeight="1">
      <c r="A64" s="1522"/>
      <c r="B64" s="1677"/>
      <c r="C64" s="1678"/>
      <c r="D64" s="1560"/>
      <c r="E64" s="1286" t="s">
        <v>1690</v>
      </c>
      <c r="F64" s="1286" t="s">
        <v>1710</v>
      </c>
      <c r="G64" s="1522"/>
      <c r="H64" s="1522"/>
      <c r="I64" s="1522"/>
      <c r="J64" s="1522"/>
      <c r="K64" s="1522"/>
      <c r="L64" s="1522"/>
      <c r="M64" s="1522"/>
      <c r="N64" s="1677"/>
      <c r="O64" s="1678"/>
      <c r="P64" s="1678"/>
      <c r="Q64" s="1560"/>
      <c r="R64" s="1282"/>
      <c r="S64" s="1282"/>
      <c r="T64" s="1282"/>
      <c r="U64" s="1282"/>
      <c r="V64" s="1282"/>
      <c r="W64" s="1282"/>
      <c r="X64" s="1282"/>
      <c r="Y64" s="1282"/>
      <c r="Z64" s="1282"/>
    </row>
    <row r="65" spans="1:26" ht="35.25" customHeight="1">
      <c r="A65" s="1287" t="s">
        <v>71</v>
      </c>
      <c r="B65" s="1664" t="s">
        <v>437</v>
      </c>
      <c r="C65" s="1525"/>
      <c r="D65" s="1525"/>
      <c r="E65" s="1525"/>
      <c r="F65" s="1525"/>
      <c r="G65" s="1525"/>
      <c r="H65" s="1525"/>
      <c r="I65" s="1525"/>
      <c r="J65" s="1525"/>
      <c r="K65" s="1525"/>
      <c r="L65" s="1525"/>
      <c r="M65" s="1525"/>
      <c r="N65" s="1525"/>
      <c r="O65" s="1525"/>
      <c r="P65" s="1525"/>
      <c r="Q65" s="1526"/>
      <c r="R65" s="1281"/>
      <c r="S65" s="1281"/>
      <c r="T65" s="1281"/>
      <c r="U65" s="1281"/>
      <c r="V65" s="1281"/>
      <c r="W65" s="1281"/>
      <c r="X65" s="1281"/>
      <c r="Y65" s="1281"/>
      <c r="Z65" s="1281"/>
    </row>
    <row r="66" spans="1:26" ht="19.5" customHeight="1">
      <c r="A66" s="1288">
        <v>1</v>
      </c>
      <c r="B66" s="1684"/>
      <c r="C66" s="1525"/>
      <c r="D66" s="1526"/>
      <c r="E66" s="1290"/>
      <c r="F66" s="1290"/>
      <c r="G66" s="1290"/>
      <c r="H66" s="1292"/>
      <c r="I66" s="1292"/>
      <c r="J66" s="1292"/>
      <c r="K66" s="1301"/>
      <c r="L66" s="1301"/>
      <c r="M66" s="1302"/>
      <c r="N66" s="1682" t="s">
        <v>3503</v>
      </c>
      <c r="O66" s="1525"/>
      <c r="P66" s="1525"/>
      <c r="Q66" s="1526"/>
      <c r="R66" s="1281"/>
      <c r="S66" s="1281"/>
      <c r="T66" s="1281"/>
      <c r="U66" s="1281"/>
      <c r="V66" s="1281"/>
      <c r="W66" s="1281"/>
      <c r="X66" s="1281"/>
      <c r="Y66" s="1281"/>
      <c r="Z66" s="1281"/>
    </row>
    <row r="67" spans="1:26" ht="19.5" customHeight="1">
      <c r="A67" s="1288">
        <v>2</v>
      </c>
      <c r="B67" s="1684"/>
      <c r="C67" s="1525"/>
      <c r="D67" s="1526"/>
      <c r="E67" s="1285"/>
      <c r="F67" s="1285"/>
      <c r="G67" s="1293"/>
      <c r="H67" s="1285"/>
      <c r="I67" s="1285"/>
      <c r="J67" s="1285"/>
      <c r="K67" s="1301"/>
      <c r="L67" s="1301"/>
      <c r="M67" s="1302"/>
      <c r="N67" s="1683" t="s">
        <v>3504</v>
      </c>
      <c r="O67" s="1525"/>
      <c r="P67" s="1525"/>
      <c r="Q67" s="1526"/>
      <c r="R67" s="1281"/>
      <c r="S67" s="1281"/>
      <c r="T67" s="1281"/>
      <c r="U67" s="1281"/>
      <c r="V67" s="1281"/>
      <c r="W67" s="1281"/>
      <c r="X67" s="1281"/>
      <c r="Y67" s="1281"/>
      <c r="Z67" s="1281"/>
    </row>
    <row r="68" spans="1:26" ht="19.5" customHeight="1">
      <c r="A68" s="1288">
        <v>3</v>
      </c>
      <c r="B68" s="1684"/>
      <c r="C68" s="1525"/>
      <c r="D68" s="1526"/>
      <c r="E68" s="1290"/>
      <c r="F68" s="1292"/>
      <c r="G68" s="1290"/>
      <c r="H68" s="1292"/>
      <c r="I68" s="1292"/>
      <c r="J68" s="1292"/>
      <c r="K68" s="1301"/>
      <c r="L68" s="1301"/>
      <c r="M68" s="1304"/>
      <c r="N68" s="1682" t="s">
        <v>3505</v>
      </c>
      <c r="O68" s="1525"/>
      <c r="P68" s="1525"/>
      <c r="Q68" s="1526"/>
      <c r="R68" s="1281"/>
      <c r="S68" s="1281"/>
      <c r="T68" s="1281"/>
      <c r="U68" s="1281"/>
      <c r="V68" s="1281"/>
      <c r="W68" s="1281"/>
      <c r="X68" s="1281"/>
      <c r="Y68" s="1281"/>
      <c r="Z68" s="1281"/>
    </row>
    <row r="69" spans="1:26" ht="35.25" customHeight="1">
      <c r="A69" s="1287" t="s">
        <v>111</v>
      </c>
      <c r="B69" s="1663" t="s">
        <v>440</v>
      </c>
      <c r="C69" s="1525"/>
      <c r="D69" s="1525"/>
      <c r="E69" s="1525"/>
      <c r="F69" s="1525"/>
      <c r="G69" s="1525"/>
      <c r="H69" s="1525"/>
      <c r="I69" s="1525"/>
      <c r="J69" s="1525"/>
      <c r="K69" s="1525"/>
      <c r="L69" s="1525"/>
      <c r="M69" s="1525"/>
      <c r="N69" s="1525"/>
      <c r="O69" s="1525"/>
      <c r="P69" s="1525"/>
      <c r="Q69" s="1526"/>
      <c r="R69" s="1281"/>
      <c r="S69" s="1281"/>
      <c r="T69" s="1281"/>
      <c r="U69" s="1281"/>
      <c r="V69" s="1281"/>
      <c r="W69" s="1281"/>
      <c r="X69" s="1281"/>
      <c r="Y69" s="1281"/>
      <c r="Z69" s="1281"/>
    </row>
    <row r="70" spans="1:26" ht="19.5" customHeight="1">
      <c r="A70" s="1305">
        <v>1</v>
      </c>
      <c r="B70" s="1682"/>
      <c r="C70" s="1525"/>
      <c r="D70" s="1526"/>
      <c r="E70" s="1286"/>
      <c r="F70" s="1286"/>
      <c r="G70" s="1301"/>
      <c r="H70" s="1301"/>
      <c r="I70" s="1301"/>
      <c r="J70" s="1301"/>
      <c r="K70" s="1301"/>
      <c r="L70" s="1301"/>
      <c r="M70" s="1302"/>
      <c r="N70" s="1682" t="s">
        <v>3503</v>
      </c>
      <c r="O70" s="1525"/>
      <c r="P70" s="1525"/>
      <c r="Q70" s="1526"/>
      <c r="R70" s="1281"/>
      <c r="S70" s="1281"/>
      <c r="T70" s="1281"/>
      <c r="U70" s="1281"/>
      <c r="V70" s="1281"/>
      <c r="W70" s="1281"/>
      <c r="X70" s="1281"/>
      <c r="Y70" s="1281"/>
      <c r="Z70" s="1281"/>
    </row>
    <row r="71" spans="1:26" ht="19.5" customHeight="1">
      <c r="A71" s="1305">
        <v>2</v>
      </c>
      <c r="B71" s="1682"/>
      <c r="C71" s="1525"/>
      <c r="D71" s="1526"/>
      <c r="E71" s="1286"/>
      <c r="F71" s="1286"/>
      <c r="G71" s="1301"/>
      <c r="H71" s="1301"/>
      <c r="I71" s="1301"/>
      <c r="J71" s="1301"/>
      <c r="K71" s="1301"/>
      <c r="L71" s="1301"/>
      <c r="M71" s="1302"/>
      <c r="N71" s="1683" t="s">
        <v>3504</v>
      </c>
      <c r="O71" s="1525"/>
      <c r="P71" s="1525"/>
      <c r="Q71" s="1526"/>
      <c r="R71" s="1281"/>
      <c r="S71" s="1281"/>
      <c r="T71" s="1281"/>
      <c r="U71" s="1281"/>
      <c r="V71" s="1281"/>
      <c r="W71" s="1281"/>
      <c r="X71" s="1281"/>
      <c r="Y71" s="1281"/>
      <c r="Z71" s="1281"/>
    </row>
    <row r="72" spans="1:26" ht="19.5" customHeight="1">
      <c r="A72" s="1305">
        <v>3</v>
      </c>
      <c r="B72" s="1682"/>
      <c r="C72" s="1525"/>
      <c r="D72" s="1526"/>
      <c r="E72" s="1286"/>
      <c r="F72" s="1286"/>
      <c r="G72" s="1301"/>
      <c r="H72" s="1301"/>
      <c r="I72" s="1301"/>
      <c r="J72" s="1301"/>
      <c r="K72" s="1301"/>
      <c r="L72" s="1301"/>
      <c r="M72" s="1304"/>
      <c r="N72" s="1682" t="s">
        <v>3505</v>
      </c>
      <c r="O72" s="1525"/>
      <c r="P72" s="1525"/>
      <c r="Q72" s="1526"/>
      <c r="R72" s="1281"/>
      <c r="S72" s="1281"/>
      <c r="T72" s="1281"/>
      <c r="U72" s="1281"/>
      <c r="V72" s="1281"/>
      <c r="W72" s="1281"/>
      <c r="X72" s="1281"/>
      <c r="Y72" s="1281"/>
      <c r="Z72" s="1281"/>
    </row>
    <row r="73" spans="1:26" ht="19.5" customHeight="1">
      <c r="A73" s="1287" t="s">
        <v>122</v>
      </c>
      <c r="B73" s="1664" t="s">
        <v>668</v>
      </c>
      <c r="C73" s="1525"/>
      <c r="D73" s="1525"/>
      <c r="E73" s="1525"/>
      <c r="F73" s="1525"/>
      <c r="G73" s="1525"/>
      <c r="H73" s="1525"/>
      <c r="I73" s="1525"/>
      <c r="J73" s="1525"/>
      <c r="K73" s="1525"/>
      <c r="L73" s="1525"/>
      <c r="M73" s="1525"/>
      <c r="N73" s="1525"/>
      <c r="O73" s="1525"/>
      <c r="P73" s="1525"/>
      <c r="Q73" s="1526"/>
      <c r="R73" s="1281"/>
      <c r="S73" s="1281"/>
      <c r="T73" s="1281"/>
      <c r="U73" s="1281"/>
      <c r="V73" s="1281"/>
      <c r="W73" s="1281"/>
      <c r="X73" s="1281"/>
      <c r="Y73" s="1281"/>
      <c r="Z73" s="1281"/>
    </row>
    <row r="74" spans="1:26" ht="19.5" customHeight="1">
      <c r="A74" s="1288">
        <v>1</v>
      </c>
      <c r="B74" s="1684"/>
      <c r="C74" s="1525"/>
      <c r="D74" s="1526"/>
      <c r="E74" s="1290"/>
      <c r="F74" s="1290"/>
      <c r="G74" s="1290"/>
      <c r="H74" s="1292"/>
      <c r="I74" s="1292"/>
      <c r="J74" s="1292"/>
      <c r="K74" s="1301"/>
      <c r="L74" s="1301"/>
      <c r="M74" s="1302"/>
      <c r="N74" s="1682" t="s">
        <v>3503</v>
      </c>
      <c r="O74" s="1525"/>
      <c r="P74" s="1525"/>
      <c r="Q74" s="1526"/>
      <c r="R74" s="1281"/>
      <c r="S74" s="1281"/>
      <c r="T74" s="1281"/>
      <c r="U74" s="1281"/>
      <c r="V74" s="1281"/>
      <c r="W74" s="1281"/>
      <c r="X74" s="1281"/>
      <c r="Y74" s="1281"/>
      <c r="Z74" s="1281"/>
    </row>
    <row r="75" spans="1:26" ht="19.5" customHeight="1">
      <c r="A75" s="1288">
        <v>2</v>
      </c>
      <c r="B75" s="1684"/>
      <c r="C75" s="1525"/>
      <c r="D75" s="1526"/>
      <c r="E75" s="1285"/>
      <c r="F75" s="1285"/>
      <c r="G75" s="1293"/>
      <c r="H75" s="1285"/>
      <c r="I75" s="1285"/>
      <c r="J75" s="1285"/>
      <c r="K75" s="1301"/>
      <c r="L75" s="1301"/>
      <c r="M75" s="1302"/>
      <c r="N75" s="1683" t="s">
        <v>3504</v>
      </c>
      <c r="O75" s="1525"/>
      <c r="P75" s="1525"/>
      <c r="Q75" s="1526"/>
      <c r="R75" s="1281"/>
      <c r="S75" s="1281"/>
      <c r="T75" s="1281"/>
      <c r="U75" s="1281"/>
      <c r="V75" s="1281"/>
      <c r="W75" s="1281"/>
      <c r="X75" s="1281"/>
      <c r="Y75" s="1281"/>
      <c r="Z75" s="1281"/>
    </row>
    <row r="76" spans="1:26" ht="33" customHeight="1">
      <c r="A76" s="1288">
        <v>3</v>
      </c>
      <c r="B76" s="1684"/>
      <c r="C76" s="1525"/>
      <c r="D76" s="1526"/>
      <c r="E76" s="1290"/>
      <c r="F76" s="1292"/>
      <c r="G76" s="1290"/>
      <c r="H76" s="1292"/>
      <c r="I76" s="1292"/>
      <c r="J76" s="1292"/>
      <c r="K76" s="1301"/>
      <c r="L76" s="1301"/>
      <c r="M76" s="1304"/>
      <c r="N76" s="1682" t="s">
        <v>3505</v>
      </c>
      <c r="O76" s="1525"/>
      <c r="P76" s="1525"/>
      <c r="Q76" s="1526"/>
      <c r="R76" s="1282"/>
      <c r="S76" s="1282"/>
      <c r="T76" s="1282"/>
      <c r="U76" s="1282"/>
      <c r="V76" s="1282"/>
      <c r="W76" s="1282"/>
      <c r="X76" s="1282"/>
      <c r="Y76" s="1282"/>
      <c r="Z76" s="1282"/>
    </row>
    <row r="77" spans="1:26" ht="16.5" customHeight="1">
      <c r="A77" s="1287" t="s">
        <v>134</v>
      </c>
      <c r="B77" s="1663" t="s">
        <v>442</v>
      </c>
      <c r="C77" s="1525"/>
      <c r="D77" s="1525"/>
      <c r="E77" s="1525"/>
      <c r="F77" s="1525"/>
      <c r="G77" s="1525"/>
      <c r="H77" s="1525"/>
      <c r="I77" s="1525"/>
      <c r="J77" s="1525"/>
      <c r="K77" s="1525"/>
      <c r="L77" s="1525"/>
      <c r="M77" s="1525"/>
      <c r="N77" s="1525"/>
      <c r="O77" s="1525"/>
      <c r="P77" s="1525"/>
      <c r="Q77" s="1526"/>
      <c r="R77" s="1282"/>
      <c r="S77" s="1282"/>
      <c r="T77" s="1282"/>
      <c r="U77" s="1282"/>
      <c r="V77" s="1282"/>
      <c r="W77" s="1282"/>
      <c r="X77" s="1282"/>
      <c r="Y77" s="1282"/>
      <c r="Z77" s="1282"/>
    </row>
    <row r="78" spans="1:26" ht="16.5" customHeight="1">
      <c r="A78" s="1288">
        <v>1</v>
      </c>
      <c r="B78" s="1684"/>
      <c r="C78" s="1525"/>
      <c r="D78" s="1526"/>
      <c r="E78" s="1290"/>
      <c r="F78" s="1290"/>
      <c r="G78" s="1290"/>
      <c r="H78" s="1292"/>
      <c r="I78" s="1292"/>
      <c r="J78" s="1292"/>
      <c r="K78" s="1301"/>
      <c r="L78" s="1301"/>
      <c r="M78" s="1302"/>
      <c r="N78" s="1682" t="s">
        <v>3503</v>
      </c>
      <c r="O78" s="1525"/>
      <c r="P78" s="1525"/>
      <c r="Q78" s="1526"/>
      <c r="R78" s="1282"/>
      <c r="S78" s="1282"/>
      <c r="T78" s="1282"/>
      <c r="U78" s="1282"/>
      <c r="V78" s="1282"/>
      <c r="W78" s="1282"/>
      <c r="X78" s="1282"/>
      <c r="Y78" s="1282"/>
      <c r="Z78" s="1282"/>
    </row>
    <row r="79" spans="1:26" ht="16.5" customHeight="1">
      <c r="A79" s="1288">
        <v>2</v>
      </c>
      <c r="B79" s="1684"/>
      <c r="C79" s="1525"/>
      <c r="D79" s="1526"/>
      <c r="E79" s="1285"/>
      <c r="F79" s="1285"/>
      <c r="G79" s="1293"/>
      <c r="H79" s="1285"/>
      <c r="I79" s="1285"/>
      <c r="J79" s="1285"/>
      <c r="K79" s="1301"/>
      <c r="L79" s="1301"/>
      <c r="M79" s="1302"/>
      <c r="N79" s="1683" t="s">
        <v>3504</v>
      </c>
      <c r="O79" s="1525"/>
      <c r="P79" s="1525"/>
      <c r="Q79" s="1526"/>
      <c r="R79" s="1282"/>
      <c r="S79" s="1282"/>
      <c r="T79" s="1282"/>
      <c r="U79" s="1282"/>
      <c r="V79" s="1282"/>
      <c r="W79" s="1282"/>
      <c r="X79" s="1282"/>
      <c r="Y79" s="1282"/>
      <c r="Z79" s="1282"/>
    </row>
    <row r="80" spans="1:26" ht="16.5" customHeight="1">
      <c r="A80" s="1288">
        <v>3</v>
      </c>
      <c r="B80" s="1684"/>
      <c r="C80" s="1525"/>
      <c r="D80" s="1526"/>
      <c r="E80" s="1290"/>
      <c r="F80" s="1292"/>
      <c r="G80" s="1290"/>
      <c r="H80" s="1292"/>
      <c r="I80" s="1292"/>
      <c r="J80" s="1292"/>
      <c r="K80" s="1301"/>
      <c r="L80" s="1301"/>
      <c r="M80" s="1304"/>
      <c r="N80" s="1682" t="s">
        <v>3505</v>
      </c>
      <c r="O80" s="1525"/>
      <c r="P80" s="1525"/>
      <c r="Q80" s="1526"/>
      <c r="R80" s="1282"/>
      <c r="S80" s="1282"/>
      <c r="T80" s="1282"/>
      <c r="U80" s="1282"/>
      <c r="V80" s="1282"/>
      <c r="W80" s="1282"/>
      <c r="X80" s="1282"/>
      <c r="Y80" s="1282"/>
      <c r="Z80" s="1282"/>
    </row>
    <row r="81" spans="1:26" ht="35.25" customHeight="1">
      <c r="A81" s="1287" t="s">
        <v>3482</v>
      </c>
      <c r="B81" s="1664" t="s">
        <v>443</v>
      </c>
      <c r="C81" s="1525"/>
      <c r="D81" s="1525"/>
      <c r="E81" s="1525"/>
      <c r="F81" s="1525"/>
      <c r="G81" s="1525"/>
      <c r="H81" s="1525"/>
      <c r="I81" s="1525"/>
      <c r="J81" s="1525"/>
      <c r="K81" s="1525"/>
      <c r="L81" s="1525"/>
      <c r="M81" s="1525"/>
      <c r="N81" s="1525"/>
      <c r="O81" s="1525"/>
      <c r="P81" s="1525"/>
      <c r="Q81" s="1526"/>
      <c r="R81" s="1281"/>
      <c r="S81" s="1281"/>
      <c r="T81" s="1281"/>
      <c r="U81" s="1281"/>
      <c r="V81" s="1281"/>
      <c r="W81" s="1281"/>
      <c r="X81" s="1281"/>
      <c r="Y81" s="1281"/>
      <c r="Z81" s="1281"/>
    </row>
    <row r="82" spans="1:26" ht="19.5" customHeight="1">
      <c r="A82" s="1288">
        <v>1</v>
      </c>
      <c r="B82" s="1684"/>
      <c r="C82" s="1525"/>
      <c r="D82" s="1526"/>
      <c r="E82" s="1290"/>
      <c r="F82" s="1290"/>
      <c r="G82" s="1290"/>
      <c r="H82" s="1292"/>
      <c r="I82" s="1292"/>
      <c r="J82" s="1292"/>
      <c r="K82" s="1301"/>
      <c r="L82" s="1301"/>
      <c r="M82" s="1302"/>
      <c r="N82" s="1682" t="s">
        <v>3503</v>
      </c>
      <c r="O82" s="1525"/>
      <c r="P82" s="1525"/>
      <c r="Q82" s="1526"/>
      <c r="R82" s="1281"/>
      <c r="S82" s="1281"/>
      <c r="T82" s="1281"/>
      <c r="U82" s="1281"/>
      <c r="V82" s="1281"/>
      <c r="W82" s="1281"/>
      <c r="X82" s="1281"/>
      <c r="Y82" s="1281"/>
      <c r="Z82" s="1281"/>
    </row>
    <row r="83" spans="1:26" ht="19.5" customHeight="1">
      <c r="A83" s="1288">
        <v>2</v>
      </c>
      <c r="B83" s="1684"/>
      <c r="C83" s="1525"/>
      <c r="D83" s="1526"/>
      <c r="E83" s="1285"/>
      <c r="F83" s="1285"/>
      <c r="G83" s="1293"/>
      <c r="H83" s="1285"/>
      <c r="I83" s="1285"/>
      <c r="J83" s="1285"/>
      <c r="K83" s="1301"/>
      <c r="L83" s="1301"/>
      <c r="M83" s="1302"/>
      <c r="N83" s="1683" t="s">
        <v>3504</v>
      </c>
      <c r="O83" s="1525"/>
      <c r="P83" s="1525"/>
      <c r="Q83" s="1526"/>
      <c r="R83" s="1281"/>
      <c r="S83" s="1281"/>
      <c r="T83" s="1281"/>
      <c r="U83" s="1281"/>
      <c r="V83" s="1281"/>
      <c r="W83" s="1281"/>
      <c r="X83" s="1281"/>
      <c r="Y83" s="1281"/>
      <c r="Z83" s="1281"/>
    </row>
    <row r="84" spans="1:26" ht="19.5" customHeight="1">
      <c r="A84" s="1288">
        <v>3</v>
      </c>
      <c r="B84" s="1684"/>
      <c r="C84" s="1525"/>
      <c r="D84" s="1526"/>
      <c r="E84" s="1290"/>
      <c r="F84" s="1292"/>
      <c r="G84" s="1290"/>
      <c r="H84" s="1292"/>
      <c r="I84" s="1292"/>
      <c r="J84" s="1292"/>
      <c r="K84" s="1301"/>
      <c r="L84" s="1301"/>
      <c r="M84" s="1304"/>
      <c r="N84" s="1682" t="s">
        <v>3505</v>
      </c>
      <c r="O84" s="1525"/>
      <c r="P84" s="1525"/>
      <c r="Q84" s="1526"/>
      <c r="R84" s="1281"/>
      <c r="S84" s="1281"/>
      <c r="T84" s="1281"/>
      <c r="U84" s="1281"/>
      <c r="V84" s="1281"/>
      <c r="W84" s="1281"/>
      <c r="X84" s="1281"/>
      <c r="Y84" s="1281"/>
      <c r="Z84" s="1281"/>
    </row>
    <row r="85" spans="1:26" ht="35.25" customHeight="1">
      <c r="A85" s="1287" t="s">
        <v>853</v>
      </c>
      <c r="B85" s="1663" t="s">
        <v>3483</v>
      </c>
      <c r="C85" s="1525"/>
      <c r="D85" s="1525"/>
      <c r="E85" s="1525"/>
      <c r="F85" s="1525"/>
      <c r="G85" s="1525"/>
      <c r="H85" s="1525"/>
      <c r="I85" s="1525"/>
      <c r="J85" s="1525"/>
      <c r="K85" s="1525"/>
      <c r="L85" s="1525"/>
      <c r="M85" s="1525"/>
      <c r="N85" s="1525"/>
      <c r="O85" s="1525"/>
      <c r="P85" s="1525"/>
      <c r="Q85" s="1526"/>
      <c r="R85" s="1281"/>
      <c r="S85" s="1281"/>
      <c r="T85" s="1281"/>
      <c r="U85" s="1281"/>
      <c r="V85" s="1281"/>
      <c r="W85" s="1281"/>
      <c r="X85" s="1281"/>
      <c r="Y85" s="1281"/>
      <c r="Z85" s="1281"/>
    </row>
    <row r="86" spans="1:26" ht="35.25" customHeight="1">
      <c r="A86" s="1288">
        <v>1</v>
      </c>
      <c r="B86" s="1684"/>
      <c r="C86" s="1525"/>
      <c r="D86" s="1526"/>
      <c r="E86" s="1290"/>
      <c r="F86" s="1290"/>
      <c r="G86" s="1290"/>
      <c r="H86" s="1292"/>
      <c r="I86" s="1292"/>
      <c r="J86" s="1292"/>
      <c r="K86" s="1301"/>
      <c r="L86" s="1301"/>
      <c r="M86" s="1302"/>
      <c r="N86" s="1682" t="s">
        <v>3503</v>
      </c>
      <c r="O86" s="1525"/>
      <c r="P86" s="1525"/>
      <c r="Q86" s="1526"/>
      <c r="R86" s="1281"/>
      <c r="S86" s="1281"/>
      <c r="T86" s="1281"/>
      <c r="U86" s="1281"/>
      <c r="V86" s="1281"/>
      <c r="W86" s="1281"/>
      <c r="X86" s="1281"/>
      <c r="Y86" s="1281"/>
      <c r="Z86" s="1281"/>
    </row>
    <row r="87" spans="1:26" ht="19.5" customHeight="1">
      <c r="A87" s="1288">
        <v>2</v>
      </c>
      <c r="B87" s="1684"/>
      <c r="C87" s="1525"/>
      <c r="D87" s="1526"/>
      <c r="E87" s="1285"/>
      <c r="F87" s="1285"/>
      <c r="G87" s="1293"/>
      <c r="H87" s="1285"/>
      <c r="I87" s="1285"/>
      <c r="J87" s="1285"/>
      <c r="K87" s="1301"/>
      <c r="L87" s="1301"/>
      <c r="M87" s="1302"/>
      <c r="N87" s="1683" t="s">
        <v>3504</v>
      </c>
      <c r="O87" s="1525"/>
      <c r="P87" s="1525"/>
      <c r="Q87" s="1526"/>
      <c r="R87" s="1281"/>
      <c r="S87" s="1281"/>
      <c r="T87" s="1281"/>
      <c r="U87" s="1281"/>
      <c r="V87" s="1281"/>
      <c r="W87" s="1281"/>
      <c r="X87" s="1281"/>
      <c r="Y87" s="1281"/>
      <c r="Z87" s="1281"/>
    </row>
    <row r="88" spans="1:26" ht="19.5" customHeight="1">
      <c r="A88" s="1288">
        <v>3</v>
      </c>
      <c r="B88" s="1684"/>
      <c r="C88" s="1525"/>
      <c r="D88" s="1526"/>
      <c r="E88" s="1290"/>
      <c r="F88" s="1292"/>
      <c r="G88" s="1290"/>
      <c r="H88" s="1292"/>
      <c r="I88" s="1292"/>
      <c r="J88" s="1292"/>
      <c r="K88" s="1301"/>
      <c r="L88" s="1301"/>
      <c r="M88" s="1304"/>
      <c r="N88" s="1682" t="s">
        <v>3505</v>
      </c>
      <c r="O88" s="1525"/>
      <c r="P88" s="1525"/>
      <c r="Q88" s="1526"/>
      <c r="R88" s="1281"/>
      <c r="S88" s="1281"/>
      <c r="T88" s="1281"/>
      <c r="U88" s="1281"/>
      <c r="V88" s="1281"/>
      <c r="W88" s="1281"/>
      <c r="X88" s="1281"/>
      <c r="Y88" s="1281"/>
      <c r="Z88" s="1281"/>
    </row>
    <row r="89" spans="1:26" ht="19.5" customHeight="1">
      <c r="A89" s="1287" t="s">
        <v>854</v>
      </c>
      <c r="B89" s="1664" t="s">
        <v>445</v>
      </c>
      <c r="C89" s="1525"/>
      <c r="D89" s="1525"/>
      <c r="E89" s="1525"/>
      <c r="F89" s="1525"/>
      <c r="G89" s="1525"/>
      <c r="H89" s="1525"/>
      <c r="I89" s="1525"/>
      <c r="J89" s="1525"/>
      <c r="K89" s="1525"/>
      <c r="L89" s="1525"/>
      <c r="M89" s="1525"/>
      <c r="N89" s="1525"/>
      <c r="O89" s="1525"/>
      <c r="P89" s="1525"/>
      <c r="Q89" s="1526"/>
      <c r="R89" s="1281"/>
      <c r="S89" s="1281"/>
      <c r="T89" s="1281"/>
      <c r="U89" s="1281"/>
      <c r="V89" s="1281"/>
      <c r="W89" s="1281"/>
      <c r="X89" s="1281"/>
      <c r="Y89" s="1281"/>
      <c r="Z89" s="1281"/>
    </row>
    <row r="90" spans="1:26" ht="19.5" customHeight="1">
      <c r="A90" s="1288">
        <v>1</v>
      </c>
      <c r="B90" s="1684"/>
      <c r="C90" s="1525"/>
      <c r="D90" s="1526"/>
      <c r="E90" s="1290"/>
      <c r="F90" s="1290"/>
      <c r="G90" s="1290"/>
      <c r="H90" s="1292"/>
      <c r="I90" s="1292"/>
      <c r="J90" s="1292"/>
      <c r="K90" s="1301"/>
      <c r="L90" s="1301"/>
      <c r="M90" s="1302"/>
      <c r="N90" s="1682" t="s">
        <v>3503</v>
      </c>
      <c r="O90" s="1525"/>
      <c r="P90" s="1525"/>
      <c r="Q90" s="1526"/>
      <c r="R90" s="1281"/>
      <c r="S90" s="1281"/>
      <c r="T90" s="1281"/>
      <c r="U90" s="1281"/>
      <c r="V90" s="1281"/>
      <c r="W90" s="1281"/>
      <c r="X90" s="1281"/>
      <c r="Y90" s="1281"/>
      <c r="Z90" s="1281"/>
    </row>
    <row r="91" spans="1:26" ht="19.5" customHeight="1">
      <c r="A91" s="1288">
        <v>2</v>
      </c>
      <c r="B91" s="1684"/>
      <c r="C91" s="1525"/>
      <c r="D91" s="1526"/>
      <c r="E91" s="1285"/>
      <c r="F91" s="1285"/>
      <c r="G91" s="1293"/>
      <c r="H91" s="1285"/>
      <c r="I91" s="1285"/>
      <c r="J91" s="1285"/>
      <c r="K91" s="1301"/>
      <c r="L91" s="1301"/>
      <c r="M91" s="1302"/>
      <c r="N91" s="1683" t="s">
        <v>3504</v>
      </c>
      <c r="O91" s="1525"/>
      <c r="P91" s="1525"/>
      <c r="Q91" s="1526"/>
      <c r="R91" s="1281"/>
      <c r="S91" s="1281"/>
      <c r="T91" s="1281"/>
      <c r="U91" s="1281"/>
      <c r="V91" s="1281"/>
      <c r="W91" s="1281"/>
      <c r="X91" s="1281"/>
      <c r="Y91" s="1281"/>
      <c r="Z91" s="1281"/>
    </row>
    <row r="92" spans="1:26" ht="33" customHeight="1">
      <c r="A92" s="1288">
        <v>3</v>
      </c>
      <c r="B92" s="1684"/>
      <c r="C92" s="1525"/>
      <c r="D92" s="1526"/>
      <c r="E92" s="1290"/>
      <c r="F92" s="1292"/>
      <c r="G92" s="1290"/>
      <c r="H92" s="1292"/>
      <c r="I92" s="1292"/>
      <c r="J92" s="1292"/>
      <c r="K92" s="1301"/>
      <c r="L92" s="1301"/>
      <c r="M92" s="1304"/>
      <c r="N92" s="1682" t="s">
        <v>3505</v>
      </c>
      <c r="O92" s="1525"/>
      <c r="P92" s="1525"/>
      <c r="Q92" s="1526"/>
      <c r="R92" s="1282"/>
      <c r="S92" s="1282"/>
      <c r="T92" s="1282"/>
      <c r="U92" s="1282"/>
      <c r="V92" s="1282"/>
      <c r="W92" s="1282"/>
      <c r="X92" s="1282"/>
      <c r="Y92" s="1282"/>
      <c r="Z92" s="1282"/>
    </row>
    <row r="93" spans="1:26" ht="16.5" customHeight="1">
      <c r="A93" s="1287" t="s">
        <v>3484</v>
      </c>
      <c r="B93" s="1663" t="s">
        <v>446</v>
      </c>
      <c r="C93" s="1525"/>
      <c r="D93" s="1525"/>
      <c r="E93" s="1525"/>
      <c r="F93" s="1525"/>
      <c r="G93" s="1525"/>
      <c r="H93" s="1525"/>
      <c r="I93" s="1525"/>
      <c r="J93" s="1525"/>
      <c r="K93" s="1525"/>
      <c r="L93" s="1525"/>
      <c r="M93" s="1525"/>
      <c r="N93" s="1525"/>
      <c r="O93" s="1525"/>
      <c r="P93" s="1525"/>
      <c r="Q93" s="1526"/>
      <c r="R93" s="1282"/>
      <c r="S93" s="1282"/>
      <c r="T93" s="1282"/>
      <c r="U93" s="1282"/>
      <c r="V93" s="1282"/>
      <c r="W93" s="1282"/>
      <c r="X93" s="1282"/>
      <c r="Y93" s="1282"/>
      <c r="Z93" s="1282"/>
    </row>
    <row r="94" spans="1:26" ht="16.5" customHeight="1">
      <c r="A94" s="1288">
        <v>1</v>
      </c>
      <c r="B94" s="1684"/>
      <c r="C94" s="1525"/>
      <c r="D94" s="1526"/>
      <c r="E94" s="1290"/>
      <c r="F94" s="1290"/>
      <c r="G94" s="1290"/>
      <c r="H94" s="1292"/>
      <c r="I94" s="1292"/>
      <c r="J94" s="1292"/>
      <c r="K94" s="1301"/>
      <c r="L94" s="1301"/>
      <c r="M94" s="1302"/>
      <c r="N94" s="1682" t="s">
        <v>3503</v>
      </c>
      <c r="O94" s="1525"/>
      <c r="P94" s="1525"/>
      <c r="Q94" s="1526"/>
      <c r="R94" s="1282"/>
      <c r="S94" s="1282"/>
      <c r="T94" s="1282"/>
      <c r="U94" s="1282"/>
      <c r="V94" s="1282"/>
      <c r="W94" s="1282"/>
      <c r="X94" s="1282"/>
      <c r="Y94" s="1282"/>
      <c r="Z94" s="1282"/>
    </row>
    <row r="95" spans="1:26" ht="16.5" customHeight="1">
      <c r="A95" s="1288">
        <v>2</v>
      </c>
      <c r="B95" s="1684"/>
      <c r="C95" s="1525"/>
      <c r="D95" s="1526"/>
      <c r="E95" s="1285"/>
      <c r="F95" s="1285"/>
      <c r="G95" s="1293"/>
      <c r="H95" s="1285"/>
      <c r="I95" s="1285"/>
      <c r="J95" s="1285"/>
      <c r="K95" s="1301"/>
      <c r="L95" s="1301"/>
      <c r="M95" s="1302"/>
      <c r="N95" s="1683" t="s">
        <v>3504</v>
      </c>
      <c r="O95" s="1525"/>
      <c r="P95" s="1525"/>
      <c r="Q95" s="1526"/>
      <c r="R95" s="1282"/>
      <c r="S95" s="1282"/>
      <c r="T95" s="1282"/>
      <c r="U95" s="1282"/>
      <c r="V95" s="1282"/>
      <c r="W95" s="1282"/>
      <c r="X95" s="1282"/>
      <c r="Y95" s="1282"/>
      <c r="Z95" s="1282"/>
    </row>
    <row r="96" spans="1:26" ht="16.5" customHeight="1">
      <c r="A96" s="1288">
        <v>3</v>
      </c>
      <c r="B96" s="1684"/>
      <c r="C96" s="1525"/>
      <c r="D96" s="1526"/>
      <c r="E96" s="1290"/>
      <c r="F96" s="1292"/>
      <c r="G96" s="1290"/>
      <c r="H96" s="1292"/>
      <c r="I96" s="1292"/>
      <c r="J96" s="1292"/>
      <c r="K96" s="1301"/>
      <c r="L96" s="1301"/>
      <c r="M96" s="1304"/>
      <c r="N96" s="1682" t="s">
        <v>3505</v>
      </c>
      <c r="O96" s="1525"/>
      <c r="P96" s="1525"/>
      <c r="Q96" s="1526"/>
      <c r="R96" s="1282"/>
      <c r="S96" s="1282"/>
      <c r="T96" s="1282"/>
      <c r="U96" s="1282"/>
      <c r="V96" s="1282"/>
      <c r="W96" s="1282"/>
      <c r="X96" s="1282"/>
      <c r="Y96" s="1282"/>
      <c r="Z96" s="1282"/>
    </row>
    <row r="97" spans="1:26" ht="16.5" customHeight="1">
      <c r="A97" s="1287" t="s">
        <v>3485</v>
      </c>
      <c r="B97" s="1664" t="s">
        <v>447</v>
      </c>
      <c r="C97" s="1525"/>
      <c r="D97" s="1525"/>
      <c r="E97" s="1525"/>
      <c r="F97" s="1525"/>
      <c r="G97" s="1525"/>
      <c r="H97" s="1525"/>
      <c r="I97" s="1525"/>
      <c r="J97" s="1525"/>
      <c r="K97" s="1525"/>
      <c r="L97" s="1525"/>
      <c r="M97" s="1525"/>
      <c r="N97" s="1525"/>
      <c r="O97" s="1525"/>
      <c r="P97" s="1525"/>
      <c r="Q97" s="1526"/>
      <c r="R97" s="1282"/>
      <c r="S97" s="1282"/>
      <c r="T97" s="1282"/>
      <c r="U97" s="1282"/>
      <c r="V97" s="1282"/>
      <c r="W97" s="1282"/>
      <c r="X97" s="1282"/>
      <c r="Y97" s="1282"/>
      <c r="Z97" s="1282"/>
    </row>
    <row r="98" spans="1:26" ht="16.5" customHeight="1">
      <c r="A98" s="1288">
        <v>1</v>
      </c>
      <c r="B98" s="1684"/>
      <c r="C98" s="1525"/>
      <c r="D98" s="1526"/>
      <c r="E98" s="1290"/>
      <c r="F98" s="1290"/>
      <c r="G98" s="1290"/>
      <c r="H98" s="1292"/>
      <c r="I98" s="1292"/>
      <c r="J98" s="1292"/>
      <c r="K98" s="1301"/>
      <c r="L98" s="1301"/>
      <c r="M98" s="1302"/>
      <c r="N98" s="1682" t="s">
        <v>3503</v>
      </c>
      <c r="O98" s="1525"/>
      <c r="P98" s="1525"/>
      <c r="Q98" s="1526"/>
      <c r="R98" s="1282"/>
      <c r="S98" s="1282"/>
      <c r="T98" s="1282"/>
      <c r="U98" s="1282"/>
      <c r="V98" s="1282"/>
      <c r="W98" s="1282"/>
      <c r="X98" s="1282"/>
      <c r="Y98" s="1282"/>
      <c r="Z98" s="1282"/>
    </row>
    <row r="99" spans="1:26" ht="16.5" customHeight="1">
      <c r="A99" s="1288">
        <v>2</v>
      </c>
      <c r="B99" s="1684"/>
      <c r="C99" s="1525"/>
      <c r="D99" s="1526"/>
      <c r="E99" s="1285"/>
      <c r="F99" s="1285"/>
      <c r="G99" s="1293"/>
      <c r="H99" s="1285"/>
      <c r="I99" s="1285"/>
      <c r="J99" s="1285"/>
      <c r="K99" s="1301"/>
      <c r="L99" s="1301"/>
      <c r="M99" s="1302"/>
      <c r="N99" s="1683" t="s">
        <v>3504</v>
      </c>
      <c r="O99" s="1525"/>
      <c r="P99" s="1525"/>
      <c r="Q99" s="1526"/>
      <c r="R99" s="1282"/>
      <c r="S99" s="1282"/>
      <c r="T99" s="1282"/>
      <c r="U99" s="1282"/>
      <c r="V99" s="1282"/>
      <c r="W99" s="1282"/>
      <c r="X99" s="1282"/>
      <c r="Y99" s="1282"/>
      <c r="Z99" s="1282"/>
    </row>
    <row r="100" spans="1:26" ht="16.5" customHeight="1">
      <c r="A100" s="1288">
        <v>3</v>
      </c>
      <c r="B100" s="1684"/>
      <c r="C100" s="1525"/>
      <c r="D100" s="1526"/>
      <c r="E100" s="1290"/>
      <c r="F100" s="1292"/>
      <c r="G100" s="1290"/>
      <c r="H100" s="1292"/>
      <c r="I100" s="1292"/>
      <c r="J100" s="1292"/>
      <c r="K100" s="1301"/>
      <c r="L100" s="1301"/>
      <c r="M100" s="1304"/>
      <c r="N100" s="1682" t="s">
        <v>3505</v>
      </c>
      <c r="O100" s="1525"/>
      <c r="P100" s="1525"/>
      <c r="Q100" s="1526"/>
      <c r="R100" s="1282"/>
      <c r="S100" s="1282"/>
      <c r="T100" s="1282"/>
      <c r="U100" s="1282"/>
      <c r="V100" s="1282"/>
      <c r="W100" s="1282"/>
      <c r="X100" s="1282"/>
      <c r="Y100" s="1282"/>
      <c r="Z100" s="1282"/>
    </row>
    <row r="101" spans="1:26" ht="16.5" customHeight="1">
      <c r="A101" s="1287" t="s">
        <v>2597</v>
      </c>
      <c r="B101" s="1663" t="s">
        <v>3486</v>
      </c>
      <c r="C101" s="1525"/>
      <c r="D101" s="1525"/>
      <c r="E101" s="1525"/>
      <c r="F101" s="1525"/>
      <c r="G101" s="1525"/>
      <c r="H101" s="1525"/>
      <c r="I101" s="1525"/>
      <c r="J101" s="1525"/>
      <c r="K101" s="1525"/>
      <c r="L101" s="1525"/>
      <c r="M101" s="1525"/>
      <c r="N101" s="1525"/>
      <c r="O101" s="1525"/>
      <c r="P101" s="1525"/>
      <c r="Q101" s="1526"/>
      <c r="R101" s="1282"/>
      <c r="S101" s="1282"/>
      <c r="T101" s="1282"/>
      <c r="U101" s="1282"/>
      <c r="V101" s="1282"/>
      <c r="W101" s="1282"/>
      <c r="X101" s="1282"/>
      <c r="Y101" s="1282"/>
      <c r="Z101" s="1282"/>
    </row>
    <row r="102" spans="1:26" ht="16.5" customHeight="1">
      <c r="A102" s="1288">
        <v>1</v>
      </c>
      <c r="B102" s="1684"/>
      <c r="C102" s="1525"/>
      <c r="D102" s="1526"/>
      <c r="E102" s="1290"/>
      <c r="F102" s="1290"/>
      <c r="G102" s="1290"/>
      <c r="H102" s="1292"/>
      <c r="I102" s="1292"/>
      <c r="J102" s="1292"/>
      <c r="K102" s="1301"/>
      <c r="L102" s="1301"/>
      <c r="M102" s="1302"/>
      <c r="N102" s="1682" t="s">
        <v>3503</v>
      </c>
      <c r="O102" s="1525"/>
      <c r="P102" s="1525"/>
      <c r="Q102" s="1526"/>
      <c r="R102" s="1282"/>
      <c r="S102" s="1282"/>
      <c r="T102" s="1282"/>
      <c r="U102" s="1282"/>
      <c r="V102" s="1282"/>
      <c r="W102" s="1282"/>
      <c r="X102" s="1282"/>
      <c r="Y102" s="1282"/>
      <c r="Z102" s="1282"/>
    </row>
    <row r="103" spans="1:26" ht="16.5" customHeight="1">
      <c r="A103" s="1288">
        <v>2</v>
      </c>
      <c r="B103" s="1684"/>
      <c r="C103" s="1525"/>
      <c r="D103" s="1526"/>
      <c r="E103" s="1285"/>
      <c r="F103" s="1285"/>
      <c r="G103" s="1293"/>
      <c r="H103" s="1285"/>
      <c r="I103" s="1285"/>
      <c r="J103" s="1285"/>
      <c r="K103" s="1301"/>
      <c r="L103" s="1301"/>
      <c r="M103" s="1302"/>
      <c r="N103" s="1683" t="s">
        <v>3504</v>
      </c>
      <c r="O103" s="1525"/>
      <c r="P103" s="1525"/>
      <c r="Q103" s="1526"/>
      <c r="R103" s="1282"/>
      <c r="S103" s="1282"/>
      <c r="T103" s="1282"/>
      <c r="U103" s="1282"/>
      <c r="V103" s="1282"/>
      <c r="W103" s="1282"/>
      <c r="X103" s="1282"/>
      <c r="Y103" s="1282"/>
      <c r="Z103" s="1282"/>
    </row>
    <row r="104" spans="1:26" ht="16.5" customHeight="1">
      <c r="A104" s="1288">
        <v>3</v>
      </c>
      <c r="B104" s="1684"/>
      <c r="C104" s="1525"/>
      <c r="D104" s="1526"/>
      <c r="E104" s="1290"/>
      <c r="F104" s="1292"/>
      <c r="G104" s="1290"/>
      <c r="H104" s="1292"/>
      <c r="I104" s="1292"/>
      <c r="J104" s="1292"/>
      <c r="K104" s="1301"/>
      <c r="L104" s="1301"/>
      <c r="M104" s="1304"/>
      <c r="N104" s="1682" t="s">
        <v>3505</v>
      </c>
      <c r="O104" s="1525"/>
      <c r="P104" s="1525"/>
      <c r="Q104" s="1526"/>
      <c r="R104" s="1282"/>
      <c r="S104" s="1282"/>
      <c r="T104" s="1282"/>
      <c r="U104" s="1282"/>
      <c r="V104" s="1282"/>
      <c r="W104" s="1282"/>
      <c r="X104" s="1282"/>
      <c r="Y104" s="1282"/>
      <c r="Z104" s="1282"/>
    </row>
    <row r="105" spans="1:26" ht="16.5" customHeight="1">
      <c r="A105" s="1287" t="s">
        <v>3487</v>
      </c>
      <c r="B105" s="1664" t="s">
        <v>3488</v>
      </c>
      <c r="C105" s="1525"/>
      <c r="D105" s="1525"/>
      <c r="E105" s="1525"/>
      <c r="F105" s="1525"/>
      <c r="G105" s="1525"/>
      <c r="H105" s="1525"/>
      <c r="I105" s="1525"/>
      <c r="J105" s="1525"/>
      <c r="K105" s="1525"/>
      <c r="L105" s="1525"/>
      <c r="M105" s="1525"/>
      <c r="N105" s="1525"/>
      <c r="O105" s="1525"/>
      <c r="P105" s="1525"/>
      <c r="Q105" s="1526"/>
      <c r="R105" s="1282"/>
      <c r="S105" s="1282"/>
      <c r="T105" s="1282"/>
      <c r="U105" s="1282"/>
      <c r="V105" s="1282"/>
      <c r="W105" s="1282"/>
      <c r="X105" s="1282"/>
      <c r="Y105" s="1282"/>
      <c r="Z105" s="1282"/>
    </row>
    <row r="106" spans="1:26" ht="16.5" customHeight="1">
      <c r="A106" s="1288">
        <v>1</v>
      </c>
      <c r="B106" s="1684"/>
      <c r="C106" s="1525"/>
      <c r="D106" s="1526"/>
      <c r="E106" s="1290"/>
      <c r="F106" s="1290"/>
      <c r="G106" s="1290"/>
      <c r="H106" s="1292"/>
      <c r="I106" s="1292"/>
      <c r="J106" s="1292"/>
      <c r="K106" s="1301"/>
      <c r="L106" s="1301"/>
      <c r="M106" s="1302"/>
      <c r="N106" s="1682" t="s">
        <v>3503</v>
      </c>
      <c r="O106" s="1525"/>
      <c r="P106" s="1525"/>
      <c r="Q106" s="1526"/>
      <c r="R106" s="1282"/>
      <c r="S106" s="1282"/>
      <c r="T106" s="1282"/>
      <c r="U106" s="1282"/>
      <c r="V106" s="1282"/>
      <c r="W106" s="1282"/>
      <c r="X106" s="1282"/>
      <c r="Y106" s="1282"/>
      <c r="Z106" s="1282"/>
    </row>
    <row r="107" spans="1:26" ht="16.5" customHeight="1">
      <c r="A107" s="1288">
        <v>2</v>
      </c>
      <c r="B107" s="1684"/>
      <c r="C107" s="1525"/>
      <c r="D107" s="1526"/>
      <c r="E107" s="1285"/>
      <c r="F107" s="1285"/>
      <c r="G107" s="1293"/>
      <c r="H107" s="1285"/>
      <c r="I107" s="1285"/>
      <c r="J107" s="1285"/>
      <c r="K107" s="1301"/>
      <c r="L107" s="1301"/>
      <c r="M107" s="1302"/>
      <c r="N107" s="1683" t="s">
        <v>3504</v>
      </c>
      <c r="O107" s="1525"/>
      <c r="P107" s="1525"/>
      <c r="Q107" s="1526"/>
      <c r="R107" s="1282"/>
      <c r="S107" s="1282"/>
      <c r="T107" s="1282"/>
      <c r="U107" s="1282"/>
      <c r="V107" s="1282"/>
      <c r="W107" s="1282"/>
      <c r="X107" s="1282"/>
      <c r="Y107" s="1282"/>
      <c r="Z107" s="1282"/>
    </row>
    <row r="108" spans="1:26" ht="16.5" customHeight="1">
      <c r="A108" s="1288">
        <v>3</v>
      </c>
      <c r="B108" s="1684"/>
      <c r="C108" s="1525"/>
      <c r="D108" s="1526"/>
      <c r="E108" s="1290"/>
      <c r="F108" s="1292"/>
      <c r="G108" s="1290"/>
      <c r="H108" s="1292"/>
      <c r="I108" s="1292"/>
      <c r="J108" s="1292"/>
      <c r="K108" s="1301"/>
      <c r="L108" s="1301"/>
      <c r="M108" s="1304"/>
      <c r="N108" s="1682" t="s">
        <v>3505</v>
      </c>
      <c r="O108" s="1525"/>
      <c r="P108" s="1525"/>
      <c r="Q108" s="1526"/>
      <c r="R108" s="1282"/>
      <c r="S108" s="1282"/>
      <c r="T108" s="1282"/>
      <c r="U108" s="1282"/>
      <c r="V108" s="1282"/>
      <c r="W108" s="1282"/>
      <c r="X108" s="1282"/>
      <c r="Y108" s="1282"/>
      <c r="Z108" s="1282"/>
    </row>
    <row r="109" spans="1:26" ht="16.5" customHeight="1">
      <c r="A109" s="1287" t="s">
        <v>3489</v>
      </c>
      <c r="B109" s="1663" t="s">
        <v>3490</v>
      </c>
      <c r="C109" s="1525"/>
      <c r="D109" s="1525"/>
      <c r="E109" s="1525"/>
      <c r="F109" s="1525"/>
      <c r="G109" s="1525"/>
      <c r="H109" s="1525"/>
      <c r="I109" s="1525"/>
      <c r="J109" s="1525"/>
      <c r="K109" s="1525"/>
      <c r="L109" s="1525"/>
      <c r="M109" s="1525"/>
      <c r="N109" s="1525"/>
      <c r="O109" s="1525"/>
      <c r="P109" s="1525"/>
      <c r="Q109" s="1526"/>
      <c r="R109" s="1282"/>
      <c r="S109" s="1282"/>
      <c r="T109" s="1282"/>
      <c r="U109" s="1282"/>
      <c r="V109" s="1282"/>
      <c r="W109" s="1282"/>
      <c r="X109" s="1282"/>
      <c r="Y109" s="1282"/>
      <c r="Z109" s="1282"/>
    </row>
    <row r="110" spans="1:26" ht="16.5" customHeight="1">
      <c r="A110" s="1288">
        <v>1</v>
      </c>
      <c r="B110" s="1684"/>
      <c r="C110" s="1525"/>
      <c r="D110" s="1526"/>
      <c r="E110" s="1290"/>
      <c r="F110" s="1290"/>
      <c r="G110" s="1290"/>
      <c r="H110" s="1292"/>
      <c r="I110" s="1292"/>
      <c r="J110" s="1292"/>
      <c r="K110" s="1301"/>
      <c r="L110" s="1301"/>
      <c r="M110" s="1302"/>
      <c r="N110" s="1682" t="s">
        <v>3503</v>
      </c>
      <c r="O110" s="1525"/>
      <c r="P110" s="1525"/>
      <c r="Q110" s="1526"/>
      <c r="R110" s="1282"/>
      <c r="S110" s="1282"/>
      <c r="T110" s="1282"/>
      <c r="U110" s="1282"/>
      <c r="V110" s="1282"/>
      <c r="W110" s="1282"/>
      <c r="X110" s="1282"/>
      <c r="Y110" s="1282"/>
      <c r="Z110" s="1282"/>
    </row>
    <row r="111" spans="1:26" ht="16.5" customHeight="1">
      <c r="A111" s="1288">
        <v>2</v>
      </c>
      <c r="B111" s="1684"/>
      <c r="C111" s="1525"/>
      <c r="D111" s="1526"/>
      <c r="E111" s="1285"/>
      <c r="F111" s="1285"/>
      <c r="G111" s="1293"/>
      <c r="H111" s="1285"/>
      <c r="I111" s="1285"/>
      <c r="J111" s="1285"/>
      <c r="K111" s="1301"/>
      <c r="L111" s="1301"/>
      <c r="M111" s="1302"/>
      <c r="N111" s="1683" t="s">
        <v>3504</v>
      </c>
      <c r="O111" s="1525"/>
      <c r="P111" s="1525"/>
      <c r="Q111" s="1526"/>
      <c r="R111" s="1282"/>
      <c r="S111" s="1282"/>
      <c r="T111" s="1282"/>
      <c r="U111" s="1282"/>
      <c r="V111" s="1282"/>
      <c r="W111" s="1282"/>
      <c r="X111" s="1282"/>
      <c r="Y111" s="1282"/>
      <c r="Z111" s="1282"/>
    </row>
    <row r="112" spans="1:26" ht="16.5" customHeight="1">
      <c r="A112" s="1288">
        <v>3</v>
      </c>
      <c r="B112" s="1684"/>
      <c r="C112" s="1525"/>
      <c r="D112" s="1526"/>
      <c r="E112" s="1290"/>
      <c r="F112" s="1292"/>
      <c r="G112" s="1290"/>
      <c r="H112" s="1292"/>
      <c r="I112" s="1292"/>
      <c r="J112" s="1292"/>
      <c r="K112" s="1301"/>
      <c r="L112" s="1301"/>
      <c r="M112" s="1304"/>
      <c r="N112" s="1682" t="s">
        <v>3505</v>
      </c>
      <c r="O112" s="1525"/>
      <c r="P112" s="1525"/>
      <c r="Q112" s="1526"/>
      <c r="R112" s="1282"/>
      <c r="S112" s="1282"/>
      <c r="T112" s="1282"/>
      <c r="U112" s="1282"/>
      <c r="V112" s="1282"/>
      <c r="W112" s="1282"/>
      <c r="X112" s="1282"/>
      <c r="Y112" s="1282"/>
      <c r="Z112" s="1282"/>
    </row>
    <row r="113" spans="1:26" ht="16.5" customHeight="1">
      <c r="A113" s="1287" t="s">
        <v>3491</v>
      </c>
      <c r="B113" s="1679" t="s">
        <v>3492</v>
      </c>
      <c r="C113" s="1525"/>
      <c r="D113" s="1525"/>
      <c r="E113" s="1525"/>
      <c r="F113" s="1525"/>
      <c r="G113" s="1525"/>
      <c r="H113" s="1525"/>
      <c r="I113" s="1525"/>
      <c r="J113" s="1525"/>
      <c r="K113" s="1525"/>
      <c r="L113" s="1525"/>
      <c r="M113" s="1525"/>
      <c r="N113" s="1525"/>
      <c r="O113" s="1525"/>
      <c r="P113" s="1525"/>
      <c r="Q113" s="1526"/>
      <c r="R113" s="1282"/>
      <c r="S113" s="1282"/>
      <c r="T113" s="1282"/>
      <c r="U113" s="1282"/>
      <c r="V113" s="1282"/>
      <c r="W113" s="1282"/>
      <c r="X113" s="1282"/>
      <c r="Y113" s="1282"/>
      <c r="Z113" s="1282"/>
    </row>
    <row r="114" spans="1:26" ht="16.5" customHeight="1">
      <c r="A114" s="1288">
        <v>1</v>
      </c>
      <c r="B114" s="1684"/>
      <c r="C114" s="1525"/>
      <c r="D114" s="1526"/>
      <c r="E114" s="1290"/>
      <c r="F114" s="1290"/>
      <c r="G114" s="1290"/>
      <c r="H114" s="1292"/>
      <c r="I114" s="1292"/>
      <c r="J114" s="1292"/>
      <c r="K114" s="1301"/>
      <c r="L114" s="1301"/>
      <c r="M114" s="1302"/>
      <c r="N114" s="1682" t="s">
        <v>3503</v>
      </c>
      <c r="O114" s="1525"/>
      <c r="P114" s="1525"/>
      <c r="Q114" s="1526"/>
      <c r="R114" s="1282"/>
      <c r="S114" s="1282"/>
      <c r="T114" s="1282"/>
      <c r="U114" s="1282"/>
      <c r="V114" s="1282"/>
      <c r="W114" s="1282"/>
      <c r="X114" s="1282"/>
      <c r="Y114" s="1282"/>
      <c r="Z114" s="1282"/>
    </row>
    <row r="115" spans="1:26" ht="16.5" customHeight="1">
      <c r="A115" s="1288">
        <v>2</v>
      </c>
      <c r="B115" s="1684"/>
      <c r="C115" s="1525"/>
      <c r="D115" s="1526"/>
      <c r="E115" s="1285"/>
      <c r="F115" s="1285"/>
      <c r="G115" s="1293"/>
      <c r="H115" s="1285"/>
      <c r="I115" s="1285"/>
      <c r="J115" s="1285"/>
      <c r="K115" s="1301"/>
      <c r="L115" s="1301"/>
      <c r="M115" s="1302"/>
      <c r="N115" s="1683" t="s">
        <v>3504</v>
      </c>
      <c r="O115" s="1525"/>
      <c r="P115" s="1525"/>
      <c r="Q115" s="1526"/>
      <c r="R115" s="1282"/>
      <c r="S115" s="1282"/>
      <c r="T115" s="1282"/>
      <c r="U115" s="1282"/>
      <c r="V115" s="1282"/>
      <c r="W115" s="1282"/>
      <c r="X115" s="1282"/>
      <c r="Y115" s="1282"/>
      <c r="Z115" s="1282"/>
    </row>
    <row r="116" spans="1:26" ht="16.5" customHeight="1">
      <c r="A116" s="1288">
        <v>3</v>
      </c>
      <c r="B116" s="1684"/>
      <c r="C116" s="1525"/>
      <c r="D116" s="1526"/>
      <c r="E116" s="1290"/>
      <c r="F116" s="1292"/>
      <c r="G116" s="1290"/>
      <c r="H116" s="1292"/>
      <c r="I116" s="1292"/>
      <c r="J116" s="1292"/>
      <c r="K116" s="1301"/>
      <c r="L116" s="1301"/>
      <c r="M116" s="1304"/>
      <c r="N116" s="1682" t="s">
        <v>3505</v>
      </c>
      <c r="O116" s="1525"/>
      <c r="P116" s="1525"/>
      <c r="Q116" s="1526"/>
      <c r="R116" s="1282"/>
      <c r="S116" s="1282"/>
      <c r="T116" s="1282"/>
      <c r="U116" s="1282"/>
      <c r="V116" s="1282"/>
      <c r="W116" s="1282"/>
      <c r="X116" s="1282"/>
      <c r="Y116" s="1282"/>
      <c r="Z116" s="1282"/>
    </row>
    <row r="117" spans="1:26" ht="36" customHeight="1">
      <c r="A117" s="1287" t="s">
        <v>3493</v>
      </c>
      <c r="B117" s="1685" t="s">
        <v>3506</v>
      </c>
      <c r="C117" s="1525"/>
      <c r="D117" s="1686"/>
      <c r="E117" s="1296"/>
      <c r="F117" s="1306"/>
      <c r="G117" s="1296"/>
      <c r="H117" s="1306"/>
      <c r="I117" s="1306"/>
      <c r="J117" s="1306"/>
      <c r="K117" s="1307"/>
      <c r="L117" s="1307"/>
      <c r="M117" s="1308"/>
      <c r="N117" s="1309"/>
      <c r="O117" s="1309"/>
      <c r="P117" s="1309"/>
      <c r="Q117" s="1310"/>
      <c r="R117" s="1282"/>
      <c r="S117" s="1282"/>
      <c r="T117" s="1282"/>
      <c r="U117" s="1282"/>
      <c r="V117" s="1282"/>
      <c r="W117" s="1282"/>
      <c r="X117" s="1282"/>
      <c r="Y117" s="1282"/>
      <c r="Z117" s="1282"/>
    </row>
    <row r="118" spans="1:26" ht="16.5" customHeight="1">
      <c r="A118" s="1287"/>
      <c r="B118" s="1311"/>
      <c r="C118" s="1312"/>
      <c r="D118" s="1312"/>
      <c r="E118" s="1296"/>
      <c r="F118" s="1306"/>
      <c r="G118" s="1296"/>
      <c r="H118" s="1306"/>
      <c r="I118" s="1306"/>
      <c r="J118" s="1306"/>
      <c r="K118" s="1307"/>
      <c r="L118" s="1307"/>
      <c r="M118" s="1308"/>
      <c r="N118" s="1309"/>
      <c r="O118" s="1309"/>
      <c r="P118" s="1309"/>
      <c r="Q118" s="1310"/>
      <c r="R118" s="1282"/>
      <c r="S118" s="1282"/>
      <c r="T118" s="1282"/>
      <c r="U118" s="1282"/>
      <c r="V118" s="1282"/>
      <c r="W118" s="1282"/>
      <c r="X118" s="1282"/>
      <c r="Y118" s="1282"/>
      <c r="Z118" s="1282"/>
    </row>
    <row r="119" spans="1:26" ht="16.5" customHeight="1">
      <c r="A119" s="1287"/>
      <c r="B119" s="1311"/>
      <c r="C119" s="1312"/>
      <c r="D119" s="1312"/>
      <c r="E119" s="1296"/>
      <c r="F119" s="1306"/>
      <c r="G119" s="1296"/>
      <c r="H119" s="1306"/>
      <c r="I119" s="1306"/>
      <c r="J119" s="1306"/>
      <c r="K119" s="1307"/>
      <c r="L119" s="1307"/>
      <c r="M119" s="1308"/>
      <c r="N119" s="1309"/>
      <c r="O119" s="1309"/>
      <c r="P119" s="1309"/>
      <c r="Q119" s="1310"/>
      <c r="R119" s="1282"/>
      <c r="S119" s="1282"/>
      <c r="T119" s="1282"/>
      <c r="U119" s="1282"/>
      <c r="V119" s="1282"/>
      <c r="W119" s="1282"/>
      <c r="X119" s="1282"/>
      <c r="Y119" s="1282"/>
      <c r="Z119" s="1282"/>
    </row>
    <row r="120" spans="1:26" ht="16.5" customHeight="1">
      <c r="A120" s="1305"/>
      <c r="B120" s="1303"/>
      <c r="C120" s="1309"/>
      <c r="D120" s="1309"/>
      <c r="E120" s="1313"/>
      <c r="F120" s="1313"/>
      <c r="G120" s="1307"/>
      <c r="H120" s="1307"/>
      <c r="I120" s="1307"/>
      <c r="J120" s="1307"/>
      <c r="K120" s="1307"/>
      <c r="L120" s="1307"/>
      <c r="M120" s="1308"/>
      <c r="N120" s="1309"/>
      <c r="O120" s="1309"/>
      <c r="P120" s="1309"/>
      <c r="Q120" s="1310"/>
      <c r="R120" s="1282"/>
      <c r="S120" s="1282"/>
      <c r="T120" s="1282"/>
      <c r="U120" s="1282"/>
      <c r="V120" s="1282"/>
      <c r="W120" s="1282"/>
      <c r="X120" s="1282"/>
      <c r="Y120" s="1282"/>
      <c r="Z120" s="1282"/>
    </row>
    <row r="121" spans="1:26" ht="16.5" customHeight="1">
      <c r="A121" s="1314">
        <v>3</v>
      </c>
      <c r="B121" s="1668" t="s">
        <v>3507</v>
      </c>
      <c r="C121" s="1525"/>
      <c r="D121" s="1525"/>
      <c r="E121" s="1525"/>
      <c r="F121" s="1525"/>
      <c r="G121" s="1525"/>
      <c r="H121" s="1525"/>
      <c r="I121" s="1525"/>
      <c r="J121" s="1525"/>
      <c r="K121" s="1525"/>
      <c r="L121" s="1525"/>
      <c r="M121" s="1525"/>
      <c r="N121" s="1525"/>
      <c r="O121" s="1525"/>
      <c r="P121" s="1525"/>
      <c r="Q121" s="1526"/>
      <c r="R121" s="1282"/>
      <c r="S121" s="1282"/>
      <c r="T121" s="1282"/>
      <c r="U121" s="1282"/>
      <c r="V121" s="1282"/>
      <c r="W121" s="1282"/>
      <c r="X121" s="1282"/>
      <c r="Y121" s="1282"/>
      <c r="Z121" s="1282"/>
    </row>
    <row r="122" spans="1:26" ht="40.5" customHeight="1">
      <c r="A122" s="1670" t="s">
        <v>1236</v>
      </c>
      <c r="B122" s="1681" t="s">
        <v>1176</v>
      </c>
      <c r="C122" s="1675"/>
      <c r="D122" s="1676"/>
      <c r="E122" s="1671" t="s">
        <v>3497</v>
      </c>
      <c r="F122" s="1526"/>
      <c r="G122" s="1670" t="s">
        <v>3508</v>
      </c>
      <c r="H122" s="1670" t="s">
        <v>3499</v>
      </c>
      <c r="I122" s="1670" t="s">
        <v>3500</v>
      </c>
      <c r="J122" s="1670" t="s">
        <v>1177</v>
      </c>
      <c r="K122" s="1670" t="s">
        <v>3501</v>
      </c>
      <c r="L122" s="1670" t="s">
        <v>3464</v>
      </c>
      <c r="M122" s="1670" t="s">
        <v>3509</v>
      </c>
      <c r="N122" s="1681" t="s">
        <v>69</v>
      </c>
      <c r="O122" s="1675"/>
      <c r="P122" s="1675"/>
      <c r="Q122" s="1676"/>
      <c r="R122" s="1282"/>
      <c r="S122" s="1282"/>
      <c r="T122" s="1282"/>
      <c r="U122" s="1282"/>
      <c r="V122" s="1282"/>
      <c r="W122" s="1282"/>
      <c r="X122" s="1282"/>
      <c r="Y122" s="1282"/>
      <c r="Z122" s="1282"/>
    </row>
    <row r="123" spans="1:26" ht="40.5" customHeight="1">
      <c r="A123" s="1522"/>
      <c r="B123" s="1677"/>
      <c r="C123" s="1678"/>
      <c r="D123" s="1560"/>
      <c r="E123" s="1286" t="s">
        <v>1690</v>
      </c>
      <c r="F123" s="1286" t="s">
        <v>1710</v>
      </c>
      <c r="G123" s="1522"/>
      <c r="H123" s="1522"/>
      <c r="I123" s="1522"/>
      <c r="J123" s="1522"/>
      <c r="K123" s="1522"/>
      <c r="L123" s="1522"/>
      <c r="M123" s="1522"/>
      <c r="N123" s="1677"/>
      <c r="O123" s="1678"/>
      <c r="P123" s="1678"/>
      <c r="Q123" s="1560"/>
      <c r="R123" s="1282"/>
      <c r="S123" s="1282"/>
      <c r="T123" s="1282"/>
      <c r="U123" s="1282"/>
      <c r="V123" s="1282"/>
      <c r="W123" s="1282"/>
      <c r="X123" s="1282"/>
      <c r="Y123" s="1282"/>
      <c r="Z123" s="1282"/>
    </row>
    <row r="124" spans="1:26" ht="35.25" customHeight="1">
      <c r="A124" s="1287" t="s">
        <v>71</v>
      </c>
      <c r="B124" s="1664" t="s">
        <v>437</v>
      </c>
      <c r="C124" s="1525"/>
      <c r="D124" s="1525"/>
      <c r="E124" s="1525"/>
      <c r="F124" s="1525"/>
      <c r="G124" s="1525"/>
      <c r="H124" s="1525"/>
      <c r="I124" s="1525"/>
      <c r="J124" s="1525"/>
      <c r="K124" s="1525"/>
      <c r="L124" s="1525"/>
      <c r="M124" s="1525"/>
      <c r="N124" s="1525"/>
      <c r="O124" s="1525"/>
      <c r="P124" s="1525"/>
      <c r="Q124" s="1526"/>
      <c r="R124" s="1281"/>
      <c r="S124" s="1281"/>
      <c r="T124" s="1281"/>
      <c r="U124" s="1281"/>
      <c r="V124" s="1281"/>
      <c r="W124" s="1281"/>
      <c r="X124" s="1281"/>
      <c r="Y124" s="1281"/>
      <c r="Z124" s="1281"/>
    </row>
    <row r="125" spans="1:26" ht="19.5" customHeight="1">
      <c r="A125" s="1288">
        <v>1</v>
      </c>
      <c r="B125" s="1684"/>
      <c r="C125" s="1525"/>
      <c r="D125" s="1526"/>
      <c r="E125" s="1290"/>
      <c r="F125" s="1290"/>
      <c r="G125" s="1290"/>
      <c r="H125" s="1292"/>
      <c r="I125" s="1292"/>
      <c r="J125" s="1292"/>
      <c r="K125" s="1301"/>
      <c r="L125" s="1301"/>
      <c r="M125" s="1302"/>
      <c r="N125" s="1682" t="s">
        <v>3510</v>
      </c>
      <c r="O125" s="1525"/>
      <c r="P125" s="1525"/>
      <c r="Q125" s="1526"/>
      <c r="R125" s="1281"/>
      <c r="S125" s="1281"/>
      <c r="T125" s="1281"/>
      <c r="U125" s="1281"/>
      <c r="V125" s="1281"/>
      <c r="W125" s="1281"/>
      <c r="X125" s="1281"/>
      <c r="Y125" s="1281"/>
      <c r="Z125" s="1281"/>
    </row>
    <row r="126" spans="1:26" ht="19.5" customHeight="1">
      <c r="A126" s="1288">
        <v>2</v>
      </c>
      <c r="B126" s="1684"/>
      <c r="C126" s="1525"/>
      <c r="D126" s="1526"/>
      <c r="E126" s="1285"/>
      <c r="F126" s="1285"/>
      <c r="G126" s="1293"/>
      <c r="H126" s="1285"/>
      <c r="I126" s="1285"/>
      <c r="J126" s="1285"/>
      <c r="K126" s="1301"/>
      <c r="L126" s="1301"/>
      <c r="M126" s="1302"/>
      <c r="N126" s="1682" t="s">
        <v>1312</v>
      </c>
      <c r="O126" s="1525"/>
      <c r="P126" s="1525"/>
      <c r="Q126" s="1526"/>
      <c r="R126" s="1281"/>
      <c r="S126" s="1281"/>
      <c r="T126" s="1281"/>
      <c r="U126" s="1281"/>
      <c r="V126" s="1281"/>
      <c r="W126" s="1281"/>
      <c r="X126" s="1281"/>
      <c r="Y126" s="1281"/>
      <c r="Z126" s="1281"/>
    </row>
    <row r="127" spans="1:26" ht="19.5" customHeight="1">
      <c r="A127" s="1288">
        <v>3</v>
      </c>
      <c r="B127" s="1684"/>
      <c r="C127" s="1525"/>
      <c r="D127" s="1526"/>
      <c r="E127" s="1290"/>
      <c r="F127" s="1292"/>
      <c r="G127" s="1290"/>
      <c r="H127" s="1292"/>
      <c r="I127" s="1292"/>
      <c r="J127" s="1292"/>
      <c r="K127" s="1301"/>
      <c r="L127" s="1301"/>
      <c r="M127" s="1304"/>
      <c r="N127" s="1682" t="s">
        <v>3511</v>
      </c>
      <c r="O127" s="1525"/>
      <c r="P127" s="1525"/>
      <c r="Q127" s="1526"/>
      <c r="R127" s="1281"/>
      <c r="S127" s="1281"/>
      <c r="T127" s="1281"/>
      <c r="U127" s="1281"/>
      <c r="V127" s="1281"/>
      <c r="W127" s="1281"/>
      <c r="X127" s="1281"/>
      <c r="Y127" s="1281"/>
      <c r="Z127" s="1281"/>
    </row>
    <row r="128" spans="1:26" ht="35.25" customHeight="1">
      <c r="A128" s="1287" t="s">
        <v>111</v>
      </c>
      <c r="B128" s="1663" t="s">
        <v>440</v>
      </c>
      <c r="C128" s="1525"/>
      <c r="D128" s="1525"/>
      <c r="E128" s="1525"/>
      <c r="F128" s="1525"/>
      <c r="G128" s="1525"/>
      <c r="H128" s="1525"/>
      <c r="I128" s="1525"/>
      <c r="J128" s="1525"/>
      <c r="K128" s="1525"/>
      <c r="L128" s="1525"/>
      <c r="M128" s="1525"/>
      <c r="N128" s="1525"/>
      <c r="O128" s="1525"/>
      <c r="P128" s="1525"/>
      <c r="Q128" s="1526"/>
      <c r="R128" s="1281"/>
      <c r="S128" s="1281"/>
      <c r="T128" s="1281"/>
      <c r="U128" s="1281"/>
      <c r="V128" s="1281"/>
      <c r="W128" s="1281"/>
      <c r="X128" s="1281"/>
      <c r="Y128" s="1281"/>
      <c r="Z128" s="1281"/>
    </row>
    <row r="129" spans="1:26" ht="19.5" customHeight="1">
      <c r="A129" s="1305">
        <v>1</v>
      </c>
      <c r="B129" s="1682"/>
      <c r="C129" s="1525"/>
      <c r="D129" s="1526"/>
      <c r="E129" s="1286"/>
      <c r="F129" s="1286"/>
      <c r="G129" s="1301"/>
      <c r="H129" s="1301"/>
      <c r="I129" s="1301"/>
      <c r="J129" s="1301"/>
      <c r="K129" s="1301"/>
      <c r="L129" s="1301"/>
      <c r="M129" s="1302"/>
      <c r="N129" s="1682" t="s">
        <v>3510</v>
      </c>
      <c r="O129" s="1525"/>
      <c r="P129" s="1525"/>
      <c r="Q129" s="1526"/>
      <c r="R129" s="1281"/>
      <c r="S129" s="1281"/>
      <c r="T129" s="1281"/>
      <c r="U129" s="1281"/>
      <c r="V129" s="1281"/>
      <c r="W129" s="1281"/>
      <c r="X129" s="1281"/>
      <c r="Y129" s="1281"/>
      <c r="Z129" s="1281"/>
    </row>
    <row r="130" spans="1:26" ht="19.5" customHeight="1">
      <c r="A130" s="1305">
        <v>2</v>
      </c>
      <c r="B130" s="1682"/>
      <c r="C130" s="1525"/>
      <c r="D130" s="1526"/>
      <c r="E130" s="1286"/>
      <c r="F130" s="1286"/>
      <c r="G130" s="1301"/>
      <c r="H130" s="1301"/>
      <c r="I130" s="1301"/>
      <c r="J130" s="1301"/>
      <c r="K130" s="1301"/>
      <c r="L130" s="1301"/>
      <c r="M130" s="1302"/>
      <c r="N130" s="1682" t="s">
        <v>1312</v>
      </c>
      <c r="O130" s="1525"/>
      <c r="P130" s="1525"/>
      <c r="Q130" s="1526"/>
      <c r="R130" s="1281"/>
      <c r="S130" s="1281"/>
      <c r="T130" s="1281"/>
      <c r="U130" s="1281"/>
      <c r="V130" s="1281"/>
      <c r="W130" s="1281"/>
      <c r="X130" s="1281"/>
      <c r="Y130" s="1281"/>
      <c r="Z130" s="1281"/>
    </row>
    <row r="131" spans="1:26" ht="19.5" customHeight="1">
      <c r="A131" s="1305">
        <v>3</v>
      </c>
      <c r="B131" s="1682"/>
      <c r="C131" s="1525"/>
      <c r="D131" s="1526"/>
      <c r="E131" s="1286"/>
      <c r="F131" s="1286"/>
      <c r="G131" s="1301"/>
      <c r="H131" s="1301"/>
      <c r="I131" s="1301"/>
      <c r="J131" s="1301"/>
      <c r="K131" s="1301"/>
      <c r="L131" s="1301"/>
      <c r="M131" s="1304"/>
      <c r="N131" s="1682" t="s">
        <v>3511</v>
      </c>
      <c r="O131" s="1525"/>
      <c r="P131" s="1525"/>
      <c r="Q131" s="1526"/>
      <c r="R131" s="1281"/>
      <c r="S131" s="1281"/>
      <c r="T131" s="1281"/>
      <c r="U131" s="1281"/>
      <c r="V131" s="1281"/>
      <c r="W131" s="1281"/>
      <c r="X131" s="1281"/>
      <c r="Y131" s="1281"/>
      <c r="Z131" s="1281"/>
    </row>
    <row r="132" spans="1:26" ht="19.5" customHeight="1">
      <c r="A132" s="1287" t="s">
        <v>122</v>
      </c>
      <c r="B132" s="1664" t="s">
        <v>668</v>
      </c>
      <c r="C132" s="1525"/>
      <c r="D132" s="1525"/>
      <c r="E132" s="1525"/>
      <c r="F132" s="1525"/>
      <c r="G132" s="1525"/>
      <c r="H132" s="1525"/>
      <c r="I132" s="1525"/>
      <c r="J132" s="1525"/>
      <c r="K132" s="1525"/>
      <c r="L132" s="1525"/>
      <c r="M132" s="1525"/>
      <c r="N132" s="1525"/>
      <c r="O132" s="1525"/>
      <c r="P132" s="1525"/>
      <c r="Q132" s="1526"/>
      <c r="R132" s="1281"/>
      <c r="S132" s="1281"/>
      <c r="T132" s="1281"/>
      <c r="U132" s="1281"/>
      <c r="V132" s="1281"/>
      <c r="W132" s="1281"/>
      <c r="X132" s="1281"/>
      <c r="Y132" s="1281"/>
      <c r="Z132" s="1281"/>
    </row>
    <row r="133" spans="1:26" ht="19.5" customHeight="1">
      <c r="A133" s="1288">
        <v>1</v>
      </c>
      <c r="B133" s="1684"/>
      <c r="C133" s="1525"/>
      <c r="D133" s="1526"/>
      <c r="E133" s="1290"/>
      <c r="F133" s="1290"/>
      <c r="G133" s="1290"/>
      <c r="H133" s="1292"/>
      <c r="I133" s="1292"/>
      <c r="J133" s="1292"/>
      <c r="K133" s="1301"/>
      <c r="L133" s="1301"/>
      <c r="M133" s="1302"/>
      <c r="N133" s="1682" t="s">
        <v>3510</v>
      </c>
      <c r="O133" s="1525"/>
      <c r="P133" s="1525"/>
      <c r="Q133" s="1526"/>
      <c r="R133" s="1281"/>
      <c r="S133" s="1281"/>
      <c r="T133" s="1281"/>
      <c r="U133" s="1281"/>
      <c r="V133" s="1281"/>
      <c r="W133" s="1281"/>
      <c r="X133" s="1281"/>
      <c r="Y133" s="1281"/>
      <c r="Z133" s="1281"/>
    </row>
    <row r="134" spans="1:26" ht="19.5" customHeight="1">
      <c r="A134" s="1288">
        <v>2</v>
      </c>
      <c r="B134" s="1684"/>
      <c r="C134" s="1525"/>
      <c r="D134" s="1526"/>
      <c r="E134" s="1285"/>
      <c r="F134" s="1285"/>
      <c r="G134" s="1293"/>
      <c r="H134" s="1285"/>
      <c r="I134" s="1285"/>
      <c r="J134" s="1285"/>
      <c r="K134" s="1301"/>
      <c r="L134" s="1301"/>
      <c r="M134" s="1302"/>
      <c r="N134" s="1682" t="s">
        <v>1312</v>
      </c>
      <c r="O134" s="1525"/>
      <c r="P134" s="1525"/>
      <c r="Q134" s="1526"/>
      <c r="R134" s="1281"/>
      <c r="S134" s="1281"/>
      <c r="T134" s="1281"/>
      <c r="U134" s="1281"/>
      <c r="V134" s="1281"/>
      <c r="W134" s="1281"/>
      <c r="X134" s="1281"/>
      <c r="Y134" s="1281"/>
      <c r="Z134" s="1281"/>
    </row>
    <row r="135" spans="1:26" ht="33" customHeight="1">
      <c r="A135" s="1288">
        <v>3</v>
      </c>
      <c r="B135" s="1684"/>
      <c r="C135" s="1525"/>
      <c r="D135" s="1526"/>
      <c r="E135" s="1290"/>
      <c r="F135" s="1292"/>
      <c r="G135" s="1290"/>
      <c r="H135" s="1292"/>
      <c r="I135" s="1292"/>
      <c r="J135" s="1292"/>
      <c r="K135" s="1301"/>
      <c r="L135" s="1301"/>
      <c r="M135" s="1304"/>
      <c r="N135" s="1682" t="s">
        <v>3511</v>
      </c>
      <c r="O135" s="1525"/>
      <c r="P135" s="1525"/>
      <c r="Q135" s="1526"/>
      <c r="R135" s="1282"/>
      <c r="S135" s="1282"/>
      <c r="T135" s="1282"/>
      <c r="U135" s="1282"/>
      <c r="V135" s="1282"/>
      <c r="W135" s="1282"/>
      <c r="X135" s="1282"/>
      <c r="Y135" s="1282"/>
      <c r="Z135" s="1282"/>
    </row>
    <row r="136" spans="1:26" ht="16.5" customHeight="1">
      <c r="A136" s="1287" t="s">
        <v>134</v>
      </c>
      <c r="B136" s="1663" t="s">
        <v>442</v>
      </c>
      <c r="C136" s="1525"/>
      <c r="D136" s="1525"/>
      <c r="E136" s="1525"/>
      <c r="F136" s="1525"/>
      <c r="G136" s="1525"/>
      <c r="H136" s="1525"/>
      <c r="I136" s="1525"/>
      <c r="J136" s="1525"/>
      <c r="K136" s="1525"/>
      <c r="L136" s="1525"/>
      <c r="M136" s="1525"/>
      <c r="N136" s="1525"/>
      <c r="O136" s="1525"/>
      <c r="P136" s="1525"/>
      <c r="Q136" s="1526"/>
      <c r="R136" s="1282"/>
      <c r="S136" s="1282"/>
      <c r="T136" s="1282"/>
      <c r="U136" s="1282"/>
      <c r="V136" s="1282"/>
      <c r="W136" s="1282"/>
      <c r="X136" s="1282"/>
      <c r="Y136" s="1282"/>
      <c r="Z136" s="1282"/>
    </row>
    <row r="137" spans="1:26" ht="16.5" customHeight="1">
      <c r="A137" s="1288">
        <v>1</v>
      </c>
      <c r="B137" s="1684"/>
      <c r="C137" s="1525"/>
      <c r="D137" s="1526"/>
      <c r="E137" s="1290"/>
      <c r="F137" s="1290"/>
      <c r="G137" s="1290"/>
      <c r="H137" s="1292"/>
      <c r="I137" s="1292"/>
      <c r="J137" s="1292"/>
      <c r="K137" s="1301"/>
      <c r="L137" s="1301"/>
      <c r="M137" s="1302"/>
      <c r="N137" s="1682" t="s">
        <v>3510</v>
      </c>
      <c r="O137" s="1525"/>
      <c r="P137" s="1525"/>
      <c r="Q137" s="1526"/>
      <c r="R137" s="1282"/>
      <c r="S137" s="1282"/>
      <c r="T137" s="1282"/>
      <c r="U137" s="1282"/>
      <c r="V137" s="1282"/>
      <c r="W137" s="1282"/>
      <c r="X137" s="1282"/>
      <c r="Y137" s="1282"/>
      <c r="Z137" s="1282"/>
    </row>
    <row r="138" spans="1:26" ht="16.5" customHeight="1">
      <c r="A138" s="1288">
        <v>2</v>
      </c>
      <c r="B138" s="1684"/>
      <c r="C138" s="1525"/>
      <c r="D138" s="1526"/>
      <c r="E138" s="1285"/>
      <c r="F138" s="1285"/>
      <c r="G138" s="1293"/>
      <c r="H138" s="1285"/>
      <c r="I138" s="1285"/>
      <c r="J138" s="1285"/>
      <c r="K138" s="1301"/>
      <c r="L138" s="1301"/>
      <c r="M138" s="1302"/>
      <c r="N138" s="1682" t="s">
        <v>1312</v>
      </c>
      <c r="O138" s="1525"/>
      <c r="P138" s="1525"/>
      <c r="Q138" s="1526"/>
      <c r="R138" s="1282"/>
      <c r="S138" s="1282"/>
      <c r="T138" s="1282"/>
      <c r="U138" s="1282"/>
      <c r="V138" s="1282"/>
      <c r="W138" s="1282"/>
      <c r="X138" s="1282"/>
      <c r="Y138" s="1282"/>
      <c r="Z138" s="1282"/>
    </row>
    <row r="139" spans="1:26" ht="16.5" customHeight="1">
      <c r="A139" s="1288">
        <v>3</v>
      </c>
      <c r="B139" s="1684"/>
      <c r="C139" s="1525"/>
      <c r="D139" s="1526"/>
      <c r="E139" s="1290"/>
      <c r="F139" s="1292"/>
      <c r="G139" s="1290"/>
      <c r="H139" s="1292"/>
      <c r="I139" s="1292"/>
      <c r="J139" s="1292"/>
      <c r="K139" s="1301"/>
      <c r="L139" s="1301"/>
      <c r="M139" s="1304"/>
      <c r="N139" s="1682" t="s">
        <v>3511</v>
      </c>
      <c r="O139" s="1525"/>
      <c r="P139" s="1525"/>
      <c r="Q139" s="1526"/>
      <c r="R139" s="1282"/>
      <c r="S139" s="1282"/>
      <c r="T139" s="1282"/>
      <c r="U139" s="1282"/>
      <c r="V139" s="1282"/>
      <c r="W139" s="1282"/>
      <c r="X139" s="1282"/>
      <c r="Y139" s="1282"/>
      <c r="Z139" s="1282"/>
    </row>
    <row r="140" spans="1:26" ht="35.25" customHeight="1">
      <c r="A140" s="1287" t="s">
        <v>3482</v>
      </c>
      <c r="B140" s="1664" t="s">
        <v>443</v>
      </c>
      <c r="C140" s="1525"/>
      <c r="D140" s="1525"/>
      <c r="E140" s="1525"/>
      <c r="F140" s="1525"/>
      <c r="G140" s="1525"/>
      <c r="H140" s="1525"/>
      <c r="I140" s="1525"/>
      <c r="J140" s="1525"/>
      <c r="K140" s="1525"/>
      <c r="L140" s="1525"/>
      <c r="M140" s="1525"/>
      <c r="N140" s="1525"/>
      <c r="O140" s="1525"/>
      <c r="P140" s="1525"/>
      <c r="Q140" s="1526"/>
      <c r="R140" s="1281"/>
      <c r="S140" s="1281"/>
      <c r="T140" s="1281"/>
      <c r="U140" s="1281"/>
      <c r="V140" s="1281"/>
      <c r="W140" s="1281"/>
      <c r="X140" s="1281"/>
      <c r="Y140" s="1281"/>
      <c r="Z140" s="1281"/>
    </row>
    <row r="141" spans="1:26" ht="19.5" customHeight="1">
      <c r="A141" s="1288">
        <v>1</v>
      </c>
      <c r="B141" s="1684"/>
      <c r="C141" s="1525"/>
      <c r="D141" s="1526"/>
      <c r="E141" s="1290"/>
      <c r="F141" s="1290"/>
      <c r="G141" s="1290"/>
      <c r="H141" s="1292"/>
      <c r="I141" s="1292"/>
      <c r="J141" s="1292"/>
      <c r="K141" s="1301"/>
      <c r="L141" s="1301"/>
      <c r="M141" s="1302"/>
      <c r="N141" s="1682" t="s">
        <v>3510</v>
      </c>
      <c r="O141" s="1525"/>
      <c r="P141" s="1525"/>
      <c r="Q141" s="1526"/>
      <c r="R141" s="1281"/>
      <c r="S141" s="1281"/>
      <c r="T141" s="1281"/>
      <c r="U141" s="1281"/>
      <c r="V141" s="1281"/>
      <c r="W141" s="1281"/>
      <c r="X141" s="1281"/>
      <c r="Y141" s="1281"/>
      <c r="Z141" s="1281"/>
    </row>
    <row r="142" spans="1:26" ht="19.5" customHeight="1">
      <c r="A142" s="1288">
        <v>2</v>
      </c>
      <c r="B142" s="1684"/>
      <c r="C142" s="1525"/>
      <c r="D142" s="1526"/>
      <c r="E142" s="1285"/>
      <c r="F142" s="1285"/>
      <c r="G142" s="1293"/>
      <c r="H142" s="1285"/>
      <c r="I142" s="1285"/>
      <c r="J142" s="1285"/>
      <c r="K142" s="1301"/>
      <c r="L142" s="1301"/>
      <c r="M142" s="1302"/>
      <c r="N142" s="1682" t="s">
        <v>1312</v>
      </c>
      <c r="O142" s="1525"/>
      <c r="P142" s="1525"/>
      <c r="Q142" s="1526"/>
      <c r="R142" s="1281"/>
      <c r="S142" s="1281"/>
      <c r="T142" s="1281"/>
      <c r="U142" s="1281"/>
      <c r="V142" s="1281"/>
      <c r="W142" s="1281"/>
      <c r="X142" s="1281"/>
      <c r="Y142" s="1281"/>
      <c r="Z142" s="1281"/>
    </row>
    <row r="143" spans="1:26" ht="19.5" customHeight="1">
      <c r="A143" s="1288">
        <v>3</v>
      </c>
      <c r="B143" s="1684"/>
      <c r="C143" s="1525"/>
      <c r="D143" s="1526"/>
      <c r="E143" s="1290"/>
      <c r="F143" s="1292"/>
      <c r="G143" s="1290"/>
      <c r="H143" s="1292"/>
      <c r="I143" s="1292"/>
      <c r="J143" s="1292"/>
      <c r="K143" s="1301"/>
      <c r="L143" s="1301"/>
      <c r="M143" s="1304"/>
      <c r="N143" s="1682" t="s">
        <v>3511</v>
      </c>
      <c r="O143" s="1525"/>
      <c r="P143" s="1525"/>
      <c r="Q143" s="1526"/>
      <c r="R143" s="1281"/>
      <c r="S143" s="1281"/>
      <c r="T143" s="1281"/>
      <c r="U143" s="1281"/>
      <c r="V143" s="1281"/>
      <c r="W143" s="1281"/>
      <c r="X143" s="1281"/>
      <c r="Y143" s="1281"/>
      <c r="Z143" s="1281"/>
    </row>
    <row r="144" spans="1:26" ht="35.25" customHeight="1">
      <c r="A144" s="1287" t="s">
        <v>853</v>
      </c>
      <c r="B144" s="1663" t="s">
        <v>3483</v>
      </c>
      <c r="C144" s="1525"/>
      <c r="D144" s="1525"/>
      <c r="E144" s="1525"/>
      <c r="F144" s="1525"/>
      <c r="G144" s="1525"/>
      <c r="H144" s="1525"/>
      <c r="I144" s="1525"/>
      <c r="J144" s="1525"/>
      <c r="K144" s="1525"/>
      <c r="L144" s="1525"/>
      <c r="M144" s="1525"/>
      <c r="N144" s="1525"/>
      <c r="O144" s="1525"/>
      <c r="P144" s="1525"/>
      <c r="Q144" s="1526"/>
      <c r="R144" s="1281"/>
      <c r="S144" s="1281"/>
      <c r="T144" s="1281"/>
      <c r="U144" s="1281"/>
      <c r="V144" s="1281"/>
      <c r="W144" s="1281"/>
      <c r="X144" s="1281"/>
      <c r="Y144" s="1281"/>
      <c r="Z144" s="1281"/>
    </row>
    <row r="145" spans="1:26" ht="35.25" customHeight="1">
      <c r="A145" s="1288">
        <v>1</v>
      </c>
      <c r="B145" s="1684"/>
      <c r="C145" s="1525"/>
      <c r="D145" s="1526"/>
      <c r="E145" s="1290"/>
      <c r="F145" s="1290"/>
      <c r="G145" s="1290"/>
      <c r="H145" s="1292"/>
      <c r="I145" s="1292"/>
      <c r="J145" s="1292"/>
      <c r="K145" s="1301"/>
      <c r="L145" s="1301"/>
      <c r="M145" s="1302"/>
      <c r="N145" s="1682" t="s">
        <v>3510</v>
      </c>
      <c r="O145" s="1525"/>
      <c r="P145" s="1525"/>
      <c r="Q145" s="1526"/>
      <c r="R145" s="1281"/>
      <c r="S145" s="1281"/>
      <c r="T145" s="1281"/>
      <c r="U145" s="1281"/>
      <c r="V145" s="1281"/>
      <c r="W145" s="1281"/>
      <c r="X145" s="1281"/>
      <c r="Y145" s="1281"/>
      <c r="Z145" s="1281"/>
    </row>
    <row r="146" spans="1:26" ht="19.5" customHeight="1">
      <c r="A146" s="1288">
        <v>2</v>
      </c>
      <c r="B146" s="1684"/>
      <c r="C146" s="1525"/>
      <c r="D146" s="1526"/>
      <c r="E146" s="1285"/>
      <c r="F146" s="1285"/>
      <c r="G146" s="1293"/>
      <c r="H146" s="1285"/>
      <c r="I146" s="1285"/>
      <c r="J146" s="1285"/>
      <c r="K146" s="1301"/>
      <c r="L146" s="1301"/>
      <c r="M146" s="1302"/>
      <c r="N146" s="1682" t="s">
        <v>1312</v>
      </c>
      <c r="O146" s="1525"/>
      <c r="P146" s="1525"/>
      <c r="Q146" s="1526"/>
      <c r="R146" s="1281"/>
      <c r="S146" s="1281"/>
      <c r="T146" s="1281"/>
      <c r="U146" s="1281"/>
      <c r="V146" s="1281"/>
      <c r="W146" s="1281"/>
      <c r="X146" s="1281"/>
      <c r="Y146" s="1281"/>
      <c r="Z146" s="1281"/>
    </row>
    <row r="147" spans="1:26" ht="19.5" customHeight="1">
      <c r="A147" s="1288">
        <v>3</v>
      </c>
      <c r="B147" s="1684"/>
      <c r="C147" s="1525"/>
      <c r="D147" s="1526"/>
      <c r="E147" s="1290"/>
      <c r="F147" s="1292"/>
      <c r="G147" s="1290"/>
      <c r="H147" s="1292"/>
      <c r="I147" s="1292"/>
      <c r="J147" s="1292"/>
      <c r="K147" s="1301"/>
      <c r="L147" s="1301"/>
      <c r="M147" s="1304"/>
      <c r="N147" s="1682" t="s">
        <v>3511</v>
      </c>
      <c r="O147" s="1525"/>
      <c r="P147" s="1525"/>
      <c r="Q147" s="1526"/>
      <c r="R147" s="1281"/>
      <c r="S147" s="1281"/>
      <c r="T147" s="1281"/>
      <c r="U147" s="1281"/>
      <c r="V147" s="1281"/>
      <c r="W147" s="1281"/>
      <c r="X147" s="1281"/>
      <c r="Y147" s="1281"/>
      <c r="Z147" s="1281"/>
    </row>
    <row r="148" spans="1:26" ht="19.5" customHeight="1">
      <c r="A148" s="1287" t="s">
        <v>854</v>
      </c>
      <c r="B148" s="1664" t="s">
        <v>445</v>
      </c>
      <c r="C148" s="1525"/>
      <c r="D148" s="1525"/>
      <c r="E148" s="1525"/>
      <c r="F148" s="1525"/>
      <c r="G148" s="1525"/>
      <c r="H148" s="1525"/>
      <c r="I148" s="1525"/>
      <c r="J148" s="1525"/>
      <c r="K148" s="1525"/>
      <c r="L148" s="1525"/>
      <c r="M148" s="1525"/>
      <c r="N148" s="1525"/>
      <c r="O148" s="1525"/>
      <c r="P148" s="1525"/>
      <c r="Q148" s="1526"/>
      <c r="R148" s="1281"/>
      <c r="S148" s="1281"/>
      <c r="T148" s="1281"/>
      <c r="U148" s="1281"/>
      <c r="V148" s="1281"/>
      <c r="W148" s="1281"/>
      <c r="X148" s="1281"/>
      <c r="Y148" s="1281"/>
      <c r="Z148" s="1281"/>
    </row>
    <row r="149" spans="1:26" ht="19.5" customHeight="1">
      <c r="A149" s="1288">
        <v>1</v>
      </c>
      <c r="B149" s="1684"/>
      <c r="C149" s="1525"/>
      <c r="D149" s="1526"/>
      <c r="E149" s="1290"/>
      <c r="F149" s="1290"/>
      <c r="G149" s="1290"/>
      <c r="H149" s="1292"/>
      <c r="I149" s="1292"/>
      <c r="J149" s="1292"/>
      <c r="K149" s="1301"/>
      <c r="L149" s="1301"/>
      <c r="M149" s="1302"/>
      <c r="N149" s="1682" t="s">
        <v>3510</v>
      </c>
      <c r="O149" s="1525"/>
      <c r="P149" s="1525"/>
      <c r="Q149" s="1526"/>
      <c r="R149" s="1281"/>
      <c r="S149" s="1281"/>
      <c r="T149" s="1281"/>
      <c r="U149" s="1281"/>
      <c r="V149" s="1281"/>
      <c r="W149" s="1281"/>
      <c r="X149" s="1281"/>
      <c r="Y149" s="1281"/>
      <c r="Z149" s="1281"/>
    </row>
    <row r="150" spans="1:26" ht="19.5" customHeight="1">
      <c r="A150" s="1288">
        <v>2</v>
      </c>
      <c r="B150" s="1684"/>
      <c r="C150" s="1525"/>
      <c r="D150" s="1526"/>
      <c r="E150" s="1285"/>
      <c r="F150" s="1285"/>
      <c r="G150" s="1293"/>
      <c r="H150" s="1285"/>
      <c r="I150" s="1285"/>
      <c r="J150" s="1285"/>
      <c r="K150" s="1301"/>
      <c r="L150" s="1301"/>
      <c r="M150" s="1302"/>
      <c r="N150" s="1682" t="s">
        <v>1312</v>
      </c>
      <c r="O150" s="1525"/>
      <c r="P150" s="1525"/>
      <c r="Q150" s="1526"/>
      <c r="R150" s="1281"/>
      <c r="S150" s="1281"/>
      <c r="T150" s="1281"/>
      <c r="U150" s="1281"/>
      <c r="V150" s="1281"/>
      <c r="W150" s="1281"/>
      <c r="X150" s="1281"/>
      <c r="Y150" s="1281"/>
      <c r="Z150" s="1281"/>
    </row>
    <row r="151" spans="1:26" ht="33" customHeight="1">
      <c r="A151" s="1288">
        <v>3</v>
      </c>
      <c r="B151" s="1684"/>
      <c r="C151" s="1525"/>
      <c r="D151" s="1526"/>
      <c r="E151" s="1290"/>
      <c r="F151" s="1292"/>
      <c r="G151" s="1290"/>
      <c r="H151" s="1292"/>
      <c r="I151" s="1292"/>
      <c r="J151" s="1292"/>
      <c r="K151" s="1301"/>
      <c r="L151" s="1301"/>
      <c r="M151" s="1304"/>
      <c r="N151" s="1682" t="s">
        <v>3511</v>
      </c>
      <c r="O151" s="1525"/>
      <c r="P151" s="1525"/>
      <c r="Q151" s="1526"/>
      <c r="R151" s="1282"/>
      <c r="S151" s="1282"/>
      <c r="T151" s="1282"/>
      <c r="U151" s="1282"/>
      <c r="V151" s="1282"/>
      <c r="W151" s="1282"/>
      <c r="X151" s="1282"/>
      <c r="Y151" s="1282"/>
      <c r="Z151" s="1282"/>
    </row>
    <row r="152" spans="1:26" ht="16.5" customHeight="1">
      <c r="A152" s="1287" t="s">
        <v>3484</v>
      </c>
      <c r="B152" s="1663" t="s">
        <v>446</v>
      </c>
      <c r="C152" s="1525"/>
      <c r="D152" s="1525"/>
      <c r="E152" s="1525"/>
      <c r="F152" s="1525"/>
      <c r="G152" s="1525"/>
      <c r="H152" s="1525"/>
      <c r="I152" s="1525"/>
      <c r="J152" s="1525"/>
      <c r="K152" s="1525"/>
      <c r="L152" s="1525"/>
      <c r="M152" s="1525"/>
      <c r="N152" s="1525"/>
      <c r="O152" s="1525"/>
      <c r="P152" s="1525"/>
      <c r="Q152" s="1526"/>
      <c r="R152" s="1282"/>
      <c r="S152" s="1282"/>
      <c r="T152" s="1282"/>
      <c r="U152" s="1282"/>
      <c r="V152" s="1282"/>
      <c r="W152" s="1282"/>
      <c r="X152" s="1282"/>
      <c r="Y152" s="1282"/>
      <c r="Z152" s="1282"/>
    </row>
    <row r="153" spans="1:26" ht="16.5" customHeight="1">
      <c r="A153" s="1288">
        <v>1</v>
      </c>
      <c r="B153" s="1684"/>
      <c r="C153" s="1525"/>
      <c r="D153" s="1526"/>
      <c r="E153" s="1290"/>
      <c r="F153" s="1290"/>
      <c r="G153" s="1290"/>
      <c r="H153" s="1292"/>
      <c r="I153" s="1292"/>
      <c r="J153" s="1292"/>
      <c r="K153" s="1301"/>
      <c r="L153" s="1301"/>
      <c r="M153" s="1302"/>
      <c r="N153" s="1682" t="s">
        <v>3510</v>
      </c>
      <c r="O153" s="1525"/>
      <c r="P153" s="1525"/>
      <c r="Q153" s="1526"/>
      <c r="R153" s="1282"/>
      <c r="S153" s="1282"/>
      <c r="T153" s="1282"/>
      <c r="U153" s="1282"/>
      <c r="V153" s="1282"/>
      <c r="W153" s="1282"/>
      <c r="X153" s="1282"/>
      <c r="Y153" s="1282"/>
      <c r="Z153" s="1282"/>
    </row>
    <row r="154" spans="1:26" ht="16.5" customHeight="1">
      <c r="A154" s="1288">
        <v>2</v>
      </c>
      <c r="B154" s="1684"/>
      <c r="C154" s="1525"/>
      <c r="D154" s="1526"/>
      <c r="E154" s="1285"/>
      <c r="F154" s="1285"/>
      <c r="G154" s="1293"/>
      <c r="H154" s="1285"/>
      <c r="I154" s="1285"/>
      <c r="J154" s="1285"/>
      <c r="K154" s="1301"/>
      <c r="L154" s="1301"/>
      <c r="M154" s="1302"/>
      <c r="N154" s="1682" t="s">
        <v>1312</v>
      </c>
      <c r="O154" s="1525"/>
      <c r="P154" s="1525"/>
      <c r="Q154" s="1526"/>
      <c r="R154" s="1282"/>
      <c r="S154" s="1282"/>
      <c r="T154" s="1282"/>
      <c r="U154" s="1282"/>
      <c r="V154" s="1282"/>
      <c r="W154" s="1282"/>
      <c r="X154" s="1282"/>
      <c r="Y154" s="1282"/>
      <c r="Z154" s="1282"/>
    </row>
    <row r="155" spans="1:26" ht="16.5" customHeight="1">
      <c r="A155" s="1288">
        <v>3</v>
      </c>
      <c r="B155" s="1684"/>
      <c r="C155" s="1525"/>
      <c r="D155" s="1526"/>
      <c r="E155" s="1290"/>
      <c r="F155" s="1292"/>
      <c r="G155" s="1290"/>
      <c r="H155" s="1292"/>
      <c r="I155" s="1292"/>
      <c r="J155" s="1292"/>
      <c r="K155" s="1301"/>
      <c r="L155" s="1301"/>
      <c r="M155" s="1304"/>
      <c r="N155" s="1682" t="s">
        <v>3511</v>
      </c>
      <c r="O155" s="1525"/>
      <c r="P155" s="1525"/>
      <c r="Q155" s="1526"/>
      <c r="R155" s="1282"/>
      <c r="S155" s="1282"/>
      <c r="T155" s="1282"/>
      <c r="U155" s="1282"/>
      <c r="V155" s="1282"/>
      <c r="W155" s="1282"/>
      <c r="X155" s="1282"/>
      <c r="Y155" s="1282"/>
      <c r="Z155" s="1282"/>
    </row>
    <row r="156" spans="1:26" ht="16.5" customHeight="1">
      <c r="A156" s="1287" t="s">
        <v>3485</v>
      </c>
      <c r="B156" s="1664" t="s">
        <v>447</v>
      </c>
      <c r="C156" s="1525"/>
      <c r="D156" s="1525"/>
      <c r="E156" s="1525"/>
      <c r="F156" s="1525"/>
      <c r="G156" s="1525"/>
      <c r="H156" s="1525"/>
      <c r="I156" s="1525"/>
      <c r="J156" s="1525"/>
      <c r="K156" s="1525"/>
      <c r="L156" s="1525"/>
      <c r="M156" s="1525"/>
      <c r="N156" s="1525"/>
      <c r="O156" s="1525"/>
      <c r="P156" s="1525"/>
      <c r="Q156" s="1526"/>
      <c r="R156" s="1282"/>
      <c r="S156" s="1282"/>
      <c r="T156" s="1282"/>
      <c r="U156" s="1282"/>
      <c r="V156" s="1282"/>
      <c r="W156" s="1282"/>
      <c r="X156" s="1282"/>
      <c r="Y156" s="1282"/>
      <c r="Z156" s="1282"/>
    </row>
    <row r="157" spans="1:26" ht="16.5" customHeight="1">
      <c r="A157" s="1288">
        <v>1</v>
      </c>
      <c r="B157" s="1684"/>
      <c r="C157" s="1525"/>
      <c r="D157" s="1526"/>
      <c r="E157" s="1290"/>
      <c r="F157" s="1290"/>
      <c r="G157" s="1290"/>
      <c r="H157" s="1292"/>
      <c r="I157" s="1292"/>
      <c r="J157" s="1292"/>
      <c r="K157" s="1301"/>
      <c r="L157" s="1301"/>
      <c r="M157" s="1302"/>
      <c r="N157" s="1682" t="s">
        <v>3510</v>
      </c>
      <c r="O157" s="1525"/>
      <c r="P157" s="1525"/>
      <c r="Q157" s="1526"/>
      <c r="R157" s="1282"/>
      <c r="S157" s="1282"/>
      <c r="T157" s="1282"/>
      <c r="U157" s="1282"/>
      <c r="V157" s="1282"/>
      <c r="W157" s="1282"/>
      <c r="X157" s="1282"/>
      <c r="Y157" s="1282"/>
      <c r="Z157" s="1282"/>
    </row>
    <row r="158" spans="1:26" ht="16.5" customHeight="1">
      <c r="A158" s="1288">
        <v>2</v>
      </c>
      <c r="B158" s="1684"/>
      <c r="C158" s="1525"/>
      <c r="D158" s="1526"/>
      <c r="E158" s="1285"/>
      <c r="F158" s="1285"/>
      <c r="G158" s="1293"/>
      <c r="H158" s="1285"/>
      <c r="I158" s="1285"/>
      <c r="J158" s="1285"/>
      <c r="K158" s="1301"/>
      <c r="L158" s="1301"/>
      <c r="M158" s="1302"/>
      <c r="N158" s="1682" t="s">
        <v>1312</v>
      </c>
      <c r="O158" s="1525"/>
      <c r="P158" s="1525"/>
      <c r="Q158" s="1526"/>
      <c r="R158" s="1282"/>
      <c r="S158" s="1282"/>
      <c r="T158" s="1282"/>
      <c r="U158" s="1282"/>
      <c r="V158" s="1282"/>
      <c r="W158" s="1282"/>
      <c r="X158" s="1282"/>
      <c r="Y158" s="1282"/>
      <c r="Z158" s="1282"/>
    </row>
    <row r="159" spans="1:26" ht="16.5" customHeight="1">
      <c r="A159" s="1288">
        <v>3</v>
      </c>
      <c r="B159" s="1684"/>
      <c r="C159" s="1525"/>
      <c r="D159" s="1526"/>
      <c r="E159" s="1290"/>
      <c r="F159" s="1292"/>
      <c r="G159" s="1290"/>
      <c r="H159" s="1292"/>
      <c r="I159" s="1292"/>
      <c r="J159" s="1292"/>
      <c r="K159" s="1301"/>
      <c r="L159" s="1301"/>
      <c r="M159" s="1304"/>
      <c r="N159" s="1682" t="s">
        <v>3511</v>
      </c>
      <c r="O159" s="1525"/>
      <c r="P159" s="1525"/>
      <c r="Q159" s="1526"/>
      <c r="R159" s="1282"/>
      <c r="S159" s="1282"/>
      <c r="T159" s="1282"/>
      <c r="U159" s="1282"/>
      <c r="V159" s="1282"/>
      <c r="W159" s="1282"/>
      <c r="X159" s="1282"/>
      <c r="Y159" s="1282"/>
      <c r="Z159" s="1282"/>
    </row>
    <row r="160" spans="1:26" ht="16.5" customHeight="1">
      <c r="A160" s="1287" t="s">
        <v>2597</v>
      </c>
      <c r="B160" s="1663" t="s">
        <v>3486</v>
      </c>
      <c r="C160" s="1525"/>
      <c r="D160" s="1525"/>
      <c r="E160" s="1525"/>
      <c r="F160" s="1525"/>
      <c r="G160" s="1525"/>
      <c r="H160" s="1525"/>
      <c r="I160" s="1525"/>
      <c r="J160" s="1525"/>
      <c r="K160" s="1525"/>
      <c r="L160" s="1525"/>
      <c r="M160" s="1525"/>
      <c r="N160" s="1525"/>
      <c r="O160" s="1525"/>
      <c r="P160" s="1525"/>
      <c r="Q160" s="1526"/>
      <c r="R160" s="1282"/>
      <c r="S160" s="1282"/>
      <c r="T160" s="1282"/>
      <c r="U160" s="1282"/>
      <c r="V160" s="1282"/>
      <c r="W160" s="1282"/>
      <c r="X160" s="1282"/>
      <c r="Y160" s="1282"/>
      <c r="Z160" s="1282"/>
    </row>
    <row r="161" spans="1:26" ht="16.5" customHeight="1">
      <c r="A161" s="1288">
        <v>1</v>
      </c>
      <c r="B161" s="1684"/>
      <c r="C161" s="1525"/>
      <c r="D161" s="1526"/>
      <c r="E161" s="1290"/>
      <c r="F161" s="1290"/>
      <c r="G161" s="1290"/>
      <c r="H161" s="1292"/>
      <c r="I161" s="1292"/>
      <c r="J161" s="1292"/>
      <c r="K161" s="1301"/>
      <c r="L161" s="1301"/>
      <c r="M161" s="1302"/>
      <c r="N161" s="1682" t="s">
        <v>3510</v>
      </c>
      <c r="O161" s="1525"/>
      <c r="P161" s="1525"/>
      <c r="Q161" s="1526"/>
      <c r="R161" s="1282"/>
      <c r="S161" s="1282"/>
      <c r="T161" s="1282"/>
      <c r="U161" s="1282"/>
      <c r="V161" s="1282"/>
      <c r="W161" s="1282"/>
      <c r="X161" s="1282"/>
      <c r="Y161" s="1282"/>
      <c r="Z161" s="1282"/>
    </row>
    <row r="162" spans="1:26" ht="16.5" customHeight="1">
      <c r="A162" s="1288">
        <v>2</v>
      </c>
      <c r="B162" s="1684"/>
      <c r="C162" s="1525"/>
      <c r="D162" s="1526"/>
      <c r="E162" s="1285"/>
      <c r="F162" s="1285"/>
      <c r="G162" s="1293"/>
      <c r="H162" s="1285"/>
      <c r="I162" s="1285"/>
      <c r="J162" s="1285"/>
      <c r="K162" s="1301"/>
      <c r="L162" s="1301"/>
      <c r="M162" s="1302"/>
      <c r="N162" s="1682" t="s">
        <v>1312</v>
      </c>
      <c r="O162" s="1525"/>
      <c r="P162" s="1525"/>
      <c r="Q162" s="1526"/>
      <c r="R162" s="1282"/>
      <c r="S162" s="1282"/>
      <c r="T162" s="1282"/>
      <c r="U162" s="1282"/>
      <c r="V162" s="1282"/>
      <c r="W162" s="1282"/>
      <c r="X162" s="1282"/>
      <c r="Y162" s="1282"/>
      <c r="Z162" s="1282"/>
    </row>
    <row r="163" spans="1:26" ht="16.5" customHeight="1">
      <c r="A163" s="1288">
        <v>3</v>
      </c>
      <c r="B163" s="1684"/>
      <c r="C163" s="1525"/>
      <c r="D163" s="1526"/>
      <c r="E163" s="1290"/>
      <c r="F163" s="1292"/>
      <c r="G163" s="1290"/>
      <c r="H163" s="1292"/>
      <c r="I163" s="1292"/>
      <c r="J163" s="1292"/>
      <c r="K163" s="1301"/>
      <c r="L163" s="1301"/>
      <c r="M163" s="1304"/>
      <c r="N163" s="1682" t="s">
        <v>3511</v>
      </c>
      <c r="O163" s="1525"/>
      <c r="P163" s="1525"/>
      <c r="Q163" s="1526"/>
      <c r="R163" s="1282"/>
      <c r="S163" s="1282"/>
      <c r="T163" s="1282"/>
      <c r="U163" s="1282"/>
      <c r="V163" s="1282"/>
      <c r="W163" s="1282"/>
      <c r="X163" s="1282"/>
      <c r="Y163" s="1282"/>
      <c r="Z163" s="1282"/>
    </row>
    <row r="164" spans="1:26" ht="16.5" customHeight="1">
      <c r="A164" s="1287" t="s">
        <v>3487</v>
      </c>
      <c r="B164" s="1664" t="s">
        <v>3488</v>
      </c>
      <c r="C164" s="1525"/>
      <c r="D164" s="1525"/>
      <c r="E164" s="1525"/>
      <c r="F164" s="1525"/>
      <c r="G164" s="1525"/>
      <c r="H164" s="1525"/>
      <c r="I164" s="1525"/>
      <c r="J164" s="1525"/>
      <c r="K164" s="1525"/>
      <c r="L164" s="1525"/>
      <c r="M164" s="1525"/>
      <c r="N164" s="1525"/>
      <c r="O164" s="1525"/>
      <c r="P164" s="1525"/>
      <c r="Q164" s="1526"/>
      <c r="R164" s="1282"/>
      <c r="S164" s="1282"/>
      <c r="T164" s="1282"/>
      <c r="U164" s="1282"/>
      <c r="V164" s="1282"/>
      <c r="W164" s="1282"/>
      <c r="X164" s="1282"/>
      <c r="Y164" s="1282"/>
      <c r="Z164" s="1282"/>
    </row>
    <row r="165" spans="1:26" ht="16.5" customHeight="1">
      <c r="A165" s="1288">
        <v>1</v>
      </c>
      <c r="B165" s="1684"/>
      <c r="C165" s="1525"/>
      <c r="D165" s="1526"/>
      <c r="E165" s="1290"/>
      <c r="F165" s="1290"/>
      <c r="G165" s="1290"/>
      <c r="H165" s="1292"/>
      <c r="I165" s="1292"/>
      <c r="J165" s="1292"/>
      <c r="K165" s="1301"/>
      <c r="L165" s="1301"/>
      <c r="M165" s="1302"/>
      <c r="N165" s="1682" t="s">
        <v>3510</v>
      </c>
      <c r="O165" s="1525"/>
      <c r="P165" s="1525"/>
      <c r="Q165" s="1526"/>
      <c r="R165" s="1282"/>
      <c r="S165" s="1282"/>
      <c r="T165" s="1282"/>
      <c r="U165" s="1282"/>
      <c r="V165" s="1282"/>
      <c r="W165" s="1282"/>
      <c r="X165" s="1282"/>
      <c r="Y165" s="1282"/>
      <c r="Z165" s="1282"/>
    </row>
    <row r="166" spans="1:26" ht="16.5" customHeight="1">
      <c r="A166" s="1288">
        <v>2</v>
      </c>
      <c r="B166" s="1684"/>
      <c r="C166" s="1525"/>
      <c r="D166" s="1526"/>
      <c r="E166" s="1285"/>
      <c r="F166" s="1285"/>
      <c r="G166" s="1293"/>
      <c r="H166" s="1285"/>
      <c r="I166" s="1285"/>
      <c r="J166" s="1285"/>
      <c r="K166" s="1301"/>
      <c r="L166" s="1301"/>
      <c r="M166" s="1302"/>
      <c r="N166" s="1682" t="s">
        <v>1312</v>
      </c>
      <c r="O166" s="1525"/>
      <c r="P166" s="1525"/>
      <c r="Q166" s="1526"/>
      <c r="R166" s="1282"/>
      <c r="S166" s="1282"/>
      <c r="T166" s="1282"/>
      <c r="U166" s="1282"/>
      <c r="V166" s="1282"/>
      <c r="W166" s="1282"/>
      <c r="X166" s="1282"/>
      <c r="Y166" s="1282"/>
      <c r="Z166" s="1282"/>
    </row>
    <row r="167" spans="1:26" ht="16.5" customHeight="1">
      <c r="A167" s="1288">
        <v>3</v>
      </c>
      <c r="B167" s="1684"/>
      <c r="C167" s="1525"/>
      <c r="D167" s="1526"/>
      <c r="E167" s="1290"/>
      <c r="F167" s="1292"/>
      <c r="G167" s="1290"/>
      <c r="H167" s="1292"/>
      <c r="I167" s="1292"/>
      <c r="J167" s="1292"/>
      <c r="K167" s="1301"/>
      <c r="L167" s="1301"/>
      <c r="M167" s="1304"/>
      <c r="N167" s="1682" t="s">
        <v>3511</v>
      </c>
      <c r="O167" s="1525"/>
      <c r="P167" s="1525"/>
      <c r="Q167" s="1526"/>
      <c r="R167" s="1282"/>
      <c r="S167" s="1282"/>
      <c r="T167" s="1282"/>
      <c r="U167" s="1282"/>
      <c r="V167" s="1282"/>
      <c r="W167" s="1282"/>
      <c r="X167" s="1282"/>
      <c r="Y167" s="1282"/>
      <c r="Z167" s="1282"/>
    </row>
    <row r="168" spans="1:26" ht="16.5" customHeight="1">
      <c r="A168" s="1287" t="s">
        <v>3489</v>
      </c>
      <c r="B168" s="1663" t="s">
        <v>3490</v>
      </c>
      <c r="C168" s="1525"/>
      <c r="D168" s="1525"/>
      <c r="E168" s="1525"/>
      <c r="F168" s="1525"/>
      <c r="G168" s="1525"/>
      <c r="H168" s="1525"/>
      <c r="I168" s="1525"/>
      <c r="J168" s="1525"/>
      <c r="K168" s="1525"/>
      <c r="L168" s="1525"/>
      <c r="M168" s="1525"/>
      <c r="N168" s="1525"/>
      <c r="O168" s="1525"/>
      <c r="P168" s="1525"/>
      <c r="Q168" s="1526"/>
      <c r="R168" s="1282"/>
      <c r="S168" s="1282"/>
      <c r="T168" s="1282"/>
      <c r="U168" s="1282"/>
      <c r="V168" s="1282"/>
      <c r="W168" s="1282"/>
      <c r="X168" s="1282"/>
      <c r="Y168" s="1282"/>
      <c r="Z168" s="1282"/>
    </row>
    <row r="169" spans="1:26" ht="16.5" customHeight="1">
      <c r="A169" s="1288">
        <v>1</v>
      </c>
      <c r="B169" s="1684"/>
      <c r="C169" s="1525"/>
      <c r="D169" s="1526"/>
      <c r="E169" s="1290"/>
      <c r="F169" s="1290"/>
      <c r="G169" s="1290"/>
      <c r="H169" s="1292"/>
      <c r="I169" s="1292"/>
      <c r="J169" s="1292"/>
      <c r="K169" s="1301"/>
      <c r="L169" s="1301"/>
      <c r="M169" s="1302"/>
      <c r="N169" s="1682" t="s">
        <v>3510</v>
      </c>
      <c r="O169" s="1525"/>
      <c r="P169" s="1525"/>
      <c r="Q169" s="1526"/>
      <c r="R169" s="1282"/>
      <c r="S169" s="1282"/>
      <c r="T169" s="1282"/>
      <c r="U169" s="1282"/>
      <c r="V169" s="1282"/>
      <c r="W169" s="1282"/>
      <c r="X169" s="1282"/>
      <c r="Y169" s="1282"/>
      <c r="Z169" s="1282"/>
    </row>
    <row r="170" spans="1:26" ht="16.5" customHeight="1">
      <c r="A170" s="1288">
        <v>2</v>
      </c>
      <c r="B170" s="1684"/>
      <c r="C170" s="1525"/>
      <c r="D170" s="1526"/>
      <c r="E170" s="1285"/>
      <c r="F170" s="1285"/>
      <c r="G170" s="1293"/>
      <c r="H170" s="1285"/>
      <c r="I170" s="1285"/>
      <c r="J170" s="1285"/>
      <c r="K170" s="1301"/>
      <c r="L170" s="1301"/>
      <c r="M170" s="1302"/>
      <c r="N170" s="1682" t="s">
        <v>1312</v>
      </c>
      <c r="O170" s="1525"/>
      <c r="P170" s="1525"/>
      <c r="Q170" s="1526"/>
      <c r="R170" s="1282"/>
      <c r="S170" s="1282"/>
      <c r="T170" s="1282"/>
      <c r="U170" s="1282"/>
      <c r="V170" s="1282"/>
      <c r="W170" s="1282"/>
      <c r="X170" s="1282"/>
      <c r="Y170" s="1282"/>
      <c r="Z170" s="1282"/>
    </row>
    <row r="171" spans="1:26" ht="16.5" customHeight="1">
      <c r="A171" s="1288">
        <v>3</v>
      </c>
      <c r="B171" s="1684"/>
      <c r="C171" s="1525"/>
      <c r="D171" s="1526"/>
      <c r="E171" s="1290"/>
      <c r="F171" s="1292"/>
      <c r="G171" s="1290"/>
      <c r="H171" s="1292"/>
      <c r="I171" s="1292"/>
      <c r="J171" s="1292"/>
      <c r="K171" s="1301"/>
      <c r="L171" s="1301"/>
      <c r="M171" s="1304"/>
      <c r="N171" s="1682" t="s">
        <v>3511</v>
      </c>
      <c r="O171" s="1525"/>
      <c r="P171" s="1525"/>
      <c r="Q171" s="1526"/>
      <c r="R171" s="1282"/>
      <c r="S171" s="1282"/>
      <c r="T171" s="1282"/>
      <c r="U171" s="1282"/>
      <c r="V171" s="1282"/>
      <c r="W171" s="1282"/>
      <c r="X171" s="1282"/>
      <c r="Y171" s="1282"/>
      <c r="Z171" s="1282"/>
    </row>
    <row r="172" spans="1:26" ht="16.5" customHeight="1">
      <c r="A172" s="1287" t="s">
        <v>3491</v>
      </c>
      <c r="B172" s="1679" t="s">
        <v>3492</v>
      </c>
      <c r="C172" s="1525"/>
      <c r="D172" s="1525"/>
      <c r="E172" s="1525"/>
      <c r="F172" s="1525"/>
      <c r="G172" s="1525"/>
      <c r="H172" s="1525"/>
      <c r="I172" s="1525"/>
      <c r="J172" s="1525"/>
      <c r="K172" s="1525"/>
      <c r="L172" s="1525"/>
      <c r="M172" s="1525"/>
      <c r="N172" s="1525"/>
      <c r="O172" s="1525"/>
      <c r="P172" s="1525"/>
      <c r="Q172" s="1526"/>
      <c r="R172" s="1282"/>
      <c r="S172" s="1282"/>
      <c r="T172" s="1282"/>
      <c r="U172" s="1282"/>
      <c r="V172" s="1282"/>
      <c r="W172" s="1282"/>
      <c r="X172" s="1282"/>
      <c r="Y172" s="1282"/>
      <c r="Z172" s="1282"/>
    </row>
    <row r="173" spans="1:26" ht="16.5" customHeight="1">
      <c r="A173" s="1288">
        <v>1</v>
      </c>
      <c r="B173" s="1684"/>
      <c r="C173" s="1525"/>
      <c r="D173" s="1526"/>
      <c r="E173" s="1290"/>
      <c r="F173" s="1290"/>
      <c r="G173" s="1290"/>
      <c r="H173" s="1292"/>
      <c r="I173" s="1292"/>
      <c r="J173" s="1292"/>
      <c r="K173" s="1301"/>
      <c r="L173" s="1301"/>
      <c r="M173" s="1302"/>
      <c r="N173" s="1682" t="s">
        <v>3510</v>
      </c>
      <c r="O173" s="1525"/>
      <c r="P173" s="1525"/>
      <c r="Q173" s="1526"/>
      <c r="R173" s="1282"/>
      <c r="S173" s="1282"/>
      <c r="T173" s="1282"/>
      <c r="U173" s="1282"/>
      <c r="V173" s="1282"/>
      <c r="W173" s="1282"/>
      <c r="X173" s="1282"/>
      <c r="Y173" s="1282"/>
      <c r="Z173" s="1282"/>
    </row>
    <row r="174" spans="1:26" ht="16.5" customHeight="1">
      <c r="A174" s="1288">
        <v>2</v>
      </c>
      <c r="B174" s="1684"/>
      <c r="C174" s="1525"/>
      <c r="D174" s="1526"/>
      <c r="E174" s="1285"/>
      <c r="F174" s="1285"/>
      <c r="G174" s="1293"/>
      <c r="H174" s="1285"/>
      <c r="I174" s="1285"/>
      <c r="J174" s="1285"/>
      <c r="K174" s="1301"/>
      <c r="L174" s="1301"/>
      <c r="M174" s="1302"/>
      <c r="N174" s="1682" t="s">
        <v>1312</v>
      </c>
      <c r="O174" s="1525"/>
      <c r="P174" s="1525"/>
      <c r="Q174" s="1526"/>
      <c r="R174" s="1282"/>
      <c r="S174" s="1282"/>
      <c r="T174" s="1282"/>
      <c r="U174" s="1282"/>
      <c r="V174" s="1282"/>
      <c r="W174" s="1282"/>
      <c r="X174" s="1282"/>
      <c r="Y174" s="1282"/>
      <c r="Z174" s="1282"/>
    </row>
    <row r="175" spans="1:26" ht="16.5" customHeight="1">
      <c r="A175" s="1288">
        <v>3</v>
      </c>
      <c r="B175" s="1684"/>
      <c r="C175" s="1525"/>
      <c r="D175" s="1526"/>
      <c r="E175" s="1290"/>
      <c r="F175" s="1292"/>
      <c r="G175" s="1290"/>
      <c r="H175" s="1292"/>
      <c r="I175" s="1292"/>
      <c r="J175" s="1292"/>
      <c r="K175" s="1301"/>
      <c r="L175" s="1301"/>
      <c r="M175" s="1304"/>
      <c r="N175" s="1682" t="s">
        <v>3511</v>
      </c>
      <c r="O175" s="1525"/>
      <c r="P175" s="1525"/>
      <c r="Q175" s="1526"/>
      <c r="R175" s="1282"/>
      <c r="S175" s="1282"/>
      <c r="T175" s="1282"/>
      <c r="U175" s="1282"/>
      <c r="V175" s="1282"/>
      <c r="W175" s="1282"/>
      <c r="X175" s="1282"/>
      <c r="Y175" s="1282"/>
      <c r="Z175" s="1282"/>
    </row>
    <row r="176" spans="1:26" ht="36" customHeight="1">
      <c r="A176" s="1287" t="s">
        <v>3493</v>
      </c>
      <c r="B176" s="1663" t="s">
        <v>3506</v>
      </c>
      <c r="C176" s="1525"/>
      <c r="D176" s="1686"/>
      <c r="E176" s="1296"/>
      <c r="F176" s="1306"/>
      <c r="G176" s="1296"/>
      <c r="H176" s="1306"/>
      <c r="I176" s="1306"/>
      <c r="J176" s="1306"/>
      <c r="K176" s="1307"/>
      <c r="L176" s="1307"/>
      <c r="M176" s="1308"/>
      <c r="N176" s="1309"/>
      <c r="O176" s="1309"/>
      <c r="P176" s="1309"/>
      <c r="Q176" s="1310"/>
      <c r="R176" s="1282"/>
      <c r="S176" s="1282"/>
      <c r="T176" s="1282"/>
      <c r="U176" s="1282"/>
      <c r="V176" s="1282"/>
      <c r="W176" s="1282"/>
      <c r="X176" s="1282"/>
      <c r="Y176" s="1282"/>
      <c r="Z176" s="1282"/>
    </row>
    <row r="177" spans="1:26" ht="16.5" customHeight="1">
      <c r="A177" s="1287"/>
      <c r="B177" s="1311"/>
      <c r="C177" s="1312"/>
      <c r="D177" s="1312"/>
      <c r="E177" s="1296"/>
      <c r="F177" s="1306"/>
      <c r="G177" s="1296"/>
      <c r="H177" s="1306"/>
      <c r="I177" s="1306"/>
      <c r="J177" s="1306"/>
      <c r="K177" s="1307"/>
      <c r="L177" s="1307"/>
      <c r="M177" s="1308"/>
      <c r="N177" s="1309"/>
      <c r="O177" s="1309"/>
      <c r="P177" s="1309"/>
      <c r="Q177" s="1310"/>
      <c r="R177" s="1282"/>
      <c r="S177" s="1282"/>
      <c r="T177" s="1282"/>
      <c r="U177" s="1282"/>
      <c r="V177" s="1282"/>
      <c r="W177" s="1282"/>
      <c r="X177" s="1282"/>
      <c r="Y177" s="1282"/>
      <c r="Z177" s="1282"/>
    </row>
    <row r="178" spans="1:26" ht="16.5" customHeight="1">
      <c r="A178" s="1287"/>
      <c r="B178" s="1311"/>
      <c r="C178" s="1312"/>
      <c r="D178" s="1312"/>
      <c r="E178" s="1296"/>
      <c r="F178" s="1306"/>
      <c r="G178" s="1296"/>
      <c r="H178" s="1306"/>
      <c r="I178" s="1306"/>
      <c r="J178" s="1306"/>
      <c r="K178" s="1307"/>
      <c r="L178" s="1307"/>
      <c r="M178" s="1308"/>
      <c r="N178" s="1309"/>
      <c r="O178" s="1309"/>
      <c r="P178" s="1309"/>
      <c r="Q178" s="1310"/>
      <c r="R178" s="1282"/>
      <c r="S178" s="1282"/>
      <c r="T178" s="1282"/>
      <c r="U178" s="1282"/>
      <c r="V178" s="1282"/>
      <c r="W178" s="1282"/>
      <c r="X178" s="1282"/>
      <c r="Y178" s="1282"/>
      <c r="Z178" s="1282"/>
    </row>
    <row r="179" spans="1:26" ht="16.5" customHeight="1">
      <c r="A179" s="1305"/>
      <c r="B179" s="1303"/>
      <c r="C179" s="1309"/>
      <c r="D179" s="1309"/>
      <c r="E179" s="1313"/>
      <c r="F179" s="1313"/>
      <c r="G179" s="1307"/>
      <c r="H179" s="1307"/>
      <c r="I179" s="1307"/>
      <c r="J179" s="1307"/>
      <c r="K179" s="1307"/>
      <c r="L179" s="1307"/>
      <c r="M179" s="1308"/>
      <c r="N179" s="1309"/>
      <c r="O179" s="1309"/>
      <c r="P179" s="1309"/>
      <c r="Q179" s="1310"/>
      <c r="R179" s="1282"/>
      <c r="S179" s="1282"/>
      <c r="T179" s="1282"/>
      <c r="U179" s="1282"/>
      <c r="V179" s="1282"/>
      <c r="W179" s="1282"/>
      <c r="X179" s="1282"/>
      <c r="Y179" s="1282"/>
      <c r="Z179" s="1282"/>
    </row>
    <row r="180" spans="1:26" ht="16.5" customHeight="1">
      <c r="A180" s="1670" t="s">
        <v>1236</v>
      </c>
      <c r="B180" s="1681" t="s">
        <v>1176</v>
      </c>
      <c r="C180" s="1675"/>
      <c r="D180" s="1676"/>
      <c r="E180" s="1689" t="s">
        <v>3512</v>
      </c>
      <c r="F180" s="1689" t="s">
        <v>3513</v>
      </c>
      <c r="G180" s="1689" t="s">
        <v>3514</v>
      </c>
      <c r="H180" s="1671" t="s">
        <v>3515</v>
      </c>
      <c r="I180" s="1526"/>
      <c r="J180" s="1670" t="s">
        <v>3516</v>
      </c>
      <c r="K180" s="1673" t="s">
        <v>3517</v>
      </c>
      <c r="L180" s="1526"/>
      <c r="M180" s="1670" t="s">
        <v>3518</v>
      </c>
      <c r="N180" s="1681" t="s">
        <v>69</v>
      </c>
      <c r="O180" s="1675"/>
      <c r="P180" s="1675"/>
      <c r="Q180" s="1676"/>
      <c r="R180" s="1282"/>
      <c r="S180" s="1282"/>
      <c r="T180" s="1282"/>
      <c r="U180" s="1282"/>
      <c r="V180" s="1282"/>
      <c r="W180" s="1282"/>
      <c r="X180" s="1282"/>
      <c r="Y180" s="1282"/>
      <c r="Z180" s="1282"/>
    </row>
    <row r="181" spans="1:26" ht="16.5" customHeight="1">
      <c r="A181" s="1522"/>
      <c r="B181" s="1677"/>
      <c r="C181" s="1678"/>
      <c r="D181" s="1560"/>
      <c r="E181" s="1522"/>
      <c r="F181" s="1522"/>
      <c r="G181" s="1522"/>
      <c r="H181" s="1286" t="s">
        <v>3519</v>
      </c>
      <c r="I181" s="1286" t="s">
        <v>3520</v>
      </c>
      <c r="J181" s="1522"/>
      <c r="K181" s="1286" t="s">
        <v>3521</v>
      </c>
      <c r="L181" s="1286" t="s">
        <v>3522</v>
      </c>
      <c r="M181" s="1522"/>
      <c r="N181" s="1677"/>
      <c r="O181" s="1678"/>
      <c r="P181" s="1678"/>
      <c r="Q181" s="1560"/>
      <c r="R181" s="1282"/>
      <c r="S181" s="1282"/>
      <c r="T181" s="1282"/>
      <c r="U181" s="1282"/>
      <c r="V181" s="1282"/>
      <c r="W181" s="1282"/>
      <c r="X181" s="1282"/>
      <c r="Y181" s="1282"/>
      <c r="Z181" s="1282"/>
    </row>
    <row r="182" spans="1:26" ht="16.5" customHeight="1">
      <c r="A182" s="1315">
        <v>1</v>
      </c>
      <c r="B182" s="1687" t="s">
        <v>3523</v>
      </c>
      <c r="C182" s="1525"/>
      <c r="D182" s="1525"/>
      <c r="E182" s="1525"/>
      <c r="F182" s="1525"/>
      <c r="G182" s="1525"/>
      <c r="H182" s="1525"/>
      <c r="I182" s="1525"/>
      <c r="J182" s="1525"/>
      <c r="K182" s="1525"/>
      <c r="L182" s="1525"/>
      <c r="M182" s="1525"/>
      <c r="N182" s="1525"/>
      <c r="O182" s="1525"/>
      <c r="P182" s="1525"/>
      <c r="Q182" s="1526"/>
      <c r="R182" s="1282"/>
      <c r="S182" s="1282"/>
      <c r="T182" s="1282"/>
      <c r="U182" s="1282"/>
      <c r="V182" s="1282"/>
      <c r="W182" s="1282"/>
      <c r="X182" s="1282"/>
      <c r="Y182" s="1282"/>
      <c r="Z182" s="1282"/>
    </row>
    <row r="183" spans="1:26" ht="16.5" customHeight="1">
      <c r="A183" s="1305" t="s">
        <v>73</v>
      </c>
      <c r="B183" s="1690" t="s">
        <v>1225</v>
      </c>
      <c r="C183" s="1525"/>
      <c r="D183" s="1526"/>
      <c r="E183" s="1293" t="s">
        <v>3524</v>
      </c>
      <c r="F183" s="1293" t="s">
        <v>3525</v>
      </c>
      <c r="G183" s="1305" t="s">
        <v>1775</v>
      </c>
      <c r="H183" s="1316" t="s">
        <v>725</v>
      </c>
      <c r="I183" s="1316"/>
      <c r="J183" s="1293" t="s">
        <v>3526</v>
      </c>
      <c r="K183" s="1293" t="s">
        <v>725</v>
      </c>
      <c r="L183" s="1316"/>
      <c r="M183" s="1316"/>
      <c r="N183" s="1682"/>
      <c r="O183" s="1525"/>
      <c r="P183" s="1525"/>
      <c r="Q183" s="1526"/>
      <c r="R183" s="1282"/>
      <c r="S183" s="1282"/>
      <c r="T183" s="1282"/>
      <c r="U183" s="1282"/>
      <c r="V183" s="1282"/>
      <c r="W183" s="1282"/>
      <c r="X183" s="1282"/>
      <c r="Y183" s="1282"/>
      <c r="Z183" s="1282"/>
    </row>
    <row r="184" spans="1:26" ht="16.5" customHeight="1">
      <c r="A184" s="1305" t="s">
        <v>95</v>
      </c>
      <c r="B184" s="1688" t="s">
        <v>3527</v>
      </c>
      <c r="C184" s="1525"/>
      <c r="D184" s="1526"/>
      <c r="E184" s="1293"/>
      <c r="F184" s="1293"/>
      <c r="G184" s="1305"/>
      <c r="H184" s="1316"/>
      <c r="I184" s="1316" t="s">
        <v>725</v>
      </c>
      <c r="J184" s="1316" t="s">
        <v>3528</v>
      </c>
      <c r="K184" s="1316"/>
      <c r="L184" s="1316" t="s">
        <v>725</v>
      </c>
      <c r="M184" s="1316"/>
      <c r="N184" s="1682"/>
      <c r="O184" s="1525"/>
      <c r="P184" s="1525"/>
      <c r="Q184" s="1526"/>
      <c r="R184" s="1282"/>
      <c r="S184" s="1282"/>
      <c r="T184" s="1282"/>
      <c r="U184" s="1282"/>
      <c r="V184" s="1282"/>
      <c r="W184" s="1282"/>
      <c r="X184" s="1282"/>
      <c r="Y184" s="1282"/>
      <c r="Z184" s="1282"/>
    </row>
    <row r="185" spans="1:26" ht="16.5" customHeight="1">
      <c r="A185" s="1305" t="s">
        <v>105</v>
      </c>
      <c r="B185" s="1688" t="s">
        <v>3529</v>
      </c>
      <c r="C185" s="1525"/>
      <c r="D185" s="1526"/>
      <c r="E185" s="1293"/>
      <c r="F185" s="1293"/>
      <c r="G185" s="1305"/>
      <c r="H185" s="1316"/>
      <c r="I185" s="1316"/>
      <c r="J185" s="1316"/>
      <c r="K185" s="1316"/>
      <c r="L185" s="1316"/>
      <c r="M185" s="1316"/>
      <c r="N185" s="1303"/>
      <c r="O185" s="1309"/>
      <c r="P185" s="1309"/>
      <c r="Q185" s="1310"/>
      <c r="R185" s="1282"/>
      <c r="S185" s="1282"/>
      <c r="T185" s="1282"/>
      <c r="U185" s="1282"/>
      <c r="V185" s="1282"/>
      <c r="W185" s="1282"/>
      <c r="X185" s="1282"/>
      <c r="Y185" s="1282"/>
      <c r="Z185" s="1282"/>
    </row>
    <row r="186" spans="1:26" ht="16.5" customHeight="1">
      <c r="A186" s="1282"/>
      <c r="B186" s="1682"/>
      <c r="C186" s="1525"/>
      <c r="D186" s="1526"/>
      <c r="E186" s="1293"/>
      <c r="F186" s="1293"/>
      <c r="G186" s="1305"/>
      <c r="H186" s="1316"/>
      <c r="I186" s="1316"/>
      <c r="J186" s="1316"/>
      <c r="K186" s="1316"/>
      <c r="L186" s="1316"/>
      <c r="M186" s="1316"/>
      <c r="N186" s="1303"/>
      <c r="O186" s="1309"/>
      <c r="P186" s="1309"/>
      <c r="Q186" s="1310"/>
      <c r="R186" s="1282"/>
      <c r="S186" s="1282"/>
      <c r="T186" s="1282"/>
      <c r="U186" s="1282"/>
      <c r="V186" s="1282"/>
      <c r="W186" s="1282"/>
      <c r="X186" s="1282"/>
      <c r="Y186" s="1282"/>
      <c r="Z186" s="1282"/>
    </row>
    <row r="187" spans="1:26" ht="16.5" customHeight="1">
      <c r="A187" s="1305"/>
      <c r="B187" s="1682"/>
      <c r="C187" s="1525"/>
      <c r="D187" s="1526"/>
      <c r="E187" s="1293"/>
      <c r="F187" s="1293"/>
      <c r="G187" s="1305"/>
      <c r="H187" s="1316"/>
      <c r="I187" s="1316"/>
      <c r="J187" s="1316"/>
      <c r="K187" s="1316"/>
      <c r="L187" s="1316"/>
      <c r="M187" s="1316"/>
      <c r="N187" s="1303"/>
      <c r="O187" s="1309"/>
      <c r="P187" s="1309"/>
      <c r="Q187" s="1310"/>
      <c r="R187" s="1282"/>
      <c r="S187" s="1282"/>
      <c r="T187" s="1282"/>
      <c r="U187" s="1282"/>
      <c r="V187" s="1282"/>
      <c r="W187" s="1282"/>
      <c r="X187" s="1282"/>
      <c r="Y187" s="1282"/>
      <c r="Z187" s="1282"/>
    </row>
    <row r="188" spans="1:26" ht="16.5" customHeight="1">
      <c r="A188" s="1305"/>
      <c r="B188" s="1682"/>
      <c r="C188" s="1525"/>
      <c r="D188" s="1526"/>
      <c r="E188" s="1293"/>
      <c r="F188" s="1293"/>
      <c r="G188" s="1305"/>
      <c r="H188" s="1316"/>
      <c r="I188" s="1316"/>
      <c r="J188" s="1316"/>
      <c r="K188" s="1316"/>
      <c r="L188" s="1316"/>
      <c r="M188" s="1316"/>
      <c r="N188" s="1303"/>
      <c r="O188" s="1309"/>
      <c r="P188" s="1309"/>
      <c r="Q188" s="1310"/>
      <c r="R188" s="1282"/>
      <c r="S188" s="1282"/>
      <c r="T188" s="1282"/>
      <c r="U188" s="1282"/>
      <c r="V188" s="1282"/>
      <c r="W188" s="1282"/>
      <c r="X188" s="1282"/>
      <c r="Y188" s="1282"/>
      <c r="Z188" s="1282"/>
    </row>
    <row r="189" spans="1:26" ht="16.5" customHeight="1">
      <c r="A189" s="1305"/>
      <c r="B189" s="1682"/>
      <c r="C189" s="1525"/>
      <c r="D189" s="1526"/>
      <c r="E189" s="1293"/>
      <c r="F189" s="1293"/>
      <c r="G189" s="1305"/>
      <c r="H189" s="1316"/>
      <c r="I189" s="1316"/>
      <c r="J189" s="1316"/>
      <c r="K189" s="1316"/>
      <c r="L189" s="1316"/>
      <c r="M189" s="1316"/>
      <c r="N189" s="1303"/>
      <c r="O189" s="1309"/>
      <c r="P189" s="1309"/>
      <c r="Q189" s="1310"/>
      <c r="R189" s="1282"/>
      <c r="S189" s="1282"/>
      <c r="T189" s="1282"/>
      <c r="U189" s="1282"/>
      <c r="V189" s="1282"/>
      <c r="W189" s="1282"/>
      <c r="X189" s="1282"/>
      <c r="Y189" s="1282"/>
      <c r="Z189" s="1282"/>
    </row>
    <row r="190" spans="1:26" ht="16.5" customHeight="1">
      <c r="A190" s="1305"/>
      <c r="B190" s="1682"/>
      <c r="C190" s="1525"/>
      <c r="D190" s="1526"/>
      <c r="E190" s="1293"/>
      <c r="F190" s="1293"/>
      <c r="G190" s="1305"/>
      <c r="H190" s="1316"/>
      <c r="I190" s="1316"/>
      <c r="J190" s="1316"/>
      <c r="K190" s="1316"/>
      <c r="L190" s="1316"/>
      <c r="M190" s="1316"/>
      <c r="N190" s="1303"/>
      <c r="O190" s="1309"/>
      <c r="P190" s="1309"/>
      <c r="Q190" s="1310"/>
      <c r="R190" s="1282"/>
      <c r="S190" s="1282"/>
      <c r="T190" s="1282"/>
      <c r="U190" s="1282"/>
      <c r="V190" s="1282"/>
      <c r="W190" s="1282"/>
      <c r="X190" s="1282"/>
      <c r="Y190" s="1282"/>
      <c r="Z190" s="1282"/>
    </row>
    <row r="191" spans="1:26" ht="16.5" customHeight="1">
      <c r="A191" s="1305"/>
      <c r="B191" s="1682"/>
      <c r="C191" s="1525"/>
      <c r="D191" s="1526"/>
      <c r="E191" s="1293"/>
      <c r="F191" s="1293"/>
      <c r="G191" s="1305"/>
      <c r="H191" s="1316"/>
      <c r="I191" s="1316"/>
      <c r="J191" s="1316"/>
      <c r="K191" s="1316"/>
      <c r="L191" s="1316"/>
      <c r="M191" s="1316"/>
      <c r="N191" s="1303"/>
      <c r="O191" s="1309"/>
      <c r="P191" s="1309"/>
      <c r="Q191" s="1310"/>
      <c r="R191" s="1282"/>
      <c r="S191" s="1282"/>
      <c r="T191" s="1282"/>
      <c r="U191" s="1282"/>
      <c r="V191" s="1282"/>
      <c r="W191" s="1282"/>
      <c r="X191" s="1282"/>
      <c r="Y191" s="1282"/>
      <c r="Z191" s="1282"/>
    </row>
    <row r="192" spans="1:26" ht="16.5" customHeight="1">
      <c r="A192" s="1305"/>
      <c r="B192" s="1682"/>
      <c r="C192" s="1525"/>
      <c r="D192" s="1526"/>
      <c r="E192" s="1293"/>
      <c r="F192" s="1293"/>
      <c r="G192" s="1305"/>
      <c r="H192" s="1316"/>
      <c r="I192" s="1316"/>
      <c r="J192" s="1316"/>
      <c r="K192" s="1316"/>
      <c r="L192" s="1316"/>
      <c r="M192" s="1316"/>
      <c r="N192" s="1303"/>
      <c r="O192" s="1309"/>
      <c r="P192" s="1309"/>
      <c r="Q192" s="1310"/>
      <c r="R192" s="1282"/>
      <c r="S192" s="1282"/>
      <c r="T192" s="1282"/>
      <c r="U192" s="1282"/>
      <c r="V192" s="1282"/>
      <c r="W192" s="1282"/>
      <c r="X192" s="1282"/>
      <c r="Y192" s="1282"/>
      <c r="Z192" s="1282"/>
    </row>
    <row r="193" spans="1:26" ht="16.5" customHeight="1">
      <c r="A193" s="1305"/>
      <c r="B193" s="1682"/>
      <c r="C193" s="1525"/>
      <c r="D193" s="1526"/>
      <c r="E193" s="1293"/>
      <c r="F193" s="1293"/>
      <c r="G193" s="1305"/>
      <c r="H193" s="1316"/>
      <c r="I193" s="1316"/>
      <c r="J193" s="1316"/>
      <c r="K193" s="1316"/>
      <c r="L193" s="1316"/>
      <c r="M193" s="1316"/>
      <c r="N193" s="1303"/>
      <c r="O193" s="1309"/>
      <c r="P193" s="1309"/>
      <c r="Q193" s="1310"/>
      <c r="R193" s="1282"/>
      <c r="S193" s="1282"/>
      <c r="T193" s="1282"/>
      <c r="U193" s="1282"/>
      <c r="V193" s="1282"/>
      <c r="W193" s="1282"/>
      <c r="X193" s="1282"/>
      <c r="Y193" s="1282"/>
      <c r="Z193" s="1282"/>
    </row>
    <row r="194" spans="1:26" ht="16.5" customHeight="1">
      <c r="A194" s="1282"/>
      <c r="B194" s="1682"/>
      <c r="C194" s="1525"/>
      <c r="D194" s="1526"/>
      <c r="E194" s="1293"/>
      <c r="F194" s="1293"/>
      <c r="G194" s="1305"/>
      <c r="H194" s="1316"/>
      <c r="I194" s="1316"/>
      <c r="J194" s="1316"/>
      <c r="K194" s="1316"/>
      <c r="L194" s="1316"/>
      <c r="M194" s="1316"/>
      <c r="N194" s="1303"/>
      <c r="O194" s="1309"/>
      <c r="P194" s="1309"/>
      <c r="Q194" s="1310"/>
      <c r="R194" s="1282"/>
      <c r="S194" s="1282"/>
      <c r="T194" s="1282"/>
      <c r="U194" s="1282"/>
      <c r="V194" s="1282"/>
      <c r="W194" s="1282"/>
      <c r="X194" s="1282"/>
      <c r="Y194" s="1282"/>
      <c r="Z194" s="1282"/>
    </row>
    <row r="195" spans="1:26" ht="16.5" customHeight="1">
      <c r="A195" s="1305"/>
      <c r="B195" s="1682"/>
      <c r="C195" s="1525"/>
      <c r="D195" s="1526"/>
      <c r="E195" s="1293"/>
      <c r="F195" s="1293"/>
      <c r="G195" s="1305"/>
      <c r="H195" s="1316"/>
      <c r="I195" s="1316"/>
      <c r="J195" s="1316"/>
      <c r="K195" s="1316"/>
      <c r="L195" s="1316"/>
      <c r="M195" s="1316"/>
      <c r="N195" s="1303"/>
      <c r="O195" s="1309"/>
      <c r="P195" s="1309"/>
      <c r="Q195" s="1310"/>
      <c r="R195" s="1282"/>
      <c r="S195" s="1282"/>
      <c r="T195" s="1282"/>
      <c r="U195" s="1282"/>
      <c r="V195" s="1282"/>
      <c r="W195" s="1282"/>
      <c r="X195" s="1282"/>
      <c r="Y195" s="1282"/>
      <c r="Z195" s="1282"/>
    </row>
    <row r="196" spans="1:26" ht="16.5" customHeight="1">
      <c r="A196" s="1305"/>
      <c r="B196" s="1682"/>
      <c r="C196" s="1525"/>
      <c r="D196" s="1526"/>
      <c r="E196" s="1293"/>
      <c r="F196" s="1293"/>
      <c r="G196" s="1305"/>
      <c r="H196" s="1316"/>
      <c r="I196" s="1316"/>
      <c r="J196" s="1316"/>
      <c r="K196" s="1316"/>
      <c r="L196" s="1316"/>
      <c r="M196" s="1316"/>
      <c r="N196" s="1303"/>
      <c r="O196" s="1309"/>
      <c r="P196" s="1309"/>
      <c r="Q196" s="1310"/>
      <c r="R196" s="1282"/>
      <c r="S196" s="1282"/>
      <c r="T196" s="1282"/>
      <c r="U196" s="1282"/>
      <c r="V196" s="1282"/>
      <c r="W196" s="1282"/>
      <c r="X196" s="1282"/>
      <c r="Y196" s="1282"/>
      <c r="Z196" s="1282"/>
    </row>
    <row r="197" spans="1:26" ht="16.5" customHeight="1">
      <c r="A197" s="1282"/>
      <c r="B197" s="1682"/>
      <c r="C197" s="1525"/>
      <c r="D197" s="1526"/>
      <c r="E197" s="1293"/>
      <c r="F197" s="1293"/>
      <c r="G197" s="1305"/>
      <c r="H197" s="1316"/>
      <c r="I197" s="1316"/>
      <c r="J197" s="1316"/>
      <c r="K197" s="1316"/>
      <c r="L197" s="1316"/>
      <c r="M197" s="1316"/>
      <c r="N197" s="1303"/>
      <c r="O197" s="1309"/>
      <c r="P197" s="1309"/>
      <c r="Q197" s="1310"/>
      <c r="R197" s="1282"/>
      <c r="S197" s="1282"/>
      <c r="T197" s="1282"/>
      <c r="U197" s="1282"/>
      <c r="V197" s="1282"/>
      <c r="W197" s="1282"/>
      <c r="X197" s="1282"/>
      <c r="Y197" s="1282"/>
      <c r="Z197" s="1282"/>
    </row>
    <row r="198" spans="1:26" ht="16.5" customHeight="1">
      <c r="A198" s="1305"/>
      <c r="B198" s="1682"/>
      <c r="C198" s="1525"/>
      <c r="D198" s="1526"/>
      <c r="E198" s="1293"/>
      <c r="F198" s="1293"/>
      <c r="G198" s="1305"/>
      <c r="H198" s="1316"/>
      <c r="I198" s="1316"/>
      <c r="J198" s="1316"/>
      <c r="K198" s="1316"/>
      <c r="L198" s="1316"/>
      <c r="M198" s="1316"/>
      <c r="N198" s="1303"/>
      <c r="O198" s="1309"/>
      <c r="P198" s="1309"/>
      <c r="Q198" s="1310"/>
      <c r="R198" s="1282"/>
      <c r="S198" s="1282"/>
      <c r="T198" s="1282"/>
      <c r="U198" s="1282"/>
      <c r="V198" s="1282"/>
      <c r="W198" s="1282"/>
      <c r="X198" s="1282"/>
      <c r="Y198" s="1282"/>
      <c r="Z198" s="1282"/>
    </row>
    <row r="199" spans="1:26" ht="16.5" customHeight="1">
      <c r="A199" s="1305"/>
      <c r="B199" s="1682"/>
      <c r="C199" s="1525"/>
      <c r="D199" s="1526"/>
      <c r="E199" s="1293"/>
      <c r="F199" s="1293"/>
      <c r="G199" s="1305"/>
      <c r="H199" s="1316"/>
      <c r="I199" s="1316"/>
      <c r="J199" s="1316"/>
      <c r="K199" s="1316"/>
      <c r="L199" s="1316"/>
      <c r="M199" s="1316"/>
      <c r="N199" s="1303"/>
      <c r="O199" s="1309"/>
      <c r="P199" s="1309"/>
      <c r="Q199" s="1310"/>
      <c r="R199" s="1282"/>
      <c r="S199" s="1282"/>
      <c r="T199" s="1282"/>
      <c r="U199" s="1282"/>
      <c r="V199" s="1282"/>
      <c r="W199" s="1282"/>
      <c r="X199" s="1282"/>
      <c r="Y199" s="1282"/>
      <c r="Z199" s="1282"/>
    </row>
    <row r="200" spans="1:26" ht="16.5" customHeight="1">
      <c r="A200" s="1305"/>
      <c r="B200" s="1682"/>
      <c r="C200" s="1525"/>
      <c r="D200" s="1526"/>
      <c r="E200" s="1293"/>
      <c r="F200" s="1293"/>
      <c r="G200" s="1305"/>
      <c r="H200" s="1316"/>
      <c r="I200" s="1316"/>
      <c r="J200" s="1316"/>
      <c r="K200" s="1316"/>
      <c r="L200" s="1316"/>
      <c r="M200" s="1316"/>
      <c r="N200" s="1303"/>
      <c r="O200" s="1309"/>
      <c r="P200" s="1309"/>
      <c r="Q200" s="1310"/>
      <c r="R200" s="1282"/>
      <c r="S200" s="1282"/>
      <c r="T200" s="1282"/>
      <c r="U200" s="1282"/>
      <c r="V200" s="1282"/>
      <c r="W200" s="1282"/>
      <c r="X200" s="1282"/>
      <c r="Y200" s="1282"/>
      <c r="Z200" s="1282"/>
    </row>
    <row r="201" spans="1:26" ht="16.5" customHeight="1">
      <c r="A201" s="1305"/>
      <c r="B201" s="1682"/>
      <c r="C201" s="1525"/>
      <c r="D201" s="1526"/>
      <c r="E201" s="1293"/>
      <c r="F201" s="1293"/>
      <c r="G201" s="1305"/>
      <c r="H201" s="1316"/>
      <c r="I201" s="1316"/>
      <c r="J201" s="1316"/>
      <c r="K201" s="1316"/>
      <c r="L201" s="1316"/>
      <c r="M201" s="1316"/>
      <c r="N201" s="1303"/>
      <c r="O201" s="1309"/>
      <c r="P201" s="1309"/>
      <c r="Q201" s="1310"/>
      <c r="R201" s="1282"/>
      <c r="S201" s="1282"/>
      <c r="T201" s="1282"/>
      <c r="U201" s="1282"/>
      <c r="V201" s="1282"/>
      <c r="W201" s="1282"/>
      <c r="X201" s="1282"/>
      <c r="Y201" s="1282"/>
      <c r="Z201" s="1282"/>
    </row>
    <row r="202" spans="1:26" ht="16.5" customHeight="1">
      <c r="A202" s="1305"/>
      <c r="B202" s="1682"/>
      <c r="C202" s="1525"/>
      <c r="D202" s="1526"/>
      <c r="E202" s="1293"/>
      <c r="F202" s="1293"/>
      <c r="G202" s="1305"/>
      <c r="H202" s="1316"/>
      <c r="I202" s="1316"/>
      <c r="J202" s="1316"/>
      <c r="K202" s="1316"/>
      <c r="L202" s="1316"/>
      <c r="M202" s="1316"/>
      <c r="N202" s="1303"/>
      <c r="O202" s="1309"/>
      <c r="P202" s="1309"/>
      <c r="Q202" s="1310"/>
      <c r="R202" s="1282"/>
      <c r="S202" s="1282"/>
      <c r="T202" s="1282"/>
      <c r="U202" s="1282"/>
      <c r="V202" s="1282"/>
      <c r="W202" s="1282"/>
      <c r="X202" s="1282"/>
      <c r="Y202" s="1282"/>
      <c r="Z202" s="1282"/>
    </row>
    <row r="203" spans="1:26" ht="16.5" customHeight="1">
      <c r="A203" s="1305"/>
      <c r="B203" s="1682"/>
      <c r="C203" s="1525"/>
      <c r="D203" s="1526"/>
      <c r="E203" s="1293"/>
      <c r="F203" s="1293"/>
      <c r="G203" s="1305"/>
      <c r="H203" s="1316"/>
      <c r="I203" s="1316"/>
      <c r="J203" s="1316"/>
      <c r="K203" s="1316"/>
      <c r="L203" s="1316"/>
      <c r="M203" s="1316"/>
      <c r="N203" s="1303"/>
      <c r="O203" s="1309"/>
      <c r="P203" s="1309"/>
      <c r="Q203" s="1310"/>
      <c r="R203" s="1282"/>
      <c r="S203" s="1282"/>
      <c r="T203" s="1282"/>
      <c r="U203" s="1282"/>
      <c r="V203" s="1282"/>
      <c r="W203" s="1282"/>
      <c r="X203" s="1282"/>
      <c r="Y203" s="1282"/>
      <c r="Z203" s="1282"/>
    </row>
    <row r="204" spans="1:26" ht="16.5" customHeight="1">
      <c r="A204" s="1305"/>
      <c r="B204" s="1682"/>
      <c r="C204" s="1525"/>
      <c r="D204" s="1526"/>
      <c r="E204" s="1293"/>
      <c r="F204" s="1293"/>
      <c r="G204" s="1305"/>
      <c r="H204" s="1316"/>
      <c r="I204" s="1316"/>
      <c r="J204" s="1316"/>
      <c r="K204" s="1316"/>
      <c r="L204" s="1316"/>
      <c r="M204" s="1316"/>
      <c r="N204" s="1303"/>
      <c r="O204" s="1309"/>
      <c r="P204" s="1309"/>
      <c r="Q204" s="1310"/>
      <c r="R204" s="1282"/>
      <c r="S204" s="1282"/>
      <c r="T204" s="1282"/>
      <c r="U204" s="1282"/>
      <c r="V204" s="1282"/>
      <c r="W204" s="1282"/>
      <c r="X204" s="1282"/>
      <c r="Y204" s="1282"/>
      <c r="Z204" s="1282"/>
    </row>
    <row r="205" spans="1:26" ht="39" customHeight="1">
      <c r="A205" s="1282"/>
      <c r="B205" s="1682"/>
      <c r="C205" s="1525"/>
      <c r="D205" s="1526"/>
      <c r="E205" s="1305"/>
      <c r="F205" s="1305"/>
      <c r="G205" s="1305"/>
      <c r="H205" s="1316"/>
      <c r="I205" s="1316"/>
      <c r="J205" s="1316"/>
      <c r="K205" s="1316"/>
      <c r="L205" s="1316"/>
      <c r="M205" s="1316"/>
      <c r="N205" s="1682"/>
      <c r="O205" s="1525"/>
      <c r="P205" s="1525"/>
      <c r="Q205" s="1526"/>
      <c r="R205" s="1282"/>
      <c r="S205" s="1282"/>
      <c r="T205" s="1282"/>
      <c r="U205" s="1282"/>
      <c r="V205" s="1282"/>
      <c r="W205" s="1282"/>
      <c r="X205" s="1282"/>
      <c r="Y205" s="1282"/>
      <c r="Z205" s="1282"/>
    </row>
    <row r="206" spans="1:26" ht="16.5" customHeight="1">
      <c r="A206" s="1315">
        <v>2</v>
      </c>
      <c r="B206" s="1687" t="s">
        <v>3530</v>
      </c>
      <c r="C206" s="1525"/>
      <c r="D206" s="1525"/>
      <c r="E206" s="1525"/>
      <c r="F206" s="1525"/>
      <c r="G206" s="1525"/>
      <c r="H206" s="1525"/>
      <c r="I206" s="1525"/>
      <c r="J206" s="1525"/>
      <c r="K206" s="1525"/>
      <c r="L206" s="1525"/>
      <c r="M206" s="1525"/>
      <c r="N206" s="1525"/>
      <c r="O206" s="1525"/>
      <c r="P206" s="1525"/>
      <c r="Q206" s="1526"/>
      <c r="R206" s="1282"/>
      <c r="S206" s="1282"/>
      <c r="T206" s="1282"/>
      <c r="U206" s="1282"/>
      <c r="V206" s="1282"/>
      <c r="W206" s="1282"/>
      <c r="X206" s="1282"/>
      <c r="Y206" s="1282"/>
      <c r="Z206" s="1282"/>
    </row>
    <row r="207" spans="1:26" ht="16.5" customHeight="1">
      <c r="A207" s="1305" t="s">
        <v>3531</v>
      </c>
      <c r="B207" s="1318" t="s">
        <v>1225</v>
      </c>
      <c r="C207" s="1319"/>
      <c r="D207" s="1320"/>
      <c r="E207" s="1305" t="s">
        <v>3532</v>
      </c>
      <c r="F207" s="1305" t="s">
        <v>1436</v>
      </c>
      <c r="G207" s="1305" t="s">
        <v>2039</v>
      </c>
      <c r="H207" s="1305"/>
      <c r="I207" s="1316" t="s">
        <v>725</v>
      </c>
      <c r="J207" s="1316" t="s">
        <v>3528</v>
      </c>
      <c r="K207" s="1316"/>
      <c r="L207" s="1316" t="s">
        <v>725</v>
      </c>
      <c r="M207" s="1316"/>
      <c r="N207" s="1682"/>
      <c r="O207" s="1525"/>
      <c r="P207" s="1525"/>
      <c r="Q207" s="1526"/>
      <c r="R207" s="1282"/>
      <c r="S207" s="1282"/>
      <c r="T207" s="1282"/>
      <c r="U207" s="1282"/>
      <c r="V207" s="1282"/>
      <c r="W207" s="1282"/>
      <c r="X207" s="1282"/>
      <c r="Y207" s="1282"/>
      <c r="Z207" s="1282"/>
    </row>
    <row r="208" spans="1:26" ht="16.5" customHeight="1">
      <c r="A208" s="1305" t="s">
        <v>3533</v>
      </c>
      <c r="B208" s="1317" t="s">
        <v>3527</v>
      </c>
      <c r="C208" s="1308"/>
      <c r="D208" s="1321"/>
      <c r="E208" s="1305"/>
      <c r="F208" s="1305"/>
      <c r="G208" s="1305"/>
      <c r="H208" s="1305"/>
      <c r="I208" s="1316"/>
      <c r="J208" s="1316"/>
      <c r="K208" s="1316"/>
      <c r="L208" s="1316"/>
      <c r="M208" s="1316"/>
      <c r="N208" s="1682"/>
      <c r="O208" s="1525"/>
      <c r="P208" s="1525"/>
      <c r="Q208" s="1526"/>
      <c r="R208" s="1282"/>
      <c r="S208" s="1282"/>
      <c r="T208" s="1282"/>
      <c r="U208" s="1282"/>
      <c r="V208" s="1282"/>
      <c r="W208" s="1282"/>
      <c r="X208" s="1282"/>
      <c r="Y208" s="1282"/>
      <c r="Z208" s="1282"/>
    </row>
    <row r="209" spans="1:26" ht="16.5" customHeight="1">
      <c r="A209" s="1305" t="s">
        <v>3534</v>
      </c>
      <c r="B209" s="1688" t="s">
        <v>3529</v>
      </c>
      <c r="C209" s="1525"/>
      <c r="D209" s="1526"/>
      <c r="E209" s="1305"/>
      <c r="F209" s="1305"/>
      <c r="G209" s="1305"/>
      <c r="H209" s="1305"/>
      <c r="I209" s="1316"/>
      <c r="J209" s="1316"/>
      <c r="K209" s="1316"/>
      <c r="L209" s="1316"/>
      <c r="M209" s="1316"/>
      <c r="N209" s="1682"/>
      <c r="O209" s="1525"/>
      <c r="P209" s="1525"/>
      <c r="Q209" s="1526"/>
      <c r="R209" s="1282"/>
      <c r="S209" s="1282"/>
      <c r="T209" s="1282"/>
      <c r="U209" s="1282"/>
      <c r="V209" s="1282"/>
      <c r="W209" s="1282"/>
      <c r="X209" s="1282"/>
      <c r="Y209" s="1282"/>
      <c r="Z209" s="1282"/>
    </row>
    <row r="210" spans="1:26" ht="16.5" customHeight="1">
      <c r="A210" s="1305"/>
      <c r="B210" s="1682"/>
      <c r="C210" s="1525"/>
      <c r="D210" s="1526"/>
      <c r="E210" s="1305"/>
      <c r="F210" s="1305"/>
      <c r="G210" s="1305"/>
      <c r="H210" s="1305"/>
      <c r="I210" s="1316"/>
      <c r="J210" s="1316"/>
      <c r="K210" s="1316"/>
      <c r="L210" s="1316"/>
      <c r="M210" s="1316"/>
      <c r="N210" s="1303"/>
      <c r="O210" s="1309"/>
      <c r="P210" s="1309"/>
      <c r="Q210" s="1310"/>
      <c r="R210" s="1282"/>
      <c r="S210" s="1282"/>
      <c r="T210" s="1282"/>
      <c r="U210" s="1282"/>
      <c r="V210" s="1282"/>
      <c r="W210" s="1282"/>
      <c r="X210" s="1282"/>
      <c r="Y210" s="1282"/>
      <c r="Z210" s="1282"/>
    </row>
    <row r="211" spans="1:26" ht="16.5" customHeight="1">
      <c r="A211" s="1305"/>
      <c r="B211" s="1682"/>
      <c r="C211" s="1525"/>
      <c r="D211" s="1526"/>
      <c r="E211" s="1305"/>
      <c r="F211" s="1305"/>
      <c r="G211" s="1305"/>
      <c r="H211" s="1305"/>
      <c r="I211" s="1316"/>
      <c r="J211" s="1316"/>
      <c r="K211" s="1316"/>
      <c r="L211" s="1316"/>
      <c r="M211" s="1316"/>
      <c r="N211" s="1303"/>
      <c r="O211" s="1309"/>
      <c r="P211" s="1309"/>
      <c r="Q211" s="1310"/>
      <c r="R211" s="1282"/>
      <c r="S211" s="1282"/>
      <c r="T211" s="1282"/>
      <c r="U211" s="1282"/>
      <c r="V211" s="1282"/>
      <c r="W211" s="1282"/>
      <c r="X211" s="1282"/>
      <c r="Y211" s="1282"/>
      <c r="Z211" s="1282"/>
    </row>
    <row r="212" spans="1:26" ht="16.5" customHeight="1">
      <c r="A212" s="1305"/>
      <c r="B212" s="1682"/>
      <c r="C212" s="1525"/>
      <c r="D212" s="1526"/>
      <c r="E212" s="1305"/>
      <c r="F212" s="1305"/>
      <c r="G212" s="1305"/>
      <c r="H212" s="1305"/>
      <c r="I212" s="1316"/>
      <c r="J212" s="1316"/>
      <c r="K212" s="1316"/>
      <c r="L212" s="1316"/>
      <c r="M212" s="1316"/>
      <c r="N212" s="1303"/>
      <c r="O212" s="1309"/>
      <c r="P212" s="1309"/>
      <c r="Q212" s="1310"/>
      <c r="R212" s="1282"/>
      <c r="S212" s="1282"/>
      <c r="T212" s="1282"/>
      <c r="U212" s="1282"/>
      <c r="V212" s="1282"/>
      <c r="W212" s="1282"/>
      <c r="X212" s="1282"/>
      <c r="Y212" s="1282"/>
      <c r="Z212" s="1282"/>
    </row>
    <row r="213" spans="1:26" ht="16.5" customHeight="1">
      <c r="A213" s="1305"/>
      <c r="B213" s="1682"/>
      <c r="C213" s="1525"/>
      <c r="D213" s="1526"/>
      <c r="E213" s="1305"/>
      <c r="F213" s="1305"/>
      <c r="G213" s="1305"/>
      <c r="H213" s="1305"/>
      <c r="I213" s="1316"/>
      <c r="J213" s="1316"/>
      <c r="K213" s="1316"/>
      <c r="L213" s="1316"/>
      <c r="M213" s="1316"/>
      <c r="N213" s="1303"/>
      <c r="O213" s="1309"/>
      <c r="P213" s="1309"/>
      <c r="Q213" s="1310"/>
      <c r="R213" s="1282"/>
      <c r="S213" s="1282"/>
      <c r="T213" s="1282"/>
      <c r="U213" s="1282"/>
      <c r="V213" s="1282"/>
      <c r="W213" s="1282"/>
      <c r="X213" s="1282"/>
      <c r="Y213" s="1282"/>
      <c r="Z213" s="1282"/>
    </row>
    <row r="214" spans="1:26" ht="16.5" customHeight="1">
      <c r="A214" s="1305"/>
      <c r="B214" s="1682"/>
      <c r="C214" s="1525"/>
      <c r="D214" s="1526"/>
      <c r="E214" s="1305"/>
      <c r="F214" s="1305"/>
      <c r="G214" s="1305"/>
      <c r="H214" s="1305"/>
      <c r="I214" s="1316"/>
      <c r="J214" s="1316"/>
      <c r="K214" s="1316"/>
      <c r="L214" s="1316"/>
      <c r="M214" s="1316"/>
      <c r="N214" s="1303"/>
      <c r="O214" s="1309"/>
      <c r="P214" s="1309"/>
      <c r="Q214" s="1310"/>
      <c r="R214" s="1282"/>
      <c r="S214" s="1282"/>
      <c r="T214" s="1282"/>
      <c r="U214" s="1282"/>
      <c r="V214" s="1282"/>
      <c r="W214" s="1282"/>
      <c r="X214" s="1282"/>
      <c r="Y214" s="1282"/>
      <c r="Z214" s="1282"/>
    </row>
    <row r="215" spans="1:26" ht="16.5" customHeight="1">
      <c r="A215" s="1305"/>
      <c r="B215" s="1682"/>
      <c r="C215" s="1525"/>
      <c r="D215" s="1526"/>
      <c r="E215" s="1305"/>
      <c r="F215" s="1305"/>
      <c r="G215" s="1305"/>
      <c r="H215" s="1305"/>
      <c r="I215" s="1316"/>
      <c r="J215" s="1316"/>
      <c r="K215" s="1316"/>
      <c r="L215" s="1316"/>
      <c r="M215" s="1316"/>
      <c r="N215" s="1303"/>
      <c r="O215" s="1309"/>
      <c r="P215" s="1309"/>
      <c r="Q215" s="1310"/>
      <c r="R215" s="1282"/>
      <c r="S215" s="1282"/>
      <c r="T215" s="1282"/>
      <c r="U215" s="1282"/>
      <c r="V215" s="1282"/>
      <c r="W215" s="1282"/>
      <c r="X215" s="1282"/>
      <c r="Y215" s="1282"/>
      <c r="Z215" s="1282"/>
    </row>
    <row r="216" spans="1:26" ht="16.5" customHeight="1">
      <c r="A216" s="1305"/>
      <c r="B216" s="1682"/>
      <c r="C216" s="1525"/>
      <c r="D216" s="1526"/>
      <c r="E216" s="1305"/>
      <c r="F216" s="1305"/>
      <c r="G216" s="1305"/>
      <c r="H216" s="1305"/>
      <c r="I216" s="1316"/>
      <c r="J216" s="1316"/>
      <c r="K216" s="1316"/>
      <c r="L216" s="1316"/>
      <c r="M216" s="1316"/>
      <c r="N216" s="1303"/>
      <c r="O216" s="1309"/>
      <c r="P216" s="1309"/>
      <c r="Q216" s="1310"/>
      <c r="R216" s="1282"/>
      <c r="S216" s="1282"/>
      <c r="T216" s="1282"/>
      <c r="U216" s="1282"/>
      <c r="V216" s="1282"/>
      <c r="W216" s="1282"/>
      <c r="X216" s="1282"/>
      <c r="Y216" s="1282"/>
      <c r="Z216" s="1282"/>
    </row>
    <row r="217" spans="1:26" ht="16.5" customHeight="1">
      <c r="A217" s="1305"/>
      <c r="B217" s="1682"/>
      <c r="C217" s="1525"/>
      <c r="D217" s="1526"/>
      <c r="E217" s="1305"/>
      <c r="F217" s="1305"/>
      <c r="G217" s="1305"/>
      <c r="H217" s="1305"/>
      <c r="I217" s="1316"/>
      <c r="J217" s="1316"/>
      <c r="K217" s="1316"/>
      <c r="L217" s="1316"/>
      <c r="M217" s="1316"/>
      <c r="N217" s="1303"/>
      <c r="O217" s="1309"/>
      <c r="P217" s="1309"/>
      <c r="Q217" s="1310"/>
      <c r="R217" s="1282"/>
      <c r="S217" s="1282"/>
      <c r="T217" s="1282"/>
      <c r="U217" s="1282"/>
      <c r="V217" s="1282"/>
      <c r="W217" s="1282"/>
      <c r="X217" s="1282"/>
      <c r="Y217" s="1282"/>
      <c r="Z217" s="1282"/>
    </row>
    <row r="218" spans="1:26" ht="16.5" customHeight="1">
      <c r="A218" s="1305"/>
      <c r="B218" s="1682"/>
      <c r="C218" s="1525"/>
      <c r="D218" s="1526"/>
      <c r="E218" s="1305"/>
      <c r="F218" s="1305"/>
      <c r="G218" s="1305"/>
      <c r="H218" s="1305"/>
      <c r="I218" s="1316"/>
      <c r="J218" s="1316"/>
      <c r="K218" s="1316"/>
      <c r="L218" s="1316"/>
      <c r="M218" s="1316"/>
      <c r="N218" s="1303"/>
      <c r="O218" s="1309"/>
      <c r="P218" s="1309"/>
      <c r="Q218" s="1310"/>
      <c r="R218" s="1282"/>
      <c r="S218" s="1282"/>
      <c r="T218" s="1282"/>
      <c r="U218" s="1282"/>
      <c r="V218" s="1282"/>
      <c r="W218" s="1282"/>
      <c r="X218" s="1282"/>
      <c r="Y218" s="1282"/>
      <c r="Z218" s="1282"/>
    </row>
    <row r="219" spans="1:26" ht="16.5" customHeight="1">
      <c r="A219" s="1305"/>
      <c r="B219" s="1682"/>
      <c r="C219" s="1525"/>
      <c r="D219" s="1526"/>
      <c r="E219" s="1305"/>
      <c r="F219" s="1305"/>
      <c r="G219" s="1305"/>
      <c r="H219" s="1305"/>
      <c r="I219" s="1316"/>
      <c r="J219" s="1316"/>
      <c r="K219" s="1316"/>
      <c r="L219" s="1316"/>
      <c r="M219" s="1316"/>
      <c r="N219" s="1303"/>
      <c r="O219" s="1309"/>
      <c r="P219" s="1309"/>
      <c r="Q219" s="1310"/>
      <c r="R219" s="1282"/>
      <c r="S219" s="1282"/>
      <c r="T219" s="1282"/>
      <c r="U219" s="1282"/>
      <c r="V219" s="1282"/>
      <c r="W219" s="1282"/>
      <c r="X219" s="1282"/>
      <c r="Y219" s="1282"/>
      <c r="Z219" s="1282"/>
    </row>
    <row r="220" spans="1:26" ht="16.5" customHeight="1">
      <c r="A220" s="1305"/>
      <c r="B220" s="1682"/>
      <c r="C220" s="1525"/>
      <c r="D220" s="1526"/>
      <c r="E220" s="1305"/>
      <c r="F220" s="1305"/>
      <c r="G220" s="1305"/>
      <c r="H220" s="1305"/>
      <c r="I220" s="1316"/>
      <c r="J220" s="1316"/>
      <c r="K220" s="1316"/>
      <c r="L220" s="1316"/>
      <c r="M220" s="1316"/>
      <c r="N220" s="1303"/>
      <c r="O220" s="1309"/>
      <c r="P220" s="1309"/>
      <c r="Q220" s="1310"/>
      <c r="R220" s="1282"/>
      <c r="S220" s="1282"/>
      <c r="T220" s="1282"/>
      <c r="U220" s="1282"/>
      <c r="V220" s="1282"/>
      <c r="W220" s="1282"/>
      <c r="X220" s="1282"/>
      <c r="Y220" s="1282"/>
      <c r="Z220" s="1282"/>
    </row>
    <row r="221" spans="1:26" ht="16.5" customHeight="1">
      <c r="A221" s="1305"/>
      <c r="B221" s="1682"/>
      <c r="C221" s="1525"/>
      <c r="D221" s="1526"/>
      <c r="E221" s="1305"/>
      <c r="F221" s="1305"/>
      <c r="G221" s="1305"/>
      <c r="H221" s="1305"/>
      <c r="I221" s="1316"/>
      <c r="J221" s="1316"/>
      <c r="K221" s="1316"/>
      <c r="L221" s="1316"/>
      <c r="M221" s="1316"/>
      <c r="N221" s="1303"/>
      <c r="O221" s="1309"/>
      <c r="P221" s="1309"/>
      <c r="Q221" s="1310"/>
      <c r="R221" s="1282"/>
      <c r="S221" s="1282"/>
      <c r="T221" s="1282"/>
      <c r="U221" s="1282"/>
      <c r="V221" s="1282"/>
      <c r="W221" s="1282"/>
      <c r="X221" s="1282"/>
      <c r="Y221" s="1282"/>
      <c r="Z221" s="1282"/>
    </row>
    <row r="222" spans="1:26" ht="16.5" customHeight="1">
      <c r="A222" s="1305"/>
      <c r="B222" s="1682"/>
      <c r="C222" s="1525"/>
      <c r="D222" s="1526"/>
      <c r="E222" s="1305"/>
      <c r="F222" s="1305"/>
      <c r="G222" s="1305"/>
      <c r="H222" s="1305"/>
      <c r="I222" s="1316"/>
      <c r="J222" s="1316"/>
      <c r="K222" s="1316"/>
      <c r="L222" s="1316"/>
      <c r="M222" s="1316"/>
      <c r="N222" s="1303"/>
      <c r="O222" s="1309"/>
      <c r="P222" s="1309"/>
      <c r="Q222" s="1310"/>
      <c r="R222" s="1282"/>
      <c r="S222" s="1282"/>
      <c r="T222" s="1282"/>
      <c r="U222" s="1282"/>
      <c r="V222" s="1282"/>
      <c r="W222" s="1282"/>
      <c r="X222" s="1282"/>
      <c r="Y222" s="1282"/>
      <c r="Z222" s="1282"/>
    </row>
    <row r="223" spans="1:26" ht="16.5" customHeight="1">
      <c r="A223" s="1305"/>
      <c r="B223" s="1682"/>
      <c r="C223" s="1525"/>
      <c r="D223" s="1526"/>
      <c r="E223" s="1305"/>
      <c r="F223" s="1305"/>
      <c r="G223" s="1305"/>
      <c r="H223" s="1305"/>
      <c r="I223" s="1316"/>
      <c r="J223" s="1316"/>
      <c r="K223" s="1316"/>
      <c r="L223" s="1316"/>
      <c r="M223" s="1316"/>
      <c r="N223" s="1303"/>
      <c r="O223" s="1309"/>
      <c r="P223" s="1309"/>
      <c r="Q223" s="1310"/>
      <c r="R223" s="1282"/>
      <c r="S223" s="1282"/>
      <c r="T223" s="1282"/>
      <c r="U223" s="1282"/>
      <c r="V223" s="1282"/>
      <c r="W223" s="1282"/>
      <c r="X223" s="1282"/>
      <c r="Y223" s="1282"/>
      <c r="Z223" s="1282"/>
    </row>
    <row r="224" spans="1:26" ht="16.5" customHeight="1">
      <c r="A224" s="1305"/>
      <c r="B224" s="1682"/>
      <c r="C224" s="1525"/>
      <c r="D224" s="1526"/>
      <c r="E224" s="1305"/>
      <c r="F224" s="1305"/>
      <c r="G224" s="1305"/>
      <c r="H224" s="1305"/>
      <c r="I224" s="1316"/>
      <c r="J224" s="1316"/>
      <c r="K224" s="1316"/>
      <c r="L224" s="1316"/>
      <c r="M224" s="1316"/>
      <c r="N224" s="1303"/>
      <c r="O224" s="1309"/>
      <c r="P224" s="1309"/>
      <c r="Q224" s="1310"/>
      <c r="R224" s="1282"/>
      <c r="S224" s="1282"/>
      <c r="T224" s="1282"/>
      <c r="U224" s="1282"/>
      <c r="V224" s="1282"/>
      <c r="W224" s="1282"/>
      <c r="X224" s="1282"/>
      <c r="Y224" s="1282"/>
      <c r="Z224" s="1282"/>
    </row>
    <row r="225" spans="1:26" ht="16.5" customHeight="1">
      <c r="A225" s="1305"/>
      <c r="B225" s="1682"/>
      <c r="C225" s="1525"/>
      <c r="D225" s="1526"/>
      <c r="E225" s="1305"/>
      <c r="F225" s="1305"/>
      <c r="G225" s="1305"/>
      <c r="H225" s="1305"/>
      <c r="I225" s="1316"/>
      <c r="J225" s="1316"/>
      <c r="K225" s="1316"/>
      <c r="L225" s="1316"/>
      <c r="M225" s="1316"/>
      <c r="N225" s="1303"/>
      <c r="O225" s="1309"/>
      <c r="P225" s="1309"/>
      <c r="Q225" s="1310"/>
      <c r="R225" s="1282"/>
      <c r="S225" s="1282"/>
      <c r="T225" s="1282"/>
      <c r="U225" s="1282"/>
      <c r="V225" s="1282"/>
      <c r="W225" s="1282"/>
      <c r="X225" s="1282"/>
      <c r="Y225" s="1282"/>
      <c r="Z225" s="1282"/>
    </row>
    <row r="226" spans="1:26" ht="16.5" customHeight="1">
      <c r="A226" s="1305"/>
      <c r="B226" s="1682"/>
      <c r="C226" s="1525"/>
      <c r="D226" s="1526"/>
      <c r="E226" s="1305"/>
      <c r="F226" s="1305"/>
      <c r="G226" s="1305"/>
      <c r="H226" s="1305"/>
      <c r="I226" s="1316"/>
      <c r="J226" s="1316"/>
      <c r="K226" s="1316"/>
      <c r="L226" s="1316"/>
      <c r="M226" s="1316"/>
      <c r="N226" s="1303"/>
      <c r="O226" s="1309"/>
      <c r="P226" s="1309"/>
      <c r="Q226" s="1310"/>
      <c r="R226" s="1282"/>
      <c r="S226" s="1282"/>
      <c r="T226" s="1282"/>
      <c r="U226" s="1282"/>
      <c r="V226" s="1282"/>
      <c r="W226" s="1282"/>
      <c r="X226" s="1282"/>
      <c r="Y226" s="1282"/>
      <c r="Z226" s="1282"/>
    </row>
    <row r="227" spans="1:26" ht="16.5" customHeight="1">
      <c r="A227" s="1305"/>
      <c r="B227" s="1682"/>
      <c r="C227" s="1525"/>
      <c r="D227" s="1526"/>
      <c r="E227" s="1305"/>
      <c r="F227" s="1305"/>
      <c r="G227" s="1305"/>
      <c r="H227" s="1305"/>
      <c r="I227" s="1316"/>
      <c r="J227" s="1316"/>
      <c r="K227" s="1316"/>
      <c r="L227" s="1316"/>
      <c r="M227" s="1316"/>
      <c r="N227" s="1303"/>
      <c r="O227" s="1309"/>
      <c r="P227" s="1309"/>
      <c r="Q227" s="1310"/>
      <c r="R227" s="1282"/>
      <c r="S227" s="1282"/>
      <c r="T227" s="1282"/>
      <c r="U227" s="1282"/>
      <c r="V227" s="1282"/>
      <c r="W227" s="1282"/>
      <c r="X227" s="1282"/>
      <c r="Y227" s="1282"/>
      <c r="Z227" s="1282"/>
    </row>
    <row r="228" spans="1:26" ht="16.5" customHeight="1">
      <c r="A228" s="1305"/>
      <c r="B228" s="1682"/>
      <c r="C228" s="1525"/>
      <c r="D228" s="1526"/>
      <c r="E228" s="1305"/>
      <c r="F228" s="1305"/>
      <c r="G228" s="1305"/>
      <c r="H228" s="1286"/>
      <c r="I228" s="1316"/>
      <c r="J228" s="1316"/>
      <c r="K228" s="1316"/>
      <c r="L228" s="1316"/>
      <c r="M228" s="1316"/>
      <c r="N228" s="1682"/>
      <c r="O228" s="1525"/>
      <c r="P228" s="1525"/>
      <c r="Q228" s="1526"/>
      <c r="R228" s="1282"/>
      <c r="S228" s="1282"/>
      <c r="T228" s="1282"/>
      <c r="U228" s="1282"/>
      <c r="V228" s="1282"/>
      <c r="W228" s="1282"/>
      <c r="X228" s="1282"/>
      <c r="Y228" s="1282"/>
      <c r="Z228" s="1282"/>
    </row>
    <row r="229" spans="1:26" ht="16.5" customHeight="1">
      <c r="A229" s="1305"/>
      <c r="B229" s="1688"/>
      <c r="C229" s="1525"/>
      <c r="D229" s="1526"/>
      <c r="E229" s="1293"/>
      <c r="F229" s="1293"/>
      <c r="G229" s="1293"/>
      <c r="H229" s="1285"/>
      <c r="I229" s="1316"/>
      <c r="J229" s="1316"/>
      <c r="K229" s="1316"/>
      <c r="L229" s="1316"/>
      <c r="M229" s="1316"/>
      <c r="N229" s="1682"/>
      <c r="O229" s="1525"/>
      <c r="P229" s="1525"/>
      <c r="Q229" s="1526"/>
      <c r="R229" s="1282"/>
      <c r="S229" s="1282"/>
      <c r="T229" s="1282"/>
      <c r="U229" s="1282"/>
      <c r="V229" s="1282"/>
      <c r="W229" s="1282"/>
      <c r="X229" s="1282"/>
      <c r="Y229" s="1282"/>
      <c r="Z229" s="1282"/>
    </row>
    <row r="230" spans="1:26" ht="16.5" customHeight="1">
      <c r="A230" s="1322">
        <v>5</v>
      </c>
      <c r="B230" s="1691" t="s">
        <v>3535</v>
      </c>
      <c r="C230" s="1525"/>
      <c r="D230" s="1525"/>
      <c r="E230" s="1525"/>
      <c r="F230" s="1525"/>
      <c r="G230" s="1525"/>
      <c r="H230" s="1525"/>
      <c r="I230" s="1525"/>
      <c r="J230" s="1525"/>
      <c r="K230" s="1525"/>
      <c r="L230" s="1525"/>
      <c r="M230" s="1525"/>
      <c r="N230" s="1525"/>
      <c r="O230" s="1525"/>
      <c r="P230" s="1525"/>
      <c r="Q230" s="1526"/>
      <c r="R230" s="1282"/>
      <c r="S230" s="1282"/>
      <c r="T230" s="1282"/>
      <c r="U230" s="1282"/>
      <c r="V230" s="1282"/>
      <c r="W230" s="1282"/>
      <c r="X230" s="1282"/>
      <c r="Y230" s="1282"/>
      <c r="Z230" s="1282"/>
    </row>
    <row r="231" spans="1:26" ht="33" customHeight="1">
      <c r="A231" s="1670" t="s">
        <v>1236</v>
      </c>
      <c r="B231" s="1681" t="s">
        <v>1176</v>
      </c>
      <c r="C231" s="1675"/>
      <c r="D231" s="1676"/>
      <c r="E231" s="1671" t="s">
        <v>1664</v>
      </c>
      <c r="F231" s="1526"/>
      <c r="G231" s="1670" t="s">
        <v>3508</v>
      </c>
      <c r="H231" s="1670" t="s">
        <v>3536</v>
      </c>
      <c r="I231" s="1670" t="s">
        <v>3537</v>
      </c>
      <c r="J231" s="1671" t="s">
        <v>3538</v>
      </c>
      <c r="K231" s="1525"/>
      <c r="L231" s="1526"/>
      <c r="M231" s="1670" t="s">
        <v>3539</v>
      </c>
      <c r="N231" s="1670" t="s">
        <v>3540</v>
      </c>
      <c r="O231" s="1681" t="s">
        <v>69</v>
      </c>
      <c r="P231" s="1675"/>
      <c r="Q231" s="1676"/>
      <c r="R231" s="1282"/>
      <c r="S231" s="1282"/>
      <c r="T231" s="1282"/>
      <c r="U231" s="1282"/>
      <c r="V231" s="1282"/>
      <c r="W231" s="1282"/>
      <c r="X231" s="1282"/>
      <c r="Y231" s="1282"/>
      <c r="Z231" s="1282"/>
    </row>
    <row r="232" spans="1:26" ht="16.5" customHeight="1">
      <c r="A232" s="1522"/>
      <c r="B232" s="1677"/>
      <c r="C232" s="1678"/>
      <c r="D232" s="1560"/>
      <c r="E232" s="1286" t="s">
        <v>1690</v>
      </c>
      <c r="F232" s="1286" t="s">
        <v>1710</v>
      </c>
      <c r="G232" s="1522"/>
      <c r="H232" s="1522"/>
      <c r="I232" s="1522"/>
      <c r="J232" s="1286" t="s">
        <v>3541</v>
      </c>
      <c r="K232" s="1286" t="s">
        <v>3542</v>
      </c>
      <c r="L232" s="1286" t="s">
        <v>3543</v>
      </c>
      <c r="M232" s="1522"/>
      <c r="N232" s="1522"/>
      <c r="O232" s="1677"/>
      <c r="P232" s="1678"/>
      <c r="Q232" s="1560"/>
      <c r="R232" s="1282"/>
      <c r="S232" s="1282"/>
      <c r="T232" s="1282"/>
      <c r="U232" s="1282"/>
      <c r="V232" s="1282"/>
      <c r="W232" s="1282"/>
      <c r="X232" s="1282"/>
      <c r="Y232" s="1282"/>
      <c r="Z232" s="1282"/>
    </row>
    <row r="233" spans="1:26" ht="16.5" customHeight="1">
      <c r="A233" s="1305">
        <v>1</v>
      </c>
      <c r="B233" s="1682"/>
      <c r="C233" s="1525"/>
      <c r="D233" s="1526"/>
      <c r="E233" s="1305"/>
      <c r="F233" s="1305"/>
      <c r="G233" s="1304"/>
      <c r="H233" s="1305" t="s">
        <v>1383</v>
      </c>
      <c r="I233" s="1305"/>
      <c r="J233" s="1305"/>
      <c r="K233" s="1305"/>
      <c r="L233" s="1305"/>
      <c r="M233" s="1305"/>
      <c r="N233" s="1305"/>
      <c r="O233" s="1682"/>
      <c r="P233" s="1525"/>
      <c r="Q233" s="1526"/>
      <c r="R233" s="1282"/>
      <c r="S233" s="1282"/>
      <c r="T233" s="1282"/>
      <c r="U233" s="1282"/>
      <c r="V233" s="1282"/>
      <c r="W233" s="1282"/>
      <c r="X233" s="1282"/>
      <c r="Y233" s="1282"/>
      <c r="Z233" s="1282"/>
    </row>
    <row r="234" spans="1:26" ht="16.5" customHeight="1">
      <c r="A234" s="1305">
        <v>2</v>
      </c>
      <c r="B234" s="1682"/>
      <c r="C234" s="1525"/>
      <c r="D234" s="1526"/>
      <c r="E234" s="1304"/>
      <c r="F234" s="1305"/>
      <c r="G234" s="1304"/>
      <c r="H234" s="1305" t="s">
        <v>2220</v>
      </c>
      <c r="I234" s="1305"/>
      <c r="J234" s="1305"/>
      <c r="K234" s="1305"/>
      <c r="L234" s="1305"/>
      <c r="M234" s="1305"/>
      <c r="N234" s="1305"/>
      <c r="O234" s="1682"/>
      <c r="P234" s="1525"/>
      <c r="Q234" s="1526"/>
      <c r="R234" s="1282"/>
      <c r="S234" s="1282"/>
      <c r="T234" s="1282"/>
      <c r="U234" s="1282"/>
      <c r="V234" s="1282"/>
      <c r="W234" s="1282"/>
      <c r="X234" s="1282"/>
      <c r="Y234" s="1282"/>
      <c r="Z234" s="1282"/>
    </row>
    <row r="235" spans="1:26" ht="16.5" customHeight="1">
      <c r="A235" s="1305">
        <v>3</v>
      </c>
      <c r="B235" s="1682"/>
      <c r="C235" s="1525"/>
      <c r="D235" s="1526"/>
      <c r="E235" s="1305"/>
      <c r="F235" s="1305"/>
      <c r="G235" s="1304"/>
      <c r="H235" s="1305" t="s">
        <v>1852</v>
      </c>
      <c r="I235" s="1305"/>
      <c r="J235" s="1305"/>
      <c r="K235" s="1286"/>
      <c r="L235" s="1286"/>
      <c r="M235" s="1305"/>
      <c r="N235" s="1286"/>
      <c r="O235" s="1682"/>
      <c r="P235" s="1525"/>
      <c r="Q235" s="1526"/>
      <c r="R235" s="1282"/>
      <c r="S235" s="1282"/>
      <c r="T235" s="1282"/>
      <c r="U235" s="1282"/>
      <c r="V235" s="1282"/>
      <c r="W235" s="1282"/>
      <c r="X235" s="1282"/>
      <c r="Y235" s="1282"/>
      <c r="Z235" s="1282"/>
    </row>
    <row r="236" spans="1:26" ht="16.5" customHeight="1">
      <c r="A236" s="1305"/>
      <c r="B236" s="1303"/>
      <c r="C236" s="1309"/>
      <c r="D236" s="1310"/>
      <c r="E236" s="1305"/>
      <c r="F236" s="1305"/>
      <c r="G236" s="1304"/>
      <c r="H236" s="1305"/>
      <c r="I236" s="1305"/>
      <c r="J236" s="1305"/>
      <c r="K236" s="1286"/>
      <c r="L236" s="1286"/>
      <c r="M236" s="1305"/>
      <c r="N236" s="1286"/>
      <c r="O236" s="1303"/>
      <c r="P236" s="1309"/>
      <c r="Q236" s="1310"/>
      <c r="R236" s="1282"/>
      <c r="S236" s="1282"/>
      <c r="T236" s="1282"/>
      <c r="U236" s="1282"/>
      <c r="V236" s="1282"/>
      <c r="W236" s="1282"/>
      <c r="X236" s="1282"/>
      <c r="Y236" s="1282"/>
      <c r="Z236" s="1282"/>
    </row>
    <row r="237" spans="1:26" ht="16.5" customHeight="1">
      <c r="A237" s="1305"/>
      <c r="B237" s="1303"/>
      <c r="C237" s="1309"/>
      <c r="D237" s="1310"/>
      <c r="E237" s="1305"/>
      <c r="F237" s="1305"/>
      <c r="G237" s="1304"/>
      <c r="H237" s="1305"/>
      <c r="I237" s="1305"/>
      <c r="J237" s="1305"/>
      <c r="K237" s="1286"/>
      <c r="L237" s="1286"/>
      <c r="M237" s="1305"/>
      <c r="N237" s="1286"/>
      <c r="O237" s="1303"/>
      <c r="P237" s="1309"/>
      <c r="Q237" s="1310"/>
      <c r="R237" s="1282"/>
      <c r="S237" s="1282"/>
      <c r="T237" s="1282"/>
      <c r="U237" s="1282"/>
      <c r="V237" s="1282"/>
      <c r="W237" s="1282"/>
      <c r="X237" s="1282"/>
      <c r="Y237" s="1282"/>
      <c r="Z237" s="1282"/>
    </row>
    <row r="238" spans="1:26" ht="16.5" customHeight="1">
      <c r="A238" s="1305"/>
      <c r="B238" s="1303"/>
      <c r="C238" s="1309"/>
      <c r="D238" s="1310"/>
      <c r="E238" s="1305"/>
      <c r="F238" s="1305"/>
      <c r="G238" s="1304"/>
      <c r="H238" s="1305"/>
      <c r="I238" s="1305"/>
      <c r="J238" s="1305"/>
      <c r="K238" s="1286"/>
      <c r="L238" s="1286"/>
      <c r="M238" s="1305"/>
      <c r="N238" s="1286"/>
      <c r="O238" s="1303"/>
      <c r="P238" s="1309"/>
      <c r="Q238" s="1310"/>
      <c r="R238" s="1282"/>
      <c r="S238" s="1282"/>
      <c r="T238" s="1282"/>
      <c r="U238" s="1282"/>
      <c r="V238" s="1282"/>
      <c r="W238" s="1282"/>
      <c r="X238" s="1282"/>
      <c r="Y238" s="1282"/>
      <c r="Z238" s="1282"/>
    </row>
    <row r="239" spans="1:26" ht="16.5" customHeight="1">
      <c r="A239" s="1305"/>
      <c r="B239" s="1303"/>
      <c r="C239" s="1309"/>
      <c r="D239" s="1310"/>
      <c r="E239" s="1305"/>
      <c r="F239" s="1305"/>
      <c r="G239" s="1304"/>
      <c r="H239" s="1305"/>
      <c r="I239" s="1305"/>
      <c r="J239" s="1305"/>
      <c r="K239" s="1286"/>
      <c r="L239" s="1286"/>
      <c r="M239" s="1305"/>
      <c r="N239" s="1286"/>
      <c r="O239" s="1303"/>
      <c r="P239" s="1309"/>
      <c r="Q239" s="1310"/>
      <c r="R239" s="1282"/>
      <c r="S239" s="1282"/>
      <c r="T239" s="1282"/>
      <c r="U239" s="1282"/>
      <c r="V239" s="1282"/>
      <c r="W239" s="1282"/>
      <c r="X239" s="1282"/>
      <c r="Y239" s="1282"/>
      <c r="Z239" s="1282"/>
    </row>
    <row r="240" spans="1:26" ht="16.5" customHeight="1">
      <c r="A240" s="1305"/>
      <c r="B240" s="1303"/>
      <c r="C240" s="1309"/>
      <c r="D240" s="1310"/>
      <c r="E240" s="1305"/>
      <c r="F240" s="1305"/>
      <c r="G240" s="1304"/>
      <c r="H240" s="1305"/>
      <c r="I240" s="1305"/>
      <c r="J240" s="1305"/>
      <c r="K240" s="1286"/>
      <c r="L240" s="1286"/>
      <c r="M240" s="1305"/>
      <c r="N240" s="1286"/>
      <c r="O240" s="1303"/>
      <c r="P240" s="1309"/>
      <c r="Q240" s="1310"/>
      <c r="R240" s="1282"/>
      <c r="S240" s="1282"/>
      <c r="T240" s="1282"/>
      <c r="U240" s="1282"/>
      <c r="V240" s="1282"/>
      <c r="W240" s="1282"/>
      <c r="X240" s="1282"/>
      <c r="Y240" s="1282"/>
      <c r="Z240" s="1282"/>
    </row>
    <row r="241" spans="1:26" ht="16.5" customHeight="1">
      <c r="A241" s="1305"/>
      <c r="B241" s="1303"/>
      <c r="C241" s="1309"/>
      <c r="D241" s="1310"/>
      <c r="E241" s="1305"/>
      <c r="F241" s="1305"/>
      <c r="G241" s="1304"/>
      <c r="H241" s="1305"/>
      <c r="I241" s="1305"/>
      <c r="J241" s="1305"/>
      <c r="K241" s="1286"/>
      <c r="L241" s="1286"/>
      <c r="M241" s="1305"/>
      <c r="N241" s="1286"/>
      <c r="O241" s="1303"/>
      <c r="P241" s="1309"/>
      <c r="Q241" s="1310"/>
      <c r="R241" s="1282"/>
      <c r="S241" s="1282"/>
      <c r="T241" s="1282"/>
      <c r="U241" s="1282"/>
      <c r="V241" s="1282"/>
      <c r="W241" s="1282"/>
      <c r="X241" s="1282"/>
      <c r="Y241" s="1282"/>
      <c r="Z241" s="1282"/>
    </row>
    <row r="242" spans="1:26" ht="16.5" customHeight="1">
      <c r="A242" s="1305"/>
      <c r="B242" s="1303"/>
      <c r="C242" s="1309"/>
      <c r="D242" s="1310"/>
      <c r="E242" s="1305"/>
      <c r="F242" s="1305"/>
      <c r="G242" s="1304"/>
      <c r="H242" s="1305"/>
      <c r="I242" s="1305"/>
      <c r="J242" s="1305"/>
      <c r="K242" s="1286"/>
      <c r="L242" s="1286"/>
      <c r="M242" s="1305"/>
      <c r="N242" s="1286"/>
      <c r="O242" s="1303"/>
      <c r="P242" s="1309"/>
      <c r="Q242" s="1310"/>
      <c r="R242" s="1282"/>
      <c r="S242" s="1282"/>
      <c r="T242" s="1282"/>
      <c r="U242" s="1282"/>
      <c r="V242" s="1282"/>
      <c r="W242" s="1282"/>
      <c r="X242" s="1282"/>
      <c r="Y242" s="1282"/>
      <c r="Z242" s="1282"/>
    </row>
    <row r="243" spans="1:26" ht="16.5" customHeight="1">
      <c r="A243" s="1305"/>
      <c r="B243" s="1303"/>
      <c r="C243" s="1309"/>
      <c r="D243" s="1310"/>
      <c r="E243" s="1305"/>
      <c r="F243" s="1305"/>
      <c r="G243" s="1304"/>
      <c r="H243" s="1305"/>
      <c r="I243" s="1305"/>
      <c r="J243" s="1305"/>
      <c r="K243" s="1286"/>
      <c r="L243" s="1286"/>
      <c r="M243" s="1305"/>
      <c r="N243" s="1286"/>
      <c r="O243" s="1303"/>
      <c r="P243" s="1309"/>
      <c r="Q243" s="1310"/>
      <c r="R243" s="1282"/>
      <c r="S243" s="1282"/>
      <c r="T243" s="1282"/>
      <c r="U243" s="1282"/>
      <c r="V243" s="1282"/>
      <c r="W243" s="1282"/>
      <c r="X243" s="1282"/>
      <c r="Y243" s="1282"/>
      <c r="Z243" s="1282"/>
    </row>
    <row r="244" spans="1:26" ht="16.5" customHeight="1">
      <c r="A244" s="1305"/>
      <c r="B244" s="1303"/>
      <c r="C244" s="1309"/>
      <c r="D244" s="1310"/>
      <c r="E244" s="1305"/>
      <c r="F244" s="1305"/>
      <c r="G244" s="1304"/>
      <c r="H244" s="1305"/>
      <c r="I244" s="1305"/>
      <c r="J244" s="1305"/>
      <c r="K244" s="1286"/>
      <c r="L244" s="1286"/>
      <c r="M244" s="1305"/>
      <c r="N244" s="1286"/>
      <c r="O244" s="1303"/>
      <c r="P244" s="1309"/>
      <c r="Q244" s="1310"/>
      <c r="R244" s="1282"/>
      <c r="S244" s="1282"/>
      <c r="T244" s="1282"/>
      <c r="U244" s="1282"/>
      <c r="V244" s="1282"/>
      <c r="W244" s="1282"/>
      <c r="X244" s="1282"/>
      <c r="Y244" s="1282"/>
      <c r="Z244" s="1282"/>
    </row>
    <row r="245" spans="1:26" ht="16.5" customHeight="1">
      <c r="A245" s="1305"/>
      <c r="B245" s="1303"/>
      <c r="C245" s="1309"/>
      <c r="D245" s="1310"/>
      <c r="E245" s="1305"/>
      <c r="F245" s="1305"/>
      <c r="G245" s="1304"/>
      <c r="H245" s="1305"/>
      <c r="I245" s="1305"/>
      <c r="J245" s="1305"/>
      <c r="K245" s="1286"/>
      <c r="L245" s="1286"/>
      <c r="M245" s="1305"/>
      <c r="N245" s="1286"/>
      <c r="O245" s="1303"/>
      <c r="P245" s="1309"/>
      <c r="Q245" s="1310"/>
      <c r="R245" s="1282"/>
      <c r="S245" s="1282"/>
      <c r="T245" s="1282"/>
      <c r="U245" s="1282"/>
      <c r="V245" s="1282"/>
      <c r="W245" s="1282"/>
      <c r="X245" s="1282"/>
      <c r="Y245" s="1282"/>
      <c r="Z245" s="1282"/>
    </row>
    <row r="246" spans="1:26" ht="16.5" customHeight="1">
      <c r="A246" s="1305"/>
      <c r="B246" s="1303"/>
      <c r="C246" s="1309"/>
      <c r="D246" s="1310"/>
      <c r="E246" s="1305"/>
      <c r="F246" s="1305"/>
      <c r="G246" s="1304"/>
      <c r="H246" s="1305"/>
      <c r="I246" s="1305"/>
      <c r="J246" s="1305"/>
      <c r="K246" s="1286"/>
      <c r="L246" s="1286"/>
      <c r="M246" s="1305"/>
      <c r="N246" s="1286"/>
      <c r="O246" s="1303"/>
      <c r="P246" s="1309"/>
      <c r="Q246" s="1310"/>
      <c r="R246" s="1282"/>
      <c r="S246" s="1282"/>
      <c r="T246" s="1282"/>
      <c r="U246" s="1282"/>
      <c r="V246" s="1282"/>
      <c r="W246" s="1282"/>
      <c r="X246" s="1282"/>
      <c r="Y246" s="1282"/>
      <c r="Z246" s="1282"/>
    </row>
    <row r="247" spans="1:26" ht="16.5" customHeight="1">
      <c r="A247" s="1305"/>
      <c r="B247" s="1303"/>
      <c r="C247" s="1309"/>
      <c r="D247" s="1310"/>
      <c r="E247" s="1305"/>
      <c r="F247" s="1305"/>
      <c r="G247" s="1304"/>
      <c r="H247" s="1305"/>
      <c r="I247" s="1305"/>
      <c r="J247" s="1305"/>
      <c r="K247" s="1286"/>
      <c r="L247" s="1286"/>
      <c r="M247" s="1305"/>
      <c r="N247" s="1286"/>
      <c r="O247" s="1303"/>
      <c r="P247" s="1309"/>
      <c r="Q247" s="1310"/>
      <c r="R247" s="1282"/>
      <c r="S247" s="1282"/>
      <c r="T247" s="1282"/>
      <c r="U247" s="1282"/>
      <c r="V247" s="1282"/>
      <c r="W247" s="1282"/>
      <c r="X247" s="1282"/>
      <c r="Y247" s="1282"/>
      <c r="Z247" s="1282"/>
    </row>
    <row r="248" spans="1:26" ht="16.5" customHeight="1">
      <c r="A248" s="1305"/>
      <c r="B248" s="1303"/>
      <c r="C248" s="1309"/>
      <c r="D248" s="1310"/>
      <c r="E248" s="1305"/>
      <c r="F248" s="1305"/>
      <c r="G248" s="1304"/>
      <c r="H248" s="1305"/>
      <c r="I248" s="1305"/>
      <c r="J248" s="1305"/>
      <c r="K248" s="1286"/>
      <c r="L248" s="1286"/>
      <c r="M248" s="1305"/>
      <c r="N248" s="1286"/>
      <c r="O248" s="1303"/>
      <c r="P248" s="1309"/>
      <c r="Q248" s="1310"/>
      <c r="R248" s="1282"/>
      <c r="S248" s="1282"/>
      <c r="T248" s="1282"/>
      <c r="U248" s="1282"/>
      <c r="V248" s="1282"/>
      <c r="W248" s="1282"/>
      <c r="X248" s="1282"/>
      <c r="Y248" s="1282"/>
      <c r="Z248" s="1282"/>
    </row>
    <row r="249" spans="1:26" ht="16.5" customHeight="1">
      <c r="A249" s="1305"/>
      <c r="B249" s="1303"/>
      <c r="C249" s="1309"/>
      <c r="D249" s="1310"/>
      <c r="E249" s="1305"/>
      <c r="F249" s="1305"/>
      <c r="G249" s="1304"/>
      <c r="H249" s="1305"/>
      <c r="I249" s="1305"/>
      <c r="J249" s="1305"/>
      <c r="K249" s="1286"/>
      <c r="L249" s="1286"/>
      <c r="M249" s="1305"/>
      <c r="N249" s="1286"/>
      <c r="O249" s="1303"/>
      <c r="P249" s="1309"/>
      <c r="Q249" s="1310"/>
      <c r="R249" s="1282"/>
      <c r="S249" s="1282"/>
      <c r="T249" s="1282"/>
      <c r="U249" s="1282"/>
      <c r="V249" s="1282"/>
      <c r="W249" s="1282"/>
      <c r="X249" s="1282"/>
      <c r="Y249" s="1282"/>
      <c r="Z249" s="1282"/>
    </row>
    <row r="250" spans="1:26" ht="16.5" customHeight="1">
      <c r="A250" s="1305">
        <v>4</v>
      </c>
      <c r="B250" s="1682"/>
      <c r="C250" s="1525"/>
      <c r="D250" s="1526"/>
      <c r="E250" s="1305"/>
      <c r="F250" s="1305"/>
      <c r="G250" s="1304"/>
      <c r="H250" s="1305"/>
      <c r="I250" s="1305"/>
      <c r="J250" s="1305"/>
      <c r="K250" s="1305"/>
      <c r="L250" s="1305"/>
      <c r="M250" s="1305"/>
      <c r="N250" s="1305"/>
      <c r="O250" s="1682"/>
      <c r="P250" s="1525"/>
      <c r="Q250" s="1526"/>
      <c r="R250" s="1282"/>
      <c r="S250" s="1282"/>
      <c r="T250" s="1282"/>
      <c r="U250" s="1282"/>
      <c r="V250" s="1282"/>
      <c r="W250" s="1282"/>
      <c r="X250" s="1282"/>
      <c r="Y250" s="1282"/>
      <c r="Z250" s="1282"/>
    </row>
    <row r="251" spans="1:26" ht="16.5" customHeight="1">
      <c r="A251" s="1671" t="s">
        <v>1623</v>
      </c>
      <c r="B251" s="1525"/>
      <c r="C251" s="1525"/>
      <c r="D251" s="1525"/>
      <c r="E251" s="1525"/>
      <c r="F251" s="1525"/>
      <c r="G251" s="1525"/>
      <c r="H251" s="1525"/>
      <c r="I251" s="1526"/>
      <c r="J251" s="1286"/>
      <c r="K251" s="1305"/>
      <c r="L251" s="1305"/>
      <c r="M251" s="1305"/>
      <c r="N251" s="1305"/>
      <c r="O251" s="1682"/>
      <c r="P251" s="1525"/>
      <c r="Q251" s="1526"/>
      <c r="R251" s="1282"/>
      <c r="S251" s="1282"/>
      <c r="T251" s="1282"/>
      <c r="U251" s="1282"/>
      <c r="V251" s="1282"/>
      <c r="W251" s="1282"/>
      <c r="X251" s="1282"/>
      <c r="Y251" s="1282"/>
      <c r="Z251" s="1282"/>
    </row>
    <row r="252" spans="1:26" ht="27" customHeight="1">
      <c r="A252" s="1300">
        <v>6</v>
      </c>
      <c r="B252" s="1680" t="s">
        <v>3544</v>
      </c>
      <c r="C252" s="1525"/>
      <c r="D252" s="1525"/>
      <c r="E252" s="1525"/>
      <c r="F252" s="1525"/>
      <c r="G252" s="1525"/>
      <c r="H252" s="1525"/>
      <c r="I252" s="1525"/>
      <c r="J252" s="1525"/>
      <c r="K252" s="1525"/>
      <c r="L252" s="1525"/>
      <c r="M252" s="1525"/>
      <c r="N252" s="1525"/>
      <c r="O252" s="1525"/>
      <c r="P252" s="1525"/>
      <c r="Q252" s="1526"/>
      <c r="R252" s="1282"/>
      <c r="S252" s="1282"/>
      <c r="T252" s="1282"/>
      <c r="U252" s="1282"/>
      <c r="V252" s="1282"/>
      <c r="W252" s="1282"/>
      <c r="X252" s="1282"/>
      <c r="Y252" s="1282"/>
      <c r="Z252" s="1282"/>
    </row>
    <row r="253" spans="1:26" ht="34.5" customHeight="1">
      <c r="A253" s="1670" t="s">
        <v>1236</v>
      </c>
      <c r="B253" s="1681" t="s">
        <v>1176</v>
      </c>
      <c r="C253" s="1675"/>
      <c r="D253" s="1676"/>
      <c r="E253" s="1671" t="s">
        <v>1664</v>
      </c>
      <c r="F253" s="1526"/>
      <c r="G253" s="1670" t="s">
        <v>3508</v>
      </c>
      <c r="H253" s="1670" t="s">
        <v>3545</v>
      </c>
      <c r="I253" s="1670" t="s">
        <v>3546</v>
      </c>
      <c r="J253" s="1671" t="s">
        <v>3547</v>
      </c>
      <c r="K253" s="1525"/>
      <c r="L253" s="1526"/>
      <c r="M253" s="1670" t="s">
        <v>3539</v>
      </c>
      <c r="N253" s="1670" t="s">
        <v>3540</v>
      </c>
      <c r="O253" s="1681" t="s">
        <v>69</v>
      </c>
      <c r="P253" s="1675"/>
      <c r="Q253" s="1676"/>
      <c r="R253" s="1283"/>
      <c r="S253" s="1283"/>
      <c r="T253" s="1283"/>
      <c r="U253" s="1283"/>
      <c r="V253" s="1283"/>
      <c r="W253" s="1283"/>
      <c r="X253" s="1283"/>
      <c r="Y253" s="1283"/>
      <c r="Z253" s="1283"/>
    </row>
    <row r="254" spans="1:26" ht="22.5" customHeight="1">
      <c r="A254" s="1522"/>
      <c r="B254" s="1677"/>
      <c r="C254" s="1678"/>
      <c r="D254" s="1560"/>
      <c r="E254" s="1286" t="s">
        <v>1690</v>
      </c>
      <c r="F254" s="1286" t="s">
        <v>1710</v>
      </c>
      <c r="G254" s="1522"/>
      <c r="H254" s="1522"/>
      <c r="I254" s="1522"/>
      <c r="J254" s="1286" t="s">
        <v>3541</v>
      </c>
      <c r="K254" s="1286" t="s">
        <v>3542</v>
      </c>
      <c r="L254" s="1286" t="s">
        <v>3543</v>
      </c>
      <c r="M254" s="1522"/>
      <c r="N254" s="1522"/>
      <c r="O254" s="1677"/>
      <c r="P254" s="1678"/>
      <c r="Q254" s="1560"/>
      <c r="R254" s="1283"/>
      <c r="S254" s="1283"/>
      <c r="T254" s="1283"/>
      <c r="U254" s="1283"/>
      <c r="V254" s="1283"/>
      <c r="W254" s="1283"/>
      <c r="X254" s="1283"/>
      <c r="Y254" s="1283"/>
      <c r="Z254" s="1283"/>
    </row>
    <row r="255" spans="1:26" ht="30" customHeight="1">
      <c r="A255" s="1305"/>
      <c r="B255" s="1682"/>
      <c r="C255" s="1525"/>
      <c r="D255" s="1526"/>
      <c r="E255" s="1305"/>
      <c r="F255" s="1305"/>
      <c r="G255" s="1304"/>
      <c r="H255" s="1305"/>
      <c r="I255" s="1323"/>
      <c r="J255" s="1305"/>
      <c r="K255" s="1305"/>
      <c r="L255" s="1305"/>
      <c r="M255" s="1305"/>
      <c r="N255" s="1305"/>
      <c r="O255" s="1682" t="s">
        <v>3548</v>
      </c>
      <c r="P255" s="1525"/>
      <c r="Q255" s="1526"/>
      <c r="R255" s="1281"/>
      <c r="S255" s="1281"/>
      <c r="T255" s="1281"/>
      <c r="U255" s="1281"/>
      <c r="V255" s="1281"/>
      <c r="W255" s="1281"/>
      <c r="X255" s="1281"/>
      <c r="Y255" s="1281"/>
      <c r="Z255" s="1281"/>
    </row>
    <row r="256" spans="1:26" ht="35.25" customHeight="1">
      <c r="A256" s="1305"/>
      <c r="B256" s="1682"/>
      <c r="C256" s="1525"/>
      <c r="D256" s="1526"/>
      <c r="E256" s="1305"/>
      <c r="F256" s="1305"/>
      <c r="G256" s="1304"/>
      <c r="H256" s="1305"/>
      <c r="I256" s="1323"/>
      <c r="J256" s="1305"/>
      <c r="K256" s="1305"/>
      <c r="L256" s="1305"/>
      <c r="M256" s="1305"/>
      <c r="N256" s="1305"/>
      <c r="O256" s="1682" t="s">
        <v>3549</v>
      </c>
      <c r="P256" s="1525"/>
      <c r="Q256" s="1526"/>
      <c r="R256" s="1281"/>
      <c r="S256" s="1281"/>
      <c r="T256" s="1281"/>
      <c r="U256" s="1281"/>
      <c r="V256" s="1281"/>
      <c r="W256" s="1281"/>
      <c r="X256" s="1281"/>
      <c r="Y256" s="1281"/>
      <c r="Z256" s="1281"/>
    </row>
    <row r="257" spans="1:26" ht="28.5" customHeight="1">
      <c r="A257" s="1305"/>
      <c r="B257" s="1682"/>
      <c r="C257" s="1525"/>
      <c r="D257" s="1526"/>
      <c r="E257" s="1316"/>
      <c r="F257" s="1305"/>
      <c r="G257" s="1304"/>
      <c r="H257" s="1305"/>
      <c r="I257" s="1323"/>
      <c r="J257" s="1305"/>
      <c r="K257" s="1305"/>
      <c r="L257" s="1305"/>
      <c r="M257" s="1305"/>
      <c r="N257" s="1305"/>
      <c r="O257" s="1682" t="s">
        <v>3550</v>
      </c>
      <c r="P257" s="1525"/>
      <c r="Q257" s="1526"/>
      <c r="R257" s="1281"/>
      <c r="S257" s="1281"/>
      <c r="T257" s="1281"/>
      <c r="U257" s="1281"/>
      <c r="V257" s="1281"/>
      <c r="W257" s="1281"/>
      <c r="X257" s="1281"/>
      <c r="Y257" s="1281"/>
      <c r="Z257" s="1281"/>
    </row>
    <row r="258" spans="1:26" ht="28.5" customHeight="1">
      <c r="A258" s="1305"/>
      <c r="B258" s="1682"/>
      <c r="C258" s="1525"/>
      <c r="D258" s="1526"/>
      <c r="E258" s="1316"/>
      <c r="F258" s="1305"/>
      <c r="G258" s="1304"/>
      <c r="H258" s="1305"/>
      <c r="I258" s="1323"/>
      <c r="J258" s="1305"/>
      <c r="K258" s="1305"/>
      <c r="L258" s="1305"/>
      <c r="M258" s="1305"/>
      <c r="N258" s="1305"/>
      <c r="O258" s="1305"/>
      <c r="P258" s="1305"/>
      <c r="Q258" s="1305"/>
      <c r="R258" s="1281"/>
      <c r="S258" s="1281"/>
      <c r="T258" s="1281"/>
      <c r="U258" s="1281"/>
      <c r="V258" s="1281"/>
      <c r="W258" s="1281"/>
      <c r="X258" s="1281"/>
      <c r="Y258" s="1281"/>
      <c r="Z258" s="1281"/>
    </row>
    <row r="259" spans="1:26" ht="28.5" customHeight="1">
      <c r="A259" s="1305"/>
      <c r="B259" s="1682"/>
      <c r="C259" s="1525"/>
      <c r="D259" s="1526"/>
      <c r="E259" s="1316"/>
      <c r="F259" s="1305"/>
      <c r="G259" s="1304"/>
      <c r="H259" s="1305"/>
      <c r="I259" s="1323"/>
      <c r="J259" s="1305"/>
      <c r="K259" s="1305"/>
      <c r="L259" s="1305"/>
      <c r="M259" s="1305"/>
      <c r="N259" s="1305"/>
      <c r="O259" s="1305"/>
      <c r="P259" s="1305"/>
      <c r="Q259" s="1305"/>
      <c r="R259" s="1281"/>
      <c r="S259" s="1281"/>
      <c r="T259" s="1281"/>
      <c r="U259" s="1281"/>
      <c r="V259" s="1281"/>
      <c r="W259" s="1281"/>
      <c r="X259" s="1281"/>
      <c r="Y259" s="1281"/>
      <c r="Z259" s="1281"/>
    </row>
    <row r="260" spans="1:26" ht="28.5" customHeight="1">
      <c r="A260" s="1305"/>
      <c r="B260" s="1682"/>
      <c r="C260" s="1525"/>
      <c r="D260" s="1526"/>
      <c r="E260" s="1316"/>
      <c r="F260" s="1305"/>
      <c r="G260" s="1304"/>
      <c r="H260" s="1305"/>
      <c r="I260" s="1323"/>
      <c r="J260" s="1305"/>
      <c r="K260" s="1305"/>
      <c r="L260" s="1305"/>
      <c r="M260" s="1305"/>
      <c r="N260" s="1305"/>
      <c r="O260" s="1305"/>
      <c r="P260" s="1305"/>
      <c r="Q260" s="1305"/>
      <c r="R260" s="1281"/>
      <c r="S260" s="1281"/>
      <c r="T260" s="1281"/>
      <c r="U260" s="1281"/>
      <c r="V260" s="1281"/>
      <c r="W260" s="1281"/>
      <c r="X260" s="1281"/>
      <c r="Y260" s="1281"/>
      <c r="Z260" s="1281"/>
    </row>
    <row r="261" spans="1:26" ht="28.5" customHeight="1">
      <c r="A261" s="1305"/>
      <c r="B261" s="1682"/>
      <c r="C261" s="1525"/>
      <c r="D261" s="1526"/>
      <c r="E261" s="1316"/>
      <c r="F261" s="1305"/>
      <c r="G261" s="1304"/>
      <c r="H261" s="1305"/>
      <c r="I261" s="1323"/>
      <c r="J261" s="1305"/>
      <c r="K261" s="1305"/>
      <c r="L261" s="1305"/>
      <c r="M261" s="1305"/>
      <c r="N261" s="1305"/>
      <c r="O261" s="1305"/>
      <c r="P261" s="1305"/>
      <c r="Q261" s="1305"/>
      <c r="R261" s="1281"/>
      <c r="S261" s="1281"/>
      <c r="T261" s="1281"/>
      <c r="U261" s="1281"/>
      <c r="V261" s="1281"/>
      <c r="W261" s="1281"/>
      <c r="X261" s="1281"/>
      <c r="Y261" s="1281"/>
      <c r="Z261" s="1281"/>
    </row>
    <row r="262" spans="1:26" ht="28.5" customHeight="1">
      <c r="A262" s="1305"/>
      <c r="B262" s="1682"/>
      <c r="C262" s="1525"/>
      <c r="D262" s="1526"/>
      <c r="E262" s="1316"/>
      <c r="F262" s="1305"/>
      <c r="G262" s="1304"/>
      <c r="H262" s="1305"/>
      <c r="I262" s="1323"/>
      <c r="J262" s="1305"/>
      <c r="K262" s="1305"/>
      <c r="L262" s="1305"/>
      <c r="M262" s="1305"/>
      <c r="N262" s="1305"/>
      <c r="O262" s="1305"/>
      <c r="P262" s="1305"/>
      <c r="Q262" s="1305"/>
      <c r="R262" s="1281"/>
      <c r="S262" s="1281"/>
      <c r="T262" s="1281"/>
      <c r="U262" s="1281"/>
      <c r="V262" s="1281"/>
      <c r="W262" s="1281"/>
      <c r="X262" s="1281"/>
      <c r="Y262" s="1281"/>
      <c r="Z262" s="1281"/>
    </row>
    <row r="263" spans="1:26" ht="28.5" customHeight="1">
      <c r="A263" s="1305"/>
      <c r="B263" s="1305"/>
      <c r="C263" s="1305"/>
      <c r="D263" s="1305"/>
      <c r="E263" s="1316"/>
      <c r="F263" s="1305"/>
      <c r="G263" s="1304"/>
      <c r="H263" s="1305"/>
      <c r="I263" s="1323"/>
      <c r="J263" s="1305"/>
      <c r="K263" s="1305"/>
      <c r="L263" s="1305"/>
      <c r="M263" s="1305"/>
      <c r="N263" s="1305"/>
      <c r="O263" s="1305"/>
      <c r="P263" s="1305"/>
      <c r="Q263" s="1305"/>
      <c r="R263" s="1281"/>
      <c r="S263" s="1281"/>
      <c r="T263" s="1281"/>
      <c r="U263" s="1281"/>
      <c r="V263" s="1281"/>
      <c r="W263" s="1281"/>
      <c r="X263" s="1281"/>
      <c r="Y263" s="1281"/>
      <c r="Z263" s="1281"/>
    </row>
    <row r="264" spans="1:26" ht="16.5" customHeight="1">
      <c r="A264" s="1671" t="s">
        <v>1623</v>
      </c>
      <c r="B264" s="1525"/>
      <c r="C264" s="1525"/>
      <c r="D264" s="1525"/>
      <c r="E264" s="1525"/>
      <c r="F264" s="1525"/>
      <c r="G264" s="1525"/>
      <c r="H264" s="1525"/>
      <c r="I264" s="1526"/>
      <c r="J264" s="1286"/>
      <c r="K264" s="1305"/>
      <c r="L264" s="1305"/>
      <c r="M264" s="1305"/>
      <c r="N264" s="1305"/>
      <c r="O264" s="1671"/>
      <c r="P264" s="1525"/>
      <c r="Q264" s="1526"/>
      <c r="R264" s="1282"/>
      <c r="S264" s="1282"/>
      <c r="T264" s="1282"/>
      <c r="U264" s="1282"/>
      <c r="V264" s="1282"/>
      <c r="W264" s="1282"/>
      <c r="X264" s="1282"/>
      <c r="Y264" s="1282"/>
      <c r="Z264" s="1282"/>
    </row>
    <row r="265" spans="1:26" ht="16.5" customHeight="1">
      <c r="A265" s="1300">
        <v>7</v>
      </c>
      <c r="B265" s="1680" t="s">
        <v>3551</v>
      </c>
      <c r="C265" s="1525"/>
      <c r="D265" s="1525"/>
      <c r="E265" s="1525"/>
      <c r="F265" s="1525"/>
      <c r="G265" s="1525"/>
      <c r="H265" s="1525"/>
      <c r="I265" s="1525"/>
      <c r="J265" s="1525"/>
      <c r="K265" s="1525"/>
      <c r="L265" s="1525"/>
      <c r="M265" s="1525"/>
      <c r="N265" s="1525"/>
      <c r="O265" s="1525"/>
      <c r="P265" s="1525"/>
      <c r="Q265" s="1526"/>
      <c r="R265" s="1282"/>
      <c r="S265" s="1282"/>
      <c r="T265" s="1282"/>
      <c r="U265" s="1282"/>
      <c r="V265" s="1282"/>
      <c r="W265" s="1282"/>
      <c r="X265" s="1282"/>
      <c r="Y265" s="1282"/>
      <c r="Z265" s="1282"/>
    </row>
    <row r="266" spans="1:26" ht="16.5" customHeight="1">
      <c r="A266" s="1670" t="s">
        <v>1236</v>
      </c>
      <c r="B266" s="1681" t="s">
        <v>1176</v>
      </c>
      <c r="C266" s="1675"/>
      <c r="D266" s="1676"/>
      <c r="E266" s="1671" t="s">
        <v>1664</v>
      </c>
      <c r="F266" s="1526"/>
      <c r="G266" s="1670" t="s">
        <v>3508</v>
      </c>
      <c r="H266" s="1670" t="s">
        <v>3464</v>
      </c>
      <c r="I266" s="1681" t="s">
        <v>3552</v>
      </c>
      <c r="J266" s="1676"/>
      <c r="K266" s="1681" t="s">
        <v>3553</v>
      </c>
      <c r="L266" s="1676"/>
      <c r="M266" s="1671" t="s">
        <v>3554</v>
      </c>
      <c r="N266" s="1526"/>
      <c r="O266" s="1681" t="s">
        <v>69</v>
      </c>
      <c r="P266" s="1675"/>
      <c r="Q266" s="1676"/>
      <c r="R266" s="1282"/>
      <c r="S266" s="1282"/>
      <c r="T266" s="1282"/>
      <c r="U266" s="1282"/>
      <c r="V266" s="1282"/>
      <c r="W266" s="1282"/>
      <c r="X266" s="1282"/>
      <c r="Y266" s="1282"/>
      <c r="Z266" s="1282"/>
    </row>
    <row r="267" spans="1:26" ht="16.5" customHeight="1">
      <c r="A267" s="1522"/>
      <c r="B267" s="1677"/>
      <c r="C267" s="1678"/>
      <c r="D267" s="1560"/>
      <c r="E267" s="1286" t="s">
        <v>1690</v>
      </c>
      <c r="F267" s="1286" t="s">
        <v>1710</v>
      </c>
      <c r="G267" s="1522"/>
      <c r="H267" s="1522"/>
      <c r="I267" s="1677"/>
      <c r="J267" s="1560"/>
      <c r="K267" s="1677"/>
      <c r="L267" s="1560"/>
      <c r="M267" s="1286" t="s">
        <v>1177</v>
      </c>
      <c r="N267" s="1286" t="s">
        <v>3555</v>
      </c>
      <c r="O267" s="1677"/>
      <c r="P267" s="1678"/>
      <c r="Q267" s="1560"/>
      <c r="R267" s="1282"/>
      <c r="S267" s="1282"/>
      <c r="T267" s="1282"/>
      <c r="U267" s="1282"/>
      <c r="V267" s="1282"/>
      <c r="W267" s="1282"/>
      <c r="X267" s="1282"/>
      <c r="Y267" s="1282"/>
      <c r="Z267" s="1282"/>
    </row>
    <row r="268" spans="1:26" ht="16.5" customHeight="1">
      <c r="A268" s="1305">
        <v>1</v>
      </c>
      <c r="B268" s="1682"/>
      <c r="C268" s="1525"/>
      <c r="D268" s="1526"/>
      <c r="E268" s="1305"/>
      <c r="F268" s="1305"/>
      <c r="G268" s="1305"/>
      <c r="H268" s="1304"/>
      <c r="I268" s="1682"/>
      <c r="J268" s="1526"/>
      <c r="K268" s="1688"/>
      <c r="L268" s="1526"/>
      <c r="M268" s="1305" t="s">
        <v>3556</v>
      </c>
      <c r="N268" s="1305"/>
      <c r="O268" s="1682"/>
      <c r="P268" s="1525"/>
      <c r="Q268" s="1526"/>
      <c r="R268" s="1282"/>
      <c r="S268" s="1282"/>
      <c r="T268" s="1282"/>
      <c r="U268" s="1282"/>
      <c r="V268" s="1282"/>
      <c r="W268" s="1282"/>
      <c r="X268" s="1282"/>
      <c r="Y268" s="1282"/>
      <c r="Z268" s="1282"/>
    </row>
    <row r="269" spans="1:26" ht="16.5" customHeight="1">
      <c r="A269" s="1305">
        <v>2</v>
      </c>
      <c r="B269" s="1682"/>
      <c r="C269" s="1525"/>
      <c r="D269" s="1526"/>
      <c r="E269" s="1305"/>
      <c r="F269" s="1305"/>
      <c r="G269" s="1305"/>
      <c r="H269" s="1304"/>
      <c r="I269" s="1682"/>
      <c r="J269" s="1526"/>
      <c r="K269" s="1688"/>
      <c r="L269" s="1526"/>
      <c r="M269" s="1305" t="s">
        <v>1373</v>
      </c>
      <c r="N269" s="1305"/>
      <c r="O269" s="1682"/>
      <c r="P269" s="1525"/>
      <c r="Q269" s="1526"/>
      <c r="R269" s="1282"/>
      <c r="S269" s="1282"/>
      <c r="T269" s="1282"/>
      <c r="U269" s="1282"/>
      <c r="V269" s="1282"/>
      <c r="W269" s="1282"/>
      <c r="X269" s="1282"/>
      <c r="Y269" s="1282"/>
      <c r="Z269" s="1282"/>
    </row>
    <row r="270" spans="1:26" ht="16.5" customHeight="1">
      <c r="A270" s="1305">
        <v>3</v>
      </c>
      <c r="B270" s="1682"/>
      <c r="C270" s="1525"/>
      <c r="D270" s="1526"/>
      <c r="E270" s="1288"/>
      <c r="F270" s="1288"/>
      <c r="G270" s="1305"/>
      <c r="H270" s="1304"/>
      <c r="I270" s="1682"/>
      <c r="J270" s="1526"/>
      <c r="K270" s="1688"/>
      <c r="L270" s="1526"/>
      <c r="M270" s="1305" t="s">
        <v>1383</v>
      </c>
      <c r="N270" s="1305"/>
      <c r="O270" s="1682"/>
      <c r="P270" s="1525"/>
      <c r="Q270" s="1526"/>
      <c r="R270" s="1282"/>
      <c r="S270" s="1282"/>
      <c r="T270" s="1282"/>
      <c r="U270" s="1282"/>
      <c r="V270" s="1282"/>
      <c r="W270" s="1282"/>
      <c r="X270" s="1282"/>
      <c r="Y270" s="1282"/>
      <c r="Z270" s="1282"/>
    </row>
    <row r="271" spans="1:26" ht="16.5" customHeight="1">
      <c r="A271" s="1305">
        <v>4</v>
      </c>
      <c r="B271" s="1682"/>
      <c r="C271" s="1525"/>
      <c r="D271" s="1526"/>
      <c r="E271" s="1305"/>
      <c r="F271" s="1305"/>
      <c r="G271" s="1305"/>
      <c r="H271" s="1304"/>
      <c r="I271" s="1682"/>
      <c r="J271" s="1526"/>
      <c r="K271" s="1688"/>
      <c r="L271" s="1526"/>
      <c r="M271" s="1305" t="s">
        <v>3556</v>
      </c>
      <c r="N271" s="1305"/>
      <c r="O271" s="1682"/>
      <c r="P271" s="1525"/>
      <c r="Q271" s="1526"/>
      <c r="R271" s="1282"/>
      <c r="S271" s="1282"/>
      <c r="T271" s="1282"/>
      <c r="U271" s="1282"/>
      <c r="V271" s="1282"/>
      <c r="W271" s="1282"/>
      <c r="X271" s="1282"/>
      <c r="Y271" s="1282"/>
      <c r="Z271" s="1282"/>
    </row>
    <row r="272" spans="1:26" ht="16.5" customHeight="1">
      <c r="A272" s="1305">
        <v>5</v>
      </c>
      <c r="B272" s="1682"/>
      <c r="C272" s="1525"/>
      <c r="D272" s="1526"/>
      <c r="E272" s="1305"/>
      <c r="F272" s="1305"/>
      <c r="G272" s="1305"/>
      <c r="H272" s="1304"/>
      <c r="I272" s="1682"/>
      <c r="J272" s="1526"/>
      <c r="K272" s="1688"/>
      <c r="L272" s="1526"/>
      <c r="M272" s="1305" t="s">
        <v>1373</v>
      </c>
      <c r="N272" s="1305"/>
      <c r="O272" s="1682"/>
      <c r="P272" s="1525"/>
      <c r="Q272" s="1526"/>
      <c r="R272" s="1282"/>
      <c r="S272" s="1282"/>
      <c r="T272" s="1282"/>
      <c r="U272" s="1282"/>
      <c r="V272" s="1282"/>
      <c r="W272" s="1282"/>
      <c r="X272" s="1282"/>
      <c r="Y272" s="1282"/>
      <c r="Z272" s="1282"/>
    </row>
    <row r="273" spans="1:26" ht="16.5" customHeight="1">
      <c r="A273" s="1305">
        <v>6</v>
      </c>
      <c r="B273" s="1682"/>
      <c r="C273" s="1525"/>
      <c r="D273" s="1526"/>
      <c r="E273" s="1288"/>
      <c r="F273" s="1288"/>
      <c r="G273" s="1305"/>
      <c r="H273" s="1304"/>
      <c r="I273" s="1682"/>
      <c r="J273" s="1526"/>
      <c r="K273" s="1688"/>
      <c r="L273" s="1526"/>
      <c r="M273" s="1305" t="s">
        <v>1383</v>
      </c>
      <c r="N273" s="1305"/>
      <c r="O273" s="1682"/>
      <c r="P273" s="1525"/>
      <c r="Q273" s="1526"/>
      <c r="R273" s="1282"/>
      <c r="S273" s="1282"/>
      <c r="T273" s="1282"/>
      <c r="U273" s="1282"/>
      <c r="V273" s="1282"/>
      <c r="W273" s="1282"/>
      <c r="X273" s="1282"/>
      <c r="Y273" s="1282"/>
      <c r="Z273" s="1282"/>
    </row>
    <row r="274" spans="1:26" ht="16.5" customHeight="1">
      <c r="A274" s="1305">
        <v>7</v>
      </c>
      <c r="B274" s="1682"/>
      <c r="C274" s="1525"/>
      <c r="D274" s="1526"/>
      <c r="E274" s="1305"/>
      <c r="F274" s="1305"/>
      <c r="G274" s="1305"/>
      <c r="H274" s="1304"/>
      <c r="I274" s="1682"/>
      <c r="J274" s="1526"/>
      <c r="K274" s="1688"/>
      <c r="L274" s="1526"/>
      <c r="M274" s="1305" t="s">
        <v>3556</v>
      </c>
      <c r="N274" s="1305"/>
      <c r="O274" s="1682"/>
      <c r="P274" s="1525"/>
      <c r="Q274" s="1526"/>
      <c r="R274" s="1282"/>
      <c r="S274" s="1282"/>
      <c r="T274" s="1282"/>
      <c r="U274" s="1282"/>
      <c r="V274" s="1282"/>
      <c r="W274" s="1282"/>
      <c r="X274" s="1282"/>
      <c r="Y274" s="1282"/>
      <c r="Z274" s="1282"/>
    </row>
    <row r="275" spans="1:26" ht="16.5" customHeight="1">
      <c r="A275" s="1305">
        <v>8</v>
      </c>
      <c r="B275" s="1682"/>
      <c r="C275" s="1525"/>
      <c r="D275" s="1526"/>
      <c r="E275" s="1305"/>
      <c r="F275" s="1305"/>
      <c r="G275" s="1305"/>
      <c r="H275" s="1304"/>
      <c r="I275" s="1682"/>
      <c r="J275" s="1526"/>
      <c r="K275" s="1688"/>
      <c r="L275" s="1526"/>
      <c r="M275" s="1305" t="s">
        <v>1373</v>
      </c>
      <c r="N275" s="1305"/>
      <c r="O275" s="1682"/>
      <c r="P275" s="1525"/>
      <c r="Q275" s="1526"/>
      <c r="R275" s="1282"/>
      <c r="S275" s="1282"/>
      <c r="T275" s="1282"/>
      <c r="U275" s="1282"/>
      <c r="V275" s="1282"/>
      <c r="W275" s="1282"/>
      <c r="X275" s="1282"/>
      <c r="Y275" s="1282"/>
      <c r="Z275" s="1282"/>
    </row>
    <row r="276" spans="1:26" ht="16.5" customHeight="1">
      <c r="A276" s="1305">
        <v>9</v>
      </c>
      <c r="B276" s="1682"/>
      <c r="C276" s="1525"/>
      <c r="D276" s="1526"/>
      <c r="E276" s="1288"/>
      <c r="F276" s="1288"/>
      <c r="G276" s="1305"/>
      <c r="H276" s="1304"/>
      <c r="I276" s="1682"/>
      <c r="J276" s="1526"/>
      <c r="K276" s="1688"/>
      <c r="L276" s="1526"/>
      <c r="M276" s="1305" t="s">
        <v>1383</v>
      </c>
      <c r="N276" s="1305"/>
      <c r="O276" s="1682"/>
      <c r="P276" s="1525"/>
      <c r="Q276" s="1526"/>
      <c r="R276" s="1282"/>
      <c r="S276" s="1282"/>
      <c r="T276" s="1282"/>
      <c r="U276" s="1282"/>
      <c r="V276" s="1282"/>
      <c r="W276" s="1282"/>
      <c r="X276" s="1282"/>
      <c r="Y276" s="1282"/>
      <c r="Z276" s="1282"/>
    </row>
    <row r="277" spans="1:26" ht="16.5" customHeight="1">
      <c r="A277" s="1281"/>
      <c r="B277" s="1282"/>
      <c r="C277" s="1282"/>
      <c r="D277" s="1282"/>
      <c r="E277" s="1282"/>
      <c r="F277" s="1282"/>
      <c r="G277" s="1282"/>
      <c r="H277" s="1282"/>
      <c r="I277" s="1282"/>
      <c r="J277" s="1282"/>
      <c r="K277" s="1282"/>
      <c r="L277" s="1282"/>
      <c r="M277" s="1282"/>
      <c r="N277" s="1282"/>
      <c r="O277" s="1282"/>
      <c r="P277" s="1282"/>
      <c r="Q277" s="1282"/>
      <c r="R277" s="1282"/>
      <c r="S277" s="1282"/>
      <c r="T277" s="1282"/>
      <c r="U277" s="1282"/>
      <c r="V277" s="1282"/>
      <c r="W277" s="1282"/>
      <c r="X277" s="1282"/>
      <c r="Y277" s="1282"/>
      <c r="Z277" s="1282"/>
    </row>
    <row r="278" spans="1:26" ht="16.5" customHeight="1">
      <c r="A278" s="1281"/>
      <c r="B278" s="1282"/>
      <c r="C278" s="1282"/>
      <c r="D278" s="1282"/>
      <c r="E278" s="1282"/>
      <c r="F278" s="1282"/>
      <c r="G278" s="1282"/>
      <c r="H278" s="1282"/>
      <c r="I278" s="1282"/>
      <c r="J278" s="1282"/>
      <c r="K278" s="1282"/>
      <c r="L278" s="1282"/>
      <c r="M278" s="1282"/>
      <c r="N278" s="1282"/>
      <c r="O278" s="1282"/>
      <c r="P278" s="1282"/>
      <c r="Q278" s="1282"/>
      <c r="R278" s="1282"/>
      <c r="S278" s="1282"/>
      <c r="T278" s="1282"/>
      <c r="U278" s="1282"/>
      <c r="V278" s="1282"/>
      <c r="W278" s="1282"/>
      <c r="X278" s="1282"/>
      <c r="Y278" s="1282"/>
      <c r="Z278" s="1282"/>
    </row>
    <row r="279" spans="1:26" ht="16.5" customHeight="1">
      <c r="A279" s="1281"/>
      <c r="B279" s="1282"/>
      <c r="C279" s="1282"/>
      <c r="D279" s="1282"/>
      <c r="E279" s="1282"/>
      <c r="F279" s="1282"/>
      <c r="G279" s="1282"/>
      <c r="H279" s="1282"/>
      <c r="I279" s="1282"/>
      <c r="J279" s="1282"/>
      <c r="K279" s="1282"/>
      <c r="L279" s="1282"/>
      <c r="M279" s="1282"/>
      <c r="N279" s="1282"/>
      <c r="O279" s="1282"/>
      <c r="P279" s="1282"/>
      <c r="Q279" s="1282"/>
      <c r="R279" s="1282"/>
      <c r="S279" s="1282"/>
      <c r="T279" s="1282"/>
      <c r="U279" s="1282"/>
      <c r="V279" s="1282"/>
      <c r="W279" s="1282"/>
      <c r="X279" s="1282"/>
      <c r="Y279" s="1282"/>
      <c r="Z279" s="1282"/>
    </row>
    <row r="280" spans="1:26" ht="16.5" customHeight="1">
      <c r="A280" s="1281"/>
      <c r="B280" s="1282"/>
      <c r="C280" s="1282"/>
      <c r="D280" s="1282"/>
      <c r="E280" s="1282"/>
      <c r="F280" s="1282"/>
      <c r="G280" s="1282"/>
      <c r="H280" s="1282"/>
      <c r="I280" s="1282"/>
      <c r="J280" s="1282"/>
      <c r="K280" s="1282"/>
      <c r="L280" s="1282"/>
      <c r="M280" s="1282"/>
      <c r="N280" s="1282"/>
      <c r="O280" s="1282"/>
      <c r="P280" s="1282"/>
      <c r="Q280" s="1282"/>
      <c r="R280" s="1282"/>
      <c r="S280" s="1282"/>
      <c r="T280" s="1282"/>
      <c r="U280" s="1282"/>
      <c r="V280" s="1282"/>
      <c r="W280" s="1282"/>
      <c r="X280" s="1282"/>
      <c r="Y280" s="1282"/>
      <c r="Z280" s="1282"/>
    </row>
    <row r="281" spans="1:26" ht="16.5" customHeight="1">
      <c r="A281" s="1281"/>
      <c r="B281" s="1282"/>
      <c r="C281" s="1282"/>
      <c r="D281" s="1282"/>
      <c r="E281" s="1282"/>
      <c r="F281" s="1282"/>
      <c r="G281" s="1282"/>
      <c r="H281" s="1282"/>
      <c r="I281" s="1282"/>
      <c r="J281" s="1282"/>
      <c r="K281" s="1282"/>
      <c r="L281" s="1282"/>
      <c r="M281" s="1282"/>
      <c r="N281" s="1282"/>
      <c r="O281" s="1282"/>
      <c r="P281" s="1282"/>
      <c r="Q281" s="1282"/>
      <c r="R281" s="1282"/>
      <c r="S281" s="1282"/>
      <c r="T281" s="1282"/>
      <c r="U281" s="1282"/>
      <c r="V281" s="1282"/>
      <c r="W281" s="1282"/>
      <c r="X281" s="1282"/>
      <c r="Y281" s="1282"/>
      <c r="Z281" s="1282"/>
    </row>
    <row r="282" spans="1:26" ht="16.5" customHeight="1">
      <c r="A282" s="1281"/>
      <c r="B282" s="1282"/>
      <c r="C282" s="1282"/>
      <c r="D282" s="1282"/>
      <c r="E282" s="1282"/>
      <c r="F282" s="1282"/>
      <c r="G282" s="1282"/>
      <c r="H282" s="1282"/>
      <c r="I282" s="1282"/>
      <c r="J282" s="1282"/>
      <c r="K282" s="1282"/>
      <c r="L282" s="1282"/>
      <c r="M282" s="1282"/>
      <c r="N282" s="1282"/>
      <c r="O282" s="1282"/>
      <c r="P282" s="1282"/>
      <c r="Q282" s="1282"/>
      <c r="R282" s="1282"/>
      <c r="S282" s="1282"/>
      <c r="T282" s="1282"/>
      <c r="U282" s="1282"/>
      <c r="V282" s="1282"/>
      <c r="W282" s="1282"/>
      <c r="X282" s="1282"/>
      <c r="Y282" s="1282"/>
      <c r="Z282" s="1282"/>
    </row>
    <row r="283" spans="1:26" ht="16.5" customHeight="1">
      <c r="A283" s="1281"/>
      <c r="B283" s="1282"/>
      <c r="C283" s="1282"/>
      <c r="D283" s="1282"/>
      <c r="E283" s="1282"/>
      <c r="F283" s="1282"/>
      <c r="G283" s="1282"/>
      <c r="H283" s="1282"/>
      <c r="I283" s="1282"/>
      <c r="J283" s="1282"/>
      <c r="K283" s="1282"/>
      <c r="L283" s="1282"/>
      <c r="M283" s="1282"/>
      <c r="N283" s="1282"/>
      <c r="O283" s="1282"/>
      <c r="P283" s="1282"/>
      <c r="Q283" s="1282"/>
      <c r="R283" s="1282"/>
      <c r="S283" s="1282"/>
      <c r="T283" s="1282"/>
      <c r="U283" s="1282"/>
      <c r="V283" s="1282"/>
      <c r="W283" s="1282"/>
      <c r="X283" s="1282"/>
      <c r="Y283" s="1282"/>
      <c r="Z283" s="1282"/>
    </row>
    <row r="284" spans="1:26" ht="16.5" customHeight="1">
      <c r="A284" s="1281"/>
      <c r="B284" s="1282"/>
      <c r="C284" s="1282"/>
      <c r="D284" s="1282"/>
      <c r="E284" s="1282"/>
      <c r="F284" s="1282"/>
      <c r="G284" s="1282"/>
      <c r="H284" s="1282"/>
      <c r="I284" s="1282"/>
      <c r="J284" s="1282"/>
      <c r="K284" s="1282"/>
      <c r="L284" s="1282"/>
      <c r="M284" s="1282"/>
      <c r="N284" s="1282"/>
      <c r="O284" s="1282"/>
      <c r="P284" s="1282"/>
      <c r="Q284" s="1282"/>
      <c r="R284" s="1282"/>
      <c r="S284" s="1282"/>
      <c r="T284" s="1282"/>
      <c r="U284" s="1282"/>
      <c r="V284" s="1282"/>
      <c r="W284" s="1282"/>
      <c r="X284" s="1282"/>
      <c r="Y284" s="1282"/>
      <c r="Z284" s="1282"/>
    </row>
    <row r="285" spans="1:26" ht="16.5" customHeight="1">
      <c r="A285" s="1281"/>
      <c r="B285" s="1282"/>
      <c r="C285" s="1282"/>
      <c r="D285" s="1282"/>
      <c r="E285" s="1282"/>
      <c r="F285" s="1282"/>
      <c r="G285" s="1282"/>
      <c r="H285" s="1282"/>
      <c r="I285" s="1282"/>
      <c r="J285" s="1282"/>
      <c r="K285" s="1282"/>
      <c r="L285" s="1282"/>
      <c r="M285" s="1282"/>
      <c r="N285" s="1282"/>
      <c r="O285" s="1282"/>
      <c r="P285" s="1282"/>
      <c r="Q285" s="1282"/>
      <c r="R285" s="1282"/>
      <c r="S285" s="1282"/>
      <c r="T285" s="1282"/>
      <c r="U285" s="1282"/>
      <c r="V285" s="1282"/>
      <c r="W285" s="1282"/>
      <c r="X285" s="1282"/>
      <c r="Y285" s="1282"/>
      <c r="Z285" s="1282"/>
    </row>
    <row r="286" spans="1:26" ht="16.5" customHeight="1">
      <c r="A286" s="1281"/>
      <c r="B286" s="1282"/>
      <c r="C286" s="1282"/>
      <c r="D286" s="1282"/>
      <c r="E286" s="1282"/>
      <c r="F286" s="1282"/>
      <c r="G286" s="1282"/>
      <c r="H286" s="1282"/>
      <c r="I286" s="1282"/>
      <c r="J286" s="1282"/>
      <c r="K286" s="1282"/>
      <c r="L286" s="1282"/>
      <c r="M286" s="1282"/>
      <c r="N286" s="1282"/>
      <c r="O286" s="1282"/>
      <c r="P286" s="1282"/>
      <c r="Q286" s="1282"/>
      <c r="R286" s="1282"/>
      <c r="S286" s="1282"/>
      <c r="T286" s="1282"/>
      <c r="U286" s="1282"/>
      <c r="V286" s="1282"/>
      <c r="W286" s="1282"/>
      <c r="X286" s="1282"/>
      <c r="Y286" s="1282"/>
      <c r="Z286" s="1282"/>
    </row>
    <row r="287" spans="1:26" ht="16.5" customHeight="1">
      <c r="A287" s="1281"/>
      <c r="B287" s="1282"/>
      <c r="C287" s="1282"/>
      <c r="D287" s="1282"/>
      <c r="E287" s="1282"/>
      <c r="F287" s="1282"/>
      <c r="G287" s="1282"/>
      <c r="H287" s="1282"/>
      <c r="I287" s="1282"/>
      <c r="J287" s="1282"/>
      <c r="K287" s="1282"/>
      <c r="L287" s="1282"/>
      <c r="M287" s="1282"/>
      <c r="N287" s="1282"/>
      <c r="O287" s="1282"/>
      <c r="P287" s="1282"/>
      <c r="Q287" s="1282"/>
      <c r="R287" s="1282"/>
      <c r="S287" s="1282"/>
      <c r="T287" s="1282"/>
      <c r="U287" s="1282"/>
      <c r="V287" s="1282"/>
      <c r="W287" s="1282"/>
      <c r="X287" s="1282"/>
      <c r="Y287" s="1282"/>
      <c r="Z287" s="1282"/>
    </row>
    <row r="288" spans="1:26" ht="16.5" customHeight="1">
      <c r="A288" s="1281"/>
      <c r="B288" s="1282"/>
      <c r="C288" s="1282"/>
      <c r="D288" s="1282"/>
      <c r="E288" s="1282"/>
      <c r="F288" s="1282"/>
      <c r="G288" s="1282"/>
      <c r="H288" s="1282"/>
      <c r="I288" s="1282"/>
      <c r="J288" s="1282"/>
      <c r="K288" s="1282"/>
      <c r="L288" s="1282"/>
      <c r="M288" s="1282"/>
      <c r="N288" s="1282"/>
      <c r="O288" s="1282"/>
      <c r="P288" s="1282"/>
      <c r="Q288" s="1282"/>
      <c r="R288" s="1282"/>
      <c r="S288" s="1282"/>
      <c r="T288" s="1282"/>
      <c r="U288" s="1282"/>
      <c r="V288" s="1282"/>
      <c r="W288" s="1282"/>
      <c r="X288" s="1282"/>
      <c r="Y288" s="1282"/>
      <c r="Z288" s="1282"/>
    </row>
    <row r="289" spans="1:26" ht="16.5" customHeight="1">
      <c r="A289" s="1281"/>
      <c r="B289" s="1282"/>
      <c r="C289" s="1282"/>
      <c r="D289" s="1282"/>
      <c r="E289" s="1282"/>
      <c r="F289" s="1282"/>
      <c r="G289" s="1282"/>
      <c r="H289" s="1282"/>
      <c r="I289" s="1282"/>
      <c r="J289" s="1282"/>
      <c r="K289" s="1282"/>
      <c r="L289" s="1282"/>
      <c r="M289" s="1282"/>
      <c r="N289" s="1282"/>
      <c r="O289" s="1282"/>
      <c r="P289" s="1282"/>
      <c r="Q289" s="1282"/>
      <c r="R289" s="1282"/>
      <c r="S289" s="1282"/>
      <c r="T289" s="1282"/>
      <c r="U289" s="1282"/>
      <c r="V289" s="1282"/>
      <c r="W289" s="1282"/>
      <c r="X289" s="1282"/>
      <c r="Y289" s="1282"/>
      <c r="Z289" s="1282"/>
    </row>
    <row r="290" spans="1:26" ht="16.5" customHeight="1">
      <c r="A290" s="1281"/>
      <c r="B290" s="1282"/>
      <c r="C290" s="1282"/>
      <c r="D290" s="1282"/>
      <c r="E290" s="1282"/>
      <c r="F290" s="1282"/>
      <c r="G290" s="1282"/>
      <c r="H290" s="1282"/>
      <c r="I290" s="1282"/>
      <c r="J290" s="1282"/>
      <c r="K290" s="1282"/>
      <c r="L290" s="1282"/>
      <c r="M290" s="1282"/>
      <c r="N290" s="1282"/>
      <c r="O290" s="1282"/>
      <c r="P290" s="1282"/>
      <c r="Q290" s="1282"/>
      <c r="R290" s="1282"/>
      <c r="S290" s="1282"/>
      <c r="T290" s="1282"/>
      <c r="U290" s="1282"/>
      <c r="V290" s="1282"/>
      <c r="W290" s="1282"/>
      <c r="X290" s="1282"/>
      <c r="Y290" s="1282"/>
      <c r="Z290" s="1282"/>
    </row>
    <row r="291" spans="1:26" ht="16.5" customHeight="1">
      <c r="A291" s="1281"/>
      <c r="B291" s="1282"/>
      <c r="C291" s="1282"/>
      <c r="D291" s="1282"/>
      <c r="E291" s="1282"/>
      <c r="F291" s="1282"/>
      <c r="G291" s="1282"/>
      <c r="H291" s="1282"/>
      <c r="I291" s="1282"/>
      <c r="J291" s="1282"/>
      <c r="K291" s="1282"/>
      <c r="L291" s="1282"/>
      <c r="M291" s="1282"/>
      <c r="N291" s="1282"/>
      <c r="O291" s="1282"/>
      <c r="P291" s="1282"/>
      <c r="Q291" s="1282"/>
      <c r="R291" s="1282"/>
      <c r="S291" s="1282"/>
      <c r="T291" s="1282"/>
      <c r="U291" s="1282"/>
      <c r="V291" s="1282"/>
      <c r="W291" s="1282"/>
      <c r="X291" s="1282"/>
      <c r="Y291" s="1282"/>
      <c r="Z291" s="1282"/>
    </row>
    <row r="292" spans="1:26" ht="16.5" customHeight="1">
      <c r="A292" s="1281"/>
      <c r="B292" s="1282"/>
      <c r="C292" s="1282"/>
      <c r="D292" s="1282"/>
      <c r="E292" s="1282"/>
      <c r="F292" s="1282"/>
      <c r="G292" s="1282"/>
      <c r="H292" s="1282"/>
      <c r="I292" s="1282"/>
      <c r="J292" s="1282"/>
      <c r="K292" s="1282"/>
      <c r="L292" s="1282"/>
      <c r="M292" s="1282"/>
      <c r="N292" s="1282"/>
      <c r="O292" s="1282"/>
      <c r="P292" s="1282"/>
      <c r="Q292" s="1282"/>
      <c r="R292" s="1282"/>
      <c r="S292" s="1282"/>
      <c r="T292" s="1282"/>
      <c r="U292" s="1282"/>
      <c r="V292" s="1282"/>
      <c r="W292" s="1282"/>
      <c r="X292" s="1282"/>
      <c r="Y292" s="1282"/>
      <c r="Z292" s="1282"/>
    </row>
    <row r="293" spans="1:26" ht="16.5" customHeight="1">
      <c r="A293" s="1281"/>
      <c r="B293" s="1282"/>
      <c r="C293" s="1282"/>
      <c r="D293" s="1282"/>
      <c r="E293" s="1282"/>
      <c r="F293" s="1282"/>
      <c r="G293" s="1282"/>
      <c r="H293" s="1282"/>
      <c r="I293" s="1282"/>
      <c r="J293" s="1282"/>
      <c r="K293" s="1282"/>
      <c r="L293" s="1282"/>
      <c r="M293" s="1282"/>
      <c r="N293" s="1282"/>
      <c r="O293" s="1282"/>
      <c r="P293" s="1282"/>
      <c r="Q293" s="1282"/>
      <c r="R293" s="1282"/>
      <c r="S293" s="1282"/>
      <c r="T293" s="1282"/>
      <c r="U293" s="1282"/>
      <c r="V293" s="1282"/>
      <c r="W293" s="1282"/>
      <c r="X293" s="1282"/>
      <c r="Y293" s="1282"/>
      <c r="Z293" s="1282"/>
    </row>
    <row r="294" spans="1:26" ht="16.5" customHeight="1">
      <c r="A294" s="1281"/>
      <c r="B294" s="1282"/>
      <c r="C294" s="1282"/>
      <c r="D294" s="1282"/>
      <c r="E294" s="1282"/>
      <c r="F294" s="1282"/>
      <c r="G294" s="1282"/>
      <c r="H294" s="1282"/>
      <c r="I294" s="1282"/>
      <c r="J294" s="1282"/>
      <c r="K294" s="1282"/>
      <c r="L294" s="1282"/>
      <c r="M294" s="1282"/>
      <c r="N294" s="1282"/>
      <c r="O294" s="1282"/>
      <c r="P294" s="1282"/>
      <c r="Q294" s="1282"/>
      <c r="R294" s="1282"/>
      <c r="S294" s="1282"/>
      <c r="T294" s="1282"/>
      <c r="U294" s="1282"/>
      <c r="V294" s="1282"/>
      <c r="W294" s="1282"/>
      <c r="X294" s="1282"/>
      <c r="Y294" s="1282"/>
      <c r="Z294" s="1282"/>
    </row>
    <row r="295" spans="1:26" ht="16.5" customHeight="1">
      <c r="A295" s="1281"/>
      <c r="B295" s="1282"/>
      <c r="C295" s="1282"/>
      <c r="D295" s="1282"/>
      <c r="E295" s="1282"/>
      <c r="F295" s="1282"/>
      <c r="G295" s="1282"/>
      <c r="H295" s="1282"/>
      <c r="I295" s="1282"/>
      <c r="J295" s="1282"/>
      <c r="K295" s="1282"/>
      <c r="L295" s="1282"/>
      <c r="M295" s="1282"/>
      <c r="N295" s="1282"/>
      <c r="O295" s="1282"/>
      <c r="P295" s="1282"/>
      <c r="Q295" s="1282"/>
      <c r="R295" s="1282"/>
      <c r="S295" s="1282"/>
      <c r="T295" s="1282"/>
      <c r="U295" s="1282"/>
      <c r="V295" s="1282"/>
      <c r="W295" s="1282"/>
      <c r="X295" s="1282"/>
      <c r="Y295" s="1282"/>
      <c r="Z295" s="1282"/>
    </row>
    <row r="296" spans="1:26" ht="16.5" customHeight="1">
      <c r="A296" s="1281"/>
      <c r="B296" s="1282"/>
      <c r="C296" s="1282"/>
      <c r="D296" s="1282"/>
      <c r="E296" s="1282"/>
      <c r="F296" s="1282"/>
      <c r="G296" s="1282"/>
      <c r="H296" s="1282"/>
      <c r="I296" s="1282"/>
      <c r="J296" s="1282"/>
      <c r="K296" s="1282"/>
      <c r="L296" s="1282"/>
      <c r="M296" s="1282"/>
      <c r="N296" s="1282"/>
      <c r="O296" s="1282"/>
      <c r="P296" s="1282"/>
      <c r="Q296" s="1282"/>
      <c r="R296" s="1282"/>
      <c r="S296" s="1282"/>
      <c r="T296" s="1282"/>
      <c r="U296" s="1282"/>
      <c r="V296" s="1282"/>
      <c r="W296" s="1282"/>
      <c r="X296" s="1282"/>
      <c r="Y296" s="1282"/>
      <c r="Z296" s="1282"/>
    </row>
    <row r="297" spans="1:26" ht="16.5" customHeight="1">
      <c r="A297" s="1281"/>
      <c r="B297" s="1282"/>
      <c r="C297" s="1282"/>
      <c r="D297" s="1282"/>
      <c r="E297" s="1282"/>
      <c r="F297" s="1282"/>
      <c r="G297" s="1282"/>
      <c r="H297" s="1282"/>
      <c r="I297" s="1282"/>
      <c r="J297" s="1282"/>
      <c r="K297" s="1282"/>
      <c r="L297" s="1282"/>
      <c r="M297" s="1282"/>
      <c r="N297" s="1282"/>
      <c r="O297" s="1282"/>
      <c r="P297" s="1282"/>
      <c r="Q297" s="1282"/>
      <c r="R297" s="1282"/>
      <c r="S297" s="1282"/>
      <c r="T297" s="1282"/>
      <c r="U297" s="1282"/>
      <c r="V297" s="1282"/>
      <c r="W297" s="1282"/>
      <c r="X297" s="1282"/>
      <c r="Y297" s="1282"/>
      <c r="Z297" s="1282"/>
    </row>
    <row r="298" spans="1:26" ht="16.5" customHeight="1">
      <c r="A298" s="1281"/>
      <c r="B298" s="1282"/>
      <c r="C298" s="1282"/>
      <c r="D298" s="1282"/>
      <c r="E298" s="1282"/>
      <c r="F298" s="1282"/>
      <c r="G298" s="1282"/>
      <c r="H298" s="1282"/>
      <c r="I298" s="1282"/>
      <c r="J298" s="1282"/>
      <c r="K298" s="1282"/>
      <c r="L298" s="1282"/>
      <c r="M298" s="1282"/>
      <c r="N298" s="1282"/>
      <c r="O298" s="1282"/>
      <c r="P298" s="1282"/>
      <c r="Q298" s="1282"/>
      <c r="R298" s="1282"/>
      <c r="S298" s="1282"/>
      <c r="T298" s="1282"/>
      <c r="U298" s="1282"/>
      <c r="V298" s="1282"/>
      <c r="W298" s="1282"/>
      <c r="X298" s="1282"/>
      <c r="Y298" s="1282"/>
      <c r="Z298" s="1282"/>
    </row>
    <row r="299" spans="1:26" ht="16.5" customHeight="1">
      <c r="A299" s="1281"/>
      <c r="B299" s="1282"/>
      <c r="C299" s="1282"/>
      <c r="D299" s="1282"/>
      <c r="E299" s="1282"/>
      <c r="F299" s="1282"/>
      <c r="G299" s="1282"/>
      <c r="H299" s="1282"/>
      <c r="I299" s="1282"/>
      <c r="J299" s="1282"/>
      <c r="K299" s="1282"/>
      <c r="L299" s="1282"/>
      <c r="M299" s="1282"/>
      <c r="N299" s="1282"/>
      <c r="O299" s="1282"/>
      <c r="P299" s="1282"/>
      <c r="Q299" s="1282"/>
      <c r="R299" s="1282"/>
      <c r="S299" s="1282"/>
      <c r="T299" s="1282"/>
      <c r="U299" s="1282"/>
      <c r="V299" s="1282"/>
      <c r="W299" s="1282"/>
      <c r="X299" s="1282"/>
      <c r="Y299" s="1282"/>
      <c r="Z299" s="1282"/>
    </row>
    <row r="300" spans="1:26" ht="16.5" customHeight="1">
      <c r="A300" s="1281"/>
      <c r="B300" s="1282"/>
      <c r="C300" s="1282"/>
      <c r="D300" s="1282"/>
      <c r="E300" s="1282"/>
      <c r="F300" s="1282"/>
      <c r="G300" s="1282"/>
      <c r="H300" s="1282"/>
      <c r="I300" s="1282"/>
      <c r="J300" s="1282"/>
      <c r="K300" s="1282"/>
      <c r="L300" s="1282"/>
      <c r="M300" s="1282"/>
      <c r="N300" s="1282"/>
      <c r="O300" s="1282"/>
      <c r="P300" s="1282"/>
      <c r="Q300" s="1282"/>
      <c r="R300" s="1282"/>
      <c r="S300" s="1282"/>
      <c r="T300" s="1282"/>
      <c r="U300" s="1282"/>
      <c r="V300" s="1282"/>
      <c r="W300" s="1282"/>
      <c r="X300" s="1282"/>
      <c r="Y300" s="1282"/>
      <c r="Z300" s="1282"/>
    </row>
    <row r="301" spans="1:26" ht="16.5" customHeight="1">
      <c r="A301" s="1281"/>
      <c r="B301" s="1282"/>
      <c r="C301" s="1282"/>
      <c r="D301" s="1282"/>
      <c r="E301" s="1282"/>
      <c r="F301" s="1282"/>
      <c r="G301" s="1282"/>
      <c r="H301" s="1282"/>
      <c r="I301" s="1282"/>
      <c r="J301" s="1282"/>
      <c r="K301" s="1282"/>
      <c r="L301" s="1282"/>
      <c r="M301" s="1282"/>
      <c r="N301" s="1282"/>
      <c r="O301" s="1282"/>
      <c r="P301" s="1282"/>
      <c r="Q301" s="1282"/>
      <c r="R301" s="1282"/>
      <c r="S301" s="1282"/>
      <c r="T301" s="1282"/>
      <c r="U301" s="1282"/>
      <c r="V301" s="1282"/>
      <c r="W301" s="1282"/>
      <c r="X301" s="1282"/>
      <c r="Y301" s="1282"/>
      <c r="Z301" s="1282"/>
    </row>
    <row r="302" spans="1:26" ht="16.5" customHeight="1">
      <c r="A302" s="1281"/>
      <c r="B302" s="1282"/>
      <c r="C302" s="1282"/>
      <c r="D302" s="1282"/>
      <c r="E302" s="1282"/>
      <c r="F302" s="1282"/>
      <c r="G302" s="1282"/>
      <c r="H302" s="1282"/>
      <c r="I302" s="1282"/>
      <c r="J302" s="1282"/>
      <c r="K302" s="1282"/>
      <c r="L302" s="1282"/>
      <c r="M302" s="1282"/>
      <c r="N302" s="1282"/>
      <c r="O302" s="1282"/>
      <c r="P302" s="1282"/>
      <c r="Q302" s="1282"/>
      <c r="R302" s="1282"/>
      <c r="S302" s="1282"/>
      <c r="T302" s="1282"/>
      <c r="U302" s="1282"/>
      <c r="V302" s="1282"/>
      <c r="W302" s="1282"/>
      <c r="X302" s="1282"/>
      <c r="Y302" s="1282"/>
      <c r="Z302" s="1282"/>
    </row>
    <row r="303" spans="1:26" ht="16.5" customHeight="1">
      <c r="A303" s="1281"/>
      <c r="B303" s="1282"/>
      <c r="C303" s="1282"/>
      <c r="D303" s="1282"/>
      <c r="E303" s="1282"/>
      <c r="F303" s="1282"/>
      <c r="G303" s="1282"/>
      <c r="H303" s="1282"/>
      <c r="I303" s="1282"/>
      <c r="J303" s="1282"/>
      <c r="K303" s="1282"/>
      <c r="L303" s="1282"/>
      <c r="M303" s="1282"/>
      <c r="N303" s="1282"/>
      <c r="O303" s="1282"/>
      <c r="P303" s="1282"/>
      <c r="Q303" s="1282"/>
      <c r="R303" s="1282"/>
      <c r="S303" s="1282"/>
      <c r="T303" s="1282"/>
      <c r="U303" s="1282"/>
      <c r="V303" s="1282"/>
      <c r="W303" s="1282"/>
      <c r="X303" s="1282"/>
      <c r="Y303" s="1282"/>
      <c r="Z303" s="1282"/>
    </row>
    <row r="304" spans="1:26" ht="16.5" customHeight="1">
      <c r="A304" s="1281"/>
      <c r="B304" s="1282"/>
      <c r="C304" s="1282"/>
      <c r="D304" s="1282"/>
      <c r="E304" s="1282"/>
      <c r="F304" s="1282"/>
      <c r="G304" s="1282"/>
      <c r="H304" s="1282"/>
      <c r="I304" s="1282"/>
      <c r="J304" s="1282"/>
      <c r="K304" s="1282"/>
      <c r="L304" s="1282"/>
      <c r="M304" s="1282"/>
      <c r="N304" s="1282"/>
      <c r="O304" s="1282"/>
      <c r="P304" s="1282"/>
      <c r="Q304" s="1282"/>
      <c r="R304" s="1282"/>
      <c r="S304" s="1282"/>
      <c r="T304" s="1282"/>
      <c r="U304" s="1282"/>
      <c r="V304" s="1282"/>
      <c r="W304" s="1282"/>
      <c r="X304" s="1282"/>
      <c r="Y304" s="1282"/>
      <c r="Z304" s="1282"/>
    </row>
    <row r="305" spans="1:26" ht="16.5" customHeight="1">
      <c r="A305" s="1281"/>
      <c r="B305" s="1282"/>
      <c r="C305" s="1282"/>
      <c r="D305" s="1282"/>
      <c r="E305" s="1282"/>
      <c r="F305" s="1282"/>
      <c r="G305" s="1282"/>
      <c r="H305" s="1282"/>
      <c r="I305" s="1282"/>
      <c r="J305" s="1282"/>
      <c r="K305" s="1282"/>
      <c r="L305" s="1282"/>
      <c r="M305" s="1282"/>
      <c r="N305" s="1282"/>
      <c r="O305" s="1282"/>
      <c r="P305" s="1282"/>
      <c r="Q305" s="1282"/>
      <c r="R305" s="1282"/>
      <c r="S305" s="1282"/>
      <c r="T305" s="1282"/>
      <c r="U305" s="1282"/>
      <c r="V305" s="1282"/>
      <c r="W305" s="1282"/>
      <c r="X305" s="1282"/>
      <c r="Y305" s="1282"/>
      <c r="Z305" s="1282"/>
    </row>
    <row r="306" spans="1:26" ht="16.5" customHeight="1">
      <c r="A306" s="1281"/>
      <c r="B306" s="1282"/>
      <c r="C306" s="1282"/>
      <c r="D306" s="1282"/>
      <c r="E306" s="1282"/>
      <c r="F306" s="1282"/>
      <c r="G306" s="1282"/>
      <c r="H306" s="1282"/>
      <c r="I306" s="1282"/>
      <c r="J306" s="1282"/>
      <c r="K306" s="1282"/>
      <c r="L306" s="1282"/>
      <c r="M306" s="1282"/>
      <c r="N306" s="1282"/>
      <c r="O306" s="1282"/>
      <c r="P306" s="1282"/>
      <c r="Q306" s="1282"/>
      <c r="R306" s="1282"/>
      <c r="S306" s="1282"/>
      <c r="T306" s="1282"/>
      <c r="U306" s="1282"/>
      <c r="V306" s="1282"/>
      <c r="W306" s="1282"/>
      <c r="X306" s="1282"/>
      <c r="Y306" s="1282"/>
      <c r="Z306" s="1282"/>
    </row>
    <row r="307" spans="1:26" ht="16.5" customHeight="1">
      <c r="A307" s="1281"/>
      <c r="B307" s="1282"/>
      <c r="C307" s="1282"/>
      <c r="D307" s="1282"/>
      <c r="E307" s="1282"/>
      <c r="F307" s="1282"/>
      <c r="G307" s="1282"/>
      <c r="H307" s="1282"/>
      <c r="I307" s="1282"/>
      <c r="J307" s="1282"/>
      <c r="K307" s="1282"/>
      <c r="L307" s="1282"/>
      <c r="M307" s="1282"/>
      <c r="N307" s="1282"/>
      <c r="O307" s="1282"/>
      <c r="P307" s="1282"/>
      <c r="Q307" s="1282"/>
      <c r="R307" s="1282"/>
      <c r="S307" s="1282"/>
      <c r="T307" s="1282"/>
      <c r="U307" s="1282"/>
      <c r="V307" s="1282"/>
      <c r="W307" s="1282"/>
      <c r="X307" s="1282"/>
      <c r="Y307" s="1282"/>
      <c r="Z307" s="1282"/>
    </row>
    <row r="308" spans="1:26" ht="16.5" customHeight="1">
      <c r="A308" s="1281"/>
      <c r="B308" s="1282"/>
      <c r="C308" s="1282"/>
      <c r="D308" s="1282"/>
      <c r="E308" s="1282"/>
      <c r="F308" s="1282"/>
      <c r="G308" s="1282"/>
      <c r="H308" s="1282"/>
      <c r="I308" s="1282"/>
      <c r="J308" s="1282"/>
      <c r="K308" s="1282"/>
      <c r="L308" s="1282"/>
      <c r="M308" s="1282"/>
      <c r="N308" s="1282"/>
      <c r="O308" s="1282"/>
      <c r="P308" s="1282"/>
      <c r="Q308" s="1282"/>
      <c r="R308" s="1282"/>
      <c r="S308" s="1282"/>
      <c r="T308" s="1282"/>
      <c r="U308" s="1282"/>
      <c r="V308" s="1282"/>
      <c r="W308" s="1282"/>
      <c r="X308" s="1282"/>
      <c r="Y308" s="1282"/>
      <c r="Z308" s="1282"/>
    </row>
    <row r="309" spans="1:26" ht="16.5" customHeight="1">
      <c r="A309" s="1281"/>
      <c r="B309" s="1282"/>
      <c r="C309" s="1282"/>
      <c r="D309" s="1282"/>
      <c r="E309" s="1282"/>
      <c r="F309" s="1282"/>
      <c r="G309" s="1282"/>
      <c r="H309" s="1282"/>
      <c r="I309" s="1282"/>
      <c r="J309" s="1282"/>
      <c r="K309" s="1282"/>
      <c r="L309" s="1282"/>
      <c r="M309" s="1282"/>
      <c r="N309" s="1282"/>
      <c r="O309" s="1282"/>
      <c r="P309" s="1282"/>
      <c r="Q309" s="1282"/>
      <c r="R309" s="1282"/>
      <c r="S309" s="1282"/>
      <c r="T309" s="1282"/>
      <c r="U309" s="1282"/>
      <c r="V309" s="1282"/>
      <c r="W309" s="1282"/>
      <c r="X309" s="1282"/>
      <c r="Y309" s="1282"/>
      <c r="Z309" s="1282"/>
    </row>
    <row r="310" spans="1:26" ht="16.5" customHeight="1">
      <c r="A310" s="1281"/>
      <c r="B310" s="1282"/>
      <c r="C310" s="1282"/>
      <c r="D310" s="1282"/>
      <c r="E310" s="1282"/>
      <c r="F310" s="1282"/>
      <c r="G310" s="1282"/>
      <c r="H310" s="1282"/>
      <c r="I310" s="1282"/>
      <c r="J310" s="1282"/>
      <c r="K310" s="1282"/>
      <c r="L310" s="1282"/>
      <c r="M310" s="1282"/>
      <c r="N310" s="1282"/>
      <c r="O310" s="1282"/>
      <c r="P310" s="1282"/>
      <c r="Q310" s="1282"/>
      <c r="R310" s="1282"/>
      <c r="S310" s="1282"/>
      <c r="T310" s="1282"/>
      <c r="U310" s="1282"/>
      <c r="V310" s="1282"/>
      <c r="W310" s="1282"/>
      <c r="X310" s="1282"/>
      <c r="Y310" s="1282"/>
      <c r="Z310" s="1282"/>
    </row>
    <row r="311" spans="1:26" ht="16.5" customHeight="1">
      <c r="A311" s="1281"/>
      <c r="B311" s="1282"/>
      <c r="C311" s="1282"/>
      <c r="D311" s="1282"/>
      <c r="E311" s="1282"/>
      <c r="F311" s="1282"/>
      <c r="G311" s="1282"/>
      <c r="H311" s="1282"/>
      <c r="I311" s="1282"/>
      <c r="J311" s="1282"/>
      <c r="K311" s="1282"/>
      <c r="L311" s="1282"/>
      <c r="M311" s="1282"/>
      <c r="N311" s="1282"/>
      <c r="O311" s="1282"/>
      <c r="P311" s="1282"/>
      <c r="Q311" s="1282"/>
      <c r="R311" s="1282"/>
      <c r="S311" s="1282"/>
      <c r="T311" s="1282"/>
      <c r="U311" s="1282"/>
      <c r="V311" s="1282"/>
      <c r="W311" s="1282"/>
      <c r="X311" s="1282"/>
      <c r="Y311" s="1282"/>
      <c r="Z311" s="1282"/>
    </row>
    <row r="312" spans="1:26" ht="16.5" customHeight="1">
      <c r="A312" s="1281"/>
      <c r="B312" s="1282"/>
      <c r="C312" s="1282"/>
      <c r="D312" s="1282"/>
      <c r="E312" s="1282"/>
      <c r="F312" s="1282"/>
      <c r="G312" s="1282"/>
      <c r="H312" s="1282"/>
      <c r="I312" s="1282"/>
      <c r="J312" s="1282"/>
      <c r="K312" s="1282"/>
      <c r="L312" s="1282"/>
      <c r="M312" s="1282"/>
      <c r="N312" s="1282"/>
      <c r="O312" s="1282"/>
      <c r="P312" s="1282"/>
      <c r="Q312" s="1282"/>
      <c r="R312" s="1282"/>
      <c r="S312" s="1282"/>
      <c r="T312" s="1282"/>
      <c r="U312" s="1282"/>
      <c r="V312" s="1282"/>
      <c r="W312" s="1282"/>
      <c r="X312" s="1282"/>
      <c r="Y312" s="1282"/>
      <c r="Z312" s="1282"/>
    </row>
    <row r="313" spans="1:26" ht="16.5" customHeight="1">
      <c r="A313" s="1281"/>
      <c r="B313" s="1282"/>
      <c r="C313" s="1282"/>
      <c r="D313" s="1282"/>
      <c r="E313" s="1282"/>
      <c r="F313" s="1282"/>
      <c r="G313" s="1282"/>
      <c r="H313" s="1282"/>
      <c r="I313" s="1282"/>
      <c r="J313" s="1282"/>
      <c r="K313" s="1282"/>
      <c r="L313" s="1282"/>
      <c r="M313" s="1282"/>
      <c r="N313" s="1282"/>
      <c r="O313" s="1282"/>
      <c r="P313" s="1282"/>
      <c r="Q313" s="1282"/>
      <c r="R313" s="1282"/>
      <c r="S313" s="1282"/>
      <c r="T313" s="1282"/>
      <c r="U313" s="1282"/>
      <c r="V313" s="1282"/>
      <c r="W313" s="1282"/>
      <c r="X313" s="1282"/>
      <c r="Y313" s="1282"/>
      <c r="Z313" s="1282"/>
    </row>
    <row r="314" spans="1:26" ht="16.5" customHeight="1">
      <c r="A314" s="1281"/>
      <c r="B314" s="1282"/>
      <c r="C314" s="1282"/>
      <c r="D314" s="1282"/>
      <c r="E314" s="1282"/>
      <c r="F314" s="1282"/>
      <c r="G314" s="1282"/>
      <c r="H314" s="1282"/>
      <c r="I314" s="1282"/>
      <c r="J314" s="1282"/>
      <c r="K314" s="1282"/>
      <c r="L314" s="1282"/>
      <c r="M314" s="1282"/>
      <c r="N314" s="1282"/>
      <c r="O314" s="1282"/>
      <c r="P314" s="1282"/>
      <c r="Q314" s="1282"/>
      <c r="R314" s="1282"/>
      <c r="S314" s="1282"/>
      <c r="T314" s="1282"/>
      <c r="U314" s="1282"/>
      <c r="V314" s="1282"/>
      <c r="W314" s="1282"/>
      <c r="X314" s="1282"/>
      <c r="Y314" s="1282"/>
      <c r="Z314" s="1282"/>
    </row>
    <row r="315" spans="1:26" ht="16.5" customHeight="1">
      <c r="A315" s="1281"/>
      <c r="B315" s="1282"/>
      <c r="C315" s="1282"/>
      <c r="D315" s="1282"/>
      <c r="E315" s="1282"/>
      <c r="F315" s="1282"/>
      <c r="G315" s="1282"/>
      <c r="H315" s="1282"/>
      <c r="I315" s="1282"/>
      <c r="J315" s="1282"/>
      <c r="K315" s="1282"/>
      <c r="L315" s="1282"/>
      <c r="M315" s="1282"/>
      <c r="N315" s="1282"/>
      <c r="O315" s="1282"/>
      <c r="P315" s="1282"/>
      <c r="Q315" s="1282"/>
      <c r="R315" s="1282"/>
      <c r="S315" s="1282"/>
      <c r="T315" s="1282"/>
      <c r="U315" s="1282"/>
      <c r="V315" s="1282"/>
      <c r="W315" s="1282"/>
      <c r="X315" s="1282"/>
      <c r="Y315" s="1282"/>
      <c r="Z315" s="1282"/>
    </row>
    <row r="316" spans="1:26" ht="16.5" customHeight="1">
      <c r="A316" s="1281"/>
      <c r="B316" s="1282"/>
      <c r="C316" s="1282"/>
      <c r="D316" s="1282"/>
      <c r="E316" s="1282"/>
      <c r="F316" s="1282"/>
      <c r="G316" s="1282"/>
      <c r="H316" s="1282"/>
      <c r="I316" s="1282"/>
      <c r="J316" s="1282"/>
      <c r="K316" s="1282"/>
      <c r="L316" s="1282"/>
      <c r="M316" s="1282"/>
      <c r="N316" s="1282"/>
      <c r="O316" s="1282"/>
      <c r="P316" s="1282"/>
      <c r="Q316" s="1282"/>
      <c r="R316" s="1282"/>
      <c r="S316" s="1282"/>
      <c r="T316" s="1282"/>
      <c r="U316" s="1282"/>
      <c r="V316" s="1282"/>
      <c r="W316" s="1282"/>
      <c r="X316" s="1282"/>
      <c r="Y316" s="1282"/>
      <c r="Z316" s="1282"/>
    </row>
    <row r="317" spans="1:26" ht="16.5" customHeight="1">
      <c r="A317" s="1281"/>
      <c r="B317" s="1282"/>
      <c r="C317" s="1282"/>
      <c r="D317" s="1282"/>
      <c r="E317" s="1282"/>
      <c r="F317" s="1282"/>
      <c r="G317" s="1282"/>
      <c r="H317" s="1282"/>
      <c r="I317" s="1282"/>
      <c r="J317" s="1282"/>
      <c r="K317" s="1282"/>
      <c r="L317" s="1282"/>
      <c r="M317" s="1282"/>
      <c r="N317" s="1282"/>
      <c r="O317" s="1282"/>
      <c r="P317" s="1282"/>
      <c r="Q317" s="1282"/>
      <c r="R317" s="1282"/>
      <c r="S317" s="1282"/>
      <c r="T317" s="1282"/>
      <c r="U317" s="1282"/>
      <c r="V317" s="1282"/>
      <c r="W317" s="1282"/>
      <c r="X317" s="1282"/>
      <c r="Y317" s="1282"/>
      <c r="Z317" s="1282"/>
    </row>
    <row r="318" spans="1:26" ht="16.5" customHeight="1">
      <c r="A318" s="1281"/>
      <c r="B318" s="1282"/>
      <c r="C318" s="1282"/>
      <c r="D318" s="1282"/>
      <c r="E318" s="1282"/>
      <c r="F318" s="1282"/>
      <c r="G318" s="1282"/>
      <c r="H318" s="1282"/>
      <c r="I318" s="1282"/>
      <c r="J318" s="1282"/>
      <c r="K318" s="1282"/>
      <c r="L318" s="1282"/>
      <c r="M318" s="1282"/>
      <c r="N318" s="1282"/>
      <c r="O318" s="1282"/>
      <c r="P318" s="1282"/>
      <c r="Q318" s="1282"/>
      <c r="R318" s="1282"/>
      <c r="S318" s="1282"/>
      <c r="T318" s="1282"/>
      <c r="U318" s="1282"/>
      <c r="V318" s="1282"/>
      <c r="W318" s="1282"/>
      <c r="X318" s="1282"/>
      <c r="Y318" s="1282"/>
      <c r="Z318" s="1282"/>
    </row>
    <row r="319" spans="1:26" ht="16.5" customHeight="1">
      <c r="A319" s="1281"/>
      <c r="B319" s="1282"/>
      <c r="C319" s="1282"/>
      <c r="D319" s="1282"/>
      <c r="E319" s="1282"/>
      <c r="F319" s="1282"/>
      <c r="G319" s="1282"/>
      <c r="H319" s="1282"/>
      <c r="I319" s="1282"/>
      <c r="J319" s="1282"/>
      <c r="K319" s="1282"/>
      <c r="L319" s="1282"/>
      <c r="M319" s="1282"/>
      <c r="N319" s="1282"/>
      <c r="O319" s="1282"/>
      <c r="P319" s="1282"/>
      <c r="Q319" s="1282"/>
      <c r="R319" s="1282"/>
      <c r="S319" s="1282"/>
      <c r="T319" s="1282"/>
      <c r="U319" s="1282"/>
      <c r="V319" s="1282"/>
      <c r="W319" s="1282"/>
      <c r="X319" s="1282"/>
      <c r="Y319" s="1282"/>
      <c r="Z319" s="1282"/>
    </row>
    <row r="320" spans="1:26" ht="16.5" customHeight="1">
      <c r="A320" s="1281"/>
      <c r="B320" s="1282"/>
      <c r="C320" s="1282"/>
      <c r="D320" s="1282"/>
      <c r="E320" s="1282"/>
      <c r="F320" s="1282"/>
      <c r="G320" s="1282"/>
      <c r="H320" s="1282"/>
      <c r="I320" s="1282"/>
      <c r="J320" s="1282"/>
      <c r="K320" s="1282"/>
      <c r="L320" s="1282"/>
      <c r="M320" s="1282"/>
      <c r="N320" s="1282"/>
      <c r="O320" s="1282"/>
      <c r="P320" s="1282"/>
      <c r="Q320" s="1282"/>
      <c r="R320" s="1282"/>
      <c r="S320" s="1282"/>
      <c r="T320" s="1282"/>
      <c r="U320" s="1282"/>
      <c r="V320" s="1282"/>
      <c r="W320" s="1282"/>
      <c r="X320" s="1282"/>
      <c r="Y320" s="1282"/>
      <c r="Z320" s="1282"/>
    </row>
    <row r="321" spans="1:26" ht="16.5" customHeight="1">
      <c r="A321" s="1281"/>
      <c r="B321" s="1282"/>
      <c r="C321" s="1282"/>
      <c r="D321" s="1282"/>
      <c r="E321" s="1282"/>
      <c r="F321" s="1282"/>
      <c r="G321" s="1282"/>
      <c r="H321" s="1282"/>
      <c r="I321" s="1282"/>
      <c r="J321" s="1282"/>
      <c r="K321" s="1282"/>
      <c r="L321" s="1282"/>
      <c r="M321" s="1282"/>
      <c r="N321" s="1282"/>
      <c r="O321" s="1282"/>
      <c r="P321" s="1282"/>
      <c r="Q321" s="1282"/>
      <c r="R321" s="1282"/>
      <c r="S321" s="1282"/>
      <c r="T321" s="1282"/>
      <c r="U321" s="1282"/>
      <c r="V321" s="1282"/>
      <c r="W321" s="1282"/>
      <c r="X321" s="1282"/>
      <c r="Y321" s="1282"/>
      <c r="Z321" s="1282"/>
    </row>
    <row r="322" spans="1:26" ht="16.5" customHeight="1">
      <c r="A322" s="1281"/>
      <c r="B322" s="1282"/>
      <c r="C322" s="1282"/>
      <c r="D322" s="1282"/>
      <c r="E322" s="1282"/>
      <c r="F322" s="1282"/>
      <c r="G322" s="1282"/>
      <c r="H322" s="1282"/>
      <c r="I322" s="1282"/>
      <c r="J322" s="1282"/>
      <c r="K322" s="1282"/>
      <c r="L322" s="1282"/>
      <c r="M322" s="1282"/>
      <c r="N322" s="1282"/>
      <c r="O322" s="1282"/>
      <c r="P322" s="1282"/>
      <c r="Q322" s="1282"/>
      <c r="R322" s="1282"/>
      <c r="S322" s="1282"/>
      <c r="T322" s="1282"/>
      <c r="U322" s="1282"/>
      <c r="V322" s="1282"/>
      <c r="W322" s="1282"/>
      <c r="X322" s="1282"/>
      <c r="Y322" s="1282"/>
      <c r="Z322" s="1282"/>
    </row>
    <row r="323" spans="1:26" ht="16.5" customHeight="1">
      <c r="A323" s="1281"/>
      <c r="B323" s="1282"/>
      <c r="C323" s="1282"/>
      <c r="D323" s="1282"/>
      <c r="E323" s="1282"/>
      <c r="F323" s="1282"/>
      <c r="G323" s="1282"/>
      <c r="H323" s="1282"/>
      <c r="I323" s="1282"/>
      <c r="J323" s="1282"/>
      <c r="K323" s="1282"/>
      <c r="L323" s="1282"/>
      <c r="M323" s="1282"/>
      <c r="N323" s="1282"/>
      <c r="O323" s="1282"/>
      <c r="P323" s="1282"/>
      <c r="Q323" s="1282"/>
      <c r="R323" s="1282"/>
      <c r="S323" s="1282"/>
      <c r="T323" s="1282"/>
      <c r="U323" s="1282"/>
      <c r="V323" s="1282"/>
      <c r="W323" s="1282"/>
      <c r="X323" s="1282"/>
      <c r="Y323" s="1282"/>
      <c r="Z323" s="1282"/>
    </row>
    <row r="324" spans="1:26" ht="16.5" customHeight="1">
      <c r="A324" s="1281"/>
      <c r="B324" s="1282"/>
      <c r="C324" s="1282"/>
      <c r="D324" s="1282"/>
      <c r="E324" s="1282"/>
      <c r="F324" s="1282"/>
      <c r="G324" s="1282"/>
      <c r="H324" s="1282"/>
      <c r="I324" s="1282"/>
      <c r="J324" s="1282"/>
      <c r="K324" s="1282"/>
      <c r="L324" s="1282"/>
      <c r="M324" s="1282"/>
      <c r="N324" s="1282"/>
      <c r="O324" s="1282"/>
      <c r="P324" s="1282"/>
      <c r="Q324" s="1282"/>
      <c r="R324" s="1282"/>
      <c r="S324" s="1282"/>
      <c r="T324" s="1282"/>
      <c r="U324" s="1282"/>
      <c r="V324" s="1282"/>
      <c r="W324" s="1282"/>
      <c r="X324" s="1282"/>
      <c r="Y324" s="1282"/>
      <c r="Z324" s="1282"/>
    </row>
    <row r="325" spans="1:26" ht="16.5" customHeight="1">
      <c r="A325" s="1281"/>
      <c r="B325" s="1282"/>
      <c r="C325" s="1282"/>
      <c r="D325" s="1282"/>
      <c r="E325" s="1282"/>
      <c r="F325" s="1282"/>
      <c r="G325" s="1282"/>
      <c r="H325" s="1282"/>
      <c r="I325" s="1282"/>
      <c r="J325" s="1282"/>
      <c r="K325" s="1282"/>
      <c r="L325" s="1282"/>
      <c r="M325" s="1282"/>
      <c r="N325" s="1282"/>
      <c r="O325" s="1282"/>
      <c r="P325" s="1282"/>
      <c r="Q325" s="1282"/>
      <c r="R325" s="1282"/>
      <c r="S325" s="1282"/>
      <c r="T325" s="1282"/>
      <c r="U325" s="1282"/>
      <c r="V325" s="1282"/>
      <c r="W325" s="1282"/>
      <c r="X325" s="1282"/>
      <c r="Y325" s="1282"/>
      <c r="Z325" s="1282"/>
    </row>
    <row r="326" spans="1:26" ht="16.5" customHeight="1">
      <c r="A326" s="1281"/>
      <c r="B326" s="1282"/>
      <c r="C326" s="1282"/>
      <c r="D326" s="1282"/>
      <c r="E326" s="1282"/>
      <c r="F326" s="1282"/>
      <c r="G326" s="1282"/>
      <c r="H326" s="1282"/>
      <c r="I326" s="1282"/>
      <c r="J326" s="1282"/>
      <c r="K326" s="1282"/>
      <c r="L326" s="1282"/>
      <c r="M326" s="1282"/>
      <c r="N326" s="1282"/>
      <c r="O326" s="1282"/>
      <c r="P326" s="1282"/>
      <c r="Q326" s="1282"/>
      <c r="R326" s="1282"/>
      <c r="S326" s="1282"/>
      <c r="T326" s="1282"/>
      <c r="U326" s="1282"/>
      <c r="V326" s="1282"/>
      <c r="W326" s="1282"/>
      <c r="X326" s="1282"/>
      <c r="Y326" s="1282"/>
      <c r="Z326" s="1282"/>
    </row>
    <row r="327" spans="1:26" ht="16.5" customHeight="1">
      <c r="A327" s="1281"/>
      <c r="B327" s="1282"/>
      <c r="C327" s="1282"/>
      <c r="D327" s="1282"/>
      <c r="E327" s="1282"/>
      <c r="F327" s="1282"/>
      <c r="G327" s="1282"/>
      <c r="H327" s="1282"/>
      <c r="I327" s="1282"/>
      <c r="J327" s="1282"/>
      <c r="K327" s="1282"/>
      <c r="L327" s="1282"/>
      <c r="M327" s="1282"/>
      <c r="N327" s="1282"/>
      <c r="O327" s="1282"/>
      <c r="P327" s="1282"/>
      <c r="Q327" s="1282"/>
      <c r="R327" s="1282"/>
      <c r="S327" s="1282"/>
      <c r="T327" s="1282"/>
      <c r="U327" s="1282"/>
      <c r="V327" s="1282"/>
      <c r="W327" s="1282"/>
      <c r="X327" s="1282"/>
      <c r="Y327" s="1282"/>
      <c r="Z327" s="1282"/>
    </row>
    <row r="328" spans="1:26" ht="16.5" customHeight="1">
      <c r="A328" s="1281"/>
      <c r="B328" s="1282"/>
      <c r="C328" s="1282"/>
      <c r="D328" s="1282"/>
      <c r="E328" s="1282"/>
      <c r="F328" s="1282"/>
      <c r="G328" s="1282"/>
      <c r="H328" s="1282"/>
      <c r="I328" s="1282"/>
      <c r="J328" s="1282"/>
      <c r="K328" s="1282"/>
      <c r="L328" s="1282"/>
      <c r="M328" s="1282"/>
      <c r="N328" s="1282"/>
      <c r="O328" s="1282"/>
      <c r="P328" s="1282"/>
      <c r="Q328" s="1282"/>
      <c r="R328" s="1282"/>
      <c r="S328" s="1282"/>
      <c r="T328" s="1282"/>
      <c r="U328" s="1282"/>
      <c r="V328" s="1282"/>
      <c r="W328" s="1282"/>
      <c r="X328" s="1282"/>
      <c r="Y328" s="1282"/>
      <c r="Z328" s="1282"/>
    </row>
    <row r="329" spans="1:26" ht="16.5" customHeight="1">
      <c r="A329" s="1281"/>
      <c r="B329" s="1282"/>
      <c r="C329" s="1282"/>
      <c r="D329" s="1282"/>
      <c r="E329" s="1282"/>
      <c r="F329" s="1282"/>
      <c r="G329" s="1282"/>
      <c r="H329" s="1282"/>
      <c r="I329" s="1282"/>
      <c r="J329" s="1282"/>
      <c r="K329" s="1282"/>
      <c r="L329" s="1282"/>
      <c r="M329" s="1282"/>
      <c r="N329" s="1282"/>
      <c r="O329" s="1282"/>
      <c r="P329" s="1282"/>
      <c r="Q329" s="1282"/>
      <c r="R329" s="1282"/>
      <c r="S329" s="1282"/>
      <c r="T329" s="1282"/>
      <c r="U329" s="1282"/>
      <c r="V329" s="1282"/>
      <c r="W329" s="1282"/>
      <c r="X329" s="1282"/>
      <c r="Y329" s="1282"/>
      <c r="Z329" s="1282"/>
    </row>
    <row r="330" spans="1:26" ht="16.5" customHeight="1">
      <c r="A330" s="1281"/>
      <c r="B330" s="1282"/>
      <c r="C330" s="1282"/>
      <c r="D330" s="1282"/>
      <c r="E330" s="1282"/>
      <c r="F330" s="1282"/>
      <c r="G330" s="1282"/>
      <c r="H330" s="1282"/>
      <c r="I330" s="1282"/>
      <c r="J330" s="1282"/>
      <c r="K330" s="1282"/>
      <c r="L330" s="1282"/>
      <c r="M330" s="1282"/>
      <c r="N330" s="1282"/>
      <c r="O330" s="1282"/>
      <c r="P330" s="1282"/>
      <c r="Q330" s="1282"/>
      <c r="R330" s="1282"/>
      <c r="S330" s="1282"/>
      <c r="T330" s="1282"/>
      <c r="U330" s="1282"/>
      <c r="V330" s="1282"/>
      <c r="W330" s="1282"/>
      <c r="X330" s="1282"/>
      <c r="Y330" s="1282"/>
      <c r="Z330" s="1282"/>
    </row>
    <row r="331" spans="1:26" ht="16.5" customHeight="1">
      <c r="A331" s="1281"/>
      <c r="B331" s="1282"/>
      <c r="C331" s="1282"/>
      <c r="D331" s="1282"/>
      <c r="E331" s="1282"/>
      <c r="F331" s="1282"/>
      <c r="G331" s="1282"/>
      <c r="H331" s="1282"/>
      <c r="I331" s="1282"/>
      <c r="J331" s="1282"/>
      <c r="K331" s="1282"/>
      <c r="L331" s="1282"/>
      <c r="M331" s="1282"/>
      <c r="N331" s="1282"/>
      <c r="O331" s="1282"/>
      <c r="P331" s="1282"/>
      <c r="Q331" s="1282"/>
      <c r="R331" s="1282"/>
      <c r="S331" s="1282"/>
      <c r="T331" s="1282"/>
      <c r="U331" s="1282"/>
      <c r="V331" s="1282"/>
      <c r="W331" s="1282"/>
      <c r="X331" s="1282"/>
      <c r="Y331" s="1282"/>
      <c r="Z331" s="1282"/>
    </row>
    <row r="332" spans="1:26" ht="16.5" customHeight="1">
      <c r="A332" s="1281"/>
      <c r="B332" s="1282"/>
      <c r="C332" s="1282"/>
      <c r="D332" s="1282"/>
      <c r="E332" s="1282"/>
      <c r="F332" s="1282"/>
      <c r="G332" s="1282"/>
      <c r="H332" s="1282"/>
      <c r="I332" s="1282"/>
      <c r="J332" s="1282"/>
      <c r="K332" s="1282"/>
      <c r="L332" s="1282"/>
      <c r="M332" s="1282"/>
      <c r="N332" s="1282"/>
      <c r="O332" s="1282"/>
      <c r="P332" s="1282"/>
      <c r="Q332" s="1282"/>
      <c r="R332" s="1282"/>
      <c r="S332" s="1282"/>
      <c r="T332" s="1282"/>
      <c r="U332" s="1282"/>
      <c r="V332" s="1282"/>
      <c r="W332" s="1282"/>
      <c r="X332" s="1282"/>
      <c r="Y332" s="1282"/>
      <c r="Z332" s="1282"/>
    </row>
    <row r="333" spans="1:26" ht="16.5" customHeight="1">
      <c r="A333" s="1281"/>
      <c r="B333" s="1282"/>
      <c r="C333" s="1282"/>
      <c r="D333" s="1282"/>
      <c r="E333" s="1282"/>
      <c r="F333" s="1282"/>
      <c r="G333" s="1282"/>
      <c r="H333" s="1282"/>
      <c r="I333" s="1282"/>
      <c r="J333" s="1282"/>
      <c r="K333" s="1282"/>
      <c r="L333" s="1282"/>
      <c r="M333" s="1282"/>
      <c r="N333" s="1282"/>
      <c r="O333" s="1282"/>
      <c r="P333" s="1282"/>
      <c r="Q333" s="1282"/>
      <c r="R333" s="1282"/>
      <c r="S333" s="1282"/>
      <c r="T333" s="1282"/>
      <c r="U333" s="1282"/>
      <c r="V333" s="1282"/>
      <c r="W333" s="1282"/>
      <c r="X333" s="1282"/>
      <c r="Y333" s="1282"/>
      <c r="Z333" s="1282"/>
    </row>
    <row r="334" spans="1:26" ht="16.5" customHeight="1">
      <c r="A334" s="1281"/>
      <c r="B334" s="1282"/>
      <c r="C334" s="1282"/>
      <c r="D334" s="1282"/>
      <c r="E334" s="1282"/>
      <c r="F334" s="1282"/>
      <c r="G334" s="1282"/>
      <c r="H334" s="1282"/>
      <c r="I334" s="1282"/>
      <c r="J334" s="1282"/>
      <c r="K334" s="1282"/>
      <c r="L334" s="1282"/>
      <c r="M334" s="1282"/>
      <c r="N334" s="1282"/>
      <c r="O334" s="1282"/>
      <c r="P334" s="1282"/>
      <c r="Q334" s="1282"/>
      <c r="R334" s="1282"/>
      <c r="S334" s="1282"/>
      <c r="T334" s="1282"/>
      <c r="U334" s="1282"/>
      <c r="V334" s="1282"/>
      <c r="W334" s="1282"/>
      <c r="X334" s="1282"/>
      <c r="Y334" s="1282"/>
      <c r="Z334" s="1282"/>
    </row>
    <row r="335" spans="1:26" ht="16.5" customHeight="1">
      <c r="A335" s="1281"/>
      <c r="B335" s="1282"/>
      <c r="C335" s="1282"/>
      <c r="D335" s="1282"/>
      <c r="E335" s="1282"/>
      <c r="F335" s="1282"/>
      <c r="G335" s="1282"/>
      <c r="H335" s="1282"/>
      <c r="I335" s="1282"/>
      <c r="J335" s="1282"/>
      <c r="K335" s="1282"/>
      <c r="L335" s="1282"/>
      <c r="M335" s="1282"/>
      <c r="N335" s="1282"/>
      <c r="O335" s="1282"/>
      <c r="P335" s="1282"/>
      <c r="Q335" s="1282"/>
      <c r="R335" s="1282"/>
      <c r="S335" s="1282"/>
      <c r="T335" s="1282"/>
      <c r="U335" s="1282"/>
      <c r="V335" s="1282"/>
      <c r="W335" s="1282"/>
      <c r="X335" s="1282"/>
      <c r="Y335" s="1282"/>
      <c r="Z335" s="1282"/>
    </row>
    <row r="336" spans="1:26" ht="16.5" customHeight="1">
      <c r="A336" s="1281"/>
      <c r="B336" s="1282"/>
      <c r="C336" s="1282"/>
      <c r="D336" s="1282"/>
      <c r="E336" s="1282"/>
      <c r="F336" s="1282"/>
      <c r="G336" s="1282"/>
      <c r="H336" s="1282"/>
      <c r="I336" s="1282"/>
      <c r="J336" s="1282"/>
      <c r="K336" s="1282"/>
      <c r="L336" s="1282"/>
      <c r="M336" s="1282"/>
      <c r="N336" s="1282"/>
      <c r="O336" s="1282"/>
      <c r="P336" s="1282"/>
      <c r="Q336" s="1282"/>
      <c r="R336" s="1282"/>
      <c r="S336" s="1282"/>
      <c r="T336" s="1282"/>
      <c r="U336" s="1282"/>
      <c r="V336" s="1282"/>
      <c r="W336" s="1282"/>
      <c r="X336" s="1282"/>
      <c r="Y336" s="1282"/>
      <c r="Z336" s="1282"/>
    </row>
    <row r="337" spans="1:26" ht="16.5" customHeight="1">
      <c r="A337" s="1281"/>
      <c r="B337" s="1282"/>
      <c r="C337" s="1282"/>
      <c r="D337" s="1282"/>
      <c r="E337" s="1282"/>
      <c r="F337" s="1282"/>
      <c r="G337" s="1282"/>
      <c r="H337" s="1282"/>
      <c r="I337" s="1282"/>
      <c r="J337" s="1282"/>
      <c r="K337" s="1282"/>
      <c r="L337" s="1282"/>
      <c r="M337" s="1282"/>
      <c r="N337" s="1282"/>
      <c r="O337" s="1282"/>
      <c r="P337" s="1282"/>
      <c r="Q337" s="1282"/>
      <c r="R337" s="1282"/>
      <c r="S337" s="1282"/>
      <c r="T337" s="1282"/>
      <c r="U337" s="1282"/>
      <c r="V337" s="1282"/>
      <c r="W337" s="1282"/>
      <c r="X337" s="1282"/>
      <c r="Y337" s="1282"/>
      <c r="Z337" s="1282"/>
    </row>
    <row r="338" spans="1:26" ht="16.5" customHeight="1">
      <c r="A338" s="1281"/>
      <c r="B338" s="1282"/>
      <c r="C338" s="1282"/>
      <c r="D338" s="1282"/>
      <c r="E338" s="1282"/>
      <c r="F338" s="1282"/>
      <c r="G338" s="1282"/>
      <c r="H338" s="1282"/>
      <c r="I338" s="1282"/>
      <c r="J338" s="1282"/>
      <c r="K338" s="1282"/>
      <c r="L338" s="1282"/>
      <c r="M338" s="1282"/>
      <c r="N338" s="1282"/>
      <c r="O338" s="1282"/>
      <c r="P338" s="1282"/>
      <c r="Q338" s="1282"/>
      <c r="R338" s="1282"/>
      <c r="S338" s="1282"/>
      <c r="T338" s="1282"/>
      <c r="U338" s="1282"/>
      <c r="V338" s="1282"/>
      <c r="W338" s="1282"/>
      <c r="X338" s="1282"/>
      <c r="Y338" s="1282"/>
      <c r="Z338" s="1282"/>
    </row>
    <row r="339" spans="1:26" ht="16.5" customHeight="1">
      <c r="A339" s="1281"/>
      <c r="B339" s="1282"/>
      <c r="C339" s="1282"/>
      <c r="D339" s="1282"/>
      <c r="E339" s="1282"/>
      <c r="F339" s="1282"/>
      <c r="G339" s="1282"/>
      <c r="H339" s="1282"/>
      <c r="I339" s="1282"/>
      <c r="J339" s="1282"/>
      <c r="K339" s="1282"/>
      <c r="L339" s="1282"/>
      <c r="M339" s="1282"/>
      <c r="N339" s="1282"/>
      <c r="O339" s="1282"/>
      <c r="P339" s="1282"/>
      <c r="Q339" s="1282"/>
      <c r="R339" s="1282"/>
      <c r="S339" s="1282"/>
      <c r="T339" s="1282"/>
      <c r="U339" s="1282"/>
      <c r="V339" s="1282"/>
      <c r="W339" s="1282"/>
      <c r="X339" s="1282"/>
      <c r="Y339" s="1282"/>
      <c r="Z339" s="1282"/>
    </row>
    <row r="340" spans="1:26" ht="16.5" customHeight="1">
      <c r="A340" s="1281"/>
      <c r="B340" s="1282"/>
      <c r="C340" s="1282"/>
      <c r="D340" s="1282"/>
      <c r="E340" s="1282"/>
      <c r="F340" s="1282"/>
      <c r="G340" s="1282"/>
      <c r="H340" s="1282"/>
      <c r="I340" s="1282"/>
      <c r="J340" s="1282"/>
      <c r="K340" s="1282"/>
      <c r="L340" s="1282"/>
      <c r="M340" s="1282"/>
      <c r="N340" s="1282"/>
      <c r="O340" s="1282"/>
      <c r="P340" s="1282"/>
      <c r="Q340" s="1282"/>
      <c r="R340" s="1282"/>
      <c r="S340" s="1282"/>
      <c r="T340" s="1282"/>
      <c r="U340" s="1282"/>
      <c r="V340" s="1282"/>
      <c r="W340" s="1282"/>
      <c r="X340" s="1282"/>
      <c r="Y340" s="1282"/>
      <c r="Z340" s="1282"/>
    </row>
    <row r="341" spans="1:26" ht="16.5" customHeight="1">
      <c r="A341" s="1281"/>
      <c r="B341" s="1282"/>
      <c r="C341" s="1282"/>
      <c r="D341" s="1282"/>
      <c r="E341" s="1282"/>
      <c r="F341" s="1282"/>
      <c r="G341" s="1282"/>
      <c r="H341" s="1282"/>
      <c r="I341" s="1282"/>
      <c r="J341" s="1282"/>
      <c r="K341" s="1282"/>
      <c r="L341" s="1282"/>
      <c r="M341" s="1282"/>
      <c r="N341" s="1282"/>
      <c r="O341" s="1282"/>
      <c r="P341" s="1282"/>
      <c r="Q341" s="1282"/>
      <c r="R341" s="1282"/>
      <c r="S341" s="1282"/>
      <c r="T341" s="1282"/>
      <c r="U341" s="1282"/>
      <c r="V341" s="1282"/>
      <c r="W341" s="1282"/>
      <c r="X341" s="1282"/>
      <c r="Y341" s="1282"/>
      <c r="Z341" s="1282"/>
    </row>
    <row r="342" spans="1:26" ht="16.5" customHeight="1">
      <c r="A342" s="1281"/>
      <c r="B342" s="1282"/>
      <c r="C342" s="1282"/>
      <c r="D342" s="1282"/>
      <c r="E342" s="1282"/>
      <c r="F342" s="1282"/>
      <c r="G342" s="1282"/>
      <c r="H342" s="1282"/>
      <c r="I342" s="1282"/>
      <c r="J342" s="1282"/>
      <c r="K342" s="1282"/>
      <c r="L342" s="1282"/>
      <c r="M342" s="1282"/>
      <c r="N342" s="1282"/>
      <c r="O342" s="1282"/>
      <c r="P342" s="1282"/>
      <c r="Q342" s="1282"/>
      <c r="R342" s="1282"/>
      <c r="S342" s="1282"/>
      <c r="T342" s="1282"/>
      <c r="U342" s="1282"/>
      <c r="V342" s="1282"/>
      <c r="W342" s="1282"/>
      <c r="X342" s="1282"/>
      <c r="Y342" s="1282"/>
      <c r="Z342" s="1282"/>
    </row>
    <row r="343" spans="1:26" ht="16.5" customHeight="1">
      <c r="A343" s="1281"/>
      <c r="B343" s="1282"/>
      <c r="C343" s="1282"/>
      <c r="D343" s="1282"/>
      <c r="E343" s="1282"/>
      <c r="F343" s="1282"/>
      <c r="G343" s="1282"/>
      <c r="H343" s="1282"/>
      <c r="I343" s="1282"/>
      <c r="J343" s="1282"/>
      <c r="K343" s="1282"/>
      <c r="L343" s="1282"/>
      <c r="M343" s="1282"/>
      <c r="N343" s="1282"/>
      <c r="O343" s="1282"/>
      <c r="P343" s="1282"/>
      <c r="Q343" s="1282"/>
      <c r="R343" s="1282"/>
      <c r="S343" s="1282"/>
      <c r="T343" s="1282"/>
      <c r="U343" s="1282"/>
      <c r="V343" s="1282"/>
      <c r="W343" s="1282"/>
      <c r="X343" s="1282"/>
      <c r="Y343" s="1282"/>
      <c r="Z343" s="1282"/>
    </row>
    <row r="344" spans="1:26" ht="16.5" customHeight="1">
      <c r="A344" s="1281"/>
      <c r="B344" s="1282"/>
      <c r="C344" s="1282"/>
      <c r="D344" s="1282"/>
      <c r="E344" s="1282"/>
      <c r="F344" s="1282"/>
      <c r="G344" s="1282"/>
      <c r="H344" s="1282"/>
      <c r="I344" s="1282"/>
      <c r="J344" s="1282"/>
      <c r="K344" s="1282"/>
      <c r="L344" s="1282"/>
      <c r="M344" s="1282"/>
      <c r="N344" s="1282"/>
      <c r="O344" s="1282"/>
      <c r="P344" s="1282"/>
      <c r="Q344" s="1282"/>
      <c r="R344" s="1282"/>
      <c r="S344" s="1282"/>
      <c r="T344" s="1282"/>
      <c r="U344" s="1282"/>
      <c r="V344" s="1282"/>
      <c r="W344" s="1282"/>
      <c r="X344" s="1282"/>
      <c r="Y344" s="1282"/>
      <c r="Z344" s="1282"/>
    </row>
    <row r="345" spans="1:26" ht="16.5" customHeight="1">
      <c r="A345" s="1281"/>
      <c r="B345" s="1282"/>
      <c r="C345" s="1282"/>
      <c r="D345" s="1282"/>
      <c r="E345" s="1282"/>
      <c r="F345" s="1282"/>
      <c r="G345" s="1282"/>
      <c r="H345" s="1282"/>
      <c r="I345" s="1282"/>
      <c r="J345" s="1282"/>
      <c r="K345" s="1282"/>
      <c r="L345" s="1282"/>
      <c r="M345" s="1282"/>
      <c r="N345" s="1282"/>
      <c r="O345" s="1282"/>
      <c r="P345" s="1282"/>
      <c r="Q345" s="1282"/>
      <c r="R345" s="1282"/>
      <c r="S345" s="1282"/>
      <c r="T345" s="1282"/>
      <c r="U345" s="1282"/>
      <c r="V345" s="1282"/>
      <c r="W345" s="1282"/>
      <c r="X345" s="1282"/>
      <c r="Y345" s="1282"/>
      <c r="Z345" s="1282"/>
    </row>
    <row r="346" spans="1:26" ht="16.5" customHeight="1">
      <c r="A346" s="1281"/>
      <c r="B346" s="1282"/>
      <c r="C346" s="1282"/>
      <c r="D346" s="1282"/>
      <c r="E346" s="1282"/>
      <c r="F346" s="1282"/>
      <c r="G346" s="1282"/>
      <c r="H346" s="1282"/>
      <c r="I346" s="1282"/>
      <c r="J346" s="1282"/>
      <c r="K346" s="1282"/>
      <c r="L346" s="1282"/>
      <c r="M346" s="1282"/>
      <c r="N346" s="1282"/>
      <c r="O346" s="1282"/>
      <c r="P346" s="1282"/>
      <c r="Q346" s="1282"/>
      <c r="R346" s="1282"/>
      <c r="S346" s="1282"/>
      <c r="T346" s="1282"/>
      <c r="U346" s="1282"/>
      <c r="V346" s="1282"/>
      <c r="W346" s="1282"/>
      <c r="X346" s="1282"/>
      <c r="Y346" s="1282"/>
      <c r="Z346" s="1282"/>
    </row>
    <row r="347" spans="1:26" ht="16.5" customHeight="1">
      <c r="A347" s="1281"/>
      <c r="B347" s="1282"/>
      <c r="C347" s="1282"/>
      <c r="D347" s="1282"/>
      <c r="E347" s="1282"/>
      <c r="F347" s="1282"/>
      <c r="G347" s="1282"/>
      <c r="H347" s="1282"/>
      <c r="I347" s="1282"/>
      <c r="J347" s="1282"/>
      <c r="K347" s="1282"/>
      <c r="L347" s="1282"/>
      <c r="M347" s="1282"/>
      <c r="N347" s="1282"/>
      <c r="O347" s="1282"/>
      <c r="P347" s="1282"/>
      <c r="Q347" s="1282"/>
      <c r="R347" s="1282"/>
      <c r="S347" s="1282"/>
      <c r="T347" s="1282"/>
      <c r="U347" s="1282"/>
      <c r="V347" s="1282"/>
      <c r="W347" s="1282"/>
      <c r="X347" s="1282"/>
      <c r="Y347" s="1282"/>
      <c r="Z347" s="1282"/>
    </row>
    <row r="348" spans="1:26" ht="16.5" customHeight="1">
      <c r="A348" s="1281"/>
      <c r="B348" s="1282"/>
      <c r="C348" s="1282"/>
      <c r="D348" s="1282"/>
      <c r="E348" s="1282"/>
      <c r="F348" s="1282"/>
      <c r="G348" s="1282"/>
      <c r="H348" s="1282"/>
      <c r="I348" s="1282"/>
      <c r="J348" s="1282"/>
      <c r="K348" s="1282"/>
      <c r="L348" s="1282"/>
      <c r="M348" s="1282"/>
      <c r="N348" s="1282"/>
      <c r="O348" s="1282"/>
      <c r="P348" s="1282"/>
      <c r="Q348" s="1282"/>
      <c r="R348" s="1282"/>
      <c r="S348" s="1282"/>
      <c r="T348" s="1282"/>
      <c r="U348" s="1282"/>
      <c r="V348" s="1282"/>
      <c r="W348" s="1282"/>
      <c r="X348" s="1282"/>
      <c r="Y348" s="1282"/>
      <c r="Z348" s="1282"/>
    </row>
    <row r="349" spans="1:26" ht="16.5" customHeight="1">
      <c r="A349" s="1281"/>
      <c r="B349" s="1282"/>
      <c r="C349" s="1282"/>
      <c r="D349" s="1282"/>
      <c r="E349" s="1282"/>
      <c r="F349" s="1282"/>
      <c r="G349" s="1282"/>
      <c r="H349" s="1282"/>
      <c r="I349" s="1282"/>
      <c r="J349" s="1282"/>
      <c r="K349" s="1282"/>
      <c r="L349" s="1282"/>
      <c r="M349" s="1282"/>
      <c r="N349" s="1282"/>
      <c r="O349" s="1282"/>
      <c r="P349" s="1282"/>
      <c r="Q349" s="1282"/>
      <c r="R349" s="1282"/>
      <c r="S349" s="1282"/>
      <c r="T349" s="1282"/>
      <c r="U349" s="1282"/>
      <c r="V349" s="1282"/>
      <c r="W349" s="1282"/>
      <c r="X349" s="1282"/>
      <c r="Y349" s="1282"/>
      <c r="Z349" s="1282"/>
    </row>
    <row r="350" spans="1:26" ht="16.5" customHeight="1">
      <c r="A350" s="1281"/>
      <c r="B350" s="1282"/>
      <c r="C350" s="1282"/>
      <c r="D350" s="1282"/>
      <c r="E350" s="1282"/>
      <c r="F350" s="1282"/>
      <c r="G350" s="1282"/>
      <c r="H350" s="1282"/>
      <c r="I350" s="1282"/>
      <c r="J350" s="1282"/>
      <c r="K350" s="1282"/>
      <c r="L350" s="1282"/>
      <c r="M350" s="1282"/>
      <c r="N350" s="1282"/>
      <c r="O350" s="1282"/>
      <c r="P350" s="1282"/>
      <c r="Q350" s="1282"/>
      <c r="R350" s="1282"/>
      <c r="S350" s="1282"/>
      <c r="T350" s="1282"/>
      <c r="U350" s="1282"/>
      <c r="V350" s="1282"/>
      <c r="W350" s="1282"/>
      <c r="X350" s="1282"/>
      <c r="Y350" s="1282"/>
      <c r="Z350" s="1282"/>
    </row>
    <row r="351" spans="1:26" ht="16.5" customHeight="1">
      <c r="A351" s="1281"/>
      <c r="B351" s="1282"/>
      <c r="C351" s="1282"/>
      <c r="D351" s="1282"/>
      <c r="E351" s="1282"/>
      <c r="F351" s="1282"/>
      <c r="G351" s="1282"/>
      <c r="H351" s="1282"/>
      <c r="I351" s="1282"/>
      <c r="J351" s="1282"/>
      <c r="K351" s="1282"/>
      <c r="L351" s="1282"/>
      <c r="M351" s="1282"/>
      <c r="N351" s="1282"/>
      <c r="O351" s="1282"/>
      <c r="P351" s="1282"/>
      <c r="Q351" s="1282"/>
      <c r="R351" s="1282"/>
      <c r="S351" s="1282"/>
      <c r="T351" s="1282"/>
      <c r="U351" s="1282"/>
      <c r="V351" s="1282"/>
      <c r="W351" s="1282"/>
      <c r="X351" s="1282"/>
      <c r="Y351" s="1282"/>
      <c r="Z351" s="1282"/>
    </row>
    <row r="352" spans="1:26" ht="16.5" customHeight="1">
      <c r="A352" s="1281"/>
      <c r="B352" s="1282"/>
      <c r="C352" s="1282"/>
      <c r="D352" s="1282"/>
      <c r="E352" s="1282"/>
      <c r="F352" s="1282"/>
      <c r="G352" s="1282"/>
      <c r="H352" s="1282"/>
      <c r="I352" s="1282"/>
      <c r="J352" s="1282"/>
      <c r="K352" s="1282"/>
      <c r="L352" s="1282"/>
      <c r="M352" s="1282"/>
      <c r="N352" s="1282"/>
      <c r="O352" s="1282"/>
      <c r="P352" s="1282"/>
      <c r="Q352" s="1282"/>
      <c r="R352" s="1282"/>
      <c r="S352" s="1282"/>
      <c r="T352" s="1282"/>
      <c r="U352" s="1282"/>
      <c r="V352" s="1282"/>
      <c r="W352" s="1282"/>
      <c r="X352" s="1282"/>
      <c r="Y352" s="1282"/>
      <c r="Z352" s="1282"/>
    </row>
    <row r="353" spans="1:26" ht="16.5" customHeight="1">
      <c r="A353" s="1281"/>
      <c r="B353" s="1282"/>
      <c r="C353" s="1282"/>
      <c r="D353" s="1282"/>
      <c r="E353" s="1282"/>
      <c r="F353" s="1282"/>
      <c r="G353" s="1282"/>
      <c r="H353" s="1282"/>
      <c r="I353" s="1282"/>
      <c r="J353" s="1282"/>
      <c r="K353" s="1282"/>
      <c r="L353" s="1282"/>
      <c r="M353" s="1282"/>
      <c r="N353" s="1282"/>
      <c r="O353" s="1282"/>
      <c r="P353" s="1282"/>
      <c r="Q353" s="1282"/>
      <c r="R353" s="1282"/>
      <c r="S353" s="1282"/>
      <c r="T353" s="1282"/>
      <c r="U353" s="1282"/>
      <c r="V353" s="1282"/>
      <c r="W353" s="1282"/>
      <c r="X353" s="1282"/>
      <c r="Y353" s="1282"/>
      <c r="Z353" s="1282"/>
    </row>
    <row r="354" spans="1:26" ht="16.5" customHeight="1">
      <c r="A354" s="1281"/>
      <c r="B354" s="1282"/>
      <c r="C354" s="1282"/>
      <c r="D354" s="1282"/>
      <c r="E354" s="1282"/>
      <c r="F354" s="1282"/>
      <c r="G354" s="1282"/>
      <c r="H354" s="1282"/>
      <c r="I354" s="1282"/>
      <c r="J354" s="1282"/>
      <c r="K354" s="1282"/>
      <c r="L354" s="1282"/>
      <c r="M354" s="1282"/>
      <c r="N354" s="1282"/>
      <c r="O354" s="1282"/>
      <c r="P354" s="1282"/>
      <c r="Q354" s="1282"/>
      <c r="R354" s="1282"/>
      <c r="S354" s="1282"/>
      <c r="T354" s="1282"/>
      <c r="U354" s="1282"/>
      <c r="V354" s="1282"/>
      <c r="W354" s="1282"/>
      <c r="X354" s="1282"/>
      <c r="Y354" s="1282"/>
      <c r="Z354" s="1282"/>
    </row>
    <row r="355" spans="1:26" ht="16.5" customHeight="1">
      <c r="A355" s="1281"/>
      <c r="B355" s="1282"/>
      <c r="C355" s="1282"/>
      <c r="D355" s="1282"/>
      <c r="E355" s="1282"/>
      <c r="F355" s="1282"/>
      <c r="G355" s="1282"/>
      <c r="H355" s="1282"/>
      <c r="I355" s="1282"/>
      <c r="J355" s="1282"/>
      <c r="K355" s="1282"/>
      <c r="L355" s="1282"/>
      <c r="M355" s="1282"/>
      <c r="N355" s="1282"/>
      <c r="O355" s="1282"/>
      <c r="P355" s="1282"/>
      <c r="Q355" s="1282"/>
      <c r="R355" s="1282"/>
      <c r="S355" s="1282"/>
      <c r="T355" s="1282"/>
      <c r="U355" s="1282"/>
      <c r="V355" s="1282"/>
      <c r="W355" s="1282"/>
      <c r="X355" s="1282"/>
      <c r="Y355" s="1282"/>
      <c r="Z355" s="1282"/>
    </row>
    <row r="356" spans="1:26" ht="16.5" customHeight="1">
      <c r="A356" s="1281"/>
      <c r="B356" s="1282"/>
      <c r="C356" s="1282"/>
      <c r="D356" s="1282"/>
      <c r="E356" s="1282"/>
      <c r="F356" s="1282"/>
      <c r="G356" s="1282"/>
      <c r="H356" s="1282"/>
      <c r="I356" s="1282"/>
      <c r="J356" s="1282"/>
      <c r="K356" s="1282"/>
      <c r="L356" s="1282"/>
      <c r="M356" s="1282"/>
      <c r="N356" s="1282"/>
      <c r="O356" s="1282"/>
      <c r="P356" s="1282"/>
      <c r="Q356" s="1282"/>
      <c r="R356" s="1282"/>
      <c r="S356" s="1282"/>
      <c r="T356" s="1282"/>
      <c r="U356" s="1282"/>
      <c r="V356" s="1282"/>
      <c r="W356" s="1282"/>
      <c r="X356" s="1282"/>
      <c r="Y356" s="1282"/>
      <c r="Z356" s="1282"/>
    </row>
    <row r="357" spans="1:26" ht="16.5" customHeight="1">
      <c r="A357" s="1281"/>
      <c r="B357" s="1282"/>
      <c r="C357" s="1282"/>
      <c r="D357" s="1282"/>
      <c r="E357" s="1282"/>
      <c r="F357" s="1282"/>
      <c r="G357" s="1282"/>
      <c r="H357" s="1282"/>
      <c r="I357" s="1282"/>
      <c r="J357" s="1282"/>
      <c r="K357" s="1282"/>
      <c r="L357" s="1282"/>
      <c r="M357" s="1282"/>
      <c r="N357" s="1282"/>
      <c r="O357" s="1282"/>
      <c r="P357" s="1282"/>
      <c r="Q357" s="1282"/>
      <c r="R357" s="1282"/>
      <c r="S357" s="1282"/>
      <c r="T357" s="1282"/>
      <c r="U357" s="1282"/>
      <c r="V357" s="1282"/>
      <c r="W357" s="1282"/>
      <c r="X357" s="1282"/>
      <c r="Y357" s="1282"/>
      <c r="Z357" s="1282"/>
    </row>
    <row r="358" spans="1:26" ht="16.5" customHeight="1">
      <c r="A358" s="1281"/>
      <c r="B358" s="1282"/>
      <c r="C358" s="1282"/>
      <c r="D358" s="1282"/>
      <c r="E358" s="1282"/>
      <c r="F358" s="1282"/>
      <c r="G358" s="1282"/>
      <c r="H358" s="1282"/>
      <c r="I358" s="1282"/>
      <c r="J358" s="1282"/>
      <c r="K358" s="1282"/>
      <c r="L358" s="1282"/>
      <c r="M358" s="1282"/>
      <c r="N358" s="1282"/>
      <c r="O358" s="1282"/>
      <c r="P358" s="1282"/>
      <c r="Q358" s="1282"/>
      <c r="R358" s="1282"/>
      <c r="S358" s="1282"/>
      <c r="T358" s="1282"/>
      <c r="U358" s="1282"/>
      <c r="V358" s="1282"/>
      <c r="W358" s="1282"/>
      <c r="X358" s="1282"/>
      <c r="Y358" s="1282"/>
      <c r="Z358" s="1282"/>
    </row>
    <row r="359" spans="1:26" ht="16.5" customHeight="1">
      <c r="A359" s="1281"/>
      <c r="B359" s="1282"/>
      <c r="C359" s="1282"/>
      <c r="D359" s="1282"/>
      <c r="E359" s="1282"/>
      <c r="F359" s="1282"/>
      <c r="G359" s="1282"/>
      <c r="H359" s="1282"/>
      <c r="I359" s="1282"/>
      <c r="J359" s="1282"/>
      <c r="K359" s="1282"/>
      <c r="L359" s="1282"/>
      <c r="M359" s="1282"/>
      <c r="N359" s="1282"/>
      <c r="O359" s="1282"/>
      <c r="P359" s="1282"/>
      <c r="Q359" s="1282"/>
      <c r="R359" s="1282"/>
      <c r="S359" s="1282"/>
      <c r="T359" s="1282"/>
      <c r="U359" s="1282"/>
      <c r="V359" s="1282"/>
      <c r="W359" s="1282"/>
      <c r="X359" s="1282"/>
      <c r="Y359" s="1282"/>
      <c r="Z359" s="1282"/>
    </row>
    <row r="360" spans="1:26" ht="16.5" customHeight="1">
      <c r="A360" s="1281"/>
      <c r="B360" s="1282"/>
      <c r="C360" s="1282"/>
      <c r="D360" s="1282"/>
      <c r="E360" s="1282"/>
      <c r="F360" s="1282"/>
      <c r="G360" s="1282"/>
      <c r="H360" s="1282"/>
      <c r="I360" s="1282"/>
      <c r="J360" s="1282"/>
      <c r="K360" s="1282"/>
      <c r="L360" s="1282"/>
      <c r="M360" s="1282"/>
      <c r="N360" s="1282"/>
      <c r="O360" s="1282"/>
      <c r="P360" s="1282"/>
      <c r="Q360" s="1282"/>
      <c r="R360" s="1282"/>
      <c r="S360" s="1282"/>
      <c r="T360" s="1282"/>
      <c r="U360" s="1282"/>
      <c r="V360" s="1282"/>
      <c r="W360" s="1282"/>
      <c r="X360" s="1282"/>
      <c r="Y360" s="1282"/>
      <c r="Z360" s="1282"/>
    </row>
    <row r="361" spans="1:26" ht="16.5" customHeight="1">
      <c r="A361" s="1281"/>
      <c r="B361" s="1282"/>
      <c r="C361" s="1282"/>
      <c r="D361" s="1282"/>
      <c r="E361" s="1282"/>
      <c r="F361" s="1282"/>
      <c r="G361" s="1282"/>
      <c r="H361" s="1282"/>
      <c r="I361" s="1282"/>
      <c r="J361" s="1282"/>
      <c r="K361" s="1282"/>
      <c r="L361" s="1282"/>
      <c r="M361" s="1282"/>
      <c r="N361" s="1282"/>
      <c r="O361" s="1282"/>
      <c r="P361" s="1282"/>
      <c r="Q361" s="1282"/>
      <c r="R361" s="1282"/>
      <c r="S361" s="1282"/>
      <c r="T361" s="1282"/>
      <c r="U361" s="1282"/>
      <c r="V361" s="1282"/>
      <c r="W361" s="1282"/>
      <c r="X361" s="1282"/>
      <c r="Y361" s="1282"/>
      <c r="Z361" s="1282"/>
    </row>
    <row r="362" spans="1:26" ht="16.5" customHeight="1">
      <c r="A362" s="1281"/>
      <c r="B362" s="1282"/>
      <c r="C362" s="1282"/>
      <c r="D362" s="1282"/>
      <c r="E362" s="1282"/>
      <c r="F362" s="1282"/>
      <c r="G362" s="1282"/>
      <c r="H362" s="1282"/>
      <c r="I362" s="1282"/>
      <c r="J362" s="1282"/>
      <c r="K362" s="1282"/>
      <c r="L362" s="1282"/>
      <c r="M362" s="1282"/>
      <c r="N362" s="1282"/>
      <c r="O362" s="1282"/>
      <c r="P362" s="1282"/>
      <c r="Q362" s="1282"/>
      <c r="R362" s="1282"/>
      <c r="S362" s="1282"/>
      <c r="T362" s="1282"/>
      <c r="U362" s="1282"/>
      <c r="V362" s="1282"/>
      <c r="W362" s="1282"/>
      <c r="X362" s="1282"/>
      <c r="Y362" s="1282"/>
      <c r="Z362" s="1282"/>
    </row>
    <row r="363" spans="1:26" ht="16.5" customHeight="1">
      <c r="A363" s="1281"/>
      <c r="B363" s="1282"/>
      <c r="C363" s="1282"/>
      <c r="D363" s="1282"/>
      <c r="E363" s="1282"/>
      <c r="F363" s="1282"/>
      <c r="G363" s="1282"/>
      <c r="H363" s="1282"/>
      <c r="I363" s="1282"/>
      <c r="J363" s="1282"/>
      <c r="K363" s="1282"/>
      <c r="L363" s="1282"/>
      <c r="M363" s="1282"/>
      <c r="N363" s="1282"/>
      <c r="O363" s="1282"/>
      <c r="P363" s="1282"/>
      <c r="Q363" s="1282"/>
      <c r="R363" s="1282"/>
      <c r="S363" s="1282"/>
      <c r="T363" s="1282"/>
      <c r="U363" s="1282"/>
      <c r="V363" s="1282"/>
      <c r="W363" s="1282"/>
      <c r="X363" s="1282"/>
      <c r="Y363" s="1282"/>
      <c r="Z363" s="1282"/>
    </row>
    <row r="364" spans="1:26" ht="16.5" customHeight="1">
      <c r="A364" s="1281"/>
      <c r="B364" s="1282"/>
      <c r="C364" s="1282"/>
      <c r="D364" s="1282"/>
      <c r="E364" s="1282"/>
      <c r="F364" s="1282"/>
      <c r="G364" s="1282"/>
      <c r="H364" s="1282"/>
      <c r="I364" s="1282"/>
      <c r="J364" s="1282"/>
      <c r="K364" s="1282"/>
      <c r="L364" s="1282"/>
      <c r="M364" s="1282"/>
      <c r="N364" s="1282"/>
      <c r="O364" s="1282"/>
      <c r="P364" s="1282"/>
      <c r="Q364" s="1282"/>
      <c r="R364" s="1282"/>
      <c r="S364" s="1282"/>
      <c r="T364" s="1282"/>
      <c r="U364" s="1282"/>
      <c r="V364" s="1282"/>
      <c r="W364" s="1282"/>
      <c r="X364" s="1282"/>
      <c r="Y364" s="1282"/>
      <c r="Z364" s="1282"/>
    </row>
    <row r="365" spans="1:26" ht="16.5" customHeight="1">
      <c r="A365" s="1281"/>
      <c r="B365" s="1282"/>
      <c r="C365" s="1282"/>
      <c r="D365" s="1282"/>
      <c r="E365" s="1282"/>
      <c r="F365" s="1282"/>
      <c r="G365" s="1282"/>
      <c r="H365" s="1282"/>
      <c r="I365" s="1282"/>
      <c r="J365" s="1282"/>
      <c r="K365" s="1282"/>
      <c r="L365" s="1282"/>
      <c r="M365" s="1282"/>
      <c r="N365" s="1282"/>
      <c r="O365" s="1282"/>
      <c r="P365" s="1282"/>
      <c r="Q365" s="1282"/>
      <c r="R365" s="1282"/>
      <c r="S365" s="1282"/>
      <c r="T365" s="1282"/>
      <c r="U365" s="1282"/>
      <c r="V365" s="1282"/>
      <c r="W365" s="1282"/>
      <c r="X365" s="1282"/>
      <c r="Y365" s="1282"/>
      <c r="Z365" s="1282"/>
    </row>
    <row r="366" spans="1:26" ht="16.5" customHeight="1">
      <c r="A366" s="1281"/>
      <c r="B366" s="1282"/>
      <c r="C366" s="1282"/>
      <c r="D366" s="1282"/>
      <c r="E366" s="1282"/>
      <c r="F366" s="1282"/>
      <c r="G366" s="1282"/>
      <c r="H366" s="1282"/>
      <c r="I366" s="1282"/>
      <c r="J366" s="1282"/>
      <c r="K366" s="1282"/>
      <c r="L366" s="1282"/>
      <c r="M366" s="1282"/>
      <c r="N366" s="1282"/>
      <c r="O366" s="1282"/>
      <c r="P366" s="1282"/>
      <c r="Q366" s="1282"/>
      <c r="R366" s="1282"/>
      <c r="S366" s="1282"/>
      <c r="T366" s="1282"/>
      <c r="U366" s="1282"/>
      <c r="V366" s="1282"/>
      <c r="W366" s="1282"/>
      <c r="X366" s="1282"/>
      <c r="Y366" s="1282"/>
      <c r="Z366" s="1282"/>
    </row>
    <row r="367" spans="1:26" ht="16.5" customHeight="1">
      <c r="A367" s="1281"/>
      <c r="B367" s="1282"/>
      <c r="C367" s="1282"/>
      <c r="D367" s="1282"/>
      <c r="E367" s="1282"/>
      <c r="F367" s="1282"/>
      <c r="G367" s="1282"/>
      <c r="H367" s="1282"/>
      <c r="I367" s="1282"/>
      <c r="J367" s="1282"/>
      <c r="K367" s="1282"/>
      <c r="L367" s="1282"/>
      <c r="M367" s="1282"/>
      <c r="N367" s="1282"/>
      <c r="O367" s="1282"/>
      <c r="P367" s="1282"/>
      <c r="Q367" s="1282"/>
      <c r="R367" s="1282"/>
      <c r="S367" s="1282"/>
      <c r="T367" s="1282"/>
      <c r="U367" s="1282"/>
      <c r="V367" s="1282"/>
      <c r="W367" s="1282"/>
      <c r="X367" s="1282"/>
      <c r="Y367" s="1282"/>
      <c r="Z367" s="1282"/>
    </row>
    <row r="368" spans="1:26" ht="16.5" customHeight="1">
      <c r="A368" s="1281"/>
      <c r="B368" s="1282"/>
      <c r="C368" s="1282"/>
      <c r="D368" s="1282"/>
      <c r="E368" s="1282"/>
      <c r="F368" s="1282"/>
      <c r="G368" s="1282"/>
      <c r="H368" s="1282"/>
      <c r="I368" s="1282"/>
      <c r="J368" s="1282"/>
      <c r="K368" s="1282"/>
      <c r="L368" s="1282"/>
      <c r="M368" s="1282"/>
      <c r="N368" s="1282"/>
      <c r="O368" s="1282"/>
      <c r="P368" s="1282"/>
      <c r="Q368" s="1282"/>
      <c r="R368" s="1282"/>
      <c r="S368" s="1282"/>
      <c r="T368" s="1282"/>
      <c r="U368" s="1282"/>
      <c r="V368" s="1282"/>
      <c r="W368" s="1282"/>
      <c r="X368" s="1282"/>
      <c r="Y368" s="1282"/>
      <c r="Z368" s="1282"/>
    </row>
    <row r="369" spans="1:26" ht="16.5" customHeight="1">
      <c r="A369" s="1281"/>
      <c r="B369" s="1282"/>
      <c r="C369" s="1282"/>
      <c r="D369" s="1282"/>
      <c r="E369" s="1282"/>
      <c r="F369" s="1282"/>
      <c r="G369" s="1282"/>
      <c r="H369" s="1282"/>
      <c r="I369" s="1282"/>
      <c r="J369" s="1282"/>
      <c r="K369" s="1282"/>
      <c r="L369" s="1282"/>
      <c r="M369" s="1282"/>
      <c r="N369" s="1282"/>
      <c r="O369" s="1282"/>
      <c r="P369" s="1282"/>
      <c r="Q369" s="1282"/>
      <c r="R369" s="1282"/>
      <c r="S369" s="1282"/>
      <c r="T369" s="1282"/>
      <c r="U369" s="1282"/>
      <c r="V369" s="1282"/>
      <c r="W369" s="1282"/>
      <c r="X369" s="1282"/>
      <c r="Y369" s="1282"/>
      <c r="Z369" s="1282"/>
    </row>
    <row r="370" spans="1:26" ht="16.5" customHeight="1">
      <c r="A370" s="1281"/>
      <c r="B370" s="1282"/>
      <c r="C370" s="1282"/>
      <c r="D370" s="1282"/>
      <c r="E370" s="1282"/>
      <c r="F370" s="1282"/>
      <c r="G370" s="1282"/>
      <c r="H370" s="1282"/>
      <c r="I370" s="1282"/>
      <c r="J370" s="1282"/>
      <c r="K370" s="1282"/>
      <c r="L370" s="1282"/>
      <c r="M370" s="1282"/>
      <c r="N370" s="1282"/>
      <c r="O370" s="1282"/>
      <c r="P370" s="1282"/>
      <c r="Q370" s="1282"/>
      <c r="R370" s="1282"/>
      <c r="S370" s="1282"/>
      <c r="T370" s="1282"/>
      <c r="U370" s="1282"/>
      <c r="V370" s="1282"/>
      <c r="W370" s="1282"/>
      <c r="X370" s="1282"/>
      <c r="Y370" s="1282"/>
      <c r="Z370" s="1282"/>
    </row>
    <row r="371" spans="1:26" ht="16.5" customHeight="1">
      <c r="A371" s="1281"/>
      <c r="B371" s="1282"/>
      <c r="C371" s="1282"/>
      <c r="D371" s="1282"/>
      <c r="E371" s="1282"/>
      <c r="F371" s="1282"/>
      <c r="G371" s="1282"/>
      <c r="H371" s="1282"/>
      <c r="I371" s="1282"/>
      <c r="J371" s="1282"/>
      <c r="K371" s="1282"/>
      <c r="L371" s="1282"/>
      <c r="M371" s="1282"/>
      <c r="N371" s="1282"/>
      <c r="O371" s="1282"/>
      <c r="P371" s="1282"/>
      <c r="Q371" s="1282"/>
      <c r="R371" s="1282"/>
      <c r="S371" s="1282"/>
      <c r="T371" s="1282"/>
      <c r="U371" s="1282"/>
      <c r="V371" s="1282"/>
      <c r="W371" s="1282"/>
      <c r="X371" s="1282"/>
      <c r="Y371" s="1282"/>
      <c r="Z371" s="1282"/>
    </row>
    <row r="372" spans="1:26" ht="16.5" customHeight="1">
      <c r="A372" s="1281"/>
      <c r="B372" s="1282"/>
      <c r="C372" s="1282"/>
      <c r="D372" s="1282"/>
      <c r="E372" s="1282"/>
      <c r="F372" s="1282"/>
      <c r="G372" s="1282"/>
      <c r="H372" s="1282"/>
      <c r="I372" s="1282"/>
      <c r="J372" s="1282"/>
      <c r="K372" s="1282"/>
      <c r="L372" s="1282"/>
      <c r="M372" s="1282"/>
      <c r="N372" s="1282"/>
      <c r="O372" s="1282"/>
      <c r="P372" s="1282"/>
      <c r="Q372" s="1282"/>
      <c r="R372" s="1282"/>
      <c r="S372" s="1282"/>
      <c r="T372" s="1282"/>
      <c r="U372" s="1282"/>
      <c r="V372" s="1282"/>
      <c r="W372" s="1282"/>
      <c r="X372" s="1282"/>
      <c r="Y372" s="1282"/>
      <c r="Z372" s="1282"/>
    </row>
    <row r="373" spans="1:26" ht="16.5" customHeight="1">
      <c r="A373" s="1281"/>
      <c r="B373" s="1282"/>
      <c r="C373" s="1282"/>
      <c r="D373" s="1282"/>
      <c r="E373" s="1282"/>
      <c r="F373" s="1282"/>
      <c r="G373" s="1282"/>
      <c r="H373" s="1282"/>
      <c r="I373" s="1282"/>
      <c r="J373" s="1282"/>
      <c r="K373" s="1282"/>
      <c r="L373" s="1282"/>
      <c r="M373" s="1282"/>
      <c r="N373" s="1282"/>
      <c r="O373" s="1282"/>
      <c r="P373" s="1282"/>
      <c r="Q373" s="1282"/>
      <c r="R373" s="1282"/>
      <c r="S373" s="1282"/>
      <c r="T373" s="1282"/>
      <c r="U373" s="1282"/>
      <c r="V373" s="1282"/>
      <c r="W373" s="1282"/>
      <c r="X373" s="1282"/>
      <c r="Y373" s="1282"/>
      <c r="Z373" s="1282"/>
    </row>
    <row r="374" spans="1:26" ht="16.5" customHeight="1">
      <c r="A374" s="1281"/>
      <c r="B374" s="1282"/>
      <c r="C374" s="1282"/>
      <c r="D374" s="1282"/>
      <c r="E374" s="1282"/>
      <c r="F374" s="1282"/>
      <c r="G374" s="1282"/>
      <c r="H374" s="1282"/>
      <c r="I374" s="1282"/>
      <c r="J374" s="1282"/>
      <c r="K374" s="1282"/>
      <c r="L374" s="1282"/>
      <c r="M374" s="1282"/>
      <c r="N374" s="1282"/>
      <c r="O374" s="1282"/>
      <c r="P374" s="1282"/>
      <c r="Q374" s="1282"/>
      <c r="R374" s="1282"/>
      <c r="S374" s="1282"/>
      <c r="T374" s="1282"/>
      <c r="U374" s="1282"/>
      <c r="V374" s="1282"/>
      <c r="W374" s="1282"/>
      <c r="X374" s="1282"/>
      <c r="Y374" s="1282"/>
      <c r="Z374" s="1282"/>
    </row>
    <row r="375" spans="1:26" ht="16.5" customHeight="1">
      <c r="A375" s="1281"/>
      <c r="B375" s="1282"/>
      <c r="C375" s="1282"/>
      <c r="D375" s="1282"/>
      <c r="E375" s="1282"/>
      <c r="F375" s="1282"/>
      <c r="G375" s="1282"/>
      <c r="H375" s="1282"/>
      <c r="I375" s="1282"/>
      <c r="J375" s="1282"/>
      <c r="K375" s="1282"/>
      <c r="L375" s="1282"/>
      <c r="M375" s="1282"/>
      <c r="N375" s="1282"/>
      <c r="O375" s="1282"/>
      <c r="P375" s="1282"/>
      <c r="Q375" s="1282"/>
      <c r="R375" s="1282"/>
      <c r="S375" s="1282"/>
      <c r="T375" s="1282"/>
      <c r="U375" s="1282"/>
      <c r="V375" s="1282"/>
      <c r="W375" s="1282"/>
      <c r="X375" s="1282"/>
      <c r="Y375" s="1282"/>
      <c r="Z375" s="1282"/>
    </row>
    <row r="376" spans="1:26" ht="16.5" customHeight="1">
      <c r="A376" s="1281"/>
      <c r="B376" s="1282"/>
      <c r="C376" s="1282"/>
      <c r="D376" s="1282"/>
      <c r="E376" s="1282"/>
      <c r="F376" s="1282"/>
      <c r="G376" s="1282"/>
      <c r="H376" s="1282"/>
      <c r="I376" s="1282"/>
      <c r="J376" s="1282"/>
      <c r="K376" s="1282"/>
      <c r="L376" s="1282"/>
      <c r="M376" s="1282"/>
      <c r="N376" s="1282"/>
      <c r="O376" s="1282"/>
      <c r="P376" s="1282"/>
      <c r="Q376" s="1282"/>
      <c r="R376" s="1282"/>
      <c r="S376" s="1282"/>
      <c r="T376" s="1282"/>
      <c r="U376" s="1282"/>
      <c r="V376" s="1282"/>
      <c r="W376" s="1282"/>
      <c r="X376" s="1282"/>
      <c r="Y376" s="1282"/>
      <c r="Z376" s="1282"/>
    </row>
    <row r="377" spans="1:26" ht="16.5" customHeight="1">
      <c r="A377" s="1281"/>
      <c r="B377" s="1282"/>
      <c r="C377" s="1282"/>
      <c r="D377" s="1282"/>
      <c r="E377" s="1282"/>
      <c r="F377" s="1282"/>
      <c r="G377" s="1282"/>
      <c r="H377" s="1282"/>
      <c r="I377" s="1282"/>
      <c r="J377" s="1282"/>
      <c r="K377" s="1282"/>
      <c r="L377" s="1282"/>
      <c r="M377" s="1282"/>
      <c r="N377" s="1282"/>
      <c r="O377" s="1282"/>
      <c r="P377" s="1282"/>
      <c r="Q377" s="1282"/>
      <c r="R377" s="1282"/>
      <c r="S377" s="1282"/>
      <c r="T377" s="1282"/>
      <c r="U377" s="1282"/>
      <c r="V377" s="1282"/>
      <c r="W377" s="1282"/>
      <c r="X377" s="1282"/>
      <c r="Y377" s="1282"/>
      <c r="Z377" s="1282"/>
    </row>
    <row r="378" spans="1:26" ht="16.5" customHeight="1">
      <c r="A378" s="1281"/>
      <c r="B378" s="1282"/>
      <c r="C378" s="1282"/>
      <c r="D378" s="1282"/>
      <c r="E378" s="1282"/>
      <c r="F378" s="1282"/>
      <c r="G378" s="1282"/>
      <c r="H378" s="1282"/>
      <c r="I378" s="1282"/>
      <c r="J378" s="1282"/>
      <c r="K378" s="1282"/>
      <c r="L378" s="1282"/>
      <c r="M378" s="1282"/>
      <c r="N378" s="1282"/>
      <c r="O378" s="1282"/>
      <c r="P378" s="1282"/>
      <c r="Q378" s="1282"/>
      <c r="R378" s="1282"/>
      <c r="S378" s="1282"/>
      <c r="T378" s="1282"/>
      <c r="U378" s="1282"/>
      <c r="V378" s="1282"/>
      <c r="W378" s="1282"/>
      <c r="X378" s="1282"/>
      <c r="Y378" s="1282"/>
      <c r="Z378" s="1282"/>
    </row>
    <row r="379" spans="1:26" ht="16.5" customHeight="1">
      <c r="A379" s="1281"/>
      <c r="B379" s="1282"/>
      <c r="C379" s="1282"/>
      <c r="D379" s="1282"/>
      <c r="E379" s="1282"/>
      <c r="F379" s="1282"/>
      <c r="G379" s="1282"/>
      <c r="H379" s="1282"/>
      <c r="I379" s="1282"/>
      <c r="J379" s="1282"/>
      <c r="K379" s="1282"/>
      <c r="L379" s="1282"/>
      <c r="M379" s="1282"/>
      <c r="N379" s="1282"/>
      <c r="O379" s="1282"/>
      <c r="P379" s="1282"/>
      <c r="Q379" s="1282"/>
      <c r="R379" s="1282"/>
      <c r="S379" s="1282"/>
      <c r="T379" s="1282"/>
      <c r="U379" s="1282"/>
      <c r="V379" s="1282"/>
      <c r="W379" s="1282"/>
      <c r="X379" s="1282"/>
      <c r="Y379" s="1282"/>
      <c r="Z379" s="1282"/>
    </row>
    <row r="380" spans="1:26" ht="16.5" customHeight="1">
      <c r="A380" s="1281"/>
      <c r="B380" s="1282"/>
      <c r="C380" s="1282"/>
      <c r="D380" s="1282"/>
      <c r="E380" s="1282"/>
      <c r="F380" s="1282"/>
      <c r="G380" s="1282"/>
      <c r="H380" s="1282"/>
      <c r="I380" s="1282"/>
      <c r="J380" s="1282"/>
      <c r="K380" s="1282"/>
      <c r="L380" s="1282"/>
      <c r="M380" s="1282"/>
      <c r="N380" s="1282"/>
      <c r="O380" s="1282"/>
      <c r="P380" s="1282"/>
      <c r="Q380" s="1282"/>
      <c r="R380" s="1282"/>
      <c r="S380" s="1282"/>
      <c r="T380" s="1282"/>
      <c r="U380" s="1282"/>
      <c r="V380" s="1282"/>
      <c r="W380" s="1282"/>
      <c r="X380" s="1282"/>
      <c r="Y380" s="1282"/>
      <c r="Z380" s="1282"/>
    </row>
    <row r="381" spans="1:26" ht="16.5" customHeight="1">
      <c r="A381" s="1281"/>
      <c r="B381" s="1282"/>
      <c r="C381" s="1282"/>
      <c r="D381" s="1282"/>
      <c r="E381" s="1282"/>
      <c r="F381" s="1282"/>
      <c r="G381" s="1282"/>
      <c r="H381" s="1282"/>
      <c r="I381" s="1282"/>
      <c r="J381" s="1282"/>
      <c r="K381" s="1282"/>
      <c r="L381" s="1282"/>
      <c r="M381" s="1282"/>
      <c r="N381" s="1282"/>
      <c r="O381" s="1282"/>
      <c r="P381" s="1282"/>
      <c r="Q381" s="1282"/>
      <c r="R381" s="1282"/>
      <c r="S381" s="1282"/>
      <c r="T381" s="1282"/>
      <c r="U381" s="1282"/>
      <c r="V381" s="1282"/>
      <c r="W381" s="1282"/>
      <c r="X381" s="1282"/>
      <c r="Y381" s="1282"/>
      <c r="Z381" s="1282"/>
    </row>
    <row r="382" spans="1:26" ht="16.5" customHeight="1">
      <c r="A382" s="1281"/>
      <c r="B382" s="1282"/>
      <c r="C382" s="1282"/>
      <c r="D382" s="1282"/>
      <c r="E382" s="1282"/>
      <c r="F382" s="1282"/>
      <c r="G382" s="1282"/>
      <c r="H382" s="1282"/>
      <c r="I382" s="1282"/>
      <c r="J382" s="1282"/>
      <c r="K382" s="1282"/>
      <c r="L382" s="1282"/>
      <c r="M382" s="1282"/>
      <c r="N382" s="1282"/>
      <c r="O382" s="1282"/>
      <c r="P382" s="1282"/>
      <c r="Q382" s="1282"/>
      <c r="R382" s="1282"/>
      <c r="S382" s="1282"/>
      <c r="T382" s="1282"/>
      <c r="U382" s="1282"/>
      <c r="V382" s="1282"/>
      <c r="W382" s="1282"/>
      <c r="X382" s="1282"/>
      <c r="Y382" s="1282"/>
      <c r="Z382" s="1282"/>
    </row>
    <row r="383" spans="1:26" ht="16.5" customHeight="1">
      <c r="A383" s="1281"/>
      <c r="B383" s="1282"/>
      <c r="C383" s="1282"/>
      <c r="D383" s="1282"/>
      <c r="E383" s="1282"/>
      <c r="F383" s="1282"/>
      <c r="G383" s="1282"/>
      <c r="H383" s="1282"/>
      <c r="I383" s="1282"/>
      <c r="J383" s="1282"/>
      <c r="K383" s="1282"/>
      <c r="L383" s="1282"/>
      <c r="M383" s="1282"/>
      <c r="N383" s="1282"/>
      <c r="O383" s="1282"/>
      <c r="P383" s="1282"/>
      <c r="Q383" s="1282"/>
      <c r="R383" s="1282"/>
      <c r="S383" s="1282"/>
      <c r="T383" s="1282"/>
      <c r="U383" s="1282"/>
      <c r="V383" s="1282"/>
      <c r="W383" s="1282"/>
      <c r="X383" s="1282"/>
      <c r="Y383" s="1282"/>
      <c r="Z383" s="1282"/>
    </row>
    <row r="384" spans="1:26" ht="16.5" customHeight="1">
      <c r="A384" s="1281"/>
      <c r="B384" s="1282"/>
      <c r="C384" s="1282"/>
      <c r="D384" s="1282"/>
      <c r="E384" s="1282"/>
      <c r="F384" s="1282"/>
      <c r="G384" s="1282"/>
      <c r="H384" s="1282"/>
      <c r="I384" s="1282"/>
      <c r="J384" s="1282"/>
      <c r="K384" s="1282"/>
      <c r="L384" s="1282"/>
      <c r="M384" s="1282"/>
      <c r="N384" s="1282"/>
      <c r="O384" s="1282"/>
      <c r="P384" s="1282"/>
      <c r="Q384" s="1282"/>
      <c r="R384" s="1282"/>
      <c r="S384" s="1282"/>
      <c r="T384" s="1282"/>
      <c r="U384" s="1282"/>
      <c r="V384" s="1282"/>
      <c r="W384" s="1282"/>
      <c r="X384" s="1282"/>
      <c r="Y384" s="1282"/>
      <c r="Z384" s="1282"/>
    </row>
    <row r="385" spans="1:26" ht="16.5" customHeight="1">
      <c r="A385" s="1281"/>
      <c r="B385" s="1282"/>
      <c r="C385" s="1282"/>
      <c r="D385" s="1282"/>
      <c r="E385" s="1282"/>
      <c r="F385" s="1282"/>
      <c r="G385" s="1282"/>
      <c r="H385" s="1282"/>
      <c r="I385" s="1282"/>
      <c r="J385" s="1282"/>
      <c r="K385" s="1282"/>
      <c r="L385" s="1282"/>
      <c r="M385" s="1282"/>
      <c r="N385" s="1282"/>
      <c r="O385" s="1282"/>
      <c r="P385" s="1282"/>
      <c r="Q385" s="1282"/>
      <c r="R385" s="1282"/>
      <c r="S385" s="1282"/>
      <c r="T385" s="1282"/>
      <c r="U385" s="1282"/>
      <c r="V385" s="1282"/>
      <c r="W385" s="1282"/>
      <c r="X385" s="1282"/>
      <c r="Y385" s="1282"/>
      <c r="Z385" s="1282"/>
    </row>
    <row r="386" spans="1:26" ht="16.5" customHeight="1">
      <c r="A386" s="1281"/>
      <c r="B386" s="1282"/>
      <c r="C386" s="1282"/>
      <c r="D386" s="1282"/>
      <c r="E386" s="1282"/>
      <c r="F386" s="1282"/>
      <c r="G386" s="1282"/>
      <c r="H386" s="1282"/>
      <c r="I386" s="1282"/>
      <c r="J386" s="1282"/>
      <c r="K386" s="1282"/>
      <c r="L386" s="1282"/>
      <c r="M386" s="1282"/>
      <c r="N386" s="1282"/>
      <c r="O386" s="1282"/>
      <c r="P386" s="1282"/>
      <c r="Q386" s="1282"/>
      <c r="R386" s="1282"/>
      <c r="S386" s="1282"/>
      <c r="T386" s="1282"/>
      <c r="U386" s="1282"/>
      <c r="V386" s="1282"/>
      <c r="W386" s="1282"/>
      <c r="X386" s="1282"/>
      <c r="Y386" s="1282"/>
      <c r="Z386" s="1282"/>
    </row>
    <row r="387" spans="1:26" ht="16.5" customHeight="1">
      <c r="A387" s="1281"/>
      <c r="B387" s="1282"/>
      <c r="C387" s="1282"/>
      <c r="D387" s="1282"/>
      <c r="E387" s="1282"/>
      <c r="F387" s="1282"/>
      <c r="G387" s="1282"/>
      <c r="H387" s="1282"/>
      <c r="I387" s="1282"/>
      <c r="J387" s="1282"/>
      <c r="K387" s="1282"/>
      <c r="L387" s="1282"/>
      <c r="M387" s="1282"/>
      <c r="N387" s="1282"/>
      <c r="O387" s="1282"/>
      <c r="P387" s="1282"/>
      <c r="Q387" s="1282"/>
      <c r="R387" s="1282"/>
      <c r="S387" s="1282"/>
      <c r="T387" s="1282"/>
      <c r="U387" s="1282"/>
      <c r="V387" s="1282"/>
      <c r="W387" s="1282"/>
      <c r="X387" s="1282"/>
      <c r="Y387" s="1282"/>
      <c r="Z387" s="1282"/>
    </row>
    <row r="388" spans="1:26" ht="16.5" customHeight="1">
      <c r="A388" s="1281"/>
      <c r="B388" s="1282"/>
      <c r="C388" s="1282"/>
      <c r="D388" s="1282"/>
      <c r="E388" s="1282"/>
      <c r="F388" s="1282"/>
      <c r="G388" s="1282"/>
      <c r="H388" s="1282"/>
      <c r="I388" s="1282"/>
      <c r="J388" s="1282"/>
      <c r="K388" s="1282"/>
      <c r="L388" s="1282"/>
      <c r="M388" s="1282"/>
      <c r="N388" s="1282"/>
      <c r="O388" s="1282"/>
      <c r="P388" s="1282"/>
      <c r="Q388" s="1282"/>
      <c r="R388" s="1282"/>
      <c r="S388" s="1282"/>
      <c r="T388" s="1282"/>
      <c r="U388" s="1282"/>
      <c r="V388" s="1282"/>
      <c r="W388" s="1282"/>
      <c r="X388" s="1282"/>
      <c r="Y388" s="1282"/>
      <c r="Z388" s="1282"/>
    </row>
    <row r="389" spans="1:26" ht="16.5" customHeight="1">
      <c r="A389" s="1281"/>
      <c r="B389" s="1282"/>
      <c r="C389" s="1282"/>
      <c r="D389" s="1282"/>
      <c r="E389" s="1282"/>
      <c r="F389" s="1282"/>
      <c r="G389" s="1282"/>
      <c r="H389" s="1282"/>
      <c r="I389" s="1282"/>
      <c r="J389" s="1282"/>
      <c r="K389" s="1282"/>
      <c r="L389" s="1282"/>
      <c r="M389" s="1282"/>
      <c r="N389" s="1282"/>
      <c r="O389" s="1282"/>
      <c r="P389" s="1282"/>
      <c r="Q389" s="1282"/>
      <c r="R389" s="1282"/>
      <c r="S389" s="1282"/>
      <c r="T389" s="1282"/>
      <c r="U389" s="1282"/>
      <c r="V389" s="1282"/>
      <c r="W389" s="1282"/>
      <c r="X389" s="1282"/>
      <c r="Y389" s="1282"/>
      <c r="Z389" s="1282"/>
    </row>
    <row r="390" spans="1:26" ht="16.5" customHeight="1">
      <c r="A390" s="1281"/>
      <c r="B390" s="1282"/>
      <c r="C390" s="1282"/>
      <c r="D390" s="1282"/>
      <c r="E390" s="1282"/>
      <c r="F390" s="1282"/>
      <c r="G390" s="1282"/>
      <c r="H390" s="1282"/>
      <c r="I390" s="1282"/>
      <c r="J390" s="1282"/>
      <c r="K390" s="1282"/>
      <c r="L390" s="1282"/>
      <c r="M390" s="1282"/>
      <c r="N390" s="1282"/>
      <c r="O390" s="1282"/>
      <c r="P390" s="1282"/>
      <c r="Q390" s="1282"/>
      <c r="R390" s="1282"/>
      <c r="S390" s="1282"/>
      <c r="T390" s="1282"/>
      <c r="U390" s="1282"/>
      <c r="V390" s="1282"/>
      <c r="W390" s="1282"/>
      <c r="X390" s="1282"/>
      <c r="Y390" s="1282"/>
      <c r="Z390" s="1282"/>
    </row>
    <row r="391" spans="1:26" ht="16.5" customHeight="1">
      <c r="A391" s="1281"/>
      <c r="B391" s="1282"/>
      <c r="C391" s="1282"/>
      <c r="D391" s="1282"/>
      <c r="E391" s="1282"/>
      <c r="F391" s="1282"/>
      <c r="G391" s="1282"/>
      <c r="H391" s="1282"/>
      <c r="I391" s="1282"/>
      <c r="J391" s="1282"/>
      <c r="K391" s="1282"/>
      <c r="L391" s="1282"/>
      <c r="M391" s="1282"/>
      <c r="N391" s="1282"/>
      <c r="O391" s="1282"/>
      <c r="P391" s="1282"/>
      <c r="Q391" s="1282"/>
      <c r="R391" s="1282"/>
      <c r="S391" s="1282"/>
      <c r="T391" s="1282"/>
      <c r="U391" s="1282"/>
      <c r="V391" s="1282"/>
      <c r="W391" s="1282"/>
      <c r="X391" s="1282"/>
      <c r="Y391" s="1282"/>
      <c r="Z391" s="1282"/>
    </row>
    <row r="392" spans="1:26" ht="16.5" customHeight="1">
      <c r="A392" s="1281"/>
      <c r="B392" s="1282"/>
      <c r="C392" s="1282"/>
      <c r="D392" s="1282"/>
      <c r="E392" s="1282"/>
      <c r="F392" s="1282"/>
      <c r="G392" s="1282"/>
      <c r="H392" s="1282"/>
      <c r="I392" s="1282"/>
      <c r="J392" s="1282"/>
      <c r="K392" s="1282"/>
      <c r="L392" s="1282"/>
      <c r="M392" s="1282"/>
      <c r="N392" s="1282"/>
      <c r="O392" s="1282"/>
      <c r="P392" s="1282"/>
      <c r="Q392" s="1282"/>
      <c r="R392" s="1282"/>
      <c r="S392" s="1282"/>
      <c r="T392" s="1282"/>
      <c r="U392" s="1282"/>
      <c r="V392" s="1282"/>
      <c r="W392" s="1282"/>
      <c r="X392" s="1282"/>
      <c r="Y392" s="1282"/>
      <c r="Z392" s="1282"/>
    </row>
    <row r="393" spans="1:26" ht="16.5" customHeight="1">
      <c r="A393" s="1281"/>
      <c r="B393" s="1282"/>
      <c r="C393" s="1282"/>
      <c r="D393" s="1282"/>
      <c r="E393" s="1282"/>
      <c r="F393" s="1282"/>
      <c r="G393" s="1282"/>
      <c r="H393" s="1282"/>
      <c r="I393" s="1282"/>
      <c r="J393" s="1282"/>
      <c r="K393" s="1282"/>
      <c r="L393" s="1282"/>
      <c r="M393" s="1282"/>
      <c r="N393" s="1282"/>
      <c r="O393" s="1282"/>
      <c r="P393" s="1282"/>
      <c r="Q393" s="1282"/>
      <c r="R393" s="1282"/>
      <c r="S393" s="1282"/>
      <c r="T393" s="1282"/>
      <c r="U393" s="1282"/>
      <c r="V393" s="1282"/>
      <c r="W393" s="1282"/>
      <c r="X393" s="1282"/>
      <c r="Y393" s="1282"/>
      <c r="Z393" s="1282"/>
    </row>
    <row r="394" spans="1:26" ht="16.5" customHeight="1">
      <c r="A394" s="1281"/>
      <c r="B394" s="1282"/>
      <c r="C394" s="1282"/>
      <c r="D394" s="1282"/>
      <c r="E394" s="1282"/>
      <c r="F394" s="1282"/>
      <c r="G394" s="1282"/>
      <c r="H394" s="1282"/>
      <c r="I394" s="1282"/>
      <c r="J394" s="1282"/>
      <c r="K394" s="1282"/>
      <c r="L394" s="1282"/>
      <c r="M394" s="1282"/>
      <c r="N394" s="1282"/>
      <c r="O394" s="1282"/>
      <c r="P394" s="1282"/>
      <c r="Q394" s="1282"/>
      <c r="R394" s="1282"/>
      <c r="S394" s="1282"/>
      <c r="T394" s="1282"/>
      <c r="U394" s="1282"/>
      <c r="V394" s="1282"/>
      <c r="W394" s="1282"/>
      <c r="X394" s="1282"/>
      <c r="Y394" s="1282"/>
      <c r="Z394" s="1282"/>
    </row>
    <row r="395" spans="1:26" ht="16.5" customHeight="1">
      <c r="A395" s="1281"/>
      <c r="B395" s="1282"/>
      <c r="C395" s="1282"/>
      <c r="D395" s="1282"/>
      <c r="E395" s="1282"/>
      <c r="F395" s="1282"/>
      <c r="G395" s="1282"/>
      <c r="H395" s="1282"/>
      <c r="I395" s="1282"/>
      <c r="J395" s="1282"/>
      <c r="K395" s="1282"/>
      <c r="L395" s="1282"/>
      <c r="M395" s="1282"/>
      <c r="N395" s="1282"/>
      <c r="O395" s="1282"/>
      <c r="P395" s="1282"/>
      <c r="Q395" s="1282"/>
      <c r="R395" s="1282"/>
      <c r="S395" s="1282"/>
      <c r="T395" s="1282"/>
      <c r="U395" s="1282"/>
      <c r="V395" s="1282"/>
      <c r="W395" s="1282"/>
      <c r="X395" s="1282"/>
      <c r="Y395" s="1282"/>
      <c r="Z395" s="1282"/>
    </row>
    <row r="396" spans="1:26" ht="16.5" customHeight="1">
      <c r="A396" s="1281"/>
      <c r="B396" s="1282"/>
      <c r="C396" s="1282"/>
      <c r="D396" s="1282"/>
      <c r="E396" s="1282"/>
      <c r="F396" s="1282"/>
      <c r="G396" s="1282"/>
      <c r="H396" s="1282"/>
      <c r="I396" s="1282"/>
      <c r="J396" s="1282"/>
      <c r="K396" s="1282"/>
      <c r="L396" s="1282"/>
      <c r="M396" s="1282"/>
      <c r="N396" s="1282"/>
      <c r="O396" s="1282"/>
      <c r="P396" s="1282"/>
      <c r="Q396" s="1282"/>
      <c r="R396" s="1282"/>
      <c r="S396" s="1282"/>
      <c r="T396" s="1282"/>
      <c r="U396" s="1282"/>
      <c r="V396" s="1282"/>
      <c r="W396" s="1282"/>
      <c r="X396" s="1282"/>
      <c r="Y396" s="1282"/>
      <c r="Z396" s="1282"/>
    </row>
    <row r="397" spans="1:26" ht="16.5" customHeight="1">
      <c r="A397" s="1281"/>
      <c r="B397" s="1282"/>
      <c r="C397" s="1282"/>
      <c r="D397" s="1282"/>
      <c r="E397" s="1282"/>
      <c r="F397" s="1282"/>
      <c r="G397" s="1282"/>
      <c r="H397" s="1282"/>
      <c r="I397" s="1282"/>
      <c r="J397" s="1282"/>
      <c r="K397" s="1282"/>
      <c r="L397" s="1282"/>
      <c r="M397" s="1282"/>
      <c r="N397" s="1282"/>
      <c r="O397" s="1282"/>
      <c r="P397" s="1282"/>
      <c r="Q397" s="1282"/>
      <c r="R397" s="1282"/>
      <c r="S397" s="1282"/>
      <c r="T397" s="1282"/>
      <c r="U397" s="1282"/>
      <c r="V397" s="1282"/>
      <c r="W397" s="1282"/>
      <c r="X397" s="1282"/>
      <c r="Y397" s="1282"/>
      <c r="Z397" s="1282"/>
    </row>
    <row r="398" spans="1:26" ht="16.5" customHeight="1">
      <c r="A398" s="1281"/>
      <c r="B398" s="1282"/>
      <c r="C398" s="1282"/>
      <c r="D398" s="1282"/>
      <c r="E398" s="1282"/>
      <c r="F398" s="1282"/>
      <c r="G398" s="1282"/>
      <c r="H398" s="1282"/>
      <c r="I398" s="1282"/>
      <c r="J398" s="1282"/>
      <c r="K398" s="1282"/>
      <c r="L398" s="1282"/>
      <c r="M398" s="1282"/>
      <c r="N398" s="1282"/>
      <c r="O398" s="1282"/>
      <c r="P398" s="1282"/>
      <c r="Q398" s="1282"/>
      <c r="R398" s="1282"/>
      <c r="S398" s="1282"/>
      <c r="T398" s="1282"/>
      <c r="U398" s="1282"/>
      <c r="V398" s="1282"/>
      <c r="W398" s="1282"/>
      <c r="X398" s="1282"/>
      <c r="Y398" s="1282"/>
      <c r="Z398" s="1282"/>
    </row>
    <row r="399" spans="1:26" ht="16.5" customHeight="1">
      <c r="A399" s="1281"/>
      <c r="B399" s="1282"/>
      <c r="C399" s="1282"/>
      <c r="D399" s="1282"/>
      <c r="E399" s="1282"/>
      <c r="F399" s="1282"/>
      <c r="G399" s="1282"/>
      <c r="H399" s="1282"/>
      <c r="I399" s="1282"/>
      <c r="J399" s="1282"/>
      <c r="K399" s="1282"/>
      <c r="L399" s="1282"/>
      <c r="M399" s="1282"/>
      <c r="N399" s="1282"/>
      <c r="O399" s="1282"/>
      <c r="P399" s="1282"/>
      <c r="Q399" s="1282"/>
      <c r="R399" s="1282"/>
      <c r="S399" s="1282"/>
      <c r="T399" s="1282"/>
      <c r="U399" s="1282"/>
      <c r="V399" s="1282"/>
      <c r="W399" s="1282"/>
      <c r="X399" s="1282"/>
      <c r="Y399" s="1282"/>
      <c r="Z399" s="1282"/>
    </row>
    <row r="400" spans="1:26" ht="16.5" customHeight="1">
      <c r="A400" s="1281"/>
      <c r="B400" s="1282"/>
      <c r="C400" s="1282"/>
      <c r="D400" s="1282"/>
      <c r="E400" s="1282"/>
      <c r="F400" s="1282"/>
      <c r="G400" s="1282"/>
      <c r="H400" s="1282"/>
      <c r="I400" s="1282"/>
      <c r="J400" s="1282"/>
      <c r="K400" s="1282"/>
      <c r="L400" s="1282"/>
      <c r="M400" s="1282"/>
      <c r="N400" s="1282"/>
      <c r="O400" s="1282"/>
      <c r="P400" s="1282"/>
      <c r="Q400" s="1282"/>
      <c r="R400" s="1282"/>
      <c r="S400" s="1282"/>
      <c r="T400" s="1282"/>
      <c r="U400" s="1282"/>
      <c r="V400" s="1282"/>
      <c r="W400" s="1282"/>
      <c r="X400" s="1282"/>
      <c r="Y400" s="1282"/>
      <c r="Z400" s="1282"/>
    </row>
    <row r="401" spans="1:26" ht="16.5" customHeight="1">
      <c r="A401" s="1281"/>
      <c r="B401" s="1282"/>
      <c r="C401" s="1282"/>
      <c r="D401" s="1282"/>
      <c r="E401" s="1282"/>
      <c r="F401" s="1282"/>
      <c r="G401" s="1282"/>
      <c r="H401" s="1282"/>
      <c r="I401" s="1282"/>
      <c r="J401" s="1282"/>
      <c r="K401" s="1282"/>
      <c r="L401" s="1282"/>
      <c r="M401" s="1282"/>
      <c r="N401" s="1282"/>
      <c r="O401" s="1282"/>
      <c r="P401" s="1282"/>
      <c r="Q401" s="1282"/>
      <c r="R401" s="1282"/>
      <c r="S401" s="1282"/>
      <c r="T401" s="1282"/>
      <c r="U401" s="1282"/>
      <c r="V401" s="1282"/>
      <c r="W401" s="1282"/>
      <c r="X401" s="1282"/>
      <c r="Y401" s="1282"/>
      <c r="Z401" s="1282"/>
    </row>
    <row r="402" spans="1:26" ht="16.5" customHeight="1">
      <c r="A402" s="1281"/>
      <c r="B402" s="1282"/>
      <c r="C402" s="1282"/>
      <c r="D402" s="1282"/>
      <c r="E402" s="1282"/>
      <c r="F402" s="1282"/>
      <c r="G402" s="1282"/>
      <c r="H402" s="1282"/>
      <c r="I402" s="1282"/>
      <c r="J402" s="1282"/>
      <c r="K402" s="1282"/>
      <c r="L402" s="1282"/>
      <c r="M402" s="1282"/>
      <c r="N402" s="1282"/>
      <c r="O402" s="1282"/>
      <c r="P402" s="1282"/>
      <c r="Q402" s="1282"/>
      <c r="R402" s="1282"/>
      <c r="S402" s="1282"/>
      <c r="T402" s="1282"/>
      <c r="U402" s="1282"/>
      <c r="V402" s="1282"/>
      <c r="W402" s="1282"/>
      <c r="X402" s="1282"/>
      <c r="Y402" s="1282"/>
      <c r="Z402" s="1282"/>
    </row>
    <row r="403" spans="1:26" ht="16.5" customHeight="1">
      <c r="A403" s="1281"/>
      <c r="B403" s="1282"/>
      <c r="C403" s="1282"/>
      <c r="D403" s="1282"/>
      <c r="E403" s="1282"/>
      <c r="F403" s="1282"/>
      <c r="G403" s="1282"/>
      <c r="H403" s="1282"/>
      <c r="I403" s="1282"/>
      <c r="J403" s="1282"/>
      <c r="K403" s="1282"/>
      <c r="L403" s="1282"/>
      <c r="M403" s="1282"/>
      <c r="N403" s="1282"/>
      <c r="O403" s="1282"/>
      <c r="P403" s="1282"/>
      <c r="Q403" s="1282"/>
      <c r="R403" s="1282"/>
      <c r="S403" s="1282"/>
      <c r="T403" s="1282"/>
      <c r="U403" s="1282"/>
      <c r="V403" s="1282"/>
      <c r="W403" s="1282"/>
      <c r="X403" s="1282"/>
      <c r="Y403" s="1282"/>
      <c r="Z403" s="1282"/>
    </row>
    <row r="404" spans="1:26" ht="16.5" customHeight="1">
      <c r="A404" s="1281"/>
      <c r="B404" s="1282"/>
      <c r="C404" s="1282"/>
      <c r="D404" s="1282"/>
      <c r="E404" s="1282"/>
      <c r="F404" s="1282"/>
      <c r="G404" s="1282"/>
      <c r="H404" s="1282"/>
      <c r="I404" s="1282"/>
      <c r="J404" s="1282"/>
      <c r="K404" s="1282"/>
      <c r="L404" s="1282"/>
      <c r="M404" s="1282"/>
      <c r="N404" s="1282"/>
      <c r="O404" s="1282"/>
      <c r="P404" s="1282"/>
      <c r="Q404" s="1282"/>
      <c r="R404" s="1282"/>
      <c r="S404" s="1282"/>
      <c r="T404" s="1282"/>
      <c r="U404" s="1282"/>
      <c r="V404" s="1282"/>
      <c r="W404" s="1282"/>
      <c r="X404" s="1282"/>
      <c r="Y404" s="1282"/>
      <c r="Z404" s="1282"/>
    </row>
    <row r="405" spans="1:26" ht="16.5" customHeight="1">
      <c r="A405" s="1281"/>
      <c r="B405" s="1282"/>
      <c r="C405" s="1282"/>
      <c r="D405" s="1282"/>
      <c r="E405" s="1282"/>
      <c r="F405" s="1282"/>
      <c r="G405" s="1282"/>
      <c r="H405" s="1282"/>
      <c r="I405" s="1282"/>
      <c r="J405" s="1282"/>
      <c r="K405" s="1282"/>
      <c r="L405" s="1282"/>
      <c r="M405" s="1282"/>
      <c r="N405" s="1282"/>
      <c r="O405" s="1282"/>
      <c r="P405" s="1282"/>
      <c r="Q405" s="1282"/>
      <c r="R405" s="1282"/>
      <c r="S405" s="1282"/>
      <c r="T405" s="1282"/>
      <c r="U405" s="1282"/>
      <c r="V405" s="1282"/>
      <c r="W405" s="1282"/>
      <c r="X405" s="1282"/>
      <c r="Y405" s="1282"/>
      <c r="Z405" s="1282"/>
    </row>
    <row r="406" spans="1:26" ht="16.5" customHeight="1">
      <c r="A406" s="1281"/>
      <c r="B406" s="1282"/>
      <c r="C406" s="1282"/>
      <c r="D406" s="1282"/>
      <c r="E406" s="1282"/>
      <c r="F406" s="1282"/>
      <c r="G406" s="1282"/>
      <c r="H406" s="1282"/>
      <c r="I406" s="1282"/>
      <c r="J406" s="1282"/>
      <c r="K406" s="1282"/>
      <c r="L406" s="1282"/>
      <c r="M406" s="1282"/>
      <c r="N406" s="1282"/>
      <c r="O406" s="1282"/>
      <c r="P406" s="1282"/>
      <c r="Q406" s="1282"/>
      <c r="R406" s="1282"/>
      <c r="S406" s="1282"/>
      <c r="T406" s="1282"/>
      <c r="U406" s="1282"/>
      <c r="V406" s="1282"/>
      <c r="W406" s="1282"/>
      <c r="X406" s="1282"/>
      <c r="Y406" s="1282"/>
      <c r="Z406" s="1282"/>
    </row>
    <row r="407" spans="1:26" ht="16.5" customHeight="1">
      <c r="A407" s="1281"/>
      <c r="B407" s="1282"/>
      <c r="C407" s="1282"/>
      <c r="D407" s="1282"/>
      <c r="E407" s="1282"/>
      <c r="F407" s="1282"/>
      <c r="G407" s="1282"/>
      <c r="H407" s="1282"/>
      <c r="I407" s="1282"/>
      <c r="J407" s="1282"/>
      <c r="K407" s="1282"/>
      <c r="L407" s="1282"/>
      <c r="M407" s="1282"/>
      <c r="N407" s="1282"/>
      <c r="O407" s="1282"/>
      <c r="P407" s="1282"/>
      <c r="Q407" s="1282"/>
      <c r="R407" s="1282"/>
      <c r="S407" s="1282"/>
      <c r="T407" s="1282"/>
      <c r="U407" s="1282"/>
      <c r="V407" s="1282"/>
      <c r="W407" s="1282"/>
      <c r="X407" s="1282"/>
      <c r="Y407" s="1282"/>
      <c r="Z407" s="1282"/>
    </row>
    <row r="408" spans="1:26" ht="16.5" customHeight="1">
      <c r="A408" s="1281"/>
      <c r="B408" s="1282"/>
      <c r="C408" s="1282"/>
      <c r="D408" s="1282"/>
      <c r="E408" s="1282"/>
      <c r="F408" s="1282"/>
      <c r="G408" s="1282"/>
      <c r="H408" s="1282"/>
      <c r="I408" s="1282"/>
      <c r="J408" s="1282"/>
      <c r="K408" s="1282"/>
      <c r="L408" s="1282"/>
      <c r="M408" s="1282"/>
      <c r="N408" s="1282"/>
      <c r="O408" s="1282"/>
      <c r="P408" s="1282"/>
      <c r="Q408" s="1282"/>
      <c r="R408" s="1282"/>
      <c r="S408" s="1282"/>
      <c r="T408" s="1282"/>
      <c r="U408" s="1282"/>
      <c r="V408" s="1282"/>
      <c r="W408" s="1282"/>
      <c r="X408" s="1282"/>
      <c r="Y408" s="1282"/>
      <c r="Z408" s="1282"/>
    </row>
    <row r="409" spans="1:26" ht="16.5" customHeight="1">
      <c r="A409" s="1281"/>
      <c r="B409" s="1282"/>
      <c r="C409" s="1282"/>
      <c r="D409" s="1282"/>
      <c r="E409" s="1282"/>
      <c r="F409" s="1282"/>
      <c r="G409" s="1282"/>
      <c r="H409" s="1282"/>
      <c r="I409" s="1282"/>
      <c r="J409" s="1282"/>
      <c r="K409" s="1282"/>
      <c r="L409" s="1282"/>
      <c r="M409" s="1282"/>
      <c r="N409" s="1282"/>
      <c r="O409" s="1282"/>
      <c r="P409" s="1282"/>
      <c r="Q409" s="1282"/>
      <c r="R409" s="1282"/>
      <c r="S409" s="1282"/>
      <c r="T409" s="1282"/>
      <c r="U409" s="1282"/>
      <c r="V409" s="1282"/>
      <c r="W409" s="1282"/>
      <c r="X409" s="1282"/>
      <c r="Y409" s="1282"/>
      <c r="Z409" s="1282"/>
    </row>
    <row r="410" spans="1:26" ht="16.5" customHeight="1">
      <c r="A410" s="1281"/>
      <c r="B410" s="1282"/>
      <c r="C410" s="1282"/>
      <c r="D410" s="1282"/>
      <c r="E410" s="1282"/>
      <c r="F410" s="1282"/>
      <c r="G410" s="1282"/>
      <c r="H410" s="1282"/>
      <c r="I410" s="1282"/>
      <c r="J410" s="1282"/>
      <c r="K410" s="1282"/>
      <c r="L410" s="1282"/>
      <c r="M410" s="1282"/>
      <c r="N410" s="1282"/>
      <c r="O410" s="1282"/>
      <c r="P410" s="1282"/>
      <c r="Q410" s="1282"/>
      <c r="R410" s="1282"/>
      <c r="S410" s="1282"/>
      <c r="T410" s="1282"/>
      <c r="U410" s="1282"/>
      <c r="V410" s="1282"/>
      <c r="W410" s="1282"/>
      <c r="X410" s="1282"/>
      <c r="Y410" s="1282"/>
      <c r="Z410" s="1282"/>
    </row>
    <row r="411" spans="1:26" ht="16.5" customHeight="1">
      <c r="A411" s="1281"/>
      <c r="B411" s="1282"/>
      <c r="C411" s="1282"/>
      <c r="D411" s="1282"/>
      <c r="E411" s="1282"/>
      <c r="F411" s="1282"/>
      <c r="G411" s="1282"/>
      <c r="H411" s="1282"/>
      <c r="I411" s="1282"/>
      <c r="J411" s="1282"/>
      <c r="K411" s="1282"/>
      <c r="L411" s="1282"/>
      <c r="M411" s="1282"/>
      <c r="N411" s="1282"/>
      <c r="O411" s="1282"/>
      <c r="P411" s="1282"/>
      <c r="Q411" s="1282"/>
      <c r="R411" s="1282"/>
      <c r="S411" s="1282"/>
      <c r="T411" s="1282"/>
      <c r="U411" s="1282"/>
      <c r="V411" s="1282"/>
      <c r="W411" s="1282"/>
      <c r="X411" s="1282"/>
      <c r="Y411" s="1282"/>
      <c r="Z411" s="1282"/>
    </row>
    <row r="412" spans="1:26" ht="16.5" customHeight="1">
      <c r="A412" s="1281"/>
      <c r="B412" s="1282"/>
      <c r="C412" s="1282"/>
      <c r="D412" s="1282"/>
      <c r="E412" s="1282"/>
      <c r="F412" s="1282"/>
      <c r="G412" s="1282"/>
      <c r="H412" s="1282"/>
      <c r="I412" s="1282"/>
      <c r="J412" s="1282"/>
      <c r="K412" s="1282"/>
      <c r="L412" s="1282"/>
      <c r="M412" s="1282"/>
      <c r="N412" s="1282"/>
      <c r="O412" s="1282"/>
      <c r="P412" s="1282"/>
      <c r="Q412" s="1282"/>
      <c r="R412" s="1282"/>
      <c r="S412" s="1282"/>
      <c r="T412" s="1282"/>
      <c r="U412" s="1282"/>
      <c r="V412" s="1282"/>
      <c r="W412" s="1282"/>
      <c r="X412" s="1282"/>
      <c r="Y412" s="1282"/>
      <c r="Z412" s="1282"/>
    </row>
    <row r="413" spans="1:26" ht="16.5" customHeight="1">
      <c r="A413" s="1281"/>
      <c r="B413" s="1282"/>
      <c r="C413" s="1282"/>
      <c r="D413" s="1282"/>
      <c r="E413" s="1282"/>
      <c r="F413" s="1282"/>
      <c r="G413" s="1282"/>
      <c r="H413" s="1282"/>
      <c r="I413" s="1282"/>
      <c r="J413" s="1282"/>
      <c r="K413" s="1282"/>
      <c r="L413" s="1282"/>
      <c r="M413" s="1282"/>
      <c r="N413" s="1282"/>
      <c r="O413" s="1282"/>
      <c r="P413" s="1282"/>
      <c r="Q413" s="1282"/>
      <c r="R413" s="1282"/>
      <c r="S413" s="1282"/>
      <c r="T413" s="1282"/>
      <c r="U413" s="1282"/>
      <c r="V413" s="1282"/>
      <c r="W413" s="1282"/>
      <c r="X413" s="1282"/>
      <c r="Y413" s="1282"/>
      <c r="Z413" s="1282"/>
    </row>
    <row r="414" spans="1:26" ht="16.5" customHeight="1">
      <c r="A414" s="1281"/>
      <c r="B414" s="1282"/>
      <c r="C414" s="1282"/>
      <c r="D414" s="1282"/>
      <c r="E414" s="1282"/>
      <c r="F414" s="1282"/>
      <c r="G414" s="1282"/>
      <c r="H414" s="1282"/>
      <c r="I414" s="1282"/>
      <c r="J414" s="1282"/>
      <c r="K414" s="1282"/>
      <c r="L414" s="1282"/>
      <c r="M414" s="1282"/>
      <c r="N414" s="1282"/>
      <c r="O414" s="1282"/>
      <c r="P414" s="1282"/>
      <c r="Q414" s="1282"/>
      <c r="R414" s="1282"/>
      <c r="S414" s="1282"/>
      <c r="T414" s="1282"/>
      <c r="U414" s="1282"/>
      <c r="V414" s="1282"/>
      <c r="W414" s="1282"/>
      <c r="X414" s="1282"/>
      <c r="Y414" s="1282"/>
      <c r="Z414" s="1282"/>
    </row>
    <row r="415" spans="1:26" ht="16.5" customHeight="1">
      <c r="A415" s="1281"/>
      <c r="B415" s="1282"/>
      <c r="C415" s="1282"/>
      <c r="D415" s="1282"/>
      <c r="E415" s="1282"/>
      <c r="F415" s="1282"/>
      <c r="G415" s="1282"/>
      <c r="H415" s="1282"/>
      <c r="I415" s="1282"/>
      <c r="J415" s="1282"/>
      <c r="K415" s="1282"/>
      <c r="L415" s="1282"/>
      <c r="M415" s="1282"/>
      <c r="N415" s="1282"/>
      <c r="O415" s="1282"/>
      <c r="P415" s="1282"/>
      <c r="Q415" s="1282"/>
      <c r="R415" s="1282"/>
      <c r="S415" s="1282"/>
      <c r="T415" s="1282"/>
      <c r="U415" s="1282"/>
      <c r="V415" s="1282"/>
      <c r="W415" s="1282"/>
      <c r="X415" s="1282"/>
      <c r="Y415" s="1282"/>
      <c r="Z415" s="1282"/>
    </row>
    <row r="416" spans="1:26" ht="16.5" customHeight="1">
      <c r="A416" s="1281"/>
      <c r="B416" s="1282"/>
      <c r="C416" s="1282"/>
      <c r="D416" s="1282"/>
      <c r="E416" s="1282"/>
      <c r="F416" s="1282"/>
      <c r="G416" s="1282"/>
      <c r="H416" s="1282"/>
      <c r="I416" s="1282"/>
      <c r="J416" s="1282"/>
      <c r="K416" s="1282"/>
      <c r="L416" s="1282"/>
      <c r="M416" s="1282"/>
      <c r="N416" s="1282"/>
      <c r="O416" s="1282"/>
      <c r="P416" s="1282"/>
      <c r="Q416" s="1282"/>
      <c r="R416" s="1282"/>
      <c r="S416" s="1282"/>
      <c r="T416" s="1282"/>
      <c r="U416" s="1282"/>
      <c r="V416" s="1282"/>
      <c r="W416" s="1282"/>
      <c r="X416" s="1282"/>
      <c r="Y416" s="1282"/>
      <c r="Z416" s="1282"/>
    </row>
    <row r="417" spans="1:26" ht="16.5" customHeight="1">
      <c r="A417" s="1281"/>
      <c r="B417" s="1282"/>
      <c r="C417" s="1282"/>
      <c r="D417" s="1282"/>
      <c r="E417" s="1282"/>
      <c r="F417" s="1282"/>
      <c r="G417" s="1282"/>
      <c r="H417" s="1282"/>
      <c r="I417" s="1282"/>
      <c r="J417" s="1282"/>
      <c r="K417" s="1282"/>
      <c r="L417" s="1282"/>
      <c r="M417" s="1282"/>
      <c r="N417" s="1282"/>
      <c r="O417" s="1282"/>
      <c r="P417" s="1282"/>
      <c r="Q417" s="1282"/>
      <c r="R417" s="1282"/>
      <c r="S417" s="1282"/>
      <c r="T417" s="1282"/>
      <c r="U417" s="1282"/>
      <c r="V417" s="1282"/>
      <c r="W417" s="1282"/>
      <c r="X417" s="1282"/>
      <c r="Y417" s="1282"/>
      <c r="Z417" s="1282"/>
    </row>
    <row r="418" spans="1:26" ht="16.5" customHeight="1">
      <c r="A418" s="1281"/>
      <c r="B418" s="1282"/>
      <c r="C418" s="1282"/>
      <c r="D418" s="1282"/>
      <c r="E418" s="1282"/>
      <c r="F418" s="1282"/>
      <c r="G418" s="1282"/>
      <c r="H418" s="1282"/>
      <c r="I418" s="1282"/>
      <c r="J418" s="1282"/>
      <c r="K418" s="1282"/>
      <c r="L418" s="1282"/>
      <c r="M418" s="1282"/>
      <c r="N418" s="1282"/>
      <c r="O418" s="1282"/>
      <c r="P418" s="1282"/>
      <c r="Q418" s="1282"/>
      <c r="R418" s="1282"/>
      <c r="S418" s="1282"/>
      <c r="T418" s="1282"/>
      <c r="U418" s="1282"/>
      <c r="V418" s="1282"/>
      <c r="W418" s="1282"/>
      <c r="X418" s="1282"/>
      <c r="Y418" s="1282"/>
      <c r="Z418" s="1282"/>
    </row>
    <row r="419" spans="1:26" ht="16.5" customHeight="1">
      <c r="A419" s="1281"/>
      <c r="B419" s="1282"/>
      <c r="C419" s="1282"/>
      <c r="D419" s="1282"/>
      <c r="E419" s="1282"/>
      <c r="F419" s="1282"/>
      <c r="G419" s="1282"/>
      <c r="H419" s="1282"/>
      <c r="I419" s="1282"/>
      <c r="J419" s="1282"/>
      <c r="K419" s="1282"/>
      <c r="L419" s="1282"/>
      <c r="M419" s="1282"/>
      <c r="N419" s="1282"/>
      <c r="O419" s="1282"/>
      <c r="P419" s="1282"/>
      <c r="Q419" s="1282"/>
      <c r="R419" s="1282"/>
      <c r="S419" s="1282"/>
      <c r="T419" s="1282"/>
      <c r="U419" s="1282"/>
      <c r="V419" s="1282"/>
      <c r="W419" s="1282"/>
      <c r="X419" s="1282"/>
      <c r="Y419" s="1282"/>
      <c r="Z419" s="1282"/>
    </row>
    <row r="420" spans="1:26" ht="16.5" customHeight="1">
      <c r="A420" s="1281"/>
      <c r="B420" s="1282"/>
      <c r="C420" s="1282"/>
      <c r="D420" s="1282"/>
      <c r="E420" s="1282"/>
      <c r="F420" s="1282"/>
      <c r="G420" s="1282"/>
      <c r="H420" s="1282"/>
      <c r="I420" s="1282"/>
      <c r="J420" s="1282"/>
      <c r="K420" s="1282"/>
      <c r="L420" s="1282"/>
      <c r="M420" s="1282"/>
      <c r="N420" s="1282"/>
      <c r="O420" s="1282"/>
      <c r="P420" s="1282"/>
      <c r="Q420" s="1282"/>
      <c r="R420" s="1282"/>
      <c r="S420" s="1282"/>
      <c r="T420" s="1282"/>
      <c r="U420" s="1282"/>
      <c r="V420" s="1282"/>
      <c r="W420" s="1282"/>
      <c r="X420" s="1282"/>
      <c r="Y420" s="1282"/>
      <c r="Z420" s="1282"/>
    </row>
    <row r="421" spans="1:26" ht="16.5" customHeight="1">
      <c r="A421" s="1281"/>
      <c r="B421" s="1282"/>
      <c r="C421" s="1282"/>
      <c r="D421" s="1282"/>
      <c r="E421" s="1282"/>
      <c r="F421" s="1282"/>
      <c r="G421" s="1282"/>
      <c r="H421" s="1282"/>
      <c r="I421" s="1282"/>
      <c r="J421" s="1282"/>
      <c r="K421" s="1282"/>
      <c r="L421" s="1282"/>
      <c r="M421" s="1282"/>
      <c r="N421" s="1282"/>
      <c r="O421" s="1282"/>
      <c r="P421" s="1282"/>
      <c r="Q421" s="1282"/>
      <c r="R421" s="1282"/>
      <c r="S421" s="1282"/>
      <c r="T421" s="1282"/>
      <c r="U421" s="1282"/>
      <c r="V421" s="1282"/>
      <c r="W421" s="1282"/>
      <c r="X421" s="1282"/>
      <c r="Y421" s="1282"/>
      <c r="Z421" s="1282"/>
    </row>
    <row r="422" spans="1:26" ht="16.5" customHeight="1">
      <c r="A422" s="1281"/>
      <c r="B422" s="1282"/>
      <c r="C422" s="1282"/>
      <c r="D422" s="1282"/>
      <c r="E422" s="1282"/>
      <c r="F422" s="1282"/>
      <c r="G422" s="1282"/>
      <c r="H422" s="1282"/>
      <c r="I422" s="1282"/>
      <c r="J422" s="1282"/>
      <c r="K422" s="1282"/>
      <c r="L422" s="1282"/>
      <c r="M422" s="1282"/>
      <c r="N422" s="1282"/>
      <c r="O422" s="1282"/>
      <c r="P422" s="1282"/>
      <c r="Q422" s="1282"/>
      <c r="R422" s="1282"/>
      <c r="S422" s="1282"/>
      <c r="T422" s="1282"/>
      <c r="U422" s="1282"/>
      <c r="V422" s="1282"/>
      <c r="W422" s="1282"/>
      <c r="X422" s="1282"/>
      <c r="Y422" s="1282"/>
      <c r="Z422" s="1282"/>
    </row>
    <row r="423" spans="1:26" ht="16.5" customHeight="1">
      <c r="A423" s="1281"/>
      <c r="B423" s="1282"/>
      <c r="C423" s="1282"/>
      <c r="D423" s="1282"/>
      <c r="E423" s="1282"/>
      <c r="F423" s="1282"/>
      <c r="G423" s="1282"/>
      <c r="H423" s="1282"/>
      <c r="I423" s="1282"/>
      <c r="J423" s="1282"/>
      <c r="K423" s="1282"/>
      <c r="L423" s="1282"/>
      <c r="M423" s="1282"/>
      <c r="N423" s="1282"/>
      <c r="O423" s="1282"/>
      <c r="P423" s="1282"/>
      <c r="Q423" s="1282"/>
      <c r="R423" s="1282"/>
      <c r="S423" s="1282"/>
      <c r="T423" s="1282"/>
      <c r="U423" s="1282"/>
      <c r="V423" s="1282"/>
      <c r="W423" s="1282"/>
      <c r="X423" s="1282"/>
      <c r="Y423" s="1282"/>
      <c r="Z423" s="1282"/>
    </row>
    <row r="424" spans="1:26" ht="16.5" customHeight="1">
      <c r="A424" s="1281"/>
      <c r="B424" s="1282"/>
      <c r="C424" s="1282"/>
      <c r="D424" s="1282"/>
      <c r="E424" s="1282"/>
      <c r="F424" s="1282"/>
      <c r="G424" s="1282"/>
      <c r="H424" s="1282"/>
      <c r="I424" s="1282"/>
      <c r="J424" s="1282"/>
      <c r="K424" s="1282"/>
      <c r="L424" s="1282"/>
      <c r="M424" s="1282"/>
      <c r="N424" s="1282"/>
      <c r="O424" s="1282"/>
      <c r="P424" s="1282"/>
      <c r="Q424" s="1282"/>
      <c r="R424" s="1282"/>
      <c r="S424" s="1282"/>
      <c r="T424" s="1282"/>
      <c r="U424" s="1282"/>
      <c r="V424" s="1282"/>
      <c r="W424" s="1282"/>
      <c r="X424" s="1282"/>
      <c r="Y424" s="1282"/>
      <c r="Z424" s="1282"/>
    </row>
    <row r="425" spans="1:26" ht="16.5" customHeight="1">
      <c r="A425" s="1281"/>
      <c r="B425" s="1282"/>
      <c r="C425" s="1282"/>
      <c r="D425" s="1282"/>
      <c r="E425" s="1282"/>
      <c r="F425" s="1282"/>
      <c r="G425" s="1282"/>
      <c r="H425" s="1282"/>
      <c r="I425" s="1282"/>
      <c r="J425" s="1282"/>
      <c r="K425" s="1282"/>
      <c r="L425" s="1282"/>
      <c r="M425" s="1282"/>
      <c r="N425" s="1282"/>
      <c r="O425" s="1282"/>
      <c r="P425" s="1282"/>
      <c r="Q425" s="1282"/>
      <c r="R425" s="1282"/>
      <c r="S425" s="1282"/>
      <c r="T425" s="1282"/>
      <c r="U425" s="1282"/>
      <c r="V425" s="1282"/>
      <c r="W425" s="1282"/>
      <c r="X425" s="1282"/>
      <c r="Y425" s="1282"/>
      <c r="Z425" s="1282"/>
    </row>
    <row r="426" spans="1:26" ht="16.5" customHeight="1">
      <c r="A426" s="1281"/>
      <c r="B426" s="1282"/>
      <c r="C426" s="1282"/>
      <c r="D426" s="1282"/>
      <c r="E426" s="1282"/>
      <c r="F426" s="1282"/>
      <c r="G426" s="1282"/>
      <c r="H426" s="1282"/>
      <c r="I426" s="1282"/>
      <c r="J426" s="1282"/>
      <c r="K426" s="1282"/>
      <c r="L426" s="1282"/>
      <c r="M426" s="1282"/>
      <c r="N426" s="1282"/>
      <c r="O426" s="1282"/>
      <c r="P426" s="1282"/>
      <c r="Q426" s="1282"/>
      <c r="R426" s="1282"/>
      <c r="S426" s="1282"/>
      <c r="T426" s="1282"/>
      <c r="U426" s="1282"/>
      <c r="V426" s="1282"/>
      <c r="W426" s="1282"/>
      <c r="X426" s="1282"/>
      <c r="Y426" s="1282"/>
      <c r="Z426" s="1282"/>
    </row>
    <row r="427" spans="1:26" ht="16.5" customHeight="1">
      <c r="A427" s="1281"/>
      <c r="B427" s="1282"/>
      <c r="C427" s="1282"/>
      <c r="D427" s="1282"/>
      <c r="E427" s="1282"/>
      <c r="F427" s="1282"/>
      <c r="G427" s="1282"/>
      <c r="H427" s="1282"/>
      <c r="I427" s="1282"/>
      <c r="J427" s="1282"/>
      <c r="K427" s="1282"/>
      <c r="L427" s="1282"/>
      <c r="M427" s="1282"/>
      <c r="N427" s="1282"/>
      <c r="O427" s="1282"/>
      <c r="P427" s="1282"/>
      <c r="Q427" s="1282"/>
      <c r="R427" s="1282"/>
      <c r="S427" s="1282"/>
      <c r="T427" s="1282"/>
      <c r="U427" s="1282"/>
      <c r="V427" s="1282"/>
      <c r="W427" s="1282"/>
      <c r="X427" s="1282"/>
      <c r="Y427" s="1282"/>
      <c r="Z427" s="1282"/>
    </row>
    <row r="428" spans="1:26" ht="16.5" customHeight="1">
      <c r="A428" s="1281"/>
      <c r="B428" s="1282"/>
      <c r="C428" s="1282"/>
      <c r="D428" s="1282"/>
      <c r="E428" s="1282"/>
      <c r="F428" s="1282"/>
      <c r="G428" s="1282"/>
      <c r="H428" s="1282"/>
      <c r="I428" s="1282"/>
      <c r="J428" s="1282"/>
      <c r="K428" s="1282"/>
      <c r="L428" s="1282"/>
      <c r="M428" s="1282"/>
      <c r="N428" s="1282"/>
      <c r="O428" s="1282"/>
      <c r="P428" s="1282"/>
      <c r="Q428" s="1282"/>
      <c r="R428" s="1282"/>
      <c r="S428" s="1282"/>
      <c r="T428" s="1282"/>
      <c r="U428" s="1282"/>
      <c r="V428" s="1282"/>
      <c r="W428" s="1282"/>
      <c r="X428" s="1282"/>
      <c r="Y428" s="1282"/>
      <c r="Z428" s="1282"/>
    </row>
    <row r="429" spans="1:26" ht="16.5" customHeight="1">
      <c r="A429" s="1281"/>
      <c r="B429" s="1282"/>
      <c r="C429" s="1282"/>
      <c r="D429" s="1282"/>
      <c r="E429" s="1282"/>
      <c r="F429" s="1282"/>
      <c r="G429" s="1282"/>
      <c r="H429" s="1282"/>
      <c r="I429" s="1282"/>
      <c r="J429" s="1282"/>
      <c r="K429" s="1282"/>
      <c r="L429" s="1282"/>
      <c r="M429" s="1282"/>
      <c r="N429" s="1282"/>
      <c r="O429" s="1282"/>
      <c r="P429" s="1282"/>
      <c r="Q429" s="1282"/>
      <c r="R429" s="1282"/>
      <c r="S429" s="1282"/>
      <c r="T429" s="1282"/>
      <c r="U429" s="1282"/>
      <c r="V429" s="1282"/>
      <c r="W429" s="1282"/>
      <c r="X429" s="1282"/>
      <c r="Y429" s="1282"/>
      <c r="Z429" s="1282"/>
    </row>
    <row r="430" spans="1:26" ht="16.5" customHeight="1">
      <c r="A430" s="1281"/>
      <c r="B430" s="1282"/>
      <c r="C430" s="1282"/>
      <c r="D430" s="1282"/>
      <c r="E430" s="1282"/>
      <c r="F430" s="1282"/>
      <c r="G430" s="1282"/>
      <c r="H430" s="1282"/>
      <c r="I430" s="1282"/>
      <c r="J430" s="1282"/>
      <c r="K430" s="1282"/>
      <c r="L430" s="1282"/>
      <c r="M430" s="1282"/>
      <c r="N430" s="1282"/>
      <c r="O430" s="1282"/>
      <c r="P430" s="1282"/>
      <c r="Q430" s="1282"/>
      <c r="R430" s="1282"/>
      <c r="S430" s="1282"/>
      <c r="T430" s="1282"/>
      <c r="U430" s="1282"/>
      <c r="V430" s="1282"/>
      <c r="W430" s="1282"/>
      <c r="X430" s="1282"/>
      <c r="Y430" s="1282"/>
      <c r="Z430" s="1282"/>
    </row>
    <row r="431" spans="1:26" ht="16.5" customHeight="1">
      <c r="A431" s="1281"/>
      <c r="B431" s="1282"/>
      <c r="C431" s="1282"/>
      <c r="D431" s="1282"/>
      <c r="E431" s="1282"/>
      <c r="F431" s="1282"/>
      <c r="G431" s="1282"/>
      <c r="H431" s="1282"/>
      <c r="I431" s="1282"/>
      <c r="J431" s="1282"/>
      <c r="K431" s="1282"/>
      <c r="L431" s="1282"/>
      <c r="M431" s="1282"/>
      <c r="N431" s="1282"/>
      <c r="O431" s="1282"/>
      <c r="P431" s="1282"/>
      <c r="Q431" s="1282"/>
      <c r="R431" s="1282"/>
      <c r="S431" s="1282"/>
      <c r="T431" s="1282"/>
      <c r="U431" s="1282"/>
      <c r="V431" s="1282"/>
      <c r="W431" s="1282"/>
      <c r="X431" s="1282"/>
      <c r="Y431" s="1282"/>
      <c r="Z431" s="1282"/>
    </row>
    <row r="432" spans="1:26" ht="16.5" customHeight="1">
      <c r="A432" s="1281"/>
      <c r="B432" s="1282"/>
      <c r="C432" s="1282"/>
      <c r="D432" s="1282"/>
      <c r="E432" s="1282"/>
      <c r="F432" s="1282"/>
      <c r="G432" s="1282"/>
      <c r="H432" s="1282"/>
      <c r="I432" s="1282"/>
      <c r="J432" s="1282"/>
      <c r="K432" s="1282"/>
      <c r="L432" s="1282"/>
      <c r="M432" s="1282"/>
      <c r="N432" s="1282"/>
      <c r="O432" s="1282"/>
      <c r="P432" s="1282"/>
      <c r="Q432" s="1282"/>
      <c r="R432" s="1282"/>
      <c r="S432" s="1282"/>
      <c r="T432" s="1282"/>
      <c r="U432" s="1282"/>
      <c r="V432" s="1282"/>
      <c r="W432" s="1282"/>
      <c r="X432" s="1282"/>
      <c r="Y432" s="1282"/>
      <c r="Z432" s="1282"/>
    </row>
    <row r="433" spans="1:26" ht="16.5" customHeight="1">
      <c r="A433" s="1281"/>
      <c r="B433" s="1282"/>
      <c r="C433" s="1282"/>
      <c r="D433" s="1282"/>
      <c r="E433" s="1282"/>
      <c r="F433" s="1282"/>
      <c r="G433" s="1282"/>
      <c r="H433" s="1282"/>
      <c r="I433" s="1282"/>
      <c r="J433" s="1282"/>
      <c r="K433" s="1282"/>
      <c r="L433" s="1282"/>
      <c r="M433" s="1282"/>
      <c r="N433" s="1282"/>
      <c r="O433" s="1282"/>
      <c r="P433" s="1282"/>
      <c r="Q433" s="1282"/>
      <c r="R433" s="1282"/>
      <c r="S433" s="1282"/>
      <c r="T433" s="1282"/>
      <c r="U433" s="1282"/>
      <c r="V433" s="1282"/>
      <c r="W433" s="1282"/>
      <c r="X433" s="1282"/>
      <c r="Y433" s="1282"/>
      <c r="Z433" s="1282"/>
    </row>
    <row r="434" spans="1:26" ht="16.5" customHeight="1">
      <c r="A434" s="1281"/>
      <c r="B434" s="1282"/>
      <c r="C434" s="1282"/>
      <c r="D434" s="1282"/>
      <c r="E434" s="1282"/>
      <c r="F434" s="1282"/>
      <c r="G434" s="1282"/>
      <c r="H434" s="1282"/>
      <c r="I434" s="1282"/>
      <c r="J434" s="1282"/>
      <c r="K434" s="1282"/>
      <c r="L434" s="1282"/>
      <c r="M434" s="1282"/>
      <c r="N434" s="1282"/>
      <c r="O434" s="1282"/>
      <c r="P434" s="1282"/>
      <c r="Q434" s="1282"/>
      <c r="R434" s="1282"/>
      <c r="S434" s="1282"/>
      <c r="T434" s="1282"/>
      <c r="U434" s="1282"/>
      <c r="V434" s="1282"/>
      <c r="W434" s="1282"/>
      <c r="X434" s="1282"/>
      <c r="Y434" s="1282"/>
      <c r="Z434" s="1282"/>
    </row>
    <row r="435" spans="1:26" ht="16.5" customHeight="1">
      <c r="A435" s="1281"/>
      <c r="B435" s="1282"/>
      <c r="C435" s="1282"/>
      <c r="D435" s="1282"/>
      <c r="E435" s="1282"/>
      <c r="F435" s="1282"/>
      <c r="G435" s="1282"/>
      <c r="H435" s="1282"/>
      <c r="I435" s="1282"/>
      <c r="J435" s="1282"/>
      <c r="K435" s="1282"/>
      <c r="L435" s="1282"/>
      <c r="M435" s="1282"/>
      <c r="N435" s="1282"/>
      <c r="O435" s="1282"/>
      <c r="P435" s="1282"/>
      <c r="Q435" s="1282"/>
      <c r="R435" s="1282"/>
      <c r="S435" s="1282"/>
      <c r="T435" s="1282"/>
      <c r="U435" s="1282"/>
      <c r="V435" s="1282"/>
      <c r="W435" s="1282"/>
      <c r="X435" s="1282"/>
      <c r="Y435" s="1282"/>
      <c r="Z435" s="1282"/>
    </row>
    <row r="436" spans="1:26" ht="16.5" customHeight="1">
      <c r="A436" s="1281"/>
      <c r="B436" s="1282"/>
      <c r="C436" s="1282"/>
      <c r="D436" s="1282"/>
      <c r="E436" s="1282"/>
      <c r="F436" s="1282"/>
      <c r="G436" s="1282"/>
      <c r="H436" s="1282"/>
      <c r="I436" s="1282"/>
      <c r="J436" s="1282"/>
      <c r="K436" s="1282"/>
      <c r="L436" s="1282"/>
      <c r="M436" s="1282"/>
      <c r="N436" s="1282"/>
      <c r="O436" s="1282"/>
      <c r="P436" s="1282"/>
      <c r="Q436" s="1282"/>
      <c r="R436" s="1282"/>
      <c r="S436" s="1282"/>
      <c r="T436" s="1282"/>
      <c r="U436" s="1282"/>
      <c r="V436" s="1282"/>
      <c r="W436" s="1282"/>
      <c r="X436" s="1282"/>
      <c r="Y436" s="1282"/>
      <c r="Z436" s="1282"/>
    </row>
    <row r="437" spans="1:26" ht="16.5" customHeight="1">
      <c r="A437" s="1281"/>
      <c r="B437" s="1282"/>
      <c r="C437" s="1282"/>
      <c r="D437" s="1282"/>
      <c r="E437" s="1282"/>
      <c r="F437" s="1282"/>
      <c r="G437" s="1282"/>
      <c r="H437" s="1282"/>
      <c r="I437" s="1282"/>
      <c r="J437" s="1282"/>
      <c r="K437" s="1282"/>
      <c r="L437" s="1282"/>
      <c r="M437" s="1282"/>
      <c r="N437" s="1282"/>
      <c r="O437" s="1282"/>
      <c r="P437" s="1282"/>
      <c r="Q437" s="1282"/>
      <c r="R437" s="1282"/>
      <c r="S437" s="1282"/>
      <c r="T437" s="1282"/>
      <c r="U437" s="1282"/>
      <c r="V437" s="1282"/>
      <c r="W437" s="1282"/>
      <c r="X437" s="1282"/>
      <c r="Y437" s="1282"/>
      <c r="Z437" s="1282"/>
    </row>
    <row r="438" spans="1:26" ht="16.5" customHeight="1">
      <c r="A438" s="1281"/>
      <c r="B438" s="1282"/>
      <c r="C438" s="1282"/>
      <c r="D438" s="1282"/>
      <c r="E438" s="1282"/>
      <c r="F438" s="1282"/>
      <c r="G438" s="1282"/>
      <c r="H438" s="1282"/>
      <c r="I438" s="1282"/>
      <c r="J438" s="1282"/>
      <c r="K438" s="1282"/>
      <c r="L438" s="1282"/>
      <c r="M438" s="1282"/>
      <c r="N438" s="1282"/>
      <c r="O438" s="1282"/>
      <c r="P438" s="1282"/>
      <c r="Q438" s="1282"/>
      <c r="R438" s="1282"/>
      <c r="S438" s="1282"/>
      <c r="T438" s="1282"/>
      <c r="U438" s="1282"/>
      <c r="V438" s="1282"/>
      <c r="W438" s="1282"/>
      <c r="X438" s="1282"/>
      <c r="Y438" s="1282"/>
      <c r="Z438" s="1282"/>
    </row>
    <row r="439" spans="1:26" ht="16.5" customHeight="1">
      <c r="A439" s="1281"/>
      <c r="B439" s="1282"/>
      <c r="C439" s="1282"/>
      <c r="D439" s="1282"/>
      <c r="E439" s="1282"/>
      <c r="F439" s="1282"/>
      <c r="G439" s="1282"/>
      <c r="H439" s="1282"/>
      <c r="I439" s="1282"/>
      <c r="J439" s="1282"/>
      <c r="K439" s="1282"/>
      <c r="L439" s="1282"/>
      <c r="M439" s="1282"/>
      <c r="N439" s="1282"/>
      <c r="O439" s="1282"/>
      <c r="P439" s="1282"/>
      <c r="Q439" s="1282"/>
      <c r="R439" s="1282"/>
      <c r="S439" s="1282"/>
      <c r="T439" s="1282"/>
      <c r="U439" s="1282"/>
      <c r="V439" s="1282"/>
      <c r="W439" s="1282"/>
      <c r="X439" s="1282"/>
      <c r="Y439" s="1282"/>
      <c r="Z439" s="1282"/>
    </row>
    <row r="440" spans="1:26" ht="16.5" customHeight="1">
      <c r="A440" s="1281"/>
      <c r="B440" s="1282"/>
      <c r="C440" s="1282"/>
      <c r="D440" s="1282"/>
      <c r="E440" s="1282"/>
      <c r="F440" s="1282"/>
      <c r="G440" s="1282"/>
      <c r="H440" s="1282"/>
      <c r="I440" s="1282"/>
      <c r="J440" s="1282"/>
      <c r="K440" s="1282"/>
      <c r="L440" s="1282"/>
      <c r="M440" s="1282"/>
      <c r="N440" s="1282"/>
      <c r="O440" s="1282"/>
      <c r="P440" s="1282"/>
      <c r="Q440" s="1282"/>
      <c r="R440" s="1282"/>
      <c r="S440" s="1282"/>
      <c r="T440" s="1282"/>
      <c r="U440" s="1282"/>
      <c r="V440" s="1282"/>
      <c r="W440" s="1282"/>
      <c r="X440" s="1282"/>
      <c r="Y440" s="1282"/>
      <c r="Z440" s="1282"/>
    </row>
    <row r="441" spans="1:26" ht="16.5" customHeight="1">
      <c r="A441" s="1281"/>
      <c r="B441" s="1282"/>
      <c r="C441" s="1282"/>
      <c r="D441" s="1282"/>
      <c r="E441" s="1282"/>
      <c r="F441" s="1282"/>
      <c r="G441" s="1282"/>
      <c r="H441" s="1282"/>
      <c r="I441" s="1282"/>
      <c r="J441" s="1282"/>
      <c r="K441" s="1282"/>
      <c r="L441" s="1282"/>
      <c r="M441" s="1282"/>
      <c r="N441" s="1282"/>
      <c r="O441" s="1282"/>
      <c r="P441" s="1282"/>
      <c r="Q441" s="1282"/>
      <c r="R441" s="1282"/>
      <c r="S441" s="1282"/>
      <c r="T441" s="1282"/>
      <c r="U441" s="1282"/>
      <c r="V441" s="1282"/>
      <c r="W441" s="1282"/>
      <c r="X441" s="1282"/>
      <c r="Y441" s="1282"/>
      <c r="Z441" s="1282"/>
    </row>
    <row r="442" spans="1:26" ht="16.5" customHeight="1">
      <c r="A442" s="1281"/>
      <c r="B442" s="1282"/>
      <c r="C442" s="1282"/>
      <c r="D442" s="1282"/>
      <c r="E442" s="1282"/>
      <c r="F442" s="1282"/>
      <c r="G442" s="1282"/>
      <c r="H442" s="1282"/>
      <c r="I442" s="1282"/>
      <c r="J442" s="1282"/>
      <c r="K442" s="1282"/>
      <c r="L442" s="1282"/>
      <c r="M442" s="1282"/>
      <c r="N442" s="1282"/>
      <c r="O442" s="1282"/>
      <c r="P442" s="1282"/>
      <c r="Q442" s="1282"/>
      <c r="R442" s="1282"/>
      <c r="S442" s="1282"/>
      <c r="T442" s="1282"/>
      <c r="U442" s="1282"/>
      <c r="V442" s="1282"/>
      <c r="W442" s="1282"/>
      <c r="X442" s="1282"/>
      <c r="Y442" s="1282"/>
      <c r="Z442" s="1282"/>
    </row>
    <row r="443" spans="1:26" ht="16.5" customHeight="1">
      <c r="A443" s="1281"/>
      <c r="B443" s="1282"/>
      <c r="C443" s="1282"/>
      <c r="D443" s="1282"/>
      <c r="E443" s="1282"/>
      <c r="F443" s="1282"/>
      <c r="G443" s="1282"/>
      <c r="H443" s="1282"/>
      <c r="I443" s="1282"/>
      <c r="J443" s="1282"/>
      <c r="K443" s="1282"/>
      <c r="L443" s="1282"/>
      <c r="M443" s="1282"/>
      <c r="N443" s="1282"/>
      <c r="O443" s="1282"/>
      <c r="P443" s="1282"/>
      <c r="Q443" s="1282"/>
      <c r="R443" s="1282"/>
      <c r="S443" s="1282"/>
      <c r="T443" s="1282"/>
      <c r="U443" s="1282"/>
      <c r="V443" s="1282"/>
      <c r="W443" s="1282"/>
      <c r="X443" s="1282"/>
      <c r="Y443" s="1282"/>
      <c r="Z443" s="1282"/>
    </row>
    <row r="444" spans="1:26" ht="16.5" customHeight="1">
      <c r="A444" s="1281"/>
      <c r="B444" s="1282"/>
      <c r="C444" s="1282"/>
      <c r="D444" s="1282"/>
      <c r="E444" s="1282"/>
      <c r="F444" s="1282"/>
      <c r="G444" s="1282"/>
      <c r="H444" s="1282"/>
      <c r="I444" s="1282"/>
      <c r="J444" s="1282"/>
      <c r="K444" s="1282"/>
      <c r="L444" s="1282"/>
      <c r="M444" s="1282"/>
      <c r="N444" s="1282"/>
      <c r="O444" s="1282"/>
      <c r="P444" s="1282"/>
      <c r="Q444" s="1282"/>
      <c r="R444" s="1282"/>
      <c r="S444" s="1282"/>
      <c r="T444" s="1282"/>
      <c r="U444" s="1282"/>
      <c r="V444" s="1282"/>
      <c r="W444" s="1282"/>
      <c r="X444" s="1282"/>
      <c r="Y444" s="1282"/>
      <c r="Z444" s="1282"/>
    </row>
    <row r="445" spans="1:26" ht="16.5" customHeight="1">
      <c r="A445" s="1281"/>
      <c r="B445" s="1282"/>
      <c r="C445" s="1282"/>
      <c r="D445" s="1282"/>
      <c r="E445" s="1282"/>
      <c r="F445" s="1282"/>
      <c r="G445" s="1282"/>
      <c r="H445" s="1282"/>
      <c r="I445" s="1282"/>
      <c r="J445" s="1282"/>
      <c r="K445" s="1282"/>
      <c r="L445" s="1282"/>
      <c r="M445" s="1282"/>
      <c r="N445" s="1282"/>
      <c r="O445" s="1282"/>
      <c r="P445" s="1282"/>
      <c r="Q445" s="1282"/>
      <c r="R445" s="1282"/>
      <c r="S445" s="1282"/>
      <c r="T445" s="1282"/>
      <c r="U445" s="1282"/>
      <c r="V445" s="1282"/>
      <c r="W445" s="1282"/>
      <c r="X445" s="1282"/>
      <c r="Y445" s="1282"/>
      <c r="Z445" s="1282"/>
    </row>
    <row r="446" spans="1:26" ht="16.5" customHeight="1">
      <c r="A446" s="1281"/>
      <c r="B446" s="1282"/>
      <c r="C446" s="1282"/>
      <c r="D446" s="1282"/>
      <c r="E446" s="1282"/>
      <c r="F446" s="1282"/>
      <c r="G446" s="1282"/>
      <c r="H446" s="1282"/>
      <c r="I446" s="1282"/>
      <c r="J446" s="1282"/>
      <c r="K446" s="1282"/>
      <c r="L446" s="1282"/>
      <c r="M446" s="1282"/>
      <c r="N446" s="1282"/>
      <c r="O446" s="1282"/>
      <c r="P446" s="1282"/>
      <c r="Q446" s="1282"/>
      <c r="R446" s="1282"/>
      <c r="S446" s="1282"/>
      <c r="T446" s="1282"/>
      <c r="U446" s="1282"/>
      <c r="V446" s="1282"/>
      <c r="W446" s="1282"/>
      <c r="X446" s="1282"/>
      <c r="Y446" s="1282"/>
      <c r="Z446" s="1282"/>
    </row>
    <row r="447" spans="1:26" ht="16.5" customHeight="1">
      <c r="A447" s="1281"/>
      <c r="B447" s="1282"/>
      <c r="C447" s="1282"/>
      <c r="D447" s="1282"/>
      <c r="E447" s="1282"/>
      <c r="F447" s="1282"/>
      <c r="G447" s="1282"/>
      <c r="H447" s="1282"/>
      <c r="I447" s="1282"/>
      <c r="J447" s="1282"/>
      <c r="K447" s="1282"/>
      <c r="L447" s="1282"/>
      <c r="M447" s="1282"/>
      <c r="N447" s="1282"/>
      <c r="O447" s="1282"/>
      <c r="P447" s="1282"/>
      <c r="Q447" s="1282"/>
      <c r="R447" s="1282"/>
      <c r="S447" s="1282"/>
      <c r="T447" s="1282"/>
      <c r="U447" s="1282"/>
      <c r="V447" s="1282"/>
      <c r="W447" s="1282"/>
      <c r="X447" s="1282"/>
      <c r="Y447" s="1282"/>
      <c r="Z447" s="1282"/>
    </row>
    <row r="448" spans="1:26" ht="16.5" customHeight="1">
      <c r="A448" s="1281"/>
      <c r="B448" s="1282"/>
      <c r="C448" s="1282"/>
      <c r="D448" s="1282"/>
      <c r="E448" s="1282"/>
      <c r="F448" s="1282"/>
      <c r="G448" s="1282"/>
      <c r="H448" s="1282"/>
      <c r="I448" s="1282"/>
      <c r="J448" s="1282"/>
      <c r="K448" s="1282"/>
      <c r="L448" s="1282"/>
      <c r="M448" s="1282"/>
      <c r="N448" s="1282"/>
      <c r="O448" s="1282"/>
      <c r="P448" s="1282"/>
      <c r="Q448" s="1282"/>
      <c r="R448" s="1282"/>
      <c r="S448" s="1282"/>
      <c r="T448" s="1282"/>
      <c r="U448" s="1282"/>
      <c r="V448" s="1282"/>
      <c r="W448" s="1282"/>
      <c r="X448" s="1282"/>
      <c r="Y448" s="1282"/>
      <c r="Z448" s="1282"/>
    </row>
    <row r="449" spans="1:26" ht="16.5" customHeight="1">
      <c r="A449" s="1281"/>
      <c r="B449" s="1282"/>
      <c r="C449" s="1282"/>
      <c r="D449" s="1282"/>
      <c r="E449" s="1282"/>
      <c r="F449" s="1282"/>
      <c r="G449" s="1282"/>
      <c r="H449" s="1282"/>
      <c r="I449" s="1282"/>
      <c r="J449" s="1282"/>
      <c r="K449" s="1282"/>
      <c r="L449" s="1282"/>
      <c r="M449" s="1282"/>
      <c r="N449" s="1282"/>
      <c r="O449" s="1282"/>
      <c r="P449" s="1282"/>
      <c r="Q449" s="1282"/>
      <c r="R449" s="1282"/>
      <c r="S449" s="1282"/>
      <c r="T449" s="1282"/>
      <c r="U449" s="1282"/>
      <c r="V449" s="1282"/>
      <c r="W449" s="1282"/>
      <c r="X449" s="1282"/>
      <c r="Y449" s="1282"/>
      <c r="Z449" s="1282"/>
    </row>
    <row r="450" spans="1:26" ht="16.5" customHeight="1">
      <c r="A450" s="1281"/>
      <c r="B450" s="1282"/>
      <c r="C450" s="1282"/>
      <c r="D450" s="1282"/>
      <c r="E450" s="1282"/>
      <c r="F450" s="1282"/>
      <c r="G450" s="1282"/>
      <c r="H450" s="1282"/>
      <c r="I450" s="1282"/>
      <c r="J450" s="1282"/>
      <c r="K450" s="1282"/>
      <c r="L450" s="1282"/>
      <c r="M450" s="1282"/>
      <c r="N450" s="1282"/>
      <c r="O450" s="1282"/>
      <c r="P450" s="1282"/>
      <c r="Q450" s="1282"/>
      <c r="R450" s="1282"/>
      <c r="S450" s="1282"/>
      <c r="T450" s="1282"/>
      <c r="U450" s="1282"/>
      <c r="V450" s="1282"/>
      <c r="W450" s="1282"/>
      <c r="X450" s="1282"/>
      <c r="Y450" s="1282"/>
      <c r="Z450" s="1282"/>
    </row>
    <row r="451" spans="1:26" ht="16.5" customHeight="1">
      <c r="A451" s="1281"/>
      <c r="B451" s="1282"/>
      <c r="C451" s="1282"/>
      <c r="D451" s="1282"/>
      <c r="E451" s="1282"/>
      <c r="F451" s="1282"/>
      <c r="G451" s="1282"/>
      <c r="H451" s="1282"/>
      <c r="I451" s="1282"/>
      <c r="J451" s="1282"/>
      <c r="K451" s="1282"/>
      <c r="L451" s="1282"/>
      <c r="M451" s="1282"/>
      <c r="N451" s="1282"/>
      <c r="O451" s="1282"/>
      <c r="P451" s="1282"/>
      <c r="Q451" s="1282"/>
      <c r="R451" s="1282"/>
      <c r="S451" s="1282"/>
      <c r="T451" s="1282"/>
      <c r="U451" s="1282"/>
      <c r="V451" s="1282"/>
      <c r="W451" s="1282"/>
      <c r="X451" s="1282"/>
      <c r="Y451" s="1282"/>
      <c r="Z451" s="1282"/>
    </row>
    <row r="452" spans="1:26" ht="16.5" customHeight="1">
      <c r="A452" s="1281"/>
      <c r="B452" s="1282"/>
      <c r="C452" s="1282"/>
      <c r="D452" s="1282"/>
      <c r="E452" s="1282"/>
      <c r="F452" s="1282"/>
      <c r="G452" s="1282"/>
      <c r="H452" s="1282"/>
      <c r="I452" s="1282"/>
      <c r="J452" s="1282"/>
      <c r="K452" s="1282"/>
      <c r="L452" s="1282"/>
      <c r="M452" s="1282"/>
      <c r="N452" s="1282"/>
      <c r="O452" s="1282"/>
      <c r="P452" s="1282"/>
      <c r="Q452" s="1282"/>
      <c r="R452" s="1282"/>
      <c r="S452" s="1282"/>
      <c r="T452" s="1282"/>
      <c r="U452" s="1282"/>
      <c r="V452" s="1282"/>
      <c r="W452" s="1282"/>
      <c r="X452" s="1282"/>
      <c r="Y452" s="1282"/>
      <c r="Z452" s="1282"/>
    </row>
    <row r="453" spans="1:26" ht="16.5" customHeight="1">
      <c r="A453" s="1281"/>
      <c r="B453" s="1282"/>
      <c r="C453" s="1282"/>
      <c r="D453" s="1282"/>
      <c r="E453" s="1282"/>
      <c r="F453" s="1282"/>
      <c r="G453" s="1282"/>
      <c r="H453" s="1282"/>
      <c r="I453" s="1282"/>
      <c r="J453" s="1282"/>
      <c r="K453" s="1282"/>
      <c r="L453" s="1282"/>
      <c r="M453" s="1282"/>
      <c r="N453" s="1282"/>
      <c r="O453" s="1282"/>
      <c r="P453" s="1282"/>
      <c r="Q453" s="1282"/>
      <c r="R453" s="1282"/>
      <c r="S453" s="1282"/>
      <c r="T453" s="1282"/>
      <c r="U453" s="1282"/>
      <c r="V453" s="1282"/>
      <c r="W453" s="1282"/>
      <c r="X453" s="1282"/>
      <c r="Y453" s="1282"/>
      <c r="Z453" s="1282"/>
    </row>
    <row r="454" spans="1:26" ht="16.5" customHeight="1">
      <c r="A454" s="1281"/>
      <c r="B454" s="1282"/>
      <c r="C454" s="1282"/>
      <c r="D454" s="1282"/>
      <c r="E454" s="1282"/>
      <c r="F454" s="1282"/>
      <c r="G454" s="1282"/>
      <c r="H454" s="1282"/>
      <c r="I454" s="1282"/>
      <c r="J454" s="1282"/>
      <c r="K454" s="1282"/>
      <c r="L454" s="1282"/>
      <c r="M454" s="1282"/>
      <c r="N454" s="1282"/>
      <c r="O454" s="1282"/>
      <c r="P454" s="1282"/>
      <c r="Q454" s="1282"/>
      <c r="R454" s="1282"/>
      <c r="S454" s="1282"/>
      <c r="T454" s="1282"/>
      <c r="U454" s="1282"/>
      <c r="V454" s="1282"/>
      <c r="W454" s="1282"/>
      <c r="X454" s="1282"/>
      <c r="Y454" s="1282"/>
      <c r="Z454" s="1282"/>
    </row>
    <row r="455" spans="1:26" ht="16.5" customHeight="1">
      <c r="A455" s="1281"/>
      <c r="B455" s="1282"/>
      <c r="C455" s="1282"/>
      <c r="D455" s="1282"/>
      <c r="E455" s="1282"/>
      <c r="F455" s="1282"/>
      <c r="G455" s="1282"/>
      <c r="H455" s="1282"/>
      <c r="I455" s="1282"/>
      <c r="J455" s="1282"/>
      <c r="K455" s="1282"/>
      <c r="L455" s="1282"/>
      <c r="M455" s="1282"/>
      <c r="N455" s="1282"/>
      <c r="O455" s="1282"/>
      <c r="P455" s="1282"/>
      <c r="Q455" s="1282"/>
      <c r="R455" s="1282"/>
      <c r="S455" s="1282"/>
      <c r="T455" s="1282"/>
      <c r="U455" s="1282"/>
      <c r="V455" s="1282"/>
      <c r="W455" s="1282"/>
      <c r="X455" s="1282"/>
      <c r="Y455" s="1282"/>
      <c r="Z455" s="1282"/>
    </row>
    <row r="456" spans="1:26" ht="16.5" customHeight="1">
      <c r="A456" s="1281"/>
      <c r="B456" s="1282"/>
      <c r="C456" s="1282"/>
      <c r="D456" s="1282"/>
      <c r="E456" s="1282"/>
      <c r="F456" s="1282"/>
      <c r="G456" s="1282"/>
      <c r="H456" s="1282"/>
      <c r="I456" s="1282"/>
      <c r="J456" s="1282"/>
      <c r="K456" s="1282"/>
      <c r="L456" s="1282"/>
      <c r="M456" s="1282"/>
      <c r="N456" s="1282"/>
      <c r="O456" s="1282"/>
      <c r="P456" s="1282"/>
      <c r="Q456" s="1282"/>
      <c r="R456" s="1282"/>
      <c r="S456" s="1282"/>
      <c r="T456" s="1282"/>
      <c r="U456" s="1282"/>
      <c r="V456" s="1282"/>
      <c r="W456" s="1282"/>
      <c r="X456" s="1282"/>
      <c r="Y456" s="1282"/>
      <c r="Z456" s="1282"/>
    </row>
    <row r="457" spans="1:26" ht="16.5" customHeight="1">
      <c r="A457" s="1281"/>
      <c r="B457" s="1282"/>
      <c r="C457" s="1282"/>
      <c r="D457" s="1282"/>
      <c r="E457" s="1282"/>
      <c r="F457" s="1282"/>
      <c r="G457" s="1282"/>
      <c r="H457" s="1282"/>
      <c r="I457" s="1282"/>
      <c r="J457" s="1282"/>
      <c r="K457" s="1282"/>
      <c r="L457" s="1282"/>
      <c r="M457" s="1282"/>
      <c r="N457" s="1282"/>
      <c r="O457" s="1282"/>
      <c r="P457" s="1282"/>
      <c r="Q457" s="1282"/>
      <c r="R457" s="1282"/>
      <c r="S457" s="1282"/>
      <c r="T457" s="1282"/>
      <c r="U457" s="1282"/>
      <c r="V457" s="1282"/>
      <c r="W457" s="1282"/>
      <c r="X457" s="1282"/>
      <c r="Y457" s="1282"/>
      <c r="Z457" s="1282"/>
    </row>
    <row r="458" spans="1:26" ht="16.5" customHeight="1">
      <c r="A458" s="1281"/>
      <c r="B458" s="1282"/>
      <c r="C458" s="1282"/>
      <c r="D458" s="1282"/>
      <c r="E458" s="1282"/>
      <c r="F458" s="1282"/>
      <c r="G458" s="1282"/>
      <c r="H458" s="1282"/>
      <c r="I458" s="1282"/>
      <c r="J458" s="1282"/>
      <c r="K458" s="1282"/>
      <c r="L458" s="1282"/>
      <c r="M458" s="1282"/>
      <c r="N458" s="1282"/>
      <c r="O458" s="1282"/>
      <c r="P458" s="1282"/>
      <c r="Q458" s="1282"/>
      <c r="R458" s="1282"/>
      <c r="S458" s="1282"/>
      <c r="T458" s="1282"/>
      <c r="U458" s="1282"/>
      <c r="V458" s="1282"/>
      <c r="W458" s="1282"/>
      <c r="X458" s="1282"/>
      <c r="Y458" s="1282"/>
      <c r="Z458" s="1282"/>
    </row>
    <row r="459" spans="1:26" ht="16.5" customHeight="1">
      <c r="A459" s="1281"/>
      <c r="B459" s="1282"/>
      <c r="C459" s="1282"/>
      <c r="D459" s="1282"/>
      <c r="E459" s="1282"/>
      <c r="F459" s="1282"/>
      <c r="G459" s="1282"/>
      <c r="H459" s="1282"/>
      <c r="I459" s="1282"/>
      <c r="J459" s="1282"/>
      <c r="K459" s="1282"/>
      <c r="L459" s="1282"/>
      <c r="M459" s="1282"/>
      <c r="N459" s="1282"/>
      <c r="O459" s="1282"/>
      <c r="P459" s="1282"/>
      <c r="Q459" s="1282"/>
      <c r="R459" s="1282"/>
      <c r="S459" s="1282"/>
      <c r="T459" s="1282"/>
      <c r="U459" s="1282"/>
      <c r="V459" s="1282"/>
      <c r="W459" s="1282"/>
      <c r="X459" s="1282"/>
      <c r="Y459" s="1282"/>
      <c r="Z459" s="1282"/>
    </row>
    <row r="460" spans="1:26" ht="16.5" customHeight="1">
      <c r="A460" s="1281"/>
      <c r="B460" s="1282"/>
      <c r="C460" s="1282"/>
      <c r="D460" s="1282"/>
      <c r="E460" s="1282"/>
      <c r="F460" s="1282"/>
      <c r="G460" s="1282"/>
      <c r="H460" s="1282"/>
      <c r="I460" s="1282"/>
      <c r="J460" s="1282"/>
      <c r="K460" s="1282"/>
      <c r="L460" s="1282"/>
      <c r="M460" s="1282"/>
      <c r="N460" s="1282"/>
      <c r="O460" s="1282"/>
      <c r="P460" s="1282"/>
      <c r="Q460" s="1282"/>
      <c r="R460" s="1282"/>
      <c r="S460" s="1282"/>
      <c r="T460" s="1282"/>
      <c r="U460" s="1282"/>
      <c r="V460" s="1282"/>
      <c r="W460" s="1282"/>
      <c r="X460" s="1282"/>
      <c r="Y460" s="1282"/>
      <c r="Z460" s="1282"/>
    </row>
    <row r="461" spans="1:26" ht="16.5" customHeight="1">
      <c r="A461" s="1281"/>
      <c r="B461" s="1282"/>
      <c r="C461" s="1282"/>
      <c r="D461" s="1282"/>
      <c r="E461" s="1282"/>
      <c r="F461" s="1282"/>
      <c r="G461" s="1282"/>
      <c r="H461" s="1282"/>
      <c r="I461" s="1282"/>
      <c r="J461" s="1282"/>
      <c r="K461" s="1282"/>
      <c r="L461" s="1282"/>
      <c r="M461" s="1282"/>
      <c r="N461" s="1282"/>
      <c r="O461" s="1282"/>
      <c r="P461" s="1282"/>
      <c r="Q461" s="1282"/>
      <c r="R461" s="1282"/>
      <c r="S461" s="1282"/>
      <c r="T461" s="1282"/>
      <c r="U461" s="1282"/>
      <c r="V461" s="1282"/>
      <c r="W461" s="1282"/>
      <c r="X461" s="1282"/>
      <c r="Y461" s="1282"/>
      <c r="Z461" s="1282"/>
    </row>
    <row r="462" spans="1:26" ht="16.5" customHeight="1">
      <c r="A462" s="1281"/>
      <c r="B462" s="1282"/>
      <c r="C462" s="1282"/>
      <c r="D462" s="1282"/>
      <c r="E462" s="1282"/>
      <c r="F462" s="1282"/>
      <c r="G462" s="1282"/>
      <c r="H462" s="1282"/>
      <c r="I462" s="1282"/>
      <c r="J462" s="1282"/>
      <c r="K462" s="1282"/>
      <c r="L462" s="1282"/>
      <c r="M462" s="1282"/>
      <c r="N462" s="1282"/>
      <c r="O462" s="1282"/>
      <c r="P462" s="1282"/>
      <c r="Q462" s="1282"/>
      <c r="R462" s="1282"/>
      <c r="S462" s="1282"/>
      <c r="T462" s="1282"/>
      <c r="U462" s="1282"/>
      <c r="V462" s="1282"/>
      <c r="W462" s="1282"/>
      <c r="X462" s="1282"/>
      <c r="Y462" s="1282"/>
      <c r="Z462" s="1282"/>
    </row>
    <row r="463" spans="1:26" ht="16.5" customHeight="1">
      <c r="A463" s="1281"/>
      <c r="B463" s="1282"/>
      <c r="C463" s="1282"/>
      <c r="D463" s="1282"/>
      <c r="E463" s="1282"/>
      <c r="F463" s="1282"/>
      <c r="G463" s="1282"/>
      <c r="H463" s="1282"/>
      <c r="I463" s="1282"/>
      <c r="J463" s="1282"/>
      <c r="K463" s="1282"/>
      <c r="L463" s="1282"/>
      <c r="M463" s="1282"/>
      <c r="N463" s="1282"/>
      <c r="O463" s="1282"/>
      <c r="P463" s="1282"/>
      <c r="Q463" s="1282"/>
      <c r="R463" s="1282"/>
      <c r="S463" s="1282"/>
      <c r="T463" s="1282"/>
      <c r="U463" s="1282"/>
      <c r="V463" s="1282"/>
      <c r="W463" s="1282"/>
      <c r="X463" s="1282"/>
      <c r="Y463" s="1282"/>
      <c r="Z463" s="1282"/>
    </row>
    <row r="464" spans="1:26" ht="16.5" customHeight="1">
      <c r="A464" s="1281"/>
      <c r="B464" s="1282"/>
      <c r="C464" s="1282"/>
      <c r="D464" s="1282"/>
      <c r="E464" s="1282"/>
      <c r="F464" s="1282"/>
      <c r="G464" s="1282"/>
      <c r="H464" s="1282"/>
      <c r="I464" s="1282"/>
      <c r="J464" s="1282"/>
      <c r="K464" s="1282"/>
      <c r="L464" s="1282"/>
      <c r="M464" s="1282"/>
      <c r="N464" s="1282"/>
      <c r="O464" s="1282"/>
      <c r="P464" s="1282"/>
      <c r="Q464" s="1282"/>
      <c r="R464" s="1282"/>
      <c r="S464" s="1282"/>
      <c r="T464" s="1282"/>
      <c r="U464" s="1282"/>
      <c r="V464" s="1282"/>
      <c r="W464" s="1282"/>
      <c r="X464" s="1282"/>
      <c r="Y464" s="1282"/>
      <c r="Z464" s="1282"/>
    </row>
    <row r="465" spans="1:26" ht="16.5" customHeight="1">
      <c r="A465" s="1281"/>
      <c r="B465" s="1282"/>
      <c r="C465" s="1282"/>
      <c r="D465" s="1282"/>
      <c r="E465" s="1282"/>
      <c r="F465" s="1282"/>
      <c r="G465" s="1282"/>
      <c r="H465" s="1282"/>
      <c r="I465" s="1282"/>
      <c r="J465" s="1282"/>
      <c r="K465" s="1282"/>
      <c r="L465" s="1282"/>
      <c r="M465" s="1282"/>
      <c r="N465" s="1282"/>
      <c r="O465" s="1282"/>
      <c r="P465" s="1282"/>
      <c r="Q465" s="1282"/>
      <c r="R465" s="1282"/>
      <c r="S465" s="1282"/>
      <c r="T465" s="1282"/>
      <c r="U465" s="1282"/>
      <c r="V465" s="1282"/>
      <c r="W465" s="1282"/>
      <c r="X465" s="1282"/>
      <c r="Y465" s="1282"/>
      <c r="Z465" s="1282"/>
    </row>
    <row r="466" spans="1:26" ht="16.5" customHeight="1">
      <c r="A466" s="1281"/>
      <c r="B466" s="1282"/>
      <c r="C466" s="1282"/>
      <c r="D466" s="1282"/>
      <c r="E466" s="1282"/>
      <c r="F466" s="1282"/>
      <c r="G466" s="1282"/>
      <c r="H466" s="1282"/>
      <c r="I466" s="1282"/>
      <c r="J466" s="1282"/>
      <c r="K466" s="1282"/>
      <c r="L466" s="1282"/>
      <c r="M466" s="1282"/>
      <c r="N466" s="1282"/>
      <c r="O466" s="1282"/>
      <c r="P466" s="1282"/>
      <c r="Q466" s="1282"/>
      <c r="R466" s="1282"/>
      <c r="S466" s="1282"/>
      <c r="T466" s="1282"/>
      <c r="U466" s="1282"/>
      <c r="V466" s="1282"/>
      <c r="W466" s="1282"/>
      <c r="X466" s="1282"/>
      <c r="Y466" s="1282"/>
      <c r="Z466" s="1282"/>
    </row>
    <row r="467" spans="1:26" ht="16.5" customHeight="1">
      <c r="A467" s="1281"/>
      <c r="B467" s="1282"/>
      <c r="C467" s="1282"/>
      <c r="D467" s="1282"/>
      <c r="E467" s="1282"/>
      <c r="F467" s="1282"/>
      <c r="G467" s="1282"/>
      <c r="H467" s="1282"/>
      <c r="I467" s="1282"/>
      <c r="J467" s="1282"/>
      <c r="K467" s="1282"/>
      <c r="L467" s="1282"/>
      <c r="M467" s="1282"/>
      <c r="N467" s="1282"/>
      <c r="O467" s="1282"/>
      <c r="P467" s="1282"/>
      <c r="Q467" s="1282"/>
      <c r="R467" s="1282"/>
      <c r="S467" s="1282"/>
      <c r="T467" s="1282"/>
      <c r="U467" s="1282"/>
      <c r="V467" s="1282"/>
      <c r="W467" s="1282"/>
      <c r="X467" s="1282"/>
      <c r="Y467" s="1282"/>
      <c r="Z467" s="1282"/>
    </row>
    <row r="468" spans="1:26" ht="16.5" customHeight="1">
      <c r="A468" s="1281"/>
      <c r="B468" s="1282"/>
      <c r="C468" s="1282"/>
      <c r="D468" s="1282"/>
      <c r="E468" s="1282"/>
      <c r="F468" s="1282"/>
      <c r="G468" s="1282"/>
      <c r="H468" s="1282"/>
      <c r="I468" s="1282"/>
      <c r="J468" s="1282"/>
      <c r="K468" s="1282"/>
      <c r="L468" s="1282"/>
      <c r="M468" s="1282"/>
      <c r="N468" s="1282"/>
      <c r="O468" s="1282"/>
      <c r="P468" s="1282"/>
      <c r="Q468" s="1282"/>
      <c r="R468" s="1282"/>
      <c r="S468" s="1282"/>
      <c r="T468" s="1282"/>
      <c r="U468" s="1282"/>
      <c r="V468" s="1282"/>
      <c r="W468" s="1282"/>
      <c r="X468" s="1282"/>
      <c r="Y468" s="1282"/>
      <c r="Z468" s="1282"/>
    </row>
    <row r="469" spans="1:26" ht="16.5" customHeight="1">
      <c r="A469" s="1281"/>
      <c r="B469" s="1282"/>
      <c r="C469" s="1282"/>
      <c r="D469" s="1282"/>
      <c r="E469" s="1282"/>
      <c r="F469" s="1282"/>
      <c r="G469" s="1282"/>
      <c r="H469" s="1282"/>
      <c r="I469" s="1282"/>
      <c r="J469" s="1282"/>
      <c r="K469" s="1282"/>
      <c r="L469" s="1282"/>
      <c r="M469" s="1282"/>
      <c r="N469" s="1282"/>
      <c r="O469" s="1282"/>
      <c r="P469" s="1282"/>
      <c r="Q469" s="1282"/>
      <c r="R469" s="1282"/>
      <c r="S469" s="1282"/>
      <c r="T469" s="1282"/>
      <c r="U469" s="1282"/>
      <c r="V469" s="1282"/>
      <c r="W469" s="1282"/>
      <c r="X469" s="1282"/>
      <c r="Y469" s="1282"/>
      <c r="Z469" s="1282"/>
    </row>
    <row r="470" spans="1:26" ht="16.5" customHeight="1">
      <c r="A470" s="1281"/>
      <c r="B470" s="1282"/>
      <c r="C470" s="1282"/>
      <c r="D470" s="1282"/>
      <c r="E470" s="1282"/>
      <c r="F470" s="1282"/>
      <c r="G470" s="1282"/>
      <c r="H470" s="1282"/>
      <c r="I470" s="1282"/>
      <c r="J470" s="1282"/>
      <c r="K470" s="1282"/>
      <c r="L470" s="1282"/>
      <c r="M470" s="1282"/>
      <c r="N470" s="1282"/>
      <c r="O470" s="1282"/>
      <c r="P470" s="1282"/>
      <c r="Q470" s="1282"/>
      <c r="R470" s="1282"/>
      <c r="S470" s="1282"/>
      <c r="T470" s="1282"/>
      <c r="U470" s="1282"/>
      <c r="V470" s="1282"/>
      <c r="W470" s="1282"/>
      <c r="X470" s="1282"/>
      <c r="Y470" s="1282"/>
      <c r="Z470" s="1282"/>
    </row>
    <row r="471" spans="1:26" ht="16.5" customHeight="1">
      <c r="A471" s="1281"/>
      <c r="B471" s="1282"/>
      <c r="C471" s="1282"/>
      <c r="D471" s="1282"/>
      <c r="E471" s="1282"/>
      <c r="F471" s="1282"/>
      <c r="G471" s="1282"/>
      <c r="H471" s="1282"/>
      <c r="I471" s="1282"/>
      <c r="J471" s="1282"/>
      <c r="K471" s="1282"/>
      <c r="L471" s="1282"/>
      <c r="M471" s="1282"/>
      <c r="N471" s="1282"/>
      <c r="O471" s="1282"/>
      <c r="P471" s="1282"/>
      <c r="Q471" s="1282"/>
      <c r="R471" s="1282"/>
      <c r="S471" s="1282"/>
      <c r="T471" s="1282"/>
      <c r="U471" s="1282"/>
      <c r="V471" s="1282"/>
      <c r="W471" s="1282"/>
      <c r="X471" s="1282"/>
      <c r="Y471" s="1282"/>
      <c r="Z471" s="1282"/>
    </row>
    <row r="472" spans="1:26" ht="16.5" customHeight="1">
      <c r="A472" s="1281"/>
      <c r="B472" s="1282"/>
      <c r="C472" s="1282"/>
      <c r="D472" s="1282"/>
      <c r="E472" s="1282"/>
      <c r="F472" s="1282"/>
      <c r="G472" s="1282"/>
      <c r="H472" s="1282"/>
      <c r="I472" s="1282"/>
      <c r="J472" s="1282"/>
      <c r="K472" s="1282"/>
      <c r="L472" s="1282"/>
      <c r="M472" s="1282"/>
      <c r="N472" s="1282"/>
      <c r="O472" s="1282"/>
      <c r="P472" s="1282"/>
      <c r="Q472" s="1282"/>
      <c r="R472" s="1282"/>
      <c r="S472" s="1282"/>
      <c r="T472" s="1282"/>
      <c r="U472" s="1282"/>
      <c r="V472" s="1282"/>
      <c r="W472" s="1282"/>
      <c r="X472" s="1282"/>
      <c r="Y472" s="1282"/>
      <c r="Z472" s="1282"/>
    </row>
    <row r="473" spans="1:26" ht="16.5" customHeight="1">
      <c r="A473" s="1281"/>
      <c r="B473" s="1282"/>
      <c r="C473" s="1282"/>
      <c r="D473" s="1282"/>
      <c r="E473" s="1282"/>
      <c r="F473" s="1282"/>
      <c r="G473" s="1282"/>
      <c r="H473" s="1282"/>
      <c r="I473" s="1282"/>
      <c r="J473" s="1282"/>
      <c r="K473" s="1282"/>
      <c r="L473" s="1282"/>
      <c r="M473" s="1282"/>
      <c r="N473" s="1282"/>
      <c r="O473" s="1282"/>
      <c r="P473" s="1282"/>
      <c r="Q473" s="1282"/>
      <c r="R473" s="1282"/>
      <c r="S473" s="1282"/>
      <c r="T473" s="1282"/>
      <c r="U473" s="1282"/>
      <c r="V473" s="1282"/>
      <c r="W473" s="1282"/>
      <c r="X473" s="1282"/>
      <c r="Y473" s="1282"/>
      <c r="Z473" s="1282"/>
    </row>
    <row r="474" spans="1:26" ht="16.5" customHeight="1">
      <c r="A474" s="1281"/>
      <c r="B474" s="1282"/>
      <c r="C474" s="1282"/>
      <c r="D474" s="1282"/>
      <c r="E474" s="1282"/>
      <c r="F474" s="1282"/>
      <c r="G474" s="1282"/>
      <c r="H474" s="1282"/>
      <c r="I474" s="1282"/>
      <c r="J474" s="1282"/>
      <c r="K474" s="1282"/>
      <c r="L474" s="1282"/>
      <c r="M474" s="1282"/>
      <c r="N474" s="1282"/>
      <c r="O474" s="1282"/>
      <c r="P474" s="1282"/>
      <c r="Q474" s="1282"/>
      <c r="R474" s="1282"/>
      <c r="S474" s="1282"/>
      <c r="T474" s="1282"/>
      <c r="U474" s="1282"/>
      <c r="V474" s="1282"/>
      <c r="W474" s="1282"/>
      <c r="X474" s="1282"/>
      <c r="Y474" s="1282"/>
      <c r="Z474" s="1282"/>
    </row>
    <row r="475" spans="1:26" ht="16.5" customHeight="1">
      <c r="A475" s="1281"/>
      <c r="B475" s="1282"/>
      <c r="C475" s="1282"/>
      <c r="D475" s="1282"/>
      <c r="E475" s="1282"/>
      <c r="F475" s="1282"/>
      <c r="G475" s="1282"/>
      <c r="H475" s="1282"/>
      <c r="I475" s="1282"/>
      <c r="J475" s="1282"/>
      <c r="K475" s="1282"/>
      <c r="L475" s="1282"/>
      <c r="M475" s="1282"/>
      <c r="N475" s="1282"/>
      <c r="O475" s="1282"/>
      <c r="P475" s="1282"/>
      <c r="Q475" s="1282"/>
      <c r="R475" s="1282"/>
      <c r="S475" s="1282"/>
      <c r="T475" s="1282"/>
      <c r="U475" s="1282"/>
      <c r="V475" s="1282"/>
      <c r="W475" s="1282"/>
      <c r="X475" s="1282"/>
      <c r="Y475" s="1282"/>
      <c r="Z475" s="1282"/>
    </row>
    <row r="476" spans="1:26" ht="16.5" customHeight="1">
      <c r="A476" s="1281"/>
      <c r="B476" s="1282"/>
      <c r="C476" s="1282"/>
      <c r="D476" s="1282"/>
      <c r="E476" s="1282"/>
      <c r="F476" s="1282"/>
      <c r="G476" s="1282"/>
      <c r="H476" s="1282"/>
      <c r="I476" s="1282"/>
      <c r="J476" s="1282"/>
      <c r="K476" s="1282"/>
      <c r="L476" s="1282"/>
      <c r="M476" s="1282"/>
      <c r="N476" s="1282"/>
      <c r="O476" s="1282"/>
      <c r="P476" s="1282"/>
      <c r="Q476" s="1282"/>
      <c r="R476" s="1282"/>
      <c r="S476" s="1282"/>
      <c r="T476" s="1282"/>
      <c r="U476" s="1282"/>
      <c r="V476" s="1282"/>
      <c r="W476" s="1282"/>
      <c r="X476" s="1282"/>
      <c r="Y476" s="1282"/>
      <c r="Z476" s="1282"/>
    </row>
    <row r="477" spans="1:26" ht="16.5" customHeight="1">
      <c r="A477" s="1281"/>
      <c r="B477" s="1282"/>
      <c r="C477" s="1282"/>
      <c r="D477" s="1282"/>
      <c r="E477" s="1282"/>
      <c r="F477" s="1282"/>
      <c r="G477" s="1282"/>
      <c r="H477" s="1282"/>
      <c r="I477" s="1282"/>
      <c r="J477" s="1282"/>
      <c r="K477" s="1282"/>
      <c r="L477" s="1282"/>
      <c r="M477" s="1282"/>
      <c r="N477" s="1282"/>
      <c r="O477" s="1282"/>
      <c r="P477" s="1282"/>
      <c r="Q477" s="1282"/>
      <c r="R477" s="1282"/>
      <c r="S477" s="1282"/>
      <c r="T477" s="1282"/>
      <c r="U477" s="1282"/>
      <c r="V477" s="1282"/>
      <c r="W477" s="1282"/>
      <c r="X477" s="1282"/>
      <c r="Y477" s="1282"/>
      <c r="Z477" s="1282"/>
    </row>
    <row r="478" spans="1:26" ht="16.5" customHeight="1">
      <c r="A478" s="1281"/>
      <c r="B478" s="1282"/>
      <c r="C478" s="1282"/>
      <c r="D478" s="1282"/>
      <c r="E478" s="1282"/>
      <c r="F478" s="1282"/>
      <c r="G478" s="1282"/>
      <c r="H478" s="1282"/>
      <c r="I478" s="1282"/>
      <c r="J478" s="1282"/>
      <c r="K478" s="1282"/>
      <c r="L478" s="1282"/>
      <c r="M478" s="1282"/>
      <c r="N478" s="1282"/>
      <c r="O478" s="1282"/>
      <c r="P478" s="1282"/>
      <c r="Q478" s="1282"/>
      <c r="R478" s="1282"/>
      <c r="S478" s="1282"/>
      <c r="T478" s="1282"/>
      <c r="U478" s="1282"/>
      <c r="V478" s="1282"/>
      <c r="W478" s="1282"/>
      <c r="X478" s="1282"/>
      <c r="Y478" s="1282"/>
      <c r="Z478" s="1282"/>
    </row>
    <row r="479" spans="1:26" ht="16.5" customHeight="1">
      <c r="A479" s="1281"/>
      <c r="B479" s="1282"/>
      <c r="C479" s="1282"/>
      <c r="D479" s="1282"/>
      <c r="E479" s="1282"/>
      <c r="F479" s="1282"/>
      <c r="G479" s="1282"/>
      <c r="H479" s="1282"/>
      <c r="I479" s="1282"/>
      <c r="J479" s="1282"/>
      <c r="K479" s="1282"/>
      <c r="L479" s="1282"/>
      <c r="M479" s="1282"/>
      <c r="N479" s="1282"/>
      <c r="O479" s="1282"/>
      <c r="P479" s="1282"/>
      <c r="Q479" s="1282"/>
      <c r="R479" s="1282"/>
      <c r="S479" s="1282"/>
      <c r="T479" s="1282"/>
      <c r="U479" s="1282"/>
      <c r="V479" s="1282"/>
      <c r="W479" s="1282"/>
      <c r="X479" s="1282"/>
      <c r="Y479" s="1282"/>
      <c r="Z479" s="1282"/>
    </row>
    <row r="480" spans="1:26" ht="16.5" customHeight="1">
      <c r="A480" s="1281"/>
      <c r="B480" s="1282"/>
      <c r="C480" s="1282"/>
      <c r="D480" s="1282"/>
      <c r="E480" s="1282"/>
      <c r="F480" s="1282"/>
      <c r="G480" s="1282"/>
      <c r="H480" s="1282"/>
      <c r="I480" s="1282"/>
      <c r="J480" s="1282"/>
      <c r="K480" s="1282"/>
      <c r="L480" s="1282"/>
      <c r="M480" s="1282"/>
      <c r="N480" s="1282"/>
      <c r="O480" s="1282"/>
      <c r="P480" s="1282"/>
      <c r="Q480" s="1282"/>
      <c r="R480" s="1282"/>
      <c r="S480" s="1282"/>
      <c r="T480" s="1282"/>
      <c r="U480" s="1282"/>
      <c r="V480" s="1282"/>
      <c r="W480" s="1282"/>
      <c r="X480" s="1282"/>
      <c r="Y480" s="1282"/>
      <c r="Z480" s="1282"/>
    </row>
    <row r="481" spans="1:26" ht="16.5" customHeight="1">
      <c r="A481" s="1281"/>
      <c r="B481" s="1282"/>
      <c r="C481" s="1282"/>
      <c r="D481" s="1282"/>
      <c r="E481" s="1282"/>
      <c r="F481" s="1282"/>
      <c r="G481" s="1282"/>
      <c r="H481" s="1282"/>
      <c r="I481" s="1282"/>
      <c r="J481" s="1282"/>
      <c r="K481" s="1282"/>
      <c r="L481" s="1282"/>
      <c r="M481" s="1282"/>
      <c r="N481" s="1282"/>
      <c r="O481" s="1282"/>
      <c r="P481" s="1282"/>
      <c r="Q481" s="1282"/>
      <c r="R481" s="1282"/>
      <c r="S481" s="1282"/>
      <c r="T481" s="1282"/>
      <c r="U481" s="1282"/>
      <c r="V481" s="1282"/>
      <c r="W481" s="1282"/>
      <c r="X481" s="1282"/>
      <c r="Y481" s="1282"/>
      <c r="Z481" s="1282"/>
    </row>
    <row r="482" spans="1:26" ht="16.5" customHeight="1">
      <c r="A482" s="1281"/>
      <c r="B482" s="1282"/>
      <c r="C482" s="1282"/>
      <c r="D482" s="1282"/>
      <c r="E482" s="1282"/>
      <c r="F482" s="1282"/>
      <c r="G482" s="1282"/>
      <c r="H482" s="1282"/>
      <c r="I482" s="1282"/>
      <c r="J482" s="1282"/>
      <c r="K482" s="1282"/>
      <c r="L482" s="1282"/>
      <c r="M482" s="1282"/>
      <c r="N482" s="1282"/>
      <c r="O482" s="1282"/>
      <c r="P482" s="1282"/>
      <c r="Q482" s="1282"/>
      <c r="R482" s="1282"/>
      <c r="S482" s="1282"/>
      <c r="T482" s="1282"/>
      <c r="U482" s="1282"/>
      <c r="V482" s="1282"/>
      <c r="W482" s="1282"/>
      <c r="X482" s="1282"/>
      <c r="Y482" s="1282"/>
      <c r="Z482" s="1282"/>
    </row>
    <row r="483" spans="1:26" ht="16.5" customHeight="1">
      <c r="A483" s="1281"/>
      <c r="B483" s="1282"/>
      <c r="C483" s="1282"/>
      <c r="D483" s="1282"/>
      <c r="E483" s="1282"/>
      <c r="F483" s="1282"/>
      <c r="G483" s="1282"/>
      <c r="H483" s="1282"/>
      <c r="I483" s="1282"/>
      <c r="J483" s="1282"/>
      <c r="K483" s="1282"/>
      <c r="L483" s="1282"/>
      <c r="M483" s="1282"/>
      <c r="N483" s="1282"/>
      <c r="O483" s="1282"/>
      <c r="P483" s="1282"/>
      <c r="Q483" s="1282"/>
      <c r="R483" s="1282"/>
      <c r="S483" s="1282"/>
      <c r="T483" s="1282"/>
      <c r="U483" s="1282"/>
      <c r="V483" s="1282"/>
      <c r="W483" s="1282"/>
      <c r="X483" s="1282"/>
      <c r="Y483" s="1282"/>
      <c r="Z483" s="1282"/>
    </row>
    <row r="484" spans="1:26" ht="16.5" customHeight="1">
      <c r="A484" s="1281"/>
      <c r="B484" s="1282"/>
      <c r="C484" s="1282"/>
      <c r="D484" s="1282"/>
      <c r="E484" s="1282"/>
      <c r="F484" s="1282"/>
      <c r="G484" s="1282"/>
      <c r="H484" s="1282"/>
      <c r="I484" s="1282"/>
      <c r="J484" s="1282"/>
      <c r="K484" s="1282"/>
      <c r="L484" s="1282"/>
      <c r="M484" s="1282"/>
      <c r="N484" s="1282"/>
      <c r="O484" s="1282"/>
      <c r="P484" s="1282"/>
      <c r="Q484" s="1282"/>
      <c r="R484" s="1282"/>
      <c r="S484" s="1282"/>
      <c r="T484" s="1282"/>
      <c r="U484" s="1282"/>
      <c r="V484" s="1282"/>
      <c r="W484" s="1282"/>
      <c r="X484" s="1282"/>
      <c r="Y484" s="1282"/>
      <c r="Z484" s="1282"/>
    </row>
    <row r="485" spans="1:26" ht="16.5" customHeight="1">
      <c r="A485" s="1281"/>
      <c r="B485" s="1282"/>
      <c r="C485" s="1282"/>
      <c r="D485" s="1282"/>
      <c r="E485" s="1282"/>
      <c r="F485" s="1282"/>
      <c r="G485" s="1282"/>
      <c r="H485" s="1282"/>
      <c r="I485" s="1282"/>
      <c r="J485" s="1282"/>
      <c r="K485" s="1282"/>
      <c r="L485" s="1282"/>
      <c r="M485" s="1282"/>
      <c r="N485" s="1282"/>
      <c r="O485" s="1282"/>
      <c r="P485" s="1282"/>
      <c r="Q485" s="1282"/>
      <c r="R485" s="1282"/>
      <c r="S485" s="1282"/>
      <c r="T485" s="1282"/>
      <c r="U485" s="1282"/>
      <c r="V485" s="1282"/>
      <c r="W485" s="1282"/>
      <c r="X485" s="1282"/>
      <c r="Y485" s="1282"/>
      <c r="Z485" s="1282"/>
    </row>
    <row r="486" spans="1:26" ht="16.5" customHeight="1">
      <c r="A486" s="1281"/>
      <c r="B486" s="1282"/>
      <c r="C486" s="1282"/>
      <c r="D486" s="1282"/>
      <c r="E486" s="1282"/>
      <c r="F486" s="1282"/>
      <c r="G486" s="1282"/>
      <c r="H486" s="1282"/>
      <c r="I486" s="1282"/>
      <c r="J486" s="1282"/>
      <c r="K486" s="1282"/>
      <c r="L486" s="1282"/>
      <c r="M486" s="1282"/>
      <c r="N486" s="1282"/>
      <c r="O486" s="1282"/>
      <c r="P486" s="1282"/>
      <c r="Q486" s="1282"/>
      <c r="R486" s="1282"/>
      <c r="S486" s="1282"/>
      <c r="T486" s="1282"/>
      <c r="U486" s="1282"/>
      <c r="V486" s="1282"/>
      <c r="W486" s="1282"/>
      <c r="X486" s="1282"/>
      <c r="Y486" s="1282"/>
      <c r="Z486" s="1282"/>
    </row>
    <row r="487" spans="1:26" ht="16.5" customHeight="1">
      <c r="A487" s="1281"/>
      <c r="B487" s="1282"/>
      <c r="C487" s="1282"/>
      <c r="D487" s="1282"/>
      <c r="E487" s="1282"/>
      <c r="F487" s="1282"/>
      <c r="G487" s="1282"/>
      <c r="H487" s="1282"/>
      <c r="I487" s="1282"/>
      <c r="J487" s="1282"/>
      <c r="K487" s="1282"/>
      <c r="L487" s="1282"/>
      <c r="M487" s="1282"/>
      <c r="N487" s="1282"/>
      <c r="O487" s="1282"/>
      <c r="P487" s="1282"/>
      <c r="Q487" s="1282"/>
      <c r="R487" s="1282"/>
      <c r="S487" s="1282"/>
      <c r="T487" s="1282"/>
      <c r="U487" s="1282"/>
      <c r="V487" s="1282"/>
      <c r="W487" s="1282"/>
      <c r="X487" s="1282"/>
      <c r="Y487" s="1282"/>
      <c r="Z487" s="1282"/>
    </row>
    <row r="488" spans="1:26" ht="16.5" customHeight="1">
      <c r="A488" s="1281"/>
      <c r="B488" s="1282"/>
      <c r="C488" s="1282"/>
      <c r="D488" s="1282"/>
      <c r="E488" s="1282"/>
      <c r="F488" s="1282"/>
      <c r="G488" s="1282"/>
      <c r="H488" s="1282"/>
      <c r="I488" s="1282"/>
      <c r="J488" s="1282"/>
      <c r="K488" s="1282"/>
      <c r="L488" s="1282"/>
      <c r="M488" s="1282"/>
      <c r="N488" s="1282"/>
      <c r="O488" s="1282"/>
      <c r="P488" s="1282"/>
      <c r="Q488" s="1282"/>
      <c r="R488" s="1282"/>
      <c r="S488" s="1282"/>
      <c r="T488" s="1282"/>
      <c r="U488" s="1282"/>
      <c r="V488" s="1282"/>
      <c r="W488" s="1282"/>
      <c r="X488" s="1282"/>
      <c r="Y488" s="1282"/>
      <c r="Z488" s="1282"/>
    </row>
    <row r="489" spans="1:26" ht="16.5" customHeight="1">
      <c r="A489" s="1281"/>
      <c r="B489" s="1282"/>
      <c r="C489" s="1282"/>
      <c r="D489" s="1282"/>
      <c r="E489" s="1282"/>
      <c r="F489" s="1282"/>
      <c r="G489" s="1282"/>
      <c r="H489" s="1282"/>
      <c r="I489" s="1282"/>
      <c r="J489" s="1282"/>
      <c r="K489" s="1282"/>
      <c r="L489" s="1282"/>
      <c r="M489" s="1282"/>
      <c r="N489" s="1282"/>
      <c r="O489" s="1282"/>
      <c r="P489" s="1282"/>
      <c r="Q489" s="1282"/>
      <c r="R489" s="1282"/>
      <c r="S489" s="1282"/>
      <c r="T489" s="1282"/>
      <c r="U489" s="1282"/>
      <c r="V489" s="1282"/>
      <c r="W489" s="1282"/>
      <c r="X489" s="1282"/>
      <c r="Y489" s="1282"/>
      <c r="Z489" s="1282"/>
    </row>
    <row r="490" spans="1:26" ht="16.5" customHeight="1">
      <c r="A490" s="1281"/>
      <c r="B490" s="1282"/>
      <c r="C490" s="1282"/>
      <c r="D490" s="1282"/>
      <c r="E490" s="1282"/>
      <c r="F490" s="1282"/>
      <c r="G490" s="1282"/>
      <c r="H490" s="1282"/>
      <c r="I490" s="1282"/>
      <c r="J490" s="1282"/>
      <c r="K490" s="1282"/>
      <c r="L490" s="1282"/>
      <c r="M490" s="1282"/>
      <c r="N490" s="1282"/>
      <c r="O490" s="1282"/>
      <c r="P490" s="1282"/>
      <c r="Q490" s="1282"/>
      <c r="R490" s="1282"/>
      <c r="S490" s="1282"/>
      <c r="T490" s="1282"/>
      <c r="U490" s="1282"/>
      <c r="V490" s="1282"/>
      <c r="W490" s="1282"/>
      <c r="X490" s="1282"/>
      <c r="Y490" s="1282"/>
      <c r="Z490" s="1282"/>
    </row>
    <row r="491" spans="1:26" ht="16.5" customHeight="1">
      <c r="A491" s="1281"/>
      <c r="B491" s="1282"/>
      <c r="C491" s="1282"/>
      <c r="D491" s="1282"/>
      <c r="E491" s="1282"/>
      <c r="F491" s="1282"/>
      <c r="G491" s="1282"/>
      <c r="H491" s="1282"/>
      <c r="I491" s="1282"/>
      <c r="J491" s="1282"/>
      <c r="K491" s="1282"/>
      <c r="L491" s="1282"/>
      <c r="M491" s="1282"/>
      <c r="N491" s="1282"/>
      <c r="O491" s="1282"/>
      <c r="P491" s="1282"/>
      <c r="Q491" s="1282"/>
      <c r="R491" s="1282"/>
      <c r="S491" s="1282"/>
      <c r="T491" s="1282"/>
      <c r="U491" s="1282"/>
      <c r="V491" s="1282"/>
      <c r="W491" s="1282"/>
      <c r="X491" s="1282"/>
      <c r="Y491" s="1282"/>
      <c r="Z491" s="1282"/>
    </row>
    <row r="492" spans="1:26" ht="16.5" customHeight="1">
      <c r="A492" s="1281"/>
      <c r="B492" s="1282"/>
      <c r="C492" s="1282"/>
      <c r="D492" s="1282"/>
      <c r="E492" s="1282"/>
      <c r="F492" s="1282"/>
      <c r="G492" s="1282"/>
      <c r="H492" s="1282"/>
      <c r="I492" s="1282"/>
      <c r="J492" s="1282"/>
      <c r="K492" s="1282"/>
      <c r="L492" s="1282"/>
      <c r="M492" s="1282"/>
      <c r="N492" s="1282"/>
      <c r="O492" s="1282"/>
      <c r="P492" s="1282"/>
      <c r="Q492" s="1282"/>
      <c r="R492" s="1282"/>
      <c r="S492" s="1282"/>
      <c r="T492" s="1282"/>
      <c r="U492" s="1282"/>
      <c r="V492" s="1282"/>
      <c r="W492" s="1282"/>
      <c r="X492" s="1282"/>
      <c r="Y492" s="1282"/>
      <c r="Z492" s="1282"/>
    </row>
    <row r="493" spans="1:26" ht="16.5" customHeight="1">
      <c r="A493" s="1281"/>
      <c r="B493" s="1282"/>
      <c r="C493" s="1282"/>
      <c r="D493" s="1282"/>
      <c r="E493" s="1282"/>
      <c r="F493" s="1282"/>
      <c r="G493" s="1282"/>
      <c r="H493" s="1282"/>
      <c r="I493" s="1282"/>
      <c r="J493" s="1282"/>
      <c r="K493" s="1282"/>
      <c r="L493" s="1282"/>
      <c r="M493" s="1282"/>
      <c r="N493" s="1282"/>
      <c r="O493" s="1282"/>
      <c r="P493" s="1282"/>
      <c r="Q493" s="1282"/>
      <c r="R493" s="1282"/>
      <c r="S493" s="1282"/>
      <c r="T493" s="1282"/>
      <c r="U493" s="1282"/>
      <c r="V493" s="1282"/>
      <c r="W493" s="1282"/>
      <c r="X493" s="1282"/>
      <c r="Y493" s="1282"/>
      <c r="Z493" s="1282"/>
    </row>
    <row r="494" spans="1:26" ht="16.5" customHeight="1">
      <c r="A494" s="1281"/>
      <c r="B494" s="1282"/>
      <c r="C494" s="1282"/>
      <c r="D494" s="1282"/>
      <c r="E494" s="1282"/>
      <c r="F494" s="1282"/>
      <c r="G494" s="1282"/>
      <c r="H494" s="1282"/>
      <c r="I494" s="1282"/>
      <c r="J494" s="1282"/>
      <c r="K494" s="1282"/>
      <c r="L494" s="1282"/>
      <c r="M494" s="1282"/>
      <c r="N494" s="1282"/>
      <c r="O494" s="1282"/>
      <c r="P494" s="1282"/>
      <c r="Q494" s="1282"/>
      <c r="R494" s="1282"/>
      <c r="S494" s="1282"/>
      <c r="T494" s="1282"/>
      <c r="U494" s="1282"/>
      <c r="V494" s="1282"/>
      <c r="W494" s="1282"/>
      <c r="X494" s="1282"/>
      <c r="Y494" s="1282"/>
      <c r="Z494" s="1282"/>
    </row>
    <row r="495" spans="1:26" ht="16.5" customHeight="1">
      <c r="A495" s="1281"/>
      <c r="B495" s="1282"/>
      <c r="C495" s="1282"/>
      <c r="D495" s="1282"/>
      <c r="E495" s="1282"/>
      <c r="F495" s="1282"/>
      <c r="G495" s="1282"/>
      <c r="H495" s="1282"/>
      <c r="I495" s="1282"/>
      <c r="J495" s="1282"/>
      <c r="K495" s="1282"/>
      <c r="L495" s="1282"/>
      <c r="M495" s="1282"/>
      <c r="N495" s="1282"/>
      <c r="O495" s="1282"/>
      <c r="P495" s="1282"/>
      <c r="Q495" s="1282"/>
      <c r="R495" s="1282"/>
      <c r="S495" s="1282"/>
      <c r="T495" s="1282"/>
      <c r="U495" s="1282"/>
      <c r="V495" s="1282"/>
      <c r="W495" s="1282"/>
      <c r="X495" s="1282"/>
      <c r="Y495" s="1282"/>
      <c r="Z495" s="1282"/>
    </row>
    <row r="496" spans="1:26" ht="16.5" customHeight="1">
      <c r="A496" s="1281"/>
      <c r="B496" s="1282"/>
      <c r="C496" s="1282"/>
      <c r="D496" s="1282"/>
      <c r="E496" s="1282"/>
      <c r="F496" s="1282"/>
      <c r="G496" s="1282"/>
      <c r="H496" s="1282"/>
      <c r="I496" s="1282"/>
      <c r="J496" s="1282"/>
      <c r="K496" s="1282"/>
      <c r="L496" s="1282"/>
      <c r="M496" s="1282"/>
      <c r="N496" s="1282"/>
      <c r="O496" s="1282"/>
      <c r="P496" s="1282"/>
      <c r="Q496" s="1282"/>
      <c r="R496" s="1282"/>
      <c r="S496" s="1282"/>
      <c r="T496" s="1282"/>
      <c r="U496" s="1282"/>
      <c r="V496" s="1282"/>
      <c r="W496" s="1282"/>
      <c r="X496" s="1282"/>
      <c r="Y496" s="1282"/>
      <c r="Z496" s="1282"/>
    </row>
    <row r="497" spans="1:26" ht="16.5" customHeight="1">
      <c r="A497" s="1281"/>
      <c r="B497" s="1282"/>
      <c r="C497" s="1282"/>
      <c r="D497" s="1282"/>
      <c r="E497" s="1282"/>
      <c r="F497" s="1282"/>
      <c r="G497" s="1282"/>
      <c r="H497" s="1282"/>
      <c r="I497" s="1282"/>
      <c r="J497" s="1282"/>
      <c r="K497" s="1282"/>
      <c r="L497" s="1282"/>
      <c r="M497" s="1282"/>
      <c r="N497" s="1282"/>
      <c r="O497" s="1282"/>
      <c r="P497" s="1282"/>
      <c r="Q497" s="1282"/>
      <c r="R497" s="1282"/>
      <c r="S497" s="1282"/>
      <c r="T497" s="1282"/>
      <c r="U497" s="1282"/>
      <c r="V497" s="1282"/>
      <c r="W497" s="1282"/>
      <c r="X497" s="1282"/>
      <c r="Y497" s="1282"/>
      <c r="Z497" s="1282"/>
    </row>
    <row r="498" spans="1:26" ht="16.5" customHeight="1">
      <c r="A498" s="1281"/>
      <c r="B498" s="1282"/>
      <c r="C498" s="1282"/>
      <c r="D498" s="1282"/>
      <c r="E498" s="1282"/>
      <c r="F498" s="1282"/>
      <c r="G498" s="1282"/>
      <c r="H498" s="1282"/>
      <c r="I498" s="1282"/>
      <c r="J498" s="1282"/>
      <c r="K498" s="1282"/>
      <c r="L498" s="1282"/>
      <c r="M498" s="1282"/>
      <c r="N498" s="1282"/>
      <c r="O498" s="1282"/>
      <c r="P498" s="1282"/>
      <c r="Q498" s="1282"/>
      <c r="R498" s="1282"/>
      <c r="S498" s="1282"/>
      <c r="T498" s="1282"/>
      <c r="U498" s="1282"/>
      <c r="V498" s="1282"/>
      <c r="W498" s="1282"/>
      <c r="X498" s="1282"/>
      <c r="Y498" s="1282"/>
      <c r="Z498" s="1282"/>
    </row>
    <row r="499" spans="1:26" ht="16.5" customHeight="1">
      <c r="A499" s="1281"/>
      <c r="B499" s="1282"/>
      <c r="C499" s="1282"/>
      <c r="D499" s="1282"/>
      <c r="E499" s="1282"/>
      <c r="F499" s="1282"/>
      <c r="G499" s="1282"/>
      <c r="H499" s="1282"/>
      <c r="I499" s="1282"/>
      <c r="J499" s="1282"/>
      <c r="K499" s="1282"/>
      <c r="L499" s="1282"/>
      <c r="M499" s="1282"/>
      <c r="N499" s="1282"/>
      <c r="O499" s="1282"/>
      <c r="P499" s="1282"/>
      <c r="Q499" s="1282"/>
      <c r="R499" s="1282"/>
      <c r="S499" s="1282"/>
      <c r="T499" s="1282"/>
      <c r="U499" s="1282"/>
      <c r="V499" s="1282"/>
      <c r="W499" s="1282"/>
      <c r="X499" s="1282"/>
      <c r="Y499" s="1282"/>
      <c r="Z499" s="1282"/>
    </row>
    <row r="500" spans="1:26" ht="16.5" customHeight="1">
      <c r="A500" s="1281"/>
      <c r="B500" s="1282"/>
      <c r="C500" s="1282"/>
      <c r="D500" s="1282"/>
      <c r="E500" s="1282"/>
      <c r="F500" s="1282"/>
      <c r="G500" s="1282"/>
      <c r="H500" s="1282"/>
      <c r="I500" s="1282"/>
      <c r="J500" s="1282"/>
      <c r="K500" s="1282"/>
      <c r="L500" s="1282"/>
      <c r="M500" s="1282"/>
      <c r="N500" s="1282"/>
      <c r="O500" s="1282"/>
      <c r="P500" s="1282"/>
      <c r="Q500" s="1282"/>
      <c r="R500" s="1282"/>
      <c r="S500" s="1282"/>
      <c r="T500" s="1282"/>
      <c r="U500" s="1282"/>
      <c r="V500" s="1282"/>
      <c r="W500" s="1282"/>
      <c r="X500" s="1282"/>
      <c r="Y500" s="1282"/>
      <c r="Z500" s="1282"/>
    </row>
    <row r="501" spans="1:26" ht="16.5" customHeight="1">
      <c r="A501" s="1281"/>
      <c r="B501" s="1282"/>
      <c r="C501" s="1282"/>
      <c r="D501" s="1282"/>
      <c r="E501" s="1282"/>
      <c r="F501" s="1282"/>
      <c r="G501" s="1282"/>
      <c r="H501" s="1282"/>
      <c r="I501" s="1282"/>
      <c r="J501" s="1282"/>
      <c r="K501" s="1282"/>
      <c r="L501" s="1282"/>
      <c r="M501" s="1282"/>
      <c r="N501" s="1282"/>
      <c r="O501" s="1282"/>
      <c r="P501" s="1282"/>
      <c r="Q501" s="1282"/>
      <c r="R501" s="1282"/>
      <c r="S501" s="1282"/>
      <c r="T501" s="1282"/>
      <c r="U501" s="1282"/>
      <c r="V501" s="1282"/>
      <c r="W501" s="1282"/>
      <c r="X501" s="1282"/>
      <c r="Y501" s="1282"/>
      <c r="Z501" s="1282"/>
    </row>
    <row r="502" spans="1:26" ht="16.5" customHeight="1">
      <c r="A502" s="1281"/>
      <c r="B502" s="1282"/>
      <c r="C502" s="1282"/>
      <c r="D502" s="1282"/>
      <c r="E502" s="1282"/>
      <c r="F502" s="1282"/>
      <c r="G502" s="1282"/>
      <c r="H502" s="1282"/>
      <c r="I502" s="1282"/>
      <c r="J502" s="1282"/>
      <c r="K502" s="1282"/>
      <c r="L502" s="1282"/>
      <c r="M502" s="1282"/>
      <c r="N502" s="1282"/>
      <c r="O502" s="1282"/>
      <c r="P502" s="1282"/>
      <c r="Q502" s="1282"/>
      <c r="R502" s="1282"/>
      <c r="S502" s="1282"/>
      <c r="T502" s="1282"/>
      <c r="U502" s="1282"/>
      <c r="V502" s="1282"/>
      <c r="W502" s="1282"/>
      <c r="X502" s="1282"/>
      <c r="Y502" s="1282"/>
      <c r="Z502" s="1282"/>
    </row>
    <row r="503" spans="1:26" ht="16.5" customHeight="1">
      <c r="A503" s="1281"/>
      <c r="B503" s="1282"/>
      <c r="C503" s="1282"/>
      <c r="D503" s="1282"/>
      <c r="E503" s="1282"/>
      <c r="F503" s="1282"/>
      <c r="G503" s="1282"/>
      <c r="H503" s="1282"/>
      <c r="I503" s="1282"/>
      <c r="J503" s="1282"/>
      <c r="K503" s="1282"/>
      <c r="L503" s="1282"/>
      <c r="M503" s="1282"/>
      <c r="N503" s="1282"/>
      <c r="O503" s="1282"/>
      <c r="P503" s="1282"/>
      <c r="Q503" s="1282"/>
      <c r="R503" s="1282"/>
      <c r="S503" s="1282"/>
      <c r="T503" s="1282"/>
      <c r="U503" s="1282"/>
      <c r="V503" s="1282"/>
      <c r="W503" s="1282"/>
      <c r="X503" s="1282"/>
      <c r="Y503" s="1282"/>
      <c r="Z503" s="1282"/>
    </row>
    <row r="504" spans="1:26" ht="16.5" customHeight="1">
      <c r="A504" s="1281"/>
      <c r="B504" s="1282"/>
      <c r="C504" s="1282"/>
      <c r="D504" s="1282"/>
      <c r="E504" s="1282"/>
      <c r="F504" s="1282"/>
      <c r="G504" s="1282"/>
      <c r="H504" s="1282"/>
      <c r="I504" s="1282"/>
      <c r="J504" s="1282"/>
      <c r="K504" s="1282"/>
      <c r="L504" s="1282"/>
      <c r="M504" s="1282"/>
      <c r="N504" s="1282"/>
      <c r="O504" s="1282"/>
      <c r="P504" s="1282"/>
      <c r="Q504" s="1282"/>
      <c r="R504" s="1282"/>
      <c r="S504" s="1282"/>
      <c r="T504" s="1282"/>
      <c r="U504" s="1282"/>
      <c r="V504" s="1282"/>
      <c r="W504" s="1282"/>
      <c r="X504" s="1282"/>
      <c r="Y504" s="1282"/>
      <c r="Z504" s="1282"/>
    </row>
    <row r="505" spans="1:26" ht="16.5" customHeight="1">
      <c r="A505" s="1281"/>
      <c r="B505" s="1282"/>
      <c r="C505" s="1282"/>
      <c r="D505" s="1282"/>
      <c r="E505" s="1282"/>
      <c r="F505" s="1282"/>
      <c r="G505" s="1282"/>
      <c r="H505" s="1282"/>
      <c r="I505" s="1282"/>
      <c r="J505" s="1282"/>
      <c r="K505" s="1282"/>
      <c r="L505" s="1282"/>
      <c r="M505" s="1282"/>
      <c r="N505" s="1282"/>
      <c r="O505" s="1282"/>
      <c r="P505" s="1282"/>
      <c r="Q505" s="1282"/>
      <c r="R505" s="1282"/>
      <c r="S505" s="1282"/>
      <c r="T505" s="1282"/>
      <c r="U505" s="1282"/>
      <c r="V505" s="1282"/>
      <c r="W505" s="1282"/>
      <c r="X505" s="1282"/>
      <c r="Y505" s="1282"/>
      <c r="Z505" s="1282"/>
    </row>
    <row r="506" spans="1:26" ht="16.5" customHeight="1">
      <c r="A506" s="1281"/>
      <c r="B506" s="1282"/>
      <c r="C506" s="1282"/>
      <c r="D506" s="1282"/>
      <c r="E506" s="1282"/>
      <c r="F506" s="1282"/>
      <c r="G506" s="1282"/>
      <c r="H506" s="1282"/>
      <c r="I506" s="1282"/>
      <c r="J506" s="1282"/>
      <c r="K506" s="1282"/>
      <c r="L506" s="1282"/>
      <c r="M506" s="1282"/>
      <c r="N506" s="1282"/>
      <c r="O506" s="1282"/>
      <c r="P506" s="1282"/>
      <c r="Q506" s="1282"/>
      <c r="R506" s="1282"/>
      <c r="S506" s="1282"/>
      <c r="T506" s="1282"/>
      <c r="U506" s="1282"/>
      <c r="V506" s="1282"/>
      <c r="W506" s="1282"/>
      <c r="X506" s="1282"/>
      <c r="Y506" s="1282"/>
      <c r="Z506" s="1282"/>
    </row>
    <row r="507" spans="1:26" ht="16.5" customHeight="1">
      <c r="A507" s="1281"/>
      <c r="B507" s="1282"/>
      <c r="C507" s="1282"/>
      <c r="D507" s="1282"/>
      <c r="E507" s="1282"/>
      <c r="F507" s="1282"/>
      <c r="G507" s="1282"/>
      <c r="H507" s="1282"/>
      <c r="I507" s="1282"/>
      <c r="J507" s="1282"/>
      <c r="K507" s="1282"/>
      <c r="L507" s="1282"/>
      <c r="M507" s="1282"/>
      <c r="N507" s="1282"/>
      <c r="O507" s="1282"/>
      <c r="P507" s="1282"/>
      <c r="Q507" s="1282"/>
      <c r="R507" s="1282"/>
      <c r="S507" s="1282"/>
      <c r="T507" s="1282"/>
      <c r="U507" s="1282"/>
      <c r="V507" s="1282"/>
      <c r="W507" s="1282"/>
      <c r="X507" s="1282"/>
      <c r="Y507" s="1282"/>
      <c r="Z507" s="1282"/>
    </row>
    <row r="508" spans="1:26" ht="16.5" customHeight="1">
      <c r="A508" s="1281"/>
      <c r="B508" s="1282"/>
      <c r="C508" s="1282"/>
      <c r="D508" s="1282"/>
      <c r="E508" s="1282"/>
      <c r="F508" s="1282"/>
      <c r="G508" s="1282"/>
      <c r="H508" s="1282"/>
      <c r="I508" s="1282"/>
      <c r="J508" s="1282"/>
      <c r="K508" s="1282"/>
      <c r="L508" s="1282"/>
      <c r="M508" s="1282"/>
      <c r="N508" s="1282"/>
      <c r="O508" s="1282"/>
      <c r="P508" s="1282"/>
      <c r="Q508" s="1282"/>
      <c r="R508" s="1282"/>
      <c r="S508" s="1282"/>
      <c r="T508" s="1282"/>
      <c r="U508" s="1282"/>
      <c r="V508" s="1282"/>
      <c r="W508" s="1282"/>
      <c r="X508" s="1282"/>
      <c r="Y508" s="1282"/>
      <c r="Z508" s="1282"/>
    </row>
    <row r="509" spans="1:26" ht="16.5" customHeight="1">
      <c r="A509" s="1281"/>
      <c r="B509" s="1282"/>
      <c r="C509" s="1282"/>
      <c r="D509" s="1282"/>
      <c r="E509" s="1282"/>
      <c r="F509" s="1282"/>
      <c r="G509" s="1282"/>
      <c r="H509" s="1282"/>
      <c r="I509" s="1282"/>
      <c r="J509" s="1282"/>
      <c r="K509" s="1282"/>
      <c r="L509" s="1282"/>
      <c r="M509" s="1282"/>
      <c r="N509" s="1282"/>
      <c r="O509" s="1282"/>
      <c r="P509" s="1282"/>
      <c r="Q509" s="1282"/>
      <c r="R509" s="1282"/>
      <c r="S509" s="1282"/>
      <c r="T509" s="1282"/>
      <c r="U509" s="1282"/>
      <c r="V509" s="1282"/>
      <c r="W509" s="1282"/>
      <c r="X509" s="1282"/>
      <c r="Y509" s="1282"/>
      <c r="Z509" s="1282"/>
    </row>
    <row r="510" spans="1:26" ht="16.5" customHeight="1">
      <c r="A510" s="1281"/>
      <c r="B510" s="1282"/>
      <c r="C510" s="1282"/>
      <c r="D510" s="1282"/>
      <c r="E510" s="1282"/>
      <c r="F510" s="1282"/>
      <c r="G510" s="1282"/>
      <c r="H510" s="1282"/>
      <c r="I510" s="1282"/>
      <c r="J510" s="1282"/>
      <c r="K510" s="1282"/>
      <c r="L510" s="1282"/>
      <c r="M510" s="1282"/>
      <c r="N510" s="1282"/>
      <c r="O510" s="1282"/>
      <c r="P510" s="1282"/>
      <c r="Q510" s="1282"/>
      <c r="R510" s="1282"/>
      <c r="S510" s="1282"/>
      <c r="T510" s="1282"/>
      <c r="U510" s="1282"/>
      <c r="V510" s="1282"/>
      <c r="W510" s="1282"/>
      <c r="X510" s="1282"/>
      <c r="Y510" s="1282"/>
      <c r="Z510" s="1282"/>
    </row>
    <row r="511" spans="1:26" ht="16.5" customHeight="1">
      <c r="A511" s="1281"/>
      <c r="B511" s="1282"/>
      <c r="C511" s="1282"/>
      <c r="D511" s="1282"/>
      <c r="E511" s="1282"/>
      <c r="F511" s="1282"/>
      <c r="G511" s="1282"/>
      <c r="H511" s="1282"/>
      <c r="I511" s="1282"/>
      <c r="J511" s="1282"/>
      <c r="K511" s="1282"/>
      <c r="L511" s="1282"/>
      <c r="M511" s="1282"/>
      <c r="N511" s="1282"/>
      <c r="O511" s="1282"/>
      <c r="P511" s="1282"/>
      <c r="Q511" s="1282"/>
      <c r="R511" s="1282"/>
      <c r="S511" s="1282"/>
      <c r="T511" s="1282"/>
      <c r="U511" s="1282"/>
      <c r="V511" s="1282"/>
      <c r="W511" s="1282"/>
      <c r="X511" s="1282"/>
      <c r="Y511" s="1282"/>
      <c r="Z511" s="1282"/>
    </row>
    <row r="512" spans="1:26" ht="16.5" customHeight="1">
      <c r="A512" s="1281"/>
      <c r="B512" s="1282"/>
      <c r="C512" s="1282"/>
      <c r="D512" s="1282"/>
      <c r="E512" s="1282"/>
      <c r="F512" s="1282"/>
      <c r="G512" s="1282"/>
      <c r="H512" s="1282"/>
      <c r="I512" s="1282"/>
      <c r="J512" s="1282"/>
      <c r="K512" s="1282"/>
      <c r="L512" s="1282"/>
      <c r="M512" s="1282"/>
      <c r="N512" s="1282"/>
      <c r="O512" s="1282"/>
      <c r="P512" s="1282"/>
      <c r="Q512" s="1282"/>
      <c r="R512" s="1282"/>
      <c r="S512" s="1282"/>
      <c r="T512" s="1282"/>
      <c r="U512" s="1282"/>
      <c r="V512" s="1282"/>
      <c r="W512" s="1282"/>
      <c r="X512" s="1282"/>
      <c r="Y512" s="1282"/>
      <c r="Z512" s="1282"/>
    </row>
    <row r="513" spans="1:26" ht="16.5" customHeight="1">
      <c r="A513" s="1281"/>
      <c r="B513" s="1282"/>
      <c r="C513" s="1282"/>
      <c r="D513" s="1282"/>
      <c r="E513" s="1282"/>
      <c r="F513" s="1282"/>
      <c r="G513" s="1282"/>
      <c r="H513" s="1282"/>
      <c r="I513" s="1282"/>
      <c r="J513" s="1282"/>
      <c r="K513" s="1282"/>
      <c r="L513" s="1282"/>
      <c r="M513" s="1282"/>
      <c r="N513" s="1282"/>
      <c r="O513" s="1282"/>
      <c r="P513" s="1282"/>
      <c r="Q513" s="1282"/>
      <c r="R513" s="1282"/>
      <c r="S513" s="1282"/>
      <c r="T513" s="1282"/>
      <c r="U513" s="1282"/>
      <c r="V513" s="1282"/>
      <c r="W513" s="1282"/>
      <c r="X513" s="1282"/>
      <c r="Y513" s="1282"/>
      <c r="Z513" s="1282"/>
    </row>
    <row r="514" spans="1:26" ht="16.5" customHeight="1">
      <c r="A514" s="1281"/>
      <c r="B514" s="1282"/>
      <c r="C514" s="1282"/>
      <c r="D514" s="1282"/>
      <c r="E514" s="1282"/>
      <c r="F514" s="1282"/>
      <c r="G514" s="1282"/>
      <c r="H514" s="1282"/>
      <c r="I514" s="1282"/>
      <c r="J514" s="1282"/>
      <c r="K514" s="1282"/>
      <c r="L514" s="1282"/>
      <c r="M514" s="1282"/>
      <c r="N514" s="1282"/>
      <c r="O514" s="1282"/>
      <c r="P514" s="1282"/>
      <c r="Q514" s="1282"/>
      <c r="R514" s="1282"/>
      <c r="S514" s="1282"/>
      <c r="T514" s="1282"/>
      <c r="U514" s="1282"/>
      <c r="V514" s="1282"/>
      <c r="W514" s="1282"/>
      <c r="X514" s="1282"/>
      <c r="Y514" s="1282"/>
      <c r="Z514" s="1282"/>
    </row>
    <row r="515" spans="1:26" ht="16.5" customHeight="1">
      <c r="A515" s="1281"/>
      <c r="B515" s="1282"/>
      <c r="C515" s="1282"/>
      <c r="D515" s="1282"/>
      <c r="E515" s="1282"/>
      <c r="F515" s="1282"/>
      <c r="G515" s="1282"/>
      <c r="H515" s="1282"/>
      <c r="I515" s="1282"/>
      <c r="J515" s="1282"/>
      <c r="K515" s="1282"/>
      <c r="L515" s="1282"/>
      <c r="M515" s="1282"/>
      <c r="N515" s="1282"/>
      <c r="O515" s="1282"/>
      <c r="P515" s="1282"/>
      <c r="Q515" s="1282"/>
      <c r="R515" s="1282"/>
      <c r="S515" s="1282"/>
      <c r="T515" s="1282"/>
      <c r="U515" s="1282"/>
      <c r="V515" s="1282"/>
      <c r="W515" s="1282"/>
      <c r="X515" s="1282"/>
      <c r="Y515" s="1282"/>
      <c r="Z515" s="1282"/>
    </row>
    <row r="516" spans="1:26" ht="16.5" customHeight="1">
      <c r="A516" s="1281"/>
      <c r="B516" s="1282"/>
      <c r="C516" s="1282"/>
      <c r="D516" s="1282"/>
      <c r="E516" s="1282"/>
      <c r="F516" s="1282"/>
      <c r="G516" s="1282"/>
      <c r="H516" s="1282"/>
      <c r="I516" s="1282"/>
      <c r="J516" s="1282"/>
      <c r="K516" s="1282"/>
      <c r="L516" s="1282"/>
      <c r="M516" s="1282"/>
      <c r="N516" s="1282"/>
      <c r="O516" s="1282"/>
      <c r="P516" s="1282"/>
      <c r="Q516" s="1282"/>
      <c r="R516" s="1282"/>
      <c r="S516" s="1282"/>
      <c r="T516" s="1282"/>
      <c r="U516" s="1282"/>
      <c r="V516" s="1282"/>
      <c r="W516" s="1282"/>
      <c r="X516" s="1282"/>
      <c r="Y516" s="1282"/>
      <c r="Z516" s="1282"/>
    </row>
    <row r="517" spans="1:26" ht="16.5" customHeight="1">
      <c r="A517" s="1281"/>
      <c r="B517" s="1282"/>
      <c r="C517" s="1282"/>
      <c r="D517" s="1282"/>
      <c r="E517" s="1282"/>
      <c r="F517" s="1282"/>
      <c r="G517" s="1282"/>
      <c r="H517" s="1282"/>
      <c r="I517" s="1282"/>
      <c r="J517" s="1282"/>
      <c r="K517" s="1282"/>
      <c r="L517" s="1282"/>
      <c r="M517" s="1282"/>
      <c r="N517" s="1282"/>
      <c r="O517" s="1282"/>
      <c r="P517" s="1282"/>
      <c r="Q517" s="1282"/>
      <c r="R517" s="1282"/>
      <c r="S517" s="1282"/>
      <c r="T517" s="1282"/>
      <c r="U517" s="1282"/>
      <c r="V517" s="1282"/>
      <c r="W517" s="1282"/>
      <c r="X517" s="1282"/>
      <c r="Y517" s="1282"/>
      <c r="Z517" s="1282"/>
    </row>
    <row r="518" spans="1:26" ht="16.5" customHeight="1">
      <c r="A518" s="1281"/>
      <c r="B518" s="1282"/>
      <c r="C518" s="1282"/>
      <c r="D518" s="1282"/>
      <c r="E518" s="1282"/>
      <c r="F518" s="1282"/>
      <c r="G518" s="1282"/>
      <c r="H518" s="1282"/>
      <c r="I518" s="1282"/>
      <c r="J518" s="1282"/>
      <c r="K518" s="1282"/>
      <c r="L518" s="1282"/>
      <c r="M518" s="1282"/>
      <c r="N518" s="1282"/>
      <c r="O518" s="1282"/>
      <c r="P518" s="1282"/>
      <c r="Q518" s="1282"/>
      <c r="R518" s="1282"/>
      <c r="S518" s="1282"/>
      <c r="T518" s="1282"/>
      <c r="U518" s="1282"/>
      <c r="V518" s="1282"/>
      <c r="W518" s="1282"/>
      <c r="X518" s="1282"/>
      <c r="Y518" s="1282"/>
      <c r="Z518" s="1282"/>
    </row>
    <row r="519" spans="1:26" ht="16.5" customHeight="1">
      <c r="A519" s="1281"/>
      <c r="B519" s="1282"/>
      <c r="C519" s="1282"/>
      <c r="D519" s="1282"/>
      <c r="E519" s="1282"/>
      <c r="F519" s="1282"/>
      <c r="G519" s="1282"/>
      <c r="H519" s="1282"/>
      <c r="I519" s="1282"/>
      <c r="J519" s="1282"/>
      <c r="K519" s="1282"/>
      <c r="L519" s="1282"/>
      <c r="M519" s="1282"/>
      <c r="N519" s="1282"/>
      <c r="O519" s="1282"/>
      <c r="P519" s="1282"/>
      <c r="Q519" s="1282"/>
      <c r="R519" s="1282"/>
      <c r="S519" s="1282"/>
      <c r="T519" s="1282"/>
      <c r="U519" s="1282"/>
      <c r="V519" s="1282"/>
      <c r="W519" s="1282"/>
      <c r="X519" s="1282"/>
      <c r="Y519" s="1282"/>
      <c r="Z519" s="1282"/>
    </row>
    <row r="520" spans="1:26" ht="16.5" customHeight="1">
      <c r="A520" s="1281"/>
      <c r="B520" s="1282"/>
      <c r="C520" s="1282"/>
      <c r="D520" s="1282"/>
      <c r="E520" s="1282"/>
      <c r="F520" s="1282"/>
      <c r="G520" s="1282"/>
      <c r="H520" s="1282"/>
      <c r="I520" s="1282"/>
      <c r="J520" s="1282"/>
      <c r="K520" s="1282"/>
      <c r="L520" s="1282"/>
      <c r="M520" s="1282"/>
      <c r="N520" s="1282"/>
      <c r="O520" s="1282"/>
      <c r="P520" s="1282"/>
      <c r="Q520" s="1282"/>
      <c r="R520" s="1282"/>
      <c r="S520" s="1282"/>
      <c r="T520" s="1282"/>
      <c r="U520" s="1282"/>
      <c r="V520" s="1282"/>
      <c r="W520" s="1282"/>
      <c r="X520" s="1282"/>
      <c r="Y520" s="1282"/>
      <c r="Z520" s="1282"/>
    </row>
    <row r="521" spans="1:26" ht="16.5" customHeight="1">
      <c r="A521" s="1281"/>
      <c r="B521" s="1282"/>
      <c r="C521" s="1282"/>
      <c r="D521" s="1282"/>
      <c r="E521" s="1282"/>
      <c r="F521" s="1282"/>
      <c r="G521" s="1282"/>
      <c r="H521" s="1282"/>
      <c r="I521" s="1282"/>
      <c r="J521" s="1282"/>
      <c r="K521" s="1282"/>
      <c r="L521" s="1282"/>
      <c r="M521" s="1282"/>
      <c r="N521" s="1282"/>
      <c r="O521" s="1282"/>
      <c r="P521" s="1282"/>
      <c r="Q521" s="1282"/>
      <c r="R521" s="1282"/>
      <c r="S521" s="1282"/>
      <c r="T521" s="1282"/>
      <c r="U521" s="1282"/>
      <c r="V521" s="1282"/>
      <c r="W521" s="1282"/>
      <c r="X521" s="1282"/>
      <c r="Y521" s="1282"/>
      <c r="Z521" s="1282"/>
    </row>
    <row r="522" spans="1:26" ht="16.5" customHeight="1">
      <c r="A522" s="1281"/>
      <c r="B522" s="1282"/>
      <c r="C522" s="1282"/>
      <c r="D522" s="1282"/>
      <c r="E522" s="1282"/>
      <c r="F522" s="1282"/>
      <c r="G522" s="1282"/>
      <c r="H522" s="1282"/>
      <c r="I522" s="1282"/>
      <c r="J522" s="1282"/>
      <c r="K522" s="1282"/>
      <c r="L522" s="1282"/>
      <c r="M522" s="1282"/>
      <c r="N522" s="1282"/>
      <c r="O522" s="1282"/>
      <c r="P522" s="1282"/>
      <c r="Q522" s="1282"/>
      <c r="R522" s="1282"/>
      <c r="S522" s="1282"/>
      <c r="T522" s="1282"/>
      <c r="U522" s="1282"/>
      <c r="V522" s="1282"/>
      <c r="W522" s="1282"/>
      <c r="X522" s="1282"/>
      <c r="Y522" s="1282"/>
      <c r="Z522" s="1282"/>
    </row>
    <row r="523" spans="1:26" ht="16.5" customHeight="1">
      <c r="A523" s="1281"/>
      <c r="B523" s="1282"/>
      <c r="C523" s="1282"/>
      <c r="D523" s="1282"/>
      <c r="E523" s="1282"/>
      <c r="F523" s="1282"/>
      <c r="G523" s="1282"/>
      <c r="H523" s="1282"/>
      <c r="I523" s="1282"/>
      <c r="J523" s="1282"/>
      <c r="K523" s="1282"/>
      <c r="L523" s="1282"/>
      <c r="M523" s="1282"/>
      <c r="N523" s="1282"/>
      <c r="O523" s="1282"/>
      <c r="P523" s="1282"/>
      <c r="Q523" s="1282"/>
      <c r="R523" s="1282"/>
      <c r="S523" s="1282"/>
      <c r="T523" s="1282"/>
      <c r="U523" s="1282"/>
      <c r="V523" s="1282"/>
      <c r="W523" s="1282"/>
      <c r="X523" s="1282"/>
      <c r="Y523" s="1282"/>
      <c r="Z523" s="1282"/>
    </row>
    <row r="524" spans="1:26" ht="16.5" customHeight="1">
      <c r="A524" s="1281"/>
      <c r="B524" s="1282"/>
      <c r="C524" s="1282"/>
      <c r="D524" s="1282"/>
      <c r="E524" s="1282"/>
      <c r="F524" s="1282"/>
      <c r="G524" s="1282"/>
      <c r="H524" s="1282"/>
      <c r="I524" s="1282"/>
      <c r="J524" s="1282"/>
      <c r="K524" s="1282"/>
      <c r="L524" s="1282"/>
      <c r="M524" s="1282"/>
      <c r="N524" s="1282"/>
      <c r="O524" s="1282"/>
      <c r="P524" s="1282"/>
      <c r="Q524" s="1282"/>
      <c r="R524" s="1282"/>
      <c r="S524" s="1282"/>
      <c r="T524" s="1282"/>
      <c r="U524" s="1282"/>
      <c r="V524" s="1282"/>
      <c r="W524" s="1282"/>
      <c r="X524" s="1282"/>
      <c r="Y524" s="1282"/>
      <c r="Z524" s="1282"/>
    </row>
    <row r="525" spans="1:26" ht="16.5" customHeight="1">
      <c r="A525" s="1281"/>
      <c r="B525" s="1282"/>
      <c r="C525" s="1282"/>
      <c r="D525" s="1282"/>
      <c r="E525" s="1282"/>
      <c r="F525" s="1282"/>
      <c r="G525" s="1282"/>
      <c r="H525" s="1282"/>
      <c r="I525" s="1282"/>
      <c r="J525" s="1282"/>
      <c r="K525" s="1282"/>
      <c r="L525" s="1282"/>
      <c r="M525" s="1282"/>
      <c r="N525" s="1282"/>
      <c r="O525" s="1282"/>
      <c r="P525" s="1282"/>
      <c r="Q525" s="1282"/>
      <c r="R525" s="1282"/>
      <c r="S525" s="1282"/>
      <c r="T525" s="1282"/>
      <c r="U525" s="1282"/>
      <c r="V525" s="1282"/>
      <c r="W525" s="1282"/>
      <c r="X525" s="1282"/>
      <c r="Y525" s="1282"/>
      <c r="Z525" s="1282"/>
    </row>
    <row r="526" spans="1:26" ht="16.5" customHeight="1">
      <c r="A526" s="1281"/>
      <c r="B526" s="1282"/>
      <c r="C526" s="1282"/>
      <c r="D526" s="1282"/>
      <c r="E526" s="1282"/>
      <c r="F526" s="1282"/>
      <c r="G526" s="1282"/>
      <c r="H526" s="1282"/>
      <c r="I526" s="1282"/>
      <c r="J526" s="1282"/>
      <c r="K526" s="1282"/>
      <c r="L526" s="1282"/>
      <c r="M526" s="1282"/>
      <c r="N526" s="1282"/>
      <c r="O526" s="1282"/>
      <c r="P526" s="1282"/>
      <c r="Q526" s="1282"/>
      <c r="R526" s="1282"/>
      <c r="S526" s="1282"/>
      <c r="T526" s="1282"/>
      <c r="U526" s="1282"/>
      <c r="V526" s="1282"/>
      <c r="W526" s="1282"/>
      <c r="X526" s="1282"/>
      <c r="Y526" s="1282"/>
      <c r="Z526" s="1282"/>
    </row>
    <row r="527" spans="1:26" ht="16.5" customHeight="1">
      <c r="A527" s="1281"/>
      <c r="B527" s="1282"/>
      <c r="C527" s="1282"/>
      <c r="D527" s="1282"/>
      <c r="E527" s="1282"/>
      <c r="F527" s="1282"/>
      <c r="G527" s="1282"/>
      <c r="H527" s="1282"/>
      <c r="I527" s="1282"/>
      <c r="J527" s="1282"/>
      <c r="K527" s="1282"/>
      <c r="L527" s="1282"/>
      <c r="M527" s="1282"/>
      <c r="N527" s="1282"/>
      <c r="O527" s="1282"/>
      <c r="P527" s="1282"/>
      <c r="Q527" s="1282"/>
      <c r="R527" s="1282"/>
      <c r="S527" s="1282"/>
      <c r="T527" s="1282"/>
      <c r="U527" s="1282"/>
      <c r="V527" s="1282"/>
      <c r="W527" s="1282"/>
      <c r="X527" s="1282"/>
      <c r="Y527" s="1282"/>
      <c r="Z527" s="1282"/>
    </row>
    <row r="528" spans="1:26" ht="16.5" customHeight="1">
      <c r="A528" s="1281"/>
      <c r="B528" s="1282"/>
      <c r="C528" s="1282"/>
      <c r="D528" s="1282"/>
      <c r="E528" s="1282"/>
      <c r="F528" s="1282"/>
      <c r="G528" s="1282"/>
      <c r="H528" s="1282"/>
      <c r="I528" s="1282"/>
      <c r="J528" s="1282"/>
      <c r="K528" s="1282"/>
      <c r="L528" s="1282"/>
      <c r="M528" s="1282"/>
      <c r="N528" s="1282"/>
      <c r="O528" s="1282"/>
      <c r="P528" s="1282"/>
      <c r="Q528" s="1282"/>
      <c r="R528" s="1282"/>
      <c r="S528" s="1282"/>
      <c r="T528" s="1282"/>
      <c r="U528" s="1282"/>
      <c r="V528" s="1282"/>
      <c r="W528" s="1282"/>
      <c r="X528" s="1282"/>
      <c r="Y528" s="1282"/>
      <c r="Z528" s="1282"/>
    </row>
    <row r="529" spans="1:26" ht="16.5" customHeight="1">
      <c r="A529" s="1281"/>
      <c r="B529" s="1282"/>
      <c r="C529" s="1282"/>
      <c r="D529" s="1282"/>
      <c r="E529" s="1282"/>
      <c r="F529" s="1282"/>
      <c r="G529" s="1282"/>
      <c r="H529" s="1282"/>
      <c r="I529" s="1282"/>
      <c r="J529" s="1282"/>
      <c r="K529" s="1282"/>
      <c r="L529" s="1282"/>
      <c r="M529" s="1282"/>
      <c r="N529" s="1282"/>
      <c r="O529" s="1282"/>
      <c r="P529" s="1282"/>
      <c r="Q529" s="1282"/>
      <c r="R529" s="1282"/>
      <c r="S529" s="1282"/>
      <c r="T529" s="1282"/>
      <c r="U529" s="1282"/>
      <c r="V529" s="1282"/>
      <c r="W529" s="1282"/>
      <c r="X529" s="1282"/>
      <c r="Y529" s="1282"/>
      <c r="Z529" s="1282"/>
    </row>
    <row r="530" spans="1:26" ht="16.5" customHeight="1">
      <c r="A530" s="1281"/>
      <c r="B530" s="1282"/>
      <c r="C530" s="1282"/>
      <c r="D530" s="1282"/>
      <c r="E530" s="1282"/>
      <c r="F530" s="1282"/>
      <c r="G530" s="1282"/>
      <c r="H530" s="1282"/>
      <c r="I530" s="1282"/>
      <c r="J530" s="1282"/>
      <c r="K530" s="1282"/>
      <c r="L530" s="1282"/>
      <c r="M530" s="1282"/>
      <c r="N530" s="1282"/>
      <c r="O530" s="1282"/>
      <c r="P530" s="1282"/>
      <c r="Q530" s="1282"/>
      <c r="R530" s="1282"/>
      <c r="S530" s="1282"/>
      <c r="T530" s="1282"/>
      <c r="U530" s="1282"/>
      <c r="V530" s="1282"/>
      <c r="W530" s="1282"/>
      <c r="X530" s="1282"/>
      <c r="Y530" s="1282"/>
      <c r="Z530" s="1282"/>
    </row>
    <row r="531" spans="1:26" ht="16.5" customHeight="1">
      <c r="A531" s="1281"/>
      <c r="B531" s="1282"/>
      <c r="C531" s="1282"/>
      <c r="D531" s="1282"/>
      <c r="E531" s="1282"/>
      <c r="F531" s="1282"/>
      <c r="G531" s="1282"/>
      <c r="H531" s="1282"/>
      <c r="I531" s="1282"/>
      <c r="J531" s="1282"/>
      <c r="K531" s="1282"/>
      <c r="L531" s="1282"/>
      <c r="M531" s="1282"/>
      <c r="N531" s="1282"/>
      <c r="O531" s="1282"/>
      <c r="P531" s="1282"/>
      <c r="Q531" s="1282"/>
      <c r="R531" s="1282"/>
      <c r="S531" s="1282"/>
      <c r="T531" s="1282"/>
      <c r="U531" s="1282"/>
      <c r="V531" s="1282"/>
      <c r="W531" s="1282"/>
      <c r="X531" s="1282"/>
      <c r="Y531" s="1282"/>
      <c r="Z531" s="1282"/>
    </row>
    <row r="532" spans="1:26" ht="16.5" customHeight="1">
      <c r="A532" s="1281"/>
      <c r="B532" s="1282"/>
      <c r="C532" s="1282"/>
      <c r="D532" s="1282"/>
      <c r="E532" s="1282"/>
      <c r="F532" s="1282"/>
      <c r="G532" s="1282"/>
      <c r="H532" s="1282"/>
      <c r="I532" s="1282"/>
      <c r="J532" s="1282"/>
      <c r="K532" s="1282"/>
      <c r="L532" s="1282"/>
      <c r="M532" s="1282"/>
      <c r="N532" s="1282"/>
      <c r="O532" s="1282"/>
      <c r="P532" s="1282"/>
      <c r="Q532" s="1282"/>
      <c r="R532" s="1282"/>
      <c r="S532" s="1282"/>
      <c r="T532" s="1282"/>
      <c r="U532" s="1282"/>
      <c r="V532" s="1282"/>
      <c r="W532" s="1282"/>
      <c r="X532" s="1282"/>
      <c r="Y532" s="1282"/>
      <c r="Z532" s="1282"/>
    </row>
    <row r="533" spans="1:26" ht="16.5" customHeight="1">
      <c r="A533" s="1281"/>
      <c r="B533" s="1282"/>
      <c r="C533" s="1282"/>
      <c r="D533" s="1282"/>
      <c r="E533" s="1282"/>
      <c r="F533" s="1282"/>
      <c r="G533" s="1282"/>
      <c r="H533" s="1282"/>
      <c r="I533" s="1282"/>
      <c r="J533" s="1282"/>
      <c r="K533" s="1282"/>
      <c r="L533" s="1282"/>
      <c r="M533" s="1282"/>
      <c r="N533" s="1282"/>
      <c r="O533" s="1282"/>
      <c r="P533" s="1282"/>
      <c r="Q533" s="1282"/>
      <c r="R533" s="1282"/>
      <c r="S533" s="1282"/>
      <c r="T533" s="1282"/>
      <c r="U533" s="1282"/>
      <c r="V533" s="1282"/>
      <c r="W533" s="1282"/>
      <c r="X533" s="1282"/>
      <c r="Y533" s="1282"/>
      <c r="Z533" s="1282"/>
    </row>
    <row r="534" spans="1:26" ht="16.5" customHeight="1">
      <c r="A534" s="1281"/>
      <c r="B534" s="1282"/>
      <c r="C534" s="1282"/>
      <c r="D534" s="1282"/>
      <c r="E534" s="1282"/>
      <c r="F534" s="1282"/>
      <c r="G534" s="1282"/>
      <c r="H534" s="1282"/>
      <c r="I534" s="1282"/>
      <c r="J534" s="1282"/>
      <c r="K534" s="1282"/>
      <c r="L534" s="1282"/>
      <c r="M534" s="1282"/>
      <c r="N534" s="1282"/>
      <c r="O534" s="1282"/>
      <c r="P534" s="1282"/>
      <c r="Q534" s="1282"/>
      <c r="R534" s="1282"/>
      <c r="S534" s="1282"/>
      <c r="T534" s="1282"/>
      <c r="U534" s="1282"/>
      <c r="V534" s="1282"/>
      <c r="W534" s="1282"/>
      <c r="X534" s="1282"/>
      <c r="Y534" s="1282"/>
      <c r="Z534" s="1282"/>
    </row>
    <row r="535" spans="1:26" ht="16.5" customHeight="1">
      <c r="A535" s="1281"/>
      <c r="B535" s="1282"/>
      <c r="C535" s="1282"/>
      <c r="D535" s="1282"/>
      <c r="E535" s="1282"/>
      <c r="F535" s="1282"/>
      <c r="G535" s="1282"/>
      <c r="H535" s="1282"/>
      <c r="I535" s="1282"/>
      <c r="J535" s="1282"/>
      <c r="K535" s="1282"/>
      <c r="L535" s="1282"/>
      <c r="M535" s="1282"/>
      <c r="N535" s="1282"/>
      <c r="O535" s="1282"/>
      <c r="P535" s="1282"/>
      <c r="Q535" s="1282"/>
      <c r="R535" s="1282"/>
      <c r="S535" s="1282"/>
      <c r="T535" s="1282"/>
      <c r="U535" s="1282"/>
      <c r="V535" s="1282"/>
      <c r="W535" s="1282"/>
      <c r="X535" s="1282"/>
      <c r="Y535" s="1282"/>
      <c r="Z535" s="1282"/>
    </row>
    <row r="536" spans="1:26" ht="16.5" customHeight="1">
      <c r="A536" s="1281"/>
      <c r="B536" s="1282"/>
      <c r="C536" s="1282"/>
      <c r="D536" s="1282"/>
      <c r="E536" s="1282"/>
      <c r="F536" s="1282"/>
      <c r="G536" s="1282"/>
      <c r="H536" s="1282"/>
      <c r="I536" s="1282"/>
      <c r="J536" s="1282"/>
      <c r="K536" s="1282"/>
      <c r="L536" s="1282"/>
      <c r="M536" s="1282"/>
      <c r="N536" s="1282"/>
      <c r="O536" s="1282"/>
      <c r="P536" s="1282"/>
      <c r="Q536" s="1282"/>
      <c r="R536" s="1282"/>
      <c r="S536" s="1282"/>
      <c r="T536" s="1282"/>
      <c r="U536" s="1282"/>
      <c r="V536" s="1282"/>
      <c r="W536" s="1282"/>
      <c r="X536" s="1282"/>
      <c r="Y536" s="1282"/>
      <c r="Z536" s="1282"/>
    </row>
    <row r="537" spans="1:26" ht="16.5" customHeight="1">
      <c r="A537" s="1281"/>
      <c r="B537" s="1282"/>
      <c r="C537" s="1282"/>
      <c r="D537" s="1282"/>
      <c r="E537" s="1282"/>
      <c r="F537" s="1282"/>
      <c r="G537" s="1282"/>
      <c r="H537" s="1282"/>
      <c r="I537" s="1282"/>
      <c r="J537" s="1282"/>
      <c r="K537" s="1282"/>
      <c r="L537" s="1282"/>
      <c r="M537" s="1282"/>
      <c r="N537" s="1282"/>
      <c r="O537" s="1282"/>
      <c r="P537" s="1282"/>
      <c r="Q537" s="1282"/>
      <c r="R537" s="1282"/>
      <c r="S537" s="1282"/>
      <c r="T537" s="1282"/>
      <c r="U537" s="1282"/>
      <c r="V537" s="1282"/>
      <c r="W537" s="1282"/>
      <c r="X537" s="1282"/>
      <c r="Y537" s="1282"/>
      <c r="Z537" s="1282"/>
    </row>
    <row r="538" spans="1:26" ht="16.5" customHeight="1">
      <c r="A538" s="1281"/>
      <c r="B538" s="1282"/>
      <c r="C538" s="1282"/>
      <c r="D538" s="1282"/>
      <c r="E538" s="1282"/>
      <c r="F538" s="1282"/>
      <c r="G538" s="1282"/>
      <c r="H538" s="1282"/>
      <c r="I538" s="1282"/>
      <c r="J538" s="1282"/>
      <c r="K538" s="1282"/>
      <c r="L538" s="1282"/>
      <c r="M538" s="1282"/>
      <c r="N538" s="1282"/>
      <c r="O538" s="1282"/>
      <c r="P538" s="1282"/>
      <c r="Q538" s="1282"/>
      <c r="R538" s="1282"/>
      <c r="S538" s="1282"/>
      <c r="T538" s="1282"/>
      <c r="U538" s="1282"/>
      <c r="V538" s="1282"/>
      <c r="W538" s="1282"/>
      <c r="X538" s="1282"/>
      <c r="Y538" s="1282"/>
      <c r="Z538" s="1282"/>
    </row>
    <row r="539" spans="1:26" ht="16.5" customHeight="1">
      <c r="A539" s="1281"/>
      <c r="B539" s="1282"/>
      <c r="C539" s="1282"/>
      <c r="D539" s="1282"/>
      <c r="E539" s="1282"/>
      <c r="F539" s="1282"/>
      <c r="G539" s="1282"/>
      <c r="H539" s="1282"/>
      <c r="I539" s="1282"/>
      <c r="J539" s="1282"/>
      <c r="K539" s="1282"/>
      <c r="L539" s="1282"/>
      <c r="M539" s="1282"/>
      <c r="N539" s="1282"/>
      <c r="O539" s="1282"/>
      <c r="P539" s="1282"/>
      <c r="Q539" s="1282"/>
      <c r="R539" s="1282"/>
      <c r="S539" s="1282"/>
      <c r="T539" s="1282"/>
      <c r="U539" s="1282"/>
      <c r="V539" s="1282"/>
      <c r="W539" s="1282"/>
      <c r="X539" s="1282"/>
      <c r="Y539" s="1282"/>
      <c r="Z539" s="1282"/>
    </row>
    <row r="540" spans="1:26" ht="16.5" customHeight="1">
      <c r="A540" s="1281"/>
      <c r="B540" s="1282"/>
      <c r="C540" s="1282"/>
      <c r="D540" s="1282"/>
      <c r="E540" s="1282"/>
      <c r="F540" s="1282"/>
      <c r="G540" s="1282"/>
      <c r="H540" s="1282"/>
      <c r="I540" s="1282"/>
      <c r="J540" s="1282"/>
      <c r="K540" s="1282"/>
      <c r="L540" s="1282"/>
      <c r="M540" s="1282"/>
      <c r="N540" s="1282"/>
      <c r="O540" s="1282"/>
      <c r="P540" s="1282"/>
      <c r="Q540" s="1282"/>
      <c r="R540" s="1282"/>
      <c r="S540" s="1282"/>
      <c r="T540" s="1282"/>
      <c r="U540" s="1282"/>
      <c r="V540" s="1282"/>
      <c r="W540" s="1282"/>
      <c r="X540" s="1282"/>
      <c r="Y540" s="1282"/>
      <c r="Z540" s="1282"/>
    </row>
    <row r="541" spans="1:26" ht="16.5" customHeight="1">
      <c r="A541" s="1281"/>
      <c r="B541" s="1282"/>
      <c r="C541" s="1282"/>
      <c r="D541" s="1282"/>
      <c r="E541" s="1282"/>
      <c r="F541" s="1282"/>
      <c r="G541" s="1282"/>
      <c r="H541" s="1282"/>
      <c r="I541" s="1282"/>
      <c r="J541" s="1282"/>
      <c r="K541" s="1282"/>
      <c r="L541" s="1282"/>
      <c r="M541" s="1282"/>
      <c r="N541" s="1282"/>
      <c r="O541" s="1282"/>
      <c r="P541" s="1282"/>
      <c r="Q541" s="1282"/>
      <c r="R541" s="1282"/>
      <c r="S541" s="1282"/>
      <c r="T541" s="1282"/>
      <c r="U541" s="1282"/>
      <c r="V541" s="1282"/>
      <c r="W541" s="1282"/>
      <c r="X541" s="1282"/>
      <c r="Y541" s="1282"/>
      <c r="Z541" s="1282"/>
    </row>
    <row r="542" spans="1:26" ht="16.5" customHeight="1">
      <c r="A542" s="1281"/>
      <c r="B542" s="1282"/>
      <c r="C542" s="1282"/>
      <c r="D542" s="1282"/>
      <c r="E542" s="1282"/>
      <c r="F542" s="1282"/>
      <c r="G542" s="1282"/>
      <c r="H542" s="1282"/>
      <c r="I542" s="1282"/>
      <c r="J542" s="1282"/>
      <c r="K542" s="1282"/>
      <c r="L542" s="1282"/>
      <c r="M542" s="1282"/>
      <c r="N542" s="1282"/>
      <c r="O542" s="1282"/>
      <c r="P542" s="1282"/>
      <c r="Q542" s="1282"/>
      <c r="R542" s="1282"/>
      <c r="S542" s="1282"/>
      <c r="T542" s="1282"/>
      <c r="U542" s="1282"/>
      <c r="V542" s="1282"/>
      <c r="W542" s="1282"/>
      <c r="X542" s="1282"/>
      <c r="Y542" s="1282"/>
      <c r="Z542" s="1282"/>
    </row>
    <row r="543" spans="1:26" ht="16.5" customHeight="1">
      <c r="A543" s="1281"/>
      <c r="B543" s="1282"/>
      <c r="C543" s="1282"/>
      <c r="D543" s="1282"/>
      <c r="E543" s="1282"/>
      <c r="F543" s="1282"/>
      <c r="G543" s="1282"/>
      <c r="H543" s="1282"/>
      <c r="I543" s="1282"/>
      <c r="J543" s="1282"/>
      <c r="K543" s="1282"/>
      <c r="L543" s="1282"/>
      <c r="M543" s="1282"/>
      <c r="N543" s="1282"/>
      <c r="O543" s="1282"/>
      <c r="P543" s="1282"/>
      <c r="Q543" s="1282"/>
      <c r="R543" s="1282"/>
      <c r="S543" s="1282"/>
      <c r="T543" s="1282"/>
      <c r="U543" s="1282"/>
      <c r="V543" s="1282"/>
      <c r="W543" s="1282"/>
      <c r="X543" s="1282"/>
      <c r="Y543" s="1282"/>
      <c r="Z543" s="1282"/>
    </row>
    <row r="544" spans="1:26" ht="16.5" customHeight="1">
      <c r="A544" s="1281"/>
      <c r="B544" s="1282"/>
      <c r="C544" s="1282"/>
      <c r="D544" s="1282"/>
      <c r="E544" s="1282"/>
      <c r="F544" s="1282"/>
      <c r="G544" s="1282"/>
      <c r="H544" s="1282"/>
      <c r="I544" s="1282"/>
      <c r="J544" s="1282"/>
      <c r="K544" s="1282"/>
      <c r="L544" s="1282"/>
      <c r="M544" s="1282"/>
      <c r="N544" s="1282"/>
      <c r="O544" s="1282"/>
      <c r="P544" s="1282"/>
      <c r="Q544" s="1282"/>
      <c r="R544" s="1282"/>
      <c r="S544" s="1282"/>
      <c r="T544" s="1282"/>
      <c r="U544" s="1282"/>
      <c r="V544" s="1282"/>
      <c r="W544" s="1282"/>
      <c r="X544" s="1282"/>
      <c r="Y544" s="1282"/>
      <c r="Z544" s="1282"/>
    </row>
    <row r="545" spans="1:26" ht="16.5" customHeight="1">
      <c r="A545" s="1281"/>
      <c r="B545" s="1282"/>
      <c r="C545" s="1282"/>
      <c r="D545" s="1282"/>
      <c r="E545" s="1282"/>
      <c r="F545" s="1282"/>
      <c r="G545" s="1282"/>
      <c r="H545" s="1282"/>
      <c r="I545" s="1282"/>
      <c r="J545" s="1282"/>
      <c r="K545" s="1282"/>
      <c r="L545" s="1282"/>
      <c r="M545" s="1282"/>
      <c r="N545" s="1282"/>
      <c r="O545" s="1282"/>
      <c r="P545" s="1282"/>
      <c r="Q545" s="1282"/>
      <c r="R545" s="1282"/>
      <c r="S545" s="1282"/>
      <c r="T545" s="1282"/>
      <c r="U545" s="1282"/>
      <c r="V545" s="1282"/>
      <c r="W545" s="1282"/>
      <c r="X545" s="1282"/>
      <c r="Y545" s="1282"/>
      <c r="Z545" s="1282"/>
    </row>
    <row r="546" spans="1:26" ht="16.5" customHeight="1">
      <c r="A546" s="1281"/>
      <c r="B546" s="1282"/>
      <c r="C546" s="1282"/>
      <c r="D546" s="1282"/>
      <c r="E546" s="1282"/>
      <c r="F546" s="1282"/>
      <c r="G546" s="1282"/>
      <c r="H546" s="1282"/>
      <c r="I546" s="1282"/>
      <c r="J546" s="1282"/>
      <c r="K546" s="1282"/>
      <c r="L546" s="1282"/>
      <c r="M546" s="1282"/>
      <c r="N546" s="1282"/>
      <c r="O546" s="1282"/>
      <c r="P546" s="1282"/>
      <c r="Q546" s="1282"/>
      <c r="R546" s="1282"/>
      <c r="S546" s="1282"/>
      <c r="T546" s="1282"/>
      <c r="U546" s="1282"/>
      <c r="V546" s="1282"/>
      <c r="W546" s="1282"/>
      <c r="X546" s="1282"/>
      <c r="Y546" s="1282"/>
      <c r="Z546" s="1282"/>
    </row>
    <row r="547" spans="1:26" ht="16.5" customHeight="1">
      <c r="A547" s="1281"/>
      <c r="B547" s="1282"/>
      <c r="C547" s="1282"/>
      <c r="D547" s="1282"/>
      <c r="E547" s="1282"/>
      <c r="F547" s="1282"/>
      <c r="G547" s="1282"/>
      <c r="H547" s="1282"/>
      <c r="I547" s="1282"/>
      <c r="J547" s="1282"/>
      <c r="K547" s="1282"/>
      <c r="L547" s="1282"/>
      <c r="M547" s="1282"/>
      <c r="N547" s="1282"/>
      <c r="O547" s="1282"/>
      <c r="P547" s="1282"/>
      <c r="Q547" s="1282"/>
      <c r="R547" s="1282"/>
      <c r="S547" s="1282"/>
      <c r="T547" s="1282"/>
      <c r="U547" s="1282"/>
      <c r="V547" s="1282"/>
      <c r="W547" s="1282"/>
      <c r="X547" s="1282"/>
      <c r="Y547" s="1282"/>
      <c r="Z547" s="1282"/>
    </row>
    <row r="548" spans="1:26" ht="16.5" customHeight="1">
      <c r="A548" s="1281"/>
      <c r="B548" s="1282"/>
      <c r="C548" s="1282"/>
      <c r="D548" s="1282"/>
      <c r="E548" s="1282"/>
      <c r="F548" s="1282"/>
      <c r="G548" s="1282"/>
      <c r="H548" s="1282"/>
      <c r="I548" s="1282"/>
      <c r="J548" s="1282"/>
      <c r="K548" s="1282"/>
      <c r="L548" s="1282"/>
      <c r="M548" s="1282"/>
      <c r="N548" s="1282"/>
      <c r="O548" s="1282"/>
      <c r="P548" s="1282"/>
      <c r="Q548" s="1282"/>
      <c r="R548" s="1282"/>
      <c r="S548" s="1282"/>
      <c r="T548" s="1282"/>
      <c r="U548" s="1282"/>
      <c r="V548" s="1282"/>
      <c r="W548" s="1282"/>
      <c r="X548" s="1282"/>
      <c r="Y548" s="1282"/>
      <c r="Z548" s="1282"/>
    </row>
    <row r="549" spans="1:26" ht="16.5" customHeight="1">
      <c r="A549" s="1281"/>
      <c r="B549" s="1282"/>
      <c r="C549" s="1282"/>
      <c r="D549" s="1282"/>
      <c r="E549" s="1282"/>
      <c r="F549" s="1282"/>
      <c r="G549" s="1282"/>
      <c r="H549" s="1282"/>
      <c r="I549" s="1282"/>
      <c r="J549" s="1282"/>
      <c r="K549" s="1282"/>
      <c r="L549" s="1282"/>
      <c r="M549" s="1282"/>
      <c r="N549" s="1282"/>
      <c r="O549" s="1282"/>
      <c r="P549" s="1282"/>
      <c r="Q549" s="1282"/>
      <c r="R549" s="1282"/>
      <c r="S549" s="1282"/>
      <c r="T549" s="1282"/>
      <c r="U549" s="1282"/>
      <c r="V549" s="1282"/>
      <c r="W549" s="1282"/>
      <c r="X549" s="1282"/>
      <c r="Y549" s="1282"/>
      <c r="Z549" s="1282"/>
    </row>
    <row r="550" spans="1:26" ht="16.5" customHeight="1">
      <c r="A550" s="1281"/>
      <c r="B550" s="1282"/>
      <c r="C550" s="1282"/>
      <c r="D550" s="1282"/>
      <c r="E550" s="1282"/>
      <c r="F550" s="1282"/>
      <c r="G550" s="1282"/>
      <c r="H550" s="1282"/>
      <c r="I550" s="1282"/>
      <c r="J550" s="1282"/>
      <c r="K550" s="1282"/>
      <c r="L550" s="1282"/>
      <c r="M550" s="1282"/>
      <c r="N550" s="1282"/>
      <c r="O550" s="1282"/>
      <c r="P550" s="1282"/>
      <c r="Q550" s="1282"/>
      <c r="R550" s="1282"/>
      <c r="S550" s="1282"/>
      <c r="T550" s="1282"/>
      <c r="U550" s="1282"/>
      <c r="V550" s="1282"/>
      <c r="W550" s="1282"/>
      <c r="X550" s="1282"/>
      <c r="Y550" s="1282"/>
      <c r="Z550" s="1282"/>
    </row>
    <row r="551" spans="1:26" ht="16.5" customHeight="1">
      <c r="A551" s="1281"/>
      <c r="B551" s="1282"/>
      <c r="C551" s="1282"/>
      <c r="D551" s="1282"/>
      <c r="E551" s="1282"/>
      <c r="F551" s="1282"/>
      <c r="G551" s="1282"/>
      <c r="H551" s="1282"/>
      <c r="I551" s="1282"/>
      <c r="J551" s="1282"/>
      <c r="K551" s="1282"/>
      <c r="L551" s="1282"/>
      <c r="M551" s="1282"/>
      <c r="N551" s="1282"/>
      <c r="O551" s="1282"/>
      <c r="P551" s="1282"/>
      <c r="Q551" s="1282"/>
      <c r="R551" s="1282"/>
      <c r="S551" s="1282"/>
      <c r="T551" s="1282"/>
      <c r="U551" s="1282"/>
      <c r="V551" s="1282"/>
      <c r="W551" s="1282"/>
      <c r="X551" s="1282"/>
      <c r="Y551" s="1282"/>
      <c r="Z551" s="1282"/>
    </row>
    <row r="552" spans="1:26" ht="16.5" customHeight="1">
      <c r="A552" s="1281"/>
      <c r="B552" s="1282"/>
      <c r="C552" s="1282"/>
      <c r="D552" s="1282"/>
      <c r="E552" s="1282"/>
      <c r="F552" s="1282"/>
      <c r="G552" s="1282"/>
      <c r="H552" s="1282"/>
      <c r="I552" s="1282"/>
      <c r="J552" s="1282"/>
      <c r="K552" s="1282"/>
      <c r="L552" s="1282"/>
      <c r="M552" s="1282"/>
      <c r="N552" s="1282"/>
      <c r="O552" s="1282"/>
      <c r="P552" s="1282"/>
      <c r="Q552" s="1282"/>
      <c r="R552" s="1282"/>
      <c r="S552" s="1282"/>
      <c r="T552" s="1282"/>
      <c r="U552" s="1282"/>
      <c r="V552" s="1282"/>
      <c r="W552" s="1282"/>
      <c r="X552" s="1282"/>
      <c r="Y552" s="1282"/>
      <c r="Z552" s="1282"/>
    </row>
    <row r="553" spans="1:26" ht="16.5" customHeight="1">
      <c r="A553" s="1281"/>
      <c r="B553" s="1282"/>
      <c r="C553" s="1282"/>
      <c r="D553" s="1282"/>
      <c r="E553" s="1282"/>
      <c r="F553" s="1282"/>
      <c r="G553" s="1282"/>
      <c r="H553" s="1282"/>
      <c r="I553" s="1282"/>
      <c r="J553" s="1282"/>
      <c r="K553" s="1282"/>
      <c r="L553" s="1282"/>
      <c r="M553" s="1282"/>
      <c r="N553" s="1282"/>
      <c r="O553" s="1282"/>
      <c r="P553" s="1282"/>
      <c r="Q553" s="1282"/>
      <c r="R553" s="1282"/>
      <c r="S553" s="1282"/>
      <c r="T553" s="1282"/>
      <c r="U553" s="1282"/>
      <c r="V553" s="1282"/>
      <c r="W553" s="1282"/>
      <c r="X553" s="1282"/>
      <c r="Y553" s="1282"/>
      <c r="Z553" s="1282"/>
    </row>
    <row r="554" spans="1:26" ht="16.5" customHeight="1">
      <c r="A554" s="1281"/>
      <c r="B554" s="1282"/>
      <c r="C554" s="1282"/>
      <c r="D554" s="1282"/>
      <c r="E554" s="1282"/>
      <c r="F554" s="1282"/>
      <c r="G554" s="1282"/>
      <c r="H554" s="1282"/>
      <c r="I554" s="1282"/>
      <c r="J554" s="1282"/>
      <c r="K554" s="1282"/>
      <c r="L554" s="1282"/>
      <c r="M554" s="1282"/>
      <c r="N554" s="1282"/>
      <c r="O554" s="1282"/>
      <c r="P554" s="1282"/>
      <c r="Q554" s="1282"/>
      <c r="R554" s="1282"/>
      <c r="S554" s="1282"/>
      <c r="T554" s="1282"/>
      <c r="U554" s="1282"/>
      <c r="V554" s="1282"/>
      <c r="W554" s="1282"/>
      <c r="X554" s="1282"/>
      <c r="Y554" s="1282"/>
      <c r="Z554" s="1282"/>
    </row>
    <row r="555" spans="1:26" ht="16.5" customHeight="1">
      <c r="A555" s="1281"/>
      <c r="B555" s="1282"/>
      <c r="C555" s="1282"/>
      <c r="D555" s="1282"/>
      <c r="E555" s="1282"/>
      <c r="F555" s="1282"/>
      <c r="G555" s="1282"/>
      <c r="H555" s="1282"/>
      <c r="I555" s="1282"/>
      <c r="J555" s="1282"/>
      <c r="K555" s="1282"/>
      <c r="L555" s="1282"/>
      <c r="M555" s="1282"/>
      <c r="N555" s="1282"/>
      <c r="O555" s="1282"/>
      <c r="P555" s="1282"/>
      <c r="Q555" s="1282"/>
      <c r="R555" s="1282"/>
      <c r="S555" s="1282"/>
      <c r="T555" s="1282"/>
      <c r="U555" s="1282"/>
      <c r="V555" s="1282"/>
      <c r="W555" s="1282"/>
      <c r="X555" s="1282"/>
      <c r="Y555" s="1282"/>
      <c r="Z555" s="1282"/>
    </row>
    <row r="556" spans="1:26" ht="16.5" customHeight="1">
      <c r="A556" s="1281"/>
      <c r="B556" s="1282"/>
      <c r="C556" s="1282"/>
      <c r="D556" s="1282"/>
      <c r="E556" s="1282"/>
      <c r="F556" s="1282"/>
      <c r="G556" s="1282"/>
      <c r="H556" s="1282"/>
      <c r="I556" s="1282"/>
      <c r="J556" s="1282"/>
      <c r="K556" s="1282"/>
      <c r="L556" s="1282"/>
      <c r="M556" s="1282"/>
      <c r="N556" s="1282"/>
      <c r="O556" s="1282"/>
      <c r="P556" s="1282"/>
      <c r="Q556" s="1282"/>
      <c r="R556" s="1282"/>
      <c r="S556" s="1282"/>
      <c r="T556" s="1282"/>
      <c r="U556" s="1282"/>
      <c r="V556" s="1282"/>
      <c r="W556" s="1282"/>
      <c r="X556" s="1282"/>
      <c r="Y556" s="1282"/>
      <c r="Z556" s="1282"/>
    </row>
    <row r="557" spans="1:26" ht="16.5" customHeight="1">
      <c r="A557" s="1281"/>
      <c r="B557" s="1282"/>
      <c r="C557" s="1282"/>
      <c r="D557" s="1282"/>
      <c r="E557" s="1282"/>
      <c r="F557" s="1282"/>
      <c r="G557" s="1282"/>
      <c r="H557" s="1282"/>
      <c r="I557" s="1282"/>
      <c r="J557" s="1282"/>
      <c r="K557" s="1282"/>
      <c r="L557" s="1282"/>
      <c r="M557" s="1282"/>
      <c r="N557" s="1282"/>
      <c r="O557" s="1282"/>
      <c r="P557" s="1282"/>
      <c r="Q557" s="1282"/>
      <c r="R557" s="1282"/>
      <c r="S557" s="1282"/>
      <c r="T557" s="1282"/>
      <c r="U557" s="1282"/>
      <c r="V557" s="1282"/>
      <c r="W557" s="1282"/>
      <c r="X557" s="1282"/>
      <c r="Y557" s="1282"/>
      <c r="Z557" s="1282"/>
    </row>
    <row r="558" spans="1:26" ht="16.5" customHeight="1">
      <c r="A558" s="1281"/>
      <c r="B558" s="1282"/>
      <c r="C558" s="1282"/>
      <c r="D558" s="1282"/>
      <c r="E558" s="1282"/>
      <c r="F558" s="1282"/>
      <c r="G558" s="1282"/>
      <c r="H558" s="1282"/>
      <c r="I558" s="1282"/>
      <c r="J558" s="1282"/>
      <c r="K558" s="1282"/>
      <c r="L558" s="1282"/>
      <c r="M558" s="1282"/>
      <c r="N558" s="1282"/>
      <c r="O558" s="1282"/>
      <c r="P558" s="1282"/>
      <c r="Q558" s="1282"/>
      <c r="R558" s="1282"/>
      <c r="S558" s="1282"/>
      <c r="T558" s="1282"/>
      <c r="U558" s="1282"/>
      <c r="V558" s="1282"/>
      <c r="W558" s="1282"/>
      <c r="X558" s="1282"/>
      <c r="Y558" s="1282"/>
      <c r="Z558" s="1282"/>
    </row>
    <row r="559" spans="1:26" ht="16.5" customHeight="1">
      <c r="A559" s="1281"/>
      <c r="B559" s="1282"/>
      <c r="C559" s="1282"/>
      <c r="D559" s="1282"/>
      <c r="E559" s="1282"/>
      <c r="F559" s="1282"/>
      <c r="G559" s="1282"/>
      <c r="H559" s="1282"/>
      <c r="I559" s="1282"/>
      <c r="J559" s="1282"/>
      <c r="K559" s="1282"/>
      <c r="L559" s="1282"/>
      <c r="M559" s="1282"/>
      <c r="N559" s="1282"/>
      <c r="O559" s="1282"/>
      <c r="P559" s="1282"/>
      <c r="Q559" s="1282"/>
      <c r="R559" s="1282"/>
      <c r="S559" s="1282"/>
      <c r="T559" s="1282"/>
      <c r="U559" s="1282"/>
      <c r="V559" s="1282"/>
      <c r="W559" s="1282"/>
      <c r="X559" s="1282"/>
      <c r="Y559" s="1282"/>
      <c r="Z559" s="1282"/>
    </row>
    <row r="560" spans="1:26" ht="16.5" customHeight="1">
      <c r="A560" s="1281"/>
      <c r="B560" s="1282"/>
      <c r="C560" s="1282"/>
      <c r="D560" s="1282"/>
      <c r="E560" s="1282"/>
      <c r="F560" s="1282"/>
      <c r="G560" s="1282"/>
      <c r="H560" s="1282"/>
      <c r="I560" s="1282"/>
      <c r="J560" s="1282"/>
      <c r="K560" s="1282"/>
      <c r="L560" s="1282"/>
      <c r="M560" s="1282"/>
      <c r="N560" s="1282"/>
      <c r="O560" s="1282"/>
      <c r="P560" s="1282"/>
      <c r="Q560" s="1282"/>
      <c r="R560" s="1282"/>
      <c r="S560" s="1282"/>
      <c r="T560" s="1282"/>
      <c r="U560" s="1282"/>
      <c r="V560" s="1282"/>
      <c r="W560" s="1282"/>
      <c r="X560" s="1282"/>
      <c r="Y560" s="1282"/>
      <c r="Z560" s="1282"/>
    </row>
    <row r="561" spans="1:26" ht="16.5" customHeight="1">
      <c r="A561" s="1281"/>
      <c r="B561" s="1282"/>
      <c r="C561" s="1282"/>
      <c r="D561" s="1282"/>
      <c r="E561" s="1282"/>
      <c r="F561" s="1282"/>
      <c r="G561" s="1282"/>
      <c r="H561" s="1282"/>
      <c r="I561" s="1282"/>
      <c r="J561" s="1282"/>
      <c r="K561" s="1282"/>
      <c r="L561" s="1282"/>
      <c r="M561" s="1282"/>
      <c r="N561" s="1282"/>
      <c r="O561" s="1282"/>
      <c r="P561" s="1282"/>
      <c r="Q561" s="1282"/>
      <c r="R561" s="1282"/>
      <c r="S561" s="1282"/>
      <c r="T561" s="1282"/>
      <c r="U561" s="1282"/>
      <c r="V561" s="1282"/>
      <c r="W561" s="1282"/>
      <c r="X561" s="1282"/>
      <c r="Y561" s="1282"/>
      <c r="Z561" s="1282"/>
    </row>
    <row r="562" spans="1:26" ht="16.5" customHeight="1">
      <c r="A562" s="1281"/>
      <c r="B562" s="1282"/>
      <c r="C562" s="1282"/>
      <c r="D562" s="1282"/>
      <c r="E562" s="1282"/>
      <c r="F562" s="1282"/>
      <c r="G562" s="1282"/>
      <c r="H562" s="1282"/>
      <c r="I562" s="1282"/>
      <c r="J562" s="1282"/>
      <c r="K562" s="1282"/>
      <c r="L562" s="1282"/>
      <c r="M562" s="1282"/>
      <c r="N562" s="1282"/>
      <c r="O562" s="1282"/>
      <c r="P562" s="1282"/>
      <c r="Q562" s="1282"/>
      <c r="R562" s="1282"/>
      <c r="S562" s="1282"/>
      <c r="T562" s="1282"/>
      <c r="U562" s="1282"/>
      <c r="V562" s="1282"/>
      <c r="W562" s="1282"/>
      <c r="X562" s="1282"/>
      <c r="Y562" s="1282"/>
      <c r="Z562" s="1282"/>
    </row>
    <row r="563" spans="1:26" ht="16.5" customHeight="1">
      <c r="A563" s="1281"/>
      <c r="B563" s="1282"/>
      <c r="C563" s="1282"/>
      <c r="D563" s="1282"/>
      <c r="E563" s="1282"/>
      <c r="F563" s="1282"/>
      <c r="G563" s="1282"/>
      <c r="H563" s="1282"/>
      <c r="I563" s="1282"/>
      <c r="J563" s="1282"/>
      <c r="K563" s="1282"/>
      <c r="L563" s="1282"/>
      <c r="M563" s="1282"/>
      <c r="N563" s="1282"/>
      <c r="O563" s="1282"/>
      <c r="P563" s="1282"/>
      <c r="Q563" s="1282"/>
      <c r="R563" s="1282"/>
      <c r="S563" s="1282"/>
      <c r="T563" s="1282"/>
      <c r="U563" s="1282"/>
      <c r="V563" s="1282"/>
      <c r="W563" s="1282"/>
      <c r="X563" s="1282"/>
      <c r="Y563" s="1282"/>
      <c r="Z563" s="1282"/>
    </row>
    <row r="564" spans="1:26" ht="16.5" customHeight="1">
      <c r="A564" s="1281"/>
      <c r="B564" s="1282"/>
      <c r="C564" s="1282"/>
      <c r="D564" s="1282"/>
      <c r="E564" s="1282"/>
      <c r="F564" s="1282"/>
      <c r="G564" s="1282"/>
      <c r="H564" s="1282"/>
      <c r="I564" s="1282"/>
      <c r="J564" s="1282"/>
      <c r="K564" s="1282"/>
      <c r="L564" s="1282"/>
      <c r="M564" s="1282"/>
      <c r="N564" s="1282"/>
      <c r="O564" s="1282"/>
      <c r="P564" s="1282"/>
      <c r="Q564" s="1282"/>
      <c r="R564" s="1282"/>
      <c r="S564" s="1282"/>
      <c r="T564" s="1282"/>
      <c r="U564" s="1282"/>
      <c r="V564" s="1282"/>
      <c r="W564" s="1282"/>
      <c r="X564" s="1282"/>
      <c r="Y564" s="1282"/>
      <c r="Z564" s="1282"/>
    </row>
    <row r="565" spans="1:26" ht="16.5" customHeight="1">
      <c r="A565" s="1281"/>
      <c r="B565" s="1282"/>
      <c r="C565" s="1282"/>
      <c r="D565" s="1282"/>
      <c r="E565" s="1282"/>
      <c r="F565" s="1282"/>
      <c r="G565" s="1282"/>
      <c r="H565" s="1282"/>
      <c r="I565" s="1282"/>
      <c r="J565" s="1282"/>
      <c r="K565" s="1282"/>
      <c r="L565" s="1282"/>
      <c r="M565" s="1282"/>
      <c r="N565" s="1282"/>
      <c r="O565" s="1282"/>
      <c r="P565" s="1282"/>
      <c r="Q565" s="1282"/>
      <c r="R565" s="1282"/>
      <c r="S565" s="1282"/>
      <c r="T565" s="1282"/>
      <c r="U565" s="1282"/>
      <c r="V565" s="1282"/>
      <c r="W565" s="1282"/>
      <c r="X565" s="1282"/>
      <c r="Y565" s="1282"/>
      <c r="Z565" s="1282"/>
    </row>
    <row r="566" spans="1:26" ht="16.5" customHeight="1">
      <c r="A566" s="1281"/>
      <c r="B566" s="1282"/>
      <c r="C566" s="1282"/>
      <c r="D566" s="1282"/>
      <c r="E566" s="1282"/>
      <c r="F566" s="1282"/>
      <c r="G566" s="1282"/>
      <c r="H566" s="1282"/>
      <c r="I566" s="1282"/>
      <c r="J566" s="1282"/>
      <c r="K566" s="1282"/>
      <c r="L566" s="1282"/>
      <c r="M566" s="1282"/>
      <c r="N566" s="1282"/>
      <c r="O566" s="1282"/>
      <c r="P566" s="1282"/>
      <c r="Q566" s="1282"/>
      <c r="R566" s="1282"/>
      <c r="S566" s="1282"/>
      <c r="T566" s="1282"/>
      <c r="U566" s="1282"/>
      <c r="V566" s="1282"/>
      <c r="W566" s="1282"/>
      <c r="X566" s="1282"/>
      <c r="Y566" s="1282"/>
      <c r="Z566" s="1282"/>
    </row>
    <row r="567" spans="1:26" ht="16.5" customHeight="1">
      <c r="A567" s="1281"/>
      <c r="B567" s="1282"/>
      <c r="C567" s="1282"/>
      <c r="D567" s="1282"/>
      <c r="E567" s="1282"/>
      <c r="F567" s="1282"/>
      <c r="G567" s="1282"/>
      <c r="H567" s="1282"/>
      <c r="I567" s="1282"/>
      <c r="J567" s="1282"/>
      <c r="K567" s="1282"/>
      <c r="L567" s="1282"/>
      <c r="M567" s="1282"/>
      <c r="N567" s="1282"/>
      <c r="O567" s="1282"/>
      <c r="P567" s="1282"/>
      <c r="Q567" s="1282"/>
      <c r="R567" s="1282"/>
      <c r="S567" s="1282"/>
      <c r="T567" s="1282"/>
      <c r="U567" s="1282"/>
      <c r="V567" s="1282"/>
      <c r="W567" s="1282"/>
      <c r="X567" s="1282"/>
      <c r="Y567" s="1282"/>
      <c r="Z567" s="1282"/>
    </row>
    <row r="568" spans="1:26" ht="16.5" customHeight="1">
      <c r="A568" s="1281"/>
      <c r="B568" s="1282"/>
      <c r="C568" s="1282"/>
      <c r="D568" s="1282"/>
      <c r="E568" s="1282"/>
      <c r="F568" s="1282"/>
      <c r="G568" s="1282"/>
      <c r="H568" s="1282"/>
      <c r="I568" s="1282"/>
      <c r="J568" s="1282"/>
      <c r="K568" s="1282"/>
      <c r="L568" s="1282"/>
      <c r="M568" s="1282"/>
      <c r="N568" s="1282"/>
      <c r="O568" s="1282"/>
      <c r="P568" s="1282"/>
      <c r="Q568" s="1282"/>
      <c r="R568" s="1282"/>
      <c r="S568" s="1282"/>
      <c r="T568" s="1282"/>
      <c r="U568" s="1282"/>
      <c r="V568" s="1282"/>
      <c r="W568" s="1282"/>
      <c r="X568" s="1282"/>
      <c r="Y568" s="1282"/>
      <c r="Z568" s="1282"/>
    </row>
    <row r="569" spans="1:26" ht="16.5" customHeight="1">
      <c r="A569" s="1281"/>
      <c r="B569" s="1282"/>
      <c r="C569" s="1282"/>
      <c r="D569" s="1282"/>
      <c r="E569" s="1282"/>
      <c r="F569" s="1282"/>
      <c r="G569" s="1282"/>
      <c r="H569" s="1282"/>
      <c r="I569" s="1282"/>
      <c r="J569" s="1282"/>
      <c r="K569" s="1282"/>
      <c r="L569" s="1282"/>
      <c r="M569" s="1282"/>
      <c r="N569" s="1282"/>
      <c r="O569" s="1282"/>
      <c r="P569" s="1282"/>
      <c r="Q569" s="1282"/>
      <c r="R569" s="1282"/>
      <c r="S569" s="1282"/>
      <c r="T569" s="1282"/>
      <c r="U569" s="1282"/>
      <c r="V569" s="1282"/>
      <c r="W569" s="1282"/>
      <c r="X569" s="1282"/>
      <c r="Y569" s="1282"/>
      <c r="Z569" s="1282"/>
    </row>
    <row r="570" spans="1:26" ht="16.5" customHeight="1">
      <c r="A570" s="1281"/>
      <c r="B570" s="1282"/>
      <c r="C570" s="1282"/>
      <c r="D570" s="1282"/>
      <c r="E570" s="1282"/>
      <c r="F570" s="1282"/>
      <c r="G570" s="1282"/>
      <c r="H570" s="1282"/>
      <c r="I570" s="1282"/>
      <c r="J570" s="1282"/>
      <c r="K570" s="1282"/>
      <c r="L570" s="1282"/>
      <c r="M570" s="1282"/>
      <c r="N570" s="1282"/>
      <c r="O570" s="1282"/>
      <c r="P570" s="1282"/>
      <c r="Q570" s="1282"/>
      <c r="R570" s="1282"/>
      <c r="S570" s="1282"/>
      <c r="T570" s="1282"/>
      <c r="U570" s="1282"/>
      <c r="V570" s="1282"/>
      <c r="W570" s="1282"/>
      <c r="X570" s="1282"/>
      <c r="Y570" s="1282"/>
      <c r="Z570" s="1282"/>
    </row>
    <row r="571" spans="1:26" ht="16.5" customHeight="1">
      <c r="A571" s="1281"/>
      <c r="B571" s="1282"/>
      <c r="C571" s="1282"/>
      <c r="D571" s="1282"/>
      <c r="E571" s="1282"/>
      <c r="F571" s="1282"/>
      <c r="G571" s="1282"/>
      <c r="H571" s="1282"/>
      <c r="I571" s="1282"/>
      <c r="J571" s="1282"/>
      <c r="K571" s="1282"/>
      <c r="L571" s="1282"/>
      <c r="M571" s="1282"/>
      <c r="N571" s="1282"/>
      <c r="O571" s="1282"/>
      <c r="P571" s="1282"/>
      <c r="Q571" s="1282"/>
      <c r="R571" s="1282"/>
      <c r="S571" s="1282"/>
      <c r="T571" s="1282"/>
      <c r="U571" s="1282"/>
      <c r="V571" s="1282"/>
      <c r="W571" s="1282"/>
      <c r="X571" s="1282"/>
      <c r="Y571" s="1282"/>
      <c r="Z571" s="1282"/>
    </row>
    <row r="572" spans="1:26" ht="16.5" customHeight="1">
      <c r="A572" s="1281"/>
      <c r="B572" s="1282"/>
      <c r="C572" s="1282"/>
      <c r="D572" s="1282"/>
      <c r="E572" s="1282"/>
      <c r="F572" s="1282"/>
      <c r="G572" s="1282"/>
      <c r="H572" s="1282"/>
      <c r="I572" s="1282"/>
      <c r="J572" s="1282"/>
      <c r="K572" s="1282"/>
      <c r="L572" s="1282"/>
      <c r="M572" s="1282"/>
      <c r="N572" s="1282"/>
      <c r="O572" s="1282"/>
      <c r="P572" s="1282"/>
      <c r="Q572" s="1282"/>
      <c r="R572" s="1282"/>
      <c r="S572" s="1282"/>
      <c r="T572" s="1282"/>
      <c r="U572" s="1282"/>
      <c r="V572" s="1282"/>
      <c r="W572" s="1282"/>
      <c r="X572" s="1282"/>
      <c r="Y572" s="1282"/>
      <c r="Z572" s="1282"/>
    </row>
    <row r="573" spans="1:26" ht="16.5" customHeight="1">
      <c r="A573" s="1281"/>
      <c r="B573" s="1282"/>
      <c r="C573" s="1282"/>
      <c r="D573" s="1282"/>
      <c r="E573" s="1282"/>
      <c r="F573" s="1282"/>
      <c r="G573" s="1282"/>
      <c r="H573" s="1282"/>
      <c r="I573" s="1282"/>
      <c r="J573" s="1282"/>
      <c r="K573" s="1282"/>
      <c r="L573" s="1282"/>
      <c r="M573" s="1282"/>
      <c r="N573" s="1282"/>
      <c r="O573" s="1282"/>
      <c r="P573" s="1282"/>
      <c r="Q573" s="1282"/>
      <c r="R573" s="1282"/>
      <c r="S573" s="1282"/>
      <c r="T573" s="1282"/>
      <c r="U573" s="1282"/>
      <c r="V573" s="1282"/>
      <c r="W573" s="1282"/>
      <c r="X573" s="1282"/>
      <c r="Y573" s="1282"/>
      <c r="Z573" s="1282"/>
    </row>
    <row r="574" spans="1:26" ht="16.5" customHeight="1">
      <c r="A574" s="1281"/>
      <c r="B574" s="1282"/>
      <c r="C574" s="1282"/>
      <c r="D574" s="1282"/>
      <c r="E574" s="1282"/>
      <c r="F574" s="1282"/>
      <c r="G574" s="1282"/>
      <c r="H574" s="1282"/>
      <c r="I574" s="1282"/>
      <c r="J574" s="1282"/>
      <c r="K574" s="1282"/>
      <c r="L574" s="1282"/>
      <c r="M574" s="1282"/>
      <c r="N574" s="1282"/>
      <c r="O574" s="1282"/>
      <c r="P574" s="1282"/>
      <c r="Q574" s="1282"/>
      <c r="R574" s="1282"/>
      <c r="S574" s="1282"/>
      <c r="T574" s="1282"/>
      <c r="U574" s="1282"/>
      <c r="V574" s="1282"/>
      <c r="W574" s="1282"/>
      <c r="X574" s="1282"/>
      <c r="Y574" s="1282"/>
      <c r="Z574" s="1282"/>
    </row>
    <row r="575" spans="1:26" ht="16.5" customHeight="1">
      <c r="A575" s="1281"/>
      <c r="B575" s="1282"/>
      <c r="C575" s="1282"/>
      <c r="D575" s="1282"/>
      <c r="E575" s="1282"/>
      <c r="F575" s="1282"/>
      <c r="G575" s="1282"/>
      <c r="H575" s="1282"/>
      <c r="I575" s="1282"/>
      <c r="J575" s="1282"/>
      <c r="K575" s="1282"/>
      <c r="L575" s="1282"/>
      <c r="M575" s="1282"/>
      <c r="N575" s="1282"/>
      <c r="O575" s="1282"/>
      <c r="P575" s="1282"/>
      <c r="Q575" s="1282"/>
      <c r="R575" s="1282"/>
      <c r="S575" s="1282"/>
      <c r="T575" s="1282"/>
      <c r="U575" s="1282"/>
      <c r="V575" s="1282"/>
      <c r="W575" s="1282"/>
      <c r="X575" s="1282"/>
      <c r="Y575" s="1282"/>
      <c r="Z575" s="1282"/>
    </row>
    <row r="576" spans="1:26" ht="16.5" customHeight="1">
      <c r="A576" s="1281"/>
      <c r="B576" s="1282"/>
      <c r="C576" s="1282"/>
      <c r="D576" s="1282"/>
      <c r="E576" s="1282"/>
      <c r="F576" s="1282"/>
      <c r="G576" s="1282"/>
      <c r="H576" s="1282"/>
      <c r="I576" s="1282"/>
      <c r="J576" s="1282"/>
      <c r="K576" s="1282"/>
      <c r="L576" s="1282"/>
      <c r="M576" s="1282"/>
      <c r="N576" s="1282"/>
      <c r="O576" s="1282"/>
      <c r="P576" s="1282"/>
      <c r="Q576" s="1282"/>
      <c r="R576" s="1282"/>
      <c r="S576" s="1282"/>
      <c r="T576" s="1282"/>
      <c r="U576" s="1282"/>
      <c r="V576" s="1282"/>
      <c r="W576" s="1282"/>
      <c r="X576" s="1282"/>
      <c r="Y576" s="1282"/>
      <c r="Z576" s="1282"/>
    </row>
    <row r="577" spans="1:26" ht="16.5" customHeight="1">
      <c r="A577" s="1281"/>
      <c r="B577" s="1282"/>
      <c r="C577" s="1282"/>
      <c r="D577" s="1282"/>
      <c r="E577" s="1282"/>
      <c r="F577" s="1282"/>
      <c r="G577" s="1282"/>
      <c r="H577" s="1282"/>
      <c r="I577" s="1282"/>
      <c r="J577" s="1282"/>
      <c r="K577" s="1282"/>
      <c r="L577" s="1282"/>
      <c r="M577" s="1282"/>
      <c r="N577" s="1282"/>
      <c r="O577" s="1282"/>
      <c r="P577" s="1282"/>
      <c r="Q577" s="1282"/>
      <c r="R577" s="1282"/>
      <c r="S577" s="1282"/>
      <c r="T577" s="1282"/>
      <c r="U577" s="1282"/>
      <c r="V577" s="1282"/>
      <c r="W577" s="1282"/>
      <c r="X577" s="1282"/>
      <c r="Y577" s="1282"/>
      <c r="Z577" s="1282"/>
    </row>
    <row r="578" spans="1:26" ht="16.5" customHeight="1">
      <c r="A578" s="1281"/>
      <c r="B578" s="1282"/>
      <c r="C578" s="1282"/>
      <c r="D578" s="1282"/>
      <c r="E578" s="1282"/>
      <c r="F578" s="1282"/>
      <c r="G578" s="1282"/>
      <c r="H578" s="1282"/>
      <c r="I578" s="1282"/>
      <c r="J578" s="1282"/>
      <c r="K578" s="1282"/>
      <c r="L578" s="1282"/>
      <c r="M578" s="1282"/>
      <c r="N578" s="1282"/>
      <c r="O578" s="1282"/>
      <c r="P578" s="1282"/>
      <c r="Q578" s="1282"/>
      <c r="R578" s="1282"/>
      <c r="S578" s="1282"/>
      <c r="T578" s="1282"/>
      <c r="U578" s="1282"/>
      <c r="V578" s="1282"/>
      <c r="W578" s="1282"/>
      <c r="X578" s="1282"/>
      <c r="Y578" s="1282"/>
      <c r="Z578" s="1282"/>
    </row>
    <row r="579" spans="1:26" ht="16.5" customHeight="1">
      <c r="A579" s="1281"/>
      <c r="B579" s="1282"/>
      <c r="C579" s="1282"/>
      <c r="D579" s="1282"/>
      <c r="E579" s="1282"/>
      <c r="F579" s="1282"/>
      <c r="G579" s="1282"/>
      <c r="H579" s="1282"/>
      <c r="I579" s="1282"/>
      <c r="J579" s="1282"/>
      <c r="K579" s="1282"/>
      <c r="L579" s="1282"/>
      <c r="M579" s="1282"/>
      <c r="N579" s="1282"/>
      <c r="O579" s="1282"/>
      <c r="P579" s="1282"/>
      <c r="Q579" s="1282"/>
      <c r="R579" s="1282"/>
      <c r="S579" s="1282"/>
      <c r="T579" s="1282"/>
      <c r="U579" s="1282"/>
      <c r="V579" s="1282"/>
      <c r="W579" s="1282"/>
      <c r="X579" s="1282"/>
      <c r="Y579" s="1282"/>
      <c r="Z579" s="1282"/>
    </row>
    <row r="580" spans="1:26" ht="16.5" customHeight="1">
      <c r="A580" s="1281"/>
      <c r="B580" s="1282"/>
      <c r="C580" s="1282"/>
      <c r="D580" s="1282"/>
      <c r="E580" s="1282"/>
      <c r="F580" s="1282"/>
      <c r="G580" s="1282"/>
      <c r="H580" s="1282"/>
      <c r="I580" s="1282"/>
      <c r="J580" s="1282"/>
      <c r="K580" s="1282"/>
      <c r="L580" s="1282"/>
      <c r="M580" s="1282"/>
      <c r="N580" s="1282"/>
      <c r="O580" s="1282"/>
      <c r="P580" s="1282"/>
      <c r="Q580" s="1282"/>
      <c r="R580" s="1282"/>
      <c r="S580" s="1282"/>
      <c r="T580" s="1282"/>
      <c r="U580" s="1282"/>
      <c r="V580" s="1282"/>
      <c r="W580" s="1282"/>
      <c r="X580" s="1282"/>
      <c r="Y580" s="1282"/>
      <c r="Z580" s="1282"/>
    </row>
    <row r="581" spans="1:26" ht="16.5" customHeight="1">
      <c r="A581" s="1281"/>
      <c r="B581" s="1282"/>
      <c r="C581" s="1282"/>
      <c r="D581" s="1282"/>
      <c r="E581" s="1282"/>
      <c r="F581" s="1282"/>
      <c r="G581" s="1282"/>
      <c r="H581" s="1282"/>
      <c r="I581" s="1282"/>
      <c r="J581" s="1282"/>
      <c r="K581" s="1282"/>
      <c r="L581" s="1282"/>
      <c r="M581" s="1282"/>
      <c r="N581" s="1282"/>
      <c r="O581" s="1282"/>
      <c r="P581" s="1282"/>
      <c r="Q581" s="1282"/>
      <c r="R581" s="1282"/>
      <c r="S581" s="1282"/>
      <c r="T581" s="1282"/>
      <c r="U581" s="1282"/>
      <c r="V581" s="1282"/>
      <c r="W581" s="1282"/>
      <c r="X581" s="1282"/>
      <c r="Y581" s="1282"/>
      <c r="Z581" s="1282"/>
    </row>
    <row r="582" spans="1:26" ht="16.5" customHeight="1">
      <c r="A582" s="1281"/>
      <c r="B582" s="1282"/>
      <c r="C582" s="1282"/>
      <c r="D582" s="1282"/>
      <c r="E582" s="1282"/>
      <c r="F582" s="1282"/>
      <c r="G582" s="1282"/>
      <c r="H582" s="1282"/>
      <c r="I582" s="1282"/>
      <c r="J582" s="1282"/>
      <c r="K582" s="1282"/>
      <c r="L582" s="1282"/>
      <c r="M582" s="1282"/>
      <c r="N582" s="1282"/>
      <c r="O582" s="1282"/>
      <c r="P582" s="1282"/>
      <c r="Q582" s="1282"/>
      <c r="R582" s="1282"/>
      <c r="S582" s="1282"/>
      <c r="T582" s="1282"/>
      <c r="U582" s="1282"/>
      <c r="V582" s="1282"/>
      <c r="W582" s="1282"/>
      <c r="X582" s="1282"/>
      <c r="Y582" s="1282"/>
      <c r="Z582" s="1282"/>
    </row>
    <row r="583" spans="1:26" ht="16.5" customHeight="1">
      <c r="A583" s="1281"/>
      <c r="B583" s="1282"/>
      <c r="C583" s="1282"/>
      <c r="D583" s="1282"/>
      <c r="E583" s="1282"/>
      <c r="F583" s="1282"/>
      <c r="G583" s="1282"/>
      <c r="H583" s="1282"/>
      <c r="I583" s="1282"/>
      <c r="J583" s="1282"/>
      <c r="K583" s="1282"/>
      <c r="L583" s="1282"/>
      <c r="M583" s="1282"/>
      <c r="N583" s="1282"/>
      <c r="O583" s="1282"/>
      <c r="P583" s="1282"/>
      <c r="Q583" s="1282"/>
      <c r="R583" s="1282"/>
      <c r="S583" s="1282"/>
      <c r="T583" s="1282"/>
      <c r="U583" s="1282"/>
      <c r="V583" s="1282"/>
      <c r="W583" s="1282"/>
      <c r="X583" s="1282"/>
      <c r="Y583" s="1282"/>
      <c r="Z583" s="1282"/>
    </row>
    <row r="584" spans="1:26" ht="16.5" customHeight="1">
      <c r="A584" s="1281"/>
      <c r="B584" s="1282"/>
      <c r="C584" s="1282"/>
      <c r="D584" s="1282"/>
      <c r="E584" s="1282"/>
      <c r="F584" s="1282"/>
      <c r="G584" s="1282"/>
      <c r="H584" s="1282"/>
      <c r="I584" s="1282"/>
      <c r="J584" s="1282"/>
      <c r="K584" s="1282"/>
      <c r="L584" s="1282"/>
      <c r="M584" s="1282"/>
      <c r="N584" s="1282"/>
      <c r="O584" s="1282"/>
      <c r="P584" s="1282"/>
      <c r="Q584" s="1282"/>
      <c r="R584" s="1282"/>
      <c r="S584" s="1282"/>
      <c r="T584" s="1282"/>
      <c r="U584" s="1282"/>
      <c r="V584" s="1282"/>
      <c r="W584" s="1282"/>
      <c r="X584" s="1282"/>
      <c r="Y584" s="1282"/>
      <c r="Z584" s="1282"/>
    </row>
    <row r="585" spans="1:26" ht="16.5" customHeight="1">
      <c r="A585" s="1281"/>
      <c r="B585" s="1282"/>
      <c r="C585" s="1282"/>
      <c r="D585" s="1282"/>
      <c r="E585" s="1282"/>
      <c r="F585" s="1282"/>
      <c r="G585" s="1282"/>
      <c r="H585" s="1282"/>
      <c r="I585" s="1282"/>
      <c r="J585" s="1282"/>
      <c r="K585" s="1282"/>
      <c r="L585" s="1282"/>
      <c r="M585" s="1282"/>
      <c r="N585" s="1282"/>
      <c r="O585" s="1282"/>
      <c r="P585" s="1282"/>
      <c r="Q585" s="1282"/>
      <c r="R585" s="1282"/>
      <c r="S585" s="1282"/>
      <c r="T585" s="1282"/>
      <c r="U585" s="1282"/>
      <c r="V585" s="1282"/>
      <c r="W585" s="1282"/>
      <c r="X585" s="1282"/>
      <c r="Y585" s="1282"/>
      <c r="Z585" s="1282"/>
    </row>
    <row r="586" spans="1:26" ht="16.5" customHeight="1">
      <c r="A586" s="1281"/>
      <c r="B586" s="1282"/>
      <c r="C586" s="1282"/>
      <c r="D586" s="1282"/>
      <c r="E586" s="1282"/>
      <c r="F586" s="1282"/>
      <c r="G586" s="1282"/>
      <c r="H586" s="1282"/>
      <c r="I586" s="1282"/>
      <c r="J586" s="1282"/>
      <c r="K586" s="1282"/>
      <c r="L586" s="1282"/>
      <c r="M586" s="1282"/>
      <c r="N586" s="1282"/>
      <c r="O586" s="1282"/>
      <c r="P586" s="1282"/>
      <c r="Q586" s="1282"/>
      <c r="R586" s="1282"/>
      <c r="S586" s="1282"/>
      <c r="T586" s="1282"/>
      <c r="U586" s="1282"/>
      <c r="V586" s="1282"/>
      <c r="W586" s="1282"/>
      <c r="X586" s="1282"/>
      <c r="Y586" s="1282"/>
      <c r="Z586" s="1282"/>
    </row>
    <row r="587" spans="1:26" ht="16.5" customHeight="1">
      <c r="A587" s="1281"/>
      <c r="B587" s="1282"/>
      <c r="C587" s="1282"/>
      <c r="D587" s="1282"/>
      <c r="E587" s="1282"/>
      <c r="F587" s="1282"/>
      <c r="G587" s="1282"/>
      <c r="H587" s="1282"/>
      <c r="I587" s="1282"/>
      <c r="J587" s="1282"/>
      <c r="K587" s="1282"/>
      <c r="L587" s="1282"/>
      <c r="M587" s="1282"/>
      <c r="N587" s="1282"/>
      <c r="O587" s="1282"/>
      <c r="P587" s="1282"/>
      <c r="Q587" s="1282"/>
      <c r="R587" s="1282"/>
      <c r="S587" s="1282"/>
      <c r="T587" s="1282"/>
      <c r="U587" s="1282"/>
      <c r="V587" s="1282"/>
      <c r="W587" s="1282"/>
      <c r="X587" s="1282"/>
      <c r="Y587" s="1282"/>
      <c r="Z587" s="1282"/>
    </row>
    <row r="588" spans="1:26" ht="16.5" customHeight="1">
      <c r="A588" s="1281"/>
      <c r="B588" s="1282"/>
      <c r="C588" s="1282"/>
      <c r="D588" s="1282"/>
      <c r="E588" s="1282"/>
      <c r="F588" s="1282"/>
      <c r="G588" s="1282"/>
      <c r="H588" s="1282"/>
      <c r="I588" s="1282"/>
      <c r="J588" s="1282"/>
      <c r="K588" s="1282"/>
      <c r="L588" s="1282"/>
      <c r="M588" s="1282"/>
      <c r="N588" s="1282"/>
      <c r="O588" s="1282"/>
      <c r="P588" s="1282"/>
      <c r="Q588" s="1282"/>
      <c r="R588" s="1282"/>
      <c r="S588" s="1282"/>
      <c r="T588" s="1282"/>
      <c r="U588" s="1282"/>
      <c r="V588" s="1282"/>
      <c r="W588" s="1282"/>
      <c r="X588" s="1282"/>
      <c r="Y588" s="1282"/>
      <c r="Z588" s="1282"/>
    </row>
    <row r="589" spans="1:26" ht="16.5" customHeight="1">
      <c r="A589" s="1281"/>
      <c r="B589" s="1282"/>
      <c r="C589" s="1282"/>
      <c r="D589" s="1282"/>
      <c r="E589" s="1282"/>
      <c r="F589" s="1282"/>
      <c r="G589" s="1282"/>
      <c r="H589" s="1282"/>
      <c r="I589" s="1282"/>
      <c r="J589" s="1282"/>
      <c r="K589" s="1282"/>
      <c r="L589" s="1282"/>
      <c r="M589" s="1282"/>
      <c r="N589" s="1282"/>
      <c r="O589" s="1282"/>
      <c r="P589" s="1282"/>
      <c r="Q589" s="1282"/>
      <c r="R589" s="1282"/>
      <c r="S589" s="1282"/>
      <c r="T589" s="1282"/>
      <c r="U589" s="1282"/>
      <c r="V589" s="1282"/>
      <c r="W589" s="1282"/>
      <c r="X589" s="1282"/>
      <c r="Y589" s="1282"/>
      <c r="Z589" s="1282"/>
    </row>
    <row r="590" spans="1:26" ht="16.5" customHeight="1">
      <c r="A590" s="1281"/>
      <c r="B590" s="1282"/>
      <c r="C590" s="1282"/>
      <c r="D590" s="1282"/>
      <c r="E590" s="1282"/>
      <c r="F590" s="1282"/>
      <c r="G590" s="1282"/>
      <c r="H590" s="1282"/>
      <c r="I590" s="1282"/>
      <c r="J590" s="1282"/>
      <c r="K590" s="1282"/>
      <c r="L590" s="1282"/>
      <c r="M590" s="1282"/>
      <c r="N590" s="1282"/>
      <c r="O590" s="1282"/>
      <c r="P590" s="1282"/>
      <c r="Q590" s="1282"/>
      <c r="R590" s="1282"/>
      <c r="S590" s="1282"/>
      <c r="T590" s="1282"/>
      <c r="U590" s="1282"/>
      <c r="V590" s="1282"/>
      <c r="W590" s="1282"/>
      <c r="X590" s="1282"/>
      <c r="Y590" s="1282"/>
      <c r="Z590" s="1282"/>
    </row>
    <row r="591" spans="1:26" ht="16.5" customHeight="1">
      <c r="A591" s="1281"/>
      <c r="B591" s="1282"/>
      <c r="C591" s="1282"/>
      <c r="D591" s="1282"/>
      <c r="E591" s="1282"/>
      <c r="F591" s="1282"/>
      <c r="G591" s="1282"/>
      <c r="H591" s="1282"/>
      <c r="I591" s="1282"/>
      <c r="J591" s="1282"/>
      <c r="K591" s="1282"/>
      <c r="L591" s="1282"/>
      <c r="M591" s="1282"/>
      <c r="N591" s="1282"/>
      <c r="O591" s="1282"/>
      <c r="P591" s="1282"/>
      <c r="Q591" s="1282"/>
      <c r="R591" s="1282"/>
      <c r="S591" s="1282"/>
      <c r="T591" s="1282"/>
      <c r="U591" s="1282"/>
      <c r="V591" s="1282"/>
      <c r="W591" s="1282"/>
      <c r="X591" s="1282"/>
      <c r="Y591" s="1282"/>
      <c r="Z591" s="1282"/>
    </row>
    <row r="592" spans="1:26" ht="16.5" customHeight="1">
      <c r="A592" s="1281"/>
      <c r="B592" s="1282"/>
      <c r="C592" s="1282"/>
      <c r="D592" s="1282"/>
      <c r="E592" s="1282"/>
      <c r="F592" s="1282"/>
      <c r="G592" s="1282"/>
      <c r="H592" s="1282"/>
      <c r="I592" s="1282"/>
      <c r="J592" s="1282"/>
      <c r="K592" s="1282"/>
      <c r="L592" s="1282"/>
      <c r="M592" s="1282"/>
      <c r="N592" s="1282"/>
      <c r="O592" s="1282"/>
      <c r="P592" s="1282"/>
      <c r="Q592" s="1282"/>
      <c r="R592" s="1282"/>
      <c r="S592" s="1282"/>
      <c r="T592" s="1282"/>
      <c r="U592" s="1282"/>
      <c r="V592" s="1282"/>
      <c r="W592" s="1282"/>
      <c r="X592" s="1282"/>
      <c r="Y592" s="1282"/>
      <c r="Z592" s="1282"/>
    </row>
    <row r="593" spans="1:26" ht="16.5" customHeight="1">
      <c r="A593" s="1281"/>
      <c r="B593" s="1282"/>
      <c r="C593" s="1282"/>
      <c r="D593" s="1282"/>
      <c r="E593" s="1282"/>
      <c r="F593" s="1282"/>
      <c r="G593" s="1282"/>
      <c r="H593" s="1282"/>
      <c r="I593" s="1282"/>
      <c r="J593" s="1282"/>
      <c r="K593" s="1282"/>
      <c r="L593" s="1282"/>
      <c r="M593" s="1282"/>
      <c r="N593" s="1282"/>
      <c r="O593" s="1282"/>
      <c r="P593" s="1282"/>
      <c r="Q593" s="1282"/>
      <c r="R593" s="1282"/>
      <c r="S593" s="1282"/>
      <c r="T593" s="1282"/>
      <c r="U593" s="1282"/>
      <c r="V593" s="1282"/>
      <c r="W593" s="1282"/>
      <c r="X593" s="1282"/>
      <c r="Y593" s="1282"/>
      <c r="Z593" s="1282"/>
    </row>
    <row r="594" spans="1:26" ht="16.5" customHeight="1">
      <c r="A594" s="1281"/>
      <c r="B594" s="1282"/>
      <c r="C594" s="1282"/>
      <c r="D594" s="1282"/>
      <c r="E594" s="1282"/>
      <c r="F594" s="1282"/>
      <c r="G594" s="1282"/>
      <c r="H594" s="1282"/>
      <c r="I594" s="1282"/>
      <c r="J594" s="1282"/>
      <c r="K594" s="1282"/>
      <c r="L594" s="1282"/>
      <c r="M594" s="1282"/>
      <c r="N594" s="1282"/>
      <c r="O594" s="1282"/>
      <c r="P594" s="1282"/>
      <c r="Q594" s="1282"/>
      <c r="R594" s="1282"/>
      <c r="S594" s="1282"/>
      <c r="T594" s="1282"/>
      <c r="U594" s="1282"/>
      <c r="V594" s="1282"/>
      <c r="W594" s="1282"/>
      <c r="X594" s="1282"/>
      <c r="Y594" s="1282"/>
      <c r="Z594" s="1282"/>
    </row>
    <row r="595" spans="1:26" ht="16.5" customHeight="1">
      <c r="A595" s="1281"/>
      <c r="B595" s="1282"/>
      <c r="C595" s="1282"/>
      <c r="D595" s="1282"/>
      <c r="E595" s="1282"/>
      <c r="F595" s="1282"/>
      <c r="G595" s="1282"/>
      <c r="H595" s="1282"/>
      <c r="I595" s="1282"/>
      <c r="J595" s="1282"/>
      <c r="K595" s="1282"/>
      <c r="L595" s="1282"/>
      <c r="M595" s="1282"/>
      <c r="N595" s="1282"/>
      <c r="O595" s="1282"/>
      <c r="P595" s="1282"/>
      <c r="Q595" s="1282"/>
      <c r="R595" s="1282"/>
      <c r="S595" s="1282"/>
      <c r="T595" s="1282"/>
      <c r="U595" s="1282"/>
      <c r="V595" s="1282"/>
      <c r="W595" s="1282"/>
      <c r="X595" s="1282"/>
      <c r="Y595" s="1282"/>
      <c r="Z595" s="1282"/>
    </row>
    <row r="596" spans="1:26" ht="16.5" customHeight="1">
      <c r="A596" s="1281"/>
      <c r="B596" s="1282"/>
      <c r="C596" s="1282"/>
      <c r="D596" s="1282"/>
      <c r="E596" s="1282"/>
      <c r="F596" s="1282"/>
      <c r="G596" s="1282"/>
      <c r="H596" s="1282"/>
      <c r="I596" s="1282"/>
      <c r="J596" s="1282"/>
      <c r="K596" s="1282"/>
      <c r="L596" s="1282"/>
      <c r="M596" s="1282"/>
      <c r="N596" s="1282"/>
      <c r="O596" s="1282"/>
      <c r="P596" s="1282"/>
      <c r="Q596" s="1282"/>
      <c r="R596" s="1282"/>
      <c r="S596" s="1282"/>
      <c r="T596" s="1282"/>
      <c r="U596" s="1282"/>
      <c r="V596" s="1282"/>
      <c r="W596" s="1282"/>
      <c r="X596" s="1282"/>
      <c r="Y596" s="1282"/>
      <c r="Z596" s="1282"/>
    </row>
    <row r="597" spans="1:26" ht="16.5" customHeight="1">
      <c r="A597" s="1281"/>
      <c r="B597" s="1282"/>
      <c r="C597" s="1282"/>
      <c r="D597" s="1282"/>
      <c r="E597" s="1282"/>
      <c r="F597" s="1282"/>
      <c r="G597" s="1282"/>
      <c r="H597" s="1282"/>
      <c r="I597" s="1282"/>
      <c r="J597" s="1282"/>
      <c r="K597" s="1282"/>
      <c r="L597" s="1282"/>
      <c r="M597" s="1282"/>
      <c r="N597" s="1282"/>
      <c r="O597" s="1282"/>
      <c r="P597" s="1282"/>
      <c r="Q597" s="1282"/>
      <c r="R597" s="1282"/>
      <c r="S597" s="1282"/>
      <c r="T597" s="1282"/>
      <c r="U597" s="1282"/>
      <c r="V597" s="1282"/>
      <c r="W597" s="1282"/>
      <c r="X597" s="1282"/>
      <c r="Y597" s="1282"/>
      <c r="Z597" s="1282"/>
    </row>
    <row r="598" spans="1:26" ht="16.5" customHeight="1">
      <c r="A598" s="1281"/>
      <c r="B598" s="1282"/>
      <c r="C598" s="1282"/>
      <c r="D598" s="1282"/>
      <c r="E598" s="1282"/>
      <c r="F598" s="1282"/>
      <c r="G598" s="1282"/>
      <c r="H598" s="1282"/>
      <c r="I598" s="1282"/>
      <c r="J598" s="1282"/>
      <c r="K598" s="1282"/>
      <c r="L598" s="1282"/>
      <c r="M598" s="1282"/>
      <c r="N598" s="1282"/>
      <c r="O598" s="1282"/>
      <c r="P598" s="1282"/>
      <c r="Q598" s="1282"/>
      <c r="R598" s="1282"/>
      <c r="S598" s="1282"/>
      <c r="T598" s="1282"/>
      <c r="U598" s="1282"/>
      <c r="V598" s="1282"/>
      <c r="W598" s="1282"/>
      <c r="X598" s="1282"/>
      <c r="Y598" s="1282"/>
      <c r="Z598" s="1282"/>
    </row>
    <row r="599" spans="1:26" ht="16.5" customHeight="1">
      <c r="A599" s="1281"/>
      <c r="B599" s="1282"/>
      <c r="C599" s="1282"/>
      <c r="D599" s="1282"/>
      <c r="E599" s="1282"/>
      <c r="F599" s="1282"/>
      <c r="G599" s="1282"/>
      <c r="H599" s="1282"/>
      <c r="I599" s="1282"/>
      <c r="J599" s="1282"/>
      <c r="K599" s="1282"/>
      <c r="L599" s="1282"/>
      <c r="M599" s="1282"/>
      <c r="N599" s="1282"/>
      <c r="O599" s="1282"/>
      <c r="P599" s="1282"/>
      <c r="Q599" s="1282"/>
      <c r="R599" s="1282"/>
      <c r="S599" s="1282"/>
      <c r="T599" s="1282"/>
      <c r="U599" s="1282"/>
      <c r="V599" s="1282"/>
      <c r="W599" s="1282"/>
      <c r="X599" s="1282"/>
      <c r="Y599" s="1282"/>
      <c r="Z599" s="1282"/>
    </row>
    <row r="600" spans="1:26" ht="16.5" customHeight="1">
      <c r="A600" s="1281"/>
      <c r="B600" s="1282"/>
      <c r="C600" s="1282"/>
      <c r="D600" s="1282"/>
      <c r="E600" s="1282"/>
      <c r="F600" s="1282"/>
      <c r="G600" s="1282"/>
      <c r="H600" s="1282"/>
      <c r="I600" s="1282"/>
      <c r="J600" s="1282"/>
      <c r="K600" s="1282"/>
      <c r="L600" s="1282"/>
      <c r="M600" s="1282"/>
      <c r="N600" s="1282"/>
      <c r="O600" s="1282"/>
      <c r="P600" s="1282"/>
      <c r="Q600" s="1282"/>
      <c r="R600" s="1282"/>
      <c r="S600" s="1282"/>
      <c r="T600" s="1282"/>
      <c r="U600" s="1282"/>
      <c r="V600" s="1282"/>
      <c r="W600" s="1282"/>
      <c r="X600" s="1282"/>
      <c r="Y600" s="1282"/>
      <c r="Z600" s="1282"/>
    </row>
    <row r="601" spans="1:26" ht="16.5" customHeight="1">
      <c r="A601" s="1281"/>
      <c r="B601" s="1282"/>
      <c r="C601" s="1282"/>
      <c r="D601" s="1282"/>
      <c r="E601" s="1282"/>
      <c r="F601" s="1282"/>
      <c r="G601" s="1282"/>
      <c r="H601" s="1282"/>
      <c r="I601" s="1282"/>
      <c r="J601" s="1282"/>
      <c r="K601" s="1282"/>
      <c r="L601" s="1282"/>
      <c r="M601" s="1282"/>
      <c r="N601" s="1282"/>
      <c r="O601" s="1282"/>
      <c r="P601" s="1282"/>
      <c r="Q601" s="1282"/>
      <c r="R601" s="1282"/>
      <c r="S601" s="1282"/>
      <c r="T601" s="1282"/>
      <c r="U601" s="1282"/>
      <c r="V601" s="1282"/>
      <c r="W601" s="1282"/>
      <c r="X601" s="1282"/>
      <c r="Y601" s="1282"/>
      <c r="Z601" s="1282"/>
    </row>
    <row r="602" spans="1:26" ht="16.5" customHeight="1">
      <c r="A602" s="1281"/>
      <c r="B602" s="1282"/>
      <c r="C602" s="1282"/>
      <c r="D602" s="1282"/>
      <c r="E602" s="1282"/>
      <c r="F602" s="1282"/>
      <c r="G602" s="1282"/>
      <c r="H602" s="1282"/>
      <c r="I602" s="1282"/>
      <c r="J602" s="1282"/>
      <c r="K602" s="1282"/>
      <c r="L602" s="1282"/>
      <c r="M602" s="1282"/>
      <c r="N602" s="1282"/>
      <c r="O602" s="1282"/>
      <c r="P602" s="1282"/>
      <c r="Q602" s="1282"/>
      <c r="R602" s="1282"/>
      <c r="S602" s="1282"/>
      <c r="T602" s="1282"/>
      <c r="U602" s="1282"/>
      <c r="V602" s="1282"/>
      <c r="W602" s="1282"/>
      <c r="X602" s="1282"/>
      <c r="Y602" s="1282"/>
      <c r="Z602" s="1282"/>
    </row>
    <row r="603" spans="1:26" ht="16.5" customHeight="1">
      <c r="A603" s="1281"/>
      <c r="B603" s="1282"/>
      <c r="C603" s="1282"/>
      <c r="D603" s="1282"/>
      <c r="E603" s="1282"/>
      <c r="F603" s="1282"/>
      <c r="G603" s="1282"/>
      <c r="H603" s="1282"/>
      <c r="I603" s="1282"/>
      <c r="J603" s="1282"/>
      <c r="K603" s="1282"/>
      <c r="L603" s="1282"/>
      <c r="M603" s="1282"/>
      <c r="N603" s="1282"/>
      <c r="O603" s="1282"/>
      <c r="P603" s="1282"/>
      <c r="Q603" s="1282"/>
      <c r="R603" s="1282"/>
      <c r="S603" s="1282"/>
      <c r="T603" s="1282"/>
      <c r="U603" s="1282"/>
      <c r="V603" s="1282"/>
      <c r="W603" s="1282"/>
      <c r="X603" s="1282"/>
      <c r="Y603" s="1282"/>
      <c r="Z603" s="1282"/>
    </row>
    <row r="604" spans="1:26" ht="16.5" customHeight="1">
      <c r="A604" s="1281"/>
      <c r="B604" s="1282"/>
      <c r="C604" s="1282"/>
      <c r="D604" s="1282"/>
      <c r="E604" s="1282"/>
      <c r="F604" s="1282"/>
      <c r="G604" s="1282"/>
      <c r="H604" s="1282"/>
      <c r="I604" s="1282"/>
      <c r="J604" s="1282"/>
      <c r="K604" s="1282"/>
      <c r="L604" s="1282"/>
      <c r="M604" s="1282"/>
      <c r="N604" s="1282"/>
      <c r="O604" s="1282"/>
      <c r="P604" s="1282"/>
      <c r="Q604" s="1282"/>
      <c r="R604" s="1282"/>
      <c r="S604" s="1282"/>
      <c r="T604" s="1282"/>
      <c r="U604" s="1282"/>
      <c r="V604" s="1282"/>
      <c r="W604" s="1282"/>
      <c r="X604" s="1282"/>
      <c r="Y604" s="1282"/>
      <c r="Z604" s="1282"/>
    </row>
    <row r="605" spans="1:26" ht="16.5" customHeight="1">
      <c r="A605" s="1281"/>
      <c r="B605" s="1282"/>
      <c r="C605" s="1282"/>
      <c r="D605" s="1282"/>
      <c r="E605" s="1282"/>
      <c r="F605" s="1282"/>
      <c r="G605" s="1282"/>
      <c r="H605" s="1282"/>
      <c r="I605" s="1282"/>
      <c r="J605" s="1282"/>
      <c r="K605" s="1282"/>
      <c r="L605" s="1282"/>
      <c r="M605" s="1282"/>
      <c r="N605" s="1282"/>
      <c r="O605" s="1282"/>
      <c r="P605" s="1282"/>
      <c r="Q605" s="1282"/>
      <c r="R605" s="1282"/>
      <c r="S605" s="1282"/>
      <c r="T605" s="1282"/>
      <c r="U605" s="1282"/>
      <c r="V605" s="1282"/>
      <c r="W605" s="1282"/>
      <c r="X605" s="1282"/>
      <c r="Y605" s="1282"/>
      <c r="Z605" s="1282"/>
    </row>
    <row r="606" spans="1:26" ht="16.5" customHeight="1">
      <c r="A606" s="1281"/>
      <c r="B606" s="1282"/>
      <c r="C606" s="1282"/>
      <c r="D606" s="1282"/>
      <c r="E606" s="1282"/>
      <c r="F606" s="1282"/>
      <c r="G606" s="1282"/>
      <c r="H606" s="1282"/>
      <c r="I606" s="1282"/>
      <c r="J606" s="1282"/>
      <c r="K606" s="1282"/>
      <c r="L606" s="1282"/>
      <c r="M606" s="1282"/>
      <c r="N606" s="1282"/>
      <c r="O606" s="1282"/>
      <c r="P606" s="1282"/>
      <c r="Q606" s="1282"/>
      <c r="R606" s="1282"/>
      <c r="S606" s="1282"/>
      <c r="T606" s="1282"/>
      <c r="U606" s="1282"/>
      <c r="V606" s="1282"/>
      <c r="W606" s="1282"/>
      <c r="X606" s="1282"/>
      <c r="Y606" s="1282"/>
      <c r="Z606" s="1282"/>
    </row>
    <row r="607" spans="1:26" ht="16.5" customHeight="1">
      <c r="A607" s="1281"/>
      <c r="B607" s="1282"/>
      <c r="C607" s="1282"/>
      <c r="D607" s="1282"/>
      <c r="E607" s="1282"/>
      <c r="F607" s="1282"/>
      <c r="G607" s="1282"/>
      <c r="H607" s="1282"/>
      <c r="I607" s="1282"/>
      <c r="J607" s="1282"/>
      <c r="K607" s="1282"/>
      <c r="L607" s="1282"/>
      <c r="M607" s="1282"/>
      <c r="N607" s="1282"/>
      <c r="O607" s="1282"/>
      <c r="P607" s="1282"/>
      <c r="Q607" s="1282"/>
      <c r="R607" s="1282"/>
      <c r="S607" s="1282"/>
      <c r="T607" s="1282"/>
      <c r="U607" s="1282"/>
      <c r="V607" s="1282"/>
      <c r="W607" s="1282"/>
      <c r="X607" s="1282"/>
      <c r="Y607" s="1282"/>
      <c r="Z607" s="1282"/>
    </row>
    <row r="608" spans="1:26" ht="16.5" customHeight="1">
      <c r="A608" s="1281"/>
      <c r="B608" s="1282"/>
      <c r="C608" s="1282"/>
      <c r="D608" s="1282"/>
      <c r="E608" s="1282"/>
      <c r="F608" s="1282"/>
      <c r="G608" s="1282"/>
      <c r="H608" s="1282"/>
      <c r="I608" s="1282"/>
      <c r="J608" s="1282"/>
      <c r="K608" s="1282"/>
      <c r="L608" s="1282"/>
      <c r="M608" s="1282"/>
      <c r="N608" s="1282"/>
      <c r="O608" s="1282"/>
      <c r="P608" s="1282"/>
      <c r="Q608" s="1282"/>
      <c r="R608" s="1282"/>
      <c r="S608" s="1282"/>
      <c r="T608" s="1282"/>
      <c r="U608" s="1282"/>
      <c r="V608" s="1282"/>
      <c r="W608" s="1282"/>
      <c r="X608" s="1282"/>
      <c r="Y608" s="1282"/>
      <c r="Z608" s="1282"/>
    </row>
    <row r="609" spans="1:26" ht="16.5" customHeight="1">
      <c r="A609" s="1281"/>
      <c r="B609" s="1282"/>
      <c r="C609" s="1282"/>
      <c r="D609" s="1282"/>
      <c r="E609" s="1282"/>
      <c r="F609" s="1282"/>
      <c r="G609" s="1282"/>
      <c r="H609" s="1282"/>
      <c r="I609" s="1282"/>
      <c r="J609" s="1282"/>
      <c r="K609" s="1282"/>
      <c r="L609" s="1282"/>
      <c r="M609" s="1282"/>
      <c r="N609" s="1282"/>
      <c r="O609" s="1282"/>
      <c r="P609" s="1282"/>
      <c r="Q609" s="1282"/>
      <c r="R609" s="1282"/>
      <c r="S609" s="1282"/>
      <c r="T609" s="1282"/>
      <c r="U609" s="1282"/>
      <c r="V609" s="1282"/>
      <c r="W609" s="1282"/>
      <c r="X609" s="1282"/>
      <c r="Y609" s="1282"/>
      <c r="Z609" s="1282"/>
    </row>
    <row r="610" spans="1:26" ht="16.5" customHeight="1">
      <c r="A610" s="1281"/>
      <c r="B610" s="1282"/>
      <c r="C610" s="1282"/>
      <c r="D610" s="1282"/>
      <c r="E610" s="1282"/>
      <c r="F610" s="1282"/>
      <c r="G610" s="1282"/>
      <c r="H610" s="1282"/>
      <c r="I610" s="1282"/>
      <c r="J610" s="1282"/>
      <c r="K610" s="1282"/>
      <c r="L610" s="1282"/>
      <c r="M610" s="1282"/>
      <c r="N610" s="1282"/>
      <c r="O610" s="1282"/>
      <c r="P610" s="1282"/>
      <c r="Q610" s="1282"/>
      <c r="R610" s="1282"/>
      <c r="S610" s="1282"/>
      <c r="T610" s="1282"/>
      <c r="U610" s="1282"/>
      <c r="V610" s="1282"/>
      <c r="W610" s="1282"/>
      <c r="X610" s="1282"/>
      <c r="Y610" s="1282"/>
      <c r="Z610" s="1282"/>
    </row>
    <row r="611" spans="1:26" ht="16.5" customHeight="1">
      <c r="A611" s="1281"/>
      <c r="B611" s="1282"/>
      <c r="C611" s="1282"/>
      <c r="D611" s="1282"/>
      <c r="E611" s="1282"/>
      <c r="F611" s="1282"/>
      <c r="G611" s="1282"/>
      <c r="H611" s="1282"/>
      <c r="I611" s="1282"/>
      <c r="J611" s="1282"/>
      <c r="K611" s="1282"/>
      <c r="L611" s="1282"/>
      <c r="M611" s="1282"/>
      <c r="N611" s="1282"/>
      <c r="O611" s="1282"/>
      <c r="P611" s="1282"/>
      <c r="Q611" s="1282"/>
      <c r="R611" s="1282"/>
      <c r="S611" s="1282"/>
      <c r="T611" s="1282"/>
      <c r="U611" s="1282"/>
      <c r="V611" s="1282"/>
      <c r="W611" s="1282"/>
      <c r="X611" s="1282"/>
      <c r="Y611" s="1282"/>
      <c r="Z611" s="1282"/>
    </row>
    <row r="612" spans="1:26" ht="16.5" customHeight="1">
      <c r="A612" s="1281"/>
      <c r="B612" s="1282"/>
      <c r="C612" s="1282"/>
      <c r="D612" s="1282"/>
      <c r="E612" s="1282"/>
      <c r="F612" s="1282"/>
      <c r="G612" s="1282"/>
      <c r="H612" s="1282"/>
      <c r="I612" s="1282"/>
      <c r="J612" s="1282"/>
      <c r="K612" s="1282"/>
      <c r="L612" s="1282"/>
      <c r="M612" s="1282"/>
      <c r="N612" s="1282"/>
      <c r="O612" s="1282"/>
      <c r="P612" s="1282"/>
      <c r="Q612" s="1282"/>
      <c r="R612" s="1282"/>
      <c r="S612" s="1282"/>
      <c r="T612" s="1282"/>
      <c r="U612" s="1282"/>
      <c r="V612" s="1282"/>
      <c r="W612" s="1282"/>
      <c r="X612" s="1282"/>
      <c r="Y612" s="1282"/>
      <c r="Z612" s="1282"/>
    </row>
    <row r="613" spans="1:26" ht="16.5" customHeight="1">
      <c r="A613" s="1281"/>
      <c r="B613" s="1282"/>
      <c r="C613" s="1282"/>
      <c r="D613" s="1282"/>
      <c r="E613" s="1282"/>
      <c r="F613" s="1282"/>
      <c r="G613" s="1282"/>
      <c r="H613" s="1282"/>
      <c r="I613" s="1282"/>
      <c r="J613" s="1282"/>
      <c r="K613" s="1282"/>
      <c r="L613" s="1282"/>
      <c r="M613" s="1282"/>
      <c r="N613" s="1282"/>
      <c r="O613" s="1282"/>
      <c r="P613" s="1282"/>
      <c r="Q613" s="1282"/>
      <c r="R613" s="1282"/>
      <c r="S613" s="1282"/>
      <c r="T613" s="1282"/>
      <c r="U613" s="1282"/>
      <c r="V613" s="1282"/>
      <c r="W613" s="1282"/>
      <c r="X613" s="1282"/>
      <c r="Y613" s="1282"/>
      <c r="Z613" s="1282"/>
    </row>
    <row r="614" spans="1:26" ht="16.5" customHeight="1">
      <c r="A614" s="1281"/>
      <c r="B614" s="1282"/>
      <c r="C614" s="1282"/>
      <c r="D614" s="1282"/>
      <c r="E614" s="1282"/>
      <c r="F614" s="1282"/>
      <c r="G614" s="1282"/>
      <c r="H614" s="1282"/>
      <c r="I614" s="1282"/>
      <c r="J614" s="1282"/>
      <c r="K614" s="1282"/>
      <c r="L614" s="1282"/>
      <c r="M614" s="1282"/>
      <c r="N614" s="1282"/>
      <c r="O614" s="1282"/>
      <c r="P614" s="1282"/>
      <c r="Q614" s="1282"/>
      <c r="R614" s="1282"/>
      <c r="S614" s="1282"/>
      <c r="T614" s="1282"/>
      <c r="U614" s="1282"/>
      <c r="V614" s="1282"/>
      <c r="W614" s="1282"/>
      <c r="X614" s="1282"/>
      <c r="Y614" s="1282"/>
      <c r="Z614" s="1282"/>
    </row>
    <row r="615" spans="1:26" ht="16.5" customHeight="1">
      <c r="A615" s="1281"/>
      <c r="B615" s="1282"/>
      <c r="C615" s="1282"/>
      <c r="D615" s="1282"/>
      <c r="E615" s="1282"/>
      <c r="F615" s="1282"/>
      <c r="G615" s="1282"/>
      <c r="H615" s="1282"/>
      <c r="I615" s="1282"/>
      <c r="J615" s="1282"/>
      <c r="K615" s="1282"/>
      <c r="L615" s="1282"/>
      <c r="M615" s="1282"/>
      <c r="N615" s="1282"/>
      <c r="O615" s="1282"/>
      <c r="P615" s="1282"/>
      <c r="Q615" s="1282"/>
      <c r="R615" s="1282"/>
      <c r="S615" s="1282"/>
      <c r="T615" s="1282"/>
      <c r="U615" s="1282"/>
      <c r="V615" s="1282"/>
      <c r="W615" s="1282"/>
      <c r="X615" s="1282"/>
      <c r="Y615" s="1282"/>
      <c r="Z615" s="1282"/>
    </row>
    <row r="616" spans="1:26" ht="16.5" customHeight="1">
      <c r="A616" s="1281"/>
      <c r="B616" s="1282"/>
      <c r="C616" s="1282"/>
      <c r="D616" s="1282"/>
      <c r="E616" s="1282"/>
      <c r="F616" s="1282"/>
      <c r="G616" s="1282"/>
      <c r="H616" s="1282"/>
      <c r="I616" s="1282"/>
      <c r="J616" s="1282"/>
      <c r="K616" s="1282"/>
      <c r="L616" s="1282"/>
      <c r="M616" s="1282"/>
      <c r="N616" s="1282"/>
      <c r="O616" s="1282"/>
      <c r="P616" s="1282"/>
      <c r="Q616" s="1282"/>
      <c r="R616" s="1282"/>
      <c r="S616" s="1282"/>
      <c r="T616" s="1282"/>
      <c r="U616" s="1282"/>
      <c r="V616" s="1282"/>
      <c r="W616" s="1282"/>
      <c r="X616" s="1282"/>
      <c r="Y616" s="1282"/>
      <c r="Z616" s="1282"/>
    </row>
    <row r="617" spans="1:26" ht="16.5" customHeight="1">
      <c r="A617" s="1281"/>
      <c r="B617" s="1282"/>
      <c r="C617" s="1282"/>
      <c r="D617" s="1282"/>
      <c r="E617" s="1282"/>
      <c r="F617" s="1282"/>
      <c r="G617" s="1282"/>
      <c r="H617" s="1282"/>
      <c r="I617" s="1282"/>
      <c r="J617" s="1282"/>
      <c r="K617" s="1282"/>
      <c r="L617" s="1282"/>
      <c r="M617" s="1282"/>
      <c r="N617" s="1282"/>
      <c r="O617" s="1282"/>
      <c r="P617" s="1282"/>
      <c r="Q617" s="1282"/>
      <c r="R617" s="1282"/>
      <c r="S617" s="1282"/>
      <c r="T617" s="1282"/>
      <c r="U617" s="1282"/>
      <c r="V617" s="1282"/>
      <c r="W617" s="1282"/>
      <c r="X617" s="1282"/>
      <c r="Y617" s="1282"/>
      <c r="Z617" s="1282"/>
    </row>
    <row r="618" spans="1:26" ht="16.5" customHeight="1">
      <c r="A618" s="1281"/>
      <c r="B618" s="1282"/>
      <c r="C618" s="1282"/>
      <c r="D618" s="1282"/>
      <c r="E618" s="1282"/>
      <c r="F618" s="1282"/>
      <c r="G618" s="1282"/>
      <c r="H618" s="1282"/>
      <c r="I618" s="1282"/>
      <c r="J618" s="1282"/>
      <c r="K618" s="1282"/>
      <c r="L618" s="1282"/>
      <c r="M618" s="1282"/>
      <c r="N618" s="1282"/>
      <c r="O618" s="1282"/>
      <c r="P618" s="1282"/>
      <c r="Q618" s="1282"/>
      <c r="R618" s="1282"/>
      <c r="S618" s="1282"/>
      <c r="T618" s="1282"/>
      <c r="U618" s="1282"/>
      <c r="V618" s="1282"/>
      <c r="W618" s="1282"/>
      <c r="X618" s="1282"/>
      <c r="Y618" s="1282"/>
      <c r="Z618" s="1282"/>
    </row>
    <row r="619" spans="1:26" ht="16.5" customHeight="1">
      <c r="A619" s="1281"/>
      <c r="B619" s="1282"/>
      <c r="C619" s="1282"/>
      <c r="D619" s="1282"/>
      <c r="E619" s="1282"/>
      <c r="F619" s="1282"/>
      <c r="G619" s="1282"/>
      <c r="H619" s="1282"/>
      <c r="I619" s="1282"/>
      <c r="J619" s="1282"/>
      <c r="K619" s="1282"/>
      <c r="L619" s="1282"/>
      <c r="M619" s="1282"/>
      <c r="N619" s="1282"/>
      <c r="O619" s="1282"/>
      <c r="P619" s="1282"/>
      <c r="Q619" s="1282"/>
      <c r="R619" s="1282"/>
      <c r="S619" s="1282"/>
      <c r="T619" s="1282"/>
      <c r="U619" s="1282"/>
      <c r="V619" s="1282"/>
      <c r="W619" s="1282"/>
      <c r="X619" s="1282"/>
      <c r="Y619" s="1282"/>
      <c r="Z619" s="1282"/>
    </row>
    <row r="620" spans="1:26" ht="16.5" customHeight="1">
      <c r="A620" s="1281"/>
      <c r="B620" s="1282"/>
      <c r="C620" s="1282"/>
      <c r="D620" s="1282"/>
      <c r="E620" s="1282"/>
      <c r="F620" s="1282"/>
      <c r="G620" s="1282"/>
      <c r="H620" s="1282"/>
      <c r="I620" s="1282"/>
      <c r="J620" s="1282"/>
      <c r="K620" s="1282"/>
      <c r="L620" s="1282"/>
      <c r="M620" s="1282"/>
      <c r="N620" s="1282"/>
      <c r="O620" s="1282"/>
      <c r="P620" s="1282"/>
      <c r="Q620" s="1282"/>
      <c r="R620" s="1282"/>
      <c r="S620" s="1282"/>
      <c r="T620" s="1282"/>
      <c r="U620" s="1282"/>
      <c r="V620" s="1282"/>
      <c r="W620" s="1282"/>
      <c r="X620" s="1282"/>
      <c r="Y620" s="1282"/>
      <c r="Z620" s="1282"/>
    </row>
    <row r="621" spans="1:26" ht="16.5" customHeight="1">
      <c r="A621" s="1281"/>
      <c r="B621" s="1282"/>
      <c r="C621" s="1282"/>
      <c r="D621" s="1282"/>
      <c r="E621" s="1282"/>
      <c r="F621" s="1282"/>
      <c r="G621" s="1282"/>
      <c r="H621" s="1282"/>
      <c r="I621" s="1282"/>
      <c r="J621" s="1282"/>
      <c r="K621" s="1282"/>
      <c r="L621" s="1282"/>
      <c r="M621" s="1282"/>
      <c r="N621" s="1282"/>
      <c r="O621" s="1282"/>
      <c r="P621" s="1282"/>
      <c r="Q621" s="1282"/>
      <c r="R621" s="1282"/>
      <c r="S621" s="1282"/>
      <c r="T621" s="1282"/>
      <c r="U621" s="1282"/>
      <c r="V621" s="1282"/>
      <c r="W621" s="1282"/>
      <c r="X621" s="1282"/>
      <c r="Y621" s="1282"/>
      <c r="Z621" s="1282"/>
    </row>
    <row r="622" spans="1:26" ht="16.5" customHeight="1">
      <c r="A622" s="1281"/>
      <c r="B622" s="1282"/>
      <c r="C622" s="1282"/>
      <c r="D622" s="1282"/>
      <c r="E622" s="1282"/>
      <c r="F622" s="1282"/>
      <c r="G622" s="1282"/>
      <c r="H622" s="1282"/>
      <c r="I622" s="1282"/>
      <c r="J622" s="1282"/>
      <c r="K622" s="1282"/>
      <c r="L622" s="1282"/>
      <c r="M622" s="1282"/>
      <c r="N622" s="1282"/>
      <c r="O622" s="1282"/>
      <c r="P622" s="1282"/>
      <c r="Q622" s="1282"/>
      <c r="R622" s="1282"/>
      <c r="S622" s="1282"/>
      <c r="T622" s="1282"/>
      <c r="U622" s="1282"/>
      <c r="V622" s="1282"/>
      <c r="W622" s="1282"/>
      <c r="X622" s="1282"/>
      <c r="Y622" s="1282"/>
      <c r="Z622" s="1282"/>
    </row>
    <row r="623" spans="1:26" ht="16.5" customHeight="1">
      <c r="A623" s="1281"/>
      <c r="B623" s="1282"/>
      <c r="C623" s="1282"/>
      <c r="D623" s="1282"/>
      <c r="E623" s="1282"/>
      <c r="F623" s="1282"/>
      <c r="G623" s="1282"/>
      <c r="H623" s="1282"/>
      <c r="I623" s="1282"/>
      <c r="J623" s="1282"/>
      <c r="K623" s="1282"/>
      <c r="L623" s="1282"/>
      <c r="M623" s="1282"/>
      <c r="N623" s="1282"/>
      <c r="O623" s="1282"/>
      <c r="P623" s="1282"/>
      <c r="Q623" s="1282"/>
      <c r="R623" s="1282"/>
      <c r="S623" s="1282"/>
      <c r="T623" s="1282"/>
      <c r="U623" s="1282"/>
      <c r="V623" s="1282"/>
      <c r="W623" s="1282"/>
      <c r="X623" s="1282"/>
      <c r="Y623" s="1282"/>
      <c r="Z623" s="1282"/>
    </row>
    <row r="624" spans="1:26" ht="16.5" customHeight="1">
      <c r="A624" s="1281"/>
      <c r="B624" s="1282"/>
      <c r="C624" s="1282"/>
      <c r="D624" s="1282"/>
      <c r="E624" s="1282"/>
      <c r="F624" s="1282"/>
      <c r="G624" s="1282"/>
      <c r="H624" s="1282"/>
      <c r="I624" s="1282"/>
      <c r="J624" s="1282"/>
      <c r="K624" s="1282"/>
      <c r="L624" s="1282"/>
      <c r="M624" s="1282"/>
      <c r="N624" s="1282"/>
      <c r="O624" s="1282"/>
      <c r="P624" s="1282"/>
      <c r="Q624" s="1282"/>
      <c r="R624" s="1282"/>
      <c r="S624" s="1282"/>
      <c r="T624" s="1282"/>
      <c r="U624" s="1282"/>
      <c r="V624" s="1282"/>
      <c r="W624" s="1282"/>
      <c r="X624" s="1282"/>
      <c r="Y624" s="1282"/>
      <c r="Z624" s="1282"/>
    </row>
    <row r="625" spans="1:26" ht="16.5" customHeight="1">
      <c r="A625" s="1281"/>
      <c r="B625" s="1282"/>
      <c r="C625" s="1282"/>
      <c r="D625" s="1282"/>
      <c r="E625" s="1282"/>
      <c r="F625" s="1282"/>
      <c r="G625" s="1282"/>
      <c r="H625" s="1282"/>
      <c r="I625" s="1282"/>
      <c r="J625" s="1282"/>
      <c r="K625" s="1282"/>
      <c r="L625" s="1282"/>
      <c r="M625" s="1282"/>
      <c r="N625" s="1282"/>
      <c r="O625" s="1282"/>
      <c r="P625" s="1282"/>
      <c r="Q625" s="1282"/>
      <c r="R625" s="1282"/>
      <c r="S625" s="1282"/>
      <c r="T625" s="1282"/>
      <c r="U625" s="1282"/>
      <c r="V625" s="1282"/>
      <c r="W625" s="1282"/>
      <c r="X625" s="1282"/>
      <c r="Y625" s="1282"/>
      <c r="Z625" s="1282"/>
    </row>
    <row r="626" spans="1:26" ht="16.5" customHeight="1">
      <c r="A626" s="1281"/>
      <c r="B626" s="1282"/>
      <c r="C626" s="1282"/>
      <c r="D626" s="1282"/>
      <c r="E626" s="1282"/>
      <c r="F626" s="1282"/>
      <c r="G626" s="1282"/>
      <c r="H626" s="1282"/>
      <c r="I626" s="1282"/>
      <c r="J626" s="1282"/>
      <c r="K626" s="1282"/>
      <c r="L626" s="1282"/>
      <c r="M626" s="1282"/>
      <c r="N626" s="1282"/>
      <c r="O626" s="1282"/>
      <c r="P626" s="1282"/>
      <c r="Q626" s="1282"/>
      <c r="R626" s="1282"/>
      <c r="S626" s="1282"/>
      <c r="T626" s="1282"/>
      <c r="U626" s="1282"/>
      <c r="V626" s="1282"/>
      <c r="W626" s="1282"/>
      <c r="X626" s="1282"/>
      <c r="Y626" s="1282"/>
      <c r="Z626" s="1282"/>
    </row>
    <row r="627" spans="1:26" ht="16.5" customHeight="1">
      <c r="A627" s="1281"/>
      <c r="B627" s="1282"/>
      <c r="C627" s="1282"/>
      <c r="D627" s="1282"/>
      <c r="E627" s="1282"/>
      <c r="F627" s="1282"/>
      <c r="G627" s="1282"/>
      <c r="H627" s="1282"/>
      <c r="I627" s="1282"/>
      <c r="J627" s="1282"/>
      <c r="K627" s="1282"/>
      <c r="L627" s="1282"/>
      <c r="M627" s="1282"/>
      <c r="N627" s="1282"/>
      <c r="O627" s="1282"/>
      <c r="P627" s="1282"/>
      <c r="Q627" s="1282"/>
      <c r="R627" s="1282"/>
      <c r="S627" s="1282"/>
      <c r="T627" s="1282"/>
      <c r="U627" s="1282"/>
      <c r="V627" s="1282"/>
      <c r="W627" s="1282"/>
      <c r="X627" s="1282"/>
      <c r="Y627" s="1282"/>
      <c r="Z627" s="1282"/>
    </row>
    <row r="628" spans="1:26" ht="16.5" customHeight="1">
      <c r="A628" s="1281"/>
      <c r="B628" s="1282"/>
      <c r="C628" s="1282"/>
      <c r="D628" s="1282"/>
      <c r="E628" s="1282"/>
      <c r="F628" s="1282"/>
      <c r="G628" s="1282"/>
      <c r="H628" s="1282"/>
      <c r="I628" s="1282"/>
      <c r="J628" s="1282"/>
      <c r="K628" s="1282"/>
      <c r="L628" s="1282"/>
      <c r="M628" s="1282"/>
      <c r="N628" s="1282"/>
      <c r="O628" s="1282"/>
      <c r="P628" s="1282"/>
      <c r="Q628" s="1282"/>
      <c r="R628" s="1282"/>
      <c r="S628" s="1282"/>
      <c r="T628" s="1282"/>
      <c r="U628" s="1282"/>
      <c r="V628" s="1282"/>
      <c r="W628" s="1282"/>
      <c r="X628" s="1282"/>
      <c r="Y628" s="1282"/>
      <c r="Z628" s="1282"/>
    </row>
    <row r="629" spans="1:26" ht="16.5" customHeight="1">
      <c r="A629" s="1281"/>
      <c r="B629" s="1282"/>
      <c r="C629" s="1282"/>
      <c r="D629" s="1282"/>
      <c r="E629" s="1282"/>
      <c r="F629" s="1282"/>
      <c r="G629" s="1282"/>
      <c r="H629" s="1282"/>
      <c r="I629" s="1282"/>
      <c r="J629" s="1282"/>
      <c r="K629" s="1282"/>
      <c r="L629" s="1282"/>
      <c r="M629" s="1282"/>
      <c r="N629" s="1282"/>
      <c r="O629" s="1282"/>
      <c r="P629" s="1282"/>
      <c r="Q629" s="1282"/>
      <c r="R629" s="1282"/>
      <c r="S629" s="1282"/>
      <c r="T629" s="1282"/>
      <c r="U629" s="1282"/>
      <c r="V629" s="1282"/>
      <c r="W629" s="1282"/>
      <c r="X629" s="1282"/>
      <c r="Y629" s="1282"/>
      <c r="Z629" s="1282"/>
    </row>
    <row r="630" spans="1:26" ht="16.5" customHeight="1">
      <c r="A630" s="1281"/>
      <c r="B630" s="1282"/>
      <c r="C630" s="1282"/>
      <c r="D630" s="1282"/>
      <c r="E630" s="1282"/>
      <c r="F630" s="1282"/>
      <c r="G630" s="1282"/>
      <c r="H630" s="1282"/>
      <c r="I630" s="1282"/>
      <c r="J630" s="1282"/>
      <c r="K630" s="1282"/>
      <c r="L630" s="1282"/>
      <c r="M630" s="1282"/>
      <c r="N630" s="1282"/>
      <c r="O630" s="1282"/>
      <c r="P630" s="1282"/>
      <c r="Q630" s="1282"/>
      <c r="R630" s="1282"/>
      <c r="S630" s="1282"/>
      <c r="T630" s="1282"/>
      <c r="U630" s="1282"/>
      <c r="V630" s="1282"/>
      <c r="W630" s="1282"/>
      <c r="X630" s="1282"/>
      <c r="Y630" s="1282"/>
      <c r="Z630" s="1282"/>
    </row>
    <row r="631" spans="1:26" ht="16.5" customHeight="1">
      <c r="A631" s="1281"/>
      <c r="B631" s="1282"/>
      <c r="C631" s="1282"/>
      <c r="D631" s="1282"/>
      <c r="E631" s="1282"/>
      <c r="F631" s="1282"/>
      <c r="G631" s="1282"/>
      <c r="H631" s="1282"/>
      <c r="I631" s="1282"/>
      <c r="J631" s="1282"/>
      <c r="K631" s="1282"/>
      <c r="L631" s="1282"/>
      <c r="M631" s="1282"/>
      <c r="N631" s="1282"/>
      <c r="O631" s="1282"/>
      <c r="P631" s="1282"/>
      <c r="Q631" s="1282"/>
      <c r="R631" s="1282"/>
      <c r="S631" s="1282"/>
      <c r="T631" s="1282"/>
      <c r="U631" s="1282"/>
      <c r="V631" s="1282"/>
      <c r="W631" s="1282"/>
      <c r="X631" s="1282"/>
      <c r="Y631" s="1282"/>
      <c r="Z631" s="1282"/>
    </row>
    <row r="632" spans="1:26" ht="16.5" customHeight="1">
      <c r="A632" s="1281"/>
      <c r="B632" s="1282"/>
      <c r="C632" s="1282"/>
      <c r="D632" s="1282"/>
      <c r="E632" s="1282"/>
      <c r="F632" s="1282"/>
      <c r="G632" s="1282"/>
      <c r="H632" s="1282"/>
      <c r="I632" s="1282"/>
      <c r="J632" s="1282"/>
      <c r="K632" s="1282"/>
      <c r="L632" s="1282"/>
      <c r="M632" s="1282"/>
      <c r="N632" s="1282"/>
      <c r="O632" s="1282"/>
      <c r="P632" s="1282"/>
      <c r="Q632" s="1282"/>
      <c r="R632" s="1282"/>
      <c r="S632" s="1282"/>
      <c r="T632" s="1282"/>
      <c r="U632" s="1282"/>
      <c r="V632" s="1282"/>
      <c r="W632" s="1282"/>
      <c r="X632" s="1282"/>
      <c r="Y632" s="1282"/>
      <c r="Z632" s="1282"/>
    </row>
    <row r="633" spans="1:26" ht="16.5" customHeight="1">
      <c r="A633" s="1281"/>
      <c r="B633" s="1282"/>
      <c r="C633" s="1282"/>
      <c r="D633" s="1282"/>
      <c r="E633" s="1282"/>
      <c r="F633" s="1282"/>
      <c r="G633" s="1282"/>
      <c r="H633" s="1282"/>
      <c r="I633" s="1282"/>
      <c r="J633" s="1282"/>
      <c r="K633" s="1282"/>
      <c r="L633" s="1282"/>
      <c r="M633" s="1282"/>
      <c r="N633" s="1282"/>
      <c r="O633" s="1282"/>
      <c r="P633" s="1282"/>
      <c r="Q633" s="1282"/>
      <c r="R633" s="1282"/>
      <c r="S633" s="1282"/>
      <c r="T633" s="1282"/>
      <c r="U633" s="1282"/>
      <c r="V633" s="1282"/>
      <c r="W633" s="1282"/>
      <c r="X633" s="1282"/>
      <c r="Y633" s="1282"/>
      <c r="Z633" s="1282"/>
    </row>
    <row r="634" spans="1:26" ht="16.5" customHeight="1">
      <c r="A634" s="1281"/>
      <c r="B634" s="1282"/>
      <c r="C634" s="1282"/>
      <c r="D634" s="1282"/>
      <c r="E634" s="1282"/>
      <c r="F634" s="1282"/>
      <c r="G634" s="1282"/>
      <c r="H634" s="1282"/>
      <c r="I634" s="1282"/>
      <c r="J634" s="1282"/>
      <c r="K634" s="1282"/>
      <c r="L634" s="1282"/>
      <c r="M634" s="1282"/>
      <c r="N634" s="1282"/>
      <c r="O634" s="1282"/>
      <c r="P634" s="1282"/>
      <c r="Q634" s="1282"/>
      <c r="R634" s="1282"/>
      <c r="S634" s="1282"/>
      <c r="T634" s="1282"/>
      <c r="U634" s="1282"/>
      <c r="V634" s="1282"/>
      <c r="W634" s="1282"/>
      <c r="X634" s="1282"/>
      <c r="Y634" s="1282"/>
      <c r="Z634" s="1282"/>
    </row>
    <row r="635" spans="1:26" ht="16.5" customHeight="1">
      <c r="A635" s="1281"/>
      <c r="B635" s="1282"/>
      <c r="C635" s="1282"/>
      <c r="D635" s="1282"/>
      <c r="E635" s="1282"/>
      <c r="F635" s="1282"/>
      <c r="G635" s="1282"/>
      <c r="H635" s="1282"/>
      <c r="I635" s="1282"/>
      <c r="J635" s="1282"/>
      <c r="K635" s="1282"/>
      <c r="L635" s="1282"/>
      <c r="M635" s="1282"/>
      <c r="N635" s="1282"/>
      <c r="O635" s="1282"/>
      <c r="P635" s="1282"/>
      <c r="Q635" s="1282"/>
      <c r="R635" s="1282"/>
      <c r="S635" s="1282"/>
      <c r="T635" s="1282"/>
      <c r="U635" s="1282"/>
      <c r="V635" s="1282"/>
      <c r="W635" s="1282"/>
      <c r="X635" s="1282"/>
      <c r="Y635" s="1282"/>
      <c r="Z635" s="1282"/>
    </row>
    <row r="636" spans="1:26" ht="16.5" customHeight="1">
      <c r="A636" s="1281"/>
      <c r="B636" s="1282"/>
      <c r="C636" s="1282"/>
      <c r="D636" s="1282"/>
      <c r="E636" s="1282"/>
      <c r="F636" s="1282"/>
      <c r="G636" s="1282"/>
      <c r="H636" s="1282"/>
      <c r="I636" s="1282"/>
      <c r="J636" s="1282"/>
      <c r="K636" s="1282"/>
      <c r="L636" s="1282"/>
      <c r="M636" s="1282"/>
      <c r="N636" s="1282"/>
      <c r="O636" s="1282"/>
      <c r="P636" s="1282"/>
      <c r="Q636" s="1282"/>
      <c r="R636" s="1282"/>
      <c r="S636" s="1282"/>
      <c r="T636" s="1282"/>
      <c r="U636" s="1282"/>
      <c r="V636" s="1282"/>
      <c r="W636" s="1282"/>
      <c r="X636" s="1282"/>
      <c r="Y636" s="1282"/>
      <c r="Z636" s="1282"/>
    </row>
    <row r="637" spans="1:26" ht="16.5" customHeight="1">
      <c r="A637" s="1281"/>
      <c r="B637" s="1282"/>
      <c r="C637" s="1282"/>
      <c r="D637" s="1282"/>
      <c r="E637" s="1282"/>
      <c r="F637" s="1282"/>
      <c r="G637" s="1282"/>
      <c r="H637" s="1282"/>
      <c r="I637" s="1282"/>
      <c r="J637" s="1282"/>
      <c r="K637" s="1282"/>
      <c r="L637" s="1282"/>
      <c r="M637" s="1282"/>
      <c r="N637" s="1282"/>
      <c r="O637" s="1282"/>
      <c r="P637" s="1282"/>
      <c r="Q637" s="1282"/>
      <c r="R637" s="1282"/>
      <c r="S637" s="1282"/>
      <c r="T637" s="1282"/>
      <c r="U637" s="1282"/>
      <c r="V637" s="1282"/>
      <c r="W637" s="1282"/>
      <c r="X637" s="1282"/>
      <c r="Y637" s="1282"/>
      <c r="Z637" s="1282"/>
    </row>
    <row r="638" spans="1:26" ht="16.5" customHeight="1">
      <c r="A638" s="1281"/>
      <c r="B638" s="1282"/>
      <c r="C638" s="1282"/>
      <c r="D638" s="1282"/>
      <c r="E638" s="1282"/>
      <c r="F638" s="1282"/>
      <c r="G638" s="1282"/>
      <c r="H638" s="1282"/>
      <c r="I638" s="1282"/>
      <c r="J638" s="1282"/>
      <c r="K638" s="1282"/>
      <c r="L638" s="1282"/>
      <c r="M638" s="1282"/>
      <c r="N638" s="1282"/>
      <c r="O638" s="1282"/>
      <c r="P638" s="1282"/>
      <c r="Q638" s="1282"/>
      <c r="R638" s="1282"/>
      <c r="S638" s="1282"/>
      <c r="T638" s="1282"/>
      <c r="U638" s="1282"/>
      <c r="V638" s="1282"/>
      <c r="W638" s="1282"/>
      <c r="X638" s="1282"/>
      <c r="Y638" s="1282"/>
      <c r="Z638" s="1282"/>
    </row>
    <row r="639" spans="1:26" ht="16.5" customHeight="1">
      <c r="A639" s="1281"/>
      <c r="B639" s="1282"/>
      <c r="C639" s="1282"/>
      <c r="D639" s="1282"/>
      <c r="E639" s="1282"/>
      <c r="F639" s="1282"/>
      <c r="G639" s="1282"/>
      <c r="H639" s="1282"/>
      <c r="I639" s="1282"/>
      <c r="J639" s="1282"/>
      <c r="K639" s="1282"/>
      <c r="L639" s="1282"/>
      <c r="M639" s="1282"/>
      <c r="N639" s="1282"/>
      <c r="O639" s="1282"/>
      <c r="P639" s="1282"/>
      <c r="Q639" s="1282"/>
      <c r="R639" s="1282"/>
      <c r="S639" s="1282"/>
      <c r="T639" s="1282"/>
      <c r="U639" s="1282"/>
      <c r="V639" s="1282"/>
      <c r="W639" s="1282"/>
      <c r="X639" s="1282"/>
      <c r="Y639" s="1282"/>
      <c r="Z639" s="1282"/>
    </row>
    <row r="640" spans="1:26" ht="16.5" customHeight="1">
      <c r="A640" s="1281"/>
      <c r="B640" s="1282"/>
      <c r="C640" s="1282"/>
      <c r="D640" s="1282"/>
      <c r="E640" s="1282"/>
      <c r="F640" s="1282"/>
      <c r="G640" s="1282"/>
      <c r="H640" s="1282"/>
      <c r="I640" s="1282"/>
      <c r="J640" s="1282"/>
      <c r="K640" s="1282"/>
      <c r="L640" s="1282"/>
      <c r="M640" s="1282"/>
      <c r="N640" s="1282"/>
      <c r="O640" s="1282"/>
      <c r="P640" s="1282"/>
      <c r="Q640" s="1282"/>
      <c r="R640" s="1282"/>
      <c r="S640" s="1282"/>
      <c r="T640" s="1282"/>
      <c r="U640" s="1282"/>
      <c r="V640" s="1282"/>
      <c r="W640" s="1282"/>
      <c r="X640" s="1282"/>
      <c r="Y640" s="1282"/>
      <c r="Z640" s="1282"/>
    </row>
    <row r="641" spans="1:26" ht="16.5" customHeight="1">
      <c r="A641" s="1281"/>
      <c r="B641" s="1282"/>
      <c r="C641" s="1282"/>
      <c r="D641" s="1282"/>
      <c r="E641" s="1282"/>
      <c r="F641" s="1282"/>
      <c r="G641" s="1282"/>
      <c r="H641" s="1282"/>
      <c r="I641" s="1282"/>
      <c r="J641" s="1282"/>
      <c r="K641" s="1282"/>
      <c r="L641" s="1282"/>
      <c r="M641" s="1282"/>
      <c r="N641" s="1282"/>
      <c r="O641" s="1282"/>
      <c r="P641" s="1282"/>
      <c r="Q641" s="1282"/>
      <c r="R641" s="1282"/>
      <c r="S641" s="1282"/>
      <c r="T641" s="1282"/>
      <c r="U641" s="1282"/>
      <c r="V641" s="1282"/>
      <c r="W641" s="1282"/>
      <c r="X641" s="1282"/>
      <c r="Y641" s="1282"/>
      <c r="Z641" s="1282"/>
    </row>
    <row r="642" spans="1:26" ht="16.5" customHeight="1">
      <c r="A642" s="1281"/>
      <c r="B642" s="1282"/>
      <c r="C642" s="1282"/>
      <c r="D642" s="1282"/>
      <c r="E642" s="1282"/>
      <c r="F642" s="1282"/>
      <c r="G642" s="1282"/>
      <c r="H642" s="1282"/>
      <c r="I642" s="1282"/>
      <c r="J642" s="1282"/>
      <c r="K642" s="1282"/>
      <c r="L642" s="1282"/>
      <c r="M642" s="1282"/>
      <c r="N642" s="1282"/>
      <c r="O642" s="1282"/>
      <c r="P642" s="1282"/>
      <c r="Q642" s="1282"/>
      <c r="R642" s="1282"/>
      <c r="S642" s="1282"/>
      <c r="T642" s="1282"/>
      <c r="U642" s="1282"/>
      <c r="V642" s="1282"/>
      <c r="W642" s="1282"/>
      <c r="X642" s="1282"/>
      <c r="Y642" s="1282"/>
      <c r="Z642" s="1282"/>
    </row>
    <row r="643" spans="1:26" ht="16.5" customHeight="1">
      <c r="A643" s="1281"/>
      <c r="B643" s="1282"/>
      <c r="C643" s="1282"/>
      <c r="D643" s="1282"/>
      <c r="E643" s="1282"/>
      <c r="F643" s="1282"/>
      <c r="G643" s="1282"/>
      <c r="H643" s="1282"/>
      <c r="I643" s="1282"/>
      <c r="J643" s="1282"/>
      <c r="K643" s="1282"/>
      <c r="L643" s="1282"/>
      <c r="M643" s="1282"/>
      <c r="N643" s="1282"/>
      <c r="O643" s="1282"/>
      <c r="P643" s="1282"/>
      <c r="Q643" s="1282"/>
      <c r="R643" s="1282"/>
      <c r="S643" s="1282"/>
      <c r="T643" s="1282"/>
      <c r="U643" s="1282"/>
      <c r="V643" s="1282"/>
      <c r="W643" s="1282"/>
      <c r="X643" s="1282"/>
      <c r="Y643" s="1282"/>
      <c r="Z643" s="1282"/>
    </row>
    <row r="644" spans="1:26" ht="16.5" customHeight="1">
      <c r="A644" s="1281"/>
      <c r="B644" s="1282"/>
      <c r="C644" s="1282"/>
      <c r="D644" s="1282"/>
      <c r="E644" s="1282"/>
      <c r="F644" s="1282"/>
      <c r="G644" s="1282"/>
      <c r="H644" s="1282"/>
      <c r="I644" s="1282"/>
      <c r="J644" s="1282"/>
      <c r="K644" s="1282"/>
      <c r="L644" s="1282"/>
      <c r="M644" s="1282"/>
      <c r="N644" s="1282"/>
      <c r="O644" s="1282"/>
      <c r="P644" s="1282"/>
      <c r="Q644" s="1282"/>
      <c r="R644" s="1282"/>
      <c r="S644" s="1282"/>
      <c r="T644" s="1282"/>
      <c r="U644" s="1282"/>
      <c r="V644" s="1282"/>
      <c r="W644" s="1282"/>
      <c r="X644" s="1282"/>
      <c r="Y644" s="1282"/>
      <c r="Z644" s="1282"/>
    </row>
    <row r="645" spans="1:26" ht="16.5" customHeight="1">
      <c r="A645" s="1281"/>
      <c r="B645" s="1282"/>
      <c r="C645" s="1282"/>
      <c r="D645" s="1282"/>
      <c r="E645" s="1282"/>
      <c r="F645" s="1282"/>
      <c r="G645" s="1282"/>
      <c r="H645" s="1282"/>
      <c r="I645" s="1282"/>
      <c r="J645" s="1282"/>
      <c r="K645" s="1282"/>
      <c r="L645" s="1282"/>
      <c r="M645" s="1282"/>
      <c r="N645" s="1282"/>
      <c r="O645" s="1282"/>
      <c r="P645" s="1282"/>
      <c r="Q645" s="1282"/>
      <c r="R645" s="1282"/>
      <c r="S645" s="1282"/>
      <c r="T645" s="1282"/>
      <c r="U645" s="1282"/>
      <c r="V645" s="1282"/>
      <c r="W645" s="1282"/>
      <c r="X645" s="1282"/>
      <c r="Y645" s="1282"/>
      <c r="Z645" s="1282"/>
    </row>
    <row r="646" spans="1:26" ht="16.5" customHeight="1">
      <c r="A646" s="1281"/>
      <c r="B646" s="1282"/>
      <c r="C646" s="1282"/>
      <c r="D646" s="1282"/>
      <c r="E646" s="1282"/>
      <c r="F646" s="1282"/>
      <c r="G646" s="1282"/>
      <c r="H646" s="1282"/>
      <c r="I646" s="1282"/>
      <c r="J646" s="1282"/>
      <c r="K646" s="1282"/>
      <c r="L646" s="1282"/>
      <c r="M646" s="1282"/>
      <c r="N646" s="1282"/>
      <c r="O646" s="1282"/>
      <c r="P646" s="1282"/>
      <c r="Q646" s="1282"/>
      <c r="R646" s="1282"/>
      <c r="S646" s="1282"/>
      <c r="T646" s="1282"/>
      <c r="U646" s="1282"/>
      <c r="V646" s="1282"/>
      <c r="W646" s="1282"/>
      <c r="X646" s="1282"/>
      <c r="Y646" s="1282"/>
      <c r="Z646" s="1282"/>
    </row>
    <row r="647" spans="1:26" ht="16.5" customHeight="1">
      <c r="A647" s="1281"/>
      <c r="B647" s="1282"/>
      <c r="C647" s="1282"/>
      <c r="D647" s="1282"/>
      <c r="E647" s="1282"/>
      <c r="F647" s="1282"/>
      <c r="G647" s="1282"/>
      <c r="H647" s="1282"/>
      <c r="I647" s="1282"/>
      <c r="J647" s="1282"/>
      <c r="K647" s="1282"/>
      <c r="L647" s="1282"/>
      <c r="M647" s="1282"/>
      <c r="N647" s="1282"/>
      <c r="O647" s="1282"/>
      <c r="P647" s="1282"/>
      <c r="Q647" s="1282"/>
      <c r="R647" s="1282"/>
      <c r="S647" s="1282"/>
      <c r="T647" s="1282"/>
      <c r="U647" s="1282"/>
      <c r="V647" s="1282"/>
      <c r="W647" s="1282"/>
      <c r="X647" s="1282"/>
      <c r="Y647" s="1282"/>
      <c r="Z647" s="1282"/>
    </row>
    <row r="648" spans="1:26" ht="16.5" customHeight="1">
      <c r="A648" s="1281"/>
      <c r="B648" s="1282"/>
      <c r="C648" s="1282"/>
      <c r="D648" s="1282"/>
      <c r="E648" s="1282"/>
      <c r="F648" s="1282"/>
      <c r="G648" s="1282"/>
      <c r="H648" s="1282"/>
      <c r="I648" s="1282"/>
      <c r="J648" s="1282"/>
      <c r="K648" s="1282"/>
      <c r="L648" s="1282"/>
      <c r="M648" s="1282"/>
      <c r="N648" s="1282"/>
      <c r="O648" s="1282"/>
      <c r="P648" s="1282"/>
      <c r="Q648" s="1282"/>
      <c r="R648" s="1282"/>
      <c r="S648" s="1282"/>
      <c r="T648" s="1282"/>
      <c r="U648" s="1282"/>
      <c r="V648" s="1282"/>
      <c r="W648" s="1282"/>
      <c r="X648" s="1282"/>
      <c r="Y648" s="1282"/>
      <c r="Z648" s="1282"/>
    </row>
    <row r="649" spans="1:26" ht="16.5" customHeight="1">
      <c r="A649" s="1281"/>
      <c r="B649" s="1282"/>
      <c r="C649" s="1282"/>
      <c r="D649" s="1282"/>
      <c r="E649" s="1282"/>
      <c r="F649" s="1282"/>
      <c r="G649" s="1282"/>
      <c r="H649" s="1282"/>
      <c r="I649" s="1282"/>
      <c r="J649" s="1282"/>
      <c r="K649" s="1282"/>
      <c r="L649" s="1282"/>
      <c r="M649" s="1282"/>
      <c r="N649" s="1282"/>
      <c r="O649" s="1282"/>
      <c r="P649" s="1282"/>
      <c r="Q649" s="1282"/>
      <c r="R649" s="1282"/>
      <c r="S649" s="1282"/>
      <c r="T649" s="1282"/>
      <c r="U649" s="1282"/>
      <c r="V649" s="1282"/>
      <c r="W649" s="1282"/>
      <c r="X649" s="1282"/>
      <c r="Y649" s="1282"/>
      <c r="Z649" s="1282"/>
    </row>
    <row r="650" spans="1:26" ht="16.5" customHeight="1">
      <c r="A650" s="1281"/>
      <c r="B650" s="1282"/>
      <c r="C650" s="1282"/>
      <c r="D650" s="1282"/>
      <c r="E650" s="1282"/>
      <c r="F650" s="1282"/>
      <c r="G650" s="1282"/>
      <c r="H650" s="1282"/>
      <c r="I650" s="1282"/>
      <c r="J650" s="1282"/>
      <c r="K650" s="1282"/>
      <c r="L650" s="1282"/>
      <c r="M650" s="1282"/>
      <c r="N650" s="1282"/>
      <c r="O650" s="1282"/>
      <c r="P650" s="1282"/>
      <c r="Q650" s="1282"/>
      <c r="R650" s="1282"/>
      <c r="S650" s="1282"/>
      <c r="T650" s="1282"/>
      <c r="U650" s="1282"/>
      <c r="V650" s="1282"/>
      <c r="W650" s="1282"/>
      <c r="X650" s="1282"/>
      <c r="Y650" s="1282"/>
      <c r="Z650" s="1282"/>
    </row>
    <row r="651" spans="1:26" ht="16.5" customHeight="1">
      <c r="A651" s="1281"/>
      <c r="B651" s="1282"/>
      <c r="C651" s="1282"/>
      <c r="D651" s="1282"/>
      <c r="E651" s="1282"/>
      <c r="F651" s="1282"/>
      <c r="G651" s="1282"/>
      <c r="H651" s="1282"/>
      <c r="I651" s="1282"/>
      <c r="J651" s="1282"/>
      <c r="K651" s="1282"/>
      <c r="L651" s="1282"/>
      <c r="M651" s="1282"/>
      <c r="N651" s="1282"/>
      <c r="O651" s="1282"/>
      <c r="P651" s="1282"/>
      <c r="Q651" s="1282"/>
      <c r="R651" s="1282"/>
      <c r="S651" s="1282"/>
      <c r="T651" s="1282"/>
      <c r="U651" s="1282"/>
      <c r="V651" s="1282"/>
      <c r="W651" s="1282"/>
      <c r="X651" s="1282"/>
      <c r="Y651" s="1282"/>
      <c r="Z651" s="1282"/>
    </row>
    <row r="652" spans="1:26" ht="16.5" customHeight="1">
      <c r="A652" s="1281"/>
      <c r="B652" s="1282"/>
      <c r="C652" s="1282"/>
      <c r="D652" s="1282"/>
      <c r="E652" s="1282"/>
      <c r="F652" s="1282"/>
      <c r="G652" s="1282"/>
      <c r="H652" s="1282"/>
      <c r="I652" s="1282"/>
      <c r="J652" s="1282"/>
      <c r="K652" s="1282"/>
      <c r="L652" s="1282"/>
      <c r="M652" s="1282"/>
      <c r="N652" s="1282"/>
      <c r="O652" s="1282"/>
      <c r="P652" s="1282"/>
      <c r="Q652" s="1282"/>
      <c r="R652" s="1282"/>
      <c r="S652" s="1282"/>
      <c r="T652" s="1282"/>
      <c r="U652" s="1282"/>
      <c r="V652" s="1282"/>
      <c r="W652" s="1282"/>
      <c r="X652" s="1282"/>
      <c r="Y652" s="1282"/>
      <c r="Z652" s="1282"/>
    </row>
    <row r="653" spans="1:26" ht="16.5" customHeight="1">
      <c r="A653" s="1281"/>
      <c r="B653" s="1282"/>
      <c r="C653" s="1282"/>
      <c r="D653" s="1282"/>
      <c r="E653" s="1282"/>
      <c r="F653" s="1282"/>
      <c r="G653" s="1282"/>
      <c r="H653" s="1282"/>
      <c r="I653" s="1282"/>
      <c r="J653" s="1282"/>
      <c r="K653" s="1282"/>
      <c r="L653" s="1282"/>
      <c r="M653" s="1282"/>
      <c r="N653" s="1282"/>
      <c r="O653" s="1282"/>
      <c r="P653" s="1282"/>
      <c r="Q653" s="1282"/>
      <c r="R653" s="1282"/>
      <c r="S653" s="1282"/>
      <c r="T653" s="1282"/>
      <c r="U653" s="1282"/>
      <c r="V653" s="1282"/>
      <c r="W653" s="1282"/>
      <c r="X653" s="1282"/>
      <c r="Y653" s="1282"/>
      <c r="Z653" s="1282"/>
    </row>
    <row r="654" spans="1:26" ht="16.5" customHeight="1">
      <c r="A654" s="1281"/>
      <c r="B654" s="1282"/>
      <c r="C654" s="1282"/>
      <c r="D654" s="1282"/>
      <c r="E654" s="1282"/>
      <c r="F654" s="1282"/>
      <c r="G654" s="1282"/>
      <c r="H654" s="1282"/>
      <c r="I654" s="1282"/>
      <c r="J654" s="1282"/>
      <c r="K654" s="1282"/>
      <c r="L654" s="1282"/>
      <c r="M654" s="1282"/>
      <c r="N654" s="1282"/>
      <c r="O654" s="1282"/>
      <c r="P654" s="1282"/>
      <c r="Q654" s="1282"/>
      <c r="R654" s="1282"/>
      <c r="S654" s="1282"/>
      <c r="T654" s="1282"/>
      <c r="U654" s="1282"/>
      <c r="V654" s="1282"/>
      <c r="W654" s="1282"/>
      <c r="X654" s="1282"/>
      <c r="Y654" s="1282"/>
      <c r="Z654" s="1282"/>
    </row>
    <row r="655" spans="1:26" ht="16.5" customHeight="1">
      <c r="A655" s="1281"/>
      <c r="B655" s="1282"/>
      <c r="C655" s="1282"/>
      <c r="D655" s="1282"/>
      <c r="E655" s="1282"/>
      <c r="F655" s="1282"/>
      <c r="G655" s="1282"/>
      <c r="H655" s="1282"/>
      <c r="I655" s="1282"/>
      <c r="J655" s="1282"/>
      <c r="K655" s="1282"/>
      <c r="L655" s="1282"/>
      <c r="M655" s="1282"/>
      <c r="N655" s="1282"/>
      <c r="O655" s="1282"/>
      <c r="P655" s="1282"/>
      <c r="Q655" s="1282"/>
      <c r="R655" s="1282"/>
      <c r="S655" s="1282"/>
      <c r="T655" s="1282"/>
      <c r="U655" s="1282"/>
      <c r="V655" s="1282"/>
      <c r="W655" s="1282"/>
      <c r="X655" s="1282"/>
      <c r="Y655" s="1282"/>
      <c r="Z655" s="1282"/>
    </row>
    <row r="656" spans="1:26" ht="16.5" customHeight="1">
      <c r="A656" s="1281"/>
      <c r="B656" s="1282"/>
      <c r="C656" s="1282"/>
      <c r="D656" s="1282"/>
      <c r="E656" s="1282"/>
      <c r="F656" s="1282"/>
      <c r="G656" s="1282"/>
      <c r="H656" s="1282"/>
      <c r="I656" s="1282"/>
      <c r="J656" s="1282"/>
      <c r="K656" s="1282"/>
      <c r="L656" s="1282"/>
      <c r="M656" s="1282"/>
      <c r="N656" s="1282"/>
      <c r="O656" s="1282"/>
      <c r="P656" s="1282"/>
      <c r="Q656" s="1282"/>
      <c r="R656" s="1282"/>
      <c r="S656" s="1282"/>
      <c r="T656" s="1282"/>
      <c r="U656" s="1282"/>
      <c r="V656" s="1282"/>
      <c r="W656" s="1282"/>
      <c r="X656" s="1282"/>
      <c r="Y656" s="1282"/>
      <c r="Z656" s="1282"/>
    </row>
    <row r="657" spans="1:26" ht="16.5" customHeight="1">
      <c r="A657" s="1281"/>
      <c r="B657" s="1282"/>
      <c r="C657" s="1282"/>
      <c r="D657" s="1282"/>
      <c r="E657" s="1282"/>
      <c r="F657" s="1282"/>
      <c r="G657" s="1282"/>
      <c r="H657" s="1282"/>
      <c r="I657" s="1282"/>
      <c r="J657" s="1282"/>
      <c r="K657" s="1282"/>
      <c r="L657" s="1282"/>
      <c r="M657" s="1282"/>
      <c r="N657" s="1282"/>
      <c r="O657" s="1282"/>
      <c r="P657" s="1282"/>
      <c r="Q657" s="1282"/>
      <c r="R657" s="1282"/>
      <c r="S657" s="1282"/>
      <c r="T657" s="1282"/>
      <c r="U657" s="1282"/>
      <c r="V657" s="1282"/>
      <c r="W657" s="1282"/>
      <c r="X657" s="1282"/>
      <c r="Y657" s="1282"/>
      <c r="Z657" s="1282"/>
    </row>
    <row r="658" spans="1:26" ht="16.5" customHeight="1">
      <c r="A658" s="1281"/>
      <c r="B658" s="1282"/>
      <c r="C658" s="1282"/>
      <c r="D658" s="1282"/>
      <c r="E658" s="1282"/>
      <c r="F658" s="1282"/>
      <c r="G658" s="1282"/>
      <c r="H658" s="1282"/>
      <c r="I658" s="1282"/>
      <c r="J658" s="1282"/>
      <c r="K658" s="1282"/>
      <c r="L658" s="1282"/>
      <c r="M658" s="1282"/>
      <c r="N658" s="1282"/>
      <c r="O658" s="1282"/>
      <c r="P658" s="1282"/>
      <c r="Q658" s="1282"/>
      <c r="R658" s="1282"/>
      <c r="S658" s="1282"/>
      <c r="T658" s="1282"/>
      <c r="U658" s="1282"/>
      <c r="V658" s="1282"/>
      <c r="W658" s="1282"/>
      <c r="X658" s="1282"/>
      <c r="Y658" s="1282"/>
      <c r="Z658" s="1282"/>
    </row>
    <row r="659" spans="1:26" ht="16.5" customHeight="1">
      <c r="A659" s="1281"/>
      <c r="B659" s="1282"/>
      <c r="C659" s="1282"/>
      <c r="D659" s="1282"/>
      <c r="E659" s="1282"/>
      <c r="F659" s="1282"/>
      <c r="G659" s="1282"/>
      <c r="H659" s="1282"/>
      <c r="I659" s="1282"/>
      <c r="J659" s="1282"/>
      <c r="K659" s="1282"/>
      <c r="L659" s="1282"/>
      <c r="M659" s="1282"/>
      <c r="N659" s="1282"/>
      <c r="O659" s="1282"/>
      <c r="P659" s="1282"/>
      <c r="Q659" s="1282"/>
      <c r="R659" s="1282"/>
      <c r="S659" s="1282"/>
      <c r="T659" s="1282"/>
      <c r="U659" s="1282"/>
      <c r="V659" s="1282"/>
      <c r="W659" s="1282"/>
      <c r="X659" s="1282"/>
      <c r="Y659" s="1282"/>
      <c r="Z659" s="1282"/>
    </row>
    <row r="660" spans="1:26" ht="16.5" customHeight="1">
      <c r="A660" s="1281"/>
      <c r="B660" s="1282"/>
      <c r="C660" s="1282"/>
      <c r="D660" s="1282"/>
      <c r="E660" s="1282"/>
      <c r="F660" s="1282"/>
      <c r="G660" s="1282"/>
      <c r="H660" s="1282"/>
      <c r="I660" s="1282"/>
      <c r="J660" s="1282"/>
      <c r="K660" s="1282"/>
      <c r="L660" s="1282"/>
      <c r="M660" s="1282"/>
      <c r="N660" s="1282"/>
      <c r="O660" s="1282"/>
      <c r="P660" s="1282"/>
      <c r="Q660" s="1282"/>
      <c r="R660" s="1282"/>
      <c r="S660" s="1282"/>
      <c r="T660" s="1282"/>
      <c r="U660" s="1282"/>
      <c r="V660" s="1282"/>
      <c r="W660" s="1282"/>
      <c r="X660" s="1282"/>
      <c r="Y660" s="1282"/>
      <c r="Z660" s="1282"/>
    </row>
    <row r="661" spans="1:26" ht="16.5" customHeight="1">
      <c r="A661" s="1281"/>
      <c r="B661" s="1282"/>
      <c r="C661" s="1282"/>
      <c r="D661" s="1282"/>
      <c r="E661" s="1282"/>
      <c r="F661" s="1282"/>
      <c r="G661" s="1282"/>
      <c r="H661" s="1282"/>
      <c r="I661" s="1282"/>
      <c r="J661" s="1282"/>
      <c r="K661" s="1282"/>
      <c r="L661" s="1282"/>
      <c r="M661" s="1282"/>
      <c r="N661" s="1282"/>
      <c r="O661" s="1282"/>
      <c r="P661" s="1282"/>
      <c r="Q661" s="1282"/>
      <c r="R661" s="1282"/>
      <c r="S661" s="1282"/>
      <c r="T661" s="1282"/>
      <c r="U661" s="1282"/>
      <c r="V661" s="1282"/>
      <c r="W661" s="1282"/>
      <c r="X661" s="1282"/>
      <c r="Y661" s="1282"/>
      <c r="Z661" s="1282"/>
    </row>
    <row r="662" spans="1:26" ht="16.5" customHeight="1">
      <c r="A662" s="1281"/>
      <c r="B662" s="1282"/>
      <c r="C662" s="1282"/>
      <c r="D662" s="1282"/>
      <c r="E662" s="1282"/>
      <c r="F662" s="1282"/>
      <c r="G662" s="1282"/>
      <c r="H662" s="1282"/>
      <c r="I662" s="1282"/>
      <c r="J662" s="1282"/>
      <c r="K662" s="1282"/>
      <c r="L662" s="1282"/>
      <c r="M662" s="1282"/>
      <c r="N662" s="1282"/>
      <c r="O662" s="1282"/>
      <c r="P662" s="1282"/>
      <c r="Q662" s="1282"/>
      <c r="R662" s="1282"/>
      <c r="S662" s="1282"/>
      <c r="T662" s="1282"/>
      <c r="U662" s="1282"/>
      <c r="V662" s="1282"/>
      <c r="W662" s="1282"/>
      <c r="X662" s="1282"/>
      <c r="Y662" s="1282"/>
      <c r="Z662" s="1282"/>
    </row>
    <row r="663" spans="1:26" ht="16.5" customHeight="1">
      <c r="A663" s="1281"/>
      <c r="B663" s="1282"/>
      <c r="C663" s="1282"/>
      <c r="D663" s="1282"/>
      <c r="E663" s="1282"/>
      <c r="F663" s="1282"/>
      <c r="G663" s="1282"/>
      <c r="H663" s="1282"/>
      <c r="I663" s="1282"/>
      <c r="J663" s="1282"/>
      <c r="K663" s="1282"/>
      <c r="L663" s="1282"/>
      <c r="M663" s="1282"/>
      <c r="N663" s="1282"/>
      <c r="O663" s="1282"/>
      <c r="P663" s="1282"/>
      <c r="Q663" s="1282"/>
      <c r="R663" s="1282"/>
      <c r="S663" s="1282"/>
      <c r="T663" s="1282"/>
      <c r="U663" s="1282"/>
      <c r="V663" s="1282"/>
      <c r="W663" s="1282"/>
      <c r="X663" s="1282"/>
      <c r="Y663" s="1282"/>
      <c r="Z663" s="1282"/>
    </row>
    <row r="664" spans="1:26" ht="16.5" customHeight="1">
      <c r="A664" s="1281"/>
      <c r="B664" s="1282"/>
      <c r="C664" s="1282"/>
      <c r="D664" s="1282"/>
      <c r="E664" s="1282"/>
      <c r="F664" s="1282"/>
      <c r="G664" s="1282"/>
      <c r="H664" s="1282"/>
      <c r="I664" s="1282"/>
      <c r="J664" s="1282"/>
      <c r="K664" s="1282"/>
      <c r="L664" s="1282"/>
      <c r="M664" s="1282"/>
      <c r="N664" s="1282"/>
      <c r="O664" s="1282"/>
      <c r="P664" s="1282"/>
      <c r="Q664" s="1282"/>
      <c r="R664" s="1282"/>
      <c r="S664" s="1282"/>
      <c r="T664" s="1282"/>
      <c r="U664" s="1282"/>
      <c r="V664" s="1282"/>
      <c r="W664" s="1282"/>
      <c r="X664" s="1282"/>
      <c r="Y664" s="1282"/>
      <c r="Z664" s="1282"/>
    </row>
    <row r="665" spans="1:26" ht="16.5" customHeight="1">
      <c r="A665" s="1281"/>
      <c r="B665" s="1282"/>
      <c r="C665" s="1282"/>
      <c r="D665" s="1282"/>
      <c r="E665" s="1282"/>
      <c r="F665" s="1282"/>
      <c r="G665" s="1282"/>
      <c r="H665" s="1282"/>
      <c r="I665" s="1282"/>
      <c r="J665" s="1282"/>
      <c r="K665" s="1282"/>
      <c r="L665" s="1282"/>
      <c r="M665" s="1282"/>
      <c r="N665" s="1282"/>
      <c r="O665" s="1282"/>
      <c r="P665" s="1282"/>
      <c r="Q665" s="1282"/>
      <c r="R665" s="1282"/>
      <c r="S665" s="1282"/>
      <c r="T665" s="1282"/>
      <c r="U665" s="1282"/>
      <c r="V665" s="1282"/>
      <c r="W665" s="1282"/>
      <c r="X665" s="1282"/>
      <c r="Y665" s="1282"/>
      <c r="Z665" s="1282"/>
    </row>
    <row r="666" spans="1:26" ht="16.5" customHeight="1">
      <c r="A666" s="1281"/>
      <c r="B666" s="1282"/>
      <c r="C666" s="1282"/>
      <c r="D666" s="1282"/>
      <c r="E666" s="1282"/>
      <c r="F666" s="1282"/>
      <c r="G666" s="1282"/>
      <c r="H666" s="1282"/>
      <c r="I666" s="1282"/>
      <c r="J666" s="1282"/>
      <c r="K666" s="1282"/>
      <c r="L666" s="1282"/>
      <c r="M666" s="1282"/>
      <c r="N666" s="1282"/>
      <c r="O666" s="1282"/>
      <c r="P666" s="1282"/>
      <c r="Q666" s="1282"/>
      <c r="R666" s="1282"/>
      <c r="S666" s="1282"/>
      <c r="T666" s="1282"/>
      <c r="U666" s="1282"/>
      <c r="V666" s="1282"/>
      <c r="W666" s="1282"/>
      <c r="X666" s="1282"/>
      <c r="Y666" s="1282"/>
      <c r="Z666" s="1282"/>
    </row>
    <row r="667" spans="1:26" ht="16.5" customHeight="1">
      <c r="A667" s="1281"/>
      <c r="B667" s="1282"/>
      <c r="C667" s="1282"/>
      <c r="D667" s="1282"/>
      <c r="E667" s="1282"/>
      <c r="F667" s="1282"/>
      <c r="G667" s="1282"/>
      <c r="H667" s="1282"/>
      <c r="I667" s="1282"/>
      <c r="J667" s="1282"/>
      <c r="K667" s="1282"/>
      <c r="L667" s="1282"/>
      <c r="M667" s="1282"/>
      <c r="N667" s="1282"/>
      <c r="O667" s="1282"/>
      <c r="P667" s="1282"/>
      <c r="Q667" s="1282"/>
      <c r="R667" s="1282"/>
      <c r="S667" s="1282"/>
      <c r="T667" s="1282"/>
      <c r="U667" s="1282"/>
      <c r="V667" s="1282"/>
      <c r="W667" s="1282"/>
      <c r="X667" s="1282"/>
      <c r="Y667" s="1282"/>
      <c r="Z667" s="1282"/>
    </row>
    <row r="668" spans="1:26" ht="16.5" customHeight="1">
      <c r="A668" s="1281"/>
      <c r="B668" s="1282"/>
      <c r="C668" s="1282"/>
      <c r="D668" s="1282"/>
      <c r="E668" s="1282"/>
      <c r="F668" s="1282"/>
      <c r="G668" s="1282"/>
      <c r="H668" s="1282"/>
      <c r="I668" s="1282"/>
      <c r="J668" s="1282"/>
      <c r="K668" s="1282"/>
      <c r="L668" s="1282"/>
      <c r="M668" s="1282"/>
      <c r="N668" s="1282"/>
      <c r="O668" s="1282"/>
      <c r="P668" s="1282"/>
      <c r="Q668" s="1282"/>
      <c r="R668" s="1282"/>
      <c r="S668" s="1282"/>
      <c r="T668" s="1282"/>
      <c r="U668" s="1282"/>
      <c r="V668" s="1282"/>
      <c r="W668" s="1282"/>
      <c r="X668" s="1282"/>
      <c r="Y668" s="1282"/>
      <c r="Z668" s="1282"/>
    </row>
    <row r="669" spans="1:26" ht="16.5" customHeight="1">
      <c r="A669" s="1281"/>
      <c r="B669" s="1282"/>
      <c r="C669" s="1282"/>
      <c r="D669" s="1282"/>
      <c r="E669" s="1282"/>
      <c r="F669" s="1282"/>
      <c r="G669" s="1282"/>
      <c r="H669" s="1282"/>
      <c r="I669" s="1282"/>
      <c r="J669" s="1282"/>
      <c r="K669" s="1282"/>
      <c r="L669" s="1282"/>
      <c r="M669" s="1282"/>
      <c r="N669" s="1282"/>
      <c r="O669" s="1282"/>
      <c r="P669" s="1282"/>
      <c r="Q669" s="1282"/>
      <c r="R669" s="1282"/>
      <c r="S669" s="1282"/>
      <c r="T669" s="1282"/>
      <c r="U669" s="1282"/>
      <c r="V669" s="1282"/>
      <c r="W669" s="1282"/>
      <c r="X669" s="1282"/>
      <c r="Y669" s="1282"/>
      <c r="Z669" s="1282"/>
    </row>
    <row r="670" spans="1:26" ht="16.5" customHeight="1">
      <c r="A670" s="1281"/>
      <c r="B670" s="1282"/>
      <c r="C670" s="1282"/>
      <c r="D670" s="1282"/>
      <c r="E670" s="1282"/>
      <c r="F670" s="1282"/>
      <c r="G670" s="1282"/>
      <c r="H670" s="1282"/>
      <c r="I670" s="1282"/>
      <c r="J670" s="1282"/>
      <c r="K670" s="1282"/>
      <c r="L670" s="1282"/>
      <c r="M670" s="1282"/>
      <c r="N670" s="1282"/>
      <c r="O670" s="1282"/>
      <c r="P670" s="1282"/>
      <c r="Q670" s="1282"/>
      <c r="R670" s="1282"/>
      <c r="S670" s="1282"/>
      <c r="T670" s="1282"/>
      <c r="U670" s="1282"/>
      <c r="V670" s="1282"/>
      <c r="W670" s="1282"/>
      <c r="X670" s="1282"/>
      <c r="Y670" s="1282"/>
      <c r="Z670" s="1282"/>
    </row>
    <row r="671" spans="1:26" ht="16.5" customHeight="1">
      <c r="A671" s="1281"/>
      <c r="B671" s="1282"/>
      <c r="C671" s="1282"/>
      <c r="D671" s="1282"/>
      <c r="E671" s="1282"/>
      <c r="F671" s="1282"/>
      <c r="G671" s="1282"/>
      <c r="H671" s="1282"/>
      <c r="I671" s="1282"/>
      <c r="J671" s="1282"/>
      <c r="K671" s="1282"/>
      <c r="L671" s="1282"/>
      <c r="M671" s="1282"/>
      <c r="N671" s="1282"/>
      <c r="O671" s="1282"/>
      <c r="P671" s="1282"/>
      <c r="Q671" s="1282"/>
      <c r="R671" s="1282"/>
      <c r="S671" s="1282"/>
      <c r="T671" s="1282"/>
      <c r="U671" s="1282"/>
      <c r="V671" s="1282"/>
      <c r="W671" s="1282"/>
      <c r="X671" s="1282"/>
      <c r="Y671" s="1282"/>
      <c r="Z671" s="1282"/>
    </row>
    <row r="672" spans="1:26" ht="16.5" customHeight="1">
      <c r="A672" s="1281"/>
      <c r="B672" s="1282"/>
      <c r="C672" s="1282"/>
      <c r="D672" s="1282"/>
      <c r="E672" s="1282"/>
      <c r="F672" s="1282"/>
      <c r="G672" s="1282"/>
      <c r="H672" s="1282"/>
      <c r="I672" s="1282"/>
      <c r="J672" s="1282"/>
      <c r="K672" s="1282"/>
      <c r="L672" s="1282"/>
      <c r="M672" s="1282"/>
      <c r="N672" s="1282"/>
      <c r="O672" s="1282"/>
      <c r="P672" s="1282"/>
      <c r="Q672" s="1282"/>
      <c r="R672" s="1282"/>
      <c r="S672" s="1282"/>
      <c r="T672" s="1282"/>
      <c r="U672" s="1282"/>
      <c r="V672" s="1282"/>
      <c r="W672" s="1282"/>
      <c r="X672" s="1282"/>
      <c r="Y672" s="1282"/>
      <c r="Z672" s="1282"/>
    </row>
    <row r="673" spans="1:26" ht="16.5" customHeight="1">
      <c r="A673" s="1281"/>
      <c r="B673" s="1282"/>
      <c r="C673" s="1282"/>
      <c r="D673" s="1282"/>
      <c r="E673" s="1282"/>
      <c r="F673" s="1282"/>
      <c r="G673" s="1282"/>
      <c r="H673" s="1282"/>
      <c r="I673" s="1282"/>
      <c r="J673" s="1282"/>
      <c r="K673" s="1282"/>
      <c r="L673" s="1282"/>
      <c r="M673" s="1282"/>
      <c r="N673" s="1282"/>
      <c r="O673" s="1282"/>
      <c r="P673" s="1282"/>
      <c r="Q673" s="1282"/>
      <c r="R673" s="1282"/>
      <c r="S673" s="1282"/>
      <c r="T673" s="1282"/>
      <c r="U673" s="1282"/>
      <c r="V673" s="1282"/>
      <c r="W673" s="1282"/>
      <c r="X673" s="1282"/>
      <c r="Y673" s="1282"/>
      <c r="Z673" s="1282"/>
    </row>
    <row r="674" spans="1:26" ht="16.5" customHeight="1">
      <c r="A674" s="1281"/>
      <c r="B674" s="1282"/>
      <c r="C674" s="1282"/>
      <c r="D674" s="1282"/>
      <c r="E674" s="1282"/>
      <c r="F674" s="1282"/>
      <c r="G674" s="1282"/>
      <c r="H674" s="1282"/>
      <c r="I674" s="1282"/>
      <c r="J674" s="1282"/>
      <c r="K674" s="1282"/>
      <c r="L674" s="1282"/>
      <c r="M674" s="1282"/>
      <c r="N674" s="1282"/>
      <c r="O674" s="1282"/>
      <c r="P674" s="1282"/>
      <c r="Q674" s="1282"/>
      <c r="R674" s="1282"/>
      <c r="S674" s="1282"/>
      <c r="T674" s="1282"/>
      <c r="U674" s="1282"/>
      <c r="V674" s="1282"/>
      <c r="W674" s="1282"/>
      <c r="X674" s="1282"/>
      <c r="Y674" s="1282"/>
      <c r="Z674" s="1282"/>
    </row>
    <row r="675" spans="1:26" ht="16.5" customHeight="1">
      <c r="A675" s="1281"/>
      <c r="B675" s="1282"/>
      <c r="C675" s="1282"/>
      <c r="D675" s="1282"/>
      <c r="E675" s="1282"/>
      <c r="F675" s="1282"/>
      <c r="G675" s="1282"/>
      <c r="H675" s="1282"/>
      <c r="I675" s="1282"/>
      <c r="J675" s="1282"/>
      <c r="K675" s="1282"/>
      <c r="L675" s="1282"/>
      <c r="M675" s="1282"/>
      <c r="N675" s="1282"/>
      <c r="O675" s="1282"/>
      <c r="P675" s="1282"/>
      <c r="Q675" s="1282"/>
      <c r="R675" s="1282"/>
      <c r="S675" s="1282"/>
      <c r="T675" s="1282"/>
      <c r="U675" s="1282"/>
      <c r="V675" s="1282"/>
      <c r="W675" s="1282"/>
      <c r="X675" s="1282"/>
      <c r="Y675" s="1282"/>
      <c r="Z675" s="1282"/>
    </row>
    <row r="676" spans="1:26" ht="16.5" customHeight="1">
      <c r="A676" s="1281"/>
      <c r="B676" s="1282"/>
      <c r="C676" s="1282"/>
      <c r="D676" s="1282"/>
      <c r="E676" s="1282"/>
      <c r="F676" s="1282"/>
      <c r="G676" s="1282"/>
      <c r="H676" s="1282"/>
      <c r="I676" s="1282"/>
      <c r="J676" s="1282"/>
      <c r="K676" s="1282"/>
      <c r="L676" s="1282"/>
      <c r="M676" s="1282"/>
      <c r="N676" s="1282"/>
      <c r="O676" s="1282"/>
      <c r="P676" s="1282"/>
      <c r="Q676" s="1282"/>
      <c r="R676" s="1282"/>
      <c r="S676" s="1282"/>
      <c r="T676" s="1282"/>
      <c r="U676" s="1282"/>
      <c r="V676" s="1282"/>
      <c r="W676" s="1282"/>
      <c r="X676" s="1282"/>
      <c r="Y676" s="1282"/>
      <c r="Z676" s="1282"/>
    </row>
    <row r="677" spans="1:26" ht="16.5" customHeight="1">
      <c r="A677" s="1281"/>
      <c r="B677" s="1282"/>
      <c r="C677" s="1282"/>
      <c r="D677" s="1282"/>
      <c r="E677" s="1282"/>
      <c r="F677" s="1282"/>
      <c r="G677" s="1282"/>
      <c r="H677" s="1282"/>
      <c r="I677" s="1282"/>
      <c r="J677" s="1282"/>
      <c r="K677" s="1282"/>
      <c r="L677" s="1282"/>
      <c r="M677" s="1282"/>
      <c r="N677" s="1282"/>
      <c r="O677" s="1282"/>
      <c r="P677" s="1282"/>
      <c r="Q677" s="1282"/>
      <c r="R677" s="1282"/>
      <c r="S677" s="1282"/>
      <c r="T677" s="1282"/>
      <c r="U677" s="1282"/>
      <c r="V677" s="1282"/>
      <c r="W677" s="1282"/>
      <c r="X677" s="1282"/>
      <c r="Y677" s="1282"/>
      <c r="Z677" s="1282"/>
    </row>
    <row r="678" spans="1:26" ht="16.5" customHeight="1">
      <c r="A678" s="1281"/>
      <c r="B678" s="1282"/>
      <c r="C678" s="1282"/>
      <c r="D678" s="1282"/>
      <c r="E678" s="1282"/>
      <c r="F678" s="1282"/>
      <c r="G678" s="1282"/>
      <c r="H678" s="1282"/>
      <c r="I678" s="1282"/>
      <c r="J678" s="1282"/>
      <c r="K678" s="1282"/>
      <c r="L678" s="1282"/>
      <c r="M678" s="1282"/>
      <c r="N678" s="1282"/>
      <c r="O678" s="1282"/>
      <c r="P678" s="1282"/>
      <c r="Q678" s="1282"/>
      <c r="R678" s="1282"/>
      <c r="S678" s="1282"/>
      <c r="T678" s="1282"/>
      <c r="U678" s="1282"/>
      <c r="V678" s="1282"/>
      <c r="W678" s="1282"/>
      <c r="X678" s="1282"/>
      <c r="Y678" s="1282"/>
      <c r="Z678" s="1282"/>
    </row>
    <row r="679" spans="1:26" ht="16.5" customHeight="1">
      <c r="A679" s="1281"/>
      <c r="B679" s="1282"/>
      <c r="C679" s="1282"/>
      <c r="D679" s="1282"/>
      <c r="E679" s="1282"/>
      <c r="F679" s="1282"/>
      <c r="G679" s="1282"/>
      <c r="H679" s="1282"/>
      <c r="I679" s="1282"/>
      <c r="J679" s="1282"/>
      <c r="K679" s="1282"/>
      <c r="L679" s="1282"/>
      <c r="M679" s="1282"/>
      <c r="N679" s="1282"/>
      <c r="O679" s="1282"/>
      <c r="P679" s="1282"/>
      <c r="Q679" s="1282"/>
      <c r="R679" s="1282"/>
      <c r="S679" s="1282"/>
      <c r="T679" s="1282"/>
      <c r="U679" s="1282"/>
      <c r="V679" s="1282"/>
      <c r="W679" s="1282"/>
      <c r="X679" s="1282"/>
      <c r="Y679" s="1282"/>
      <c r="Z679" s="1282"/>
    </row>
    <row r="680" spans="1:26" ht="16.5" customHeight="1">
      <c r="A680" s="1281"/>
      <c r="B680" s="1282"/>
      <c r="C680" s="1282"/>
      <c r="D680" s="1282"/>
      <c r="E680" s="1282"/>
      <c r="F680" s="1282"/>
      <c r="G680" s="1282"/>
      <c r="H680" s="1282"/>
      <c r="I680" s="1282"/>
      <c r="J680" s="1282"/>
      <c r="K680" s="1282"/>
      <c r="L680" s="1282"/>
      <c r="M680" s="1282"/>
      <c r="N680" s="1282"/>
      <c r="O680" s="1282"/>
      <c r="P680" s="1282"/>
      <c r="Q680" s="1282"/>
      <c r="R680" s="1282"/>
      <c r="S680" s="1282"/>
      <c r="T680" s="1282"/>
      <c r="U680" s="1282"/>
      <c r="V680" s="1282"/>
      <c r="W680" s="1282"/>
      <c r="X680" s="1282"/>
      <c r="Y680" s="1282"/>
      <c r="Z680" s="1282"/>
    </row>
    <row r="681" spans="1:26" ht="16.5" customHeight="1">
      <c r="A681" s="1281"/>
      <c r="B681" s="1282"/>
      <c r="C681" s="1282"/>
      <c r="D681" s="1282"/>
      <c r="E681" s="1282"/>
      <c r="F681" s="1282"/>
      <c r="G681" s="1282"/>
      <c r="H681" s="1282"/>
      <c r="I681" s="1282"/>
      <c r="J681" s="1282"/>
      <c r="K681" s="1282"/>
      <c r="L681" s="1282"/>
      <c r="M681" s="1282"/>
      <c r="N681" s="1282"/>
      <c r="O681" s="1282"/>
      <c r="P681" s="1282"/>
      <c r="Q681" s="1282"/>
      <c r="R681" s="1282"/>
      <c r="S681" s="1282"/>
      <c r="T681" s="1282"/>
      <c r="U681" s="1282"/>
      <c r="V681" s="1282"/>
      <c r="W681" s="1282"/>
      <c r="X681" s="1282"/>
      <c r="Y681" s="1282"/>
      <c r="Z681" s="1282"/>
    </row>
    <row r="682" spans="1:26" ht="16.5" customHeight="1">
      <c r="A682" s="1281"/>
      <c r="B682" s="1282"/>
      <c r="C682" s="1282"/>
      <c r="D682" s="1282"/>
      <c r="E682" s="1282"/>
      <c r="F682" s="1282"/>
      <c r="G682" s="1282"/>
      <c r="H682" s="1282"/>
      <c r="I682" s="1282"/>
      <c r="J682" s="1282"/>
      <c r="K682" s="1282"/>
      <c r="L682" s="1282"/>
      <c r="M682" s="1282"/>
      <c r="N682" s="1282"/>
      <c r="O682" s="1282"/>
      <c r="P682" s="1282"/>
      <c r="Q682" s="1282"/>
      <c r="R682" s="1282"/>
      <c r="S682" s="1282"/>
      <c r="T682" s="1282"/>
      <c r="U682" s="1282"/>
      <c r="V682" s="1282"/>
      <c r="W682" s="1282"/>
      <c r="X682" s="1282"/>
      <c r="Y682" s="1282"/>
      <c r="Z682" s="1282"/>
    </row>
    <row r="683" spans="1:26" ht="16.5" customHeight="1">
      <c r="A683" s="1281"/>
      <c r="B683" s="1282"/>
      <c r="C683" s="1282"/>
      <c r="D683" s="1282"/>
      <c r="E683" s="1282"/>
      <c r="F683" s="1282"/>
      <c r="G683" s="1282"/>
      <c r="H683" s="1282"/>
      <c r="I683" s="1282"/>
      <c r="J683" s="1282"/>
      <c r="K683" s="1282"/>
      <c r="L683" s="1282"/>
      <c r="M683" s="1282"/>
      <c r="N683" s="1282"/>
      <c r="O683" s="1282"/>
      <c r="P683" s="1282"/>
      <c r="Q683" s="1282"/>
      <c r="R683" s="1282"/>
      <c r="S683" s="1282"/>
      <c r="T683" s="1282"/>
      <c r="U683" s="1282"/>
      <c r="V683" s="1282"/>
      <c r="W683" s="1282"/>
      <c r="X683" s="1282"/>
      <c r="Y683" s="1282"/>
      <c r="Z683" s="1282"/>
    </row>
    <row r="684" spans="1:26" ht="16.5" customHeight="1">
      <c r="A684" s="1281"/>
      <c r="B684" s="1282"/>
      <c r="C684" s="1282"/>
      <c r="D684" s="1282"/>
      <c r="E684" s="1282"/>
      <c r="F684" s="1282"/>
      <c r="G684" s="1282"/>
      <c r="H684" s="1282"/>
      <c r="I684" s="1282"/>
      <c r="J684" s="1282"/>
      <c r="K684" s="1282"/>
      <c r="L684" s="1282"/>
      <c r="M684" s="1282"/>
      <c r="N684" s="1282"/>
      <c r="O684" s="1282"/>
      <c r="P684" s="1282"/>
      <c r="Q684" s="1282"/>
      <c r="R684" s="1282"/>
      <c r="S684" s="1282"/>
      <c r="T684" s="1282"/>
      <c r="U684" s="1282"/>
      <c r="V684" s="1282"/>
      <c r="W684" s="1282"/>
      <c r="X684" s="1282"/>
      <c r="Y684" s="1282"/>
      <c r="Z684" s="1282"/>
    </row>
    <row r="685" spans="1:26" ht="16.5" customHeight="1">
      <c r="A685" s="1281"/>
      <c r="B685" s="1282"/>
      <c r="C685" s="1282"/>
      <c r="D685" s="1282"/>
      <c r="E685" s="1282"/>
      <c r="F685" s="1282"/>
      <c r="G685" s="1282"/>
      <c r="H685" s="1282"/>
      <c r="I685" s="1282"/>
      <c r="J685" s="1282"/>
      <c r="K685" s="1282"/>
      <c r="L685" s="1282"/>
      <c r="M685" s="1282"/>
      <c r="N685" s="1282"/>
      <c r="O685" s="1282"/>
      <c r="P685" s="1282"/>
      <c r="Q685" s="1282"/>
      <c r="R685" s="1282"/>
      <c r="S685" s="1282"/>
      <c r="T685" s="1282"/>
      <c r="U685" s="1282"/>
      <c r="V685" s="1282"/>
      <c r="W685" s="1282"/>
      <c r="X685" s="1282"/>
      <c r="Y685" s="1282"/>
      <c r="Z685" s="1282"/>
    </row>
    <row r="686" spans="1:26" ht="16.5" customHeight="1">
      <c r="A686" s="1281"/>
      <c r="B686" s="1282"/>
      <c r="C686" s="1282"/>
      <c r="D686" s="1282"/>
      <c r="E686" s="1282"/>
      <c r="F686" s="1282"/>
      <c r="G686" s="1282"/>
      <c r="H686" s="1282"/>
      <c r="I686" s="1282"/>
      <c r="J686" s="1282"/>
      <c r="K686" s="1282"/>
      <c r="L686" s="1282"/>
      <c r="M686" s="1282"/>
      <c r="N686" s="1282"/>
      <c r="O686" s="1282"/>
      <c r="P686" s="1282"/>
      <c r="Q686" s="1282"/>
      <c r="R686" s="1282"/>
      <c r="S686" s="1282"/>
      <c r="T686" s="1282"/>
      <c r="U686" s="1282"/>
      <c r="V686" s="1282"/>
      <c r="W686" s="1282"/>
      <c r="X686" s="1282"/>
      <c r="Y686" s="1282"/>
      <c r="Z686" s="1282"/>
    </row>
    <row r="687" spans="1:26" ht="16.5" customHeight="1">
      <c r="A687" s="1281"/>
      <c r="B687" s="1282"/>
      <c r="C687" s="1282"/>
      <c r="D687" s="1282"/>
      <c r="E687" s="1282"/>
      <c r="F687" s="1282"/>
      <c r="G687" s="1282"/>
      <c r="H687" s="1282"/>
      <c r="I687" s="1282"/>
      <c r="J687" s="1282"/>
      <c r="K687" s="1282"/>
      <c r="L687" s="1282"/>
      <c r="M687" s="1282"/>
      <c r="N687" s="1282"/>
      <c r="O687" s="1282"/>
      <c r="P687" s="1282"/>
      <c r="Q687" s="1282"/>
      <c r="R687" s="1282"/>
      <c r="S687" s="1282"/>
      <c r="T687" s="1282"/>
      <c r="U687" s="1282"/>
      <c r="V687" s="1282"/>
      <c r="W687" s="1282"/>
      <c r="X687" s="1282"/>
      <c r="Y687" s="1282"/>
      <c r="Z687" s="1282"/>
    </row>
    <row r="688" spans="1:26" ht="16.5" customHeight="1">
      <c r="A688" s="1281"/>
      <c r="B688" s="1282"/>
      <c r="C688" s="1282"/>
      <c r="D688" s="1282"/>
      <c r="E688" s="1282"/>
      <c r="F688" s="1282"/>
      <c r="G688" s="1282"/>
      <c r="H688" s="1282"/>
      <c r="I688" s="1282"/>
      <c r="J688" s="1282"/>
      <c r="K688" s="1282"/>
      <c r="L688" s="1282"/>
      <c r="M688" s="1282"/>
      <c r="N688" s="1282"/>
      <c r="O688" s="1282"/>
      <c r="P688" s="1282"/>
      <c r="Q688" s="1282"/>
      <c r="R688" s="1282"/>
      <c r="S688" s="1282"/>
      <c r="T688" s="1282"/>
      <c r="U688" s="1282"/>
      <c r="V688" s="1282"/>
      <c r="W688" s="1282"/>
      <c r="X688" s="1282"/>
      <c r="Y688" s="1282"/>
      <c r="Z688" s="1282"/>
    </row>
    <row r="689" spans="1:26" ht="16.5" customHeight="1">
      <c r="A689" s="1281"/>
      <c r="B689" s="1282"/>
      <c r="C689" s="1282"/>
      <c r="D689" s="1282"/>
      <c r="E689" s="1282"/>
      <c r="F689" s="1282"/>
      <c r="G689" s="1282"/>
      <c r="H689" s="1282"/>
      <c r="I689" s="1282"/>
      <c r="J689" s="1282"/>
      <c r="K689" s="1282"/>
      <c r="L689" s="1282"/>
      <c r="M689" s="1282"/>
      <c r="N689" s="1282"/>
      <c r="O689" s="1282"/>
      <c r="P689" s="1282"/>
      <c r="Q689" s="1282"/>
      <c r="R689" s="1282"/>
      <c r="S689" s="1282"/>
      <c r="T689" s="1282"/>
      <c r="U689" s="1282"/>
      <c r="V689" s="1282"/>
      <c r="W689" s="1282"/>
      <c r="X689" s="1282"/>
      <c r="Y689" s="1282"/>
      <c r="Z689" s="1282"/>
    </row>
    <row r="690" spans="1:26" ht="16.5" customHeight="1">
      <c r="A690" s="1281"/>
      <c r="B690" s="1282"/>
      <c r="C690" s="1282"/>
      <c r="D690" s="1282"/>
      <c r="E690" s="1282"/>
      <c r="F690" s="1282"/>
      <c r="G690" s="1282"/>
      <c r="H690" s="1282"/>
      <c r="I690" s="1282"/>
      <c r="J690" s="1282"/>
      <c r="K690" s="1282"/>
      <c r="L690" s="1282"/>
      <c r="M690" s="1282"/>
      <c r="N690" s="1282"/>
      <c r="O690" s="1282"/>
      <c r="P690" s="1282"/>
      <c r="Q690" s="1282"/>
      <c r="R690" s="1282"/>
      <c r="S690" s="1282"/>
      <c r="T690" s="1282"/>
      <c r="U690" s="1282"/>
      <c r="V690" s="1282"/>
      <c r="W690" s="1282"/>
      <c r="X690" s="1282"/>
      <c r="Y690" s="1282"/>
      <c r="Z690" s="1282"/>
    </row>
    <row r="691" spans="1:26" ht="16.5" customHeight="1">
      <c r="A691" s="1281"/>
      <c r="B691" s="1282"/>
      <c r="C691" s="1282"/>
      <c r="D691" s="1282"/>
      <c r="E691" s="1282"/>
      <c r="F691" s="1282"/>
      <c r="G691" s="1282"/>
      <c r="H691" s="1282"/>
      <c r="I691" s="1282"/>
      <c r="J691" s="1282"/>
      <c r="K691" s="1282"/>
      <c r="L691" s="1282"/>
      <c r="M691" s="1282"/>
      <c r="N691" s="1282"/>
      <c r="O691" s="1282"/>
      <c r="P691" s="1282"/>
      <c r="Q691" s="1282"/>
      <c r="R691" s="1282"/>
      <c r="S691" s="1282"/>
      <c r="T691" s="1282"/>
      <c r="U691" s="1282"/>
      <c r="V691" s="1282"/>
      <c r="W691" s="1282"/>
      <c r="X691" s="1282"/>
      <c r="Y691" s="1282"/>
      <c r="Z691" s="1282"/>
    </row>
    <row r="692" spans="1:26" ht="16.5" customHeight="1">
      <c r="A692" s="1281"/>
      <c r="B692" s="1282"/>
      <c r="C692" s="1282"/>
      <c r="D692" s="1282"/>
      <c r="E692" s="1282"/>
      <c r="F692" s="1282"/>
      <c r="G692" s="1282"/>
      <c r="H692" s="1282"/>
      <c r="I692" s="1282"/>
      <c r="J692" s="1282"/>
      <c r="K692" s="1282"/>
      <c r="L692" s="1282"/>
      <c r="M692" s="1282"/>
      <c r="N692" s="1282"/>
      <c r="O692" s="1282"/>
      <c r="P692" s="1282"/>
      <c r="Q692" s="1282"/>
      <c r="R692" s="1282"/>
      <c r="S692" s="1282"/>
      <c r="T692" s="1282"/>
      <c r="U692" s="1282"/>
      <c r="V692" s="1282"/>
      <c r="W692" s="1282"/>
      <c r="X692" s="1282"/>
      <c r="Y692" s="1282"/>
      <c r="Z692" s="1282"/>
    </row>
    <row r="693" spans="1:26" ht="16.5" customHeight="1">
      <c r="A693" s="1281"/>
      <c r="B693" s="1282"/>
      <c r="C693" s="1282"/>
      <c r="D693" s="1282"/>
      <c r="E693" s="1282"/>
      <c r="F693" s="1282"/>
      <c r="G693" s="1282"/>
      <c r="H693" s="1282"/>
      <c r="I693" s="1282"/>
      <c r="J693" s="1282"/>
      <c r="K693" s="1282"/>
      <c r="L693" s="1282"/>
      <c r="M693" s="1282"/>
      <c r="N693" s="1282"/>
      <c r="O693" s="1282"/>
      <c r="P693" s="1282"/>
      <c r="Q693" s="1282"/>
      <c r="R693" s="1282"/>
      <c r="S693" s="1282"/>
      <c r="T693" s="1282"/>
      <c r="U693" s="1282"/>
      <c r="V693" s="1282"/>
      <c r="W693" s="1282"/>
      <c r="X693" s="1282"/>
      <c r="Y693" s="1282"/>
      <c r="Z693" s="1282"/>
    </row>
    <row r="694" spans="1:26" ht="16.5" customHeight="1">
      <c r="A694" s="1281"/>
      <c r="B694" s="1282"/>
      <c r="C694" s="1282"/>
      <c r="D694" s="1282"/>
      <c r="E694" s="1282"/>
      <c r="F694" s="1282"/>
      <c r="G694" s="1282"/>
      <c r="H694" s="1282"/>
      <c r="I694" s="1282"/>
      <c r="J694" s="1282"/>
      <c r="K694" s="1282"/>
      <c r="L694" s="1282"/>
      <c r="M694" s="1282"/>
      <c r="N694" s="1282"/>
      <c r="O694" s="1282"/>
      <c r="P694" s="1282"/>
      <c r="Q694" s="1282"/>
      <c r="R694" s="1282"/>
      <c r="S694" s="1282"/>
      <c r="T694" s="1282"/>
      <c r="U694" s="1282"/>
      <c r="V694" s="1282"/>
      <c r="W694" s="1282"/>
      <c r="X694" s="1282"/>
      <c r="Y694" s="1282"/>
      <c r="Z694" s="1282"/>
    </row>
    <row r="695" spans="1:26" ht="16.5" customHeight="1">
      <c r="A695" s="1281"/>
      <c r="B695" s="1282"/>
      <c r="C695" s="1282"/>
      <c r="D695" s="1282"/>
      <c r="E695" s="1282"/>
      <c r="F695" s="1282"/>
      <c r="G695" s="1282"/>
      <c r="H695" s="1282"/>
      <c r="I695" s="1282"/>
      <c r="J695" s="1282"/>
      <c r="K695" s="1282"/>
      <c r="L695" s="1282"/>
      <c r="M695" s="1282"/>
      <c r="N695" s="1282"/>
      <c r="O695" s="1282"/>
      <c r="P695" s="1282"/>
      <c r="Q695" s="1282"/>
      <c r="R695" s="1282"/>
      <c r="S695" s="1282"/>
      <c r="T695" s="1282"/>
      <c r="U695" s="1282"/>
      <c r="V695" s="1282"/>
      <c r="W695" s="1282"/>
      <c r="X695" s="1282"/>
      <c r="Y695" s="1282"/>
      <c r="Z695" s="1282"/>
    </row>
    <row r="696" spans="1:26" ht="16.5" customHeight="1">
      <c r="A696" s="1281"/>
      <c r="B696" s="1282"/>
      <c r="C696" s="1282"/>
      <c r="D696" s="1282"/>
      <c r="E696" s="1282"/>
      <c r="F696" s="1282"/>
      <c r="G696" s="1282"/>
      <c r="H696" s="1282"/>
      <c r="I696" s="1282"/>
      <c r="J696" s="1282"/>
      <c r="K696" s="1282"/>
      <c r="L696" s="1282"/>
      <c r="M696" s="1282"/>
      <c r="N696" s="1282"/>
      <c r="O696" s="1282"/>
      <c r="P696" s="1282"/>
      <c r="Q696" s="1282"/>
      <c r="R696" s="1282"/>
      <c r="S696" s="1282"/>
      <c r="T696" s="1282"/>
      <c r="U696" s="1282"/>
      <c r="V696" s="1282"/>
      <c r="W696" s="1282"/>
      <c r="X696" s="1282"/>
      <c r="Y696" s="1282"/>
      <c r="Z696" s="1282"/>
    </row>
    <row r="697" spans="1:26" ht="16.5" customHeight="1">
      <c r="A697" s="1281"/>
      <c r="B697" s="1282"/>
      <c r="C697" s="1282"/>
      <c r="D697" s="1282"/>
      <c r="E697" s="1282"/>
      <c r="F697" s="1282"/>
      <c r="G697" s="1282"/>
      <c r="H697" s="1282"/>
      <c r="I697" s="1282"/>
      <c r="J697" s="1282"/>
      <c r="K697" s="1282"/>
      <c r="L697" s="1282"/>
      <c r="M697" s="1282"/>
      <c r="N697" s="1282"/>
      <c r="O697" s="1282"/>
      <c r="P697" s="1282"/>
      <c r="Q697" s="1282"/>
      <c r="R697" s="1282"/>
      <c r="S697" s="1282"/>
      <c r="T697" s="1282"/>
      <c r="U697" s="1282"/>
      <c r="V697" s="1282"/>
      <c r="W697" s="1282"/>
      <c r="X697" s="1282"/>
      <c r="Y697" s="1282"/>
      <c r="Z697" s="1282"/>
    </row>
    <row r="698" spans="1:26" ht="16.5" customHeight="1">
      <c r="A698" s="1281"/>
      <c r="B698" s="1282"/>
      <c r="C698" s="1282"/>
      <c r="D698" s="1282"/>
      <c r="E698" s="1282"/>
      <c r="F698" s="1282"/>
      <c r="G698" s="1282"/>
      <c r="H698" s="1282"/>
      <c r="I698" s="1282"/>
      <c r="J698" s="1282"/>
      <c r="K698" s="1282"/>
      <c r="L698" s="1282"/>
      <c r="M698" s="1282"/>
      <c r="N698" s="1282"/>
      <c r="O698" s="1282"/>
      <c r="P698" s="1282"/>
      <c r="Q698" s="1282"/>
      <c r="R698" s="1282"/>
      <c r="S698" s="1282"/>
      <c r="T698" s="1282"/>
      <c r="U698" s="1282"/>
      <c r="V698" s="1282"/>
      <c r="W698" s="1282"/>
      <c r="X698" s="1282"/>
      <c r="Y698" s="1282"/>
      <c r="Z698" s="1282"/>
    </row>
    <row r="699" spans="1:26" ht="16.5" customHeight="1">
      <c r="A699" s="1281"/>
      <c r="B699" s="1282"/>
      <c r="C699" s="1282"/>
      <c r="D699" s="1282"/>
      <c r="E699" s="1282"/>
      <c r="F699" s="1282"/>
      <c r="G699" s="1282"/>
      <c r="H699" s="1282"/>
      <c r="I699" s="1282"/>
      <c r="J699" s="1282"/>
      <c r="K699" s="1282"/>
      <c r="L699" s="1282"/>
      <c r="M699" s="1282"/>
      <c r="N699" s="1282"/>
      <c r="O699" s="1282"/>
      <c r="P699" s="1282"/>
      <c r="Q699" s="1282"/>
      <c r="R699" s="1282"/>
      <c r="S699" s="1282"/>
      <c r="T699" s="1282"/>
      <c r="U699" s="1282"/>
      <c r="V699" s="1282"/>
      <c r="W699" s="1282"/>
      <c r="X699" s="1282"/>
      <c r="Y699" s="1282"/>
      <c r="Z699" s="1282"/>
    </row>
    <row r="700" spans="1:26" ht="16.5" customHeight="1">
      <c r="A700" s="1281"/>
      <c r="B700" s="1282"/>
      <c r="C700" s="1282"/>
      <c r="D700" s="1282"/>
      <c r="E700" s="1282"/>
      <c r="F700" s="1282"/>
      <c r="G700" s="1282"/>
      <c r="H700" s="1282"/>
      <c r="I700" s="1282"/>
      <c r="J700" s="1282"/>
      <c r="K700" s="1282"/>
      <c r="L700" s="1282"/>
      <c r="M700" s="1282"/>
      <c r="N700" s="1282"/>
      <c r="O700" s="1282"/>
      <c r="P700" s="1282"/>
      <c r="Q700" s="1282"/>
      <c r="R700" s="1282"/>
      <c r="S700" s="1282"/>
      <c r="T700" s="1282"/>
      <c r="U700" s="1282"/>
      <c r="V700" s="1282"/>
      <c r="W700" s="1282"/>
      <c r="X700" s="1282"/>
      <c r="Y700" s="1282"/>
      <c r="Z700" s="1282"/>
    </row>
    <row r="701" spans="1:26" ht="16.5" customHeight="1">
      <c r="A701" s="1281"/>
      <c r="B701" s="1282"/>
      <c r="C701" s="1282"/>
      <c r="D701" s="1282"/>
      <c r="E701" s="1282"/>
      <c r="F701" s="1282"/>
      <c r="G701" s="1282"/>
      <c r="H701" s="1282"/>
      <c r="I701" s="1282"/>
      <c r="J701" s="1282"/>
      <c r="K701" s="1282"/>
      <c r="L701" s="1282"/>
      <c r="M701" s="1282"/>
      <c r="N701" s="1282"/>
      <c r="O701" s="1282"/>
      <c r="P701" s="1282"/>
      <c r="Q701" s="1282"/>
      <c r="R701" s="1282"/>
      <c r="S701" s="1282"/>
      <c r="T701" s="1282"/>
      <c r="U701" s="1282"/>
      <c r="V701" s="1282"/>
      <c r="W701" s="1282"/>
      <c r="X701" s="1282"/>
      <c r="Y701" s="1282"/>
      <c r="Z701" s="1282"/>
    </row>
    <row r="702" spans="1:26" ht="16.5" customHeight="1">
      <c r="A702" s="1281"/>
      <c r="B702" s="1282"/>
      <c r="C702" s="1282"/>
      <c r="D702" s="1282"/>
      <c r="E702" s="1282"/>
      <c r="F702" s="1282"/>
      <c r="G702" s="1282"/>
      <c r="H702" s="1282"/>
      <c r="I702" s="1282"/>
      <c r="J702" s="1282"/>
      <c r="K702" s="1282"/>
      <c r="L702" s="1282"/>
      <c r="M702" s="1282"/>
      <c r="N702" s="1282"/>
      <c r="O702" s="1282"/>
      <c r="P702" s="1282"/>
      <c r="Q702" s="1282"/>
      <c r="R702" s="1282"/>
      <c r="S702" s="1282"/>
      <c r="T702" s="1282"/>
      <c r="U702" s="1282"/>
      <c r="V702" s="1282"/>
      <c r="W702" s="1282"/>
      <c r="X702" s="1282"/>
      <c r="Y702" s="1282"/>
      <c r="Z702" s="1282"/>
    </row>
    <row r="703" spans="1:26" ht="16.5" customHeight="1">
      <c r="A703" s="1281"/>
      <c r="B703" s="1282"/>
      <c r="C703" s="1282"/>
      <c r="D703" s="1282"/>
      <c r="E703" s="1282"/>
      <c r="F703" s="1282"/>
      <c r="G703" s="1282"/>
      <c r="H703" s="1282"/>
      <c r="I703" s="1282"/>
      <c r="J703" s="1282"/>
      <c r="K703" s="1282"/>
      <c r="L703" s="1282"/>
      <c r="M703" s="1282"/>
      <c r="N703" s="1282"/>
      <c r="O703" s="1282"/>
      <c r="P703" s="1282"/>
      <c r="Q703" s="1282"/>
      <c r="R703" s="1282"/>
      <c r="S703" s="1282"/>
      <c r="T703" s="1282"/>
      <c r="U703" s="1282"/>
      <c r="V703" s="1282"/>
      <c r="W703" s="1282"/>
      <c r="X703" s="1282"/>
      <c r="Y703" s="1282"/>
      <c r="Z703" s="1282"/>
    </row>
    <row r="704" spans="1:26" ht="16.5" customHeight="1">
      <c r="A704" s="1281"/>
      <c r="B704" s="1282"/>
      <c r="C704" s="1282"/>
      <c r="D704" s="1282"/>
      <c r="E704" s="1282"/>
      <c r="F704" s="1282"/>
      <c r="G704" s="1282"/>
      <c r="H704" s="1282"/>
      <c r="I704" s="1282"/>
      <c r="J704" s="1282"/>
      <c r="K704" s="1282"/>
      <c r="L704" s="1282"/>
      <c r="M704" s="1282"/>
      <c r="N704" s="1282"/>
      <c r="O704" s="1282"/>
      <c r="P704" s="1282"/>
      <c r="Q704" s="1282"/>
      <c r="R704" s="1282"/>
      <c r="S704" s="1282"/>
      <c r="T704" s="1282"/>
      <c r="U704" s="1282"/>
      <c r="V704" s="1282"/>
      <c r="W704" s="1282"/>
      <c r="X704" s="1282"/>
      <c r="Y704" s="1282"/>
      <c r="Z704" s="1282"/>
    </row>
    <row r="705" spans="1:26" ht="16.5" customHeight="1">
      <c r="A705" s="1281"/>
      <c r="B705" s="1282"/>
      <c r="C705" s="1282"/>
      <c r="D705" s="1282"/>
      <c r="E705" s="1282"/>
      <c r="F705" s="1282"/>
      <c r="G705" s="1282"/>
      <c r="H705" s="1282"/>
      <c r="I705" s="1282"/>
      <c r="J705" s="1282"/>
      <c r="K705" s="1282"/>
      <c r="L705" s="1282"/>
      <c r="M705" s="1282"/>
      <c r="N705" s="1282"/>
      <c r="O705" s="1282"/>
      <c r="P705" s="1282"/>
      <c r="Q705" s="1282"/>
      <c r="R705" s="1282"/>
      <c r="S705" s="1282"/>
      <c r="T705" s="1282"/>
      <c r="U705" s="1282"/>
      <c r="V705" s="1282"/>
      <c r="W705" s="1282"/>
      <c r="X705" s="1282"/>
      <c r="Y705" s="1282"/>
      <c r="Z705" s="1282"/>
    </row>
    <row r="706" spans="1:26" ht="16.5" customHeight="1">
      <c r="A706" s="1281"/>
      <c r="B706" s="1282"/>
      <c r="C706" s="1282"/>
      <c r="D706" s="1282"/>
      <c r="E706" s="1282"/>
      <c r="F706" s="1282"/>
      <c r="G706" s="1282"/>
      <c r="H706" s="1282"/>
      <c r="I706" s="1282"/>
      <c r="J706" s="1282"/>
      <c r="K706" s="1282"/>
      <c r="L706" s="1282"/>
      <c r="M706" s="1282"/>
      <c r="N706" s="1282"/>
      <c r="O706" s="1282"/>
      <c r="P706" s="1282"/>
      <c r="Q706" s="1282"/>
      <c r="R706" s="1282"/>
      <c r="S706" s="1282"/>
      <c r="T706" s="1282"/>
      <c r="U706" s="1282"/>
      <c r="V706" s="1282"/>
      <c r="W706" s="1282"/>
      <c r="X706" s="1282"/>
      <c r="Y706" s="1282"/>
      <c r="Z706" s="1282"/>
    </row>
    <row r="707" spans="1:26" ht="16.5" customHeight="1">
      <c r="A707" s="1281"/>
      <c r="B707" s="1282"/>
      <c r="C707" s="1282"/>
      <c r="D707" s="1282"/>
      <c r="E707" s="1282"/>
      <c r="F707" s="1282"/>
      <c r="G707" s="1282"/>
      <c r="H707" s="1282"/>
      <c r="I707" s="1282"/>
      <c r="J707" s="1282"/>
      <c r="K707" s="1282"/>
      <c r="L707" s="1282"/>
      <c r="M707" s="1282"/>
      <c r="N707" s="1282"/>
      <c r="O707" s="1282"/>
      <c r="P707" s="1282"/>
      <c r="Q707" s="1282"/>
      <c r="R707" s="1282"/>
      <c r="S707" s="1282"/>
      <c r="T707" s="1282"/>
      <c r="U707" s="1282"/>
      <c r="V707" s="1282"/>
      <c r="W707" s="1282"/>
      <c r="X707" s="1282"/>
      <c r="Y707" s="1282"/>
      <c r="Z707" s="1282"/>
    </row>
    <row r="708" spans="1:26" ht="16.5" customHeight="1">
      <c r="A708" s="1281"/>
      <c r="B708" s="1282"/>
      <c r="C708" s="1282"/>
      <c r="D708" s="1282"/>
      <c r="E708" s="1282"/>
      <c r="F708" s="1282"/>
      <c r="G708" s="1282"/>
      <c r="H708" s="1282"/>
      <c r="I708" s="1282"/>
      <c r="J708" s="1282"/>
      <c r="K708" s="1282"/>
      <c r="L708" s="1282"/>
      <c r="M708" s="1282"/>
      <c r="N708" s="1282"/>
      <c r="O708" s="1282"/>
      <c r="P708" s="1282"/>
      <c r="Q708" s="1282"/>
      <c r="R708" s="1282"/>
      <c r="S708" s="1282"/>
      <c r="T708" s="1282"/>
      <c r="U708" s="1282"/>
      <c r="V708" s="1282"/>
      <c r="W708" s="1282"/>
      <c r="X708" s="1282"/>
      <c r="Y708" s="1282"/>
      <c r="Z708" s="1282"/>
    </row>
    <row r="709" spans="1:26" ht="16.5" customHeight="1">
      <c r="A709" s="1281"/>
      <c r="B709" s="1282"/>
      <c r="C709" s="1282"/>
      <c r="D709" s="1282"/>
      <c r="E709" s="1282"/>
      <c r="F709" s="1282"/>
      <c r="G709" s="1282"/>
      <c r="H709" s="1282"/>
      <c r="I709" s="1282"/>
      <c r="J709" s="1282"/>
      <c r="K709" s="1282"/>
      <c r="L709" s="1282"/>
      <c r="M709" s="1282"/>
      <c r="N709" s="1282"/>
      <c r="O709" s="1282"/>
      <c r="P709" s="1282"/>
      <c r="Q709" s="1282"/>
      <c r="R709" s="1282"/>
      <c r="S709" s="1282"/>
      <c r="T709" s="1282"/>
      <c r="U709" s="1282"/>
      <c r="V709" s="1282"/>
      <c r="W709" s="1282"/>
      <c r="X709" s="1282"/>
      <c r="Y709" s="1282"/>
      <c r="Z709" s="1282"/>
    </row>
    <row r="710" spans="1:26" ht="16.5" customHeight="1">
      <c r="A710" s="1281"/>
      <c r="B710" s="1282"/>
      <c r="C710" s="1282"/>
      <c r="D710" s="1282"/>
      <c r="E710" s="1282"/>
      <c r="F710" s="1282"/>
      <c r="G710" s="1282"/>
      <c r="H710" s="1282"/>
      <c r="I710" s="1282"/>
      <c r="J710" s="1282"/>
      <c r="K710" s="1282"/>
      <c r="L710" s="1282"/>
      <c r="M710" s="1282"/>
      <c r="N710" s="1282"/>
      <c r="O710" s="1282"/>
      <c r="P710" s="1282"/>
      <c r="Q710" s="1282"/>
      <c r="R710" s="1282"/>
      <c r="S710" s="1282"/>
      <c r="T710" s="1282"/>
      <c r="U710" s="1282"/>
      <c r="V710" s="1282"/>
      <c r="W710" s="1282"/>
      <c r="X710" s="1282"/>
      <c r="Y710" s="1282"/>
      <c r="Z710" s="1282"/>
    </row>
    <row r="711" spans="1:26" ht="16.5" customHeight="1">
      <c r="A711" s="1281"/>
      <c r="B711" s="1282"/>
      <c r="C711" s="1282"/>
      <c r="D711" s="1282"/>
      <c r="E711" s="1282"/>
      <c r="F711" s="1282"/>
      <c r="G711" s="1282"/>
      <c r="H711" s="1282"/>
      <c r="I711" s="1282"/>
      <c r="J711" s="1282"/>
      <c r="K711" s="1282"/>
      <c r="L711" s="1282"/>
      <c r="M711" s="1282"/>
      <c r="N711" s="1282"/>
      <c r="O711" s="1282"/>
      <c r="P711" s="1282"/>
      <c r="Q711" s="1282"/>
      <c r="R711" s="1282"/>
      <c r="S711" s="1282"/>
      <c r="T711" s="1282"/>
      <c r="U711" s="1282"/>
      <c r="V711" s="1282"/>
      <c r="W711" s="1282"/>
      <c r="X711" s="1282"/>
      <c r="Y711" s="1282"/>
      <c r="Z711" s="1282"/>
    </row>
    <row r="712" spans="1:26" ht="16.5" customHeight="1">
      <c r="A712" s="1281"/>
      <c r="B712" s="1282"/>
      <c r="C712" s="1282"/>
      <c r="D712" s="1282"/>
      <c r="E712" s="1282"/>
      <c r="F712" s="1282"/>
      <c r="G712" s="1282"/>
      <c r="H712" s="1282"/>
      <c r="I712" s="1282"/>
      <c r="J712" s="1282"/>
      <c r="K712" s="1282"/>
      <c r="L712" s="1282"/>
      <c r="M712" s="1282"/>
      <c r="N712" s="1282"/>
      <c r="O712" s="1282"/>
      <c r="P712" s="1282"/>
      <c r="Q712" s="1282"/>
      <c r="R712" s="1282"/>
      <c r="S712" s="1282"/>
      <c r="T712" s="1282"/>
      <c r="U712" s="1282"/>
      <c r="V712" s="1282"/>
      <c r="W712" s="1282"/>
      <c r="X712" s="1282"/>
      <c r="Y712" s="1282"/>
      <c r="Z712" s="1282"/>
    </row>
    <row r="713" spans="1:26" ht="16.5" customHeight="1">
      <c r="A713" s="1281"/>
      <c r="B713" s="1282"/>
      <c r="C713" s="1282"/>
      <c r="D713" s="1282"/>
      <c r="E713" s="1282"/>
      <c r="F713" s="1282"/>
      <c r="G713" s="1282"/>
      <c r="H713" s="1282"/>
      <c r="I713" s="1282"/>
      <c r="J713" s="1282"/>
      <c r="K713" s="1282"/>
      <c r="L713" s="1282"/>
      <c r="M713" s="1282"/>
      <c r="N713" s="1282"/>
      <c r="O713" s="1282"/>
      <c r="P713" s="1282"/>
      <c r="Q713" s="1282"/>
      <c r="R713" s="1282"/>
      <c r="S713" s="1282"/>
      <c r="T713" s="1282"/>
      <c r="U713" s="1282"/>
      <c r="V713" s="1282"/>
      <c r="W713" s="1282"/>
      <c r="X713" s="1282"/>
      <c r="Y713" s="1282"/>
      <c r="Z713" s="1282"/>
    </row>
    <row r="714" spans="1:26" ht="16.5" customHeight="1">
      <c r="A714" s="1281"/>
      <c r="B714" s="1282"/>
      <c r="C714" s="1282"/>
      <c r="D714" s="1282"/>
      <c r="E714" s="1282"/>
      <c r="F714" s="1282"/>
      <c r="G714" s="1282"/>
      <c r="H714" s="1282"/>
      <c r="I714" s="1282"/>
      <c r="J714" s="1282"/>
      <c r="K714" s="1282"/>
      <c r="L714" s="1282"/>
      <c r="M714" s="1282"/>
      <c r="N714" s="1282"/>
      <c r="O714" s="1282"/>
      <c r="P714" s="1282"/>
      <c r="Q714" s="1282"/>
      <c r="R714" s="1282"/>
      <c r="S714" s="1282"/>
      <c r="T714" s="1282"/>
      <c r="U714" s="1282"/>
      <c r="V714" s="1282"/>
      <c r="W714" s="1282"/>
      <c r="X714" s="1282"/>
      <c r="Y714" s="1282"/>
      <c r="Z714" s="1282"/>
    </row>
    <row r="715" spans="1:26" ht="16.5" customHeight="1">
      <c r="A715" s="1281"/>
      <c r="B715" s="1282"/>
      <c r="C715" s="1282"/>
      <c r="D715" s="1282"/>
      <c r="E715" s="1282"/>
      <c r="F715" s="1282"/>
      <c r="G715" s="1282"/>
      <c r="H715" s="1282"/>
      <c r="I715" s="1282"/>
      <c r="J715" s="1282"/>
      <c r="K715" s="1282"/>
      <c r="L715" s="1282"/>
      <c r="M715" s="1282"/>
      <c r="N715" s="1282"/>
      <c r="O715" s="1282"/>
      <c r="P715" s="1282"/>
      <c r="Q715" s="1282"/>
      <c r="R715" s="1282"/>
      <c r="S715" s="1282"/>
      <c r="T715" s="1282"/>
      <c r="U715" s="1282"/>
      <c r="V715" s="1282"/>
      <c r="W715" s="1282"/>
      <c r="X715" s="1282"/>
      <c r="Y715" s="1282"/>
      <c r="Z715" s="1282"/>
    </row>
    <row r="716" spans="1:26" ht="16.5" customHeight="1">
      <c r="A716" s="1281"/>
      <c r="B716" s="1282"/>
      <c r="C716" s="1282"/>
      <c r="D716" s="1282"/>
      <c r="E716" s="1282"/>
      <c r="F716" s="1282"/>
      <c r="G716" s="1282"/>
      <c r="H716" s="1282"/>
      <c r="I716" s="1282"/>
      <c r="J716" s="1282"/>
      <c r="K716" s="1282"/>
      <c r="L716" s="1282"/>
      <c r="M716" s="1282"/>
      <c r="N716" s="1282"/>
      <c r="O716" s="1282"/>
      <c r="P716" s="1282"/>
      <c r="Q716" s="1282"/>
      <c r="R716" s="1282"/>
      <c r="S716" s="1282"/>
      <c r="T716" s="1282"/>
      <c r="U716" s="1282"/>
      <c r="V716" s="1282"/>
      <c r="W716" s="1282"/>
      <c r="X716" s="1282"/>
      <c r="Y716" s="1282"/>
      <c r="Z716" s="1282"/>
    </row>
    <row r="717" spans="1:26" ht="16.5" customHeight="1">
      <c r="A717" s="1281"/>
      <c r="B717" s="1282"/>
      <c r="C717" s="1282"/>
      <c r="D717" s="1282"/>
      <c r="E717" s="1282"/>
      <c r="F717" s="1282"/>
      <c r="G717" s="1282"/>
      <c r="H717" s="1282"/>
      <c r="I717" s="1282"/>
      <c r="J717" s="1282"/>
      <c r="K717" s="1282"/>
      <c r="L717" s="1282"/>
      <c r="M717" s="1282"/>
      <c r="N717" s="1282"/>
      <c r="O717" s="1282"/>
      <c r="P717" s="1282"/>
      <c r="Q717" s="1282"/>
      <c r="R717" s="1282"/>
      <c r="S717" s="1282"/>
      <c r="T717" s="1282"/>
      <c r="U717" s="1282"/>
      <c r="V717" s="1282"/>
      <c r="W717" s="1282"/>
      <c r="X717" s="1282"/>
      <c r="Y717" s="1282"/>
      <c r="Z717" s="1282"/>
    </row>
    <row r="718" spans="1:26" ht="16.5" customHeight="1">
      <c r="A718" s="1281"/>
      <c r="B718" s="1282"/>
      <c r="C718" s="1282"/>
      <c r="D718" s="1282"/>
      <c r="E718" s="1282"/>
      <c r="F718" s="1282"/>
      <c r="G718" s="1282"/>
      <c r="H718" s="1282"/>
      <c r="I718" s="1282"/>
      <c r="J718" s="1282"/>
      <c r="K718" s="1282"/>
      <c r="L718" s="1282"/>
      <c r="M718" s="1282"/>
      <c r="N718" s="1282"/>
      <c r="O718" s="1282"/>
      <c r="P718" s="1282"/>
      <c r="Q718" s="1282"/>
      <c r="R718" s="1282"/>
      <c r="S718" s="1282"/>
      <c r="T718" s="1282"/>
      <c r="U718" s="1282"/>
      <c r="V718" s="1282"/>
      <c r="W718" s="1282"/>
      <c r="X718" s="1282"/>
      <c r="Y718" s="1282"/>
      <c r="Z718" s="1282"/>
    </row>
    <row r="719" spans="1:26" ht="16.5" customHeight="1">
      <c r="A719" s="1281"/>
      <c r="B719" s="1282"/>
      <c r="C719" s="1282"/>
      <c r="D719" s="1282"/>
      <c r="E719" s="1282"/>
      <c r="F719" s="1282"/>
      <c r="G719" s="1282"/>
      <c r="H719" s="1282"/>
      <c r="I719" s="1282"/>
      <c r="J719" s="1282"/>
      <c r="K719" s="1282"/>
      <c r="L719" s="1282"/>
      <c r="M719" s="1282"/>
      <c r="N719" s="1282"/>
      <c r="O719" s="1282"/>
      <c r="P719" s="1282"/>
      <c r="Q719" s="1282"/>
      <c r="R719" s="1282"/>
      <c r="S719" s="1282"/>
      <c r="T719" s="1282"/>
      <c r="U719" s="1282"/>
      <c r="V719" s="1282"/>
      <c r="W719" s="1282"/>
      <c r="X719" s="1282"/>
      <c r="Y719" s="1282"/>
      <c r="Z719" s="1282"/>
    </row>
    <row r="720" spans="1:26" ht="16.5" customHeight="1">
      <c r="A720" s="1281"/>
      <c r="B720" s="1282"/>
      <c r="C720" s="1282"/>
      <c r="D720" s="1282"/>
      <c r="E720" s="1282"/>
      <c r="F720" s="1282"/>
      <c r="G720" s="1282"/>
      <c r="H720" s="1282"/>
      <c r="I720" s="1282"/>
      <c r="J720" s="1282"/>
      <c r="K720" s="1282"/>
      <c r="L720" s="1282"/>
      <c r="M720" s="1282"/>
      <c r="N720" s="1282"/>
      <c r="O720" s="1282"/>
      <c r="P720" s="1282"/>
      <c r="Q720" s="1282"/>
      <c r="R720" s="1282"/>
      <c r="S720" s="1282"/>
      <c r="T720" s="1282"/>
      <c r="U720" s="1282"/>
      <c r="V720" s="1282"/>
      <c r="W720" s="1282"/>
      <c r="X720" s="1282"/>
      <c r="Y720" s="1282"/>
      <c r="Z720" s="1282"/>
    </row>
    <row r="721" spans="1:26" ht="16.5" customHeight="1">
      <c r="A721" s="1281"/>
      <c r="B721" s="1282"/>
      <c r="C721" s="1282"/>
      <c r="D721" s="1282"/>
      <c r="E721" s="1282"/>
      <c r="F721" s="1282"/>
      <c r="G721" s="1282"/>
      <c r="H721" s="1282"/>
      <c r="I721" s="1282"/>
      <c r="J721" s="1282"/>
      <c r="K721" s="1282"/>
      <c r="L721" s="1282"/>
      <c r="M721" s="1282"/>
      <c r="N721" s="1282"/>
      <c r="O721" s="1282"/>
      <c r="P721" s="1282"/>
      <c r="Q721" s="1282"/>
      <c r="R721" s="1282"/>
      <c r="S721" s="1282"/>
      <c r="T721" s="1282"/>
      <c r="U721" s="1282"/>
      <c r="V721" s="1282"/>
      <c r="W721" s="1282"/>
      <c r="X721" s="1282"/>
      <c r="Y721" s="1282"/>
      <c r="Z721" s="1282"/>
    </row>
    <row r="722" spans="1:26" ht="16.5" customHeight="1">
      <c r="A722" s="1281"/>
      <c r="B722" s="1282"/>
      <c r="C722" s="1282"/>
      <c r="D722" s="1282"/>
      <c r="E722" s="1282"/>
      <c r="F722" s="1282"/>
      <c r="G722" s="1282"/>
      <c r="H722" s="1282"/>
      <c r="I722" s="1282"/>
      <c r="J722" s="1282"/>
      <c r="K722" s="1282"/>
      <c r="L722" s="1282"/>
      <c r="M722" s="1282"/>
      <c r="N722" s="1282"/>
      <c r="O722" s="1282"/>
      <c r="P722" s="1282"/>
      <c r="Q722" s="1282"/>
      <c r="R722" s="1282"/>
      <c r="S722" s="1282"/>
      <c r="T722" s="1282"/>
      <c r="U722" s="1282"/>
      <c r="V722" s="1282"/>
      <c r="W722" s="1282"/>
      <c r="X722" s="1282"/>
      <c r="Y722" s="1282"/>
      <c r="Z722" s="1282"/>
    </row>
    <row r="723" spans="1:26" ht="16.5" customHeight="1">
      <c r="A723" s="1281"/>
      <c r="B723" s="1282"/>
      <c r="C723" s="1282"/>
      <c r="D723" s="1282"/>
      <c r="E723" s="1282"/>
      <c r="F723" s="1282"/>
      <c r="G723" s="1282"/>
      <c r="H723" s="1282"/>
      <c r="I723" s="1282"/>
      <c r="J723" s="1282"/>
      <c r="K723" s="1282"/>
      <c r="L723" s="1282"/>
      <c r="M723" s="1282"/>
      <c r="N723" s="1282"/>
      <c r="O723" s="1282"/>
      <c r="P723" s="1282"/>
      <c r="Q723" s="1282"/>
      <c r="R723" s="1282"/>
      <c r="S723" s="1282"/>
      <c r="T723" s="1282"/>
      <c r="U723" s="1282"/>
      <c r="V723" s="1282"/>
      <c r="W723" s="1282"/>
      <c r="X723" s="1282"/>
      <c r="Y723" s="1282"/>
      <c r="Z723" s="1282"/>
    </row>
    <row r="724" spans="1:26" ht="16.5" customHeight="1">
      <c r="A724" s="1281"/>
      <c r="B724" s="1282"/>
      <c r="C724" s="1282"/>
      <c r="D724" s="1282"/>
      <c r="E724" s="1282"/>
      <c r="F724" s="1282"/>
      <c r="G724" s="1282"/>
      <c r="H724" s="1282"/>
      <c r="I724" s="1282"/>
      <c r="J724" s="1282"/>
      <c r="K724" s="1282"/>
      <c r="L724" s="1282"/>
      <c r="M724" s="1282"/>
      <c r="N724" s="1282"/>
      <c r="O724" s="1282"/>
      <c r="P724" s="1282"/>
      <c r="Q724" s="1282"/>
      <c r="R724" s="1282"/>
      <c r="S724" s="1282"/>
      <c r="T724" s="1282"/>
      <c r="U724" s="1282"/>
      <c r="V724" s="1282"/>
      <c r="W724" s="1282"/>
      <c r="X724" s="1282"/>
      <c r="Y724" s="1282"/>
      <c r="Z724" s="1282"/>
    </row>
    <row r="725" spans="1:26" ht="16.5" customHeight="1">
      <c r="A725" s="1281"/>
      <c r="B725" s="1282"/>
      <c r="C725" s="1282"/>
      <c r="D725" s="1282"/>
      <c r="E725" s="1282"/>
      <c r="F725" s="1282"/>
      <c r="G725" s="1282"/>
      <c r="H725" s="1282"/>
      <c r="I725" s="1282"/>
      <c r="J725" s="1282"/>
      <c r="K725" s="1282"/>
      <c r="L725" s="1282"/>
      <c r="M725" s="1282"/>
      <c r="N725" s="1282"/>
      <c r="O725" s="1282"/>
      <c r="P725" s="1282"/>
      <c r="Q725" s="1282"/>
      <c r="R725" s="1282"/>
      <c r="S725" s="1282"/>
      <c r="T725" s="1282"/>
      <c r="U725" s="1282"/>
      <c r="V725" s="1282"/>
      <c r="W725" s="1282"/>
      <c r="X725" s="1282"/>
      <c r="Y725" s="1282"/>
      <c r="Z725" s="1282"/>
    </row>
    <row r="726" spans="1:26" ht="16.5" customHeight="1">
      <c r="A726" s="1281"/>
      <c r="B726" s="1282"/>
      <c r="C726" s="1282"/>
      <c r="D726" s="1282"/>
      <c r="E726" s="1282"/>
      <c r="F726" s="1282"/>
      <c r="G726" s="1282"/>
      <c r="H726" s="1282"/>
      <c r="I726" s="1282"/>
      <c r="J726" s="1282"/>
      <c r="K726" s="1282"/>
      <c r="L726" s="1282"/>
      <c r="M726" s="1282"/>
      <c r="N726" s="1282"/>
      <c r="O726" s="1282"/>
      <c r="P726" s="1282"/>
      <c r="Q726" s="1282"/>
      <c r="R726" s="1282"/>
      <c r="S726" s="1282"/>
      <c r="T726" s="1282"/>
      <c r="U726" s="1282"/>
      <c r="V726" s="1282"/>
      <c r="W726" s="1282"/>
      <c r="X726" s="1282"/>
      <c r="Y726" s="1282"/>
      <c r="Z726" s="1282"/>
    </row>
    <row r="727" spans="1:26" ht="16.5" customHeight="1">
      <c r="A727" s="1281"/>
      <c r="B727" s="1282"/>
      <c r="C727" s="1282"/>
      <c r="D727" s="1282"/>
      <c r="E727" s="1282"/>
      <c r="F727" s="1282"/>
      <c r="G727" s="1282"/>
      <c r="H727" s="1282"/>
      <c r="I727" s="1282"/>
      <c r="J727" s="1282"/>
      <c r="K727" s="1282"/>
      <c r="L727" s="1282"/>
      <c r="M727" s="1282"/>
      <c r="N727" s="1282"/>
      <c r="O727" s="1282"/>
      <c r="P727" s="1282"/>
      <c r="Q727" s="1282"/>
      <c r="R727" s="1282"/>
      <c r="S727" s="1282"/>
      <c r="T727" s="1282"/>
      <c r="U727" s="1282"/>
      <c r="V727" s="1282"/>
      <c r="W727" s="1282"/>
      <c r="X727" s="1282"/>
      <c r="Y727" s="1282"/>
      <c r="Z727" s="1282"/>
    </row>
    <row r="728" spans="1:26" ht="16.5" customHeight="1">
      <c r="A728" s="1281"/>
      <c r="B728" s="1282"/>
      <c r="C728" s="1282"/>
      <c r="D728" s="1282"/>
      <c r="E728" s="1282"/>
      <c r="F728" s="1282"/>
      <c r="G728" s="1282"/>
      <c r="H728" s="1282"/>
      <c r="I728" s="1282"/>
      <c r="J728" s="1282"/>
      <c r="K728" s="1282"/>
      <c r="L728" s="1282"/>
      <c r="M728" s="1282"/>
      <c r="N728" s="1282"/>
      <c r="O728" s="1282"/>
      <c r="P728" s="1282"/>
      <c r="Q728" s="1282"/>
      <c r="R728" s="1282"/>
      <c r="S728" s="1282"/>
      <c r="T728" s="1282"/>
      <c r="U728" s="1282"/>
      <c r="V728" s="1282"/>
      <c r="W728" s="1282"/>
      <c r="X728" s="1282"/>
      <c r="Y728" s="1282"/>
      <c r="Z728" s="1282"/>
    </row>
    <row r="729" spans="1:26" ht="16.5" customHeight="1">
      <c r="A729" s="1281"/>
      <c r="B729" s="1282"/>
      <c r="C729" s="1282"/>
      <c r="D729" s="1282"/>
      <c r="E729" s="1282"/>
      <c r="F729" s="1282"/>
      <c r="G729" s="1282"/>
      <c r="H729" s="1282"/>
      <c r="I729" s="1282"/>
      <c r="J729" s="1282"/>
      <c r="K729" s="1282"/>
      <c r="L729" s="1282"/>
      <c r="M729" s="1282"/>
      <c r="N729" s="1282"/>
      <c r="O729" s="1282"/>
      <c r="P729" s="1282"/>
      <c r="Q729" s="1282"/>
      <c r="R729" s="1282"/>
      <c r="S729" s="1282"/>
      <c r="T729" s="1282"/>
      <c r="U729" s="1282"/>
      <c r="V729" s="1282"/>
      <c r="W729" s="1282"/>
      <c r="X729" s="1282"/>
      <c r="Y729" s="1282"/>
      <c r="Z729" s="1282"/>
    </row>
    <row r="730" spans="1:26" ht="16.5" customHeight="1">
      <c r="A730" s="1281"/>
      <c r="B730" s="1282"/>
      <c r="C730" s="1282"/>
      <c r="D730" s="1282"/>
      <c r="E730" s="1282"/>
      <c r="F730" s="1282"/>
      <c r="G730" s="1282"/>
      <c r="H730" s="1282"/>
      <c r="I730" s="1282"/>
      <c r="J730" s="1282"/>
      <c r="K730" s="1282"/>
      <c r="L730" s="1282"/>
      <c r="M730" s="1282"/>
      <c r="N730" s="1282"/>
      <c r="O730" s="1282"/>
      <c r="P730" s="1282"/>
      <c r="Q730" s="1282"/>
      <c r="R730" s="1282"/>
      <c r="S730" s="1282"/>
      <c r="T730" s="1282"/>
      <c r="U730" s="1282"/>
      <c r="V730" s="1282"/>
      <c r="W730" s="1282"/>
      <c r="X730" s="1282"/>
      <c r="Y730" s="1282"/>
      <c r="Z730" s="1282"/>
    </row>
    <row r="731" spans="1:26" ht="16.5" customHeight="1">
      <c r="A731" s="1281"/>
      <c r="B731" s="1282"/>
      <c r="C731" s="1282"/>
      <c r="D731" s="1282"/>
      <c r="E731" s="1282"/>
      <c r="F731" s="1282"/>
      <c r="G731" s="1282"/>
      <c r="H731" s="1282"/>
      <c r="I731" s="1282"/>
      <c r="J731" s="1282"/>
      <c r="K731" s="1282"/>
      <c r="L731" s="1282"/>
      <c r="M731" s="1282"/>
      <c r="N731" s="1282"/>
      <c r="O731" s="1282"/>
      <c r="P731" s="1282"/>
      <c r="Q731" s="1282"/>
      <c r="R731" s="1282"/>
      <c r="S731" s="1282"/>
      <c r="T731" s="1282"/>
      <c r="U731" s="1282"/>
      <c r="V731" s="1282"/>
      <c r="W731" s="1282"/>
      <c r="X731" s="1282"/>
      <c r="Y731" s="1282"/>
      <c r="Z731" s="1282"/>
    </row>
    <row r="732" spans="1:26" ht="16.5" customHeight="1">
      <c r="A732" s="1281"/>
      <c r="B732" s="1282"/>
      <c r="C732" s="1282"/>
      <c r="D732" s="1282"/>
      <c r="E732" s="1282"/>
      <c r="F732" s="1282"/>
      <c r="G732" s="1282"/>
      <c r="H732" s="1282"/>
      <c r="I732" s="1282"/>
      <c r="J732" s="1282"/>
      <c r="K732" s="1282"/>
      <c r="L732" s="1282"/>
      <c r="M732" s="1282"/>
      <c r="N732" s="1282"/>
      <c r="O732" s="1282"/>
      <c r="P732" s="1282"/>
      <c r="Q732" s="1282"/>
      <c r="R732" s="1282"/>
      <c r="S732" s="1282"/>
      <c r="T732" s="1282"/>
      <c r="U732" s="1282"/>
      <c r="V732" s="1282"/>
      <c r="W732" s="1282"/>
      <c r="X732" s="1282"/>
      <c r="Y732" s="1282"/>
      <c r="Z732" s="1282"/>
    </row>
    <row r="733" spans="1:26" ht="16.5" customHeight="1">
      <c r="A733" s="1281"/>
      <c r="B733" s="1282"/>
      <c r="C733" s="1282"/>
      <c r="D733" s="1282"/>
      <c r="E733" s="1282"/>
      <c r="F733" s="1282"/>
      <c r="G733" s="1282"/>
      <c r="H733" s="1282"/>
      <c r="I733" s="1282"/>
      <c r="J733" s="1282"/>
      <c r="K733" s="1282"/>
      <c r="L733" s="1282"/>
      <c r="M733" s="1282"/>
      <c r="N733" s="1282"/>
      <c r="O733" s="1282"/>
      <c r="P733" s="1282"/>
      <c r="Q733" s="1282"/>
      <c r="R733" s="1282"/>
      <c r="S733" s="1282"/>
      <c r="T733" s="1282"/>
      <c r="U733" s="1282"/>
      <c r="V733" s="1282"/>
      <c r="W733" s="1282"/>
      <c r="X733" s="1282"/>
      <c r="Y733" s="1282"/>
      <c r="Z733" s="1282"/>
    </row>
    <row r="734" spans="1:26" ht="16.5" customHeight="1">
      <c r="A734" s="1281"/>
      <c r="B734" s="1282"/>
      <c r="C734" s="1282"/>
      <c r="D734" s="1282"/>
      <c r="E734" s="1282"/>
      <c r="F734" s="1282"/>
      <c r="G734" s="1282"/>
      <c r="H734" s="1282"/>
      <c r="I734" s="1282"/>
      <c r="J734" s="1282"/>
      <c r="K734" s="1282"/>
      <c r="L734" s="1282"/>
      <c r="M734" s="1282"/>
      <c r="N734" s="1282"/>
      <c r="O734" s="1282"/>
      <c r="P734" s="1282"/>
      <c r="Q734" s="1282"/>
      <c r="R734" s="1282"/>
      <c r="S734" s="1282"/>
      <c r="T734" s="1282"/>
      <c r="U734" s="1282"/>
      <c r="V734" s="1282"/>
      <c r="W734" s="1282"/>
      <c r="X734" s="1282"/>
      <c r="Y734" s="1282"/>
      <c r="Z734" s="1282"/>
    </row>
    <row r="735" spans="1:26" ht="16.5" customHeight="1">
      <c r="A735" s="1281"/>
      <c r="B735" s="1282"/>
      <c r="C735" s="1282"/>
      <c r="D735" s="1282"/>
      <c r="E735" s="1282"/>
      <c r="F735" s="1282"/>
      <c r="G735" s="1282"/>
      <c r="H735" s="1282"/>
      <c r="I735" s="1282"/>
      <c r="J735" s="1282"/>
      <c r="K735" s="1282"/>
      <c r="L735" s="1282"/>
      <c r="M735" s="1282"/>
      <c r="N735" s="1282"/>
      <c r="O735" s="1282"/>
      <c r="P735" s="1282"/>
      <c r="Q735" s="1282"/>
      <c r="R735" s="1282"/>
      <c r="S735" s="1282"/>
      <c r="T735" s="1282"/>
      <c r="U735" s="1282"/>
      <c r="V735" s="1282"/>
      <c r="W735" s="1282"/>
      <c r="X735" s="1282"/>
      <c r="Y735" s="1282"/>
      <c r="Z735" s="1282"/>
    </row>
    <row r="736" spans="1:26" ht="16.5" customHeight="1">
      <c r="A736" s="1281"/>
      <c r="B736" s="1282"/>
      <c r="C736" s="1282"/>
      <c r="D736" s="1282"/>
      <c r="E736" s="1282"/>
      <c r="F736" s="1282"/>
      <c r="G736" s="1282"/>
      <c r="H736" s="1282"/>
      <c r="I736" s="1282"/>
      <c r="J736" s="1282"/>
      <c r="K736" s="1282"/>
      <c r="L736" s="1282"/>
      <c r="M736" s="1282"/>
      <c r="N736" s="1282"/>
      <c r="O736" s="1282"/>
      <c r="P736" s="1282"/>
      <c r="Q736" s="1282"/>
      <c r="R736" s="1282"/>
      <c r="S736" s="1282"/>
      <c r="T736" s="1282"/>
      <c r="U736" s="1282"/>
      <c r="V736" s="1282"/>
      <c r="W736" s="1282"/>
      <c r="X736" s="1282"/>
      <c r="Y736" s="1282"/>
      <c r="Z736" s="1282"/>
    </row>
    <row r="737" spans="1:26" ht="16.5" customHeight="1">
      <c r="A737" s="1281"/>
      <c r="B737" s="1282"/>
      <c r="C737" s="1282"/>
      <c r="D737" s="1282"/>
      <c r="E737" s="1282"/>
      <c r="F737" s="1282"/>
      <c r="G737" s="1282"/>
      <c r="H737" s="1282"/>
      <c r="I737" s="1282"/>
      <c r="J737" s="1282"/>
      <c r="K737" s="1282"/>
      <c r="L737" s="1282"/>
      <c r="M737" s="1282"/>
      <c r="N737" s="1282"/>
      <c r="O737" s="1282"/>
      <c r="P737" s="1282"/>
      <c r="Q737" s="1282"/>
      <c r="R737" s="1282"/>
      <c r="S737" s="1282"/>
      <c r="T737" s="1282"/>
      <c r="U737" s="1282"/>
      <c r="V737" s="1282"/>
      <c r="W737" s="1282"/>
      <c r="X737" s="1282"/>
      <c r="Y737" s="1282"/>
      <c r="Z737" s="1282"/>
    </row>
    <row r="738" spans="1:26" ht="16.5" customHeight="1">
      <c r="A738" s="1281"/>
      <c r="B738" s="1282"/>
      <c r="C738" s="1282"/>
      <c r="D738" s="1282"/>
      <c r="E738" s="1282"/>
      <c r="F738" s="1282"/>
      <c r="G738" s="1282"/>
      <c r="H738" s="1282"/>
      <c r="I738" s="1282"/>
      <c r="J738" s="1282"/>
      <c r="K738" s="1282"/>
      <c r="L738" s="1282"/>
      <c r="M738" s="1282"/>
      <c r="N738" s="1282"/>
      <c r="O738" s="1282"/>
      <c r="P738" s="1282"/>
      <c r="Q738" s="1282"/>
      <c r="R738" s="1282"/>
      <c r="S738" s="1282"/>
      <c r="T738" s="1282"/>
      <c r="U738" s="1282"/>
      <c r="V738" s="1282"/>
      <c r="W738" s="1282"/>
      <c r="X738" s="1282"/>
      <c r="Y738" s="1282"/>
      <c r="Z738" s="1282"/>
    </row>
    <row r="739" spans="1:26" ht="16.5" customHeight="1">
      <c r="A739" s="1281"/>
      <c r="B739" s="1282"/>
      <c r="C739" s="1282"/>
      <c r="D739" s="1282"/>
      <c r="E739" s="1282"/>
      <c r="F739" s="1282"/>
      <c r="G739" s="1282"/>
      <c r="H739" s="1282"/>
      <c r="I739" s="1282"/>
      <c r="J739" s="1282"/>
      <c r="K739" s="1282"/>
      <c r="L739" s="1282"/>
      <c r="M739" s="1282"/>
      <c r="N739" s="1282"/>
      <c r="O739" s="1282"/>
      <c r="P739" s="1282"/>
      <c r="Q739" s="1282"/>
      <c r="R739" s="1282"/>
      <c r="S739" s="1282"/>
      <c r="T739" s="1282"/>
      <c r="U739" s="1282"/>
      <c r="V739" s="1282"/>
      <c r="W739" s="1282"/>
      <c r="X739" s="1282"/>
      <c r="Y739" s="1282"/>
      <c r="Z739" s="1282"/>
    </row>
    <row r="740" spans="1:26" ht="16.5" customHeight="1">
      <c r="A740" s="1281"/>
      <c r="B740" s="1282"/>
      <c r="C740" s="1282"/>
      <c r="D740" s="1282"/>
      <c r="E740" s="1282"/>
      <c r="F740" s="1282"/>
      <c r="G740" s="1282"/>
      <c r="H740" s="1282"/>
      <c r="I740" s="1282"/>
      <c r="J740" s="1282"/>
      <c r="K740" s="1282"/>
      <c r="L740" s="1282"/>
      <c r="M740" s="1282"/>
      <c r="N740" s="1282"/>
      <c r="O740" s="1282"/>
      <c r="P740" s="1282"/>
      <c r="Q740" s="1282"/>
      <c r="R740" s="1282"/>
      <c r="S740" s="1282"/>
      <c r="T740" s="1282"/>
      <c r="U740" s="1282"/>
      <c r="V740" s="1282"/>
      <c r="W740" s="1282"/>
      <c r="X740" s="1282"/>
      <c r="Y740" s="1282"/>
      <c r="Z740" s="1282"/>
    </row>
    <row r="741" spans="1:26" ht="16.5" customHeight="1">
      <c r="A741" s="1281"/>
      <c r="B741" s="1282"/>
      <c r="C741" s="1282"/>
      <c r="D741" s="1282"/>
      <c r="E741" s="1282"/>
      <c r="F741" s="1282"/>
      <c r="G741" s="1282"/>
      <c r="H741" s="1282"/>
      <c r="I741" s="1282"/>
      <c r="J741" s="1282"/>
      <c r="K741" s="1282"/>
      <c r="L741" s="1282"/>
      <c r="M741" s="1282"/>
      <c r="N741" s="1282"/>
      <c r="O741" s="1282"/>
      <c r="P741" s="1282"/>
      <c r="Q741" s="1282"/>
      <c r="R741" s="1282"/>
      <c r="S741" s="1282"/>
      <c r="T741" s="1282"/>
      <c r="U741" s="1282"/>
      <c r="V741" s="1282"/>
      <c r="W741" s="1282"/>
      <c r="X741" s="1282"/>
      <c r="Y741" s="1282"/>
      <c r="Z741" s="1282"/>
    </row>
    <row r="742" spans="1:26" ht="16.5" customHeight="1">
      <c r="A742" s="1281"/>
      <c r="B742" s="1282"/>
      <c r="C742" s="1282"/>
      <c r="D742" s="1282"/>
      <c r="E742" s="1282"/>
      <c r="F742" s="1282"/>
      <c r="G742" s="1282"/>
      <c r="H742" s="1282"/>
      <c r="I742" s="1282"/>
      <c r="J742" s="1282"/>
      <c r="K742" s="1282"/>
      <c r="L742" s="1282"/>
      <c r="M742" s="1282"/>
      <c r="N742" s="1282"/>
      <c r="O742" s="1282"/>
      <c r="P742" s="1282"/>
      <c r="Q742" s="1282"/>
      <c r="R742" s="1282"/>
      <c r="S742" s="1282"/>
      <c r="T742" s="1282"/>
      <c r="U742" s="1282"/>
      <c r="V742" s="1282"/>
      <c r="W742" s="1282"/>
      <c r="X742" s="1282"/>
      <c r="Y742" s="1282"/>
      <c r="Z742" s="1282"/>
    </row>
    <row r="743" spans="1:26" ht="16.5" customHeight="1">
      <c r="A743" s="1281"/>
      <c r="B743" s="1282"/>
      <c r="C743" s="1282"/>
      <c r="D743" s="1282"/>
      <c r="E743" s="1282"/>
      <c r="F743" s="1282"/>
      <c r="G743" s="1282"/>
      <c r="H743" s="1282"/>
      <c r="I743" s="1282"/>
      <c r="J743" s="1282"/>
      <c r="K743" s="1282"/>
      <c r="L743" s="1282"/>
      <c r="M743" s="1282"/>
      <c r="N743" s="1282"/>
      <c r="O743" s="1282"/>
      <c r="P743" s="1282"/>
      <c r="Q743" s="1282"/>
      <c r="R743" s="1282"/>
      <c r="S743" s="1282"/>
      <c r="T743" s="1282"/>
      <c r="U743" s="1282"/>
      <c r="V743" s="1282"/>
      <c r="W743" s="1282"/>
      <c r="X743" s="1282"/>
      <c r="Y743" s="1282"/>
      <c r="Z743" s="1282"/>
    </row>
    <row r="744" spans="1:26" ht="16.5" customHeight="1">
      <c r="A744" s="1281"/>
      <c r="B744" s="1282"/>
      <c r="C744" s="1282"/>
      <c r="D744" s="1282"/>
      <c r="E744" s="1282"/>
      <c r="F744" s="1282"/>
      <c r="G744" s="1282"/>
      <c r="H744" s="1282"/>
      <c r="I744" s="1282"/>
      <c r="J744" s="1282"/>
      <c r="K744" s="1282"/>
      <c r="L744" s="1282"/>
      <c r="M744" s="1282"/>
      <c r="N744" s="1282"/>
      <c r="O744" s="1282"/>
      <c r="P744" s="1282"/>
      <c r="Q744" s="1282"/>
      <c r="R744" s="1282"/>
      <c r="S744" s="1282"/>
      <c r="T744" s="1282"/>
      <c r="U744" s="1282"/>
      <c r="V744" s="1282"/>
      <c r="W744" s="1282"/>
      <c r="X744" s="1282"/>
      <c r="Y744" s="1282"/>
      <c r="Z744" s="1282"/>
    </row>
    <row r="745" spans="1:26" ht="16.5" customHeight="1">
      <c r="A745" s="1281"/>
      <c r="B745" s="1282"/>
      <c r="C745" s="1282"/>
      <c r="D745" s="1282"/>
      <c r="E745" s="1282"/>
      <c r="F745" s="1282"/>
      <c r="G745" s="1282"/>
      <c r="H745" s="1282"/>
      <c r="I745" s="1282"/>
      <c r="J745" s="1282"/>
      <c r="K745" s="1282"/>
      <c r="L745" s="1282"/>
      <c r="M745" s="1282"/>
      <c r="N745" s="1282"/>
      <c r="O745" s="1282"/>
      <c r="P745" s="1282"/>
      <c r="Q745" s="1282"/>
      <c r="R745" s="1282"/>
      <c r="S745" s="1282"/>
      <c r="T745" s="1282"/>
      <c r="U745" s="1282"/>
      <c r="V745" s="1282"/>
      <c r="W745" s="1282"/>
      <c r="X745" s="1282"/>
      <c r="Y745" s="1282"/>
      <c r="Z745" s="1282"/>
    </row>
    <row r="746" spans="1:26" ht="16.5" customHeight="1">
      <c r="A746" s="1281"/>
      <c r="B746" s="1282"/>
      <c r="C746" s="1282"/>
      <c r="D746" s="1282"/>
      <c r="E746" s="1282"/>
      <c r="F746" s="1282"/>
      <c r="G746" s="1282"/>
      <c r="H746" s="1282"/>
      <c r="I746" s="1282"/>
      <c r="J746" s="1282"/>
      <c r="K746" s="1282"/>
      <c r="L746" s="1282"/>
      <c r="M746" s="1282"/>
      <c r="N746" s="1282"/>
      <c r="O746" s="1282"/>
      <c r="P746" s="1282"/>
      <c r="Q746" s="1282"/>
      <c r="R746" s="1282"/>
      <c r="S746" s="1282"/>
      <c r="T746" s="1282"/>
      <c r="U746" s="1282"/>
      <c r="V746" s="1282"/>
      <c r="W746" s="1282"/>
      <c r="X746" s="1282"/>
      <c r="Y746" s="1282"/>
      <c r="Z746" s="1282"/>
    </row>
    <row r="747" spans="1:26" ht="16.5" customHeight="1">
      <c r="A747" s="1281"/>
      <c r="B747" s="1282"/>
      <c r="C747" s="1282"/>
      <c r="D747" s="1282"/>
      <c r="E747" s="1282"/>
      <c r="F747" s="1282"/>
      <c r="G747" s="1282"/>
      <c r="H747" s="1282"/>
      <c r="I747" s="1282"/>
      <c r="J747" s="1282"/>
      <c r="K747" s="1282"/>
      <c r="L747" s="1282"/>
      <c r="M747" s="1282"/>
      <c r="N747" s="1282"/>
      <c r="O747" s="1282"/>
      <c r="P747" s="1282"/>
      <c r="Q747" s="1282"/>
      <c r="R747" s="1282"/>
      <c r="S747" s="1282"/>
      <c r="T747" s="1282"/>
      <c r="U747" s="1282"/>
      <c r="V747" s="1282"/>
      <c r="W747" s="1282"/>
      <c r="X747" s="1282"/>
      <c r="Y747" s="1282"/>
      <c r="Z747" s="1282"/>
    </row>
    <row r="748" spans="1:26" ht="16.5" customHeight="1">
      <c r="A748" s="1281"/>
      <c r="B748" s="1282"/>
      <c r="C748" s="1282"/>
      <c r="D748" s="1282"/>
      <c r="E748" s="1282"/>
      <c r="F748" s="1282"/>
      <c r="G748" s="1282"/>
      <c r="H748" s="1282"/>
      <c r="I748" s="1282"/>
      <c r="J748" s="1282"/>
      <c r="K748" s="1282"/>
      <c r="L748" s="1282"/>
      <c r="M748" s="1282"/>
      <c r="N748" s="1282"/>
      <c r="O748" s="1282"/>
      <c r="P748" s="1282"/>
      <c r="Q748" s="1282"/>
      <c r="R748" s="1282"/>
      <c r="S748" s="1282"/>
      <c r="T748" s="1282"/>
      <c r="U748" s="1282"/>
      <c r="V748" s="1282"/>
      <c r="W748" s="1282"/>
      <c r="X748" s="1282"/>
      <c r="Y748" s="1282"/>
      <c r="Z748" s="1282"/>
    </row>
    <row r="749" spans="1:26" ht="16.5" customHeight="1">
      <c r="A749" s="1281"/>
      <c r="B749" s="1282"/>
      <c r="C749" s="1282"/>
      <c r="D749" s="1282"/>
      <c r="E749" s="1282"/>
      <c r="F749" s="1282"/>
      <c r="G749" s="1282"/>
      <c r="H749" s="1282"/>
      <c r="I749" s="1282"/>
      <c r="J749" s="1282"/>
      <c r="K749" s="1282"/>
      <c r="L749" s="1282"/>
      <c r="M749" s="1282"/>
      <c r="N749" s="1282"/>
      <c r="O749" s="1282"/>
      <c r="P749" s="1282"/>
      <c r="Q749" s="1282"/>
      <c r="R749" s="1282"/>
      <c r="S749" s="1282"/>
      <c r="T749" s="1282"/>
      <c r="U749" s="1282"/>
      <c r="V749" s="1282"/>
      <c r="W749" s="1282"/>
      <c r="X749" s="1282"/>
      <c r="Y749" s="1282"/>
      <c r="Z749" s="1282"/>
    </row>
    <row r="750" spans="1:26" ht="16.5" customHeight="1">
      <c r="A750" s="1281"/>
      <c r="B750" s="1282"/>
      <c r="C750" s="1282"/>
      <c r="D750" s="1282"/>
      <c r="E750" s="1282"/>
      <c r="F750" s="1282"/>
      <c r="G750" s="1282"/>
      <c r="H750" s="1282"/>
      <c r="I750" s="1282"/>
      <c r="J750" s="1282"/>
      <c r="K750" s="1282"/>
      <c r="L750" s="1282"/>
      <c r="M750" s="1282"/>
      <c r="N750" s="1282"/>
      <c r="O750" s="1282"/>
      <c r="P750" s="1282"/>
      <c r="Q750" s="1282"/>
      <c r="R750" s="1282"/>
      <c r="S750" s="1282"/>
      <c r="T750" s="1282"/>
      <c r="U750" s="1282"/>
      <c r="V750" s="1282"/>
      <c r="W750" s="1282"/>
      <c r="X750" s="1282"/>
      <c r="Y750" s="1282"/>
      <c r="Z750" s="1282"/>
    </row>
    <row r="751" spans="1:26" ht="16.5" customHeight="1">
      <c r="A751" s="1281"/>
      <c r="B751" s="1282"/>
      <c r="C751" s="1282"/>
      <c r="D751" s="1282"/>
      <c r="E751" s="1282"/>
      <c r="F751" s="1282"/>
      <c r="G751" s="1282"/>
      <c r="H751" s="1282"/>
      <c r="I751" s="1282"/>
      <c r="J751" s="1282"/>
      <c r="K751" s="1282"/>
      <c r="L751" s="1282"/>
      <c r="M751" s="1282"/>
      <c r="N751" s="1282"/>
      <c r="O751" s="1282"/>
      <c r="P751" s="1282"/>
      <c r="Q751" s="1282"/>
      <c r="R751" s="1282"/>
      <c r="S751" s="1282"/>
      <c r="T751" s="1282"/>
      <c r="U751" s="1282"/>
      <c r="V751" s="1282"/>
      <c r="W751" s="1282"/>
      <c r="X751" s="1282"/>
      <c r="Y751" s="1282"/>
      <c r="Z751" s="1282"/>
    </row>
    <row r="752" spans="1:26" ht="16.5" customHeight="1">
      <c r="A752" s="1281"/>
      <c r="B752" s="1282"/>
      <c r="C752" s="1282"/>
      <c r="D752" s="1282"/>
      <c r="E752" s="1282"/>
      <c r="F752" s="1282"/>
      <c r="G752" s="1282"/>
      <c r="H752" s="1282"/>
      <c r="I752" s="1282"/>
      <c r="J752" s="1282"/>
      <c r="K752" s="1282"/>
      <c r="L752" s="1282"/>
      <c r="M752" s="1282"/>
      <c r="N752" s="1282"/>
      <c r="O752" s="1282"/>
      <c r="P752" s="1282"/>
      <c r="Q752" s="1282"/>
      <c r="R752" s="1282"/>
      <c r="S752" s="1282"/>
      <c r="T752" s="1282"/>
      <c r="U752" s="1282"/>
      <c r="V752" s="1282"/>
      <c r="W752" s="1282"/>
      <c r="X752" s="1282"/>
      <c r="Y752" s="1282"/>
      <c r="Z752" s="1282"/>
    </row>
    <row r="753" spans="1:26" ht="16.5" customHeight="1">
      <c r="A753" s="1281"/>
      <c r="B753" s="1282"/>
      <c r="C753" s="1282"/>
      <c r="D753" s="1282"/>
      <c r="E753" s="1282"/>
      <c r="F753" s="1282"/>
      <c r="G753" s="1282"/>
      <c r="H753" s="1282"/>
      <c r="I753" s="1282"/>
      <c r="J753" s="1282"/>
      <c r="K753" s="1282"/>
      <c r="L753" s="1282"/>
      <c r="M753" s="1282"/>
      <c r="N753" s="1282"/>
      <c r="O753" s="1282"/>
      <c r="P753" s="1282"/>
      <c r="Q753" s="1282"/>
      <c r="R753" s="1282"/>
      <c r="S753" s="1282"/>
      <c r="T753" s="1282"/>
      <c r="U753" s="1282"/>
      <c r="V753" s="1282"/>
      <c r="W753" s="1282"/>
      <c r="X753" s="1282"/>
      <c r="Y753" s="1282"/>
      <c r="Z753" s="1282"/>
    </row>
    <row r="754" spans="1:26" ht="16.5" customHeight="1">
      <c r="A754" s="1281"/>
      <c r="B754" s="1282"/>
      <c r="C754" s="1282"/>
      <c r="D754" s="1282"/>
      <c r="E754" s="1282"/>
      <c r="F754" s="1282"/>
      <c r="G754" s="1282"/>
      <c r="H754" s="1282"/>
      <c r="I754" s="1282"/>
      <c r="J754" s="1282"/>
      <c r="K754" s="1282"/>
      <c r="L754" s="1282"/>
      <c r="M754" s="1282"/>
      <c r="N754" s="1282"/>
      <c r="O754" s="1282"/>
      <c r="P754" s="1282"/>
      <c r="Q754" s="1282"/>
      <c r="R754" s="1282"/>
      <c r="S754" s="1282"/>
      <c r="T754" s="1282"/>
      <c r="U754" s="1282"/>
      <c r="V754" s="1282"/>
      <c r="W754" s="1282"/>
      <c r="X754" s="1282"/>
      <c r="Y754" s="1282"/>
      <c r="Z754" s="1282"/>
    </row>
    <row r="755" spans="1:26" ht="16.5" customHeight="1">
      <c r="A755" s="1281"/>
      <c r="B755" s="1282"/>
      <c r="C755" s="1282"/>
      <c r="D755" s="1282"/>
      <c r="E755" s="1282"/>
      <c r="F755" s="1282"/>
      <c r="G755" s="1282"/>
      <c r="H755" s="1282"/>
      <c r="I755" s="1282"/>
      <c r="J755" s="1282"/>
      <c r="K755" s="1282"/>
      <c r="L755" s="1282"/>
      <c r="M755" s="1282"/>
      <c r="N755" s="1282"/>
      <c r="O755" s="1282"/>
      <c r="P755" s="1282"/>
      <c r="Q755" s="1282"/>
      <c r="R755" s="1282"/>
      <c r="S755" s="1282"/>
      <c r="T755" s="1282"/>
      <c r="U755" s="1282"/>
      <c r="V755" s="1282"/>
      <c r="W755" s="1282"/>
      <c r="X755" s="1282"/>
      <c r="Y755" s="1282"/>
      <c r="Z755" s="1282"/>
    </row>
    <row r="756" spans="1:26" ht="16.5" customHeight="1">
      <c r="A756" s="1281"/>
      <c r="B756" s="1282"/>
      <c r="C756" s="1282"/>
      <c r="D756" s="1282"/>
      <c r="E756" s="1282"/>
      <c r="F756" s="1282"/>
      <c r="G756" s="1282"/>
      <c r="H756" s="1282"/>
      <c r="I756" s="1282"/>
      <c r="J756" s="1282"/>
      <c r="K756" s="1282"/>
      <c r="L756" s="1282"/>
      <c r="M756" s="1282"/>
      <c r="N756" s="1282"/>
      <c r="O756" s="1282"/>
      <c r="P756" s="1282"/>
      <c r="Q756" s="1282"/>
      <c r="R756" s="1282"/>
      <c r="S756" s="1282"/>
      <c r="T756" s="1282"/>
      <c r="U756" s="1282"/>
      <c r="V756" s="1282"/>
      <c r="W756" s="1282"/>
      <c r="X756" s="1282"/>
      <c r="Y756" s="1282"/>
      <c r="Z756" s="1282"/>
    </row>
    <row r="757" spans="1:26" ht="16.5" customHeight="1">
      <c r="A757" s="1281"/>
      <c r="B757" s="1282"/>
      <c r="C757" s="1282"/>
      <c r="D757" s="1282"/>
      <c r="E757" s="1282"/>
      <c r="F757" s="1282"/>
      <c r="G757" s="1282"/>
      <c r="H757" s="1282"/>
      <c r="I757" s="1282"/>
      <c r="J757" s="1282"/>
      <c r="K757" s="1282"/>
      <c r="L757" s="1282"/>
      <c r="M757" s="1282"/>
      <c r="N757" s="1282"/>
      <c r="O757" s="1282"/>
      <c r="P757" s="1282"/>
      <c r="Q757" s="1282"/>
      <c r="R757" s="1282"/>
      <c r="S757" s="1282"/>
      <c r="T757" s="1282"/>
      <c r="U757" s="1282"/>
      <c r="V757" s="1282"/>
      <c r="W757" s="1282"/>
      <c r="X757" s="1282"/>
      <c r="Y757" s="1282"/>
      <c r="Z757" s="1282"/>
    </row>
    <row r="758" spans="1:26" ht="16.5" customHeight="1">
      <c r="A758" s="1281"/>
      <c r="B758" s="1282"/>
      <c r="C758" s="1282"/>
      <c r="D758" s="1282"/>
      <c r="E758" s="1282"/>
      <c r="F758" s="1282"/>
      <c r="G758" s="1282"/>
      <c r="H758" s="1282"/>
      <c r="I758" s="1282"/>
      <c r="J758" s="1282"/>
      <c r="K758" s="1282"/>
      <c r="L758" s="1282"/>
      <c r="M758" s="1282"/>
      <c r="N758" s="1282"/>
      <c r="O758" s="1282"/>
      <c r="P758" s="1282"/>
      <c r="Q758" s="1282"/>
      <c r="R758" s="1282"/>
      <c r="S758" s="1282"/>
      <c r="T758" s="1282"/>
      <c r="U758" s="1282"/>
      <c r="V758" s="1282"/>
      <c r="W758" s="1282"/>
      <c r="X758" s="1282"/>
      <c r="Y758" s="1282"/>
      <c r="Z758" s="1282"/>
    </row>
    <row r="759" spans="1:26" ht="16.5" customHeight="1">
      <c r="A759" s="1281"/>
      <c r="B759" s="1282"/>
      <c r="C759" s="1282"/>
      <c r="D759" s="1282"/>
      <c r="E759" s="1282"/>
      <c r="F759" s="1282"/>
      <c r="G759" s="1282"/>
      <c r="H759" s="1282"/>
      <c r="I759" s="1282"/>
      <c r="J759" s="1282"/>
      <c r="K759" s="1282"/>
      <c r="L759" s="1282"/>
      <c r="M759" s="1282"/>
      <c r="N759" s="1282"/>
      <c r="O759" s="1282"/>
      <c r="P759" s="1282"/>
      <c r="Q759" s="1282"/>
      <c r="R759" s="1282"/>
      <c r="S759" s="1282"/>
      <c r="T759" s="1282"/>
      <c r="U759" s="1282"/>
      <c r="V759" s="1282"/>
      <c r="W759" s="1282"/>
      <c r="X759" s="1282"/>
      <c r="Y759" s="1282"/>
      <c r="Z759" s="1282"/>
    </row>
    <row r="760" spans="1:26" ht="16.5" customHeight="1">
      <c r="A760" s="1281"/>
      <c r="B760" s="1282"/>
      <c r="C760" s="1282"/>
      <c r="D760" s="1282"/>
      <c r="E760" s="1282"/>
      <c r="F760" s="1282"/>
      <c r="G760" s="1282"/>
      <c r="H760" s="1282"/>
      <c r="I760" s="1282"/>
      <c r="J760" s="1282"/>
      <c r="K760" s="1282"/>
      <c r="L760" s="1282"/>
      <c r="M760" s="1282"/>
      <c r="N760" s="1282"/>
      <c r="O760" s="1282"/>
      <c r="P760" s="1282"/>
      <c r="Q760" s="1282"/>
      <c r="R760" s="1282"/>
      <c r="S760" s="1282"/>
      <c r="T760" s="1282"/>
      <c r="U760" s="1282"/>
      <c r="V760" s="1282"/>
      <c r="W760" s="1282"/>
      <c r="X760" s="1282"/>
      <c r="Y760" s="1282"/>
      <c r="Z760" s="1282"/>
    </row>
    <row r="761" spans="1:26" ht="16.5" customHeight="1">
      <c r="A761" s="1281"/>
      <c r="B761" s="1282"/>
      <c r="C761" s="1282"/>
      <c r="D761" s="1282"/>
      <c r="E761" s="1282"/>
      <c r="F761" s="1282"/>
      <c r="G761" s="1282"/>
      <c r="H761" s="1282"/>
      <c r="I761" s="1282"/>
      <c r="J761" s="1282"/>
      <c r="K761" s="1282"/>
      <c r="L761" s="1282"/>
      <c r="M761" s="1282"/>
      <c r="N761" s="1282"/>
      <c r="O761" s="1282"/>
      <c r="P761" s="1282"/>
      <c r="Q761" s="1282"/>
      <c r="R761" s="1282"/>
      <c r="S761" s="1282"/>
      <c r="T761" s="1282"/>
      <c r="U761" s="1282"/>
      <c r="V761" s="1282"/>
      <c r="W761" s="1282"/>
      <c r="X761" s="1282"/>
      <c r="Y761" s="1282"/>
      <c r="Z761" s="1282"/>
    </row>
    <row r="762" spans="1:26" ht="16.5" customHeight="1">
      <c r="A762" s="1281"/>
      <c r="B762" s="1282"/>
      <c r="C762" s="1282"/>
      <c r="D762" s="1282"/>
      <c r="E762" s="1282"/>
      <c r="F762" s="1282"/>
      <c r="G762" s="1282"/>
      <c r="H762" s="1282"/>
      <c r="I762" s="1282"/>
      <c r="J762" s="1282"/>
      <c r="K762" s="1282"/>
      <c r="L762" s="1282"/>
      <c r="M762" s="1282"/>
      <c r="N762" s="1282"/>
      <c r="O762" s="1282"/>
      <c r="P762" s="1282"/>
      <c r="Q762" s="1282"/>
      <c r="R762" s="1282"/>
      <c r="S762" s="1282"/>
      <c r="T762" s="1282"/>
      <c r="U762" s="1282"/>
      <c r="V762" s="1282"/>
      <c r="W762" s="1282"/>
      <c r="X762" s="1282"/>
      <c r="Y762" s="1282"/>
      <c r="Z762" s="1282"/>
    </row>
    <row r="763" spans="1:26" ht="16.5" customHeight="1">
      <c r="A763" s="1281"/>
      <c r="B763" s="1282"/>
      <c r="C763" s="1282"/>
      <c r="D763" s="1282"/>
      <c r="E763" s="1282"/>
      <c r="F763" s="1282"/>
      <c r="G763" s="1282"/>
      <c r="H763" s="1282"/>
      <c r="I763" s="1282"/>
      <c r="J763" s="1282"/>
      <c r="K763" s="1282"/>
      <c r="L763" s="1282"/>
      <c r="M763" s="1282"/>
      <c r="N763" s="1282"/>
      <c r="O763" s="1282"/>
      <c r="P763" s="1282"/>
      <c r="Q763" s="1282"/>
      <c r="R763" s="1282"/>
      <c r="S763" s="1282"/>
      <c r="T763" s="1282"/>
      <c r="U763" s="1282"/>
      <c r="V763" s="1282"/>
      <c r="W763" s="1282"/>
      <c r="X763" s="1282"/>
      <c r="Y763" s="1282"/>
      <c r="Z763" s="1282"/>
    </row>
    <row r="764" spans="1:26" ht="16.5" customHeight="1">
      <c r="A764" s="1281"/>
      <c r="B764" s="1282"/>
      <c r="C764" s="1282"/>
      <c r="D764" s="1282"/>
      <c r="E764" s="1282"/>
      <c r="F764" s="1282"/>
      <c r="G764" s="1282"/>
      <c r="H764" s="1282"/>
      <c r="I764" s="1282"/>
      <c r="J764" s="1282"/>
      <c r="K764" s="1282"/>
      <c r="L764" s="1282"/>
      <c r="M764" s="1282"/>
      <c r="N764" s="1282"/>
      <c r="O764" s="1282"/>
      <c r="P764" s="1282"/>
      <c r="Q764" s="1282"/>
      <c r="R764" s="1282"/>
      <c r="S764" s="1282"/>
      <c r="T764" s="1282"/>
      <c r="U764" s="1282"/>
      <c r="V764" s="1282"/>
      <c r="W764" s="1282"/>
      <c r="X764" s="1282"/>
      <c r="Y764" s="1282"/>
      <c r="Z764" s="1282"/>
    </row>
    <row r="765" spans="1:26" ht="16.5" customHeight="1">
      <c r="A765" s="1281"/>
      <c r="B765" s="1282"/>
      <c r="C765" s="1282"/>
      <c r="D765" s="1282"/>
      <c r="E765" s="1282"/>
      <c r="F765" s="1282"/>
      <c r="G765" s="1282"/>
      <c r="H765" s="1282"/>
      <c r="I765" s="1282"/>
      <c r="J765" s="1282"/>
      <c r="K765" s="1282"/>
      <c r="L765" s="1282"/>
      <c r="M765" s="1282"/>
      <c r="N765" s="1282"/>
      <c r="O765" s="1282"/>
      <c r="P765" s="1282"/>
      <c r="Q765" s="1282"/>
      <c r="R765" s="1282"/>
      <c r="S765" s="1282"/>
      <c r="T765" s="1282"/>
      <c r="U765" s="1282"/>
      <c r="V765" s="1282"/>
      <c r="W765" s="1282"/>
      <c r="X765" s="1282"/>
      <c r="Y765" s="1282"/>
      <c r="Z765" s="1282"/>
    </row>
    <row r="766" spans="1:26" ht="16.5" customHeight="1">
      <c r="A766" s="1281"/>
      <c r="B766" s="1282"/>
      <c r="C766" s="1282"/>
      <c r="D766" s="1282"/>
      <c r="E766" s="1282"/>
      <c r="F766" s="1282"/>
      <c r="G766" s="1282"/>
      <c r="H766" s="1282"/>
      <c r="I766" s="1282"/>
      <c r="J766" s="1282"/>
      <c r="K766" s="1282"/>
      <c r="L766" s="1282"/>
      <c r="M766" s="1282"/>
      <c r="N766" s="1282"/>
      <c r="O766" s="1282"/>
      <c r="P766" s="1282"/>
      <c r="Q766" s="1282"/>
      <c r="R766" s="1282"/>
      <c r="S766" s="1282"/>
      <c r="T766" s="1282"/>
      <c r="U766" s="1282"/>
      <c r="V766" s="1282"/>
      <c r="W766" s="1282"/>
      <c r="X766" s="1282"/>
      <c r="Y766" s="1282"/>
      <c r="Z766" s="1282"/>
    </row>
    <row r="767" spans="1:26" ht="16.5" customHeight="1">
      <c r="A767" s="1281"/>
      <c r="B767" s="1282"/>
      <c r="C767" s="1282"/>
      <c r="D767" s="1282"/>
      <c r="E767" s="1282"/>
      <c r="F767" s="1282"/>
      <c r="G767" s="1282"/>
      <c r="H767" s="1282"/>
      <c r="I767" s="1282"/>
      <c r="J767" s="1282"/>
      <c r="K767" s="1282"/>
      <c r="L767" s="1282"/>
      <c r="M767" s="1282"/>
      <c r="N767" s="1282"/>
      <c r="O767" s="1282"/>
      <c r="P767" s="1282"/>
      <c r="Q767" s="1282"/>
      <c r="R767" s="1282"/>
      <c r="S767" s="1282"/>
      <c r="T767" s="1282"/>
      <c r="U767" s="1282"/>
      <c r="V767" s="1282"/>
      <c r="W767" s="1282"/>
      <c r="X767" s="1282"/>
      <c r="Y767" s="1282"/>
      <c r="Z767" s="1282"/>
    </row>
    <row r="768" spans="1:26" ht="16.5" customHeight="1">
      <c r="A768" s="1281"/>
      <c r="B768" s="1282"/>
      <c r="C768" s="1282"/>
      <c r="D768" s="1282"/>
      <c r="E768" s="1282"/>
      <c r="F768" s="1282"/>
      <c r="G768" s="1282"/>
      <c r="H768" s="1282"/>
      <c r="I768" s="1282"/>
      <c r="J768" s="1282"/>
      <c r="K768" s="1282"/>
      <c r="L768" s="1282"/>
      <c r="M768" s="1282"/>
      <c r="N768" s="1282"/>
      <c r="O768" s="1282"/>
      <c r="P768" s="1282"/>
      <c r="Q768" s="1282"/>
      <c r="R768" s="1282"/>
      <c r="S768" s="1282"/>
      <c r="T768" s="1282"/>
      <c r="U768" s="1282"/>
      <c r="V768" s="1282"/>
      <c r="W768" s="1282"/>
      <c r="X768" s="1282"/>
      <c r="Y768" s="1282"/>
      <c r="Z768" s="1282"/>
    </row>
    <row r="769" spans="1:26" ht="16.5" customHeight="1">
      <c r="A769" s="1281"/>
      <c r="B769" s="1282"/>
      <c r="C769" s="1282"/>
      <c r="D769" s="1282"/>
      <c r="E769" s="1282"/>
      <c r="F769" s="1282"/>
      <c r="G769" s="1282"/>
      <c r="H769" s="1282"/>
      <c r="I769" s="1282"/>
      <c r="J769" s="1282"/>
      <c r="K769" s="1282"/>
      <c r="L769" s="1282"/>
      <c r="M769" s="1282"/>
      <c r="N769" s="1282"/>
      <c r="O769" s="1282"/>
      <c r="P769" s="1282"/>
      <c r="Q769" s="1282"/>
      <c r="R769" s="1282"/>
      <c r="S769" s="1282"/>
      <c r="T769" s="1282"/>
      <c r="U769" s="1282"/>
      <c r="V769" s="1282"/>
      <c r="W769" s="1282"/>
      <c r="X769" s="1282"/>
      <c r="Y769" s="1282"/>
      <c r="Z769" s="1282"/>
    </row>
    <row r="770" spans="1:26" ht="16.5" customHeight="1">
      <c r="A770" s="1281"/>
      <c r="B770" s="1282"/>
      <c r="C770" s="1282"/>
      <c r="D770" s="1282"/>
      <c r="E770" s="1282"/>
      <c r="F770" s="1282"/>
      <c r="G770" s="1282"/>
      <c r="H770" s="1282"/>
      <c r="I770" s="1282"/>
      <c r="J770" s="1282"/>
      <c r="K770" s="1282"/>
      <c r="L770" s="1282"/>
      <c r="M770" s="1282"/>
      <c r="N770" s="1282"/>
      <c r="O770" s="1282"/>
      <c r="P770" s="1282"/>
      <c r="Q770" s="1282"/>
      <c r="R770" s="1282"/>
      <c r="S770" s="1282"/>
      <c r="T770" s="1282"/>
      <c r="U770" s="1282"/>
      <c r="V770" s="1282"/>
      <c r="W770" s="1282"/>
      <c r="X770" s="1282"/>
      <c r="Y770" s="1282"/>
      <c r="Z770" s="1282"/>
    </row>
    <row r="771" spans="1:26" ht="16.5" customHeight="1">
      <c r="A771" s="1281"/>
      <c r="B771" s="1282"/>
      <c r="C771" s="1282"/>
      <c r="D771" s="1282"/>
      <c r="E771" s="1282"/>
      <c r="F771" s="1282"/>
      <c r="G771" s="1282"/>
      <c r="H771" s="1282"/>
      <c r="I771" s="1282"/>
      <c r="J771" s="1282"/>
      <c r="K771" s="1282"/>
      <c r="L771" s="1282"/>
      <c r="M771" s="1282"/>
      <c r="N771" s="1282"/>
      <c r="O771" s="1282"/>
      <c r="P771" s="1282"/>
      <c r="Q771" s="1282"/>
      <c r="R771" s="1282"/>
      <c r="S771" s="1282"/>
      <c r="T771" s="1282"/>
      <c r="U771" s="1282"/>
      <c r="V771" s="1282"/>
      <c r="W771" s="1282"/>
      <c r="X771" s="1282"/>
      <c r="Y771" s="1282"/>
      <c r="Z771" s="1282"/>
    </row>
    <row r="772" spans="1:26" ht="16.5" customHeight="1">
      <c r="A772" s="1281"/>
      <c r="B772" s="1282"/>
      <c r="C772" s="1282"/>
      <c r="D772" s="1282"/>
      <c r="E772" s="1282"/>
      <c r="F772" s="1282"/>
      <c r="G772" s="1282"/>
      <c r="H772" s="1282"/>
      <c r="I772" s="1282"/>
      <c r="J772" s="1282"/>
      <c r="K772" s="1282"/>
      <c r="L772" s="1282"/>
      <c r="M772" s="1282"/>
      <c r="N772" s="1282"/>
      <c r="O772" s="1282"/>
      <c r="P772" s="1282"/>
      <c r="Q772" s="1282"/>
      <c r="R772" s="1282"/>
      <c r="S772" s="1282"/>
      <c r="T772" s="1282"/>
      <c r="U772" s="1282"/>
      <c r="V772" s="1282"/>
      <c r="W772" s="1282"/>
      <c r="X772" s="1282"/>
      <c r="Y772" s="1282"/>
      <c r="Z772" s="1282"/>
    </row>
    <row r="773" spans="1:26" ht="16.5" customHeight="1">
      <c r="A773" s="1281"/>
      <c r="B773" s="1282"/>
      <c r="C773" s="1282"/>
      <c r="D773" s="1282"/>
      <c r="E773" s="1282"/>
      <c r="F773" s="1282"/>
      <c r="G773" s="1282"/>
      <c r="H773" s="1282"/>
      <c r="I773" s="1282"/>
      <c r="J773" s="1282"/>
      <c r="K773" s="1282"/>
      <c r="L773" s="1282"/>
      <c r="M773" s="1282"/>
      <c r="N773" s="1282"/>
      <c r="O773" s="1282"/>
      <c r="P773" s="1282"/>
      <c r="Q773" s="1282"/>
      <c r="R773" s="1282"/>
      <c r="S773" s="1282"/>
      <c r="T773" s="1282"/>
      <c r="U773" s="1282"/>
      <c r="V773" s="1282"/>
      <c r="W773" s="1282"/>
      <c r="X773" s="1282"/>
      <c r="Y773" s="1282"/>
      <c r="Z773" s="1282"/>
    </row>
    <row r="774" spans="1:26" ht="16.5" customHeight="1">
      <c r="A774" s="1281"/>
      <c r="B774" s="1282"/>
      <c r="C774" s="1282"/>
      <c r="D774" s="1282"/>
      <c r="E774" s="1282"/>
      <c r="F774" s="1282"/>
      <c r="G774" s="1282"/>
      <c r="H774" s="1282"/>
      <c r="I774" s="1282"/>
      <c r="J774" s="1282"/>
      <c r="K774" s="1282"/>
      <c r="L774" s="1282"/>
      <c r="M774" s="1282"/>
      <c r="N774" s="1282"/>
      <c r="O774" s="1282"/>
      <c r="P774" s="1282"/>
      <c r="Q774" s="1282"/>
      <c r="R774" s="1282"/>
      <c r="S774" s="1282"/>
      <c r="T774" s="1282"/>
      <c r="U774" s="1282"/>
      <c r="V774" s="1282"/>
      <c r="W774" s="1282"/>
      <c r="X774" s="1282"/>
      <c r="Y774" s="1282"/>
      <c r="Z774" s="1282"/>
    </row>
    <row r="775" spans="1:26" ht="16.5" customHeight="1">
      <c r="A775" s="1281"/>
      <c r="B775" s="1282"/>
      <c r="C775" s="1282"/>
      <c r="D775" s="1282"/>
      <c r="E775" s="1282"/>
      <c r="F775" s="1282"/>
      <c r="G775" s="1282"/>
      <c r="H775" s="1282"/>
      <c r="I775" s="1282"/>
      <c r="J775" s="1282"/>
      <c r="K775" s="1282"/>
      <c r="L775" s="1282"/>
      <c r="M775" s="1282"/>
      <c r="N775" s="1282"/>
      <c r="O775" s="1282"/>
      <c r="P775" s="1282"/>
      <c r="Q775" s="1282"/>
      <c r="R775" s="1282"/>
      <c r="S775" s="1282"/>
      <c r="T775" s="1282"/>
      <c r="U775" s="1282"/>
      <c r="V775" s="1282"/>
      <c r="W775" s="1282"/>
      <c r="X775" s="1282"/>
      <c r="Y775" s="1282"/>
      <c r="Z775" s="1282"/>
    </row>
    <row r="776" spans="1:26" ht="16.5" customHeight="1">
      <c r="A776" s="1281"/>
      <c r="B776" s="1282"/>
      <c r="C776" s="1282"/>
      <c r="D776" s="1282"/>
      <c r="E776" s="1282"/>
      <c r="F776" s="1282"/>
      <c r="G776" s="1282"/>
      <c r="H776" s="1282"/>
      <c r="I776" s="1282"/>
      <c r="J776" s="1282"/>
      <c r="K776" s="1282"/>
      <c r="L776" s="1282"/>
      <c r="M776" s="1282"/>
      <c r="N776" s="1282"/>
      <c r="O776" s="1282"/>
      <c r="P776" s="1282"/>
      <c r="Q776" s="1282"/>
      <c r="R776" s="1282"/>
      <c r="S776" s="1282"/>
      <c r="T776" s="1282"/>
      <c r="U776" s="1282"/>
      <c r="V776" s="1282"/>
      <c r="W776" s="1282"/>
      <c r="X776" s="1282"/>
      <c r="Y776" s="1282"/>
      <c r="Z776" s="1282"/>
    </row>
    <row r="777" spans="1:26" ht="16.5" customHeight="1">
      <c r="A777" s="1281"/>
      <c r="B777" s="1282"/>
      <c r="C777" s="1282"/>
      <c r="D777" s="1282"/>
      <c r="E777" s="1282"/>
      <c r="F777" s="1282"/>
      <c r="G777" s="1282"/>
      <c r="H777" s="1282"/>
      <c r="I777" s="1282"/>
      <c r="J777" s="1282"/>
      <c r="K777" s="1282"/>
      <c r="L777" s="1282"/>
      <c r="M777" s="1282"/>
      <c r="N777" s="1282"/>
      <c r="O777" s="1282"/>
      <c r="P777" s="1282"/>
      <c r="Q777" s="1282"/>
      <c r="R777" s="1282"/>
      <c r="S777" s="1282"/>
      <c r="T777" s="1282"/>
      <c r="U777" s="1282"/>
      <c r="V777" s="1282"/>
      <c r="W777" s="1282"/>
      <c r="X777" s="1282"/>
      <c r="Y777" s="1282"/>
      <c r="Z777" s="1282"/>
    </row>
    <row r="778" spans="1:26" ht="16.5" customHeight="1">
      <c r="A778" s="1281"/>
      <c r="B778" s="1282"/>
      <c r="C778" s="1282"/>
      <c r="D778" s="1282"/>
      <c r="E778" s="1282"/>
      <c r="F778" s="1282"/>
      <c r="G778" s="1282"/>
      <c r="H778" s="1282"/>
      <c r="I778" s="1282"/>
      <c r="J778" s="1282"/>
      <c r="K778" s="1282"/>
      <c r="L778" s="1282"/>
      <c r="M778" s="1282"/>
      <c r="N778" s="1282"/>
      <c r="O778" s="1282"/>
      <c r="P778" s="1282"/>
      <c r="Q778" s="1282"/>
      <c r="R778" s="1282"/>
      <c r="S778" s="1282"/>
      <c r="T778" s="1282"/>
      <c r="U778" s="1282"/>
      <c r="V778" s="1282"/>
      <c r="W778" s="1282"/>
      <c r="X778" s="1282"/>
      <c r="Y778" s="1282"/>
      <c r="Z778" s="1282"/>
    </row>
    <row r="779" spans="1:26" ht="16.5" customHeight="1">
      <c r="A779" s="1281"/>
      <c r="B779" s="1282"/>
      <c r="C779" s="1282"/>
      <c r="D779" s="1282"/>
      <c r="E779" s="1282"/>
      <c r="F779" s="1282"/>
      <c r="G779" s="1282"/>
      <c r="H779" s="1282"/>
      <c r="I779" s="1282"/>
      <c r="J779" s="1282"/>
      <c r="K779" s="1282"/>
      <c r="L779" s="1282"/>
      <c r="M779" s="1282"/>
      <c r="N779" s="1282"/>
      <c r="O779" s="1282"/>
      <c r="P779" s="1282"/>
      <c r="Q779" s="1282"/>
      <c r="R779" s="1282"/>
      <c r="S779" s="1282"/>
      <c r="T779" s="1282"/>
      <c r="U779" s="1282"/>
      <c r="V779" s="1282"/>
      <c r="W779" s="1282"/>
      <c r="X779" s="1282"/>
      <c r="Y779" s="1282"/>
      <c r="Z779" s="1282"/>
    </row>
    <row r="780" spans="1:26" ht="16.5" customHeight="1">
      <c r="A780" s="1281"/>
      <c r="B780" s="1282"/>
      <c r="C780" s="1282"/>
      <c r="D780" s="1282"/>
      <c r="E780" s="1282"/>
      <c r="F780" s="1282"/>
      <c r="G780" s="1282"/>
      <c r="H780" s="1282"/>
      <c r="I780" s="1282"/>
      <c r="J780" s="1282"/>
      <c r="K780" s="1282"/>
      <c r="L780" s="1282"/>
      <c r="M780" s="1282"/>
      <c r="N780" s="1282"/>
      <c r="O780" s="1282"/>
      <c r="P780" s="1282"/>
      <c r="Q780" s="1282"/>
      <c r="R780" s="1282"/>
      <c r="S780" s="1282"/>
      <c r="T780" s="1282"/>
      <c r="U780" s="1282"/>
      <c r="V780" s="1282"/>
      <c r="W780" s="1282"/>
      <c r="X780" s="1282"/>
      <c r="Y780" s="1282"/>
      <c r="Z780" s="1282"/>
    </row>
    <row r="781" spans="1:26" ht="16.5" customHeight="1">
      <c r="A781" s="1281"/>
      <c r="B781" s="1282"/>
      <c r="C781" s="1282"/>
      <c r="D781" s="1282"/>
      <c r="E781" s="1282"/>
      <c r="F781" s="1282"/>
      <c r="G781" s="1282"/>
      <c r="H781" s="1282"/>
      <c r="I781" s="1282"/>
      <c r="J781" s="1282"/>
      <c r="K781" s="1282"/>
      <c r="L781" s="1282"/>
      <c r="M781" s="1282"/>
      <c r="N781" s="1282"/>
      <c r="O781" s="1282"/>
      <c r="P781" s="1282"/>
      <c r="Q781" s="1282"/>
      <c r="R781" s="1282"/>
      <c r="S781" s="1282"/>
      <c r="T781" s="1282"/>
      <c r="U781" s="1282"/>
      <c r="V781" s="1282"/>
      <c r="W781" s="1282"/>
      <c r="X781" s="1282"/>
      <c r="Y781" s="1282"/>
      <c r="Z781" s="1282"/>
    </row>
    <row r="782" spans="1:26" ht="16.5" customHeight="1">
      <c r="A782" s="1281"/>
      <c r="B782" s="1282"/>
      <c r="C782" s="1282"/>
      <c r="D782" s="1282"/>
      <c r="E782" s="1282"/>
      <c r="F782" s="1282"/>
      <c r="G782" s="1282"/>
      <c r="H782" s="1282"/>
      <c r="I782" s="1282"/>
      <c r="J782" s="1282"/>
      <c r="K782" s="1282"/>
      <c r="L782" s="1282"/>
      <c r="M782" s="1282"/>
      <c r="N782" s="1282"/>
      <c r="O782" s="1282"/>
      <c r="P782" s="1282"/>
      <c r="Q782" s="1282"/>
      <c r="R782" s="1282"/>
      <c r="S782" s="1282"/>
      <c r="T782" s="1282"/>
      <c r="U782" s="1282"/>
      <c r="V782" s="1282"/>
      <c r="W782" s="1282"/>
      <c r="X782" s="1282"/>
      <c r="Y782" s="1282"/>
      <c r="Z782" s="1282"/>
    </row>
    <row r="783" spans="1:26" ht="16.5" customHeight="1">
      <c r="A783" s="1281"/>
      <c r="B783" s="1282"/>
      <c r="C783" s="1282"/>
      <c r="D783" s="1282"/>
      <c r="E783" s="1282"/>
      <c r="F783" s="1282"/>
      <c r="G783" s="1282"/>
      <c r="H783" s="1282"/>
      <c r="I783" s="1282"/>
      <c r="J783" s="1282"/>
      <c r="K783" s="1282"/>
      <c r="L783" s="1282"/>
      <c r="M783" s="1282"/>
      <c r="N783" s="1282"/>
      <c r="O783" s="1282"/>
      <c r="P783" s="1282"/>
      <c r="Q783" s="1282"/>
      <c r="R783" s="1282"/>
      <c r="S783" s="1282"/>
      <c r="T783" s="1282"/>
      <c r="U783" s="1282"/>
      <c r="V783" s="1282"/>
      <c r="W783" s="1282"/>
      <c r="X783" s="1282"/>
      <c r="Y783" s="1282"/>
      <c r="Z783" s="1282"/>
    </row>
    <row r="784" spans="1:26" ht="16.5" customHeight="1">
      <c r="A784" s="1281"/>
      <c r="B784" s="1282"/>
      <c r="C784" s="1282"/>
      <c r="D784" s="1282"/>
      <c r="E784" s="1282"/>
      <c r="F784" s="1282"/>
      <c r="G784" s="1282"/>
      <c r="H784" s="1282"/>
      <c r="I784" s="1282"/>
      <c r="J784" s="1282"/>
      <c r="K784" s="1282"/>
      <c r="L784" s="1282"/>
      <c r="M784" s="1282"/>
      <c r="N784" s="1282"/>
      <c r="O784" s="1282"/>
      <c r="P784" s="1282"/>
      <c r="Q784" s="1282"/>
      <c r="R784" s="1282"/>
      <c r="S784" s="1282"/>
      <c r="T784" s="1282"/>
      <c r="U784" s="1282"/>
      <c r="V784" s="1282"/>
      <c r="W784" s="1282"/>
      <c r="X784" s="1282"/>
      <c r="Y784" s="1282"/>
      <c r="Z784" s="1282"/>
    </row>
    <row r="785" spans="1:26" ht="16.5" customHeight="1">
      <c r="A785" s="1281"/>
      <c r="B785" s="1282"/>
      <c r="C785" s="1282"/>
      <c r="D785" s="1282"/>
      <c r="E785" s="1282"/>
      <c r="F785" s="1282"/>
      <c r="G785" s="1282"/>
      <c r="H785" s="1282"/>
      <c r="I785" s="1282"/>
      <c r="J785" s="1282"/>
      <c r="K785" s="1282"/>
      <c r="L785" s="1282"/>
      <c r="M785" s="1282"/>
      <c r="N785" s="1282"/>
      <c r="O785" s="1282"/>
      <c r="P785" s="1282"/>
      <c r="Q785" s="1282"/>
      <c r="R785" s="1282"/>
      <c r="S785" s="1282"/>
      <c r="T785" s="1282"/>
      <c r="U785" s="1282"/>
      <c r="V785" s="1282"/>
      <c r="W785" s="1282"/>
      <c r="X785" s="1282"/>
      <c r="Y785" s="1282"/>
      <c r="Z785" s="1282"/>
    </row>
    <row r="786" spans="1:26" ht="16.5" customHeight="1">
      <c r="A786" s="1281"/>
      <c r="B786" s="1282"/>
      <c r="C786" s="1282"/>
      <c r="D786" s="1282"/>
      <c r="E786" s="1282"/>
      <c r="F786" s="1282"/>
      <c r="G786" s="1282"/>
      <c r="H786" s="1282"/>
      <c r="I786" s="1282"/>
      <c r="J786" s="1282"/>
      <c r="K786" s="1282"/>
      <c r="L786" s="1282"/>
      <c r="M786" s="1282"/>
      <c r="N786" s="1282"/>
      <c r="O786" s="1282"/>
      <c r="P786" s="1282"/>
      <c r="Q786" s="1282"/>
      <c r="R786" s="1282"/>
      <c r="S786" s="1282"/>
      <c r="T786" s="1282"/>
      <c r="U786" s="1282"/>
      <c r="V786" s="1282"/>
      <c r="W786" s="1282"/>
      <c r="X786" s="1282"/>
      <c r="Y786" s="1282"/>
      <c r="Z786" s="1282"/>
    </row>
    <row r="787" spans="1:26" ht="16.5" customHeight="1">
      <c r="A787" s="1281"/>
      <c r="B787" s="1282"/>
      <c r="C787" s="1282"/>
      <c r="D787" s="1282"/>
      <c r="E787" s="1282"/>
      <c r="F787" s="1282"/>
      <c r="G787" s="1282"/>
      <c r="H787" s="1282"/>
      <c r="I787" s="1282"/>
      <c r="J787" s="1282"/>
      <c r="K787" s="1282"/>
      <c r="L787" s="1282"/>
      <c r="M787" s="1282"/>
      <c r="N787" s="1282"/>
      <c r="O787" s="1282"/>
      <c r="P787" s="1282"/>
      <c r="Q787" s="1282"/>
      <c r="R787" s="1282"/>
      <c r="S787" s="1282"/>
      <c r="T787" s="1282"/>
      <c r="U787" s="1282"/>
      <c r="V787" s="1282"/>
      <c r="W787" s="1282"/>
      <c r="X787" s="1282"/>
      <c r="Y787" s="1282"/>
      <c r="Z787" s="1282"/>
    </row>
    <row r="788" spans="1:26" ht="16.5" customHeight="1">
      <c r="A788" s="1281"/>
      <c r="B788" s="1282"/>
      <c r="C788" s="1282"/>
      <c r="D788" s="1282"/>
      <c r="E788" s="1282"/>
      <c r="F788" s="1282"/>
      <c r="G788" s="1282"/>
      <c r="H788" s="1282"/>
      <c r="I788" s="1282"/>
      <c r="J788" s="1282"/>
      <c r="K788" s="1282"/>
      <c r="L788" s="1282"/>
      <c r="M788" s="1282"/>
      <c r="N788" s="1282"/>
      <c r="O788" s="1282"/>
      <c r="P788" s="1282"/>
      <c r="Q788" s="1282"/>
      <c r="R788" s="1282"/>
      <c r="S788" s="1282"/>
      <c r="T788" s="1282"/>
      <c r="U788" s="1282"/>
      <c r="V788" s="1282"/>
      <c r="W788" s="1282"/>
      <c r="X788" s="1282"/>
      <c r="Y788" s="1282"/>
      <c r="Z788" s="1282"/>
    </row>
    <row r="789" spans="1:26" ht="16.5" customHeight="1">
      <c r="A789" s="1281"/>
      <c r="B789" s="1282"/>
      <c r="C789" s="1282"/>
      <c r="D789" s="1282"/>
      <c r="E789" s="1282"/>
      <c r="F789" s="1282"/>
      <c r="G789" s="1282"/>
      <c r="H789" s="1282"/>
      <c r="I789" s="1282"/>
      <c r="J789" s="1282"/>
      <c r="K789" s="1282"/>
      <c r="L789" s="1282"/>
      <c r="M789" s="1282"/>
      <c r="N789" s="1282"/>
      <c r="O789" s="1282"/>
      <c r="P789" s="1282"/>
      <c r="Q789" s="1282"/>
      <c r="R789" s="1282"/>
      <c r="S789" s="1282"/>
      <c r="T789" s="1282"/>
      <c r="U789" s="1282"/>
      <c r="V789" s="1282"/>
      <c r="W789" s="1282"/>
      <c r="X789" s="1282"/>
      <c r="Y789" s="1282"/>
      <c r="Z789" s="1282"/>
    </row>
    <row r="790" spans="1:26" ht="16.5" customHeight="1">
      <c r="A790" s="1281"/>
      <c r="B790" s="1282"/>
      <c r="C790" s="1282"/>
      <c r="D790" s="1282"/>
      <c r="E790" s="1282"/>
      <c r="F790" s="1282"/>
      <c r="G790" s="1282"/>
      <c r="H790" s="1282"/>
      <c r="I790" s="1282"/>
      <c r="J790" s="1282"/>
      <c r="K790" s="1282"/>
      <c r="L790" s="1282"/>
      <c r="M790" s="1282"/>
      <c r="N790" s="1282"/>
      <c r="O790" s="1282"/>
      <c r="P790" s="1282"/>
      <c r="Q790" s="1282"/>
      <c r="R790" s="1282"/>
      <c r="S790" s="1282"/>
      <c r="T790" s="1282"/>
      <c r="U790" s="1282"/>
      <c r="V790" s="1282"/>
      <c r="W790" s="1282"/>
      <c r="X790" s="1282"/>
      <c r="Y790" s="1282"/>
      <c r="Z790" s="1282"/>
    </row>
    <row r="791" spans="1:26" ht="16.5" customHeight="1">
      <c r="A791" s="1281"/>
      <c r="B791" s="1282"/>
      <c r="C791" s="1282"/>
      <c r="D791" s="1282"/>
      <c r="E791" s="1282"/>
      <c r="F791" s="1282"/>
      <c r="G791" s="1282"/>
      <c r="H791" s="1282"/>
      <c r="I791" s="1282"/>
      <c r="J791" s="1282"/>
      <c r="K791" s="1282"/>
      <c r="L791" s="1282"/>
      <c r="M791" s="1282"/>
      <c r="N791" s="1282"/>
      <c r="O791" s="1282"/>
      <c r="P791" s="1282"/>
      <c r="Q791" s="1282"/>
      <c r="R791" s="1282"/>
      <c r="S791" s="1282"/>
      <c r="T791" s="1282"/>
      <c r="U791" s="1282"/>
      <c r="V791" s="1282"/>
      <c r="W791" s="1282"/>
      <c r="X791" s="1282"/>
      <c r="Y791" s="1282"/>
      <c r="Z791" s="1282"/>
    </row>
    <row r="792" spans="1:26" ht="16.5" customHeight="1">
      <c r="A792" s="1281"/>
      <c r="B792" s="1282"/>
      <c r="C792" s="1282"/>
      <c r="D792" s="1282"/>
      <c r="E792" s="1282"/>
      <c r="F792" s="1282"/>
      <c r="G792" s="1282"/>
      <c r="H792" s="1282"/>
      <c r="I792" s="1282"/>
      <c r="J792" s="1282"/>
      <c r="K792" s="1282"/>
      <c r="L792" s="1282"/>
      <c r="M792" s="1282"/>
      <c r="N792" s="1282"/>
      <c r="O792" s="1282"/>
      <c r="P792" s="1282"/>
      <c r="Q792" s="1282"/>
      <c r="R792" s="1282"/>
      <c r="S792" s="1282"/>
      <c r="T792" s="1282"/>
      <c r="U792" s="1282"/>
      <c r="V792" s="1282"/>
      <c r="W792" s="1282"/>
      <c r="X792" s="1282"/>
      <c r="Y792" s="1282"/>
      <c r="Z792" s="1282"/>
    </row>
    <row r="793" spans="1:26" ht="16.5" customHeight="1">
      <c r="A793" s="1281"/>
      <c r="B793" s="1282"/>
      <c r="C793" s="1282"/>
      <c r="D793" s="1282"/>
      <c r="E793" s="1282"/>
      <c r="F793" s="1282"/>
      <c r="G793" s="1282"/>
      <c r="H793" s="1282"/>
      <c r="I793" s="1282"/>
      <c r="J793" s="1282"/>
      <c r="K793" s="1282"/>
      <c r="L793" s="1282"/>
      <c r="M793" s="1282"/>
      <c r="N793" s="1282"/>
      <c r="O793" s="1282"/>
      <c r="P793" s="1282"/>
      <c r="Q793" s="1282"/>
      <c r="R793" s="1282"/>
      <c r="S793" s="1282"/>
      <c r="T793" s="1282"/>
      <c r="U793" s="1282"/>
      <c r="V793" s="1282"/>
      <c r="W793" s="1282"/>
      <c r="X793" s="1282"/>
      <c r="Y793" s="1282"/>
      <c r="Z793" s="1282"/>
    </row>
    <row r="794" spans="1:26" ht="16.5" customHeight="1">
      <c r="A794" s="1281"/>
      <c r="B794" s="1282"/>
      <c r="C794" s="1282"/>
      <c r="D794" s="1282"/>
      <c r="E794" s="1282"/>
      <c r="F794" s="1282"/>
      <c r="G794" s="1282"/>
      <c r="H794" s="1282"/>
      <c r="I794" s="1282"/>
      <c r="J794" s="1282"/>
      <c r="K794" s="1282"/>
      <c r="L794" s="1282"/>
      <c r="M794" s="1282"/>
      <c r="N794" s="1282"/>
      <c r="O794" s="1282"/>
      <c r="P794" s="1282"/>
      <c r="Q794" s="1282"/>
      <c r="R794" s="1282"/>
      <c r="S794" s="1282"/>
      <c r="T794" s="1282"/>
      <c r="U794" s="1282"/>
      <c r="V794" s="1282"/>
      <c r="W794" s="1282"/>
      <c r="X794" s="1282"/>
      <c r="Y794" s="1282"/>
      <c r="Z794" s="1282"/>
    </row>
    <row r="795" spans="1:26" ht="16.5" customHeight="1">
      <c r="A795" s="1281"/>
      <c r="B795" s="1282"/>
      <c r="C795" s="1282"/>
      <c r="D795" s="1282"/>
      <c r="E795" s="1282"/>
      <c r="F795" s="1282"/>
      <c r="G795" s="1282"/>
      <c r="H795" s="1282"/>
      <c r="I795" s="1282"/>
      <c r="J795" s="1282"/>
      <c r="K795" s="1282"/>
      <c r="L795" s="1282"/>
      <c r="M795" s="1282"/>
      <c r="N795" s="1282"/>
      <c r="O795" s="1282"/>
      <c r="P795" s="1282"/>
      <c r="Q795" s="1282"/>
      <c r="R795" s="1282"/>
      <c r="S795" s="1282"/>
      <c r="T795" s="1282"/>
      <c r="U795" s="1282"/>
      <c r="V795" s="1282"/>
      <c r="W795" s="1282"/>
      <c r="X795" s="1282"/>
      <c r="Y795" s="1282"/>
      <c r="Z795" s="1282"/>
    </row>
    <row r="796" spans="1:26" ht="16.5" customHeight="1">
      <c r="A796" s="1281"/>
      <c r="B796" s="1282"/>
      <c r="C796" s="1282"/>
      <c r="D796" s="1282"/>
      <c r="E796" s="1282"/>
      <c r="F796" s="1282"/>
      <c r="G796" s="1282"/>
      <c r="H796" s="1282"/>
      <c r="I796" s="1282"/>
      <c r="J796" s="1282"/>
      <c r="K796" s="1282"/>
      <c r="L796" s="1282"/>
      <c r="M796" s="1282"/>
      <c r="N796" s="1282"/>
      <c r="O796" s="1282"/>
      <c r="P796" s="1282"/>
      <c r="Q796" s="1282"/>
      <c r="R796" s="1282"/>
      <c r="S796" s="1282"/>
      <c r="T796" s="1282"/>
      <c r="U796" s="1282"/>
      <c r="V796" s="1282"/>
      <c r="W796" s="1282"/>
      <c r="X796" s="1282"/>
      <c r="Y796" s="1282"/>
      <c r="Z796" s="1282"/>
    </row>
    <row r="797" spans="1:26" ht="16.5" customHeight="1">
      <c r="A797" s="1281"/>
      <c r="B797" s="1282"/>
      <c r="C797" s="1282"/>
      <c r="D797" s="1282"/>
      <c r="E797" s="1282"/>
      <c r="F797" s="1282"/>
      <c r="G797" s="1282"/>
      <c r="H797" s="1282"/>
      <c r="I797" s="1282"/>
      <c r="J797" s="1282"/>
      <c r="K797" s="1282"/>
      <c r="L797" s="1282"/>
      <c r="M797" s="1282"/>
      <c r="N797" s="1282"/>
      <c r="O797" s="1282"/>
      <c r="P797" s="1282"/>
      <c r="Q797" s="1282"/>
      <c r="R797" s="1282"/>
      <c r="S797" s="1282"/>
      <c r="T797" s="1282"/>
      <c r="U797" s="1282"/>
      <c r="V797" s="1282"/>
      <c r="W797" s="1282"/>
      <c r="X797" s="1282"/>
      <c r="Y797" s="1282"/>
      <c r="Z797" s="1282"/>
    </row>
    <row r="798" spans="1:26" ht="16.5" customHeight="1">
      <c r="A798" s="1281"/>
      <c r="B798" s="1282"/>
      <c r="C798" s="1282"/>
      <c r="D798" s="1282"/>
      <c r="E798" s="1282"/>
      <c r="F798" s="1282"/>
      <c r="G798" s="1282"/>
      <c r="H798" s="1282"/>
      <c r="I798" s="1282"/>
      <c r="J798" s="1282"/>
      <c r="K798" s="1282"/>
      <c r="L798" s="1282"/>
      <c r="M798" s="1282"/>
      <c r="N798" s="1282"/>
      <c r="O798" s="1282"/>
      <c r="P798" s="1282"/>
      <c r="Q798" s="1282"/>
      <c r="R798" s="1282"/>
      <c r="S798" s="1282"/>
      <c r="T798" s="1282"/>
      <c r="U798" s="1282"/>
      <c r="V798" s="1282"/>
      <c r="W798" s="1282"/>
      <c r="X798" s="1282"/>
      <c r="Y798" s="1282"/>
      <c r="Z798" s="1282"/>
    </row>
    <row r="799" spans="1:26" ht="16.5" customHeight="1">
      <c r="A799" s="1281"/>
      <c r="B799" s="1282"/>
      <c r="C799" s="1282"/>
      <c r="D799" s="1282"/>
      <c r="E799" s="1282"/>
      <c r="F799" s="1282"/>
      <c r="G799" s="1282"/>
      <c r="H799" s="1282"/>
      <c r="I799" s="1282"/>
      <c r="J799" s="1282"/>
      <c r="K799" s="1282"/>
      <c r="L799" s="1282"/>
      <c r="M799" s="1282"/>
      <c r="N799" s="1282"/>
      <c r="O799" s="1282"/>
      <c r="P799" s="1282"/>
      <c r="Q799" s="1282"/>
      <c r="R799" s="1282"/>
      <c r="S799" s="1282"/>
      <c r="T799" s="1282"/>
      <c r="U799" s="1282"/>
      <c r="V799" s="1282"/>
      <c r="W799" s="1282"/>
      <c r="X799" s="1282"/>
      <c r="Y799" s="1282"/>
      <c r="Z799" s="1282"/>
    </row>
    <row r="800" spans="1:26" ht="16.5" customHeight="1">
      <c r="A800" s="1281"/>
      <c r="B800" s="1282"/>
      <c r="C800" s="1282"/>
      <c r="D800" s="1282"/>
      <c r="E800" s="1282"/>
      <c r="F800" s="1282"/>
      <c r="G800" s="1282"/>
      <c r="H800" s="1282"/>
      <c r="I800" s="1282"/>
      <c r="J800" s="1282"/>
      <c r="K800" s="1282"/>
      <c r="L800" s="1282"/>
      <c r="M800" s="1282"/>
      <c r="N800" s="1282"/>
      <c r="O800" s="1282"/>
      <c r="P800" s="1282"/>
      <c r="Q800" s="1282"/>
      <c r="R800" s="1282"/>
      <c r="S800" s="1282"/>
      <c r="T800" s="1282"/>
      <c r="U800" s="1282"/>
      <c r="V800" s="1282"/>
      <c r="W800" s="1282"/>
      <c r="X800" s="1282"/>
      <c r="Y800" s="1282"/>
      <c r="Z800" s="1282"/>
    </row>
    <row r="801" spans="1:26" ht="16.5" customHeight="1">
      <c r="A801" s="1281"/>
      <c r="B801" s="1282"/>
      <c r="C801" s="1282"/>
      <c r="D801" s="1282"/>
      <c r="E801" s="1282"/>
      <c r="F801" s="1282"/>
      <c r="G801" s="1282"/>
      <c r="H801" s="1282"/>
      <c r="I801" s="1282"/>
      <c r="J801" s="1282"/>
      <c r="K801" s="1282"/>
      <c r="L801" s="1282"/>
      <c r="M801" s="1282"/>
      <c r="N801" s="1282"/>
      <c r="O801" s="1282"/>
      <c r="P801" s="1282"/>
      <c r="Q801" s="1282"/>
      <c r="R801" s="1282"/>
      <c r="S801" s="1282"/>
      <c r="T801" s="1282"/>
      <c r="U801" s="1282"/>
      <c r="V801" s="1282"/>
      <c r="W801" s="1282"/>
      <c r="X801" s="1282"/>
      <c r="Y801" s="1282"/>
      <c r="Z801" s="1282"/>
    </row>
    <row r="802" spans="1:26" ht="16.5" customHeight="1">
      <c r="A802" s="1281"/>
      <c r="B802" s="1282"/>
      <c r="C802" s="1282"/>
      <c r="D802" s="1282"/>
      <c r="E802" s="1282"/>
      <c r="F802" s="1282"/>
      <c r="G802" s="1282"/>
      <c r="H802" s="1282"/>
      <c r="I802" s="1282"/>
      <c r="J802" s="1282"/>
      <c r="K802" s="1282"/>
      <c r="L802" s="1282"/>
      <c r="M802" s="1282"/>
      <c r="N802" s="1282"/>
      <c r="O802" s="1282"/>
      <c r="P802" s="1282"/>
      <c r="Q802" s="1282"/>
      <c r="R802" s="1282"/>
      <c r="S802" s="1282"/>
      <c r="T802" s="1282"/>
      <c r="U802" s="1282"/>
      <c r="V802" s="1282"/>
      <c r="W802" s="1282"/>
      <c r="X802" s="1282"/>
      <c r="Y802" s="1282"/>
      <c r="Z802" s="1282"/>
    </row>
    <row r="803" spans="1:26" ht="16.5" customHeight="1">
      <c r="A803" s="1281"/>
      <c r="B803" s="1282"/>
      <c r="C803" s="1282"/>
      <c r="D803" s="1282"/>
      <c r="E803" s="1282"/>
      <c r="F803" s="1282"/>
      <c r="G803" s="1282"/>
      <c r="H803" s="1282"/>
      <c r="I803" s="1282"/>
      <c r="J803" s="1282"/>
      <c r="K803" s="1282"/>
      <c r="L803" s="1282"/>
      <c r="M803" s="1282"/>
      <c r="N803" s="1282"/>
      <c r="O803" s="1282"/>
      <c r="P803" s="1282"/>
      <c r="Q803" s="1282"/>
      <c r="R803" s="1282"/>
      <c r="S803" s="1282"/>
      <c r="T803" s="1282"/>
      <c r="U803" s="1282"/>
      <c r="V803" s="1282"/>
      <c r="W803" s="1282"/>
      <c r="X803" s="1282"/>
      <c r="Y803" s="1282"/>
      <c r="Z803" s="1282"/>
    </row>
    <row r="804" spans="1:26" ht="16.5" customHeight="1">
      <c r="A804" s="1281"/>
      <c r="B804" s="1282"/>
      <c r="C804" s="1282"/>
      <c r="D804" s="1282"/>
      <c r="E804" s="1282"/>
      <c r="F804" s="1282"/>
      <c r="G804" s="1282"/>
      <c r="H804" s="1282"/>
      <c r="I804" s="1282"/>
      <c r="J804" s="1282"/>
      <c r="K804" s="1282"/>
      <c r="L804" s="1282"/>
      <c r="M804" s="1282"/>
      <c r="N804" s="1282"/>
      <c r="O804" s="1282"/>
      <c r="P804" s="1282"/>
      <c r="Q804" s="1282"/>
      <c r="R804" s="1282"/>
      <c r="S804" s="1282"/>
      <c r="T804" s="1282"/>
      <c r="U804" s="1282"/>
      <c r="V804" s="1282"/>
      <c r="W804" s="1282"/>
      <c r="X804" s="1282"/>
      <c r="Y804" s="1282"/>
      <c r="Z804" s="1282"/>
    </row>
    <row r="805" spans="1:26" ht="16.5" customHeight="1">
      <c r="A805" s="1281"/>
      <c r="B805" s="1282"/>
      <c r="C805" s="1282"/>
      <c r="D805" s="1282"/>
      <c r="E805" s="1282"/>
      <c r="F805" s="1282"/>
      <c r="G805" s="1282"/>
      <c r="H805" s="1282"/>
      <c r="I805" s="1282"/>
      <c r="J805" s="1282"/>
      <c r="K805" s="1282"/>
      <c r="L805" s="1282"/>
      <c r="M805" s="1282"/>
      <c r="N805" s="1282"/>
      <c r="O805" s="1282"/>
      <c r="P805" s="1282"/>
      <c r="Q805" s="1282"/>
      <c r="R805" s="1282"/>
      <c r="S805" s="1282"/>
      <c r="T805" s="1282"/>
      <c r="U805" s="1282"/>
      <c r="V805" s="1282"/>
      <c r="W805" s="1282"/>
      <c r="X805" s="1282"/>
      <c r="Y805" s="1282"/>
      <c r="Z805" s="1282"/>
    </row>
    <row r="806" spans="1:26" ht="16.5" customHeight="1">
      <c r="A806" s="1281"/>
      <c r="B806" s="1282"/>
      <c r="C806" s="1282"/>
      <c r="D806" s="1282"/>
      <c r="E806" s="1282"/>
      <c r="F806" s="1282"/>
      <c r="G806" s="1282"/>
      <c r="H806" s="1282"/>
      <c r="I806" s="1282"/>
      <c r="J806" s="1282"/>
      <c r="K806" s="1282"/>
      <c r="L806" s="1282"/>
      <c r="M806" s="1282"/>
      <c r="N806" s="1282"/>
      <c r="O806" s="1282"/>
      <c r="P806" s="1282"/>
      <c r="Q806" s="1282"/>
      <c r="R806" s="1282"/>
      <c r="S806" s="1282"/>
      <c r="T806" s="1282"/>
      <c r="U806" s="1282"/>
      <c r="V806" s="1282"/>
      <c r="W806" s="1282"/>
      <c r="X806" s="1282"/>
      <c r="Y806" s="1282"/>
      <c r="Z806" s="1282"/>
    </row>
    <row r="807" spans="1:26" ht="16.5" customHeight="1">
      <c r="A807" s="1281"/>
      <c r="B807" s="1282"/>
      <c r="C807" s="1282"/>
      <c r="D807" s="1282"/>
      <c r="E807" s="1282"/>
      <c r="F807" s="1282"/>
      <c r="G807" s="1282"/>
      <c r="H807" s="1282"/>
      <c r="I807" s="1282"/>
      <c r="J807" s="1282"/>
      <c r="K807" s="1282"/>
      <c r="L807" s="1282"/>
      <c r="M807" s="1282"/>
      <c r="N807" s="1282"/>
      <c r="O807" s="1282"/>
      <c r="P807" s="1282"/>
      <c r="Q807" s="1282"/>
      <c r="R807" s="1282"/>
      <c r="S807" s="1282"/>
      <c r="T807" s="1282"/>
      <c r="U807" s="1282"/>
      <c r="V807" s="1282"/>
      <c r="W807" s="1282"/>
      <c r="X807" s="1282"/>
      <c r="Y807" s="1282"/>
      <c r="Z807" s="1282"/>
    </row>
    <row r="808" spans="1:26" ht="16.5" customHeight="1">
      <c r="A808" s="1281"/>
      <c r="B808" s="1282"/>
      <c r="C808" s="1282"/>
      <c r="D808" s="1282"/>
      <c r="E808" s="1282"/>
      <c r="F808" s="1282"/>
      <c r="G808" s="1282"/>
      <c r="H808" s="1282"/>
      <c r="I808" s="1282"/>
      <c r="J808" s="1282"/>
      <c r="K808" s="1282"/>
      <c r="L808" s="1282"/>
      <c r="M808" s="1282"/>
      <c r="N808" s="1282"/>
      <c r="O808" s="1282"/>
      <c r="P808" s="1282"/>
      <c r="Q808" s="1282"/>
      <c r="R808" s="1282"/>
      <c r="S808" s="1282"/>
      <c r="T808" s="1282"/>
      <c r="U808" s="1282"/>
      <c r="V808" s="1282"/>
      <c r="W808" s="1282"/>
      <c r="X808" s="1282"/>
      <c r="Y808" s="1282"/>
      <c r="Z808" s="1282"/>
    </row>
    <row r="809" spans="1:26" ht="16.5" customHeight="1">
      <c r="A809" s="1281"/>
      <c r="B809" s="1282"/>
      <c r="C809" s="1282"/>
      <c r="D809" s="1282"/>
      <c r="E809" s="1282"/>
      <c r="F809" s="1282"/>
      <c r="G809" s="1282"/>
      <c r="H809" s="1282"/>
      <c r="I809" s="1282"/>
      <c r="J809" s="1282"/>
      <c r="K809" s="1282"/>
      <c r="L809" s="1282"/>
      <c r="M809" s="1282"/>
      <c r="N809" s="1282"/>
      <c r="O809" s="1282"/>
      <c r="P809" s="1282"/>
      <c r="Q809" s="1282"/>
      <c r="R809" s="1282"/>
      <c r="S809" s="1282"/>
      <c r="T809" s="1282"/>
      <c r="U809" s="1282"/>
      <c r="V809" s="1282"/>
      <c r="W809" s="1282"/>
      <c r="X809" s="1282"/>
      <c r="Y809" s="1282"/>
      <c r="Z809" s="1282"/>
    </row>
    <row r="810" spans="1:26" ht="16.5" customHeight="1">
      <c r="A810" s="1281"/>
      <c r="B810" s="1282"/>
      <c r="C810" s="1282"/>
      <c r="D810" s="1282"/>
      <c r="E810" s="1282"/>
      <c r="F810" s="1282"/>
      <c r="G810" s="1282"/>
      <c r="H810" s="1282"/>
      <c r="I810" s="1282"/>
      <c r="J810" s="1282"/>
      <c r="K810" s="1282"/>
      <c r="L810" s="1282"/>
      <c r="M810" s="1282"/>
      <c r="N810" s="1282"/>
      <c r="O810" s="1282"/>
      <c r="P810" s="1282"/>
      <c r="Q810" s="1282"/>
      <c r="R810" s="1282"/>
      <c r="S810" s="1282"/>
      <c r="T810" s="1282"/>
      <c r="U810" s="1282"/>
      <c r="V810" s="1282"/>
      <c r="W810" s="1282"/>
      <c r="X810" s="1282"/>
      <c r="Y810" s="1282"/>
      <c r="Z810" s="1282"/>
    </row>
    <row r="811" spans="1:26" ht="16.5" customHeight="1">
      <c r="A811" s="1281"/>
      <c r="B811" s="1282"/>
      <c r="C811" s="1282"/>
      <c r="D811" s="1282"/>
      <c r="E811" s="1282"/>
      <c r="F811" s="1282"/>
      <c r="G811" s="1282"/>
      <c r="H811" s="1282"/>
      <c r="I811" s="1282"/>
      <c r="J811" s="1282"/>
      <c r="K811" s="1282"/>
      <c r="L811" s="1282"/>
      <c r="M811" s="1282"/>
      <c r="N811" s="1282"/>
      <c r="O811" s="1282"/>
      <c r="P811" s="1282"/>
      <c r="Q811" s="1282"/>
      <c r="R811" s="1282"/>
      <c r="S811" s="1282"/>
      <c r="T811" s="1282"/>
      <c r="U811" s="1282"/>
      <c r="V811" s="1282"/>
      <c r="W811" s="1282"/>
      <c r="X811" s="1282"/>
      <c r="Y811" s="1282"/>
      <c r="Z811" s="1282"/>
    </row>
    <row r="812" spans="1:26" ht="16.5" customHeight="1">
      <c r="A812" s="1281"/>
      <c r="B812" s="1282"/>
      <c r="C812" s="1282"/>
      <c r="D812" s="1282"/>
      <c r="E812" s="1282"/>
      <c r="F812" s="1282"/>
      <c r="G812" s="1282"/>
      <c r="H812" s="1282"/>
      <c r="I812" s="1282"/>
      <c r="J812" s="1282"/>
      <c r="K812" s="1282"/>
      <c r="L812" s="1282"/>
      <c r="M812" s="1282"/>
      <c r="N812" s="1282"/>
      <c r="O812" s="1282"/>
      <c r="P812" s="1282"/>
      <c r="Q812" s="1282"/>
      <c r="R812" s="1282"/>
      <c r="S812" s="1282"/>
      <c r="T812" s="1282"/>
      <c r="U812" s="1282"/>
      <c r="V812" s="1282"/>
      <c r="W812" s="1282"/>
      <c r="X812" s="1282"/>
      <c r="Y812" s="1282"/>
      <c r="Z812" s="1282"/>
    </row>
    <row r="813" spans="1:26" ht="16.5" customHeight="1">
      <c r="A813" s="1281"/>
      <c r="B813" s="1282"/>
      <c r="C813" s="1282"/>
      <c r="D813" s="1282"/>
      <c r="E813" s="1282"/>
      <c r="F813" s="1282"/>
      <c r="G813" s="1282"/>
      <c r="H813" s="1282"/>
      <c r="I813" s="1282"/>
      <c r="J813" s="1282"/>
      <c r="K813" s="1282"/>
      <c r="L813" s="1282"/>
      <c r="M813" s="1282"/>
      <c r="N813" s="1282"/>
      <c r="O813" s="1282"/>
      <c r="P813" s="1282"/>
      <c r="Q813" s="1282"/>
      <c r="R813" s="1282"/>
      <c r="S813" s="1282"/>
      <c r="T813" s="1282"/>
      <c r="U813" s="1282"/>
      <c r="V813" s="1282"/>
      <c r="W813" s="1282"/>
      <c r="X813" s="1282"/>
      <c r="Y813" s="1282"/>
      <c r="Z813" s="1282"/>
    </row>
    <row r="814" spans="1:26" ht="16.5" customHeight="1">
      <c r="A814" s="1281"/>
      <c r="B814" s="1282"/>
      <c r="C814" s="1282"/>
      <c r="D814" s="1282"/>
      <c r="E814" s="1282"/>
      <c r="F814" s="1282"/>
      <c r="G814" s="1282"/>
      <c r="H814" s="1282"/>
      <c r="I814" s="1282"/>
      <c r="J814" s="1282"/>
      <c r="K814" s="1282"/>
      <c r="L814" s="1282"/>
      <c r="M814" s="1282"/>
      <c r="N814" s="1282"/>
      <c r="O814" s="1282"/>
      <c r="P814" s="1282"/>
      <c r="Q814" s="1282"/>
      <c r="R814" s="1282"/>
      <c r="S814" s="1282"/>
      <c r="T814" s="1282"/>
      <c r="U814" s="1282"/>
      <c r="V814" s="1282"/>
      <c r="W814" s="1282"/>
      <c r="X814" s="1282"/>
      <c r="Y814" s="1282"/>
      <c r="Z814" s="1282"/>
    </row>
    <row r="815" spans="1:26" ht="16.5" customHeight="1">
      <c r="A815" s="1281"/>
      <c r="B815" s="1282"/>
      <c r="C815" s="1282"/>
      <c r="D815" s="1282"/>
      <c r="E815" s="1282"/>
      <c r="F815" s="1282"/>
      <c r="G815" s="1282"/>
      <c r="H815" s="1282"/>
      <c r="I815" s="1282"/>
      <c r="J815" s="1282"/>
      <c r="K815" s="1282"/>
      <c r="L815" s="1282"/>
      <c r="M815" s="1282"/>
      <c r="N815" s="1282"/>
      <c r="O815" s="1282"/>
      <c r="P815" s="1282"/>
      <c r="Q815" s="1282"/>
      <c r="R815" s="1282"/>
      <c r="S815" s="1282"/>
      <c r="T815" s="1282"/>
      <c r="U815" s="1282"/>
      <c r="V815" s="1282"/>
      <c r="W815" s="1282"/>
      <c r="X815" s="1282"/>
      <c r="Y815" s="1282"/>
      <c r="Z815" s="1282"/>
    </row>
    <row r="816" spans="1:26" ht="16.5" customHeight="1">
      <c r="A816" s="1281"/>
      <c r="B816" s="1282"/>
      <c r="C816" s="1282"/>
      <c r="D816" s="1282"/>
      <c r="E816" s="1282"/>
      <c r="F816" s="1282"/>
      <c r="G816" s="1282"/>
      <c r="H816" s="1282"/>
      <c r="I816" s="1282"/>
      <c r="J816" s="1282"/>
      <c r="K816" s="1282"/>
      <c r="L816" s="1282"/>
      <c r="M816" s="1282"/>
      <c r="N816" s="1282"/>
      <c r="O816" s="1282"/>
      <c r="P816" s="1282"/>
      <c r="Q816" s="1282"/>
      <c r="R816" s="1282"/>
      <c r="S816" s="1282"/>
      <c r="T816" s="1282"/>
      <c r="U816" s="1282"/>
      <c r="V816" s="1282"/>
      <c r="W816" s="1282"/>
      <c r="X816" s="1282"/>
      <c r="Y816" s="1282"/>
      <c r="Z816" s="1282"/>
    </row>
    <row r="817" spans="1:26" ht="16.5" customHeight="1">
      <c r="A817" s="1281"/>
      <c r="B817" s="1282"/>
      <c r="C817" s="1282"/>
      <c r="D817" s="1282"/>
      <c r="E817" s="1282"/>
      <c r="F817" s="1282"/>
      <c r="G817" s="1282"/>
      <c r="H817" s="1282"/>
      <c r="I817" s="1282"/>
      <c r="J817" s="1282"/>
      <c r="K817" s="1282"/>
      <c r="L817" s="1282"/>
      <c r="M817" s="1282"/>
      <c r="N817" s="1282"/>
      <c r="O817" s="1282"/>
      <c r="P817" s="1282"/>
      <c r="Q817" s="1282"/>
      <c r="R817" s="1282"/>
      <c r="S817" s="1282"/>
      <c r="T817" s="1282"/>
      <c r="U817" s="1282"/>
      <c r="V817" s="1282"/>
      <c r="W817" s="1282"/>
      <c r="X817" s="1282"/>
      <c r="Y817" s="1282"/>
      <c r="Z817" s="1282"/>
    </row>
    <row r="818" spans="1:26" ht="16.5" customHeight="1">
      <c r="A818" s="1281"/>
      <c r="B818" s="1282"/>
      <c r="C818" s="1282"/>
      <c r="D818" s="1282"/>
      <c r="E818" s="1282"/>
      <c r="F818" s="1282"/>
      <c r="G818" s="1282"/>
      <c r="H818" s="1282"/>
      <c r="I818" s="1282"/>
      <c r="J818" s="1282"/>
      <c r="K818" s="1282"/>
      <c r="L818" s="1282"/>
      <c r="M818" s="1282"/>
      <c r="N818" s="1282"/>
      <c r="O818" s="1282"/>
      <c r="P818" s="1282"/>
      <c r="Q818" s="1282"/>
      <c r="R818" s="1282"/>
      <c r="S818" s="1282"/>
      <c r="T818" s="1282"/>
      <c r="U818" s="1282"/>
      <c r="V818" s="1282"/>
      <c r="W818" s="1282"/>
      <c r="X818" s="1282"/>
      <c r="Y818" s="1282"/>
      <c r="Z818" s="1282"/>
    </row>
    <row r="819" spans="1:26" ht="16.5" customHeight="1">
      <c r="A819" s="1281"/>
      <c r="B819" s="1282"/>
      <c r="C819" s="1282"/>
      <c r="D819" s="1282"/>
      <c r="E819" s="1282"/>
      <c r="F819" s="1282"/>
      <c r="G819" s="1282"/>
      <c r="H819" s="1282"/>
      <c r="I819" s="1282"/>
      <c r="J819" s="1282"/>
      <c r="K819" s="1282"/>
      <c r="L819" s="1282"/>
      <c r="M819" s="1282"/>
      <c r="N819" s="1282"/>
      <c r="O819" s="1282"/>
      <c r="P819" s="1282"/>
      <c r="Q819" s="1282"/>
      <c r="R819" s="1282"/>
      <c r="S819" s="1282"/>
      <c r="T819" s="1282"/>
      <c r="U819" s="1282"/>
      <c r="V819" s="1282"/>
      <c r="W819" s="1282"/>
      <c r="X819" s="1282"/>
      <c r="Y819" s="1282"/>
      <c r="Z819" s="1282"/>
    </row>
    <row r="820" spans="1:26" ht="16.5" customHeight="1">
      <c r="A820" s="1281"/>
      <c r="B820" s="1282"/>
      <c r="C820" s="1282"/>
      <c r="D820" s="1282"/>
      <c r="E820" s="1282"/>
      <c r="F820" s="1282"/>
      <c r="G820" s="1282"/>
      <c r="H820" s="1282"/>
      <c r="I820" s="1282"/>
      <c r="J820" s="1282"/>
      <c r="K820" s="1282"/>
      <c r="L820" s="1282"/>
      <c r="M820" s="1282"/>
      <c r="N820" s="1282"/>
      <c r="O820" s="1282"/>
      <c r="P820" s="1282"/>
      <c r="Q820" s="1282"/>
      <c r="R820" s="1282"/>
      <c r="S820" s="1282"/>
      <c r="T820" s="1282"/>
      <c r="U820" s="1282"/>
      <c r="V820" s="1282"/>
      <c r="W820" s="1282"/>
      <c r="X820" s="1282"/>
      <c r="Y820" s="1282"/>
      <c r="Z820" s="1282"/>
    </row>
    <row r="821" spans="1:26" ht="16.5" customHeight="1">
      <c r="A821" s="1281"/>
      <c r="B821" s="1282"/>
      <c r="C821" s="1282"/>
      <c r="D821" s="1282"/>
      <c r="E821" s="1282"/>
      <c r="F821" s="1282"/>
      <c r="G821" s="1282"/>
      <c r="H821" s="1282"/>
      <c r="I821" s="1282"/>
      <c r="J821" s="1282"/>
      <c r="K821" s="1282"/>
      <c r="L821" s="1282"/>
      <c r="M821" s="1282"/>
      <c r="N821" s="1282"/>
      <c r="O821" s="1282"/>
      <c r="P821" s="1282"/>
      <c r="Q821" s="1282"/>
      <c r="R821" s="1282"/>
      <c r="S821" s="1282"/>
      <c r="T821" s="1282"/>
      <c r="U821" s="1282"/>
      <c r="V821" s="1282"/>
      <c r="W821" s="1282"/>
      <c r="X821" s="1282"/>
      <c r="Y821" s="1282"/>
      <c r="Z821" s="1282"/>
    </row>
    <row r="822" spans="1:26" ht="16.5" customHeight="1">
      <c r="A822" s="1281"/>
      <c r="B822" s="1282"/>
      <c r="C822" s="1282"/>
      <c r="D822" s="1282"/>
      <c r="E822" s="1282"/>
      <c r="F822" s="1282"/>
      <c r="G822" s="1282"/>
      <c r="H822" s="1282"/>
      <c r="I822" s="1282"/>
      <c r="J822" s="1282"/>
      <c r="K822" s="1282"/>
      <c r="L822" s="1282"/>
      <c r="M822" s="1282"/>
      <c r="N822" s="1282"/>
      <c r="O822" s="1282"/>
      <c r="P822" s="1282"/>
      <c r="Q822" s="1282"/>
      <c r="R822" s="1282"/>
      <c r="S822" s="1282"/>
      <c r="T822" s="1282"/>
      <c r="U822" s="1282"/>
      <c r="V822" s="1282"/>
      <c r="W822" s="1282"/>
      <c r="X822" s="1282"/>
      <c r="Y822" s="1282"/>
      <c r="Z822" s="1282"/>
    </row>
    <row r="823" spans="1:26" ht="16.5" customHeight="1">
      <c r="A823" s="1281"/>
      <c r="B823" s="1282"/>
      <c r="C823" s="1282"/>
      <c r="D823" s="1282"/>
      <c r="E823" s="1282"/>
      <c r="F823" s="1282"/>
      <c r="G823" s="1282"/>
      <c r="H823" s="1282"/>
      <c r="I823" s="1282"/>
      <c r="J823" s="1282"/>
      <c r="K823" s="1282"/>
      <c r="L823" s="1282"/>
      <c r="M823" s="1282"/>
      <c r="N823" s="1282"/>
      <c r="O823" s="1282"/>
      <c r="P823" s="1282"/>
      <c r="Q823" s="1282"/>
      <c r="R823" s="1282"/>
      <c r="S823" s="1282"/>
      <c r="T823" s="1282"/>
      <c r="U823" s="1282"/>
      <c r="V823" s="1282"/>
      <c r="W823" s="1282"/>
      <c r="X823" s="1282"/>
      <c r="Y823" s="1282"/>
      <c r="Z823" s="1282"/>
    </row>
    <row r="824" spans="1:26" ht="16.5" customHeight="1">
      <c r="A824" s="1281"/>
      <c r="B824" s="1282"/>
      <c r="C824" s="1282"/>
      <c r="D824" s="1282"/>
      <c r="E824" s="1282"/>
      <c r="F824" s="1282"/>
      <c r="G824" s="1282"/>
      <c r="H824" s="1282"/>
      <c r="I824" s="1282"/>
      <c r="J824" s="1282"/>
      <c r="K824" s="1282"/>
      <c r="L824" s="1282"/>
      <c r="M824" s="1282"/>
      <c r="N824" s="1282"/>
      <c r="O824" s="1282"/>
      <c r="P824" s="1282"/>
      <c r="Q824" s="1282"/>
      <c r="R824" s="1282"/>
      <c r="S824" s="1282"/>
      <c r="T824" s="1282"/>
      <c r="U824" s="1282"/>
      <c r="V824" s="1282"/>
      <c r="W824" s="1282"/>
      <c r="X824" s="1282"/>
      <c r="Y824" s="1282"/>
      <c r="Z824" s="1282"/>
    </row>
    <row r="825" spans="1:26" ht="16.5" customHeight="1">
      <c r="A825" s="1281"/>
      <c r="B825" s="1282"/>
      <c r="C825" s="1282"/>
      <c r="D825" s="1282"/>
      <c r="E825" s="1282"/>
      <c r="F825" s="1282"/>
      <c r="G825" s="1282"/>
      <c r="H825" s="1282"/>
      <c r="I825" s="1282"/>
      <c r="J825" s="1282"/>
      <c r="K825" s="1282"/>
      <c r="L825" s="1282"/>
      <c r="M825" s="1282"/>
      <c r="N825" s="1282"/>
      <c r="O825" s="1282"/>
      <c r="P825" s="1282"/>
      <c r="Q825" s="1282"/>
      <c r="R825" s="1282"/>
      <c r="S825" s="1282"/>
      <c r="T825" s="1282"/>
      <c r="U825" s="1282"/>
      <c r="V825" s="1282"/>
      <c r="W825" s="1282"/>
      <c r="X825" s="1282"/>
      <c r="Y825" s="1282"/>
      <c r="Z825" s="1282"/>
    </row>
    <row r="826" spans="1:26" ht="16.5" customHeight="1">
      <c r="A826" s="1281"/>
      <c r="B826" s="1282"/>
      <c r="C826" s="1282"/>
      <c r="D826" s="1282"/>
      <c r="E826" s="1282"/>
      <c r="F826" s="1282"/>
      <c r="G826" s="1282"/>
      <c r="H826" s="1282"/>
      <c r="I826" s="1282"/>
      <c r="J826" s="1282"/>
      <c r="K826" s="1282"/>
      <c r="L826" s="1282"/>
      <c r="M826" s="1282"/>
      <c r="N826" s="1282"/>
      <c r="O826" s="1282"/>
      <c r="P826" s="1282"/>
      <c r="Q826" s="1282"/>
      <c r="R826" s="1282"/>
      <c r="S826" s="1282"/>
      <c r="T826" s="1282"/>
      <c r="U826" s="1282"/>
      <c r="V826" s="1282"/>
      <c r="W826" s="1282"/>
      <c r="X826" s="1282"/>
      <c r="Y826" s="1282"/>
      <c r="Z826" s="1282"/>
    </row>
    <row r="827" spans="1:26" ht="16.5" customHeight="1">
      <c r="A827" s="1281"/>
      <c r="B827" s="1282"/>
      <c r="C827" s="1282"/>
      <c r="D827" s="1282"/>
      <c r="E827" s="1282"/>
      <c r="F827" s="1282"/>
      <c r="G827" s="1282"/>
      <c r="H827" s="1282"/>
      <c r="I827" s="1282"/>
      <c r="J827" s="1282"/>
      <c r="K827" s="1282"/>
      <c r="L827" s="1282"/>
      <c r="M827" s="1282"/>
      <c r="N827" s="1282"/>
      <c r="O827" s="1282"/>
      <c r="P827" s="1282"/>
      <c r="Q827" s="1282"/>
      <c r="R827" s="1282"/>
      <c r="S827" s="1282"/>
      <c r="T827" s="1282"/>
      <c r="U827" s="1282"/>
      <c r="V827" s="1282"/>
      <c r="W827" s="1282"/>
      <c r="X827" s="1282"/>
      <c r="Y827" s="1282"/>
      <c r="Z827" s="1282"/>
    </row>
    <row r="828" spans="1:26" ht="16.5" customHeight="1">
      <c r="A828" s="1281"/>
      <c r="B828" s="1282"/>
      <c r="C828" s="1282"/>
      <c r="D828" s="1282"/>
      <c r="E828" s="1282"/>
      <c r="F828" s="1282"/>
      <c r="G828" s="1282"/>
      <c r="H828" s="1282"/>
      <c r="I828" s="1282"/>
      <c r="J828" s="1282"/>
      <c r="K828" s="1282"/>
      <c r="L828" s="1282"/>
      <c r="M828" s="1282"/>
      <c r="N828" s="1282"/>
      <c r="O828" s="1282"/>
      <c r="P828" s="1282"/>
      <c r="Q828" s="1282"/>
      <c r="R828" s="1282"/>
      <c r="S828" s="1282"/>
      <c r="T828" s="1282"/>
      <c r="U828" s="1282"/>
      <c r="V828" s="1282"/>
      <c r="W828" s="1282"/>
      <c r="X828" s="1282"/>
      <c r="Y828" s="1282"/>
      <c r="Z828" s="1282"/>
    </row>
    <row r="829" spans="1:26" ht="16.5" customHeight="1">
      <c r="A829" s="1281"/>
      <c r="B829" s="1282"/>
      <c r="C829" s="1282"/>
      <c r="D829" s="1282"/>
      <c r="E829" s="1282"/>
      <c r="F829" s="1282"/>
      <c r="G829" s="1282"/>
      <c r="H829" s="1282"/>
      <c r="I829" s="1282"/>
      <c r="J829" s="1282"/>
      <c r="K829" s="1282"/>
      <c r="L829" s="1282"/>
      <c r="M829" s="1282"/>
      <c r="N829" s="1282"/>
      <c r="O829" s="1282"/>
      <c r="P829" s="1282"/>
      <c r="Q829" s="1282"/>
      <c r="R829" s="1282"/>
      <c r="S829" s="1282"/>
      <c r="T829" s="1282"/>
      <c r="U829" s="1282"/>
      <c r="V829" s="1282"/>
      <c r="W829" s="1282"/>
      <c r="X829" s="1282"/>
      <c r="Y829" s="1282"/>
      <c r="Z829" s="1282"/>
    </row>
    <row r="830" spans="1:26" ht="16.5" customHeight="1">
      <c r="A830" s="1281"/>
      <c r="B830" s="1282"/>
      <c r="C830" s="1282"/>
      <c r="D830" s="1282"/>
      <c r="E830" s="1282"/>
      <c r="F830" s="1282"/>
      <c r="G830" s="1282"/>
      <c r="H830" s="1282"/>
      <c r="I830" s="1282"/>
      <c r="J830" s="1282"/>
      <c r="K830" s="1282"/>
      <c r="L830" s="1282"/>
      <c r="M830" s="1282"/>
      <c r="N830" s="1282"/>
      <c r="O830" s="1282"/>
      <c r="P830" s="1282"/>
      <c r="Q830" s="1282"/>
      <c r="R830" s="1282"/>
      <c r="S830" s="1282"/>
      <c r="T830" s="1282"/>
      <c r="U830" s="1282"/>
      <c r="V830" s="1282"/>
      <c r="W830" s="1282"/>
      <c r="X830" s="1282"/>
      <c r="Y830" s="1282"/>
      <c r="Z830" s="1282"/>
    </row>
    <row r="831" spans="1:26" ht="16.5" customHeight="1">
      <c r="A831" s="1281"/>
      <c r="B831" s="1282"/>
      <c r="C831" s="1282"/>
      <c r="D831" s="1282"/>
      <c r="E831" s="1282"/>
      <c r="F831" s="1282"/>
      <c r="G831" s="1282"/>
      <c r="H831" s="1282"/>
      <c r="I831" s="1282"/>
      <c r="J831" s="1282"/>
      <c r="K831" s="1282"/>
      <c r="L831" s="1282"/>
      <c r="M831" s="1282"/>
      <c r="N831" s="1282"/>
      <c r="O831" s="1282"/>
      <c r="P831" s="1282"/>
      <c r="Q831" s="1282"/>
      <c r="R831" s="1282"/>
      <c r="S831" s="1282"/>
      <c r="T831" s="1282"/>
      <c r="U831" s="1282"/>
      <c r="V831" s="1282"/>
      <c r="W831" s="1282"/>
      <c r="X831" s="1282"/>
      <c r="Y831" s="1282"/>
      <c r="Z831" s="1282"/>
    </row>
    <row r="832" spans="1:26" ht="16.5" customHeight="1">
      <c r="A832" s="1281"/>
      <c r="B832" s="1282"/>
      <c r="C832" s="1282"/>
      <c r="D832" s="1282"/>
      <c r="E832" s="1282"/>
      <c r="F832" s="1282"/>
      <c r="G832" s="1282"/>
      <c r="H832" s="1282"/>
      <c r="I832" s="1282"/>
      <c r="J832" s="1282"/>
      <c r="K832" s="1282"/>
      <c r="L832" s="1282"/>
      <c r="M832" s="1282"/>
      <c r="N832" s="1282"/>
      <c r="O832" s="1282"/>
      <c r="P832" s="1282"/>
      <c r="Q832" s="1282"/>
      <c r="R832" s="1282"/>
      <c r="S832" s="1282"/>
      <c r="T832" s="1282"/>
      <c r="U832" s="1282"/>
      <c r="V832" s="1282"/>
      <c r="W832" s="1282"/>
      <c r="X832" s="1282"/>
      <c r="Y832" s="1282"/>
      <c r="Z832" s="1282"/>
    </row>
    <row r="833" spans="1:26" ht="16.5" customHeight="1">
      <c r="A833" s="1281"/>
      <c r="B833" s="1282"/>
      <c r="C833" s="1282"/>
      <c r="D833" s="1282"/>
      <c r="E833" s="1282"/>
      <c r="F833" s="1282"/>
      <c r="G833" s="1282"/>
      <c r="H833" s="1282"/>
      <c r="I833" s="1282"/>
      <c r="J833" s="1282"/>
      <c r="K833" s="1282"/>
      <c r="L833" s="1282"/>
      <c r="M833" s="1282"/>
      <c r="N833" s="1282"/>
      <c r="O833" s="1282"/>
      <c r="P833" s="1282"/>
      <c r="Q833" s="1282"/>
      <c r="R833" s="1282"/>
      <c r="S833" s="1282"/>
      <c r="T833" s="1282"/>
      <c r="U833" s="1282"/>
      <c r="V833" s="1282"/>
      <c r="W833" s="1282"/>
      <c r="X833" s="1282"/>
      <c r="Y833" s="1282"/>
      <c r="Z833" s="1282"/>
    </row>
    <row r="834" spans="1:26" ht="16.5" customHeight="1">
      <c r="A834" s="1281"/>
      <c r="B834" s="1282"/>
      <c r="C834" s="1282"/>
      <c r="D834" s="1282"/>
      <c r="E834" s="1282"/>
      <c r="F834" s="1282"/>
      <c r="G834" s="1282"/>
      <c r="H834" s="1282"/>
      <c r="I834" s="1282"/>
      <c r="J834" s="1282"/>
      <c r="K834" s="1282"/>
      <c r="L834" s="1282"/>
      <c r="M834" s="1282"/>
      <c r="N834" s="1282"/>
      <c r="O834" s="1282"/>
      <c r="P834" s="1282"/>
      <c r="Q834" s="1282"/>
      <c r="R834" s="1282"/>
      <c r="S834" s="1282"/>
      <c r="T834" s="1282"/>
      <c r="U834" s="1282"/>
      <c r="V834" s="1282"/>
      <c r="W834" s="1282"/>
      <c r="X834" s="1282"/>
      <c r="Y834" s="1282"/>
      <c r="Z834" s="1282"/>
    </row>
    <row r="835" spans="1:26" ht="16.5" customHeight="1">
      <c r="A835" s="1281"/>
      <c r="B835" s="1282"/>
      <c r="C835" s="1282"/>
      <c r="D835" s="1282"/>
      <c r="E835" s="1282"/>
      <c r="F835" s="1282"/>
      <c r="G835" s="1282"/>
      <c r="H835" s="1282"/>
      <c r="I835" s="1282"/>
      <c r="J835" s="1282"/>
      <c r="K835" s="1282"/>
      <c r="L835" s="1282"/>
      <c r="M835" s="1282"/>
      <c r="N835" s="1282"/>
      <c r="O835" s="1282"/>
      <c r="P835" s="1282"/>
      <c r="Q835" s="1282"/>
      <c r="R835" s="1282"/>
      <c r="S835" s="1282"/>
      <c r="T835" s="1282"/>
      <c r="U835" s="1282"/>
      <c r="V835" s="1282"/>
      <c r="W835" s="1282"/>
      <c r="X835" s="1282"/>
      <c r="Y835" s="1282"/>
      <c r="Z835" s="1282"/>
    </row>
    <row r="836" spans="1:26" ht="16.5" customHeight="1">
      <c r="A836" s="1281"/>
      <c r="B836" s="1282"/>
      <c r="C836" s="1282"/>
      <c r="D836" s="1282"/>
      <c r="E836" s="1282"/>
      <c r="F836" s="1282"/>
      <c r="G836" s="1282"/>
      <c r="H836" s="1282"/>
      <c r="I836" s="1282"/>
      <c r="J836" s="1282"/>
      <c r="K836" s="1282"/>
      <c r="L836" s="1282"/>
      <c r="M836" s="1282"/>
      <c r="N836" s="1282"/>
      <c r="O836" s="1282"/>
      <c r="P836" s="1282"/>
      <c r="Q836" s="1282"/>
      <c r="R836" s="1282"/>
      <c r="S836" s="1282"/>
      <c r="T836" s="1282"/>
      <c r="U836" s="1282"/>
      <c r="V836" s="1282"/>
      <c r="W836" s="1282"/>
      <c r="X836" s="1282"/>
      <c r="Y836" s="1282"/>
      <c r="Z836" s="1282"/>
    </row>
    <row r="837" spans="1:26" ht="16.5" customHeight="1">
      <c r="A837" s="1281"/>
      <c r="B837" s="1282"/>
      <c r="C837" s="1282"/>
      <c r="D837" s="1282"/>
      <c r="E837" s="1282"/>
      <c r="F837" s="1282"/>
      <c r="G837" s="1282"/>
      <c r="H837" s="1282"/>
      <c r="I837" s="1282"/>
      <c r="J837" s="1282"/>
      <c r="K837" s="1282"/>
      <c r="L837" s="1282"/>
      <c r="M837" s="1282"/>
      <c r="N837" s="1282"/>
      <c r="O837" s="1282"/>
      <c r="P837" s="1282"/>
      <c r="Q837" s="1282"/>
      <c r="R837" s="1282"/>
      <c r="S837" s="1282"/>
      <c r="T837" s="1282"/>
      <c r="U837" s="1282"/>
      <c r="V837" s="1282"/>
      <c r="W837" s="1282"/>
      <c r="X837" s="1282"/>
      <c r="Y837" s="1282"/>
      <c r="Z837" s="1282"/>
    </row>
    <row r="838" spans="1:26" ht="16.5" customHeight="1">
      <c r="A838" s="1281"/>
      <c r="B838" s="1282"/>
      <c r="C838" s="1282"/>
      <c r="D838" s="1282"/>
      <c r="E838" s="1282"/>
      <c r="F838" s="1282"/>
      <c r="G838" s="1282"/>
      <c r="H838" s="1282"/>
      <c r="I838" s="1282"/>
      <c r="J838" s="1282"/>
      <c r="K838" s="1282"/>
      <c r="L838" s="1282"/>
      <c r="M838" s="1282"/>
      <c r="N838" s="1282"/>
      <c r="O838" s="1282"/>
      <c r="P838" s="1282"/>
      <c r="Q838" s="1282"/>
      <c r="R838" s="1282"/>
      <c r="S838" s="1282"/>
      <c r="T838" s="1282"/>
      <c r="U838" s="1282"/>
      <c r="V838" s="1282"/>
      <c r="W838" s="1282"/>
      <c r="X838" s="1282"/>
      <c r="Y838" s="1282"/>
      <c r="Z838" s="1282"/>
    </row>
    <row r="839" spans="1:26" ht="16.5" customHeight="1">
      <c r="A839" s="1281"/>
      <c r="B839" s="1282"/>
      <c r="C839" s="1282"/>
      <c r="D839" s="1282"/>
      <c r="E839" s="1282"/>
      <c r="F839" s="1282"/>
      <c r="G839" s="1282"/>
      <c r="H839" s="1282"/>
      <c r="I839" s="1282"/>
      <c r="J839" s="1282"/>
      <c r="K839" s="1282"/>
      <c r="L839" s="1282"/>
      <c r="M839" s="1282"/>
      <c r="N839" s="1282"/>
      <c r="O839" s="1282"/>
      <c r="P839" s="1282"/>
      <c r="Q839" s="1282"/>
      <c r="R839" s="1282"/>
      <c r="S839" s="1282"/>
      <c r="T839" s="1282"/>
      <c r="U839" s="1282"/>
      <c r="V839" s="1282"/>
      <c r="W839" s="1282"/>
      <c r="X839" s="1282"/>
      <c r="Y839" s="1282"/>
      <c r="Z839" s="1282"/>
    </row>
    <row r="840" spans="1:26" ht="16.5" customHeight="1">
      <c r="A840" s="1281"/>
      <c r="B840" s="1282"/>
      <c r="C840" s="1282"/>
      <c r="D840" s="1282"/>
      <c r="E840" s="1282"/>
      <c r="F840" s="1282"/>
      <c r="G840" s="1282"/>
      <c r="H840" s="1282"/>
      <c r="I840" s="1282"/>
      <c r="J840" s="1282"/>
      <c r="K840" s="1282"/>
      <c r="L840" s="1282"/>
      <c r="M840" s="1282"/>
      <c r="N840" s="1282"/>
      <c r="O840" s="1282"/>
      <c r="P840" s="1282"/>
      <c r="Q840" s="1282"/>
      <c r="R840" s="1282"/>
      <c r="S840" s="1282"/>
      <c r="T840" s="1282"/>
      <c r="U840" s="1282"/>
      <c r="V840" s="1282"/>
      <c r="W840" s="1282"/>
      <c r="X840" s="1282"/>
      <c r="Y840" s="1282"/>
      <c r="Z840" s="1282"/>
    </row>
    <row r="841" spans="1:26" ht="16.5" customHeight="1">
      <c r="A841" s="1281"/>
      <c r="B841" s="1282"/>
      <c r="C841" s="1282"/>
      <c r="D841" s="1282"/>
      <c r="E841" s="1282"/>
      <c r="F841" s="1282"/>
      <c r="G841" s="1282"/>
      <c r="H841" s="1282"/>
      <c r="I841" s="1282"/>
      <c r="J841" s="1282"/>
      <c r="K841" s="1282"/>
      <c r="L841" s="1282"/>
      <c r="M841" s="1282"/>
      <c r="N841" s="1282"/>
      <c r="O841" s="1282"/>
      <c r="P841" s="1282"/>
      <c r="Q841" s="1282"/>
      <c r="R841" s="1282"/>
      <c r="S841" s="1282"/>
      <c r="T841" s="1282"/>
      <c r="U841" s="1282"/>
      <c r="V841" s="1282"/>
      <c r="W841" s="1282"/>
      <c r="X841" s="1282"/>
      <c r="Y841" s="1282"/>
      <c r="Z841" s="1282"/>
    </row>
    <row r="842" spans="1:26" ht="16.5" customHeight="1">
      <c r="A842" s="1281"/>
      <c r="B842" s="1282"/>
      <c r="C842" s="1282"/>
      <c r="D842" s="1282"/>
      <c r="E842" s="1282"/>
      <c r="F842" s="1282"/>
      <c r="G842" s="1282"/>
      <c r="H842" s="1282"/>
      <c r="I842" s="1282"/>
      <c r="J842" s="1282"/>
      <c r="K842" s="1282"/>
      <c r="L842" s="1282"/>
      <c r="M842" s="1282"/>
      <c r="N842" s="1282"/>
      <c r="O842" s="1282"/>
      <c r="P842" s="1282"/>
      <c r="Q842" s="1282"/>
      <c r="R842" s="1282"/>
      <c r="S842" s="1282"/>
      <c r="T842" s="1282"/>
      <c r="U842" s="1282"/>
      <c r="V842" s="1282"/>
      <c r="W842" s="1282"/>
      <c r="X842" s="1282"/>
      <c r="Y842" s="1282"/>
      <c r="Z842" s="1282"/>
    </row>
    <row r="843" spans="1:26" ht="16.5" customHeight="1">
      <c r="A843" s="1281"/>
      <c r="B843" s="1282"/>
      <c r="C843" s="1282"/>
      <c r="D843" s="1282"/>
      <c r="E843" s="1282"/>
      <c r="F843" s="1282"/>
      <c r="G843" s="1282"/>
      <c r="H843" s="1282"/>
      <c r="I843" s="1282"/>
      <c r="J843" s="1282"/>
      <c r="K843" s="1282"/>
      <c r="L843" s="1282"/>
      <c r="M843" s="1282"/>
      <c r="N843" s="1282"/>
      <c r="O843" s="1282"/>
      <c r="P843" s="1282"/>
      <c r="Q843" s="1282"/>
      <c r="R843" s="1282"/>
      <c r="S843" s="1282"/>
      <c r="T843" s="1282"/>
      <c r="U843" s="1282"/>
      <c r="V843" s="1282"/>
      <c r="W843" s="1282"/>
      <c r="X843" s="1282"/>
      <c r="Y843" s="1282"/>
      <c r="Z843" s="1282"/>
    </row>
    <row r="844" spans="1:26" ht="16.5" customHeight="1">
      <c r="A844" s="1281"/>
      <c r="B844" s="1282"/>
      <c r="C844" s="1282"/>
      <c r="D844" s="1282"/>
      <c r="E844" s="1282"/>
      <c r="F844" s="1282"/>
      <c r="G844" s="1282"/>
      <c r="H844" s="1282"/>
      <c r="I844" s="1282"/>
      <c r="J844" s="1282"/>
      <c r="K844" s="1282"/>
      <c r="L844" s="1282"/>
      <c r="M844" s="1282"/>
      <c r="N844" s="1282"/>
      <c r="O844" s="1282"/>
      <c r="P844" s="1282"/>
      <c r="Q844" s="1282"/>
      <c r="R844" s="1282"/>
      <c r="S844" s="1282"/>
      <c r="T844" s="1282"/>
      <c r="U844" s="1282"/>
      <c r="V844" s="1282"/>
      <c r="W844" s="1282"/>
      <c r="X844" s="1282"/>
      <c r="Y844" s="1282"/>
      <c r="Z844" s="1282"/>
    </row>
    <row r="845" spans="1:26" ht="16.5" customHeight="1">
      <c r="A845" s="1281"/>
      <c r="B845" s="1282"/>
      <c r="C845" s="1282"/>
      <c r="D845" s="1282"/>
      <c r="E845" s="1282"/>
      <c r="F845" s="1282"/>
      <c r="G845" s="1282"/>
      <c r="H845" s="1282"/>
      <c r="I845" s="1282"/>
      <c r="J845" s="1282"/>
      <c r="K845" s="1282"/>
      <c r="L845" s="1282"/>
      <c r="M845" s="1282"/>
      <c r="N845" s="1282"/>
      <c r="O845" s="1282"/>
      <c r="P845" s="1282"/>
      <c r="Q845" s="1282"/>
      <c r="R845" s="1282"/>
      <c r="S845" s="1282"/>
      <c r="T845" s="1282"/>
      <c r="U845" s="1282"/>
      <c r="V845" s="1282"/>
      <c r="W845" s="1282"/>
      <c r="X845" s="1282"/>
      <c r="Y845" s="1282"/>
      <c r="Z845" s="1282"/>
    </row>
    <row r="846" spans="1:26" ht="16.5" customHeight="1">
      <c r="A846" s="1281"/>
      <c r="B846" s="1282"/>
      <c r="C846" s="1282"/>
      <c r="D846" s="1282"/>
      <c r="E846" s="1282"/>
      <c r="F846" s="1282"/>
      <c r="G846" s="1282"/>
      <c r="H846" s="1282"/>
      <c r="I846" s="1282"/>
      <c r="J846" s="1282"/>
      <c r="K846" s="1282"/>
      <c r="L846" s="1282"/>
      <c r="M846" s="1282"/>
      <c r="N846" s="1282"/>
      <c r="O846" s="1282"/>
      <c r="P846" s="1282"/>
      <c r="Q846" s="1282"/>
      <c r="R846" s="1282"/>
      <c r="S846" s="1282"/>
      <c r="T846" s="1282"/>
      <c r="U846" s="1282"/>
      <c r="V846" s="1282"/>
      <c r="W846" s="1282"/>
      <c r="X846" s="1282"/>
      <c r="Y846" s="1282"/>
      <c r="Z846" s="1282"/>
    </row>
    <row r="847" spans="1:26" ht="16.5" customHeight="1">
      <c r="A847" s="1281"/>
      <c r="B847" s="1282"/>
      <c r="C847" s="1282"/>
      <c r="D847" s="1282"/>
      <c r="E847" s="1282"/>
      <c r="F847" s="1282"/>
      <c r="G847" s="1282"/>
      <c r="H847" s="1282"/>
      <c r="I847" s="1282"/>
      <c r="J847" s="1282"/>
      <c r="K847" s="1282"/>
      <c r="L847" s="1282"/>
      <c r="M847" s="1282"/>
      <c r="N847" s="1282"/>
      <c r="O847" s="1282"/>
      <c r="P847" s="1282"/>
      <c r="Q847" s="1282"/>
      <c r="R847" s="1282"/>
      <c r="S847" s="1282"/>
      <c r="T847" s="1282"/>
      <c r="U847" s="1282"/>
      <c r="V847" s="1282"/>
      <c r="W847" s="1282"/>
      <c r="X847" s="1282"/>
      <c r="Y847" s="1282"/>
      <c r="Z847" s="1282"/>
    </row>
    <row r="848" spans="1:26" ht="16.5" customHeight="1">
      <c r="A848" s="1281"/>
      <c r="B848" s="1282"/>
      <c r="C848" s="1282"/>
      <c r="D848" s="1282"/>
      <c r="E848" s="1282"/>
      <c r="F848" s="1282"/>
      <c r="G848" s="1282"/>
      <c r="H848" s="1282"/>
      <c r="I848" s="1282"/>
      <c r="J848" s="1282"/>
      <c r="K848" s="1282"/>
      <c r="L848" s="1282"/>
      <c r="M848" s="1282"/>
      <c r="N848" s="1282"/>
      <c r="O848" s="1282"/>
      <c r="P848" s="1282"/>
      <c r="Q848" s="1282"/>
      <c r="R848" s="1282"/>
      <c r="S848" s="1282"/>
      <c r="T848" s="1282"/>
      <c r="U848" s="1282"/>
      <c r="V848" s="1282"/>
      <c r="W848" s="1282"/>
      <c r="X848" s="1282"/>
      <c r="Y848" s="1282"/>
      <c r="Z848" s="1282"/>
    </row>
    <row r="849" spans="1:26" ht="16.5" customHeight="1">
      <c r="A849" s="1281"/>
      <c r="B849" s="1282"/>
      <c r="C849" s="1282"/>
      <c r="D849" s="1282"/>
      <c r="E849" s="1282"/>
      <c r="F849" s="1282"/>
      <c r="G849" s="1282"/>
      <c r="H849" s="1282"/>
      <c r="I849" s="1282"/>
      <c r="J849" s="1282"/>
      <c r="K849" s="1282"/>
      <c r="L849" s="1282"/>
      <c r="M849" s="1282"/>
      <c r="N849" s="1282"/>
      <c r="O849" s="1282"/>
      <c r="P849" s="1282"/>
      <c r="Q849" s="1282"/>
      <c r="R849" s="1282"/>
      <c r="S849" s="1282"/>
      <c r="T849" s="1282"/>
      <c r="U849" s="1282"/>
      <c r="V849" s="1282"/>
      <c r="W849" s="1282"/>
      <c r="X849" s="1282"/>
      <c r="Y849" s="1282"/>
      <c r="Z849" s="1282"/>
    </row>
    <row r="850" spans="1:26" ht="16.5" customHeight="1">
      <c r="A850" s="1281"/>
      <c r="B850" s="1282"/>
      <c r="C850" s="1282"/>
      <c r="D850" s="1282"/>
      <c r="E850" s="1282"/>
      <c r="F850" s="1282"/>
      <c r="G850" s="1282"/>
      <c r="H850" s="1282"/>
      <c r="I850" s="1282"/>
      <c r="J850" s="1282"/>
      <c r="K850" s="1282"/>
      <c r="L850" s="1282"/>
      <c r="M850" s="1282"/>
      <c r="N850" s="1282"/>
      <c r="O850" s="1282"/>
      <c r="P850" s="1282"/>
      <c r="Q850" s="1282"/>
      <c r="R850" s="1282"/>
      <c r="S850" s="1282"/>
      <c r="T850" s="1282"/>
      <c r="U850" s="1282"/>
      <c r="V850" s="1282"/>
      <c r="W850" s="1282"/>
      <c r="X850" s="1282"/>
      <c r="Y850" s="1282"/>
      <c r="Z850" s="1282"/>
    </row>
    <row r="851" spans="1:26" ht="16.5" customHeight="1">
      <c r="A851" s="1281"/>
      <c r="B851" s="1282"/>
      <c r="C851" s="1282"/>
      <c r="D851" s="1282"/>
      <c r="E851" s="1282"/>
      <c r="F851" s="1282"/>
      <c r="G851" s="1282"/>
      <c r="H851" s="1282"/>
      <c r="I851" s="1282"/>
      <c r="J851" s="1282"/>
      <c r="K851" s="1282"/>
      <c r="L851" s="1282"/>
      <c r="M851" s="1282"/>
      <c r="N851" s="1282"/>
      <c r="O851" s="1282"/>
      <c r="P851" s="1282"/>
      <c r="Q851" s="1282"/>
      <c r="R851" s="1282"/>
      <c r="S851" s="1282"/>
      <c r="T851" s="1282"/>
      <c r="U851" s="1282"/>
      <c r="V851" s="1282"/>
      <c r="W851" s="1282"/>
      <c r="X851" s="1282"/>
      <c r="Y851" s="1282"/>
      <c r="Z851" s="1282"/>
    </row>
    <row r="852" spans="1:26" ht="16.5" customHeight="1">
      <c r="A852" s="1281"/>
      <c r="B852" s="1282"/>
      <c r="C852" s="1282"/>
      <c r="D852" s="1282"/>
      <c r="E852" s="1282"/>
      <c r="F852" s="1282"/>
      <c r="G852" s="1282"/>
      <c r="H852" s="1282"/>
      <c r="I852" s="1282"/>
      <c r="J852" s="1282"/>
      <c r="K852" s="1282"/>
      <c r="L852" s="1282"/>
      <c r="M852" s="1282"/>
      <c r="N852" s="1282"/>
      <c r="O852" s="1282"/>
      <c r="P852" s="1282"/>
      <c r="Q852" s="1282"/>
      <c r="R852" s="1282"/>
      <c r="S852" s="1282"/>
      <c r="T852" s="1282"/>
      <c r="U852" s="1282"/>
      <c r="V852" s="1282"/>
      <c r="W852" s="1282"/>
      <c r="X852" s="1282"/>
      <c r="Y852" s="1282"/>
      <c r="Z852" s="1282"/>
    </row>
    <row r="853" spans="1:26" ht="16.5" customHeight="1">
      <c r="A853" s="1281"/>
      <c r="B853" s="1282"/>
      <c r="C853" s="1282"/>
      <c r="D853" s="1282"/>
      <c r="E853" s="1282"/>
      <c r="F853" s="1282"/>
      <c r="G853" s="1282"/>
      <c r="H853" s="1282"/>
      <c r="I853" s="1282"/>
      <c r="J853" s="1282"/>
      <c r="K853" s="1282"/>
      <c r="L853" s="1282"/>
      <c r="M853" s="1282"/>
      <c r="N853" s="1282"/>
      <c r="O853" s="1282"/>
      <c r="P853" s="1282"/>
      <c r="Q853" s="1282"/>
      <c r="R853" s="1282"/>
      <c r="S853" s="1282"/>
      <c r="T853" s="1282"/>
      <c r="U853" s="1282"/>
      <c r="V853" s="1282"/>
      <c r="W853" s="1282"/>
      <c r="X853" s="1282"/>
      <c r="Y853" s="1282"/>
      <c r="Z853" s="1282"/>
    </row>
    <row r="854" spans="1:26" ht="16.5" customHeight="1">
      <c r="A854" s="1281"/>
      <c r="B854" s="1282"/>
      <c r="C854" s="1282"/>
      <c r="D854" s="1282"/>
      <c r="E854" s="1282"/>
      <c r="F854" s="1282"/>
      <c r="G854" s="1282"/>
      <c r="H854" s="1282"/>
      <c r="I854" s="1282"/>
      <c r="J854" s="1282"/>
      <c r="K854" s="1282"/>
      <c r="L854" s="1282"/>
      <c r="M854" s="1282"/>
      <c r="N854" s="1282"/>
      <c r="O854" s="1282"/>
      <c r="P854" s="1282"/>
      <c r="Q854" s="1282"/>
      <c r="R854" s="1282"/>
      <c r="S854" s="1282"/>
      <c r="T854" s="1282"/>
      <c r="U854" s="1282"/>
      <c r="V854" s="1282"/>
      <c r="W854" s="1282"/>
      <c r="X854" s="1282"/>
      <c r="Y854" s="1282"/>
      <c r="Z854" s="1282"/>
    </row>
    <row r="855" spans="1:26" ht="16.5" customHeight="1">
      <c r="A855" s="1281"/>
      <c r="B855" s="1282"/>
      <c r="C855" s="1282"/>
      <c r="D855" s="1282"/>
      <c r="E855" s="1282"/>
      <c r="F855" s="1282"/>
      <c r="G855" s="1282"/>
      <c r="H855" s="1282"/>
      <c r="I855" s="1282"/>
      <c r="J855" s="1282"/>
      <c r="K855" s="1282"/>
      <c r="L855" s="1282"/>
      <c r="M855" s="1282"/>
      <c r="N855" s="1282"/>
      <c r="O855" s="1282"/>
      <c r="P855" s="1282"/>
      <c r="Q855" s="1282"/>
      <c r="R855" s="1282"/>
      <c r="S855" s="1282"/>
      <c r="T855" s="1282"/>
      <c r="U855" s="1282"/>
      <c r="V855" s="1282"/>
      <c r="W855" s="1282"/>
      <c r="X855" s="1282"/>
      <c r="Y855" s="1282"/>
      <c r="Z855" s="1282"/>
    </row>
    <row r="856" spans="1:26" ht="16.5" customHeight="1">
      <c r="A856" s="1281"/>
      <c r="B856" s="1282"/>
      <c r="C856" s="1282"/>
      <c r="D856" s="1282"/>
      <c r="E856" s="1282"/>
      <c r="F856" s="1282"/>
      <c r="G856" s="1282"/>
      <c r="H856" s="1282"/>
      <c r="I856" s="1282"/>
      <c r="J856" s="1282"/>
      <c r="K856" s="1282"/>
      <c r="L856" s="1282"/>
      <c r="M856" s="1282"/>
      <c r="N856" s="1282"/>
      <c r="O856" s="1282"/>
      <c r="P856" s="1282"/>
      <c r="Q856" s="1282"/>
      <c r="R856" s="1282"/>
      <c r="S856" s="1282"/>
      <c r="T856" s="1282"/>
      <c r="U856" s="1282"/>
      <c r="V856" s="1282"/>
      <c r="W856" s="1282"/>
      <c r="X856" s="1282"/>
      <c r="Y856" s="1282"/>
      <c r="Z856" s="1282"/>
    </row>
    <row r="857" spans="1:26" ht="16.5" customHeight="1">
      <c r="A857" s="1281"/>
      <c r="B857" s="1282"/>
      <c r="C857" s="1282"/>
      <c r="D857" s="1282"/>
      <c r="E857" s="1282"/>
      <c r="F857" s="1282"/>
      <c r="G857" s="1282"/>
      <c r="H857" s="1282"/>
      <c r="I857" s="1282"/>
      <c r="J857" s="1282"/>
      <c r="K857" s="1282"/>
      <c r="L857" s="1282"/>
      <c r="M857" s="1282"/>
      <c r="N857" s="1282"/>
      <c r="O857" s="1282"/>
      <c r="P857" s="1282"/>
      <c r="Q857" s="1282"/>
      <c r="R857" s="1282"/>
      <c r="S857" s="1282"/>
      <c r="T857" s="1282"/>
      <c r="U857" s="1282"/>
      <c r="V857" s="1282"/>
      <c r="W857" s="1282"/>
      <c r="X857" s="1282"/>
      <c r="Y857" s="1282"/>
      <c r="Z857" s="1282"/>
    </row>
    <row r="858" spans="1:26" ht="16.5" customHeight="1">
      <c r="A858" s="1281"/>
      <c r="B858" s="1282"/>
      <c r="C858" s="1282"/>
      <c r="D858" s="1282"/>
      <c r="E858" s="1282"/>
      <c r="F858" s="1282"/>
      <c r="G858" s="1282"/>
      <c r="H858" s="1282"/>
      <c r="I858" s="1282"/>
      <c r="J858" s="1282"/>
      <c r="K858" s="1282"/>
      <c r="L858" s="1282"/>
      <c r="M858" s="1282"/>
      <c r="N858" s="1282"/>
      <c r="O858" s="1282"/>
      <c r="P858" s="1282"/>
      <c r="Q858" s="1282"/>
      <c r="R858" s="1282"/>
      <c r="S858" s="1282"/>
      <c r="T858" s="1282"/>
      <c r="U858" s="1282"/>
      <c r="V858" s="1282"/>
      <c r="W858" s="1282"/>
      <c r="X858" s="1282"/>
      <c r="Y858" s="1282"/>
      <c r="Z858" s="1282"/>
    </row>
    <row r="859" spans="1:26" ht="16.5" customHeight="1">
      <c r="A859" s="1281"/>
      <c r="B859" s="1282"/>
      <c r="C859" s="1282"/>
      <c r="D859" s="1282"/>
      <c r="E859" s="1282"/>
      <c r="F859" s="1282"/>
      <c r="G859" s="1282"/>
      <c r="H859" s="1282"/>
      <c r="I859" s="1282"/>
      <c r="J859" s="1282"/>
      <c r="K859" s="1282"/>
      <c r="L859" s="1282"/>
      <c r="M859" s="1282"/>
      <c r="N859" s="1282"/>
      <c r="O859" s="1282"/>
      <c r="P859" s="1282"/>
      <c r="Q859" s="1282"/>
      <c r="R859" s="1282"/>
      <c r="S859" s="1282"/>
      <c r="T859" s="1282"/>
      <c r="U859" s="1282"/>
      <c r="V859" s="1282"/>
      <c r="W859" s="1282"/>
      <c r="X859" s="1282"/>
      <c r="Y859" s="1282"/>
      <c r="Z859" s="1282"/>
    </row>
    <row r="860" spans="1:26" ht="16.5" customHeight="1">
      <c r="A860" s="1281"/>
      <c r="B860" s="1282"/>
      <c r="C860" s="1282"/>
      <c r="D860" s="1282"/>
      <c r="E860" s="1282"/>
      <c r="F860" s="1282"/>
      <c r="G860" s="1282"/>
      <c r="H860" s="1282"/>
      <c r="I860" s="1282"/>
      <c r="J860" s="1282"/>
      <c r="K860" s="1282"/>
      <c r="L860" s="1282"/>
      <c r="M860" s="1282"/>
      <c r="N860" s="1282"/>
      <c r="O860" s="1282"/>
      <c r="P860" s="1282"/>
      <c r="Q860" s="1282"/>
      <c r="R860" s="1282"/>
      <c r="S860" s="1282"/>
      <c r="T860" s="1282"/>
      <c r="U860" s="1282"/>
      <c r="V860" s="1282"/>
      <c r="W860" s="1282"/>
      <c r="X860" s="1282"/>
      <c r="Y860" s="1282"/>
      <c r="Z860" s="1282"/>
    </row>
    <row r="861" spans="1:26" ht="16.5" customHeight="1">
      <c r="A861" s="1281"/>
      <c r="B861" s="1282"/>
      <c r="C861" s="1282"/>
      <c r="D861" s="1282"/>
      <c r="E861" s="1282"/>
      <c r="F861" s="1282"/>
      <c r="G861" s="1282"/>
      <c r="H861" s="1282"/>
      <c r="I861" s="1282"/>
      <c r="J861" s="1282"/>
      <c r="K861" s="1282"/>
      <c r="L861" s="1282"/>
      <c r="M861" s="1282"/>
      <c r="N861" s="1282"/>
      <c r="O861" s="1282"/>
      <c r="P861" s="1282"/>
      <c r="Q861" s="1282"/>
      <c r="R861" s="1282"/>
      <c r="S861" s="1282"/>
      <c r="T861" s="1282"/>
      <c r="U861" s="1282"/>
      <c r="V861" s="1282"/>
      <c r="W861" s="1282"/>
      <c r="X861" s="1282"/>
      <c r="Y861" s="1282"/>
      <c r="Z861" s="1282"/>
    </row>
    <row r="862" spans="1:26" ht="16.5" customHeight="1">
      <c r="A862" s="1281"/>
      <c r="B862" s="1282"/>
      <c r="C862" s="1282"/>
      <c r="D862" s="1282"/>
      <c r="E862" s="1282"/>
      <c r="F862" s="1282"/>
      <c r="G862" s="1282"/>
      <c r="H862" s="1282"/>
      <c r="I862" s="1282"/>
      <c r="J862" s="1282"/>
      <c r="K862" s="1282"/>
      <c r="L862" s="1282"/>
      <c r="M862" s="1282"/>
      <c r="N862" s="1282"/>
      <c r="O862" s="1282"/>
      <c r="P862" s="1282"/>
      <c r="Q862" s="1282"/>
      <c r="R862" s="1282"/>
      <c r="S862" s="1282"/>
      <c r="T862" s="1282"/>
      <c r="U862" s="1282"/>
      <c r="V862" s="1282"/>
      <c r="W862" s="1282"/>
      <c r="X862" s="1282"/>
      <c r="Y862" s="1282"/>
      <c r="Z862" s="1282"/>
    </row>
    <row r="863" spans="1:26" ht="16.5" customHeight="1">
      <c r="A863" s="1281"/>
      <c r="B863" s="1282"/>
      <c r="C863" s="1282"/>
      <c r="D863" s="1282"/>
      <c r="E863" s="1282"/>
      <c r="F863" s="1282"/>
      <c r="G863" s="1282"/>
      <c r="H863" s="1282"/>
      <c r="I863" s="1282"/>
      <c r="J863" s="1282"/>
      <c r="K863" s="1282"/>
      <c r="L863" s="1282"/>
      <c r="M863" s="1282"/>
      <c r="N863" s="1282"/>
      <c r="O863" s="1282"/>
      <c r="P863" s="1282"/>
      <c r="Q863" s="1282"/>
      <c r="R863" s="1282"/>
      <c r="S863" s="1282"/>
      <c r="T863" s="1282"/>
      <c r="U863" s="1282"/>
      <c r="V863" s="1282"/>
      <c r="W863" s="1282"/>
      <c r="X863" s="1282"/>
      <c r="Y863" s="1282"/>
      <c r="Z863" s="1282"/>
    </row>
    <row r="864" spans="1:26" ht="16.5" customHeight="1">
      <c r="A864" s="1281"/>
      <c r="B864" s="1282"/>
      <c r="C864" s="1282"/>
      <c r="D864" s="1282"/>
      <c r="E864" s="1282"/>
      <c r="F864" s="1282"/>
      <c r="G864" s="1282"/>
      <c r="H864" s="1282"/>
      <c r="I864" s="1282"/>
      <c r="J864" s="1282"/>
      <c r="K864" s="1282"/>
      <c r="L864" s="1282"/>
      <c r="M864" s="1282"/>
      <c r="N864" s="1282"/>
      <c r="O864" s="1282"/>
      <c r="P864" s="1282"/>
      <c r="Q864" s="1282"/>
      <c r="R864" s="1282"/>
      <c r="S864" s="1282"/>
      <c r="T864" s="1282"/>
      <c r="U864" s="1282"/>
      <c r="V864" s="1282"/>
      <c r="W864" s="1282"/>
      <c r="X864" s="1282"/>
      <c r="Y864" s="1282"/>
      <c r="Z864" s="1282"/>
    </row>
    <row r="865" spans="1:26" ht="16.5" customHeight="1">
      <c r="A865" s="1281"/>
      <c r="B865" s="1282"/>
      <c r="C865" s="1282"/>
      <c r="D865" s="1282"/>
      <c r="E865" s="1282"/>
      <c r="F865" s="1282"/>
      <c r="G865" s="1282"/>
      <c r="H865" s="1282"/>
      <c r="I865" s="1282"/>
      <c r="J865" s="1282"/>
      <c r="K865" s="1282"/>
      <c r="L865" s="1282"/>
      <c r="M865" s="1282"/>
      <c r="N865" s="1282"/>
      <c r="O865" s="1282"/>
      <c r="P865" s="1282"/>
      <c r="Q865" s="1282"/>
      <c r="R865" s="1282"/>
      <c r="S865" s="1282"/>
      <c r="T865" s="1282"/>
      <c r="U865" s="1282"/>
      <c r="V865" s="1282"/>
      <c r="W865" s="1282"/>
      <c r="X865" s="1282"/>
      <c r="Y865" s="1282"/>
      <c r="Z865" s="1282"/>
    </row>
    <row r="866" spans="1:26" ht="16.5" customHeight="1">
      <c r="A866" s="1281"/>
      <c r="B866" s="1282"/>
      <c r="C866" s="1282"/>
      <c r="D866" s="1282"/>
      <c r="E866" s="1282"/>
      <c r="F866" s="1282"/>
      <c r="G866" s="1282"/>
      <c r="H866" s="1282"/>
      <c r="I866" s="1282"/>
      <c r="J866" s="1282"/>
      <c r="K866" s="1282"/>
      <c r="L866" s="1282"/>
      <c r="M866" s="1282"/>
      <c r="N866" s="1282"/>
      <c r="O866" s="1282"/>
      <c r="P866" s="1282"/>
      <c r="Q866" s="1282"/>
      <c r="R866" s="1282"/>
      <c r="S866" s="1282"/>
      <c r="T866" s="1282"/>
      <c r="U866" s="1282"/>
      <c r="V866" s="1282"/>
      <c r="W866" s="1282"/>
      <c r="X866" s="1282"/>
      <c r="Y866" s="1282"/>
      <c r="Z866" s="1282"/>
    </row>
    <row r="867" spans="1:26" ht="16.5" customHeight="1">
      <c r="A867" s="1281"/>
      <c r="B867" s="1282"/>
      <c r="C867" s="1282"/>
      <c r="D867" s="1282"/>
      <c r="E867" s="1282"/>
      <c r="F867" s="1282"/>
      <c r="G867" s="1282"/>
      <c r="H867" s="1282"/>
      <c r="I867" s="1282"/>
      <c r="J867" s="1282"/>
      <c r="K867" s="1282"/>
      <c r="L867" s="1282"/>
      <c r="M867" s="1282"/>
      <c r="N867" s="1282"/>
      <c r="O867" s="1282"/>
      <c r="P867" s="1282"/>
      <c r="Q867" s="1282"/>
      <c r="R867" s="1282"/>
      <c r="S867" s="1282"/>
      <c r="T867" s="1282"/>
      <c r="U867" s="1282"/>
      <c r="V867" s="1282"/>
      <c r="W867" s="1282"/>
      <c r="X867" s="1282"/>
      <c r="Y867" s="1282"/>
      <c r="Z867" s="1282"/>
    </row>
    <row r="868" spans="1:26" ht="16.5" customHeight="1">
      <c r="A868" s="1281"/>
      <c r="B868" s="1282"/>
      <c r="C868" s="1282"/>
      <c r="D868" s="1282"/>
      <c r="E868" s="1282"/>
      <c r="F868" s="1282"/>
      <c r="G868" s="1282"/>
      <c r="H868" s="1282"/>
      <c r="I868" s="1282"/>
      <c r="J868" s="1282"/>
      <c r="K868" s="1282"/>
      <c r="L868" s="1282"/>
      <c r="M868" s="1282"/>
      <c r="N868" s="1282"/>
      <c r="O868" s="1282"/>
      <c r="P868" s="1282"/>
      <c r="Q868" s="1282"/>
      <c r="R868" s="1282"/>
      <c r="S868" s="1282"/>
      <c r="T868" s="1282"/>
      <c r="U868" s="1282"/>
      <c r="V868" s="1282"/>
      <c r="W868" s="1282"/>
      <c r="X868" s="1282"/>
      <c r="Y868" s="1282"/>
      <c r="Z868" s="1282"/>
    </row>
    <row r="869" spans="1:26" ht="16.5" customHeight="1">
      <c r="A869" s="1281"/>
      <c r="B869" s="1282"/>
      <c r="C869" s="1282"/>
      <c r="D869" s="1282"/>
      <c r="E869" s="1282"/>
      <c r="F869" s="1282"/>
      <c r="G869" s="1282"/>
      <c r="H869" s="1282"/>
      <c r="I869" s="1282"/>
      <c r="J869" s="1282"/>
      <c r="K869" s="1282"/>
      <c r="L869" s="1282"/>
      <c r="M869" s="1282"/>
      <c r="N869" s="1282"/>
      <c r="O869" s="1282"/>
      <c r="P869" s="1282"/>
      <c r="Q869" s="1282"/>
      <c r="R869" s="1282"/>
      <c r="S869" s="1282"/>
      <c r="T869" s="1282"/>
      <c r="U869" s="1282"/>
      <c r="V869" s="1282"/>
      <c r="W869" s="1282"/>
      <c r="X869" s="1282"/>
      <c r="Y869" s="1282"/>
      <c r="Z869" s="1282"/>
    </row>
    <row r="870" spans="1:26" ht="16.5" customHeight="1">
      <c r="A870" s="1281"/>
      <c r="B870" s="1282"/>
      <c r="C870" s="1282"/>
      <c r="D870" s="1282"/>
      <c r="E870" s="1282"/>
      <c r="F870" s="1282"/>
      <c r="G870" s="1282"/>
      <c r="H870" s="1282"/>
      <c r="I870" s="1282"/>
      <c r="J870" s="1282"/>
      <c r="K870" s="1282"/>
      <c r="L870" s="1282"/>
      <c r="M870" s="1282"/>
      <c r="N870" s="1282"/>
      <c r="O870" s="1282"/>
      <c r="P870" s="1282"/>
      <c r="Q870" s="1282"/>
      <c r="R870" s="1282"/>
      <c r="S870" s="1282"/>
      <c r="T870" s="1282"/>
      <c r="U870" s="1282"/>
      <c r="V870" s="1282"/>
      <c r="W870" s="1282"/>
      <c r="X870" s="1282"/>
      <c r="Y870" s="1282"/>
      <c r="Z870" s="1282"/>
    </row>
    <row r="871" spans="1:26" ht="16.5" customHeight="1">
      <c r="A871" s="1281"/>
      <c r="B871" s="1282"/>
      <c r="C871" s="1282"/>
      <c r="D871" s="1282"/>
      <c r="E871" s="1282"/>
      <c r="F871" s="1282"/>
      <c r="G871" s="1282"/>
      <c r="H871" s="1282"/>
      <c r="I871" s="1282"/>
      <c r="J871" s="1282"/>
      <c r="K871" s="1282"/>
      <c r="L871" s="1282"/>
      <c r="M871" s="1282"/>
      <c r="N871" s="1282"/>
      <c r="O871" s="1282"/>
      <c r="P871" s="1282"/>
      <c r="Q871" s="1282"/>
      <c r="R871" s="1282"/>
      <c r="S871" s="1282"/>
      <c r="T871" s="1282"/>
      <c r="U871" s="1282"/>
      <c r="V871" s="1282"/>
      <c r="W871" s="1282"/>
      <c r="X871" s="1282"/>
      <c r="Y871" s="1282"/>
      <c r="Z871" s="1282"/>
    </row>
    <row r="872" spans="1:26" ht="16.5" customHeight="1">
      <c r="A872" s="1281"/>
      <c r="B872" s="1282"/>
      <c r="C872" s="1282"/>
      <c r="D872" s="1282"/>
      <c r="E872" s="1282"/>
      <c r="F872" s="1282"/>
      <c r="G872" s="1282"/>
      <c r="H872" s="1282"/>
      <c r="I872" s="1282"/>
      <c r="J872" s="1282"/>
      <c r="K872" s="1282"/>
      <c r="L872" s="1282"/>
      <c r="M872" s="1282"/>
      <c r="N872" s="1282"/>
      <c r="O872" s="1282"/>
      <c r="P872" s="1282"/>
      <c r="Q872" s="1282"/>
      <c r="R872" s="1282"/>
      <c r="S872" s="1282"/>
      <c r="T872" s="1282"/>
      <c r="U872" s="1282"/>
      <c r="V872" s="1282"/>
      <c r="W872" s="1282"/>
      <c r="X872" s="1282"/>
      <c r="Y872" s="1282"/>
      <c r="Z872" s="1282"/>
    </row>
    <row r="873" spans="1:26" ht="16.5" customHeight="1">
      <c r="A873" s="1281"/>
      <c r="B873" s="1282"/>
      <c r="C873" s="1282"/>
      <c r="D873" s="1282"/>
      <c r="E873" s="1282"/>
      <c r="F873" s="1282"/>
      <c r="G873" s="1282"/>
      <c r="H873" s="1282"/>
      <c r="I873" s="1282"/>
      <c r="J873" s="1282"/>
      <c r="K873" s="1282"/>
      <c r="L873" s="1282"/>
      <c r="M873" s="1282"/>
      <c r="N873" s="1282"/>
      <c r="O873" s="1282"/>
      <c r="P873" s="1282"/>
      <c r="Q873" s="1282"/>
      <c r="R873" s="1282"/>
      <c r="S873" s="1282"/>
      <c r="T873" s="1282"/>
      <c r="U873" s="1282"/>
      <c r="V873" s="1282"/>
      <c r="W873" s="1282"/>
      <c r="X873" s="1282"/>
      <c r="Y873" s="1282"/>
      <c r="Z873" s="1282"/>
    </row>
    <row r="874" spans="1:26" ht="16.5" customHeight="1">
      <c r="A874" s="1281"/>
      <c r="B874" s="1282"/>
      <c r="C874" s="1282"/>
      <c r="D874" s="1282"/>
      <c r="E874" s="1282"/>
      <c r="F874" s="1282"/>
      <c r="G874" s="1282"/>
      <c r="H874" s="1282"/>
      <c r="I874" s="1282"/>
      <c r="J874" s="1282"/>
      <c r="K874" s="1282"/>
      <c r="L874" s="1282"/>
      <c r="M874" s="1282"/>
      <c r="N874" s="1282"/>
      <c r="O874" s="1282"/>
      <c r="P874" s="1282"/>
      <c r="Q874" s="1282"/>
      <c r="R874" s="1282"/>
      <c r="S874" s="1282"/>
      <c r="T874" s="1282"/>
      <c r="U874" s="1282"/>
      <c r="V874" s="1282"/>
      <c r="W874" s="1282"/>
      <c r="X874" s="1282"/>
      <c r="Y874" s="1282"/>
      <c r="Z874" s="1282"/>
    </row>
    <row r="875" spans="1:26" ht="16.5" customHeight="1">
      <c r="A875" s="1281"/>
      <c r="B875" s="1282"/>
      <c r="C875" s="1282"/>
      <c r="D875" s="1282"/>
      <c r="E875" s="1282"/>
      <c r="F875" s="1282"/>
      <c r="G875" s="1282"/>
      <c r="H875" s="1282"/>
      <c r="I875" s="1282"/>
      <c r="J875" s="1282"/>
      <c r="K875" s="1282"/>
      <c r="L875" s="1282"/>
      <c r="M875" s="1282"/>
      <c r="N875" s="1282"/>
      <c r="O875" s="1282"/>
      <c r="P875" s="1282"/>
      <c r="Q875" s="1282"/>
      <c r="R875" s="1282"/>
      <c r="S875" s="1282"/>
      <c r="T875" s="1282"/>
      <c r="U875" s="1282"/>
      <c r="V875" s="1282"/>
      <c r="W875" s="1282"/>
      <c r="X875" s="1282"/>
      <c r="Y875" s="1282"/>
      <c r="Z875" s="1282"/>
    </row>
    <row r="876" spans="1:26" ht="16.5" customHeight="1">
      <c r="A876" s="1281"/>
      <c r="B876" s="1282"/>
      <c r="C876" s="1282"/>
      <c r="D876" s="1282"/>
      <c r="E876" s="1282"/>
      <c r="F876" s="1282"/>
      <c r="G876" s="1282"/>
      <c r="H876" s="1282"/>
      <c r="I876" s="1282"/>
      <c r="J876" s="1282"/>
      <c r="K876" s="1282"/>
      <c r="L876" s="1282"/>
      <c r="M876" s="1282"/>
      <c r="N876" s="1282"/>
      <c r="O876" s="1282"/>
      <c r="P876" s="1282"/>
      <c r="Q876" s="1282"/>
      <c r="R876" s="1282"/>
      <c r="S876" s="1282"/>
      <c r="T876" s="1282"/>
      <c r="U876" s="1282"/>
      <c r="V876" s="1282"/>
      <c r="W876" s="1282"/>
      <c r="X876" s="1282"/>
      <c r="Y876" s="1282"/>
      <c r="Z876" s="1282"/>
    </row>
    <row r="877" spans="1:26" ht="16.5" customHeight="1">
      <c r="A877" s="1281"/>
      <c r="B877" s="1282"/>
      <c r="C877" s="1282"/>
      <c r="D877" s="1282"/>
      <c r="E877" s="1282"/>
      <c r="F877" s="1282"/>
      <c r="G877" s="1282"/>
      <c r="H877" s="1282"/>
      <c r="I877" s="1282"/>
      <c r="J877" s="1282"/>
      <c r="K877" s="1282"/>
      <c r="L877" s="1282"/>
      <c r="M877" s="1282"/>
      <c r="N877" s="1282"/>
      <c r="O877" s="1282"/>
      <c r="P877" s="1282"/>
      <c r="Q877" s="1282"/>
      <c r="R877" s="1282"/>
      <c r="S877" s="1282"/>
      <c r="T877" s="1282"/>
      <c r="U877" s="1282"/>
      <c r="V877" s="1282"/>
      <c r="W877" s="1282"/>
      <c r="X877" s="1282"/>
      <c r="Y877" s="1282"/>
      <c r="Z877" s="1282"/>
    </row>
    <row r="878" spans="1:26" ht="16.5" customHeight="1">
      <c r="A878" s="1281"/>
      <c r="B878" s="1282"/>
      <c r="C878" s="1282"/>
      <c r="D878" s="1282"/>
      <c r="E878" s="1282"/>
      <c r="F878" s="1282"/>
      <c r="G878" s="1282"/>
      <c r="H878" s="1282"/>
      <c r="I878" s="1282"/>
      <c r="J878" s="1282"/>
      <c r="K878" s="1282"/>
      <c r="L878" s="1282"/>
      <c r="M878" s="1282"/>
      <c r="N878" s="1282"/>
      <c r="O878" s="1282"/>
      <c r="P878" s="1282"/>
      <c r="Q878" s="1282"/>
      <c r="R878" s="1282"/>
      <c r="S878" s="1282"/>
      <c r="T878" s="1282"/>
      <c r="U878" s="1282"/>
      <c r="V878" s="1282"/>
      <c r="W878" s="1282"/>
      <c r="X878" s="1282"/>
      <c r="Y878" s="1282"/>
      <c r="Z878" s="1282"/>
    </row>
    <row r="879" spans="1:26" ht="16.5" customHeight="1">
      <c r="A879" s="1281"/>
      <c r="B879" s="1282"/>
      <c r="C879" s="1282"/>
      <c r="D879" s="1282"/>
      <c r="E879" s="1282"/>
      <c r="F879" s="1282"/>
      <c r="G879" s="1282"/>
      <c r="H879" s="1282"/>
      <c r="I879" s="1282"/>
      <c r="J879" s="1282"/>
      <c r="K879" s="1282"/>
      <c r="L879" s="1282"/>
      <c r="M879" s="1282"/>
      <c r="N879" s="1282"/>
      <c r="O879" s="1282"/>
      <c r="P879" s="1282"/>
      <c r="Q879" s="1282"/>
      <c r="R879" s="1282"/>
      <c r="S879" s="1282"/>
      <c r="T879" s="1282"/>
      <c r="U879" s="1282"/>
      <c r="V879" s="1282"/>
      <c r="W879" s="1282"/>
      <c r="X879" s="1282"/>
      <c r="Y879" s="1282"/>
      <c r="Z879" s="1282"/>
    </row>
    <row r="880" spans="1:26" ht="16.5" customHeight="1">
      <c r="A880" s="1281"/>
      <c r="B880" s="1282"/>
      <c r="C880" s="1282"/>
      <c r="D880" s="1282"/>
      <c r="E880" s="1282"/>
      <c r="F880" s="1282"/>
      <c r="G880" s="1282"/>
      <c r="H880" s="1282"/>
      <c r="I880" s="1282"/>
      <c r="J880" s="1282"/>
      <c r="K880" s="1282"/>
      <c r="L880" s="1282"/>
      <c r="M880" s="1282"/>
      <c r="N880" s="1282"/>
      <c r="O880" s="1282"/>
      <c r="P880" s="1282"/>
      <c r="Q880" s="1282"/>
      <c r="R880" s="1282"/>
      <c r="S880" s="1282"/>
      <c r="T880" s="1282"/>
      <c r="U880" s="1282"/>
      <c r="V880" s="1282"/>
      <c r="W880" s="1282"/>
      <c r="X880" s="1282"/>
      <c r="Y880" s="1282"/>
      <c r="Z880" s="1282"/>
    </row>
    <row r="881" spans="1:26" ht="16.5" customHeight="1">
      <c r="A881" s="1281"/>
      <c r="B881" s="1282"/>
      <c r="C881" s="1282"/>
      <c r="D881" s="1282"/>
      <c r="E881" s="1282"/>
      <c r="F881" s="1282"/>
      <c r="G881" s="1282"/>
      <c r="H881" s="1282"/>
      <c r="I881" s="1282"/>
      <c r="J881" s="1282"/>
      <c r="K881" s="1282"/>
      <c r="L881" s="1282"/>
      <c r="M881" s="1282"/>
      <c r="N881" s="1282"/>
      <c r="O881" s="1282"/>
      <c r="P881" s="1282"/>
      <c r="Q881" s="1282"/>
      <c r="R881" s="1282"/>
      <c r="S881" s="1282"/>
      <c r="T881" s="1282"/>
      <c r="U881" s="1282"/>
      <c r="V881" s="1282"/>
      <c r="W881" s="1282"/>
      <c r="X881" s="1282"/>
      <c r="Y881" s="1282"/>
      <c r="Z881" s="1282"/>
    </row>
    <row r="882" spans="1:26" ht="16.5" customHeight="1">
      <c r="A882" s="1281"/>
      <c r="B882" s="1282"/>
      <c r="C882" s="1282"/>
      <c r="D882" s="1282"/>
      <c r="E882" s="1282"/>
      <c r="F882" s="1282"/>
      <c r="G882" s="1282"/>
      <c r="H882" s="1282"/>
      <c r="I882" s="1282"/>
      <c r="J882" s="1282"/>
      <c r="K882" s="1282"/>
      <c r="L882" s="1282"/>
      <c r="M882" s="1282"/>
      <c r="N882" s="1282"/>
      <c r="O882" s="1282"/>
      <c r="P882" s="1282"/>
      <c r="Q882" s="1282"/>
      <c r="R882" s="1282"/>
      <c r="S882" s="1282"/>
      <c r="T882" s="1282"/>
      <c r="U882" s="1282"/>
      <c r="V882" s="1282"/>
      <c r="W882" s="1282"/>
      <c r="X882" s="1282"/>
      <c r="Y882" s="1282"/>
      <c r="Z882" s="1282"/>
    </row>
    <row r="883" spans="1:26" ht="16.5" customHeight="1">
      <c r="A883" s="1281"/>
      <c r="B883" s="1282"/>
      <c r="C883" s="1282"/>
      <c r="D883" s="1282"/>
      <c r="E883" s="1282"/>
      <c r="F883" s="1282"/>
      <c r="G883" s="1282"/>
      <c r="H883" s="1282"/>
      <c r="I883" s="1282"/>
      <c r="J883" s="1282"/>
      <c r="K883" s="1282"/>
      <c r="L883" s="1282"/>
      <c r="M883" s="1282"/>
      <c r="N883" s="1282"/>
      <c r="O883" s="1282"/>
      <c r="P883" s="1282"/>
      <c r="Q883" s="1282"/>
      <c r="R883" s="1282"/>
      <c r="S883" s="1282"/>
      <c r="T883" s="1282"/>
      <c r="U883" s="1282"/>
      <c r="V883" s="1282"/>
      <c r="W883" s="1282"/>
      <c r="X883" s="1282"/>
      <c r="Y883" s="1282"/>
      <c r="Z883" s="1282"/>
    </row>
    <row r="884" spans="1:26" ht="16.5" customHeight="1">
      <c r="A884" s="1281"/>
      <c r="B884" s="1282"/>
      <c r="C884" s="1282"/>
      <c r="D884" s="1282"/>
      <c r="E884" s="1282"/>
      <c r="F884" s="1282"/>
      <c r="G884" s="1282"/>
      <c r="H884" s="1282"/>
      <c r="I884" s="1282"/>
      <c r="J884" s="1282"/>
      <c r="K884" s="1282"/>
      <c r="L884" s="1282"/>
      <c r="M884" s="1282"/>
      <c r="N884" s="1282"/>
      <c r="O884" s="1282"/>
      <c r="P884" s="1282"/>
      <c r="Q884" s="1282"/>
      <c r="R884" s="1282"/>
      <c r="S884" s="1282"/>
      <c r="T884" s="1282"/>
      <c r="U884" s="1282"/>
      <c r="V884" s="1282"/>
      <c r="W884" s="1282"/>
      <c r="X884" s="1282"/>
      <c r="Y884" s="1282"/>
      <c r="Z884" s="1282"/>
    </row>
    <row r="885" spans="1:26" ht="16.5" customHeight="1">
      <c r="A885" s="1281"/>
      <c r="B885" s="1282"/>
      <c r="C885" s="1282"/>
      <c r="D885" s="1282"/>
      <c r="E885" s="1282"/>
      <c r="F885" s="1282"/>
      <c r="G885" s="1282"/>
      <c r="H885" s="1282"/>
      <c r="I885" s="1282"/>
      <c r="J885" s="1282"/>
      <c r="K885" s="1282"/>
      <c r="L885" s="1282"/>
      <c r="M885" s="1282"/>
      <c r="N885" s="1282"/>
      <c r="O885" s="1282"/>
      <c r="P885" s="1282"/>
      <c r="Q885" s="1282"/>
      <c r="R885" s="1282"/>
      <c r="S885" s="1282"/>
      <c r="T885" s="1282"/>
      <c r="U885" s="1282"/>
      <c r="V885" s="1282"/>
      <c r="W885" s="1282"/>
      <c r="X885" s="1282"/>
      <c r="Y885" s="1282"/>
      <c r="Z885" s="1282"/>
    </row>
    <row r="886" spans="1:26" ht="16.5" customHeight="1">
      <c r="A886" s="1281"/>
      <c r="B886" s="1282"/>
      <c r="C886" s="1282"/>
      <c r="D886" s="1282"/>
      <c r="E886" s="1282"/>
      <c r="F886" s="1282"/>
      <c r="G886" s="1282"/>
      <c r="H886" s="1282"/>
      <c r="I886" s="1282"/>
      <c r="J886" s="1282"/>
      <c r="K886" s="1282"/>
      <c r="L886" s="1282"/>
      <c r="M886" s="1282"/>
      <c r="N886" s="1282"/>
      <c r="O886" s="1282"/>
      <c r="P886" s="1282"/>
      <c r="Q886" s="1282"/>
      <c r="R886" s="1282"/>
      <c r="S886" s="1282"/>
      <c r="T886" s="1282"/>
      <c r="U886" s="1282"/>
      <c r="V886" s="1282"/>
      <c r="W886" s="1282"/>
      <c r="X886" s="1282"/>
      <c r="Y886" s="1282"/>
      <c r="Z886" s="1282"/>
    </row>
    <row r="887" spans="1:26" ht="16.5" customHeight="1">
      <c r="A887" s="1281"/>
      <c r="B887" s="1282"/>
      <c r="C887" s="1282"/>
      <c r="D887" s="1282"/>
      <c r="E887" s="1282"/>
      <c r="F887" s="1282"/>
      <c r="G887" s="1282"/>
      <c r="H887" s="1282"/>
      <c r="I887" s="1282"/>
      <c r="J887" s="1282"/>
      <c r="K887" s="1282"/>
      <c r="L887" s="1282"/>
      <c r="M887" s="1282"/>
      <c r="N887" s="1282"/>
      <c r="O887" s="1282"/>
      <c r="P887" s="1282"/>
      <c r="Q887" s="1282"/>
      <c r="R887" s="1282"/>
      <c r="S887" s="1282"/>
      <c r="T887" s="1282"/>
      <c r="U887" s="1282"/>
      <c r="V887" s="1282"/>
      <c r="W887" s="1282"/>
      <c r="X887" s="1282"/>
      <c r="Y887" s="1282"/>
      <c r="Z887" s="1282"/>
    </row>
    <row r="888" spans="1:26" ht="16.5" customHeight="1">
      <c r="A888" s="1281"/>
      <c r="B888" s="1282"/>
      <c r="C888" s="1282"/>
      <c r="D888" s="1282"/>
      <c r="E888" s="1282"/>
      <c r="F888" s="1282"/>
      <c r="G888" s="1282"/>
      <c r="H888" s="1282"/>
      <c r="I888" s="1282"/>
      <c r="J888" s="1282"/>
      <c r="K888" s="1282"/>
      <c r="L888" s="1282"/>
      <c r="M888" s="1282"/>
      <c r="N888" s="1282"/>
      <c r="O888" s="1282"/>
      <c r="P888" s="1282"/>
      <c r="Q888" s="1282"/>
      <c r="R888" s="1282"/>
      <c r="S888" s="1282"/>
      <c r="T888" s="1282"/>
      <c r="U888" s="1282"/>
      <c r="V888" s="1282"/>
      <c r="W888" s="1282"/>
      <c r="X888" s="1282"/>
      <c r="Y888" s="1282"/>
      <c r="Z888" s="1282"/>
    </row>
    <row r="889" spans="1:26" ht="16.5" customHeight="1">
      <c r="A889" s="1281"/>
      <c r="B889" s="1282"/>
      <c r="C889" s="1282"/>
      <c r="D889" s="1282"/>
      <c r="E889" s="1282"/>
      <c r="F889" s="1282"/>
      <c r="G889" s="1282"/>
      <c r="H889" s="1282"/>
      <c r="I889" s="1282"/>
      <c r="J889" s="1282"/>
      <c r="K889" s="1282"/>
      <c r="L889" s="1282"/>
      <c r="M889" s="1282"/>
      <c r="N889" s="1282"/>
      <c r="O889" s="1282"/>
      <c r="P889" s="1282"/>
      <c r="Q889" s="1282"/>
      <c r="R889" s="1282"/>
      <c r="S889" s="1282"/>
      <c r="T889" s="1282"/>
      <c r="U889" s="1282"/>
      <c r="V889" s="1282"/>
      <c r="W889" s="1282"/>
      <c r="X889" s="1282"/>
      <c r="Y889" s="1282"/>
      <c r="Z889" s="1282"/>
    </row>
    <row r="890" spans="1:26" ht="16.5" customHeight="1">
      <c r="A890" s="1281"/>
      <c r="B890" s="1282"/>
      <c r="C890" s="1282"/>
      <c r="D890" s="1282"/>
      <c r="E890" s="1282"/>
      <c r="F890" s="1282"/>
      <c r="G890" s="1282"/>
      <c r="H890" s="1282"/>
      <c r="I890" s="1282"/>
      <c r="J890" s="1282"/>
      <c r="K890" s="1282"/>
      <c r="L890" s="1282"/>
      <c r="M890" s="1282"/>
      <c r="N890" s="1282"/>
      <c r="O890" s="1282"/>
      <c r="P890" s="1282"/>
      <c r="Q890" s="1282"/>
      <c r="R890" s="1282"/>
      <c r="S890" s="1282"/>
      <c r="T890" s="1282"/>
      <c r="U890" s="1282"/>
      <c r="V890" s="1282"/>
      <c r="W890" s="1282"/>
      <c r="X890" s="1282"/>
      <c r="Y890" s="1282"/>
      <c r="Z890" s="1282"/>
    </row>
    <row r="891" spans="1:26" ht="16.5" customHeight="1">
      <c r="A891" s="1281"/>
      <c r="B891" s="1282"/>
      <c r="C891" s="1282"/>
      <c r="D891" s="1282"/>
      <c r="E891" s="1282"/>
      <c r="F891" s="1282"/>
      <c r="G891" s="1282"/>
      <c r="H891" s="1282"/>
      <c r="I891" s="1282"/>
      <c r="J891" s="1282"/>
      <c r="K891" s="1282"/>
      <c r="L891" s="1282"/>
      <c r="M891" s="1282"/>
      <c r="N891" s="1282"/>
      <c r="O891" s="1282"/>
      <c r="P891" s="1282"/>
      <c r="Q891" s="1282"/>
      <c r="R891" s="1282"/>
      <c r="S891" s="1282"/>
      <c r="T891" s="1282"/>
      <c r="U891" s="1282"/>
      <c r="V891" s="1282"/>
      <c r="W891" s="1282"/>
      <c r="X891" s="1282"/>
      <c r="Y891" s="1282"/>
      <c r="Z891" s="1282"/>
    </row>
    <row r="892" spans="1:26" ht="16.5" customHeight="1">
      <c r="A892" s="1281"/>
      <c r="B892" s="1282"/>
      <c r="C892" s="1282"/>
      <c r="D892" s="1282"/>
      <c r="E892" s="1282"/>
      <c r="F892" s="1282"/>
      <c r="G892" s="1282"/>
      <c r="H892" s="1282"/>
      <c r="I892" s="1282"/>
      <c r="J892" s="1282"/>
      <c r="K892" s="1282"/>
      <c r="L892" s="1282"/>
      <c r="M892" s="1282"/>
      <c r="N892" s="1282"/>
      <c r="O892" s="1282"/>
      <c r="P892" s="1282"/>
      <c r="Q892" s="1282"/>
      <c r="R892" s="1282"/>
      <c r="S892" s="1282"/>
      <c r="T892" s="1282"/>
      <c r="U892" s="1282"/>
      <c r="V892" s="1282"/>
      <c r="W892" s="1282"/>
      <c r="X892" s="1282"/>
      <c r="Y892" s="1282"/>
      <c r="Z892" s="1282"/>
    </row>
    <row r="893" spans="1:26" ht="16.5" customHeight="1">
      <c r="A893" s="1281"/>
      <c r="B893" s="1282"/>
      <c r="C893" s="1282"/>
      <c r="D893" s="1282"/>
      <c r="E893" s="1282"/>
      <c r="F893" s="1282"/>
      <c r="G893" s="1282"/>
      <c r="H893" s="1282"/>
      <c r="I893" s="1282"/>
      <c r="J893" s="1282"/>
      <c r="K893" s="1282"/>
      <c r="L893" s="1282"/>
      <c r="M893" s="1282"/>
      <c r="N893" s="1282"/>
      <c r="O893" s="1282"/>
      <c r="P893" s="1282"/>
      <c r="Q893" s="1282"/>
      <c r="R893" s="1282"/>
      <c r="S893" s="1282"/>
      <c r="T893" s="1282"/>
      <c r="U893" s="1282"/>
      <c r="V893" s="1282"/>
      <c r="W893" s="1282"/>
      <c r="X893" s="1282"/>
      <c r="Y893" s="1282"/>
      <c r="Z893" s="1282"/>
    </row>
    <row r="894" spans="1:26" ht="16.5" customHeight="1">
      <c r="A894" s="1281"/>
      <c r="B894" s="1282"/>
      <c r="C894" s="1282"/>
      <c r="D894" s="1282"/>
      <c r="E894" s="1282"/>
      <c r="F894" s="1282"/>
      <c r="G894" s="1282"/>
      <c r="H894" s="1282"/>
      <c r="I894" s="1282"/>
      <c r="J894" s="1282"/>
      <c r="K894" s="1282"/>
      <c r="L894" s="1282"/>
      <c r="M894" s="1282"/>
      <c r="N894" s="1282"/>
      <c r="O894" s="1282"/>
      <c r="P894" s="1282"/>
      <c r="Q894" s="1282"/>
      <c r="R894" s="1282"/>
      <c r="S894" s="1282"/>
      <c r="T894" s="1282"/>
      <c r="U894" s="1282"/>
      <c r="V894" s="1282"/>
      <c r="W894" s="1282"/>
      <c r="X894" s="1282"/>
      <c r="Y894" s="1282"/>
      <c r="Z894" s="1282"/>
    </row>
    <row r="895" spans="1:26" ht="16.5" customHeight="1">
      <c r="A895" s="1281"/>
      <c r="B895" s="1282"/>
      <c r="C895" s="1282"/>
      <c r="D895" s="1282"/>
      <c r="E895" s="1282"/>
      <c r="F895" s="1282"/>
      <c r="G895" s="1282"/>
      <c r="H895" s="1282"/>
      <c r="I895" s="1282"/>
      <c r="J895" s="1282"/>
      <c r="K895" s="1282"/>
      <c r="L895" s="1282"/>
      <c r="M895" s="1282"/>
      <c r="N895" s="1282"/>
      <c r="O895" s="1282"/>
      <c r="P895" s="1282"/>
      <c r="Q895" s="1282"/>
      <c r="R895" s="1282"/>
      <c r="S895" s="1282"/>
      <c r="T895" s="1282"/>
      <c r="U895" s="1282"/>
      <c r="V895" s="1282"/>
      <c r="W895" s="1282"/>
      <c r="X895" s="1282"/>
      <c r="Y895" s="1282"/>
      <c r="Z895" s="1282"/>
    </row>
    <row r="896" spans="1:26" ht="16.5" customHeight="1">
      <c r="A896" s="1281"/>
      <c r="B896" s="1282"/>
      <c r="C896" s="1282"/>
      <c r="D896" s="1282"/>
      <c r="E896" s="1282"/>
      <c r="F896" s="1282"/>
      <c r="G896" s="1282"/>
      <c r="H896" s="1282"/>
      <c r="I896" s="1282"/>
      <c r="J896" s="1282"/>
      <c r="K896" s="1282"/>
      <c r="L896" s="1282"/>
      <c r="M896" s="1282"/>
      <c r="N896" s="1282"/>
      <c r="O896" s="1282"/>
      <c r="P896" s="1282"/>
      <c r="Q896" s="1282"/>
      <c r="R896" s="1282"/>
      <c r="S896" s="1282"/>
      <c r="T896" s="1282"/>
      <c r="U896" s="1282"/>
      <c r="V896" s="1282"/>
      <c r="W896" s="1282"/>
      <c r="X896" s="1282"/>
      <c r="Y896" s="1282"/>
      <c r="Z896" s="1282"/>
    </row>
    <row r="897" spans="1:26" ht="16.5" customHeight="1">
      <c r="A897" s="1281"/>
      <c r="B897" s="1282"/>
      <c r="C897" s="1282"/>
      <c r="D897" s="1282"/>
      <c r="E897" s="1282"/>
      <c r="F897" s="1282"/>
      <c r="G897" s="1282"/>
      <c r="H897" s="1282"/>
      <c r="I897" s="1282"/>
      <c r="J897" s="1282"/>
      <c r="K897" s="1282"/>
      <c r="L897" s="1282"/>
      <c r="M897" s="1282"/>
      <c r="N897" s="1282"/>
      <c r="O897" s="1282"/>
      <c r="P897" s="1282"/>
      <c r="Q897" s="1282"/>
      <c r="R897" s="1282"/>
      <c r="S897" s="1282"/>
      <c r="T897" s="1282"/>
      <c r="U897" s="1282"/>
      <c r="V897" s="1282"/>
      <c r="W897" s="1282"/>
      <c r="X897" s="1282"/>
      <c r="Y897" s="1282"/>
      <c r="Z897" s="1282"/>
    </row>
    <row r="898" spans="1:26" ht="16.5" customHeight="1">
      <c r="A898" s="1281"/>
      <c r="B898" s="1282"/>
      <c r="C898" s="1282"/>
      <c r="D898" s="1282"/>
      <c r="E898" s="1282"/>
      <c r="F898" s="1282"/>
      <c r="G898" s="1282"/>
      <c r="H898" s="1282"/>
      <c r="I898" s="1282"/>
      <c r="J898" s="1282"/>
      <c r="K898" s="1282"/>
      <c r="L898" s="1282"/>
      <c r="M898" s="1282"/>
      <c r="N898" s="1282"/>
      <c r="O898" s="1282"/>
      <c r="P898" s="1282"/>
      <c r="Q898" s="1282"/>
      <c r="R898" s="1282"/>
      <c r="S898" s="1282"/>
      <c r="T898" s="1282"/>
      <c r="U898" s="1282"/>
      <c r="V898" s="1282"/>
      <c r="W898" s="1282"/>
      <c r="X898" s="1282"/>
      <c r="Y898" s="1282"/>
      <c r="Z898" s="1282"/>
    </row>
    <row r="899" spans="1:26" ht="16.5" customHeight="1">
      <c r="A899" s="1281"/>
      <c r="B899" s="1282"/>
      <c r="C899" s="1282"/>
      <c r="D899" s="1282"/>
      <c r="E899" s="1282"/>
      <c r="F899" s="1282"/>
      <c r="G899" s="1282"/>
      <c r="H899" s="1282"/>
      <c r="I899" s="1282"/>
      <c r="J899" s="1282"/>
      <c r="K899" s="1282"/>
      <c r="L899" s="1282"/>
      <c r="M899" s="1282"/>
      <c r="N899" s="1282"/>
      <c r="O899" s="1282"/>
      <c r="P899" s="1282"/>
      <c r="Q899" s="1282"/>
      <c r="R899" s="1282"/>
      <c r="S899" s="1282"/>
      <c r="T899" s="1282"/>
      <c r="U899" s="1282"/>
      <c r="V899" s="1282"/>
      <c r="W899" s="1282"/>
      <c r="X899" s="1282"/>
      <c r="Y899" s="1282"/>
      <c r="Z899" s="1282"/>
    </row>
    <row r="900" spans="1:26" ht="16.5" customHeight="1">
      <c r="A900" s="1281"/>
      <c r="B900" s="1282"/>
      <c r="C900" s="1282"/>
      <c r="D900" s="1282"/>
      <c r="E900" s="1282"/>
      <c r="F900" s="1282"/>
      <c r="G900" s="1282"/>
      <c r="H900" s="1282"/>
      <c r="I900" s="1282"/>
      <c r="J900" s="1282"/>
      <c r="K900" s="1282"/>
      <c r="L900" s="1282"/>
      <c r="M900" s="1282"/>
      <c r="N900" s="1282"/>
      <c r="O900" s="1282"/>
      <c r="P900" s="1282"/>
      <c r="Q900" s="1282"/>
      <c r="R900" s="1282"/>
      <c r="S900" s="1282"/>
      <c r="T900" s="1282"/>
      <c r="U900" s="1282"/>
      <c r="V900" s="1282"/>
      <c r="W900" s="1282"/>
      <c r="X900" s="1282"/>
      <c r="Y900" s="1282"/>
      <c r="Z900" s="1282"/>
    </row>
    <row r="901" spans="1:26" ht="16.5" customHeight="1">
      <c r="A901" s="1281"/>
      <c r="B901" s="1282"/>
      <c r="C901" s="1282"/>
      <c r="D901" s="1282"/>
      <c r="E901" s="1282"/>
      <c r="F901" s="1282"/>
      <c r="G901" s="1282"/>
      <c r="H901" s="1282"/>
      <c r="I901" s="1282"/>
      <c r="J901" s="1282"/>
      <c r="K901" s="1282"/>
      <c r="L901" s="1282"/>
      <c r="M901" s="1282"/>
      <c r="N901" s="1282"/>
      <c r="O901" s="1282"/>
      <c r="P901" s="1282"/>
      <c r="Q901" s="1282"/>
      <c r="R901" s="1282"/>
      <c r="S901" s="1282"/>
      <c r="T901" s="1282"/>
      <c r="U901" s="1282"/>
      <c r="V901" s="1282"/>
      <c r="W901" s="1282"/>
      <c r="X901" s="1282"/>
      <c r="Y901" s="1282"/>
      <c r="Z901" s="1282"/>
    </row>
    <row r="902" spans="1:26" ht="16.5" customHeight="1">
      <c r="A902" s="1281"/>
      <c r="B902" s="1282"/>
      <c r="C902" s="1282"/>
      <c r="D902" s="1282"/>
      <c r="E902" s="1282"/>
      <c r="F902" s="1282"/>
      <c r="G902" s="1282"/>
      <c r="H902" s="1282"/>
      <c r="I902" s="1282"/>
      <c r="J902" s="1282"/>
      <c r="K902" s="1282"/>
      <c r="L902" s="1282"/>
      <c r="M902" s="1282"/>
      <c r="N902" s="1282"/>
      <c r="O902" s="1282"/>
      <c r="P902" s="1282"/>
      <c r="Q902" s="1282"/>
      <c r="R902" s="1282"/>
      <c r="S902" s="1282"/>
      <c r="T902" s="1282"/>
      <c r="U902" s="1282"/>
      <c r="V902" s="1282"/>
      <c r="W902" s="1282"/>
      <c r="X902" s="1282"/>
      <c r="Y902" s="1282"/>
      <c r="Z902" s="1282"/>
    </row>
    <row r="903" spans="1:26" ht="16.5" customHeight="1">
      <c r="A903" s="1281"/>
      <c r="B903" s="1282"/>
      <c r="C903" s="1282"/>
      <c r="D903" s="1282"/>
      <c r="E903" s="1282"/>
      <c r="F903" s="1282"/>
      <c r="G903" s="1282"/>
      <c r="H903" s="1282"/>
      <c r="I903" s="1282"/>
      <c r="J903" s="1282"/>
      <c r="K903" s="1282"/>
      <c r="L903" s="1282"/>
      <c r="M903" s="1282"/>
      <c r="N903" s="1282"/>
      <c r="O903" s="1282"/>
      <c r="P903" s="1282"/>
      <c r="Q903" s="1282"/>
      <c r="R903" s="1282"/>
      <c r="S903" s="1282"/>
      <c r="T903" s="1282"/>
      <c r="U903" s="1282"/>
      <c r="V903" s="1282"/>
      <c r="W903" s="1282"/>
      <c r="X903" s="1282"/>
      <c r="Y903" s="1282"/>
      <c r="Z903" s="1282"/>
    </row>
    <row r="904" spans="1:26" ht="16.5" customHeight="1">
      <c r="A904" s="1281"/>
      <c r="B904" s="1282"/>
      <c r="C904" s="1282"/>
      <c r="D904" s="1282"/>
      <c r="E904" s="1282"/>
      <c r="F904" s="1282"/>
      <c r="G904" s="1282"/>
      <c r="H904" s="1282"/>
      <c r="I904" s="1282"/>
      <c r="J904" s="1282"/>
      <c r="K904" s="1282"/>
      <c r="L904" s="1282"/>
      <c r="M904" s="1282"/>
      <c r="N904" s="1282"/>
      <c r="O904" s="1282"/>
      <c r="P904" s="1282"/>
      <c r="Q904" s="1282"/>
      <c r="R904" s="1282"/>
      <c r="S904" s="1282"/>
      <c r="T904" s="1282"/>
      <c r="U904" s="1282"/>
      <c r="V904" s="1282"/>
      <c r="W904" s="1282"/>
      <c r="X904" s="1282"/>
      <c r="Y904" s="1282"/>
      <c r="Z904" s="1282"/>
    </row>
    <row r="905" spans="1:26" ht="16.5" customHeight="1">
      <c r="A905" s="1281"/>
      <c r="B905" s="1282"/>
      <c r="C905" s="1282"/>
      <c r="D905" s="1282"/>
      <c r="E905" s="1282"/>
      <c r="F905" s="1282"/>
      <c r="G905" s="1282"/>
      <c r="H905" s="1282"/>
      <c r="I905" s="1282"/>
      <c r="J905" s="1282"/>
      <c r="K905" s="1282"/>
      <c r="L905" s="1282"/>
      <c r="M905" s="1282"/>
      <c r="N905" s="1282"/>
      <c r="O905" s="1282"/>
      <c r="P905" s="1282"/>
      <c r="Q905" s="1282"/>
      <c r="R905" s="1282"/>
      <c r="S905" s="1282"/>
      <c r="T905" s="1282"/>
      <c r="U905" s="1282"/>
      <c r="V905" s="1282"/>
      <c r="W905" s="1282"/>
      <c r="X905" s="1282"/>
      <c r="Y905" s="1282"/>
      <c r="Z905" s="1282"/>
    </row>
    <row r="906" spans="1:26" ht="16.5" customHeight="1">
      <c r="A906" s="1281"/>
      <c r="B906" s="1282"/>
      <c r="C906" s="1282"/>
      <c r="D906" s="1282"/>
      <c r="E906" s="1282"/>
      <c r="F906" s="1282"/>
      <c r="G906" s="1282"/>
      <c r="H906" s="1282"/>
      <c r="I906" s="1282"/>
      <c r="J906" s="1282"/>
      <c r="K906" s="1282"/>
      <c r="L906" s="1282"/>
      <c r="M906" s="1282"/>
      <c r="N906" s="1282"/>
      <c r="O906" s="1282"/>
      <c r="P906" s="1282"/>
      <c r="Q906" s="1282"/>
      <c r="R906" s="1282"/>
      <c r="S906" s="1282"/>
      <c r="T906" s="1282"/>
      <c r="U906" s="1282"/>
      <c r="V906" s="1282"/>
      <c r="W906" s="1282"/>
      <c r="X906" s="1282"/>
      <c r="Y906" s="1282"/>
      <c r="Z906" s="1282"/>
    </row>
    <row r="907" spans="1:26" ht="16.5" customHeight="1">
      <c r="A907" s="1281"/>
      <c r="B907" s="1282"/>
      <c r="C907" s="1282"/>
      <c r="D907" s="1282"/>
      <c r="E907" s="1282"/>
      <c r="F907" s="1282"/>
      <c r="G907" s="1282"/>
      <c r="H907" s="1282"/>
      <c r="I907" s="1282"/>
      <c r="J907" s="1282"/>
      <c r="K907" s="1282"/>
      <c r="L907" s="1282"/>
      <c r="M907" s="1282"/>
      <c r="N907" s="1282"/>
      <c r="O907" s="1282"/>
      <c r="P907" s="1282"/>
      <c r="Q907" s="1282"/>
      <c r="R907" s="1282"/>
      <c r="S907" s="1282"/>
      <c r="T907" s="1282"/>
      <c r="U907" s="1282"/>
      <c r="V907" s="1282"/>
      <c r="W907" s="1282"/>
      <c r="X907" s="1282"/>
      <c r="Y907" s="1282"/>
      <c r="Z907" s="1282"/>
    </row>
    <row r="908" spans="1:26" ht="16.5" customHeight="1">
      <c r="A908" s="1281"/>
      <c r="B908" s="1282"/>
      <c r="C908" s="1282"/>
      <c r="D908" s="1282"/>
      <c r="E908" s="1282"/>
      <c r="F908" s="1282"/>
      <c r="G908" s="1282"/>
      <c r="H908" s="1282"/>
      <c r="I908" s="1282"/>
      <c r="J908" s="1282"/>
      <c r="K908" s="1282"/>
      <c r="L908" s="1282"/>
      <c r="M908" s="1282"/>
      <c r="N908" s="1282"/>
      <c r="O908" s="1282"/>
      <c r="P908" s="1282"/>
      <c r="Q908" s="1282"/>
      <c r="R908" s="1282"/>
      <c r="S908" s="1282"/>
      <c r="T908" s="1282"/>
      <c r="U908" s="1282"/>
      <c r="V908" s="1282"/>
      <c r="W908" s="1282"/>
      <c r="X908" s="1282"/>
      <c r="Y908" s="1282"/>
      <c r="Z908" s="1282"/>
    </row>
    <row r="909" spans="1:26" ht="16.5" customHeight="1">
      <c r="A909" s="1281"/>
      <c r="B909" s="1282"/>
      <c r="C909" s="1282"/>
      <c r="D909" s="1282"/>
      <c r="E909" s="1282"/>
      <c r="F909" s="1282"/>
      <c r="G909" s="1282"/>
      <c r="H909" s="1282"/>
      <c r="I909" s="1282"/>
      <c r="J909" s="1282"/>
      <c r="K909" s="1282"/>
      <c r="L909" s="1282"/>
      <c r="M909" s="1282"/>
      <c r="N909" s="1282"/>
      <c r="O909" s="1282"/>
      <c r="P909" s="1282"/>
      <c r="Q909" s="1282"/>
      <c r="R909" s="1282"/>
      <c r="S909" s="1282"/>
      <c r="T909" s="1282"/>
      <c r="U909" s="1282"/>
      <c r="V909" s="1282"/>
      <c r="W909" s="1282"/>
      <c r="X909" s="1282"/>
      <c r="Y909" s="1282"/>
      <c r="Z909" s="1282"/>
    </row>
    <row r="910" spans="1:26" ht="16.5" customHeight="1">
      <c r="A910" s="1281"/>
      <c r="B910" s="1282"/>
      <c r="C910" s="1282"/>
      <c r="D910" s="1282"/>
      <c r="E910" s="1282"/>
      <c r="F910" s="1282"/>
      <c r="G910" s="1282"/>
      <c r="H910" s="1282"/>
      <c r="I910" s="1282"/>
      <c r="J910" s="1282"/>
      <c r="K910" s="1282"/>
      <c r="L910" s="1282"/>
      <c r="M910" s="1282"/>
      <c r="N910" s="1282"/>
      <c r="O910" s="1282"/>
      <c r="P910" s="1282"/>
      <c r="Q910" s="1282"/>
      <c r="R910" s="1282"/>
      <c r="S910" s="1282"/>
      <c r="T910" s="1282"/>
      <c r="U910" s="1282"/>
      <c r="V910" s="1282"/>
      <c r="W910" s="1282"/>
      <c r="X910" s="1282"/>
      <c r="Y910" s="1282"/>
      <c r="Z910" s="1282"/>
    </row>
    <row r="911" spans="1:26" ht="16.5" customHeight="1">
      <c r="A911" s="1281"/>
      <c r="B911" s="1282"/>
      <c r="C911" s="1282"/>
      <c r="D911" s="1282"/>
      <c r="E911" s="1282"/>
      <c r="F911" s="1282"/>
      <c r="G911" s="1282"/>
      <c r="H911" s="1282"/>
      <c r="I911" s="1282"/>
      <c r="J911" s="1282"/>
      <c r="K911" s="1282"/>
      <c r="L911" s="1282"/>
      <c r="M911" s="1282"/>
      <c r="N911" s="1282"/>
      <c r="O911" s="1282"/>
      <c r="P911" s="1282"/>
      <c r="Q911" s="1282"/>
      <c r="R911" s="1282"/>
      <c r="S911" s="1282"/>
      <c r="T911" s="1282"/>
      <c r="U911" s="1282"/>
      <c r="V911" s="1282"/>
      <c r="W911" s="1282"/>
      <c r="X911" s="1282"/>
      <c r="Y911" s="1282"/>
      <c r="Z911" s="1282"/>
    </row>
    <row r="912" spans="1:26" ht="16.5" customHeight="1">
      <c r="A912" s="1281"/>
      <c r="B912" s="1282"/>
      <c r="C912" s="1282"/>
      <c r="D912" s="1282"/>
      <c r="E912" s="1282"/>
      <c r="F912" s="1282"/>
      <c r="G912" s="1282"/>
      <c r="H912" s="1282"/>
      <c r="I912" s="1282"/>
      <c r="J912" s="1282"/>
      <c r="K912" s="1282"/>
      <c r="L912" s="1282"/>
      <c r="M912" s="1282"/>
      <c r="N912" s="1282"/>
      <c r="O912" s="1282"/>
      <c r="P912" s="1282"/>
      <c r="Q912" s="1282"/>
      <c r="R912" s="1282"/>
      <c r="S912" s="1282"/>
      <c r="T912" s="1282"/>
      <c r="U912" s="1282"/>
      <c r="V912" s="1282"/>
      <c r="W912" s="1282"/>
      <c r="X912" s="1282"/>
      <c r="Y912" s="1282"/>
      <c r="Z912" s="1282"/>
    </row>
    <row r="913" spans="1:26" ht="16.5" customHeight="1">
      <c r="A913" s="1281"/>
      <c r="B913" s="1282"/>
      <c r="C913" s="1282"/>
      <c r="D913" s="1282"/>
      <c r="E913" s="1282"/>
      <c r="F913" s="1282"/>
      <c r="G913" s="1282"/>
      <c r="H913" s="1282"/>
      <c r="I913" s="1282"/>
      <c r="J913" s="1282"/>
      <c r="K913" s="1282"/>
      <c r="L913" s="1282"/>
      <c r="M913" s="1282"/>
      <c r="N913" s="1282"/>
      <c r="O913" s="1282"/>
      <c r="P913" s="1282"/>
      <c r="Q913" s="1282"/>
      <c r="R913" s="1282"/>
      <c r="S913" s="1282"/>
      <c r="T913" s="1282"/>
      <c r="U913" s="1282"/>
      <c r="V913" s="1282"/>
      <c r="W913" s="1282"/>
      <c r="X913" s="1282"/>
      <c r="Y913" s="1282"/>
      <c r="Z913" s="1282"/>
    </row>
    <row r="914" spans="1:26" ht="16.5" customHeight="1">
      <c r="A914" s="1281"/>
      <c r="B914" s="1282"/>
      <c r="C914" s="1282"/>
      <c r="D914" s="1282"/>
      <c r="E914" s="1282"/>
      <c r="F914" s="1282"/>
      <c r="G914" s="1282"/>
      <c r="H914" s="1282"/>
      <c r="I914" s="1282"/>
      <c r="J914" s="1282"/>
      <c r="K914" s="1282"/>
      <c r="L914" s="1282"/>
      <c r="M914" s="1282"/>
      <c r="N914" s="1282"/>
      <c r="O914" s="1282"/>
      <c r="P914" s="1282"/>
      <c r="Q914" s="1282"/>
      <c r="R914" s="1282"/>
      <c r="S914" s="1282"/>
      <c r="T914" s="1282"/>
      <c r="U914" s="1282"/>
      <c r="V914" s="1282"/>
      <c r="W914" s="1282"/>
      <c r="X914" s="1282"/>
      <c r="Y914" s="1282"/>
      <c r="Z914" s="1282"/>
    </row>
    <row r="915" spans="1:26" ht="16.5" customHeight="1">
      <c r="A915" s="1281"/>
      <c r="B915" s="1282"/>
      <c r="C915" s="1282"/>
      <c r="D915" s="1282"/>
      <c r="E915" s="1282"/>
      <c r="F915" s="1282"/>
      <c r="G915" s="1282"/>
      <c r="H915" s="1282"/>
      <c r="I915" s="1282"/>
      <c r="J915" s="1282"/>
      <c r="K915" s="1282"/>
      <c r="L915" s="1282"/>
      <c r="M915" s="1282"/>
      <c r="N915" s="1282"/>
      <c r="O915" s="1282"/>
      <c r="P915" s="1282"/>
      <c r="Q915" s="1282"/>
      <c r="R915" s="1282"/>
      <c r="S915" s="1282"/>
      <c r="T915" s="1282"/>
      <c r="U915" s="1282"/>
      <c r="V915" s="1282"/>
      <c r="W915" s="1282"/>
      <c r="X915" s="1282"/>
      <c r="Y915" s="1282"/>
      <c r="Z915" s="1282"/>
    </row>
    <row r="916" spans="1:26" ht="16.5" customHeight="1">
      <c r="A916" s="1281"/>
      <c r="B916" s="1282"/>
      <c r="C916" s="1282"/>
      <c r="D916" s="1282"/>
      <c r="E916" s="1282"/>
      <c r="F916" s="1282"/>
      <c r="G916" s="1282"/>
      <c r="H916" s="1282"/>
      <c r="I916" s="1282"/>
      <c r="J916" s="1282"/>
      <c r="K916" s="1282"/>
      <c r="L916" s="1282"/>
      <c r="M916" s="1282"/>
      <c r="N916" s="1282"/>
      <c r="O916" s="1282"/>
      <c r="P916" s="1282"/>
      <c r="Q916" s="1282"/>
      <c r="R916" s="1282"/>
      <c r="S916" s="1282"/>
      <c r="T916" s="1282"/>
      <c r="U916" s="1282"/>
      <c r="V916" s="1282"/>
      <c r="W916" s="1282"/>
      <c r="X916" s="1282"/>
      <c r="Y916" s="1282"/>
      <c r="Z916" s="1282"/>
    </row>
    <row r="917" spans="1:26" ht="16.5" customHeight="1">
      <c r="A917" s="1281"/>
      <c r="B917" s="1282"/>
      <c r="C917" s="1282"/>
      <c r="D917" s="1282"/>
      <c r="E917" s="1282"/>
      <c r="F917" s="1282"/>
      <c r="G917" s="1282"/>
      <c r="H917" s="1282"/>
      <c r="I917" s="1282"/>
      <c r="J917" s="1282"/>
      <c r="K917" s="1282"/>
      <c r="L917" s="1282"/>
      <c r="M917" s="1282"/>
      <c r="N917" s="1282"/>
      <c r="O917" s="1282"/>
      <c r="P917" s="1282"/>
      <c r="Q917" s="1282"/>
      <c r="R917" s="1282"/>
      <c r="S917" s="1282"/>
      <c r="T917" s="1282"/>
      <c r="U917" s="1282"/>
      <c r="V917" s="1282"/>
      <c r="W917" s="1282"/>
      <c r="X917" s="1282"/>
      <c r="Y917" s="1282"/>
      <c r="Z917" s="1282"/>
    </row>
    <row r="918" spans="1:26" ht="16.5" customHeight="1">
      <c r="A918" s="1281"/>
      <c r="B918" s="1282"/>
      <c r="C918" s="1282"/>
      <c r="D918" s="1282"/>
      <c r="E918" s="1282"/>
      <c r="F918" s="1282"/>
      <c r="G918" s="1282"/>
      <c r="H918" s="1282"/>
      <c r="I918" s="1282"/>
      <c r="J918" s="1282"/>
      <c r="K918" s="1282"/>
      <c r="L918" s="1282"/>
      <c r="M918" s="1282"/>
      <c r="N918" s="1282"/>
      <c r="O918" s="1282"/>
      <c r="P918" s="1282"/>
      <c r="Q918" s="1282"/>
      <c r="R918" s="1282"/>
      <c r="S918" s="1282"/>
      <c r="T918" s="1282"/>
      <c r="U918" s="1282"/>
      <c r="V918" s="1282"/>
      <c r="W918" s="1282"/>
      <c r="X918" s="1282"/>
      <c r="Y918" s="1282"/>
      <c r="Z918" s="1282"/>
    </row>
    <row r="919" spans="1:26" ht="16.5" customHeight="1">
      <c r="A919" s="1281"/>
      <c r="B919" s="1282"/>
      <c r="C919" s="1282"/>
      <c r="D919" s="1282"/>
      <c r="E919" s="1282"/>
      <c r="F919" s="1282"/>
      <c r="G919" s="1282"/>
      <c r="H919" s="1282"/>
      <c r="I919" s="1282"/>
      <c r="J919" s="1282"/>
      <c r="K919" s="1282"/>
      <c r="L919" s="1282"/>
      <c r="M919" s="1282"/>
      <c r="N919" s="1282"/>
      <c r="O919" s="1282"/>
      <c r="P919" s="1282"/>
      <c r="Q919" s="1282"/>
      <c r="R919" s="1282"/>
      <c r="S919" s="1282"/>
      <c r="T919" s="1282"/>
      <c r="U919" s="1282"/>
      <c r="V919" s="1282"/>
      <c r="W919" s="1282"/>
      <c r="X919" s="1282"/>
      <c r="Y919" s="1282"/>
      <c r="Z919" s="1282"/>
    </row>
    <row r="920" spans="1:26" ht="16.5" customHeight="1">
      <c r="A920" s="1281"/>
      <c r="B920" s="1282"/>
      <c r="C920" s="1282"/>
      <c r="D920" s="1282"/>
      <c r="E920" s="1282"/>
      <c r="F920" s="1282"/>
      <c r="G920" s="1282"/>
      <c r="H920" s="1282"/>
      <c r="I920" s="1282"/>
      <c r="J920" s="1282"/>
      <c r="K920" s="1282"/>
      <c r="L920" s="1282"/>
      <c r="M920" s="1282"/>
      <c r="N920" s="1282"/>
      <c r="O920" s="1282"/>
      <c r="P920" s="1282"/>
      <c r="Q920" s="1282"/>
      <c r="R920" s="1282"/>
      <c r="S920" s="1282"/>
      <c r="T920" s="1282"/>
      <c r="U920" s="1282"/>
      <c r="V920" s="1282"/>
      <c r="W920" s="1282"/>
      <c r="X920" s="1282"/>
      <c r="Y920" s="1282"/>
      <c r="Z920" s="1282"/>
    </row>
    <row r="921" spans="1:26" ht="16.5" customHeight="1">
      <c r="A921" s="1281"/>
      <c r="B921" s="1282"/>
      <c r="C921" s="1282"/>
      <c r="D921" s="1282"/>
      <c r="E921" s="1282"/>
      <c r="F921" s="1282"/>
      <c r="G921" s="1282"/>
      <c r="H921" s="1282"/>
      <c r="I921" s="1282"/>
      <c r="J921" s="1282"/>
      <c r="K921" s="1282"/>
      <c r="L921" s="1282"/>
      <c r="M921" s="1282"/>
      <c r="N921" s="1282"/>
      <c r="O921" s="1282"/>
      <c r="P921" s="1282"/>
      <c r="Q921" s="1282"/>
      <c r="R921" s="1282"/>
      <c r="S921" s="1282"/>
      <c r="T921" s="1282"/>
      <c r="U921" s="1282"/>
      <c r="V921" s="1282"/>
      <c r="W921" s="1282"/>
      <c r="X921" s="1282"/>
      <c r="Y921" s="1282"/>
      <c r="Z921" s="1282"/>
    </row>
    <row r="922" spans="1:26" ht="16.5" customHeight="1">
      <c r="A922" s="1281"/>
      <c r="B922" s="1282"/>
      <c r="C922" s="1282"/>
      <c r="D922" s="1282"/>
      <c r="E922" s="1282"/>
      <c r="F922" s="1282"/>
      <c r="G922" s="1282"/>
      <c r="H922" s="1282"/>
      <c r="I922" s="1282"/>
      <c r="J922" s="1282"/>
      <c r="K922" s="1282"/>
      <c r="L922" s="1282"/>
      <c r="M922" s="1282"/>
      <c r="N922" s="1282"/>
      <c r="O922" s="1282"/>
      <c r="P922" s="1282"/>
      <c r="Q922" s="1282"/>
      <c r="R922" s="1282"/>
      <c r="S922" s="1282"/>
      <c r="T922" s="1282"/>
      <c r="U922" s="1282"/>
      <c r="V922" s="1282"/>
      <c r="W922" s="1282"/>
      <c r="X922" s="1282"/>
      <c r="Y922" s="1282"/>
      <c r="Z922" s="1282"/>
    </row>
    <row r="923" spans="1:26" ht="16.5" customHeight="1">
      <c r="A923" s="1281"/>
      <c r="B923" s="1282"/>
      <c r="C923" s="1282"/>
      <c r="D923" s="1282"/>
      <c r="E923" s="1282"/>
      <c r="F923" s="1282"/>
      <c r="G923" s="1282"/>
      <c r="H923" s="1282"/>
      <c r="I923" s="1282"/>
      <c r="J923" s="1282"/>
      <c r="K923" s="1282"/>
      <c r="L923" s="1282"/>
      <c r="M923" s="1282"/>
      <c r="N923" s="1282"/>
      <c r="O923" s="1282"/>
      <c r="P923" s="1282"/>
      <c r="Q923" s="1282"/>
      <c r="R923" s="1282"/>
      <c r="S923" s="1282"/>
      <c r="T923" s="1282"/>
      <c r="U923" s="1282"/>
      <c r="V923" s="1282"/>
      <c r="W923" s="1282"/>
      <c r="X923" s="1282"/>
      <c r="Y923" s="1282"/>
      <c r="Z923" s="1282"/>
    </row>
    <row r="924" spans="1:26" ht="16.5" customHeight="1">
      <c r="A924" s="1281"/>
      <c r="B924" s="1282"/>
      <c r="C924" s="1282"/>
      <c r="D924" s="1282"/>
      <c r="E924" s="1282"/>
      <c r="F924" s="1282"/>
      <c r="G924" s="1282"/>
      <c r="H924" s="1282"/>
      <c r="I924" s="1282"/>
      <c r="J924" s="1282"/>
      <c r="K924" s="1282"/>
      <c r="L924" s="1282"/>
      <c r="M924" s="1282"/>
      <c r="N924" s="1282"/>
      <c r="O924" s="1282"/>
      <c r="P924" s="1282"/>
      <c r="Q924" s="1282"/>
      <c r="R924" s="1282"/>
      <c r="S924" s="1282"/>
      <c r="T924" s="1282"/>
      <c r="U924" s="1282"/>
      <c r="V924" s="1282"/>
      <c r="W924" s="1282"/>
      <c r="X924" s="1282"/>
      <c r="Y924" s="1282"/>
      <c r="Z924" s="1282"/>
    </row>
    <row r="925" spans="1:26" ht="16.5" customHeight="1">
      <c r="A925" s="1281"/>
      <c r="B925" s="1282"/>
      <c r="C925" s="1282"/>
      <c r="D925" s="1282"/>
      <c r="E925" s="1282"/>
      <c r="F925" s="1282"/>
      <c r="G925" s="1282"/>
      <c r="H925" s="1282"/>
      <c r="I925" s="1282"/>
      <c r="J925" s="1282"/>
      <c r="K925" s="1282"/>
      <c r="L925" s="1282"/>
      <c r="M925" s="1282"/>
      <c r="N925" s="1282"/>
      <c r="O925" s="1282"/>
      <c r="P925" s="1282"/>
      <c r="Q925" s="1282"/>
      <c r="R925" s="1282"/>
      <c r="S925" s="1282"/>
      <c r="T925" s="1282"/>
      <c r="U925" s="1282"/>
      <c r="V925" s="1282"/>
      <c r="W925" s="1282"/>
      <c r="X925" s="1282"/>
      <c r="Y925" s="1282"/>
      <c r="Z925" s="1282"/>
    </row>
    <row r="926" spans="1:26" ht="16.5" customHeight="1">
      <c r="A926" s="1281"/>
      <c r="B926" s="1282"/>
      <c r="C926" s="1282"/>
      <c r="D926" s="1282"/>
      <c r="E926" s="1282"/>
      <c r="F926" s="1282"/>
      <c r="G926" s="1282"/>
      <c r="H926" s="1282"/>
      <c r="I926" s="1282"/>
      <c r="J926" s="1282"/>
      <c r="K926" s="1282"/>
      <c r="L926" s="1282"/>
      <c r="M926" s="1282"/>
      <c r="N926" s="1282"/>
      <c r="O926" s="1282"/>
      <c r="P926" s="1282"/>
      <c r="Q926" s="1282"/>
      <c r="R926" s="1282"/>
      <c r="S926" s="1282"/>
      <c r="T926" s="1282"/>
      <c r="U926" s="1282"/>
      <c r="V926" s="1282"/>
      <c r="W926" s="1282"/>
      <c r="X926" s="1282"/>
      <c r="Y926" s="1282"/>
      <c r="Z926" s="1282"/>
    </row>
    <row r="927" spans="1:26" ht="16.5" customHeight="1">
      <c r="A927" s="1281"/>
      <c r="B927" s="1282"/>
      <c r="C927" s="1282"/>
      <c r="D927" s="1282"/>
      <c r="E927" s="1282"/>
      <c r="F927" s="1282"/>
      <c r="G927" s="1282"/>
      <c r="H927" s="1282"/>
      <c r="I927" s="1282"/>
      <c r="J927" s="1282"/>
      <c r="K927" s="1282"/>
      <c r="L927" s="1282"/>
      <c r="M927" s="1282"/>
      <c r="N927" s="1282"/>
      <c r="O927" s="1282"/>
      <c r="P927" s="1282"/>
      <c r="Q927" s="1282"/>
      <c r="R927" s="1282"/>
      <c r="S927" s="1282"/>
      <c r="T927" s="1282"/>
      <c r="U927" s="1282"/>
      <c r="V927" s="1282"/>
      <c r="W927" s="1282"/>
      <c r="X927" s="1282"/>
      <c r="Y927" s="1282"/>
      <c r="Z927" s="1282"/>
    </row>
    <row r="928" spans="1:26" ht="16.5" customHeight="1">
      <c r="A928" s="1281"/>
      <c r="B928" s="1282"/>
      <c r="C928" s="1282"/>
      <c r="D928" s="1282"/>
      <c r="E928" s="1282"/>
      <c r="F928" s="1282"/>
      <c r="G928" s="1282"/>
      <c r="H928" s="1282"/>
      <c r="I928" s="1282"/>
      <c r="J928" s="1282"/>
      <c r="K928" s="1282"/>
      <c r="L928" s="1282"/>
      <c r="M928" s="1282"/>
      <c r="N928" s="1282"/>
      <c r="O928" s="1282"/>
      <c r="P928" s="1282"/>
      <c r="Q928" s="1282"/>
      <c r="R928" s="1282"/>
      <c r="S928" s="1282"/>
      <c r="T928" s="1282"/>
      <c r="U928" s="1282"/>
      <c r="V928" s="1282"/>
      <c r="W928" s="1282"/>
      <c r="X928" s="1282"/>
      <c r="Y928" s="1282"/>
      <c r="Z928" s="1282"/>
    </row>
    <row r="929" spans="1:26" ht="16.5" customHeight="1">
      <c r="A929" s="1281"/>
      <c r="B929" s="1282"/>
      <c r="C929" s="1282"/>
      <c r="D929" s="1282"/>
      <c r="E929" s="1282"/>
      <c r="F929" s="1282"/>
      <c r="G929" s="1282"/>
      <c r="H929" s="1282"/>
      <c r="I929" s="1282"/>
      <c r="J929" s="1282"/>
      <c r="K929" s="1282"/>
      <c r="L929" s="1282"/>
      <c r="M929" s="1282"/>
      <c r="N929" s="1282"/>
      <c r="O929" s="1282"/>
      <c r="P929" s="1282"/>
      <c r="Q929" s="1282"/>
      <c r="R929" s="1282"/>
      <c r="S929" s="1282"/>
      <c r="T929" s="1282"/>
      <c r="U929" s="1282"/>
      <c r="V929" s="1282"/>
      <c r="W929" s="1282"/>
      <c r="X929" s="1282"/>
      <c r="Y929" s="1282"/>
      <c r="Z929" s="1282"/>
    </row>
    <row r="930" spans="1:26" ht="16.5" customHeight="1">
      <c r="A930" s="1281"/>
      <c r="B930" s="1282"/>
      <c r="C930" s="1282"/>
      <c r="D930" s="1282"/>
      <c r="E930" s="1282"/>
      <c r="F930" s="1282"/>
      <c r="G930" s="1282"/>
      <c r="H930" s="1282"/>
      <c r="I930" s="1282"/>
      <c r="J930" s="1282"/>
      <c r="K930" s="1282"/>
      <c r="L930" s="1282"/>
      <c r="M930" s="1282"/>
      <c r="N930" s="1282"/>
      <c r="O930" s="1282"/>
      <c r="P930" s="1282"/>
      <c r="Q930" s="1282"/>
      <c r="R930" s="1282"/>
      <c r="S930" s="1282"/>
      <c r="T930" s="1282"/>
      <c r="U930" s="1282"/>
      <c r="V930" s="1282"/>
      <c r="W930" s="1282"/>
      <c r="X930" s="1282"/>
      <c r="Y930" s="1282"/>
      <c r="Z930" s="1282"/>
    </row>
    <row r="931" spans="1:26" ht="16.5" customHeight="1">
      <c r="A931" s="1281"/>
      <c r="B931" s="1282"/>
      <c r="C931" s="1282"/>
      <c r="D931" s="1282"/>
      <c r="E931" s="1282"/>
      <c r="F931" s="1282"/>
      <c r="G931" s="1282"/>
      <c r="H931" s="1282"/>
      <c r="I931" s="1282"/>
      <c r="J931" s="1282"/>
      <c r="K931" s="1282"/>
      <c r="L931" s="1282"/>
      <c r="M931" s="1282"/>
      <c r="N931" s="1282"/>
      <c r="O931" s="1282"/>
      <c r="P931" s="1282"/>
      <c r="Q931" s="1282"/>
      <c r="R931" s="1282"/>
      <c r="S931" s="1282"/>
      <c r="T931" s="1282"/>
      <c r="U931" s="1282"/>
      <c r="V931" s="1282"/>
      <c r="W931" s="1282"/>
      <c r="X931" s="1282"/>
      <c r="Y931" s="1282"/>
      <c r="Z931" s="1282"/>
    </row>
    <row r="932" spans="1:26" ht="16.5" customHeight="1">
      <c r="A932" s="1281"/>
      <c r="B932" s="1282"/>
      <c r="C932" s="1282"/>
      <c r="D932" s="1282"/>
      <c r="E932" s="1282"/>
      <c r="F932" s="1282"/>
      <c r="G932" s="1282"/>
      <c r="H932" s="1282"/>
      <c r="I932" s="1282"/>
      <c r="J932" s="1282"/>
      <c r="K932" s="1282"/>
      <c r="L932" s="1282"/>
      <c r="M932" s="1282"/>
      <c r="N932" s="1282"/>
      <c r="O932" s="1282"/>
      <c r="P932" s="1282"/>
      <c r="Q932" s="1282"/>
      <c r="R932" s="1282"/>
      <c r="S932" s="1282"/>
      <c r="T932" s="1282"/>
      <c r="U932" s="1282"/>
      <c r="V932" s="1282"/>
      <c r="W932" s="1282"/>
      <c r="X932" s="1282"/>
      <c r="Y932" s="1282"/>
      <c r="Z932" s="1282"/>
    </row>
    <row r="933" spans="1:26" ht="16.5" customHeight="1">
      <c r="A933" s="1281"/>
      <c r="B933" s="1282"/>
      <c r="C933" s="1282"/>
      <c r="D933" s="1282"/>
      <c r="E933" s="1282"/>
      <c r="F933" s="1282"/>
      <c r="G933" s="1282"/>
      <c r="H933" s="1282"/>
      <c r="I933" s="1282"/>
      <c r="J933" s="1282"/>
      <c r="K933" s="1282"/>
      <c r="L933" s="1282"/>
      <c r="M933" s="1282"/>
      <c r="N933" s="1282"/>
      <c r="O933" s="1282"/>
      <c r="P933" s="1282"/>
      <c r="Q933" s="1282"/>
      <c r="R933" s="1282"/>
      <c r="S933" s="1282"/>
      <c r="T933" s="1282"/>
      <c r="U933" s="1282"/>
      <c r="V933" s="1282"/>
      <c r="W933" s="1282"/>
      <c r="X933" s="1282"/>
      <c r="Y933" s="1282"/>
      <c r="Z933" s="1282"/>
    </row>
    <row r="934" spans="1:26" ht="16.5" customHeight="1">
      <c r="A934" s="1281"/>
      <c r="B934" s="1282"/>
      <c r="C934" s="1282"/>
      <c r="D934" s="1282"/>
      <c r="E934" s="1282"/>
      <c r="F934" s="1282"/>
      <c r="G934" s="1282"/>
      <c r="H934" s="1282"/>
      <c r="I934" s="1282"/>
      <c r="J934" s="1282"/>
      <c r="K934" s="1282"/>
      <c r="L934" s="1282"/>
      <c r="M934" s="1282"/>
      <c r="N934" s="1282"/>
      <c r="O934" s="1282"/>
      <c r="P934" s="1282"/>
      <c r="Q934" s="1282"/>
      <c r="R934" s="1282"/>
      <c r="S934" s="1282"/>
      <c r="T934" s="1282"/>
      <c r="U934" s="1282"/>
      <c r="V934" s="1282"/>
      <c r="W934" s="1282"/>
      <c r="X934" s="1282"/>
      <c r="Y934" s="1282"/>
      <c r="Z934" s="1282"/>
    </row>
    <row r="935" spans="1:26" ht="16.5" customHeight="1">
      <c r="A935" s="1281"/>
      <c r="B935" s="1282"/>
      <c r="C935" s="1282"/>
      <c r="D935" s="1282"/>
      <c r="E935" s="1282"/>
      <c r="F935" s="1282"/>
      <c r="G935" s="1282"/>
      <c r="H935" s="1282"/>
      <c r="I935" s="1282"/>
      <c r="J935" s="1282"/>
      <c r="K935" s="1282"/>
      <c r="L935" s="1282"/>
      <c r="M935" s="1282"/>
      <c r="N935" s="1282"/>
      <c r="O935" s="1282"/>
      <c r="P935" s="1282"/>
      <c r="Q935" s="1282"/>
      <c r="R935" s="1282"/>
      <c r="S935" s="1282"/>
      <c r="T935" s="1282"/>
      <c r="U935" s="1282"/>
      <c r="V935" s="1282"/>
      <c r="W935" s="1282"/>
      <c r="X935" s="1282"/>
      <c r="Y935" s="1282"/>
      <c r="Z935" s="1282"/>
    </row>
    <row r="936" spans="1:26" ht="16.5" customHeight="1">
      <c r="A936" s="1281"/>
      <c r="B936" s="1282"/>
      <c r="C936" s="1282"/>
      <c r="D936" s="1282"/>
      <c r="E936" s="1282"/>
      <c r="F936" s="1282"/>
      <c r="G936" s="1282"/>
      <c r="H936" s="1282"/>
      <c r="I936" s="1282"/>
      <c r="J936" s="1282"/>
      <c r="K936" s="1282"/>
      <c r="L936" s="1282"/>
      <c r="M936" s="1282"/>
      <c r="N936" s="1282"/>
      <c r="O936" s="1282"/>
      <c r="P936" s="1282"/>
      <c r="Q936" s="1282"/>
      <c r="R936" s="1282"/>
      <c r="S936" s="1282"/>
      <c r="T936" s="1282"/>
      <c r="U936" s="1282"/>
      <c r="V936" s="1282"/>
      <c r="W936" s="1282"/>
      <c r="X936" s="1282"/>
      <c r="Y936" s="1282"/>
      <c r="Z936" s="1282"/>
    </row>
    <row r="937" spans="1:26" ht="16.5" customHeight="1">
      <c r="A937" s="1281"/>
      <c r="B937" s="1282"/>
      <c r="C937" s="1282"/>
      <c r="D937" s="1282"/>
      <c r="E937" s="1282"/>
      <c r="F937" s="1282"/>
      <c r="G937" s="1282"/>
      <c r="H937" s="1282"/>
      <c r="I937" s="1282"/>
      <c r="J937" s="1282"/>
      <c r="K937" s="1282"/>
      <c r="L937" s="1282"/>
      <c r="M937" s="1282"/>
      <c r="N937" s="1282"/>
      <c r="O937" s="1282"/>
      <c r="P937" s="1282"/>
      <c r="Q937" s="1282"/>
      <c r="R937" s="1282"/>
      <c r="S937" s="1282"/>
      <c r="T937" s="1282"/>
      <c r="U937" s="1282"/>
      <c r="V937" s="1282"/>
      <c r="W937" s="1282"/>
      <c r="X937" s="1282"/>
      <c r="Y937" s="1282"/>
      <c r="Z937" s="1282"/>
    </row>
    <row r="938" spans="1:26" ht="16.5" customHeight="1">
      <c r="A938" s="1281"/>
      <c r="B938" s="1282"/>
      <c r="C938" s="1282"/>
      <c r="D938" s="1282"/>
      <c r="E938" s="1282"/>
      <c r="F938" s="1282"/>
      <c r="G938" s="1282"/>
      <c r="H938" s="1282"/>
      <c r="I938" s="1282"/>
      <c r="J938" s="1282"/>
      <c r="K938" s="1282"/>
      <c r="L938" s="1282"/>
      <c r="M938" s="1282"/>
      <c r="N938" s="1282"/>
      <c r="O938" s="1282"/>
      <c r="P938" s="1282"/>
      <c r="Q938" s="1282"/>
      <c r="R938" s="1282"/>
      <c r="S938" s="1282"/>
      <c r="T938" s="1282"/>
      <c r="U938" s="1282"/>
      <c r="V938" s="1282"/>
      <c r="W938" s="1282"/>
      <c r="X938" s="1282"/>
      <c r="Y938" s="1282"/>
      <c r="Z938" s="1282"/>
    </row>
    <row r="939" spans="1:26" ht="16.5" customHeight="1">
      <c r="A939" s="1281"/>
      <c r="B939" s="1282"/>
      <c r="C939" s="1282"/>
      <c r="D939" s="1282"/>
      <c r="E939" s="1282"/>
      <c r="F939" s="1282"/>
      <c r="G939" s="1282"/>
      <c r="H939" s="1282"/>
      <c r="I939" s="1282"/>
      <c r="J939" s="1282"/>
      <c r="K939" s="1282"/>
      <c r="L939" s="1282"/>
      <c r="M939" s="1282"/>
      <c r="N939" s="1282"/>
      <c r="O939" s="1282"/>
      <c r="P939" s="1282"/>
      <c r="Q939" s="1282"/>
      <c r="R939" s="1282"/>
      <c r="S939" s="1282"/>
      <c r="T939" s="1282"/>
      <c r="U939" s="1282"/>
      <c r="V939" s="1282"/>
      <c r="W939" s="1282"/>
      <c r="X939" s="1282"/>
      <c r="Y939" s="1282"/>
      <c r="Z939" s="1282"/>
    </row>
    <row r="940" spans="1:26" ht="16.5" customHeight="1">
      <c r="A940" s="1281"/>
      <c r="B940" s="1282"/>
      <c r="C940" s="1282"/>
      <c r="D940" s="1282"/>
      <c r="E940" s="1282"/>
      <c r="F940" s="1282"/>
      <c r="G940" s="1282"/>
      <c r="H940" s="1282"/>
      <c r="I940" s="1282"/>
      <c r="J940" s="1282"/>
      <c r="K940" s="1282"/>
      <c r="L940" s="1282"/>
      <c r="M940" s="1282"/>
      <c r="N940" s="1282"/>
      <c r="O940" s="1282"/>
      <c r="P940" s="1282"/>
      <c r="Q940" s="1282"/>
      <c r="R940" s="1282"/>
      <c r="S940" s="1282"/>
      <c r="T940" s="1282"/>
      <c r="U940" s="1282"/>
      <c r="V940" s="1282"/>
      <c r="W940" s="1282"/>
      <c r="X940" s="1282"/>
      <c r="Y940" s="1282"/>
      <c r="Z940" s="1282"/>
    </row>
    <row r="941" spans="1:26" ht="16.5" customHeight="1">
      <c r="A941" s="1281"/>
      <c r="B941" s="1282"/>
      <c r="C941" s="1282"/>
      <c r="D941" s="1282"/>
      <c r="E941" s="1282"/>
      <c r="F941" s="1282"/>
      <c r="G941" s="1282"/>
      <c r="H941" s="1282"/>
      <c r="I941" s="1282"/>
      <c r="J941" s="1282"/>
      <c r="K941" s="1282"/>
      <c r="L941" s="1282"/>
      <c r="M941" s="1282"/>
      <c r="N941" s="1282"/>
      <c r="O941" s="1282"/>
      <c r="P941" s="1282"/>
      <c r="Q941" s="1282"/>
      <c r="R941" s="1282"/>
      <c r="S941" s="1282"/>
      <c r="T941" s="1282"/>
      <c r="U941" s="1282"/>
      <c r="V941" s="1282"/>
      <c r="W941" s="1282"/>
      <c r="X941" s="1282"/>
      <c r="Y941" s="1282"/>
      <c r="Z941" s="1282"/>
    </row>
    <row r="942" spans="1:26" ht="16.5" customHeight="1">
      <c r="A942" s="1281"/>
      <c r="B942" s="1282"/>
      <c r="C942" s="1282"/>
      <c r="D942" s="1282"/>
      <c r="E942" s="1282"/>
      <c r="F942" s="1282"/>
      <c r="G942" s="1282"/>
      <c r="H942" s="1282"/>
      <c r="I942" s="1282"/>
      <c r="J942" s="1282"/>
      <c r="K942" s="1282"/>
      <c r="L942" s="1282"/>
      <c r="M942" s="1282"/>
      <c r="N942" s="1282"/>
      <c r="O942" s="1282"/>
      <c r="P942" s="1282"/>
      <c r="Q942" s="1282"/>
      <c r="R942" s="1282"/>
      <c r="S942" s="1282"/>
      <c r="T942" s="1282"/>
      <c r="U942" s="1282"/>
      <c r="V942" s="1282"/>
      <c r="W942" s="1282"/>
      <c r="X942" s="1282"/>
      <c r="Y942" s="1282"/>
      <c r="Z942" s="1282"/>
    </row>
    <row r="943" spans="1:26" ht="16.5" customHeight="1">
      <c r="A943" s="1281"/>
      <c r="B943" s="1282"/>
      <c r="C943" s="1282"/>
      <c r="D943" s="1282"/>
      <c r="E943" s="1282"/>
      <c r="F943" s="1282"/>
      <c r="G943" s="1282"/>
      <c r="H943" s="1282"/>
      <c r="I943" s="1282"/>
      <c r="J943" s="1282"/>
      <c r="K943" s="1282"/>
      <c r="L943" s="1282"/>
      <c r="M943" s="1282"/>
      <c r="N943" s="1282"/>
      <c r="O943" s="1282"/>
      <c r="P943" s="1282"/>
      <c r="Q943" s="1282"/>
      <c r="R943" s="1282"/>
      <c r="S943" s="1282"/>
      <c r="T943" s="1282"/>
      <c r="U943" s="1282"/>
      <c r="V943" s="1282"/>
      <c r="W943" s="1282"/>
      <c r="X943" s="1282"/>
      <c r="Y943" s="1282"/>
      <c r="Z943" s="1282"/>
    </row>
    <row r="944" spans="1:26" ht="16.5" customHeight="1">
      <c r="A944" s="1281"/>
      <c r="B944" s="1282"/>
      <c r="C944" s="1282"/>
      <c r="D944" s="1282"/>
      <c r="E944" s="1282"/>
      <c r="F944" s="1282"/>
      <c r="G944" s="1282"/>
      <c r="H944" s="1282"/>
      <c r="I944" s="1282"/>
      <c r="J944" s="1282"/>
      <c r="K944" s="1282"/>
      <c r="L944" s="1282"/>
      <c r="M944" s="1282"/>
      <c r="N944" s="1282"/>
      <c r="O944" s="1282"/>
      <c r="P944" s="1282"/>
      <c r="Q944" s="1282"/>
      <c r="R944" s="1282"/>
      <c r="S944" s="1282"/>
      <c r="T944" s="1282"/>
      <c r="U944" s="1282"/>
      <c r="V944" s="1282"/>
      <c r="W944" s="1282"/>
      <c r="X944" s="1282"/>
      <c r="Y944" s="1282"/>
      <c r="Z944" s="1282"/>
    </row>
    <row r="945" spans="1:26" ht="16.5" customHeight="1">
      <c r="A945" s="1281"/>
      <c r="B945" s="1282"/>
      <c r="C945" s="1282"/>
      <c r="D945" s="1282"/>
      <c r="E945" s="1282"/>
      <c r="F945" s="1282"/>
      <c r="G945" s="1282"/>
      <c r="H945" s="1282"/>
      <c r="I945" s="1282"/>
      <c r="J945" s="1282"/>
      <c r="K945" s="1282"/>
      <c r="L945" s="1282"/>
      <c r="M945" s="1282"/>
      <c r="N945" s="1282"/>
      <c r="O945" s="1282"/>
      <c r="P945" s="1282"/>
      <c r="Q945" s="1282"/>
      <c r="R945" s="1282"/>
      <c r="S945" s="1282"/>
      <c r="T945" s="1282"/>
      <c r="U945" s="1282"/>
      <c r="V945" s="1282"/>
      <c r="W945" s="1282"/>
      <c r="X945" s="1282"/>
      <c r="Y945" s="1282"/>
      <c r="Z945" s="1282"/>
    </row>
    <row r="946" spans="1:26" ht="16.5" customHeight="1">
      <c r="A946" s="1281"/>
      <c r="B946" s="1282"/>
      <c r="C946" s="1282"/>
      <c r="D946" s="1282"/>
      <c r="E946" s="1282"/>
      <c r="F946" s="1282"/>
      <c r="G946" s="1282"/>
      <c r="H946" s="1282"/>
      <c r="I946" s="1282"/>
      <c r="J946" s="1282"/>
      <c r="K946" s="1282"/>
      <c r="L946" s="1282"/>
      <c r="M946" s="1282"/>
      <c r="N946" s="1282"/>
      <c r="O946" s="1282"/>
      <c r="P946" s="1282"/>
      <c r="Q946" s="1282"/>
      <c r="R946" s="1282"/>
      <c r="S946" s="1282"/>
      <c r="T946" s="1282"/>
      <c r="U946" s="1282"/>
      <c r="V946" s="1282"/>
      <c r="W946" s="1282"/>
      <c r="X946" s="1282"/>
      <c r="Y946" s="1282"/>
      <c r="Z946" s="1282"/>
    </row>
    <row r="947" spans="1:26" ht="16.5" customHeight="1">
      <c r="A947" s="1281"/>
      <c r="B947" s="1282"/>
      <c r="C947" s="1282"/>
      <c r="D947" s="1282"/>
      <c r="E947" s="1282"/>
      <c r="F947" s="1282"/>
      <c r="G947" s="1282"/>
      <c r="H947" s="1282"/>
      <c r="I947" s="1282"/>
      <c r="J947" s="1282"/>
      <c r="K947" s="1282"/>
      <c r="L947" s="1282"/>
      <c r="M947" s="1282"/>
      <c r="N947" s="1282"/>
      <c r="O947" s="1282"/>
      <c r="P947" s="1282"/>
      <c r="Q947" s="1282"/>
      <c r="R947" s="1282"/>
      <c r="S947" s="1282"/>
      <c r="T947" s="1282"/>
      <c r="U947" s="1282"/>
      <c r="V947" s="1282"/>
      <c r="W947" s="1282"/>
      <c r="X947" s="1282"/>
      <c r="Y947" s="1282"/>
      <c r="Z947" s="1282"/>
    </row>
    <row r="948" spans="1:26" ht="16.5" customHeight="1">
      <c r="A948" s="1281"/>
      <c r="B948" s="1282"/>
      <c r="C948" s="1282"/>
      <c r="D948" s="1282"/>
      <c r="E948" s="1282"/>
      <c r="F948" s="1282"/>
      <c r="G948" s="1282"/>
      <c r="H948" s="1282"/>
      <c r="I948" s="1282"/>
      <c r="J948" s="1282"/>
      <c r="K948" s="1282"/>
      <c r="L948" s="1282"/>
      <c r="M948" s="1282"/>
      <c r="N948" s="1282"/>
      <c r="O948" s="1282"/>
      <c r="P948" s="1282"/>
      <c r="Q948" s="1282"/>
      <c r="R948" s="1282"/>
      <c r="S948" s="1282"/>
      <c r="T948" s="1282"/>
      <c r="U948" s="1282"/>
      <c r="V948" s="1282"/>
      <c r="W948" s="1282"/>
      <c r="X948" s="1282"/>
      <c r="Y948" s="1282"/>
      <c r="Z948" s="1282"/>
    </row>
    <row r="949" spans="1:26" ht="16.5" customHeight="1">
      <c r="A949" s="1281"/>
      <c r="B949" s="1282"/>
      <c r="C949" s="1282"/>
      <c r="D949" s="1282"/>
      <c r="E949" s="1282"/>
      <c r="F949" s="1282"/>
      <c r="G949" s="1282"/>
      <c r="H949" s="1282"/>
      <c r="I949" s="1282"/>
      <c r="J949" s="1282"/>
      <c r="K949" s="1282"/>
      <c r="L949" s="1282"/>
      <c r="M949" s="1282"/>
      <c r="N949" s="1282"/>
      <c r="O949" s="1282"/>
      <c r="P949" s="1282"/>
      <c r="Q949" s="1282"/>
      <c r="R949" s="1282"/>
      <c r="S949" s="1282"/>
      <c r="T949" s="1282"/>
      <c r="U949" s="1282"/>
      <c r="V949" s="1282"/>
      <c r="W949" s="1282"/>
      <c r="X949" s="1282"/>
      <c r="Y949" s="1282"/>
      <c r="Z949" s="1282"/>
    </row>
    <row r="950" spans="1:26" ht="16.5" customHeight="1">
      <c r="A950" s="1281"/>
      <c r="B950" s="1282"/>
      <c r="C950" s="1282"/>
      <c r="D950" s="1282"/>
      <c r="E950" s="1282"/>
      <c r="F950" s="1282"/>
      <c r="G950" s="1282"/>
      <c r="H950" s="1282"/>
      <c r="I950" s="1282"/>
      <c r="J950" s="1282"/>
      <c r="K950" s="1282"/>
      <c r="L950" s="1282"/>
      <c r="M950" s="1282"/>
      <c r="N950" s="1282"/>
      <c r="O950" s="1282"/>
      <c r="P950" s="1282"/>
      <c r="Q950" s="1282"/>
      <c r="R950" s="1282"/>
      <c r="S950" s="1282"/>
      <c r="T950" s="1282"/>
      <c r="U950" s="1282"/>
      <c r="V950" s="1282"/>
      <c r="W950" s="1282"/>
      <c r="X950" s="1282"/>
      <c r="Y950" s="1282"/>
      <c r="Z950" s="1282"/>
    </row>
    <row r="951" spans="1:26" ht="16.5" customHeight="1">
      <c r="A951" s="1281"/>
      <c r="B951" s="1282"/>
      <c r="C951" s="1282"/>
      <c r="D951" s="1282"/>
      <c r="E951" s="1282"/>
      <c r="F951" s="1282"/>
      <c r="G951" s="1282"/>
      <c r="H951" s="1282"/>
      <c r="I951" s="1282"/>
      <c r="J951" s="1282"/>
      <c r="K951" s="1282"/>
      <c r="L951" s="1282"/>
      <c r="M951" s="1282"/>
      <c r="N951" s="1282"/>
      <c r="O951" s="1282"/>
      <c r="P951" s="1282"/>
      <c r="Q951" s="1282"/>
      <c r="R951" s="1282"/>
      <c r="S951" s="1282"/>
      <c r="T951" s="1282"/>
      <c r="U951" s="1282"/>
      <c r="V951" s="1282"/>
      <c r="W951" s="1282"/>
      <c r="X951" s="1282"/>
      <c r="Y951" s="1282"/>
      <c r="Z951" s="1282"/>
    </row>
    <row r="952" spans="1:26" ht="16.5" customHeight="1">
      <c r="A952" s="1281"/>
      <c r="B952" s="1282"/>
      <c r="C952" s="1282"/>
      <c r="D952" s="1282"/>
      <c r="E952" s="1282"/>
      <c r="F952" s="1282"/>
      <c r="G952" s="1282"/>
      <c r="H952" s="1282"/>
      <c r="I952" s="1282"/>
      <c r="J952" s="1282"/>
      <c r="K952" s="1282"/>
      <c r="L952" s="1282"/>
      <c r="M952" s="1282"/>
      <c r="N952" s="1282"/>
      <c r="O952" s="1282"/>
      <c r="P952" s="1282"/>
      <c r="Q952" s="1282"/>
      <c r="R952" s="1282"/>
      <c r="S952" s="1282"/>
      <c r="T952" s="1282"/>
      <c r="U952" s="1282"/>
      <c r="V952" s="1282"/>
      <c r="W952" s="1282"/>
      <c r="X952" s="1282"/>
      <c r="Y952" s="1282"/>
      <c r="Z952" s="1282"/>
    </row>
    <row r="953" spans="1:26" ht="16.5" customHeight="1">
      <c r="A953" s="1281"/>
      <c r="B953" s="1282"/>
      <c r="C953" s="1282"/>
      <c r="D953" s="1282"/>
      <c r="E953" s="1282"/>
      <c r="F953" s="1282"/>
      <c r="G953" s="1282"/>
      <c r="H953" s="1282"/>
      <c r="I953" s="1282"/>
      <c r="J953" s="1282"/>
      <c r="K953" s="1282"/>
      <c r="L953" s="1282"/>
      <c r="M953" s="1282"/>
      <c r="N953" s="1282"/>
      <c r="O953" s="1282"/>
      <c r="P953" s="1282"/>
      <c r="Q953" s="1282"/>
      <c r="R953" s="1282"/>
      <c r="S953" s="1282"/>
      <c r="T953" s="1282"/>
      <c r="U953" s="1282"/>
      <c r="V953" s="1282"/>
      <c r="W953" s="1282"/>
      <c r="X953" s="1282"/>
      <c r="Y953" s="1282"/>
      <c r="Z953" s="1282"/>
    </row>
    <row r="954" spans="1:26" ht="16.5" customHeight="1">
      <c r="A954" s="1281"/>
      <c r="B954" s="1282"/>
      <c r="C954" s="1282"/>
      <c r="D954" s="1282"/>
      <c r="E954" s="1282"/>
      <c r="F954" s="1282"/>
      <c r="G954" s="1282"/>
      <c r="H954" s="1282"/>
      <c r="I954" s="1282"/>
      <c r="J954" s="1282"/>
      <c r="K954" s="1282"/>
      <c r="L954" s="1282"/>
      <c r="M954" s="1282"/>
      <c r="N954" s="1282"/>
      <c r="O954" s="1282"/>
      <c r="P954" s="1282"/>
      <c r="Q954" s="1282"/>
      <c r="R954" s="1282"/>
      <c r="S954" s="1282"/>
      <c r="T954" s="1282"/>
      <c r="U954" s="1282"/>
      <c r="V954" s="1282"/>
      <c r="W954" s="1282"/>
      <c r="X954" s="1282"/>
      <c r="Y954" s="1282"/>
      <c r="Z954" s="1282"/>
    </row>
    <row r="955" spans="1:26" ht="16.5" customHeight="1">
      <c r="A955" s="1281"/>
      <c r="B955" s="1282"/>
      <c r="C955" s="1282"/>
      <c r="D955" s="1282"/>
      <c r="E955" s="1282"/>
      <c r="F955" s="1282"/>
      <c r="G955" s="1282"/>
      <c r="H955" s="1282"/>
      <c r="I955" s="1282"/>
      <c r="J955" s="1282"/>
      <c r="K955" s="1282"/>
      <c r="L955" s="1282"/>
      <c r="M955" s="1282"/>
      <c r="N955" s="1282"/>
      <c r="O955" s="1282"/>
      <c r="P955" s="1282"/>
      <c r="Q955" s="1282"/>
      <c r="R955" s="1282"/>
      <c r="S955" s="1282"/>
      <c r="T955" s="1282"/>
      <c r="U955" s="1282"/>
      <c r="V955" s="1282"/>
      <c r="W955" s="1282"/>
      <c r="X955" s="1282"/>
      <c r="Y955" s="1282"/>
      <c r="Z955" s="1282"/>
    </row>
    <row r="956" spans="1:26" ht="16.5" customHeight="1">
      <c r="A956" s="1281"/>
      <c r="B956" s="1282"/>
      <c r="C956" s="1282"/>
      <c r="D956" s="1282"/>
      <c r="E956" s="1282"/>
      <c r="F956" s="1282"/>
      <c r="G956" s="1282"/>
      <c r="H956" s="1282"/>
      <c r="I956" s="1282"/>
      <c r="J956" s="1282"/>
      <c r="K956" s="1282"/>
      <c r="L956" s="1282"/>
      <c r="M956" s="1282"/>
      <c r="N956" s="1282"/>
      <c r="O956" s="1282"/>
      <c r="P956" s="1282"/>
      <c r="Q956" s="1282"/>
      <c r="R956" s="1282"/>
      <c r="S956" s="1282"/>
      <c r="T956" s="1282"/>
      <c r="U956" s="1282"/>
      <c r="V956" s="1282"/>
      <c r="W956" s="1282"/>
      <c r="X956" s="1282"/>
      <c r="Y956" s="1282"/>
      <c r="Z956" s="1282"/>
    </row>
    <row r="957" spans="1:26" ht="16.5" customHeight="1">
      <c r="A957" s="1281"/>
      <c r="B957" s="1282"/>
      <c r="C957" s="1282"/>
      <c r="D957" s="1282"/>
      <c r="E957" s="1282"/>
      <c r="F957" s="1282"/>
      <c r="G957" s="1282"/>
      <c r="H957" s="1282"/>
      <c r="I957" s="1282"/>
      <c r="J957" s="1282"/>
      <c r="K957" s="1282"/>
      <c r="L957" s="1282"/>
      <c r="M957" s="1282"/>
      <c r="N957" s="1282"/>
      <c r="O957" s="1282"/>
      <c r="P957" s="1282"/>
      <c r="Q957" s="1282"/>
      <c r="R957" s="1282"/>
      <c r="S957" s="1282"/>
      <c r="T957" s="1282"/>
      <c r="U957" s="1282"/>
      <c r="V957" s="1282"/>
      <c r="W957" s="1282"/>
      <c r="X957" s="1282"/>
      <c r="Y957" s="1282"/>
      <c r="Z957" s="1282"/>
    </row>
    <row r="958" spans="1:26" ht="16.5" customHeight="1">
      <c r="A958" s="1281"/>
      <c r="B958" s="1282"/>
      <c r="C958" s="1282"/>
      <c r="D958" s="1282"/>
      <c r="E958" s="1282"/>
      <c r="F958" s="1282"/>
      <c r="G958" s="1282"/>
      <c r="H958" s="1282"/>
      <c r="I958" s="1282"/>
      <c r="J958" s="1282"/>
      <c r="K958" s="1282"/>
      <c r="L958" s="1282"/>
      <c r="M958" s="1282"/>
      <c r="N958" s="1282"/>
      <c r="O958" s="1282"/>
      <c r="P958" s="1282"/>
      <c r="Q958" s="1282"/>
      <c r="R958" s="1282"/>
      <c r="S958" s="1282"/>
      <c r="T958" s="1282"/>
      <c r="U958" s="1282"/>
      <c r="V958" s="1282"/>
      <c r="W958" s="1282"/>
      <c r="X958" s="1282"/>
      <c r="Y958" s="1282"/>
      <c r="Z958" s="1282"/>
    </row>
    <row r="959" spans="1:26" ht="16.5" customHeight="1">
      <c r="A959" s="1281"/>
      <c r="B959" s="1282"/>
      <c r="C959" s="1282"/>
      <c r="D959" s="1282"/>
      <c r="E959" s="1282"/>
      <c r="F959" s="1282"/>
      <c r="G959" s="1282"/>
      <c r="H959" s="1282"/>
      <c r="I959" s="1282"/>
      <c r="J959" s="1282"/>
      <c r="K959" s="1282"/>
      <c r="L959" s="1282"/>
      <c r="M959" s="1282"/>
      <c r="N959" s="1282"/>
      <c r="O959" s="1282"/>
      <c r="P959" s="1282"/>
      <c r="Q959" s="1282"/>
      <c r="R959" s="1282"/>
      <c r="S959" s="1282"/>
      <c r="T959" s="1282"/>
      <c r="U959" s="1282"/>
      <c r="V959" s="1282"/>
      <c r="W959" s="1282"/>
      <c r="X959" s="1282"/>
      <c r="Y959" s="1282"/>
      <c r="Z959" s="1282"/>
    </row>
    <row r="960" spans="1:26" ht="16.5" customHeight="1">
      <c r="A960" s="1281"/>
      <c r="B960" s="1282"/>
      <c r="C960" s="1282"/>
      <c r="D960" s="1282"/>
      <c r="E960" s="1282"/>
      <c r="F960" s="1282"/>
      <c r="G960" s="1282"/>
      <c r="H960" s="1282"/>
      <c r="I960" s="1282"/>
      <c r="J960" s="1282"/>
      <c r="K960" s="1282"/>
      <c r="L960" s="1282"/>
      <c r="M960" s="1282"/>
      <c r="N960" s="1282"/>
      <c r="O960" s="1282"/>
      <c r="P960" s="1282"/>
      <c r="Q960" s="1282"/>
      <c r="R960" s="1282"/>
      <c r="S960" s="1282"/>
      <c r="T960" s="1282"/>
      <c r="U960" s="1282"/>
      <c r="V960" s="1282"/>
      <c r="W960" s="1282"/>
      <c r="X960" s="1282"/>
      <c r="Y960" s="1282"/>
      <c r="Z960" s="1282"/>
    </row>
    <row r="961" spans="1:26" ht="16.5" customHeight="1">
      <c r="A961" s="1281"/>
      <c r="B961" s="1282"/>
      <c r="C961" s="1282"/>
      <c r="D961" s="1282"/>
      <c r="E961" s="1282"/>
      <c r="F961" s="1282"/>
      <c r="G961" s="1282"/>
      <c r="H961" s="1282"/>
      <c r="I961" s="1282"/>
      <c r="J961" s="1282"/>
      <c r="K961" s="1282"/>
      <c r="L961" s="1282"/>
      <c r="M961" s="1282"/>
      <c r="N961" s="1282"/>
      <c r="O961" s="1282"/>
      <c r="P961" s="1282"/>
      <c r="Q961" s="1282"/>
      <c r="R961" s="1282"/>
      <c r="S961" s="1282"/>
      <c r="T961" s="1282"/>
      <c r="U961" s="1282"/>
      <c r="V961" s="1282"/>
      <c r="W961" s="1282"/>
      <c r="X961" s="1282"/>
      <c r="Y961" s="1282"/>
      <c r="Z961" s="1282"/>
    </row>
    <row r="962" spans="1:26" ht="16.5" customHeight="1">
      <c r="A962" s="1281"/>
      <c r="B962" s="1282"/>
      <c r="C962" s="1282"/>
      <c r="D962" s="1282"/>
      <c r="E962" s="1282"/>
      <c r="F962" s="1282"/>
      <c r="G962" s="1282"/>
      <c r="H962" s="1282"/>
      <c r="I962" s="1282"/>
      <c r="J962" s="1282"/>
      <c r="K962" s="1282"/>
      <c r="L962" s="1282"/>
      <c r="M962" s="1282"/>
      <c r="N962" s="1282"/>
      <c r="O962" s="1282"/>
      <c r="P962" s="1282"/>
      <c r="Q962" s="1282"/>
      <c r="R962" s="1282"/>
      <c r="S962" s="1282"/>
      <c r="T962" s="1282"/>
      <c r="U962" s="1282"/>
      <c r="V962" s="1282"/>
      <c r="W962" s="1282"/>
      <c r="X962" s="1282"/>
      <c r="Y962" s="1282"/>
      <c r="Z962" s="1282"/>
    </row>
    <row r="963" spans="1:26" ht="16.5" customHeight="1">
      <c r="A963" s="1281"/>
      <c r="B963" s="1282"/>
      <c r="C963" s="1282"/>
      <c r="D963" s="1282"/>
      <c r="E963" s="1282"/>
      <c r="F963" s="1282"/>
      <c r="G963" s="1282"/>
      <c r="H963" s="1282"/>
      <c r="I963" s="1282"/>
      <c r="J963" s="1282"/>
      <c r="K963" s="1282"/>
      <c r="L963" s="1282"/>
      <c r="M963" s="1282"/>
      <c r="N963" s="1282"/>
      <c r="O963" s="1282"/>
      <c r="P963" s="1282"/>
      <c r="Q963" s="1282"/>
      <c r="R963" s="1282"/>
      <c r="S963" s="1282"/>
      <c r="T963" s="1282"/>
      <c r="U963" s="1282"/>
      <c r="V963" s="1282"/>
      <c r="W963" s="1282"/>
      <c r="X963" s="1282"/>
      <c r="Y963" s="1282"/>
      <c r="Z963" s="1282"/>
    </row>
    <row r="964" spans="1:26" ht="16.5" customHeight="1">
      <c r="A964" s="1281"/>
      <c r="B964" s="1282"/>
      <c r="C964" s="1282"/>
      <c r="D964" s="1282"/>
      <c r="E964" s="1282"/>
      <c r="F964" s="1282"/>
      <c r="G964" s="1282"/>
      <c r="H964" s="1282"/>
      <c r="I964" s="1282"/>
      <c r="J964" s="1282"/>
      <c r="K964" s="1282"/>
      <c r="L964" s="1282"/>
      <c r="M964" s="1282"/>
      <c r="N964" s="1282"/>
      <c r="O964" s="1282"/>
      <c r="P964" s="1282"/>
      <c r="Q964" s="1282"/>
      <c r="R964" s="1282"/>
      <c r="S964" s="1282"/>
      <c r="T964" s="1282"/>
      <c r="U964" s="1282"/>
      <c r="V964" s="1282"/>
      <c r="W964" s="1282"/>
      <c r="X964" s="1282"/>
      <c r="Y964" s="1282"/>
      <c r="Z964" s="1282"/>
    </row>
    <row r="965" spans="1:26" ht="16.5" customHeight="1">
      <c r="A965" s="1281"/>
      <c r="B965" s="1282"/>
      <c r="C965" s="1282"/>
      <c r="D965" s="1282"/>
      <c r="E965" s="1282"/>
      <c r="F965" s="1282"/>
      <c r="G965" s="1282"/>
      <c r="H965" s="1282"/>
      <c r="I965" s="1282"/>
      <c r="J965" s="1282"/>
      <c r="K965" s="1282"/>
      <c r="L965" s="1282"/>
      <c r="M965" s="1282"/>
      <c r="N965" s="1282"/>
      <c r="O965" s="1282"/>
      <c r="P965" s="1282"/>
      <c r="Q965" s="1282"/>
      <c r="R965" s="1282"/>
      <c r="S965" s="1282"/>
      <c r="T965" s="1282"/>
      <c r="U965" s="1282"/>
      <c r="V965" s="1282"/>
      <c r="W965" s="1282"/>
      <c r="X965" s="1282"/>
      <c r="Y965" s="1282"/>
      <c r="Z965" s="1282"/>
    </row>
    <row r="966" spans="1:26" ht="16.5" customHeight="1">
      <c r="A966" s="1281"/>
      <c r="B966" s="1282"/>
      <c r="C966" s="1282"/>
      <c r="D966" s="1282"/>
      <c r="E966" s="1282"/>
      <c r="F966" s="1282"/>
      <c r="G966" s="1282"/>
      <c r="H966" s="1282"/>
      <c r="I966" s="1282"/>
      <c r="J966" s="1282"/>
      <c r="K966" s="1282"/>
      <c r="L966" s="1282"/>
      <c r="M966" s="1282"/>
      <c r="N966" s="1282"/>
      <c r="O966" s="1282"/>
      <c r="P966" s="1282"/>
      <c r="Q966" s="1282"/>
      <c r="R966" s="1282"/>
      <c r="S966" s="1282"/>
      <c r="T966" s="1282"/>
      <c r="U966" s="1282"/>
      <c r="V966" s="1282"/>
      <c r="W966" s="1282"/>
      <c r="X966" s="1282"/>
      <c r="Y966" s="1282"/>
      <c r="Z966" s="1282"/>
    </row>
    <row r="967" spans="1:26" ht="16.5" customHeight="1">
      <c r="A967" s="1281"/>
      <c r="B967" s="1282"/>
      <c r="C967" s="1282"/>
      <c r="D967" s="1282"/>
      <c r="E967" s="1282"/>
      <c r="F967" s="1282"/>
      <c r="G967" s="1282"/>
      <c r="H967" s="1282"/>
      <c r="I967" s="1282"/>
      <c r="J967" s="1282"/>
      <c r="K967" s="1282"/>
      <c r="L967" s="1282"/>
      <c r="M967" s="1282"/>
      <c r="N967" s="1282"/>
      <c r="O967" s="1282"/>
      <c r="P967" s="1282"/>
      <c r="Q967" s="1282"/>
      <c r="R967" s="1282"/>
      <c r="S967" s="1282"/>
      <c r="T967" s="1282"/>
      <c r="U967" s="1282"/>
      <c r="V967" s="1282"/>
      <c r="W967" s="1282"/>
      <c r="X967" s="1282"/>
      <c r="Y967" s="1282"/>
      <c r="Z967" s="1282"/>
    </row>
    <row r="968" spans="1:26" ht="16.5" customHeight="1">
      <c r="A968" s="1281"/>
      <c r="B968" s="1282"/>
      <c r="C968" s="1282"/>
      <c r="D968" s="1282"/>
      <c r="E968" s="1282"/>
      <c r="F968" s="1282"/>
      <c r="G968" s="1282"/>
      <c r="H968" s="1282"/>
      <c r="I968" s="1282"/>
      <c r="J968" s="1282"/>
      <c r="K968" s="1282"/>
      <c r="L968" s="1282"/>
      <c r="M968" s="1282"/>
      <c r="N968" s="1282"/>
      <c r="O968" s="1282"/>
      <c r="P968" s="1282"/>
      <c r="Q968" s="1282"/>
      <c r="R968" s="1282"/>
      <c r="S968" s="1282"/>
      <c r="T968" s="1282"/>
      <c r="U968" s="1282"/>
      <c r="V968" s="1282"/>
      <c r="W968" s="1282"/>
      <c r="X968" s="1282"/>
      <c r="Y968" s="1282"/>
      <c r="Z968" s="1282"/>
    </row>
    <row r="969" spans="1:26" ht="16.5" customHeight="1">
      <c r="A969" s="1281"/>
      <c r="B969" s="1282"/>
      <c r="C969" s="1282"/>
      <c r="D969" s="1282"/>
      <c r="E969" s="1282"/>
      <c r="F969" s="1282"/>
      <c r="G969" s="1282"/>
      <c r="H969" s="1282"/>
      <c r="I969" s="1282"/>
      <c r="J969" s="1282"/>
      <c r="K969" s="1282"/>
      <c r="L969" s="1282"/>
      <c r="M969" s="1282"/>
      <c r="N969" s="1282"/>
      <c r="O969" s="1282"/>
      <c r="P969" s="1282"/>
      <c r="Q969" s="1282"/>
      <c r="R969" s="1282"/>
      <c r="S969" s="1282"/>
      <c r="T969" s="1282"/>
      <c r="U969" s="1282"/>
      <c r="V969" s="1282"/>
      <c r="W969" s="1282"/>
      <c r="X969" s="1282"/>
      <c r="Y969" s="1282"/>
      <c r="Z969" s="1282"/>
    </row>
    <row r="970" spans="1:26" ht="16.5" customHeight="1">
      <c r="A970" s="1281"/>
      <c r="B970" s="1282"/>
      <c r="C970" s="1282"/>
      <c r="D970" s="1282"/>
      <c r="E970" s="1282"/>
      <c r="F970" s="1282"/>
      <c r="G970" s="1282"/>
      <c r="H970" s="1282"/>
      <c r="I970" s="1282"/>
      <c r="J970" s="1282"/>
      <c r="K970" s="1282"/>
      <c r="L970" s="1282"/>
      <c r="M970" s="1282"/>
      <c r="N970" s="1282"/>
      <c r="O970" s="1282"/>
      <c r="P970" s="1282"/>
      <c r="Q970" s="1282"/>
      <c r="R970" s="1282"/>
      <c r="S970" s="1282"/>
      <c r="T970" s="1282"/>
      <c r="U970" s="1282"/>
      <c r="V970" s="1282"/>
      <c r="W970" s="1282"/>
      <c r="X970" s="1282"/>
      <c r="Y970" s="1282"/>
      <c r="Z970" s="1282"/>
    </row>
    <row r="971" spans="1:26" ht="16.5" customHeight="1">
      <c r="A971" s="1281"/>
      <c r="B971" s="1282"/>
      <c r="C971" s="1282"/>
      <c r="D971" s="1282"/>
      <c r="E971" s="1282"/>
      <c r="F971" s="1282"/>
      <c r="G971" s="1282"/>
      <c r="H971" s="1282"/>
      <c r="I971" s="1282"/>
      <c r="J971" s="1282"/>
      <c r="K971" s="1282"/>
      <c r="L971" s="1282"/>
      <c r="M971" s="1282"/>
      <c r="N971" s="1282"/>
      <c r="O971" s="1282"/>
      <c r="P971" s="1282"/>
      <c r="Q971" s="1282"/>
      <c r="R971" s="1282"/>
      <c r="S971" s="1282"/>
      <c r="T971" s="1282"/>
      <c r="U971" s="1282"/>
      <c r="V971" s="1282"/>
      <c r="W971" s="1282"/>
      <c r="X971" s="1282"/>
      <c r="Y971" s="1282"/>
      <c r="Z971" s="1282"/>
    </row>
    <row r="972" spans="1:26" ht="16.5" customHeight="1">
      <c r="A972" s="1281"/>
      <c r="B972" s="1282"/>
      <c r="C972" s="1282"/>
      <c r="D972" s="1282"/>
      <c r="E972" s="1282"/>
      <c r="F972" s="1282"/>
      <c r="G972" s="1282"/>
      <c r="H972" s="1282"/>
      <c r="I972" s="1282"/>
      <c r="J972" s="1282"/>
      <c r="K972" s="1282"/>
      <c r="L972" s="1282"/>
      <c r="M972" s="1282"/>
      <c r="N972" s="1282"/>
      <c r="O972" s="1282"/>
      <c r="P972" s="1282"/>
      <c r="Q972" s="1282"/>
      <c r="R972" s="1282"/>
      <c r="S972" s="1282"/>
      <c r="T972" s="1282"/>
      <c r="U972" s="1282"/>
      <c r="V972" s="1282"/>
      <c r="W972" s="1282"/>
      <c r="X972" s="1282"/>
      <c r="Y972" s="1282"/>
      <c r="Z972" s="1282"/>
    </row>
    <row r="973" spans="1:26" ht="16.5" customHeight="1">
      <c r="A973" s="1281"/>
      <c r="B973" s="1282"/>
      <c r="C973" s="1282"/>
      <c r="D973" s="1282"/>
      <c r="E973" s="1282"/>
      <c r="F973" s="1282"/>
      <c r="G973" s="1282"/>
      <c r="H973" s="1282"/>
      <c r="I973" s="1282"/>
      <c r="J973" s="1282"/>
      <c r="K973" s="1282"/>
      <c r="L973" s="1282"/>
      <c r="M973" s="1282"/>
      <c r="N973" s="1282"/>
      <c r="O973" s="1282"/>
      <c r="P973" s="1282"/>
      <c r="Q973" s="1282"/>
      <c r="R973" s="1282"/>
      <c r="S973" s="1282"/>
      <c r="T973" s="1282"/>
      <c r="U973" s="1282"/>
      <c r="V973" s="1282"/>
      <c r="W973" s="1282"/>
      <c r="X973" s="1282"/>
      <c r="Y973" s="1282"/>
      <c r="Z973" s="1282"/>
    </row>
    <row r="974" spans="1:26" ht="16.5" customHeight="1">
      <c r="A974" s="1281"/>
      <c r="B974" s="1282"/>
      <c r="C974" s="1282"/>
      <c r="D974" s="1282"/>
      <c r="E974" s="1282"/>
      <c r="F974" s="1282"/>
      <c r="G974" s="1282"/>
      <c r="H974" s="1282"/>
      <c r="I974" s="1282"/>
      <c r="J974" s="1282"/>
      <c r="K974" s="1282"/>
      <c r="L974" s="1282"/>
      <c r="M974" s="1282"/>
      <c r="N974" s="1282"/>
      <c r="O974" s="1282"/>
      <c r="P974" s="1282"/>
      <c r="Q974" s="1282"/>
      <c r="R974" s="1282"/>
      <c r="S974" s="1282"/>
      <c r="T974" s="1282"/>
      <c r="U974" s="1282"/>
      <c r="V974" s="1282"/>
      <c r="W974" s="1282"/>
      <c r="X974" s="1282"/>
      <c r="Y974" s="1282"/>
      <c r="Z974" s="1282"/>
    </row>
    <row r="975" spans="1:26" ht="16.5" customHeight="1">
      <c r="A975" s="1281"/>
      <c r="B975" s="1282"/>
      <c r="C975" s="1282"/>
      <c r="D975" s="1282"/>
      <c r="E975" s="1282"/>
      <c r="F975" s="1282"/>
      <c r="G975" s="1282"/>
      <c r="H975" s="1282"/>
      <c r="I975" s="1282"/>
      <c r="J975" s="1282"/>
      <c r="K975" s="1282"/>
      <c r="L975" s="1282"/>
      <c r="M975" s="1282"/>
      <c r="N975" s="1282"/>
      <c r="O975" s="1282"/>
      <c r="P975" s="1282"/>
      <c r="Q975" s="1282"/>
      <c r="R975" s="1282"/>
      <c r="S975" s="1282"/>
      <c r="T975" s="1282"/>
      <c r="U975" s="1282"/>
      <c r="V975" s="1282"/>
      <c r="W975" s="1282"/>
      <c r="X975" s="1282"/>
      <c r="Y975" s="1282"/>
      <c r="Z975" s="1282"/>
    </row>
    <row r="976" spans="1:26" ht="16.5" customHeight="1">
      <c r="A976" s="1281"/>
      <c r="B976" s="1282"/>
      <c r="C976" s="1282"/>
      <c r="D976" s="1282"/>
      <c r="E976" s="1282"/>
      <c r="F976" s="1282"/>
      <c r="G976" s="1282"/>
      <c r="H976" s="1282"/>
      <c r="I976" s="1282"/>
      <c r="J976" s="1282"/>
      <c r="K976" s="1282"/>
      <c r="L976" s="1282"/>
      <c r="M976" s="1282"/>
      <c r="N976" s="1282"/>
      <c r="O976" s="1282"/>
      <c r="P976" s="1282"/>
      <c r="Q976" s="1282"/>
      <c r="R976" s="1282"/>
      <c r="S976" s="1282"/>
      <c r="T976" s="1282"/>
      <c r="U976" s="1282"/>
      <c r="V976" s="1282"/>
      <c r="W976" s="1282"/>
      <c r="X976" s="1282"/>
      <c r="Y976" s="1282"/>
      <c r="Z976" s="1282"/>
    </row>
    <row r="977" spans="1:26" ht="16.5" customHeight="1">
      <c r="A977" s="1281"/>
      <c r="B977" s="1282"/>
      <c r="C977" s="1282"/>
      <c r="D977" s="1282"/>
      <c r="E977" s="1282"/>
      <c r="F977" s="1282"/>
      <c r="G977" s="1282"/>
      <c r="H977" s="1282"/>
      <c r="I977" s="1282"/>
      <c r="J977" s="1282"/>
      <c r="K977" s="1282"/>
      <c r="L977" s="1282"/>
      <c r="M977" s="1282"/>
      <c r="N977" s="1282"/>
      <c r="O977" s="1282"/>
      <c r="P977" s="1282"/>
      <c r="Q977" s="1282"/>
      <c r="R977" s="1282"/>
      <c r="S977" s="1282"/>
      <c r="T977" s="1282"/>
      <c r="U977" s="1282"/>
      <c r="V977" s="1282"/>
      <c r="W977" s="1282"/>
      <c r="X977" s="1282"/>
      <c r="Y977" s="1282"/>
      <c r="Z977" s="1282"/>
    </row>
    <row r="978" spans="1:26" ht="16.5" customHeight="1">
      <c r="A978" s="1281"/>
      <c r="B978" s="1282"/>
      <c r="C978" s="1282"/>
      <c r="D978" s="1282"/>
      <c r="E978" s="1282"/>
      <c r="F978" s="1282"/>
      <c r="G978" s="1282"/>
      <c r="H978" s="1282"/>
      <c r="I978" s="1282"/>
      <c r="J978" s="1282"/>
      <c r="K978" s="1282"/>
      <c r="L978" s="1282"/>
      <c r="M978" s="1282"/>
      <c r="N978" s="1282"/>
      <c r="O978" s="1282"/>
      <c r="P978" s="1282"/>
      <c r="Q978" s="1282"/>
      <c r="R978" s="1282"/>
      <c r="S978" s="1282"/>
      <c r="T978" s="1282"/>
      <c r="U978" s="1282"/>
      <c r="V978" s="1282"/>
      <c r="W978" s="1282"/>
      <c r="X978" s="1282"/>
      <c r="Y978" s="1282"/>
      <c r="Z978" s="1282"/>
    </row>
    <row r="979" spans="1:26" ht="16.5" customHeight="1">
      <c r="A979" s="1281"/>
      <c r="B979" s="1282"/>
      <c r="C979" s="1282"/>
      <c r="D979" s="1282"/>
      <c r="E979" s="1282"/>
      <c r="F979" s="1282"/>
      <c r="G979" s="1282"/>
      <c r="H979" s="1282"/>
      <c r="I979" s="1282"/>
      <c r="J979" s="1282"/>
      <c r="K979" s="1282"/>
      <c r="L979" s="1282"/>
      <c r="M979" s="1282"/>
      <c r="N979" s="1282"/>
      <c r="O979" s="1282"/>
      <c r="P979" s="1282"/>
      <c r="Q979" s="1282"/>
      <c r="R979" s="1282"/>
      <c r="S979" s="1282"/>
      <c r="T979" s="1282"/>
      <c r="U979" s="1282"/>
      <c r="V979" s="1282"/>
      <c r="W979" s="1282"/>
      <c r="X979" s="1282"/>
      <c r="Y979" s="1282"/>
      <c r="Z979" s="1282"/>
    </row>
    <row r="980" spans="1:26" ht="16.5" customHeight="1">
      <c r="A980" s="1281"/>
      <c r="B980" s="1282"/>
      <c r="C980" s="1282"/>
      <c r="D980" s="1282"/>
      <c r="E980" s="1282"/>
      <c r="F980" s="1282"/>
      <c r="G980" s="1282"/>
      <c r="H980" s="1282"/>
      <c r="I980" s="1282"/>
      <c r="J980" s="1282"/>
      <c r="K980" s="1282"/>
      <c r="L980" s="1282"/>
      <c r="M980" s="1282"/>
      <c r="N980" s="1282"/>
      <c r="O980" s="1282"/>
      <c r="P980" s="1282"/>
      <c r="Q980" s="1282"/>
      <c r="R980" s="1282"/>
      <c r="S980" s="1282"/>
      <c r="T980" s="1282"/>
      <c r="U980" s="1282"/>
      <c r="V980" s="1282"/>
      <c r="W980" s="1282"/>
      <c r="X980" s="1282"/>
      <c r="Y980" s="1282"/>
      <c r="Z980" s="1282"/>
    </row>
    <row r="981" spans="1:26" ht="16.5" customHeight="1">
      <c r="A981" s="1281"/>
      <c r="B981" s="1282"/>
      <c r="C981" s="1282"/>
      <c r="D981" s="1282"/>
      <c r="E981" s="1282"/>
      <c r="F981" s="1282"/>
      <c r="G981" s="1282"/>
      <c r="H981" s="1282"/>
      <c r="I981" s="1282"/>
      <c r="J981" s="1282"/>
      <c r="K981" s="1282"/>
      <c r="L981" s="1282"/>
      <c r="M981" s="1282"/>
      <c r="N981" s="1282"/>
      <c r="O981" s="1282"/>
      <c r="P981" s="1282"/>
      <c r="Q981" s="1282"/>
      <c r="R981" s="1282"/>
      <c r="S981" s="1282"/>
      <c r="T981" s="1282"/>
      <c r="U981" s="1282"/>
      <c r="V981" s="1282"/>
      <c r="W981" s="1282"/>
      <c r="X981" s="1282"/>
      <c r="Y981" s="1282"/>
      <c r="Z981" s="1282"/>
    </row>
    <row r="982" spans="1:26" ht="16.5" customHeight="1">
      <c r="A982" s="1281"/>
      <c r="B982" s="1282"/>
      <c r="C982" s="1282"/>
      <c r="D982" s="1282"/>
      <c r="E982" s="1282"/>
      <c r="F982" s="1282"/>
      <c r="G982" s="1282"/>
      <c r="H982" s="1282"/>
      <c r="I982" s="1282"/>
      <c r="J982" s="1282"/>
      <c r="K982" s="1282"/>
      <c r="L982" s="1282"/>
      <c r="M982" s="1282"/>
      <c r="N982" s="1282"/>
      <c r="O982" s="1282"/>
      <c r="P982" s="1282"/>
      <c r="Q982" s="1282"/>
      <c r="R982" s="1282"/>
      <c r="S982" s="1282"/>
      <c r="T982" s="1282"/>
      <c r="U982" s="1282"/>
      <c r="V982" s="1282"/>
      <c r="W982" s="1282"/>
      <c r="X982" s="1282"/>
      <c r="Y982" s="1282"/>
      <c r="Z982" s="1282"/>
    </row>
    <row r="983" spans="1:26" ht="16.5" customHeight="1">
      <c r="A983" s="1281"/>
      <c r="B983" s="1282"/>
      <c r="C983" s="1282"/>
      <c r="D983" s="1282"/>
      <c r="E983" s="1282"/>
      <c r="F983" s="1282"/>
      <c r="G983" s="1282"/>
      <c r="H983" s="1282"/>
      <c r="I983" s="1282"/>
      <c r="J983" s="1282"/>
      <c r="K983" s="1282"/>
      <c r="L983" s="1282"/>
      <c r="M983" s="1282"/>
      <c r="N983" s="1282"/>
      <c r="O983" s="1282"/>
      <c r="P983" s="1282"/>
      <c r="Q983" s="1282"/>
      <c r="R983" s="1282"/>
      <c r="S983" s="1282"/>
      <c r="T983" s="1282"/>
      <c r="U983" s="1282"/>
      <c r="V983" s="1282"/>
      <c r="W983" s="1282"/>
      <c r="X983" s="1282"/>
      <c r="Y983" s="1282"/>
      <c r="Z983" s="1282"/>
    </row>
    <row r="984" spans="1:26" ht="16.5" customHeight="1">
      <c r="A984" s="1281"/>
      <c r="B984" s="1282"/>
      <c r="C984" s="1282"/>
      <c r="D984" s="1282"/>
      <c r="E984" s="1282"/>
      <c r="F984" s="1282"/>
      <c r="G984" s="1282"/>
      <c r="H984" s="1282"/>
      <c r="I984" s="1282"/>
      <c r="J984" s="1282"/>
      <c r="K984" s="1282"/>
      <c r="L984" s="1282"/>
      <c r="M984" s="1282"/>
      <c r="N984" s="1282"/>
      <c r="O984" s="1282"/>
      <c r="P984" s="1282"/>
      <c r="Q984" s="1282"/>
      <c r="R984" s="1282"/>
      <c r="S984" s="1282"/>
      <c r="T984" s="1282"/>
      <c r="U984" s="1282"/>
      <c r="V984" s="1282"/>
      <c r="W984" s="1282"/>
      <c r="X984" s="1282"/>
      <c r="Y984" s="1282"/>
      <c r="Z984" s="1282"/>
    </row>
    <row r="985" spans="1:26" ht="16.5" customHeight="1">
      <c r="A985" s="1281"/>
      <c r="B985" s="1282"/>
      <c r="C985" s="1282"/>
      <c r="D985" s="1282"/>
      <c r="E985" s="1282"/>
      <c r="F985" s="1282"/>
      <c r="G985" s="1282"/>
      <c r="H985" s="1282"/>
      <c r="I985" s="1282"/>
      <c r="J985" s="1282"/>
      <c r="K985" s="1282"/>
      <c r="L985" s="1282"/>
      <c r="M985" s="1282"/>
      <c r="N985" s="1282"/>
      <c r="O985" s="1282"/>
      <c r="P985" s="1282"/>
      <c r="Q985" s="1282"/>
      <c r="R985" s="1282"/>
      <c r="S985" s="1282"/>
      <c r="T985" s="1282"/>
      <c r="U985" s="1282"/>
      <c r="V985" s="1282"/>
      <c r="W985" s="1282"/>
      <c r="X985" s="1282"/>
      <c r="Y985" s="1282"/>
      <c r="Z985" s="1282"/>
    </row>
    <row r="986" spans="1:26" ht="16.5" customHeight="1">
      <c r="A986" s="1281"/>
      <c r="B986" s="1282"/>
      <c r="C986" s="1282"/>
      <c r="D986" s="1282"/>
      <c r="E986" s="1282"/>
      <c r="F986" s="1282"/>
      <c r="G986" s="1282"/>
      <c r="H986" s="1282"/>
      <c r="I986" s="1282"/>
      <c r="J986" s="1282"/>
      <c r="K986" s="1282"/>
      <c r="L986" s="1282"/>
      <c r="M986" s="1282"/>
      <c r="N986" s="1282"/>
      <c r="O986" s="1282"/>
      <c r="P986" s="1282"/>
      <c r="Q986" s="1282"/>
      <c r="R986" s="1282"/>
      <c r="S986" s="1282"/>
      <c r="T986" s="1282"/>
      <c r="U986" s="1282"/>
      <c r="V986" s="1282"/>
      <c r="W986" s="1282"/>
      <c r="X986" s="1282"/>
      <c r="Y986" s="1282"/>
      <c r="Z986" s="1282"/>
    </row>
    <row r="987" spans="1:26" ht="16.5" customHeight="1">
      <c r="A987" s="1281"/>
      <c r="B987" s="1282"/>
      <c r="C987" s="1282"/>
      <c r="D987" s="1282"/>
      <c r="E987" s="1282"/>
      <c r="F987" s="1282"/>
      <c r="G987" s="1282"/>
      <c r="H987" s="1282"/>
      <c r="I987" s="1282"/>
      <c r="J987" s="1282"/>
      <c r="K987" s="1282"/>
      <c r="L987" s="1282"/>
      <c r="M987" s="1282"/>
      <c r="N987" s="1282"/>
      <c r="O987" s="1282"/>
      <c r="P987" s="1282"/>
      <c r="Q987" s="1282"/>
      <c r="R987" s="1282"/>
      <c r="S987" s="1282"/>
      <c r="T987" s="1282"/>
      <c r="U987" s="1282"/>
      <c r="V987" s="1282"/>
      <c r="W987" s="1282"/>
      <c r="X987" s="1282"/>
      <c r="Y987" s="1282"/>
      <c r="Z987" s="1282"/>
    </row>
    <row r="988" spans="1:26" ht="16.5" customHeight="1">
      <c r="A988" s="1281"/>
      <c r="B988" s="1282"/>
      <c r="C988" s="1282"/>
      <c r="D988" s="1282"/>
      <c r="E988" s="1282"/>
      <c r="F988" s="1282"/>
      <c r="G988" s="1282"/>
      <c r="H988" s="1282"/>
      <c r="I988" s="1282"/>
      <c r="J988" s="1282"/>
      <c r="K988" s="1282"/>
      <c r="L988" s="1282"/>
      <c r="M988" s="1282"/>
      <c r="N988" s="1282"/>
      <c r="O988" s="1282"/>
      <c r="P988" s="1282"/>
      <c r="Q988" s="1282"/>
      <c r="R988" s="1282"/>
      <c r="S988" s="1282"/>
      <c r="T988" s="1282"/>
      <c r="U988" s="1282"/>
      <c r="V988" s="1282"/>
      <c r="W988" s="1282"/>
      <c r="X988" s="1282"/>
      <c r="Y988" s="1282"/>
      <c r="Z988" s="1282"/>
    </row>
    <row r="989" spans="1:26" ht="16.5" customHeight="1">
      <c r="A989" s="1281"/>
      <c r="B989" s="1282"/>
      <c r="C989" s="1282"/>
      <c r="D989" s="1282"/>
      <c r="E989" s="1282"/>
      <c r="F989" s="1282"/>
      <c r="G989" s="1282"/>
      <c r="H989" s="1282"/>
      <c r="I989" s="1282"/>
      <c r="J989" s="1282"/>
      <c r="K989" s="1282"/>
      <c r="L989" s="1282"/>
      <c r="M989" s="1282"/>
      <c r="N989" s="1282"/>
      <c r="O989" s="1282"/>
      <c r="P989" s="1282"/>
      <c r="Q989" s="1282"/>
      <c r="R989" s="1282"/>
      <c r="S989" s="1282"/>
      <c r="T989" s="1282"/>
      <c r="U989" s="1282"/>
      <c r="V989" s="1282"/>
      <c r="W989" s="1282"/>
      <c r="X989" s="1282"/>
      <c r="Y989" s="1282"/>
      <c r="Z989" s="1282"/>
    </row>
    <row r="990" spans="1:26" ht="16.5" customHeight="1">
      <c r="A990" s="1281"/>
      <c r="B990" s="1282"/>
      <c r="C990" s="1282"/>
      <c r="D990" s="1282"/>
      <c r="E990" s="1282"/>
      <c r="F990" s="1282"/>
      <c r="G990" s="1282"/>
      <c r="H990" s="1282"/>
      <c r="I990" s="1282"/>
      <c r="J990" s="1282"/>
      <c r="K990" s="1282"/>
      <c r="L990" s="1282"/>
      <c r="M990" s="1282"/>
      <c r="N990" s="1282"/>
      <c r="O990" s="1282"/>
      <c r="P990" s="1282"/>
      <c r="Q990" s="1282"/>
      <c r="R990" s="1282"/>
      <c r="S990" s="1282"/>
      <c r="T990" s="1282"/>
      <c r="U990" s="1282"/>
      <c r="V990" s="1282"/>
      <c r="W990" s="1282"/>
      <c r="X990" s="1282"/>
      <c r="Y990" s="1282"/>
      <c r="Z990" s="1282"/>
    </row>
    <row r="991" spans="1:26" ht="16.5" customHeight="1">
      <c r="A991" s="1281"/>
      <c r="B991" s="1282"/>
      <c r="C991" s="1282"/>
      <c r="D991" s="1282"/>
      <c r="E991" s="1282"/>
      <c r="F991" s="1282"/>
      <c r="G991" s="1282"/>
      <c r="H991" s="1282"/>
      <c r="I991" s="1282"/>
      <c r="J991" s="1282"/>
      <c r="K991" s="1282"/>
      <c r="L991" s="1282"/>
      <c r="M991" s="1282"/>
      <c r="N991" s="1282"/>
      <c r="O991" s="1282"/>
      <c r="P991" s="1282"/>
      <c r="Q991" s="1282"/>
      <c r="R991" s="1282"/>
      <c r="S991" s="1282"/>
      <c r="T991" s="1282"/>
      <c r="U991" s="1282"/>
      <c r="V991" s="1282"/>
      <c r="W991" s="1282"/>
      <c r="X991" s="1282"/>
      <c r="Y991" s="1282"/>
      <c r="Z991" s="1282"/>
    </row>
    <row r="992" spans="1:26" ht="16.5" customHeight="1">
      <c r="A992" s="1281"/>
      <c r="B992" s="1282"/>
      <c r="C992" s="1282"/>
      <c r="D992" s="1282"/>
      <c r="E992" s="1282"/>
      <c r="F992" s="1282"/>
      <c r="G992" s="1282"/>
      <c r="H992" s="1282"/>
      <c r="I992" s="1282"/>
      <c r="J992" s="1282"/>
      <c r="K992" s="1282"/>
      <c r="L992" s="1282"/>
      <c r="M992" s="1282"/>
      <c r="N992" s="1282"/>
      <c r="O992" s="1282"/>
      <c r="P992" s="1282"/>
      <c r="Q992" s="1282"/>
      <c r="R992" s="1282"/>
      <c r="S992" s="1282"/>
      <c r="T992" s="1282"/>
      <c r="U992" s="1282"/>
      <c r="V992" s="1282"/>
      <c r="W992" s="1282"/>
      <c r="X992" s="1282"/>
      <c r="Y992" s="1282"/>
      <c r="Z992" s="1282"/>
    </row>
    <row r="993" spans="1:26" ht="16.5" customHeight="1">
      <c r="A993" s="1281"/>
      <c r="B993" s="1282"/>
      <c r="C993" s="1282"/>
      <c r="D993" s="1282"/>
      <c r="E993" s="1282"/>
      <c r="F993" s="1282"/>
      <c r="G993" s="1282"/>
      <c r="H993" s="1282"/>
      <c r="I993" s="1282"/>
      <c r="J993" s="1282"/>
      <c r="K993" s="1282"/>
      <c r="L993" s="1282"/>
      <c r="M993" s="1282"/>
      <c r="N993" s="1282"/>
      <c r="O993" s="1282"/>
      <c r="P993" s="1282"/>
      <c r="Q993" s="1282"/>
      <c r="R993" s="1282"/>
      <c r="S993" s="1282"/>
      <c r="T993" s="1282"/>
      <c r="U993" s="1282"/>
      <c r="V993" s="1282"/>
      <c r="W993" s="1282"/>
      <c r="X993" s="1282"/>
      <c r="Y993" s="1282"/>
      <c r="Z993" s="1282"/>
    </row>
    <row r="994" spans="1:26" ht="16.5" customHeight="1">
      <c r="A994" s="1281"/>
      <c r="B994" s="1282"/>
      <c r="C994" s="1282"/>
      <c r="D994" s="1282"/>
      <c r="E994" s="1282"/>
      <c r="F994" s="1282"/>
      <c r="G994" s="1282"/>
      <c r="H994" s="1282"/>
      <c r="I994" s="1282"/>
      <c r="J994" s="1282"/>
      <c r="K994" s="1282"/>
      <c r="L994" s="1282"/>
      <c r="M994" s="1282"/>
      <c r="N994" s="1282"/>
      <c r="O994" s="1282"/>
      <c r="P994" s="1282"/>
      <c r="Q994" s="1282"/>
      <c r="R994" s="1282"/>
      <c r="S994" s="1282"/>
      <c r="T994" s="1282"/>
      <c r="U994" s="1282"/>
      <c r="V994" s="1282"/>
      <c r="W994" s="1282"/>
      <c r="X994" s="1282"/>
      <c r="Y994" s="1282"/>
      <c r="Z994" s="1282"/>
    </row>
    <row r="995" spans="1:26" ht="16.5" customHeight="1">
      <c r="A995" s="1281"/>
      <c r="B995" s="1282"/>
      <c r="C995" s="1282"/>
      <c r="D995" s="1282"/>
      <c r="E995" s="1282"/>
      <c r="F995" s="1282"/>
      <c r="G995" s="1282"/>
      <c r="H995" s="1282"/>
      <c r="I995" s="1282"/>
      <c r="J995" s="1282"/>
      <c r="K995" s="1282"/>
      <c r="L995" s="1282"/>
      <c r="M995" s="1282"/>
      <c r="N995" s="1282"/>
      <c r="O995" s="1282"/>
      <c r="P995" s="1282"/>
      <c r="Q995" s="1282"/>
      <c r="R995" s="1282"/>
      <c r="S995" s="1282"/>
      <c r="T995" s="1282"/>
      <c r="U995" s="1282"/>
      <c r="V995" s="1282"/>
      <c r="W995" s="1282"/>
      <c r="X995" s="1282"/>
      <c r="Y995" s="1282"/>
      <c r="Z995" s="1282"/>
    </row>
    <row r="996" spans="1:26" ht="16.5" customHeight="1">
      <c r="A996" s="1281"/>
      <c r="B996" s="1282"/>
      <c r="C996" s="1282"/>
      <c r="D996" s="1282"/>
      <c r="E996" s="1282"/>
      <c r="F996" s="1282"/>
      <c r="G996" s="1282"/>
      <c r="H996" s="1282"/>
      <c r="I996" s="1282"/>
      <c r="J996" s="1282"/>
      <c r="K996" s="1282"/>
      <c r="L996" s="1282"/>
      <c r="M996" s="1282"/>
      <c r="N996" s="1282"/>
      <c r="O996" s="1282"/>
      <c r="P996" s="1282"/>
      <c r="Q996" s="1282"/>
      <c r="R996" s="1282"/>
      <c r="S996" s="1282"/>
      <c r="T996" s="1282"/>
      <c r="U996" s="1282"/>
      <c r="V996" s="1282"/>
      <c r="W996" s="1282"/>
      <c r="X996" s="1282"/>
      <c r="Y996" s="1282"/>
      <c r="Z996" s="1282"/>
    </row>
    <row r="997" spans="1:26" ht="16.5" customHeight="1">
      <c r="A997" s="1281"/>
      <c r="B997" s="1282"/>
      <c r="C997" s="1282"/>
      <c r="D997" s="1282"/>
      <c r="E997" s="1282"/>
      <c r="F997" s="1282"/>
      <c r="G997" s="1282"/>
      <c r="H997" s="1282"/>
      <c r="I997" s="1282"/>
      <c r="J997" s="1282"/>
      <c r="K997" s="1282"/>
      <c r="L997" s="1282"/>
      <c r="M997" s="1282"/>
      <c r="N997" s="1282"/>
      <c r="O997" s="1282"/>
      <c r="P997" s="1282"/>
      <c r="Q997" s="1282"/>
      <c r="R997" s="1282"/>
      <c r="S997" s="1282"/>
      <c r="T997" s="1282"/>
      <c r="U997" s="1282"/>
      <c r="V997" s="1282"/>
      <c r="W997" s="1282"/>
      <c r="X997" s="1282"/>
      <c r="Y997" s="1282"/>
      <c r="Z997" s="1282"/>
    </row>
    <row r="998" spans="1:26" ht="16.5" customHeight="1">
      <c r="A998" s="1281"/>
      <c r="B998" s="1282"/>
      <c r="C998" s="1282"/>
      <c r="D998" s="1282"/>
      <c r="E998" s="1282"/>
      <c r="F998" s="1282"/>
      <c r="G998" s="1282"/>
      <c r="H998" s="1282"/>
      <c r="I998" s="1282"/>
      <c r="J998" s="1282"/>
      <c r="K998" s="1282"/>
      <c r="L998" s="1282"/>
      <c r="M998" s="1282"/>
      <c r="N998" s="1282"/>
      <c r="O998" s="1282"/>
      <c r="P998" s="1282"/>
      <c r="Q998" s="1282"/>
      <c r="R998" s="1282"/>
      <c r="S998" s="1282"/>
      <c r="T998" s="1282"/>
      <c r="U998" s="1282"/>
      <c r="V998" s="1282"/>
      <c r="W998" s="1282"/>
      <c r="X998" s="1282"/>
      <c r="Y998" s="1282"/>
      <c r="Z998" s="1282"/>
    </row>
    <row r="999" spans="1:26" ht="16.5" customHeight="1">
      <c r="A999" s="1281"/>
      <c r="B999" s="1282"/>
      <c r="C999" s="1282"/>
      <c r="D999" s="1282"/>
      <c r="E999" s="1282"/>
      <c r="F999" s="1282"/>
      <c r="G999" s="1282"/>
      <c r="H999" s="1282"/>
      <c r="I999" s="1282"/>
      <c r="J999" s="1282"/>
      <c r="K999" s="1282"/>
      <c r="L999" s="1282"/>
      <c r="M999" s="1282"/>
      <c r="N999" s="1282"/>
      <c r="O999" s="1282"/>
      <c r="P999" s="1282"/>
      <c r="Q999" s="1282"/>
      <c r="R999" s="1282"/>
      <c r="S999" s="1282"/>
      <c r="T999" s="1282"/>
      <c r="U999" s="1282"/>
      <c r="V999" s="1282"/>
      <c r="W999" s="1282"/>
      <c r="X999" s="1282"/>
      <c r="Y999" s="1282"/>
      <c r="Z999" s="1282"/>
    </row>
    <row r="1000" spans="1:26" ht="16.5" customHeight="1">
      <c r="A1000" s="1281"/>
      <c r="B1000" s="1282"/>
      <c r="C1000" s="1282"/>
      <c r="D1000" s="1282"/>
      <c r="E1000" s="1282"/>
      <c r="F1000" s="1282"/>
      <c r="G1000" s="1282"/>
      <c r="H1000" s="1282"/>
      <c r="I1000" s="1282"/>
      <c r="J1000" s="1282"/>
      <c r="K1000" s="1282"/>
      <c r="L1000" s="1282"/>
      <c r="M1000" s="1282"/>
      <c r="N1000" s="1282"/>
      <c r="O1000" s="1282"/>
      <c r="P1000" s="1282"/>
      <c r="Q1000" s="1282"/>
      <c r="R1000" s="1282"/>
      <c r="S1000" s="1282"/>
      <c r="T1000" s="1282"/>
      <c r="U1000" s="1282"/>
      <c r="V1000" s="1282"/>
      <c r="W1000" s="1282"/>
      <c r="X1000" s="1282"/>
      <c r="Y1000" s="1282"/>
      <c r="Z1000" s="1282"/>
    </row>
    <row r="1001" spans="1:26" ht="16.5" customHeight="1">
      <c r="A1001" s="1281"/>
      <c r="B1001" s="1282"/>
      <c r="C1001" s="1282"/>
      <c r="D1001" s="1282"/>
      <c r="E1001" s="1282"/>
      <c r="F1001" s="1282"/>
      <c r="G1001" s="1282"/>
      <c r="H1001" s="1282"/>
      <c r="I1001" s="1282"/>
      <c r="J1001" s="1282"/>
      <c r="K1001" s="1282"/>
      <c r="L1001" s="1282"/>
      <c r="M1001" s="1282"/>
      <c r="N1001" s="1282"/>
      <c r="O1001" s="1282"/>
      <c r="P1001" s="1282"/>
      <c r="Q1001" s="1282"/>
      <c r="R1001" s="1282"/>
      <c r="S1001" s="1282"/>
      <c r="T1001" s="1282"/>
      <c r="U1001" s="1282"/>
      <c r="V1001" s="1282"/>
      <c r="W1001" s="1282"/>
      <c r="X1001" s="1282"/>
      <c r="Y1001" s="1282"/>
      <c r="Z1001" s="1282"/>
    </row>
    <row r="1002" spans="1:26" ht="16.5" customHeight="1">
      <c r="A1002" s="1281"/>
      <c r="B1002" s="1282"/>
      <c r="C1002" s="1282"/>
      <c r="D1002" s="1282"/>
      <c r="E1002" s="1282"/>
      <c r="F1002" s="1282"/>
      <c r="G1002" s="1282"/>
      <c r="H1002" s="1282"/>
      <c r="I1002" s="1282"/>
      <c r="J1002" s="1282"/>
      <c r="K1002" s="1282"/>
      <c r="L1002" s="1282"/>
      <c r="M1002" s="1282"/>
      <c r="N1002" s="1282"/>
      <c r="O1002" s="1282"/>
      <c r="P1002" s="1282"/>
      <c r="Q1002" s="1282"/>
      <c r="R1002" s="1282"/>
      <c r="S1002" s="1282"/>
      <c r="T1002" s="1282"/>
      <c r="U1002" s="1282"/>
      <c r="V1002" s="1282"/>
      <c r="W1002" s="1282"/>
      <c r="X1002" s="1282"/>
      <c r="Y1002" s="1282"/>
      <c r="Z1002" s="1282"/>
    </row>
    <row r="1003" spans="1:26" ht="16.5" customHeight="1">
      <c r="A1003" s="1281"/>
      <c r="B1003" s="1282"/>
      <c r="C1003" s="1282"/>
      <c r="D1003" s="1282"/>
      <c r="E1003" s="1282"/>
      <c r="F1003" s="1282"/>
      <c r="G1003" s="1282"/>
      <c r="H1003" s="1282"/>
      <c r="I1003" s="1282"/>
      <c r="J1003" s="1282"/>
      <c r="K1003" s="1282"/>
      <c r="L1003" s="1282"/>
      <c r="M1003" s="1282"/>
      <c r="N1003" s="1282"/>
      <c r="O1003" s="1282"/>
      <c r="P1003" s="1282"/>
      <c r="Q1003" s="1282"/>
      <c r="R1003" s="1282"/>
      <c r="S1003" s="1282"/>
      <c r="T1003" s="1282"/>
      <c r="U1003" s="1282"/>
      <c r="V1003" s="1282"/>
      <c r="W1003" s="1282"/>
      <c r="X1003" s="1282"/>
      <c r="Y1003" s="1282"/>
      <c r="Z1003" s="1282"/>
    </row>
    <row r="1004" spans="1:26" ht="16.5" customHeight="1">
      <c r="A1004" s="1281"/>
      <c r="B1004" s="1282"/>
      <c r="C1004" s="1282"/>
      <c r="D1004" s="1282"/>
      <c r="E1004" s="1282"/>
      <c r="F1004" s="1282"/>
      <c r="G1004" s="1282"/>
      <c r="H1004" s="1282"/>
      <c r="I1004" s="1282"/>
      <c r="J1004" s="1282"/>
      <c r="K1004" s="1282"/>
      <c r="L1004" s="1282"/>
      <c r="M1004" s="1282"/>
      <c r="N1004" s="1282"/>
      <c r="O1004" s="1282"/>
      <c r="P1004" s="1282"/>
      <c r="Q1004" s="1282"/>
      <c r="R1004" s="1282"/>
      <c r="S1004" s="1282"/>
      <c r="T1004" s="1282"/>
      <c r="U1004" s="1282"/>
      <c r="V1004" s="1282"/>
      <c r="W1004" s="1282"/>
      <c r="X1004" s="1282"/>
      <c r="Y1004" s="1282"/>
      <c r="Z1004" s="1282"/>
    </row>
    <row r="1005" spans="1:26" ht="16.5" customHeight="1">
      <c r="A1005" s="1281"/>
      <c r="B1005" s="1282"/>
      <c r="C1005" s="1282"/>
      <c r="D1005" s="1282"/>
      <c r="E1005" s="1282"/>
      <c r="F1005" s="1282"/>
      <c r="G1005" s="1282"/>
      <c r="H1005" s="1282"/>
      <c r="I1005" s="1282"/>
      <c r="J1005" s="1282"/>
      <c r="K1005" s="1282"/>
      <c r="L1005" s="1282"/>
      <c r="M1005" s="1282"/>
      <c r="N1005" s="1282"/>
      <c r="O1005" s="1282"/>
      <c r="P1005" s="1282"/>
      <c r="Q1005" s="1282"/>
      <c r="R1005" s="1282"/>
      <c r="S1005" s="1282"/>
      <c r="T1005" s="1282"/>
      <c r="U1005" s="1282"/>
      <c r="V1005" s="1282"/>
      <c r="W1005" s="1282"/>
      <c r="X1005" s="1282"/>
      <c r="Y1005" s="1282"/>
      <c r="Z1005" s="1282"/>
    </row>
    <row r="1006" spans="1:26" ht="16.5" customHeight="1">
      <c r="A1006" s="1281"/>
      <c r="B1006" s="1282"/>
      <c r="C1006" s="1282"/>
      <c r="D1006" s="1282"/>
      <c r="E1006" s="1282"/>
      <c r="F1006" s="1282"/>
      <c r="G1006" s="1282"/>
      <c r="H1006" s="1282"/>
      <c r="I1006" s="1282"/>
      <c r="J1006" s="1282"/>
      <c r="K1006" s="1282"/>
      <c r="L1006" s="1282"/>
      <c r="M1006" s="1282"/>
      <c r="N1006" s="1282"/>
      <c r="O1006" s="1282"/>
      <c r="P1006" s="1282"/>
      <c r="Q1006" s="1282"/>
      <c r="R1006" s="1282"/>
      <c r="S1006" s="1282"/>
      <c r="T1006" s="1282"/>
      <c r="U1006" s="1282"/>
      <c r="V1006" s="1282"/>
      <c r="W1006" s="1282"/>
      <c r="X1006" s="1282"/>
      <c r="Y1006" s="1282"/>
      <c r="Z1006" s="1282"/>
    </row>
    <row r="1007" spans="1:26" ht="16.5" customHeight="1">
      <c r="A1007" s="1281"/>
      <c r="B1007" s="1282"/>
      <c r="C1007" s="1282"/>
      <c r="D1007" s="1282"/>
      <c r="E1007" s="1282"/>
      <c r="F1007" s="1282"/>
      <c r="G1007" s="1282"/>
      <c r="H1007" s="1282"/>
      <c r="I1007" s="1282"/>
      <c r="J1007" s="1282"/>
      <c r="K1007" s="1282"/>
      <c r="L1007" s="1282"/>
      <c r="M1007" s="1282"/>
      <c r="N1007" s="1282"/>
      <c r="O1007" s="1282"/>
      <c r="P1007" s="1282"/>
      <c r="Q1007" s="1282"/>
      <c r="R1007" s="1282"/>
      <c r="S1007" s="1282"/>
      <c r="T1007" s="1282"/>
      <c r="U1007" s="1282"/>
      <c r="V1007" s="1282"/>
      <c r="W1007" s="1282"/>
      <c r="X1007" s="1282"/>
      <c r="Y1007" s="1282"/>
      <c r="Z1007" s="1282"/>
    </row>
    <row r="1008" spans="1:26" ht="16.5" customHeight="1">
      <c r="A1008" s="1281"/>
      <c r="B1008" s="1282"/>
      <c r="C1008" s="1282"/>
      <c r="D1008" s="1282"/>
      <c r="E1008" s="1282"/>
      <c r="F1008" s="1282"/>
      <c r="G1008" s="1282"/>
      <c r="H1008" s="1282"/>
      <c r="I1008" s="1282"/>
      <c r="J1008" s="1282"/>
      <c r="K1008" s="1282"/>
      <c r="L1008" s="1282"/>
      <c r="M1008" s="1282"/>
      <c r="N1008" s="1282"/>
      <c r="O1008" s="1282"/>
      <c r="P1008" s="1282"/>
      <c r="Q1008" s="1282"/>
      <c r="R1008" s="1282"/>
      <c r="S1008" s="1282"/>
      <c r="T1008" s="1282"/>
      <c r="U1008" s="1282"/>
      <c r="V1008" s="1282"/>
      <c r="W1008" s="1282"/>
      <c r="X1008" s="1282"/>
      <c r="Y1008" s="1282"/>
      <c r="Z1008" s="1282"/>
    </row>
    <row r="1009" spans="1:26" ht="16.5" customHeight="1">
      <c r="A1009" s="1281"/>
      <c r="B1009" s="1282"/>
      <c r="C1009" s="1282"/>
      <c r="D1009" s="1282"/>
      <c r="E1009" s="1282"/>
      <c r="F1009" s="1282"/>
      <c r="G1009" s="1282"/>
      <c r="H1009" s="1282"/>
      <c r="I1009" s="1282"/>
      <c r="J1009" s="1282"/>
      <c r="K1009" s="1282"/>
      <c r="L1009" s="1282"/>
      <c r="M1009" s="1282"/>
      <c r="N1009" s="1282"/>
      <c r="O1009" s="1282"/>
      <c r="P1009" s="1282"/>
      <c r="Q1009" s="1282"/>
      <c r="R1009" s="1282"/>
      <c r="S1009" s="1282"/>
      <c r="T1009" s="1282"/>
      <c r="U1009" s="1282"/>
      <c r="V1009" s="1282"/>
      <c r="W1009" s="1282"/>
      <c r="X1009" s="1282"/>
      <c r="Y1009" s="1282"/>
      <c r="Z1009" s="1282"/>
    </row>
  </sheetData>
  <mergeCells count="461">
    <mergeCell ref="O273:Q273"/>
    <mergeCell ref="B275:D275"/>
    <mergeCell ref="B276:D276"/>
    <mergeCell ref="I276:J276"/>
    <mergeCell ref="K276:L276"/>
    <mergeCell ref="O276:Q276"/>
    <mergeCell ref="B274:D274"/>
    <mergeCell ref="I274:J274"/>
    <mergeCell ref="K274:L274"/>
    <mergeCell ref="O274:Q274"/>
    <mergeCell ref="I275:J275"/>
    <mergeCell ref="K275:L275"/>
    <mergeCell ref="O275:Q275"/>
    <mergeCell ref="O268:Q268"/>
    <mergeCell ref="I269:J269"/>
    <mergeCell ref="K269:L269"/>
    <mergeCell ref="O269:Q269"/>
    <mergeCell ref="B269:D269"/>
    <mergeCell ref="B270:D270"/>
    <mergeCell ref="I270:J270"/>
    <mergeCell ref="K270:L270"/>
    <mergeCell ref="O270:Q270"/>
    <mergeCell ref="M253:M254"/>
    <mergeCell ref="N253:N254"/>
    <mergeCell ref="B233:D233"/>
    <mergeCell ref="B234:D234"/>
    <mergeCell ref="B235:D235"/>
    <mergeCell ref="B250:D250"/>
    <mergeCell ref="A251:I251"/>
    <mergeCell ref="B252:Q252"/>
    <mergeCell ref="A253:A254"/>
    <mergeCell ref="O253:Q254"/>
    <mergeCell ref="B203:D203"/>
    <mergeCell ref="M231:M232"/>
    <mergeCell ref="N231:N232"/>
    <mergeCell ref="O231:Q232"/>
    <mergeCell ref="O233:Q233"/>
    <mergeCell ref="O234:Q234"/>
    <mergeCell ref="O235:Q235"/>
    <mergeCell ref="O250:Q250"/>
    <mergeCell ref="O251:Q251"/>
    <mergeCell ref="B219:D219"/>
    <mergeCell ref="B220:D220"/>
    <mergeCell ref="B221:D221"/>
    <mergeCell ref="B222:D222"/>
    <mergeCell ref="N228:Q228"/>
    <mergeCell ref="N229:Q229"/>
    <mergeCell ref="B230:Q230"/>
    <mergeCell ref="B223:D223"/>
    <mergeCell ref="B224:D224"/>
    <mergeCell ref="B225:D225"/>
    <mergeCell ref="B226:D226"/>
    <mergeCell ref="B227:D227"/>
    <mergeCell ref="B228:D228"/>
    <mergeCell ref="B229:D229"/>
    <mergeCell ref="B210:D210"/>
    <mergeCell ref="B194:D194"/>
    <mergeCell ref="B195:D195"/>
    <mergeCell ref="B196:D196"/>
    <mergeCell ref="B197:D197"/>
    <mergeCell ref="B198:D198"/>
    <mergeCell ref="B199:D199"/>
    <mergeCell ref="B200:D200"/>
    <mergeCell ref="B201:D201"/>
    <mergeCell ref="B202:D202"/>
    <mergeCell ref="B185:D185"/>
    <mergeCell ref="B186:D186"/>
    <mergeCell ref="B187:D187"/>
    <mergeCell ref="B188:D188"/>
    <mergeCell ref="B189:D189"/>
    <mergeCell ref="B190:D190"/>
    <mergeCell ref="B191:D191"/>
    <mergeCell ref="B192:D192"/>
    <mergeCell ref="B193:D193"/>
    <mergeCell ref="A180:A181"/>
    <mergeCell ref="B180:D181"/>
    <mergeCell ref="E180:E181"/>
    <mergeCell ref="F180:F181"/>
    <mergeCell ref="N183:Q183"/>
    <mergeCell ref="N184:Q184"/>
    <mergeCell ref="G180:G181"/>
    <mergeCell ref="H180:I180"/>
    <mergeCell ref="J180:J181"/>
    <mergeCell ref="K180:L180"/>
    <mergeCell ref="M180:M181"/>
    <mergeCell ref="N180:Q181"/>
    <mergeCell ref="B182:Q182"/>
    <mergeCell ref="B183:D183"/>
    <mergeCell ref="B184:D184"/>
    <mergeCell ref="B175:D175"/>
    <mergeCell ref="N175:Q175"/>
    <mergeCell ref="B176:D176"/>
    <mergeCell ref="B167:D167"/>
    <mergeCell ref="B169:D169"/>
    <mergeCell ref="N169:Q169"/>
    <mergeCell ref="B170:D170"/>
    <mergeCell ref="N170:Q170"/>
    <mergeCell ref="N171:Q171"/>
    <mergeCell ref="B172:Q172"/>
    <mergeCell ref="B171:D171"/>
    <mergeCell ref="B173:D173"/>
    <mergeCell ref="B174:D174"/>
    <mergeCell ref="N141:Q141"/>
    <mergeCell ref="N142:Q142"/>
    <mergeCell ref="N143:Q143"/>
    <mergeCell ref="B144:Q144"/>
    <mergeCell ref="N145:Q145"/>
    <mergeCell ref="N146:Q146"/>
    <mergeCell ref="B148:Q148"/>
    <mergeCell ref="N173:Q173"/>
    <mergeCell ref="N174:Q174"/>
    <mergeCell ref="B154:D154"/>
    <mergeCell ref="B155:D155"/>
    <mergeCell ref="B157:D157"/>
    <mergeCell ref="B158:D158"/>
    <mergeCell ref="B145:D145"/>
    <mergeCell ref="B146:D146"/>
    <mergeCell ref="B147:D147"/>
    <mergeCell ref="B149:D149"/>
    <mergeCell ref="B150:D150"/>
    <mergeCell ref="B151:D151"/>
    <mergeCell ref="B153:D153"/>
    <mergeCell ref="B142:D142"/>
    <mergeCell ref="B143:D143"/>
    <mergeCell ref="N129:Q129"/>
    <mergeCell ref="N130:Q130"/>
    <mergeCell ref="N131:Q131"/>
    <mergeCell ref="N133:Q133"/>
    <mergeCell ref="N134:Q134"/>
    <mergeCell ref="N135:Q135"/>
    <mergeCell ref="N137:Q137"/>
    <mergeCell ref="N138:Q138"/>
    <mergeCell ref="N139:Q139"/>
    <mergeCell ref="O271:Q271"/>
    <mergeCell ref="O272:Q272"/>
    <mergeCell ref="N157:Q157"/>
    <mergeCell ref="N158:Q158"/>
    <mergeCell ref="N147:Q147"/>
    <mergeCell ref="N149:Q149"/>
    <mergeCell ref="N150:Q150"/>
    <mergeCell ref="N151:Q151"/>
    <mergeCell ref="N153:Q153"/>
    <mergeCell ref="N154:Q154"/>
    <mergeCell ref="N155:Q155"/>
    <mergeCell ref="N161:Q161"/>
    <mergeCell ref="N162:Q162"/>
    <mergeCell ref="B152:Q152"/>
    <mergeCell ref="B156:Q156"/>
    <mergeCell ref="B159:D159"/>
    <mergeCell ref="N159:Q159"/>
    <mergeCell ref="B160:Q160"/>
    <mergeCell ref="B161:D161"/>
    <mergeCell ref="B162:D162"/>
    <mergeCell ref="N166:Q166"/>
    <mergeCell ref="N167:Q167"/>
    <mergeCell ref="B163:D163"/>
    <mergeCell ref="N163:Q163"/>
    <mergeCell ref="A266:A267"/>
    <mergeCell ref="B266:D267"/>
    <mergeCell ref="E266:F266"/>
    <mergeCell ref="G266:G267"/>
    <mergeCell ref="H266:H267"/>
    <mergeCell ref="I273:J273"/>
    <mergeCell ref="K273:L273"/>
    <mergeCell ref="I272:J272"/>
    <mergeCell ref="K272:L272"/>
    <mergeCell ref="B272:D272"/>
    <mergeCell ref="B271:D271"/>
    <mergeCell ref="I271:J271"/>
    <mergeCell ref="K271:L271"/>
    <mergeCell ref="B268:D268"/>
    <mergeCell ref="I268:J268"/>
    <mergeCell ref="K268:L268"/>
    <mergeCell ref="B273:D273"/>
    <mergeCell ref="O255:Q255"/>
    <mergeCell ref="B256:D256"/>
    <mergeCell ref="O256:Q256"/>
    <mergeCell ref="O257:Q257"/>
    <mergeCell ref="I266:J267"/>
    <mergeCell ref="K266:L267"/>
    <mergeCell ref="M266:N266"/>
    <mergeCell ref="O266:Q267"/>
    <mergeCell ref="O264:Q264"/>
    <mergeCell ref="B265:Q265"/>
    <mergeCell ref="A231:A232"/>
    <mergeCell ref="B231:D232"/>
    <mergeCell ref="E231:F231"/>
    <mergeCell ref="G231:G232"/>
    <mergeCell ref="H231:H232"/>
    <mergeCell ref="I231:I232"/>
    <mergeCell ref="J231:L231"/>
    <mergeCell ref="B257:D257"/>
    <mergeCell ref="A264:I264"/>
    <mergeCell ref="B258:D258"/>
    <mergeCell ref="B261:D261"/>
    <mergeCell ref="B262:D262"/>
    <mergeCell ref="B259:D259"/>
    <mergeCell ref="B260:D260"/>
    <mergeCell ref="B253:D254"/>
    <mergeCell ref="E253:F253"/>
    <mergeCell ref="B255:D255"/>
    <mergeCell ref="G253:G254"/>
    <mergeCell ref="H253:H254"/>
    <mergeCell ref="I253:I254"/>
    <mergeCell ref="J253:L253"/>
    <mergeCell ref="B211:D211"/>
    <mergeCell ref="B212:D212"/>
    <mergeCell ref="B213:D213"/>
    <mergeCell ref="B214:D214"/>
    <mergeCell ref="B215:D215"/>
    <mergeCell ref="B216:D216"/>
    <mergeCell ref="B217:D217"/>
    <mergeCell ref="B218:D218"/>
    <mergeCell ref="N115:Q115"/>
    <mergeCell ref="B204:D204"/>
    <mergeCell ref="B205:D205"/>
    <mergeCell ref="N205:Q205"/>
    <mergeCell ref="B206:Q206"/>
    <mergeCell ref="N207:Q207"/>
    <mergeCell ref="N208:Q208"/>
    <mergeCell ref="N209:Q209"/>
    <mergeCell ref="B209:D209"/>
    <mergeCell ref="B164:Q164"/>
    <mergeCell ref="B165:D165"/>
    <mergeCell ref="N165:Q165"/>
    <mergeCell ref="B166:D166"/>
    <mergeCell ref="B168:Q168"/>
    <mergeCell ref="K122:K123"/>
    <mergeCell ref="L122:L123"/>
    <mergeCell ref="B128:Q128"/>
    <mergeCell ref="B132:Q132"/>
    <mergeCell ref="B136:Q136"/>
    <mergeCell ref="B140:Q140"/>
    <mergeCell ref="N116:Q116"/>
    <mergeCell ref="B121:Q121"/>
    <mergeCell ref="E122:F122"/>
    <mergeCell ref="N102:Q102"/>
    <mergeCell ref="N103:Q103"/>
    <mergeCell ref="N104:Q104"/>
    <mergeCell ref="B105:Q105"/>
    <mergeCell ref="N106:Q106"/>
    <mergeCell ref="N107:Q107"/>
    <mergeCell ref="B109:Q109"/>
    <mergeCell ref="G122:G123"/>
    <mergeCell ref="H122:H123"/>
    <mergeCell ref="I122:I123"/>
    <mergeCell ref="J122:J123"/>
    <mergeCell ref="M122:M123"/>
    <mergeCell ref="N122:Q123"/>
    <mergeCell ref="N125:Q125"/>
    <mergeCell ref="N126:Q126"/>
    <mergeCell ref="N127:Q127"/>
    <mergeCell ref="B124:Q124"/>
    <mergeCell ref="B115:D115"/>
    <mergeCell ref="B116:D116"/>
    <mergeCell ref="B117:D117"/>
    <mergeCell ref="N114:Q114"/>
    <mergeCell ref="B88:D88"/>
    <mergeCell ref="B90:D90"/>
    <mergeCell ref="N70:Q70"/>
    <mergeCell ref="N71:Q71"/>
    <mergeCell ref="N72:Q72"/>
    <mergeCell ref="B73:Q73"/>
    <mergeCell ref="N74:Q74"/>
    <mergeCell ref="N75:Q75"/>
    <mergeCell ref="B77:Q77"/>
    <mergeCell ref="B74:D74"/>
    <mergeCell ref="B75:D75"/>
    <mergeCell ref="B76:D76"/>
    <mergeCell ref="B70:D70"/>
    <mergeCell ref="B71:D71"/>
    <mergeCell ref="B72:D72"/>
    <mergeCell ref="N76:Q76"/>
    <mergeCell ref="B91:D91"/>
    <mergeCell ref="B92:D92"/>
    <mergeCell ref="B94:D94"/>
    <mergeCell ref="B95:D95"/>
    <mergeCell ref="B130:D130"/>
    <mergeCell ref="B131:D131"/>
    <mergeCell ref="B133:D133"/>
    <mergeCell ref="B134:D134"/>
    <mergeCell ref="B135:D135"/>
    <mergeCell ref="B137:D137"/>
    <mergeCell ref="B138:D138"/>
    <mergeCell ref="B139:D139"/>
    <mergeCell ref="B141:D141"/>
    <mergeCell ref="A122:A123"/>
    <mergeCell ref="B122:D123"/>
    <mergeCell ref="B125:D125"/>
    <mergeCell ref="B126:D126"/>
    <mergeCell ref="B127:D127"/>
    <mergeCell ref="B129:D129"/>
    <mergeCell ref="B100:D100"/>
    <mergeCell ref="B104:D104"/>
    <mergeCell ref="B106:D106"/>
    <mergeCell ref="B107:D107"/>
    <mergeCell ref="B108:D108"/>
    <mergeCell ref="B110:D110"/>
    <mergeCell ref="B111:D111"/>
    <mergeCell ref="B112:D112"/>
    <mergeCell ref="B114:D114"/>
    <mergeCell ref="B102:D102"/>
    <mergeCell ref="B103:D103"/>
    <mergeCell ref="B101:Q101"/>
    <mergeCell ref="N100:Q100"/>
    <mergeCell ref="N108:Q108"/>
    <mergeCell ref="N110:Q110"/>
    <mergeCell ref="N111:Q111"/>
    <mergeCell ref="N112:Q112"/>
    <mergeCell ref="B113:Q113"/>
    <mergeCell ref="B96:D96"/>
    <mergeCell ref="B98:D98"/>
    <mergeCell ref="B99:D99"/>
    <mergeCell ref="B97:Q97"/>
    <mergeCell ref="N88:Q88"/>
    <mergeCell ref="B89:Q89"/>
    <mergeCell ref="N90:Q90"/>
    <mergeCell ref="N91:Q91"/>
    <mergeCell ref="B93:Q93"/>
    <mergeCell ref="N92:Q92"/>
    <mergeCell ref="N94:Q94"/>
    <mergeCell ref="N95:Q95"/>
    <mergeCell ref="N96:Q96"/>
    <mergeCell ref="N98:Q98"/>
    <mergeCell ref="N99:Q99"/>
    <mergeCell ref="N78:Q78"/>
    <mergeCell ref="B83:D83"/>
    <mergeCell ref="B84:D84"/>
    <mergeCell ref="B86:D86"/>
    <mergeCell ref="B87:D87"/>
    <mergeCell ref="N82:Q82"/>
    <mergeCell ref="N83:Q83"/>
    <mergeCell ref="N84:Q84"/>
    <mergeCell ref="B85:Q85"/>
    <mergeCell ref="N86:Q86"/>
    <mergeCell ref="N87:Q87"/>
    <mergeCell ref="B78:D78"/>
    <mergeCell ref="B79:D79"/>
    <mergeCell ref="B80:D80"/>
    <mergeCell ref="B82:D82"/>
    <mergeCell ref="N79:Q79"/>
    <mergeCell ref="N80:Q80"/>
    <mergeCell ref="B81:Q81"/>
    <mergeCell ref="B65:Q65"/>
    <mergeCell ref="B69:Q69"/>
    <mergeCell ref="K63:K64"/>
    <mergeCell ref="L63:L64"/>
    <mergeCell ref="M63:M64"/>
    <mergeCell ref="N63:Q64"/>
    <mergeCell ref="N66:Q66"/>
    <mergeCell ref="N67:Q67"/>
    <mergeCell ref="N68:Q68"/>
    <mergeCell ref="B63:D64"/>
    <mergeCell ref="B66:D66"/>
    <mergeCell ref="B67:D67"/>
    <mergeCell ref="B68:D68"/>
    <mergeCell ref="N60:Q60"/>
    <mergeCell ref="K61:M61"/>
    <mergeCell ref="N61:Q61"/>
    <mergeCell ref="B62:Q62"/>
    <mergeCell ref="A63:A64"/>
    <mergeCell ref="E63:F63"/>
    <mergeCell ref="G63:G64"/>
    <mergeCell ref="H63:H64"/>
    <mergeCell ref="I63:I64"/>
    <mergeCell ref="J63:J64"/>
    <mergeCell ref="B53:Q53"/>
    <mergeCell ref="K54:M54"/>
    <mergeCell ref="N54:Q54"/>
    <mergeCell ref="K55:M55"/>
    <mergeCell ref="N55:Q55"/>
    <mergeCell ref="B56:Q56"/>
    <mergeCell ref="N57:Q57"/>
    <mergeCell ref="N58:Q58"/>
    <mergeCell ref="N59:Q59"/>
    <mergeCell ref="K51:M51"/>
    <mergeCell ref="N51:Q51"/>
    <mergeCell ref="K52:M52"/>
    <mergeCell ref="N52:Q52"/>
    <mergeCell ref="K44:M44"/>
    <mergeCell ref="K45:M45"/>
    <mergeCell ref="N45:Q45"/>
    <mergeCell ref="B46:Q46"/>
    <mergeCell ref="K47:M47"/>
    <mergeCell ref="N47:Q47"/>
    <mergeCell ref="N48:Q48"/>
    <mergeCell ref="B50:Q50"/>
    <mergeCell ref="K24:M24"/>
    <mergeCell ref="N24:Q24"/>
    <mergeCell ref="B25:Q25"/>
    <mergeCell ref="K26:M26"/>
    <mergeCell ref="N26:Q26"/>
    <mergeCell ref="K27:M27"/>
    <mergeCell ref="N27:Q27"/>
    <mergeCell ref="K48:M48"/>
    <mergeCell ref="K49:M49"/>
    <mergeCell ref="N49:Q49"/>
    <mergeCell ref="B39:Q39"/>
    <mergeCell ref="N40:Q40"/>
    <mergeCell ref="K40:M40"/>
    <mergeCell ref="K41:M41"/>
    <mergeCell ref="N41:Q41"/>
    <mergeCell ref="K42:M42"/>
    <mergeCell ref="N42:Q42"/>
    <mergeCell ref="B43:Q43"/>
    <mergeCell ref="N44:Q44"/>
    <mergeCell ref="K34:M34"/>
    <mergeCell ref="N34:Q34"/>
    <mergeCell ref="N35:Q35"/>
    <mergeCell ref="B36:Q36"/>
    <mergeCell ref="K35:M35"/>
    <mergeCell ref="K19:M19"/>
    <mergeCell ref="N19:Q19"/>
    <mergeCell ref="K20:M20"/>
    <mergeCell ref="N20:Q20"/>
    <mergeCell ref="K21:M21"/>
    <mergeCell ref="N21:Q21"/>
    <mergeCell ref="B22:Q22"/>
    <mergeCell ref="K23:M23"/>
    <mergeCell ref="N23:Q23"/>
    <mergeCell ref="B11:Q11"/>
    <mergeCell ref="K10:M10"/>
    <mergeCell ref="K12:M12"/>
    <mergeCell ref="N12:Q12"/>
    <mergeCell ref="K13:M13"/>
    <mergeCell ref="N13:Q13"/>
    <mergeCell ref="N14:Q14"/>
    <mergeCell ref="B15:Q15"/>
    <mergeCell ref="B18:Q18"/>
    <mergeCell ref="K14:M14"/>
    <mergeCell ref="K16:M16"/>
    <mergeCell ref="N16:Q16"/>
    <mergeCell ref="K17:M17"/>
    <mergeCell ref="N17:Q17"/>
    <mergeCell ref="N1:Q1"/>
    <mergeCell ref="A3:G3"/>
    <mergeCell ref="H3:N3"/>
    <mergeCell ref="A4:G4"/>
    <mergeCell ref="H4:N4"/>
    <mergeCell ref="A6:O6"/>
    <mergeCell ref="B8:Q8"/>
    <mergeCell ref="A9:A10"/>
    <mergeCell ref="B9:B10"/>
    <mergeCell ref="C9:F9"/>
    <mergeCell ref="G9:G10"/>
    <mergeCell ref="H9:M9"/>
    <mergeCell ref="N9:Q10"/>
    <mergeCell ref="K37:M37"/>
    <mergeCell ref="N37:Q37"/>
    <mergeCell ref="K38:M38"/>
    <mergeCell ref="N38:Q38"/>
    <mergeCell ref="K28:M28"/>
    <mergeCell ref="N28:Q28"/>
    <mergeCell ref="B29:Q29"/>
    <mergeCell ref="K30:M30"/>
    <mergeCell ref="N30:Q30"/>
    <mergeCell ref="N31:Q31"/>
    <mergeCell ref="B32:Q32"/>
    <mergeCell ref="K31:M31"/>
    <mergeCell ref="K33:M33"/>
    <mergeCell ref="N33:Q33"/>
  </mergeCells>
  <pageMargins left="0.7" right="0.7" top="0.75" bottom="0.75" header="0" footer="0"/>
  <pageSetup orientation="landscape"/>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00"/>
  <sheetViews>
    <sheetView topLeftCell="A37" workbookViewId="0">
      <selection activeCell="D6" sqref="D6:D7"/>
    </sheetView>
  </sheetViews>
  <sheetFormatPr defaultColWidth="14.42578125" defaultRowHeight="15" customHeight="1"/>
  <cols>
    <col min="1" max="1" width="5.7109375" customWidth="1"/>
    <col min="2" max="2" width="43.28515625" customWidth="1"/>
    <col min="3" max="3" width="11.7109375" customWidth="1"/>
    <col min="4" max="7" width="13.7109375" customWidth="1"/>
    <col min="8" max="8" width="25.7109375" customWidth="1"/>
    <col min="9" max="9" width="9" customWidth="1"/>
    <col min="10" max="10" width="102.140625" customWidth="1"/>
    <col min="11" max="26" width="9" customWidth="1"/>
  </cols>
  <sheetData>
    <row r="1" spans="1:26" ht="27.75" customHeight="1">
      <c r="A1" s="1557" t="s">
        <v>1630</v>
      </c>
      <c r="B1" s="1517"/>
      <c r="C1" s="1"/>
      <c r="D1" s="1324"/>
      <c r="E1" s="1324"/>
      <c r="F1" s="1324"/>
      <c r="G1" s="1324"/>
      <c r="H1" s="5" t="s">
        <v>3557</v>
      </c>
      <c r="I1" s="34"/>
      <c r="J1" s="34"/>
      <c r="K1" s="34"/>
      <c r="L1" s="34"/>
      <c r="M1" s="34"/>
      <c r="N1" s="34"/>
      <c r="O1" s="34"/>
      <c r="P1" s="34"/>
      <c r="Q1" s="34"/>
      <c r="R1" s="34"/>
      <c r="S1" s="34"/>
      <c r="T1" s="34"/>
      <c r="U1" s="34"/>
      <c r="V1" s="34"/>
      <c r="W1" s="34"/>
      <c r="X1" s="34"/>
      <c r="Y1" s="34"/>
      <c r="Z1" s="34"/>
    </row>
    <row r="2" spans="1:26" ht="12.75" customHeight="1">
      <c r="A2" s="1563" t="s">
        <v>3558</v>
      </c>
      <c r="B2" s="1517"/>
      <c r="C2" s="1"/>
      <c r="D2" s="1324"/>
      <c r="E2" s="1324"/>
      <c r="F2" s="1324"/>
      <c r="G2" s="1324"/>
      <c r="H2" s="4"/>
      <c r="I2" s="34"/>
      <c r="J2" s="34"/>
      <c r="K2" s="34"/>
      <c r="L2" s="34"/>
      <c r="M2" s="34"/>
      <c r="N2" s="34"/>
      <c r="O2" s="34"/>
      <c r="P2" s="34"/>
      <c r="Q2" s="34"/>
      <c r="R2" s="34"/>
      <c r="S2" s="34"/>
      <c r="T2" s="34"/>
      <c r="U2" s="34"/>
      <c r="V2" s="34"/>
      <c r="W2" s="34"/>
      <c r="X2" s="34"/>
      <c r="Y2" s="34"/>
      <c r="Z2" s="34"/>
    </row>
    <row r="3" spans="1:26" ht="43.5" customHeight="1">
      <c r="A3" s="1627" t="s">
        <v>3559</v>
      </c>
      <c r="B3" s="1517"/>
      <c r="C3" s="1517"/>
      <c r="D3" s="1517"/>
      <c r="E3" s="1517"/>
      <c r="F3" s="1517"/>
      <c r="G3" s="1517"/>
      <c r="H3" s="1517"/>
      <c r="I3" s="34"/>
      <c r="J3" s="34"/>
      <c r="K3" s="34"/>
      <c r="L3" s="34"/>
      <c r="M3" s="34"/>
      <c r="N3" s="34"/>
      <c r="O3" s="34"/>
      <c r="P3" s="34"/>
      <c r="Q3" s="34"/>
      <c r="R3" s="34"/>
      <c r="S3" s="34"/>
      <c r="T3" s="34"/>
      <c r="U3" s="34"/>
      <c r="V3" s="34"/>
      <c r="W3" s="34"/>
      <c r="X3" s="34"/>
      <c r="Y3" s="34"/>
      <c r="Z3" s="34"/>
    </row>
    <row r="4" spans="1:26" ht="43.5" customHeight="1">
      <c r="A4" s="1694" t="s">
        <v>3560</v>
      </c>
      <c r="B4" s="1695"/>
      <c r="C4" s="1695"/>
      <c r="D4" s="1695"/>
      <c r="E4" s="1695"/>
      <c r="F4" s="1695"/>
      <c r="G4" s="1695"/>
      <c r="H4" s="1695"/>
      <c r="I4" s="34"/>
      <c r="J4" s="34"/>
      <c r="K4" s="34"/>
      <c r="L4" s="34"/>
      <c r="M4" s="34"/>
      <c r="N4" s="34"/>
      <c r="O4" s="34"/>
      <c r="P4" s="34"/>
      <c r="Q4" s="34"/>
      <c r="R4" s="34"/>
      <c r="S4" s="34"/>
      <c r="T4" s="34"/>
      <c r="U4" s="34"/>
      <c r="V4" s="34"/>
      <c r="W4" s="34"/>
      <c r="X4" s="34"/>
      <c r="Y4" s="34"/>
      <c r="Z4" s="34"/>
    </row>
    <row r="5" spans="1:26" ht="12.75" customHeight="1">
      <c r="A5" s="35"/>
      <c r="B5" s="35"/>
      <c r="C5" s="35"/>
      <c r="D5" s="1325"/>
      <c r="E5" s="1325"/>
      <c r="F5" s="1325"/>
      <c r="G5" s="1325"/>
      <c r="H5" s="1199"/>
      <c r="I5" s="34"/>
      <c r="J5" s="34"/>
      <c r="K5" s="34"/>
      <c r="L5" s="34"/>
      <c r="M5" s="34"/>
      <c r="N5" s="34"/>
      <c r="O5" s="34"/>
      <c r="P5" s="34"/>
      <c r="Q5" s="34"/>
      <c r="R5" s="34"/>
      <c r="S5" s="34"/>
      <c r="T5" s="34"/>
      <c r="U5" s="34"/>
      <c r="V5" s="34"/>
      <c r="W5" s="34"/>
      <c r="X5" s="34"/>
      <c r="Y5" s="34"/>
      <c r="Z5" s="34"/>
    </row>
    <row r="6" spans="1:26" ht="24.75" customHeight="1">
      <c r="A6" s="1696" t="s">
        <v>6</v>
      </c>
      <c r="B6" s="1696" t="s">
        <v>3561</v>
      </c>
      <c r="C6" s="1696" t="s">
        <v>3562</v>
      </c>
      <c r="D6" s="1697" t="s">
        <v>1217</v>
      </c>
      <c r="E6" s="1698" t="s">
        <v>3563</v>
      </c>
      <c r="F6" s="1525"/>
      <c r="G6" s="1526"/>
      <c r="H6" s="1326" t="s">
        <v>69</v>
      </c>
      <c r="I6" s="34"/>
      <c r="J6" s="1"/>
      <c r="K6" s="34"/>
      <c r="L6" s="34"/>
      <c r="M6" s="34"/>
      <c r="N6" s="34"/>
      <c r="O6" s="34"/>
      <c r="P6" s="34"/>
      <c r="Q6" s="34"/>
      <c r="R6" s="34"/>
      <c r="S6" s="34"/>
      <c r="T6" s="34"/>
      <c r="U6" s="34"/>
      <c r="V6" s="34"/>
      <c r="W6" s="34"/>
      <c r="X6" s="34"/>
      <c r="Y6" s="34"/>
      <c r="Z6" s="34"/>
    </row>
    <row r="7" spans="1:26" ht="110.25" customHeight="1">
      <c r="A7" s="1522"/>
      <c r="B7" s="1522"/>
      <c r="C7" s="1522"/>
      <c r="D7" s="1522"/>
      <c r="E7" s="1327" t="s">
        <v>3564</v>
      </c>
      <c r="F7" s="1327" t="s">
        <v>3565</v>
      </c>
      <c r="G7" s="1327" t="s">
        <v>3566</v>
      </c>
      <c r="H7" s="1326"/>
      <c r="I7" s="34"/>
      <c r="J7" s="1328"/>
      <c r="K7" s="34"/>
      <c r="L7" s="34"/>
      <c r="M7" s="34"/>
      <c r="N7" s="34"/>
      <c r="O7" s="34"/>
      <c r="P7" s="34"/>
      <c r="Q7" s="34"/>
      <c r="R7" s="34"/>
      <c r="S7" s="34"/>
      <c r="T7" s="34"/>
      <c r="U7" s="34"/>
      <c r="V7" s="34"/>
      <c r="W7" s="34"/>
      <c r="X7" s="34"/>
      <c r="Y7" s="34"/>
      <c r="Z7" s="34"/>
    </row>
    <row r="8" spans="1:26" ht="62.25" customHeight="1">
      <c r="A8" s="1329" t="s">
        <v>71</v>
      </c>
      <c r="B8" s="1330" t="s">
        <v>3567</v>
      </c>
      <c r="C8" s="1329"/>
      <c r="D8" s="1331"/>
      <c r="E8" s="1331"/>
      <c r="F8" s="1331"/>
      <c r="G8" s="1331"/>
      <c r="H8" s="1329"/>
      <c r="I8" s="34"/>
      <c r="J8" s="1"/>
      <c r="K8" s="34"/>
      <c r="L8" s="34"/>
      <c r="M8" s="34"/>
      <c r="N8" s="34"/>
      <c r="O8" s="34"/>
      <c r="P8" s="34"/>
      <c r="Q8" s="34"/>
      <c r="R8" s="34"/>
      <c r="S8" s="34"/>
      <c r="T8" s="34"/>
      <c r="U8" s="34"/>
      <c r="V8" s="34"/>
      <c r="W8" s="34"/>
      <c r="X8" s="34"/>
      <c r="Y8" s="34"/>
      <c r="Z8" s="34"/>
    </row>
    <row r="9" spans="1:26" ht="21.75" customHeight="1">
      <c r="A9" s="1332" t="s">
        <v>73</v>
      </c>
      <c r="B9" s="1333" t="s">
        <v>3568</v>
      </c>
      <c r="C9" s="1333"/>
      <c r="D9" s="1327"/>
      <c r="E9" s="1327"/>
      <c r="F9" s="1327"/>
      <c r="G9" s="1327"/>
      <c r="H9" s="1334"/>
      <c r="I9" s="34"/>
      <c r="J9" s="34"/>
      <c r="K9" s="34"/>
      <c r="L9" s="34"/>
      <c r="M9" s="34"/>
      <c r="N9" s="34"/>
      <c r="O9" s="34"/>
      <c r="P9" s="34"/>
      <c r="Q9" s="34"/>
      <c r="R9" s="34"/>
      <c r="S9" s="34"/>
      <c r="T9" s="34"/>
      <c r="U9" s="34"/>
      <c r="V9" s="34"/>
      <c r="W9" s="34"/>
      <c r="X9" s="34"/>
      <c r="Y9" s="34"/>
      <c r="Z9" s="34"/>
    </row>
    <row r="10" spans="1:26" ht="21.75" customHeight="1">
      <c r="A10" s="1332"/>
      <c r="B10" s="1333"/>
      <c r="C10" s="1333"/>
      <c r="D10" s="1327"/>
      <c r="E10" s="1327"/>
      <c r="F10" s="1327"/>
      <c r="G10" s="1327"/>
      <c r="H10" s="1334"/>
      <c r="I10" s="34"/>
      <c r="J10" s="34"/>
      <c r="K10" s="34"/>
      <c r="L10" s="34"/>
      <c r="M10" s="34"/>
      <c r="N10" s="34"/>
      <c r="O10" s="34"/>
      <c r="P10" s="34"/>
      <c r="Q10" s="34"/>
      <c r="R10" s="34"/>
      <c r="S10" s="34"/>
      <c r="T10" s="34"/>
      <c r="U10" s="34"/>
      <c r="V10" s="34"/>
      <c r="W10" s="34"/>
      <c r="X10" s="34"/>
      <c r="Y10" s="34"/>
      <c r="Z10" s="34"/>
    </row>
    <row r="11" spans="1:26" ht="21.75" customHeight="1">
      <c r="A11" s="1332"/>
      <c r="B11" s="1333"/>
      <c r="C11" s="1333"/>
      <c r="D11" s="1327"/>
      <c r="E11" s="1327"/>
      <c r="F11" s="1327"/>
      <c r="G11" s="1327"/>
      <c r="H11" s="1334"/>
      <c r="I11" s="34"/>
      <c r="J11" s="34"/>
      <c r="K11" s="34"/>
      <c r="L11" s="34"/>
      <c r="M11" s="34"/>
      <c r="N11" s="34"/>
      <c r="O11" s="34"/>
      <c r="P11" s="34"/>
      <c r="Q11" s="34"/>
      <c r="R11" s="34"/>
      <c r="S11" s="34"/>
      <c r="T11" s="34"/>
      <c r="U11" s="34"/>
      <c r="V11" s="34"/>
      <c r="W11" s="34"/>
      <c r="X11" s="34"/>
      <c r="Y11" s="34"/>
      <c r="Z11" s="34"/>
    </row>
    <row r="12" spans="1:26" ht="21.75" customHeight="1">
      <c r="A12" s="1332" t="s">
        <v>95</v>
      </c>
      <c r="B12" s="1333" t="s">
        <v>3569</v>
      </c>
      <c r="C12" s="1333"/>
      <c r="D12" s="1327"/>
      <c r="E12" s="1327"/>
      <c r="F12" s="1327"/>
      <c r="G12" s="1327"/>
      <c r="H12" s="1334"/>
      <c r="I12" s="34"/>
      <c r="J12" s="34"/>
      <c r="K12" s="34"/>
      <c r="L12" s="34"/>
      <c r="M12" s="34"/>
      <c r="N12" s="34"/>
      <c r="O12" s="34"/>
      <c r="P12" s="34"/>
      <c r="Q12" s="34"/>
      <c r="R12" s="34"/>
      <c r="S12" s="34"/>
      <c r="T12" s="34"/>
      <c r="U12" s="34"/>
      <c r="V12" s="34"/>
      <c r="W12" s="34"/>
      <c r="X12" s="34"/>
      <c r="Y12" s="34"/>
      <c r="Z12" s="34"/>
    </row>
    <row r="13" spans="1:26" ht="21.75" customHeight="1">
      <c r="A13" s="1332"/>
      <c r="B13" s="1333"/>
      <c r="C13" s="1333"/>
      <c r="D13" s="1327"/>
      <c r="E13" s="1327"/>
      <c r="F13" s="1327"/>
      <c r="G13" s="1327"/>
      <c r="H13" s="1334"/>
      <c r="I13" s="34"/>
      <c r="J13" s="34"/>
      <c r="K13" s="34"/>
      <c r="L13" s="34"/>
      <c r="M13" s="34"/>
      <c r="N13" s="34"/>
      <c r="O13" s="34"/>
      <c r="P13" s="34"/>
      <c r="Q13" s="34"/>
      <c r="R13" s="34"/>
      <c r="S13" s="34"/>
      <c r="T13" s="34"/>
      <c r="U13" s="34"/>
      <c r="V13" s="34"/>
      <c r="W13" s="34"/>
      <c r="X13" s="34"/>
      <c r="Y13" s="34"/>
      <c r="Z13" s="34"/>
    </row>
    <row r="14" spans="1:26" ht="21.75" customHeight="1">
      <c r="A14" s="1332"/>
      <c r="B14" s="1333"/>
      <c r="C14" s="1333"/>
      <c r="D14" s="1327"/>
      <c r="E14" s="1327"/>
      <c r="F14" s="1327"/>
      <c r="G14" s="1327"/>
      <c r="H14" s="1334"/>
      <c r="I14" s="34"/>
      <c r="J14" s="34"/>
      <c r="K14" s="34"/>
      <c r="L14" s="34"/>
      <c r="M14" s="34"/>
      <c r="N14" s="34"/>
      <c r="O14" s="34"/>
      <c r="P14" s="34"/>
      <c r="Q14" s="34"/>
      <c r="R14" s="34"/>
      <c r="S14" s="34"/>
      <c r="T14" s="34"/>
      <c r="U14" s="34"/>
      <c r="V14" s="34"/>
      <c r="W14" s="34"/>
      <c r="X14" s="34"/>
      <c r="Y14" s="34"/>
      <c r="Z14" s="34"/>
    </row>
    <row r="15" spans="1:26" ht="21.75" customHeight="1">
      <c r="A15" s="1332" t="s">
        <v>105</v>
      </c>
      <c r="B15" s="1333" t="s">
        <v>3570</v>
      </c>
      <c r="C15" s="1333"/>
      <c r="D15" s="1327"/>
      <c r="E15" s="1327"/>
      <c r="F15" s="1327"/>
      <c r="G15" s="1327"/>
      <c r="H15" s="1334"/>
      <c r="I15" s="34"/>
      <c r="J15" s="34"/>
      <c r="K15" s="34"/>
      <c r="L15" s="34"/>
      <c r="M15" s="34"/>
      <c r="N15" s="34"/>
      <c r="O15" s="34"/>
      <c r="P15" s="34"/>
      <c r="Q15" s="34"/>
      <c r="R15" s="34"/>
      <c r="S15" s="34"/>
      <c r="T15" s="34"/>
      <c r="U15" s="34"/>
      <c r="V15" s="34"/>
      <c r="W15" s="34"/>
      <c r="X15" s="34"/>
      <c r="Y15" s="34"/>
      <c r="Z15" s="34"/>
    </row>
    <row r="16" spans="1:26" ht="21.75" customHeight="1">
      <c r="A16" s="1332"/>
      <c r="B16" s="1333"/>
      <c r="C16" s="1333"/>
      <c r="D16" s="1327"/>
      <c r="E16" s="1327"/>
      <c r="F16" s="1327"/>
      <c r="G16" s="1327"/>
      <c r="H16" s="1334"/>
      <c r="I16" s="34"/>
      <c r="J16" s="34"/>
      <c r="K16" s="34"/>
      <c r="L16" s="34"/>
      <c r="M16" s="34"/>
      <c r="N16" s="34"/>
      <c r="O16" s="34"/>
      <c r="P16" s="34"/>
      <c r="Q16" s="34"/>
      <c r="R16" s="34"/>
      <c r="S16" s="34"/>
      <c r="T16" s="34"/>
      <c r="U16" s="34"/>
      <c r="V16" s="34"/>
      <c r="W16" s="34"/>
      <c r="X16" s="34"/>
      <c r="Y16" s="34"/>
      <c r="Z16" s="34"/>
    </row>
    <row r="17" spans="1:26" ht="48.75" customHeight="1">
      <c r="A17" s="1329" t="s">
        <v>111</v>
      </c>
      <c r="B17" s="1330" t="s">
        <v>3571</v>
      </c>
      <c r="C17" s="1329"/>
      <c r="D17" s="1331">
        <f t="shared" ref="D17:G17" si="0">+D21+D38+D24+D26+D30+D34</f>
        <v>0</v>
      </c>
      <c r="E17" s="1331">
        <f t="shared" si="0"/>
        <v>0</v>
      </c>
      <c r="F17" s="1331">
        <f t="shared" si="0"/>
        <v>0</v>
      </c>
      <c r="G17" s="1331">
        <f t="shared" si="0"/>
        <v>0</v>
      </c>
      <c r="H17" s="1329"/>
      <c r="I17" s="34"/>
      <c r="J17" s="34"/>
      <c r="K17" s="34"/>
      <c r="L17" s="34"/>
      <c r="M17" s="34"/>
      <c r="N17" s="34"/>
      <c r="O17" s="34"/>
      <c r="P17" s="34"/>
      <c r="Q17" s="34"/>
      <c r="R17" s="34"/>
      <c r="S17" s="34"/>
      <c r="T17" s="34"/>
      <c r="U17" s="34"/>
      <c r="V17" s="34"/>
      <c r="W17" s="34"/>
      <c r="X17" s="34"/>
      <c r="Y17" s="34"/>
      <c r="Z17" s="34"/>
    </row>
    <row r="18" spans="1:26" ht="48.75" customHeight="1">
      <c r="A18" s="1335" t="s">
        <v>3531</v>
      </c>
      <c r="B18" s="1336" t="s">
        <v>3572</v>
      </c>
      <c r="C18" s="1336"/>
      <c r="D18" s="1337">
        <f>SUM(E18:G18)</f>
        <v>0</v>
      </c>
      <c r="E18" s="1337">
        <f>SUM(E19:E22)</f>
        <v>0</v>
      </c>
      <c r="F18" s="1337">
        <f t="shared" ref="F18:G18" si="1">SUM(F19:F20)</f>
        <v>0</v>
      </c>
      <c r="G18" s="1337">
        <f t="shared" si="1"/>
        <v>0</v>
      </c>
      <c r="H18" s="1338"/>
      <c r="I18" s="34"/>
      <c r="J18" s="34"/>
      <c r="K18" s="34"/>
      <c r="L18" s="34"/>
      <c r="M18" s="34"/>
      <c r="N18" s="34"/>
      <c r="O18" s="34"/>
      <c r="P18" s="34"/>
      <c r="Q18" s="34"/>
      <c r="R18" s="34"/>
      <c r="S18" s="34"/>
      <c r="T18" s="34"/>
      <c r="U18" s="34"/>
      <c r="V18" s="34"/>
      <c r="W18" s="34"/>
      <c r="X18" s="34"/>
      <c r="Y18" s="34"/>
      <c r="Z18" s="34"/>
    </row>
    <row r="19" spans="1:26" ht="38.25" customHeight="1">
      <c r="A19" s="1332" t="s">
        <v>1227</v>
      </c>
      <c r="B19" s="1333"/>
      <c r="C19" s="1333"/>
      <c r="D19" s="1339"/>
      <c r="E19" s="1339"/>
      <c r="F19" s="1339"/>
      <c r="G19" s="1339"/>
      <c r="H19" s="1338"/>
      <c r="K19" s="34"/>
      <c r="L19" s="34"/>
      <c r="M19" s="34"/>
      <c r="N19" s="34"/>
      <c r="O19" s="34"/>
      <c r="P19" s="34"/>
      <c r="Q19" s="34"/>
      <c r="R19" s="34"/>
      <c r="S19" s="34"/>
      <c r="T19" s="34"/>
      <c r="U19" s="34"/>
      <c r="V19" s="34"/>
      <c r="W19" s="34"/>
      <c r="X19" s="34"/>
      <c r="Y19" s="34"/>
      <c r="Z19" s="34"/>
    </row>
    <row r="20" spans="1:26" ht="49.5" customHeight="1">
      <c r="A20" s="1332"/>
      <c r="B20" s="1340"/>
      <c r="C20" s="1340"/>
      <c r="D20" s="1341"/>
      <c r="E20" s="1341"/>
      <c r="F20" s="1339"/>
      <c r="G20" s="1341"/>
      <c r="H20" s="1338"/>
      <c r="I20" s="34"/>
      <c r="J20" s="34"/>
      <c r="K20" s="34"/>
      <c r="L20" s="34"/>
      <c r="M20" s="34"/>
      <c r="N20" s="34"/>
      <c r="O20" s="34"/>
      <c r="P20" s="34"/>
      <c r="Q20" s="34"/>
      <c r="R20" s="34"/>
      <c r="S20" s="34"/>
      <c r="T20" s="34"/>
      <c r="U20" s="34"/>
      <c r="V20" s="34"/>
      <c r="W20" s="34"/>
      <c r="X20" s="34"/>
      <c r="Y20" s="34"/>
      <c r="Z20" s="34"/>
    </row>
    <row r="21" spans="1:26" ht="48.75" customHeight="1">
      <c r="A21" s="1335" t="s">
        <v>3533</v>
      </c>
      <c r="B21" s="1336" t="s">
        <v>3573</v>
      </c>
      <c r="C21" s="1336"/>
      <c r="D21" s="1337">
        <f t="shared" ref="D21:G21" si="2">SUM(D22:D23)</f>
        <v>0</v>
      </c>
      <c r="E21" s="1337">
        <f t="shared" si="2"/>
        <v>0</v>
      </c>
      <c r="F21" s="1337">
        <f t="shared" si="2"/>
        <v>0</v>
      </c>
      <c r="G21" s="1337">
        <f t="shared" si="2"/>
        <v>0</v>
      </c>
      <c r="H21" s="1338"/>
      <c r="I21" s="34"/>
      <c r="J21" s="34"/>
      <c r="K21" s="34"/>
      <c r="L21" s="34"/>
      <c r="M21" s="34"/>
      <c r="N21" s="34"/>
      <c r="O21" s="34"/>
      <c r="P21" s="34"/>
      <c r="Q21" s="34"/>
      <c r="R21" s="34"/>
      <c r="S21" s="34"/>
      <c r="T21" s="34"/>
      <c r="U21" s="34"/>
      <c r="V21" s="34"/>
      <c r="W21" s="34"/>
      <c r="X21" s="34"/>
      <c r="Y21" s="34"/>
      <c r="Z21" s="34"/>
    </row>
    <row r="22" spans="1:26" ht="38.25" customHeight="1">
      <c r="A22" s="1332"/>
      <c r="B22" s="1333"/>
      <c r="C22" s="1333"/>
      <c r="D22" s="1339"/>
      <c r="E22" s="1339"/>
      <c r="F22" s="1339"/>
      <c r="G22" s="1339"/>
      <c r="H22" s="1338"/>
      <c r="K22" s="34"/>
      <c r="L22" s="34"/>
      <c r="M22" s="34"/>
      <c r="N22" s="34"/>
      <c r="O22" s="34"/>
      <c r="P22" s="34"/>
      <c r="Q22" s="34"/>
      <c r="R22" s="34"/>
      <c r="S22" s="34"/>
      <c r="T22" s="34"/>
      <c r="U22" s="34"/>
      <c r="V22" s="34"/>
      <c r="W22" s="34"/>
      <c r="X22" s="34"/>
      <c r="Y22" s="34"/>
      <c r="Z22" s="34"/>
    </row>
    <row r="23" spans="1:26" ht="49.5" customHeight="1">
      <c r="A23" s="1332"/>
      <c r="B23" s="1340"/>
      <c r="C23" s="1340"/>
      <c r="D23" s="1341"/>
      <c r="E23" s="1341"/>
      <c r="F23" s="1339"/>
      <c r="G23" s="1341"/>
      <c r="H23" s="1338"/>
      <c r="I23" s="34"/>
      <c r="J23" s="34"/>
      <c r="K23" s="34"/>
      <c r="L23" s="34"/>
      <c r="M23" s="34"/>
      <c r="N23" s="34"/>
      <c r="O23" s="34"/>
      <c r="P23" s="34"/>
      <c r="Q23" s="34"/>
      <c r="R23" s="34"/>
      <c r="S23" s="34"/>
      <c r="T23" s="34"/>
      <c r="U23" s="34"/>
      <c r="V23" s="34"/>
      <c r="W23" s="34"/>
      <c r="X23" s="34"/>
      <c r="Y23" s="34"/>
      <c r="Z23" s="34"/>
    </row>
    <row r="24" spans="1:26" ht="21.75" customHeight="1">
      <c r="A24" s="1335" t="s">
        <v>3534</v>
      </c>
      <c r="B24" s="1336" t="s">
        <v>3574</v>
      </c>
      <c r="C24" s="1336"/>
      <c r="D24" s="1337">
        <f t="shared" ref="D24:G24" si="3">D25</f>
        <v>0</v>
      </c>
      <c r="E24" s="1337">
        <f t="shared" si="3"/>
        <v>0</v>
      </c>
      <c r="F24" s="1337">
        <f t="shared" si="3"/>
        <v>0</v>
      </c>
      <c r="G24" s="1337">
        <f t="shared" si="3"/>
        <v>0</v>
      </c>
      <c r="H24" s="1338"/>
      <c r="I24" s="34"/>
      <c r="J24" s="34"/>
      <c r="K24" s="34"/>
      <c r="L24" s="34"/>
      <c r="M24" s="34"/>
      <c r="N24" s="34"/>
      <c r="O24" s="34"/>
      <c r="P24" s="34"/>
      <c r="Q24" s="34"/>
      <c r="R24" s="34"/>
      <c r="S24" s="34"/>
      <c r="T24" s="34"/>
      <c r="U24" s="34"/>
      <c r="V24" s="34"/>
      <c r="W24" s="34"/>
      <c r="X24" s="34"/>
      <c r="Y24" s="34"/>
      <c r="Z24" s="34"/>
    </row>
    <row r="25" spans="1:26" ht="35.25" customHeight="1">
      <c r="A25" s="1332"/>
      <c r="B25" s="1333"/>
      <c r="C25" s="1333"/>
      <c r="D25" s="1339"/>
      <c r="E25" s="1339"/>
      <c r="F25" s="1339"/>
      <c r="G25" s="1339"/>
      <c r="H25" s="1338"/>
      <c r="K25" s="34"/>
      <c r="L25" s="34"/>
      <c r="M25" s="34"/>
      <c r="N25" s="34"/>
      <c r="O25" s="34"/>
      <c r="P25" s="34"/>
      <c r="Q25" s="34"/>
      <c r="R25" s="34"/>
      <c r="S25" s="34"/>
      <c r="T25" s="34"/>
      <c r="U25" s="34"/>
      <c r="V25" s="34"/>
      <c r="W25" s="34"/>
      <c r="X25" s="34"/>
      <c r="Y25" s="34"/>
      <c r="Z25" s="34"/>
    </row>
    <row r="26" spans="1:26" ht="30.75" customHeight="1">
      <c r="A26" s="1335" t="s">
        <v>3575</v>
      </c>
      <c r="B26" s="1336" t="s">
        <v>3576</v>
      </c>
      <c r="C26" s="1336"/>
      <c r="D26" s="1327">
        <f t="shared" ref="D26:G26" si="4">SUM(D27:D28)</f>
        <v>0</v>
      </c>
      <c r="E26" s="1327">
        <f t="shared" si="4"/>
        <v>0</v>
      </c>
      <c r="F26" s="1327">
        <f t="shared" si="4"/>
        <v>0</v>
      </c>
      <c r="G26" s="1327">
        <f t="shared" si="4"/>
        <v>0</v>
      </c>
      <c r="H26" s="1338"/>
      <c r="I26" s="34"/>
      <c r="J26" s="34"/>
      <c r="K26" s="34"/>
      <c r="L26" s="34"/>
      <c r="M26" s="34"/>
      <c r="N26" s="34"/>
      <c r="O26" s="34"/>
      <c r="P26" s="34"/>
      <c r="Q26" s="34"/>
      <c r="R26" s="34"/>
      <c r="S26" s="34"/>
      <c r="T26" s="34"/>
      <c r="U26" s="34"/>
      <c r="V26" s="34"/>
      <c r="W26" s="34"/>
      <c r="X26" s="34"/>
      <c r="Y26" s="34"/>
      <c r="Z26" s="34"/>
    </row>
    <row r="27" spans="1:26" ht="72.75" customHeight="1">
      <c r="A27" s="1332"/>
      <c r="B27" s="1333"/>
      <c r="C27" s="1333"/>
      <c r="D27" s="1342"/>
      <c r="E27" s="1342"/>
      <c r="F27" s="1342"/>
      <c r="G27" s="1342"/>
      <c r="H27" s="1338"/>
      <c r="I27" s="34"/>
      <c r="J27" s="34"/>
      <c r="K27" s="34"/>
      <c r="L27" s="34"/>
      <c r="M27" s="34"/>
      <c r="N27" s="34"/>
      <c r="O27" s="34"/>
      <c r="P27" s="34"/>
      <c r="Q27" s="34"/>
      <c r="R27" s="34"/>
      <c r="S27" s="34"/>
      <c r="T27" s="34"/>
      <c r="U27" s="34"/>
      <c r="V27" s="34"/>
      <c r="W27" s="34"/>
      <c r="X27" s="34"/>
      <c r="Y27" s="34"/>
      <c r="Z27" s="34"/>
    </row>
    <row r="28" spans="1:26" ht="21.75" customHeight="1">
      <c r="A28" s="1332"/>
      <c r="B28" s="1333"/>
      <c r="C28" s="1333"/>
      <c r="D28" s="1339"/>
      <c r="E28" s="1339"/>
      <c r="F28" s="1339"/>
      <c r="G28" s="1339"/>
      <c r="H28" s="1338"/>
      <c r="I28" s="34"/>
      <c r="J28" s="29"/>
      <c r="K28" s="34"/>
      <c r="L28" s="34"/>
      <c r="M28" s="34"/>
      <c r="N28" s="34"/>
      <c r="O28" s="34"/>
      <c r="P28" s="34"/>
      <c r="Q28" s="34"/>
      <c r="R28" s="34"/>
      <c r="S28" s="34"/>
      <c r="T28" s="34"/>
      <c r="U28" s="34"/>
      <c r="V28" s="34"/>
      <c r="W28" s="34"/>
      <c r="X28" s="34"/>
      <c r="Y28" s="34"/>
      <c r="Z28" s="34"/>
    </row>
    <row r="29" spans="1:26" ht="21.75" customHeight="1">
      <c r="A29" s="1332"/>
      <c r="B29" s="1333"/>
      <c r="C29" s="1333"/>
      <c r="D29" s="1339"/>
      <c r="E29" s="1339"/>
      <c r="F29" s="1339"/>
      <c r="G29" s="1339"/>
      <c r="H29" s="1338"/>
      <c r="I29" s="34"/>
      <c r="J29" s="34"/>
      <c r="K29" s="34"/>
      <c r="L29" s="34"/>
      <c r="M29" s="34"/>
      <c r="N29" s="34"/>
      <c r="O29" s="34"/>
      <c r="P29" s="34"/>
      <c r="Q29" s="34"/>
      <c r="R29" s="34"/>
      <c r="S29" s="34"/>
      <c r="T29" s="34"/>
      <c r="U29" s="34"/>
      <c r="V29" s="34"/>
      <c r="W29" s="34"/>
      <c r="X29" s="34"/>
      <c r="Y29" s="34"/>
      <c r="Z29" s="34"/>
    </row>
    <row r="30" spans="1:26" ht="21.75" customHeight="1">
      <c r="A30" s="1335" t="s">
        <v>3577</v>
      </c>
      <c r="B30" s="1336" t="s">
        <v>3578</v>
      </c>
      <c r="C30" s="1336"/>
      <c r="D30" s="1337">
        <f t="shared" ref="D30:G30" si="5">SUM(D31:D33)</f>
        <v>0</v>
      </c>
      <c r="E30" s="1337">
        <f t="shared" si="5"/>
        <v>0</v>
      </c>
      <c r="F30" s="1337">
        <f t="shared" si="5"/>
        <v>0</v>
      </c>
      <c r="G30" s="1337">
        <f t="shared" si="5"/>
        <v>0</v>
      </c>
      <c r="H30" s="1338"/>
      <c r="I30" s="34"/>
      <c r="J30" s="34"/>
      <c r="K30" s="34"/>
      <c r="L30" s="34"/>
      <c r="M30" s="34"/>
      <c r="N30" s="34"/>
      <c r="O30" s="34"/>
      <c r="P30" s="34"/>
      <c r="Q30" s="34"/>
      <c r="R30" s="34"/>
      <c r="S30" s="34"/>
      <c r="T30" s="34"/>
      <c r="U30" s="34"/>
      <c r="V30" s="34"/>
      <c r="W30" s="34"/>
      <c r="X30" s="34"/>
      <c r="Y30" s="34"/>
      <c r="Z30" s="34"/>
    </row>
    <row r="31" spans="1:26" ht="21.75" customHeight="1">
      <c r="A31" s="1332"/>
      <c r="B31" s="1333"/>
      <c r="C31" s="1333"/>
      <c r="D31" s="1339"/>
      <c r="E31" s="1339"/>
      <c r="F31" s="1339"/>
      <c r="G31" s="1339"/>
      <c r="H31" s="1338"/>
      <c r="I31" s="34"/>
      <c r="J31" s="34"/>
      <c r="K31" s="34"/>
      <c r="L31" s="34"/>
      <c r="M31" s="34"/>
      <c r="N31" s="34"/>
      <c r="O31" s="34"/>
      <c r="P31" s="34"/>
      <c r="Q31" s="34"/>
      <c r="R31" s="34"/>
      <c r="S31" s="34"/>
      <c r="T31" s="34"/>
      <c r="U31" s="34"/>
      <c r="V31" s="34"/>
      <c r="W31" s="34"/>
      <c r="X31" s="34"/>
      <c r="Y31" s="34"/>
      <c r="Z31" s="34"/>
    </row>
    <row r="32" spans="1:26" ht="21.75" customHeight="1">
      <c r="A32" s="1332"/>
      <c r="B32" s="1333"/>
      <c r="C32" s="1333"/>
      <c r="D32" s="1339"/>
      <c r="E32" s="1339"/>
      <c r="F32" s="1339"/>
      <c r="G32" s="1339"/>
      <c r="H32" s="1338"/>
      <c r="I32" s="34"/>
      <c r="J32" s="34"/>
      <c r="K32" s="34"/>
      <c r="L32" s="34"/>
      <c r="M32" s="34"/>
      <c r="N32" s="34"/>
      <c r="O32" s="34"/>
      <c r="P32" s="34"/>
      <c r="Q32" s="34"/>
      <c r="R32" s="34"/>
      <c r="S32" s="34"/>
      <c r="T32" s="34"/>
      <c r="U32" s="34"/>
      <c r="V32" s="34"/>
      <c r="W32" s="34"/>
      <c r="X32" s="34"/>
      <c r="Y32" s="34"/>
      <c r="Z32" s="34"/>
    </row>
    <row r="33" spans="1:26" ht="42.75" customHeight="1">
      <c r="A33" s="1332"/>
      <c r="B33" s="1333"/>
      <c r="C33" s="1073"/>
      <c r="D33" s="1339"/>
      <c r="E33" s="1339"/>
      <c r="F33" s="1339"/>
      <c r="G33" s="1339"/>
      <c r="H33" s="1338"/>
      <c r="I33" s="34"/>
      <c r="J33" s="34"/>
      <c r="K33" s="34"/>
      <c r="L33" s="34"/>
      <c r="M33" s="34"/>
      <c r="N33" s="34"/>
      <c r="O33" s="34"/>
      <c r="P33" s="34"/>
      <c r="Q33" s="34"/>
      <c r="R33" s="34"/>
      <c r="S33" s="34"/>
      <c r="T33" s="34"/>
      <c r="U33" s="34"/>
      <c r="V33" s="34"/>
      <c r="W33" s="34"/>
      <c r="X33" s="34"/>
      <c r="Y33" s="34"/>
      <c r="Z33" s="34"/>
    </row>
    <row r="34" spans="1:26" ht="37.5" customHeight="1">
      <c r="A34" s="1335" t="s">
        <v>3534</v>
      </c>
      <c r="B34" s="1336" t="s">
        <v>3579</v>
      </c>
      <c r="C34" s="1333"/>
      <c r="D34" s="1327">
        <f t="shared" ref="D34:G34" si="6">SUM(D35:D37)</f>
        <v>0</v>
      </c>
      <c r="E34" s="1327">
        <f t="shared" si="6"/>
        <v>0</v>
      </c>
      <c r="F34" s="1327">
        <f t="shared" si="6"/>
        <v>0</v>
      </c>
      <c r="G34" s="1327">
        <f t="shared" si="6"/>
        <v>0</v>
      </c>
      <c r="H34" s="1338"/>
      <c r="I34" s="34"/>
      <c r="J34" s="34"/>
      <c r="K34" s="34"/>
      <c r="L34" s="34"/>
      <c r="M34" s="34"/>
      <c r="N34" s="34"/>
      <c r="O34" s="34"/>
      <c r="P34" s="34"/>
      <c r="Q34" s="34"/>
      <c r="R34" s="34"/>
      <c r="S34" s="34"/>
      <c r="T34" s="34"/>
      <c r="U34" s="34"/>
      <c r="V34" s="34"/>
      <c r="W34" s="34"/>
      <c r="X34" s="34"/>
      <c r="Y34" s="34"/>
      <c r="Z34" s="34"/>
    </row>
    <row r="35" spans="1:26" ht="29.25" customHeight="1">
      <c r="A35" s="1332"/>
      <c r="B35" s="1333"/>
      <c r="C35" s="1333"/>
      <c r="D35" s="1342"/>
      <c r="E35" s="1342"/>
      <c r="F35" s="1342"/>
      <c r="G35" s="1342"/>
      <c r="H35" s="1338"/>
      <c r="I35" s="34"/>
      <c r="J35" s="34"/>
      <c r="K35" s="34"/>
      <c r="L35" s="34"/>
      <c r="M35" s="34"/>
      <c r="N35" s="34"/>
      <c r="O35" s="34"/>
      <c r="P35" s="34"/>
      <c r="Q35" s="34"/>
      <c r="R35" s="34"/>
      <c r="S35" s="34"/>
      <c r="T35" s="34"/>
      <c r="U35" s="34"/>
      <c r="V35" s="34"/>
      <c r="W35" s="34"/>
      <c r="X35" s="34"/>
      <c r="Y35" s="34"/>
      <c r="Z35" s="34"/>
    </row>
    <row r="36" spans="1:26" ht="21.75" customHeight="1">
      <c r="A36" s="1332"/>
      <c r="B36" s="1333"/>
      <c r="C36" s="1333"/>
      <c r="D36" s="1342"/>
      <c r="E36" s="1342"/>
      <c r="F36" s="1342"/>
      <c r="G36" s="1342"/>
      <c r="H36" s="1338"/>
      <c r="I36" s="34"/>
      <c r="J36" s="34"/>
      <c r="K36" s="34"/>
      <c r="L36" s="34"/>
      <c r="M36" s="34"/>
      <c r="N36" s="34"/>
      <c r="O36" s="34"/>
      <c r="P36" s="34"/>
      <c r="Q36" s="34"/>
      <c r="R36" s="34"/>
      <c r="S36" s="34"/>
      <c r="T36" s="34"/>
      <c r="U36" s="34"/>
      <c r="V36" s="34"/>
      <c r="W36" s="34"/>
      <c r="X36" s="34"/>
      <c r="Y36" s="34"/>
      <c r="Z36" s="34"/>
    </row>
    <row r="37" spans="1:26" ht="21.75" customHeight="1">
      <c r="A37" s="1332"/>
      <c r="B37" s="1333"/>
      <c r="C37" s="1333"/>
      <c r="D37" s="1342"/>
      <c r="E37" s="1342"/>
      <c r="F37" s="1342"/>
      <c r="G37" s="1342"/>
      <c r="H37" s="1338"/>
      <c r="I37" s="34"/>
      <c r="J37" s="34"/>
      <c r="K37" s="34"/>
      <c r="L37" s="34"/>
      <c r="M37" s="34"/>
      <c r="N37" s="34"/>
      <c r="O37" s="34"/>
      <c r="P37" s="34"/>
      <c r="Q37" s="34"/>
      <c r="R37" s="34"/>
      <c r="S37" s="34"/>
      <c r="T37" s="34"/>
      <c r="U37" s="34"/>
      <c r="V37" s="34"/>
      <c r="W37" s="34"/>
      <c r="X37" s="34"/>
      <c r="Y37" s="34"/>
      <c r="Z37" s="34"/>
    </row>
    <row r="38" spans="1:26" ht="33" customHeight="1">
      <c r="A38" s="1335" t="s">
        <v>3580</v>
      </c>
      <c r="B38" s="1336" t="s">
        <v>3581</v>
      </c>
      <c r="C38" s="1336"/>
      <c r="D38" s="1337">
        <f t="shared" ref="D38:G38" si="7">SUM(D39:D41)</f>
        <v>0</v>
      </c>
      <c r="E38" s="1337">
        <f t="shared" si="7"/>
        <v>0</v>
      </c>
      <c r="F38" s="1337">
        <f t="shared" si="7"/>
        <v>0</v>
      </c>
      <c r="G38" s="1337">
        <f t="shared" si="7"/>
        <v>0</v>
      </c>
      <c r="H38" s="1338"/>
      <c r="I38" s="34"/>
      <c r="J38" s="34"/>
      <c r="K38" s="34"/>
      <c r="L38" s="34"/>
      <c r="M38" s="34"/>
      <c r="N38" s="34"/>
      <c r="O38" s="34"/>
      <c r="P38" s="34"/>
      <c r="Q38" s="34"/>
      <c r="R38" s="34"/>
      <c r="S38" s="34"/>
      <c r="T38" s="34"/>
      <c r="U38" s="34"/>
      <c r="V38" s="34"/>
      <c r="W38" s="34"/>
      <c r="X38" s="34"/>
      <c r="Y38" s="34"/>
      <c r="Z38" s="34"/>
    </row>
    <row r="39" spans="1:26" ht="33" customHeight="1">
      <c r="A39" s="1332"/>
      <c r="B39" s="1333"/>
      <c r="C39" s="1333"/>
      <c r="D39" s="1339"/>
      <c r="E39" s="1339"/>
      <c r="F39" s="1339"/>
      <c r="G39" s="1339"/>
      <c r="H39" s="1338"/>
      <c r="I39" s="34"/>
      <c r="J39" s="34"/>
      <c r="K39" s="34"/>
      <c r="L39" s="34"/>
      <c r="M39" s="34"/>
      <c r="N39" s="34"/>
      <c r="O39" s="34"/>
      <c r="P39" s="34"/>
      <c r="Q39" s="34"/>
      <c r="R39" s="34"/>
      <c r="S39" s="34"/>
      <c r="T39" s="34"/>
      <c r="U39" s="34"/>
      <c r="V39" s="34"/>
      <c r="W39" s="34"/>
      <c r="X39" s="34"/>
      <c r="Y39" s="34"/>
      <c r="Z39" s="34"/>
    </row>
    <row r="40" spans="1:26" ht="42.75" customHeight="1">
      <c r="A40" s="1332"/>
      <c r="B40" s="1333"/>
      <c r="C40" s="1333"/>
      <c r="D40" s="1339"/>
      <c r="E40" s="1339"/>
      <c r="F40" s="1339"/>
      <c r="G40" s="1339"/>
      <c r="H40" s="1338"/>
      <c r="I40" s="34"/>
      <c r="J40" s="34"/>
      <c r="K40" s="34"/>
      <c r="L40" s="34"/>
      <c r="M40" s="34"/>
      <c r="N40" s="34"/>
      <c r="O40" s="34"/>
      <c r="P40" s="34"/>
      <c r="Q40" s="34"/>
      <c r="R40" s="34"/>
      <c r="S40" s="34"/>
      <c r="T40" s="34"/>
      <c r="U40" s="34"/>
      <c r="V40" s="34"/>
      <c r="W40" s="34"/>
      <c r="X40" s="34"/>
      <c r="Y40" s="34"/>
      <c r="Z40" s="34"/>
    </row>
    <row r="41" spans="1:26" ht="33" customHeight="1">
      <c r="A41" s="1332"/>
      <c r="B41" s="1333"/>
      <c r="C41" s="1333"/>
      <c r="D41" s="1339"/>
      <c r="E41" s="1339"/>
      <c r="F41" s="1339"/>
      <c r="G41" s="1339"/>
      <c r="H41" s="1338"/>
      <c r="I41" s="34"/>
      <c r="J41" s="34"/>
      <c r="K41" s="34"/>
      <c r="L41" s="34"/>
      <c r="M41" s="34"/>
      <c r="N41" s="34"/>
      <c r="O41" s="34"/>
      <c r="P41" s="34"/>
      <c r="Q41" s="34"/>
      <c r="R41" s="34"/>
      <c r="S41" s="34"/>
      <c r="T41" s="34"/>
      <c r="U41" s="34"/>
      <c r="V41" s="34"/>
      <c r="W41" s="34"/>
      <c r="X41" s="34"/>
      <c r="Y41" s="34"/>
      <c r="Z41" s="34"/>
    </row>
    <row r="42" spans="1:26" ht="37.5" customHeight="1">
      <c r="A42" s="1329" t="s">
        <v>122</v>
      </c>
      <c r="B42" s="1330" t="s">
        <v>3582</v>
      </c>
      <c r="C42" s="1329"/>
      <c r="D42" s="1331">
        <f t="shared" ref="D42:G42" si="8">SUM(D43)</f>
        <v>0</v>
      </c>
      <c r="E42" s="1331">
        <f t="shared" si="8"/>
        <v>0</v>
      </c>
      <c r="F42" s="1331">
        <f t="shared" si="8"/>
        <v>0</v>
      </c>
      <c r="G42" s="1331">
        <f t="shared" si="8"/>
        <v>0</v>
      </c>
      <c r="H42" s="1329"/>
      <c r="I42" s="34"/>
      <c r="J42" s="34"/>
      <c r="K42" s="34"/>
      <c r="L42" s="34"/>
      <c r="M42" s="34"/>
      <c r="N42" s="34"/>
      <c r="O42" s="34"/>
      <c r="P42" s="34"/>
      <c r="Q42" s="34"/>
      <c r="R42" s="34"/>
      <c r="S42" s="34"/>
      <c r="T42" s="34"/>
      <c r="U42" s="34"/>
      <c r="V42" s="34"/>
      <c r="W42" s="34"/>
      <c r="X42" s="34"/>
      <c r="Y42" s="34"/>
      <c r="Z42" s="34"/>
    </row>
    <row r="43" spans="1:26" ht="39.75" customHeight="1">
      <c r="A43" s="1332"/>
      <c r="B43" s="1333"/>
      <c r="C43" s="1333"/>
      <c r="D43" s="1339"/>
      <c r="E43" s="1339"/>
      <c r="F43" s="1339"/>
      <c r="G43" s="1339"/>
      <c r="H43" s="1333"/>
      <c r="I43" s="34"/>
      <c r="J43" s="34"/>
      <c r="K43" s="34"/>
      <c r="L43" s="34"/>
      <c r="M43" s="34"/>
      <c r="N43" s="34"/>
      <c r="O43" s="34"/>
      <c r="P43" s="34"/>
      <c r="Q43" s="34"/>
      <c r="R43" s="34"/>
      <c r="S43" s="34"/>
      <c r="T43" s="34"/>
      <c r="U43" s="34"/>
      <c r="V43" s="34"/>
      <c r="W43" s="34"/>
      <c r="X43" s="34"/>
      <c r="Y43" s="34"/>
      <c r="Z43" s="34"/>
    </row>
    <row r="44" spans="1:26" ht="39.75" customHeight="1">
      <c r="A44" s="1332"/>
      <c r="B44" s="1333"/>
      <c r="C44" s="1333"/>
      <c r="D44" s="1339"/>
      <c r="E44" s="1339"/>
      <c r="F44" s="1339"/>
      <c r="G44" s="1339"/>
      <c r="H44" s="1333"/>
      <c r="I44" s="34"/>
      <c r="J44" s="34"/>
      <c r="K44" s="34"/>
      <c r="L44" s="34"/>
      <c r="M44" s="34"/>
      <c r="N44" s="34"/>
      <c r="O44" s="34"/>
      <c r="P44" s="34"/>
      <c r="Q44" s="34"/>
      <c r="R44" s="34"/>
      <c r="S44" s="34"/>
      <c r="T44" s="34"/>
      <c r="U44" s="34"/>
      <c r="V44" s="34"/>
      <c r="W44" s="34"/>
      <c r="X44" s="34"/>
      <c r="Y44" s="34"/>
      <c r="Z44" s="34"/>
    </row>
    <row r="45" spans="1:26" ht="39" customHeight="1">
      <c r="A45" s="1335"/>
      <c r="B45" s="1336" t="s">
        <v>3583</v>
      </c>
      <c r="C45" s="1336"/>
      <c r="D45" s="1327"/>
      <c r="E45" s="1327"/>
      <c r="F45" s="1327"/>
      <c r="G45" s="1327"/>
      <c r="H45" s="1338"/>
      <c r="I45" s="34"/>
      <c r="J45" s="34"/>
      <c r="K45" s="34"/>
      <c r="L45" s="34"/>
      <c r="M45" s="34"/>
      <c r="N45" s="34"/>
      <c r="O45" s="34"/>
      <c r="P45" s="34"/>
      <c r="Q45" s="34"/>
      <c r="R45" s="34"/>
      <c r="S45" s="34"/>
      <c r="T45" s="34"/>
      <c r="U45" s="34"/>
      <c r="V45" s="34"/>
      <c r="W45" s="34"/>
      <c r="X45" s="34"/>
      <c r="Y45" s="34"/>
      <c r="Z45" s="34"/>
    </row>
    <row r="46" spans="1:26" ht="32.25" customHeight="1">
      <c r="A46" s="160"/>
      <c r="B46" s="931"/>
      <c r="C46" s="1692" t="s">
        <v>3861</v>
      </c>
      <c r="D46" s="1517"/>
      <c r="E46" s="1517"/>
      <c r="F46" s="1517"/>
      <c r="G46" s="1517"/>
      <c r="H46" s="1517"/>
      <c r="I46" s="1204"/>
      <c r="J46" s="34"/>
      <c r="K46" s="34"/>
      <c r="L46" s="34"/>
      <c r="M46" s="34"/>
      <c r="N46" s="34"/>
      <c r="O46" s="34"/>
      <c r="P46" s="34"/>
      <c r="Q46" s="34"/>
      <c r="R46" s="34"/>
      <c r="S46" s="34"/>
      <c r="T46" s="34"/>
      <c r="U46" s="34"/>
      <c r="V46" s="34"/>
      <c r="W46" s="34"/>
      <c r="X46" s="34"/>
      <c r="Y46" s="34"/>
      <c r="Z46" s="34"/>
    </row>
    <row r="47" spans="1:26" ht="30" customHeight="1">
      <c r="A47" s="1627" t="s">
        <v>3584</v>
      </c>
      <c r="B47" s="1517"/>
      <c r="C47" s="1517"/>
      <c r="D47" s="1517"/>
      <c r="E47" s="1517"/>
      <c r="F47" s="1517"/>
      <c r="G47" s="1517"/>
      <c r="H47" s="1517"/>
      <c r="I47" s="1223"/>
      <c r="J47" s="1223"/>
      <c r="K47" s="1223"/>
      <c r="L47" s="1223"/>
      <c r="M47" s="1223"/>
      <c r="N47" s="1223"/>
      <c r="O47" s="1223"/>
      <c r="P47" s="1223"/>
      <c r="Q47" s="1223"/>
      <c r="R47" s="1223"/>
      <c r="S47" s="1223"/>
      <c r="T47" s="1223"/>
      <c r="U47" s="1223"/>
      <c r="V47" s="1223"/>
      <c r="W47" s="1223"/>
      <c r="X47" s="1223"/>
      <c r="Y47" s="1223"/>
      <c r="Z47" s="1223"/>
    </row>
    <row r="48" spans="1:26" ht="12.75" customHeight="1">
      <c r="A48" s="1223"/>
      <c r="B48" s="1223"/>
      <c r="C48" s="32"/>
      <c r="D48" s="90"/>
      <c r="E48" s="267"/>
      <c r="F48" s="1223"/>
      <c r="G48" s="1223"/>
      <c r="H48" s="1223"/>
      <c r="I48" s="1223"/>
      <c r="J48" s="1223"/>
      <c r="K48" s="1223"/>
      <c r="L48" s="1223"/>
      <c r="M48" s="1223"/>
      <c r="N48" s="1223"/>
      <c r="O48" s="1223"/>
      <c r="P48" s="1223"/>
      <c r="Q48" s="1223"/>
      <c r="R48" s="1223"/>
      <c r="S48" s="1223"/>
      <c r="T48" s="1223"/>
      <c r="U48" s="1223"/>
      <c r="V48" s="1223"/>
      <c r="W48" s="1223"/>
      <c r="X48" s="1223"/>
      <c r="Y48" s="1223"/>
      <c r="Z48" s="1223"/>
    </row>
    <row r="49" spans="1:26" ht="12.75" customHeight="1">
      <c r="A49" s="1223"/>
      <c r="B49" s="1223"/>
      <c r="C49" s="32"/>
      <c r="D49" s="90"/>
      <c r="E49" s="267"/>
      <c r="F49" s="1223"/>
      <c r="G49" s="1223"/>
      <c r="H49" s="1223"/>
      <c r="I49" s="1223"/>
      <c r="J49" s="1223"/>
      <c r="K49" s="1223"/>
      <c r="L49" s="1223"/>
      <c r="M49" s="1223"/>
      <c r="N49" s="1223"/>
      <c r="O49" s="1223"/>
      <c r="P49" s="1223"/>
      <c r="Q49" s="1223"/>
      <c r="R49" s="1223"/>
      <c r="S49" s="1223"/>
      <c r="T49" s="1223"/>
      <c r="U49" s="1223"/>
      <c r="V49" s="1223"/>
      <c r="W49" s="1223"/>
      <c r="X49" s="1223"/>
      <c r="Y49" s="1223"/>
      <c r="Z49" s="1223"/>
    </row>
    <row r="50" spans="1:26" ht="12.75" customHeight="1">
      <c r="A50" s="1223"/>
      <c r="B50" s="1223"/>
      <c r="C50" s="32"/>
      <c r="D50" s="90"/>
      <c r="E50" s="267"/>
      <c r="F50" s="1223"/>
      <c r="G50" s="1223"/>
      <c r="H50" s="1223"/>
      <c r="I50" s="1223"/>
      <c r="J50" s="1223"/>
      <c r="K50" s="1223"/>
      <c r="L50" s="1223"/>
      <c r="M50" s="1223"/>
      <c r="N50" s="1223"/>
      <c r="O50" s="1223"/>
      <c r="P50" s="1223"/>
      <c r="Q50" s="1223"/>
      <c r="R50" s="1223"/>
      <c r="S50" s="1223"/>
      <c r="T50" s="1223"/>
      <c r="U50" s="1223"/>
      <c r="V50" s="1223"/>
      <c r="W50" s="1223"/>
      <c r="X50" s="1223"/>
      <c r="Y50" s="1223"/>
      <c r="Z50" s="1223"/>
    </row>
    <row r="51" spans="1:26" ht="12.75" customHeight="1">
      <c r="A51" s="1223"/>
      <c r="B51" s="1223"/>
      <c r="C51" s="32"/>
      <c r="D51" s="90"/>
      <c r="E51" s="267"/>
      <c r="F51" s="1223"/>
      <c r="G51" s="1223"/>
      <c r="H51" s="1223"/>
      <c r="I51" s="1223"/>
      <c r="J51" s="1223"/>
      <c r="K51" s="1223"/>
      <c r="L51" s="1223"/>
      <c r="M51" s="1223"/>
      <c r="N51" s="1223"/>
      <c r="O51" s="1223"/>
      <c r="P51" s="1223"/>
      <c r="Q51" s="1223"/>
      <c r="R51" s="1223"/>
      <c r="S51" s="1223"/>
      <c r="T51" s="1223"/>
      <c r="U51" s="1223"/>
      <c r="V51" s="1223"/>
      <c r="W51" s="1223"/>
      <c r="X51" s="1223"/>
      <c r="Y51" s="1223"/>
      <c r="Z51" s="1223"/>
    </row>
    <row r="52" spans="1:26" ht="12.75" customHeight="1">
      <c r="A52" s="1223"/>
      <c r="B52" s="222"/>
      <c r="C52" s="1693"/>
      <c r="D52" s="1517"/>
      <c r="E52" s="267"/>
      <c r="F52" s="1223"/>
      <c r="G52" s="1223"/>
      <c r="H52" s="1223"/>
      <c r="I52" s="1223"/>
      <c r="J52" s="1223"/>
      <c r="K52" s="1223"/>
      <c r="L52" s="1223"/>
      <c r="M52" s="1223"/>
      <c r="N52" s="1223"/>
      <c r="O52" s="1223"/>
      <c r="P52" s="1223"/>
      <c r="Q52" s="1223"/>
      <c r="R52" s="1223"/>
      <c r="S52" s="1223"/>
      <c r="T52" s="1223"/>
      <c r="U52" s="1223"/>
      <c r="V52" s="1223"/>
      <c r="W52" s="1223"/>
      <c r="X52" s="1223"/>
      <c r="Y52" s="1223"/>
      <c r="Z52" s="1223"/>
    </row>
    <row r="53" spans="1:26" ht="12.75" customHeight="1">
      <c r="A53" s="81"/>
      <c r="B53" s="29"/>
      <c r="C53" s="29"/>
      <c r="D53" s="1343"/>
      <c r="E53" s="1343"/>
      <c r="F53" s="1343"/>
      <c r="G53" s="1343"/>
      <c r="H53" s="34"/>
      <c r="I53" s="34"/>
      <c r="J53" s="34"/>
      <c r="K53" s="34"/>
      <c r="L53" s="34"/>
      <c r="M53" s="34"/>
      <c r="N53" s="34"/>
      <c r="O53" s="34"/>
      <c r="P53" s="34"/>
      <c r="Q53" s="34"/>
      <c r="R53" s="34"/>
      <c r="S53" s="34"/>
      <c r="T53" s="34"/>
      <c r="U53" s="34"/>
      <c r="V53" s="34"/>
      <c r="W53" s="34"/>
      <c r="X53" s="34"/>
      <c r="Y53" s="34"/>
      <c r="Z53" s="34"/>
    </row>
    <row r="54" spans="1:26" ht="12.75" customHeight="1">
      <c r="A54" s="81"/>
      <c r="B54" s="29"/>
      <c r="C54" s="29"/>
      <c r="D54" s="1343"/>
      <c r="E54" s="1343"/>
      <c r="F54" s="1343"/>
      <c r="G54" s="1343"/>
      <c r="H54" s="34"/>
      <c r="I54" s="34"/>
      <c r="J54" s="34"/>
      <c r="K54" s="34"/>
      <c r="L54" s="34"/>
      <c r="M54" s="34"/>
      <c r="N54" s="34"/>
      <c r="O54" s="34"/>
      <c r="P54" s="34"/>
      <c r="Q54" s="34"/>
      <c r="R54" s="34"/>
      <c r="S54" s="34"/>
      <c r="T54" s="34"/>
      <c r="U54" s="34"/>
      <c r="V54" s="34"/>
      <c r="W54" s="34"/>
      <c r="X54" s="34"/>
      <c r="Y54" s="34"/>
      <c r="Z54" s="34"/>
    </row>
    <row r="55" spans="1:26" ht="12.75" customHeight="1">
      <c r="A55" s="34"/>
      <c r="B55" s="34"/>
      <c r="C55" s="34"/>
      <c r="D55" s="1344"/>
      <c r="E55" s="1344"/>
      <c r="F55" s="1344"/>
      <c r="G55" s="1344"/>
      <c r="H55" s="34"/>
      <c r="I55" s="34"/>
      <c r="J55" s="34"/>
      <c r="K55" s="34"/>
      <c r="L55" s="34"/>
      <c r="M55" s="34"/>
      <c r="N55" s="34"/>
      <c r="O55" s="34"/>
      <c r="P55" s="34"/>
      <c r="Q55" s="34"/>
      <c r="R55" s="34"/>
      <c r="S55" s="34"/>
      <c r="T55" s="34"/>
      <c r="U55" s="34"/>
      <c r="V55" s="34"/>
      <c r="W55" s="34"/>
      <c r="X55" s="34"/>
      <c r="Y55" s="34"/>
      <c r="Z55" s="34"/>
    </row>
    <row r="56" spans="1:26" ht="12.75" customHeight="1">
      <c r="A56" s="34"/>
      <c r="B56" s="34"/>
      <c r="C56" s="34"/>
      <c r="D56" s="1344"/>
      <c r="E56" s="1344"/>
      <c r="F56" s="1344"/>
      <c r="G56" s="1344"/>
      <c r="H56" s="34"/>
      <c r="I56" s="34"/>
      <c r="J56" s="34"/>
      <c r="K56" s="34"/>
      <c r="L56" s="34"/>
      <c r="M56" s="34"/>
      <c r="N56" s="34"/>
      <c r="O56" s="34"/>
      <c r="P56" s="34"/>
      <c r="Q56" s="34"/>
      <c r="R56" s="34"/>
      <c r="S56" s="34"/>
      <c r="T56" s="34"/>
      <c r="U56" s="34"/>
      <c r="V56" s="34"/>
      <c r="W56" s="34"/>
      <c r="X56" s="34"/>
      <c r="Y56" s="34"/>
      <c r="Z56" s="34"/>
    </row>
    <row r="57" spans="1:26" ht="12.75" customHeight="1">
      <c r="A57" s="34"/>
      <c r="B57" s="34"/>
      <c r="C57" s="34"/>
      <c r="D57" s="1344"/>
      <c r="E57" s="1344"/>
      <c r="F57" s="1344"/>
      <c r="G57" s="1344"/>
      <c r="H57" s="34"/>
      <c r="I57" s="34"/>
      <c r="J57" s="34"/>
      <c r="K57" s="34"/>
      <c r="L57" s="34"/>
      <c r="M57" s="34"/>
      <c r="N57" s="34"/>
      <c r="O57" s="34"/>
      <c r="P57" s="34"/>
      <c r="Q57" s="34"/>
      <c r="R57" s="34"/>
      <c r="S57" s="34"/>
      <c r="T57" s="34"/>
      <c r="U57" s="34"/>
      <c r="V57" s="34"/>
      <c r="W57" s="34"/>
      <c r="X57" s="34"/>
      <c r="Y57" s="34"/>
      <c r="Z57" s="34"/>
    </row>
    <row r="58" spans="1:26" ht="12.75" customHeight="1">
      <c r="A58" s="34"/>
      <c r="B58" s="34"/>
      <c r="C58" s="34"/>
      <c r="D58" s="1344"/>
      <c r="E58" s="1344"/>
      <c r="F58" s="1344"/>
      <c r="G58" s="1344"/>
      <c r="H58" s="34"/>
      <c r="I58" s="34"/>
      <c r="J58" s="34"/>
      <c r="K58" s="34"/>
      <c r="L58" s="34"/>
      <c r="M58" s="34"/>
      <c r="N58" s="34"/>
      <c r="O58" s="34"/>
      <c r="P58" s="34"/>
      <c r="Q58" s="34"/>
      <c r="R58" s="34"/>
      <c r="S58" s="34"/>
      <c r="T58" s="34"/>
      <c r="U58" s="34"/>
      <c r="V58" s="34"/>
      <c r="W58" s="34"/>
      <c r="X58" s="34"/>
      <c r="Y58" s="34"/>
      <c r="Z58" s="34"/>
    </row>
    <row r="59" spans="1:26" ht="12.75" customHeight="1">
      <c r="A59" s="34"/>
      <c r="B59" s="34"/>
      <c r="C59" s="34"/>
      <c r="D59" s="1344"/>
      <c r="E59" s="1344"/>
      <c r="F59" s="1344"/>
      <c r="G59" s="1344"/>
      <c r="H59" s="34"/>
      <c r="I59" s="34"/>
      <c r="J59" s="34"/>
      <c r="K59" s="34"/>
      <c r="L59" s="34"/>
      <c r="M59" s="34"/>
      <c r="N59" s="34"/>
      <c r="O59" s="34"/>
      <c r="P59" s="34"/>
      <c r="Q59" s="34"/>
      <c r="R59" s="34"/>
      <c r="S59" s="34"/>
      <c r="T59" s="34"/>
      <c r="U59" s="34"/>
      <c r="V59" s="34"/>
      <c r="W59" s="34"/>
      <c r="X59" s="34"/>
      <c r="Y59" s="34"/>
      <c r="Z59" s="34"/>
    </row>
    <row r="60" spans="1:26" ht="12.75" customHeight="1">
      <c r="A60" s="34"/>
      <c r="B60" s="34"/>
      <c r="C60" s="34"/>
      <c r="D60" s="1344"/>
      <c r="E60" s="1344"/>
      <c r="F60" s="1344"/>
      <c r="G60" s="1344"/>
      <c r="H60" s="34"/>
      <c r="I60" s="34"/>
      <c r="J60" s="34"/>
      <c r="K60" s="34"/>
      <c r="L60" s="34"/>
      <c r="M60" s="34"/>
      <c r="N60" s="34"/>
      <c r="O60" s="34"/>
      <c r="P60" s="34"/>
      <c r="Q60" s="34"/>
      <c r="R60" s="34"/>
      <c r="S60" s="34"/>
      <c r="T60" s="34"/>
      <c r="U60" s="34"/>
      <c r="V60" s="34"/>
      <c r="W60" s="34"/>
      <c r="X60" s="34"/>
      <c r="Y60" s="34"/>
      <c r="Z60" s="34"/>
    </row>
    <row r="61" spans="1:26" ht="12.75" customHeight="1">
      <c r="A61" s="34"/>
      <c r="B61" s="34"/>
      <c r="C61" s="34"/>
      <c r="D61" s="1344"/>
      <c r="E61" s="1344"/>
      <c r="F61" s="1344"/>
      <c r="G61" s="1344"/>
      <c r="H61" s="34"/>
      <c r="I61" s="34"/>
      <c r="J61" s="34"/>
      <c r="K61" s="34"/>
      <c r="L61" s="34"/>
      <c r="M61" s="34"/>
      <c r="N61" s="34"/>
      <c r="O61" s="34"/>
      <c r="P61" s="34"/>
      <c r="Q61" s="34"/>
      <c r="R61" s="34"/>
      <c r="S61" s="34"/>
      <c r="T61" s="34"/>
      <c r="U61" s="34"/>
      <c r="V61" s="34"/>
      <c r="W61" s="34"/>
      <c r="X61" s="34"/>
      <c r="Y61" s="34"/>
      <c r="Z61" s="34"/>
    </row>
    <row r="62" spans="1:26" ht="12.75" customHeight="1">
      <c r="A62" s="34"/>
      <c r="B62" s="34"/>
      <c r="C62" s="34"/>
      <c r="D62" s="1344"/>
      <c r="E62" s="1344"/>
      <c r="F62" s="1344"/>
      <c r="G62" s="1344"/>
      <c r="H62" s="34"/>
      <c r="I62" s="34"/>
      <c r="J62" s="34"/>
      <c r="K62" s="34"/>
      <c r="L62" s="34"/>
      <c r="M62" s="34"/>
      <c r="N62" s="34"/>
      <c r="O62" s="34"/>
      <c r="P62" s="34"/>
      <c r="Q62" s="34"/>
      <c r="R62" s="34"/>
      <c r="S62" s="34"/>
      <c r="T62" s="34"/>
      <c r="U62" s="34"/>
      <c r="V62" s="34"/>
      <c r="W62" s="34"/>
      <c r="X62" s="34"/>
      <c r="Y62" s="34"/>
      <c r="Z62" s="34"/>
    </row>
    <row r="63" spans="1:26" ht="12.75" customHeight="1">
      <c r="A63" s="34"/>
      <c r="B63" s="34"/>
      <c r="C63" s="34"/>
      <c r="D63" s="1344"/>
      <c r="E63" s="1344"/>
      <c r="F63" s="1344"/>
      <c r="G63" s="1344"/>
      <c r="H63" s="34"/>
      <c r="I63" s="34"/>
      <c r="J63" s="34"/>
      <c r="K63" s="34"/>
      <c r="L63" s="34"/>
      <c r="M63" s="34"/>
      <c r="N63" s="34"/>
      <c r="O63" s="34"/>
      <c r="P63" s="34"/>
      <c r="Q63" s="34"/>
      <c r="R63" s="34"/>
      <c r="S63" s="34"/>
      <c r="T63" s="34"/>
      <c r="U63" s="34"/>
      <c r="V63" s="34"/>
      <c r="W63" s="34"/>
      <c r="X63" s="34"/>
      <c r="Y63" s="34"/>
      <c r="Z63" s="34"/>
    </row>
    <row r="64" spans="1:26" ht="12.75" customHeight="1">
      <c r="A64" s="34"/>
      <c r="B64" s="34"/>
      <c r="C64" s="34"/>
      <c r="D64" s="1344"/>
      <c r="E64" s="1344"/>
      <c r="F64" s="1344"/>
      <c r="G64" s="1344"/>
      <c r="H64" s="34"/>
      <c r="I64" s="34"/>
      <c r="J64" s="34"/>
      <c r="K64" s="34"/>
      <c r="L64" s="34"/>
      <c r="M64" s="34"/>
      <c r="N64" s="34"/>
      <c r="O64" s="34"/>
      <c r="P64" s="34"/>
      <c r="Q64" s="34"/>
      <c r="R64" s="34"/>
      <c r="S64" s="34"/>
      <c r="T64" s="34"/>
      <c r="U64" s="34"/>
      <c r="V64" s="34"/>
      <c r="W64" s="34"/>
      <c r="X64" s="34"/>
      <c r="Y64" s="34"/>
      <c r="Z64" s="34"/>
    </row>
    <row r="65" spans="1:26" ht="12.75" customHeight="1">
      <c r="A65" s="34"/>
      <c r="B65" s="34"/>
      <c r="C65" s="34"/>
      <c r="D65" s="1344"/>
      <c r="E65" s="1344"/>
      <c r="F65" s="1344"/>
      <c r="G65" s="1344"/>
      <c r="H65" s="34"/>
      <c r="I65" s="34"/>
      <c r="J65" s="34"/>
      <c r="K65" s="34"/>
      <c r="L65" s="34"/>
      <c r="M65" s="34"/>
      <c r="N65" s="34"/>
      <c r="O65" s="34"/>
      <c r="P65" s="34"/>
      <c r="Q65" s="34"/>
      <c r="R65" s="34"/>
      <c r="S65" s="34"/>
      <c r="T65" s="34"/>
      <c r="U65" s="34"/>
      <c r="V65" s="34"/>
      <c r="W65" s="34"/>
      <c r="X65" s="34"/>
      <c r="Y65" s="34"/>
      <c r="Z65" s="34"/>
    </row>
    <row r="66" spans="1:26" ht="12.75" customHeight="1">
      <c r="A66" s="34"/>
      <c r="B66" s="34"/>
      <c r="C66" s="34"/>
      <c r="D66" s="1344"/>
      <c r="E66" s="1344"/>
      <c r="F66" s="1344"/>
      <c r="G66" s="1344"/>
      <c r="H66" s="34"/>
      <c r="I66" s="34"/>
      <c r="J66" s="34"/>
      <c r="K66" s="34"/>
      <c r="L66" s="34"/>
      <c r="M66" s="34"/>
      <c r="N66" s="34"/>
      <c r="O66" s="34"/>
      <c r="P66" s="34"/>
      <c r="Q66" s="34"/>
      <c r="R66" s="34"/>
      <c r="S66" s="34"/>
      <c r="T66" s="34"/>
      <c r="U66" s="34"/>
      <c r="V66" s="34"/>
      <c r="W66" s="34"/>
      <c r="X66" s="34"/>
      <c r="Y66" s="34"/>
      <c r="Z66" s="34"/>
    </row>
    <row r="67" spans="1:26" ht="12.75" customHeight="1">
      <c r="A67" s="34"/>
      <c r="B67" s="34"/>
      <c r="C67" s="34"/>
      <c r="D67" s="1344"/>
      <c r="E67" s="1344"/>
      <c r="F67" s="1344"/>
      <c r="G67" s="1344"/>
      <c r="H67" s="34"/>
      <c r="I67" s="34"/>
      <c r="J67" s="34"/>
      <c r="K67" s="34"/>
      <c r="L67" s="34"/>
      <c r="M67" s="34"/>
      <c r="N67" s="34"/>
      <c r="O67" s="34"/>
      <c r="P67" s="34"/>
      <c r="Q67" s="34"/>
      <c r="R67" s="34"/>
      <c r="S67" s="34"/>
      <c r="T67" s="34"/>
      <c r="U67" s="34"/>
      <c r="V67" s="34"/>
      <c r="W67" s="34"/>
      <c r="X67" s="34"/>
      <c r="Y67" s="34"/>
      <c r="Z67" s="34"/>
    </row>
    <row r="68" spans="1:26" ht="12.75" customHeight="1">
      <c r="A68" s="34"/>
      <c r="B68" s="34"/>
      <c r="C68" s="34"/>
      <c r="D68" s="1344"/>
      <c r="E68" s="1344"/>
      <c r="F68" s="1344"/>
      <c r="G68" s="1344"/>
      <c r="H68" s="34"/>
      <c r="I68" s="34"/>
      <c r="J68" s="34"/>
      <c r="K68" s="34"/>
      <c r="L68" s="34"/>
      <c r="M68" s="34"/>
      <c r="N68" s="34"/>
      <c r="O68" s="34"/>
      <c r="P68" s="34"/>
      <c r="Q68" s="34"/>
      <c r="R68" s="34"/>
      <c r="S68" s="34"/>
      <c r="T68" s="34"/>
      <c r="U68" s="34"/>
      <c r="V68" s="34"/>
      <c r="W68" s="34"/>
      <c r="X68" s="34"/>
      <c r="Y68" s="34"/>
      <c r="Z68" s="34"/>
    </row>
    <row r="69" spans="1:26" ht="12.75" customHeight="1">
      <c r="A69" s="34"/>
      <c r="B69" s="34"/>
      <c r="C69" s="34"/>
      <c r="D69" s="1344"/>
      <c r="E69" s="1344"/>
      <c r="F69" s="1344"/>
      <c r="G69" s="1344"/>
      <c r="H69" s="34"/>
      <c r="I69" s="34"/>
      <c r="J69" s="34"/>
      <c r="K69" s="34"/>
      <c r="L69" s="34"/>
      <c r="M69" s="34"/>
      <c r="N69" s="34"/>
      <c r="O69" s="34"/>
      <c r="P69" s="34"/>
      <c r="Q69" s="34"/>
      <c r="R69" s="34"/>
      <c r="S69" s="34"/>
      <c r="T69" s="34"/>
      <c r="U69" s="34"/>
      <c r="V69" s="34"/>
      <c r="W69" s="34"/>
      <c r="X69" s="34"/>
      <c r="Y69" s="34"/>
      <c r="Z69" s="34"/>
    </row>
    <row r="70" spans="1:26" ht="12.75" customHeight="1">
      <c r="A70" s="34"/>
      <c r="B70" s="34"/>
      <c r="C70" s="34"/>
      <c r="D70" s="1344"/>
      <c r="E70" s="1344"/>
      <c r="F70" s="1344"/>
      <c r="G70" s="1344"/>
      <c r="H70" s="34"/>
      <c r="I70" s="34"/>
      <c r="J70" s="34"/>
      <c r="K70" s="34"/>
      <c r="L70" s="34"/>
      <c r="M70" s="34"/>
      <c r="N70" s="34"/>
      <c r="O70" s="34"/>
      <c r="P70" s="34"/>
      <c r="Q70" s="34"/>
      <c r="R70" s="34"/>
      <c r="S70" s="34"/>
      <c r="T70" s="34"/>
      <c r="U70" s="34"/>
      <c r="V70" s="34"/>
      <c r="W70" s="34"/>
      <c r="X70" s="34"/>
      <c r="Y70" s="34"/>
      <c r="Z70" s="34"/>
    </row>
    <row r="71" spans="1:26" ht="12.75" customHeight="1">
      <c r="A71" s="34"/>
      <c r="B71" s="34"/>
      <c r="C71" s="34"/>
      <c r="D71" s="1344"/>
      <c r="E71" s="1344"/>
      <c r="F71" s="1344"/>
      <c r="G71" s="1344"/>
      <c r="H71" s="34"/>
      <c r="I71" s="34"/>
      <c r="J71" s="34"/>
      <c r="K71" s="34"/>
      <c r="L71" s="34"/>
      <c r="M71" s="34"/>
      <c r="N71" s="34"/>
      <c r="O71" s="34"/>
      <c r="P71" s="34"/>
      <c r="Q71" s="34"/>
      <c r="R71" s="34"/>
      <c r="S71" s="34"/>
      <c r="T71" s="34"/>
      <c r="U71" s="34"/>
      <c r="V71" s="34"/>
      <c r="W71" s="34"/>
      <c r="X71" s="34"/>
      <c r="Y71" s="34"/>
      <c r="Z71" s="34"/>
    </row>
    <row r="72" spans="1:26" ht="12.75" customHeight="1">
      <c r="A72" s="34"/>
      <c r="B72" s="34"/>
      <c r="C72" s="34"/>
      <c r="D72" s="1344"/>
      <c r="E72" s="1344"/>
      <c r="F72" s="1344"/>
      <c r="G72" s="1344"/>
      <c r="H72" s="34"/>
      <c r="I72" s="34"/>
      <c r="J72" s="34"/>
      <c r="K72" s="34"/>
      <c r="L72" s="34"/>
      <c r="M72" s="34"/>
      <c r="N72" s="34"/>
      <c r="O72" s="34"/>
      <c r="P72" s="34"/>
      <c r="Q72" s="34"/>
      <c r="R72" s="34"/>
      <c r="S72" s="34"/>
      <c r="T72" s="34"/>
      <c r="U72" s="34"/>
      <c r="V72" s="34"/>
      <c r="W72" s="34"/>
      <c r="X72" s="34"/>
      <c r="Y72" s="34"/>
      <c r="Z72" s="34"/>
    </row>
    <row r="73" spans="1:26" ht="12.75" customHeight="1">
      <c r="A73" s="34"/>
      <c r="B73" s="34"/>
      <c r="C73" s="34"/>
      <c r="D73" s="1344"/>
      <c r="E73" s="1344"/>
      <c r="F73" s="1344"/>
      <c r="G73" s="1344"/>
      <c r="H73" s="34"/>
      <c r="I73" s="34"/>
      <c r="J73" s="34"/>
      <c r="K73" s="34"/>
      <c r="L73" s="34"/>
      <c r="M73" s="34"/>
      <c r="N73" s="34"/>
      <c r="O73" s="34"/>
      <c r="P73" s="34"/>
      <c r="Q73" s="34"/>
      <c r="R73" s="34"/>
      <c r="S73" s="34"/>
      <c r="T73" s="34"/>
      <c r="U73" s="34"/>
      <c r="V73" s="34"/>
      <c r="W73" s="34"/>
      <c r="X73" s="34"/>
      <c r="Y73" s="34"/>
      <c r="Z73" s="34"/>
    </row>
    <row r="74" spans="1:26" ht="12.75" customHeight="1">
      <c r="A74" s="34"/>
      <c r="B74" s="34"/>
      <c r="C74" s="34"/>
      <c r="D74" s="1344"/>
      <c r="E74" s="1344"/>
      <c r="F74" s="1344"/>
      <c r="G74" s="1344"/>
      <c r="H74" s="34"/>
      <c r="I74" s="34"/>
      <c r="J74" s="34"/>
      <c r="K74" s="34"/>
      <c r="L74" s="34"/>
      <c r="M74" s="34"/>
      <c r="N74" s="34"/>
      <c r="O74" s="34"/>
      <c r="P74" s="34"/>
      <c r="Q74" s="34"/>
      <c r="R74" s="34"/>
      <c r="S74" s="34"/>
      <c r="T74" s="34"/>
      <c r="U74" s="34"/>
      <c r="V74" s="34"/>
      <c r="W74" s="34"/>
      <c r="X74" s="34"/>
      <c r="Y74" s="34"/>
      <c r="Z74" s="34"/>
    </row>
    <row r="75" spans="1:26" ht="12.75" customHeight="1">
      <c r="A75" s="34"/>
      <c r="B75" s="34"/>
      <c r="C75" s="34"/>
      <c r="D75" s="1344"/>
      <c r="E75" s="1344"/>
      <c r="F75" s="1344"/>
      <c r="G75" s="1344"/>
      <c r="H75" s="34"/>
      <c r="I75" s="34"/>
      <c r="J75" s="34"/>
      <c r="K75" s="34"/>
      <c r="L75" s="34"/>
      <c r="M75" s="34"/>
      <c r="N75" s="34"/>
      <c r="O75" s="34"/>
      <c r="P75" s="34"/>
      <c r="Q75" s="34"/>
      <c r="R75" s="34"/>
      <c r="S75" s="34"/>
      <c r="T75" s="34"/>
      <c r="U75" s="34"/>
      <c r="V75" s="34"/>
      <c r="W75" s="34"/>
      <c r="X75" s="34"/>
      <c r="Y75" s="34"/>
      <c r="Z75" s="34"/>
    </row>
    <row r="76" spans="1:26" ht="12.75" customHeight="1">
      <c r="A76" s="34"/>
      <c r="B76" s="34"/>
      <c r="C76" s="34"/>
      <c r="D76" s="1344"/>
      <c r="E76" s="1344"/>
      <c r="F76" s="1344"/>
      <c r="G76" s="1344"/>
      <c r="H76" s="34"/>
      <c r="I76" s="34"/>
      <c r="J76" s="34"/>
      <c r="K76" s="34"/>
      <c r="L76" s="34"/>
      <c r="M76" s="34"/>
      <c r="N76" s="34"/>
      <c r="O76" s="34"/>
      <c r="P76" s="34"/>
      <c r="Q76" s="34"/>
      <c r="R76" s="34"/>
      <c r="S76" s="34"/>
      <c r="T76" s="34"/>
      <c r="U76" s="34"/>
      <c r="V76" s="34"/>
      <c r="W76" s="34"/>
      <c r="X76" s="34"/>
      <c r="Y76" s="34"/>
      <c r="Z76" s="34"/>
    </row>
    <row r="77" spans="1:26" ht="12.75" customHeight="1">
      <c r="A77" s="34"/>
      <c r="B77" s="34"/>
      <c r="C77" s="34"/>
      <c r="D77" s="1344"/>
      <c r="E77" s="1344"/>
      <c r="F77" s="1344"/>
      <c r="G77" s="1344"/>
      <c r="H77" s="34"/>
      <c r="I77" s="34"/>
      <c r="J77" s="34"/>
      <c r="K77" s="34"/>
      <c r="L77" s="34"/>
      <c r="M77" s="34"/>
      <c r="N77" s="34"/>
      <c r="O77" s="34"/>
      <c r="P77" s="34"/>
      <c r="Q77" s="34"/>
      <c r="R77" s="34"/>
      <c r="S77" s="34"/>
      <c r="T77" s="34"/>
      <c r="U77" s="34"/>
      <c r="V77" s="34"/>
      <c r="W77" s="34"/>
      <c r="X77" s="34"/>
      <c r="Y77" s="34"/>
      <c r="Z77" s="34"/>
    </row>
    <row r="78" spans="1:26" ht="12.75" customHeight="1">
      <c r="A78" s="34"/>
      <c r="B78" s="34"/>
      <c r="C78" s="34"/>
      <c r="D78" s="1344"/>
      <c r="E78" s="1344"/>
      <c r="F78" s="1344"/>
      <c r="G78" s="1344"/>
      <c r="H78" s="34"/>
      <c r="I78" s="34"/>
      <c r="J78" s="34"/>
      <c r="K78" s="34"/>
      <c r="L78" s="34"/>
      <c r="M78" s="34"/>
      <c r="N78" s="34"/>
      <c r="O78" s="34"/>
      <c r="P78" s="34"/>
      <c r="Q78" s="34"/>
      <c r="R78" s="34"/>
      <c r="S78" s="34"/>
      <c r="T78" s="34"/>
      <c r="U78" s="34"/>
      <c r="V78" s="34"/>
      <c r="W78" s="34"/>
      <c r="X78" s="34"/>
      <c r="Y78" s="34"/>
      <c r="Z78" s="34"/>
    </row>
    <row r="79" spans="1:26" ht="12.75" customHeight="1">
      <c r="A79" s="34"/>
      <c r="B79" s="34"/>
      <c r="C79" s="34"/>
      <c r="D79" s="1344"/>
      <c r="E79" s="1344"/>
      <c r="F79" s="1344"/>
      <c r="G79" s="1344"/>
      <c r="H79" s="34"/>
      <c r="I79" s="34"/>
      <c r="J79" s="34"/>
      <c r="K79" s="34"/>
      <c r="L79" s="34"/>
      <c r="M79" s="34"/>
      <c r="N79" s="34"/>
      <c r="O79" s="34"/>
      <c r="P79" s="34"/>
      <c r="Q79" s="34"/>
      <c r="R79" s="34"/>
      <c r="S79" s="34"/>
      <c r="T79" s="34"/>
      <c r="U79" s="34"/>
      <c r="V79" s="34"/>
      <c r="W79" s="34"/>
      <c r="X79" s="34"/>
      <c r="Y79" s="34"/>
      <c r="Z79" s="34"/>
    </row>
    <row r="80" spans="1:26" ht="12.75" customHeight="1">
      <c r="A80" s="34"/>
      <c r="B80" s="34"/>
      <c r="C80" s="34"/>
      <c r="D80" s="1344"/>
      <c r="E80" s="1344"/>
      <c r="F80" s="1344"/>
      <c r="G80" s="1344"/>
      <c r="H80" s="34"/>
      <c r="I80" s="34"/>
      <c r="J80" s="34"/>
      <c r="K80" s="34"/>
      <c r="L80" s="34"/>
      <c r="M80" s="34"/>
      <c r="N80" s="34"/>
      <c r="O80" s="34"/>
      <c r="P80" s="34"/>
      <c r="Q80" s="34"/>
      <c r="R80" s="34"/>
      <c r="S80" s="34"/>
      <c r="T80" s="34"/>
      <c r="U80" s="34"/>
      <c r="V80" s="34"/>
      <c r="W80" s="34"/>
      <c r="X80" s="34"/>
      <c r="Y80" s="34"/>
      <c r="Z80" s="34"/>
    </row>
    <row r="81" spans="1:26" ht="12.75" customHeight="1">
      <c r="A81" s="34"/>
      <c r="B81" s="34"/>
      <c r="C81" s="34"/>
      <c r="D81" s="1344"/>
      <c r="E81" s="1344"/>
      <c r="F81" s="1344"/>
      <c r="G81" s="1344"/>
      <c r="H81" s="34"/>
      <c r="I81" s="34"/>
      <c r="J81" s="34"/>
      <c r="K81" s="34"/>
      <c r="L81" s="34"/>
      <c r="M81" s="34"/>
      <c r="N81" s="34"/>
      <c r="O81" s="34"/>
      <c r="P81" s="34"/>
      <c r="Q81" s="34"/>
      <c r="R81" s="34"/>
      <c r="S81" s="34"/>
      <c r="T81" s="34"/>
      <c r="U81" s="34"/>
      <c r="V81" s="34"/>
      <c r="W81" s="34"/>
      <c r="X81" s="34"/>
      <c r="Y81" s="34"/>
      <c r="Z81" s="34"/>
    </row>
    <row r="82" spans="1:26" ht="12.75" customHeight="1">
      <c r="A82" s="34"/>
      <c r="B82" s="34"/>
      <c r="C82" s="34"/>
      <c r="D82" s="1344"/>
      <c r="E82" s="1344"/>
      <c r="F82" s="1344"/>
      <c r="G82" s="1344"/>
      <c r="H82" s="34"/>
      <c r="I82" s="34"/>
      <c r="J82" s="34"/>
      <c r="K82" s="34"/>
      <c r="L82" s="34"/>
      <c r="M82" s="34"/>
      <c r="N82" s="34"/>
      <c r="O82" s="34"/>
      <c r="P82" s="34"/>
      <c r="Q82" s="34"/>
      <c r="R82" s="34"/>
      <c r="S82" s="34"/>
      <c r="T82" s="34"/>
      <c r="U82" s="34"/>
      <c r="V82" s="34"/>
      <c r="W82" s="34"/>
      <c r="X82" s="34"/>
      <c r="Y82" s="34"/>
      <c r="Z82" s="34"/>
    </row>
    <row r="83" spans="1:26" ht="12.75" customHeight="1">
      <c r="A83" s="34"/>
      <c r="B83" s="34"/>
      <c r="C83" s="34"/>
      <c r="D83" s="1344"/>
      <c r="E83" s="1344"/>
      <c r="F83" s="1344"/>
      <c r="G83" s="1344"/>
      <c r="H83" s="34"/>
      <c r="I83" s="34"/>
      <c r="J83" s="34"/>
      <c r="K83" s="34"/>
      <c r="L83" s="34"/>
      <c r="M83" s="34"/>
      <c r="N83" s="34"/>
      <c r="O83" s="34"/>
      <c r="P83" s="34"/>
      <c r="Q83" s="34"/>
      <c r="R83" s="34"/>
      <c r="S83" s="34"/>
      <c r="T83" s="34"/>
      <c r="U83" s="34"/>
      <c r="V83" s="34"/>
      <c r="W83" s="34"/>
      <c r="X83" s="34"/>
      <c r="Y83" s="34"/>
      <c r="Z83" s="34"/>
    </row>
    <row r="84" spans="1:26" ht="12.75" customHeight="1">
      <c r="A84" s="34"/>
      <c r="B84" s="34"/>
      <c r="C84" s="34"/>
      <c r="D84" s="1344"/>
      <c r="E84" s="1344"/>
      <c r="F84" s="1344"/>
      <c r="G84" s="1344"/>
      <c r="H84" s="34"/>
      <c r="I84" s="34"/>
      <c r="J84" s="34"/>
      <c r="K84" s="34"/>
      <c r="L84" s="34"/>
      <c r="M84" s="34"/>
      <c r="N84" s="34"/>
      <c r="O84" s="34"/>
      <c r="P84" s="34"/>
      <c r="Q84" s="34"/>
      <c r="R84" s="34"/>
      <c r="S84" s="34"/>
      <c r="T84" s="34"/>
      <c r="U84" s="34"/>
      <c r="V84" s="34"/>
      <c r="W84" s="34"/>
      <c r="X84" s="34"/>
      <c r="Y84" s="34"/>
      <c r="Z84" s="34"/>
    </row>
    <row r="85" spans="1:26" ht="12.75" customHeight="1">
      <c r="A85" s="34"/>
      <c r="B85" s="34"/>
      <c r="C85" s="34"/>
      <c r="D85" s="1344"/>
      <c r="E85" s="1344"/>
      <c r="F85" s="1344"/>
      <c r="G85" s="1344"/>
      <c r="H85" s="34"/>
      <c r="I85" s="34"/>
      <c r="J85" s="34"/>
      <c r="K85" s="34"/>
      <c r="L85" s="34"/>
      <c r="M85" s="34"/>
      <c r="N85" s="34"/>
      <c r="O85" s="34"/>
      <c r="P85" s="34"/>
      <c r="Q85" s="34"/>
      <c r="R85" s="34"/>
      <c r="S85" s="34"/>
      <c r="T85" s="34"/>
      <c r="U85" s="34"/>
      <c r="V85" s="34"/>
      <c r="W85" s="34"/>
      <c r="X85" s="34"/>
      <c r="Y85" s="34"/>
      <c r="Z85" s="34"/>
    </row>
    <row r="86" spans="1:26" ht="12.75" customHeight="1">
      <c r="A86" s="34"/>
      <c r="B86" s="34"/>
      <c r="C86" s="34"/>
      <c r="D86" s="1344"/>
      <c r="E86" s="1344"/>
      <c r="F86" s="1344"/>
      <c r="G86" s="1344"/>
      <c r="H86" s="34"/>
      <c r="I86" s="34"/>
      <c r="J86" s="34"/>
      <c r="K86" s="34"/>
      <c r="L86" s="34"/>
      <c r="M86" s="34"/>
      <c r="N86" s="34"/>
      <c r="O86" s="34"/>
      <c r="P86" s="34"/>
      <c r="Q86" s="34"/>
      <c r="R86" s="34"/>
      <c r="S86" s="34"/>
      <c r="T86" s="34"/>
      <c r="U86" s="34"/>
      <c r="V86" s="34"/>
      <c r="W86" s="34"/>
      <c r="X86" s="34"/>
      <c r="Y86" s="34"/>
      <c r="Z86" s="34"/>
    </row>
    <row r="87" spans="1:26" ht="12.75" customHeight="1">
      <c r="A87" s="34"/>
      <c r="B87" s="34"/>
      <c r="C87" s="34"/>
      <c r="D87" s="1344"/>
      <c r="E87" s="1344"/>
      <c r="F87" s="1344"/>
      <c r="G87" s="1344"/>
      <c r="H87" s="34"/>
      <c r="I87" s="34"/>
      <c r="J87" s="34"/>
      <c r="K87" s="34"/>
      <c r="L87" s="34"/>
      <c r="M87" s="34"/>
      <c r="N87" s="34"/>
      <c r="O87" s="34"/>
      <c r="P87" s="34"/>
      <c r="Q87" s="34"/>
      <c r="R87" s="34"/>
      <c r="S87" s="34"/>
      <c r="T87" s="34"/>
      <c r="U87" s="34"/>
      <c r="V87" s="34"/>
      <c r="W87" s="34"/>
      <c r="X87" s="34"/>
      <c r="Y87" s="34"/>
      <c r="Z87" s="34"/>
    </row>
    <row r="88" spans="1:26" ht="12.75" customHeight="1">
      <c r="A88" s="34"/>
      <c r="B88" s="34"/>
      <c r="C88" s="34"/>
      <c r="D88" s="1344"/>
      <c r="E88" s="1344"/>
      <c r="F88" s="1344"/>
      <c r="G88" s="1344"/>
      <c r="H88" s="34"/>
      <c r="I88" s="34"/>
      <c r="J88" s="34"/>
      <c r="K88" s="34"/>
      <c r="L88" s="34"/>
      <c r="M88" s="34"/>
      <c r="N88" s="34"/>
      <c r="O88" s="34"/>
      <c r="P88" s="34"/>
      <c r="Q88" s="34"/>
      <c r="R88" s="34"/>
      <c r="S88" s="34"/>
      <c r="T88" s="34"/>
      <c r="U88" s="34"/>
      <c r="V88" s="34"/>
      <c r="W88" s="34"/>
      <c r="X88" s="34"/>
      <c r="Y88" s="34"/>
      <c r="Z88" s="34"/>
    </row>
    <row r="89" spans="1:26" ht="12.75" customHeight="1">
      <c r="A89" s="34"/>
      <c r="B89" s="34"/>
      <c r="C89" s="34"/>
      <c r="D89" s="1344"/>
      <c r="E89" s="1344"/>
      <c r="F89" s="1344"/>
      <c r="G89" s="1344"/>
      <c r="H89" s="34"/>
      <c r="I89" s="34"/>
      <c r="J89" s="34"/>
      <c r="K89" s="34"/>
      <c r="L89" s="34"/>
      <c r="M89" s="34"/>
      <c r="N89" s="34"/>
      <c r="O89" s="34"/>
      <c r="P89" s="34"/>
      <c r="Q89" s="34"/>
      <c r="R89" s="34"/>
      <c r="S89" s="34"/>
      <c r="T89" s="34"/>
      <c r="U89" s="34"/>
      <c r="V89" s="34"/>
      <c r="W89" s="34"/>
      <c r="X89" s="34"/>
      <c r="Y89" s="34"/>
      <c r="Z89" s="34"/>
    </row>
    <row r="90" spans="1:26" ht="12.75" customHeight="1">
      <c r="A90" s="34"/>
      <c r="B90" s="34"/>
      <c r="C90" s="34"/>
      <c r="D90" s="1344"/>
      <c r="E90" s="1344"/>
      <c r="F90" s="1344"/>
      <c r="G90" s="1344"/>
      <c r="H90" s="34"/>
      <c r="I90" s="34"/>
      <c r="J90" s="34"/>
      <c r="K90" s="34"/>
      <c r="L90" s="34"/>
      <c r="M90" s="34"/>
      <c r="N90" s="34"/>
      <c r="O90" s="34"/>
      <c r="P90" s="34"/>
      <c r="Q90" s="34"/>
      <c r="R90" s="34"/>
      <c r="S90" s="34"/>
      <c r="T90" s="34"/>
      <c r="U90" s="34"/>
      <c r="V90" s="34"/>
      <c r="W90" s="34"/>
      <c r="X90" s="34"/>
      <c r="Y90" s="34"/>
      <c r="Z90" s="34"/>
    </row>
    <row r="91" spans="1:26" ht="12.75" customHeight="1">
      <c r="A91" s="34"/>
      <c r="B91" s="34"/>
      <c r="C91" s="34"/>
      <c r="D91" s="1344"/>
      <c r="E91" s="1344"/>
      <c r="F91" s="1344"/>
      <c r="G91" s="1344"/>
      <c r="H91" s="34"/>
      <c r="I91" s="34"/>
      <c r="J91" s="34"/>
      <c r="K91" s="34"/>
      <c r="L91" s="34"/>
      <c r="M91" s="34"/>
      <c r="N91" s="34"/>
      <c r="O91" s="34"/>
      <c r="P91" s="34"/>
      <c r="Q91" s="34"/>
      <c r="R91" s="34"/>
      <c r="S91" s="34"/>
      <c r="T91" s="34"/>
      <c r="U91" s="34"/>
      <c r="V91" s="34"/>
      <c r="W91" s="34"/>
      <c r="X91" s="34"/>
      <c r="Y91" s="34"/>
      <c r="Z91" s="34"/>
    </row>
    <row r="92" spans="1:26" ht="12.75" customHeight="1">
      <c r="A92" s="34"/>
      <c r="B92" s="34"/>
      <c r="C92" s="34"/>
      <c r="D92" s="1344"/>
      <c r="E92" s="1344"/>
      <c r="F92" s="1344"/>
      <c r="G92" s="1344"/>
      <c r="H92" s="34"/>
      <c r="I92" s="34"/>
      <c r="J92" s="34"/>
      <c r="K92" s="34"/>
      <c r="L92" s="34"/>
      <c r="M92" s="34"/>
      <c r="N92" s="34"/>
      <c r="O92" s="34"/>
      <c r="P92" s="34"/>
      <c r="Q92" s="34"/>
      <c r="R92" s="34"/>
      <c r="S92" s="34"/>
      <c r="T92" s="34"/>
      <c r="U92" s="34"/>
      <c r="V92" s="34"/>
      <c r="W92" s="34"/>
      <c r="X92" s="34"/>
      <c r="Y92" s="34"/>
      <c r="Z92" s="34"/>
    </row>
    <row r="93" spans="1:26" ht="12.75" customHeight="1">
      <c r="A93" s="34"/>
      <c r="B93" s="34"/>
      <c r="C93" s="34"/>
      <c r="D93" s="1344"/>
      <c r="E93" s="1344"/>
      <c r="F93" s="1344"/>
      <c r="G93" s="1344"/>
      <c r="H93" s="34"/>
      <c r="I93" s="34"/>
      <c r="J93" s="34"/>
      <c r="K93" s="34"/>
      <c r="L93" s="34"/>
      <c r="M93" s="34"/>
      <c r="N93" s="34"/>
      <c r="O93" s="34"/>
      <c r="P93" s="34"/>
      <c r="Q93" s="34"/>
      <c r="R93" s="34"/>
      <c r="S93" s="34"/>
      <c r="T93" s="34"/>
      <c r="U93" s="34"/>
      <c r="V93" s="34"/>
      <c r="W93" s="34"/>
      <c r="X93" s="34"/>
      <c r="Y93" s="34"/>
      <c r="Z93" s="34"/>
    </row>
    <row r="94" spans="1:26" ht="12.75" customHeight="1">
      <c r="A94" s="34"/>
      <c r="B94" s="34"/>
      <c r="C94" s="34"/>
      <c r="D94" s="1344"/>
      <c r="E94" s="1344"/>
      <c r="F94" s="1344"/>
      <c r="G94" s="1344"/>
      <c r="H94" s="34"/>
      <c r="I94" s="34"/>
      <c r="J94" s="34"/>
      <c r="K94" s="34"/>
      <c r="L94" s="34"/>
      <c r="M94" s="34"/>
      <c r="N94" s="34"/>
      <c r="O94" s="34"/>
      <c r="P94" s="34"/>
      <c r="Q94" s="34"/>
      <c r="R94" s="34"/>
      <c r="S94" s="34"/>
      <c r="T94" s="34"/>
      <c r="U94" s="34"/>
      <c r="V94" s="34"/>
      <c r="W94" s="34"/>
      <c r="X94" s="34"/>
      <c r="Y94" s="34"/>
      <c r="Z94" s="34"/>
    </row>
    <row r="95" spans="1:26" ht="12.75" customHeight="1">
      <c r="A95" s="34"/>
      <c r="B95" s="34"/>
      <c r="C95" s="34"/>
      <c r="D95" s="1344"/>
      <c r="E95" s="1344"/>
      <c r="F95" s="1344"/>
      <c r="G95" s="1344"/>
      <c r="H95" s="34"/>
      <c r="I95" s="34"/>
      <c r="J95" s="34"/>
      <c r="K95" s="34"/>
      <c r="L95" s="34"/>
      <c r="M95" s="34"/>
      <c r="N95" s="34"/>
      <c r="O95" s="34"/>
      <c r="P95" s="34"/>
      <c r="Q95" s="34"/>
      <c r="R95" s="34"/>
      <c r="S95" s="34"/>
      <c r="T95" s="34"/>
      <c r="U95" s="34"/>
      <c r="V95" s="34"/>
      <c r="W95" s="34"/>
      <c r="X95" s="34"/>
      <c r="Y95" s="34"/>
      <c r="Z95" s="34"/>
    </row>
    <row r="96" spans="1:26" ht="12.75" customHeight="1">
      <c r="A96" s="34"/>
      <c r="B96" s="34"/>
      <c r="C96" s="34"/>
      <c r="D96" s="1344"/>
      <c r="E96" s="1344"/>
      <c r="F96" s="1344"/>
      <c r="G96" s="1344"/>
      <c r="H96" s="34"/>
      <c r="I96" s="34"/>
      <c r="J96" s="34"/>
      <c r="K96" s="34"/>
      <c r="L96" s="34"/>
      <c r="M96" s="34"/>
      <c r="N96" s="34"/>
      <c r="O96" s="34"/>
      <c r="P96" s="34"/>
      <c r="Q96" s="34"/>
      <c r="R96" s="34"/>
      <c r="S96" s="34"/>
      <c r="T96" s="34"/>
      <c r="U96" s="34"/>
      <c r="V96" s="34"/>
      <c r="W96" s="34"/>
      <c r="X96" s="34"/>
      <c r="Y96" s="34"/>
      <c r="Z96" s="34"/>
    </row>
    <row r="97" spans="1:26" ht="12.75" customHeight="1">
      <c r="A97" s="34"/>
      <c r="B97" s="34"/>
      <c r="C97" s="34"/>
      <c r="D97" s="1344"/>
      <c r="E97" s="1344"/>
      <c r="F97" s="1344"/>
      <c r="G97" s="1344"/>
      <c r="H97" s="34"/>
      <c r="I97" s="34"/>
      <c r="J97" s="34"/>
      <c r="K97" s="34"/>
      <c r="L97" s="34"/>
      <c r="M97" s="34"/>
      <c r="N97" s="34"/>
      <c r="O97" s="34"/>
      <c r="P97" s="34"/>
      <c r="Q97" s="34"/>
      <c r="R97" s="34"/>
      <c r="S97" s="34"/>
      <c r="T97" s="34"/>
      <c r="U97" s="34"/>
      <c r="V97" s="34"/>
      <c r="W97" s="34"/>
      <c r="X97" s="34"/>
      <c r="Y97" s="34"/>
      <c r="Z97" s="34"/>
    </row>
    <row r="98" spans="1:26" ht="12.75" customHeight="1">
      <c r="A98" s="34"/>
      <c r="B98" s="34"/>
      <c r="C98" s="34"/>
      <c r="D98" s="1344"/>
      <c r="E98" s="1344"/>
      <c r="F98" s="1344"/>
      <c r="G98" s="1344"/>
      <c r="H98" s="34"/>
      <c r="I98" s="34"/>
      <c r="J98" s="34"/>
      <c r="K98" s="34"/>
      <c r="L98" s="34"/>
      <c r="M98" s="34"/>
      <c r="N98" s="34"/>
      <c r="O98" s="34"/>
      <c r="P98" s="34"/>
      <c r="Q98" s="34"/>
      <c r="R98" s="34"/>
      <c r="S98" s="34"/>
      <c r="T98" s="34"/>
      <c r="U98" s="34"/>
      <c r="V98" s="34"/>
      <c r="W98" s="34"/>
      <c r="X98" s="34"/>
      <c r="Y98" s="34"/>
      <c r="Z98" s="34"/>
    </row>
    <row r="99" spans="1:26" ht="12.75" customHeight="1">
      <c r="A99" s="34"/>
      <c r="B99" s="34"/>
      <c r="C99" s="34"/>
      <c r="D99" s="1344"/>
      <c r="E99" s="1344"/>
      <c r="F99" s="1344"/>
      <c r="G99" s="1344"/>
      <c r="H99" s="34"/>
      <c r="I99" s="34"/>
      <c r="J99" s="34"/>
      <c r="K99" s="34"/>
      <c r="L99" s="34"/>
      <c r="M99" s="34"/>
      <c r="N99" s="34"/>
      <c r="O99" s="34"/>
      <c r="P99" s="34"/>
      <c r="Q99" s="34"/>
      <c r="R99" s="34"/>
      <c r="S99" s="34"/>
      <c r="T99" s="34"/>
      <c r="U99" s="34"/>
      <c r="V99" s="34"/>
      <c r="W99" s="34"/>
      <c r="X99" s="34"/>
      <c r="Y99" s="34"/>
      <c r="Z99" s="34"/>
    </row>
    <row r="100" spans="1:26" ht="12.75" customHeight="1">
      <c r="A100" s="34"/>
      <c r="B100" s="34"/>
      <c r="C100" s="34"/>
      <c r="D100" s="1344"/>
      <c r="E100" s="1344"/>
      <c r="F100" s="1344"/>
      <c r="G100" s="1344"/>
      <c r="H100" s="34"/>
      <c r="I100" s="34"/>
      <c r="J100" s="34"/>
      <c r="K100" s="34"/>
      <c r="L100" s="34"/>
      <c r="M100" s="34"/>
      <c r="N100" s="34"/>
      <c r="O100" s="34"/>
      <c r="P100" s="34"/>
      <c r="Q100" s="34"/>
      <c r="R100" s="34"/>
      <c r="S100" s="34"/>
      <c r="T100" s="34"/>
      <c r="U100" s="34"/>
      <c r="V100" s="34"/>
      <c r="W100" s="34"/>
      <c r="X100" s="34"/>
      <c r="Y100" s="34"/>
      <c r="Z100" s="34"/>
    </row>
    <row r="101" spans="1:26" ht="12.75" customHeight="1">
      <c r="A101" s="34"/>
      <c r="B101" s="34"/>
      <c r="C101" s="34"/>
      <c r="D101" s="1344"/>
      <c r="E101" s="1344"/>
      <c r="F101" s="1344"/>
      <c r="G101" s="1344"/>
      <c r="H101" s="34"/>
      <c r="I101" s="34"/>
      <c r="J101" s="34"/>
      <c r="K101" s="34"/>
      <c r="L101" s="34"/>
      <c r="M101" s="34"/>
      <c r="N101" s="34"/>
      <c r="O101" s="34"/>
      <c r="P101" s="34"/>
      <c r="Q101" s="34"/>
      <c r="R101" s="34"/>
      <c r="S101" s="34"/>
      <c r="T101" s="34"/>
      <c r="U101" s="34"/>
      <c r="V101" s="34"/>
      <c r="W101" s="34"/>
      <c r="X101" s="34"/>
      <c r="Y101" s="34"/>
      <c r="Z101" s="34"/>
    </row>
    <row r="102" spans="1:26" ht="12.75" customHeight="1">
      <c r="A102" s="34"/>
      <c r="B102" s="34"/>
      <c r="C102" s="34"/>
      <c r="D102" s="1344"/>
      <c r="E102" s="1344"/>
      <c r="F102" s="1344"/>
      <c r="G102" s="1344"/>
      <c r="H102" s="34"/>
      <c r="I102" s="34"/>
      <c r="J102" s="34"/>
      <c r="K102" s="34"/>
      <c r="L102" s="34"/>
      <c r="M102" s="34"/>
      <c r="N102" s="34"/>
      <c r="O102" s="34"/>
      <c r="P102" s="34"/>
      <c r="Q102" s="34"/>
      <c r="R102" s="34"/>
      <c r="S102" s="34"/>
      <c r="T102" s="34"/>
      <c r="U102" s="34"/>
      <c r="V102" s="34"/>
      <c r="W102" s="34"/>
      <c r="X102" s="34"/>
      <c r="Y102" s="34"/>
      <c r="Z102" s="34"/>
    </row>
    <row r="103" spans="1:26" ht="12.75" customHeight="1">
      <c r="A103" s="34"/>
      <c r="B103" s="34"/>
      <c r="C103" s="34"/>
      <c r="D103" s="1344"/>
      <c r="E103" s="1344"/>
      <c r="F103" s="1344"/>
      <c r="G103" s="1344"/>
      <c r="H103" s="34"/>
      <c r="I103" s="34"/>
      <c r="J103" s="34"/>
      <c r="K103" s="34"/>
      <c r="L103" s="34"/>
      <c r="M103" s="34"/>
      <c r="N103" s="34"/>
      <c r="O103" s="34"/>
      <c r="P103" s="34"/>
      <c r="Q103" s="34"/>
      <c r="R103" s="34"/>
      <c r="S103" s="34"/>
      <c r="T103" s="34"/>
      <c r="U103" s="34"/>
      <c r="V103" s="34"/>
      <c r="W103" s="34"/>
      <c r="X103" s="34"/>
      <c r="Y103" s="34"/>
      <c r="Z103" s="34"/>
    </row>
    <row r="104" spans="1:26" ht="12.75" customHeight="1">
      <c r="A104" s="34"/>
      <c r="B104" s="34"/>
      <c r="C104" s="34"/>
      <c r="D104" s="1344"/>
      <c r="E104" s="1344"/>
      <c r="F104" s="1344"/>
      <c r="G104" s="1344"/>
      <c r="H104" s="34"/>
      <c r="I104" s="34"/>
      <c r="J104" s="34"/>
      <c r="K104" s="34"/>
      <c r="L104" s="34"/>
      <c r="M104" s="34"/>
      <c r="N104" s="34"/>
      <c r="O104" s="34"/>
      <c r="P104" s="34"/>
      <c r="Q104" s="34"/>
      <c r="R104" s="34"/>
      <c r="S104" s="34"/>
      <c r="T104" s="34"/>
      <c r="U104" s="34"/>
      <c r="V104" s="34"/>
      <c r="W104" s="34"/>
      <c r="X104" s="34"/>
      <c r="Y104" s="34"/>
      <c r="Z104" s="34"/>
    </row>
    <row r="105" spans="1:26" ht="12.75" customHeight="1">
      <c r="A105" s="34"/>
      <c r="B105" s="34"/>
      <c r="C105" s="34"/>
      <c r="D105" s="1344"/>
      <c r="E105" s="1344"/>
      <c r="F105" s="1344"/>
      <c r="G105" s="1344"/>
      <c r="H105" s="34"/>
      <c r="I105" s="34"/>
      <c r="J105" s="34"/>
      <c r="K105" s="34"/>
      <c r="L105" s="34"/>
      <c r="M105" s="34"/>
      <c r="N105" s="34"/>
      <c r="O105" s="34"/>
      <c r="P105" s="34"/>
      <c r="Q105" s="34"/>
      <c r="R105" s="34"/>
      <c r="S105" s="34"/>
      <c r="T105" s="34"/>
      <c r="U105" s="34"/>
      <c r="V105" s="34"/>
      <c r="W105" s="34"/>
      <c r="X105" s="34"/>
      <c r="Y105" s="34"/>
      <c r="Z105" s="34"/>
    </row>
    <row r="106" spans="1:26" ht="12.75" customHeight="1">
      <c r="A106" s="34"/>
      <c r="B106" s="34"/>
      <c r="C106" s="34"/>
      <c r="D106" s="1344"/>
      <c r="E106" s="1344"/>
      <c r="F106" s="1344"/>
      <c r="G106" s="1344"/>
      <c r="H106" s="34"/>
      <c r="I106" s="34"/>
      <c r="J106" s="34"/>
      <c r="K106" s="34"/>
      <c r="L106" s="34"/>
      <c r="M106" s="34"/>
      <c r="N106" s="34"/>
      <c r="O106" s="34"/>
      <c r="P106" s="34"/>
      <c r="Q106" s="34"/>
      <c r="R106" s="34"/>
      <c r="S106" s="34"/>
      <c r="T106" s="34"/>
      <c r="U106" s="34"/>
      <c r="V106" s="34"/>
      <c r="W106" s="34"/>
      <c r="X106" s="34"/>
      <c r="Y106" s="34"/>
      <c r="Z106" s="34"/>
    </row>
    <row r="107" spans="1:26" ht="12.75" customHeight="1">
      <c r="A107" s="34"/>
      <c r="B107" s="34"/>
      <c r="C107" s="34"/>
      <c r="D107" s="1344"/>
      <c r="E107" s="1344"/>
      <c r="F107" s="1344"/>
      <c r="G107" s="1344"/>
      <c r="H107" s="34"/>
      <c r="I107" s="34"/>
      <c r="J107" s="34"/>
      <c r="K107" s="34"/>
      <c r="L107" s="34"/>
      <c r="M107" s="34"/>
      <c r="N107" s="34"/>
      <c r="O107" s="34"/>
      <c r="P107" s="34"/>
      <c r="Q107" s="34"/>
      <c r="R107" s="34"/>
      <c r="S107" s="34"/>
      <c r="T107" s="34"/>
      <c r="U107" s="34"/>
      <c r="V107" s="34"/>
      <c r="W107" s="34"/>
      <c r="X107" s="34"/>
      <c r="Y107" s="34"/>
      <c r="Z107" s="34"/>
    </row>
    <row r="108" spans="1:26" ht="12.75" customHeight="1">
      <c r="A108" s="34"/>
      <c r="B108" s="34"/>
      <c r="C108" s="34"/>
      <c r="D108" s="1344"/>
      <c r="E108" s="1344"/>
      <c r="F108" s="1344"/>
      <c r="G108" s="1344"/>
      <c r="H108" s="34"/>
      <c r="I108" s="34"/>
      <c r="J108" s="34"/>
      <c r="K108" s="34"/>
      <c r="L108" s="34"/>
      <c r="M108" s="34"/>
      <c r="N108" s="34"/>
      <c r="O108" s="34"/>
      <c r="P108" s="34"/>
      <c r="Q108" s="34"/>
      <c r="R108" s="34"/>
      <c r="S108" s="34"/>
      <c r="T108" s="34"/>
      <c r="U108" s="34"/>
      <c r="V108" s="34"/>
      <c r="W108" s="34"/>
      <c r="X108" s="34"/>
      <c r="Y108" s="34"/>
      <c r="Z108" s="34"/>
    </row>
    <row r="109" spans="1:26" ht="12.75" customHeight="1">
      <c r="A109" s="34"/>
      <c r="B109" s="34"/>
      <c r="C109" s="34"/>
      <c r="D109" s="1344"/>
      <c r="E109" s="1344"/>
      <c r="F109" s="1344"/>
      <c r="G109" s="1344"/>
      <c r="H109" s="34"/>
      <c r="I109" s="34"/>
      <c r="J109" s="34"/>
      <c r="K109" s="34"/>
      <c r="L109" s="34"/>
      <c r="M109" s="34"/>
      <c r="N109" s="34"/>
      <c r="O109" s="34"/>
      <c r="P109" s="34"/>
      <c r="Q109" s="34"/>
      <c r="R109" s="34"/>
      <c r="S109" s="34"/>
      <c r="T109" s="34"/>
      <c r="U109" s="34"/>
      <c r="V109" s="34"/>
      <c r="W109" s="34"/>
      <c r="X109" s="34"/>
      <c r="Y109" s="34"/>
      <c r="Z109" s="34"/>
    </row>
    <row r="110" spans="1:26" ht="12.75" customHeight="1">
      <c r="A110" s="34"/>
      <c r="B110" s="34"/>
      <c r="C110" s="34"/>
      <c r="D110" s="1344"/>
      <c r="E110" s="1344"/>
      <c r="F110" s="1344"/>
      <c r="G110" s="1344"/>
      <c r="H110" s="34"/>
      <c r="I110" s="34"/>
      <c r="J110" s="34"/>
      <c r="K110" s="34"/>
      <c r="L110" s="34"/>
      <c r="M110" s="34"/>
      <c r="N110" s="34"/>
      <c r="O110" s="34"/>
      <c r="P110" s="34"/>
      <c r="Q110" s="34"/>
      <c r="R110" s="34"/>
      <c r="S110" s="34"/>
      <c r="T110" s="34"/>
      <c r="U110" s="34"/>
      <c r="V110" s="34"/>
      <c r="W110" s="34"/>
      <c r="X110" s="34"/>
      <c r="Y110" s="34"/>
      <c r="Z110" s="34"/>
    </row>
    <row r="111" spans="1:26" ht="12.75" customHeight="1">
      <c r="A111" s="34"/>
      <c r="B111" s="34"/>
      <c r="C111" s="34"/>
      <c r="D111" s="1344"/>
      <c r="E111" s="1344"/>
      <c r="F111" s="1344"/>
      <c r="G111" s="1344"/>
      <c r="H111" s="34"/>
      <c r="I111" s="34"/>
      <c r="J111" s="34"/>
      <c r="K111" s="34"/>
      <c r="L111" s="34"/>
      <c r="M111" s="34"/>
      <c r="N111" s="34"/>
      <c r="O111" s="34"/>
      <c r="P111" s="34"/>
      <c r="Q111" s="34"/>
      <c r="R111" s="34"/>
      <c r="S111" s="34"/>
      <c r="T111" s="34"/>
      <c r="U111" s="34"/>
      <c r="V111" s="34"/>
      <c r="W111" s="34"/>
      <c r="X111" s="34"/>
      <c r="Y111" s="34"/>
      <c r="Z111" s="34"/>
    </row>
    <row r="112" spans="1:26" ht="12.75" customHeight="1">
      <c r="A112" s="34"/>
      <c r="B112" s="34"/>
      <c r="C112" s="34"/>
      <c r="D112" s="1344"/>
      <c r="E112" s="1344"/>
      <c r="F112" s="1344"/>
      <c r="G112" s="1344"/>
      <c r="H112" s="34"/>
      <c r="I112" s="34"/>
      <c r="J112" s="34"/>
      <c r="K112" s="34"/>
      <c r="L112" s="34"/>
      <c r="M112" s="34"/>
      <c r="N112" s="34"/>
      <c r="O112" s="34"/>
      <c r="P112" s="34"/>
      <c r="Q112" s="34"/>
      <c r="R112" s="34"/>
      <c r="S112" s="34"/>
      <c r="T112" s="34"/>
      <c r="U112" s="34"/>
      <c r="V112" s="34"/>
      <c r="W112" s="34"/>
      <c r="X112" s="34"/>
      <c r="Y112" s="34"/>
      <c r="Z112" s="34"/>
    </row>
    <row r="113" spans="1:26" ht="12.75" customHeight="1">
      <c r="A113" s="34"/>
      <c r="B113" s="34"/>
      <c r="C113" s="34"/>
      <c r="D113" s="1344"/>
      <c r="E113" s="1344"/>
      <c r="F113" s="1344"/>
      <c r="G113" s="1344"/>
      <c r="H113" s="34"/>
      <c r="I113" s="34"/>
      <c r="J113" s="34"/>
      <c r="K113" s="34"/>
      <c r="L113" s="34"/>
      <c r="M113" s="34"/>
      <c r="N113" s="34"/>
      <c r="O113" s="34"/>
      <c r="P113" s="34"/>
      <c r="Q113" s="34"/>
      <c r="R113" s="34"/>
      <c r="S113" s="34"/>
      <c r="T113" s="34"/>
      <c r="U113" s="34"/>
      <c r="V113" s="34"/>
      <c r="W113" s="34"/>
      <c r="X113" s="34"/>
      <c r="Y113" s="34"/>
      <c r="Z113" s="34"/>
    </row>
    <row r="114" spans="1:26" ht="12.75" customHeight="1">
      <c r="A114" s="34"/>
      <c r="B114" s="34"/>
      <c r="C114" s="34"/>
      <c r="D114" s="1344"/>
      <c r="E114" s="1344"/>
      <c r="F114" s="1344"/>
      <c r="G114" s="1344"/>
      <c r="H114" s="34"/>
      <c r="I114" s="34"/>
      <c r="J114" s="34"/>
      <c r="K114" s="34"/>
      <c r="L114" s="34"/>
      <c r="M114" s="34"/>
      <c r="N114" s="34"/>
      <c r="O114" s="34"/>
      <c r="P114" s="34"/>
      <c r="Q114" s="34"/>
      <c r="R114" s="34"/>
      <c r="S114" s="34"/>
      <c r="T114" s="34"/>
      <c r="U114" s="34"/>
      <c r="V114" s="34"/>
      <c r="W114" s="34"/>
      <c r="X114" s="34"/>
      <c r="Y114" s="34"/>
      <c r="Z114" s="34"/>
    </row>
    <row r="115" spans="1:26" ht="12.75" customHeight="1">
      <c r="A115" s="34"/>
      <c r="B115" s="34"/>
      <c r="C115" s="34"/>
      <c r="D115" s="1344"/>
      <c r="E115" s="1344"/>
      <c r="F115" s="1344"/>
      <c r="G115" s="1344"/>
      <c r="H115" s="34"/>
      <c r="I115" s="34"/>
      <c r="J115" s="34"/>
      <c r="K115" s="34"/>
      <c r="L115" s="34"/>
      <c r="M115" s="34"/>
      <c r="N115" s="34"/>
      <c r="O115" s="34"/>
      <c r="P115" s="34"/>
      <c r="Q115" s="34"/>
      <c r="R115" s="34"/>
      <c r="S115" s="34"/>
      <c r="T115" s="34"/>
      <c r="U115" s="34"/>
      <c r="V115" s="34"/>
      <c r="W115" s="34"/>
      <c r="X115" s="34"/>
      <c r="Y115" s="34"/>
      <c r="Z115" s="34"/>
    </row>
    <row r="116" spans="1:26" ht="12.75" customHeight="1">
      <c r="A116" s="34"/>
      <c r="B116" s="34"/>
      <c r="C116" s="34"/>
      <c r="D116" s="1344"/>
      <c r="E116" s="1344"/>
      <c r="F116" s="1344"/>
      <c r="G116" s="1344"/>
      <c r="H116" s="34"/>
      <c r="I116" s="34"/>
      <c r="J116" s="34"/>
      <c r="K116" s="34"/>
      <c r="L116" s="34"/>
      <c r="M116" s="34"/>
      <c r="N116" s="34"/>
      <c r="O116" s="34"/>
      <c r="P116" s="34"/>
      <c r="Q116" s="34"/>
      <c r="R116" s="34"/>
      <c r="S116" s="34"/>
      <c r="T116" s="34"/>
      <c r="U116" s="34"/>
      <c r="V116" s="34"/>
      <c r="W116" s="34"/>
      <c r="X116" s="34"/>
      <c r="Y116" s="34"/>
      <c r="Z116" s="34"/>
    </row>
    <row r="117" spans="1:26" ht="12.75" customHeight="1">
      <c r="A117" s="34"/>
      <c r="B117" s="34"/>
      <c r="C117" s="34"/>
      <c r="D117" s="1344"/>
      <c r="E117" s="1344"/>
      <c r="F117" s="1344"/>
      <c r="G117" s="1344"/>
      <c r="H117" s="34"/>
      <c r="I117" s="34"/>
      <c r="J117" s="34"/>
      <c r="K117" s="34"/>
      <c r="L117" s="34"/>
      <c r="M117" s="34"/>
      <c r="N117" s="34"/>
      <c r="O117" s="34"/>
      <c r="P117" s="34"/>
      <c r="Q117" s="34"/>
      <c r="R117" s="34"/>
      <c r="S117" s="34"/>
      <c r="T117" s="34"/>
      <c r="U117" s="34"/>
      <c r="V117" s="34"/>
      <c r="W117" s="34"/>
      <c r="X117" s="34"/>
      <c r="Y117" s="34"/>
      <c r="Z117" s="34"/>
    </row>
    <row r="118" spans="1:26" ht="12.75" customHeight="1">
      <c r="A118" s="34"/>
      <c r="B118" s="34"/>
      <c r="C118" s="34"/>
      <c r="D118" s="1344"/>
      <c r="E118" s="1344"/>
      <c r="F118" s="1344"/>
      <c r="G118" s="1344"/>
      <c r="H118" s="34"/>
      <c r="I118" s="34"/>
      <c r="J118" s="34"/>
      <c r="K118" s="34"/>
      <c r="L118" s="34"/>
      <c r="M118" s="34"/>
      <c r="N118" s="34"/>
      <c r="O118" s="34"/>
      <c r="P118" s="34"/>
      <c r="Q118" s="34"/>
      <c r="R118" s="34"/>
      <c r="S118" s="34"/>
      <c r="T118" s="34"/>
      <c r="U118" s="34"/>
      <c r="V118" s="34"/>
      <c r="W118" s="34"/>
      <c r="X118" s="34"/>
      <c r="Y118" s="34"/>
      <c r="Z118" s="34"/>
    </row>
    <row r="119" spans="1:26" ht="12.75" customHeight="1">
      <c r="A119" s="34"/>
      <c r="B119" s="34"/>
      <c r="C119" s="34"/>
      <c r="D119" s="1344"/>
      <c r="E119" s="1344"/>
      <c r="F119" s="1344"/>
      <c r="G119" s="1344"/>
      <c r="H119" s="34"/>
      <c r="I119" s="34"/>
      <c r="J119" s="34"/>
      <c r="K119" s="34"/>
      <c r="L119" s="34"/>
      <c r="M119" s="34"/>
      <c r="N119" s="34"/>
      <c r="O119" s="34"/>
      <c r="P119" s="34"/>
      <c r="Q119" s="34"/>
      <c r="R119" s="34"/>
      <c r="S119" s="34"/>
      <c r="T119" s="34"/>
      <c r="U119" s="34"/>
      <c r="V119" s="34"/>
      <c r="W119" s="34"/>
      <c r="X119" s="34"/>
      <c r="Y119" s="34"/>
      <c r="Z119" s="34"/>
    </row>
    <row r="120" spans="1:26" ht="12.75" customHeight="1">
      <c r="A120" s="34"/>
      <c r="B120" s="34"/>
      <c r="C120" s="34"/>
      <c r="D120" s="1344"/>
      <c r="E120" s="1344"/>
      <c r="F120" s="1344"/>
      <c r="G120" s="1344"/>
      <c r="H120" s="34"/>
      <c r="I120" s="34"/>
      <c r="J120" s="34"/>
      <c r="K120" s="34"/>
      <c r="L120" s="34"/>
      <c r="M120" s="34"/>
      <c r="N120" s="34"/>
      <c r="O120" s="34"/>
      <c r="P120" s="34"/>
      <c r="Q120" s="34"/>
      <c r="R120" s="34"/>
      <c r="S120" s="34"/>
      <c r="T120" s="34"/>
      <c r="U120" s="34"/>
      <c r="V120" s="34"/>
      <c r="W120" s="34"/>
      <c r="X120" s="34"/>
      <c r="Y120" s="34"/>
      <c r="Z120" s="34"/>
    </row>
    <row r="121" spans="1:26" ht="12.75" customHeight="1">
      <c r="A121" s="34"/>
      <c r="B121" s="34"/>
      <c r="C121" s="34"/>
      <c r="D121" s="1344"/>
      <c r="E121" s="1344"/>
      <c r="F121" s="1344"/>
      <c r="G121" s="1344"/>
      <c r="H121" s="34"/>
      <c r="I121" s="34"/>
      <c r="J121" s="34"/>
      <c r="K121" s="34"/>
      <c r="L121" s="34"/>
      <c r="M121" s="34"/>
      <c r="N121" s="34"/>
      <c r="O121" s="34"/>
      <c r="P121" s="34"/>
      <c r="Q121" s="34"/>
      <c r="R121" s="34"/>
      <c r="S121" s="34"/>
      <c r="T121" s="34"/>
      <c r="U121" s="34"/>
      <c r="V121" s="34"/>
      <c r="W121" s="34"/>
      <c r="X121" s="34"/>
      <c r="Y121" s="34"/>
      <c r="Z121" s="34"/>
    </row>
    <row r="122" spans="1:26" ht="12.75" customHeight="1">
      <c r="A122" s="34"/>
      <c r="B122" s="34"/>
      <c r="C122" s="34"/>
      <c r="D122" s="1344"/>
      <c r="E122" s="1344"/>
      <c r="F122" s="1344"/>
      <c r="G122" s="1344"/>
      <c r="H122" s="34"/>
      <c r="I122" s="34"/>
      <c r="J122" s="34"/>
      <c r="K122" s="34"/>
      <c r="L122" s="34"/>
      <c r="M122" s="34"/>
      <c r="N122" s="34"/>
      <c r="O122" s="34"/>
      <c r="P122" s="34"/>
      <c r="Q122" s="34"/>
      <c r="R122" s="34"/>
      <c r="S122" s="34"/>
      <c r="T122" s="34"/>
      <c r="U122" s="34"/>
      <c r="V122" s="34"/>
      <c r="W122" s="34"/>
      <c r="X122" s="34"/>
      <c r="Y122" s="34"/>
      <c r="Z122" s="34"/>
    </row>
    <row r="123" spans="1:26" ht="12.75" customHeight="1">
      <c r="A123" s="34"/>
      <c r="B123" s="34"/>
      <c r="C123" s="34"/>
      <c r="D123" s="1344"/>
      <c r="E123" s="1344"/>
      <c r="F123" s="1344"/>
      <c r="G123" s="1344"/>
      <c r="H123" s="34"/>
      <c r="I123" s="34"/>
      <c r="J123" s="34"/>
      <c r="K123" s="34"/>
      <c r="L123" s="34"/>
      <c r="M123" s="34"/>
      <c r="N123" s="34"/>
      <c r="O123" s="34"/>
      <c r="P123" s="34"/>
      <c r="Q123" s="34"/>
      <c r="R123" s="34"/>
      <c r="S123" s="34"/>
      <c r="T123" s="34"/>
      <c r="U123" s="34"/>
      <c r="V123" s="34"/>
      <c r="W123" s="34"/>
      <c r="X123" s="34"/>
      <c r="Y123" s="34"/>
      <c r="Z123" s="34"/>
    </row>
    <row r="124" spans="1:26" ht="12.75" customHeight="1">
      <c r="A124" s="34"/>
      <c r="B124" s="34"/>
      <c r="C124" s="34"/>
      <c r="D124" s="1344"/>
      <c r="E124" s="1344"/>
      <c r="F124" s="1344"/>
      <c r="G124" s="1344"/>
      <c r="H124" s="34"/>
      <c r="I124" s="34"/>
      <c r="J124" s="34"/>
      <c r="K124" s="34"/>
      <c r="L124" s="34"/>
      <c r="M124" s="34"/>
      <c r="N124" s="34"/>
      <c r="O124" s="34"/>
      <c r="P124" s="34"/>
      <c r="Q124" s="34"/>
      <c r="R124" s="34"/>
      <c r="S124" s="34"/>
      <c r="T124" s="34"/>
      <c r="U124" s="34"/>
      <c r="V124" s="34"/>
      <c r="W124" s="34"/>
      <c r="X124" s="34"/>
      <c r="Y124" s="34"/>
      <c r="Z124" s="34"/>
    </row>
    <row r="125" spans="1:26" ht="12.75" customHeight="1">
      <c r="A125" s="34"/>
      <c r="B125" s="34"/>
      <c r="C125" s="34"/>
      <c r="D125" s="1344"/>
      <c r="E125" s="1344"/>
      <c r="F125" s="1344"/>
      <c r="G125" s="1344"/>
      <c r="H125" s="34"/>
      <c r="I125" s="34"/>
      <c r="J125" s="34"/>
      <c r="K125" s="34"/>
      <c r="L125" s="34"/>
      <c r="M125" s="34"/>
      <c r="N125" s="34"/>
      <c r="O125" s="34"/>
      <c r="P125" s="34"/>
      <c r="Q125" s="34"/>
      <c r="R125" s="34"/>
      <c r="S125" s="34"/>
      <c r="T125" s="34"/>
      <c r="U125" s="34"/>
      <c r="V125" s="34"/>
      <c r="W125" s="34"/>
      <c r="X125" s="34"/>
      <c r="Y125" s="34"/>
      <c r="Z125" s="34"/>
    </row>
    <row r="126" spans="1:26" ht="12.75" customHeight="1">
      <c r="A126" s="34"/>
      <c r="B126" s="34"/>
      <c r="C126" s="34"/>
      <c r="D126" s="1344"/>
      <c r="E126" s="1344"/>
      <c r="F126" s="1344"/>
      <c r="G126" s="1344"/>
      <c r="H126" s="34"/>
      <c r="I126" s="34"/>
      <c r="J126" s="34"/>
      <c r="K126" s="34"/>
      <c r="L126" s="34"/>
      <c r="M126" s="34"/>
      <c r="N126" s="34"/>
      <c r="O126" s="34"/>
      <c r="P126" s="34"/>
      <c r="Q126" s="34"/>
      <c r="R126" s="34"/>
      <c r="S126" s="34"/>
      <c r="T126" s="34"/>
      <c r="U126" s="34"/>
      <c r="V126" s="34"/>
      <c r="W126" s="34"/>
      <c r="X126" s="34"/>
      <c r="Y126" s="34"/>
      <c r="Z126" s="34"/>
    </row>
    <row r="127" spans="1:26" ht="12.75" customHeight="1">
      <c r="A127" s="34"/>
      <c r="B127" s="34"/>
      <c r="C127" s="34"/>
      <c r="D127" s="1344"/>
      <c r="E127" s="1344"/>
      <c r="F127" s="1344"/>
      <c r="G127" s="1344"/>
      <c r="H127" s="34"/>
      <c r="I127" s="34"/>
      <c r="J127" s="34"/>
      <c r="K127" s="34"/>
      <c r="L127" s="34"/>
      <c r="M127" s="34"/>
      <c r="N127" s="34"/>
      <c r="O127" s="34"/>
      <c r="P127" s="34"/>
      <c r="Q127" s="34"/>
      <c r="R127" s="34"/>
      <c r="S127" s="34"/>
      <c r="T127" s="34"/>
      <c r="U127" s="34"/>
      <c r="V127" s="34"/>
      <c r="W127" s="34"/>
      <c r="X127" s="34"/>
      <c r="Y127" s="34"/>
      <c r="Z127" s="34"/>
    </row>
    <row r="128" spans="1:26" ht="12.75" customHeight="1">
      <c r="A128" s="34"/>
      <c r="B128" s="34"/>
      <c r="C128" s="34"/>
      <c r="D128" s="1344"/>
      <c r="E128" s="1344"/>
      <c r="F128" s="1344"/>
      <c r="G128" s="1344"/>
      <c r="H128" s="34"/>
      <c r="I128" s="34"/>
      <c r="J128" s="34"/>
      <c r="K128" s="34"/>
      <c r="L128" s="34"/>
      <c r="M128" s="34"/>
      <c r="N128" s="34"/>
      <c r="O128" s="34"/>
      <c r="P128" s="34"/>
      <c r="Q128" s="34"/>
      <c r="R128" s="34"/>
      <c r="S128" s="34"/>
      <c r="T128" s="34"/>
      <c r="U128" s="34"/>
      <c r="V128" s="34"/>
      <c r="W128" s="34"/>
      <c r="X128" s="34"/>
      <c r="Y128" s="34"/>
      <c r="Z128" s="34"/>
    </row>
    <row r="129" spans="1:26" ht="12.75" customHeight="1">
      <c r="A129" s="34"/>
      <c r="B129" s="34"/>
      <c r="C129" s="34"/>
      <c r="D129" s="1344"/>
      <c r="E129" s="1344"/>
      <c r="F129" s="1344"/>
      <c r="G129" s="1344"/>
      <c r="H129" s="34"/>
      <c r="I129" s="34"/>
      <c r="J129" s="34"/>
      <c r="K129" s="34"/>
      <c r="L129" s="34"/>
      <c r="M129" s="34"/>
      <c r="N129" s="34"/>
      <c r="O129" s="34"/>
      <c r="P129" s="34"/>
      <c r="Q129" s="34"/>
      <c r="R129" s="34"/>
      <c r="S129" s="34"/>
      <c r="T129" s="34"/>
      <c r="U129" s="34"/>
      <c r="V129" s="34"/>
      <c r="W129" s="34"/>
      <c r="X129" s="34"/>
      <c r="Y129" s="34"/>
      <c r="Z129" s="34"/>
    </row>
    <row r="130" spans="1:26" ht="12.75" customHeight="1">
      <c r="A130" s="34"/>
      <c r="B130" s="34"/>
      <c r="C130" s="34"/>
      <c r="D130" s="1344"/>
      <c r="E130" s="1344"/>
      <c r="F130" s="1344"/>
      <c r="G130" s="1344"/>
      <c r="H130" s="34"/>
      <c r="I130" s="34"/>
      <c r="J130" s="34"/>
      <c r="K130" s="34"/>
      <c r="L130" s="34"/>
      <c r="M130" s="34"/>
      <c r="N130" s="34"/>
      <c r="O130" s="34"/>
      <c r="P130" s="34"/>
      <c r="Q130" s="34"/>
      <c r="R130" s="34"/>
      <c r="S130" s="34"/>
      <c r="T130" s="34"/>
      <c r="U130" s="34"/>
      <c r="V130" s="34"/>
      <c r="W130" s="34"/>
      <c r="X130" s="34"/>
      <c r="Y130" s="34"/>
      <c r="Z130" s="34"/>
    </row>
    <row r="131" spans="1:26" ht="12.75" customHeight="1">
      <c r="A131" s="34"/>
      <c r="B131" s="34"/>
      <c r="C131" s="34"/>
      <c r="D131" s="1344"/>
      <c r="E131" s="1344"/>
      <c r="F131" s="1344"/>
      <c r="G131" s="1344"/>
      <c r="H131" s="34"/>
      <c r="I131" s="34"/>
      <c r="J131" s="34"/>
      <c r="K131" s="34"/>
      <c r="L131" s="34"/>
      <c r="M131" s="34"/>
      <c r="N131" s="34"/>
      <c r="O131" s="34"/>
      <c r="P131" s="34"/>
      <c r="Q131" s="34"/>
      <c r="R131" s="34"/>
      <c r="S131" s="34"/>
      <c r="T131" s="34"/>
      <c r="U131" s="34"/>
      <c r="V131" s="34"/>
      <c r="W131" s="34"/>
      <c r="X131" s="34"/>
      <c r="Y131" s="34"/>
      <c r="Z131" s="34"/>
    </row>
    <row r="132" spans="1:26" ht="12.75" customHeight="1">
      <c r="A132" s="34"/>
      <c r="B132" s="34"/>
      <c r="C132" s="34"/>
      <c r="D132" s="1344"/>
      <c r="E132" s="1344"/>
      <c r="F132" s="1344"/>
      <c r="G132" s="1344"/>
      <c r="H132" s="34"/>
      <c r="I132" s="34"/>
      <c r="J132" s="34"/>
      <c r="K132" s="34"/>
      <c r="L132" s="34"/>
      <c r="M132" s="34"/>
      <c r="N132" s="34"/>
      <c r="O132" s="34"/>
      <c r="P132" s="34"/>
      <c r="Q132" s="34"/>
      <c r="R132" s="34"/>
      <c r="S132" s="34"/>
      <c r="T132" s="34"/>
      <c r="U132" s="34"/>
      <c r="V132" s="34"/>
      <c r="W132" s="34"/>
      <c r="X132" s="34"/>
      <c r="Y132" s="34"/>
      <c r="Z132" s="34"/>
    </row>
    <row r="133" spans="1:26" ht="12.75" customHeight="1">
      <c r="A133" s="34"/>
      <c r="B133" s="34"/>
      <c r="C133" s="34"/>
      <c r="D133" s="1344"/>
      <c r="E133" s="1344"/>
      <c r="F133" s="1344"/>
      <c r="G133" s="1344"/>
      <c r="H133" s="34"/>
      <c r="I133" s="34"/>
      <c r="J133" s="34"/>
      <c r="K133" s="34"/>
      <c r="L133" s="34"/>
      <c r="M133" s="34"/>
      <c r="N133" s="34"/>
      <c r="O133" s="34"/>
      <c r="P133" s="34"/>
      <c r="Q133" s="34"/>
      <c r="R133" s="34"/>
      <c r="S133" s="34"/>
      <c r="T133" s="34"/>
      <c r="U133" s="34"/>
      <c r="V133" s="34"/>
      <c r="W133" s="34"/>
      <c r="X133" s="34"/>
      <c r="Y133" s="34"/>
      <c r="Z133" s="34"/>
    </row>
    <row r="134" spans="1:26" ht="12.75" customHeight="1">
      <c r="A134" s="34"/>
      <c r="B134" s="34"/>
      <c r="C134" s="34"/>
      <c r="D134" s="1344"/>
      <c r="E134" s="1344"/>
      <c r="F134" s="1344"/>
      <c r="G134" s="1344"/>
      <c r="H134" s="34"/>
      <c r="I134" s="34"/>
      <c r="J134" s="34"/>
      <c r="K134" s="34"/>
      <c r="L134" s="34"/>
      <c r="M134" s="34"/>
      <c r="N134" s="34"/>
      <c r="O134" s="34"/>
      <c r="P134" s="34"/>
      <c r="Q134" s="34"/>
      <c r="R134" s="34"/>
      <c r="S134" s="34"/>
      <c r="T134" s="34"/>
      <c r="U134" s="34"/>
      <c r="V134" s="34"/>
      <c r="W134" s="34"/>
      <c r="X134" s="34"/>
      <c r="Y134" s="34"/>
      <c r="Z134" s="34"/>
    </row>
    <row r="135" spans="1:26" ht="12.75" customHeight="1">
      <c r="A135" s="34"/>
      <c r="B135" s="34"/>
      <c r="C135" s="34"/>
      <c r="D135" s="1344"/>
      <c r="E135" s="1344"/>
      <c r="F135" s="1344"/>
      <c r="G135" s="1344"/>
      <c r="H135" s="34"/>
      <c r="I135" s="34"/>
      <c r="J135" s="34"/>
      <c r="K135" s="34"/>
      <c r="L135" s="34"/>
      <c r="M135" s="34"/>
      <c r="N135" s="34"/>
      <c r="O135" s="34"/>
      <c r="P135" s="34"/>
      <c r="Q135" s="34"/>
      <c r="R135" s="34"/>
      <c r="S135" s="34"/>
      <c r="T135" s="34"/>
      <c r="U135" s="34"/>
      <c r="V135" s="34"/>
      <c r="W135" s="34"/>
      <c r="X135" s="34"/>
      <c r="Y135" s="34"/>
      <c r="Z135" s="34"/>
    </row>
    <row r="136" spans="1:26" ht="12.75" customHeight="1">
      <c r="A136" s="34"/>
      <c r="B136" s="34"/>
      <c r="C136" s="34"/>
      <c r="D136" s="1344"/>
      <c r="E136" s="1344"/>
      <c r="F136" s="1344"/>
      <c r="G136" s="1344"/>
      <c r="H136" s="34"/>
      <c r="I136" s="34"/>
      <c r="J136" s="34"/>
      <c r="K136" s="34"/>
      <c r="L136" s="34"/>
      <c r="M136" s="34"/>
      <c r="N136" s="34"/>
      <c r="O136" s="34"/>
      <c r="P136" s="34"/>
      <c r="Q136" s="34"/>
      <c r="R136" s="34"/>
      <c r="S136" s="34"/>
      <c r="T136" s="34"/>
      <c r="U136" s="34"/>
      <c r="V136" s="34"/>
      <c r="W136" s="34"/>
      <c r="X136" s="34"/>
      <c r="Y136" s="34"/>
      <c r="Z136" s="34"/>
    </row>
    <row r="137" spans="1:26" ht="12.75" customHeight="1">
      <c r="A137" s="34"/>
      <c r="B137" s="34"/>
      <c r="C137" s="34"/>
      <c r="D137" s="1344"/>
      <c r="E137" s="1344"/>
      <c r="F137" s="1344"/>
      <c r="G137" s="1344"/>
      <c r="H137" s="34"/>
      <c r="I137" s="34"/>
      <c r="J137" s="34"/>
      <c r="K137" s="34"/>
      <c r="L137" s="34"/>
      <c r="M137" s="34"/>
      <c r="N137" s="34"/>
      <c r="O137" s="34"/>
      <c r="P137" s="34"/>
      <c r="Q137" s="34"/>
      <c r="R137" s="34"/>
      <c r="S137" s="34"/>
      <c r="T137" s="34"/>
      <c r="U137" s="34"/>
      <c r="V137" s="34"/>
      <c r="W137" s="34"/>
      <c r="X137" s="34"/>
      <c r="Y137" s="34"/>
      <c r="Z137" s="34"/>
    </row>
    <row r="138" spans="1:26" ht="12.75" customHeight="1">
      <c r="A138" s="34"/>
      <c r="B138" s="34"/>
      <c r="C138" s="34"/>
      <c r="D138" s="1344"/>
      <c r="E138" s="1344"/>
      <c r="F138" s="1344"/>
      <c r="G138" s="1344"/>
      <c r="H138" s="34"/>
      <c r="I138" s="34"/>
      <c r="J138" s="34"/>
      <c r="K138" s="34"/>
      <c r="L138" s="34"/>
      <c r="M138" s="34"/>
      <c r="N138" s="34"/>
      <c r="O138" s="34"/>
      <c r="P138" s="34"/>
      <c r="Q138" s="34"/>
      <c r="R138" s="34"/>
      <c r="S138" s="34"/>
      <c r="T138" s="34"/>
      <c r="U138" s="34"/>
      <c r="V138" s="34"/>
      <c r="W138" s="34"/>
      <c r="X138" s="34"/>
      <c r="Y138" s="34"/>
      <c r="Z138" s="34"/>
    </row>
    <row r="139" spans="1:26" ht="12.75" customHeight="1">
      <c r="A139" s="34"/>
      <c r="B139" s="34"/>
      <c r="C139" s="34"/>
      <c r="D139" s="1344"/>
      <c r="E139" s="1344"/>
      <c r="F139" s="1344"/>
      <c r="G139" s="1344"/>
      <c r="H139" s="34"/>
      <c r="I139" s="34"/>
      <c r="J139" s="34"/>
      <c r="K139" s="34"/>
      <c r="L139" s="34"/>
      <c r="M139" s="34"/>
      <c r="N139" s="34"/>
      <c r="O139" s="34"/>
      <c r="P139" s="34"/>
      <c r="Q139" s="34"/>
      <c r="R139" s="34"/>
      <c r="S139" s="34"/>
      <c r="T139" s="34"/>
      <c r="U139" s="34"/>
      <c r="V139" s="34"/>
      <c r="W139" s="34"/>
      <c r="X139" s="34"/>
      <c r="Y139" s="34"/>
      <c r="Z139" s="34"/>
    </row>
    <row r="140" spans="1:26" ht="12.75" customHeight="1">
      <c r="A140" s="34"/>
      <c r="B140" s="34"/>
      <c r="C140" s="34"/>
      <c r="D140" s="1344"/>
      <c r="E140" s="1344"/>
      <c r="F140" s="1344"/>
      <c r="G140" s="1344"/>
      <c r="H140" s="34"/>
      <c r="I140" s="34"/>
      <c r="J140" s="34"/>
      <c r="K140" s="34"/>
      <c r="L140" s="34"/>
      <c r="M140" s="34"/>
      <c r="N140" s="34"/>
      <c r="O140" s="34"/>
      <c r="P140" s="34"/>
      <c r="Q140" s="34"/>
      <c r="R140" s="34"/>
      <c r="S140" s="34"/>
      <c r="T140" s="34"/>
      <c r="U140" s="34"/>
      <c r="V140" s="34"/>
      <c r="W140" s="34"/>
      <c r="X140" s="34"/>
      <c r="Y140" s="34"/>
      <c r="Z140" s="34"/>
    </row>
    <row r="141" spans="1:26" ht="12.75" customHeight="1">
      <c r="A141" s="34"/>
      <c r="B141" s="34"/>
      <c r="C141" s="34"/>
      <c r="D141" s="1344"/>
      <c r="E141" s="1344"/>
      <c r="F141" s="1344"/>
      <c r="G141" s="1344"/>
      <c r="H141" s="34"/>
      <c r="I141" s="34"/>
      <c r="J141" s="34"/>
      <c r="K141" s="34"/>
      <c r="L141" s="34"/>
      <c r="M141" s="34"/>
      <c r="N141" s="34"/>
      <c r="O141" s="34"/>
      <c r="P141" s="34"/>
      <c r="Q141" s="34"/>
      <c r="R141" s="34"/>
      <c r="S141" s="34"/>
      <c r="T141" s="34"/>
      <c r="U141" s="34"/>
      <c r="V141" s="34"/>
      <c r="W141" s="34"/>
      <c r="X141" s="34"/>
      <c r="Y141" s="34"/>
      <c r="Z141" s="34"/>
    </row>
    <row r="142" spans="1:26" ht="12.75" customHeight="1">
      <c r="A142" s="34"/>
      <c r="B142" s="34"/>
      <c r="C142" s="34"/>
      <c r="D142" s="1344"/>
      <c r="E142" s="1344"/>
      <c r="F142" s="1344"/>
      <c r="G142" s="1344"/>
      <c r="H142" s="34"/>
      <c r="I142" s="34"/>
      <c r="J142" s="34"/>
      <c r="K142" s="34"/>
      <c r="L142" s="34"/>
      <c r="M142" s="34"/>
      <c r="N142" s="34"/>
      <c r="O142" s="34"/>
      <c r="P142" s="34"/>
      <c r="Q142" s="34"/>
      <c r="R142" s="34"/>
      <c r="S142" s="34"/>
      <c r="T142" s="34"/>
      <c r="U142" s="34"/>
      <c r="V142" s="34"/>
      <c r="W142" s="34"/>
      <c r="X142" s="34"/>
      <c r="Y142" s="34"/>
      <c r="Z142" s="34"/>
    </row>
    <row r="143" spans="1:26" ht="12.75" customHeight="1">
      <c r="A143" s="34"/>
      <c r="B143" s="34"/>
      <c r="C143" s="34"/>
      <c r="D143" s="1344"/>
      <c r="E143" s="1344"/>
      <c r="F143" s="1344"/>
      <c r="G143" s="1344"/>
      <c r="H143" s="34"/>
      <c r="I143" s="34"/>
      <c r="J143" s="34"/>
      <c r="K143" s="34"/>
      <c r="L143" s="34"/>
      <c r="M143" s="34"/>
      <c r="N143" s="34"/>
      <c r="O143" s="34"/>
      <c r="P143" s="34"/>
      <c r="Q143" s="34"/>
      <c r="R143" s="34"/>
      <c r="S143" s="34"/>
      <c r="T143" s="34"/>
      <c r="U143" s="34"/>
      <c r="V143" s="34"/>
      <c r="W143" s="34"/>
      <c r="X143" s="34"/>
      <c r="Y143" s="34"/>
      <c r="Z143" s="34"/>
    </row>
    <row r="144" spans="1:26" ht="12.75" customHeight="1">
      <c r="A144" s="34"/>
      <c r="B144" s="34"/>
      <c r="C144" s="34"/>
      <c r="D144" s="1344"/>
      <c r="E144" s="1344"/>
      <c r="F144" s="1344"/>
      <c r="G144" s="1344"/>
      <c r="H144" s="34"/>
      <c r="I144" s="34"/>
      <c r="J144" s="34"/>
      <c r="K144" s="34"/>
      <c r="L144" s="34"/>
      <c r="M144" s="34"/>
      <c r="N144" s="34"/>
      <c r="O144" s="34"/>
      <c r="P144" s="34"/>
      <c r="Q144" s="34"/>
      <c r="R144" s="34"/>
      <c r="S144" s="34"/>
      <c r="T144" s="34"/>
      <c r="U144" s="34"/>
      <c r="V144" s="34"/>
      <c r="W144" s="34"/>
      <c r="X144" s="34"/>
      <c r="Y144" s="34"/>
      <c r="Z144" s="34"/>
    </row>
    <row r="145" spans="1:26" ht="12.75" customHeight="1">
      <c r="A145" s="34"/>
      <c r="B145" s="34"/>
      <c r="C145" s="34"/>
      <c r="D145" s="1344"/>
      <c r="E145" s="1344"/>
      <c r="F145" s="1344"/>
      <c r="G145" s="1344"/>
      <c r="H145" s="34"/>
      <c r="I145" s="34"/>
      <c r="J145" s="34"/>
      <c r="K145" s="34"/>
      <c r="L145" s="34"/>
      <c r="M145" s="34"/>
      <c r="N145" s="34"/>
      <c r="O145" s="34"/>
      <c r="P145" s="34"/>
      <c r="Q145" s="34"/>
      <c r="R145" s="34"/>
      <c r="S145" s="34"/>
      <c r="T145" s="34"/>
      <c r="U145" s="34"/>
      <c r="V145" s="34"/>
      <c r="W145" s="34"/>
      <c r="X145" s="34"/>
      <c r="Y145" s="34"/>
      <c r="Z145" s="34"/>
    </row>
    <row r="146" spans="1:26" ht="12.75" customHeight="1">
      <c r="A146" s="34"/>
      <c r="B146" s="34"/>
      <c r="C146" s="34"/>
      <c r="D146" s="1344"/>
      <c r="E146" s="1344"/>
      <c r="F146" s="1344"/>
      <c r="G146" s="1344"/>
      <c r="H146" s="34"/>
      <c r="I146" s="34"/>
      <c r="J146" s="34"/>
      <c r="K146" s="34"/>
      <c r="L146" s="34"/>
      <c r="M146" s="34"/>
      <c r="N146" s="34"/>
      <c r="O146" s="34"/>
      <c r="P146" s="34"/>
      <c r="Q146" s="34"/>
      <c r="R146" s="34"/>
      <c r="S146" s="34"/>
      <c r="T146" s="34"/>
      <c r="U146" s="34"/>
      <c r="V146" s="34"/>
      <c r="W146" s="34"/>
      <c r="X146" s="34"/>
      <c r="Y146" s="34"/>
      <c r="Z146" s="34"/>
    </row>
    <row r="147" spans="1:26" ht="12.75" customHeight="1">
      <c r="A147" s="34"/>
      <c r="B147" s="34"/>
      <c r="C147" s="34"/>
      <c r="D147" s="1344"/>
      <c r="E147" s="1344"/>
      <c r="F147" s="1344"/>
      <c r="G147" s="1344"/>
      <c r="H147" s="34"/>
      <c r="I147" s="34"/>
      <c r="J147" s="34"/>
      <c r="K147" s="34"/>
      <c r="L147" s="34"/>
      <c r="M147" s="34"/>
      <c r="N147" s="34"/>
      <c r="O147" s="34"/>
      <c r="P147" s="34"/>
      <c r="Q147" s="34"/>
      <c r="R147" s="34"/>
      <c r="S147" s="34"/>
      <c r="T147" s="34"/>
      <c r="U147" s="34"/>
      <c r="V147" s="34"/>
      <c r="W147" s="34"/>
      <c r="X147" s="34"/>
      <c r="Y147" s="34"/>
      <c r="Z147" s="34"/>
    </row>
    <row r="148" spans="1:26" ht="12.75" customHeight="1">
      <c r="A148" s="34"/>
      <c r="B148" s="34"/>
      <c r="C148" s="34"/>
      <c r="D148" s="1344"/>
      <c r="E148" s="1344"/>
      <c r="F148" s="1344"/>
      <c r="G148" s="1344"/>
      <c r="H148" s="34"/>
      <c r="I148" s="34"/>
      <c r="J148" s="34"/>
      <c r="K148" s="34"/>
      <c r="L148" s="34"/>
      <c r="M148" s="34"/>
      <c r="N148" s="34"/>
      <c r="O148" s="34"/>
      <c r="P148" s="34"/>
      <c r="Q148" s="34"/>
      <c r="R148" s="34"/>
      <c r="S148" s="34"/>
      <c r="T148" s="34"/>
      <c r="U148" s="34"/>
      <c r="V148" s="34"/>
      <c r="W148" s="34"/>
      <c r="X148" s="34"/>
      <c r="Y148" s="34"/>
      <c r="Z148" s="34"/>
    </row>
    <row r="149" spans="1:26" ht="12.75" customHeight="1">
      <c r="A149" s="34"/>
      <c r="B149" s="34"/>
      <c r="C149" s="34"/>
      <c r="D149" s="1344"/>
      <c r="E149" s="1344"/>
      <c r="F149" s="1344"/>
      <c r="G149" s="1344"/>
      <c r="H149" s="34"/>
      <c r="I149" s="34"/>
      <c r="J149" s="34"/>
      <c r="K149" s="34"/>
      <c r="L149" s="34"/>
      <c r="M149" s="34"/>
      <c r="N149" s="34"/>
      <c r="O149" s="34"/>
      <c r="P149" s="34"/>
      <c r="Q149" s="34"/>
      <c r="R149" s="34"/>
      <c r="S149" s="34"/>
      <c r="T149" s="34"/>
      <c r="U149" s="34"/>
      <c r="V149" s="34"/>
      <c r="W149" s="34"/>
      <c r="X149" s="34"/>
      <c r="Y149" s="34"/>
      <c r="Z149" s="34"/>
    </row>
    <row r="150" spans="1:26" ht="12.75" customHeight="1">
      <c r="A150" s="34"/>
      <c r="B150" s="34"/>
      <c r="C150" s="34"/>
      <c r="D150" s="1344"/>
      <c r="E150" s="1344"/>
      <c r="F150" s="1344"/>
      <c r="G150" s="1344"/>
      <c r="H150" s="34"/>
      <c r="I150" s="34"/>
      <c r="J150" s="34"/>
      <c r="K150" s="34"/>
      <c r="L150" s="34"/>
      <c r="M150" s="34"/>
      <c r="N150" s="34"/>
      <c r="O150" s="34"/>
      <c r="P150" s="34"/>
      <c r="Q150" s="34"/>
      <c r="R150" s="34"/>
      <c r="S150" s="34"/>
      <c r="T150" s="34"/>
      <c r="U150" s="34"/>
      <c r="V150" s="34"/>
      <c r="W150" s="34"/>
      <c r="X150" s="34"/>
      <c r="Y150" s="34"/>
      <c r="Z150" s="34"/>
    </row>
    <row r="151" spans="1:26" ht="12.75" customHeight="1">
      <c r="A151" s="34"/>
      <c r="B151" s="34"/>
      <c r="C151" s="34"/>
      <c r="D151" s="1344"/>
      <c r="E151" s="1344"/>
      <c r="F151" s="1344"/>
      <c r="G151" s="1344"/>
      <c r="H151" s="34"/>
      <c r="I151" s="34"/>
      <c r="J151" s="34"/>
      <c r="K151" s="34"/>
      <c r="L151" s="34"/>
      <c r="M151" s="34"/>
      <c r="N151" s="34"/>
      <c r="O151" s="34"/>
      <c r="P151" s="34"/>
      <c r="Q151" s="34"/>
      <c r="R151" s="34"/>
      <c r="S151" s="34"/>
      <c r="T151" s="34"/>
      <c r="U151" s="34"/>
      <c r="V151" s="34"/>
      <c r="W151" s="34"/>
      <c r="X151" s="34"/>
      <c r="Y151" s="34"/>
      <c r="Z151" s="34"/>
    </row>
    <row r="152" spans="1:26" ht="12.75" customHeight="1">
      <c r="A152" s="34"/>
      <c r="B152" s="34"/>
      <c r="C152" s="34"/>
      <c r="D152" s="1344"/>
      <c r="E152" s="1344"/>
      <c r="F152" s="1344"/>
      <c r="G152" s="1344"/>
      <c r="H152" s="34"/>
      <c r="I152" s="34"/>
      <c r="J152" s="34"/>
      <c r="K152" s="34"/>
      <c r="L152" s="34"/>
      <c r="M152" s="34"/>
      <c r="N152" s="34"/>
      <c r="O152" s="34"/>
      <c r="P152" s="34"/>
      <c r="Q152" s="34"/>
      <c r="R152" s="34"/>
      <c r="S152" s="34"/>
      <c r="T152" s="34"/>
      <c r="U152" s="34"/>
      <c r="V152" s="34"/>
      <c r="W152" s="34"/>
      <c r="X152" s="34"/>
      <c r="Y152" s="34"/>
      <c r="Z152" s="34"/>
    </row>
    <row r="153" spans="1:26" ht="12.75" customHeight="1">
      <c r="A153" s="34"/>
      <c r="B153" s="34"/>
      <c r="C153" s="34"/>
      <c r="D153" s="1344"/>
      <c r="E153" s="1344"/>
      <c r="F153" s="1344"/>
      <c r="G153" s="1344"/>
      <c r="H153" s="34"/>
      <c r="I153" s="34"/>
      <c r="J153" s="34"/>
      <c r="K153" s="34"/>
      <c r="L153" s="34"/>
      <c r="M153" s="34"/>
      <c r="N153" s="34"/>
      <c r="O153" s="34"/>
      <c r="P153" s="34"/>
      <c r="Q153" s="34"/>
      <c r="R153" s="34"/>
      <c r="S153" s="34"/>
      <c r="T153" s="34"/>
      <c r="U153" s="34"/>
      <c r="V153" s="34"/>
      <c r="W153" s="34"/>
      <c r="X153" s="34"/>
      <c r="Y153" s="34"/>
      <c r="Z153" s="34"/>
    </row>
    <row r="154" spans="1:26" ht="12.75" customHeight="1">
      <c r="A154" s="34"/>
      <c r="B154" s="34"/>
      <c r="C154" s="34"/>
      <c r="D154" s="1344"/>
      <c r="E154" s="1344"/>
      <c r="F154" s="1344"/>
      <c r="G154" s="1344"/>
      <c r="H154" s="34"/>
      <c r="I154" s="34"/>
      <c r="J154" s="34"/>
      <c r="K154" s="34"/>
      <c r="L154" s="34"/>
      <c r="M154" s="34"/>
      <c r="N154" s="34"/>
      <c r="O154" s="34"/>
      <c r="P154" s="34"/>
      <c r="Q154" s="34"/>
      <c r="R154" s="34"/>
      <c r="S154" s="34"/>
      <c r="T154" s="34"/>
      <c r="U154" s="34"/>
      <c r="V154" s="34"/>
      <c r="W154" s="34"/>
      <c r="X154" s="34"/>
      <c r="Y154" s="34"/>
      <c r="Z154" s="34"/>
    </row>
    <row r="155" spans="1:26" ht="12.75" customHeight="1">
      <c r="A155" s="34"/>
      <c r="B155" s="34"/>
      <c r="C155" s="34"/>
      <c r="D155" s="1344"/>
      <c r="E155" s="1344"/>
      <c r="F155" s="1344"/>
      <c r="G155" s="1344"/>
      <c r="H155" s="34"/>
      <c r="I155" s="34"/>
      <c r="J155" s="34"/>
      <c r="K155" s="34"/>
      <c r="L155" s="34"/>
      <c r="M155" s="34"/>
      <c r="N155" s="34"/>
      <c r="O155" s="34"/>
      <c r="P155" s="34"/>
      <c r="Q155" s="34"/>
      <c r="R155" s="34"/>
      <c r="S155" s="34"/>
      <c r="T155" s="34"/>
      <c r="U155" s="34"/>
      <c r="V155" s="34"/>
      <c r="W155" s="34"/>
      <c r="X155" s="34"/>
      <c r="Y155" s="34"/>
      <c r="Z155" s="34"/>
    </row>
    <row r="156" spans="1:26" ht="12.75" customHeight="1">
      <c r="A156" s="34"/>
      <c r="B156" s="34"/>
      <c r="C156" s="34"/>
      <c r="D156" s="1344"/>
      <c r="E156" s="1344"/>
      <c r="F156" s="1344"/>
      <c r="G156" s="1344"/>
      <c r="H156" s="34"/>
      <c r="I156" s="34"/>
      <c r="J156" s="34"/>
      <c r="K156" s="34"/>
      <c r="L156" s="34"/>
      <c r="M156" s="34"/>
      <c r="N156" s="34"/>
      <c r="O156" s="34"/>
      <c r="P156" s="34"/>
      <c r="Q156" s="34"/>
      <c r="R156" s="34"/>
      <c r="S156" s="34"/>
      <c r="T156" s="34"/>
      <c r="U156" s="34"/>
      <c r="V156" s="34"/>
      <c r="W156" s="34"/>
      <c r="X156" s="34"/>
      <c r="Y156" s="34"/>
      <c r="Z156" s="34"/>
    </row>
    <row r="157" spans="1:26" ht="12.75" customHeight="1">
      <c r="A157" s="34"/>
      <c r="B157" s="34"/>
      <c r="C157" s="34"/>
      <c r="D157" s="1344"/>
      <c r="E157" s="1344"/>
      <c r="F157" s="1344"/>
      <c r="G157" s="1344"/>
      <c r="H157" s="34"/>
      <c r="I157" s="34"/>
      <c r="J157" s="34"/>
      <c r="K157" s="34"/>
      <c r="L157" s="34"/>
      <c r="M157" s="34"/>
      <c r="N157" s="34"/>
      <c r="O157" s="34"/>
      <c r="P157" s="34"/>
      <c r="Q157" s="34"/>
      <c r="R157" s="34"/>
      <c r="S157" s="34"/>
      <c r="T157" s="34"/>
      <c r="U157" s="34"/>
      <c r="V157" s="34"/>
      <c r="W157" s="34"/>
      <c r="X157" s="34"/>
      <c r="Y157" s="34"/>
      <c r="Z157" s="34"/>
    </row>
    <row r="158" spans="1:26" ht="12.75" customHeight="1">
      <c r="A158" s="34"/>
      <c r="B158" s="34"/>
      <c r="C158" s="34"/>
      <c r="D158" s="1344"/>
      <c r="E158" s="1344"/>
      <c r="F158" s="1344"/>
      <c r="G158" s="1344"/>
      <c r="H158" s="34"/>
      <c r="I158" s="34"/>
      <c r="J158" s="34"/>
      <c r="K158" s="34"/>
      <c r="L158" s="34"/>
      <c r="M158" s="34"/>
      <c r="N158" s="34"/>
      <c r="O158" s="34"/>
      <c r="P158" s="34"/>
      <c r="Q158" s="34"/>
      <c r="R158" s="34"/>
      <c r="S158" s="34"/>
      <c r="T158" s="34"/>
      <c r="U158" s="34"/>
      <c r="V158" s="34"/>
      <c r="W158" s="34"/>
      <c r="X158" s="34"/>
      <c r="Y158" s="34"/>
      <c r="Z158" s="34"/>
    </row>
    <row r="159" spans="1:26" ht="12.75" customHeight="1">
      <c r="A159" s="34"/>
      <c r="B159" s="34"/>
      <c r="C159" s="34"/>
      <c r="D159" s="1344"/>
      <c r="E159" s="1344"/>
      <c r="F159" s="1344"/>
      <c r="G159" s="1344"/>
      <c r="H159" s="34"/>
      <c r="I159" s="34"/>
      <c r="J159" s="34"/>
      <c r="K159" s="34"/>
      <c r="L159" s="34"/>
      <c r="M159" s="34"/>
      <c r="N159" s="34"/>
      <c r="O159" s="34"/>
      <c r="P159" s="34"/>
      <c r="Q159" s="34"/>
      <c r="R159" s="34"/>
      <c r="S159" s="34"/>
      <c r="T159" s="34"/>
      <c r="U159" s="34"/>
      <c r="V159" s="34"/>
      <c r="W159" s="34"/>
      <c r="X159" s="34"/>
      <c r="Y159" s="34"/>
      <c r="Z159" s="34"/>
    </row>
    <row r="160" spans="1:26" ht="12.75" customHeight="1">
      <c r="A160" s="34"/>
      <c r="B160" s="34"/>
      <c r="C160" s="34"/>
      <c r="D160" s="1344"/>
      <c r="E160" s="1344"/>
      <c r="F160" s="1344"/>
      <c r="G160" s="1344"/>
      <c r="H160" s="34"/>
      <c r="I160" s="34"/>
      <c r="J160" s="34"/>
      <c r="K160" s="34"/>
      <c r="L160" s="34"/>
      <c r="M160" s="34"/>
      <c r="N160" s="34"/>
      <c r="O160" s="34"/>
      <c r="P160" s="34"/>
      <c r="Q160" s="34"/>
      <c r="R160" s="34"/>
      <c r="S160" s="34"/>
      <c r="T160" s="34"/>
      <c r="U160" s="34"/>
      <c r="V160" s="34"/>
      <c r="W160" s="34"/>
      <c r="X160" s="34"/>
      <c r="Y160" s="34"/>
      <c r="Z160" s="34"/>
    </row>
    <row r="161" spans="1:26" ht="12.75" customHeight="1">
      <c r="A161" s="34"/>
      <c r="B161" s="34"/>
      <c r="C161" s="34"/>
      <c r="D161" s="1344"/>
      <c r="E161" s="1344"/>
      <c r="F161" s="1344"/>
      <c r="G161" s="1344"/>
      <c r="H161" s="34"/>
      <c r="I161" s="34"/>
      <c r="J161" s="34"/>
      <c r="K161" s="34"/>
      <c r="L161" s="34"/>
      <c r="M161" s="34"/>
      <c r="N161" s="34"/>
      <c r="O161" s="34"/>
      <c r="P161" s="34"/>
      <c r="Q161" s="34"/>
      <c r="R161" s="34"/>
      <c r="S161" s="34"/>
      <c r="T161" s="34"/>
      <c r="U161" s="34"/>
      <c r="V161" s="34"/>
      <c r="W161" s="34"/>
      <c r="X161" s="34"/>
      <c r="Y161" s="34"/>
      <c r="Z161" s="34"/>
    </row>
    <row r="162" spans="1:26" ht="12.75" customHeight="1">
      <c r="A162" s="34"/>
      <c r="B162" s="34"/>
      <c r="C162" s="34"/>
      <c r="D162" s="1344"/>
      <c r="E162" s="1344"/>
      <c r="F162" s="1344"/>
      <c r="G162" s="1344"/>
      <c r="H162" s="34"/>
      <c r="I162" s="34"/>
      <c r="J162" s="34"/>
      <c r="K162" s="34"/>
      <c r="L162" s="34"/>
      <c r="M162" s="34"/>
      <c r="N162" s="34"/>
      <c r="O162" s="34"/>
      <c r="P162" s="34"/>
      <c r="Q162" s="34"/>
      <c r="R162" s="34"/>
      <c r="S162" s="34"/>
      <c r="T162" s="34"/>
      <c r="U162" s="34"/>
      <c r="V162" s="34"/>
      <c r="W162" s="34"/>
      <c r="X162" s="34"/>
      <c r="Y162" s="34"/>
      <c r="Z162" s="34"/>
    </row>
    <row r="163" spans="1:26" ht="12.75" customHeight="1">
      <c r="A163" s="34"/>
      <c r="B163" s="34"/>
      <c r="C163" s="34"/>
      <c r="D163" s="1344"/>
      <c r="E163" s="1344"/>
      <c r="F163" s="1344"/>
      <c r="G163" s="1344"/>
      <c r="H163" s="34"/>
      <c r="I163" s="34"/>
      <c r="J163" s="34"/>
      <c r="K163" s="34"/>
      <c r="L163" s="34"/>
      <c r="M163" s="34"/>
      <c r="N163" s="34"/>
      <c r="O163" s="34"/>
      <c r="P163" s="34"/>
      <c r="Q163" s="34"/>
      <c r="R163" s="34"/>
      <c r="S163" s="34"/>
      <c r="T163" s="34"/>
      <c r="U163" s="34"/>
      <c r="V163" s="34"/>
      <c r="W163" s="34"/>
      <c r="X163" s="34"/>
      <c r="Y163" s="34"/>
      <c r="Z163" s="34"/>
    </row>
    <row r="164" spans="1:26" ht="12.75" customHeight="1">
      <c r="A164" s="34"/>
      <c r="B164" s="34"/>
      <c r="C164" s="34"/>
      <c r="D164" s="1344"/>
      <c r="E164" s="1344"/>
      <c r="F164" s="1344"/>
      <c r="G164" s="1344"/>
      <c r="H164" s="34"/>
      <c r="I164" s="34"/>
      <c r="J164" s="34"/>
      <c r="K164" s="34"/>
      <c r="L164" s="34"/>
      <c r="M164" s="34"/>
      <c r="N164" s="34"/>
      <c r="O164" s="34"/>
      <c r="P164" s="34"/>
      <c r="Q164" s="34"/>
      <c r="R164" s="34"/>
      <c r="S164" s="34"/>
      <c r="T164" s="34"/>
      <c r="U164" s="34"/>
      <c r="V164" s="34"/>
      <c r="W164" s="34"/>
      <c r="X164" s="34"/>
      <c r="Y164" s="34"/>
      <c r="Z164" s="34"/>
    </row>
    <row r="165" spans="1:26" ht="12.75" customHeight="1">
      <c r="A165" s="34"/>
      <c r="B165" s="34"/>
      <c r="C165" s="34"/>
      <c r="D165" s="1344"/>
      <c r="E165" s="1344"/>
      <c r="F165" s="1344"/>
      <c r="G165" s="1344"/>
      <c r="H165" s="34"/>
      <c r="I165" s="34"/>
      <c r="J165" s="34"/>
      <c r="K165" s="34"/>
      <c r="L165" s="34"/>
      <c r="M165" s="34"/>
      <c r="N165" s="34"/>
      <c r="O165" s="34"/>
      <c r="P165" s="34"/>
      <c r="Q165" s="34"/>
      <c r="R165" s="34"/>
      <c r="S165" s="34"/>
      <c r="T165" s="34"/>
      <c r="U165" s="34"/>
      <c r="V165" s="34"/>
      <c r="W165" s="34"/>
      <c r="X165" s="34"/>
      <c r="Y165" s="34"/>
      <c r="Z165" s="34"/>
    </row>
    <row r="166" spans="1:26" ht="12.75" customHeight="1">
      <c r="A166" s="34"/>
      <c r="B166" s="34"/>
      <c r="C166" s="34"/>
      <c r="D166" s="1344"/>
      <c r="E166" s="1344"/>
      <c r="F166" s="1344"/>
      <c r="G166" s="1344"/>
      <c r="H166" s="34"/>
      <c r="I166" s="34"/>
      <c r="J166" s="34"/>
      <c r="K166" s="34"/>
      <c r="L166" s="34"/>
      <c r="M166" s="34"/>
      <c r="N166" s="34"/>
      <c r="O166" s="34"/>
      <c r="P166" s="34"/>
      <c r="Q166" s="34"/>
      <c r="R166" s="34"/>
      <c r="S166" s="34"/>
      <c r="T166" s="34"/>
      <c r="U166" s="34"/>
      <c r="V166" s="34"/>
      <c r="W166" s="34"/>
      <c r="X166" s="34"/>
      <c r="Y166" s="34"/>
      <c r="Z166" s="34"/>
    </row>
    <row r="167" spans="1:26" ht="12.75" customHeight="1">
      <c r="A167" s="34"/>
      <c r="B167" s="34"/>
      <c r="C167" s="34"/>
      <c r="D167" s="1344"/>
      <c r="E167" s="1344"/>
      <c r="F167" s="1344"/>
      <c r="G167" s="1344"/>
      <c r="H167" s="34"/>
      <c r="I167" s="34"/>
      <c r="J167" s="34"/>
      <c r="K167" s="34"/>
      <c r="L167" s="34"/>
      <c r="M167" s="34"/>
      <c r="N167" s="34"/>
      <c r="O167" s="34"/>
      <c r="P167" s="34"/>
      <c r="Q167" s="34"/>
      <c r="R167" s="34"/>
      <c r="S167" s="34"/>
      <c r="T167" s="34"/>
      <c r="U167" s="34"/>
      <c r="V167" s="34"/>
      <c r="W167" s="34"/>
      <c r="X167" s="34"/>
      <c r="Y167" s="34"/>
      <c r="Z167" s="34"/>
    </row>
    <row r="168" spans="1:26" ht="12.75" customHeight="1">
      <c r="A168" s="34"/>
      <c r="B168" s="34"/>
      <c r="C168" s="34"/>
      <c r="D168" s="1344"/>
      <c r="E168" s="1344"/>
      <c r="F168" s="1344"/>
      <c r="G168" s="1344"/>
      <c r="H168" s="34"/>
      <c r="I168" s="34"/>
      <c r="J168" s="34"/>
      <c r="K168" s="34"/>
      <c r="L168" s="34"/>
      <c r="M168" s="34"/>
      <c r="N168" s="34"/>
      <c r="O168" s="34"/>
      <c r="P168" s="34"/>
      <c r="Q168" s="34"/>
      <c r="R168" s="34"/>
      <c r="S168" s="34"/>
      <c r="T168" s="34"/>
      <c r="U168" s="34"/>
      <c r="V168" s="34"/>
      <c r="W168" s="34"/>
      <c r="X168" s="34"/>
      <c r="Y168" s="34"/>
      <c r="Z168" s="34"/>
    </row>
    <row r="169" spans="1:26" ht="12.75" customHeight="1">
      <c r="A169" s="34"/>
      <c r="B169" s="34"/>
      <c r="C169" s="34"/>
      <c r="D169" s="1344"/>
      <c r="E169" s="1344"/>
      <c r="F169" s="1344"/>
      <c r="G169" s="1344"/>
      <c r="H169" s="34"/>
      <c r="I169" s="34"/>
      <c r="J169" s="34"/>
      <c r="K169" s="34"/>
      <c r="L169" s="34"/>
      <c r="M169" s="34"/>
      <c r="N169" s="34"/>
      <c r="O169" s="34"/>
      <c r="P169" s="34"/>
      <c r="Q169" s="34"/>
      <c r="R169" s="34"/>
      <c r="S169" s="34"/>
      <c r="T169" s="34"/>
      <c r="U169" s="34"/>
      <c r="V169" s="34"/>
      <c r="W169" s="34"/>
      <c r="X169" s="34"/>
      <c r="Y169" s="34"/>
      <c r="Z169" s="34"/>
    </row>
    <row r="170" spans="1:26" ht="12.75" customHeight="1">
      <c r="A170" s="34"/>
      <c r="B170" s="34"/>
      <c r="C170" s="34"/>
      <c r="D170" s="1344"/>
      <c r="E170" s="1344"/>
      <c r="F170" s="1344"/>
      <c r="G170" s="1344"/>
      <c r="H170" s="34"/>
      <c r="I170" s="34"/>
      <c r="J170" s="34"/>
      <c r="K170" s="34"/>
      <c r="L170" s="34"/>
      <c r="M170" s="34"/>
      <c r="N170" s="34"/>
      <c r="O170" s="34"/>
      <c r="P170" s="34"/>
      <c r="Q170" s="34"/>
      <c r="R170" s="34"/>
      <c r="S170" s="34"/>
      <c r="T170" s="34"/>
      <c r="U170" s="34"/>
      <c r="V170" s="34"/>
      <c r="W170" s="34"/>
      <c r="X170" s="34"/>
      <c r="Y170" s="34"/>
      <c r="Z170" s="34"/>
    </row>
    <row r="171" spans="1:26" ht="12.75" customHeight="1">
      <c r="A171" s="34"/>
      <c r="B171" s="34"/>
      <c r="C171" s="34"/>
      <c r="D171" s="1344"/>
      <c r="E171" s="1344"/>
      <c r="F171" s="1344"/>
      <c r="G171" s="1344"/>
      <c r="H171" s="34"/>
      <c r="I171" s="34"/>
      <c r="J171" s="34"/>
      <c r="K171" s="34"/>
      <c r="L171" s="34"/>
      <c r="M171" s="34"/>
      <c r="N171" s="34"/>
      <c r="O171" s="34"/>
      <c r="P171" s="34"/>
      <c r="Q171" s="34"/>
      <c r="R171" s="34"/>
      <c r="S171" s="34"/>
      <c r="T171" s="34"/>
      <c r="U171" s="34"/>
      <c r="V171" s="34"/>
      <c r="W171" s="34"/>
      <c r="X171" s="34"/>
      <c r="Y171" s="34"/>
      <c r="Z171" s="34"/>
    </row>
    <row r="172" spans="1:26" ht="12.75" customHeight="1">
      <c r="A172" s="34"/>
      <c r="B172" s="34"/>
      <c r="C172" s="34"/>
      <c r="D172" s="1344"/>
      <c r="E172" s="1344"/>
      <c r="F172" s="1344"/>
      <c r="G172" s="1344"/>
      <c r="H172" s="34"/>
      <c r="I172" s="34"/>
      <c r="J172" s="34"/>
      <c r="K172" s="34"/>
      <c r="L172" s="34"/>
      <c r="M172" s="34"/>
      <c r="N172" s="34"/>
      <c r="O172" s="34"/>
      <c r="P172" s="34"/>
      <c r="Q172" s="34"/>
      <c r="R172" s="34"/>
      <c r="S172" s="34"/>
      <c r="T172" s="34"/>
      <c r="U172" s="34"/>
      <c r="V172" s="34"/>
      <c r="W172" s="34"/>
      <c r="X172" s="34"/>
      <c r="Y172" s="34"/>
      <c r="Z172" s="34"/>
    </row>
    <row r="173" spans="1:26" ht="12.75" customHeight="1">
      <c r="A173" s="34"/>
      <c r="B173" s="34"/>
      <c r="C173" s="34"/>
      <c r="D173" s="1344"/>
      <c r="E173" s="1344"/>
      <c r="F173" s="1344"/>
      <c r="G173" s="1344"/>
      <c r="H173" s="34"/>
      <c r="I173" s="34"/>
      <c r="J173" s="34"/>
      <c r="K173" s="34"/>
      <c r="L173" s="34"/>
      <c r="M173" s="34"/>
      <c r="N173" s="34"/>
      <c r="O173" s="34"/>
      <c r="P173" s="34"/>
      <c r="Q173" s="34"/>
      <c r="R173" s="34"/>
      <c r="S173" s="34"/>
      <c r="T173" s="34"/>
      <c r="U173" s="34"/>
      <c r="V173" s="34"/>
      <c r="W173" s="34"/>
      <c r="X173" s="34"/>
      <c r="Y173" s="34"/>
      <c r="Z173" s="34"/>
    </row>
    <row r="174" spans="1:26" ht="12.75" customHeight="1">
      <c r="A174" s="34"/>
      <c r="B174" s="34"/>
      <c r="C174" s="34"/>
      <c r="D174" s="1344"/>
      <c r="E174" s="1344"/>
      <c r="F174" s="1344"/>
      <c r="G174" s="1344"/>
      <c r="H174" s="34"/>
      <c r="I174" s="34"/>
      <c r="J174" s="34"/>
      <c r="K174" s="34"/>
      <c r="L174" s="34"/>
      <c r="M174" s="34"/>
      <c r="N174" s="34"/>
      <c r="O174" s="34"/>
      <c r="P174" s="34"/>
      <c r="Q174" s="34"/>
      <c r="R174" s="34"/>
      <c r="S174" s="34"/>
      <c r="T174" s="34"/>
      <c r="U174" s="34"/>
      <c r="V174" s="34"/>
      <c r="W174" s="34"/>
      <c r="X174" s="34"/>
      <c r="Y174" s="34"/>
      <c r="Z174" s="34"/>
    </row>
    <row r="175" spans="1:26" ht="12.75" customHeight="1">
      <c r="A175" s="34"/>
      <c r="B175" s="34"/>
      <c r="C175" s="34"/>
      <c r="D175" s="1344"/>
      <c r="E175" s="1344"/>
      <c r="F175" s="1344"/>
      <c r="G175" s="1344"/>
      <c r="H175" s="34"/>
      <c r="I175" s="34"/>
      <c r="J175" s="34"/>
      <c r="K175" s="34"/>
      <c r="L175" s="34"/>
      <c r="M175" s="34"/>
      <c r="N175" s="34"/>
      <c r="O175" s="34"/>
      <c r="P175" s="34"/>
      <c r="Q175" s="34"/>
      <c r="R175" s="34"/>
      <c r="S175" s="34"/>
      <c r="T175" s="34"/>
      <c r="U175" s="34"/>
      <c r="V175" s="34"/>
      <c r="W175" s="34"/>
      <c r="X175" s="34"/>
      <c r="Y175" s="34"/>
      <c r="Z175" s="34"/>
    </row>
    <row r="176" spans="1:26" ht="12.75" customHeight="1">
      <c r="A176" s="34"/>
      <c r="B176" s="34"/>
      <c r="C176" s="34"/>
      <c r="D176" s="1344"/>
      <c r="E176" s="1344"/>
      <c r="F176" s="1344"/>
      <c r="G176" s="1344"/>
      <c r="H176" s="34"/>
      <c r="I176" s="34"/>
      <c r="J176" s="34"/>
      <c r="K176" s="34"/>
      <c r="L176" s="34"/>
      <c r="M176" s="34"/>
      <c r="N176" s="34"/>
      <c r="O176" s="34"/>
      <c r="P176" s="34"/>
      <c r="Q176" s="34"/>
      <c r="R176" s="34"/>
      <c r="S176" s="34"/>
      <c r="T176" s="34"/>
      <c r="U176" s="34"/>
      <c r="V176" s="34"/>
      <c r="W176" s="34"/>
      <c r="X176" s="34"/>
      <c r="Y176" s="34"/>
      <c r="Z176" s="34"/>
    </row>
    <row r="177" spans="1:26" ht="12.75" customHeight="1">
      <c r="A177" s="34"/>
      <c r="B177" s="34"/>
      <c r="C177" s="34"/>
      <c r="D177" s="1344"/>
      <c r="E177" s="1344"/>
      <c r="F177" s="1344"/>
      <c r="G177" s="1344"/>
      <c r="H177" s="34"/>
      <c r="I177" s="34"/>
      <c r="J177" s="34"/>
      <c r="K177" s="34"/>
      <c r="L177" s="34"/>
      <c r="M177" s="34"/>
      <c r="N177" s="34"/>
      <c r="O177" s="34"/>
      <c r="P177" s="34"/>
      <c r="Q177" s="34"/>
      <c r="R177" s="34"/>
      <c r="S177" s="34"/>
      <c r="T177" s="34"/>
      <c r="U177" s="34"/>
      <c r="V177" s="34"/>
      <c r="W177" s="34"/>
      <c r="X177" s="34"/>
      <c r="Y177" s="34"/>
      <c r="Z177" s="34"/>
    </row>
    <row r="178" spans="1:26" ht="12.75" customHeight="1">
      <c r="A178" s="34"/>
      <c r="B178" s="34"/>
      <c r="C178" s="34"/>
      <c r="D178" s="1344"/>
      <c r="E178" s="1344"/>
      <c r="F178" s="1344"/>
      <c r="G178" s="1344"/>
      <c r="H178" s="34"/>
      <c r="I178" s="34"/>
      <c r="J178" s="34"/>
      <c r="K178" s="34"/>
      <c r="L178" s="34"/>
      <c r="M178" s="34"/>
      <c r="N178" s="34"/>
      <c r="O178" s="34"/>
      <c r="P178" s="34"/>
      <c r="Q178" s="34"/>
      <c r="R178" s="34"/>
      <c r="S178" s="34"/>
      <c r="T178" s="34"/>
      <c r="U178" s="34"/>
      <c r="V178" s="34"/>
      <c r="W178" s="34"/>
      <c r="X178" s="34"/>
      <c r="Y178" s="34"/>
      <c r="Z178" s="34"/>
    </row>
    <row r="179" spans="1:26" ht="12.75" customHeight="1">
      <c r="A179" s="34"/>
      <c r="B179" s="34"/>
      <c r="C179" s="34"/>
      <c r="D179" s="1344"/>
      <c r="E179" s="1344"/>
      <c r="F179" s="1344"/>
      <c r="G179" s="1344"/>
      <c r="H179" s="34"/>
      <c r="I179" s="34"/>
      <c r="J179" s="34"/>
      <c r="K179" s="34"/>
      <c r="L179" s="34"/>
      <c r="M179" s="34"/>
      <c r="N179" s="34"/>
      <c r="O179" s="34"/>
      <c r="P179" s="34"/>
      <c r="Q179" s="34"/>
      <c r="R179" s="34"/>
      <c r="S179" s="34"/>
      <c r="T179" s="34"/>
      <c r="U179" s="34"/>
      <c r="V179" s="34"/>
      <c r="W179" s="34"/>
      <c r="X179" s="34"/>
      <c r="Y179" s="34"/>
      <c r="Z179" s="34"/>
    </row>
    <row r="180" spans="1:26" ht="12.75" customHeight="1">
      <c r="A180" s="34"/>
      <c r="B180" s="34"/>
      <c r="C180" s="34"/>
      <c r="D180" s="1344"/>
      <c r="E180" s="1344"/>
      <c r="F180" s="1344"/>
      <c r="G180" s="1344"/>
      <c r="H180" s="34"/>
      <c r="I180" s="34"/>
      <c r="J180" s="34"/>
      <c r="K180" s="34"/>
      <c r="L180" s="34"/>
      <c r="M180" s="34"/>
      <c r="N180" s="34"/>
      <c r="O180" s="34"/>
      <c r="P180" s="34"/>
      <c r="Q180" s="34"/>
      <c r="R180" s="34"/>
      <c r="S180" s="34"/>
      <c r="T180" s="34"/>
      <c r="U180" s="34"/>
      <c r="V180" s="34"/>
      <c r="W180" s="34"/>
      <c r="X180" s="34"/>
      <c r="Y180" s="34"/>
      <c r="Z180" s="34"/>
    </row>
    <row r="181" spans="1:26" ht="12.75" customHeight="1">
      <c r="A181" s="34"/>
      <c r="B181" s="34"/>
      <c r="C181" s="34"/>
      <c r="D181" s="1344"/>
      <c r="E181" s="1344"/>
      <c r="F181" s="1344"/>
      <c r="G181" s="1344"/>
      <c r="H181" s="34"/>
      <c r="I181" s="34"/>
      <c r="J181" s="34"/>
      <c r="K181" s="34"/>
      <c r="L181" s="34"/>
      <c r="M181" s="34"/>
      <c r="N181" s="34"/>
      <c r="O181" s="34"/>
      <c r="P181" s="34"/>
      <c r="Q181" s="34"/>
      <c r="R181" s="34"/>
      <c r="S181" s="34"/>
      <c r="T181" s="34"/>
      <c r="U181" s="34"/>
      <c r="V181" s="34"/>
      <c r="W181" s="34"/>
      <c r="X181" s="34"/>
      <c r="Y181" s="34"/>
      <c r="Z181" s="34"/>
    </row>
    <row r="182" spans="1:26" ht="12.75" customHeight="1">
      <c r="A182" s="34"/>
      <c r="B182" s="34"/>
      <c r="C182" s="34"/>
      <c r="D182" s="1344"/>
      <c r="E182" s="1344"/>
      <c r="F182" s="1344"/>
      <c r="G182" s="1344"/>
      <c r="H182" s="34"/>
      <c r="I182" s="34"/>
      <c r="J182" s="34"/>
      <c r="K182" s="34"/>
      <c r="L182" s="34"/>
      <c r="M182" s="34"/>
      <c r="N182" s="34"/>
      <c r="O182" s="34"/>
      <c r="P182" s="34"/>
      <c r="Q182" s="34"/>
      <c r="R182" s="34"/>
      <c r="S182" s="34"/>
      <c r="T182" s="34"/>
      <c r="U182" s="34"/>
      <c r="V182" s="34"/>
      <c r="W182" s="34"/>
      <c r="X182" s="34"/>
      <c r="Y182" s="34"/>
      <c r="Z182" s="34"/>
    </row>
    <row r="183" spans="1:26" ht="12.75" customHeight="1">
      <c r="A183" s="34"/>
      <c r="B183" s="34"/>
      <c r="C183" s="34"/>
      <c r="D183" s="1344"/>
      <c r="E183" s="1344"/>
      <c r="F183" s="1344"/>
      <c r="G183" s="1344"/>
      <c r="H183" s="34"/>
      <c r="I183" s="34"/>
      <c r="J183" s="34"/>
      <c r="K183" s="34"/>
      <c r="L183" s="34"/>
      <c r="M183" s="34"/>
      <c r="N183" s="34"/>
      <c r="O183" s="34"/>
      <c r="P183" s="34"/>
      <c r="Q183" s="34"/>
      <c r="R183" s="34"/>
      <c r="S183" s="34"/>
      <c r="T183" s="34"/>
      <c r="U183" s="34"/>
      <c r="V183" s="34"/>
      <c r="W183" s="34"/>
      <c r="X183" s="34"/>
      <c r="Y183" s="34"/>
      <c r="Z183" s="34"/>
    </row>
    <row r="184" spans="1:26" ht="12.75" customHeight="1">
      <c r="A184" s="34"/>
      <c r="B184" s="34"/>
      <c r="C184" s="34"/>
      <c r="D184" s="1344"/>
      <c r="E184" s="1344"/>
      <c r="F184" s="1344"/>
      <c r="G184" s="1344"/>
      <c r="H184" s="34"/>
      <c r="I184" s="34"/>
      <c r="J184" s="34"/>
      <c r="K184" s="34"/>
      <c r="L184" s="34"/>
      <c r="M184" s="34"/>
      <c r="N184" s="34"/>
      <c r="O184" s="34"/>
      <c r="P184" s="34"/>
      <c r="Q184" s="34"/>
      <c r="R184" s="34"/>
      <c r="S184" s="34"/>
      <c r="T184" s="34"/>
      <c r="U184" s="34"/>
      <c r="V184" s="34"/>
      <c r="W184" s="34"/>
      <c r="X184" s="34"/>
      <c r="Y184" s="34"/>
      <c r="Z184" s="34"/>
    </row>
    <row r="185" spans="1:26" ht="12.75" customHeight="1">
      <c r="A185" s="34"/>
      <c r="B185" s="34"/>
      <c r="C185" s="34"/>
      <c r="D185" s="1344"/>
      <c r="E185" s="1344"/>
      <c r="F185" s="1344"/>
      <c r="G185" s="1344"/>
      <c r="H185" s="34"/>
      <c r="I185" s="34"/>
      <c r="J185" s="34"/>
      <c r="K185" s="34"/>
      <c r="L185" s="34"/>
      <c r="M185" s="34"/>
      <c r="N185" s="34"/>
      <c r="O185" s="34"/>
      <c r="P185" s="34"/>
      <c r="Q185" s="34"/>
      <c r="R185" s="34"/>
      <c r="S185" s="34"/>
      <c r="T185" s="34"/>
      <c r="U185" s="34"/>
      <c r="V185" s="34"/>
      <c r="W185" s="34"/>
      <c r="X185" s="34"/>
      <c r="Y185" s="34"/>
      <c r="Z185" s="34"/>
    </row>
    <row r="186" spans="1:26" ht="12.75" customHeight="1">
      <c r="A186" s="34"/>
      <c r="B186" s="34"/>
      <c r="C186" s="34"/>
      <c r="D186" s="1344"/>
      <c r="E186" s="1344"/>
      <c r="F186" s="1344"/>
      <c r="G186" s="1344"/>
      <c r="H186" s="34"/>
      <c r="I186" s="34"/>
      <c r="J186" s="34"/>
      <c r="K186" s="34"/>
      <c r="L186" s="34"/>
      <c r="M186" s="34"/>
      <c r="N186" s="34"/>
      <c r="O186" s="34"/>
      <c r="P186" s="34"/>
      <c r="Q186" s="34"/>
      <c r="R186" s="34"/>
      <c r="S186" s="34"/>
      <c r="T186" s="34"/>
      <c r="U186" s="34"/>
      <c r="V186" s="34"/>
      <c r="W186" s="34"/>
      <c r="X186" s="34"/>
      <c r="Y186" s="34"/>
      <c r="Z186" s="34"/>
    </row>
    <row r="187" spans="1:26" ht="12.75" customHeight="1">
      <c r="A187" s="34"/>
      <c r="B187" s="34"/>
      <c r="C187" s="34"/>
      <c r="D187" s="1344"/>
      <c r="E187" s="1344"/>
      <c r="F187" s="1344"/>
      <c r="G187" s="1344"/>
      <c r="H187" s="34"/>
      <c r="I187" s="34"/>
      <c r="J187" s="34"/>
      <c r="K187" s="34"/>
      <c r="L187" s="34"/>
      <c r="M187" s="34"/>
      <c r="N187" s="34"/>
      <c r="O187" s="34"/>
      <c r="P187" s="34"/>
      <c r="Q187" s="34"/>
      <c r="R187" s="34"/>
      <c r="S187" s="34"/>
      <c r="T187" s="34"/>
      <c r="U187" s="34"/>
      <c r="V187" s="34"/>
      <c r="W187" s="34"/>
      <c r="X187" s="34"/>
      <c r="Y187" s="34"/>
      <c r="Z187" s="34"/>
    </row>
    <row r="188" spans="1:26" ht="12.75" customHeight="1">
      <c r="A188" s="34"/>
      <c r="B188" s="34"/>
      <c r="C188" s="34"/>
      <c r="D188" s="1344"/>
      <c r="E188" s="1344"/>
      <c r="F188" s="1344"/>
      <c r="G188" s="1344"/>
      <c r="H188" s="34"/>
      <c r="I188" s="34"/>
      <c r="J188" s="34"/>
      <c r="K188" s="34"/>
      <c r="L188" s="34"/>
      <c r="M188" s="34"/>
      <c r="N188" s="34"/>
      <c r="O188" s="34"/>
      <c r="P188" s="34"/>
      <c r="Q188" s="34"/>
      <c r="R188" s="34"/>
      <c r="S188" s="34"/>
      <c r="T188" s="34"/>
      <c r="U188" s="34"/>
      <c r="V188" s="34"/>
      <c r="W188" s="34"/>
      <c r="X188" s="34"/>
      <c r="Y188" s="34"/>
      <c r="Z188" s="34"/>
    </row>
    <row r="189" spans="1:26" ht="12.75" customHeight="1">
      <c r="A189" s="34"/>
      <c r="B189" s="34"/>
      <c r="C189" s="34"/>
      <c r="D189" s="1344"/>
      <c r="E189" s="1344"/>
      <c r="F189" s="1344"/>
      <c r="G189" s="1344"/>
      <c r="H189" s="34"/>
      <c r="I189" s="34"/>
      <c r="J189" s="34"/>
      <c r="K189" s="34"/>
      <c r="L189" s="34"/>
      <c r="M189" s="34"/>
      <c r="N189" s="34"/>
      <c r="O189" s="34"/>
      <c r="P189" s="34"/>
      <c r="Q189" s="34"/>
      <c r="R189" s="34"/>
      <c r="S189" s="34"/>
      <c r="T189" s="34"/>
      <c r="U189" s="34"/>
      <c r="V189" s="34"/>
      <c r="W189" s="34"/>
      <c r="X189" s="34"/>
      <c r="Y189" s="34"/>
      <c r="Z189" s="34"/>
    </row>
    <row r="190" spans="1:26" ht="12.75" customHeight="1">
      <c r="A190" s="34"/>
      <c r="B190" s="34"/>
      <c r="C190" s="34"/>
      <c r="D190" s="1344"/>
      <c r="E190" s="1344"/>
      <c r="F190" s="1344"/>
      <c r="G190" s="1344"/>
      <c r="H190" s="34"/>
      <c r="I190" s="34"/>
      <c r="J190" s="34"/>
      <c r="K190" s="34"/>
      <c r="L190" s="34"/>
      <c r="M190" s="34"/>
      <c r="N190" s="34"/>
      <c r="O190" s="34"/>
      <c r="P190" s="34"/>
      <c r="Q190" s="34"/>
      <c r="R190" s="34"/>
      <c r="S190" s="34"/>
      <c r="T190" s="34"/>
      <c r="U190" s="34"/>
      <c r="V190" s="34"/>
      <c r="W190" s="34"/>
      <c r="X190" s="34"/>
      <c r="Y190" s="34"/>
      <c r="Z190" s="34"/>
    </row>
    <row r="191" spans="1:26" ht="12.75" customHeight="1">
      <c r="A191" s="34"/>
      <c r="B191" s="34"/>
      <c r="C191" s="34"/>
      <c r="D191" s="1344"/>
      <c r="E191" s="1344"/>
      <c r="F191" s="1344"/>
      <c r="G191" s="1344"/>
      <c r="H191" s="34"/>
      <c r="I191" s="34"/>
      <c r="J191" s="34"/>
      <c r="K191" s="34"/>
      <c r="L191" s="34"/>
      <c r="M191" s="34"/>
      <c r="N191" s="34"/>
      <c r="O191" s="34"/>
      <c r="P191" s="34"/>
      <c r="Q191" s="34"/>
      <c r="R191" s="34"/>
      <c r="S191" s="34"/>
      <c r="T191" s="34"/>
      <c r="U191" s="34"/>
      <c r="V191" s="34"/>
      <c r="W191" s="34"/>
      <c r="X191" s="34"/>
      <c r="Y191" s="34"/>
      <c r="Z191" s="34"/>
    </row>
    <row r="192" spans="1:26" ht="12.75" customHeight="1">
      <c r="A192" s="34"/>
      <c r="B192" s="34"/>
      <c r="C192" s="34"/>
      <c r="D192" s="1344"/>
      <c r="E192" s="1344"/>
      <c r="F192" s="1344"/>
      <c r="G192" s="1344"/>
      <c r="H192" s="34"/>
      <c r="I192" s="34"/>
      <c r="J192" s="34"/>
      <c r="K192" s="34"/>
      <c r="L192" s="34"/>
      <c r="M192" s="34"/>
      <c r="N192" s="34"/>
      <c r="O192" s="34"/>
      <c r="P192" s="34"/>
      <c r="Q192" s="34"/>
      <c r="R192" s="34"/>
      <c r="S192" s="34"/>
      <c r="T192" s="34"/>
      <c r="U192" s="34"/>
      <c r="V192" s="34"/>
      <c r="W192" s="34"/>
      <c r="X192" s="34"/>
      <c r="Y192" s="34"/>
      <c r="Z192" s="34"/>
    </row>
    <row r="193" spans="1:26" ht="12.75" customHeight="1">
      <c r="A193" s="34"/>
      <c r="B193" s="34"/>
      <c r="C193" s="34"/>
      <c r="D193" s="1344"/>
      <c r="E193" s="1344"/>
      <c r="F193" s="1344"/>
      <c r="G193" s="1344"/>
      <c r="H193" s="34"/>
      <c r="I193" s="34"/>
      <c r="J193" s="34"/>
      <c r="K193" s="34"/>
      <c r="L193" s="34"/>
      <c r="M193" s="34"/>
      <c r="N193" s="34"/>
      <c r="O193" s="34"/>
      <c r="P193" s="34"/>
      <c r="Q193" s="34"/>
      <c r="R193" s="34"/>
      <c r="S193" s="34"/>
      <c r="T193" s="34"/>
      <c r="U193" s="34"/>
      <c r="V193" s="34"/>
      <c r="W193" s="34"/>
      <c r="X193" s="34"/>
      <c r="Y193" s="34"/>
      <c r="Z193" s="34"/>
    </row>
    <row r="194" spans="1:26" ht="12.75" customHeight="1">
      <c r="A194" s="34"/>
      <c r="B194" s="34"/>
      <c r="C194" s="34"/>
      <c r="D194" s="1344"/>
      <c r="E194" s="1344"/>
      <c r="F194" s="1344"/>
      <c r="G194" s="1344"/>
      <c r="H194" s="34"/>
      <c r="I194" s="34"/>
      <c r="J194" s="34"/>
      <c r="K194" s="34"/>
      <c r="L194" s="34"/>
      <c r="M194" s="34"/>
      <c r="N194" s="34"/>
      <c r="O194" s="34"/>
      <c r="P194" s="34"/>
      <c r="Q194" s="34"/>
      <c r="R194" s="34"/>
      <c r="S194" s="34"/>
      <c r="T194" s="34"/>
      <c r="U194" s="34"/>
      <c r="V194" s="34"/>
      <c r="W194" s="34"/>
      <c r="X194" s="34"/>
      <c r="Y194" s="34"/>
      <c r="Z194" s="34"/>
    </row>
    <row r="195" spans="1:26" ht="12.75" customHeight="1">
      <c r="A195" s="34"/>
      <c r="B195" s="34"/>
      <c r="C195" s="34"/>
      <c r="D195" s="1344"/>
      <c r="E195" s="1344"/>
      <c r="F195" s="1344"/>
      <c r="G195" s="1344"/>
      <c r="H195" s="34"/>
      <c r="I195" s="34"/>
      <c r="J195" s="34"/>
      <c r="K195" s="34"/>
      <c r="L195" s="34"/>
      <c r="M195" s="34"/>
      <c r="N195" s="34"/>
      <c r="O195" s="34"/>
      <c r="P195" s="34"/>
      <c r="Q195" s="34"/>
      <c r="R195" s="34"/>
      <c r="S195" s="34"/>
      <c r="T195" s="34"/>
      <c r="U195" s="34"/>
      <c r="V195" s="34"/>
      <c r="W195" s="34"/>
      <c r="X195" s="34"/>
      <c r="Y195" s="34"/>
      <c r="Z195" s="34"/>
    </row>
    <row r="196" spans="1:26" ht="12.75" customHeight="1">
      <c r="A196" s="34"/>
      <c r="B196" s="34"/>
      <c r="C196" s="34"/>
      <c r="D196" s="1344"/>
      <c r="E196" s="1344"/>
      <c r="F196" s="1344"/>
      <c r="G196" s="1344"/>
      <c r="H196" s="34"/>
      <c r="I196" s="34"/>
      <c r="J196" s="34"/>
      <c r="K196" s="34"/>
      <c r="L196" s="34"/>
      <c r="M196" s="34"/>
      <c r="N196" s="34"/>
      <c r="O196" s="34"/>
      <c r="P196" s="34"/>
      <c r="Q196" s="34"/>
      <c r="R196" s="34"/>
      <c r="S196" s="34"/>
      <c r="T196" s="34"/>
      <c r="U196" s="34"/>
      <c r="V196" s="34"/>
      <c r="W196" s="34"/>
      <c r="X196" s="34"/>
      <c r="Y196" s="34"/>
      <c r="Z196" s="34"/>
    </row>
    <row r="197" spans="1:26" ht="12.75" customHeight="1">
      <c r="A197" s="34"/>
      <c r="B197" s="34"/>
      <c r="C197" s="34"/>
      <c r="D197" s="1344"/>
      <c r="E197" s="1344"/>
      <c r="F197" s="1344"/>
      <c r="G197" s="1344"/>
      <c r="H197" s="34"/>
      <c r="I197" s="34"/>
      <c r="J197" s="34"/>
      <c r="K197" s="34"/>
      <c r="L197" s="34"/>
      <c r="M197" s="34"/>
      <c r="N197" s="34"/>
      <c r="O197" s="34"/>
      <c r="P197" s="34"/>
      <c r="Q197" s="34"/>
      <c r="R197" s="34"/>
      <c r="S197" s="34"/>
      <c r="T197" s="34"/>
      <c r="U197" s="34"/>
      <c r="V197" s="34"/>
      <c r="W197" s="34"/>
      <c r="X197" s="34"/>
      <c r="Y197" s="34"/>
      <c r="Z197" s="34"/>
    </row>
    <row r="198" spans="1:26" ht="12.75" customHeight="1">
      <c r="A198" s="34"/>
      <c r="B198" s="34"/>
      <c r="C198" s="34"/>
      <c r="D198" s="1344"/>
      <c r="E198" s="1344"/>
      <c r="F198" s="1344"/>
      <c r="G198" s="1344"/>
      <c r="H198" s="34"/>
      <c r="I198" s="34"/>
      <c r="J198" s="34"/>
      <c r="K198" s="34"/>
      <c r="L198" s="34"/>
      <c r="M198" s="34"/>
      <c r="N198" s="34"/>
      <c r="O198" s="34"/>
      <c r="P198" s="34"/>
      <c r="Q198" s="34"/>
      <c r="R198" s="34"/>
      <c r="S198" s="34"/>
      <c r="T198" s="34"/>
      <c r="U198" s="34"/>
      <c r="V198" s="34"/>
      <c r="W198" s="34"/>
      <c r="X198" s="34"/>
      <c r="Y198" s="34"/>
      <c r="Z198" s="34"/>
    </row>
    <row r="199" spans="1:26" ht="12.75" customHeight="1">
      <c r="A199" s="34"/>
      <c r="B199" s="34"/>
      <c r="C199" s="34"/>
      <c r="D199" s="1344"/>
      <c r="E199" s="1344"/>
      <c r="F199" s="1344"/>
      <c r="G199" s="1344"/>
      <c r="H199" s="34"/>
      <c r="I199" s="34"/>
      <c r="J199" s="34"/>
      <c r="K199" s="34"/>
      <c r="L199" s="34"/>
      <c r="M199" s="34"/>
      <c r="N199" s="34"/>
      <c r="O199" s="34"/>
      <c r="P199" s="34"/>
      <c r="Q199" s="34"/>
      <c r="R199" s="34"/>
      <c r="S199" s="34"/>
      <c r="T199" s="34"/>
      <c r="U199" s="34"/>
      <c r="V199" s="34"/>
      <c r="W199" s="34"/>
      <c r="X199" s="34"/>
      <c r="Y199" s="34"/>
      <c r="Z199" s="34"/>
    </row>
    <row r="200" spans="1:26" ht="12.75" customHeight="1">
      <c r="A200" s="34"/>
      <c r="B200" s="34"/>
      <c r="C200" s="34"/>
      <c r="D200" s="1344"/>
      <c r="E200" s="1344"/>
      <c r="F200" s="1344"/>
      <c r="G200" s="1344"/>
      <c r="H200" s="34"/>
      <c r="I200" s="34"/>
      <c r="J200" s="34"/>
      <c r="K200" s="34"/>
      <c r="L200" s="34"/>
      <c r="M200" s="34"/>
      <c r="N200" s="34"/>
      <c r="O200" s="34"/>
      <c r="P200" s="34"/>
      <c r="Q200" s="34"/>
      <c r="R200" s="34"/>
      <c r="S200" s="34"/>
      <c r="T200" s="34"/>
      <c r="U200" s="34"/>
      <c r="V200" s="34"/>
      <c r="W200" s="34"/>
      <c r="X200" s="34"/>
      <c r="Y200" s="34"/>
      <c r="Z200" s="34"/>
    </row>
    <row r="201" spans="1:26" ht="12.75" customHeight="1">
      <c r="A201" s="34"/>
      <c r="B201" s="34"/>
      <c r="C201" s="34"/>
      <c r="D201" s="1344"/>
      <c r="E201" s="1344"/>
      <c r="F201" s="1344"/>
      <c r="G201" s="1344"/>
      <c r="H201" s="34"/>
      <c r="I201" s="34"/>
      <c r="J201" s="34"/>
      <c r="K201" s="34"/>
      <c r="L201" s="34"/>
      <c r="M201" s="34"/>
      <c r="N201" s="34"/>
      <c r="O201" s="34"/>
      <c r="P201" s="34"/>
      <c r="Q201" s="34"/>
      <c r="R201" s="34"/>
      <c r="S201" s="34"/>
      <c r="T201" s="34"/>
      <c r="U201" s="34"/>
      <c r="V201" s="34"/>
      <c r="W201" s="34"/>
      <c r="X201" s="34"/>
      <c r="Y201" s="34"/>
      <c r="Z201" s="34"/>
    </row>
    <row r="202" spans="1:26" ht="12.75" customHeight="1">
      <c r="A202" s="34"/>
      <c r="B202" s="34"/>
      <c r="C202" s="34"/>
      <c r="D202" s="1344"/>
      <c r="E202" s="1344"/>
      <c r="F202" s="1344"/>
      <c r="G202" s="1344"/>
      <c r="H202" s="34"/>
      <c r="I202" s="34"/>
      <c r="J202" s="34"/>
      <c r="K202" s="34"/>
      <c r="L202" s="34"/>
      <c r="M202" s="34"/>
      <c r="N202" s="34"/>
      <c r="O202" s="34"/>
      <c r="P202" s="34"/>
      <c r="Q202" s="34"/>
      <c r="R202" s="34"/>
      <c r="S202" s="34"/>
      <c r="T202" s="34"/>
      <c r="U202" s="34"/>
      <c r="V202" s="34"/>
      <c r="W202" s="34"/>
      <c r="X202" s="34"/>
      <c r="Y202" s="34"/>
      <c r="Z202" s="34"/>
    </row>
    <row r="203" spans="1:26" ht="12.75" customHeight="1">
      <c r="A203" s="34"/>
      <c r="B203" s="34"/>
      <c r="C203" s="34"/>
      <c r="D203" s="1344"/>
      <c r="E203" s="1344"/>
      <c r="F203" s="1344"/>
      <c r="G203" s="1344"/>
      <c r="H203" s="34"/>
      <c r="I203" s="34"/>
      <c r="J203" s="34"/>
      <c r="K203" s="34"/>
      <c r="L203" s="34"/>
      <c r="M203" s="34"/>
      <c r="N203" s="34"/>
      <c r="O203" s="34"/>
      <c r="P203" s="34"/>
      <c r="Q203" s="34"/>
      <c r="R203" s="34"/>
      <c r="S203" s="34"/>
      <c r="T203" s="34"/>
      <c r="U203" s="34"/>
      <c r="V203" s="34"/>
      <c r="W203" s="34"/>
      <c r="X203" s="34"/>
      <c r="Y203" s="34"/>
      <c r="Z203" s="34"/>
    </row>
    <row r="204" spans="1:26" ht="12.75" customHeight="1">
      <c r="A204" s="34"/>
      <c r="B204" s="34"/>
      <c r="C204" s="34"/>
      <c r="D204" s="1344"/>
      <c r="E204" s="1344"/>
      <c r="F204" s="1344"/>
      <c r="G204" s="1344"/>
      <c r="H204" s="34"/>
      <c r="I204" s="34"/>
      <c r="J204" s="34"/>
      <c r="K204" s="34"/>
      <c r="L204" s="34"/>
      <c r="M204" s="34"/>
      <c r="N204" s="34"/>
      <c r="O204" s="34"/>
      <c r="P204" s="34"/>
      <c r="Q204" s="34"/>
      <c r="R204" s="34"/>
      <c r="S204" s="34"/>
      <c r="T204" s="34"/>
      <c r="U204" s="34"/>
      <c r="V204" s="34"/>
      <c r="W204" s="34"/>
      <c r="X204" s="34"/>
      <c r="Y204" s="34"/>
      <c r="Z204" s="34"/>
    </row>
    <row r="205" spans="1:26" ht="12.75" customHeight="1">
      <c r="A205" s="34"/>
      <c r="B205" s="34"/>
      <c r="C205" s="34"/>
      <c r="D205" s="1344"/>
      <c r="E205" s="1344"/>
      <c r="F205" s="1344"/>
      <c r="G205" s="1344"/>
      <c r="H205" s="34"/>
      <c r="I205" s="34"/>
      <c r="J205" s="34"/>
      <c r="K205" s="34"/>
      <c r="L205" s="34"/>
      <c r="M205" s="34"/>
      <c r="N205" s="34"/>
      <c r="O205" s="34"/>
      <c r="P205" s="34"/>
      <c r="Q205" s="34"/>
      <c r="R205" s="34"/>
      <c r="S205" s="34"/>
      <c r="T205" s="34"/>
      <c r="U205" s="34"/>
      <c r="V205" s="34"/>
      <c r="W205" s="34"/>
      <c r="X205" s="34"/>
      <c r="Y205" s="34"/>
      <c r="Z205" s="34"/>
    </row>
    <row r="206" spans="1:26" ht="12.75" customHeight="1">
      <c r="A206" s="34"/>
      <c r="B206" s="34"/>
      <c r="C206" s="34"/>
      <c r="D206" s="1344"/>
      <c r="E206" s="1344"/>
      <c r="F206" s="1344"/>
      <c r="G206" s="1344"/>
      <c r="H206" s="34"/>
      <c r="I206" s="34"/>
      <c r="J206" s="34"/>
      <c r="K206" s="34"/>
      <c r="L206" s="34"/>
      <c r="M206" s="34"/>
      <c r="N206" s="34"/>
      <c r="O206" s="34"/>
      <c r="P206" s="34"/>
      <c r="Q206" s="34"/>
      <c r="R206" s="34"/>
      <c r="S206" s="34"/>
      <c r="T206" s="34"/>
      <c r="U206" s="34"/>
      <c r="V206" s="34"/>
      <c r="W206" s="34"/>
      <c r="X206" s="34"/>
      <c r="Y206" s="34"/>
      <c r="Z206" s="34"/>
    </row>
    <row r="207" spans="1:26" ht="12.75" customHeight="1">
      <c r="A207" s="34"/>
      <c r="B207" s="34"/>
      <c r="C207" s="34"/>
      <c r="D207" s="1344"/>
      <c r="E207" s="1344"/>
      <c r="F207" s="1344"/>
      <c r="G207" s="1344"/>
      <c r="H207" s="34"/>
      <c r="I207" s="34"/>
      <c r="J207" s="34"/>
      <c r="K207" s="34"/>
      <c r="L207" s="34"/>
      <c r="M207" s="34"/>
      <c r="N207" s="34"/>
      <c r="O207" s="34"/>
      <c r="P207" s="34"/>
      <c r="Q207" s="34"/>
      <c r="R207" s="34"/>
      <c r="S207" s="34"/>
      <c r="T207" s="34"/>
      <c r="U207" s="34"/>
      <c r="V207" s="34"/>
      <c r="W207" s="34"/>
      <c r="X207" s="34"/>
      <c r="Y207" s="34"/>
      <c r="Z207" s="34"/>
    </row>
    <row r="208" spans="1:26" ht="12.75" customHeight="1">
      <c r="A208" s="34"/>
      <c r="B208" s="34"/>
      <c r="C208" s="34"/>
      <c r="D208" s="1344"/>
      <c r="E208" s="1344"/>
      <c r="F208" s="1344"/>
      <c r="G208" s="1344"/>
      <c r="H208" s="34"/>
      <c r="I208" s="34"/>
      <c r="J208" s="34"/>
      <c r="K208" s="34"/>
      <c r="L208" s="34"/>
      <c r="M208" s="34"/>
      <c r="N208" s="34"/>
      <c r="O208" s="34"/>
      <c r="P208" s="34"/>
      <c r="Q208" s="34"/>
      <c r="R208" s="34"/>
      <c r="S208" s="34"/>
      <c r="T208" s="34"/>
      <c r="U208" s="34"/>
      <c r="V208" s="34"/>
      <c r="W208" s="34"/>
      <c r="X208" s="34"/>
      <c r="Y208" s="34"/>
      <c r="Z208" s="34"/>
    </row>
    <row r="209" spans="1:26" ht="12.75" customHeight="1">
      <c r="A209" s="34"/>
      <c r="B209" s="34"/>
      <c r="C209" s="34"/>
      <c r="D209" s="1344"/>
      <c r="E209" s="1344"/>
      <c r="F209" s="1344"/>
      <c r="G209" s="1344"/>
      <c r="H209" s="34"/>
      <c r="I209" s="34"/>
      <c r="J209" s="34"/>
      <c r="K209" s="34"/>
      <c r="L209" s="34"/>
      <c r="M209" s="34"/>
      <c r="N209" s="34"/>
      <c r="O209" s="34"/>
      <c r="P209" s="34"/>
      <c r="Q209" s="34"/>
      <c r="R209" s="34"/>
      <c r="S209" s="34"/>
      <c r="T209" s="34"/>
      <c r="U209" s="34"/>
      <c r="V209" s="34"/>
      <c r="W209" s="34"/>
      <c r="X209" s="34"/>
      <c r="Y209" s="34"/>
      <c r="Z209" s="34"/>
    </row>
    <row r="210" spans="1:26" ht="12.75" customHeight="1">
      <c r="A210" s="34"/>
      <c r="B210" s="34"/>
      <c r="C210" s="34"/>
      <c r="D210" s="1344"/>
      <c r="E210" s="1344"/>
      <c r="F210" s="1344"/>
      <c r="G210" s="1344"/>
      <c r="H210" s="34"/>
      <c r="I210" s="34"/>
      <c r="J210" s="34"/>
      <c r="K210" s="34"/>
      <c r="L210" s="34"/>
      <c r="M210" s="34"/>
      <c r="N210" s="34"/>
      <c r="O210" s="34"/>
      <c r="P210" s="34"/>
      <c r="Q210" s="34"/>
      <c r="R210" s="34"/>
      <c r="S210" s="34"/>
      <c r="T210" s="34"/>
      <c r="U210" s="34"/>
      <c r="V210" s="34"/>
      <c r="W210" s="34"/>
      <c r="X210" s="34"/>
      <c r="Y210" s="34"/>
      <c r="Z210" s="34"/>
    </row>
    <row r="211" spans="1:26" ht="12.75" customHeight="1">
      <c r="A211" s="34"/>
      <c r="B211" s="34"/>
      <c r="C211" s="34"/>
      <c r="D211" s="1344"/>
      <c r="E211" s="1344"/>
      <c r="F211" s="1344"/>
      <c r="G211" s="1344"/>
      <c r="H211" s="34"/>
      <c r="I211" s="34"/>
      <c r="J211" s="34"/>
      <c r="K211" s="34"/>
      <c r="L211" s="34"/>
      <c r="M211" s="34"/>
      <c r="N211" s="34"/>
      <c r="O211" s="34"/>
      <c r="P211" s="34"/>
      <c r="Q211" s="34"/>
      <c r="R211" s="34"/>
      <c r="S211" s="34"/>
      <c r="T211" s="34"/>
      <c r="U211" s="34"/>
      <c r="V211" s="34"/>
      <c r="W211" s="34"/>
      <c r="X211" s="34"/>
      <c r="Y211" s="34"/>
      <c r="Z211" s="34"/>
    </row>
    <row r="212" spans="1:26" ht="12.75" customHeight="1">
      <c r="A212" s="34"/>
      <c r="B212" s="34"/>
      <c r="C212" s="34"/>
      <c r="D212" s="1344"/>
      <c r="E212" s="1344"/>
      <c r="F212" s="1344"/>
      <c r="G212" s="1344"/>
      <c r="H212" s="34"/>
      <c r="I212" s="34"/>
      <c r="J212" s="34"/>
      <c r="K212" s="34"/>
      <c r="L212" s="34"/>
      <c r="M212" s="34"/>
      <c r="N212" s="34"/>
      <c r="O212" s="34"/>
      <c r="P212" s="34"/>
      <c r="Q212" s="34"/>
      <c r="R212" s="34"/>
      <c r="S212" s="34"/>
      <c r="T212" s="34"/>
      <c r="U212" s="34"/>
      <c r="V212" s="34"/>
      <c r="W212" s="34"/>
      <c r="X212" s="34"/>
      <c r="Y212" s="34"/>
      <c r="Z212" s="34"/>
    </row>
    <row r="213" spans="1:26" ht="12.75" customHeight="1">
      <c r="A213" s="34"/>
      <c r="B213" s="34"/>
      <c r="C213" s="34"/>
      <c r="D213" s="1344"/>
      <c r="E213" s="1344"/>
      <c r="F213" s="1344"/>
      <c r="G213" s="1344"/>
      <c r="H213" s="34"/>
      <c r="I213" s="34"/>
      <c r="J213" s="34"/>
      <c r="K213" s="34"/>
      <c r="L213" s="34"/>
      <c r="M213" s="34"/>
      <c r="N213" s="34"/>
      <c r="O213" s="34"/>
      <c r="P213" s="34"/>
      <c r="Q213" s="34"/>
      <c r="R213" s="34"/>
      <c r="S213" s="34"/>
      <c r="T213" s="34"/>
      <c r="U213" s="34"/>
      <c r="V213" s="34"/>
      <c r="W213" s="34"/>
      <c r="X213" s="34"/>
      <c r="Y213" s="34"/>
      <c r="Z213" s="34"/>
    </row>
    <row r="214" spans="1:26" ht="12.75" customHeight="1">
      <c r="A214" s="34"/>
      <c r="B214" s="34"/>
      <c r="C214" s="34"/>
      <c r="D214" s="1344"/>
      <c r="E214" s="1344"/>
      <c r="F214" s="1344"/>
      <c r="G214" s="1344"/>
      <c r="H214" s="34"/>
      <c r="I214" s="34"/>
      <c r="J214" s="34"/>
      <c r="K214" s="34"/>
      <c r="L214" s="34"/>
      <c r="M214" s="34"/>
      <c r="N214" s="34"/>
      <c r="O214" s="34"/>
      <c r="P214" s="34"/>
      <c r="Q214" s="34"/>
      <c r="R214" s="34"/>
      <c r="S214" s="34"/>
      <c r="T214" s="34"/>
      <c r="U214" s="34"/>
      <c r="V214" s="34"/>
      <c r="W214" s="34"/>
      <c r="X214" s="34"/>
      <c r="Y214" s="34"/>
      <c r="Z214" s="34"/>
    </row>
    <row r="215" spans="1:26" ht="12.75" customHeight="1">
      <c r="A215" s="34"/>
      <c r="B215" s="34"/>
      <c r="C215" s="34"/>
      <c r="D215" s="1344"/>
      <c r="E215" s="1344"/>
      <c r="F215" s="1344"/>
      <c r="G215" s="1344"/>
      <c r="H215" s="34"/>
      <c r="I215" s="34"/>
      <c r="J215" s="34"/>
      <c r="K215" s="34"/>
      <c r="L215" s="34"/>
      <c r="M215" s="34"/>
      <c r="N215" s="34"/>
      <c r="O215" s="34"/>
      <c r="P215" s="34"/>
      <c r="Q215" s="34"/>
      <c r="R215" s="34"/>
      <c r="S215" s="34"/>
      <c r="T215" s="34"/>
      <c r="U215" s="34"/>
      <c r="V215" s="34"/>
      <c r="W215" s="34"/>
      <c r="X215" s="34"/>
      <c r="Y215" s="34"/>
      <c r="Z215" s="34"/>
    </row>
    <row r="216" spans="1:26" ht="12.75" customHeight="1">
      <c r="A216" s="34"/>
      <c r="B216" s="34"/>
      <c r="C216" s="34"/>
      <c r="D216" s="1344"/>
      <c r="E216" s="1344"/>
      <c r="F216" s="1344"/>
      <c r="G216" s="1344"/>
      <c r="H216" s="34"/>
      <c r="I216" s="34"/>
      <c r="J216" s="34"/>
      <c r="K216" s="34"/>
      <c r="L216" s="34"/>
      <c r="M216" s="34"/>
      <c r="N216" s="34"/>
      <c r="O216" s="34"/>
      <c r="P216" s="34"/>
      <c r="Q216" s="34"/>
      <c r="R216" s="34"/>
      <c r="S216" s="34"/>
      <c r="T216" s="34"/>
      <c r="U216" s="34"/>
      <c r="V216" s="34"/>
      <c r="W216" s="34"/>
      <c r="X216" s="34"/>
      <c r="Y216" s="34"/>
      <c r="Z216" s="34"/>
    </row>
    <row r="217" spans="1:26" ht="12.75" customHeight="1">
      <c r="A217" s="34"/>
      <c r="B217" s="34"/>
      <c r="C217" s="34"/>
      <c r="D217" s="1344"/>
      <c r="E217" s="1344"/>
      <c r="F217" s="1344"/>
      <c r="G217" s="1344"/>
      <c r="H217" s="34"/>
      <c r="I217" s="34"/>
      <c r="J217" s="34"/>
      <c r="K217" s="34"/>
      <c r="L217" s="34"/>
      <c r="M217" s="34"/>
      <c r="N217" s="34"/>
      <c r="O217" s="34"/>
      <c r="P217" s="34"/>
      <c r="Q217" s="34"/>
      <c r="R217" s="34"/>
      <c r="S217" s="34"/>
      <c r="T217" s="34"/>
      <c r="U217" s="34"/>
      <c r="V217" s="34"/>
      <c r="W217" s="34"/>
      <c r="X217" s="34"/>
      <c r="Y217" s="34"/>
      <c r="Z217" s="34"/>
    </row>
    <row r="218" spans="1:26" ht="12.75" customHeight="1">
      <c r="A218" s="34"/>
      <c r="B218" s="34"/>
      <c r="C218" s="34"/>
      <c r="D218" s="1344"/>
      <c r="E218" s="1344"/>
      <c r="F218" s="1344"/>
      <c r="G218" s="1344"/>
      <c r="H218" s="34"/>
      <c r="I218" s="34"/>
      <c r="J218" s="34"/>
      <c r="K218" s="34"/>
      <c r="L218" s="34"/>
      <c r="M218" s="34"/>
      <c r="N218" s="34"/>
      <c r="O218" s="34"/>
      <c r="P218" s="34"/>
      <c r="Q218" s="34"/>
      <c r="R218" s="34"/>
      <c r="S218" s="34"/>
      <c r="T218" s="34"/>
      <c r="U218" s="34"/>
      <c r="V218" s="34"/>
      <c r="W218" s="34"/>
      <c r="X218" s="34"/>
      <c r="Y218" s="34"/>
      <c r="Z218" s="34"/>
    </row>
    <row r="219" spans="1:26" ht="12.75" customHeight="1">
      <c r="A219" s="34"/>
      <c r="B219" s="34"/>
      <c r="C219" s="34"/>
      <c r="D219" s="1344"/>
      <c r="E219" s="1344"/>
      <c r="F219" s="1344"/>
      <c r="G219" s="1344"/>
      <c r="H219" s="34"/>
      <c r="I219" s="34"/>
      <c r="J219" s="34"/>
      <c r="K219" s="34"/>
      <c r="L219" s="34"/>
      <c r="M219" s="34"/>
      <c r="N219" s="34"/>
      <c r="O219" s="34"/>
      <c r="P219" s="34"/>
      <c r="Q219" s="34"/>
      <c r="R219" s="34"/>
      <c r="S219" s="34"/>
      <c r="T219" s="34"/>
      <c r="U219" s="34"/>
      <c r="V219" s="34"/>
      <c r="W219" s="34"/>
      <c r="X219" s="34"/>
      <c r="Y219" s="34"/>
      <c r="Z219" s="34"/>
    </row>
    <row r="220" spans="1:26" ht="12.75" customHeight="1">
      <c r="A220" s="34"/>
      <c r="B220" s="34"/>
      <c r="C220" s="34"/>
      <c r="D220" s="1344"/>
      <c r="E220" s="1344"/>
      <c r="F220" s="1344"/>
      <c r="G220" s="1344"/>
      <c r="H220" s="34"/>
      <c r="I220" s="34"/>
      <c r="J220" s="34"/>
      <c r="K220" s="34"/>
      <c r="L220" s="34"/>
      <c r="M220" s="34"/>
      <c r="N220" s="34"/>
      <c r="O220" s="34"/>
      <c r="P220" s="34"/>
      <c r="Q220" s="34"/>
      <c r="R220" s="34"/>
      <c r="S220" s="34"/>
      <c r="T220" s="34"/>
      <c r="U220" s="34"/>
      <c r="V220" s="34"/>
      <c r="W220" s="34"/>
      <c r="X220" s="34"/>
      <c r="Y220" s="34"/>
      <c r="Z220" s="34"/>
    </row>
    <row r="221" spans="1:26" ht="12.75" customHeight="1">
      <c r="A221" s="34"/>
      <c r="B221" s="34"/>
      <c r="C221" s="34"/>
      <c r="D221" s="1344"/>
      <c r="E221" s="1344"/>
      <c r="F221" s="1344"/>
      <c r="G221" s="1344"/>
      <c r="H221" s="34"/>
      <c r="I221" s="34"/>
      <c r="J221" s="34"/>
      <c r="K221" s="34"/>
      <c r="L221" s="34"/>
      <c r="M221" s="34"/>
      <c r="N221" s="34"/>
      <c r="O221" s="34"/>
      <c r="P221" s="34"/>
      <c r="Q221" s="34"/>
      <c r="R221" s="34"/>
      <c r="S221" s="34"/>
      <c r="T221" s="34"/>
      <c r="U221" s="34"/>
      <c r="V221" s="34"/>
      <c r="W221" s="34"/>
      <c r="X221" s="34"/>
      <c r="Y221" s="34"/>
      <c r="Z221" s="34"/>
    </row>
    <row r="222" spans="1:26" ht="12.75" customHeight="1">
      <c r="A222" s="34"/>
      <c r="B222" s="34"/>
      <c r="C222" s="34"/>
      <c r="D222" s="1344"/>
      <c r="E222" s="1344"/>
      <c r="F222" s="1344"/>
      <c r="G222" s="1344"/>
      <c r="H222" s="34"/>
      <c r="I222" s="34"/>
      <c r="J222" s="34"/>
      <c r="K222" s="34"/>
      <c r="L222" s="34"/>
      <c r="M222" s="34"/>
      <c r="N222" s="34"/>
      <c r="O222" s="34"/>
      <c r="P222" s="34"/>
      <c r="Q222" s="34"/>
      <c r="R222" s="34"/>
      <c r="S222" s="34"/>
      <c r="T222" s="34"/>
      <c r="U222" s="34"/>
      <c r="V222" s="34"/>
      <c r="W222" s="34"/>
      <c r="X222" s="34"/>
      <c r="Y222" s="34"/>
      <c r="Z222" s="34"/>
    </row>
    <row r="223" spans="1:26" ht="12.75" customHeight="1">
      <c r="A223" s="34"/>
      <c r="B223" s="34"/>
      <c r="C223" s="34"/>
      <c r="D223" s="1344"/>
      <c r="E223" s="1344"/>
      <c r="F223" s="1344"/>
      <c r="G223" s="1344"/>
      <c r="H223" s="34"/>
      <c r="I223" s="34"/>
      <c r="J223" s="34"/>
      <c r="K223" s="34"/>
      <c r="L223" s="34"/>
      <c r="M223" s="34"/>
      <c r="N223" s="34"/>
      <c r="O223" s="34"/>
      <c r="P223" s="34"/>
      <c r="Q223" s="34"/>
      <c r="R223" s="34"/>
      <c r="S223" s="34"/>
      <c r="T223" s="34"/>
      <c r="U223" s="34"/>
      <c r="V223" s="34"/>
      <c r="W223" s="34"/>
      <c r="X223" s="34"/>
      <c r="Y223" s="34"/>
      <c r="Z223" s="34"/>
    </row>
    <row r="224" spans="1:26" ht="12.75" customHeight="1">
      <c r="A224" s="34"/>
      <c r="B224" s="34"/>
      <c r="C224" s="34"/>
      <c r="D224" s="1344"/>
      <c r="E224" s="1344"/>
      <c r="F224" s="1344"/>
      <c r="G224" s="1344"/>
      <c r="H224" s="34"/>
      <c r="I224" s="34"/>
      <c r="J224" s="34"/>
      <c r="K224" s="34"/>
      <c r="L224" s="34"/>
      <c r="M224" s="34"/>
      <c r="N224" s="34"/>
      <c r="O224" s="34"/>
      <c r="P224" s="34"/>
      <c r="Q224" s="34"/>
      <c r="R224" s="34"/>
      <c r="S224" s="34"/>
      <c r="T224" s="34"/>
      <c r="U224" s="34"/>
      <c r="V224" s="34"/>
      <c r="W224" s="34"/>
      <c r="X224" s="34"/>
      <c r="Y224" s="34"/>
      <c r="Z224" s="34"/>
    </row>
    <row r="225" spans="1:26" ht="12.75" customHeight="1">
      <c r="A225" s="34"/>
      <c r="B225" s="34"/>
      <c r="C225" s="34"/>
      <c r="D225" s="1344"/>
      <c r="E225" s="1344"/>
      <c r="F225" s="1344"/>
      <c r="G225" s="1344"/>
      <c r="H225" s="34"/>
      <c r="I225" s="34"/>
      <c r="J225" s="34"/>
      <c r="K225" s="34"/>
      <c r="L225" s="34"/>
      <c r="M225" s="34"/>
      <c r="N225" s="34"/>
      <c r="O225" s="34"/>
      <c r="P225" s="34"/>
      <c r="Q225" s="34"/>
      <c r="R225" s="34"/>
      <c r="S225" s="34"/>
      <c r="T225" s="34"/>
      <c r="U225" s="34"/>
      <c r="V225" s="34"/>
      <c r="W225" s="34"/>
      <c r="X225" s="34"/>
      <c r="Y225" s="34"/>
      <c r="Z225" s="34"/>
    </row>
    <row r="226" spans="1:26" ht="12.75" customHeight="1">
      <c r="A226" s="34"/>
      <c r="B226" s="34"/>
      <c r="C226" s="34"/>
      <c r="D226" s="1344"/>
      <c r="E226" s="1344"/>
      <c r="F226" s="1344"/>
      <c r="G226" s="1344"/>
      <c r="H226" s="34"/>
      <c r="I226" s="34"/>
      <c r="J226" s="34"/>
      <c r="K226" s="34"/>
      <c r="L226" s="34"/>
      <c r="M226" s="34"/>
      <c r="N226" s="34"/>
      <c r="O226" s="34"/>
      <c r="P226" s="34"/>
      <c r="Q226" s="34"/>
      <c r="R226" s="34"/>
      <c r="S226" s="34"/>
      <c r="T226" s="34"/>
      <c r="U226" s="34"/>
      <c r="V226" s="34"/>
      <c r="W226" s="34"/>
      <c r="X226" s="34"/>
      <c r="Y226" s="34"/>
      <c r="Z226" s="34"/>
    </row>
    <row r="227" spans="1:26" ht="12.75" customHeight="1">
      <c r="A227" s="34"/>
      <c r="B227" s="34"/>
      <c r="C227" s="34"/>
      <c r="D227" s="1344"/>
      <c r="E227" s="1344"/>
      <c r="F227" s="1344"/>
      <c r="G227" s="1344"/>
      <c r="H227" s="34"/>
      <c r="I227" s="34"/>
      <c r="J227" s="34"/>
      <c r="K227" s="34"/>
      <c r="L227" s="34"/>
      <c r="M227" s="34"/>
      <c r="N227" s="34"/>
      <c r="O227" s="34"/>
      <c r="P227" s="34"/>
      <c r="Q227" s="34"/>
      <c r="R227" s="34"/>
      <c r="S227" s="34"/>
      <c r="T227" s="34"/>
      <c r="U227" s="34"/>
      <c r="V227" s="34"/>
      <c r="W227" s="34"/>
      <c r="X227" s="34"/>
      <c r="Y227" s="34"/>
      <c r="Z227" s="34"/>
    </row>
    <row r="228" spans="1:26" ht="12.75" customHeight="1">
      <c r="A228" s="34"/>
      <c r="B228" s="34"/>
      <c r="C228" s="34"/>
      <c r="D228" s="1344"/>
      <c r="E228" s="1344"/>
      <c r="F228" s="1344"/>
      <c r="G228" s="1344"/>
      <c r="H228" s="34"/>
      <c r="I228" s="34"/>
      <c r="J228" s="34"/>
      <c r="K228" s="34"/>
      <c r="L228" s="34"/>
      <c r="M228" s="34"/>
      <c r="N228" s="34"/>
      <c r="O228" s="34"/>
      <c r="P228" s="34"/>
      <c r="Q228" s="34"/>
      <c r="R228" s="34"/>
      <c r="S228" s="34"/>
      <c r="T228" s="34"/>
      <c r="U228" s="34"/>
      <c r="V228" s="34"/>
      <c r="W228" s="34"/>
      <c r="X228" s="34"/>
      <c r="Y228" s="34"/>
      <c r="Z228" s="34"/>
    </row>
    <row r="229" spans="1:26" ht="12.75" customHeight="1">
      <c r="A229" s="34"/>
      <c r="B229" s="34"/>
      <c r="C229" s="34"/>
      <c r="D229" s="1344"/>
      <c r="E229" s="1344"/>
      <c r="F229" s="1344"/>
      <c r="G229" s="1344"/>
      <c r="H229" s="34"/>
      <c r="I229" s="34"/>
      <c r="J229" s="34"/>
      <c r="K229" s="34"/>
      <c r="L229" s="34"/>
      <c r="M229" s="34"/>
      <c r="N229" s="34"/>
      <c r="O229" s="34"/>
      <c r="P229" s="34"/>
      <c r="Q229" s="34"/>
      <c r="R229" s="34"/>
      <c r="S229" s="34"/>
      <c r="T229" s="34"/>
      <c r="U229" s="34"/>
      <c r="V229" s="34"/>
      <c r="W229" s="34"/>
      <c r="X229" s="34"/>
      <c r="Y229" s="34"/>
      <c r="Z229" s="34"/>
    </row>
    <row r="230" spans="1:26" ht="12.75" customHeight="1">
      <c r="A230" s="34"/>
      <c r="B230" s="34"/>
      <c r="C230" s="34"/>
      <c r="D230" s="1344"/>
      <c r="E230" s="1344"/>
      <c r="F230" s="1344"/>
      <c r="G230" s="1344"/>
      <c r="H230" s="34"/>
      <c r="I230" s="34"/>
      <c r="J230" s="34"/>
      <c r="K230" s="34"/>
      <c r="L230" s="34"/>
      <c r="M230" s="34"/>
      <c r="N230" s="34"/>
      <c r="O230" s="34"/>
      <c r="P230" s="34"/>
      <c r="Q230" s="34"/>
      <c r="R230" s="34"/>
      <c r="S230" s="34"/>
      <c r="T230" s="34"/>
      <c r="U230" s="34"/>
      <c r="V230" s="34"/>
      <c r="W230" s="34"/>
      <c r="X230" s="34"/>
      <c r="Y230" s="34"/>
      <c r="Z230" s="34"/>
    </row>
    <row r="231" spans="1:26" ht="12.75" customHeight="1">
      <c r="A231" s="34"/>
      <c r="B231" s="34"/>
      <c r="C231" s="34"/>
      <c r="D231" s="1344"/>
      <c r="E231" s="1344"/>
      <c r="F231" s="1344"/>
      <c r="G231" s="1344"/>
      <c r="H231" s="34"/>
      <c r="I231" s="34"/>
      <c r="J231" s="34"/>
      <c r="K231" s="34"/>
      <c r="L231" s="34"/>
      <c r="M231" s="34"/>
      <c r="N231" s="34"/>
      <c r="O231" s="34"/>
      <c r="P231" s="34"/>
      <c r="Q231" s="34"/>
      <c r="R231" s="34"/>
      <c r="S231" s="34"/>
      <c r="T231" s="34"/>
      <c r="U231" s="34"/>
      <c r="V231" s="34"/>
      <c r="W231" s="34"/>
      <c r="X231" s="34"/>
      <c r="Y231" s="34"/>
      <c r="Z231" s="34"/>
    </row>
    <row r="232" spans="1:26" ht="12.75" customHeight="1">
      <c r="A232" s="34"/>
      <c r="B232" s="34"/>
      <c r="C232" s="34"/>
      <c r="D232" s="1344"/>
      <c r="E232" s="1344"/>
      <c r="F232" s="1344"/>
      <c r="G232" s="1344"/>
      <c r="H232" s="34"/>
      <c r="I232" s="34"/>
      <c r="J232" s="34"/>
      <c r="K232" s="34"/>
      <c r="L232" s="34"/>
      <c r="M232" s="34"/>
      <c r="N232" s="34"/>
      <c r="O232" s="34"/>
      <c r="P232" s="34"/>
      <c r="Q232" s="34"/>
      <c r="R232" s="34"/>
      <c r="S232" s="34"/>
      <c r="T232" s="34"/>
      <c r="U232" s="34"/>
      <c r="V232" s="34"/>
      <c r="W232" s="34"/>
      <c r="X232" s="34"/>
      <c r="Y232" s="34"/>
      <c r="Z232" s="34"/>
    </row>
    <row r="233" spans="1:26" ht="12.75" customHeight="1">
      <c r="A233" s="34"/>
      <c r="B233" s="34"/>
      <c r="C233" s="34"/>
      <c r="D233" s="1344"/>
      <c r="E233" s="1344"/>
      <c r="F233" s="1344"/>
      <c r="G233" s="1344"/>
      <c r="H233" s="34"/>
      <c r="I233" s="34"/>
      <c r="J233" s="34"/>
      <c r="K233" s="34"/>
      <c r="L233" s="34"/>
      <c r="M233" s="34"/>
      <c r="N233" s="34"/>
      <c r="O233" s="34"/>
      <c r="P233" s="34"/>
      <c r="Q233" s="34"/>
      <c r="R233" s="34"/>
      <c r="S233" s="34"/>
      <c r="T233" s="34"/>
      <c r="U233" s="34"/>
      <c r="V233" s="34"/>
      <c r="W233" s="34"/>
      <c r="X233" s="34"/>
      <c r="Y233" s="34"/>
      <c r="Z233" s="34"/>
    </row>
    <row r="234" spans="1:26" ht="12.75" customHeight="1">
      <c r="A234" s="34"/>
      <c r="B234" s="34"/>
      <c r="C234" s="34"/>
      <c r="D234" s="1344"/>
      <c r="E234" s="1344"/>
      <c r="F234" s="1344"/>
      <c r="G234" s="1344"/>
      <c r="H234" s="34"/>
      <c r="I234" s="34"/>
      <c r="J234" s="34"/>
      <c r="K234" s="34"/>
      <c r="L234" s="34"/>
      <c r="M234" s="34"/>
      <c r="N234" s="34"/>
      <c r="O234" s="34"/>
      <c r="P234" s="34"/>
      <c r="Q234" s="34"/>
      <c r="R234" s="34"/>
      <c r="S234" s="34"/>
      <c r="T234" s="34"/>
      <c r="U234" s="34"/>
      <c r="V234" s="34"/>
      <c r="W234" s="34"/>
      <c r="X234" s="34"/>
      <c r="Y234" s="34"/>
      <c r="Z234" s="34"/>
    </row>
    <row r="235" spans="1:26" ht="12.75" customHeight="1">
      <c r="A235" s="34"/>
      <c r="B235" s="34"/>
      <c r="C235" s="34"/>
      <c r="D235" s="1344"/>
      <c r="E235" s="1344"/>
      <c r="F235" s="1344"/>
      <c r="G235" s="1344"/>
      <c r="H235" s="34"/>
      <c r="I235" s="34"/>
      <c r="J235" s="34"/>
      <c r="K235" s="34"/>
      <c r="L235" s="34"/>
      <c r="M235" s="34"/>
      <c r="N235" s="34"/>
      <c r="O235" s="34"/>
      <c r="P235" s="34"/>
      <c r="Q235" s="34"/>
      <c r="R235" s="34"/>
      <c r="S235" s="34"/>
      <c r="T235" s="34"/>
      <c r="U235" s="34"/>
      <c r="V235" s="34"/>
      <c r="W235" s="34"/>
      <c r="X235" s="34"/>
      <c r="Y235" s="34"/>
      <c r="Z235" s="34"/>
    </row>
    <row r="236" spans="1:26" ht="12.75" customHeight="1">
      <c r="A236" s="34"/>
      <c r="B236" s="34"/>
      <c r="C236" s="34"/>
      <c r="D236" s="1344"/>
      <c r="E236" s="1344"/>
      <c r="F236" s="1344"/>
      <c r="G236" s="1344"/>
      <c r="H236" s="34"/>
      <c r="I236" s="34"/>
      <c r="J236" s="34"/>
      <c r="K236" s="34"/>
      <c r="L236" s="34"/>
      <c r="M236" s="34"/>
      <c r="N236" s="34"/>
      <c r="O236" s="34"/>
      <c r="P236" s="34"/>
      <c r="Q236" s="34"/>
      <c r="R236" s="34"/>
      <c r="S236" s="34"/>
      <c r="T236" s="34"/>
      <c r="U236" s="34"/>
      <c r="V236" s="34"/>
      <c r="W236" s="34"/>
      <c r="X236" s="34"/>
      <c r="Y236" s="34"/>
      <c r="Z236" s="34"/>
    </row>
    <row r="237" spans="1:26" ht="12.75" customHeight="1">
      <c r="A237" s="34"/>
      <c r="B237" s="34"/>
      <c r="C237" s="34"/>
      <c r="D237" s="1344"/>
      <c r="E237" s="1344"/>
      <c r="F237" s="1344"/>
      <c r="G237" s="1344"/>
      <c r="H237" s="34"/>
      <c r="I237" s="34"/>
      <c r="J237" s="34"/>
      <c r="K237" s="34"/>
      <c r="L237" s="34"/>
      <c r="M237" s="34"/>
      <c r="N237" s="34"/>
      <c r="O237" s="34"/>
      <c r="P237" s="34"/>
      <c r="Q237" s="34"/>
      <c r="R237" s="34"/>
      <c r="S237" s="34"/>
      <c r="T237" s="34"/>
      <c r="U237" s="34"/>
      <c r="V237" s="34"/>
      <c r="W237" s="34"/>
      <c r="X237" s="34"/>
      <c r="Y237" s="34"/>
      <c r="Z237" s="34"/>
    </row>
    <row r="238" spans="1:26" ht="12.75" customHeight="1">
      <c r="A238" s="34"/>
      <c r="B238" s="34"/>
      <c r="C238" s="34"/>
      <c r="D238" s="1344"/>
      <c r="E238" s="1344"/>
      <c r="F238" s="1344"/>
      <c r="G238" s="1344"/>
      <c r="H238" s="34"/>
      <c r="I238" s="34"/>
      <c r="J238" s="34"/>
      <c r="K238" s="34"/>
      <c r="L238" s="34"/>
      <c r="M238" s="34"/>
      <c r="N238" s="34"/>
      <c r="O238" s="34"/>
      <c r="P238" s="34"/>
      <c r="Q238" s="34"/>
      <c r="R238" s="34"/>
      <c r="S238" s="34"/>
      <c r="T238" s="34"/>
      <c r="U238" s="34"/>
      <c r="V238" s="34"/>
      <c r="W238" s="34"/>
      <c r="X238" s="34"/>
      <c r="Y238" s="34"/>
      <c r="Z238" s="34"/>
    </row>
    <row r="239" spans="1:26" ht="12.75" customHeight="1">
      <c r="A239" s="34"/>
      <c r="B239" s="34"/>
      <c r="C239" s="34"/>
      <c r="D239" s="1344"/>
      <c r="E239" s="1344"/>
      <c r="F239" s="1344"/>
      <c r="G239" s="1344"/>
      <c r="H239" s="34"/>
      <c r="I239" s="34"/>
      <c r="J239" s="34"/>
      <c r="K239" s="34"/>
      <c r="L239" s="34"/>
      <c r="M239" s="34"/>
      <c r="N239" s="34"/>
      <c r="O239" s="34"/>
      <c r="P239" s="34"/>
      <c r="Q239" s="34"/>
      <c r="R239" s="34"/>
      <c r="S239" s="34"/>
      <c r="T239" s="34"/>
      <c r="U239" s="34"/>
      <c r="V239" s="34"/>
      <c r="W239" s="34"/>
      <c r="X239" s="34"/>
      <c r="Y239" s="34"/>
      <c r="Z239" s="34"/>
    </row>
    <row r="240" spans="1:26" ht="12.75" customHeight="1">
      <c r="A240" s="34"/>
      <c r="B240" s="34"/>
      <c r="C240" s="34"/>
      <c r="D240" s="1344"/>
      <c r="E240" s="1344"/>
      <c r="F240" s="1344"/>
      <c r="G240" s="1344"/>
      <c r="H240" s="34"/>
      <c r="I240" s="34"/>
      <c r="J240" s="34"/>
      <c r="K240" s="34"/>
      <c r="L240" s="34"/>
      <c r="M240" s="34"/>
      <c r="N240" s="34"/>
      <c r="O240" s="34"/>
      <c r="P240" s="34"/>
      <c r="Q240" s="34"/>
      <c r="R240" s="34"/>
      <c r="S240" s="34"/>
      <c r="T240" s="34"/>
      <c r="U240" s="34"/>
      <c r="V240" s="34"/>
      <c r="W240" s="34"/>
      <c r="X240" s="34"/>
      <c r="Y240" s="34"/>
      <c r="Z240" s="34"/>
    </row>
    <row r="241" spans="1:26" ht="12.75" customHeight="1">
      <c r="A241" s="34"/>
      <c r="B241" s="34"/>
      <c r="C241" s="34"/>
      <c r="D241" s="1344"/>
      <c r="E241" s="1344"/>
      <c r="F241" s="1344"/>
      <c r="G241" s="1344"/>
      <c r="H241" s="34"/>
      <c r="I241" s="34"/>
      <c r="J241" s="34"/>
      <c r="K241" s="34"/>
      <c r="L241" s="34"/>
      <c r="M241" s="34"/>
      <c r="N241" s="34"/>
      <c r="O241" s="34"/>
      <c r="P241" s="34"/>
      <c r="Q241" s="34"/>
      <c r="R241" s="34"/>
      <c r="S241" s="34"/>
      <c r="T241" s="34"/>
      <c r="U241" s="34"/>
      <c r="V241" s="34"/>
      <c r="W241" s="34"/>
      <c r="X241" s="34"/>
      <c r="Y241" s="34"/>
      <c r="Z241" s="34"/>
    </row>
    <row r="242" spans="1:26" ht="12.75" customHeight="1">
      <c r="A242" s="34"/>
      <c r="B242" s="34"/>
      <c r="C242" s="34"/>
      <c r="D242" s="1344"/>
      <c r="E242" s="1344"/>
      <c r="F242" s="1344"/>
      <c r="G242" s="1344"/>
      <c r="H242" s="34"/>
      <c r="I242" s="34"/>
      <c r="J242" s="34"/>
      <c r="K242" s="34"/>
      <c r="L242" s="34"/>
      <c r="M242" s="34"/>
      <c r="N242" s="34"/>
      <c r="O242" s="34"/>
      <c r="P242" s="34"/>
      <c r="Q242" s="34"/>
      <c r="R242" s="34"/>
      <c r="S242" s="34"/>
      <c r="T242" s="34"/>
      <c r="U242" s="34"/>
      <c r="V242" s="34"/>
      <c r="W242" s="34"/>
      <c r="X242" s="34"/>
      <c r="Y242" s="34"/>
      <c r="Z242" s="34"/>
    </row>
    <row r="243" spans="1:26" ht="12.75" customHeight="1">
      <c r="A243" s="34"/>
      <c r="B243" s="34"/>
      <c r="C243" s="34"/>
      <c r="D243" s="1344"/>
      <c r="E243" s="1344"/>
      <c r="F243" s="1344"/>
      <c r="G243" s="1344"/>
      <c r="H243" s="34"/>
      <c r="I243" s="34"/>
      <c r="J243" s="34"/>
      <c r="K243" s="34"/>
      <c r="L243" s="34"/>
      <c r="M243" s="34"/>
      <c r="N243" s="34"/>
      <c r="O243" s="34"/>
      <c r="P243" s="34"/>
      <c r="Q243" s="34"/>
      <c r="R243" s="34"/>
      <c r="S243" s="34"/>
      <c r="T243" s="34"/>
      <c r="U243" s="34"/>
      <c r="V243" s="34"/>
      <c r="W243" s="34"/>
      <c r="X243" s="34"/>
      <c r="Y243" s="34"/>
      <c r="Z243" s="34"/>
    </row>
    <row r="244" spans="1:26" ht="12.75" customHeight="1">
      <c r="A244" s="34"/>
      <c r="B244" s="34"/>
      <c r="C244" s="34"/>
      <c r="D244" s="1344"/>
      <c r="E244" s="1344"/>
      <c r="F244" s="1344"/>
      <c r="G244" s="1344"/>
      <c r="H244" s="34"/>
      <c r="I244" s="34"/>
      <c r="J244" s="34"/>
      <c r="K244" s="34"/>
      <c r="L244" s="34"/>
      <c r="M244" s="34"/>
      <c r="N244" s="34"/>
      <c r="O244" s="34"/>
      <c r="P244" s="34"/>
      <c r="Q244" s="34"/>
      <c r="R244" s="34"/>
      <c r="S244" s="34"/>
      <c r="T244" s="34"/>
      <c r="U244" s="34"/>
      <c r="V244" s="34"/>
      <c r="W244" s="34"/>
      <c r="X244" s="34"/>
      <c r="Y244" s="34"/>
      <c r="Z244" s="34"/>
    </row>
    <row r="245" spans="1:26" ht="12.75" customHeight="1">
      <c r="A245" s="34"/>
      <c r="B245" s="34"/>
      <c r="C245" s="34"/>
      <c r="D245" s="1344"/>
      <c r="E245" s="1344"/>
      <c r="F245" s="1344"/>
      <c r="G245" s="1344"/>
      <c r="H245" s="34"/>
      <c r="I245" s="34"/>
      <c r="J245" s="34"/>
      <c r="K245" s="34"/>
      <c r="L245" s="34"/>
      <c r="M245" s="34"/>
      <c r="N245" s="34"/>
      <c r="O245" s="34"/>
      <c r="P245" s="34"/>
      <c r="Q245" s="34"/>
      <c r="R245" s="34"/>
      <c r="S245" s="34"/>
      <c r="T245" s="34"/>
      <c r="U245" s="34"/>
      <c r="V245" s="34"/>
      <c r="W245" s="34"/>
      <c r="X245" s="34"/>
      <c r="Y245" s="34"/>
      <c r="Z245" s="34"/>
    </row>
    <row r="246" spans="1:26" ht="12.75" customHeight="1">
      <c r="A246" s="34"/>
      <c r="B246" s="34"/>
      <c r="C246" s="34"/>
      <c r="D246" s="1344"/>
      <c r="E246" s="1344"/>
      <c r="F246" s="1344"/>
      <c r="G246" s="1344"/>
      <c r="H246" s="34"/>
      <c r="I246" s="34"/>
      <c r="J246" s="34"/>
      <c r="K246" s="34"/>
      <c r="L246" s="34"/>
      <c r="M246" s="34"/>
      <c r="N246" s="34"/>
      <c r="O246" s="34"/>
      <c r="P246" s="34"/>
      <c r="Q246" s="34"/>
      <c r="R246" s="34"/>
      <c r="S246" s="34"/>
      <c r="T246" s="34"/>
      <c r="U246" s="34"/>
      <c r="V246" s="34"/>
      <c r="W246" s="34"/>
      <c r="X246" s="34"/>
      <c r="Y246" s="34"/>
      <c r="Z246" s="34"/>
    </row>
    <row r="247" spans="1:26" ht="12.75" customHeight="1">
      <c r="A247" s="34"/>
      <c r="B247" s="34"/>
      <c r="C247" s="34"/>
      <c r="D247" s="1344"/>
      <c r="E247" s="1344"/>
      <c r="F247" s="1344"/>
      <c r="G247" s="1344"/>
      <c r="H247" s="34"/>
      <c r="I247" s="34"/>
      <c r="J247" s="34"/>
      <c r="K247" s="34"/>
      <c r="L247" s="34"/>
      <c r="M247" s="34"/>
      <c r="N247" s="34"/>
      <c r="O247" s="34"/>
      <c r="P247" s="34"/>
      <c r="Q247" s="34"/>
      <c r="R247" s="34"/>
      <c r="S247" s="34"/>
      <c r="T247" s="34"/>
      <c r="U247" s="34"/>
      <c r="V247" s="34"/>
      <c r="W247" s="34"/>
      <c r="X247" s="34"/>
      <c r="Y247" s="34"/>
      <c r="Z247" s="34"/>
    </row>
    <row r="248" spans="1:26" ht="12.75" customHeight="1">
      <c r="A248" s="34"/>
      <c r="B248" s="34"/>
      <c r="C248" s="34"/>
      <c r="D248" s="1344"/>
      <c r="E248" s="1344"/>
      <c r="F248" s="1344"/>
      <c r="G248" s="1344"/>
      <c r="H248" s="34"/>
      <c r="I248" s="34"/>
      <c r="J248" s="34"/>
      <c r="K248" s="34"/>
      <c r="L248" s="34"/>
      <c r="M248" s="34"/>
      <c r="N248" s="34"/>
      <c r="O248" s="34"/>
      <c r="P248" s="34"/>
      <c r="Q248" s="34"/>
      <c r="R248" s="34"/>
      <c r="S248" s="34"/>
      <c r="T248" s="34"/>
      <c r="U248" s="34"/>
      <c r="V248" s="34"/>
      <c r="W248" s="34"/>
      <c r="X248" s="34"/>
      <c r="Y248" s="34"/>
      <c r="Z248" s="34"/>
    </row>
    <row r="249" spans="1:26" ht="12.75" customHeight="1">
      <c r="A249" s="34"/>
      <c r="B249" s="34"/>
      <c r="C249" s="34"/>
      <c r="D249" s="1344"/>
      <c r="E249" s="1344"/>
      <c r="F249" s="1344"/>
      <c r="G249" s="1344"/>
      <c r="H249" s="34"/>
      <c r="I249" s="34"/>
      <c r="J249" s="34"/>
      <c r="K249" s="34"/>
      <c r="L249" s="34"/>
      <c r="M249" s="34"/>
      <c r="N249" s="34"/>
      <c r="O249" s="34"/>
      <c r="P249" s="34"/>
      <c r="Q249" s="34"/>
      <c r="R249" s="34"/>
      <c r="S249" s="34"/>
      <c r="T249" s="34"/>
      <c r="U249" s="34"/>
      <c r="V249" s="34"/>
      <c r="W249" s="34"/>
      <c r="X249" s="34"/>
      <c r="Y249" s="34"/>
      <c r="Z249" s="34"/>
    </row>
    <row r="250" spans="1:26" ht="12.75" customHeight="1">
      <c r="A250" s="34"/>
      <c r="B250" s="34"/>
      <c r="C250" s="34"/>
      <c r="D250" s="1344"/>
      <c r="E250" s="1344"/>
      <c r="F250" s="1344"/>
      <c r="G250" s="1344"/>
      <c r="H250" s="34"/>
      <c r="I250" s="34"/>
      <c r="J250" s="34"/>
      <c r="K250" s="34"/>
      <c r="L250" s="34"/>
      <c r="M250" s="34"/>
      <c r="N250" s="34"/>
      <c r="O250" s="34"/>
      <c r="P250" s="34"/>
      <c r="Q250" s="34"/>
      <c r="R250" s="34"/>
      <c r="S250" s="34"/>
      <c r="T250" s="34"/>
      <c r="U250" s="34"/>
      <c r="V250" s="34"/>
      <c r="W250" s="34"/>
      <c r="X250" s="34"/>
      <c r="Y250" s="34"/>
      <c r="Z250" s="34"/>
    </row>
    <row r="251" spans="1:26" ht="12.75" customHeight="1">
      <c r="A251" s="34"/>
      <c r="B251" s="34"/>
      <c r="C251" s="34"/>
      <c r="D251" s="1344"/>
      <c r="E251" s="1344"/>
      <c r="F251" s="1344"/>
      <c r="G251" s="1344"/>
      <c r="H251" s="34"/>
      <c r="I251" s="34"/>
      <c r="J251" s="34"/>
      <c r="K251" s="34"/>
      <c r="L251" s="34"/>
      <c r="M251" s="34"/>
      <c r="N251" s="34"/>
      <c r="O251" s="34"/>
      <c r="P251" s="34"/>
      <c r="Q251" s="34"/>
      <c r="R251" s="34"/>
      <c r="S251" s="34"/>
      <c r="T251" s="34"/>
      <c r="U251" s="34"/>
      <c r="V251" s="34"/>
      <c r="W251" s="34"/>
      <c r="X251" s="34"/>
      <c r="Y251" s="34"/>
      <c r="Z251" s="34"/>
    </row>
    <row r="252" spans="1:26" ht="12.75" customHeight="1">
      <c r="A252" s="34"/>
      <c r="B252" s="34"/>
      <c r="C252" s="34"/>
      <c r="D252" s="1344"/>
      <c r="E252" s="1344"/>
      <c r="F252" s="1344"/>
      <c r="G252" s="1344"/>
      <c r="H252" s="34"/>
      <c r="I252" s="34"/>
      <c r="J252" s="34"/>
      <c r="K252" s="34"/>
      <c r="L252" s="34"/>
      <c r="M252" s="34"/>
      <c r="N252" s="34"/>
      <c r="O252" s="34"/>
      <c r="P252" s="34"/>
      <c r="Q252" s="34"/>
      <c r="R252" s="34"/>
      <c r="S252" s="34"/>
      <c r="T252" s="34"/>
      <c r="U252" s="34"/>
      <c r="V252" s="34"/>
      <c r="W252" s="34"/>
      <c r="X252" s="34"/>
      <c r="Y252" s="34"/>
      <c r="Z252" s="34"/>
    </row>
    <row r="253" spans="1:26" ht="12.75" customHeight="1">
      <c r="A253" s="34"/>
      <c r="B253" s="34"/>
      <c r="C253" s="34"/>
      <c r="D253" s="1344"/>
      <c r="E253" s="1344"/>
      <c r="F253" s="1344"/>
      <c r="G253" s="1344"/>
      <c r="H253" s="34"/>
      <c r="I253" s="34"/>
      <c r="J253" s="34"/>
      <c r="K253" s="34"/>
      <c r="L253" s="34"/>
      <c r="M253" s="34"/>
      <c r="N253" s="34"/>
      <c r="O253" s="34"/>
      <c r="P253" s="34"/>
      <c r="Q253" s="34"/>
      <c r="R253" s="34"/>
      <c r="S253" s="34"/>
      <c r="T253" s="34"/>
      <c r="U253" s="34"/>
      <c r="V253" s="34"/>
      <c r="W253" s="34"/>
      <c r="X253" s="34"/>
      <c r="Y253" s="34"/>
      <c r="Z253" s="34"/>
    </row>
    <row r="254" spans="1:26" ht="12.75" customHeight="1">
      <c r="A254" s="34"/>
      <c r="B254" s="34"/>
      <c r="C254" s="34"/>
      <c r="D254" s="1344"/>
      <c r="E254" s="1344"/>
      <c r="F254" s="1344"/>
      <c r="G254" s="1344"/>
      <c r="H254" s="34"/>
      <c r="I254" s="34"/>
      <c r="J254" s="34"/>
      <c r="K254" s="34"/>
      <c r="L254" s="34"/>
      <c r="M254" s="34"/>
      <c r="N254" s="34"/>
      <c r="O254" s="34"/>
      <c r="P254" s="34"/>
      <c r="Q254" s="34"/>
      <c r="R254" s="34"/>
      <c r="S254" s="34"/>
      <c r="T254" s="34"/>
      <c r="U254" s="34"/>
      <c r="V254" s="34"/>
      <c r="W254" s="34"/>
      <c r="X254" s="34"/>
      <c r="Y254" s="34"/>
      <c r="Z254" s="34"/>
    </row>
    <row r="255" spans="1:26" ht="12.75" customHeight="1">
      <c r="A255" s="34"/>
      <c r="B255" s="34"/>
      <c r="C255" s="34"/>
      <c r="D255" s="1344"/>
      <c r="E255" s="1344"/>
      <c r="F255" s="1344"/>
      <c r="G255" s="1344"/>
      <c r="H255" s="34"/>
      <c r="I255" s="34"/>
      <c r="J255" s="34"/>
      <c r="K255" s="34"/>
      <c r="L255" s="34"/>
      <c r="M255" s="34"/>
      <c r="N255" s="34"/>
      <c r="O255" s="34"/>
      <c r="P255" s="34"/>
      <c r="Q255" s="34"/>
      <c r="R255" s="34"/>
      <c r="S255" s="34"/>
      <c r="T255" s="34"/>
      <c r="U255" s="34"/>
      <c r="V255" s="34"/>
      <c r="W255" s="34"/>
      <c r="X255" s="34"/>
      <c r="Y255" s="34"/>
      <c r="Z255" s="34"/>
    </row>
    <row r="256" spans="1:26" ht="12.75" customHeight="1">
      <c r="A256" s="34"/>
      <c r="B256" s="34"/>
      <c r="C256" s="34"/>
      <c r="D256" s="1344"/>
      <c r="E256" s="1344"/>
      <c r="F256" s="1344"/>
      <c r="G256" s="1344"/>
      <c r="H256" s="34"/>
      <c r="I256" s="34"/>
      <c r="J256" s="34"/>
      <c r="K256" s="34"/>
      <c r="L256" s="34"/>
      <c r="M256" s="34"/>
      <c r="N256" s="34"/>
      <c r="O256" s="34"/>
      <c r="P256" s="34"/>
      <c r="Q256" s="34"/>
      <c r="R256" s="34"/>
      <c r="S256" s="34"/>
      <c r="T256" s="34"/>
      <c r="U256" s="34"/>
      <c r="V256" s="34"/>
      <c r="W256" s="34"/>
      <c r="X256" s="34"/>
      <c r="Y256" s="34"/>
      <c r="Z256" s="34"/>
    </row>
    <row r="257" spans="1:26" ht="12.75" customHeight="1">
      <c r="A257" s="34"/>
      <c r="B257" s="34"/>
      <c r="C257" s="34"/>
      <c r="D257" s="1344"/>
      <c r="E257" s="1344"/>
      <c r="F257" s="1344"/>
      <c r="G257" s="1344"/>
      <c r="H257" s="34"/>
      <c r="I257" s="34"/>
      <c r="J257" s="34"/>
      <c r="K257" s="34"/>
      <c r="L257" s="34"/>
      <c r="M257" s="34"/>
      <c r="N257" s="34"/>
      <c r="O257" s="34"/>
      <c r="P257" s="34"/>
      <c r="Q257" s="34"/>
      <c r="R257" s="34"/>
      <c r="S257" s="34"/>
      <c r="T257" s="34"/>
      <c r="U257" s="34"/>
      <c r="V257" s="34"/>
      <c r="W257" s="34"/>
      <c r="X257" s="34"/>
      <c r="Y257" s="34"/>
      <c r="Z257" s="34"/>
    </row>
    <row r="258" spans="1:26" ht="12.75" customHeight="1">
      <c r="A258" s="34"/>
      <c r="B258" s="34"/>
      <c r="C258" s="34"/>
      <c r="D258" s="1344"/>
      <c r="E258" s="1344"/>
      <c r="F258" s="1344"/>
      <c r="G258" s="1344"/>
      <c r="H258" s="34"/>
      <c r="I258" s="34"/>
      <c r="J258" s="34"/>
      <c r="K258" s="34"/>
      <c r="L258" s="34"/>
      <c r="M258" s="34"/>
      <c r="N258" s="34"/>
      <c r="O258" s="34"/>
      <c r="P258" s="34"/>
      <c r="Q258" s="34"/>
      <c r="R258" s="34"/>
      <c r="S258" s="34"/>
      <c r="T258" s="34"/>
      <c r="U258" s="34"/>
      <c r="V258" s="34"/>
      <c r="W258" s="34"/>
      <c r="X258" s="34"/>
      <c r="Y258" s="34"/>
      <c r="Z258" s="34"/>
    </row>
    <row r="259" spans="1:26" ht="12.75" customHeight="1">
      <c r="A259" s="34"/>
      <c r="B259" s="34"/>
      <c r="C259" s="34"/>
      <c r="D259" s="1344"/>
      <c r="E259" s="1344"/>
      <c r="F259" s="1344"/>
      <c r="G259" s="1344"/>
      <c r="H259" s="34"/>
      <c r="I259" s="34"/>
      <c r="J259" s="34"/>
      <c r="K259" s="34"/>
      <c r="L259" s="34"/>
      <c r="M259" s="34"/>
      <c r="N259" s="34"/>
      <c r="O259" s="34"/>
      <c r="P259" s="34"/>
      <c r="Q259" s="34"/>
      <c r="R259" s="34"/>
      <c r="S259" s="34"/>
      <c r="T259" s="34"/>
      <c r="U259" s="34"/>
      <c r="V259" s="34"/>
      <c r="W259" s="34"/>
      <c r="X259" s="34"/>
      <c r="Y259" s="34"/>
      <c r="Z259" s="34"/>
    </row>
    <row r="260" spans="1:26" ht="12.75" customHeight="1">
      <c r="A260" s="34"/>
      <c r="B260" s="34"/>
      <c r="C260" s="34"/>
      <c r="D260" s="1344"/>
      <c r="E260" s="1344"/>
      <c r="F260" s="1344"/>
      <c r="G260" s="1344"/>
      <c r="H260" s="34"/>
      <c r="I260" s="34"/>
      <c r="J260" s="34"/>
      <c r="K260" s="34"/>
      <c r="L260" s="34"/>
      <c r="M260" s="34"/>
      <c r="N260" s="34"/>
      <c r="O260" s="34"/>
      <c r="P260" s="34"/>
      <c r="Q260" s="34"/>
      <c r="R260" s="34"/>
      <c r="S260" s="34"/>
      <c r="T260" s="34"/>
      <c r="U260" s="34"/>
      <c r="V260" s="34"/>
      <c r="W260" s="34"/>
      <c r="X260" s="34"/>
      <c r="Y260" s="34"/>
      <c r="Z260" s="34"/>
    </row>
    <row r="261" spans="1:26" ht="12.75" customHeight="1">
      <c r="A261" s="34"/>
      <c r="B261" s="34"/>
      <c r="C261" s="34"/>
      <c r="D261" s="1344"/>
      <c r="E261" s="1344"/>
      <c r="F261" s="1344"/>
      <c r="G261" s="1344"/>
      <c r="H261" s="34"/>
      <c r="I261" s="34"/>
      <c r="J261" s="34"/>
      <c r="K261" s="34"/>
      <c r="L261" s="34"/>
      <c r="M261" s="34"/>
      <c r="N261" s="34"/>
      <c r="O261" s="34"/>
      <c r="P261" s="34"/>
      <c r="Q261" s="34"/>
      <c r="R261" s="34"/>
      <c r="S261" s="34"/>
      <c r="T261" s="34"/>
      <c r="U261" s="34"/>
      <c r="V261" s="34"/>
      <c r="W261" s="34"/>
      <c r="X261" s="34"/>
      <c r="Y261" s="34"/>
      <c r="Z261" s="34"/>
    </row>
    <row r="262" spans="1:26" ht="12.75" customHeight="1">
      <c r="A262" s="34"/>
      <c r="B262" s="34"/>
      <c r="C262" s="34"/>
      <c r="D262" s="1344"/>
      <c r="E262" s="1344"/>
      <c r="F262" s="1344"/>
      <c r="G262" s="1344"/>
      <c r="H262" s="34"/>
      <c r="I262" s="34"/>
      <c r="J262" s="34"/>
      <c r="K262" s="34"/>
      <c r="L262" s="34"/>
      <c r="M262" s="34"/>
      <c r="N262" s="34"/>
      <c r="O262" s="34"/>
      <c r="P262" s="34"/>
      <c r="Q262" s="34"/>
      <c r="R262" s="34"/>
      <c r="S262" s="34"/>
      <c r="T262" s="34"/>
      <c r="U262" s="34"/>
      <c r="V262" s="34"/>
      <c r="W262" s="34"/>
      <c r="X262" s="34"/>
      <c r="Y262" s="34"/>
      <c r="Z262" s="34"/>
    </row>
    <row r="263" spans="1:26" ht="12.75" customHeight="1">
      <c r="A263" s="34"/>
      <c r="B263" s="34"/>
      <c r="C263" s="34"/>
      <c r="D263" s="1344"/>
      <c r="E263" s="1344"/>
      <c r="F263" s="1344"/>
      <c r="G263" s="1344"/>
      <c r="H263" s="34"/>
      <c r="I263" s="34"/>
      <c r="J263" s="34"/>
      <c r="K263" s="34"/>
      <c r="L263" s="34"/>
      <c r="M263" s="34"/>
      <c r="N263" s="34"/>
      <c r="O263" s="34"/>
      <c r="P263" s="34"/>
      <c r="Q263" s="34"/>
      <c r="R263" s="34"/>
      <c r="S263" s="34"/>
      <c r="T263" s="34"/>
      <c r="U263" s="34"/>
      <c r="V263" s="34"/>
      <c r="W263" s="34"/>
      <c r="X263" s="34"/>
      <c r="Y263" s="34"/>
      <c r="Z263" s="34"/>
    </row>
    <row r="264" spans="1:26" ht="12.75" customHeight="1">
      <c r="A264" s="34"/>
      <c r="B264" s="34"/>
      <c r="C264" s="34"/>
      <c r="D264" s="1344"/>
      <c r="E264" s="1344"/>
      <c r="F264" s="1344"/>
      <c r="G264" s="1344"/>
      <c r="H264" s="34"/>
      <c r="I264" s="34"/>
      <c r="J264" s="34"/>
      <c r="K264" s="34"/>
      <c r="L264" s="34"/>
      <c r="M264" s="34"/>
      <c r="N264" s="34"/>
      <c r="O264" s="34"/>
      <c r="P264" s="34"/>
      <c r="Q264" s="34"/>
      <c r="R264" s="34"/>
      <c r="S264" s="34"/>
      <c r="T264" s="34"/>
      <c r="U264" s="34"/>
      <c r="V264" s="34"/>
      <c r="W264" s="34"/>
      <c r="X264" s="34"/>
      <c r="Y264" s="34"/>
      <c r="Z264" s="34"/>
    </row>
    <row r="265" spans="1:26" ht="12.75" customHeight="1">
      <c r="A265" s="34"/>
      <c r="B265" s="34"/>
      <c r="C265" s="34"/>
      <c r="D265" s="1344"/>
      <c r="E265" s="1344"/>
      <c r="F265" s="1344"/>
      <c r="G265" s="1344"/>
      <c r="H265" s="34"/>
      <c r="I265" s="34"/>
      <c r="J265" s="34"/>
      <c r="K265" s="34"/>
      <c r="L265" s="34"/>
      <c r="M265" s="34"/>
      <c r="N265" s="34"/>
      <c r="O265" s="34"/>
      <c r="P265" s="34"/>
      <c r="Q265" s="34"/>
      <c r="R265" s="34"/>
      <c r="S265" s="34"/>
      <c r="T265" s="34"/>
      <c r="U265" s="34"/>
      <c r="V265" s="34"/>
      <c r="W265" s="34"/>
      <c r="X265" s="34"/>
      <c r="Y265" s="34"/>
      <c r="Z265" s="34"/>
    </row>
    <row r="266" spans="1:26" ht="12.75" customHeight="1">
      <c r="A266" s="34"/>
      <c r="B266" s="34"/>
      <c r="C266" s="34"/>
      <c r="D266" s="1344"/>
      <c r="E266" s="1344"/>
      <c r="F266" s="1344"/>
      <c r="G266" s="1344"/>
      <c r="H266" s="34"/>
      <c r="I266" s="34"/>
      <c r="J266" s="34"/>
      <c r="K266" s="34"/>
      <c r="L266" s="34"/>
      <c r="M266" s="34"/>
      <c r="N266" s="34"/>
      <c r="O266" s="34"/>
      <c r="P266" s="34"/>
      <c r="Q266" s="34"/>
      <c r="R266" s="34"/>
      <c r="S266" s="34"/>
      <c r="T266" s="34"/>
      <c r="U266" s="34"/>
      <c r="V266" s="34"/>
      <c r="W266" s="34"/>
      <c r="X266" s="34"/>
      <c r="Y266" s="34"/>
      <c r="Z266" s="34"/>
    </row>
    <row r="267" spans="1:26" ht="12.75" customHeight="1">
      <c r="A267" s="34"/>
      <c r="B267" s="34"/>
      <c r="C267" s="34"/>
      <c r="D267" s="1344"/>
      <c r="E267" s="1344"/>
      <c r="F267" s="1344"/>
      <c r="G267" s="1344"/>
      <c r="H267" s="34"/>
      <c r="I267" s="34"/>
      <c r="J267" s="34"/>
      <c r="K267" s="34"/>
      <c r="L267" s="34"/>
      <c r="M267" s="34"/>
      <c r="N267" s="34"/>
      <c r="O267" s="34"/>
      <c r="P267" s="34"/>
      <c r="Q267" s="34"/>
      <c r="R267" s="34"/>
      <c r="S267" s="34"/>
      <c r="T267" s="34"/>
      <c r="U267" s="34"/>
      <c r="V267" s="34"/>
      <c r="W267" s="34"/>
      <c r="X267" s="34"/>
      <c r="Y267" s="34"/>
      <c r="Z267" s="34"/>
    </row>
    <row r="268" spans="1:26" ht="12.75" customHeight="1">
      <c r="A268" s="34"/>
      <c r="B268" s="34"/>
      <c r="C268" s="34"/>
      <c r="D268" s="1344"/>
      <c r="E268" s="1344"/>
      <c r="F268" s="1344"/>
      <c r="G268" s="1344"/>
      <c r="H268" s="34"/>
      <c r="I268" s="34"/>
      <c r="J268" s="34"/>
      <c r="K268" s="34"/>
      <c r="L268" s="34"/>
      <c r="M268" s="34"/>
      <c r="N268" s="34"/>
      <c r="O268" s="34"/>
      <c r="P268" s="34"/>
      <c r="Q268" s="34"/>
      <c r="R268" s="34"/>
      <c r="S268" s="34"/>
      <c r="T268" s="34"/>
      <c r="U268" s="34"/>
      <c r="V268" s="34"/>
      <c r="W268" s="34"/>
      <c r="X268" s="34"/>
      <c r="Y268" s="34"/>
      <c r="Z268" s="34"/>
    </row>
    <row r="269" spans="1:26" ht="12.75" customHeight="1">
      <c r="A269" s="34"/>
      <c r="B269" s="34"/>
      <c r="C269" s="34"/>
      <c r="D269" s="1344"/>
      <c r="E269" s="1344"/>
      <c r="F269" s="1344"/>
      <c r="G269" s="1344"/>
      <c r="H269" s="34"/>
      <c r="I269" s="34"/>
      <c r="J269" s="34"/>
      <c r="K269" s="34"/>
      <c r="L269" s="34"/>
      <c r="M269" s="34"/>
      <c r="N269" s="34"/>
      <c r="O269" s="34"/>
      <c r="P269" s="34"/>
      <c r="Q269" s="34"/>
      <c r="R269" s="34"/>
      <c r="S269" s="34"/>
      <c r="T269" s="34"/>
      <c r="U269" s="34"/>
      <c r="V269" s="34"/>
      <c r="W269" s="34"/>
      <c r="X269" s="34"/>
      <c r="Y269" s="34"/>
      <c r="Z269" s="34"/>
    </row>
    <row r="270" spans="1:26" ht="12.75" customHeight="1">
      <c r="A270" s="34"/>
      <c r="B270" s="34"/>
      <c r="C270" s="34"/>
      <c r="D270" s="1344"/>
      <c r="E270" s="1344"/>
      <c r="F270" s="1344"/>
      <c r="G270" s="1344"/>
      <c r="H270" s="34"/>
      <c r="I270" s="34"/>
      <c r="J270" s="34"/>
      <c r="K270" s="34"/>
      <c r="L270" s="34"/>
      <c r="M270" s="34"/>
      <c r="N270" s="34"/>
      <c r="O270" s="34"/>
      <c r="P270" s="34"/>
      <c r="Q270" s="34"/>
      <c r="R270" s="34"/>
      <c r="S270" s="34"/>
      <c r="T270" s="34"/>
      <c r="U270" s="34"/>
      <c r="V270" s="34"/>
      <c r="W270" s="34"/>
      <c r="X270" s="34"/>
      <c r="Y270" s="34"/>
      <c r="Z270" s="34"/>
    </row>
    <row r="271" spans="1:26" ht="12.75" customHeight="1">
      <c r="A271" s="34"/>
      <c r="B271" s="34"/>
      <c r="C271" s="34"/>
      <c r="D271" s="1344"/>
      <c r="E271" s="1344"/>
      <c r="F271" s="1344"/>
      <c r="G271" s="1344"/>
      <c r="H271" s="34"/>
      <c r="I271" s="34"/>
      <c r="J271" s="34"/>
      <c r="K271" s="34"/>
      <c r="L271" s="34"/>
      <c r="M271" s="34"/>
      <c r="N271" s="34"/>
      <c r="O271" s="34"/>
      <c r="P271" s="34"/>
      <c r="Q271" s="34"/>
      <c r="R271" s="34"/>
      <c r="S271" s="34"/>
      <c r="T271" s="34"/>
      <c r="U271" s="34"/>
      <c r="V271" s="34"/>
      <c r="W271" s="34"/>
      <c r="X271" s="34"/>
      <c r="Y271" s="34"/>
      <c r="Z271" s="34"/>
    </row>
    <row r="272" spans="1:26" ht="12.75" customHeight="1">
      <c r="A272" s="34"/>
      <c r="B272" s="34"/>
      <c r="C272" s="34"/>
      <c r="D272" s="1344"/>
      <c r="E272" s="1344"/>
      <c r="F272" s="1344"/>
      <c r="G272" s="1344"/>
      <c r="H272" s="34"/>
      <c r="I272" s="34"/>
      <c r="J272" s="34"/>
      <c r="K272" s="34"/>
      <c r="L272" s="34"/>
      <c r="M272" s="34"/>
      <c r="N272" s="34"/>
      <c r="O272" s="34"/>
      <c r="P272" s="34"/>
      <c r="Q272" s="34"/>
      <c r="R272" s="34"/>
      <c r="S272" s="34"/>
      <c r="T272" s="34"/>
      <c r="U272" s="34"/>
      <c r="V272" s="34"/>
      <c r="W272" s="34"/>
      <c r="X272" s="34"/>
      <c r="Y272" s="34"/>
      <c r="Z272" s="34"/>
    </row>
    <row r="273" spans="1:26" ht="12.75" customHeight="1">
      <c r="A273" s="34"/>
      <c r="B273" s="34"/>
      <c r="C273" s="34"/>
      <c r="D273" s="1344"/>
      <c r="E273" s="1344"/>
      <c r="F273" s="1344"/>
      <c r="G273" s="1344"/>
      <c r="H273" s="34"/>
      <c r="I273" s="34"/>
      <c r="J273" s="34"/>
      <c r="K273" s="34"/>
      <c r="L273" s="34"/>
      <c r="M273" s="34"/>
      <c r="N273" s="34"/>
      <c r="O273" s="34"/>
      <c r="P273" s="34"/>
      <c r="Q273" s="34"/>
      <c r="R273" s="34"/>
      <c r="S273" s="34"/>
      <c r="T273" s="34"/>
      <c r="U273" s="34"/>
      <c r="V273" s="34"/>
      <c r="W273" s="34"/>
      <c r="X273" s="34"/>
      <c r="Y273" s="34"/>
      <c r="Z273" s="34"/>
    </row>
    <row r="274" spans="1:26" ht="12.75" customHeight="1">
      <c r="A274" s="34"/>
      <c r="B274" s="34"/>
      <c r="C274" s="34"/>
      <c r="D274" s="1344"/>
      <c r="E274" s="1344"/>
      <c r="F274" s="1344"/>
      <c r="G274" s="1344"/>
      <c r="H274" s="34"/>
      <c r="I274" s="34"/>
      <c r="J274" s="34"/>
      <c r="K274" s="34"/>
      <c r="L274" s="34"/>
      <c r="M274" s="34"/>
      <c r="N274" s="34"/>
      <c r="O274" s="34"/>
      <c r="P274" s="34"/>
      <c r="Q274" s="34"/>
      <c r="R274" s="34"/>
      <c r="S274" s="34"/>
      <c r="T274" s="34"/>
      <c r="U274" s="34"/>
      <c r="V274" s="34"/>
      <c r="W274" s="34"/>
      <c r="X274" s="34"/>
      <c r="Y274" s="34"/>
      <c r="Z274" s="34"/>
    </row>
    <row r="275" spans="1:26" ht="12.75" customHeight="1">
      <c r="A275" s="34"/>
      <c r="B275" s="34"/>
      <c r="C275" s="34"/>
      <c r="D275" s="1344"/>
      <c r="E275" s="1344"/>
      <c r="F275" s="1344"/>
      <c r="G275" s="1344"/>
      <c r="H275" s="34"/>
      <c r="I275" s="34"/>
      <c r="J275" s="34"/>
      <c r="K275" s="34"/>
      <c r="L275" s="34"/>
      <c r="M275" s="34"/>
      <c r="N275" s="34"/>
      <c r="O275" s="34"/>
      <c r="P275" s="34"/>
      <c r="Q275" s="34"/>
      <c r="R275" s="34"/>
      <c r="S275" s="34"/>
      <c r="T275" s="34"/>
      <c r="U275" s="34"/>
      <c r="V275" s="34"/>
      <c r="W275" s="34"/>
      <c r="X275" s="34"/>
      <c r="Y275" s="34"/>
      <c r="Z275" s="34"/>
    </row>
    <row r="276" spans="1:26" ht="12.75" customHeight="1">
      <c r="A276" s="34"/>
      <c r="B276" s="34"/>
      <c r="C276" s="34"/>
      <c r="D276" s="1344"/>
      <c r="E276" s="1344"/>
      <c r="F276" s="1344"/>
      <c r="G276" s="1344"/>
      <c r="H276" s="34"/>
      <c r="I276" s="34"/>
      <c r="J276" s="34"/>
      <c r="K276" s="34"/>
      <c r="L276" s="34"/>
      <c r="M276" s="34"/>
      <c r="N276" s="34"/>
      <c r="O276" s="34"/>
      <c r="P276" s="34"/>
      <c r="Q276" s="34"/>
      <c r="R276" s="34"/>
      <c r="S276" s="34"/>
      <c r="T276" s="34"/>
      <c r="U276" s="34"/>
      <c r="V276" s="34"/>
      <c r="W276" s="34"/>
      <c r="X276" s="34"/>
      <c r="Y276" s="34"/>
      <c r="Z276" s="34"/>
    </row>
    <row r="277" spans="1:26" ht="12.75" customHeight="1">
      <c r="A277" s="34"/>
      <c r="B277" s="34"/>
      <c r="C277" s="34"/>
      <c r="D277" s="1344"/>
      <c r="E277" s="1344"/>
      <c r="F277" s="1344"/>
      <c r="G277" s="1344"/>
      <c r="H277" s="34"/>
      <c r="I277" s="34"/>
      <c r="J277" s="34"/>
      <c r="K277" s="34"/>
      <c r="L277" s="34"/>
      <c r="M277" s="34"/>
      <c r="N277" s="34"/>
      <c r="O277" s="34"/>
      <c r="P277" s="34"/>
      <c r="Q277" s="34"/>
      <c r="R277" s="34"/>
      <c r="S277" s="34"/>
      <c r="T277" s="34"/>
      <c r="U277" s="34"/>
      <c r="V277" s="34"/>
      <c r="W277" s="34"/>
      <c r="X277" s="34"/>
      <c r="Y277" s="34"/>
      <c r="Z277" s="34"/>
    </row>
    <row r="278" spans="1:26" ht="12.75" customHeight="1">
      <c r="A278" s="34"/>
      <c r="B278" s="34"/>
      <c r="C278" s="34"/>
      <c r="D278" s="1344"/>
      <c r="E278" s="1344"/>
      <c r="F278" s="1344"/>
      <c r="G278" s="1344"/>
      <c r="H278" s="34"/>
      <c r="I278" s="34"/>
      <c r="J278" s="34"/>
      <c r="K278" s="34"/>
      <c r="L278" s="34"/>
      <c r="M278" s="34"/>
      <c r="N278" s="34"/>
      <c r="O278" s="34"/>
      <c r="P278" s="34"/>
      <c r="Q278" s="34"/>
      <c r="R278" s="34"/>
      <c r="S278" s="34"/>
      <c r="T278" s="34"/>
      <c r="U278" s="34"/>
      <c r="V278" s="34"/>
      <c r="W278" s="34"/>
      <c r="X278" s="34"/>
      <c r="Y278" s="34"/>
      <c r="Z278" s="34"/>
    </row>
    <row r="279" spans="1:26" ht="12.75" customHeight="1">
      <c r="A279" s="34"/>
      <c r="B279" s="34"/>
      <c r="C279" s="34"/>
      <c r="D279" s="1344"/>
      <c r="E279" s="1344"/>
      <c r="F279" s="1344"/>
      <c r="G279" s="1344"/>
      <c r="H279" s="34"/>
      <c r="I279" s="34"/>
      <c r="J279" s="34"/>
      <c r="K279" s="34"/>
      <c r="L279" s="34"/>
      <c r="M279" s="34"/>
      <c r="N279" s="34"/>
      <c r="O279" s="34"/>
      <c r="P279" s="34"/>
      <c r="Q279" s="34"/>
      <c r="R279" s="34"/>
      <c r="S279" s="34"/>
      <c r="T279" s="34"/>
      <c r="U279" s="34"/>
      <c r="V279" s="34"/>
      <c r="W279" s="34"/>
      <c r="X279" s="34"/>
      <c r="Y279" s="34"/>
      <c r="Z279" s="34"/>
    </row>
    <row r="280" spans="1:26" ht="12.75" customHeight="1">
      <c r="A280" s="34"/>
      <c r="B280" s="34"/>
      <c r="C280" s="34"/>
      <c r="D280" s="1344"/>
      <c r="E280" s="1344"/>
      <c r="F280" s="1344"/>
      <c r="G280" s="1344"/>
      <c r="H280" s="34"/>
      <c r="I280" s="34"/>
      <c r="J280" s="34"/>
      <c r="K280" s="34"/>
      <c r="L280" s="34"/>
      <c r="M280" s="34"/>
      <c r="N280" s="34"/>
      <c r="O280" s="34"/>
      <c r="P280" s="34"/>
      <c r="Q280" s="34"/>
      <c r="R280" s="34"/>
      <c r="S280" s="34"/>
      <c r="T280" s="34"/>
      <c r="U280" s="34"/>
      <c r="V280" s="34"/>
      <c r="W280" s="34"/>
      <c r="X280" s="34"/>
      <c r="Y280" s="34"/>
      <c r="Z280" s="34"/>
    </row>
    <row r="281" spans="1:26" ht="12.75" customHeight="1">
      <c r="A281" s="34"/>
      <c r="B281" s="34"/>
      <c r="C281" s="34"/>
      <c r="D281" s="1344"/>
      <c r="E281" s="1344"/>
      <c r="F281" s="1344"/>
      <c r="G281" s="1344"/>
      <c r="H281" s="34"/>
      <c r="I281" s="34"/>
      <c r="J281" s="34"/>
      <c r="K281" s="34"/>
      <c r="L281" s="34"/>
      <c r="M281" s="34"/>
      <c r="N281" s="34"/>
      <c r="O281" s="34"/>
      <c r="P281" s="34"/>
      <c r="Q281" s="34"/>
      <c r="R281" s="34"/>
      <c r="S281" s="34"/>
      <c r="T281" s="34"/>
      <c r="U281" s="34"/>
      <c r="V281" s="34"/>
      <c r="W281" s="34"/>
      <c r="X281" s="34"/>
      <c r="Y281" s="34"/>
      <c r="Z281" s="34"/>
    </row>
    <row r="282" spans="1:26" ht="12.75" customHeight="1">
      <c r="A282" s="34"/>
      <c r="B282" s="34"/>
      <c r="C282" s="34"/>
      <c r="D282" s="1344"/>
      <c r="E282" s="1344"/>
      <c r="F282" s="1344"/>
      <c r="G282" s="1344"/>
      <c r="H282" s="34"/>
      <c r="I282" s="34"/>
      <c r="J282" s="34"/>
      <c r="K282" s="34"/>
      <c r="L282" s="34"/>
      <c r="M282" s="34"/>
      <c r="N282" s="34"/>
      <c r="O282" s="34"/>
      <c r="P282" s="34"/>
      <c r="Q282" s="34"/>
      <c r="R282" s="34"/>
      <c r="S282" s="34"/>
      <c r="T282" s="34"/>
      <c r="U282" s="34"/>
      <c r="V282" s="34"/>
      <c r="W282" s="34"/>
      <c r="X282" s="34"/>
      <c r="Y282" s="34"/>
      <c r="Z282" s="34"/>
    </row>
    <row r="283" spans="1:26" ht="12.75" customHeight="1">
      <c r="A283" s="34"/>
      <c r="B283" s="34"/>
      <c r="C283" s="34"/>
      <c r="D283" s="1344"/>
      <c r="E283" s="1344"/>
      <c r="F283" s="1344"/>
      <c r="G283" s="1344"/>
      <c r="H283" s="34"/>
      <c r="I283" s="34"/>
      <c r="J283" s="34"/>
      <c r="K283" s="34"/>
      <c r="L283" s="34"/>
      <c r="M283" s="34"/>
      <c r="N283" s="34"/>
      <c r="O283" s="34"/>
      <c r="P283" s="34"/>
      <c r="Q283" s="34"/>
      <c r="R283" s="34"/>
      <c r="S283" s="34"/>
      <c r="T283" s="34"/>
      <c r="U283" s="34"/>
      <c r="V283" s="34"/>
      <c r="W283" s="34"/>
      <c r="X283" s="34"/>
      <c r="Y283" s="34"/>
      <c r="Z283" s="34"/>
    </row>
    <row r="284" spans="1:26" ht="12.75" customHeight="1">
      <c r="A284" s="34"/>
      <c r="B284" s="34"/>
      <c r="C284" s="34"/>
      <c r="D284" s="1344"/>
      <c r="E284" s="1344"/>
      <c r="F284" s="1344"/>
      <c r="G284" s="1344"/>
      <c r="H284" s="34"/>
      <c r="I284" s="34"/>
      <c r="J284" s="34"/>
      <c r="K284" s="34"/>
      <c r="L284" s="34"/>
      <c r="M284" s="34"/>
      <c r="N284" s="34"/>
      <c r="O284" s="34"/>
      <c r="P284" s="34"/>
      <c r="Q284" s="34"/>
      <c r="R284" s="34"/>
      <c r="S284" s="34"/>
      <c r="T284" s="34"/>
      <c r="U284" s="34"/>
      <c r="V284" s="34"/>
      <c r="W284" s="34"/>
      <c r="X284" s="34"/>
      <c r="Y284" s="34"/>
      <c r="Z284" s="34"/>
    </row>
    <row r="285" spans="1:26" ht="12.75" customHeight="1">
      <c r="A285" s="34"/>
      <c r="B285" s="34"/>
      <c r="C285" s="34"/>
      <c r="D285" s="1344"/>
      <c r="E285" s="1344"/>
      <c r="F285" s="1344"/>
      <c r="G285" s="1344"/>
      <c r="H285" s="34"/>
      <c r="I285" s="34"/>
      <c r="J285" s="34"/>
      <c r="K285" s="34"/>
      <c r="L285" s="34"/>
      <c r="M285" s="34"/>
      <c r="N285" s="34"/>
      <c r="O285" s="34"/>
      <c r="P285" s="34"/>
      <c r="Q285" s="34"/>
      <c r="R285" s="34"/>
      <c r="S285" s="34"/>
      <c r="T285" s="34"/>
      <c r="U285" s="34"/>
      <c r="V285" s="34"/>
      <c r="W285" s="34"/>
      <c r="X285" s="34"/>
      <c r="Y285" s="34"/>
      <c r="Z285" s="34"/>
    </row>
    <row r="286" spans="1:26" ht="12.75" customHeight="1">
      <c r="A286" s="34"/>
      <c r="B286" s="34"/>
      <c r="C286" s="34"/>
      <c r="D286" s="1344"/>
      <c r="E286" s="1344"/>
      <c r="F286" s="1344"/>
      <c r="G286" s="1344"/>
      <c r="H286" s="34"/>
      <c r="I286" s="34"/>
      <c r="J286" s="34"/>
      <c r="K286" s="34"/>
      <c r="L286" s="34"/>
      <c r="M286" s="34"/>
      <c r="N286" s="34"/>
      <c r="O286" s="34"/>
      <c r="P286" s="34"/>
      <c r="Q286" s="34"/>
      <c r="R286" s="34"/>
      <c r="S286" s="34"/>
      <c r="T286" s="34"/>
      <c r="U286" s="34"/>
      <c r="V286" s="34"/>
      <c r="W286" s="34"/>
      <c r="X286" s="34"/>
      <c r="Y286" s="34"/>
      <c r="Z286" s="34"/>
    </row>
    <row r="287" spans="1:26" ht="12.75" customHeight="1">
      <c r="A287" s="34"/>
      <c r="B287" s="34"/>
      <c r="C287" s="34"/>
      <c r="D287" s="1344"/>
      <c r="E287" s="1344"/>
      <c r="F287" s="1344"/>
      <c r="G287" s="1344"/>
      <c r="H287" s="34"/>
      <c r="I287" s="34"/>
      <c r="J287" s="34"/>
      <c r="K287" s="34"/>
      <c r="L287" s="34"/>
      <c r="M287" s="34"/>
      <c r="N287" s="34"/>
      <c r="O287" s="34"/>
      <c r="P287" s="34"/>
      <c r="Q287" s="34"/>
      <c r="R287" s="34"/>
      <c r="S287" s="34"/>
      <c r="T287" s="34"/>
      <c r="U287" s="34"/>
      <c r="V287" s="34"/>
      <c r="W287" s="34"/>
      <c r="X287" s="34"/>
      <c r="Y287" s="34"/>
      <c r="Z287" s="34"/>
    </row>
    <row r="288" spans="1:26" ht="12.75" customHeight="1">
      <c r="A288" s="34"/>
      <c r="B288" s="34"/>
      <c r="C288" s="34"/>
      <c r="D288" s="1344"/>
      <c r="E288" s="1344"/>
      <c r="F288" s="1344"/>
      <c r="G288" s="1344"/>
      <c r="H288" s="34"/>
      <c r="I288" s="34"/>
      <c r="J288" s="34"/>
      <c r="K288" s="34"/>
      <c r="L288" s="34"/>
      <c r="M288" s="34"/>
      <c r="N288" s="34"/>
      <c r="O288" s="34"/>
      <c r="P288" s="34"/>
      <c r="Q288" s="34"/>
      <c r="R288" s="34"/>
      <c r="S288" s="34"/>
      <c r="T288" s="34"/>
      <c r="U288" s="34"/>
      <c r="V288" s="34"/>
      <c r="W288" s="34"/>
      <c r="X288" s="34"/>
      <c r="Y288" s="34"/>
      <c r="Z288" s="34"/>
    </row>
    <row r="289" spans="1:26" ht="12.75" customHeight="1">
      <c r="A289" s="34"/>
      <c r="B289" s="34"/>
      <c r="C289" s="34"/>
      <c r="D289" s="1344"/>
      <c r="E289" s="1344"/>
      <c r="F289" s="1344"/>
      <c r="G289" s="1344"/>
      <c r="H289" s="34"/>
      <c r="I289" s="34"/>
      <c r="J289" s="34"/>
      <c r="K289" s="34"/>
      <c r="L289" s="34"/>
      <c r="M289" s="34"/>
      <c r="N289" s="34"/>
      <c r="O289" s="34"/>
      <c r="P289" s="34"/>
      <c r="Q289" s="34"/>
      <c r="R289" s="34"/>
      <c r="S289" s="34"/>
      <c r="T289" s="34"/>
      <c r="U289" s="34"/>
      <c r="V289" s="34"/>
      <c r="W289" s="34"/>
      <c r="X289" s="34"/>
      <c r="Y289" s="34"/>
      <c r="Z289" s="34"/>
    </row>
    <row r="290" spans="1:26" ht="12.75" customHeight="1">
      <c r="A290" s="34"/>
      <c r="B290" s="34"/>
      <c r="C290" s="34"/>
      <c r="D290" s="1344"/>
      <c r="E290" s="1344"/>
      <c r="F290" s="1344"/>
      <c r="G290" s="1344"/>
      <c r="H290" s="34"/>
      <c r="I290" s="34"/>
      <c r="J290" s="34"/>
      <c r="K290" s="34"/>
      <c r="L290" s="34"/>
      <c r="M290" s="34"/>
      <c r="N290" s="34"/>
      <c r="O290" s="34"/>
      <c r="P290" s="34"/>
      <c r="Q290" s="34"/>
      <c r="R290" s="34"/>
      <c r="S290" s="34"/>
      <c r="T290" s="34"/>
      <c r="U290" s="34"/>
      <c r="V290" s="34"/>
      <c r="W290" s="34"/>
      <c r="X290" s="34"/>
      <c r="Y290" s="34"/>
      <c r="Z290" s="34"/>
    </row>
    <row r="291" spans="1:26" ht="12.75" customHeight="1">
      <c r="A291" s="34"/>
      <c r="B291" s="34"/>
      <c r="C291" s="34"/>
      <c r="D291" s="1344"/>
      <c r="E291" s="1344"/>
      <c r="F291" s="1344"/>
      <c r="G291" s="1344"/>
      <c r="H291" s="34"/>
      <c r="I291" s="34"/>
      <c r="J291" s="34"/>
      <c r="K291" s="34"/>
      <c r="L291" s="34"/>
      <c r="M291" s="34"/>
      <c r="N291" s="34"/>
      <c r="O291" s="34"/>
      <c r="P291" s="34"/>
      <c r="Q291" s="34"/>
      <c r="R291" s="34"/>
      <c r="S291" s="34"/>
      <c r="T291" s="34"/>
      <c r="U291" s="34"/>
      <c r="V291" s="34"/>
      <c r="W291" s="34"/>
      <c r="X291" s="34"/>
      <c r="Y291" s="34"/>
      <c r="Z291" s="34"/>
    </row>
    <row r="292" spans="1:26" ht="12.75" customHeight="1">
      <c r="A292" s="34"/>
      <c r="B292" s="34"/>
      <c r="C292" s="34"/>
      <c r="D292" s="1344"/>
      <c r="E292" s="1344"/>
      <c r="F292" s="1344"/>
      <c r="G292" s="1344"/>
      <c r="H292" s="34"/>
      <c r="I292" s="34"/>
      <c r="J292" s="34"/>
      <c r="K292" s="34"/>
      <c r="L292" s="34"/>
      <c r="M292" s="34"/>
      <c r="N292" s="34"/>
      <c r="O292" s="34"/>
      <c r="P292" s="34"/>
      <c r="Q292" s="34"/>
      <c r="R292" s="34"/>
      <c r="S292" s="34"/>
      <c r="T292" s="34"/>
      <c r="U292" s="34"/>
      <c r="V292" s="34"/>
      <c r="W292" s="34"/>
      <c r="X292" s="34"/>
      <c r="Y292" s="34"/>
      <c r="Z292" s="34"/>
    </row>
    <row r="293" spans="1:26" ht="12.75" customHeight="1">
      <c r="A293" s="34"/>
      <c r="B293" s="34"/>
      <c r="C293" s="34"/>
      <c r="D293" s="1344"/>
      <c r="E293" s="1344"/>
      <c r="F293" s="1344"/>
      <c r="G293" s="1344"/>
      <c r="H293" s="34"/>
      <c r="I293" s="34"/>
      <c r="J293" s="34"/>
      <c r="K293" s="34"/>
      <c r="L293" s="34"/>
      <c r="M293" s="34"/>
      <c r="N293" s="34"/>
      <c r="O293" s="34"/>
      <c r="P293" s="34"/>
      <c r="Q293" s="34"/>
      <c r="R293" s="34"/>
      <c r="S293" s="34"/>
      <c r="T293" s="34"/>
      <c r="U293" s="34"/>
      <c r="V293" s="34"/>
      <c r="W293" s="34"/>
      <c r="X293" s="34"/>
      <c r="Y293" s="34"/>
      <c r="Z293" s="34"/>
    </row>
    <row r="294" spans="1:26" ht="12.75" customHeight="1">
      <c r="A294" s="34"/>
      <c r="B294" s="34"/>
      <c r="C294" s="34"/>
      <c r="D294" s="1344"/>
      <c r="E294" s="1344"/>
      <c r="F294" s="1344"/>
      <c r="G294" s="1344"/>
      <c r="H294" s="34"/>
      <c r="I294" s="34"/>
      <c r="J294" s="34"/>
      <c r="K294" s="34"/>
      <c r="L294" s="34"/>
      <c r="M294" s="34"/>
      <c r="N294" s="34"/>
      <c r="O294" s="34"/>
      <c r="P294" s="34"/>
      <c r="Q294" s="34"/>
      <c r="R294" s="34"/>
      <c r="S294" s="34"/>
      <c r="T294" s="34"/>
      <c r="U294" s="34"/>
      <c r="V294" s="34"/>
      <c r="W294" s="34"/>
      <c r="X294" s="34"/>
      <c r="Y294" s="34"/>
      <c r="Z294" s="34"/>
    </row>
    <row r="295" spans="1:26" ht="12.75" customHeight="1">
      <c r="A295" s="34"/>
      <c r="B295" s="34"/>
      <c r="C295" s="34"/>
      <c r="D295" s="1344"/>
      <c r="E295" s="1344"/>
      <c r="F295" s="1344"/>
      <c r="G295" s="1344"/>
      <c r="H295" s="34"/>
      <c r="I295" s="34"/>
      <c r="J295" s="34"/>
      <c r="K295" s="34"/>
      <c r="L295" s="34"/>
      <c r="M295" s="34"/>
      <c r="N295" s="34"/>
      <c r="O295" s="34"/>
      <c r="P295" s="34"/>
      <c r="Q295" s="34"/>
      <c r="R295" s="34"/>
      <c r="S295" s="34"/>
      <c r="T295" s="34"/>
      <c r="U295" s="34"/>
      <c r="V295" s="34"/>
      <c r="W295" s="34"/>
      <c r="X295" s="34"/>
      <c r="Y295" s="34"/>
      <c r="Z295" s="34"/>
    </row>
    <row r="296" spans="1:26" ht="12.75" customHeight="1">
      <c r="A296" s="34"/>
      <c r="B296" s="34"/>
      <c r="C296" s="34"/>
      <c r="D296" s="1344"/>
      <c r="E296" s="1344"/>
      <c r="F296" s="1344"/>
      <c r="G296" s="1344"/>
      <c r="H296" s="34"/>
      <c r="I296" s="34"/>
      <c r="J296" s="34"/>
      <c r="K296" s="34"/>
      <c r="L296" s="34"/>
      <c r="M296" s="34"/>
      <c r="N296" s="34"/>
      <c r="O296" s="34"/>
      <c r="P296" s="34"/>
      <c r="Q296" s="34"/>
      <c r="R296" s="34"/>
      <c r="S296" s="34"/>
      <c r="T296" s="34"/>
      <c r="U296" s="34"/>
      <c r="V296" s="34"/>
      <c r="W296" s="34"/>
      <c r="X296" s="34"/>
      <c r="Y296" s="34"/>
      <c r="Z296" s="34"/>
    </row>
    <row r="297" spans="1:26" ht="12.75" customHeight="1">
      <c r="A297" s="34"/>
      <c r="B297" s="34"/>
      <c r="C297" s="34"/>
      <c r="D297" s="1344"/>
      <c r="E297" s="1344"/>
      <c r="F297" s="1344"/>
      <c r="G297" s="1344"/>
      <c r="H297" s="34"/>
      <c r="I297" s="34"/>
      <c r="J297" s="34"/>
      <c r="K297" s="34"/>
      <c r="L297" s="34"/>
      <c r="M297" s="34"/>
      <c r="N297" s="34"/>
      <c r="O297" s="34"/>
      <c r="P297" s="34"/>
      <c r="Q297" s="34"/>
      <c r="R297" s="34"/>
      <c r="S297" s="34"/>
      <c r="T297" s="34"/>
      <c r="U297" s="34"/>
      <c r="V297" s="34"/>
      <c r="W297" s="34"/>
      <c r="X297" s="34"/>
      <c r="Y297" s="34"/>
      <c r="Z297" s="34"/>
    </row>
    <row r="298" spans="1:26" ht="12.75" customHeight="1">
      <c r="A298" s="34"/>
      <c r="B298" s="34"/>
      <c r="C298" s="34"/>
      <c r="D298" s="1344"/>
      <c r="E298" s="1344"/>
      <c r="F298" s="1344"/>
      <c r="G298" s="1344"/>
      <c r="H298" s="34"/>
      <c r="I298" s="34"/>
      <c r="J298" s="34"/>
      <c r="K298" s="34"/>
      <c r="L298" s="34"/>
      <c r="M298" s="34"/>
      <c r="N298" s="34"/>
      <c r="O298" s="34"/>
      <c r="P298" s="34"/>
      <c r="Q298" s="34"/>
      <c r="R298" s="34"/>
      <c r="S298" s="34"/>
      <c r="T298" s="34"/>
      <c r="U298" s="34"/>
      <c r="V298" s="34"/>
      <c r="W298" s="34"/>
      <c r="X298" s="34"/>
      <c r="Y298" s="34"/>
      <c r="Z298" s="34"/>
    </row>
    <row r="299" spans="1:26" ht="12.75" customHeight="1">
      <c r="A299" s="34"/>
      <c r="B299" s="34"/>
      <c r="C299" s="34"/>
      <c r="D299" s="1344"/>
      <c r="E299" s="1344"/>
      <c r="F299" s="1344"/>
      <c r="G299" s="1344"/>
      <c r="H299" s="34"/>
      <c r="I299" s="34"/>
      <c r="J299" s="34"/>
      <c r="K299" s="34"/>
      <c r="L299" s="34"/>
      <c r="M299" s="34"/>
      <c r="N299" s="34"/>
      <c r="O299" s="34"/>
      <c r="P299" s="34"/>
      <c r="Q299" s="34"/>
      <c r="R299" s="34"/>
      <c r="S299" s="34"/>
      <c r="T299" s="34"/>
      <c r="U299" s="34"/>
      <c r="V299" s="34"/>
      <c r="W299" s="34"/>
      <c r="X299" s="34"/>
      <c r="Y299" s="34"/>
      <c r="Z299" s="34"/>
    </row>
    <row r="300" spans="1:26" ht="12.75" customHeight="1">
      <c r="A300" s="34"/>
      <c r="B300" s="34"/>
      <c r="C300" s="34"/>
      <c r="D300" s="1344"/>
      <c r="E300" s="1344"/>
      <c r="F300" s="1344"/>
      <c r="G300" s="1344"/>
      <c r="H300" s="34"/>
      <c r="I300" s="34"/>
      <c r="J300" s="34"/>
      <c r="K300" s="34"/>
      <c r="L300" s="34"/>
      <c r="M300" s="34"/>
      <c r="N300" s="34"/>
      <c r="O300" s="34"/>
      <c r="P300" s="34"/>
      <c r="Q300" s="34"/>
      <c r="R300" s="34"/>
      <c r="S300" s="34"/>
      <c r="T300" s="34"/>
      <c r="U300" s="34"/>
      <c r="V300" s="34"/>
      <c r="W300" s="34"/>
      <c r="X300" s="34"/>
      <c r="Y300" s="34"/>
      <c r="Z300" s="34"/>
    </row>
    <row r="301" spans="1:26" ht="12.75" customHeight="1">
      <c r="A301" s="34"/>
      <c r="B301" s="34"/>
      <c r="C301" s="34"/>
      <c r="D301" s="1344"/>
      <c r="E301" s="1344"/>
      <c r="F301" s="1344"/>
      <c r="G301" s="1344"/>
      <c r="H301" s="34"/>
      <c r="I301" s="34"/>
      <c r="J301" s="34"/>
      <c r="K301" s="34"/>
      <c r="L301" s="34"/>
      <c r="M301" s="34"/>
      <c r="N301" s="34"/>
      <c r="O301" s="34"/>
      <c r="P301" s="34"/>
      <c r="Q301" s="34"/>
      <c r="R301" s="34"/>
      <c r="S301" s="34"/>
      <c r="T301" s="34"/>
      <c r="U301" s="34"/>
      <c r="V301" s="34"/>
      <c r="W301" s="34"/>
      <c r="X301" s="34"/>
      <c r="Y301" s="34"/>
      <c r="Z301" s="34"/>
    </row>
    <row r="302" spans="1:26" ht="12.75" customHeight="1">
      <c r="A302" s="34"/>
      <c r="B302" s="34"/>
      <c r="C302" s="34"/>
      <c r="D302" s="1344"/>
      <c r="E302" s="1344"/>
      <c r="F302" s="1344"/>
      <c r="G302" s="1344"/>
      <c r="H302" s="34"/>
      <c r="I302" s="34"/>
      <c r="J302" s="34"/>
      <c r="K302" s="34"/>
      <c r="L302" s="34"/>
      <c r="M302" s="34"/>
      <c r="N302" s="34"/>
      <c r="O302" s="34"/>
      <c r="P302" s="34"/>
      <c r="Q302" s="34"/>
      <c r="R302" s="34"/>
      <c r="S302" s="34"/>
      <c r="T302" s="34"/>
      <c r="U302" s="34"/>
      <c r="V302" s="34"/>
      <c r="W302" s="34"/>
      <c r="X302" s="34"/>
      <c r="Y302" s="34"/>
      <c r="Z302" s="34"/>
    </row>
    <row r="303" spans="1:26" ht="12.75" customHeight="1">
      <c r="A303" s="34"/>
      <c r="B303" s="34"/>
      <c r="C303" s="34"/>
      <c r="D303" s="1344"/>
      <c r="E303" s="1344"/>
      <c r="F303" s="1344"/>
      <c r="G303" s="1344"/>
      <c r="H303" s="34"/>
      <c r="I303" s="34"/>
      <c r="J303" s="34"/>
      <c r="K303" s="34"/>
      <c r="L303" s="34"/>
      <c r="M303" s="34"/>
      <c r="N303" s="34"/>
      <c r="O303" s="34"/>
      <c r="P303" s="34"/>
      <c r="Q303" s="34"/>
      <c r="R303" s="34"/>
      <c r="S303" s="34"/>
      <c r="T303" s="34"/>
      <c r="U303" s="34"/>
      <c r="V303" s="34"/>
      <c r="W303" s="34"/>
      <c r="X303" s="34"/>
      <c r="Y303" s="34"/>
      <c r="Z303" s="34"/>
    </row>
    <row r="304" spans="1:26" ht="12.75" customHeight="1">
      <c r="A304" s="34"/>
      <c r="B304" s="34"/>
      <c r="C304" s="34"/>
      <c r="D304" s="1344"/>
      <c r="E304" s="1344"/>
      <c r="F304" s="1344"/>
      <c r="G304" s="1344"/>
      <c r="H304" s="34"/>
      <c r="I304" s="34"/>
      <c r="J304" s="34"/>
      <c r="K304" s="34"/>
      <c r="L304" s="34"/>
      <c r="M304" s="34"/>
      <c r="N304" s="34"/>
      <c r="O304" s="34"/>
      <c r="P304" s="34"/>
      <c r="Q304" s="34"/>
      <c r="R304" s="34"/>
      <c r="S304" s="34"/>
      <c r="T304" s="34"/>
      <c r="U304" s="34"/>
      <c r="V304" s="34"/>
      <c r="W304" s="34"/>
      <c r="X304" s="34"/>
      <c r="Y304" s="34"/>
      <c r="Z304" s="34"/>
    </row>
    <row r="305" spans="1:26" ht="12.75" customHeight="1">
      <c r="A305" s="34"/>
      <c r="B305" s="34"/>
      <c r="C305" s="34"/>
      <c r="D305" s="1344"/>
      <c r="E305" s="1344"/>
      <c r="F305" s="1344"/>
      <c r="G305" s="1344"/>
      <c r="H305" s="34"/>
      <c r="I305" s="34"/>
      <c r="J305" s="34"/>
      <c r="K305" s="34"/>
      <c r="L305" s="34"/>
      <c r="M305" s="34"/>
      <c r="N305" s="34"/>
      <c r="O305" s="34"/>
      <c r="P305" s="34"/>
      <c r="Q305" s="34"/>
      <c r="R305" s="34"/>
      <c r="S305" s="34"/>
      <c r="T305" s="34"/>
      <c r="U305" s="34"/>
      <c r="V305" s="34"/>
      <c r="W305" s="34"/>
      <c r="X305" s="34"/>
      <c r="Y305" s="34"/>
      <c r="Z305" s="34"/>
    </row>
    <row r="306" spans="1:26" ht="12.75" customHeight="1">
      <c r="A306" s="34"/>
      <c r="B306" s="34"/>
      <c r="C306" s="34"/>
      <c r="D306" s="1344"/>
      <c r="E306" s="1344"/>
      <c r="F306" s="1344"/>
      <c r="G306" s="1344"/>
      <c r="H306" s="34"/>
      <c r="I306" s="34"/>
      <c r="J306" s="34"/>
      <c r="K306" s="34"/>
      <c r="L306" s="34"/>
      <c r="M306" s="34"/>
      <c r="N306" s="34"/>
      <c r="O306" s="34"/>
      <c r="P306" s="34"/>
      <c r="Q306" s="34"/>
      <c r="R306" s="34"/>
      <c r="S306" s="34"/>
      <c r="T306" s="34"/>
      <c r="U306" s="34"/>
      <c r="V306" s="34"/>
      <c r="W306" s="34"/>
      <c r="X306" s="34"/>
      <c r="Y306" s="34"/>
      <c r="Z306" s="34"/>
    </row>
    <row r="307" spans="1:26" ht="12.75" customHeight="1">
      <c r="A307" s="34"/>
      <c r="B307" s="34"/>
      <c r="C307" s="34"/>
      <c r="D307" s="1344"/>
      <c r="E307" s="1344"/>
      <c r="F307" s="1344"/>
      <c r="G307" s="1344"/>
      <c r="H307" s="34"/>
      <c r="I307" s="34"/>
      <c r="J307" s="34"/>
      <c r="K307" s="34"/>
      <c r="L307" s="34"/>
      <c r="M307" s="34"/>
      <c r="N307" s="34"/>
      <c r="O307" s="34"/>
      <c r="P307" s="34"/>
      <c r="Q307" s="34"/>
      <c r="R307" s="34"/>
      <c r="S307" s="34"/>
      <c r="T307" s="34"/>
      <c r="U307" s="34"/>
      <c r="V307" s="34"/>
      <c r="W307" s="34"/>
      <c r="X307" s="34"/>
      <c r="Y307" s="34"/>
      <c r="Z307" s="34"/>
    </row>
    <row r="308" spans="1:26" ht="12.75" customHeight="1">
      <c r="A308" s="34"/>
      <c r="B308" s="34"/>
      <c r="C308" s="34"/>
      <c r="D308" s="1344"/>
      <c r="E308" s="1344"/>
      <c r="F308" s="1344"/>
      <c r="G308" s="1344"/>
      <c r="H308" s="34"/>
      <c r="I308" s="34"/>
      <c r="J308" s="34"/>
      <c r="K308" s="34"/>
      <c r="L308" s="34"/>
      <c r="M308" s="34"/>
      <c r="N308" s="34"/>
      <c r="O308" s="34"/>
      <c r="P308" s="34"/>
      <c r="Q308" s="34"/>
      <c r="R308" s="34"/>
      <c r="S308" s="34"/>
      <c r="T308" s="34"/>
      <c r="U308" s="34"/>
      <c r="V308" s="34"/>
      <c r="W308" s="34"/>
      <c r="X308" s="34"/>
      <c r="Y308" s="34"/>
      <c r="Z308" s="34"/>
    </row>
    <row r="309" spans="1:26" ht="12.75" customHeight="1">
      <c r="A309" s="34"/>
      <c r="B309" s="34"/>
      <c r="C309" s="34"/>
      <c r="D309" s="1344"/>
      <c r="E309" s="1344"/>
      <c r="F309" s="1344"/>
      <c r="G309" s="1344"/>
      <c r="H309" s="34"/>
      <c r="I309" s="34"/>
      <c r="J309" s="34"/>
      <c r="K309" s="34"/>
      <c r="L309" s="34"/>
      <c r="M309" s="34"/>
      <c r="N309" s="34"/>
      <c r="O309" s="34"/>
      <c r="P309" s="34"/>
      <c r="Q309" s="34"/>
      <c r="R309" s="34"/>
      <c r="S309" s="34"/>
      <c r="T309" s="34"/>
      <c r="U309" s="34"/>
      <c r="V309" s="34"/>
      <c r="W309" s="34"/>
      <c r="X309" s="34"/>
      <c r="Y309" s="34"/>
      <c r="Z309" s="34"/>
    </row>
    <row r="310" spans="1:26" ht="12.75" customHeight="1">
      <c r="A310" s="34"/>
      <c r="B310" s="34"/>
      <c r="C310" s="34"/>
      <c r="D310" s="1344"/>
      <c r="E310" s="1344"/>
      <c r="F310" s="1344"/>
      <c r="G310" s="1344"/>
      <c r="H310" s="34"/>
      <c r="I310" s="34"/>
      <c r="J310" s="34"/>
      <c r="K310" s="34"/>
      <c r="L310" s="34"/>
      <c r="M310" s="34"/>
      <c r="N310" s="34"/>
      <c r="O310" s="34"/>
      <c r="P310" s="34"/>
      <c r="Q310" s="34"/>
      <c r="R310" s="34"/>
      <c r="S310" s="34"/>
      <c r="T310" s="34"/>
      <c r="U310" s="34"/>
      <c r="V310" s="34"/>
      <c r="W310" s="34"/>
      <c r="X310" s="34"/>
      <c r="Y310" s="34"/>
      <c r="Z310" s="34"/>
    </row>
    <row r="311" spans="1:26" ht="12.75" customHeight="1">
      <c r="A311" s="34"/>
      <c r="B311" s="34"/>
      <c r="C311" s="34"/>
      <c r="D311" s="1344"/>
      <c r="E311" s="1344"/>
      <c r="F311" s="1344"/>
      <c r="G311" s="1344"/>
      <c r="H311" s="34"/>
      <c r="I311" s="34"/>
      <c r="J311" s="34"/>
      <c r="K311" s="34"/>
      <c r="L311" s="34"/>
      <c r="M311" s="34"/>
      <c r="N311" s="34"/>
      <c r="O311" s="34"/>
      <c r="P311" s="34"/>
      <c r="Q311" s="34"/>
      <c r="R311" s="34"/>
      <c r="S311" s="34"/>
      <c r="T311" s="34"/>
      <c r="U311" s="34"/>
      <c r="V311" s="34"/>
      <c r="W311" s="34"/>
      <c r="X311" s="34"/>
      <c r="Y311" s="34"/>
      <c r="Z311" s="34"/>
    </row>
    <row r="312" spans="1:26" ht="12.75" customHeight="1">
      <c r="A312" s="34"/>
      <c r="B312" s="34"/>
      <c r="C312" s="34"/>
      <c r="D312" s="1344"/>
      <c r="E312" s="1344"/>
      <c r="F312" s="1344"/>
      <c r="G312" s="1344"/>
      <c r="H312" s="34"/>
      <c r="I312" s="34"/>
      <c r="J312" s="34"/>
      <c r="K312" s="34"/>
      <c r="L312" s="34"/>
      <c r="M312" s="34"/>
      <c r="N312" s="34"/>
      <c r="O312" s="34"/>
      <c r="P312" s="34"/>
      <c r="Q312" s="34"/>
      <c r="R312" s="34"/>
      <c r="S312" s="34"/>
      <c r="T312" s="34"/>
      <c r="U312" s="34"/>
      <c r="V312" s="34"/>
      <c r="W312" s="34"/>
      <c r="X312" s="34"/>
      <c r="Y312" s="34"/>
      <c r="Z312" s="34"/>
    </row>
    <row r="313" spans="1:26" ht="12.75" customHeight="1">
      <c r="A313" s="34"/>
      <c r="B313" s="34"/>
      <c r="C313" s="34"/>
      <c r="D313" s="1344"/>
      <c r="E313" s="1344"/>
      <c r="F313" s="1344"/>
      <c r="G313" s="1344"/>
      <c r="H313" s="34"/>
      <c r="I313" s="34"/>
      <c r="J313" s="34"/>
      <c r="K313" s="34"/>
      <c r="L313" s="34"/>
      <c r="M313" s="34"/>
      <c r="N313" s="34"/>
      <c r="O313" s="34"/>
      <c r="P313" s="34"/>
      <c r="Q313" s="34"/>
      <c r="R313" s="34"/>
      <c r="S313" s="34"/>
      <c r="T313" s="34"/>
      <c r="U313" s="34"/>
      <c r="V313" s="34"/>
      <c r="W313" s="34"/>
      <c r="X313" s="34"/>
      <c r="Y313" s="34"/>
      <c r="Z313" s="34"/>
    </row>
    <row r="314" spans="1:26" ht="12.75" customHeight="1">
      <c r="A314" s="34"/>
      <c r="B314" s="34"/>
      <c r="C314" s="34"/>
      <c r="D314" s="1344"/>
      <c r="E314" s="1344"/>
      <c r="F314" s="1344"/>
      <c r="G314" s="1344"/>
      <c r="H314" s="34"/>
      <c r="I314" s="34"/>
      <c r="J314" s="34"/>
      <c r="K314" s="34"/>
      <c r="L314" s="34"/>
      <c r="M314" s="34"/>
      <c r="N314" s="34"/>
      <c r="O314" s="34"/>
      <c r="P314" s="34"/>
      <c r="Q314" s="34"/>
      <c r="R314" s="34"/>
      <c r="S314" s="34"/>
      <c r="T314" s="34"/>
      <c r="U314" s="34"/>
      <c r="V314" s="34"/>
      <c r="W314" s="34"/>
      <c r="X314" s="34"/>
      <c r="Y314" s="34"/>
      <c r="Z314" s="34"/>
    </row>
    <row r="315" spans="1:26" ht="12.75" customHeight="1">
      <c r="A315" s="34"/>
      <c r="B315" s="34"/>
      <c r="C315" s="34"/>
      <c r="D315" s="1344"/>
      <c r="E315" s="1344"/>
      <c r="F315" s="1344"/>
      <c r="G315" s="1344"/>
      <c r="H315" s="34"/>
      <c r="I315" s="34"/>
      <c r="J315" s="34"/>
      <c r="K315" s="34"/>
      <c r="L315" s="34"/>
      <c r="M315" s="34"/>
      <c r="N315" s="34"/>
      <c r="O315" s="34"/>
      <c r="P315" s="34"/>
      <c r="Q315" s="34"/>
      <c r="R315" s="34"/>
      <c r="S315" s="34"/>
      <c r="T315" s="34"/>
      <c r="U315" s="34"/>
      <c r="V315" s="34"/>
      <c r="W315" s="34"/>
      <c r="X315" s="34"/>
      <c r="Y315" s="34"/>
      <c r="Z315" s="34"/>
    </row>
    <row r="316" spans="1:26" ht="12.75" customHeight="1">
      <c r="A316" s="34"/>
      <c r="B316" s="34"/>
      <c r="C316" s="34"/>
      <c r="D316" s="1344"/>
      <c r="E316" s="1344"/>
      <c r="F316" s="1344"/>
      <c r="G316" s="1344"/>
      <c r="H316" s="34"/>
      <c r="I316" s="34"/>
      <c r="J316" s="34"/>
      <c r="K316" s="34"/>
      <c r="L316" s="34"/>
      <c r="M316" s="34"/>
      <c r="N316" s="34"/>
      <c r="O316" s="34"/>
      <c r="P316" s="34"/>
      <c r="Q316" s="34"/>
      <c r="R316" s="34"/>
      <c r="S316" s="34"/>
      <c r="T316" s="34"/>
      <c r="U316" s="34"/>
      <c r="V316" s="34"/>
      <c r="W316" s="34"/>
      <c r="X316" s="34"/>
      <c r="Y316" s="34"/>
      <c r="Z316" s="34"/>
    </row>
    <row r="317" spans="1:26" ht="12.75" customHeight="1">
      <c r="A317" s="34"/>
      <c r="B317" s="34"/>
      <c r="C317" s="34"/>
      <c r="D317" s="1344"/>
      <c r="E317" s="1344"/>
      <c r="F317" s="1344"/>
      <c r="G317" s="1344"/>
      <c r="H317" s="34"/>
      <c r="I317" s="34"/>
      <c r="J317" s="34"/>
      <c r="K317" s="34"/>
      <c r="L317" s="34"/>
      <c r="M317" s="34"/>
      <c r="N317" s="34"/>
      <c r="O317" s="34"/>
      <c r="P317" s="34"/>
      <c r="Q317" s="34"/>
      <c r="R317" s="34"/>
      <c r="S317" s="34"/>
      <c r="T317" s="34"/>
      <c r="U317" s="34"/>
      <c r="V317" s="34"/>
      <c r="W317" s="34"/>
      <c r="X317" s="34"/>
      <c r="Y317" s="34"/>
      <c r="Z317" s="34"/>
    </row>
    <row r="318" spans="1:26" ht="12.75" customHeight="1">
      <c r="A318" s="34"/>
      <c r="B318" s="34"/>
      <c r="C318" s="34"/>
      <c r="D318" s="1344"/>
      <c r="E318" s="1344"/>
      <c r="F318" s="1344"/>
      <c r="G318" s="1344"/>
      <c r="H318" s="34"/>
      <c r="I318" s="34"/>
      <c r="J318" s="34"/>
      <c r="K318" s="34"/>
      <c r="L318" s="34"/>
      <c r="M318" s="34"/>
      <c r="N318" s="34"/>
      <c r="O318" s="34"/>
      <c r="P318" s="34"/>
      <c r="Q318" s="34"/>
      <c r="R318" s="34"/>
      <c r="S318" s="34"/>
      <c r="T318" s="34"/>
      <c r="U318" s="34"/>
      <c r="V318" s="34"/>
      <c r="W318" s="34"/>
      <c r="X318" s="34"/>
      <c r="Y318" s="34"/>
      <c r="Z318" s="34"/>
    </row>
    <row r="319" spans="1:26" ht="12.75" customHeight="1">
      <c r="A319" s="34"/>
      <c r="B319" s="34"/>
      <c r="C319" s="34"/>
      <c r="D319" s="1344"/>
      <c r="E319" s="1344"/>
      <c r="F319" s="1344"/>
      <c r="G319" s="1344"/>
      <c r="H319" s="34"/>
      <c r="I319" s="34"/>
      <c r="J319" s="34"/>
      <c r="K319" s="34"/>
      <c r="L319" s="34"/>
      <c r="M319" s="34"/>
      <c r="N319" s="34"/>
      <c r="O319" s="34"/>
      <c r="P319" s="34"/>
      <c r="Q319" s="34"/>
      <c r="R319" s="34"/>
      <c r="S319" s="34"/>
      <c r="T319" s="34"/>
      <c r="U319" s="34"/>
      <c r="V319" s="34"/>
      <c r="W319" s="34"/>
      <c r="X319" s="34"/>
      <c r="Y319" s="34"/>
      <c r="Z319" s="34"/>
    </row>
    <row r="320" spans="1:26" ht="12.75" customHeight="1">
      <c r="A320" s="34"/>
      <c r="B320" s="34"/>
      <c r="C320" s="34"/>
      <c r="D320" s="1344"/>
      <c r="E320" s="1344"/>
      <c r="F320" s="1344"/>
      <c r="G320" s="1344"/>
      <c r="H320" s="34"/>
      <c r="I320" s="34"/>
      <c r="J320" s="34"/>
      <c r="K320" s="34"/>
      <c r="L320" s="34"/>
      <c r="M320" s="34"/>
      <c r="N320" s="34"/>
      <c r="O320" s="34"/>
      <c r="P320" s="34"/>
      <c r="Q320" s="34"/>
      <c r="R320" s="34"/>
      <c r="S320" s="34"/>
      <c r="T320" s="34"/>
      <c r="U320" s="34"/>
      <c r="V320" s="34"/>
      <c r="W320" s="34"/>
      <c r="X320" s="34"/>
      <c r="Y320" s="34"/>
      <c r="Z320" s="34"/>
    </row>
    <row r="321" spans="1:26" ht="12.75" customHeight="1">
      <c r="A321" s="34"/>
      <c r="B321" s="34"/>
      <c r="C321" s="34"/>
      <c r="D321" s="1344"/>
      <c r="E321" s="1344"/>
      <c r="F321" s="1344"/>
      <c r="G321" s="1344"/>
      <c r="H321" s="34"/>
      <c r="I321" s="34"/>
      <c r="J321" s="34"/>
      <c r="K321" s="34"/>
      <c r="L321" s="34"/>
      <c r="M321" s="34"/>
      <c r="N321" s="34"/>
      <c r="O321" s="34"/>
      <c r="P321" s="34"/>
      <c r="Q321" s="34"/>
      <c r="R321" s="34"/>
      <c r="S321" s="34"/>
      <c r="T321" s="34"/>
      <c r="U321" s="34"/>
      <c r="V321" s="34"/>
      <c r="W321" s="34"/>
      <c r="X321" s="34"/>
      <c r="Y321" s="34"/>
      <c r="Z321" s="34"/>
    </row>
    <row r="322" spans="1:26" ht="12.75" customHeight="1">
      <c r="A322" s="34"/>
      <c r="B322" s="34"/>
      <c r="C322" s="34"/>
      <c r="D322" s="1344"/>
      <c r="E322" s="1344"/>
      <c r="F322" s="1344"/>
      <c r="G322" s="1344"/>
      <c r="H322" s="34"/>
      <c r="I322" s="34"/>
      <c r="J322" s="34"/>
      <c r="K322" s="34"/>
      <c r="L322" s="34"/>
      <c r="M322" s="34"/>
      <c r="N322" s="34"/>
      <c r="O322" s="34"/>
      <c r="P322" s="34"/>
      <c r="Q322" s="34"/>
      <c r="R322" s="34"/>
      <c r="S322" s="34"/>
      <c r="T322" s="34"/>
      <c r="U322" s="34"/>
      <c r="V322" s="34"/>
      <c r="W322" s="34"/>
      <c r="X322" s="34"/>
      <c r="Y322" s="34"/>
      <c r="Z322" s="34"/>
    </row>
    <row r="323" spans="1:26" ht="12.75" customHeight="1">
      <c r="A323" s="34"/>
      <c r="B323" s="34"/>
      <c r="C323" s="34"/>
      <c r="D323" s="1344"/>
      <c r="E323" s="1344"/>
      <c r="F323" s="1344"/>
      <c r="G323" s="1344"/>
      <c r="H323" s="34"/>
      <c r="I323" s="34"/>
      <c r="J323" s="34"/>
      <c r="K323" s="34"/>
      <c r="L323" s="34"/>
      <c r="M323" s="34"/>
      <c r="N323" s="34"/>
      <c r="O323" s="34"/>
      <c r="P323" s="34"/>
      <c r="Q323" s="34"/>
      <c r="R323" s="34"/>
      <c r="S323" s="34"/>
      <c r="T323" s="34"/>
      <c r="U323" s="34"/>
      <c r="V323" s="34"/>
      <c r="W323" s="34"/>
      <c r="X323" s="34"/>
      <c r="Y323" s="34"/>
      <c r="Z323" s="34"/>
    </row>
    <row r="324" spans="1:26" ht="12.75" customHeight="1">
      <c r="A324" s="34"/>
      <c r="B324" s="34"/>
      <c r="C324" s="34"/>
      <c r="D324" s="1344"/>
      <c r="E324" s="1344"/>
      <c r="F324" s="1344"/>
      <c r="G324" s="1344"/>
      <c r="H324" s="34"/>
      <c r="I324" s="34"/>
      <c r="J324" s="34"/>
      <c r="K324" s="34"/>
      <c r="L324" s="34"/>
      <c r="M324" s="34"/>
      <c r="N324" s="34"/>
      <c r="O324" s="34"/>
      <c r="P324" s="34"/>
      <c r="Q324" s="34"/>
      <c r="R324" s="34"/>
      <c r="S324" s="34"/>
      <c r="T324" s="34"/>
      <c r="U324" s="34"/>
      <c r="V324" s="34"/>
      <c r="W324" s="34"/>
      <c r="X324" s="34"/>
      <c r="Y324" s="34"/>
      <c r="Z324" s="34"/>
    </row>
    <row r="325" spans="1:26" ht="12.75" customHeight="1">
      <c r="A325" s="34"/>
      <c r="B325" s="34"/>
      <c r="C325" s="34"/>
      <c r="D325" s="1344"/>
      <c r="E325" s="1344"/>
      <c r="F325" s="1344"/>
      <c r="G325" s="1344"/>
      <c r="H325" s="34"/>
      <c r="I325" s="34"/>
      <c r="J325" s="34"/>
      <c r="K325" s="34"/>
      <c r="L325" s="34"/>
      <c r="M325" s="34"/>
      <c r="N325" s="34"/>
      <c r="O325" s="34"/>
      <c r="P325" s="34"/>
      <c r="Q325" s="34"/>
      <c r="R325" s="34"/>
      <c r="S325" s="34"/>
      <c r="T325" s="34"/>
      <c r="U325" s="34"/>
      <c r="V325" s="34"/>
      <c r="W325" s="34"/>
      <c r="X325" s="34"/>
      <c r="Y325" s="34"/>
      <c r="Z325" s="34"/>
    </row>
    <row r="326" spans="1:26" ht="12.75" customHeight="1">
      <c r="A326" s="34"/>
      <c r="B326" s="34"/>
      <c r="C326" s="34"/>
      <c r="D326" s="1344"/>
      <c r="E326" s="1344"/>
      <c r="F326" s="1344"/>
      <c r="G326" s="1344"/>
      <c r="H326" s="34"/>
      <c r="I326" s="34"/>
      <c r="J326" s="34"/>
      <c r="K326" s="34"/>
      <c r="L326" s="34"/>
      <c r="M326" s="34"/>
      <c r="N326" s="34"/>
      <c r="O326" s="34"/>
      <c r="P326" s="34"/>
      <c r="Q326" s="34"/>
      <c r="R326" s="34"/>
      <c r="S326" s="34"/>
      <c r="T326" s="34"/>
      <c r="U326" s="34"/>
      <c r="V326" s="34"/>
      <c r="W326" s="34"/>
      <c r="X326" s="34"/>
      <c r="Y326" s="34"/>
      <c r="Z326" s="34"/>
    </row>
    <row r="327" spans="1:26" ht="12.75" customHeight="1">
      <c r="A327" s="34"/>
      <c r="B327" s="34"/>
      <c r="C327" s="34"/>
      <c r="D327" s="1344"/>
      <c r="E327" s="1344"/>
      <c r="F327" s="1344"/>
      <c r="G327" s="1344"/>
      <c r="H327" s="34"/>
      <c r="I327" s="34"/>
      <c r="J327" s="34"/>
      <c r="K327" s="34"/>
      <c r="L327" s="34"/>
      <c r="M327" s="34"/>
      <c r="N327" s="34"/>
      <c r="O327" s="34"/>
      <c r="P327" s="34"/>
      <c r="Q327" s="34"/>
      <c r="R327" s="34"/>
      <c r="S327" s="34"/>
      <c r="T327" s="34"/>
      <c r="U327" s="34"/>
      <c r="V327" s="34"/>
      <c r="W327" s="34"/>
      <c r="X327" s="34"/>
      <c r="Y327" s="34"/>
      <c r="Z327" s="34"/>
    </row>
    <row r="328" spans="1:26" ht="12.75" customHeight="1">
      <c r="A328" s="34"/>
      <c r="B328" s="34"/>
      <c r="C328" s="34"/>
      <c r="D328" s="1344"/>
      <c r="E328" s="1344"/>
      <c r="F328" s="1344"/>
      <c r="G328" s="1344"/>
      <c r="H328" s="34"/>
      <c r="I328" s="34"/>
      <c r="J328" s="34"/>
      <c r="K328" s="34"/>
      <c r="L328" s="34"/>
      <c r="M328" s="34"/>
      <c r="N328" s="34"/>
      <c r="O328" s="34"/>
      <c r="P328" s="34"/>
      <c r="Q328" s="34"/>
      <c r="R328" s="34"/>
      <c r="S328" s="34"/>
      <c r="T328" s="34"/>
      <c r="U328" s="34"/>
      <c r="V328" s="34"/>
      <c r="W328" s="34"/>
      <c r="X328" s="34"/>
      <c r="Y328" s="34"/>
      <c r="Z328" s="34"/>
    </row>
    <row r="329" spans="1:26" ht="12.75" customHeight="1">
      <c r="A329" s="34"/>
      <c r="B329" s="34"/>
      <c r="C329" s="34"/>
      <c r="D329" s="1344"/>
      <c r="E329" s="1344"/>
      <c r="F329" s="1344"/>
      <c r="G329" s="1344"/>
      <c r="H329" s="34"/>
      <c r="I329" s="34"/>
      <c r="J329" s="34"/>
      <c r="K329" s="34"/>
      <c r="L329" s="34"/>
      <c r="M329" s="34"/>
      <c r="N329" s="34"/>
      <c r="O329" s="34"/>
      <c r="P329" s="34"/>
      <c r="Q329" s="34"/>
      <c r="R329" s="34"/>
      <c r="S329" s="34"/>
      <c r="T329" s="34"/>
      <c r="U329" s="34"/>
      <c r="V329" s="34"/>
      <c r="W329" s="34"/>
      <c r="X329" s="34"/>
      <c r="Y329" s="34"/>
      <c r="Z329" s="34"/>
    </row>
    <row r="330" spans="1:26" ht="12.75" customHeight="1">
      <c r="A330" s="34"/>
      <c r="B330" s="34"/>
      <c r="C330" s="34"/>
      <c r="D330" s="1344"/>
      <c r="E330" s="1344"/>
      <c r="F330" s="1344"/>
      <c r="G330" s="1344"/>
      <c r="H330" s="34"/>
      <c r="I330" s="34"/>
      <c r="J330" s="34"/>
      <c r="K330" s="34"/>
      <c r="L330" s="34"/>
      <c r="M330" s="34"/>
      <c r="N330" s="34"/>
      <c r="O330" s="34"/>
      <c r="P330" s="34"/>
      <c r="Q330" s="34"/>
      <c r="R330" s="34"/>
      <c r="S330" s="34"/>
      <c r="T330" s="34"/>
      <c r="U330" s="34"/>
      <c r="V330" s="34"/>
      <c r="W330" s="34"/>
      <c r="X330" s="34"/>
      <c r="Y330" s="34"/>
      <c r="Z330" s="34"/>
    </row>
    <row r="331" spans="1:26" ht="12.75" customHeight="1">
      <c r="A331" s="34"/>
      <c r="B331" s="34"/>
      <c r="C331" s="34"/>
      <c r="D331" s="1344"/>
      <c r="E331" s="1344"/>
      <c r="F331" s="1344"/>
      <c r="G331" s="1344"/>
      <c r="H331" s="34"/>
      <c r="I331" s="34"/>
      <c r="J331" s="34"/>
      <c r="K331" s="34"/>
      <c r="L331" s="34"/>
      <c r="M331" s="34"/>
      <c r="N331" s="34"/>
      <c r="O331" s="34"/>
      <c r="P331" s="34"/>
      <c r="Q331" s="34"/>
      <c r="R331" s="34"/>
      <c r="S331" s="34"/>
      <c r="T331" s="34"/>
      <c r="U331" s="34"/>
      <c r="V331" s="34"/>
      <c r="W331" s="34"/>
      <c r="X331" s="34"/>
      <c r="Y331" s="34"/>
      <c r="Z331" s="34"/>
    </row>
    <row r="332" spans="1:26" ht="12.75" customHeight="1">
      <c r="A332" s="34"/>
      <c r="B332" s="34"/>
      <c r="C332" s="34"/>
      <c r="D332" s="1344"/>
      <c r="E332" s="1344"/>
      <c r="F332" s="1344"/>
      <c r="G332" s="1344"/>
      <c r="H332" s="34"/>
      <c r="I332" s="34"/>
      <c r="J332" s="34"/>
      <c r="K332" s="34"/>
      <c r="L332" s="34"/>
      <c r="M332" s="34"/>
      <c r="N332" s="34"/>
      <c r="O332" s="34"/>
      <c r="P332" s="34"/>
      <c r="Q332" s="34"/>
      <c r="R332" s="34"/>
      <c r="S332" s="34"/>
      <c r="T332" s="34"/>
      <c r="U332" s="34"/>
      <c r="V332" s="34"/>
      <c r="W332" s="34"/>
      <c r="X332" s="34"/>
      <c r="Y332" s="34"/>
      <c r="Z332" s="34"/>
    </row>
    <row r="333" spans="1:26" ht="12.75" customHeight="1">
      <c r="A333" s="34"/>
      <c r="B333" s="34"/>
      <c r="C333" s="34"/>
      <c r="D333" s="1344"/>
      <c r="E333" s="1344"/>
      <c r="F333" s="1344"/>
      <c r="G333" s="1344"/>
      <c r="H333" s="34"/>
      <c r="I333" s="34"/>
      <c r="J333" s="34"/>
      <c r="K333" s="34"/>
      <c r="L333" s="34"/>
      <c r="M333" s="34"/>
      <c r="N333" s="34"/>
      <c r="O333" s="34"/>
      <c r="P333" s="34"/>
      <c r="Q333" s="34"/>
      <c r="R333" s="34"/>
      <c r="S333" s="34"/>
      <c r="T333" s="34"/>
      <c r="U333" s="34"/>
      <c r="V333" s="34"/>
      <c r="W333" s="34"/>
      <c r="X333" s="34"/>
      <c r="Y333" s="34"/>
      <c r="Z333" s="34"/>
    </row>
    <row r="334" spans="1:26" ht="12.75" customHeight="1">
      <c r="A334" s="34"/>
      <c r="B334" s="34"/>
      <c r="C334" s="34"/>
      <c r="D334" s="1344"/>
      <c r="E334" s="1344"/>
      <c r="F334" s="1344"/>
      <c r="G334" s="1344"/>
      <c r="H334" s="34"/>
      <c r="I334" s="34"/>
      <c r="J334" s="34"/>
      <c r="K334" s="34"/>
      <c r="L334" s="34"/>
      <c r="M334" s="34"/>
      <c r="N334" s="34"/>
      <c r="O334" s="34"/>
      <c r="P334" s="34"/>
      <c r="Q334" s="34"/>
      <c r="R334" s="34"/>
      <c r="S334" s="34"/>
      <c r="T334" s="34"/>
      <c r="U334" s="34"/>
      <c r="V334" s="34"/>
      <c r="W334" s="34"/>
      <c r="X334" s="34"/>
      <c r="Y334" s="34"/>
      <c r="Z334" s="34"/>
    </row>
    <row r="335" spans="1:26" ht="12.75" customHeight="1">
      <c r="A335" s="34"/>
      <c r="B335" s="34"/>
      <c r="C335" s="34"/>
      <c r="D335" s="1344"/>
      <c r="E335" s="1344"/>
      <c r="F335" s="1344"/>
      <c r="G335" s="1344"/>
      <c r="H335" s="34"/>
      <c r="I335" s="34"/>
      <c r="J335" s="34"/>
      <c r="K335" s="34"/>
      <c r="L335" s="34"/>
      <c r="M335" s="34"/>
      <c r="N335" s="34"/>
      <c r="O335" s="34"/>
      <c r="P335" s="34"/>
      <c r="Q335" s="34"/>
      <c r="R335" s="34"/>
      <c r="S335" s="34"/>
      <c r="T335" s="34"/>
      <c r="U335" s="34"/>
      <c r="V335" s="34"/>
      <c r="W335" s="34"/>
      <c r="X335" s="34"/>
      <c r="Y335" s="34"/>
      <c r="Z335" s="34"/>
    </row>
    <row r="336" spans="1:26" ht="12.75" customHeight="1">
      <c r="A336" s="34"/>
      <c r="B336" s="34"/>
      <c r="C336" s="34"/>
      <c r="D336" s="1344"/>
      <c r="E336" s="1344"/>
      <c r="F336" s="1344"/>
      <c r="G336" s="1344"/>
      <c r="H336" s="34"/>
      <c r="I336" s="34"/>
      <c r="J336" s="34"/>
      <c r="K336" s="34"/>
      <c r="L336" s="34"/>
      <c r="M336" s="34"/>
      <c r="N336" s="34"/>
      <c r="O336" s="34"/>
      <c r="P336" s="34"/>
      <c r="Q336" s="34"/>
      <c r="R336" s="34"/>
      <c r="S336" s="34"/>
      <c r="T336" s="34"/>
      <c r="U336" s="34"/>
      <c r="V336" s="34"/>
      <c r="W336" s="34"/>
      <c r="X336" s="34"/>
      <c r="Y336" s="34"/>
      <c r="Z336" s="34"/>
    </row>
    <row r="337" spans="1:26" ht="12.75" customHeight="1">
      <c r="A337" s="34"/>
      <c r="B337" s="34"/>
      <c r="C337" s="34"/>
      <c r="D337" s="1344"/>
      <c r="E337" s="1344"/>
      <c r="F337" s="1344"/>
      <c r="G337" s="1344"/>
      <c r="H337" s="34"/>
      <c r="I337" s="34"/>
      <c r="J337" s="34"/>
      <c r="K337" s="34"/>
      <c r="L337" s="34"/>
      <c r="M337" s="34"/>
      <c r="N337" s="34"/>
      <c r="O337" s="34"/>
      <c r="P337" s="34"/>
      <c r="Q337" s="34"/>
      <c r="R337" s="34"/>
      <c r="S337" s="34"/>
      <c r="T337" s="34"/>
      <c r="U337" s="34"/>
      <c r="V337" s="34"/>
      <c r="W337" s="34"/>
      <c r="X337" s="34"/>
      <c r="Y337" s="34"/>
      <c r="Z337" s="34"/>
    </row>
    <row r="338" spans="1:26" ht="12.75" customHeight="1">
      <c r="A338" s="34"/>
      <c r="B338" s="34"/>
      <c r="C338" s="34"/>
      <c r="D338" s="1344"/>
      <c r="E338" s="1344"/>
      <c r="F338" s="1344"/>
      <c r="G338" s="1344"/>
      <c r="H338" s="34"/>
      <c r="I338" s="34"/>
      <c r="J338" s="34"/>
      <c r="K338" s="34"/>
      <c r="L338" s="34"/>
      <c r="M338" s="34"/>
      <c r="N338" s="34"/>
      <c r="O338" s="34"/>
      <c r="P338" s="34"/>
      <c r="Q338" s="34"/>
      <c r="R338" s="34"/>
      <c r="S338" s="34"/>
      <c r="T338" s="34"/>
      <c r="U338" s="34"/>
      <c r="V338" s="34"/>
      <c r="W338" s="34"/>
      <c r="X338" s="34"/>
      <c r="Y338" s="34"/>
      <c r="Z338" s="34"/>
    </row>
    <row r="339" spans="1:26" ht="12.75" customHeight="1">
      <c r="A339" s="34"/>
      <c r="B339" s="34"/>
      <c r="C339" s="34"/>
      <c r="D339" s="1344"/>
      <c r="E339" s="1344"/>
      <c r="F339" s="1344"/>
      <c r="G339" s="1344"/>
      <c r="H339" s="34"/>
      <c r="I339" s="34"/>
      <c r="J339" s="34"/>
      <c r="K339" s="34"/>
      <c r="L339" s="34"/>
      <c r="M339" s="34"/>
      <c r="N339" s="34"/>
      <c r="O339" s="34"/>
      <c r="P339" s="34"/>
      <c r="Q339" s="34"/>
      <c r="R339" s="34"/>
      <c r="S339" s="34"/>
      <c r="T339" s="34"/>
      <c r="U339" s="34"/>
      <c r="V339" s="34"/>
      <c r="W339" s="34"/>
      <c r="X339" s="34"/>
      <c r="Y339" s="34"/>
      <c r="Z339" s="34"/>
    </row>
    <row r="340" spans="1:26" ht="12.75" customHeight="1">
      <c r="A340" s="34"/>
      <c r="B340" s="34"/>
      <c r="C340" s="34"/>
      <c r="D340" s="1344"/>
      <c r="E340" s="1344"/>
      <c r="F340" s="1344"/>
      <c r="G340" s="1344"/>
      <c r="H340" s="34"/>
      <c r="I340" s="34"/>
      <c r="J340" s="34"/>
      <c r="K340" s="34"/>
      <c r="L340" s="34"/>
      <c r="M340" s="34"/>
      <c r="N340" s="34"/>
      <c r="O340" s="34"/>
      <c r="P340" s="34"/>
      <c r="Q340" s="34"/>
      <c r="R340" s="34"/>
      <c r="S340" s="34"/>
      <c r="T340" s="34"/>
      <c r="U340" s="34"/>
      <c r="V340" s="34"/>
      <c r="W340" s="34"/>
      <c r="X340" s="34"/>
      <c r="Y340" s="34"/>
      <c r="Z340" s="34"/>
    </row>
    <row r="341" spans="1:26" ht="12.75" customHeight="1">
      <c r="A341" s="34"/>
      <c r="B341" s="34"/>
      <c r="C341" s="34"/>
      <c r="D341" s="1344"/>
      <c r="E341" s="1344"/>
      <c r="F341" s="1344"/>
      <c r="G341" s="1344"/>
      <c r="H341" s="34"/>
      <c r="I341" s="34"/>
      <c r="J341" s="34"/>
      <c r="K341" s="34"/>
      <c r="L341" s="34"/>
      <c r="M341" s="34"/>
      <c r="N341" s="34"/>
      <c r="O341" s="34"/>
      <c r="P341" s="34"/>
      <c r="Q341" s="34"/>
      <c r="R341" s="34"/>
      <c r="S341" s="34"/>
      <c r="T341" s="34"/>
      <c r="U341" s="34"/>
      <c r="V341" s="34"/>
      <c r="W341" s="34"/>
      <c r="X341" s="34"/>
      <c r="Y341" s="34"/>
      <c r="Z341" s="34"/>
    </row>
    <row r="342" spans="1:26" ht="12.75" customHeight="1">
      <c r="A342" s="34"/>
      <c r="B342" s="34"/>
      <c r="C342" s="34"/>
      <c r="D342" s="1344"/>
      <c r="E342" s="1344"/>
      <c r="F342" s="1344"/>
      <c r="G342" s="1344"/>
      <c r="H342" s="34"/>
      <c r="I342" s="34"/>
      <c r="J342" s="34"/>
      <c r="K342" s="34"/>
      <c r="L342" s="34"/>
      <c r="M342" s="34"/>
      <c r="N342" s="34"/>
      <c r="O342" s="34"/>
      <c r="P342" s="34"/>
      <c r="Q342" s="34"/>
      <c r="R342" s="34"/>
      <c r="S342" s="34"/>
      <c r="T342" s="34"/>
      <c r="U342" s="34"/>
      <c r="V342" s="34"/>
      <c r="W342" s="34"/>
      <c r="X342" s="34"/>
      <c r="Y342" s="34"/>
      <c r="Z342" s="34"/>
    </row>
    <row r="343" spans="1:26" ht="12.75" customHeight="1">
      <c r="A343" s="34"/>
      <c r="B343" s="34"/>
      <c r="C343" s="34"/>
      <c r="D343" s="1344"/>
      <c r="E343" s="1344"/>
      <c r="F343" s="1344"/>
      <c r="G343" s="1344"/>
      <c r="H343" s="34"/>
      <c r="I343" s="34"/>
      <c r="J343" s="34"/>
      <c r="K343" s="34"/>
      <c r="L343" s="34"/>
      <c r="M343" s="34"/>
      <c r="N343" s="34"/>
      <c r="O343" s="34"/>
      <c r="P343" s="34"/>
      <c r="Q343" s="34"/>
      <c r="R343" s="34"/>
      <c r="S343" s="34"/>
      <c r="T343" s="34"/>
      <c r="U343" s="34"/>
      <c r="V343" s="34"/>
      <c r="W343" s="34"/>
      <c r="X343" s="34"/>
      <c r="Y343" s="34"/>
      <c r="Z343" s="34"/>
    </row>
    <row r="344" spans="1:26" ht="12.75" customHeight="1">
      <c r="A344" s="34"/>
      <c r="B344" s="34"/>
      <c r="C344" s="34"/>
      <c r="D344" s="1344"/>
      <c r="E344" s="1344"/>
      <c r="F344" s="1344"/>
      <c r="G344" s="1344"/>
      <c r="H344" s="34"/>
      <c r="I344" s="34"/>
      <c r="J344" s="34"/>
      <c r="K344" s="34"/>
      <c r="L344" s="34"/>
      <c r="M344" s="34"/>
      <c r="N344" s="34"/>
      <c r="O344" s="34"/>
      <c r="P344" s="34"/>
      <c r="Q344" s="34"/>
      <c r="R344" s="34"/>
      <c r="S344" s="34"/>
      <c r="T344" s="34"/>
      <c r="U344" s="34"/>
      <c r="V344" s="34"/>
      <c r="W344" s="34"/>
      <c r="X344" s="34"/>
      <c r="Y344" s="34"/>
      <c r="Z344" s="34"/>
    </row>
    <row r="345" spans="1:26" ht="12.75" customHeight="1">
      <c r="A345" s="34"/>
      <c r="B345" s="34"/>
      <c r="C345" s="34"/>
      <c r="D345" s="1344"/>
      <c r="E345" s="1344"/>
      <c r="F345" s="1344"/>
      <c r="G345" s="1344"/>
      <c r="H345" s="34"/>
      <c r="I345" s="34"/>
      <c r="J345" s="34"/>
      <c r="K345" s="34"/>
      <c r="L345" s="34"/>
      <c r="M345" s="34"/>
      <c r="N345" s="34"/>
      <c r="O345" s="34"/>
      <c r="P345" s="34"/>
      <c r="Q345" s="34"/>
      <c r="R345" s="34"/>
      <c r="S345" s="34"/>
      <c r="T345" s="34"/>
      <c r="U345" s="34"/>
      <c r="V345" s="34"/>
      <c r="W345" s="34"/>
      <c r="X345" s="34"/>
      <c r="Y345" s="34"/>
      <c r="Z345" s="34"/>
    </row>
    <row r="346" spans="1:26" ht="12.75" customHeight="1">
      <c r="A346" s="34"/>
      <c r="B346" s="34"/>
      <c r="C346" s="34"/>
      <c r="D346" s="1344"/>
      <c r="E346" s="1344"/>
      <c r="F346" s="1344"/>
      <c r="G346" s="1344"/>
      <c r="H346" s="34"/>
      <c r="I346" s="34"/>
      <c r="J346" s="34"/>
      <c r="K346" s="34"/>
      <c r="L346" s="34"/>
      <c r="M346" s="34"/>
      <c r="N346" s="34"/>
      <c r="O346" s="34"/>
      <c r="P346" s="34"/>
      <c r="Q346" s="34"/>
      <c r="R346" s="34"/>
      <c r="S346" s="34"/>
      <c r="T346" s="34"/>
      <c r="U346" s="34"/>
      <c r="V346" s="34"/>
      <c r="W346" s="34"/>
      <c r="X346" s="34"/>
      <c r="Y346" s="34"/>
      <c r="Z346" s="34"/>
    </row>
    <row r="347" spans="1:26" ht="12.75" customHeight="1">
      <c r="A347" s="34"/>
      <c r="B347" s="34"/>
      <c r="C347" s="34"/>
      <c r="D347" s="1344"/>
      <c r="E347" s="1344"/>
      <c r="F347" s="1344"/>
      <c r="G347" s="1344"/>
      <c r="H347" s="34"/>
      <c r="I347" s="34"/>
      <c r="J347" s="34"/>
      <c r="K347" s="34"/>
      <c r="L347" s="34"/>
      <c r="M347" s="34"/>
      <c r="N347" s="34"/>
      <c r="O347" s="34"/>
      <c r="P347" s="34"/>
      <c r="Q347" s="34"/>
      <c r="R347" s="34"/>
      <c r="S347" s="34"/>
      <c r="T347" s="34"/>
      <c r="U347" s="34"/>
      <c r="V347" s="34"/>
      <c r="W347" s="34"/>
      <c r="X347" s="34"/>
      <c r="Y347" s="34"/>
      <c r="Z347" s="34"/>
    </row>
    <row r="348" spans="1:26" ht="12.75" customHeight="1">
      <c r="A348" s="34"/>
      <c r="B348" s="34"/>
      <c r="C348" s="34"/>
      <c r="D348" s="1344"/>
      <c r="E348" s="1344"/>
      <c r="F348" s="1344"/>
      <c r="G348" s="1344"/>
      <c r="H348" s="34"/>
      <c r="I348" s="34"/>
      <c r="J348" s="34"/>
      <c r="K348" s="34"/>
      <c r="L348" s="34"/>
      <c r="M348" s="34"/>
      <c r="N348" s="34"/>
      <c r="O348" s="34"/>
      <c r="P348" s="34"/>
      <c r="Q348" s="34"/>
      <c r="R348" s="34"/>
      <c r="S348" s="34"/>
      <c r="T348" s="34"/>
      <c r="U348" s="34"/>
      <c r="V348" s="34"/>
      <c r="W348" s="34"/>
      <c r="X348" s="34"/>
      <c r="Y348" s="34"/>
      <c r="Z348" s="34"/>
    </row>
    <row r="349" spans="1:26" ht="12.75" customHeight="1">
      <c r="A349" s="34"/>
      <c r="B349" s="34"/>
      <c r="C349" s="34"/>
      <c r="D349" s="1344"/>
      <c r="E349" s="1344"/>
      <c r="F349" s="1344"/>
      <c r="G349" s="1344"/>
      <c r="H349" s="34"/>
      <c r="I349" s="34"/>
      <c r="J349" s="34"/>
      <c r="K349" s="34"/>
      <c r="L349" s="34"/>
      <c r="M349" s="34"/>
      <c r="N349" s="34"/>
      <c r="O349" s="34"/>
      <c r="P349" s="34"/>
      <c r="Q349" s="34"/>
      <c r="R349" s="34"/>
      <c r="S349" s="34"/>
      <c r="T349" s="34"/>
      <c r="U349" s="34"/>
      <c r="V349" s="34"/>
      <c r="W349" s="34"/>
      <c r="X349" s="34"/>
      <c r="Y349" s="34"/>
      <c r="Z349" s="34"/>
    </row>
    <row r="350" spans="1:26" ht="12.75" customHeight="1">
      <c r="A350" s="34"/>
      <c r="B350" s="34"/>
      <c r="C350" s="34"/>
      <c r="D350" s="1344"/>
      <c r="E350" s="1344"/>
      <c r="F350" s="1344"/>
      <c r="G350" s="1344"/>
      <c r="H350" s="34"/>
      <c r="I350" s="34"/>
      <c r="J350" s="34"/>
      <c r="K350" s="34"/>
      <c r="L350" s="34"/>
      <c r="M350" s="34"/>
      <c r="N350" s="34"/>
      <c r="O350" s="34"/>
      <c r="P350" s="34"/>
      <c r="Q350" s="34"/>
      <c r="R350" s="34"/>
      <c r="S350" s="34"/>
      <c r="T350" s="34"/>
      <c r="U350" s="34"/>
      <c r="V350" s="34"/>
      <c r="W350" s="34"/>
      <c r="X350" s="34"/>
      <c r="Y350" s="34"/>
      <c r="Z350" s="34"/>
    </row>
    <row r="351" spans="1:26" ht="12.75" customHeight="1">
      <c r="A351" s="34"/>
      <c r="B351" s="34"/>
      <c r="C351" s="34"/>
      <c r="D351" s="1344"/>
      <c r="E351" s="1344"/>
      <c r="F351" s="1344"/>
      <c r="G351" s="1344"/>
      <c r="H351" s="34"/>
      <c r="I351" s="34"/>
      <c r="J351" s="34"/>
      <c r="K351" s="34"/>
      <c r="L351" s="34"/>
      <c r="M351" s="34"/>
      <c r="N351" s="34"/>
      <c r="O351" s="34"/>
      <c r="P351" s="34"/>
      <c r="Q351" s="34"/>
      <c r="R351" s="34"/>
      <c r="S351" s="34"/>
      <c r="T351" s="34"/>
      <c r="U351" s="34"/>
      <c r="V351" s="34"/>
      <c r="W351" s="34"/>
      <c r="X351" s="34"/>
      <c r="Y351" s="34"/>
      <c r="Z351" s="34"/>
    </row>
    <row r="352" spans="1:26" ht="12.75" customHeight="1">
      <c r="A352" s="34"/>
      <c r="B352" s="34"/>
      <c r="C352" s="34"/>
      <c r="D352" s="1344"/>
      <c r="E352" s="1344"/>
      <c r="F352" s="1344"/>
      <c r="G352" s="1344"/>
      <c r="H352" s="34"/>
      <c r="I352" s="34"/>
      <c r="J352" s="34"/>
      <c r="K352" s="34"/>
      <c r="L352" s="34"/>
      <c r="M352" s="34"/>
      <c r="N352" s="34"/>
      <c r="O352" s="34"/>
      <c r="P352" s="34"/>
      <c r="Q352" s="34"/>
      <c r="R352" s="34"/>
      <c r="S352" s="34"/>
      <c r="T352" s="34"/>
      <c r="U352" s="34"/>
      <c r="V352" s="34"/>
      <c r="W352" s="34"/>
      <c r="X352" s="34"/>
      <c r="Y352" s="34"/>
      <c r="Z352" s="34"/>
    </row>
    <row r="353" spans="1:26" ht="12.75" customHeight="1">
      <c r="A353" s="34"/>
      <c r="B353" s="34"/>
      <c r="C353" s="34"/>
      <c r="D353" s="1344"/>
      <c r="E353" s="1344"/>
      <c r="F353" s="1344"/>
      <c r="G353" s="1344"/>
      <c r="H353" s="34"/>
      <c r="I353" s="34"/>
      <c r="J353" s="34"/>
      <c r="K353" s="34"/>
      <c r="L353" s="34"/>
      <c r="M353" s="34"/>
      <c r="N353" s="34"/>
      <c r="O353" s="34"/>
      <c r="P353" s="34"/>
      <c r="Q353" s="34"/>
      <c r="R353" s="34"/>
      <c r="S353" s="34"/>
      <c r="T353" s="34"/>
      <c r="U353" s="34"/>
      <c r="V353" s="34"/>
      <c r="W353" s="34"/>
      <c r="X353" s="34"/>
      <c r="Y353" s="34"/>
      <c r="Z353" s="34"/>
    </row>
    <row r="354" spans="1:26" ht="12.75" customHeight="1">
      <c r="A354" s="34"/>
      <c r="B354" s="34"/>
      <c r="C354" s="34"/>
      <c r="D354" s="1344"/>
      <c r="E354" s="1344"/>
      <c r="F354" s="1344"/>
      <c r="G354" s="1344"/>
      <c r="H354" s="34"/>
      <c r="I354" s="34"/>
      <c r="J354" s="34"/>
      <c r="K354" s="34"/>
      <c r="L354" s="34"/>
      <c r="M354" s="34"/>
      <c r="N354" s="34"/>
      <c r="O354" s="34"/>
      <c r="P354" s="34"/>
      <c r="Q354" s="34"/>
      <c r="R354" s="34"/>
      <c r="S354" s="34"/>
      <c r="T354" s="34"/>
      <c r="U354" s="34"/>
      <c r="V354" s="34"/>
      <c r="W354" s="34"/>
      <c r="X354" s="34"/>
      <c r="Y354" s="34"/>
      <c r="Z354" s="34"/>
    </row>
    <row r="355" spans="1:26" ht="12.75" customHeight="1">
      <c r="A355" s="34"/>
      <c r="B355" s="34"/>
      <c r="C355" s="34"/>
      <c r="D355" s="1344"/>
      <c r="E355" s="1344"/>
      <c r="F355" s="1344"/>
      <c r="G355" s="1344"/>
      <c r="H355" s="34"/>
      <c r="I355" s="34"/>
      <c r="J355" s="34"/>
      <c r="K355" s="34"/>
      <c r="L355" s="34"/>
      <c r="M355" s="34"/>
      <c r="N355" s="34"/>
      <c r="O355" s="34"/>
      <c r="P355" s="34"/>
      <c r="Q355" s="34"/>
      <c r="R355" s="34"/>
      <c r="S355" s="34"/>
      <c r="T355" s="34"/>
      <c r="U355" s="34"/>
      <c r="V355" s="34"/>
      <c r="W355" s="34"/>
      <c r="X355" s="34"/>
      <c r="Y355" s="34"/>
      <c r="Z355" s="34"/>
    </row>
    <row r="356" spans="1:26" ht="12.75" customHeight="1">
      <c r="A356" s="34"/>
      <c r="B356" s="34"/>
      <c r="C356" s="34"/>
      <c r="D356" s="1344"/>
      <c r="E356" s="1344"/>
      <c r="F356" s="1344"/>
      <c r="G356" s="1344"/>
      <c r="H356" s="34"/>
      <c r="I356" s="34"/>
      <c r="J356" s="34"/>
      <c r="K356" s="34"/>
      <c r="L356" s="34"/>
      <c r="M356" s="34"/>
      <c r="N356" s="34"/>
      <c r="O356" s="34"/>
      <c r="P356" s="34"/>
      <c r="Q356" s="34"/>
      <c r="R356" s="34"/>
      <c r="S356" s="34"/>
      <c r="T356" s="34"/>
      <c r="U356" s="34"/>
      <c r="V356" s="34"/>
      <c r="W356" s="34"/>
      <c r="X356" s="34"/>
      <c r="Y356" s="34"/>
      <c r="Z356" s="34"/>
    </row>
    <row r="357" spans="1:26" ht="12.75" customHeight="1">
      <c r="A357" s="34"/>
      <c r="B357" s="34"/>
      <c r="C357" s="34"/>
      <c r="D357" s="1344"/>
      <c r="E357" s="1344"/>
      <c r="F357" s="1344"/>
      <c r="G357" s="1344"/>
      <c r="H357" s="34"/>
      <c r="I357" s="34"/>
      <c r="J357" s="34"/>
      <c r="K357" s="34"/>
      <c r="L357" s="34"/>
      <c r="M357" s="34"/>
      <c r="N357" s="34"/>
      <c r="O357" s="34"/>
      <c r="P357" s="34"/>
      <c r="Q357" s="34"/>
      <c r="R357" s="34"/>
      <c r="S357" s="34"/>
      <c r="T357" s="34"/>
      <c r="U357" s="34"/>
      <c r="V357" s="34"/>
      <c r="W357" s="34"/>
      <c r="X357" s="34"/>
      <c r="Y357" s="34"/>
      <c r="Z357" s="34"/>
    </row>
    <row r="358" spans="1:26" ht="12.75" customHeight="1">
      <c r="A358" s="34"/>
      <c r="B358" s="34"/>
      <c r="C358" s="34"/>
      <c r="D358" s="1344"/>
      <c r="E358" s="1344"/>
      <c r="F358" s="1344"/>
      <c r="G358" s="1344"/>
      <c r="H358" s="34"/>
      <c r="I358" s="34"/>
      <c r="J358" s="34"/>
      <c r="K358" s="34"/>
      <c r="L358" s="34"/>
      <c r="M358" s="34"/>
      <c r="N358" s="34"/>
      <c r="O358" s="34"/>
      <c r="P358" s="34"/>
      <c r="Q358" s="34"/>
      <c r="R358" s="34"/>
      <c r="S358" s="34"/>
      <c r="T358" s="34"/>
      <c r="U358" s="34"/>
      <c r="V358" s="34"/>
      <c r="W358" s="34"/>
      <c r="X358" s="34"/>
      <c r="Y358" s="34"/>
      <c r="Z358" s="34"/>
    </row>
    <row r="359" spans="1:26" ht="12.75" customHeight="1">
      <c r="A359" s="34"/>
      <c r="B359" s="34"/>
      <c r="C359" s="34"/>
      <c r="D359" s="1344"/>
      <c r="E359" s="1344"/>
      <c r="F359" s="1344"/>
      <c r="G359" s="1344"/>
      <c r="H359" s="34"/>
      <c r="I359" s="34"/>
      <c r="J359" s="34"/>
      <c r="K359" s="34"/>
      <c r="L359" s="34"/>
      <c r="M359" s="34"/>
      <c r="N359" s="34"/>
      <c r="O359" s="34"/>
      <c r="P359" s="34"/>
      <c r="Q359" s="34"/>
      <c r="R359" s="34"/>
      <c r="S359" s="34"/>
      <c r="T359" s="34"/>
      <c r="U359" s="34"/>
      <c r="V359" s="34"/>
      <c r="W359" s="34"/>
      <c r="X359" s="34"/>
      <c r="Y359" s="34"/>
      <c r="Z359" s="34"/>
    </row>
    <row r="360" spans="1:26" ht="12.75" customHeight="1">
      <c r="A360" s="34"/>
      <c r="B360" s="34"/>
      <c r="C360" s="34"/>
      <c r="D360" s="1344"/>
      <c r="E360" s="1344"/>
      <c r="F360" s="1344"/>
      <c r="G360" s="1344"/>
      <c r="H360" s="34"/>
      <c r="I360" s="34"/>
      <c r="J360" s="34"/>
      <c r="K360" s="34"/>
      <c r="L360" s="34"/>
      <c r="M360" s="34"/>
      <c r="N360" s="34"/>
      <c r="O360" s="34"/>
      <c r="P360" s="34"/>
      <c r="Q360" s="34"/>
      <c r="R360" s="34"/>
      <c r="S360" s="34"/>
      <c r="T360" s="34"/>
      <c r="U360" s="34"/>
      <c r="V360" s="34"/>
      <c r="W360" s="34"/>
      <c r="X360" s="34"/>
      <c r="Y360" s="34"/>
      <c r="Z360" s="34"/>
    </row>
    <row r="361" spans="1:26" ht="12.75" customHeight="1">
      <c r="A361" s="34"/>
      <c r="B361" s="34"/>
      <c r="C361" s="34"/>
      <c r="D361" s="1344"/>
      <c r="E361" s="1344"/>
      <c r="F361" s="1344"/>
      <c r="G361" s="1344"/>
      <c r="H361" s="34"/>
      <c r="I361" s="34"/>
      <c r="J361" s="34"/>
      <c r="K361" s="34"/>
      <c r="L361" s="34"/>
      <c r="M361" s="34"/>
      <c r="N361" s="34"/>
      <c r="O361" s="34"/>
      <c r="P361" s="34"/>
      <c r="Q361" s="34"/>
      <c r="R361" s="34"/>
      <c r="S361" s="34"/>
      <c r="T361" s="34"/>
      <c r="U361" s="34"/>
      <c r="V361" s="34"/>
      <c r="W361" s="34"/>
      <c r="X361" s="34"/>
      <c r="Y361" s="34"/>
      <c r="Z361" s="34"/>
    </row>
    <row r="362" spans="1:26" ht="12.75" customHeight="1">
      <c r="A362" s="34"/>
      <c r="B362" s="34"/>
      <c r="C362" s="34"/>
      <c r="D362" s="1344"/>
      <c r="E362" s="1344"/>
      <c r="F362" s="1344"/>
      <c r="G362" s="1344"/>
      <c r="H362" s="34"/>
      <c r="I362" s="34"/>
      <c r="J362" s="34"/>
      <c r="K362" s="34"/>
      <c r="L362" s="34"/>
      <c r="M362" s="34"/>
      <c r="N362" s="34"/>
      <c r="O362" s="34"/>
      <c r="P362" s="34"/>
      <c r="Q362" s="34"/>
      <c r="R362" s="34"/>
      <c r="S362" s="34"/>
      <c r="T362" s="34"/>
      <c r="U362" s="34"/>
      <c r="V362" s="34"/>
      <c r="W362" s="34"/>
      <c r="X362" s="34"/>
      <c r="Y362" s="34"/>
      <c r="Z362" s="34"/>
    </row>
    <row r="363" spans="1:26" ht="12.75" customHeight="1">
      <c r="A363" s="34"/>
      <c r="B363" s="34"/>
      <c r="C363" s="34"/>
      <c r="D363" s="1344"/>
      <c r="E363" s="1344"/>
      <c r="F363" s="1344"/>
      <c r="G363" s="1344"/>
      <c r="H363" s="34"/>
      <c r="I363" s="34"/>
      <c r="J363" s="34"/>
      <c r="K363" s="34"/>
      <c r="L363" s="34"/>
      <c r="M363" s="34"/>
      <c r="N363" s="34"/>
      <c r="O363" s="34"/>
      <c r="P363" s="34"/>
      <c r="Q363" s="34"/>
      <c r="R363" s="34"/>
      <c r="S363" s="34"/>
      <c r="T363" s="34"/>
      <c r="U363" s="34"/>
      <c r="V363" s="34"/>
      <c r="W363" s="34"/>
      <c r="X363" s="34"/>
      <c r="Y363" s="34"/>
      <c r="Z363" s="34"/>
    </row>
    <row r="364" spans="1:26" ht="12.75" customHeight="1">
      <c r="A364" s="34"/>
      <c r="B364" s="34"/>
      <c r="C364" s="34"/>
      <c r="D364" s="1344"/>
      <c r="E364" s="1344"/>
      <c r="F364" s="1344"/>
      <c r="G364" s="1344"/>
      <c r="H364" s="34"/>
      <c r="I364" s="34"/>
      <c r="J364" s="34"/>
      <c r="K364" s="34"/>
      <c r="L364" s="34"/>
      <c r="M364" s="34"/>
      <c r="N364" s="34"/>
      <c r="O364" s="34"/>
      <c r="P364" s="34"/>
      <c r="Q364" s="34"/>
      <c r="R364" s="34"/>
      <c r="S364" s="34"/>
      <c r="T364" s="34"/>
      <c r="U364" s="34"/>
      <c r="V364" s="34"/>
      <c r="W364" s="34"/>
      <c r="X364" s="34"/>
      <c r="Y364" s="34"/>
      <c r="Z364" s="34"/>
    </row>
    <row r="365" spans="1:26" ht="12.75" customHeight="1">
      <c r="A365" s="34"/>
      <c r="B365" s="34"/>
      <c r="C365" s="34"/>
      <c r="D365" s="1344"/>
      <c r="E365" s="1344"/>
      <c r="F365" s="1344"/>
      <c r="G365" s="1344"/>
      <c r="H365" s="34"/>
      <c r="I365" s="34"/>
      <c r="J365" s="34"/>
      <c r="K365" s="34"/>
      <c r="L365" s="34"/>
      <c r="M365" s="34"/>
      <c r="N365" s="34"/>
      <c r="O365" s="34"/>
      <c r="P365" s="34"/>
      <c r="Q365" s="34"/>
      <c r="R365" s="34"/>
      <c r="S365" s="34"/>
      <c r="T365" s="34"/>
      <c r="U365" s="34"/>
      <c r="V365" s="34"/>
      <c r="W365" s="34"/>
      <c r="X365" s="34"/>
      <c r="Y365" s="34"/>
      <c r="Z365" s="34"/>
    </row>
    <row r="366" spans="1:26" ht="12.75" customHeight="1">
      <c r="A366" s="34"/>
      <c r="B366" s="34"/>
      <c r="C366" s="34"/>
      <c r="D366" s="1344"/>
      <c r="E366" s="1344"/>
      <c r="F366" s="1344"/>
      <c r="G366" s="1344"/>
      <c r="H366" s="34"/>
      <c r="I366" s="34"/>
      <c r="J366" s="34"/>
      <c r="K366" s="34"/>
      <c r="L366" s="34"/>
      <c r="M366" s="34"/>
      <c r="N366" s="34"/>
      <c r="O366" s="34"/>
      <c r="P366" s="34"/>
      <c r="Q366" s="34"/>
      <c r="R366" s="34"/>
      <c r="S366" s="34"/>
      <c r="T366" s="34"/>
      <c r="U366" s="34"/>
      <c r="V366" s="34"/>
      <c r="W366" s="34"/>
      <c r="X366" s="34"/>
      <c r="Y366" s="34"/>
      <c r="Z366" s="34"/>
    </row>
    <row r="367" spans="1:26" ht="12.75" customHeight="1">
      <c r="A367" s="34"/>
      <c r="B367" s="34"/>
      <c r="C367" s="34"/>
      <c r="D367" s="1344"/>
      <c r="E367" s="1344"/>
      <c r="F367" s="1344"/>
      <c r="G367" s="1344"/>
      <c r="H367" s="34"/>
      <c r="I367" s="34"/>
      <c r="J367" s="34"/>
      <c r="K367" s="34"/>
      <c r="L367" s="34"/>
      <c r="M367" s="34"/>
      <c r="N367" s="34"/>
      <c r="O367" s="34"/>
      <c r="P367" s="34"/>
      <c r="Q367" s="34"/>
      <c r="R367" s="34"/>
      <c r="S367" s="34"/>
      <c r="T367" s="34"/>
      <c r="U367" s="34"/>
      <c r="V367" s="34"/>
      <c r="W367" s="34"/>
      <c r="X367" s="34"/>
      <c r="Y367" s="34"/>
      <c r="Z367" s="34"/>
    </row>
    <row r="368" spans="1:26" ht="12.75" customHeight="1">
      <c r="A368" s="34"/>
      <c r="B368" s="34"/>
      <c r="C368" s="34"/>
      <c r="D368" s="1344"/>
      <c r="E368" s="1344"/>
      <c r="F368" s="1344"/>
      <c r="G368" s="1344"/>
      <c r="H368" s="34"/>
      <c r="I368" s="34"/>
      <c r="J368" s="34"/>
      <c r="K368" s="34"/>
      <c r="L368" s="34"/>
      <c r="M368" s="34"/>
      <c r="N368" s="34"/>
      <c r="O368" s="34"/>
      <c r="P368" s="34"/>
      <c r="Q368" s="34"/>
      <c r="R368" s="34"/>
      <c r="S368" s="34"/>
      <c r="T368" s="34"/>
      <c r="U368" s="34"/>
      <c r="V368" s="34"/>
      <c r="W368" s="34"/>
      <c r="X368" s="34"/>
      <c r="Y368" s="34"/>
      <c r="Z368" s="34"/>
    </row>
    <row r="369" spans="1:26" ht="12.75" customHeight="1">
      <c r="A369" s="34"/>
      <c r="B369" s="34"/>
      <c r="C369" s="34"/>
      <c r="D369" s="1344"/>
      <c r="E369" s="1344"/>
      <c r="F369" s="1344"/>
      <c r="G369" s="1344"/>
      <c r="H369" s="34"/>
      <c r="I369" s="34"/>
      <c r="J369" s="34"/>
      <c r="K369" s="34"/>
      <c r="L369" s="34"/>
      <c r="M369" s="34"/>
      <c r="N369" s="34"/>
      <c r="O369" s="34"/>
      <c r="P369" s="34"/>
      <c r="Q369" s="34"/>
      <c r="R369" s="34"/>
      <c r="S369" s="34"/>
      <c r="T369" s="34"/>
      <c r="U369" s="34"/>
      <c r="V369" s="34"/>
      <c r="W369" s="34"/>
      <c r="X369" s="34"/>
      <c r="Y369" s="34"/>
      <c r="Z369" s="34"/>
    </row>
    <row r="370" spans="1:26" ht="12.75" customHeight="1">
      <c r="A370" s="34"/>
      <c r="B370" s="34"/>
      <c r="C370" s="34"/>
      <c r="D370" s="1344"/>
      <c r="E370" s="1344"/>
      <c r="F370" s="1344"/>
      <c r="G370" s="1344"/>
      <c r="H370" s="34"/>
      <c r="I370" s="34"/>
      <c r="J370" s="34"/>
      <c r="K370" s="34"/>
      <c r="L370" s="34"/>
      <c r="M370" s="34"/>
      <c r="N370" s="34"/>
      <c r="O370" s="34"/>
      <c r="P370" s="34"/>
      <c r="Q370" s="34"/>
      <c r="R370" s="34"/>
      <c r="S370" s="34"/>
      <c r="T370" s="34"/>
      <c r="U370" s="34"/>
      <c r="V370" s="34"/>
      <c r="W370" s="34"/>
      <c r="X370" s="34"/>
      <c r="Y370" s="34"/>
      <c r="Z370" s="34"/>
    </row>
    <row r="371" spans="1:26" ht="12.75" customHeight="1">
      <c r="A371" s="34"/>
      <c r="B371" s="34"/>
      <c r="C371" s="34"/>
      <c r="D371" s="1344"/>
      <c r="E371" s="1344"/>
      <c r="F371" s="1344"/>
      <c r="G371" s="1344"/>
      <c r="H371" s="34"/>
      <c r="I371" s="34"/>
      <c r="J371" s="34"/>
      <c r="K371" s="34"/>
      <c r="L371" s="34"/>
      <c r="M371" s="34"/>
      <c r="N371" s="34"/>
      <c r="O371" s="34"/>
      <c r="P371" s="34"/>
      <c r="Q371" s="34"/>
      <c r="R371" s="34"/>
      <c r="S371" s="34"/>
      <c r="T371" s="34"/>
      <c r="U371" s="34"/>
      <c r="V371" s="34"/>
      <c r="W371" s="34"/>
      <c r="X371" s="34"/>
      <c r="Y371" s="34"/>
      <c r="Z371" s="34"/>
    </row>
    <row r="372" spans="1:26" ht="12.75" customHeight="1">
      <c r="A372" s="34"/>
      <c r="B372" s="34"/>
      <c r="C372" s="34"/>
      <c r="D372" s="1344"/>
      <c r="E372" s="1344"/>
      <c r="F372" s="1344"/>
      <c r="G372" s="1344"/>
      <c r="H372" s="34"/>
      <c r="I372" s="34"/>
      <c r="J372" s="34"/>
      <c r="K372" s="34"/>
      <c r="L372" s="34"/>
      <c r="M372" s="34"/>
      <c r="N372" s="34"/>
      <c r="O372" s="34"/>
      <c r="P372" s="34"/>
      <c r="Q372" s="34"/>
      <c r="R372" s="34"/>
      <c r="S372" s="34"/>
      <c r="T372" s="34"/>
      <c r="U372" s="34"/>
      <c r="V372" s="34"/>
      <c r="W372" s="34"/>
      <c r="X372" s="34"/>
      <c r="Y372" s="34"/>
      <c r="Z372" s="34"/>
    </row>
    <row r="373" spans="1:26" ht="12.75" customHeight="1">
      <c r="A373" s="34"/>
      <c r="B373" s="34"/>
      <c r="C373" s="34"/>
      <c r="D373" s="1344"/>
      <c r="E373" s="1344"/>
      <c r="F373" s="1344"/>
      <c r="G373" s="1344"/>
      <c r="H373" s="34"/>
      <c r="I373" s="34"/>
      <c r="J373" s="34"/>
      <c r="K373" s="34"/>
      <c r="L373" s="34"/>
      <c r="M373" s="34"/>
      <c r="N373" s="34"/>
      <c r="O373" s="34"/>
      <c r="P373" s="34"/>
      <c r="Q373" s="34"/>
      <c r="R373" s="34"/>
      <c r="S373" s="34"/>
      <c r="T373" s="34"/>
      <c r="U373" s="34"/>
      <c r="V373" s="34"/>
      <c r="W373" s="34"/>
      <c r="X373" s="34"/>
      <c r="Y373" s="34"/>
      <c r="Z373" s="34"/>
    </row>
    <row r="374" spans="1:26" ht="12.75" customHeight="1">
      <c r="A374" s="34"/>
      <c r="B374" s="34"/>
      <c r="C374" s="34"/>
      <c r="D374" s="1344"/>
      <c r="E374" s="1344"/>
      <c r="F374" s="1344"/>
      <c r="G374" s="1344"/>
      <c r="H374" s="34"/>
      <c r="I374" s="34"/>
      <c r="J374" s="34"/>
      <c r="K374" s="34"/>
      <c r="L374" s="34"/>
      <c r="M374" s="34"/>
      <c r="N374" s="34"/>
      <c r="O374" s="34"/>
      <c r="P374" s="34"/>
      <c r="Q374" s="34"/>
      <c r="R374" s="34"/>
      <c r="S374" s="34"/>
      <c r="T374" s="34"/>
      <c r="U374" s="34"/>
      <c r="V374" s="34"/>
      <c r="W374" s="34"/>
      <c r="X374" s="34"/>
      <c r="Y374" s="34"/>
      <c r="Z374" s="34"/>
    </row>
    <row r="375" spans="1:26" ht="12.75" customHeight="1">
      <c r="A375" s="34"/>
      <c r="B375" s="34"/>
      <c r="C375" s="34"/>
      <c r="D375" s="1344"/>
      <c r="E375" s="1344"/>
      <c r="F375" s="1344"/>
      <c r="G375" s="1344"/>
      <c r="H375" s="34"/>
      <c r="I375" s="34"/>
      <c r="J375" s="34"/>
      <c r="K375" s="34"/>
      <c r="L375" s="34"/>
      <c r="M375" s="34"/>
      <c r="N375" s="34"/>
      <c r="O375" s="34"/>
      <c r="P375" s="34"/>
      <c r="Q375" s="34"/>
      <c r="R375" s="34"/>
      <c r="S375" s="34"/>
      <c r="T375" s="34"/>
      <c r="U375" s="34"/>
      <c r="V375" s="34"/>
      <c r="W375" s="34"/>
      <c r="X375" s="34"/>
      <c r="Y375" s="34"/>
      <c r="Z375" s="34"/>
    </row>
    <row r="376" spans="1:26" ht="12.75" customHeight="1">
      <c r="A376" s="34"/>
      <c r="B376" s="34"/>
      <c r="C376" s="34"/>
      <c r="D376" s="1344"/>
      <c r="E376" s="1344"/>
      <c r="F376" s="1344"/>
      <c r="G376" s="1344"/>
      <c r="H376" s="34"/>
      <c r="I376" s="34"/>
      <c r="J376" s="34"/>
      <c r="K376" s="34"/>
      <c r="L376" s="34"/>
      <c r="M376" s="34"/>
      <c r="N376" s="34"/>
      <c r="O376" s="34"/>
      <c r="P376" s="34"/>
      <c r="Q376" s="34"/>
      <c r="R376" s="34"/>
      <c r="S376" s="34"/>
      <c r="T376" s="34"/>
      <c r="U376" s="34"/>
      <c r="V376" s="34"/>
      <c r="W376" s="34"/>
      <c r="X376" s="34"/>
      <c r="Y376" s="34"/>
      <c r="Z376" s="34"/>
    </row>
    <row r="377" spans="1:26" ht="12.75" customHeight="1">
      <c r="A377" s="34"/>
      <c r="B377" s="34"/>
      <c r="C377" s="34"/>
      <c r="D377" s="1344"/>
      <c r="E377" s="1344"/>
      <c r="F377" s="1344"/>
      <c r="G377" s="1344"/>
      <c r="H377" s="34"/>
      <c r="I377" s="34"/>
      <c r="J377" s="34"/>
      <c r="K377" s="34"/>
      <c r="L377" s="34"/>
      <c r="M377" s="34"/>
      <c r="N377" s="34"/>
      <c r="O377" s="34"/>
      <c r="P377" s="34"/>
      <c r="Q377" s="34"/>
      <c r="R377" s="34"/>
      <c r="S377" s="34"/>
      <c r="T377" s="34"/>
      <c r="U377" s="34"/>
      <c r="V377" s="34"/>
      <c r="W377" s="34"/>
      <c r="X377" s="34"/>
      <c r="Y377" s="34"/>
      <c r="Z377" s="34"/>
    </row>
    <row r="378" spans="1:26" ht="12.75" customHeight="1">
      <c r="A378" s="34"/>
      <c r="B378" s="34"/>
      <c r="C378" s="34"/>
      <c r="D378" s="1344"/>
      <c r="E378" s="1344"/>
      <c r="F378" s="1344"/>
      <c r="G378" s="1344"/>
      <c r="H378" s="34"/>
      <c r="I378" s="34"/>
      <c r="J378" s="34"/>
      <c r="K378" s="34"/>
      <c r="L378" s="34"/>
      <c r="M378" s="34"/>
      <c r="N378" s="34"/>
      <c r="O378" s="34"/>
      <c r="P378" s="34"/>
      <c r="Q378" s="34"/>
      <c r="R378" s="34"/>
      <c r="S378" s="34"/>
      <c r="T378" s="34"/>
      <c r="U378" s="34"/>
      <c r="V378" s="34"/>
      <c r="W378" s="34"/>
      <c r="X378" s="34"/>
      <c r="Y378" s="34"/>
      <c r="Z378" s="34"/>
    </row>
    <row r="379" spans="1:26" ht="12.75" customHeight="1">
      <c r="A379" s="34"/>
      <c r="B379" s="34"/>
      <c r="C379" s="34"/>
      <c r="D379" s="1344"/>
      <c r="E379" s="1344"/>
      <c r="F379" s="1344"/>
      <c r="G379" s="1344"/>
      <c r="H379" s="34"/>
      <c r="I379" s="34"/>
      <c r="J379" s="34"/>
      <c r="K379" s="34"/>
      <c r="L379" s="34"/>
      <c r="M379" s="34"/>
      <c r="N379" s="34"/>
      <c r="O379" s="34"/>
      <c r="P379" s="34"/>
      <c r="Q379" s="34"/>
      <c r="R379" s="34"/>
      <c r="S379" s="34"/>
      <c r="T379" s="34"/>
      <c r="U379" s="34"/>
      <c r="V379" s="34"/>
      <c r="W379" s="34"/>
      <c r="X379" s="34"/>
      <c r="Y379" s="34"/>
      <c r="Z379" s="34"/>
    </row>
    <row r="380" spans="1:26" ht="12.75" customHeight="1">
      <c r="A380" s="34"/>
      <c r="B380" s="34"/>
      <c r="C380" s="34"/>
      <c r="D380" s="1344"/>
      <c r="E380" s="1344"/>
      <c r="F380" s="1344"/>
      <c r="G380" s="1344"/>
      <c r="H380" s="34"/>
      <c r="I380" s="34"/>
      <c r="J380" s="34"/>
      <c r="K380" s="34"/>
      <c r="L380" s="34"/>
      <c r="M380" s="34"/>
      <c r="N380" s="34"/>
      <c r="O380" s="34"/>
      <c r="P380" s="34"/>
      <c r="Q380" s="34"/>
      <c r="R380" s="34"/>
      <c r="S380" s="34"/>
      <c r="T380" s="34"/>
      <c r="U380" s="34"/>
      <c r="V380" s="34"/>
      <c r="W380" s="34"/>
      <c r="X380" s="34"/>
      <c r="Y380" s="34"/>
      <c r="Z380" s="34"/>
    </row>
    <row r="381" spans="1:26" ht="12.75" customHeight="1">
      <c r="A381" s="34"/>
      <c r="B381" s="34"/>
      <c r="C381" s="34"/>
      <c r="D381" s="1344"/>
      <c r="E381" s="1344"/>
      <c r="F381" s="1344"/>
      <c r="G381" s="1344"/>
      <c r="H381" s="34"/>
      <c r="I381" s="34"/>
      <c r="J381" s="34"/>
      <c r="K381" s="34"/>
      <c r="L381" s="34"/>
      <c r="M381" s="34"/>
      <c r="N381" s="34"/>
      <c r="O381" s="34"/>
      <c r="P381" s="34"/>
      <c r="Q381" s="34"/>
      <c r="R381" s="34"/>
      <c r="S381" s="34"/>
      <c r="T381" s="34"/>
      <c r="U381" s="34"/>
      <c r="V381" s="34"/>
      <c r="W381" s="34"/>
      <c r="X381" s="34"/>
      <c r="Y381" s="34"/>
      <c r="Z381" s="34"/>
    </row>
    <row r="382" spans="1:26" ht="12.75" customHeight="1">
      <c r="A382" s="34"/>
      <c r="B382" s="34"/>
      <c r="C382" s="34"/>
      <c r="D382" s="1344"/>
      <c r="E382" s="1344"/>
      <c r="F382" s="1344"/>
      <c r="G382" s="1344"/>
      <c r="H382" s="34"/>
      <c r="I382" s="34"/>
      <c r="J382" s="34"/>
      <c r="K382" s="34"/>
      <c r="L382" s="34"/>
      <c r="M382" s="34"/>
      <c r="N382" s="34"/>
      <c r="O382" s="34"/>
      <c r="P382" s="34"/>
      <c r="Q382" s="34"/>
      <c r="R382" s="34"/>
      <c r="S382" s="34"/>
      <c r="T382" s="34"/>
      <c r="U382" s="34"/>
      <c r="V382" s="34"/>
      <c r="W382" s="34"/>
      <c r="X382" s="34"/>
      <c r="Y382" s="34"/>
      <c r="Z382" s="34"/>
    </row>
    <row r="383" spans="1:26" ht="12.75" customHeight="1">
      <c r="A383" s="34"/>
      <c r="B383" s="34"/>
      <c r="C383" s="34"/>
      <c r="D383" s="1344"/>
      <c r="E383" s="1344"/>
      <c r="F383" s="1344"/>
      <c r="G383" s="1344"/>
      <c r="H383" s="34"/>
      <c r="I383" s="34"/>
      <c r="J383" s="34"/>
      <c r="K383" s="34"/>
      <c r="L383" s="34"/>
      <c r="M383" s="34"/>
      <c r="N383" s="34"/>
      <c r="O383" s="34"/>
      <c r="P383" s="34"/>
      <c r="Q383" s="34"/>
      <c r="R383" s="34"/>
      <c r="S383" s="34"/>
      <c r="T383" s="34"/>
      <c r="U383" s="34"/>
      <c r="V383" s="34"/>
      <c r="W383" s="34"/>
      <c r="X383" s="34"/>
      <c r="Y383" s="34"/>
      <c r="Z383" s="34"/>
    </row>
    <row r="384" spans="1:26" ht="12.75" customHeight="1">
      <c r="A384" s="34"/>
      <c r="B384" s="34"/>
      <c r="C384" s="34"/>
      <c r="D384" s="1344"/>
      <c r="E384" s="1344"/>
      <c r="F384" s="1344"/>
      <c r="G384" s="1344"/>
      <c r="H384" s="34"/>
      <c r="I384" s="34"/>
      <c r="J384" s="34"/>
      <c r="K384" s="34"/>
      <c r="L384" s="34"/>
      <c r="M384" s="34"/>
      <c r="N384" s="34"/>
      <c r="O384" s="34"/>
      <c r="P384" s="34"/>
      <c r="Q384" s="34"/>
      <c r="R384" s="34"/>
      <c r="S384" s="34"/>
      <c r="T384" s="34"/>
      <c r="U384" s="34"/>
      <c r="V384" s="34"/>
      <c r="W384" s="34"/>
      <c r="X384" s="34"/>
      <c r="Y384" s="34"/>
      <c r="Z384" s="34"/>
    </row>
    <row r="385" spans="1:26" ht="12.75" customHeight="1">
      <c r="A385" s="34"/>
      <c r="B385" s="34"/>
      <c r="C385" s="34"/>
      <c r="D385" s="1344"/>
      <c r="E385" s="1344"/>
      <c r="F385" s="1344"/>
      <c r="G385" s="1344"/>
      <c r="H385" s="34"/>
      <c r="I385" s="34"/>
      <c r="J385" s="34"/>
      <c r="K385" s="34"/>
      <c r="L385" s="34"/>
      <c r="M385" s="34"/>
      <c r="N385" s="34"/>
      <c r="O385" s="34"/>
      <c r="P385" s="34"/>
      <c r="Q385" s="34"/>
      <c r="R385" s="34"/>
      <c r="S385" s="34"/>
      <c r="T385" s="34"/>
      <c r="U385" s="34"/>
      <c r="V385" s="34"/>
      <c r="W385" s="34"/>
      <c r="X385" s="34"/>
      <c r="Y385" s="34"/>
      <c r="Z385" s="34"/>
    </row>
    <row r="386" spans="1:26" ht="12.75" customHeight="1">
      <c r="A386" s="34"/>
      <c r="B386" s="34"/>
      <c r="C386" s="34"/>
      <c r="D386" s="1344"/>
      <c r="E386" s="1344"/>
      <c r="F386" s="1344"/>
      <c r="G386" s="1344"/>
      <c r="H386" s="34"/>
      <c r="I386" s="34"/>
      <c r="J386" s="34"/>
      <c r="K386" s="34"/>
      <c r="L386" s="34"/>
      <c r="M386" s="34"/>
      <c r="N386" s="34"/>
      <c r="O386" s="34"/>
      <c r="P386" s="34"/>
      <c r="Q386" s="34"/>
      <c r="R386" s="34"/>
      <c r="S386" s="34"/>
      <c r="T386" s="34"/>
      <c r="U386" s="34"/>
      <c r="V386" s="34"/>
      <c r="W386" s="34"/>
      <c r="X386" s="34"/>
      <c r="Y386" s="34"/>
      <c r="Z386" s="34"/>
    </row>
    <row r="387" spans="1:26" ht="12.75" customHeight="1">
      <c r="A387" s="34"/>
      <c r="B387" s="34"/>
      <c r="C387" s="34"/>
      <c r="D387" s="1344"/>
      <c r="E387" s="1344"/>
      <c r="F387" s="1344"/>
      <c r="G387" s="1344"/>
      <c r="H387" s="34"/>
      <c r="I387" s="34"/>
      <c r="J387" s="34"/>
      <c r="K387" s="34"/>
      <c r="L387" s="34"/>
      <c r="M387" s="34"/>
      <c r="N387" s="34"/>
      <c r="O387" s="34"/>
      <c r="P387" s="34"/>
      <c r="Q387" s="34"/>
      <c r="R387" s="34"/>
      <c r="S387" s="34"/>
      <c r="T387" s="34"/>
      <c r="U387" s="34"/>
      <c r="V387" s="34"/>
      <c r="W387" s="34"/>
      <c r="X387" s="34"/>
      <c r="Y387" s="34"/>
      <c r="Z387" s="34"/>
    </row>
    <row r="388" spans="1:26" ht="12.75" customHeight="1">
      <c r="A388" s="34"/>
      <c r="B388" s="34"/>
      <c r="C388" s="34"/>
      <c r="D388" s="1344"/>
      <c r="E388" s="1344"/>
      <c r="F388" s="1344"/>
      <c r="G388" s="1344"/>
      <c r="H388" s="34"/>
      <c r="I388" s="34"/>
      <c r="J388" s="34"/>
      <c r="K388" s="34"/>
      <c r="L388" s="34"/>
      <c r="M388" s="34"/>
      <c r="N388" s="34"/>
      <c r="O388" s="34"/>
      <c r="P388" s="34"/>
      <c r="Q388" s="34"/>
      <c r="R388" s="34"/>
      <c r="S388" s="34"/>
      <c r="T388" s="34"/>
      <c r="U388" s="34"/>
      <c r="V388" s="34"/>
      <c r="W388" s="34"/>
      <c r="X388" s="34"/>
      <c r="Y388" s="34"/>
      <c r="Z388" s="34"/>
    </row>
    <row r="389" spans="1:26" ht="12.75" customHeight="1">
      <c r="A389" s="34"/>
      <c r="B389" s="34"/>
      <c r="C389" s="34"/>
      <c r="D389" s="1344"/>
      <c r="E389" s="1344"/>
      <c r="F389" s="1344"/>
      <c r="G389" s="1344"/>
      <c r="H389" s="34"/>
      <c r="I389" s="34"/>
      <c r="J389" s="34"/>
      <c r="K389" s="34"/>
      <c r="L389" s="34"/>
      <c r="M389" s="34"/>
      <c r="N389" s="34"/>
      <c r="O389" s="34"/>
      <c r="P389" s="34"/>
      <c r="Q389" s="34"/>
      <c r="R389" s="34"/>
      <c r="S389" s="34"/>
      <c r="T389" s="34"/>
      <c r="U389" s="34"/>
      <c r="V389" s="34"/>
      <c r="W389" s="34"/>
      <c r="X389" s="34"/>
      <c r="Y389" s="34"/>
      <c r="Z389" s="34"/>
    </row>
    <row r="390" spans="1:26" ht="12.75" customHeight="1">
      <c r="A390" s="34"/>
      <c r="B390" s="34"/>
      <c r="C390" s="34"/>
      <c r="D390" s="1344"/>
      <c r="E390" s="1344"/>
      <c r="F390" s="1344"/>
      <c r="G390" s="1344"/>
      <c r="H390" s="34"/>
      <c r="I390" s="34"/>
      <c r="J390" s="34"/>
      <c r="K390" s="34"/>
      <c r="L390" s="34"/>
      <c r="M390" s="34"/>
      <c r="N390" s="34"/>
      <c r="O390" s="34"/>
      <c r="P390" s="34"/>
      <c r="Q390" s="34"/>
      <c r="R390" s="34"/>
      <c r="S390" s="34"/>
      <c r="T390" s="34"/>
      <c r="U390" s="34"/>
      <c r="V390" s="34"/>
      <c r="W390" s="34"/>
      <c r="X390" s="34"/>
      <c r="Y390" s="34"/>
      <c r="Z390" s="34"/>
    </row>
    <row r="391" spans="1:26" ht="12.75" customHeight="1">
      <c r="A391" s="34"/>
      <c r="B391" s="34"/>
      <c r="C391" s="34"/>
      <c r="D391" s="1344"/>
      <c r="E391" s="1344"/>
      <c r="F391" s="1344"/>
      <c r="G391" s="1344"/>
      <c r="H391" s="34"/>
      <c r="I391" s="34"/>
      <c r="J391" s="34"/>
      <c r="K391" s="34"/>
      <c r="L391" s="34"/>
      <c r="M391" s="34"/>
      <c r="N391" s="34"/>
      <c r="O391" s="34"/>
      <c r="P391" s="34"/>
      <c r="Q391" s="34"/>
      <c r="R391" s="34"/>
      <c r="S391" s="34"/>
      <c r="T391" s="34"/>
      <c r="U391" s="34"/>
      <c r="V391" s="34"/>
      <c r="W391" s="34"/>
      <c r="X391" s="34"/>
      <c r="Y391" s="34"/>
      <c r="Z391" s="34"/>
    </row>
    <row r="392" spans="1:26" ht="12.75" customHeight="1">
      <c r="A392" s="34"/>
      <c r="B392" s="34"/>
      <c r="C392" s="34"/>
      <c r="D392" s="1344"/>
      <c r="E392" s="1344"/>
      <c r="F392" s="1344"/>
      <c r="G392" s="1344"/>
      <c r="H392" s="34"/>
      <c r="I392" s="34"/>
      <c r="J392" s="34"/>
      <c r="K392" s="34"/>
      <c r="L392" s="34"/>
      <c r="M392" s="34"/>
      <c r="N392" s="34"/>
      <c r="O392" s="34"/>
      <c r="P392" s="34"/>
      <c r="Q392" s="34"/>
      <c r="R392" s="34"/>
      <c r="S392" s="34"/>
      <c r="T392" s="34"/>
      <c r="U392" s="34"/>
      <c r="V392" s="34"/>
      <c r="W392" s="34"/>
      <c r="X392" s="34"/>
      <c r="Y392" s="34"/>
      <c r="Z392" s="34"/>
    </row>
    <row r="393" spans="1:26" ht="12.75" customHeight="1">
      <c r="A393" s="34"/>
      <c r="B393" s="34"/>
      <c r="C393" s="34"/>
      <c r="D393" s="1344"/>
      <c r="E393" s="1344"/>
      <c r="F393" s="1344"/>
      <c r="G393" s="1344"/>
      <c r="H393" s="34"/>
      <c r="I393" s="34"/>
      <c r="J393" s="34"/>
      <c r="K393" s="34"/>
      <c r="L393" s="34"/>
      <c r="M393" s="34"/>
      <c r="N393" s="34"/>
      <c r="O393" s="34"/>
      <c r="P393" s="34"/>
      <c r="Q393" s="34"/>
      <c r="R393" s="34"/>
      <c r="S393" s="34"/>
      <c r="T393" s="34"/>
      <c r="U393" s="34"/>
      <c r="V393" s="34"/>
      <c r="W393" s="34"/>
      <c r="X393" s="34"/>
      <c r="Y393" s="34"/>
      <c r="Z393" s="34"/>
    </row>
    <row r="394" spans="1:26" ht="12.75" customHeight="1">
      <c r="A394" s="34"/>
      <c r="B394" s="34"/>
      <c r="C394" s="34"/>
      <c r="D394" s="1344"/>
      <c r="E394" s="1344"/>
      <c r="F394" s="1344"/>
      <c r="G394" s="1344"/>
      <c r="H394" s="34"/>
      <c r="I394" s="34"/>
      <c r="J394" s="34"/>
      <c r="K394" s="34"/>
      <c r="L394" s="34"/>
      <c r="M394" s="34"/>
      <c r="N394" s="34"/>
      <c r="O394" s="34"/>
      <c r="P394" s="34"/>
      <c r="Q394" s="34"/>
      <c r="R394" s="34"/>
      <c r="S394" s="34"/>
      <c r="T394" s="34"/>
      <c r="U394" s="34"/>
      <c r="V394" s="34"/>
      <c r="W394" s="34"/>
      <c r="X394" s="34"/>
      <c r="Y394" s="34"/>
      <c r="Z394" s="34"/>
    </row>
    <row r="395" spans="1:26" ht="12.75" customHeight="1">
      <c r="A395" s="34"/>
      <c r="B395" s="34"/>
      <c r="C395" s="34"/>
      <c r="D395" s="1344"/>
      <c r="E395" s="1344"/>
      <c r="F395" s="1344"/>
      <c r="G395" s="1344"/>
      <c r="H395" s="34"/>
      <c r="I395" s="34"/>
      <c r="J395" s="34"/>
      <c r="K395" s="34"/>
      <c r="L395" s="34"/>
      <c r="M395" s="34"/>
      <c r="N395" s="34"/>
      <c r="O395" s="34"/>
      <c r="P395" s="34"/>
      <c r="Q395" s="34"/>
      <c r="R395" s="34"/>
      <c r="S395" s="34"/>
      <c r="T395" s="34"/>
      <c r="U395" s="34"/>
      <c r="V395" s="34"/>
      <c r="W395" s="34"/>
      <c r="X395" s="34"/>
      <c r="Y395" s="34"/>
      <c r="Z395" s="34"/>
    </row>
    <row r="396" spans="1:26" ht="12.75" customHeight="1">
      <c r="A396" s="34"/>
      <c r="B396" s="34"/>
      <c r="C396" s="34"/>
      <c r="D396" s="1344"/>
      <c r="E396" s="1344"/>
      <c r="F396" s="1344"/>
      <c r="G396" s="1344"/>
      <c r="H396" s="34"/>
      <c r="I396" s="34"/>
      <c r="J396" s="34"/>
      <c r="K396" s="34"/>
      <c r="L396" s="34"/>
      <c r="M396" s="34"/>
      <c r="N396" s="34"/>
      <c r="O396" s="34"/>
      <c r="P396" s="34"/>
      <c r="Q396" s="34"/>
      <c r="R396" s="34"/>
      <c r="S396" s="34"/>
      <c r="T396" s="34"/>
      <c r="U396" s="34"/>
      <c r="V396" s="34"/>
      <c r="W396" s="34"/>
      <c r="X396" s="34"/>
      <c r="Y396" s="34"/>
      <c r="Z396" s="34"/>
    </row>
    <row r="397" spans="1:26" ht="12.75" customHeight="1">
      <c r="A397" s="34"/>
      <c r="B397" s="34"/>
      <c r="C397" s="34"/>
      <c r="D397" s="1344"/>
      <c r="E397" s="1344"/>
      <c r="F397" s="1344"/>
      <c r="G397" s="1344"/>
      <c r="H397" s="34"/>
      <c r="I397" s="34"/>
      <c r="J397" s="34"/>
      <c r="K397" s="34"/>
      <c r="L397" s="34"/>
      <c r="M397" s="34"/>
      <c r="N397" s="34"/>
      <c r="O397" s="34"/>
      <c r="P397" s="34"/>
      <c r="Q397" s="34"/>
      <c r="R397" s="34"/>
      <c r="S397" s="34"/>
      <c r="T397" s="34"/>
      <c r="U397" s="34"/>
      <c r="V397" s="34"/>
      <c r="W397" s="34"/>
      <c r="X397" s="34"/>
      <c r="Y397" s="34"/>
      <c r="Z397" s="34"/>
    </row>
    <row r="398" spans="1:26" ht="12.75" customHeight="1">
      <c r="A398" s="34"/>
      <c r="B398" s="34"/>
      <c r="C398" s="34"/>
      <c r="D398" s="1344"/>
      <c r="E398" s="1344"/>
      <c r="F398" s="1344"/>
      <c r="G398" s="1344"/>
      <c r="H398" s="34"/>
      <c r="I398" s="34"/>
      <c r="J398" s="34"/>
      <c r="K398" s="34"/>
      <c r="L398" s="34"/>
      <c r="M398" s="34"/>
      <c r="N398" s="34"/>
      <c r="O398" s="34"/>
      <c r="P398" s="34"/>
      <c r="Q398" s="34"/>
      <c r="R398" s="34"/>
      <c r="S398" s="34"/>
      <c r="T398" s="34"/>
      <c r="U398" s="34"/>
      <c r="V398" s="34"/>
      <c r="W398" s="34"/>
      <c r="X398" s="34"/>
      <c r="Y398" s="34"/>
      <c r="Z398" s="34"/>
    </row>
    <row r="399" spans="1:26" ht="12.75" customHeight="1">
      <c r="A399" s="34"/>
      <c r="B399" s="34"/>
      <c r="C399" s="34"/>
      <c r="D399" s="1344"/>
      <c r="E399" s="1344"/>
      <c r="F399" s="1344"/>
      <c r="G399" s="1344"/>
      <c r="H399" s="34"/>
      <c r="I399" s="34"/>
      <c r="J399" s="34"/>
      <c r="K399" s="34"/>
      <c r="L399" s="34"/>
      <c r="M399" s="34"/>
      <c r="N399" s="34"/>
      <c r="O399" s="34"/>
      <c r="P399" s="34"/>
      <c r="Q399" s="34"/>
      <c r="R399" s="34"/>
      <c r="S399" s="34"/>
      <c r="T399" s="34"/>
      <c r="U399" s="34"/>
      <c r="V399" s="34"/>
      <c r="W399" s="34"/>
      <c r="X399" s="34"/>
      <c r="Y399" s="34"/>
      <c r="Z399" s="34"/>
    </row>
    <row r="400" spans="1:26" ht="12.75" customHeight="1">
      <c r="A400" s="34"/>
      <c r="B400" s="34"/>
      <c r="C400" s="34"/>
      <c r="D400" s="1344"/>
      <c r="E400" s="1344"/>
      <c r="F400" s="1344"/>
      <c r="G400" s="1344"/>
      <c r="H400" s="34"/>
      <c r="I400" s="34"/>
      <c r="J400" s="34"/>
      <c r="K400" s="34"/>
      <c r="L400" s="34"/>
      <c r="M400" s="34"/>
      <c r="N400" s="34"/>
      <c r="O400" s="34"/>
      <c r="P400" s="34"/>
      <c r="Q400" s="34"/>
      <c r="R400" s="34"/>
      <c r="S400" s="34"/>
      <c r="T400" s="34"/>
      <c r="U400" s="34"/>
      <c r="V400" s="34"/>
      <c r="W400" s="34"/>
      <c r="X400" s="34"/>
      <c r="Y400" s="34"/>
      <c r="Z400" s="34"/>
    </row>
    <row r="401" spans="1:26" ht="12.75" customHeight="1">
      <c r="A401" s="34"/>
      <c r="B401" s="34"/>
      <c r="C401" s="34"/>
      <c r="D401" s="1344"/>
      <c r="E401" s="1344"/>
      <c r="F401" s="1344"/>
      <c r="G401" s="1344"/>
      <c r="H401" s="34"/>
      <c r="I401" s="34"/>
      <c r="J401" s="34"/>
      <c r="K401" s="34"/>
      <c r="L401" s="34"/>
      <c r="M401" s="34"/>
      <c r="N401" s="34"/>
      <c r="O401" s="34"/>
      <c r="P401" s="34"/>
      <c r="Q401" s="34"/>
      <c r="R401" s="34"/>
      <c r="S401" s="34"/>
      <c r="T401" s="34"/>
      <c r="U401" s="34"/>
      <c r="V401" s="34"/>
      <c r="W401" s="34"/>
      <c r="X401" s="34"/>
      <c r="Y401" s="34"/>
      <c r="Z401" s="34"/>
    </row>
    <row r="402" spans="1:26" ht="12.75" customHeight="1">
      <c r="A402" s="34"/>
      <c r="B402" s="34"/>
      <c r="C402" s="34"/>
      <c r="D402" s="1344"/>
      <c r="E402" s="1344"/>
      <c r="F402" s="1344"/>
      <c r="G402" s="1344"/>
      <c r="H402" s="34"/>
      <c r="I402" s="34"/>
      <c r="J402" s="34"/>
      <c r="K402" s="34"/>
      <c r="L402" s="34"/>
      <c r="M402" s="34"/>
      <c r="N402" s="34"/>
      <c r="O402" s="34"/>
      <c r="P402" s="34"/>
      <c r="Q402" s="34"/>
      <c r="R402" s="34"/>
      <c r="S402" s="34"/>
      <c r="T402" s="34"/>
      <c r="U402" s="34"/>
      <c r="V402" s="34"/>
      <c r="W402" s="34"/>
      <c r="X402" s="34"/>
      <c r="Y402" s="34"/>
      <c r="Z402" s="34"/>
    </row>
    <row r="403" spans="1:26" ht="12.75" customHeight="1">
      <c r="A403" s="34"/>
      <c r="B403" s="34"/>
      <c r="C403" s="34"/>
      <c r="D403" s="1344"/>
      <c r="E403" s="1344"/>
      <c r="F403" s="1344"/>
      <c r="G403" s="1344"/>
      <c r="H403" s="34"/>
      <c r="I403" s="34"/>
      <c r="J403" s="34"/>
      <c r="K403" s="34"/>
      <c r="L403" s="34"/>
      <c r="M403" s="34"/>
      <c r="N403" s="34"/>
      <c r="O403" s="34"/>
      <c r="P403" s="34"/>
      <c r="Q403" s="34"/>
      <c r="R403" s="34"/>
      <c r="S403" s="34"/>
      <c r="T403" s="34"/>
      <c r="U403" s="34"/>
      <c r="V403" s="34"/>
      <c r="W403" s="34"/>
      <c r="X403" s="34"/>
      <c r="Y403" s="34"/>
      <c r="Z403" s="34"/>
    </row>
    <row r="404" spans="1:26" ht="12.75" customHeight="1">
      <c r="A404" s="34"/>
      <c r="B404" s="34"/>
      <c r="C404" s="34"/>
      <c r="D404" s="1344"/>
      <c r="E404" s="1344"/>
      <c r="F404" s="1344"/>
      <c r="G404" s="1344"/>
      <c r="H404" s="34"/>
      <c r="I404" s="34"/>
      <c r="J404" s="34"/>
      <c r="K404" s="34"/>
      <c r="L404" s="34"/>
      <c r="M404" s="34"/>
      <c r="N404" s="34"/>
      <c r="O404" s="34"/>
      <c r="P404" s="34"/>
      <c r="Q404" s="34"/>
      <c r="R404" s="34"/>
      <c r="S404" s="34"/>
      <c r="T404" s="34"/>
      <c r="U404" s="34"/>
      <c r="V404" s="34"/>
      <c r="W404" s="34"/>
      <c r="X404" s="34"/>
      <c r="Y404" s="34"/>
      <c r="Z404" s="34"/>
    </row>
    <row r="405" spans="1:26" ht="12.75" customHeight="1">
      <c r="A405" s="34"/>
      <c r="B405" s="34"/>
      <c r="C405" s="34"/>
      <c r="D405" s="1344"/>
      <c r="E405" s="1344"/>
      <c r="F405" s="1344"/>
      <c r="G405" s="1344"/>
      <c r="H405" s="34"/>
      <c r="I405" s="34"/>
      <c r="J405" s="34"/>
      <c r="K405" s="34"/>
      <c r="L405" s="34"/>
      <c r="M405" s="34"/>
      <c r="N405" s="34"/>
      <c r="O405" s="34"/>
      <c r="P405" s="34"/>
      <c r="Q405" s="34"/>
      <c r="R405" s="34"/>
      <c r="S405" s="34"/>
      <c r="T405" s="34"/>
      <c r="U405" s="34"/>
      <c r="V405" s="34"/>
      <c r="W405" s="34"/>
      <c r="X405" s="34"/>
      <c r="Y405" s="34"/>
      <c r="Z405" s="34"/>
    </row>
    <row r="406" spans="1:26" ht="12.75" customHeight="1">
      <c r="A406" s="34"/>
      <c r="B406" s="34"/>
      <c r="C406" s="34"/>
      <c r="D406" s="1344"/>
      <c r="E406" s="1344"/>
      <c r="F406" s="1344"/>
      <c r="G406" s="1344"/>
      <c r="H406" s="34"/>
      <c r="I406" s="34"/>
      <c r="J406" s="34"/>
      <c r="K406" s="34"/>
      <c r="L406" s="34"/>
      <c r="M406" s="34"/>
      <c r="N406" s="34"/>
      <c r="O406" s="34"/>
      <c r="P406" s="34"/>
      <c r="Q406" s="34"/>
      <c r="R406" s="34"/>
      <c r="S406" s="34"/>
      <c r="T406" s="34"/>
      <c r="U406" s="34"/>
      <c r="V406" s="34"/>
      <c r="W406" s="34"/>
      <c r="X406" s="34"/>
      <c r="Y406" s="34"/>
      <c r="Z406" s="34"/>
    </row>
    <row r="407" spans="1:26" ht="12.75" customHeight="1">
      <c r="A407" s="34"/>
      <c r="B407" s="34"/>
      <c r="C407" s="34"/>
      <c r="D407" s="1344"/>
      <c r="E407" s="1344"/>
      <c r="F407" s="1344"/>
      <c r="G407" s="1344"/>
      <c r="H407" s="34"/>
      <c r="I407" s="34"/>
      <c r="J407" s="34"/>
      <c r="K407" s="34"/>
      <c r="L407" s="34"/>
      <c r="M407" s="34"/>
      <c r="N407" s="34"/>
      <c r="O407" s="34"/>
      <c r="P407" s="34"/>
      <c r="Q407" s="34"/>
      <c r="R407" s="34"/>
      <c r="S407" s="34"/>
      <c r="T407" s="34"/>
      <c r="U407" s="34"/>
      <c r="V407" s="34"/>
      <c r="W407" s="34"/>
      <c r="X407" s="34"/>
      <c r="Y407" s="34"/>
      <c r="Z407" s="34"/>
    </row>
    <row r="408" spans="1:26" ht="12.75" customHeight="1">
      <c r="A408" s="34"/>
      <c r="B408" s="34"/>
      <c r="C408" s="34"/>
      <c r="D408" s="1344"/>
      <c r="E408" s="1344"/>
      <c r="F408" s="1344"/>
      <c r="G408" s="1344"/>
      <c r="H408" s="34"/>
      <c r="I408" s="34"/>
      <c r="J408" s="34"/>
      <c r="K408" s="34"/>
      <c r="L408" s="34"/>
      <c r="M408" s="34"/>
      <c r="N408" s="34"/>
      <c r="O408" s="34"/>
      <c r="P408" s="34"/>
      <c r="Q408" s="34"/>
      <c r="R408" s="34"/>
      <c r="S408" s="34"/>
      <c r="T408" s="34"/>
      <c r="U408" s="34"/>
      <c r="V408" s="34"/>
      <c r="W408" s="34"/>
      <c r="X408" s="34"/>
      <c r="Y408" s="34"/>
      <c r="Z408" s="34"/>
    </row>
    <row r="409" spans="1:26" ht="12.75" customHeight="1">
      <c r="A409" s="34"/>
      <c r="B409" s="34"/>
      <c r="C409" s="34"/>
      <c r="D409" s="1344"/>
      <c r="E409" s="1344"/>
      <c r="F409" s="1344"/>
      <c r="G409" s="1344"/>
      <c r="H409" s="34"/>
      <c r="I409" s="34"/>
      <c r="J409" s="34"/>
      <c r="K409" s="34"/>
      <c r="L409" s="34"/>
      <c r="M409" s="34"/>
      <c r="N409" s="34"/>
      <c r="O409" s="34"/>
      <c r="P409" s="34"/>
      <c r="Q409" s="34"/>
      <c r="R409" s="34"/>
      <c r="S409" s="34"/>
      <c r="T409" s="34"/>
      <c r="U409" s="34"/>
      <c r="V409" s="34"/>
      <c r="W409" s="34"/>
      <c r="X409" s="34"/>
      <c r="Y409" s="34"/>
      <c r="Z409" s="34"/>
    </row>
    <row r="410" spans="1:26" ht="12.75" customHeight="1">
      <c r="A410" s="34"/>
      <c r="B410" s="34"/>
      <c r="C410" s="34"/>
      <c r="D410" s="1344"/>
      <c r="E410" s="1344"/>
      <c r="F410" s="1344"/>
      <c r="G410" s="1344"/>
      <c r="H410" s="34"/>
      <c r="I410" s="34"/>
      <c r="J410" s="34"/>
      <c r="K410" s="34"/>
      <c r="L410" s="34"/>
      <c r="M410" s="34"/>
      <c r="N410" s="34"/>
      <c r="O410" s="34"/>
      <c r="P410" s="34"/>
      <c r="Q410" s="34"/>
      <c r="R410" s="34"/>
      <c r="S410" s="34"/>
      <c r="T410" s="34"/>
      <c r="U410" s="34"/>
      <c r="V410" s="34"/>
      <c r="W410" s="34"/>
      <c r="X410" s="34"/>
      <c r="Y410" s="34"/>
      <c r="Z410" s="34"/>
    </row>
    <row r="411" spans="1:26" ht="12.75" customHeight="1">
      <c r="A411" s="34"/>
      <c r="B411" s="34"/>
      <c r="C411" s="34"/>
      <c r="D411" s="1344"/>
      <c r="E411" s="1344"/>
      <c r="F411" s="1344"/>
      <c r="G411" s="1344"/>
      <c r="H411" s="34"/>
      <c r="I411" s="34"/>
      <c r="J411" s="34"/>
      <c r="K411" s="34"/>
      <c r="L411" s="34"/>
      <c r="M411" s="34"/>
      <c r="N411" s="34"/>
      <c r="O411" s="34"/>
      <c r="P411" s="34"/>
      <c r="Q411" s="34"/>
      <c r="R411" s="34"/>
      <c r="S411" s="34"/>
      <c r="T411" s="34"/>
      <c r="U411" s="34"/>
      <c r="V411" s="34"/>
      <c r="W411" s="34"/>
      <c r="X411" s="34"/>
      <c r="Y411" s="34"/>
      <c r="Z411" s="34"/>
    </row>
    <row r="412" spans="1:26" ht="12.75" customHeight="1">
      <c r="A412" s="34"/>
      <c r="B412" s="34"/>
      <c r="C412" s="34"/>
      <c r="D412" s="1344"/>
      <c r="E412" s="1344"/>
      <c r="F412" s="1344"/>
      <c r="G412" s="1344"/>
      <c r="H412" s="34"/>
      <c r="I412" s="34"/>
      <c r="J412" s="34"/>
      <c r="K412" s="34"/>
      <c r="L412" s="34"/>
      <c r="M412" s="34"/>
      <c r="N412" s="34"/>
      <c r="O412" s="34"/>
      <c r="P412" s="34"/>
      <c r="Q412" s="34"/>
      <c r="R412" s="34"/>
      <c r="S412" s="34"/>
      <c r="T412" s="34"/>
      <c r="U412" s="34"/>
      <c r="V412" s="34"/>
      <c r="W412" s="34"/>
      <c r="X412" s="34"/>
      <c r="Y412" s="34"/>
      <c r="Z412" s="34"/>
    </row>
    <row r="413" spans="1:26" ht="12.75" customHeight="1">
      <c r="A413" s="34"/>
      <c r="B413" s="34"/>
      <c r="C413" s="34"/>
      <c r="D413" s="1344"/>
      <c r="E413" s="1344"/>
      <c r="F413" s="1344"/>
      <c r="G413" s="1344"/>
      <c r="H413" s="34"/>
      <c r="I413" s="34"/>
      <c r="J413" s="34"/>
      <c r="K413" s="34"/>
      <c r="L413" s="34"/>
      <c r="M413" s="34"/>
      <c r="N413" s="34"/>
      <c r="O413" s="34"/>
      <c r="P413" s="34"/>
      <c r="Q413" s="34"/>
      <c r="R413" s="34"/>
      <c r="S413" s="34"/>
      <c r="T413" s="34"/>
      <c r="U413" s="34"/>
      <c r="V413" s="34"/>
      <c r="W413" s="34"/>
      <c r="X413" s="34"/>
      <c r="Y413" s="34"/>
      <c r="Z413" s="34"/>
    </row>
    <row r="414" spans="1:26" ht="12.75" customHeight="1">
      <c r="A414" s="34"/>
      <c r="B414" s="34"/>
      <c r="C414" s="34"/>
      <c r="D414" s="1344"/>
      <c r="E414" s="1344"/>
      <c r="F414" s="1344"/>
      <c r="G414" s="1344"/>
      <c r="H414" s="34"/>
      <c r="I414" s="34"/>
      <c r="J414" s="34"/>
      <c r="K414" s="34"/>
      <c r="L414" s="34"/>
      <c r="M414" s="34"/>
      <c r="N414" s="34"/>
      <c r="O414" s="34"/>
      <c r="P414" s="34"/>
      <c r="Q414" s="34"/>
      <c r="R414" s="34"/>
      <c r="S414" s="34"/>
      <c r="T414" s="34"/>
      <c r="U414" s="34"/>
      <c r="V414" s="34"/>
      <c r="W414" s="34"/>
      <c r="X414" s="34"/>
      <c r="Y414" s="34"/>
      <c r="Z414" s="34"/>
    </row>
    <row r="415" spans="1:26" ht="12.75" customHeight="1">
      <c r="A415" s="34"/>
      <c r="B415" s="34"/>
      <c r="C415" s="34"/>
      <c r="D415" s="1344"/>
      <c r="E415" s="1344"/>
      <c r="F415" s="1344"/>
      <c r="G415" s="1344"/>
      <c r="H415" s="34"/>
      <c r="I415" s="34"/>
      <c r="J415" s="34"/>
      <c r="K415" s="34"/>
      <c r="L415" s="34"/>
      <c r="M415" s="34"/>
      <c r="N415" s="34"/>
      <c r="O415" s="34"/>
      <c r="P415" s="34"/>
      <c r="Q415" s="34"/>
      <c r="R415" s="34"/>
      <c r="S415" s="34"/>
      <c r="T415" s="34"/>
      <c r="U415" s="34"/>
      <c r="V415" s="34"/>
      <c r="W415" s="34"/>
      <c r="X415" s="34"/>
      <c r="Y415" s="34"/>
      <c r="Z415" s="34"/>
    </row>
    <row r="416" spans="1:26" ht="12.75" customHeight="1">
      <c r="A416" s="34"/>
      <c r="B416" s="34"/>
      <c r="C416" s="34"/>
      <c r="D416" s="1344"/>
      <c r="E416" s="1344"/>
      <c r="F416" s="1344"/>
      <c r="G416" s="1344"/>
      <c r="H416" s="34"/>
      <c r="I416" s="34"/>
      <c r="J416" s="34"/>
      <c r="K416" s="34"/>
      <c r="L416" s="34"/>
      <c r="M416" s="34"/>
      <c r="N416" s="34"/>
      <c r="O416" s="34"/>
      <c r="P416" s="34"/>
      <c r="Q416" s="34"/>
      <c r="R416" s="34"/>
      <c r="S416" s="34"/>
      <c r="T416" s="34"/>
      <c r="U416" s="34"/>
      <c r="V416" s="34"/>
      <c r="W416" s="34"/>
      <c r="X416" s="34"/>
      <c r="Y416" s="34"/>
      <c r="Z416" s="34"/>
    </row>
    <row r="417" spans="1:26" ht="12.75" customHeight="1">
      <c r="A417" s="34"/>
      <c r="B417" s="34"/>
      <c r="C417" s="34"/>
      <c r="D417" s="1344"/>
      <c r="E417" s="1344"/>
      <c r="F417" s="1344"/>
      <c r="G417" s="1344"/>
      <c r="H417" s="34"/>
      <c r="I417" s="34"/>
      <c r="J417" s="34"/>
      <c r="K417" s="34"/>
      <c r="L417" s="34"/>
      <c r="M417" s="34"/>
      <c r="N417" s="34"/>
      <c r="O417" s="34"/>
      <c r="P417" s="34"/>
      <c r="Q417" s="34"/>
      <c r="R417" s="34"/>
      <c r="S417" s="34"/>
      <c r="T417" s="34"/>
      <c r="U417" s="34"/>
      <c r="V417" s="34"/>
      <c r="W417" s="34"/>
      <c r="X417" s="34"/>
      <c r="Y417" s="34"/>
      <c r="Z417" s="34"/>
    </row>
    <row r="418" spans="1:26" ht="12.75" customHeight="1">
      <c r="A418" s="34"/>
      <c r="B418" s="34"/>
      <c r="C418" s="34"/>
      <c r="D418" s="1344"/>
      <c r="E418" s="1344"/>
      <c r="F418" s="1344"/>
      <c r="G418" s="1344"/>
      <c r="H418" s="34"/>
      <c r="I418" s="34"/>
      <c r="J418" s="34"/>
      <c r="K418" s="34"/>
      <c r="L418" s="34"/>
      <c r="M418" s="34"/>
      <c r="N418" s="34"/>
      <c r="O418" s="34"/>
      <c r="P418" s="34"/>
      <c r="Q418" s="34"/>
      <c r="R418" s="34"/>
      <c r="S418" s="34"/>
      <c r="T418" s="34"/>
      <c r="U418" s="34"/>
      <c r="V418" s="34"/>
      <c r="W418" s="34"/>
      <c r="X418" s="34"/>
      <c r="Y418" s="34"/>
      <c r="Z418" s="34"/>
    </row>
    <row r="419" spans="1:26" ht="12.75" customHeight="1">
      <c r="A419" s="34"/>
      <c r="B419" s="34"/>
      <c r="C419" s="34"/>
      <c r="D419" s="1344"/>
      <c r="E419" s="1344"/>
      <c r="F419" s="1344"/>
      <c r="G419" s="1344"/>
      <c r="H419" s="34"/>
      <c r="I419" s="34"/>
      <c r="J419" s="34"/>
      <c r="K419" s="34"/>
      <c r="L419" s="34"/>
      <c r="M419" s="34"/>
      <c r="N419" s="34"/>
      <c r="O419" s="34"/>
      <c r="P419" s="34"/>
      <c r="Q419" s="34"/>
      <c r="R419" s="34"/>
      <c r="S419" s="34"/>
      <c r="T419" s="34"/>
      <c r="U419" s="34"/>
      <c r="V419" s="34"/>
      <c r="W419" s="34"/>
      <c r="X419" s="34"/>
      <c r="Y419" s="34"/>
      <c r="Z419" s="34"/>
    </row>
    <row r="420" spans="1:26" ht="12.75" customHeight="1">
      <c r="A420" s="34"/>
      <c r="B420" s="34"/>
      <c r="C420" s="34"/>
      <c r="D420" s="1344"/>
      <c r="E420" s="1344"/>
      <c r="F420" s="1344"/>
      <c r="G420" s="1344"/>
      <c r="H420" s="34"/>
      <c r="I420" s="34"/>
      <c r="J420" s="34"/>
      <c r="K420" s="34"/>
      <c r="L420" s="34"/>
      <c r="M420" s="34"/>
      <c r="N420" s="34"/>
      <c r="O420" s="34"/>
      <c r="P420" s="34"/>
      <c r="Q420" s="34"/>
      <c r="R420" s="34"/>
      <c r="S420" s="34"/>
      <c r="T420" s="34"/>
      <c r="U420" s="34"/>
      <c r="V420" s="34"/>
      <c r="W420" s="34"/>
      <c r="X420" s="34"/>
      <c r="Y420" s="34"/>
      <c r="Z420" s="34"/>
    </row>
    <row r="421" spans="1:26" ht="12.75" customHeight="1">
      <c r="A421" s="34"/>
      <c r="B421" s="34"/>
      <c r="C421" s="34"/>
      <c r="D421" s="1344"/>
      <c r="E421" s="1344"/>
      <c r="F421" s="1344"/>
      <c r="G421" s="1344"/>
      <c r="H421" s="34"/>
      <c r="I421" s="34"/>
      <c r="J421" s="34"/>
      <c r="K421" s="34"/>
      <c r="L421" s="34"/>
      <c r="M421" s="34"/>
      <c r="N421" s="34"/>
      <c r="O421" s="34"/>
      <c r="P421" s="34"/>
      <c r="Q421" s="34"/>
      <c r="R421" s="34"/>
      <c r="S421" s="34"/>
      <c r="T421" s="34"/>
      <c r="U421" s="34"/>
      <c r="V421" s="34"/>
      <c r="W421" s="34"/>
      <c r="X421" s="34"/>
      <c r="Y421" s="34"/>
      <c r="Z421" s="34"/>
    </row>
    <row r="422" spans="1:26" ht="12.75" customHeight="1">
      <c r="A422" s="34"/>
      <c r="B422" s="34"/>
      <c r="C422" s="34"/>
      <c r="D422" s="1344"/>
      <c r="E422" s="1344"/>
      <c r="F422" s="1344"/>
      <c r="G422" s="1344"/>
      <c r="H422" s="34"/>
      <c r="I422" s="34"/>
      <c r="J422" s="34"/>
      <c r="K422" s="34"/>
      <c r="L422" s="34"/>
      <c r="M422" s="34"/>
      <c r="N422" s="34"/>
      <c r="O422" s="34"/>
      <c r="P422" s="34"/>
      <c r="Q422" s="34"/>
      <c r="R422" s="34"/>
      <c r="S422" s="34"/>
      <c r="T422" s="34"/>
      <c r="U422" s="34"/>
      <c r="V422" s="34"/>
      <c r="W422" s="34"/>
      <c r="X422" s="34"/>
      <c r="Y422" s="34"/>
      <c r="Z422" s="34"/>
    </row>
    <row r="423" spans="1:26" ht="12.75" customHeight="1">
      <c r="A423" s="34"/>
      <c r="B423" s="34"/>
      <c r="C423" s="34"/>
      <c r="D423" s="1344"/>
      <c r="E423" s="1344"/>
      <c r="F423" s="1344"/>
      <c r="G423" s="1344"/>
      <c r="H423" s="34"/>
      <c r="I423" s="34"/>
      <c r="J423" s="34"/>
      <c r="K423" s="34"/>
      <c r="L423" s="34"/>
      <c r="M423" s="34"/>
      <c r="N423" s="34"/>
      <c r="O423" s="34"/>
      <c r="P423" s="34"/>
      <c r="Q423" s="34"/>
      <c r="R423" s="34"/>
      <c r="S423" s="34"/>
      <c r="T423" s="34"/>
      <c r="U423" s="34"/>
      <c r="V423" s="34"/>
      <c r="W423" s="34"/>
      <c r="X423" s="34"/>
      <c r="Y423" s="34"/>
      <c r="Z423" s="34"/>
    </row>
    <row r="424" spans="1:26" ht="12.75" customHeight="1">
      <c r="A424" s="34"/>
      <c r="B424" s="34"/>
      <c r="C424" s="34"/>
      <c r="D424" s="1344"/>
      <c r="E424" s="1344"/>
      <c r="F424" s="1344"/>
      <c r="G424" s="1344"/>
      <c r="H424" s="34"/>
      <c r="I424" s="34"/>
      <c r="J424" s="34"/>
      <c r="K424" s="34"/>
      <c r="L424" s="34"/>
      <c r="M424" s="34"/>
      <c r="N424" s="34"/>
      <c r="O424" s="34"/>
      <c r="P424" s="34"/>
      <c r="Q424" s="34"/>
      <c r="R424" s="34"/>
      <c r="S424" s="34"/>
      <c r="T424" s="34"/>
      <c r="U424" s="34"/>
      <c r="V424" s="34"/>
      <c r="W424" s="34"/>
      <c r="X424" s="34"/>
      <c r="Y424" s="34"/>
      <c r="Z424" s="34"/>
    </row>
    <row r="425" spans="1:26" ht="12.75" customHeight="1">
      <c r="A425" s="34"/>
      <c r="B425" s="34"/>
      <c r="C425" s="34"/>
      <c r="D425" s="1344"/>
      <c r="E425" s="1344"/>
      <c r="F425" s="1344"/>
      <c r="G425" s="1344"/>
      <c r="H425" s="34"/>
      <c r="I425" s="34"/>
      <c r="J425" s="34"/>
      <c r="K425" s="34"/>
      <c r="L425" s="34"/>
      <c r="M425" s="34"/>
      <c r="N425" s="34"/>
      <c r="O425" s="34"/>
      <c r="P425" s="34"/>
      <c r="Q425" s="34"/>
      <c r="R425" s="34"/>
      <c r="S425" s="34"/>
      <c r="T425" s="34"/>
      <c r="U425" s="34"/>
      <c r="V425" s="34"/>
      <c r="W425" s="34"/>
      <c r="X425" s="34"/>
      <c r="Y425" s="34"/>
      <c r="Z425" s="34"/>
    </row>
    <row r="426" spans="1:26" ht="12.75" customHeight="1">
      <c r="A426" s="34"/>
      <c r="B426" s="34"/>
      <c r="C426" s="34"/>
      <c r="D426" s="1344"/>
      <c r="E426" s="1344"/>
      <c r="F426" s="1344"/>
      <c r="G426" s="1344"/>
      <c r="H426" s="34"/>
      <c r="I426" s="34"/>
      <c r="J426" s="34"/>
      <c r="K426" s="34"/>
      <c r="L426" s="34"/>
      <c r="M426" s="34"/>
      <c r="N426" s="34"/>
      <c r="O426" s="34"/>
      <c r="P426" s="34"/>
      <c r="Q426" s="34"/>
      <c r="R426" s="34"/>
      <c r="S426" s="34"/>
      <c r="T426" s="34"/>
      <c r="U426" s="34"/>
      <c r="V426" s="34"/>
      <c r="W426" s="34"/>
      <c r="X426" s="34"/>
      <c r="Y426" s="34"/>
      <c r="Z426" s="34"/>
    </row>
    <row r="427" spans="1:26" ht="12.75" customHeight="1">
      <c r="A427" s="34"/>
      <c r="B427" s="34"/>
      <c r="C427" s="34"/>
      <c r="D427" s="1344"/>
      <c r="E427" s="1344"/>
      <c r="F427" s="1344"/>
      <c r="G427" s="1344"/>
      <c r="H427" s="34"/>
      <c r="I427" s="34"/>
      <c r="J427" s="34"/>
      <c r="K427" s="34"/>
      <c r="L427" s="34"/>
      <c r="M427" s="34"/>
      <c r="N427" s="34"/>
      <c r="O427" s="34"/>
      <c r="P427" s="34"/>
      <c r="Q427" s="34"/>
      <c r="R427" s="34"/>
      <c r="S427" s="34"/>
      <c r="T427" s="34"/>
      <c r="U427" s="34"/>
      <c r="V427" s="34"/>
      <c r="W427" s="34"/>
      <c r="X427" s="34"/>
      <c r="Y427" s="34"/>
      <c r="Z427" s="34"/>
    </row>
    <row r="428" spans="1:26" ht="12.75" customHeight="1">
      <c r="A428" s="34"/>
      <c r="B428" s="34"/>
      <c r="C428" s="34"/>
      <c r="D428" s="1344"/>
      <c r="E428" s="1344"/>
      <c r="F428" s="1344"/>
      <c r="G428" s="1344"/>
      <c r="H428" s="34"/>
      <c r="I428" s="34"/>
      <c r="J428" s="34"/>
      <c r="K428" s="34"/>
      <c r="L428" s="34"/>
      <c r="M428" s="34"/>
      <c r="N428" s="34"/>
      <c r="O428" s="34"/>
      <c r="P428" s="34"/>
      <c r="Q428" s="34"/>
      <c r="R428" s="34"/>
      <c r="S428" s="34"/>
      <c r="T428" s="34"/>
      <c r="U428" s="34"/>
      <c r="V428" s="34"/>
      <c r="W428" s="34"/>
      <c r="X428" s="34"/>
      <c r="Y428" s="34"/>
      <c r="Z428" s="34"/>
    </row>
    <row r="429" spans="1:26" ht="12.75" customHeight="1">
      <c r="A429" s="34"/>
      <c r="B429" s="34"/>
      <c r="C429" s="34"/>
      <c r="D429" s="1344"/>
      <c r="E429" s="1344"/>
      <c r="F429" s="1344"/>
      <c r="G429" s="1344"/>
      <c r="H429" s="34"/>
      <c r="I429" s="34"/>
      <c r="J429" s="34"/>
      <c r="K429" s="34"/>
      <c r="L429" s="34"/>
      <c r="M429" s="34"/>
      <c r="N429" s="34"/>
      <c r="O429" s="34"/>
      <c r="P429" s="34"/>
      <c r="Q429" s="34"/>
      <c r="R429" s="34"/>
      <c r="S429" s="34"/>
      <c r="T429" s="34"/>
      <c r="U429" s="34"/>
      <c r="V429" s="34"/>
      <c r="W429" s="34"/>
      <c r="X429" s="34"/>
      <c r="Y429" s="34"/>
      <c r="Z429" s="34"/>
    </row>
    <row r="430" spans="1:26" ht="12.75" customHeight="1">
      <c r="A430" s="34"/>
      <c r="B430" s="34"/>
      <c r="C430" s="34"/>
      <c r="D430" s="1344"/>
      <c r="E430" s="1344"/>
      <c r="F430" s="1344"/>
      <c r="G430" s="1344"/>
      <c r="H430" s="34"/>
      <c r="I430" s="34"/>
      <c r="J430" s="34"/>
      <c r="K430" s="34"/>
      <c r="L430" s="34"/>
      <c r="M430" s="34"/>
      <c r="N430" s="34"/>
      <c r="O430" s="34"/>
      <c r="P430" s="34"/>
      <c r="Q430" s="34"/>
      <c r="R430" s="34"/>
      <c r="S430" s="34"/>
      <c r="T430" s="34"/>
      <c r="U430" s="34"/>
      <c r="V430" s="34"/>
      <c r="W430" s="34"/>
      <c r="X430" s="34"/>
      <c r="Y430" s="34"/>
      <c r="Z430" s="34"/>
    </row>
    <row r="431" spans="1:26" ht="12.75" customHeight="1">
      <c r="A431" s="34"/>
      <c r="B431" s="34"/>
      <c r="C431" s="34"/>
      <c r="D431" s="1344"/>
      <c r="E431" s="1344"/>
      <c r="F431" s="1344"/>
      <c r="G431" s="1344"/>
      <c r="H431" s="34"/>
      <c r="I431" s="34"/>
      <c r="J431" s="34"/>
      <c r="K431" s="34"/>
      <c r="L431" s="34"/>
      <c r="M431" s="34"/>
      <c r="N431" s="34"/>
      <c r="O431" s="34"/>
      <c r="P431" s="34"/>
      <c r="Q431" s="34"/>
      <c r="R431" s="34"/>
      <c r="S431" s="34"/>
      <c r="T431" s="34"/>
      <c r="U431" s="34"/>
      <c r="V431" s="34"/>
      <c r="W431" s="34"/>
      <c r="X431" s="34"/>
      <c r="Y431" s="34"/>
      <c r="Z431" s="34"/>
    </row>
    <row r="432" spans="1:26" ht="12.75" customHeight="1">
      <c r="A432" s="34"/>
      <c r="B432" s="34"/>
      <c r="C432" s="34"/>
      <c r="D432" s="1344"/>
      <c r="E432" s="1344"/>
      <c r="F432" s="1344"/>
      <c r="G432" s="1344"/>
      <c r="H432" s="34"/>
      <c r="I432" s="34"/>
      <c r="J432" s="34"/>
      <c r="K432" s="34"/>
      <c r="L432" s="34"/>
      <c r="M432" s="34"/>
      <c r="N432" s="34"/>
      <c r="O432" s="34"/>
      <c r="P432" s="34"/>
      <c r="Q432" s="34"/>
      <c r="R432" s="34"/>
      <c r="S432" s="34"/>
      <c r="T432" s="34"/>
      <c r="U432" s="34"/>
      <c r="V432" s="34"/>
      <c r="W432" s="34"/>
      <c r="X432" s="34"/>
      <c r="Y432" s="34"/>
      <c r="Z432" s="34"/>
    </row>
    <row r="433" spans="1:26" ht="12.75" customHeight="1">
      <c r="A433" s="34"/>
      <c r="B433" s="34"/>
      <c r="C433" s="34"/>
      <c r="D433" s="1344"/>
      <c r="E433" s="1344"/>
      <c r="F433" s="1344"/>
      <c r="G433" s="1344"/>
      <c r="H433" s="34"/>
      <c r="I433" s="34"/>
      <c r="J433" s="34"/>
      <c r="K433" s="34"/>
      <c r="L433" s="34"/>
      <c r="M433" s="34"/>
      <c r="N433" s="34"/>
      <c r="O433" s="34"/>
      <c r="P433" s="34"/>
      <c r="Q433" s="34"/>
      <c r="R433" s="34"/>
      <c r="S433" s="34"/>
      <c r="T433" s="34"/>
      <c r="U433" s="34"/>
      <c r="V433" s="34"/>
      <c r="W433" s="34"/>
      <c r="X433" s="34"/>
      <c r="Y433" s="34"/>
      <c r="Z433" s="34"/>
    </row>
    <row r="434" spans="1:26" ht="12.75" customHeight="1">
      <c r="A434" s="34"/>
      <c r="B434" s="34"/>
      <c r="C434" s="34"/>
      <c r="D434" s="1344"/>
      <c r="E434" s="1344"/>
      <c r="F434" s="1344"/>
      <c r="G434" s="1344"/>
      <c r="H434" s="34"/>
      <c r="I434" s="34"/>
      <c r="J434" s="34"/>
      <c r="K434" s="34"/>
      <c r="L434" s="34"/>
      <c r="M434" s="34"/>
      <c r="N434" s="34"/>
      <c r="O434" s="34"/>
      <c r="P434" s="34"/>
      <c r="Q434" s="34"/>
      <c r="R434" s="34"/>
      <c r="S434" s="34"/>
      <c r="T434" s="34"/>
      <c r="U434" s="34"/>
      <c r="V434" s="34"/>
      <c r="W434" s="34"/>
      <c r="X434" s="34"/>
      <c r="Y434" s="34"/>
      <c r="Z434" s="34"/>
    </row>
    <row r="435" spans="1:26" ht="12.75" customHeight="1">
      <c r="A435" s="34"/>
      <c r="B435" s="34"/>
      <c r="C435" s="34"/>
      <c r="D435" s="1344"/>
      <c r="E435" s="1344"/>
      <c r="F435" s="1344"/>
      <c r="G435" s="1344"/>
      <c r="H435" s="34"/>
      <c r="I435" s="34"/>
      <c r="J435" s="34"/>
      <c r="K435" s="34"/>
      <c r="L435" s="34"/>
      <c r="M435" s="34"/>
      <c r="N435" s="34"/>
      <c r="O435" s="34"/>
      <c r="P435" s="34"/>
      <c r="Q435" s="34"/>
      <c r="R435" s="34"/>
      <c r="S435" s="34"/>
      <c r="T435" s="34"/>
      <c r="U435" s="34"/>
      <c r="V435" s="34"/>
      <c r="W435" s="34"/>
      <c r="X435" s="34"/>
      <c r="Y435" s="34"/>
      <c r="Z435" s="34"/>
    </row>
    <row r="436" spans="1:26" ht="12.75" customHeight="1">
      <c r="A436" s="34"/>
      <c r="B436" s="34"/>
      <c r="C436" s="34"/>
      <c r="D436" s="1344"/>
      <c r="E436" s="1344"/>
      <c r="F436" s="1344"/>
      <c r="G436" s="1344"/>
      <c r="H436" s="34"/>
      <c r="I436" s="34"/>
      <c r="J436" s="34"/>
      <c r="K436" s="34"/>
      <c r="L436" s="34"/>
      <c r="M436" s="34"/>
      <c r="N436" s="34"/>
      <c r="O436" s="34"/>
      <c r="P436" s="34"/>
      <c r="Q436" s="34"/>
      <c r="R436" s="34"/>
      <c r="S436" s="34"/>
      <c r="T436" s="34"/>
      <c r="U436" s="34"/>
      <c r="V436" s="34"/>
      <c r="W436" s="34"/>
      <c r="X436" s="34"/>
      <c r="Y436" s="34"/>
      <c r="Z436" s="34"/>
    </row>
    <row r="437" spans="1:26" ht="12.75" customHeight="1">
      <c r="A437" s="34"/>
      <c r="B437" s="34"/>
      <c r="C437" s="34"/>
      <c r="D437" s="1344"/>
      <c r="E437" s="1344"/>
      <c r="F437" s="1344"/>
      <c r="G437" s="1344"/>
      <c r="H437" s="34"/>
      <c r="I437" s="34"/>
      <c r="J437" s="34"/>
      <c r="K437" s="34"/>
      <c r="L437" s="34"/>
      <c r="M437" s="34"/>
      <c r="N437" s="34"/>
      <c r="O437" s="34"/>
      <c r="P437" s="34"/>
      <c r="Q437" s="34"/>
      <c r="R437" s="34"/>
      <c r="S437" s="34"/>
      <c r="T437" s="34"/>
      <c r="U437" s="34"/>
      <c r="V437" s="34"/>
      <c r="W437" s="34"/>
      <c r="X437" s="34"/>
      <c r="Y437" s="34"/>
      <c r="Z437" s="34"/>
    </row>
    <row r="438" spans="1:26" ht="12.75" customHeight="1">
      <c r="A438" s="34"/>
      <c r="B438" s="34"/>
      <c r="C438" s="34"/>
      <c r="D438" s="1344"/>
      <c r="E438" s="1344"/>
      <c r="F438" s="1344"/>
      <c r="G438" s="1344"/>
      <c r="H438" s="34"/>
      <c r="I438" s="34"/>
      <c r="J438" s="34"/>
      <c r="K438" s="34"/>
      <c r="L438" s="34"/>
      <c r="M438" s="34"/>
      <c r="N438" s="34"/>
      <c r="O438" s="34"/>
      <c r="P438" s="34"/>
      <c r="Q438" s="34"/>
      <c r="R438" s="34"/>
      <c r="S438" s="34"/>
      <c r="T438" s="34"/>
      <c r="U438" s="34"/>
      <c r="V438" s="34"/>
      <c r="W438" s="34"/>
      <c r="X438" s="34"/>
      <c r="Y438" s="34"/>
      <c r="Z438" s="34"/>
    </row>
    <row r="439" spans="1:26" ht="12.75" customHeight="1">
      <c r="A439" s="34"/>
      <c r="B439" s="34"/>
      <c r="C439" s="34"/>
      <c r="D439" s="1344"/>
      <c r="E439" s="1344"/>
      <c r="F439" s="1344"/>
      <c r="G439" s="1344"/>
      <c r="H439" s="34"/>
      <c r="I439" s="34"/>
      <c r="J439" s="34"/>
      <c r="K439" s="34"/>
      <c r="L439" s="34"/>
      <c r="M439" s="34"/>
      <c r="N439" s="34"/>
      <c r="O439" s="34"/>
      <c r="P439" s="34"/>
      <c r="Q439" s="34"/>
      <c r="R439" s="34"/>
      <c r="S439" s="34"/>
      <c r="T439" s="34"/>
      <c r="U439" s="34"/>
      <c r="V439" s="34"/>
      <c r="W439" s="34"/>
      <c r="X439" s="34"/>
      <c r="Y439" s="34"/>
      <c r="Z439" s="34"/>
    </row>
    <row r="440" spans="1:26" ht="12.75" customHeight="1">
      <c r="A440" s="34"/>
      <c r="B440" s="34"/>
      <c r="C440" s="34"/>
      <c r="D440" s="1344"/>
      <c r="E440" s="1344"/>
      <c r="F440" s="1344"/>
      <c r="G440" s="1344"/>
      <c r="H440" s="34"/>
      <c r="I440" s="34"/>
      <c r="J440" s="34"/>
      <c r="K440" s="34"/>
      <c r="L440" s="34"/>
      <c r="M440" s="34"/>
      <c r="N440" s="34"/>
      <c r="O440" s="34"/>
      <c r="P440" s="34"/>
      <c r="Q440" s="34"/>
      <c r="R440" s="34"/>
      <c r="S440" s="34"/>
      <c r="T440" s="34"/>
      <c r="U440" s="34"/>
      <c r="V440" s="34"/>
      <c r="W440" s="34"/>
      <c r="X440" s="34"/>
      <c r="Y440" s="34"/>
      <c r="Z440" s="34"/>
    </row>
    <row r="441" spans="1:26" ht="12.75" customHeight="1">
      <c r="A441" s="34"/>
      <c r="B441" s="34"/>
      <c r="C441" s="34"/>
      <c r="D441" s="1344"/>
      <c r="E441" s="1344"/>
      <c r="F441" s="1344"/>
      <c r="G441" s="1344"/>
      <c r="H441" s="34"/>
      <c r="I441" s="34"/>
      <c r="J441" s="34"/>
      <c r="K441" s="34"/>
      <c r="L441" s="34"/>
      <c r="M441" s="34"/>
      <c r="N441" s="34"/>
      <c r="O441" s="34"/>
      <c r="P441" s="34"/>
      <c r="Q441" s="34"/>
      <c r="R441" s="34"/>
      <c r="S441" s="34"/>
      <c r="T441" s="34"/>
      <c r="U441" s="34"/>
      <c r="V441" s="34"/>
      <c r="W441" s="34"/>
      <c r="X441" s="34"/>
      <c r="Y441" s="34"/>
      <c r="Z441" s="34"/>
    </row>
    <row r="442" spans="1:26" ht="12.75" customHeight="1">
      <c r="A442" s="34"/>
      <c r="B442" s="34"/>
      <c r="C442" s="34"/>
      <c r="D442" s="1344"/>
      <c r="E442" s="1344"/>
      <c r="F442" s="1344"/>
      <c r="G442" s="1344"/>
      <c r="H442" s="34"/>
      <c r="I442" s="34"/>
      <c r="J442" s="34"/>
      <c r="K442" s="34"/>
      <c r="L442" s="34"/>
      <c r="M442" s="34"/>
      <c r="N442" s="34"/>
      <c r="O442" s="34"/>
      <c r="P442" s="34"/>
      <c r="Q442" s="34"/>
      <c r="R442" s="34"/>
      <c r="S442" s="34"/>
      <c r="T442" s="34"/>
      <c r="U442" s="34"/>
      <c r="V442" s="34"/>
      <c r="W442" s="34"/>
      <c r="X442" s="34"/>
      <c r="Y442" s="34"/>
      <c r="Z442" s="34"/>
    </row>
    <row r="443" spans="1:26" ht="12.75" customHeight="1">
      <c r="A443" s="34"/>
      <c r="B443" s="34"/>
      <c r="C443" s="34"/>
      <c r="D443" s="1344"/>
      <c r="E443" s="1344"/>
      <c r="F443" s="1344"/>
      <c r="G443" s="1344"/>
      <c r="H443" s="34"/>
      <c r="I443" s="34"/>
      <c r="J443" s="34"/>
      <c r="K443" s="34"/>
      <c r="L443" s="34"/>
      <c r="M443" s="34"/>
      <c r="N443" s="34"/>
      <c r="O443" s="34"/>
      <c r="P443" s="34"/>
      <c r="Q443" s="34"/>
      <c r="R443" s="34"/>
      <c r="S443" s="34"/>
      <c r="T443" s="34"/>
      <c r="U443" s="34"/>
      <c r="V443" s="34"/>
      <c r="W443" s="34"/>
      <c r="X443" s="34"/>
      <c r="Y443" s="34"/>
      <c r="Z443" s="34"/>
    </row>
    <row r="444" spans="1:26" ht="12.75" customHeight="1">
      <c r="A444" s="34"/>
      <c r="B444" s="34"/>
      <c r="C444" s="34"/>
      <c r="D444" s="1344"/>
      <c r="E444" s="1344"/>
      <c r="F444" s="1344"/>
      <c r="G444" s="1344"/>
      <c r="H444" s="34"/>
      <c r="I444" s="34"/>
      <c r="J444" s="34"/>
      <c r="K444" s="34"/>
      <c r="L444" s="34"/>
      <c r="M444" s="34"/>
      <c r="N444" s="34"/>
      <c r="O444" s="34"/>
      <c r="P444" s="34"/>
      <c r="Q444" s="34"/>
      <c r="R444" s="34"/>
      <c r="S444" s="34"/>
      <c r="T444" s="34"/>
      <c r="U444" s="34"/>
      <c r="V444" s="34"/>
      <c r="W444" s="34"/>
      <c r="X444" s="34"/>
      <c r="Y444" s="34"/>
      <c r="Z444" s="34"/>
    </row>
    <row r="445" spans="1:26" ht="12.75" customHeight="1">
      <c r="A445" s="34"/>
      <c r="B445" s="34"/>
      <c r="C445" s="34"/>
      <c r="D445" s="1344"/>
      <c r="E445" s="1344"/>
      <c r="F445" s="1344"/>
      <c r="G445" s="1344"/>
      <c r="H445" s="34"/>
      <c r="I445" s="34"/>
      <c r="J445" s="34"/>
      <c r="K445" s="34"/>
      <c r="L445" s="34"/>
      <c r="M445" s="34"/>
      <c r="N445" s="34"/>
      <c r="O445" s="34"/>
      <c r="P445" s="34"/>
      <c r="Q445" s="34"/>
      <c r="R445" s="34"/>
      <c r="S445" s="34"/>
      <c r="T445" s="34"/>
      <c r="U445" s="34"/>
      <c r="V445" s="34"/>
      <c r="W445" s="34"/>
      <c r="X445" s="34"/>
      <c r="Y445" s="34"/>
      <c r="Z445" s="34"/>
    </row>
    <row r="446" spans="1:26" ht="12.75" customHeight="1">
      <c r="A446" s="34"/>
      <c r="B446" s="34"/>
      <c r="C446" s="34"/>
      <c r="D446" s="1344"/>
      <c r="E446" s="1344"/>
      <c r="F446" s="1344"/>
      <c r="G446" s="1344"/>
      <c r="H446" s="34"/>
      <c r="I446" s="34"/>
      <c r="J446" s="34"/>
      <c r="K446" s="34"/>
      <c r="L446" s="34"/>
      <c r="M446" s="34"/>
      <c r="N446" s="34"/>
      <c r="O446" s="34"/>
      <c r="P446" s="34"/>
      <c r="Q446" s="34"/>
      <c r="R446" s="34"/>
      <c r="S446" s="34"/>
      <c r="T446" s="34"/>
      <c r="U446" s="34"/>
      <c r="V446" s="34"/>
      <c r="W446" s="34"/>
      <c r="X446" s="34"/>
      <c r="Y446" s="34"/>
      <c r="Z446" s="34"/>
    </row>
    <row r="447" spans="1:26" ht="12.75" customHeight="1">
      <c r="A447" s="34"/>
      <c r="B447" s="34"/>
      <c r="C447" s="34"/>
      <c r="D447" s="1344"/>
      <c r="E447" s="1344"/>
      <c r="F447" s="1344"/>
      <c r="G447" s="1344"/>
      <c r="H447" s="34"/>
      <c r="I447" s="34"/>
      <c r="J447" s="34"/>
      <c r="K447" s="34"/>
      <c r="L447" s="34"/>
      <c r="M447" s="34"/>
      <c r="N447" s="34"/>
      <c r="O447" s="34"/>
      <c r="P447" s="34"/>
      <c r="Q447" s="34"/>
      <c r="R447" s="34"/>
      <c r="S447" s="34"/>
      <c r="T447" s="34"/>
      <c r="U447" s="34"/>
      <c r="V447" s="34"/>
      <c r="W447" s="34"/>
      <c r="X447" s="34"/>
      <c r="Y447" s="34"/>
      <c r="Z447" s="34"/>
    </row>
    <row r="448" spans="1:26" ht="12.75" customHeight="1">
      <c r="A448" s="34"/>
      <c r="B448" s="34"/>
      <c r="C448" s="34"/>
      <c r="D448" s="1344"/>
      <c r="E448" s="1344"/>
      <c r="F448" s="1344"/>
      <c r="G448" s="1344"/>
      <c r="H448" s="34"/>
      <c r="I448" s="34"/>
      <c r="J448" s="34"/>
      <c r="K448" s="34"/>
      <c r="L448" s="34"/>
      <c r="M448" s="34"/>
      <c r="N448" s="34"/>
      <c r="O448" s="34"/>
      <c r="P448" s="34"/>
      <c r="Q448" s="34"/>
      <c r="R448" s="34"/>
      <c r="S448" s="34"/>
      <c r="T448" s="34"/>
      <c r="U448" s="34"/>
      <c r="V448" s="34"/>
      <c r="W448" s="34"/>
      <c r="X448" s="34"/>
      <c r="Y448" s="34"/>
      <c r="Z448" s="34"/>
    </row>
    <row r="449" spans="1:26" ht="12.75" customHeight="1">
      <c r="A449" s="34"/>
      <c r="B449" s="34"/>
      <c r="C449" s="34"/>
      <c r="D449" s="1344"/>
      <c r="E449" s="1344"/>
      <c r="F449" s="1344"/>
      <c r="G449" s="1344"/>
      <c r="H449" s="34"/>
      <c r="I449" s="34"/>
      <c r="J449" s="34"/>
      <c r="K449" s="34"/>
      <c r="L449" s="34"/>
      <c r="M449" s="34"/>
      <c r="N449" s="34"/>
      <c r="O449" s="34"/>
      <c r="P449" s="34"/>
      <c r="Q449" s="34"/>
      <c r="R449" s="34"/>
      <c r="S449" s="34"/>
      <c r="T449" s="34"/>
      <c r="U449" s="34"/>
      <c r="V449" s="34"/>
      <c r="W449" s="34"/>
      <c r="X449" s="34"/>
      <c r="Y449" s="34"/>
      <c r="Z449" s="34"/>
    </row>
    <row r="450" spans="1:26" ht="12.75" customHeight="1">
      <c r="A450" s="34"/>
      <c r="B450" s="34"/>
      <c r="C450" s="34"/>
      <c r="D450" s="1344"/>
      <c r="E450" s="1344"/>
      <c r="F450" s="1344"/>
      <c r="G450" s="1344"/>
      <c r="H450" s="34"/>
      <c r="I450" s="34"/>
      <c r="J450" s="34"/>
      <c r="K450" s="34"/>
      <c r="L450" s="34"/>
      <c r="M450" s="34"/>
      <c r="N450" s="34"/>
      <c r="O450" s="34"/>
      <c r="P450" s="34"/>
      <c r="Q450" s="34"/>
      <c r="R450" s="34"/>
      <c r="S450" s="34"/>
      <c r="T450" s="34"/>
      <c r="U450" s="34"/>
      <c r="V450" s="34"/>
      <c r="W450" s="34"/>
      <c r="X450" s="34"/>
      <c r="Y450" s="34"/>
      <c r="Z450" s="34"/>
    </row>
    <row r="451" spans="1:26" ht="12.75" customHeight="1">
      <c r="A451" s="34"/>
      <c r="B451" s="34"/>
      <c r="C451" s="34"/>
      <c r="D451" s="1344"/>
      <c r="E451" s="1344"/>
      <c r="F451" s="1344"/>
      <c r="G451" s="1344"/>
      <c r="H451" s="34"/>
      <c r="I451" s="34"/>
      <c r="J451" s="34"/>
      <c r="K451" s="34"/>
      <c r="L451" s="34"/>
      <c r="M451" s="34"/>
      <c r="N451" s="34"/>
      <c r="O451" s="34"/>
      <c r="P451" s="34"/>
      <c r="Q451" s="34"/>
      <c r="R451" s="34"/>
      <c r="S451" s="34"/>
      <c r="T451" s="34"/>
      <c r="U451" s="34"/>
      <c r="V451" s="34"/>
      <c r="W451" s="34"/>
      <c r="X451" s="34"/>
      <c r="Y451" s="34"/>
      <c r="Z451" s="34"/>
    </row>
    <row r="452" spans="1:26" ht="12.75" customHeight="1">
      <c r="A452" s="34"/>
      <c r="B452" s="34"/>
      <c r="C452" s="34"/>
      <c r="D452" s="1344"/>
      <c r="E452" s="1344"/>
      <c r="F452" s="1344"/>
      <c r="G452" s="1344"/>
      <c r="H452" s="34"/>
      <c r="I452" s="34"/>
      <c r="J452" s="34"/>
      <c r="K452" s="34"/>
      <c r="L452" s="34"/>
      <c r="M452" s="34"/>
      <c r="N452" s="34"/>
      <c r="O452" s="34"/>
      <c r="P452" s="34"/>
      <c r="Q452" s="34"/>
      <c r="R452" s="34"/>
      <c r="S452" s="34"/>
      <c r="T452" s="34"/>
      <c r="U452" s="34"/>
      <c r="V452" s="34"/>
      <c r="W452" s="34"/>
      <c r="X452" s="34"/>
      <c r="Y452" s="34"/>
      <c r="Z452" s="34"/>
    </row>
    <row r="453" spans="1:26" ht="12.75" customHeight="1">
      <c r="A453" s="34"/>
      <c r="B453" s="34"/>
      <c r="C453" s="34"/>
      <c r="D453" s="1344"/>
      <c r="E453" s="1344"/>
      <c r="F453" s="1344"/>
      <c r="G453" s="1344"/>
      <c r="H453" s="34"/>
      <c r="I453" s="34"/>
      <c r="J453" s="34"/>
      <c r="K453" s="34"/>
      <c r="L453" s="34"/>
      <c r="M453" s="34"/>
      <c r="N453" s="34"/>
      <c r="O453" s="34"/>
      <c r="P453" s="34"/>
      <c r="Q453" s="34"/>
      <c r="R453" s="34"/>
      <c r="S453" s="34"/>
      <c r="T453" s="34"/>
      <c r="U453" s="34"/>
      <c r="V453" s="34"/>
      <c r="W453" s="34"/>
      <c r="X453" s="34"/>
      <c r="Y453" s="34"/>
      <c r="Z453" s="34"/>
    </row>
    <row r="454" spans="1:26" ht="12.75" customHeight="1">
      <c r="A454" s="34"/>
      <c r="B454" s="34"/>
      <c r="C454" s="34"/>
      <c r="D454" s="1344"/>
      <c r="E454" s="1344"/>
      <c r="F454" s="1344"/>
      <c r="G454" s="1344"/>
      <c r="H454" s="34"/>
      <c r="I454" s="34"/>
      <c r="J454" s="34"/>
      <c r="K454" s="34"/>
      <c r="L454" s="34"/>
      <c r="M454" s="34"/>
      <c r="N454" s="34"/>
      <c r="O454" s="34"/>
      <c r="P454" s="34"/>
      <c r="Q454" s="34"/>
      <c r="R454" s="34"/>
      <c r="S454" s="34"/>
      <c r="T454" s="34"/>
      <c r="U454" s="34"/>
      <c r="V454" s="34"/>
      <c r="W454" s="34"/>
      <c r="X454" s="34"/>
      <c r="Y454" s="34"/>
      <c r="Z454" s="34"/>
    </row>
    <row r="455" spans="1:26" ht="12.75" customHeight="1">
      <c r="A455" s="34"/>
      <c r="B455" s="34"/>
      <c r="C455" s="34"/>
      <c r="D455" s="1344"/>
      <c r="E455" s="1344"/>
      <c r="F455" s="1344"/>
      <c r="G455" s="1344"/>
      <c r="H455" s="34"/>
      <c r="I455" s="34"/>
      <c r="J455" s="34"/>
      <c r="K455" s="34"/>
      <c r="L455" s="34"/>
      <c r="M455" s="34"/>
      <c r="N455" s="34"/>
      <c r="O455" s="34"/>
      <c r="P455" s="34"/>
      <c r="Q455" s="34"/>
      <c r="R455" s="34"/>
      <c r="S455" s="34"/>
      <c r="T455" s="34"/>
      <c r="U455" s="34"/>
      <c r="V455" s="34"/>
      <c r="W455" s="34"/>
      <c r="X455" s="34"/>
      <c r="Y455" s="34"/>
      <c r="Z455" s="34"/>
    </row>
    <row r="456" spans="1:26" ht="12.75" customHeight="1">
      <c r="A456" s="34"/>
      <c r="B456" s="34"/>
      <c r="C456" s="34"/>
      <c r="D456" s="1344"/>
      <c r="E456" s="1344"/>
      <c r="F456" s="1344"/>
      <c r="G456" s="1344"/>
      <c r="H456" s="34"/>
      <c r="I456" s="34"/>
      <c r="J456" s="34"/>
      <c r="K456" s="34"/>
      <c r="L456" s="34"/>
      <c r="M456" s="34"/>
      <c r="N456" s="34"/>
      <c r="O456" s="34"/>
      <c r="P456" s="34"/>
      <c r="Q456" s="34"/>
      <c r="R456" s="34"/>
      <c r="S456" s="34"/>
      <c r="T456" s="34"/>
      <c r="U456" s="34"/>
      <c r="V456" s="34"/>
      <c r="W456" s="34"/>
      <c r="X456" s="34"/>
      <c r="Y456" s="34"/>
      <c r="Z456" s="34"/>
    </row>
    <row r="457" spans="1:26" ht="12.75" customHeight="1">
      <c r="A457" s="34"/>
      <c r="B457" s="34"/>
      <c r="C457" s="34"/>
      <c r="D457" s="1344"/>
      <c r="E457" s="1344"/>
      <c r="F457" s="1344"/>
      <c r="G457" s="1344"/>
      <c r="H457" s="34"/>
      <c r="I457" s="34"/>
      <c r="J457" s="34"/>
      <c r="K457" s="34"/>
      <c r="L457" s="34"/>
      <c r="M457" s="34"/>
      <c r="N457" s="34"/>
      <c r="O457" s="34"/>
      <c r="P457" s="34"/>
      <c r="Q457" s="34"/>
      <c r="R457" s="34"/>
      <c r="S457" s="34"/>
      <c r="T457" s="34"/>
      <c r="U457" s="34"/>
      <c r="V457" s="34"/>
      <c r="W457" s="34"/>
      <c r="X457" s="34"/>
      <c r="Y457" s="34"/>
      <c r="Z457" s="34"/>
    </row>
    <row r="458" spans="1:26" ht="12.75" customHeight="1">
      <c r="A458" s="34"/>
      <c r="B458" s="34"/>
      <c r="C458" s="34"/>
      <c r="D458" s="1344"/>
      <c r="E458" s="1344"/>
      <c r="F458" s="1344"/>
      <c r="G458" s="1344"/>
      <c r="H458" s="34"/>
      <c r="I458" s="34"/>
      <c r="J458" s="34"/>
      <c r="K458" s="34"/>
      <c r="L458" s="34"/>
      <c r="M458" s="34"/>
      <c r="N458" s="34"/>
      <c r="O458" s="34"/>
      <c r="P458" s="34"/>
      <c r="Q458" s="34"/>
      <c r="R458" s="34"/>
      <c r="S458" s="34"/>
      <c r="T458" s="34"/>
      <c r="U458" s="34"/>
      <c r="V458" s="34"/>
      <c r="W458" s="34"/>
      <c r="X458" s="34"/>
      <c r="Y458" s="34"/>
      <c r="Z458" s="34"/>
    </row>
    <row r="459" spans="1:26" ht="12.75" customHeight="1">
      <c r="A459" s="34"/>
      <c r="B459" s="34"/>
      <c r="C459" s="34"/>
      <c r="D459" s="1344"/>
      <c r="E459" s="1344"/>
      <c r="F459" s="1344"/>
      <c r="G459" s="1344"/>
      <c r="H459" s="34"/>
      <c r="I459" s="34"/>
      <c r="J459" s="34"/>
      <c r="K459" s="34"/>
      <c r="L459" s="34"/>
      <c r="M459" s="34"/>
      <c r="N459" s="34"/>
      <c r="O459" s="34"/>
      <c r="P459" s="34"/>
      <c r="Q459" s="34"/>
      <c r="R459" s="34"/>
      <c r="S459" s="34"/>
      <c r="T459" s="34"/>
      <c r="U459" s="34"/>
      <c r="V459" s="34"/>
      <c r="W459" s="34"/>
      <c r="X459" s="34"/>
      <c r="Y459" s="34"/>
      <c r="Z459" s="34"/>
    </row>
    <row r="460" spans="1:26" ht="12.75" customHeight="1">
      <c r="A460" s="34"/>
      <c r="B460" s="34"/>
      <c r="C460" s="34"/>
      <c r="D460" s="1344"/>
      <c r="E460" s="1344"/>
      <c r="F460" s="1344"/>
      <c r="G460" s="1344"/>
      <c r="H460" s="34"/>
      <c r="I460" s="34"/>
      <c r="J460" s="34"/>
      <c r="K460" s="34"/>
      <c r="L460" s="34"/>
      <c r="M460" s="34"/>
      <c r="N460" s="34"/>
      <c r="O460" s="34"/>
      <c r="P460" s="34"/>
      <c r="Q460" s="34"/>
      <c r="R460" s="34"/>
      <c r="S460" s="34"/>
      <c r="T460" s="34"/>
      <c r="U460" s="34"/>
      <c r="V460" s="34"/>
      <c r="W460" s="34"/>
      <c r="X460" s="34"/>
      <c r="Y460" s="34"/>
      <c r="Z460" s="34"/>
    </row>
    <row r="461" spans="1:26" ht="12.75" customHeight="1">
      <c r="A461" s="34"/>
      <c r="B461" s="34"/>
      <c r="C461" s="34"/>
      <c r="D461" s="1344"/>
      <c r="E461" s="1344"/>
      <c r="F461" s="1344"/>
      <c r="G461" s="1344"/>
      <c r="H461" s="34"/>
      <c r="I461" s="34"/>
      <c r="J461" s="34"/>
      <c r="K461" s="34"/>
      <c r="L461" s="34"/>
      <c r="M461" s="34"/>
      <c r="N461" s="34"/>
      <c r="O461" s="34"/>
      <c r="P461" s="34"/>
      <c r="Q461" s="34"/>
      <c r="R461" s="34"/>
      <c r="S461" s="34"/>
      <c r="T461" s="34"/>
      <c r="U461" s="34"/>
      <c r="V461" s="34"/>
      <c r="W461" s="34"/>
      <c r="X461" s="34"/>
      <c r="Y461" s="34"/>
      <c r="Z461" s="34"/>
    </row>
    <row r="462" spans="1:26" ht="12.75" customHeight="1">
      <c r="A462" s="34"/>
      <c r="B462" s="34"/>
      <c r="C462" s="34"/>
      <c r="D462" s="1344"/>
      <c r="E462" s="1344"/>
      <c r="F462" s="1344"/>
      <c r="G462" s="1344"/>
      <c r="H462" s="34"/>
      <c r="I462" s="34"/>
      <c r="J462" s="34"/>
      <c r="K462" s="34"/>
      <c r="L462" s="34"/>
      <c r="M462" s="34"/>
      <c r="N462" s="34"/>
      <c r="O462" s="34"/>
      <c r="P462" s="34"/>
      <c r="Q462" s="34"/>
      <c r="R462" s="34"/>
      <c r="S462" s="34"/>
      <c r="T462" s="34"/>
      <c r="U462" s="34"/>
      <c r="V462" s="34"/>
      <c r="W462" s="34"/>
      <c r="X462" s="34"/>
      <c r="Y462" s="34"/>
      <c r="Z462" s="34"/>
    </row>
    <row r="463" spans="1:26" ht="12.75" customHeight="1">
      <c r="A463" s="34"/>
      <c r="B463" s="34"/>
      <c r="C463" s="34"/>
      <c r="D463" s="1344"/>
      <c r="E463" s="1344"/>
      <c r="F463" s="1344"/>
      <c r="G463" s="1344"/>
      <c r="H463" s="34"/>
      <c r="I463" s="34"/>
      <c r="J463" s="34"/>
      <c r="K463" s="34"/>
      <c r="L463" s="34"/>
      <c r="M463" s="34"/>
      <c r="N463" s="34"/>
      <c r="O463" s="34"/>
      <c r="P463" s="34"/>
      <c r="Q463" s="34"/>
      <c r="R463" s="34"/>
      <c r="S463" s="34"/>
      <c r="T463" s="34"/>
      <c r="U463" s="34"/>
      <c r="V463" s="34"/>
      <c r="W463" s="34"/>
      <c r="X463" s="34"/>
      <c r="Y463" s="34"/>
      <c r="Z463" s="34"/>
    </row>
    <row r="464" spans="1:26" ht="12.75" customHeight="1">
      <c r="A464" s="34"/>
      <c r="B464" s="34"/>
      <c r="C464" s="34"/>
      <c r="D464" s="1344"/>
      <c r="E464" s="1344"/>
      <c r="F464" s="1344"/>
      <c r="G464" s="1344"/>
      <c r="H464" s="34"/>
      <c r="I464" s="34"/>
      <c r="J464" s="34"/>
      <c r="K464" s="34"/>
      <c r="L464" s="34"/>
      <c r="M464" s="34"/>
      <c r="N464" s="34"/>
      <c r="O464" s="34"/>
      <c r="P464" s="34"/>
      <c r="Q464" s="34"/>
      <c r="R464" s="34"/>
      <c r="S464" s="34"/>
      <c r="T464" s="34"/>
      <c r="U464" s="34"/>
      <c r="V464" s="34"/>
      <c r="W464" s="34"/>
      <c r="X464" s="34"/>
      <c r="Y464" s="34"/>
      <c r="Z464" s="34"/>
    </row>
    <row r="465" spans="1:26" ht="12.75" customHeight="1">
      <c r="A465" s="34"/>
      <c r="B465" s="34"/>
      <c r="C465" s="34"/>
      <c r="D465" s="1344"/>
      <c r="E465" s="1344"/>
      <c r="F465" s="1344"/>
      <c r="G465" s="1344"/>
      <c r="H465" s="34"/>
      <c r="I465" s="34"/>
      <c r="J465" s="34"/>
      <c r="K465" s="34"/>
      <c r="L465" s="34"/>
      <c r="M465" s="34"/>
      <c r="N465" s="34"/>
      <c r="O465" s="34"/>
      <c r="P465" s="34"/>
      <c r="Q465" s="34"/>
      <c r="R465" s="34"/>
      <c r="S465" s="34"/>
      <c r="T465" s="34"/>
      <c r="U465" s="34"/>
      <c r="V465" s="34"/>
      <c r="W465" s="34"/>
      <c r="X465" s="34"/>
      <c r="Y465" s="34"/>
      <c r="Z465" s="34"/>
    </row>
    <row r="466" spans="1:26" ht="12.75" customHeight="1">
      <c r="A466" s="34"/>
      <c r="B466" s="34"/>
      <c r="C466" s="34"/>
      <c r="D466" s="1344"/>
      <c r="E466" s="1344"/>
      <c r="F466" s="1344"/>
      <c r="G466" s="1344"/>
      <c r="H466" s="34"/>
      <c r="I466" s="34"/>
      <c r="J466" s="34"/>
      <c r="K466" s="34"/>
      <c r="L466" s="34"/>
      <c r="M466" s="34"/>
      <c r="N466" s="34"/>
      <c r="O466" s="34"/>
      <c r="P466" s="34"/>
      <c r="Q466" s="34"/>
      <c r="R466" s="34"/>
      <c r="S466" s="34"/>
      <c r="T466" s="34"/>
      <c r="U466" s="34"/>
      <c r="V466" s="34"/>
      <c r="W466" s="34"/>
      <c r="X466" s="34"/>
      <c r="Y466" s="34"/>
      <c r="Z466" s="34"/>
    </row>
    <row r="467" spans="1:26" ht="12.75" customHeight="1">
      <c r="A467" s="34"/>
      <c r="B467" s="34"/>
      <c r="C467" s="34"/>
      <c r="D467" s="1344"/>
      <c r="E467" s="1344"/>
      <c r="F467" s="1344"/>
      <c r="G467" s="1344"/>
      <c r="H467" s="34"/>
      <c r="I467" s="34"/>
      <c r="J467" s="34"/>
      <c r="K467" s="34"/>
      <c r="L467" s="34"/>
      <c r="M467" s="34"/>
      <c r="N467" s="34"/>
      <c r="O467" s="34"/>
      <c r="P467" s="34"/>
      <c r="Q467" s="34"/>
      <c r="R467" s="34"/>
      <c r="S467" s="34"/>
      <c r="T467" s="34"/>
      <c r="U467" s="34"/>
      <c r="V467" s="34"/>
      <c r="W467" s="34"/>
      <c r="X467" s="34"/>
      <c r="Y467" s="34"/>
      <c r="Z467" s="34"/>
    </row>
    <row r="468" spans="1:26" ht="12.75" customHeight="1">
      <c r="A468" s="34"/>
      <c r="B468" s="34"/>
      <c r="C468" s="34"/>
      <c r="D468" s="1344"/>
      <c r="E468" s="1344"/>
      <c r="F468" s="1344"/>
      <c r="G468" s="1344"/>
      <c r="H468" s="34"/>
      <c r="I468" s="34"/>
      <c r="J468" s="34"/>
      <c r="K468" s="34"/>
      <c r="L468" s="34"/>
      <c r="M468" s="34"/>
      <c r="N468" s="34"/>
      <c r="O468" s="34"/>
      <c r="P468" s="34"/>
      <c r="Q468" s="34"/>
      <c r="R468" s="34"/>
      <c r="S468" s="34"/>
      <c r="T468" s="34"/>
      <c r="U468" s="34"/>
      <c r="V468" s="34"/>
      <c r="W468" s="34"/>
      <c r="X468" s="34"/>
      <c r="Y468" s="34"/>
      <c r="Z468" s="34"/>
    </row>
    <row r="469" spans="1:26" ht="12.75" customHeight="1">
      <c r="A469" s="34"/>
      <c r="B469" s="34"/>
      <c r="C469" s="34"/>
      <c r="D469" s="1344"/>
      <c r="E469" s="1344"/>
      <c r="F469" s="1344"/>
      <c r="G469" s="1344"/>
      <c r="H469" s="34"/>
      <c r="I469" s="34"/>
      <c r="J469" s="34"/>
      <c r="K469" s="34"/>
      <c r="L469" s="34"/>
      <c r="M469" s="34"/>
      <c r="N469" s="34"/>
      <c r="O469" s="34"/>
      <c r="P469" s="34"/>
      <c r="Q469" s="34"/>
      <c r="R469" s="34"/>
      <c r="S469" s="34"/>
      <c r="T469" s="34"/>
      <c r="U469" s="34"/>
      <c r="V469" s="34"/>
      <c r="W469" s="34"/>
      <c r="X469" s="34"/>
      <c r="Y469" s="34"/>
      <c r="Z469" s="34"/>
    </row>
    <row r="470" spans="1:26" ht="12.75" customHeight="1">
      <c r="A470" s="34"/>
      <c r="B470" s="34"/>
      <c r="C470" s="34"/>
      <c r="D470" s="1344"/>
      <c r="E470" s="1344"/>
      <c r="F470" s="1344"/>
      <c r="G470" s="1344"/>
      <c r="H470" s="34"/>
      <c r="I470" s="34"/>
      <c r="J470" s="34"/>
      <c r="K470" s="34"/>
      <c r="L470" s="34"/>
      <c r="M470" s="34"/>
      <c r="N470" s="34"/>
      <c r="O470" s="34"/>
      <c r="P470" s="34"/>
      <c r="Q470" s="34"/>
      <c r="R470" s="34"/>
      <c r="S470" s="34"/>
      <c r="T470" s="34"/>
      <c r="U470" s="34"/>
      <c r="V470" s="34"/>
      <c r="W470" s="34"/>
      <c r="X470" s="34"/>
      <c r="Y470" s="34"/>
      <c r="Z470" s="34"/>
    </row>
    <row r="471" spans="1:26" ht="12.75" customHeight="1">
      <c r="A471" s="34"/>
      <c r="B471" s="34"/>
      <c r="C471" s="34"/>
      <c r="D471" s="1344"/>
      <c r="E471" s="1344"/>
      <c r="F471" s="1344"/>
      <c r="G471" s="1344"/>
      <c r="H471" s="34"/>
      <c r="I471" s="34"/>
      <c r="J471" s="34"/>
      <c r="K471" s="34"/>
      <c r="L471" s="34"/>
      <c r="M471" s="34"/>
      <c r="N471" s="34"/>
      <c r="O471" s="34"/>
      <c r="P471" s="34"/>
      <c r="Q471" s="34"/>
      <c r="R471" s="34"/>
      <c r="S471" s="34"/>
      <c r="T471" s="34"/>
      <c r="U471" s="34"/>
      <c r="V471" s="34"/>
      <c r="W471" s="34"/>
      <c r="X471" s="34"/>
      <c r="Y471" s="34"/>
      <c r="Z471" s="34"/>
    </row>
    <row r="472" spans="1:26" ht="12.75" customHeight="1">
      <c r="A472" s="34"/>
      <c r="B472" s="34"/>
      <c r="C472" s="34"/>
      <c r="D472" s="1344"/>
      <c r="E472" s="1344"/>
      <c r="F472" s="1344"/>
      <c r="G472" s="1344"/>
      <c r="H472" s="34"/>
      <c r="I472" s="34"/>
      <c r="J472" s="34"/>
      <c r="K472" s="34"/>
      <c r="L472" s="34"/>
      <c r="M472" s="34"/>
      <c r="N472" s="34"/>
      <c r="O472" s="34"/>
      <c r="P472" s="34"/>
      <c r="Q472" s="34"/>
      <c r="R472" s="34"/>
      <c r="S472" s="34"/>
      <c r="T472" s="34"/>
      <c r="U472" s="34"/>
      <c r="V472" s="34"/>
      <c r="W472" s="34"/>
      <c r="X472" s="34"/>
      <c r="Y472" s="34"/>
      <c r="Z472" s="34"/>
    </row>
    <row r="473" spans="1:26" ht="12.75" customHeight="1">
      <c r="A473" s="34"/>
      <c r="B473" s="34"/>
      <c r="C473" s="34"/>
      <c r="D473" s="1344"/>
      <c r="E473" s="1344"/>
      <c r="F473" s="1344"/>
      <c r="G473" s="1344"/>
      <c r="H473" s="34"/>
      <c r="I473" s="34"/>
      <c r="J473" s="34"/>
      <c r="K473" s="34"/>
      <c r="L473" s="34"/>
      <c r="M473" s="34"/>
      <c r="N473" s="34"/>
      <c r="O473" s="34"/>
      <c r="P473" s="34"/>
      <c r="Q473" s="34"/>
      <c r="R473" s="34"/>
      <c r="S473" s="34"/>
      <c r="T473" s="34"/>
      <c r="U473" s="34"/>
      <c r="V473" s="34"/>
      <c r="W473" s="34"/>
      <c r="X473" s="34"/>
      <c r="Y473" s="34"/>
      <c r="Z473" s="34"/>
    </row>
    <row r="474" spans="1:26" ht="12.75" customHeight="1">
      <c r="A474" s="34"/>
      <c r="B474" s="34"/>
      <c r="C474" s="34"/>
      <c r="D474" s="1344"/>
      <c r="E474" s="1344"/>
      <c r="F474" s="1344"/>
      <c r="G474" s="1344"/>
      <c r="H474" s="34"/>
      <c r="I474" s="34"/>
      <c r="J474" s="34"/>
      <c r="K474" s="34"/>
      <c r="L474" s="34"/>
      <c r="M474" s="34"/>
      <c r="N474" s="34"/>
      <c r="O474" s="34"/>
      <c r="P474" s="34"/>
      <c r="Q474" s="34"/>
      <c r="R474" s="34"/>
      <c r="S474" s="34"/>
      <c r="T474" s="34"/>
      <c r="U474" s="34"/>
      <c r="V474" s="34"/>
      <c r="W474" s="34"/>
      <c r="X474" s="34"/>
      <c r="Y474" s="34"/>
      <c r="Z474" s="34"/>
    </row>
    <row r="475" spans="1:26" ht="12.75" customHeight="1">
      <c r="A475" s="34"/>
      <c r="B475" s="34"/>
      <c r="C475" s="34"/>
      <c r="D475" s="1344"/>
      <c r="E475" s="1344"/>
      <c r="F475" s="1344"/>
      <c r="G475" s="1344"/>
      <c r="H475" s="34"/>
      <c r="I475" s="34"/>
      <c r="J475" s="34"/>
      <c r="K475" s="34"/>
      <c r="L475" s="34"/>
      <c r="M475" s="34"/>
      <c r="N475" s="34"/>
      <c r="O475" s="34"/>
      <c r="P475" s="34"/>
      <c r="Q475" s="34"/>
      <c r="R475" s="34"/>
      <c r="S475" s="34"/>
      <c r="T475" s="34"/>
      <c r="U475" s="34"/>
      <c r="V475" s="34"/>
      <c r="W475" s="34"/>
      <c r="X475" s="34"/>
      <c r="Y475" s="34"/>
      <c r="Z475" s="34"/>
    </row>
    <row r="476" spans="1:26" ht="12.75" customHeight="1">
      <c r="A476" s="34"/>
      <c r="B476" s="34"/>
      <c r="C476" s="34"/>
      <c r="D476" s="1344"/>
      <c r="E476" s="1344"/>
      <c r="F476" s="1344"/>
      <c r="G476" s="1344"/>
      <c r="H476" s="34"/>
      <c r="I476" s="34"/>
      <c r="J476" s="34"/>
      <c r="K476" s="34"/>
      <c r="L476" s="34"/>
      <c r="M476" s="34"/>
      <c r="N476" s="34"/>
      <c r="O476" s="34"/>
      <c r="P476" s="34"/>
      <c r="Q476" s="34"/>
      <c r="R476" s="34"/>
      <c r="S476" s="34"/>
      <c r="T476" s="34"/>
      <c r="U476" s="34"/>
      <c r="V476" s="34"/>
      <c r="W476" s="34"/>
      <c r="X476" s="34"/>
      <c r="Y476" s="34"/>
      <c r="Z476" s="34"/>
    </row>
    <row r="477" spans="1:26" ht="12.75" customHeight="1">
      <c r="A477" s="34"/>
      <c r="B477" s="34"/>
      <c r="C477" s="34"/>
      <c r="D477" s="1344"/>
      <c r="E477" s="1344"/>
      <c r="F477" s="1344"/>
      <c r="G477" s="1344"/>
      <c r="H477" s="34"/>
      <c r="I477" s="34"/>
      <c r="J477" s="34"/>
      <c r="K477" s="34"/>
      <c r="L477" s="34"/>
      <c r="M477" s="34"/>
      <c r="N477" s="34"/>
      <c r="O477" s="34"/>
      <c r="P477" s="34"/>
      <c r="Q477" s="34"/>
      <c r="R477" s="34"/>
      <c r="S477" s="34"/>
      <c r="T477" s="34"/>
      <c r="U477" s="34"/>
      <c r="V477" s="34"/>
      <c r="W477" s="34"/>
      <c r="X477" s="34"/>
      <c r="Y477" s="34"/>
      <c r="Z477" s="34"/>
    </row>
    <row r="478" spans="1:26" ht="12.75" customHeight="1">
      <c r="A478" s="34"/>
      <c r="B478" s="34"/>
      <c r="C478" s="34"/>
      <c r="D478" s="1344"/>
      <c r="E478" s="1344"/>
      <c r="F478" s="1344"/>
      <c r="G478" s="1344"/>
      <c r="H478" s="34"/>
      <c r="I478" s="34"/>
      <c r="J478" s="34"/>
      <c r="K478" s="34"/>
      <c r="L478" s="34"/>
      <c r="M478" s="34"/>
      <c r="N478" s="34"/>
      <c r="O478" s="34"/>
      <c r="P478" s="34"/>
      <c r="Q478" s="34"/>
      <c r="R478" s="34"/>
      <c r="S478" s="34"/>
      <c r="T478" s="34"/>
      <c r="U478" s="34"/>
      <c r="V478" s="34"/>
      <c r="W478" s="34"/>
      <c r="X478" s="34"/>
      <c r="Y478" s="34"/>
      <c r="Z478" s="34"/>
    </row>
    <row r="479" spans="1:26" ht="12.75" customHeight="1">
      <c r="A479" s="34"/>
      <c r="B479" s="34"/>
      <c r="C479" s="34"/>
      <c r="D479" s="1344"/>
      <c r="E479" s="1344"/>
      <c r="F479" s="1344"/>
      <c r="G479" s="1344"/>
      <c r="H479" s="34"/>
      <c r="I479" s="34"/>
      <c r="J479" s="34"/>
      <c r="K479" s="34"/>
      <c r="L479" s="34"/>
      <c r="M479" s="34"/>
      <c r="N479" s="34"/>
      <c r="O479" s="34"/>
      <c r="P479" s="34"/>
      <c r="Q479" s="34"/>
      <c r="R479" s="34"/>
      <c r="S479" s="34"/>
      <c r="T479" s="34"/>
      <c r="U479" s="34"/>
      <c r="V479" s="34"/>
      <c r="W479" s="34"/>
      <c r="X479" s="34"/>
      <c r="Y479" s="34"/>
      <c r="Z479" s="34"/>
    </row>
    <row r="480" spans="1:26" ht="12.75" customHeight="1">
      <c r="A480" s="34"/>
      <c r="B480" s="34"/>
      <c r="C480" s="34"/>
      <c r="D480" s="1344"/>
      <c r="E480" s="1344"/>
      <c r="F480" s="1344"/>
      <c r="G480" s="1344"/>
      <c r="H480" s="34"/>
      <c r="I480" s="34"/>
      <c r="J480" s="34"/>
      <c r="K480" s="34"/>
      <c r="L480" s="34"/>
      <c r="M480" s="34"/>
      <c r="N480" s="34"/>
      <c r="O480" s="34"/>
      <c r="P480" s="34"/>
      <c r="Q480" s="34"/>
      <c r="R480" s="34"/>
      <c r="S480" s="34"/>
      <c r="T480" s="34"/>
      <c r="U480" s="34"/>
      <c r="V480" s="34"/>
      <c r="W480" s="34"/>
      <c r="X480" s="34"/>
      <c r="Y480" s="34"/>
      <c r="Z480" s="34"/>
    </row>
    <row r="481" spans="1:26" ht="12.75" customHeight="1">
      <c r="A481" s="34"/>
      <c r="B481" s="34"/>
      <c r="C481" s="34"/>
      <c r="D481" s="1344"/>
      <c r="E481" s="1344"/>
      <c r="F481" s="1344"/>
      <c r="G481" s="1344"/>
      <c r="H481" s="34"/>
      <c r="I481" s="34"/>
      <c r="J481" s="34"/>
      <c r="K481" s="34"/>
      <c r="L481" s="34"/>
      <c r="M481" s="34"/>
      <c r="N481" s="34"/>
      <c r="O481" s="34"/>
      <c r="P481" s="34"/>
      <c r="Q481" s="34"/>
      <c r="R481" s="34"/>
      <c r="S481" s="34"/>
      <c r="T481" s="34"/>
      <c r="U481" s="34"/>
      <c r="V481" s="34"/>
      <c r="W481" s="34"/>
      <c r="X481" s="34"/>
      <c r="Y481" s="34"/>
      <c r="Z481" s="34"/>
    </row>
    <row r="482" spans="1:26" ht="12.75" customHeight="1">
      <c r="A482" s="34"/>
      <c r="B482" s="34"/>
      <c r="C482" s="34"/>
      <c r="D482" s="1344"/>
      <c r="E482" s="1344"/>
      <c r="F482" s="1344"/>
      <c r="G482" s="1344"/>
      <c r="H482" s="34"/>
      <c r="I482" s="34"/>
      <c r="J482" s="34"/>
      <c r="K482" s="34"/>
      <c r="L482" s="34"/>
      <c r="M482" s="34"/>
      <c r="N482" s="34"/>
      <c r="O482" s="34"/>
      <c r="P482" s="34"/>
      <c r="Q482" s="34"/>
      <c r="R482" s="34"/>
      <c r="S482" s="34"/>
      <c r="T482" s="34"/>
      <c r="U482" s="34"/>
      <c r="V482" s="34"/>
      <c r="W482" s="34"/>
      <c r="X482" s="34"/>
      <c r="Y482" s="34"/>
      <c r="Z482" s="34"/>
    </row>
    <row r="483" spans="1:26" ht="12.75" customHeight="1">
      <c r="A483" s="34"/>
      <c r="B483" s="34"/>
      <c r="C483" s="34"/>
      <c r="D483" s="1344"/>
      <c r="E483" s="1344"/>
      <c r="F483" s="1344"/>
      <c r="G483" s="1344"/>
      <c r="H483" s="34"/>
      <c r="I483" s="34"/>
      <c r="J483" s="34"/>
      <c r="K483" s="34"/>
      <c r="L483" s="34"/>
      <c r="M483" s="34"/>
      <c r="N483" s="34"/>
      <c r="O483" s="34"/>
      <c r="P483" s="34"/>
      <c r="Q483" s="34"/>
      <c r="R483" s="34"/>
      <c r="S483" s="34"/>
      <c r="T483" s="34"/>
      <c r="U483" s="34"/>
      <c r="V483" s="34"/>
      <c r="W483" s="34"/>
      <c r="X483" s="34"/>
      <c r="Y483" s="34"/>
      <c r="Z483" s="34"/>
    </row>
    <row r="484" spans="1:26" ht="12.75" customHeight="1">
      <c r="A484" s="34"/>
      <c r="B484" s="34"/>
      <c r="C484" s="34"/>
      <c r="D484" s="1344"/>
      <c r="E484" s="1344"/>
      <c r="F484" s="1344"/>
      <c r="G484" s="1344"/>
      <c r="H484" s="34"/>
      <c r="I484" s="34"/>
      <c r="J484" s="34"/>
      <c r="K484" s="34"/>
      <c r="L484" s="34"/>
      <c r="M484" s="34"/>
      <c r="N484" s="34"/>
      <c r="O484" s="34"/>
      <c r="P484" s="34"/>
      <c r="Q484" s="34"/>
      <c r="R484" s="34"/>
      <c r="S484" s="34"/>
      <c r="T484" s="34"/>
      <c r="U484" s="34"/>
      <c r="V484" s="34"/>
      <c r="W484" s="34"/>
      <c r="X484" s="34"/>
      <c r="Y484" s="34"/>
      <c r="Z484" s="34"/>
    </row>
    <row r="485" spans="1:26" ht="12.75" customHeight="1">
      <c r="A485" s="34"/>
      <c r="B485" s="34"/>
      <c r="C485" s="34"/>
      <c r="D485" s="1344"/>
      <c r="E485" s="1344"/>
      <c r="F485" s="1344"/>
      <c r="G485" s="1344"/>
      <c r="H485" s="34"/>
      <c r="I485" s="34"/>
      <c r="J485" s="34"/>
      <c r="K485" s="34"/>
      <c r="L485" s="34"/>
      <c r="M485" s="34"/>
      <c r="N485" s="34"/>
      <c r="O485" s="34"/>
      <c r="P485" s="34"/>
      <c r="Q485" s="34"/>
      <c r="R485" s="34"/>
      <c r="S485" s="34"/>
      <c r="T485" s="34"/>
      <c r="U485" s="34"/>
      <c r="V485" s="34"/>
      <c r="W485" s="34"/>
      <c r="X485" s="34"/>
      <c r="Y485" s="34"/>
      <c r="Z485" s="34"/>
    </row>
    <row r="486" spans="1:26" ht="12.75" customHeight="1">
      <c r="A486" s="34"/>
      <c r="B486" s="34"/>
      <c r="C486" s="34"/>
      <c r="D486" s="1344"/>
      <c r="E486" s="1344"/>
      <c r="F486" s="1344"/>
      <c r="G486" s="1344"/>
      <c r="H486" s="34"/>
      <c r="I486" s="34"/>
      <c r="J486" s="34"/>
      <c r="K486" s="34"/>
      <c r="L486" s="34"/>
      <c r="M486" s="34"/>
      <c r="N486" s="34"/>
      <c r="O486" s="34"/>
      <c r="P486" s="34"/>
      <c r="Q486" s="34"/>
      <c r="R486" s="34"/>
      <c r="S486" s="34"/>
      <c r="T486" s="34"/>
      <c r="U486" s="34"/>
      <c r="V486" s="34"/>
      <c r="W486" s="34"/>
      <c r="X486" s="34"/>
      <c r="Y486" s="34"/>
      <c r="Z486" s="34"/>
    </row>
    <row r="487" spans="1:26" ht="12.75" customHeight="1">
      <c r="A487" s="34"/>
      <c r="B487" s="34"/>
      <c r="C487" s="34"/>
      <c r="D487" s="1344"/>
      <c r="E487" s="1344"/>
      <c r="F487" s="1344"/>
      <c r="G487" s="1344"/>
      <c r="H487" s="34"/>
      <c r="I487" s="34"/>
      <c r="J487" s="34"/>
      <c r="K487" s="34"/>
      <c r="L487" s="34"/>
      <c r="M487" s="34"/>
      <c r="N487" s="34"/>
      <c r="O487" s="34"/>
      <c r="P487" s="34"/>
      <c r="Q487" s="34"/>
      <c r="R487" s="34"/>
      <c r="S487" s="34"/>
      <c r="T487" s="34"/>
      <c r="U487" s="34"/>
      <c r="V487" s="34"/>
      <c r="W487" s="34"/>
      <c r="X487" s="34"/>
      <c r="Y487" s="34"/>
      <c r="Z487" s="34"/>
    </row>
    <row r="488" spans="1:26" ht="12.75" customHeight="1">
      <c r="A488" s="34"/>
      <c r="B488" s="34"/>
      <c r="C488" s="34"/>
      <c r="D488" s="1344"/>
      <c r="E488" s="1344"/>
      <c r="F488" s="1344"/>
      <c r="G488" s="1344"/>
      <c r="H488" s="34"/>
      <c r="I488" s="34"/>
      <c r="J488" s="34"/>
      <c r="K488" s="34"/>
      <c r="L488" s="34"/>
      <c r="M488" s="34"/>
      <c r="N488" s="34"/>
      <c r="O488" s="34"/>
      <c r="P488" s="34"/>
      <c r="Q488" s="34"/>
      <c r="R488" s="34"/>
      <c r="S488" s="34"/>
      <c r="T488" s="34"/>
      <c r="U488" s="34"/>
      <c r="V488" s="34"/>
      <c r="W488" s="34"/>
      <c r="X488" s="34"/>
      <c r="Y488" s="34"/>
      <c r="Z488" s="34"/>
    </row>
    <row r="489" spans="1:26" ht="12.75" customHeight="1">
      <c r="A489" s="34"/>
      <c r="B489" s="34"/>
      <c r="C489" s="34"/>
      <c r="D489" s="1344"/>
      <c r="E489" s="1344"/>
      <c r="F489" s="1344"/>
      <c r="G489" s="1344"/>
      <c r="H489" s="34"/>
      <c r="I489" s="34"/>
      <c r="J489" s="34"/>
      <c r="K489" s="34"/>
      <c r="L489" s="34"/>
      <c r="M489" s="34"/>
      <c r="N489" s="34"/>
      <c r="O489" s="34"/>
      <c r="P489" s="34"/>
      <c r="Q489" s="34"/>
      <c r="R489" s="34"/>
      <c r="S489" s="34"/>
      <c r="T489" s="34"/>
      <c r="U489" s="34"/>
      <c r="V489" s="34"/>
      <c r="W489" s="34"/>
      <c r="X489" s="34"/>
      <c r="Y489" s="34"/>
      <c r="Z489" s="34"/>
    </row>
    <row r="490" spans="1:26" ht="12.75" customHeight="1">
      <c r="A490" s="34"/>
      <c r="B490" s="34"/>
      <c r="C490" s="34"/>
      <c r="D490" s="1344"/>
      <c r="E490" s="1344"/>
      <c r="F490" s="1344"/>
      <c r="G490" s="1344"/>
      <c r="H490" s="34"/>
      <c r="I490" s="34"/>
      <c r="J490" s="34"/>
      <c r="K490" s="34"/>
      <c r="L490" s="34"/>
      <c r="M490" s="34"/>
      <c r="N490" s="34"/>
      <c r="O490" s="34"/>
      <c r="P490" s="34"/>
      <c r="Q490" s="34"/>
      <c r="R490" s="34"/>
      <c r="S490" s="34"/>
      <c r="T490" s="34"/>
      <c r="U490" s="34"/>
      <c r="V490" s="34"/>
      <c r="W490" s="34"/>
      <c r="X490" s="34"/>
      <c r="Y490" s="34"/>
      <c r="Z490" s="34"/>
    </row>
    <row r="491" spans="1:26" ht="12.75" customHeight="1">
      <c r="A491" s="34"/>
      <c r="B491" s="34"/>
      <c r="C491" s="34"/>
      <c r="D491" s="1344"/>
      <c r="E491" s="1344"/>
      <c r="F491" s="1344"/>
      <c r="G491" s="1344"/>
      <c r="H491" s="34"/>
      <c r="I491" s="34"/>
      <c r="J491" s="34"/>
      <c r="K491" s="34"/>
      <c r="L491" s="34"/>
      <c r="M491" s="34"/>
      <c r="N491" s="34"/>
      <c r="O491" s="34"/>
      <c r="P491" s="34"/>
      <c r="Q491" s="34"/>
      <c r="R491" s="34"/>
      <c r="S491" s="34"/>
      <c r="T491" s="34"/>
      <c r="U491" s="34"/>
      <c r="V491" s="34"/>
      <c r="W491" s="34"/>
      <c r="X491" s="34"/>
      <c r="Y491" s="34"/>
      <c r="Z491" s="34"/>
    </row>
    <row r="492" spans="1:26" ht="12.75" customHeight="1">
      <c r="A492" s="34"/>
      <c r="B492" s="34"/>
      <c r="C492" s="34"/>
      <c r="D492" s="1344"/>
      <c r="E492" s="1344"/>
      <c r="F492" s="1344"/>
      <c r="G492" s="1344"/>
      <c r="H492" s="34"/>
      <c r="I492" s="34"/>
      <c r="J492" s="34"/>
      <c r="K492" s="34"/>
      <c r="L492" s="34"/>
      <c r="M492" s="34"/>
      <c r="N492" s="34"/>
      <c r="O492" s="34"/>
      <c r="P492" s="34"/>
      <c r="Q492" s="34"/>
      <c r="R492" s="34"/>
      <c r="S492" s="34"/>
      <c r="T492" s="34"/>
      <c r="U492" s="34"/>
      <c r="V492" s="34"/>
      <c r="W492" s="34"/>
      <c r="X492" s="34"/>
      <c r="Y492" s="34"/>
      <c r="Z492" s="34"/>
    </row>
    <row r="493" spans="1:26" ht="12.75" customHeight="1">
      <c r="A493" s="34"/>
      <c r="B493" s="34"/>
      <c r="C493" s="34"/>
      <c r="D493" s="1344"/>
      <c r="E493" s="1344"/>
      <c r="F493" s="1344"/>
      <c r="G493" s="1344"/>
      <c r="H493" s="34"/>
      <c r="I493" s="34"/>
      <c r="J493" s="34"/>
      <c r="K493" s="34"/>
      <c r="L493" s="34"/>
      <c r="M493" s="34"/>
      <c r="N493" s="34"/>
      <c r="O493" s="34"/>
      <c r="P493" s="34"/>
      <c r="Q493" s="34"/>
      <c r="R493" s="34"/>
      <c r="S493" s="34"/>
      <c r="T493" s="34"/>
      <c r="U493" s="34"/>
      <c r="V493" s="34"/>
      <c r="W493" s="34"/>
      <c r="X493" s="34"/>
      <c r="Y493" s="34"/>
      <c r="Z493" s="34"/>
    </row>
    <row r="494" spans="1:26" ht="12.75" customHeight="1">
      <c r="A494" s="34"/>
      <c r="B494" s="34"/>
      <c r="C494" s="34"/>
      <c r="D494" s="1344"/>
      <c r="E494" s="1344"/>
      <c r="F494" s="1344"/>
      <c r="G494" s="1344"/>
      <c r="H494" s="34"/>
      <c r="I494" s="34"/>
      <c r="J494" s="34"/>
      <c r="K494" s="34"/>
      <c r="L494" s="34"/>
      <c r="M494" s="34"/>
      <c r="N494" s="34"/>
      <c r="O494" s="34"/>
      <c r="P494" s="34"/>
      <c r="Q494" s="34"/>
      <c r="R494" s="34"/>
      <c r="S494" s="34"/>
      <c r="T494" s="34"/>
      <c r="U494" s="34"/>
      <c r="V494" s="34"/>
      <c r="W494" s="34"/>
      <c r="X494" s="34"/>
      <c r="Y494" s="34"/>
      <c r="Z494" s="34"/>
    </row>
    <row r="495" spans="1:26" ht="12.75" customHeight="1">
      <c r="A495" s="34"/>
      <c r="B495" s="34"/>
      <c r="C495" s="34"/>
      <c r="D495" s="1344"/>
      <c r="E495" s="1344"/>
      <c r="F495" s="1344"/>
      <c r="G495" s="1344"/>
      <c r="H495" s="34"/>
      <c r="I495" s="34"/>
      <c r="J495" s="34"/>
      <c r="K495" s="34"/>
      <c r="L495" s="34"/>
      <c r="M495" s="34"/>
      <c r="N495" s="34"/>
      <c r="O495" s="34"/>
      <c r="P495" s="34"/>
      <c r="Q495" s="34"/>
      <c r="R495" s="34"/>
      <c r="S495" s="34"/>
      <c r="T495" s="34"/>
      <c r="U495" s="34"/>
      <c r="V495" s="34"/>
      <c r="W495" s="34"/>
      <c r="X495" s="34"/>
      <c r="Y495" s="34"/>
      <c r="Z495" s="34"/>
    </row>
    <row r="496" spans="1:26" ht="12.75" customHeight="1">
      <c r="A496" s="34"/>
      <c r="B496" s="34"/>
      <c r="C496" s="34"/>
      <c r="D496" s="1344"/>
      <c r="E496" s="1344"/>
      <c r="F496" s="1344"/>
      <c r="G496" s="1344"/>
      <c r="H496" s="34"/>
      <c r="I496" s="34"/>
      <c r="J496" s="34"/>
      <c r="K496" s="34"/>
      <c r="L496" s="34"/>
      <c r="M496" s="34"/>
      <c r="N496" s="34"/>
      <c r="O496" s="34"/>
      <c r="P496" s="34"/>
      <c r="Q496" s="34"/>
      <c r="R496" s="34"/>
      <c r="S496" s="34"/>
      <c r="T496" s="34"/>
      <c r="U496" s="34"/>
      <c r="V496" s="34"/>
      <c r="W496" s="34"/>
      <c r="X496" s="34"/>
      <c r="Y496" s="34"/>
      <c r="Z496" s="34"/>
    </row>
    <row r="497" spans="1:26" ht="12.75" customHeight="1">
      <c r="A497" s="34"/>
      <c r="B497" s="34"/>
      <c r="C497" s="34"/>
      <c r="D497" s="1344"/>
      <c r="E497" s="1344"/>
      <c r="F497" s="1344"/>
      <c r="G497" s="1344"/>
      <c r="H497" s="34"/>
      <c r="I497" s="34"/>
      <c r="J497" s="34"/>
      <c r="K497" s="34"/>
      <c r="L497" s="34"/>
      <c r="M497" s="34"/>
      <c r="N497" s="34"/>
      <c r="O497" s="34"/>
      <c r="P497" s="34"/>
      <c r="Q497" s="34"/>
      <c r="R497" s="34"/>
      <c r="S497" s="34"/>
      <c r="T497" s="34"/>
      <c r="U497" s="34"/>
      <c r="V497" s="34"/>
      <c r="W497" s="34"/>
      <c r="X497" s="34"/>
      <c r="Y497" s="34"/>
      <c r="Z497" s="34"/>
    </row>
    <row r="498" spans="1:26" ht="12.75" customHeight="1">
      <c r="A498" s="34"/>
      <c r="B498" s="34"/>
      <c r="C498" s="34"/>
      <c r="D498" s="1344"/>
      <c r="E498" s="1344"/>
      <c r="F498" s="1344"/>
      <c r="G498" s="1344"/>
      <c r="H498" s="34"/>
      <c r="I498" s="34"/>
      <c r="J498" s="34"/>
      <c r="K498" s="34"/>
      <c r="L498" s="34"/>
      <c r="M498" s="34"/>
      <c r="N498" s="34"/>
      <c r="O498" s="34"/>
      <c r="P498" s="34"/>
      <c r="Q498" s="34"/>
      <c r="R498" s="34"/>
      <c r="S498" s="34"/>
      <c r="T498" s="34"/>
      <c r="U498" s="34"/>
      <c r="V498" s="34"/>
      <c r="W498" s="34"/>
      <c r="X498" s="34"/>
      <c r="Y498" s="34"/>
      <c r="Z498" s="34"/>
    </row>
    <row r="499" spans="1:26" ht="12.75" customHeight="1">
      <c r="A499" s="34"/>
      <c r="B499" s="34"/>
      <c r="C499" s="34"/>
      <c r="D499" s="1344"/>
      <c r="E499" s="1344"/>
      <c r="F499" s="1344"/>
      <c r="G499" s="1344"/>
      <c r="H499" s="34"/>
      <c r="I499" s="34"/>
      <c r="J499" s="34"/>
      <c r="K499" s="34"/>
      <c r="L499" s="34"/>
      <c r="M499" s="34"/>
      <c r="N499" s="34"/>
      <c r="O499" s="34"/>
      <c r="P499" s="34"/>
      <c r="Q499" s="34"/>
      <c r="R499" s="34"/>
      <c r="S499" s="34"/>
      <c r="T499" s="34"/>
      <c r="U499" s="34"/>
      <c r="V499" s="34"/>
      <c r="W499" s="34"/>
      <c r="X499" s="34"/>
      <c r="Y499" s="34"/>
      <c r="Z499" s="34"/>
    </row>
    <row r="500" spans="1:26" ht="12.75" customHeight="1">
      <c r="A500" s="34"/>
      <c r="B500" s="34"/>
      <c r="C500" s="34"/>
      <c r="D500" s="1344"/>
      <c r="E500" s="1344"/>
      <c r="F500" s="1344"/>
      <c r="G500" s="1344"/>
      <c r="H500" s="34"/>
      <c r="I500" s="34"/>
      <c r="J500" s="34"/>
      <c r="K500" s="34"/>
      <c r="L500" s="34"/>
      <c r="M500" s="34"/>
      <c r="N500" s="34"/>
      <c r="O500" s="34"/>
      <c r="P500" s="34"/>
      <c r="Q500" s="34"/>
      <c r="R500" s="34"/>
      <c r="S500" s="34"/>
      <c r="T500" s="34"/>
      <c r="U500" s="34"/>
      <c r="V500" s="34"/>
      <c r="W500" s="34"/>
      <c r="X500" s="34"/>
      <c r="Y500" s="34"/>
      <c r="Z500" s="34"/>
    </row>
    <row r="501" spans="1:26" ht="12.75" customHeight="1">
      <c r="A501" s="34"/>
      <c r="B501" s="34"/>
      <c r="C501" s="34"/>
      <c r="D501" s="1344"/>
      <c r="E501" s="1344"/>
      <c r="F501" s="1344"/>
      <c r="G501" s="1344"/>
      <c r="H501" s="34"/>
      <c r="I501" s="34"/>
      <c r="J501" s="34"/>
      <c r="K501" s="34"/>
      <c r="L501" s="34"/>
      <c r="M501" s="34"/>
      <c r="N501" s="34"/>
      <c r="O501" s="34"/>
      <c r="P501" s="34"/>
      <c r="Q501" s="34"/>
      <c r="R501" s="34"/>
      <c r="S501" s="34"/>
      <c r="T501" s="34"/>
      <c r="U501" s="34"/>
      <c r="V501" s="34"/>
      <c r="W501" s="34"/>
      <c r="X501" s="34"/>
      <c r="Y501" s="34"/>
      <c r="Z501" s="34"/>
    </row>
    <row r="502" spans="1:26" ht="12.75" customHeight="1">
      <c r="A502" s="34"/>
      <c r="B502" s="34"/>
      <c r="C502" s="34"/>
      <c r="D502" s="1344"/>
      <c r="E502" s="1344"/>
      <c r="F502" s="1344"/>
      <c r="G502" s="1344"/>
      <c r="H502" s="34"/>
      <c r="I502" s="34"/>
      <c r="J502" s="34"/>
      <c r="K502" s="34"/>
      <c r="L502" s="34"/>
      <c r="M502" s="34"/>
      <c r="N502" s="34"/>
      <c r="O502" s="34"/>
      <c r="P502" s="34"/>
      <c r="Q502" s="34"/>
      <c r="R502" s="34"/>
      <c r="S502" s="34"/>
      <c r="T502" s="34"/>
      <c r="U502" s="34"/>
      <c r="V502" s="34"/>
      <c r="W502" s="34"/>
      <c r="X502" s="34"/>
      <c r="Y502" s="34"/>
      <c r="Z502" s="34"/>
    </row>
    <row r="503" spans="1:26" ht="12.75" customHeight="1">
      <c r="A503" s="34"/>
      <c r="B503" s="34"/>
      <c r="C503" s="34"/>
      <c r="D503" s="1344"/>
      <c r="E503" s="1344"/>
      <c r="F503" s="1344"/>
      <c r="G503" s="1344"/>
      <c r="H503" s="34"/>
      <c r="I503" s="34"/>
      <c r="J503" s="34"/>
      <c r="K503" s="34"/>
      <c r="L503" s="34"/>
      <c r="M503" s="34"/>
      <c r="N503" s="34"/>
      <c r="O503" s="34"/>
      <c r="P503" s="34"/>
      <c r="Q503" s="34"/>
      <c r="R503" s="34"/>
      <c r="S503" s="34"/>
      <c r="T503" s="34"/>
      <c r="U503" s="34"/>
      <c r="V503" s="34"/>
      <c r="W503" s="34"/>
      <c r="X503" s="34"/>
      <c r="Y503" s="34"/>
      <c r="Z503" s="34"/>
    </row>
    <row r="504" spans="1:26" ht="12.75" customHeight="1">
      <c r="A504" s="34"/>
      <c r="B504" s="34"/>
      <c r="C504" s="34"/>
      <c r="D504" s="1344"/>
      <c r="E504" s="1344"/>
      <c r="F504" s="1344"/>
      <c r="G504" s="1344"/>
      <c r="H504" s="34"/>
      <c r="I504" s="34"/>
      <c r="J504" s="34"/>
      <c r="K504" s="34"/>
      <c r="L504" s="34"/>
      <c r="M504" s="34"/>
      <c r="N504" s="34"/>
      <c r="O504" s="34"/>
      <c r="P504" s="34"/>
      <c r="Q504" s="34"/>
      <c r="R504" s="34"/>
      <c r="S504" s="34"/>
      <c r="T504" s="34"/>
      <c r="U504" s="34"/>
      <c r="V504" s="34"/>
      <c r="W504" s="34"/>
      <c r="X504" s="34"/>
      <c r="Y504" s="34"/>
      <c r="Z504" s="34"/>
    </row>
    <row r="505" spans="1:26" ht="12.75" customHeight="1">
      <c r="A505" s="34"/>
      <c r="B505" s="34"/>
      <c r="C505" s="34"/>
      <c r="D505" s="1344"/>
      <c r="E505" s="1344"/>
      <c r="F505" s="1344"/>
      <c r="G505" s="1344"/>
      <c r="H505" s="34"/>
      <c r="I505" s="34"/>
      <c r="J505" s="34"/>
      <c r="K505" s="34"/>
      <c r="L505" s="34"/>
      <c r="M505" s="34"/>
      <c r="N505" s="34"/>
      <c r="O505" s="34"/>
      <c r="P505" s="34"/>
      <c r="Q505" s="34"/>
      <c r="R505" s="34"/>
      <c r="S505" s="34"/>
      <c r="T505" s="34"/>
      <c r="U505" s="34"/>
      <c r="V505" s="34"/>
      <c r="W505" s="34"/>
      <c r="X505" s="34"/>
      <c r="Y505" s="34"/>
      <c r="Z505" s="34"/>
    </row>
    <row r="506" spans="1:26" ht="12.75" customHeight="1">
      <c r="A506" s="34"/>
      <c r="B506" s="34"/>
      <c r="C506" s="34"/>
      <c r="D506" s="1344"/>
      <c r="E506" s="1344"/>
      <c r="F506" s="1344"/>
      <c r="G506" s="1344"/>
      <c r="H506" s="34"/>
      <c r="I506" s="34"/>
      <c r="J506" s="34"/>
      <c r="K506" s="34"/>
      <c r="L506" s="34"/>
      <c r="M506" s="34"/>
      <c r="N506" s="34"/>
      <c r="O506" s="34"/>
      <c r="P506" s="34"/>
      <c r="Q506" s="34"/>
      <c r="R506" s="34"/>
      <c r="S506" s="34"/>
      <c r="T506" s="34"/>
      <c r="U506" s="34"/>
      <c r="V506" s="34"/>
      <c r="W506" s="34"/>
      <c r="X506" s="34"/>
      <c r="Y506" s="34"/>
      <c r="Z506" s="34"/>
    </row>
    <row r="507" spans="1:26" ht="12.75" customHeight="1">
      <c r="A507" s="34"/>
      <c r="B507" s="34"/>
      <c r="C507" s="34"/>
      <c r="D507" s="1344"/>
      <c r="E507" s="1344"/>
      <c r="F507" s="1344"/>
      <c r="G507" s="1344"/>
      <c r="H507" s="34"/>
      <c r="I507" s="34"/>
      <c r="J507" s="34"/>
      <c r="K507" s="34"/>
      <c r="L507" s="34"/>
      <c r="M507" s="34"/>
      <c r="N507" s="34"/>
      <c r="O507" s="34"/>
      <c r="P507" s="34"/>
      <c r="Q507" s="34"/>
      <c r="R507" s="34"/>
      <c r="S507" s="34"/>
      <c r="T507" s="34"/>
      <c r="U507" s="34"/>
      <c r="V507" s="34"/>
      <c r="W507" s="34"/>
      <c r="X507" s="34"/>
      <c r="Y507" s="34"/>
      <c r="Z507" s="34"/>
    </row>
    <row r="508" spans="1:26" ht="12.75" customHeight="1">
      <c r="A508" s="34"/>
      <c r="B508" s="34"/>
      <c r="C508" s="34"/>
      <c r="D508" s="1344"/>
      <c r="E508" s="1344"/>
      <c r="F508" s="1344"/>
      <c r="G508" s="1344"/>
      <c r="H508" s="34"/>
      <c r="I508" s="34"/>
      <c r="J508" s="34"/>
      <c r="K508" s="34"/>
      <c r="L508" s="34"/>
      <c r="M508" s="34"/>
      <c r="N508" s="34"/>
      <c r="O508" s="34"/>
      <c r="P508" s="34"/>
      <c r="Q508" s="34"/>
      <c r="R508" s="34"/>
      <c r="S508" s="34"/>
      <c r="T508" s="34"/>
      <c r="U508" s="34"/>
      <c r="V508" s="34"/>
      <c r="W508" s="34"/>
      <c r="X508" s="34"/>
      <c r="Y508" s="34"/>
      <c r="Z508" s="34"/>
    </row>
    <row r="509" spans="1:26" ht="12.75" customHeight="1">
      <c r="A509" s="34"/>
      <c r="B509" s="34"/>
      <c r="C509" s="34"/>
      <c r="D509" s="1344"/>
      <c r="E509" s="1344"/>
      <c r="F509" s="1344"/>
      <c r="G509" s="1344"/>
      <c r="H509" s="34"/>
      <c r="I509" s="34"/>
      <c r="J509" s="34"/>
      <c r="K509" s="34"/>
      <c r="L509" s="34"/>
      <c r="M509" s="34"/>
      <c r="N509" s="34"/>
      <c r="O509" s="34"/>
      <c r="P509" s="34"/>
      <c r="Q509" s="34"/>
      <c r="R509" s="34"/>
      <c r="S509" s="34"/>
      <c r="T509" s="34"/>
      <c r="U509" s="34"/>
      <c r="V509" s="34"/>
      <c r="W509" s="34"/>
      <c r="X509" s="34"/>
      <c r="Y509" s="34"/>
      <c r="Z509" s="34"/>
    </row>
    <row r="510" spans="1:26" ht="12.75" customHeight="1">
      <c r="A510" s="34"/>
      <c r="B510" s="34"/>
      <c r="C510" s="34"/>
      <c r="D510" s="1344"/>
      <c r="E510" s="1344"/>
      <c r="F510" s="1344"/>
      <c r="G510" s="1344"/>
      <c r="H510" s="34"/>
      <c r="I510" s="34"/>
      <c r="J510" s="34"/>
      <c r="K510" s="34"/>
      <c r="L510" s="34"/>
      <c r="M510" s="34"/>
      <c r="N510" s="34"/>
      <c r="O510" s="34"/>
      <c r="P510" s="34"/>
      <c r="Q510" s="34"/>
      <c r="R510" s="34"/>
      <c r="S510" s="34"/>
      <c r="T510" s="34"/>
      <c r="U510" s="34"/>
      <c r="V510" s="34"/>
      <c r="W510" s="34"/>
      <c r="X510" s="34"/>
      <c r="Y510" s="34"/>
      <c r="Z510" s="34"/>
    </row>
    <row r="511" spans="1:26" ht="12.75" customHeight="1">
      <c r="A511" s="34"/>
      <c r="B511" s="34"/>
      <c r="C511" s="34"/>
      <c r="D511" s="1344"/>
      <c r="E511" s="1344"/>
      <c r="F511" s="1344"/>
      <c r="G511" s="1344"/>
      <c r="H511" s="34"/>
      <c r="I511" s="34"/>
      <c r="J511" s="34"/>
      <c r="K511" s="34"/>
      <c r="L511" s="34"/>
      <c r="M511" s="34"/>
      <c r="N511" s="34"/>
      <c r="O511" s="34"/>
      <c r="P511" s="34"/>
      <c r="Q511" s="34"/>
      <c r="R511" s="34"/>
      <c r="S511" s="34"/>
      <c r="T511" s="34"/>
      <c r="U511" s="34"/>
      <c r="V511" s="34"/>
      <c r="W511" s="34"/>
      <c r="X511" s="34"/>
      <c r="Y511" s="34"/>
      <c r="Z511" s="34"/>
    </row>
    <row r="512" spans="1:26" ht="12.75" customHeight="1">
      <c r="A512" s="34"/>
      <c r="B512" s="34"/>
      <c r="C512" s="34"/>
      <c r="D512" s="1344"/>
      <c r="E512" s="1344"/>
      <c r="F512" s="1344"/>
      <c r="G512" s="1344"/>
      <c r="H512" s="34"/>
      <c r="I512" s="34"/>
      <c r="J512" s="34"/>
      <c r="K512" s="34"/>
      <c r="L512" s="34"/>
      <c r="M512" s="34"/>
      <c r="N512" s="34"/>
      <c r="O512" s="34"/>
      <c r="P512" s="34"/>
      <c r="Q512" s="34"/>
      <c r="R512" s="34"/>
      <c r="S512" s="34"/>
      <c r="T512" s="34"/>
      <c r="U512" s="34"/>
      <c r="V512" s="34"/>
      <c r="W512" s="34"/>
      <c r="X512" s="34"/>
      <c r="Y512" s="34"/>
      <c r="Z512" s="34"/>
    </row>
    <row r="513" spans="1:26" ht="12.75" customHeight="1">
      <c r="A513" s="34"/>
      <c r="B513" s="34"/>
      <c r="C513" s="34"/>
      <c r="D513" s="1344"/>
      <c r="E513" s="1344"/>
      <c r="F513" s="1344"/>
      <c r="G513" s="1344"/>
      <c r="H513" s="34"/>
      <c r="I513" s="34"/>
      <c r="J513" s="34"/>
      <c r="K513" s="34"/>
      <c r="L513" s="34"/>
      <c r="M513" s="34"/>
      <c r="N513" s="34"/>
      <c r="O513" s="34"/>
      <c r="P513" s="34"/>
      <c r="Q513" s="34"/>
      <c r="R513" s="34"/>
      <c r="S513" s="34"/>
      <c r="T513" s="34"/>
      <c r="U513" s="34"/>
      <c r="V513" s="34"/>
      <c r="W513" s="34"/>
      <c r="X513" s="34"/>
      <c r="Y513" s="34"/>
      <c r="Z513" s="34"/>
    </row>
    <row r="514" spans="1:26" ht="12.75" customHeight="1">
      <c r="A514" s="34"/>
      <c r="B514" s="34"/>
      <c r="C514" s="34"/>
      <c r="D514" s="1344"/>
      <c r="E514" s="1344"/>
      <c r="F514" s="1344"/>
      <c r="G514" s="1344"/>
      <c r="H514" s="34"/>
      <c r="I514" s="34"/>
      <c r="J514" s="34"/>
      <c r="K514" s="34"/>
      <c r="L514" s="34"/>
      <c r="M514" s="34"/>
      <c r="N514" s="34"/>
      <c r="O514" s="34"/>
      <c r="P514" s="34"/>
      <c r="Q514" s="34"/>
      <c r="R514" s="34"/>
      <c r="S514" s="34"/>
      <c r="T514" s="34"/>
      <c r="U514" s="34"/>
      <c r="V514" s="34"/>
      <c r="W514" s="34"/>
      <c r="X514" s="34"/>
      <c r="Y514" s="34"/>
      <c r="Z514" s="34"/>
    </row>
    <row r="515" spans="1:26" ht="12.75" customHeight="1">
      <c r="A515" s="34"/>
      <c r="B515" s="34"/>
      <c r="C515" s="34"/>
      <c r="D515" s="1344"/>
      <c r="E515" s="1344"/>
      <c r="F515" s="1344"/>
      <c r="G515" s="1344"/>
      <c r="H515" s="34"/>
      <c r="I515" s="34"/>
      <c r="J515" s="34"/>
      <c r="K515" s="34"/>
      <c r="L515" s="34"/>
      <c r="M515" s="34"/>
      <c r="N515" s="34"/>
      <c r="O515" s="34"/>
      <c r="P515" s="34"/>
      <c r="Q515" s="34"/>
      <c r="R515" s="34"/>
      <c r="S515" s="34"/>
      <c r="T515" s="34"/>
      <c r="U515" s="34"/>
      <c r="V515" s="34"/>
      <c r="W515" s="34"/>
      <c r="X515" s="34"/>
      <c r="Y515" s="34"/>
      <c r="Z515" s="34"/>
    </row>
    <row r="516" spans="1:26" ht="12.75" customHeight="1">
      <c r="A516" s="34"/>
      <c r="B516" s="34"/>
      <c r="C516" s="34"/>
      <c r="D516" s="1344"/>
      <c r="E516" s="1344"/>
      <c r="F516" s="1344"/>
      <c r="G516" s="1344"/>
      <c r="H516" s="34"/>
      <c r="I516" s="34"/>
      <c r="J516" s="34"/>
      <c r="K516" s="34"/>
      <c r="L516" s="34"/>
      <c r="M516" s="34"/>
      <c r="N516" s="34"/>
      <c r="O516" s="34"/>
      <c r="P516" s="34"/>
      <c r="Q516" s="34"/>
      <c r="R516" s="34"/>
      <c r="S516" s="34"/>
      <c r="T516" s="34"/>
      <c r="U516" s="34"/>
      <c r="V516" s="34"/>
      <c r="W516" s="34"/>
      <c r="X516" s="34"/>
      <c r="Y516" s="34"/>
      <c r="Z516" s="34"/>
    </row>
    <row r="517" spans="1:26" ht="12.75" customHeight="1">
      <c r="A517" s="34"/>
      <c r="B517" s="34"/>
      <c r="C517" s="34"/>
      <c r="D517" s="1344"/>
      <c r="E517" s="1344"/>
      <c r="F517" s="1344"/>
      <c r="G517" s="1344"/>
      <c r="H517" s="34"/>
      <c r="I517" s="34"/>
      <c r="J517" s="34"/>
      <c r="K517" s="34"/>
      <c r="L517" s="34"/>
      <c r="M517" s="34"/>
      <c r="N517" s="34"/>
      <c r="O517" s="34"/>
      <c r="P517" s="34"/>
      <c r="Q517" s="34"/>
      <c r="R517" s="34"/>
      <c r="S517" s="34"/>
      <c r="T517" s="34"/>
      <c r="U517" s="34"/>
      <c r="V517" s="34"/>
      <c r="W517" s="34"/>
      <c r="X517" s="34"/>
      <c r="Y517" s="34"/>
      <c r="Z517" s="34"/>
    </row>
    <row r="518" spans="1:26" ht="12.75" customHeight="1">
      <c r="A518" s="34"/>
      <c r="B518" s="34"/>
      <c r="C518" s="34"/>
      <c r="D518" s="1344"/>
      <c r="E518" s="1344"/>
      <c r="F518" s="1344"/>
      <c r="G518" s="1344"/>
      <c r="H518" s="34"/>
      <c r="I518" s="34"/>
      <c r="J518" s="34"/>
      <c r="K518" s="34"/>
      <c r="L518" s="34"/>
      <c r="M518" s="34"/>
      <c r="N518" s="34"/>
      <c r="O518" s="34"/>
      <c r="P518" s="34"/>
      <c r="Q518" s="34"/>
      <c r="R518" s="34"/>
      <c r="S518" s="34"/>
      <c r="T518" s="34"/>
      <c r="U518" s="34"/>
      <c r="V518" s="34"/>
      <c r="W518" s="34"/>
      <c r="X518" s="34"/>
      <c r="Y518" s="34"/>
      <c r="Z518" s="34"/>
    </row>
    <row r="519" spans="1:26" ht="12.75" customHeight="1">
      <c r="A519" s="34"/>
      <c r="B519" s="34"/>
      <c r="C519" s="34"/>
      <c r="D519" s="1344"/>
      <c r="E519" s="1344"/>
      <c r="F519" s="1344"/>
      <c r="G519" s="1344"/>
      <c r="H519" s="34"/>
      <c r="I519" s="34"/>
      <c r="J519" s="34"/>
      <c r="K519" s="34"/>
      <c r="L519" s="34"/>
      <c r="M519" s="34"/>
      <c r="N519" s="34"/>
      <c r="O519" s="34"/>
      <c r="P519" s="34"/>
      <c r="Q519" s="34"/>
      <c r="R519" s="34"/>
      <c r="S519" s="34"/>
      <c r="T519" s="34"/>
      <c r="U519" s="34"/>
      <c r="V519" s="34"/>
      <c r="W519" s="34"/>
      <c r="X519" s="34"/>
      <c r="Y519" s="34"/>
      <c r="Z519" s="34"/>
    </row>
    <row r="520" spans="1:26" ht="12.75" customHeight="1">
      <c r="A520" s="34"/>
      <c r="B520" s="34"/>
      <c r="C520" s="34"/>
      <c r="D520" s="1344"/>
      <c r="E520" s="1344"/>
      <c r="F520" s="1344"/>
      <c r="G520" s="1344"/>
      <c r="H520" s="34"/>
      <c r="I520" s="34"/>
      <c r="J520" s="34"/>
      <c r="K520" s="34"/>
      <c r="L520" s="34"/>
      <c r="M520" s="34"/>
      <c r="N520" s="34"/>
      <c r="O520" s="34"/>
      <c r="P520" s="34"/>
      <c r="Q520" s="34"/>
      <c r="R520" s="34"/>
      <c r="S520" s="34"/>
      <c r="T520" s="34"/>
      <c r="U520" s="34"/>
      <c r="V520" s="34"/>
      <c r="W520" s="34"/>
      <c r="X520" s="34"/>
      <c r="Y520" s="34"/>
      <c r="Z520" s="34"/>
    </row>
    <row r="521" spans="1:26" ht="12.75" customHeight="1">
      <c r="A521" s="34"/>
      <c r="B521" s="34"/>
      <c r="C521" s="34"/>
      <c r="D521" s="1344"/>
      <c r="E521" s="1344"/>
      <c r="F521" s="1344"/>
      <c r="G521" s="1344"/>
      <c r="H521" s="34"/>
      <c r="I521" s="34"/>
      <c r="J521" s="34"/>
      <c r="K521" s="34"/>
      <c r="L521" s="34"/>
      <c r="M521" s="34"/>
      <c r="N521" s="34"/>
      <c r="O521" s="34"/>
      <c r="P521" s="34"/>
      <c r="Q521" s="34"/>
      <c r="R521" s="34"/>
      <c r="S521" s="34"/>
      <c r="T521" s="34"/>
      <c r="U521" s="34"/>
      <c r="V521" s="34"/>
      <c r="W521" s="34"/>
      <c r="X521" s="34"/>
      <c r="Y521" s="34"/>
      <c r="Z521" s="34"/>
    </row>
    <row r="522" spans="1:26" ht="12.75" customHeight="1">
      <c r="A522" s="34"/>
      <c r="B522" s="34"/>
      <c r="C522" s="34"/>
      <c r="D522" s="1344"/>
      <c r="E522" s="1344"/>
      <c r="F522" s="1344"/>
      <c r="G522" s="1344"/>
      <c r="H522" s="34"/>
      <c r="I522" s="34"/>
      <c r="J522" s="34"/>
      <c r="K522" s="34"/>
      <c r="L522" s="34"/>
      <c r="M522" s="34"/>
      <c r="N522" s="34"/>
      <c r="O522" s="34"/>
      <c r="P522" s="34"/>
      <c r="Q522" s="34"/>
      <c r="R522" s="34"/>
      <c r="S522" s="34"/>
      <c r="T522" s="34"/>
      <c r="U522" s="34"/>
      <c r="V522" s="34"/>
      <c r="W522" s="34"/>
      <c r="X522" s="34"/>
      <c r="Y522" s="34"/>
      <c r="Z522" s="34"/>
    </row>
    <row r="523" spans="1:26" ht="12.75" customHeight="1">
      <c r="A523" s="34"/>
      <c r="B523" s="34"/>
      <c r="C523" s="34"/>
      <c r="D523" s="1344"/>
      <c r="E523" s="1344"/>
      <c r="F523" s="1344"/>
      <c r="G523" s="1344"/>
      <c r="H523" s="34"/>
      <c r="I523" s="34"/>
      <c r="J523" s="34"/>
      <c r="K523" s="34"/>
      <c r="L523" s="34"/>
      <c r="M523" s="34"/>
      <c r="N523" s="34"/>
      <c r="O523" s="34"/>
      <c r="P523" s="34"/>
      <c r="Q523" s="34"/>
      <c r="R523" s="34"/>
      <c r="S523" s="34"/>
      <c r="T523" s="34"/>
      <c r="U523" s="34"/>
      <c r="V523" s="34"/>
      <c r="W523" s="34"/>
      <c r="X523" s="34"/>
      <c r="Y523" s="34"/>
      <c r="Z523" s="34"/>
    </row>
    <row r="524" spans="1:26" ht="12.75" customHeight="1">
      <c r="A524" s="34"/>
      <c r="B524" s="34"/>
      <c r="C524" s="34"/>
      <c r="D524" s="1344"/>
      <c r="E524" s="1344"/>
      <c r="F524" s="1344"/>
      <c r="G524" s="1344"/>
      <c r="H524" s="34"/>
      <c r="I524" s="34"/>
      <c r="J524" s="34"/>
      <c r="K524" s="34"/>
      <c r="L524" s="34"/>
      <c r="M524" s="34"/>
      <c r="N524" s="34"/>
      <c r="O524" s="34"/>
      <c r="P524" s="34"/>
      <c r="Q524" s="34"/>
      <c r="R524" s="34"/>
      <c r="S524" s="34"/>
      <c r="T524" s="34"/>
      <c r="U524" s="34"/>
      <c r="V524" s="34"/>
      <c r="W524" s="34"/>
      <c r="X524" s="34"/>
      <c r="Y524" s="34"/>
      <c r="Z524" s="34"/>
    </row>
    <row r="525" spans="1:26" ht="12.75" customHeight="1">
      <c r="A525" s="34"/>
      <c r="B525" s="34"/>
      <c r="C525" s="34"/>
      <c r="D525" s="1344"/>
      <c r="E525" s="1344"/>
      <c r="F525" s="1344"/>
      <c r="G525" s="1344"/>
      <c r="H525" s="34"/>
      <c r="I525" s="34"/>
      <c r="J525" s="34"/>
      <c r="K525" s="34"/>
      <c r="L525" s="34"/>
      <c r="M525" s="34"/>
      <c r="N525" s="34"/>
      <c r="O525" s="34"/>
      <c r="P525" s="34"/>
      <c r="Q525" s="34"/>
      <c r="R525" s="34"/>
      <c r="S525" s="34"/>
      <c r="T525" s="34"/>
      <c r="U525" s="34"/>
      <c r="V525" s="34"/>
      <c r="W525" s="34"/>
      <c r="X525" s="34"/>
      <c r="Y525" s="34"/>
      <c r="Z525" s="34"/>
    </row>
    <row r="526" spans="1:26" ht="12.75" customHeight="1">
      <c r="A526" s="34"/>
      <c r="B526" s="34"/>
      <c r="C526" s="34"/>
      <c r="D526" s="1344"/>
      <c r="E526" s="1344"/>
      <c r="F526" s="1344"/>
      <c r="G526" s="1344"/>
      <c r="H526" s="34"/>
      <c r="I526" s="34"/>
      <c r="J526" s="34"/>
      <c r="K526" s="34"/>
      <c r="L526" s="34"/>
      <c r="M526" s="34"/>
      <c r="N526" s="34"/>
      <c r="O526" s="34"/>
      <c r="P526" s="34"/>
      <c r="Q526" s="34"/>
      <c r="R526" s="34"/>
      <c r="S526" s="34"/>
      <c r="T526" s="34"/>
      <c r="U526" s="34"/>
      <c r="V526" s="34"/>
      <c r="W526" s="34"/>
      <c r="X526" s="34"/>
      <c r="Y526" s="34"/>
      <c r="Z526" s="34"/>
    </row>
    <row r="527" spans="1:26" ht="12.75" customHeight="1">
      <c r="A527" s="34"/>
      <c r="B527" s="34"/>
      <c r="C527" s="34"/>
      <c r="D527" s="1344"/>
      <c r="E527" s="1344"/>
      <c r="F527" s="1344"/>
      <c r="G527" s="1344"/>
      <c r="H527" s="34"/>
      <c r="I527" s="34"/>
      <c r="J527" s="34"/>
      <c r="K527" s="34"/>
      <c r="L527" s="34"/>
      <c r="M527" s="34"/>
      <c r="N527" s="34"/>
      <c r="O527" s="34"/>
      <c r="P527" s="34"/>
      <c r="Q527" s="34"/>
      <c r="R527" s="34"/>
      <c r="S527" s="34"/>
      <c r="T527" s="34"/>
      <c r="U527" s="34"/>
      <c r="V527" s="34"/>
      <c r="W527" s="34"/>
      <c r="X527" s="34"/>
      <c r="Y527" s="34"/>
      <c r="Z527" s="34"/>
    </row>
    <row r="528" spans="1:26" ht="12.75" customHeight="1">
      <c r="A528" s="34"/>
      <c r="B528" s="34"/>
      <c r="C528" s="34"/>
      <c r="D528" s="1344"/>
      <c r="E528" s="1344"/>
      <c r="F528" s="1344"/>
      <c r="G528" s="1344"/>
      <c r="H528" s="34"/>
      <c r="I528" s="34"/>
      <c r="J528" s="34"/>
      <c r="K528" s="34"/>
      <c r="L528" s="34"/>
      <c r="M528" s="34"/>
      <c r="N528" s="34"/>
      <c r="O528" s="34"/>
      <c r="P528" s="34"/>
      <c r="Q528" s="34"/>
      <c r="R528" s="34"/>
      <c r="S528" s="34"/>
      <c r="T528" s="34"/>
      <c r="U528" s="34"/>
      <c r="V528" s="34"/>
      <c r="W528" s="34"/>
      <c r="X528" s="34"/>
      <c r="Y528" s="34"/>
      <c r="Z528" s="34"/>
    </row>
    <row r="529" spans="1:26" ht="12.75" customHeight="1">
      <c r="A529" s="34"/>
      <c r="B529" s="34"/>
      <c r="C529" s="34"/>
      <c r="D529" s="1344"/>
      <c r="E529" s="1344"/>
      <c r="F529" s="1344"/>
      <c r="G529" s="1344"/>
      <c r="H529" s="34"/>
      <c r="I529" s="34"/>
      <c r="J529" s="34"/>
      <c r="K529" s="34"/>
      <c r="L529" s="34"/>
      <c r="M529" s="34"/>
      <c r="N529" s="34"/>
      <c r="O529" s="34"/>
      <c r="P529" s="34"/>
      <c r="Q529" s="34"/>
      <c r="R529" s="34"/>
      <c r="S529" s="34"/>
      <c r="T529" s="34"/>
      <c r="U529" s="34"/>
      <c r="V529" s="34"/>
      <c r="W529" s="34"/>
      <c r="X529" s="34"/>
      <c r="Y529" s="34"/>
      <c r="Z529" s="34"/>
    </row>
    <row r="530" spans="1:26" ht="12.75" customHeight="1">
      <c r="A530" s="34"/>
      <c r="B530" s="34"/>
      <c r="C530" s="34"/>
      <c r="D530" s="1344"/>
      <c r="E530" s="1344"/>
      <c r="F530" s="1344"/>
      <c r="G530" s="1344"/>
      <c r="H530" s="34"/>
      <c r="I530" s="34"/>
      <c r="J530" s="34"/>
      <c r="K530" s="34"/>
      <c r="L530" s="34"/>
      <c r="M530" s="34"/>
      <c r="N530" s="34"/>
      <c r="O530" s="34"/>
      <c r="P530" s="34"/>
      <c r="Q530" s="34"/>
      <c r="R530" s="34"/>
      <c r="S530" s="34"/>
      <c r="T530" s="34"/>
      <c r="U530" s="34"/>
      <c r="V530" s="34"/>
      <c r="W530" s="34"/>
      <c r="X530" s="34"/>
      <c r="Y530" s="34"/>
      <c r="Z530" s="34"/>
    </row>
    <row r="531" spans="1:26" ht="12.75" customHeight="1">
      <c r="A531" s="34"/>
      <c r="B531" s="34"/>
      <c r="C531" s="34"/>
      <c r="D531" s="1344"/>
      <c r="E531" s="1344"/>
      <c r="F531" s="1344"/>
      <c r="G531" s="1344"/>
      <c r="H531" s="34"/>
      <c r="I531" s="34"/>
      <c r="J531" s="34"/>
      <c r="K531" s="34"/>
      <c r="L531" s="34"/>
      <c r="M531" s="34"/>
      <c r="N531" s="34"/>
      <c r="O531" s="34"/>
      <c r="P531" s="34"/>
      <c r="Q531" s="34"/>
      <c r="R531" s="34"/>
      <c r="S531" s="34"/>
      <c r="T531" s="34"/>
      <c r="U531" s="34"/>
      <c r="V531" s="34"/>
      <c r="W531" s="34"/>
      <c r="X531" s="34"/>
      <c r="Y531" s="34"/>
      <c r="Z531" s="34"/>
    </row>
    <row r="532" spans="1:26" ht="12.75" customHeight="1">
      <c r="A532" s="34"/>
      <c r="B532" s="34"/>
      <c r="C532" s="34"/>
      <c r="D532" s="1344"/>
      <c r="E532" s="1344"/>
      <c r="F532" s="1344"/>
      <c r="G532" s="1344"/>
      <c r="H532" s="34"/>
      <c r="I532" s="34"/>
      <c r="J532" s="34"/>
      <c r="K532" s="34"/>
      <c r="L532" s="34"/>
      <c r="M532" s="34"/>
      <c r="N532" s="34"/>
      <c r="O532" s="34"/>
      <c r="P532" s="34"/>
      <c r="Q532" s="34"/>
      <c r="R532" s="34"/>
      <c r="S532" s="34"/>
      <c r="T532" s="34"/>
      <c r="U532" s="34"/>
      <c r="V532" s="34"/>
      <c r="W532" s="34"/>
      <c r="X532" s="34"/>
      <c r="Y532" s="34"/>
      <c r="Z532" s="34"/>
    </row>
    <row r="533" spans="1:26" ht="12.75" customHeight="1">
      <c r="A533" s="34"/>
      <c r="B533" s="34"/>
      <c r="C533" s="34"/>
      <c r="D533" s="1344"/>
      <c r="E533" s="1344"/>
      <c r="F533" s="1344"/>
      <c r="G533" s="1344"/>
      <c r="H533" s="34"/>
      <c r="I533" s="34"/>
      <c r="J533" s="34"/>
      <c r="K533" s="34"/>
      <c r="L533" s="34"/>
      <c r="M533" s="34"/>
      <c r="N533" s="34"/>
      <c r="O533" s="34"/>
      <c r="P533" s="34"/>
      <c r="Q533" s="34"/>
      <c r="R533" s="34"/>
      <c r="S533" s="34"/>
      <c r="T533" s="34"/>
      <c r="U533" s="34"/>
      <c r="V533" s="34"/>
      <c r="W533" s="34"/>
      <c r="X533" s="34"/>
      <c r="Y533" s="34"/>
      <c r="Z533" s="34"/>
    </row>
    <row r="534" spans="1:26" ht="12.75" customHeight="1">
      <c r="A534" s="34"/>
      <c r="B534" s="34"/>
      <c r="C534" s="34"/>
      <c r="D534" s="1344"/>
      <c r="E534" s="1344"/>
      <c r="F534" s="1344"/>
      <c r="G534" s="1344"/>
      <c r="H534" s="34"/>
      <c r="I534" s="34"/>
      <c r="J534" s="34"/>
      <c r="K534" s="34"/>
      <c r="L534" s="34"/>
      <c r="M534" s="34"/>
      <c r="N534" s="34"/>
      <c r="O534" s="34"/>
      <c r="P534" s="34"/>
      <c r="Q534" s="34"/>
      <c r="R534" s="34"/>
      <c r="S534" s="34"/>
      <c r="T534" s="34"/>
      <c r="U534" s="34"/>
      <c r="V534" s="34"/>
      <c r="W534" s="34"/>
      <c r="X534" s="34"/>
      <c r="Y534" s="34"/>
      <c r="Z534" s="34"/>
    </row>
    <row r="535" spans="1:26" ht="12.75" customHeight="1">
      <c r="A535" s="34"/>
      <c r="B535" s="34"/>
      <c r="C535" s="34"/>
      <c r="D535" s="1344"/>
      <c r="E535" s="1344"/>
      <c r="F535" s="1344"/>
      <c r="G535" s="1344"/>
      <c r="H535" s="34"/>
      <c r="I535" s="34"/>
      <c r="J535" s="34"/>
      <c r="K535" s="34"/>
      <c r="L535" s="34"/>
      <c r="M535" s="34"/>
      <c r="N535" s="34"/>
      <c r="O535" s="34"/>
      <c r="P535" s="34"/>
      <c r="Q535" s="34"/>
      <c r="R535" s="34"/>
      <c r="S535" s="34"/>
      <c r="T535" s="34"/>
      <c r="U535" s="34"/>
      <c r="V535" s="34"/>
      <c r="W535" s="34"/>
      <c r="X535" s="34"/>
      <c r="Y535" s="34"/>
      <c r="Z535" s="34"/>
    </row>
    <row r="536" spans="1:26" ht="12.75" customHeight="1">
      <c r="A536" s="34"/>
      <c r="B536" s="34"/>
      <c r="C536" s="34"/>
      <c r="D536" s="1344"/>
      <c r="E536" s="1344"/>
      <c r="F536" s="1344"/>
      <c r="G536" s="1344"/>
      <c r="H536" s="34"/>
      <c r="I536" s="34"/>
      <c r="J536" s="34"/>
      <c r="K536" s="34"/>
      <c r="L536" s="34"/>
      <c r="M536" s="34"/>
      <c r="N536" s="34"/>
      <c r="O536" s="34"/>
      <c r="P536" s="34"/>
      <c r="Q536" s="34"/>
      <c r="R536" s="34"/>
      <c r="S536" s="34"/>
      <c r="T536" s="34"/>
      <c r="U536" s="34"/>
      <c r="V536" s="34"/>
      <c r="W536" s="34"/>
      <c r="X536" s="34"/>
      <c r="Y536" s="34"/>
      <c r="Z536" s="34"/>
    </row>
    <row r="537" spans="1:26" ht="12.75" customHeight="1">
      <c r="A537" s="34"/>
      <c r="B537" s="34"/>
      <c r="C537" s="34"/>
      <c r="D537" s="1344"/>
      <c r="E537" s="1344"/>
      <c r="F537" s="1344"/>
      <c r="G537" s="1344"/>
      <c r="H537" s="34"/>
      <c r="I537" s="34"/>
      <c r="J537" s="34"/>
      <c r="K537" s="34"/>
      <c r="L537" s="34"/>
      <c r="M537" s="34"/>
      <c r="N537" s="34"/>
      <c r="O537" s="34"/>
      <c r="P537" s="34"/>
      <c r="Q537" s="34"/>
      <c r="R537" s="34"/>
      <c r="S537" s="34"/>
      <c r="T537" s="34"/>
      <c r="U537" s="34"/>
      <c r="V537" s="34"/>
      <c r="W537" s="34"/>
      <c r="X537" s="34"/>
      <c r="Y537" s="34"/>
      <c r="Z537" s="34"/>
    </row>
    <row r="538" spans="1:26" ht="12.75" customHeight="1">
      <c r="A538" s="34"/>
      <c r="B538" s="34"/>
      <c r="C538" s="34"/>
      <c r="D538" s="1344"/>
      <c r="E538" s="1344"/>
      <c r="F538" s="1344"/>
      <c r="G538" s="1344"/>
      <c r="H538" s="34"/>
      <c r="I538" s="34"/>
      <c r="J538" s="34"/>
      <c r="K538" s="34"/>
      <c r="L538" s="34"/>
      <c r="M538" s="34"/>
      <c r="N538" s="34"/>
      <c r="O538" s="34"/>
      <c r="P538" s="34"/>
      <c r="Q538" s="34"/>
      <c r="R538" s="34"/>
      <c r="S538" s="34"/>
      <c r="T538" s="34"/>
      <c r="U538" s="34"/>
      <c r="V538" s="34"/>
      <c r="W538" s="34"/>
      <c r="X538" s="34"/>
      <c r="Y538" s="34"/>
      <c r="Z538" s="34"/>
    </row>
    <row r="539" spans="1:26" ht="12.75" customHeight="1">
      <c r="A539" s="34"/>
      <c r="B539" s="34"/>
      <c r="C539" s="34"/>
      <c r="D539" s="1344"/>
      <c r="E539" s="1344"/>
      <c r="F539" s="1344"/>
      <c r="G539" s="1344"/>
      <c r="H539" s="34"/>
      <c r="I539" s="34"/>
      <c r="J539" s="34"/>
      <c r="K539" s="34"/>
      <c r="L539" s="34"/>
      <c r="M539" s="34"/>
      <c r="N539" s="34"/>
      <c r="O539" s="34"/>
      <c r="P539" s="34"/>
      <c r="Q539" s="34"/>
      <c r="R539" s="34"/>
      <c r="S539" s="34"/>
      <c r="T539" s="34"/>
      <c r="U539" s="34"/>
      <c r="V539" s="34"/>
      <c r="W539" s="34"/>
      <c r="X539" s="34"/>
      <c r="Y539" s="34"/>
      <c r="Z539" s="34"/>
    </row>
    <row r="540" spans="1:26" ht="12.75" customHeight="1">
      <c r="A540" s="34"/>
      <c r="B540" s="34"/>
      <c r="C540" s="34"/>
      <c r="D540" s="1344"/>
      <c r="E540" s="1344"/>
      <c r="F540" s="1344"/>
      <c r="G540" s="1344"/>
      <c r="H540" s="34"/>
      <c r="I540" s="34"/>
      <c r="J540" s="34"/>
      <c r="K540" s="34"/>
      <c r="L540" s="34"/>
      <c r="M540" s="34"/>
      <c r="N540" s="34"/>
      <c r="O540" s="34"/>
      <c r="P540" s="34"/>
      <c r="Q540" s="34"/>
      <c r="R540" s="34"/>
      <c r="S540" s="34"/>
      <c r="T540" s="34"/>
      <c r="U540" s="34"/>
      <c r="V540" s="34"/>
      <c r="W540" s="34"/>
      <c r="X540" s="34"/>
      <c r="Y540" s="34"/>
      <c r="Z540" s="34"/>
    </row>
    <row r="541" spans="1:26" ht="12.75" customHeight="1">
      <c r="A541" s="34"/>
      <c r="B541" s="34"/>
      <c r="C541" s="34"/>
      <c r="D541" s="1344"/>
      <c r="E541" s="1344"/>
      <c r="F541" s="1344"/>
      <c r="G541" s="1344"/>
      <c r="H541" s="34"/>
      <c r="I541" s="34"/>
      <c r="J541" s="34"/>
      <c r="K541" s="34"/>
      <c r="L541" s="34"/>
      <c r="M541" s="34"/>
      <c r="N541" s="34"/>
      <c r="O541" s="34"/>
      <c r="P541" s="34"/>
      <c r="Q541" s="34"/>
      <c r="R541" s="34"/>
      <c r="S541" s="34"/>
      <c r="T541" s="34"/>
      <c r="U541" s="34"/>
      <c r="V541" s="34"/>
      <c r="W541" s="34"/>
      <c r="X541" s="34"/>
      <c r="Y541" s="34"/>
      <c r="Z541" s="34"/>
    </row>
    <row r="542" spans="1:26" ht="12.75" customHeight="1">
      <c r="A542" s="34"/>
      <c r="B542" s="34"/>
      <c r="C542" s="34"/>
      <c r="D542" s="1344"/>
      <c r="E542" s="1344"/>
      <c r="F542" s="1344"/>
      <c r="G542" s="1344"/>
      <c r="H542" s="34"/>
      <c r="I542" s="34"/>
      <c r="J542" s="34"/>
      <c r="K542" s="34"/>
      <c r="L542" s="34"/>
      <c r="M542" s="34"/>
      <c r="N542" s="34"/>
      <c r="O542" s="34"/>
      <c r="P542" s="34"/>
      <c r="Q542" s="34"/>
      <c r="R542" s="34"/>
      <c r="S542" s="34"/>
      <c r="T542" s="34"/>
      <c r="U542" s="34"/>
      <c r="V542" s="34"/>
      <c r="W542" s="34"/>
      <c r="X542" s="34"/>
      <c r="Y542" s="34"/>
      <c r="Z542" s="34"/>
    </row>
    <row r="543" spans="1:26" ht="12.75" customHeight="1">
      <c r="A543" s="34"/>
      <c r="B543" s="34"/>
      <c r="C543" s="34"/>
      <c r="D543" s="1344"/>
      <c r="E543" s="1344"/>
      <c r="F543" s="1344"/>
      <c r="G543" s="1344"/>
      <c r="H543" s="34"/>
      <c r="I543" s="34"/>
      <c r="J543" s="34"/>
      <c r="K543" s="34"/>
      <c r="L543" s="34"/>
      <c r="M543" s="34"/>
      <c r="N543" s="34"/>
      <c r="O543" s="34"/>
      <c r="P543" s="34"/>
      <c r="Q543" s="34"/>
      <c r="R543" s="34"/>
      <c r="S543" s="34"/>
      <c r="T543" s="34"/>
      <c r="U543" s="34"/>
      <c r="V543" s="34"/>
      <c r="W543" s="34"/>
      <c r="X543" s="34"/>
      <c r="Y543" s="34"/>
      <c r="Z543" s="34"/>
    </row>
    <row r="544" spans="1:26" ht="12.75" customHeight="1">
      <c r="A544" s="34"/>
      <c r="B544" s="34"/>
      <c r="C544" s="34"/>
      <c r="D544" s="1344"/>
      <c r="E544" s="1344"/>
      <c r="F544" s="1344"/>
      <c r="G544" s="1344"/>
      <c r="H544" s="34"/>
      <c r="I544" s="34"/>
      <c r="J544" s="34"/>
      <c r="K544" s="34"/>
      <c r="L544" s="34"/>
      <c r="M544" s="34"/>
      <c r="N544" s="34"/>
      <c r="O544" s="34"/>
      <c r="P544" s="34"/>
      <c r="Q544" s="34"/>
      <c r="R544" s="34"/>
      <c r="S544" s="34"/>
      <c r="T544" s="34"/>
      <c r="U544" s="34"/>
      <c r="V544" s="34"/>
      <c r="W544" s="34"/>
      <c r="X544" s="34"/>
      <c r="Y544" s="34"/>
      <c r="Z544" s="34"/>
    </row>
    <row r="545" spans="1:26" ht="12.75" customHeight="1">
      <c r="A545" s="34"/>
      <c r="B545" s="34"/>
      <c r="C545" s="34"/>
      <c r="D545" s="1344"/>
      <c r="E545" s="1344"/>
      <c r="F545" s="1344"/>
      <c r="G545" s="1344"/>
      <c r="H545" s="34"/>
      <c r="I545" s="34"/>
      <c r="J545" s="34"/>
      <c r="K545" s="34"/>
      <c r="L545" s="34"/>
      <c r="M545" s="34"/>
      <c r="N545" s="34"/>
      <c r="O545" s="34"/>
      <c r="P545" s="34"/>
      <c r="Q545" s="34"/>
      <c r="R545" s="34"/>
      <c r="S545" s="34"/>
      <c r="T545" s="34"/>
      <c r="U545" s="34"/>
      <c r="V545" s="34"/>
      <c r="W545" s="34"/>
      <c r="X545" s="34"/>
      <c r="Y545" s="34"/>
      <c r="Z545" s="34"/>
    </row>
    <row r="546" spans="1:26" ht="12.75" customHeight="1">
      <c r="A546" s="34"/>
      <c r="B546" s="34"/>
      <c r="C546" s="34"/>
      <c r="D546" s="1344"/>
      <c r="E546" s="1344"/>
      <c r="F546" s="1344"/>
      <c r="G546" s="1344"/>
      <c r="H546" s="34"/>
      <c r="I546" s="34"/>
      <c r="J546" s="34"/>
      <c r="K546" s="34"/>
      <c r="L546" s="34"/>
      <c r="M546" s="34"/>
      <c r="N546" s="34"/>
      <c r="O546" s="34"/>
      <c r="P546" s="34"/>
      <c r="Q546" s="34"/>
      <c r="R546" s="34"/>
      <c r="S546" s="34"/>
      <c r="T546" s="34"/>
      <c r="U546" s="34"/>
      <c r="V546" s="34"/>
      <c r="W546" s="34"/>
      <c r="X546" s="34"/>
      <c r="Y546" s="34"/>
      <c r="Z546" s="34"/>
    </row>
    <row r="547" spans="1:26" ht="12.75" customHeight="1">
      <c r="A547" s="34"/>
      <c r="B547" s="34"/>
      <c r="C547" s="34"/>
      <c r="D547" s="1344"/>
      <c r="E547" s="1344"/>
      <c r="F547" s="1344"/>
      <c r="G547" s="1344"/>
      <c r="H547" s="34"/>
      <c r="I547" s="34"/>
      <c r="J547" s="34"/>
      <c r="K547" s="34"/>
      <c r="L547" s="34"/>
      <c r="M547" s="34"/>
      <c r="N547" s="34"/>
      <c r="O547" s="34"/>
      <c r="P547" s="34"/>
      <c r="Q547" s="34"/>
      <c r="R547" s="34"/>
      <c r="S547" s="34"/>
      <c r="T547" s="34"/>
      <c r="U547" s="34"/>
      <c r="V547" s="34"/>
      <c r="W547" s="34"/>
      <c r="X547" s="34"/>
      <c r="Y547" s="34"/>
      <c r="Z547" s="34"/>
    </row>
    <row r="548" spans="1:26" ht="12.75" customHeight="1">
      <c r="A548" s="34"/>
      <c r="B548" s="34"/>
      <c r="C548" s="34"/>
      <c r="D548" s="1344"/>
      <c r="E548" s="1344"/>
      <c r="F548" s="1344"/>
      <c r="G548" s="1344"/>
      <c r="H548" s="34"/>
      <c r="I548" s="34"/>
      <c r="J548" s="34"/>
      <c r="K548" s="34"/>
      <c r="L548" s="34"/>
      <c r="M548" s="34"/>
      <c r="N548" s="34"/>
      <c r="O548" s="34"/>
      <c r="P548" s="34"/>
      <c r="Q548" s="34"/>
      <c r="R548" s="34"/>
      <c r="S548" s="34"/>
      <c r="T548" s="34"/>
      <c r="U548" s="34"/>
      <c r="V548" s="34"/>
      <c r="W548" s="34"/>
      <c r="X548" s="34"/>
      <c r="Y548" s="34"/>
      <c r="Z548" s="34"/>
    </row>
    <row r="549" spans="1:26" ht="12.75" customHeight="1">
      <c r="A549" s="34"/>
      <c r="B549" s="34"/>
      <c r="C549" s="34"/>
      <c r="D549" s="1344"/>
      <c r="E549" s="1344"/>
      <c r="F549" s="1344"/>
      <c r="G549" s="1344"/>
      <c r="H549" s="34"/>
      <c r="I549" s="34"/>
      <c r="J549" s="34"/>
      <c r="K549" s="34"/>
      <c r="L549" s="34"/>
      <c r="M549" s="34"/>
      <c r="N549" s="34"/>
      <c r="O549" s="34"/>
      <c r="P549" s="34"/>
      <c r="Q549" s="34"/>
      <c r="R549" s="34"/>
      <c r="S549" s="34"/>
      <c r="T549" s="34"/>
      <c r="U549" s="34"/>
      <c r="V549" s="34"/>
      <c r="W549" s="34"/>
      <c r="X549" s="34"/>
      <c r="Y549" s="34"/>
      <c r="Z549" s="34"/>
    </row>
    <row r="550" spans="1:26" ht="12.75" customHeight="1">
      <c r="A550" s="34"/>
      <c r="B550" s="34"/>
      <c r="C550" s="34"/>
      <c r="D550" s="1344"/>
      <c r="E550" s="1344"/>
      <c r="F550" s="1344"/>
      <c r="G550" s="1344"/>
      <c r="H550" s="34"/>
      <c r="I550" s="34"/>
      <c r="J550" s="34"/>
      <c r="K550" s="34"/>
      <c r="L550" s="34"/>
      <c r="M550" s="34"/>
      <c r="N550" s="34"/>
      <c r="O550" s="34"/>
      <c r="P550" s="34"/>
      <c r="Q550" s="34"/>
      <c r="R550" s="34"/>
      <c r="S550" s="34"/>
      <c r="T550" s="34"/>
      <c r="U550" s="34"/>
      <c r="V550" s="34"/>
      <c r="W550" s="34"/>
      <c r="X550" s="34"/>
      <c r="Y550" s="34"/>
      <c r="Z550" s="34"/>
    </row>
    <row r="551" spans="1:26" ht="12.75" customHeight="1">
      <c r="A551" s="34"/>
      <c r="B551" s="34"/>
      <c r="C551" s="34"/>
      <c r="D551" s="1344"/>
      <c r="E551" s="1344"/>
      <c r="F551" s="1344"/>
      <c r="G551" s="1344"/>
      <c r="H551" s="34"/>
      <c r="I551" s="34"/>
      <c r="J551" s="34"/>
      <c r="K551" s="34"/>
      <c r="L551" s="34"/>
      <c r="M551" s="34"/>
      <c r="N551" s="34"/>
      <c r="O551" s="34"/>
      <c r="P551" s="34"/>
      <c r="Q551" s="34"/>
      <c r="R551" s="34"/>
      <c r="S551" s="34"/>
      <c r="T551" s="34"/>
      <c r="U551" s="34"/>
      <c r="V551" s="34"/>
      <c r="W551" s="34"/>
      <c r="X551" s="34"/>
      <c r="Y551" s="34"/>
      <c r="Z551" s="34"/>
    </row>
    <row r="552" spans="1:26" ht="12.75" customHeight="1">
      <c r="A552" s="34"/>
      <c r="B552" s="34"/>
      <c r="C552" s="34"/>
      <c r="D552" s="1344"/>
      <c r="E552" s="1344"/>
      <c r="F552" s="1344"/>
      <c r="G552" s="1344"/>
      <c r="H552" s="34"/>
      <c r="I552" s="34"/>
      <c r="J552" s="34"/>
      <c r="K552" s="34"/>
      <c r="L552" s="34"/>
      <c r="M552" s="34"/>
      <c r="N552" s="34"/>
      <c r="O552" s="34"/>
      <c r="P552" s="34"/>
      <c r="Q552" s="34"/>
      <c r="R552" s="34"/>
      <c r="S552" s="34"/>
      <c r="T552" s="34"/>
      <c r="U552" s="34"/>
      <c r="V552" s="34"/>
      <c r="W552" s="34"/>
      <c r="X552" s="34"/>
      <c r="Y552" s="34"/>
      <c r="Z552" s="34"/>
    </row>
    <row r="553" spans="1:26" ht="12.75" customHeight="1">
      <c r="A553" s="34"/>
      <c r="B553" s="34"/>
      <c r="C553" s="34"/>
      <c r="D553" s="1344"/>
      <c r="E553" s="1344"/>
      <c r="F553" s="1344"/>
      <c r="G553" s="1344"/>
      <c r="H553" s="34"/>
      <c r="I553" s="34"/>
      <c r="J553" s="34"/>
      <c r="K553" s="34"/>
      <c r="L553" s="34"/>
      <c r="M553" s="34"/>
      <c r="N553" s="34"/>
      <c r="O553" s="34"/>
      <c r="P553" s="34"/>
      <c r="Q553" s="34"/>
      <c r="R553" s="34"/>
      <c r="S553" s="34"/>
      <c r="T553" s="34"/>
      <c r="U553" s="34"/>
      <c r="V553" s="34"/>
      <c r="W553" s="34"/>
      <c r="X553" s="34"/>
      <c r="Y553" s="34"/>
      <c r="Z553" s="34"/>
    </row>
    <row r="554" spans="1:26" ht="12.75" customHeight="1">
      <c r="A554" s="34"/>
      <c r="B554" s="34"/>
      <c r="C554" s="34"/>
      <c r="D554" s="1344"/>
      <c r="E554" s="1344"/>
      <c r="F554" s="1344"/>
      <c r="G554" s="1344"/>
      <c r="H554" s="34"/>
      <c r="I554" s="34"/>
      <c r="J554" s="34"/>
      <c r="K554" s="34"/>
      <c r="L554" s="34"/>
      <c r="M554" s="34"/>
      <c r="N554" s="34"/>
      <c r="O554" s="34"/>
      <c r="P554" s="34"/>
      <c r="Q554" s="34"/>
      <c r="R554" s="34"/>
      <c r="S554" s="34"/>
      <c r="T554" s="34"/>
      <c r="U554" s="34"/>
      <c r="V554" s="34"/>
      <c r="W554" s="34"/>
      <c r="X554" s="34"/>
      <c r="Y554" s="34"/>
      <c r="Z554" s="34"/>
    </row>
    <row r="555" spans="1:26" ht="12.75" customHeight="1">
      <c r="A555" s="34"/>
      <c r="B555" s="34"/>
      <c r="C555" s="34"/>
      <c r="D555" s="1344"/>
      <c r="E555" s="1344"/>
      <c r="F555" s="1344"/>
      <c r="G555" s="1344"/>
      <c r="H555" s="34"/>
      <c r="I555" s="34"/>
      <c r="J555" s="34"/>
      <c r="K555" s="34"/>
      <c r="L555" s="34"/>
      <c r="M555" s="34"/>
      <c r="N555" s="34"/>
      <c r="O555" s="34"/>
      <c r="P555" s="34"/>
      <c r="Q555" s="34"/>
      <c r="R555" s="34"/>
      <c r="S555" s="34"/>
      <c r="T555" s="34"/>
      <c r="U555" s="34"/>
      <c r="V555" s="34"/>
      <c r="W555" s="34"/>
      <c r="X555" s="34"/>
      <c r="Y555" s="34"/>
      <c r="Z555" s="34"/>
    </row>
    <row r="556" spans="1:26" ht="12.75" customHeight="1">
      <c r="A556" s="34"/>
      <c r="B556" s="34"/>
      <c r="C556" s="34"/>
      <c r="D556" s="1344"/>
      <c r="E556" s="1344"/>
      <c r="F556" s="1344"/>
      <c r="G556" s="1344"/>
      <c r="H556" s="34"/>
      <c r="I556" s="34"/>
      <c r="J556" s="34"/>
      <c r="K556" s="34"/>
      <c r="L556" s="34"/>
      <c r="M556" s="34"/>
      <c r="N556" s="34"/>
      <c r="O556" s="34"/>
      <c r="P556" s="34"/>
      <c r="Q556" s="34"/>
      <c r="R556" s="34"/>
      <c r="S556" s="34"/>
      <c r="T556" s="34"/>
      <c r="U556" s="34"/>
      <c r="V556" s="34"/>
      <c r="W556" s="34"/>
      <c r="X556" s="34"/>
      <c r="Y556" s="34"/>
      <c r="Z556" s="34"/>
    </row>
    <row r="557" spans="1:26" ht="12.75" customHeight="1">
      <c r="A557" s="34"/>
      <c r="B557" s="34"/>
      <c r="C557" s="34"/>
      <c r="D557" s="1344"/>
      <c r="E557" s="1344"/>
      <c r="F557" s="1344"/>
      <c r="G557" s="1344"/>
      <c r="H557" s="34"/>
      <c r="I557" s="34"/>
      <c r="J557" s="34"/>
      <c r="K557" s="34"/>
      <c r="L557" s="34"/>
      <c r="M557" s="34"/>
      <c r="N557" s="34"/>
      <c r="O557" s="34"/>
      <c r="P557" s="34"/>
      <c r="Q557" s="34"/>
      <c r="R557" s="34"/>
      <c r="S557" s="34"/>
      <c r="T557" s="34"/>
      <c r="U557" s="34"/>
      <c r="V557" s="34"/>
      <c r="W557" s="34"/>
      <c r="X557" s="34"/>
      <c r="Y557" s="34"/>
      <c r="Z557" s="34"/>
    </row>
    <row r="558" spans="1:26" ht="12.75" customHeight="1">
      <c r="A558" s="34"/>
      <c r="B558" s="34"/>
      <c r="C558" s="34"/>
      <c r="D558" s="1344"/>
      <c r="E558" s="1344"/>
      <c r="F558" s="1344"/>
      <c r="G558" s="1344"/>
      <c r="H558" s="34"/>
      <c r="I558" s="34"/>
      <c r="J558" s="34"/>
      <c r="K558" s="34"/>
      <c r="L558" s="34"/>
      <c r="M558" s="34"/>
      <c r="N558" s="34"/>
      <c r="O558" s="34"/>
      <c r="P558" s="34"/>
      <c r="Q558" s="34"/>
      <c r="R558" s="34"/>
      <c r="S558" s="34"/>
      <c r="T558" s="34"/>
      <c r="U558" s="34"/>
      <c r="V558" s="34"/>
      <c r="W558" s="34"/>
      <c r="X558" s="34"/>
      <c r="Y558" s="34"/>
      <c r="Z558" s="34"/>
    </row>
    <row r="559" spans="1:26" ht="12.75" customHeight="1">
      <c r="A559" s="34"/>
      <c r="B559" s="34"/>
      <c r="C559" s="34"/>
      <c r="D559" s="1344"/>
      <c r="E559" s="1344"/>
      <c r="F559" s="1344"/>
      <c r="G559" s="1344"/>
      <c r="H559" s="34"/>
      <c r="I559" s="34"/>
      <c r="J559" s="34"/>
      <c r="K559" s="34"/>
      <c r="L559" s="34"/>
      <c r="M559" s="34"/>
      <c r="N559" s="34"/>
      <c r="O559" s="34"/>
      <c r="P559" s="34"/>
      <c r="Q559" s="34"/>
      <c r="R559" s="34"/>
      <c r="S559" s="34"/>
      <c r="T559" s="34"/>
      <c r="U559" s="34"/>
      <c r="V559" s="34"/>
      <c r="W559" s="34"/>
      <c r="X559" s="34"/>
      <c r="Y559" s="34"/>
      <c r="Z559" s="34"/>
    </row>
    <row r="560" spans="1:26" ht="12.75" customHeight="1">
      <c r="A560" s="34"/>
      <c r="B560" s="34"/>
      <c r="C560" s="34"/>
      <c r="D560" s="1344"/>
      <c r="E560" s="1344"/>
      <c r="F560" s="1344"/>
      <c r="G560" s="1344"/>
      <c r="H560" s="34"/>
      <c r="I560" s="34"/>
      <c r="J560" s="34"/>
      <c r="K560" s="34"/>
      <c r="L560" s="34"/>
      <c r="M560" s="34"/>
      <c r="N560" s="34"/>
      <c r="O560" s="34"/>
      <c r="P560" s="34"/>
      <c r="Q560" s="34"/>
      <c r="R560" s="34"/>
      <c r="S560" s="34"/>
      <c r="T560" s="34"/>
      <c r="U560" s="34"/>
      <c r="V560" s="34"/>
      <c r="W560" s="34"/>
      <c r="X560" s="34"/>
      <c r="Y560" s="34"/>
      <c r="Z560" s="34"/>
    </row>
    <row r="561" spans="1:26" ht="12.75" customHeight="1">
      <c r="A561" s="34"/>
      <c r="B561" s="34"/>
      <c r="C561" s="34"/>
      <c r="D561" s="1344"/>
      <c r="E561" s="1344"/>
      <c r="F561" s="1344"/>
      <c r="G561" s="1344"/>
      <c r="H561" s="34"/>
      <c r="I561" s="34"/>
      <c r="J561" s="34"/>
      <c r="K561" s="34"/>
      <c r="L561" s="34"/>
      <c r="M561" s="34"/>
      <c r="N561" s="34"/>
      <c r="O561" s="34"/>
      <c r="P561" s="34"/>
      <c r="Q561" s="34"/>
      <c r="R561" s="34"/>
      <c r="S561" s="34"/>
      <c r="T561" s="34"/>
      <c r="U561" s="34"/>
      <c r="V561" s="34"/>
      <c r="W561" s="34"/>
      <c r="X561" s="34"/>
      <c r="Y561" s="34"/>
      <c r="Z561" s="34"/>
    </row>
    <row r="562" spans="1:26" ht="12.75" customHeight="1">
      <c r="A562" s="34"/>
      <c r="B562" s="34"/>
      <c r="C562" s="34"/>
      <c r="D562" s="1344"/>
      <c r="E562" s="1344"/>
      <c r="F562" s="1344"/>
      <c r="G562" s="1344"/>
      <c r="H562" s="34"/>
      <c r="I562" s="34"/>
      <c r="J562" s="34"/>
      <c r="K562" s="34"/>
      <c r="L562" s="34"/>
      <c r="M562" s="34"/>
      <c r="N562" s="34"/>
      <c r="O562" s="34"/>
      <c r="P562" s="34"/>
      <c r="Q562" s="34"/>
      <c r="R562" s="34"/>
      <c r="S562" s="34"/>
      <c r="T562" s="34"/>
      <c r="U562" s="34"/>
      <c r="V562" s="34"/>
      <c r="W562" s="34"/>
      <c r="X562" s="34"/>
      <c r="Y562" s="34"/>
      <c r="Z562" s="34"/>
    </row>
    <row r="563" spans="1:26" ht="12.75" customHeight="1">
      <c r="A563" s="34"/>
      <c r="B563" s="34"/>
      <c r="C563" s="34"/>
      <c r="D563" s="1344"/>
      <c r="E563" s="1344"/>
      <c r="F563" s="1344"/>
      <c r="G563" s="1344"/>
      <c r="H563" s="34"/>
      <c r="I563" s="34"/>
      <c r="J563" s="34"/>
      <c r="K563" s="34"/>
      <c r="L563" s="34"/>
      <c r="M563" s="34"/>
      <c r="N563" s="34"/>
      <c r="O563" s="34"/>
      <c r="P563" s="34"/>
      <c r="Q563" s="34"/>
      <c r="R563" s="34"/>
      <c r="S563" s="34"/>
      <c r="T563" s="34"/>
      <c r="U563" s="34"/>
      <c r="V563" s="34"/>
      <c r="W563" s="34"/>
      <c r="X563" s="34"/>
      <c r="Y563" s="34"/>
      <c r="Z563" s="34"/>
    </row>
    <row r="564" spans="1:26" ht="12.75" customHeight="1">
      <c r="A564" s="34"/>
      <c r="B564" s="34"/>
      <c r="C564" s="34"/>
      <c r="D564" s="1344"/>
      <c r="E564" s="1344"/>
      <c r="F564" s="1344"/>
      <c r="G564" s="1344"/>
      <c r="H564" s="34"/>
      <c r="I564" s="34"/>
      <c r="J564" s="34"/>
      <c r="K564" s="34"/>
      <c r="L564" s="34"/>
      <c r="M564" s="34"/>
      <c r="N564" s="34"/>
      <c r="O564" s="34"/>
      <c r="P564" s="34"/>
      <c r="Q564" s="34"/>
      <c r="R564" s="34"/>
      <c r="S564" s="34"/>
      <c r="T564" s="34"/>
      <c r="U564" s="34"/>
      <c r="V564" s="34"/>
      <c r="W564" s="34"/>
      <c r="X564" s="34"/>
      <c r="Y564" s="34"/>
      <c r="Z564" s="34"/>
    </row>
    <row r="565" spans="1:26" ht="12.75" customHeight="1">
      <c r="A565" s="34"/>
      <c r="B565" s="34"/>
      <c r="C565" s="34"/>
      <c r="D565" s="1344"/>
      <c r="E565" s="1344"/>
      <c r="F565" s="1344"/>
      <c r="G565" s="1344"/>
      <c r="H565" s="34"/>
      <c r="I565" s="34"/>
      <c r="J565" s="34"/>
      <c r="K565" s="34"/>
      <c r="L565" s="34"/>
      <c r="M565" s="34"/>
      <c r="N565" s="34"/>
      <c r="O565" s="34"/>
      <c r="P565" s="34"/>
      <c r="Q565" s="34"/>
      <c r="R565" s="34"/>
      <c r="S565" s="34"/>
      <c r="T565" s="34"/>
      <c r="U565" s="34"/>
      <c r="V565" s="34"/>
      <c r="W565" s="34"/>
      <c r="X565" s="34"/>
      <c r="Y565" s="34"/>
      <c r="Z565" s="34"/>
    </row>
    <row r="566" spans="1:26" ht="12.75" customHeight="1">
      <c r="A566" s="34"/>
      <c r="B566" s="34"/>
      <c r="C566" s="34"/>
      <c r="D566" s="1344"/>
      <c r="E566" s="1344"/>
      <c r="F566" s="1344"/>
      <c r="G566" s="1344"/>
      <c r="H566" s="34"/>
      <c r="I566" s="34"/>
      <c r="J566" s="34"/>
      <c r="K566" s="34"/>
      <c r="L566" s="34"/>
      <c r="M566" s="34"/>
      <c r="N566" s="34"/>
      <c r="O566" s="34"/>
      <c r="P566" s="34"/>
      <c r="Q566" s="34"/>
      <c r="R566" s="34"/>
      <c r="S566" s="34"/>
      <c r="T566" s="34"/>
      <c r="U566" s="34"/>
      <c r="V566" s="34"/>
      <c r="W566" s="34"/>
      <c r="X566" s="34"/>
      <c r="Y566" s="34"/>
      <c r="Z566" s="34"/>
    </row>
    <row r="567" spans="1:26" ht="12.75" customHeight="1">
      <c r="A567" s="34"/>
      <c r="B567" s="34"/>
      <c r="C567" s="34"/>
      <c r="D567" s="1344"/>
      <c r="E567" s="1344"/>
      <c r="F567" s="1344"/>
      <c r="G567" s="1344"/>
      <c r="H567" s="34"/>
      <c r="I567" s="34"/>
      <c r="J567" s="34"/>
      <c r="K567" s="34"/>
      <c r="L567" s="34"/>
      <c r="M567" s="34"/>
      <c r="N567" s="34"/>
      <c r="O567" s="34"/>
      <c r="P567" s="34"/>
      <c r="Q567" s="34"/>
      <c r="R567" s="34"/>
      <c r="S567" s="34"/>
      <c r="T567" s="34"/>
      <c r="U567" s="34"/>
      <c r="V567" s="34"/>
      <c r="W567" s="34"/>
      <c r="X567" s="34"/>
      <c r="Y567" s="34"/>
      <c r="Z567" s="34"/>
    </row>
    <row r="568" spans="1:26" ht="12.75" customHeight="1">
      <c r="A568" s="34"/>
      <c r="B568" s="34"/>
      <c r="C568" s="34"/>
      <c r="D568" s="1344"/>
      <c r="E568" s="1344"/>
      <c r="F568" s="1344"/>
      <c r="G568" s="1344"/>
      <c r="H568" s="34"/>
      <c r="I568" s="34"/>
      <c r="J568" s="34"/>
      <c r="K568" s="34"/>
      <c r="L568" s="34"/>
      <c r="M568" s="34"/>
      <c r="N568" s="34"/>
      <c r="O568" s="34"/>
      <c r="P568" s="34"/>
      <c r="Q568" s="34"/>
      <c r="R568" s="34"/>
      <c r="S568" s="34"/>
      <c r="T568" s="34"/>
      <c r="U568" s="34"/>
      <c r="V568" s="34"/>
      <c r="W568" s="34"/>
      <c r="X568" s="34"/>
      <c r="Y568" s="34"/>
      <c r="Z568" s="34"/>
    </row>
    <row r="569" spans="1:26" ht="12.75" customHeight="1">
      <c r="A569" s="34"/>
      <c r="B569" s="34"/>
      <c r="C569" s="34"/>
      <c r="D569" s="1344"/>
      <c r="E569" s="1344"/>
      <c r="F569" s="1344"/>
      <c r="G569" s="1344"/>
      <c r="H569" s="34"/>
      <c r="I569" s="34"/>
      <c r="J569" s="34"/>
      <c r="K569" s="34"/>
      <c r="L569" s="34"/>
      <c r="M569" s="34"/>
      <c r="N569" s="34"/>
      <c r="O569" s="34"/>
      <c r="P569" s="34"/>
      <c r="Q569" s="34"/>
      <c r="R569" s="34"/>
      <c r="S569" s="34"/>
      <c r="T569" s="34"/>
      <c r="U569" s="34"/>
      <c r="V569" s="34"/>
      <c r="W569" s="34"/>
      <c r="X569" s="34"/>
      <c r="Y569" s="34"/>
      <c r="Z569" s="34"/>
    </row>
    <row r="570" spans="1:26" ht="12.75" customHeight="1">
      <c r="A570" s="34"/>
      <c r="B570" s="34"/>
      <c r="C570" s="34"/>
      <c r="D570" s="1344"/>
      <c r="E570" s="1344"/>
      <c r="F570" s="1344"/>
      <c r="G570" s="1344"/>
      <c r="H570" s="34"/>
      <c r="I570" s="34"/>
      <c r="J570" s="34"/>
      <c r="K570" s="34"/>
      <c r="L570" s="34"/>
      <c r="M570" s="34"/>
      <c r="N570" s="34"/>
      <c r="O570" s="34"/>
      <c r="P570" s="34"/>
      <c r="Q570" s="34"/>
      <c r="R570" s="34"/>
      <c r="S570" s="34"/>
      <c r="T570" s="34"/>
      <c r="U570" s="34"/>
      <c r="V570" s="34"/>
      <c r="W570" s="34"/>
      <c r="X570" s="34"/>
      <c r="Y570" s="34"/>
      <c r="Z570" s="34"/>
    </row>
    <row r="571" spans="1:26" ht="12.75" customHeight="1">
      <c r="A571" s="34"/>
      <c r="B571" s="34"/>
      <c r="C571" s="34"/>
      <c r="D571" s="1344"/>
      <c r="E571" s="1344"/>
      <c r="F571" s="1344"/>
      <c r="G571" s="1344"/>
      <c r="H571" s="34"/>
      <c r="I571" s="34"/>
      <c r="J571" s="34"/>
      <c r="K571" s="34"/>
      <c r="L571" s="34"/>
      <c r="M571" s="34"/>
      <c r="N571" s="34"/>
      <c r="O571" s="34"/>
      <c r="P571" s="34"/>
      <c r="Q571" s="34"/>
      <c r="R571" s="34"/>
      <c r="S571" s="34"/>
      <c r="T571" s="34"/>
      <c r="U571" s="34"/>
      <c r="V571" s="34"/>
      <c r="W571" s="34"/>
      <c r="X571" s="34"/>
      <c r="Y571" s="34"/>
      <c r="Z571" s="34"/>
    </row>
    <row r="572" spans="1:26" ht="12.75" customHeight="1">
      <c r="A572" s="34"/>
      <c r="B572" s="34"/>
      <c r="C572" s="34"/>
      <c r="D572" s="1344"/>
      <c r="E572" s="1344"/>
      <c r="F572" s="1344"/>
      <c r="G572" s="1344"/>
      <c r="H572" s="34"/>
      <c r="I572" s="34"/>
      <c r="J572" s="34"/>
      <c r="K572" s="34"/>
      <c r="L572" s="34"/>
      <c r="M572" s="34"/>
      <c r="N572" s="34"/>
      <c r="O572" s="34"/>
      <c r="P572" s="34"/>
      <c r="Q572" s="34"/>
      <c r="R572" s="34"/>
      <c r="S572" s="34"/>
      <c r="T572" s="34"/>
      <c r="U572" s="34"/>
      <c r="V572" s="34"/>
      <c r="W572" s="34"/>
      <c r="X572" s="34"/>
      <c r="Y572" s="34"/>
      <c r="Z572" s="34"/>
    </row>
    <row r="573" spans="1:26" ht="12.75" customHeight="1">
      <c r="A573" s="34"/>
      <c r="B573" s="34"/>
      <c r="C573" s="34"/>
      <c r="D573" s="1344"/>
      <c r="E573" s="1344"/>
      <c r="F573" s="1344"/>
      <c r="G573" s="1344"/>
      <c r="H573" s="34"/>
      <c r="I573" s="34"/>
      <c r="J573" s="34"/>
      <c r="K573" s="34"/>
      <c r="L573" s="34"/>
      <c r="M573" s="34"/>
      <c r="N573" s="34"/>
      <c r="O573" s="34"/>
      <c r="P573" s="34"/>
      <c r="Q573" s="34"/>
      <c r="R573" s="34"/>
      <c r="S573" s="34"/>
      <c r="T573" s="34"/>
      <c r="U573" s="34"/>
      <c r="V573" s="34"/>
      <c r="W573" s="34"/>
      <c r="X573" s="34"/>
      <c r="Y573" s="34"/>
      <c r="Z573" s="34"/>
    </row>
    <row r="574" spans="1:26" ht="12.75" customHeight="1">
      <c r="A574" s="34"/>
      <c r="B574" s="34"/>
      <c r="C574" s="34"/>
      <c r="D574" s="1344"/>
      <c r="E574" s="1344"/>
      <c r="F574" s="1344"/>
      <c r="G574" s="1344"/>
      <c r="H574" s="34"/>
      <c r="I574" s="34"/>
      <c r="J574" s="34"/>
      <c r="K574" s="34"/>
      <c r="L574" s="34"/>
      <c r="M574" s="34"/>
      <c r="N574" s="34"/>
      <c r="O574" s="34"/>
      <c r="P574" s="34"/>
      <c r="Q574" s="34"/>
      <c r="R574" s="34"/>
      <c r="S574" s="34"/>
      <c r="T574" s="34"/>
      <c r="U574" s="34"/>
      <c r="V574" s="34"/>
      <c r="W574" s="34"/>
      <c r="X574" s="34"/>
      <c r="Y574" s="34"/>
      <c r="Z574" s="34"/>
    </row>
    <row r="575" spans="1:26" ht="12.75" customHeight="1">
      <c r="A575" s="34"/>
      <c r="B575" s="34"/>
      <c r="C575" s="34"/>
      <c r="D575" s="1344"/>
      <c r="E575" s="1344"/>
      <c r="F575" s="1344"/>
      <c r="G575" s="1344"/>
      <c r="H575" s="34"/>
      <c r="I575" s="34"/>
      <c r="J575" s="34"/>
      <c r="K575" s="34"/>
      <c r="L575" s="34"/>
      <c r="M575" s="34"/>
      <c r="N575" s="34"/>
      <c r="O575" s="34"/>
      <c r="P575" s="34"/>
      <c r="Q575" s="34"/>
      <c r="R575" s="34"/>
      <c r="S575" s="34"/>
      <c r="T575" s="34"/>
      <c r="U575" s="34"/>
      <c r="V575" s="34"/>
      <c r="W575" s="34"/>
      <c r="X575" s="34"/>
      <c r="Y575" s="34"/>
      <c r="Z575" s="34"/>
    </row>
    <row r="576" spans="1:26" ht="12.75" customHeight="1">
      <c r="A576" s="34"/>
      <c r="B576" s="34"/>
      <c r="C576" s="34"/>
      <c r="D576" s="1344"/>
      <c r="E576" s="1344"/>
      <c r="F576" s="1344"/>
      <c r="G576" s="1344"/>
      <c r="H576" s="34"/>
      <c r="I576" s="34"/>
      <c r="J576" s="34"/>
      <c r="K576" s="34"/>
      <c r="L576" s="34"/>
      <c r="M576" s="34"/>
      <c r="N576" s="34"/>
      <c r="O576" s="34"/>
      <c r="P576" s="34"/>
      <c r="Q576" s="34"/>
      <c r="R576" s="34"/>
      <c r="S576" s="34"/>
      <c r="T576" s="34"/>
      <c r="U576" s="34"/>
      <c r="V576" s="34"/>
      <c r="W576" s="34"/>
      <c r="X576" s="34"/>
      <c r="Y576" s="34"/>
      <c r="Z576" s="34"/>
    </row>
    <row r="577" spans="1:26" ht="12.75" customHeight="1">
      <c r="A577" s="34"/>
      <c r="B577" s="34"/>
      <c r="C577" s="34"/>
      <c r="D577" s="1344"/>
      <c r="E577" s="1344"/>
      <c r="F577" s="1344"/>
      <c r="G577" s="1344"/>
      <c r="H577" s="34"/>
      <c r="I577" s="34"/>
      <c r="J577" s="34"/>
      <c r="K577" s="34"/>
      <c r="L577" s="34"/>
      <c r="M577" s="34"/>
      <c r="N577" s="34"/>
      <c r="O577" s="34"/>
      <c r="P577" s="34"/>
      <c r="Q577" s="34"/>
      <c r="R577" s="34"/>
      <c r="S577" s="34"/>
      <c r="T577" s="34"/>
      <c r="U577" s="34"/>
      <c r="V577" s="34"/>
      <c r="W577" s="34"/>
      <c r="X577" s="34"/>
      <c r="Y577" s="34"/>
      <c r="Z577" s="34"/>
    </row>
    <row r="578" spans="1:26" ht="12.75" customHeight="1">
      <c r="A578" s="34"/>
      <c r="B578" s="34"/>
      <c r="C578" s="34"/>
      <c r="D578" s="1344"/>
      <c r="E578" s="1344"/>
      <c r="F578" s="1344"/>
      <c r="G578" s="1344"/>
      <c r="H578" s="34"/>
      <c r="I578" s="34"/>
      <c r="J578" s="34"/>
      <c r="K578" s="34"/>
      <c r="L578" s="34"/>
      <c r="M578" s="34"/>
      <c r="N578" s="34"/>
      <c r="O578" s="34"/>
      <c r="P578" s="34"/>
      <c r="Q578" s="34"/>
      <c r="R578" s="34"/>
      <c r="S578" s="34"/>
      <c r="T578" s="34"/>
      <c r="U578" s="34"/>
      <c r="V578" s="34"/>
      <c r="W578" s="34"/>
      <c r="X578" s="34"/>
      <c r="Y578" s="34"/>
      <c r="Z578" s="34"/>
    </row>
    <row r="579" spans="1:26" ht="12.75" customHeight="1">
      <c r="A579" s="34"/>
      <c r="B579" s="34"/>
      <c r="C579" s="34"/>
      <c r="D579" s="1344"/>
      <c r="E579" s="1344"/>
      <c r="F579" s="1344"/>
      <c r="G579" s="1344"/>
      <c r="H579" s="34"/>
      <c r="I579" s="34"/>
      <c r="J579" s="34"/>
      <c r="K579" s="34"/>
      <c r="L579" s="34"/>
      <c r="M579" s="34"/>
      <c r="N579" s="34"/>
      <c r="O579" s="34"/>
      <c r="P579" s="34"/>
      <c r="Q579" s="34"/>
      <c r="R579" s="34"/>
      <c r="S579" s="34"/>
      <c r="T579" s="34"/>
      <c r="U579" s="34"/>
      <c r="V579" s="34"/>
      <c r="W579" s="34"/>
      <c r="X579" s="34"/>
      <c r="Y579" s="34"/>
      <c r="Z579" s="34"/>
    </row>
    <row r="580" spans="1:26" ht="12.75" customHeight="1">
      <c r="A580" s="34"/>
      <c r="B580" s="34"/>
      <c r="C580" s="34"/>
      <c r="D580" s="1344"/>
      <c r="E580" s="1344"/>
      <c r="F580" s="1344"/>
      <c r="G580" s="1344"/>
      <c r="H580" s="34"/>
      <c r="I580" s="34"/>
      <c r="J580" s="34"/>
      <c r="K580" s="34"/>
      <c r="L580" s="34"/>
      <c r="M580" s="34"/>
      <c r="N580" s="34"/>
      <c r="O580" s="34"/>
      <c r="P580" s="34"/>
      <c r="Q580" s="34"/>
      <c r="R580" s="34"/>
      <c r="S580" s="34"/>
      <c r="T580" s="34"/>
      <c r="U580" s="34"/>
      <c r="V580" s="34"/>
      <c r="W580" s="34"/>
      <c r="X580" s="34"/>
      <c r="Y580" s="34"/>
      <c r="Z580" s="34"/>
    </row>
    <row r="581" spans="1:26" ht="12.75" customHeight="1">
      <c r="A581" s="34"/>
      <c r="B581" s="34"/>
      <c r="C581" s="34"/>
      <c r="D581" s="1344"/>
      <c r="E581" s="1344"/>
      <c r="F581" s="1344"/>
      <c r="G581" s="1344"/>
      <c r="H581" s="34"/>
      <c r="I581" s="34"/>
      <c r="J581" s="34"/>
      <c r="K581" s="34"/>
      <c r="L581" s="34"/>
      <c r="M581" s="34"/>
      <c r="N581" s="34"/>
      <c r="O581" s="34"/>
      <c r="P581" s="34"/>
      <c r="Q581" s="34"/>
      <c r="R581" s="34"/>
      <c r="S581" s="34"/>
      <c r="T581" s="34"/>
      <c r="U581" s="34"/>
      <c r="V581" s="34"/>
      <c r="W581" s="34"/>
      <c r="X581" s="34"/>
      <c r="Y581" s="34"/>
      <c r="Z581" s="34"/>
    </row>
    <row r="582" spans="1:26" ht="12.75" customHeight="1">
      <c r="A582" s="34"/>
      <c r="B582" s="34"/>
      <c r="C582" s="34"/>
      <c r="D582" s="1344"/>
      <c r="E582" s="1344"/>
      <c r="F582" s="1344"/>
      <c r="G582" s="1344"/>
      <c r="H582" s="34"/>
      <c r="I582" s="34"/>
      <c r="J582" s="34"/>
      <c r="K582" s="34"/>
      <c r="L582" s="34"/>
      <c r="M582" s="34"/>
      <c r="N582" s="34"/>
      <c r="O582" s="34"/>
      <c r="P582" s="34"/>
      <c r="Q582" s="34"/>
      <c r="R582" s="34"/>
      <c r="S582" s="34"/>
      <c r="T582" s="34"/>
      <c r="U582" s="34"/>
      <c r="V582" s="34"/>
      <c r="W582" s="34"/>
      <c r="X582" s="34"/>
      <c r="Y582" s="34"/>
      <c r="Z582" s="34"/>
    </row>
    <row r="583" spans="1:26" ht="12.75" customHeight="1">
      <c r="A583" s="34"/>
      <c r="B583" s="34"/>
      <c r="C583" s="34"/>
      <c r="D583" s="1344"/>
      <c r="E583" s="1344"/>
      <c r="F583" s="1344"/>
      <c r="G583" s="1344"/>
      <c r="H583" s="34"/>
      <c r="I583" s="34"/>
      <c r="J583" s="34"/>
      <c r="K583" s="34"/>
      <c r="L583" s="34"/>
      <c r="M583" s="34"/>
      <c r="N583" s="34"/>
      <c r="O583" s="34"/>
      <c r="P583" s="34"/>
      <c r="Q583" s="34"/>
      <c r="R583" s="34"/>
      <c r="S583" s="34"/>
      <c r="T583" s="34"/>
      <c r="U583" s="34"/>
      <c r="V583" s="34"/>
      <c r="W583" s="34"/>
      <c r="X583" s="34"/>
      <c r="Y583" s="34"/>
      <c r="Z583" s="34"/>
    </row>
    <row r="584" spans="1:26" ht="12.75" customHeight="1">
      <c r="A584" s="34"/>
      <c r="B584" s="34"/>
      <c r="C584" s="34"/>
      <c r="D584" s="1344"/>
      <c r="E584" s="1344"/>
      <c r="F584" s="1344"/>
      <c r="G584" s="1344"/>
      <c r="H584" s="34"/>
      <c r="I584" s="34"/>
      <c r="J584" s="34"/>
      <c r="K584" s="34"/>
      <c r="L584" s="34"/>
      <c r="M584" s="34"/>
      <c r="N584" s="34"/>
      <c r="O584" s="34"/>
      <c r="P584" s="34"/>
      <c r="Q584" s="34"/>
      <c r="R584" s="34"/>
      <c r="S584" s="34"/>
      <c r="T584" s="34"/>
      <c r="U584" s="34"/>
      <c r="V584" s="34"/>
      <c r="W584" s="34"/>
      <c r="X584" s="34"/>
      <c r="Y584" s="34"/>
      <c r="Z584" s="34"/>
    </row>
    <row r="585" spans="1:26" ht="12.75" customHeight="1">
      <c r="A585" s="34"/>
      <c r="B585" s="34"/>
      <c r="C585" s="34"/>
      <c r="D585" s="1344"/>
      <c r="E585" s="1344"/>
      <c r="F585" s="1344"/>
      <c r="G585" s="1344"/>
      <c r="H585" s="34"/>
      <c r="I585" s="34"/>
      <c r="J585" s="34"/>
      <c r="K585" s="34"/>
      <c r="L585" s="34"/>
      <c r="M585" s="34"/>
      <c r="N585" s="34"/>
      <c r="O585" s="34"/>
      <c r="P585" s="34"/>
      <c r="Q585" s="34"/>
      <c r="R585" s="34"/>
      <c r="S585" s="34"/>
      <c r="T585" s="34"/>
      <c r="U585" s="34"/>
      <c r="V585" s="34"/>
      <c r="W585" s="34"/>
      <c r="X585" s="34"/>
      <c r="Y585" s="34"/>
      <c r="Z585" s="34"/>
    </row>
    <row r="586" spans="1:26" ht="12.75" customHeight="1">
      <c r="A586" s="34"/>
      <c r="B586" s="34"/>
      <c r="C586" s="34"/>
      <c r="D586" s="1344"/>
      <c r="E586" s="1344"/>
      <c r="F586" s="1344"/>
      <c r="G586" s="1344"/>
      <c r="H586" s="34"/>
      <c r="I586" s="34"/>
      <c r="J586" s="34"/>
      <c r="K586" s="34"/>
      <c r="L586" s="34"/>
      <c r="M586" s="34"/>
      <c r="N586" s="34"/>
      <c r="O586" s="34"/>
      <c r="P586" s="34"/>
      <c r="Q586" s="34"/>
      <c r="R586" s="34"/>
      <c r="S586" s="34"/>
      <c r="T586" s="34"/>
      <c r="U586" s="34"/>
      <c r="V586" s="34"/>
      <c r="W586" s="34"/>
      <c r="X586" s="34"/>
      <c r="Y586" s="34"/>
      <c r="Z586" s="34"/>
    </row>
    <row r="587" spans="1:26" ht="12.75" customHeight="1">
      <c r="A587" s="34"/>
      <c r="B587" s="34"/>
      <c r="C587" s="34"/>
      <c r="D587" s="1344"/>
      <c r="E587" s="1344"/>
      <c r="F587" s="1344"/>
      <c r="G587" s="1344"/>
      <c r="H587" s="34"/>
      <c r="I587" s="34"/>
      <c r="J587" s="34"/>
      <c r="K587" s="34"/>
      <c r="L587" s="34"/>
      <c r="M587" s="34"/>
      <c r="N587" s="34"/>
      <c r="O587" s="34"/>
      <c r="P587" s="34"/>
      <c r="Q587" s="34"/>
      <c r="R587" s="34"/>
      <c r="S587" s="34"/>
      <c r="T587" s="34"/>
      <c r="U587" s="34"/>
      <c r="V587" s="34"/>
      <c r="W587" s="34"/>
      <c r="X587" s="34"/>
      <c r="Y587" s="34"/>
      <c r="Z587" s="34"/>
    </row>
    <row r="588" spans="1:26" ht="12.75" customHeight="1">
      <c r="A588" s="34"/>
      <c r="B588" s="34"/>
      <c r="C588" s="34"/>
      <c r="D588" s="1344"/>
      <c r="E588" s="1344"/>
      <c r="F588" s="1344"/>
      <c r="G588" s="1344"/>
      <c r="H588" s="34"/>
      <c r="I588" s="34"/>
      <c r="J588" s="34"/>
      <c r="K588" s="34"/>
      <c r="L588" s="34"/>
      <c r="M588" s="34"/>
      <c r="N588" s="34"/>
      <c r="O588" s="34"/>
      <c r="P588" s="34"/>
      <c r="Q588" s="34"/>
      <c r="R588" s="34"/>
      <c r="S588" s="34"/>
      <c r="T588" s="34"/>
      <c r="U588" s="34"/>
      <c r="V588" s="34"/>
      <c r="W588" s="34"/>
      <c r="X588" s="34"/>
      <c r="Y588" s="34"/>
      <c r="Z588" s="34"/>
    </row>
    <row r="589" spans="1:26" ht="12.75" customHeight="1">
      <c r="A589" s="34"/>
      <c r="B589" s="34"/>
      <c r="C589" s="34"/>
      <c r="D589" s="1344"/>
      <c r="E589" s="1344"/>
      <c r="F589" s="1344"/>
      <c r="G589" s="1344"/>
      <c r="H589" s="34"/>
      <c r="I589" s="34"/>
      <c r="J589" s="34"/>
      <c r="K589" s="34"/>
      <c r="L589" s="34"/>
      <c r="M589" s="34"/>
      <c r="N589" s="34"/>
      <c r="O589" s="34"/>
      <c r="P589" s="34"/>
      <c r="Q589" s="34"/>
      <c r="R589" s="34"/>
      <c r="S589" s="34"/>
      <c r="T589" s="34"/>
      <c r="U589" s="34"/>
      <c r="V589" s="34"/>
      <c r="W589" s="34"/>
      <c r="X589" s="34"/>
      <c r="Y589" s="34"/>
      <c r="Z589" s="34"/>
    </row>
    <row r="590" spans="1:26" ht="12.75" customHeight="1">
      <c r="A590" s="34"/>
      <c r="B590" s="34"/>
      <c r="C590" s="34"/>
      <c r="D590" s="1344"/>
      <c r="E590" s="1344"/>
      <c r="F590" s="1344"/>
      <c r="G590" s="1344"/>
      <c r="H590" s="34"/>
      <c r="I590" s="34"/>
      <c r="J590" s="34"/>
      <c r="K590" s="34"/>
      <c r="L590" s="34"/>
      <c r="M590" s="34"/>
      <c r="N590" s="34"/>
      <c r="O590" s="34"/>
      <c r="P590" s="34"/>
      <c r="Q590" s="34"/>
      <c r="R590" s="34"/>
      <c r="S590" s="34"/>
      <c r="T590" s="34"/>
      <c r="U590" s="34"/>
      <c r="V590" s="34"/>
      <c r="W590" s="34"/>
      <c r="X590" s="34"/>
      <c r="Y590" s="34"/>
      <c r="Z590" s="34"/>
    </row>
    <row r="591" spans="1:26" ht="12.75" customHeight="1">
      <c r="A591" s="34"/>
      <c r="B591" s="34"/>
      <c r="C591" s="34"/>
      <c r="D591" s="1344"/>
      <c r="E591" s="1344"/>
      <c r="F591" s="1344"/>
      <c r="G591" s="1344"/>
      <c r="H591" s="34"/>
      <c r="I591" s="34"/>
      <c r="J591" s="34"/>
      <c r="K591" s="34"/>
      <c r="L591" s="34"/>
      <c r="M591" s="34"/>
      <c r="N591" s="34"/>
      <c r="O591" s="34"/>
      <c r="P591" s="34"/>
      <c r="Q591" s="34"/>
      <c r="R591" s="34"/>
      <c r="S591" s="34"/>
      <c r="T591" s="34"/>
      <c r="U591" s="34"/>
      <c r="V591" s="34"/>
      <c r="W591" s="34"/>
      <c r="X591" s="34"/>
      <c r="Y591" s="34"/>
      <c r="Z591" s="34"/>
    </row>
    <row r="592" spans="1:26" ht="12.75" customHeight="1">
      <c r="A592" s="34"/>
      <c r="B592" s="34"/>
      <c r="C592" s="34"/>
      <c r="D592" s="1344"/>
      <c r="E592" s="1344"/>
      <c r="F592" s="1344"/>
      <c r="G592" s="1344"/>
      <c r="H592" s="34"/>
      <c r="I592" s="34"/>
      <c r="J592" s="34"/>
      <c r="K592" s="34"/>
      <c r="L592" s="34"/>
      <c r="M592" s="34"/>
      <c r="N592" s="34"/>
      <c r="O592" s="34"/>
      <c r="P592" s="34"/>
      <c r="Q592" s="34"/>
      <c r="R592" s="34"/>
      <c r="S592" s="34"/>
      <c r="T592" s="34"/>
      <c r="U592" s="34"/>
      <c r="V592" s="34"/>
      <c r="W592" s="34"/>
      <c r="X592" s="34"/>
      <c r="Y592" s="34"/>
      <c r="Z592" s="34"/>
    </row>
    <row r="593" spans="1:26" ht="12.75" customHeight="1">
      <c r="A593" s="34"/>
      <c r="B593" s="34"/>
      <c r="C593" s="34"/>
      <c r="D593" s="1344"/>
      <c r="E593" s="1344"/>
      <c r="F593" s="1344"/>
      <c r="G593" s="1344"/>
      <c r="H593" s="34"/>
      <c r="I593" s="34"/>
      <c r="J593" s="34"/>
      <c r="K593" s="34"/>
      <c r="L593" s="34"/>
      <c r="M593" s="34"/>
      <c r="N593" s="34"/>
      <c r="O593" s="34"/>
      <c r="P593" s="34"/>
      <c r="Q593" s="34"/>
      <c r="R593" s="34"/>
      <c r="S593" s="34"/>
      <c r="T593" s="34"/>
      <c r="U593" s="34"/>
      <c r="V593" s="34"/>
      <c r="W593" s="34"/>
      <c r="X593" s="34"/>
      <c r="Y593" s="34"/>
      <c r="Z593" s="34"/>
    </row>
    <row r="594" spans="1:26" ht="12.75" customHeight="1">
      <c r="A594" s="34"/>
      <c r="B594" s="34"/>
      <c r="C594" s="34"/>
      <c r="D594" s="1344"/>
      <c r="E594" s="1344"/>
      <c r="F594" s="1344"/>
      <c r="G594" s="1344"/>
      <c r="H594" s="34"/>
      <c r="I594" s="34"/>
      <c r="J594" s="34"/>
      <c r="K594" s="34"/>
      <c r="L594" s="34"/>
      <c r="M594" s="34"/>
      <c r="N594" s="34"/>
      <c r="O594" s="34"/>
      <c r="P594" s="34"/>
      <c r="Q594" s="34"/>
      <c r="R594" s="34"/>
      <c r="S594" s="34"/>
      <c r="T594" s="34"/>
      <c r="U594" s="34"/>
      <c r="V594" s="34"/>
      <c r="W594" s="34"/>
      <c r="X594" s="34"/>
      <c r="Y594" s="34"/>
      <c r="Z594" s="34"/>
    </row>
    <row r="595" spans="1:26" ht="12.75" customHeight="1">
      <c r="A595" s="34"/>
      <c r="B595" s="34"/>
      <c r="C595" s="34"/>
      <c r="D595" s="1344"/>
      <c r="E595" s="1344"/>
      <c r="F595" s="1344"/>
      <c r="G595" s="1344"/>
      <c r="H595" s="34"/>
      <c r="I595" s="34"/>
      <c r="J595" s="34"/>
      <c r="K595" s="34"/>
      <c r="L595" s="34"/>
      <c r="M595" s="34"/>
      <c r="N595" s="34"/>
      <c r="O595" s="34"/>
      <c r="P595" s="34"/>
      <c r="Q595" s="34"/>
      <c r="R595" s="34"/>
      <c r="S595" s="34"/>
      <c r="T595" s="34"/>
      <c r="U595" s="34"/>
      <c r="V595" s="34"/>
      <c r="W595" s="34"/>
      <c r="X595" s="34"/>
      <c r="Y595" s="34"/>
      <c r="Z595" s="34"/>
    </row>
    <row r="596" spans="1:26" ht="12.75" customHeight="1">
      <c r="A596" s="34"/>
      <c r="B596" s="34"/>
      <c r="C596" s="34"/>
      <c r="D596" s="1344"/>
      <c r="E596" s="1344"/>
      <c r="F596" s="1344"/>
      <c r="G596" s="1344"/>
      <c r="H596" s="34"/>
      <c r="I596" s="34"/>
      <c r="J596" s="34"/>
      <c r="K596" s="34"/>
      <c r="L596" s="34"/>
      <c r="M596" s="34"/>
      <c r="N596" s="34"/>
      <c r="O596" s="34"/>
      <c r="P596" s="34"/>
      <c r="Q596" s="34"/>
      <c r="R596" s="34"/>
      <c r="S596" s="34"/>
      <c r="T596" s="34"/>
      <c r="U596" s="34"/>
      <c r="V596" s="34"/>
      <c r="W596" s="34"/>
      <c r="X596" s="34"/>
      <c r="Y596" s="34"/>
      <c r="Z596" s="34"/>
    </row>
    <row r="597" spans="1:26" ht="12.75" customHeight="1">
      <c r="A597" s="34"/>
      <c r="B597" s="34"/>
      <c r="C597" s="34"/>
      <c r="D597" s="1344"/>
      <c r="E597" s="1344"/>
      <c r="F597" s="1344"/>
      <c r="G597" s="1344"/>
      <c r="H597" s="34"/>
      <c r="I597" s="34"/>
      <c r="J597" s="34"/>
      <c r="K597" s="34"/>
      <c r="L597" s="34"/>
      <c r="M597" s="34"/>
      <c r="N597" s="34"/>
      <c r="O597" s="34"/>
      <c r="P597" s="34"/>
      <c r="Q597" s="34"/>
      <c r="R597" s="34"/>
      <c r="S597" s="34"/>
      <c r="T597" s="34"/>
      <c r="U597" s="34"/>
      <c r="V597" s="34"/>
      <c r="W597" s="34"/>
      <c r="X597" s="34"/>
      <c r="Y597" s="34"/>
      <c r="Z597" s="34"/>
    </row>
    <row r="598" spans="1:26" ht="12.75" customHeight="1">
      <c r="A598" s="34"/>
      <c r="B598" s="34"/>
      <c r="C598" s="34"/>
      <c r="D598" s="1344"/>
      <c r="E598" s="1344"/>
      <c r="F598" s="1344"/>
      <c r="G598" s="1344"/>
      <c r="H598" s="34"/>
      <c r="I598" s="34"/>
      <c r="J598" s="34"/>
      <c r="K598" s="34"/>
      <c r="L598" s="34"/>
      <c r="M598" s="34"/>
      <c r="N598" s="34"/>
      <c r="O598" s="34"/>
      <c r="P598" s="34"/>
      <c r="Q598" s="34"/>
      <c r="R598" s="34"/>
      <c r="S598" s="34"/>
      <c r="T598" s="34"/>
      <c r="U598" s="34"/>
      <c r="V598" s="34"/>
      <c r="W598" s="34"/>
      <c r="X598" s="34"/>
      <c r="Y598" s="34"/>
      <c r="Z598" s="34"/>
    </row>
    <row r="599" spans="1:26" ht="12.75" customHeight="1">
      <c r="A599" s="34"/>
      <c r="B599" s="34"/>
      <c r="C599" s="34"/>
      <c r="D599" s="1344"/>
      <c r="E599" s="1344"/>
      <c r="F599" s="1344"/>
      <c r="G599" s="1344"/>
      <c r="H599" s="34"/>
      <c r="I599" s="34"/>
      <c r="J599" s="34"/>
      <c r="K599" s="34"/>
      <c r="L599" s="34"/>
      <c r="M599" s="34"/>
      <c r="N599" s="34"/>
      <c r="O599" s="34"/>
      <c r="P599" s="34"/>
      <c r="Q599" s="34"/>
      <c r="R599" s="34"/>
      <c r="S599" s="34"/>
      <c r="T599" s="34"/>
      <c r="U599" s="34"/>
      <c r="V599" s="34"/>
      <c r="W599" s="34"/>
      <c r="X599" s="34"/>
      <c r="Y599" s="34"/>
      <c r="Z599" s="34"/>
    </row>
    <row r="600" spans="1:26" ht="12.75" customHeight="1">
      <c r="A600" s="34"/>
      <c r="B600" s="34"/>
      <c r="C600" s="34"/>
      <c r="D600" s="1344"/>
      <c r="E600" s="1344"/>
      <c r="F600" s="1344"/>
      <c r="G600" s="1344"/>
      <c r="H600" s="34"/>
      <c r="I600" s="34"/>
      <c r="J600" s="34"/>
      <c r="K600" s="34"/>
      <c r="L600" s="34"/>
      <c r="M600" s="34"/>
      <c r="N600" s="34"/>
      <c r="O600" s="34"/>
      <c r="P600" s="34"/>
      <c r="Q600" s="34"/>
      <c r="R600" s="34"/>
      <c r="S600" s="34"/>
      <c r="T600" s="34"/>
      <c r="U600" s="34"/>
      <c r="V600" s="34"/>
      <c r="W600" s="34"/>
      <c r="X600" s="34"/>
      <c r="Y600" s="34"/>
      <c r="Z600" s="34"/>
    </row>
    <row r="601" spans="1:26" ht="12.75" customHeight="1">
      <c r="A601" s="34"/>
      <c r="B601" s="34"/>
      <c r="C601" s="34"/>
      <c r="D601" s="1344"/>
      <c r="E601" s="1344"/>
      <c r="F601" s="1344"/>
      <c r="G601" s="1344"/>
      <c r="H601" s="34"/>
      <c r="I601" s="34"/>
      <c r="J601" s="34"/>
      <c r="K601" s="34"/>
      <c r="L601" s="34"/>
      <c r="M601" s="34"/>
      <c r="N601" s="34"/>
      <c r="O601" s="34"/>
      <c r="P601" s="34"/>
      <c r="Q601" s="34"/>
      <c r="R601" s="34"/>
      <c r="S601" s="34"/>
      <c r="T601" s="34"/>
      <c r="U601" s="34"/>
      <c r="V601" s="34"/>
      <c r="W601" s="34"/>
      <c r="X601" s="34"/>
      <c r="Y601" s="34"/>
      <c r="Z601" s="34"/>
    </row>
    <row r="602" spans="1:26" ht="12.75" customHeight="1">
      <c r="A602" s="34"/>
      <c r="B602" s="34"/>
      <c r="C602" s="34"/>
      <c r="D602" s="1344"/>
      <c r="E602" s="1344"/>
      <c r="F602" s="1344"/>
      <c r="G602" s="1344"/>
      <c r="H602" s="34"/>
      <c r="I602" s="34"/>
      <c r="J602" s="34"/>
      <c r="K602" s="34"/>
      <c r="L602" s="34"/>
      <c r="M602" s="34"/>
      <c r="N602" s="34"/>
      <c r="O602" s="34"/>
      <c r="P602" s="34"/>
      <c r="Q602" s="34"/>
      <c r="R602" s="34"/>
      <c r="S602" s="34"/>
      <c r="T602" s="34"/>
      <c r="U602" s="34"/>
      <c r="V602" s="34"/>
      <c r="W602" s="34"/>
      <c r="X602" s="34"/>
      <c r="Y602" s="34"/>
      <c r="Z602" s="34"/>
    </row>
    <row r="603" spans="1:26" ht="12.75" customHeight="1">
      <c r="A603" s="34"/>
      <c r="B603" s="34"/>
      <c r="C603" s="34"/>
      <c r="D603" s="1344"/>
      <c r="E603" s="1344"/>
      <c r="F603" s="1344"/>
      <c r="G603" s="1344"/>
      <c r="H603" s="34"/>
      <c r="I603" s="34"/>
      <c r="J603" s="34"/>
      <c r="K603" s="34"/>
      <c r="L603" s="34"/>
      <c r="M603" s="34"/>
      <c r="N603" s="34"/>
      <c r="O603" s="34"/>
      <c r="P603" s="34"/>
      <c r="Q603" s="34"/>
      <c r="R603" s="34"/>
      <c r="S603" s="34"/>
      <c r="T603" s="34"/>
      <c r="U603" s="34"/>
      <c r="V603" s="34"/>
      <c r="W603" s="34"/>
      <c r="X603" s="34"/>
      <c r="Y603" s="34"/>
      <c r="Z603" s="34"/>
    </row>
    <row r="604" spans="1:26" ht="12.75" customHeight="1">
      <c r="A604" s="34"/>
      <c r="B604" s="34"/>
      <c r="C604" s="34"/>
      <c r="D604" s="1344"/>
      <c r="E604" s="1344"/>
      <c r="F604" s="1344"/>
      <c r="G604" s="1344"/>
      <c r="H604" s="34"/>
      <c r="I604" s="34"/>
      <c r="J604" s="34"/>
      <c r="K604" s="34"/>
      <c r="L604" s="34"/>
      <c r="M604" s="34"/>
      <c r="N604" s="34"/>
      <c r="O604" s="34"/>
      <c r="P604" s="34"/>
      <c r="Q604" s="34"/>
      <c r="R604" s="34"/>
      <c r="S604" s="34"/>
      <c r="T604" s="34"/>
      <c r="U604" s="34"/>
      <c r="V604" s="34"/>
      <c r="W604" s="34"/>
      <c r="X604" s="34"/>
      <c r="Y604" s="34"/>
      <c r="Z604" s="34"/>
    </row>
    <row r="605" spans="1:26" ht="12.75" customHeight="1">
      <c r="A605" s="34"/>
      <c r="B605" s="34"/>
      <c r="C605" s="34"/>
      <c r="D605" s="1344"/>
      <c r="E605" s="1344"/>
      <c r="F605" s="1344"/>
      <c r="G605" s="1344"/>
      <c r="H605" s="34"/>
      <c r="I605" s="34"/>
      <c r="J605" s="34"/>
      <c r="K605" s="34"/>
      <c r="L605" s="34"/>
      <c r="M605" s="34"/>
      <c r="N605" s="34"/>
      <c r="O605" s="34"/>
      <c r="P605" s="34"/>
      <c r="Q605" s="34"/>
      <c r="R605" s="34"/>
      <c r="S605" s="34"/>
      <c r="T605" s="34"/>
      <c r="U605" s="34"/>
      <c r="V605" s="34"/>
      <c r="W605" s="34"/>
      <c r="X605" s="34"/>
      <c r="Y605" s="34"/>
      <c r="Z605" s="34"/>
    </row>
    <row r="606" spans="1:26" ht="12.75" customHeight="1">
      <c r="A606" s="34"/>
      <c r="B606" s="34"/>
      <c r="C606" s="34"/>
      <c r="D606" s="1344"/>
      <c r="E606" s="1344"/>
      <c r="F606" s="1344"/>
      <c r="G606" s="1344"/>
      <c r="H606" s="34"/>
      <c r="I606" s="34"/>
      <c r="J606" s="34"/>
      <c r="K606" s="34"/>
      <c r="L606" s="34"/>
      <c r="M606" s="34"/>
      <c r="N606" s="34"/>
      <c r="O606" s="34"/>
      <c r="P606" s="34"/>
      <c r="Q606" s="34"/>
      <c r="R606" s="34"/>
      <c r="S606" s="34"/>
      <c r="T606" s="34"/>
      <c r="U606" s="34"/>
      <c r="V606" s="34"/>
      <c r="W606" s="34"/>
      <c r="X606" s="34"/>
      <c r="Y606" s="34"/>
      <c r="Z606" s="34"/>
    </row>
    <row r="607" spans="1:26" ht="12.75" customHeight="1">
      <c r="A607" s="34"/>
      <c r="B607" s="34"/>
      <c r="C607" s="34"/>
      <c r="D607" s="1344"/>
      <c r="E607" s="1344"/>
      <c r="F607" s="1344"/>
      <c r="G607" s="1344"/>
      <c r="H607" s="34"/>
      <c r="I607" s="34"/>
      <c r="J607" s="34"/>
      <c r="K607" s="34"/>
      <c r="L607" s="34"/>
      <c r="M607" s="34"/>
      <c r="N607" s="34"/>
      <c r="O607" s="34"/>
      <c r="P607" s="34"/>
      <c r="Q607" s="34"/>
      <c r="R607" s="34"/>
      <c r="S607" s="34"/>
      <c r="T607" s="34"/>
      <c r="U607" s="34"/>
      <c r="V607" s="34"/>
      <c r="W607" s="34"/>
      <c r="X607" s="34"/>
      <c r="Y607" s="34"/>
      <c r="Z607" s="34"/>
    </row>
    <row r="608" spans="1:26" ht="12.75" customHeight="1">
      <c r="A608" s="34"/>
      <c r="B608" s="34"/>
      <c r="C608" s="34"/>
      <c r="D608" s="1344"/>
      <c r="E608" s="1344"/>
      <c r="F608" s="1344"/>
      <c r="G608" s="1344"/>
      <c r="H608" s="34"/>
      <c r="I608" s="34"/>
      <c r="J608" s="34"/>
      <c r="K608" s="34"/>
      <c r="L608" s="34"/>
      <c r="M608" s="34"/>
      <c r="N608" s="34"/>
      <c r="O608" s="34"/>
      <c r="P608" s="34"/>
      <c r="Q608" s="34"/>
      <c r="R608" s="34"/>
      <c r="S608" s="34"/>
      <c r="T608" s="34"/>
      <c r="U608" s="34"/>
      <c r="V608" s="34"/>
      <c r="W608" s="34"/>
      <c r="X608" s="34"/>
      <c r="Y608" s="34"/>
      <c r="Z608" s="34"/>
    </row>
    <row r="609" spans="1:26" ht="12.75" customHeight="1">
      <c r="A609" s="34"/>
      <c r="B609" s="34"/>
      <c r="C609" s="34"/>
      <c r="D609" s="1344"/>
      <c r="E609" s="1344"/>
      <c r="F609" s="1344"/>
      <c r="G609" s="1344"/>
      <c r="H609" s="34"/>
      <c r="I609" s="34"/>
      <c r="J609" s="34"/>
      <c r="K609" s="34"/>
      <c r="L609" s="34"/>
      <c r="M609" s="34"/>
      <c r="N609" s="34"/>
      <c r="O609" s="34"/>
      <c r="P609" s="34"/>
      <c r="Q609" s="34"/>
      <c r="R609" s="34"/>
      <c r="S609" s="34"/>
      <c r="T609" s="34"/>
      <c r="U609" s="34"/>
      <c r="V609" s="34"/>
      <c r="W609" s="34"/>
      <c r="X609" s="34"/>
      <c r="Y609" s="34"/>
      <c r="Z609" s="34"/>
    </row>
    <row r="610" spans="1:26" ht="12.75" customHeight="1">
      <c r="A610" s="34"/>
      <c r="B610" s="34"/>
      <c r="C610" s="34"/>
      <c r="D610" s="1344"/>
      <c r="E610" s="1344"/>
      <c r="F610" s="1344"/>
      <c r="G610" s="1344"/>
      <c r="H610" s="34"/>
      <c r="I610" s="34"/>
      <c r="J610" s="34"/>
      <c r="K610" s="34"/>
      <c r="L610" s="34"/>
      <c r="M610" s="34"/>
      <c r="N610" s="34"/>
      <c r="O610" s="34"/>
      <c r="P610" s="34"/>
      <c r="Q610" s="34"/>
      <c r="R610" s="34"/>
      <c r="S610" s="34"/>
      <c r="T610" s="34"/>
      <c r="U610" s="34"/>
      <c r="V610" s="34"/>
      <c r="W610" s="34"/>
      <c r="X610" s="34"/>
      <c r="Y610" s="34"/>
      <c r="Z610" s="34"/>
    </row>
    <row r="611" spans="1:26" ht="12.75" customHeight="1">
      <c r="A611" s="34"/>
      <c r="B611" s="34"/>
      <c r="C611" s="34"/>
      <c r="D611" s="1344"/>
      <c r="E611" s="1344"/>
      <c r="F611" s="1344"/>
      <c r="G611" s="1344"/>
      <c r="H611" s="34"/>
      <c r="I611" s="34"/>
      <c r="J611" s="34"/>
      <c r="K611" s="34"/>
      <c r="L611" s="34"/>
      <c r="M611" s="34"/>
      <c r="N611" s="34"/>
      <c r="O611" s="34"/>
      <c r="P611" s="34"/>
      <c r="Q611" s="34"/>
      <c r="R611" s="34"/>
      <c r="S611" s="34"/>
      <c r="T611" s="34"/>
      <c r="U611" s="34"/>
      <c r="V611" s="34"/>
      <c r="W611" s="34"/>
      <c r="X611" s="34"/>
      <c r="Y611" s="34"/>
      <c r="Z611" s="34"/>
    </row>
    <row r="612" spans="1:26" ht="12.75" customHeight="1">
      <c r="A612" s="34"/>
      <c r="B612" s="34"/>
      <c r="C612" s="34"/>
      <c r="D612" s="1344"/>
      <c r="E612" s="1344"/>
      <c r="F612" s="1344"/>
      <c r="G612" s="1344"/>
      <c r="H612" s="34"/>
      <c r="I612" s="34"/>
      <c r="J612" s="34"/>
      <c r="K612" s="34"/>
      <c r="L612" s="34"/>
      <c r="M612" s="34"/>
      <c r="N612" s="34"/>
      <c r="O612" s="34"/>
      <c r="P612" s="34"/>
      <c r="Q612" s="34"/>
      <c r="R612" s="34"/>
      <c r="S612" s="34"/>
      <c r="T612" s="34"/>
      <c r="U612" s="34"/>
      <c r="V612" s="34"/>
      <c r="W612" s="34"/>
      <c r="X612" s="34"/>
      <c r="Y612" s="34"/>
      <c r="Z612" s="34"/>
    </row>
    <row r="613" spans="1:26" ht="12.75" customHeight="1">
      <c r="A613" s="34"/>
      <c r="B613" s="34"/>
      <c r="C613" s="34"/>
      <c r="D613" s="1344"/>
      <c r="E613" s="1344"/>
      <c r="F613" s="1344"/>
      <c r="G613" s="1344"/>
      <c r="H613" s="34"/>
      <c r="I613" s="34"/>
      <c r="J613" s="34"/>
      <c r="K613" s="34"/>
      <c r="L613" s="34"/>
      <c r="M613" s="34"/>
      <c r="N613" s="34"/>
      <c r="O613" s="34"/>
      <c r="P613" s="34"/>
      <c r="Q613" s="34"/>
      <c r="R613" s="34"/>
      <c r="S613" s="34"/>
      <c r="T613" s="34"/>
      <c r="U613" s="34"/>
      <c r="V613" s="34"/>
      <c r="W613" s="34"/>
      <c r="X613" s="34"/>
      <c r="Y613" s="34"/>
      <c r="Z613" s="34"/>
    </row>
    <row r="614" spans="1:26" ht="12.75" customHeight="1">
      <c r="A614" s="34"/>
      <c r="B614" s="34"/>
      <c r="C614" s="34"/>
      <c r="D614" s="1344"/>
      <c r="E614" s="1344"/>
      <c r="F614" s="1344"/>
      <c r="G614" s="1344"/>
      <c r="H614" s="34"/>
      <c r="I614" s="34"/>
      <c r="J614" s="34"/>
      <c r="K614" s="34"/>
      <c r="L614" s="34"/>
      <c r="M614" s="34"/>
      <c r="N614" s="34"/>
      <c r="O614" s="34"/>
      <c r="P614" s="34"/>
      <c r="Q614" s="34"/>
      <c r="R614" s="34"/>
      <c r="S614" s="34"/>
      <c r="T614" s="34"/>
      <c r="U614" s="34"/>
      <c r="V614" s="34"/>
      <c r="W614" s="34"/>
      <c r="X614" s="34"/>
      <c r="Y614" s="34"/>
      <c r="Z614" s="34"/>
    </row>
    <row r="615" spans="1:26" ht="12.75" customHeight="1">
      <c r="A615" s="34"/>
      <c r="B615" s="34"/>
      <c r="C615" s="34"/>
      <c r="D615" s="1344"/>
      <c r="E615" s="1344"/>
      <c r="F615" s="1344"/>
      <c r="G615" s="1344"/>
      <c r="H615" s="34"/>
      <c r="I615" s="34"/>
      <c r="J615" s="34"/>
      <c r="K615" s="34"/>
      <c r="L615" s="34"/>
      <c r="M615" s="34"/>
      <c r="N615" s="34"/>
      <c r="O615" s="34"/>
      <c r="P615" s="34"/>
      <c r="Q615" s="34"/>
      <c r="R615" s="34"/>
      <c r="S615" s="34"/>
      <c r="T615" s="34"/>
      <c r="U615" s="34"/>
      <c r="V615" s="34"/>
      <c r="W615" s="34"/>
      <c r="X615" s="34"/>
      <c r="Y615" s="34"/>
      <c r="Z615" s="34"/>
    </row>
    <row r="616" spans="1:26" ht="12.75" customHeight="1">
      <c r="A616" s="34"/>
      <c r="B616" s="34"/>
      <c r="C616" s="34"/>
      <c r="D616" s="1344"/>
      <c r="E616" s="1344"/>
      <c r="F616" s="1344"/>
      <c r="G616" s="1344"/>
      <c r="H616" s="34"/>
      <c r="I616" s="34"/>
      <c r="J616" s="34"/>
      <c r="K616" s="34"/>
      <c r="L616" s="34"/>
      <c r="M616" s="34"/>
      <c r="N616" s="34"/>
      <c r="O616" s="34"/>
      <c r="P616" s="34"/>
      <c r="Q616" s="34"/>
      <c r="R616" s="34"/>
      <c r="S616" s="34"/>
      <c r="T616" s="34"/>
      <c r="U616" s="34"/>
      <c r="V616" s="34"/>
      <c r="W616" s="34"/>
      <c r="X616" s="34"/>
      <c r="Y616" s="34"/>
      <c r="Z616" s="34"/>
    </row>
    <row r="617" spans="1:26" ht="12.75" customHeight="1">
      <c r="A617" s="34"/>
      <c r="B617" s="34"/>
      <c r="C617" s="34"/>
      <c r="D617" s="1344"/>
      <c r="E617" s="1344"/>
      <c r="F617" s="1344"/>
      <c r="G617" s="1344"/>
      <c r="H617" s="34"/>
      <c r="I617" s="34"/>
      <c r="J617" s="34"/>
      <c r="K617" s="34"/>
      <c r="L617" s="34"/>
      <c r="M617" s="34"/>
      <c r="N617" s="34"/>
      <c r="O617" s="34"/>
      <c r="P617" s="34"/>
      <c r="Q617" s="34"/>
      <c r="R617" s="34"/>
      <c r="S617" s="34"/>
      <c r="T617" s="34"/>
      <c r="U617" s="34"/>
      <c r="V617" s="34"/>
      <c r="W617" s="34"/>
      <c r="X617" s="34"/>
      <c r="Y617" s="34"/>
      <c r="Z617" s="34"/>
    </row>
    <row r="618" spans="1:26" ht="12.75" customHeight="1">
      <c r="A618" s="34"/>
      <c r="B618" s="34"/>
      <c r="C618" s="34"/>
      <c r="D618" s="1344"/>
      <c r="E618" s="1344"/>
      <c r="F618" s="1344"/>
      <c r="G618" s="1344"/>
      <c r="H618" s="34"/>
      <c r="I618" s="34"/>
      <c r="J618" s="34"/>
      <c r="K618" s="34"/>
      <c r="L618" s="34"/>
      <c r="M618" s="34"/>
      <c r="N618" s="34"/>
      <c r="O618" s="34"/>
      <c r="P618" s="34"/>
      <c r="Q618" s="34"/>
      <c r="R618" s="34"/>
      <c r="S618" s="34"/>
      <c r="T618" s="34"/>
      <c r="U618" s="34"/>
      <c r="V618" s="34"/>
      <c r="W618" s="34"/>
      <c r="X618" s="34"/>
      <c r="Y618" s="34"/>
      <c r="Z618" s="34"/>
    </row>
    <row r="619" spans="1:26" ht="12.75" customHeight="1">
      <c r="A619" s="34"/>
      <c r="B619" s="34"/>
      <c r="C619" s="34"/>
      <c r="D619" s="1344"/>
      <c r="E619" s="1344"/>
      <c r="F619" s="1344"/>
      <c r="G619" s="1344"/>
      <c r="H619" s="34"/>
      <c r="I619" s="34"/>
      <c r="J619" s="34"/>
      <c r="K619" s="34"/>
      <c r="L619" s="34"/>
      <c r="M619" s="34"/>
      <c r="N619" s="34"/>
      <c r="O619" s="34"/>
      <c r="P619" s="34"/>
      <c r="Q619" s="34"/>
      <c r="R619" s="34"/>
      <c r="S619" s="34"/>
      <c r="T619" s="34"/>
      <c r="U619" s="34"/>
      <c r="V619" s="34"/>
      <c r="W619" s="34"/>
      <c r="X619" s="34"/>
      <c r="Y619" s="34"/>
      <c r="Z619" s="34"/>
    </row>
    <row r="620" spans="1:26" ht="12.75" customHeight="1">
      <c r="A620" s="34"/>
      <c r="B620" s="34"/>
      <c r="C620" s="34"/>
      <c r="D620" s="1344"/>
      <c r="E620" s="1344"/>
      <c r="F620" s="1344"/>
      <c r="G620" s="1344"/>
      <c r="H620" s="34"/>
      <c r="I620" s="34"/>
      <c r="J620" s="34"/>
      <c r="K620" s="34"/>
      <c r="L620" s="34"/>
      <c r="M620" s="34"/>
      <c r="N620" s="34"/>
      <c r="O620" s="34"/>
      <c r="P620" s="34"/>
      <c r="Q620" s="34"/>
      <c r="R620" s="34"/>
      <c r="S620" s="34"/>
      <c r="T620" s="34"/>
      <c r="U620" s="34"/>
      <c r="V620" s="34"/>
      <c r="W620" s="34"/>
      <c r="X620" s="34"/>
      <c r="Y620" s="34"/>
      <c r="Z620" s="34"/>
    </row>
    <row r="621" spans="1:26" ht="12.75" customHeight="1">
      <c r="A621" s="34"/>
      <c r="B621" s="34"/>
      <c r="C621" s="34"/>
      <c r="D621" s="1344"/>
      <c r="E621" s="1344"/>
      <c r="F621" s="1344"/>
      <c r="G621" s="1344"/>
      <c r="H621" s="34"/>
      <c r="I621" s="34"/>
      <c r="J621" s="34"/>
      <c r="K621" s="34"/>
      <c r="L621" s="34"/>
      <c r="M621" s="34"/>
      <c r="N621" s="34"/>
      <c r="O621" s="34"/>
      <c r="P621" s="34"/>
      <c r="Q621" s="34"/>
      <c r="R621" s="34"/>
      <c r="S621" s="34"/>
      <c r="T621" s="34"/>
      <c r="U621" s="34"/>
      <c r="V621" s="34"/>
      <c r="W621" s="34"/>
      <c r="X621" s="34"/>
      <c r="Y621" s="34"/>
      <c r="Z621" s="34"/>
    </row>
    <row r="622" spans="1:26" ht="12.75" customHeight="1">
      <c r="A622" s="34"/>
      <c r="B622" s="34"/>
      <c r="C622" s="34"/>
      <c r="D622" s="1344"/>
      <c r="E622" s="1344"/>
      <c r="F622" s="1344"/>
      <c r="G622" s="1344"/>
      <c r="H622" s="34"/>
      <c r="I622" s="34"/>
      <c r="J622" s="34"/>
      <c r="K622" s="34"/>
      <c r="L622" s="34"/>
      <c r="M622" s="34"/>
      <c r="N622" s="34"/>
      <c r="O622" s="34"/>
      <c r="P622" s="34"/>
      <c r="Q622" s="34"/>
      <c r="R622" s="34"/>
      <c r="S622" s="34"/>
      <c r="T622" s="34"/>
      <c r="U622" s="34"/>
      <c r="V622" s="34"/>
      <c r="W622" s="34"/>
      <c r="X622" s="34"/>
      <c r="Y622" s="34"/>
      <c r="Z622" s="34"/>
    </row>
    <row r="623" spans="1:26" ht="12.75" customHeight="1">
      <c r="A623" s="34"/>
      <c r="B623" s="34"/>
      <c r="C623" s="34"/>
      <c r="D623" s="1344"/>
      <c r="E623" s="1344"/>
      <c r="F623" s="1344"/>
      <c r="G623" s="1344"/>
      <c r="H623" s="34"/>
      <c r="I623" s="34"/>
      <c r="J623" s="34"/>
      <c r="K623" s="34"/>
      <c r="L623" s="34"/>
      <c r="M623" s="34"/>
      <c r="N623" s="34"/>
      <c r="O623" s="34"/>
      <c r="P623" s="34"/>
      <c r="Q623" s="34"/>
      <c r="R623" s="34"/>
      <c r="S623" s="34"/>
      <c r="T623" s="34"/>
      <c r="U623" s="34"/>
      <c r="V623" s="34"/>
      <c r="W623" s="34"/>
      <c r="X623" s="34"/>
      <c r="Y623" s="34"/>
      <c r="Z623" s="34"/>
    </row>
    <row r="624" spans="1:26" ht="12.75" customHeight="1">
      <c r="A624" s="34"/>
      <c r="B624" s="34"/>
      <c r="C624" s="34"/>
      <c r="D624" s="1344"/>
      <c r="E624" s="1344"/>
      <c r="F624" s="1344"/>
      <c r="G624" s="1344"/>
      <c r="H624" s="34"/>
      <c r="I624" s="34"/>
      <c r="J624" s="34"/>
      <c r="K624" s="34"/>
      <c r="L624" s="34"/>
      <c r="M624" s="34"/>
      <c r="N624" s="34"/>
      <c r="O624" s="34"/>
      <c r="P624" s="34"/>
      <c r="Q624" s="34"/>
      <c r="R624" s="34"/>
      <c r="S624" s="34"/>
      <c r="T624" s="34"/>
      <c r="U624" s="34"/>
      <c r="V624" s="34"/>
      <c r="W624" s="34"/>
      <c r="X624" s="34"/>
      <c r="Y624" s="34"/>
      <c r="Z624" s="34"/>
    </row>
    <row r="625" spans="1:26" ht="12.75" customHeight="1">
      <c r="A625" s="34"/>
      <c r="B625" s="34"/>
      <c r="C625" s="34"/>
      <c r="D625" s="1344"/>
      <c r="E625" s="1344"/>
      <c r="F625" s="1344"/>
      <c r="G625" s="1344"/>
      <c r="H625" s="34"/>
      <c r="I625" s="34"/>
      <c r="J625" s="34"/>
      <c r="K625" s="34"/>
      <c r="L625" s="34"/>
      <c r="M625" s="34"/>
      <c r="N625" s="34"/>
      <c r="O625" s="34"/>
      <c r="P625" s="34"/>
      <c r="Q625" s="34"/>
      <c r="R625" s="34"/>
      <c r="S625" s="34"/>
      <c r="T625" s="34"/>
      <c r="U625" s="34"/>
      <c r="V625" s="34"/>
      <c r="W625" s="34"/>
      <c r="X625" s="34"/>
      <c r="Y625" s="34"/>
      <c r="Z625" s="34"/>
    </row>
    <row r="626" spans="1:26" ht="12.75" customHeight="1">
      <c r="A626" s="34"/>
      <c r="B626" s="34"/>
      <c r="C626" s="34"/>
      <c r="D626" s="1344"/>
      <c r="E626" s="1344"/>
      <c r="F626" s="1344"/>
      <c r="G626" s="1344"/>
      <c r="H626" s="34"/>
      <c r="I626" s="34"/>
      <c r="J626" s="34"/>
      <c r="K626" s="34"/>
      <c r="L626" s="34"/>
      <c r="M626" s="34"/>
      <c r="N626" s="34"/>
      <c r="O626" s="34"/>
      <c r="P626" s="34"/>
      <c r="Q626" s="34"/>
      <c r="R626" s="34"/>
      <c r="S626" s="34"/>
      <c r="T626" s="34"/>
      <c r="U626" s="34"/>
      <c r="V626" s="34"/>
      <c r="W626" s="34"/>
      <c r="X626" s="34"/>
      <c r="Y626" s="34"/>
      <c r="Z626" s="34"/>
    </row>
    <row r="627" spans="1:26" ht="12.75" customHeight="1">
      <c r="A627" s="34"/>
      <c r="B627" s="34"/>
      <c r="C627" s="34"/>
      <c r="D627" s="1344"/>
      <c r="E627" s="1344"/>
      <c r="F627" s="1344"/>
      <c r="G627" s="1344"/>
      <c r="H627" s="34"/>
      <c r="I627" s="34"/>
      <c r="J627" s="34"/>
      <c r="K627" s="34"/>
      <c r="L627" s="34"/>
      <c r="M627" s="34"/>
      <c r="N627" s="34"/>
      <c r="O627" s="34"/>
      <c r="P627" s="34"/>
      <c r="Q627" s="34"/>
      <c r="R627" s="34"/>
      <c r="S627" s="34"/>
      <c r="T627" s="34"/>
      <c r="U627" s="34"/>
      <c r="V627" s="34"/>
      <c r="W627" s="34"/>
      <c r="X627" s="34"/>
      <c r="Y627" s="34"/>
      <c r="Z627" s="34"/>
    </row>
    <row r="628" spans="1:26" ht="12.75" customHeight="1">
      <c r="A628" s="34"/>
      <c r="B628" s="34"/>
      <c r="C628" s="34"/>
      <c r="D628" s="1344"/>
      <c r="E628" s="1344"/>
      <c r="F628" s="1344"/>
      <c r="G628" s="1344"/>
      <c r="H628" s="34"/>
      <c r="I628" s="34"/>
      <c r="J628" s="34"/>
      <c r="K628" s="34"/>
      <c r="L628" s="34"/>
      <c r="M628" s="34"/>
      <c r="N628" s="34"/>
      <c r="O628" s="34"/>
      <c r="P628" s="34"/>
      <c r="Q628" s="34"/>
      <c r="R628" s="34"/>
      <c r="S628" s="34"/>
      <c r="T628" s="34"/>
      <c r="U628" s="34"/>
      <c r="V628" s="34"/>
      <c r="W628" s="34"/>
      <c r="X628" s="34"/>
      <c r="Y628" s="34"/>
      <c r="Z628" s="34"/>
    </row>
    <row r="629" spans="1:26" ht="12.75" customHeight="1">
      <c r="A629" s="34"/>
      <c r="B629" s="34"/>
      <c r="C629" s="34"/>
      <c r="D629" s="1344"/>
      <c r="E629" s="1344"/>
      <c r="F629" s="1344"/>
      <c r="G629" s="1344"/>
      <c r="H629" s="34"/>
      <c r="I629" s="34"/>
      <c r="J629" s="34"/>
      <c r="K629" s="34"/>
      <c r="L629" s="34"/>
      <c r="M629" s="34"/>
      <c r="N629" s="34"/>
      <c r="O629" s="34"/>
      <c r="P629" s="34"/>
      <c r="Q629" s="34"/>
      <c r="R629" s="34"/>
      <c r="S629" s="34"/>
      <c r="T629" s="34"/>
      <c r="U629" s="34"/>
      <c r="V629" s="34"/>
      <c r="W629" s="34"/>
      <c r="X629" s="34"/>
      <c r="Y629" s="34"/>
      <c r="Z629" s="34"/>
    </row>
    <row r="630" spans="1:26" ht="12.75" customHeight="1">
      <c r="A630" s="34"/>
      <c r="B630" s="34"/>
      <c r="C630" s="34"/>
      <c r="D630" s="1344"/>
      <c r="E630" s="1344"/>
      <c r="F630" s="1344"/>
      <c r="G630" s="1344"/>
      <c r="H630" s="34"/>
      <c r="I630" s="34"/>
      <c r="J630" s="34"/>
      <c r="K630" s="34"/>
      <c r="L630" s="34"/>
      <c r="M630" s="34"/>
      <c r="N630" s="34"/>
      <c r="O630" s="34"/>
      <c r="P630" s="34"/>
      <c r="Q630" s="34"/>
      <c r="R630" s="34"/>
      <c r="S630" s="34"/>
      <c r="T630" s="34"/>
      <c r="U630" s="34"/>
      <c r="V630" s="34"/>
      <c r="W630" s="34"/>
      <c r="X630" s="34"/>
      <c r="Y630" s="34"/>
      <c r="Z630" s="34"/>
    </row>
    <row r="631" spans="1:26" ht="12.75" customHeight="1">
      <c r="A631" s="34"/>
      <c r="B631" s="34"/>
      <c r="C631" s="34"/>
      <c r="D631" s="1344"/>
      <c r="E631" s="1344"/>
      <c r="F631" s="1344"/>
      <c r="G631" s="1344"/>
      <c r="H631" s="34"/>
      <c r="I631" s="34"/>
      <c r="J631" s="34"/>
      <c r="K631" s="34"/>
      <c r="L631" s="34"/>
      <c r="M631" s="34"/>
      <c r="N631" s="34"/>
      <c r="O631" s="34"/>
      <c r="P631" s="34"/>
      <c r="Q631" s="34"/>
      <c r="R631" s="34"/>
      <c r="S631" s="34"/>
      <c r="T631" s="34"/>
      <c r="U631" s="34"/>
      <c r="V631" s="34"/>
      <c r="W631" s="34"/>
      <c r="X631" s="34"/>
      <c r="Y631" s="34"/>
      <c r="Z631" s="34"/>
    </row>
    <row r="632" spans="1:26" ht="12.75" customHeight="1">
      <c r="A632" s="34"/>
      <c r="B632" s="34"/>
      <c r="C632" s="34"/>
      <c r="D632" s="1344"/>
      <c r="E632" s="1344"/>
      <c r="F632" s="1344"/>
      <c r="G632" s="1344"/>
      <c r="H632" s="34"/>
      <c r="I632" s="34"/>
      <c r="J632" s="34"/>
      <c r="K632" s="34"/>
      <c r="L632" s="34"/>
      <c r="M632" s="34"/>
      <c r="N632" s="34"/>
      <c r="O632" s="34"/>
      <c r="P632" s="34"/>
      <c r="Q632" s="34"/>
      <c r="R632" s="34"/>
      <c r="S632" s="34"/>
      <c r="T632" s="34"/>
      <c r="U632" s="34"/>
      <c r="V632" s="34"/>
      <c r="W632" s="34"/>
      <c r="X632" s="34"/>
      <c r="Y632" s="34"/>
      <c r="Z632" s="34"/>
    </row>
    <row r="633" spans="1:26" ht="12.75" customHeight="1">
      <c r="A633" s="34"/>
      <c r="B633" s="34"/>
      <c r="C633" s="34"/>
      <c r="D633" s="1344"/>
      <c r="E633" s="1344"/>
      <c r="F633" s="1344"/>
      <c r="G633" s="1344"/>
      <c r="H633" s="34"/>
      <c r="I633" s="34"/>
      <c r="J633" s="34"/>
      <c r="K633" s="34"/>
      <c r="L633" s="34"/>
      <c r="M633" s="34"/>
      <c r="N633" s="34"/>
      <c r="O633" s="34"/>
      <c r="P633" s="34"/>
      <c r="Q633" s="34"/>
      <c r="R633" s="34"/>
      <c r="S633" s="34"/>
      <c r="T633" s="34"/>
      <c r="U633" s="34"/>
      <c r="V633" s="34"/>
      <c r="W633" s="34"/>
      <c r="X633" s="34"/>
      <c r="Y633" s="34"/>
      <c r="Z633" s="34"/>
    </row>
    <row r="634" spans="1:26" ht="12.75" customHeight="1">
      <c r="A634" s="34"/>
      <c r="B634" s="34"/>
      <c r="C634" s="34"/>
      <c r="D634" s="1344"/>
      <c r="E634" s="1344"/>
      <c r="F634" s="1344"/>
      <c r="G634" s="1344"/>
      <c r="H634" s="34"/>
      <c r="I634" s="34"/>
      <c r="J634" s="34"/>
      <c r="K634" s="34"/>
      <c r="L634" s="34"/>
      <c r="M634" s="34"/>
      <c r="N634" s="34"/>
      <c r="O634" s="34"/>
      <c r="P634" s="34"/>
      <c r="Q634" s="34"/>
      <c r="R634" s="34"/>
      <c r="S634" s="34"/>
      <c r="T634" s="34"/>
      <c r="U634" s="34"/>
      <c r="V634" s="34"/>
      <c r="W634" s="34"/>
      <c r="X634" s="34"/>
      <c r="Y634" s="34"/>
      <c r="Z634" s="34"/>
    </row>
    <row r="635" spans="1:26" ht="12.75" customHeight="1">
      <c r="A635" s="34"/>
      <c r="B635" s="34"/>
      <c r="C635" s="34"/>
      <c r="D635" s="1344"/>
      <c r="E635" s="1344"/>
      <c r="F635" s="1344"/>
      <c r="G635" s="1344"/>
      <c r="H635" s="34"/>
      <c r="I635" s="34"/>
      <c r="J635" s="34"/>
      <c r="K635" s="34"/>
      <c r="L635" s="34"/>
      <c r="M635" s="34"/>
      <c r="N635" s="34"/>
      <c r="O635" s="34"/>
      <c r="P635" s="34"/>
      <c r="Q635" s="34"/>
      <c r="R635" s="34"/>
      <c r="S635" s="34"/>
      <c r="T635" s="34"/>
      <c r="U635" s="34"/>
      <c r="V635" s="34"/>
      <c r="W635" s="34"/>
      <c r="X635" s="34"/>
      <c r="Y635" s="34"/>
      <c r="Z635" s="34"/>
    </row>
    <row r="636" spans="1:26" ht="12.75" customHeight="1">
      <c r="A636" s="34"/>
      <c r="B636" s="34"/>
      <c r="C636" s="34"/>
      <c r="D636" s="1344"/>
      <c r="E636" s="1344"/>
      <c r="F636" s="1344"/>
      <c r="G636" s="1344"/>
      <c r="H636" s="34"/>
      <c r="I636" s="34"/>
      <c r="J636" s="34"/>
      <c r="K636" s="34"/>
      <c r="L636" s="34"/>
      <c r="M636" s="34"/>
      <c r="N636" s="34"/>
      <c r="O636" s="34"/>
      <c r="P636" s="34"/>
      <c r="Q636" s="34"/>
      <c r="R636" s="34"/>
      <c r="S636" s="34"/>
      <c r="T636" s="34"/>
      <c r="U636" s="34"/>
      <c r="V636" s="34"/>
      <c r="W636" s="34"/>
      <c r="X636" s="34"/>
      <c r="Y636" s="34"/>
      <c r="Z636" s="34"/>
    </row>
    <row r="637" spans="1:26" ht="12.75" customHeight="1">
      <c r="A637" s="34"/>
      <c r="B637" s="34"/>
      <c r="C637" s="34"/>
      <c r="D637" s="1344"/>
      <c r="E637" s="1344"/>
      <c r="F637" s="1344"/>
      <c r="G637" s="1344"/>
      <c r="H637" s="34"/>
      <c r="I637" s="34"/>
      <c r="J637" s="34"/>
      <c r="K637" s="34"/>
      <c r="L637" s="34"/>
      <c r="M637" s="34"/>
      <c r="N637" s="34"/>
      <c r="O637" s="34"/>
      <c r="P637" s="34"/>
      <c r="Q637" s="34"/>
      <c r="R637" s="34"/>
      <c r="S637" s="34"/>
      <c r="T637" s="34"/>
      <c r="U637" s="34"/>
      <c r="V637" s="34"/>
      <c r="W637" s="34"/>
      <c r="X637" s="34"/>
      <c r="Y637" s="34"/>
      <c r="Z637" s="34"/>
    </row>
    <row r="638" spans="1:26" ht="12.75" customHeight="1">
      <c r="A638" s="34"/>
      <c r="B638" s="34"/>
      <c r="C638" s="34"/>
      <c r="D638" s="1344"/>
      <c r="E638" s="1344"/>
      <c r="F638" s="1344"/>
      <c r="G638" s="1344"/>
      <c r="H638" s="34"/>
      <c r="I638" s="34"/>
      <c r="J638" s="34"/>
      <c r="K638" s="34"/>
      <c r="L638" s="34"/>
      <c r="M638" s="34"/>
      <c r="N638" s="34"/>
      <c r="O638" s="34"/>
      <c r="P638" s="34"/>
      <c r="Q638" s="34"/>
      <c r="R638" s="34"/>
      <c r="S638" s="34"/>
      <c r="T638" s="34"/>
      <c r="U638" s="34"/>
      <c r="V638" s="34"/>
      <c r="W638" s="34"/>
      <c r="X638" s="34"/>
      <c r="Y638" s="34"/>
      <c r="Z638" s="34"/>
    </row>
    <row r="639" spans="1:26" ht="12.75" customHeight="1">
      <c r="A639" s="34"/>
      <c r="B639" s="34"/>
      <c r="C639" s="34"/>
      <c r="D639" s="1344"/>
      <c r="E639" s="1344"/>
      <c r="F639" s="1344"/>
      <c r="G639" s="1344"/>
      <c r="H639" s="34"/>
      <c r="I639" s="34"/>
      <c r="J639" s="34"/>
      <c r="K639" s="34"/>
      <c r="L639" s="34"/>
      <c r="M639" s="34"/>
      <c r="N639" s="34"/>
      <c r="O639" s="34"/>
      <c r="P639" s="34"/>
      <c r="Q639" s="34"/>
      <c r="R639" s="34"/>
      <c r="S639" s="34"/>
      <c r="T639" s="34"/>
      <c r="U639" s="34"/>
      <c r="V639" s="34"/>
      <c r="W639" s="34"/>
      <c r="X639" s="34"/>
      <c r="Y639" s="34"/>
      <c r="Z639" s="34"/>
    </row>
    <row r="640" spans="1:26" ht="12.75" customHeight="1">
      <c r="A640" s="34"/>
      <c r="B640" s="34"/>
      <c r="C640" s="34"/>
      <c r="D640" s="1344"/>
      <c r="E640" s="1344"/>
      <c r="F640" s="1344"/>
      <c r="G640" s="1344"/>
      <c r="H640" s="34"/>
      <c r="I640" s="34"/>
      <c r="J640" s="34"/>
      <c r="K640" s="34"/>
      <c r="L640" s="34"/>
      <c r="M640" s="34"/>
      <c r="N640" s="34"/>
      <c r="O640" s="34"/>
      <c r="P640" s="34"/>
      <c r="Q640" s="34"/>
      <c r="R640" s="34"/>
      <c r="S640" s="34"/>
      <c r="T640" s="34"/>
      <c r="U640" s="34"/>
      <c r="V640" s="34"/>
      <c r="W640" s="34"/>
      <c r="X640" s="34"/>
      <c r="Y640" s="34"/>
      <c r="Z640" s="34"/>
    </row>
    <row r="641" spans="1:26" ht="12.75" customHeight="1">
      <c r="A641" s="34"/>
      <c r="B641" s="34"/>
      <c r="C641" s="34"/>
      <c r="D641" s="1344"/>
      <c r="E641" s="1344"/>
      <c r="F641" s="1344"/>
      <c r="G641" s="1344"/>
      <c r="H641" s="34"/>
      <c r="I641" s="34"/>
      <c r="J641" s="34"/>
      <c r="K641" s="34"/>
      <c r="L641" s="34"/>
      <c r="M641" s="34"/>
      <c r="N641" s="34"/>
      <c r="O641" s="34"/>
      <c r="P641" s="34"/>
      <c r="Q641" s="34"/>
      <c r="R641" s="34"/>
      <c r="S641" s="34"/>
      <c r="T641" s="34"/>
      <c r="U641" s="34"/>
      <c r="V641" s="34"/>
      <c r="W641" s="34"/>
      <c r="X641" s="34"/>
      <c r="Y641" s="34"/>
      <c r="Z641" s="34"/>
    </row>
    <row r="642" spans="1:26" ht="12.75" customHeight="1">
      <c r="A642" s="34"/>
      <c r="B642" s="34"/>
      <c r="C642" s="34"/>
      <c r="D642" s="1344"/>
      <c r="E642" s="1344"/>
      <c r="F642" s="1344"/>
      <c r="G642" s="1344"/>
      <c r="H642" s="34"/>
      <c r="I642" s="34"/>
      <c r="J642" s="34"/>
      <c r="K642" s="34"/>
      <c r="L642" s="34"/>
      <c r="M642" s="34"/>
      <c r="N642" s="34"/>
      <c r="O642" s="34"/>
      <c r="P642" s="34"/>
      <c r="Q642" s="34"/>
      <c r="R642" s="34"/>
      <c r="S642" s="34"/>
      <c r="T642" s="34"/>
      <c r="U642" s="34"/>
      <c r="V642" s="34"/>
      <c r="W642" s="34"/>
      <c r="X642" s="34"/>
      <c r="Y642" s="34"/>
      <c r="Z642" s="34"/>
    </row>
    <row r="643" spans="1:26" ht="12.75" customHeight="1">
      <c r="A643" s="34"/>
      <c r="B643" s="34"/>
      <c r="C643" s="34"/>
      <c r="D643" s="1344"/>
      <c r="E643" s="1344"/>
      <c r="F643" s="1344"/>
      <c r="G643" s="1344"/>
      <c r="H643" s="34"/>
      <c r="I643" s="34"/>
      <c r="J643" s="34"/>
      <c r="K643" s="34"/>
      <c r="L643" s="34"/>
      <c r="M643" s="34"/>
      <c r="N643" s="34"/>
      <c r="O643" s="34"/>
      <c r="P643" s="34"/>
      <c r="Q643" s="34"/>
      <c r="R643" s="34"/>
      <c r="S643" s="34"/>
      <c r="T643" s="34"/>
      <c r="U643" s="34"/>
      <c r="V643" s="34"/>
      <c r="W643" s="34"/>
      <c r="X643" s="34"/>
      <c r="Y643" s="34"/>
      <c r="Z643" s="34"/>
    </row>
    <row r="644" spans="1:26" ht="12.75" customHeight="1">
      <c r="A644" s="34"/>
      <c r="B644" s="34"/>
      <c r="C644" s="34"/>
      <c r="D644" s="1344"/>
      <c r="E644" s="1344"/>
      <c r="F644" s="1344"/>
      <c r="G644" s="1344"/>
      <c r="H644" s="34"/>
      <c r="I644" s="34"/>
      <c r="J644" s="34"/>
      <c r="K644" s="34"/>
      <c r="L644" s="34"/>
      <c r="M644" s="34"/>
      <c r="N644" s="34"/>
      <c r="O644" s="34"/>
      <c r="P644" s="34"/>
      <c r="Q644" s="34"/>
      <c r="R644" s="34"/>
      <c r="S644" s="34"/>
      <c r="T644" s="34"/>
      <c r="U644" s="34"/>
      <c r="V644" s="34"/>
      <c r="W644" s="34"/>
      <c r="X644" s="34"/>
      <c r="Y644" s="34"/>
      <c r="Z644" s="34"/>
    </row>
    <row r="645" spans="1:26" ht="12.75" customHeight="1">
      <c r="A645" s="34"/>
      <c r="B645" s="34"/>
      <c r="C645" s="34"/>
      <c r="D645" s="1344"/>
      <c r="E645" s="1344"/>
      <c r="F645" s="1344"/>
      <c r="G645" s="1344"/>
      <c r="H645" s="34"/>
      <c r="I645" s="34"/>
      <c r="J645" s="34"/>
      <c r="K645" s="34"/>
      <c r="L645" s="34"/>
      <c r="M645" s="34"/>
      <c r="N645" s="34"/>
      <c r="O645" s="34"/>
      <c r="P645" s="34"/>
      <c r="Q645" s="34"/>
      <c r="R645" s="34"/>
      <c r="S645" s="34"/>
      <c r="T645" s="34"/>
      <c r="U645" s="34"/>
      <c r="V645" s="34"/>
      <c r="W645" s="34"/>
      <c r="X645" s="34"/>
      <c r="Y645" s="34"/>
      <c r="Z645" s="34"/>
    </row>
    <row r="646" spans="1:26" ht="12.75" customHeight="1">
      <c r="A646" s="34"/>
      <c r="B646" s="34"/>
      <c r="C646" s="34"/>
      <c r="D646" s="1344"/>
      <c r="E646" s="1344"/>
      <c r="F646" s="1344"/>
      <c r="G646" s="1344"/>
      <c r="H646" s="34"/>
      <c r="I646" s="34"/>
      <c r="J646" s="34"/>
      <c r="K646" s="34"/>
      <c r="L646" s="34"/>
      <c r="M646" s="34"/>
      <c r="N646" s="34"/>
      <c r="O646" s="34"/>
      <c r="P646" s="34"/>
      <c r="Q646" s="34"/>
      <c r="R646" s="34"/>
      <c r="S646" s="34"/>
      <c r="T646" s="34"/>
      <c r="U646" s="34"/>
      <c r="V646" s="34"/>
      <c r="W646" s="34"/>
      <c r="X646" s="34"/>
      <c r="Y646" s="34"/>
      <c r="Z646" s="34"/>
    </row>
    <row r="647" spans="1:26" ht="12.75" customHeight="1">
      <c r="A647" s="34"/>
      <c r="B647" s="34"/>
      <c r="C647" s="34"/>
      <c r="D647" s="1344"/>
      <c r="E647" s="1344"/>
      <c r="F647" s="1344"/>
      <c r="G647" s="1344"/>
      <c r="H647" s="34"/>
      <c r="I647" s="34"/>
      <c r="J647" s="34"/>
      <c r="K647" s="34"/>
      <c r="L647" s="34"/>
      <c r="M647" s="34"/>
      <c r="N647" s="34"/>
      <c r="O647" s="34"/>
      <c r="P647" s="34"/>
      <c r="Q647" s="34"/>
      <c r="R647" s="34"/>
      <c r="S647" s="34"/>
      <c r="T647" s="34"/>
      <c r="U647" s="34"/>
      <c r="V647" s="34"/>
      <c r="W647" s="34"/>
      <c r="X647" s="34"/>
      <c r="Y647" s="34"/>
      <c r="Z647" s="34"/>
    </row>
    <row r="648" spans="1:26" ht="12.75" customHeight="1">
      <c r="A648" s="34"/>
      <c r="B648" s="34"/>
      <c r="C648" s="34"/>
      <c r="D648" s="1344"/>
      <c r="E648" s="1344"/>
      <c r="F648" s="1344"/>
      <c r="G648" s="1344"/>
      <c r="H648" s="34"/>
      <c r="I648" s="34"/>
      <c r="J648" s="34"/>
      <c r="K648" s="34"/>
      <c r="L648" s="34"/>
      <c r="M648" s="34"/>
      <c r="N648" s="34"/>
      <c r="O648" s="34"/>
      <c r="P648" s="34"/>
      <c r="Q648" s="34"/>
      <c r="R648" s="34"/>
      <c r="S648" s="34"/>
      <c r="T648" s="34"/>
      <c r="U648" s="34"/>
      <c r="V648" s="34"/>
      <c r="W648" s="34"/>
      <c r="X648" s="34"/>
      <c r="Y648" s="34"/>
      <c r="Z648" s="34"/>
    </row>
    <row r="649" spans="1:26" ht="12.75" customHeight="1">
      <c r="A649" s="34"/>
      <c r="B649" s="34"/>
      <c r="C649" s="34"/>
      <c r="D649" s="1344"/>
      <c r="E649" s="1344"/>
      <c r="F649" s="1344"/>
      <c r="G649" s="1344"/>
      <c r="H649" s="34"/>
      <c r="I649" s="34"/>
      <c r="J649" s="34"/>
      <c r="K649" s="34"/>
      <c r="L649" s="34"/>
      <c r="M649" s="34"/>
      <c r="N649" s="34"/>
      <c r="O649" s="34"/>
      <c r="P649" s="34"/>
      <c r="Q649" s="34"/>
      <c r="R649" s="34"/>
      <c r="S649" s="34"/>
      <c r="T649" s="34"/>
      <c r="U649" s="34"/>
      <c r="V649" s="34"/>
      <c r="W649" s="34"/>
      <c r="X649" s="34"/>
      <c r="Y649" s="34"/>
      <c r="Z649" s="34"/>
    </row>
    <row r="650" spans="1:26" ht="12.75" customHeight="1">
      <c r="A650" s="34"/>
      <c r="B650" s="34"/>
      <c r="C650" s="34"/>
      <c r="D650" s="1344"/>
      <c r="E650" s="1344"/>
      <c r="F650" s="1344"/>
      <c r="G650" s="1344"/>
      <c r="H650" s="34"/>
      <c r="I650" s="34"/>
      <c r="J650" s="34"/>
      <c r="K650" s="34"/>
      <c r="L650" s="34"/>
      <c r="M650" s="34"/>
      <c r="N650" s="34"/>
      <c r="O650" s="34"/>
      <c r="P650" s="34"/>
      <c r="Q650" s="34"/>
      <c r="R650" s="34"/>
      <c r="S650" s="34"/>
      <c r="T650" s="34"/>
      <c r="U650" s="34"/>
      <c r="V650" s="34"/>
      <c r="W650" s="34"/>
      <c r="X650" s="34"/>
      <c r="Y650" s="34"/>
      <c r="Z650" s="34"/>
    </row>
    <row r="651" spans="1:26" ht="12.75" customHeight="1">
      <c r="A651" s="34"/>
      <c r="B651" s="34"/>
      <c r="C651" s="34"/>
      <c r="D651" s="1344"/>
      <c r="E651" s="1344"/>
      <c r="F651" s="1344"/>
      <c r="G651" s="1344"/>
      <c r="H651" s="34"/>
      <c r="I651" s="34"/>
      <c r="J651" s="34"/>
      <c r="K651" s="34"/>
      <c r="L651" s="34"/>
      <c r="M651" s="34"/>
      <c r="N651" s="34"/>
      <c r="O651" s="34"/>
      <c r="P651" s="34"/>
      <c r="Q651" s="34"/>
      <c r="R651" s="34"/>
      <c r="S651" s="34"/>
      <c r="T651" s="34"/>
      <c r="U651" s="34"/>
      <c r="V651" s="34"/>
      <c r="W651" s="34"/>
      <c r="X651" s="34"/>
      <c r="Y651" s="34"/>
      <c r="Z651" s="34"/>
    </row>
    <row r="652" spans="1:26" ht="12.75" customHeight="1">
      <c r="A652" s="34"/>
      <c r="B652" s="34"/>
      <c r="C652" s="34"/>
      <c r="D652" s="1344"/>
      <c r="E652" s="1344"/>
      <c r="F652" s="1344"/>
      <c r="G652" s="1344"/>
      <c r="H652" s="34"/>
      <c r="I652" s="34"/>
      <c r="J652" s="34"/>
      <c r="K652" s="34"/>
      <c r="L652" s="34"/>
      <c r="M652" s="34"/>
      <c r="N652" s="34"/>
      <c r="O652" s="34"/>
      <c r="P652" s="34"/>
      <c r="Q652" s="34"/>
      <c r="R652" s="34"/>
      <c r="S652" s="34"/>
      <c r="T652" s="34"/>
      <c r="U652" s="34"/>
      <c r="V652" s="34"/>
      <c r="W652" s="34"/>
      <c r="X652" s="34"/>
      <c r="Y652" s="34"/>
      <c r="Z652" s="34"/>
    </row>
    <row r="653" spans="1:26" ht="12.75" customHeight="1">
      <c r="A653" s="34"/>
      <c r="B653" s="34"/>
      <c r="C653" s="34"/>
      <c r="D653" s="1344"/>
      <c r="E653" s="1344"/>
      <c r="F653" s="1344"/>
      <c r="G653" s="1344"/>
      <c r="H653" s="34"/>
      <c r="I653" s="34"/>
      <c r="J653" s="34"/>
      <c r="K653" s="34"/>
      <c r="L653" s="34"/>
      <c r="M653" s="34"/>
      <c r="N653" s="34"/>
      <c r="O653" s="34"/>
      <c r="P653" s="34"/>
      <c r="Q653" s="34"/>
      <c r="R653" s="34"/>
      <c r="S653" s="34"/>
      <c r="T653" s="34"/>
      <c r="U653" s="34"/>
      <c r="V653" s="34"/>
      <c r="W653" s="34"/>
      <c r="X653" s="34"/>
      <c r="Y653" s="34"/>
      <c r="Z653" s="34"/>
    </row>
    <row r="654" spans="1:26" ht="12.75" customHeight="1">
      <c r="A654" s="34"/>
      <c r="B654" s="34"/>
      <c r="C654" s="34"/>
      <c r="D654" s="1344"/>
      <c r="E654" s="1344"/>
      <c r="F654" s="1344"/>
      <c r="G654" s="1344"/>
      <c r="H654" s="34"/>
      <c r="I654" s="34"/>
      <c r="J654" s="34"/>
      <c r="K654" s="34"/>
      <c r="L654" s="34"/>
      <c r="M654" s="34"/>
      <c r="N654" s="34"/>
      <c r="O654" s="34"/>
      <c r="P654" s="34"/>
      <c r="Q654" s="34"/>
      <c r="R654" s="34"/>
      <c r="S654" s="34"/>
      <c r="T654" s="34"/>
      <c r="U654" s="34"/>
      <c r="V654" s="34"/>
      <c r="W654" s="34"/>
      <c r="X654" s="34"/>
      <c r="Y654" s="34"/>
      <c r="Z654" s="34"/>
    </row>
    <row r="655" spans="1:26" ht="12.75" customHeight="1">
      <c r="A655" s="34"/>
      <c r="B655" s="34"/>
      <c r="C655" s="34"/>
      <c r="D655" s="1344"/>
      <c r="E655" s="1344"/>
      <c r="F655" s="1344"/>
      <c r="G655" s="1344"/>
      <c r="H655" s="34"/>
      <c r="I655" s="34"/>
      <c r="J655" s="34"/>
      <c r="K655" s="34"/>
      <c r="L655" s="34"/>
      <c r="M655" s="34"/>
      <c r="N655" s="34"/>
      <c r="O655" s="34"/>
      <c r="P655" s="34"/>
      <c r="Q655" s="34"/>
      <c r="R655" s="34"/>
      <c r="S655" s="34"/>
      <c r="T655" s="34"/>
      <c r="U655" s="34"/>
      <c r="V655" s="34"/>
      <c r="W655" s="34"/>
      <c r="X655" s="34"/>
      <c r="Y655" s="34"/>
      <c r="Z655" s="34"/>
    </row>
    <row r="656" spans="1:26" ht="12.75" customHeight="1">
      <c r="A656" s="34"/>
      <c r="B656" s="34"/>
      <c r="C656" s="34"/>
      <c r="D656" s="1344"/>
      <c r="E656" s="1344"/>
      <c r="F656" s="1344"/>
      <c r="G656" s="1344"/>
      <c r="H656" s="34"/>
      <c r="I656" s="34"/>
      <c r="J656" s="34"/>
      <c r="K656" s="34"/>
      <c r="L656" s="34"/>
      <c r="M656" s="34"/>
      <c r="N656" s="34"/>
      <c r="O656" s="34"/>
      <c r="P656" s="34"/>
      <c r="Q656" s="34"/>
      <c r="R656" s="34"/>
      <c r="S656" s="34"/>
      <c r="T656" s="34"/>
      <c r="U656" s="34"/>
      <c r="V656" s="34"/>
      <c r="W656" s="34"/>
      <c r="X656" s="34"/>
      <c r="Y656" s="34"/>
      <c r="Z656" s="34"/>
    </row>
    <row r="657" spans="1:26" ht="12.75" customHeight="1">
      <c r="A657" s="34"/>
      <c r="B657" s="34"/>
      <c r="C657" s="34"/>
      <c r="D657" s="1344"/>
      <c r="E657" s="1344"/>
      <c r="F657" s="1344"/>
      <c r="G657" s="1344"/>
      <c r="H657" s="34"/>
      <c r="I657" s="34"/>
      <c r="J657" s="34"/>
      <c r="K657" s="34"/>
      <c r="L657" s="34"/>
      <c r="M657" s="34"/>
      <c r="N657" s="34"/>
      <c r="O657" s="34"/>
      <c r="P657" s="34"/>
      <c r="Q657" s="34"/>
      <c r="R657" s="34"/>
      <c r="S657" s="34"/>
      <c r="T657" s="34"/>
      <c r="U657" s="34"/>
      <c r="V657" s="34"/>
      <c r="W657" s="34"/>
      <c r="X657" s="34"/>
      <c r="Y657" s="34"/>
      <c r="Z657" s="34"/>
    </row>
    <row r="658" spans="1:26" ht="12.75" customHeight="1">
      <c r="A658" s="34"/>
      <c r="B658" s="34"/>
      <c r="C658" s="34"/>
      <c r="D658" s="1344"/>
      <c r="E658" s="1344"/>
      <c r="F658" s="1344"/>
      <c r="G658" s="1344"/>
      <c r="H658" s="34"/>
      <c r="I658" s="34"/>
      <c r="J658" s="34"/>
      <c r="K658" s="34"/>
      <c r="L658" s="34"/>
      <c r="M658" s="34"/>
      <c r="N658" s="34"/>
      <c r="O658" s="34"/>
      <c r="P658" s="34"/>
      <c r="Q658" s="34"/>
      <c r="R658" s="34"/>
      <c r="S658" s="34"/>
      <c r="T658" s="34"/>
      <c r="U658" s="34"/>
      <c r="V658" s="34"/>
      <c r="W658" s="34"/>
      <c r="X658" s="34"/>
      <c r="Y658" s="34"/>
      <c r="Z658" s="34"/>
    </row>
    <row r="659" spans="1:26" ht="12.75" customHeight="1">
      <c r="A659" s="34"/>
      <c r="B659" s="34"/>
      <c r="C659" s="34"/>
      <c r="D659" s="1344"/>
      <c r="E659" s="1344"/>
      <c r="F659" s="1344"/>
      <c r="G659" s="1344"/>
      <c r="H659" s="34"/>
      <c r="I659" s="34"/>
      <c r="J659" s="34"/>
      <c r="K659" s="34"/>
      <c r="L659" s="34"/>
      <c r="M659" s="34"/>
      <c r="N659" s="34"/>
      <c r="O659" s="34"/>
      <c r="P659" s="34"/>
      <c r="Q659" s="34"/>
      <c r="R659" s="34"/>
      <c r="S659" s="34"/>
      <c r="T659" s="34"/>
      <c r="U659" s="34"/>
      <c r="V659" s="34"/>
      <c r="W659" s="34"/>
      <c r="X659" s="34"/>
      <c r="Y659" s="34"/>
      <c r="Z659" s="34"/>
    </row>
    <row r="660" spans="1:26" ht="12.75" customHeight="1">
      <c r="A660" s="34"/>
      <c r="B660" s="34"/>
      <c r="C660" s="34"/>
      <c r="D660" s="1344"/>
      <c r="E660" s="1344"/>
      <c r="F660" s="1344"/>
      <c r="G660" s="1344"/>
      <c r="H660" s="34"/>
      <c r="I660" s="34"/>
      <c r="J660" s="34"/>
      <c r="K660" s="34"/>
      <c r="L660" s="34"/>
      <c r="M660" s="34"/>
      <c r="N660" s="34"/>
      <c r="O660" s="34"/>
      <c r="P660" s="34"/>
      <c r="Q660" s="34"/>
      <c r="R660" s="34"/>
      <c r="S660" s="34"/>
      <c r="T660" s="34"/>
      <c r="U660" s="34"/>
      <c r="V660" s="34"/>
      <c r="W660" s="34"/>
      <c r="X660" s="34"/>
      <c r="Y660" s="34"/>
      <c r="Z660" s="34"/>
    </row>
    <row r="661" spans="1:26" ht="12.75" customHeight="1">
      <c r="A661" s="34"/>
      <c r="B661" s="34"/>
      <c r="C661" s="34"/>
      <c r="D661" s="1344"/>
      <c r="E661" s="1344"/>
      <c r="F661" s="1344"/>
      <c r="G661" s="1344"/>
      <c r="H661" s="34"/>
      <c r="I661" s="34"/>
      <c r="J661" s="34"/>
      <c r="K661" s="34"/>
      <c r="L661" s="34"/>
      <c r="M661" s="34"/>
      <c r="N661" s="34"/>
      <c r="O661" s="34"/>
      <c r="P661" s="34"/>
      <c r="Q661" s="34"/>
      <c r="R661" s="34"/>
      <c r="S661" s="34"/>
      <c r="T661" s="34"/>
      <c r="U661" s="34"/>
      <c r="V661" s="34"/>
      <c r="W661" s="34"/>
      <c r="X661" s="34"/>
      <c r="Y661" s="34"/>
      <c r="Z661" s="34"/>
    </row>
    <row r="662" spans="1:26" ht="12.75" customHeight="1">
      <c r="A662" s="34"/>
      <c r="B662" s="34"/>
      <c r="C662" s="34"/>
      <c r="D662" s="1344"/>
      <c r="E662" s="1344"/>
      <c r="F662" s="1344"/>
      <c r="G662" s="1344"/>
      <c r="H662" s="34"/>
      <c r="I662" s="34"/>
      <c r="J662" s="34"/>
      <c r="K662" s="34"/>
      <c r="L662" s="34"/>
      <c r="M662" s="34"/>
      <c r="N662" s="34"/>
      <c r="O662" s="34"/>
      <c r="P662" s="34"/>
      <c r="Q662" s="34"/>
      <c r="R662" s="34"/>
      <c r="S662" s="34"/>
      <c r="T662" s="34"/>
      <c r="U662" s="34"/>
      <c r="V662" s="34"/>
      <c r="W662" s="34"/>
      <c r="X662" s="34"/>
      <c r="Y662" s="34"/>
      <c r="Z662" s="34"/>
    </row>
    <row r="663" spans="1:26" ht="12.75" customHeight="1">
      <c r="A663" s="34"/>
      <c r="B663" s="34"/>
      <c r="C663" s="34"/>
      <c r="D663" s="1344"/>
      <c r="E663" s="1344"/>
      <c r="F663" s="1344"/>
      <c r="G663" s="1344"/>
      <c r="H663" s="34"/>
      <c r="I663" s="34"/>
      <c r="J663" s="34"/>
      <c r="K663" s="34"/>
      <c r="L663" s="34"/>
      <c r="M663" s="34"/>
      <c r="N663" s="34"/>
      <c r="O663" s="34"/>
      <c r="P663" s="34"/>
      <c r="Q663" s="34"/>
      <c r="R663" s="34"/>
      <c r="S663" s="34"/>
      <c r="T663" s="34"/>
      <c r="U663" s="34"/>
      <c r="V663" s="34"/>
      <c r="W663" s="34"/>
      <c r="X663" s="34"/>
      <c r="Y663" s="34"/>
      <c r="Z663" s="34"/>
    </row>
    <row r="664" spans="1:26" ht="12.75" customHeight="1">
      <c r="A664" s="34"/>
      <c r="B664" s="34"/>
      <c r="C664" s="34"/>
      <c r="D664" s="1344"/>
      <c r="E664" s="1344"/>
      <c r="F664" s="1344"/>
      <c r="G664" s="1344"/>
      <c r="H664" s="34"/>
      <c r="I664" s="34"/>
      <c r="J664" s="34"/>
      <c r="K664" s="34"/>
      <c r="L664" s="34"/>
      <c r="M664" s="34"/>
      <c r="N664" s="34"/>
      <c r="O664" s="34"/>
      <c r="P664" s="34"/>
      <c r="Q664" s="34"/>
      <c r="R664" s="34"/>
      <c r="S664" s="34"/>
      <c r="T664" s="34"/>
      <c r="U664" s="34"/>
      <c r="V664" s="34"/>
      <c r="W664" s="34"/>
      <c r="X664" s="34"/>
      <c r="Y664" s="34"/>
      <c r="Z664" s="34"/>
    </row>
    <row r="665" spans="1:26" ht="12.75" customHeight="1">
      <c r="A665" s="34"/>
      <c r="B665" s="34"/>
      <c r="C665" s="34"/>
      <c r="D665" s="1344"/>
      <c r="E665" s="1344"/>
      <c r="F665" s="1344"/>
      <c r="G665" s="1344"/>
      <c r="H665" s="34"/>
      <c r="I665" s="34"/>
      <c r="J665" s="34"/>
      <c r="K665" s="34"/>
      <c r="L665" s="34"/>
      <c r="M665" s="34"/>
      <c r="N665" s="34"/>
      <c r="O665" s="34"/>
      <c r="P665" s="34"/>
      <c r="Q665" s="34"/>
      <c r="R665" s="34"/>
      <c r="S665" s="34"/>
      <c r="T665" s="34"/>
      <c r="U665" s="34"/>
      <c r="V665" s="34"/>
      <c r="W665" s="34"/>
      <c r="X665" s="34"/>
      <c r="Y665" s="34"/>
      <c r="Z665" s="34"/>
    </row>
    <row r="666" spans="1:26" ht="12.75" customHeight="1">
      <c r="A666" s="34"/>
      <c r="B666" s="34"/>
      <c r="C666" s="34"/>
      <c r="D666" s="1344"/>
      <c r="E666" s="1344"/>
      <c r="F666" s="1344"/>
      <c r="G666" s="1344"/>
      <c r="H666" s="34"/>
      <c r="I666" s="34"/>
      <c r="J666" s="34"/>
      <c r="K666" s="34"/>
      <c r="L666" s="34"/>
      <c r="M666" s="34"/>
      <c r="N666" s="34"/>
      <c r="O666" s="34"/>
      <c r="P666" s="34"/>
      <c r="Q666" s="34"/>
      <c r="R666" s="34"/>
      <c r="S666" s="34"/>
      <c r="T666" s="34"/>
      <c r="U666" s="34"/>
      <c r="V666" s="34"/>
      <c r="W666" s="34"/>
      <c r="X666" s="34"/>
      <c r="Y666" s="34"/>
      <c r="Z666" s="34"/>
    </row>
    <row r="667" spans="1:26" ht="12.75" customHeight="1">
      <c r="A667" s="34"/>
      <c r="B667" s="34"/>
      <c r="C667" s="34"/>
      <c r="D667" s="1344"/>
      <c r="E667" s="1344"/>
      <c r="F667" s="1344"/>
      <c r="G667" s="1344"/>
      <c r="H667" s="34"/>
      <c r="I667" s="34"/>
      <c r="J667" s="34"/>
      <c r="K667" s="34"/>
      <c r="L667" s="34"/>
      <c r="M667" s="34"/>
      <c r="N667" s="34"/>
      <c r="O667" s="34"/>
      <c r="P667" s="34"/>
      <c r="Q667" s="34"/>
      <c r="R667" s="34"/>
      <c r="S667" s="34"/>
      <c r="T667" s="34"/>
      <c r="U667" s="34"/>
      <c r="V667" s="34"/>
      <c r="W667" s="34"/>
      <c r="X667" s="34"/>
      <c r="Y667" s="34"/>
      <c r="Z667" s="34"/>
    </row>
    <row r="668" spans="1:26" ht="12.75" customHeight="1">
      <c r="A668" s="34"/>
      <c r="B668" s="34"/>
      <c r="C668" s="34"/>
      <c r="D668" s="1344"/>
      <c r="E668" s="1344"/>
      <c r="F668" s="1344"/>
      <c r="G668" s="1344"/>
      <c r="H668" s="34"/>
      <c r="I668" s="34"/>
      <c r="J668" s="34"/>
      <c r="K668" s="34"/>
      <c r="L668" s="34"/>
      <c r="M668" s="34"/>
      <c r="N668" s="34"/>
      <c r="O668" s="34"/>
      <c r="P668" s="34"/>
      <c r="Q668" s="34"/>
      <c r="R668" s="34"/>
      <c r="S668" s="34"/>
      <c r="T668" s="34"/>
      <c r="U668" s="34"/>
      <c r="V668" s="34"/>
      <c r="W668" s="34"/>
      <c r="X668" s="34"/>
      <c r="Y668" s="34"/>
      <c r="Z668" s="34"/>
    </row>
    <row r="669" spans="1:26" ht="12.75" customHeight="1">
      <c r="A669" s="34"/>
      <c r="B669" s="34"/>
      <c r="C669" s="34"/>
      <c r="D669" s="1344"/>
      <c r="E669" s="1344"/>
      <c r="F669" s="1344"/>
      <c r="G669" s="1344"/>
      <c r="H669" s="34"/>
      <c r="I669" s="34"/>
      <c r="J669" s="34"/>
      <c r="K669" s="34"/>
      <c r="L669" s="34"/>
      <c r="M669" s="34"/>
      <c r="N669" s="34"/>
      <c r="O669" s="34"/>
      <c r="P669" s="34"/>
      <c r="Q669" s="34"/>
      <c r="R669" s="34"/>
      <c r="S669" s="34"/>
      <c r="T669" s="34"/>
      <c r="U669" s="34"/>
      <c r="V669" s="34"/>
      <c r="W669" s="34"/>
      <c r="X669" s="34"/>
      <c r="Y669" s="34"/>
      <c r="Z669" s="34"/>
    </row>
    <row r="670" spans="1:26" ht="12.75" customHeight="1">
      <c r="A670" s="34"/>
      <c r="B670" s="34"/>
      <c r="C670" s="34"/>
      <c r="D670" s="1344"/>
      <c r="E670" s="1344"/>
      <c r="F670" s="1344"/>
      <c r="G670" s="1344"/>
      <c r="H670" s="34"/>
      <c r="I670" s="34"/>
      <c r="J670" s="34"/>
      <c r="K670" s="34"/>
      <c r="L670" s="34"/>
      <c r="M670" s="34"/>
      <c r="N670" s="34"/>
      <c r="O670" s="34"/>
      <c r="P670" s="34"/>
      <c r="Q670" s="34"/>
      <c r="R670" s="34"/>
      <c r="S670" s="34"/>
      <c r="T670" s="34"/>
      <c r="U670" s="34"/>
      <c r="V670" s="34"/>
      <c r="W670" s="34"/>
      <c r="X670" s="34"/>
      <c r="Y670" s="34"/>
      <c r="Z670" s="34"/>
    </row>
    <row r="671" spans="1:26" ht="12.75" customHeight="1">
      <c r="A671" s="34"/>
      <c r="B671" s="34"/>
      <c r="C671" s="34"/>
      <c r="D671" s="1344"/>
      <c r="E671" s="1344"/>
      <c r="F671" s="1344"/>
      <c r="G671" s="1344"/>
      <c r="H671" s="34"/>
      <c r="I671" s="34"/>
      <c r="J671" s="34"/>
      <c r="K671" s="34"/>
      <c r="L671" s="34"/>
      <c r="M671" s="34"/>
      <c r="N671" s="34"/>
      <c r="O671" s="34"/>
      <c r="P671" s="34"/>
      <c r="Q671" s="34"/>
      <c r="R671" s="34"/>
      <c r="S671" s="34"/>
      <c r="T671" s="34"/>
      <c r="U671" s="34"/>
      <c r="V671" s="34"/>
      <c r="W671" s="34"/>
      <c r="X671" s="34"/>
      <c r="Y671" s="34"/>
      <c r="Z671" s="34"/>
    </row>
    <row r="672" spans="1:26" ht="12.75" customHeight="1">
      <c r="A672" s="34"/>
      <c r="B672" s="34"/>
      <c r="C672" s="34"/>
      <c r="D672" s="1344"/>
      <c r="E672" s="1344"/>
      <c r="F672" s="1344"/>
      <c r="G672" s="1344"/>
      <c r="H672" s="34"/>
      <c r="I672" s="34"/>
      <c r="J672" s="34"/>
      <c r="K672" s="34"/>
      <c r="L672" s="34"/>
      <c r="M672" s="34"/>
      <c r="N672" s="34"/>
      <c r="O672" s="34"/>
      <c r="P672" s="34"/>
      <c r="Q672" s="34"/>
      <c r="R672" s="34"/>
      <c r="S672" s="34"/>
      <c r="T672" s="34"/>
      <c r="U672" s="34"/>
      <c r="V672" s="34"/>
      <c r="W672" s="34"/>
      <c r="X672" s="34"/>
      <c r="Y672" s="34"/>
      <c r="Z672" s="34"/>
    </row>
    <row r="673" spans="1:26" ht="12.75" customHeight="1">
      <c r="A673" s="34"/>
      <c r="B673" s="34"/>
      <c r="C673" s="34"/>
      <c r="D673" s="1344"/>
      <c r="E673" s="1344"/>
      <c r="F673" s="1344"/>
      <c r="G673" s="1344"/>
      <c r="H673" s="34"/>
      <c r="I673" s="34"/>
      <c r="J673" s="34"/>
      <c r="K673" s="34"/>
      <c r="L673" s="34"/>
      <c r="M673" s="34"/>
      <c r="N673" s="34"/>
      <c r="O673" s="34"/>
      <c r="P673" s="34"/>
      <c r="Q673" s="34"/>
      <c r="R673" s="34"/>
      <c r="S673" s="34"/>
      <c r="T673" s="34"/>
      <c r="U673" s="34"/>
      <c r="V673" s="34"/>
      <c r="W673" s="34"/>
      <c r="X673" s="34"/>
      <c r="Y673" s="34"/>
      <c r="Z673" s="34"/>
    </row>
    <row r="674" spans="1:26" ht="12.75" customHeight="1">
      <c r="A674" s="34"/>
      <c r="B674" s="34"/>
      <c r="C674" s="34"/>
      <c r="D674" s="1344"/>
      <c r="E674" s="1344"/>
      <c r="F674" s="1344"/>
      <c r="G674" s="1344"/>
      <c r="H674" s="34"/>
      <c r="I674" s="34"/>
      <c r="J674" s="34"/>
      <c r="K674" s="34"/>
      <c r="L674" s="34"/>
      <c r="M674" s="34"/>
      <c r="N674" s="34"/>
      <c r="O674" s="34"/>
      <c r="P674" s="34"/>
      <c r="Q674" s="34"/>
      <c r="R674" s="34"/>
      <c r="S674" s="34"/>
      <c r="T674" s="34"/>
      <c r="U674" s="34"/>
      <c r="V674" s="34"/>
      <c r="W674" s="34"/>
      <c r="X674" s="34"/>
      <c r="Y674" s="34"/>
      <c r="Z674" s="34"/>
    </row>
    <row r="675" spans="1:26" ht="12.75" customHeight="1">
      <c r="A675" s="34"/>
      <c r="B675" s="34"/>
      <c r="C675" s="34"/>
      <c r="D675" s="1344"/>
      <c r="E675" s="1344"/>
      <c r="F675" s="1344"/>
      <c r="G675" s="1344"/>
      <c r="H675" s="34"/>
      <c r="I675" s="34"/>
      <c r="J675" s="34"/>
      <c r="K675" s="34"/>
      <c r="L675" s="34"/>
      <c r="M675" s="34"/>
      <c r="N675" s="34"/>
      <c r="O675" s="34"/>
      <c r="P675" s="34"/>
      <c r="Q675" s="34"/>
      <c r="R675" s="34"/>
      <c r="S675" s="34"/>
      <c r="T675" s="34"/>
      <c r="U675" s="34"/>
      <c r="V675" s="34"/>
      <c r="W675" s="34"/>
      <c r="X675" s="34"/>
      <c r="Y675" s="34"/>
      <c r="Z675" s="34"/>
    </row>
    <row r="676" spans="1:26" ht="12.75" customHeight="1">
      <c r="A676" s="34"/>
      <c r="B676" s="34"/>
      <c r="C676" s="34"/>
      <c r="D676" s="1344"/>
      <c r="E676" s="1344"/>
      <c r="F676" s="1344"/>
      <c r="G676" s="1344"/>
      <c r="H676" s="34"/>
      <c r="I676" s="34"/>
      <c r="J676" s="34"/>
      <c r="K676" s="34"/>
      <c r="L676" s="34"/>
      <c r="M676" s="34"/>
      <c r="N676" s="34"/>
      <c r="O676" s="34"/>
      <c r="P676" s="34"/>
      <c r="Q676" s="34"/>
      <c r="R676" s="34"/>
      <c r="S676" s="34"/>
      <c r="T676" s="34"/>
      <c r="U676" s="34"/>
      <c r="V676" s="34"/>
      <c r="W676" s="34"/>
      <c r="X676" s="34"/>
      <c r="Y676" s="34"/>
      <c r="Z676" s="34"/>
    </row>
    <row r="677" spans="1:26" ht="12.75" customHeight="1">
      <c r="A677" s="34"/>
      <c r="B677" s="34"/>
      <c r="C677" s="34"/>
      <c r="D677" s="1344"/>
      <c r="E677" s="1344"/>
      <c r="F677" s="1344"/>
      <c r="G677" s="1344"/>
      <c r="H677" s="34"/>
      <c r="I677" s="34"/>
      <c r="J677" s="34"/>
      <c r="K677" s="34"/>
      <c r="L677" s="34"/>
      <c r="M677" s="34"/>
      <c r="N677" s="34"/>
      <c r="O677" s="34"/>
      <c r="P677" s="34"/>
      <c r="Q677" s="34"/>
      <c r="R677" s="34"/>
      <c r="S677" s="34"/>
      <c r="T677" s="34"/>
      <c r="U677" s="34"/>
      <c r="V677" s="34"/>
      <c r="W677" s="34"/>
      <c r="X677" s="34"/>
      <c r="Y677" s="34"/>
      <c r="Z677" s="34"/>
    </row>
    <row r="678" spans="1:26" ht="12.75" customHeight="1">
      <c r="A678" s="34"/>
      <c r="B678" s="34"/>
      <c r="C678" s="34"/>
      <c r="D678" s="1344"/>
      <c r="E678" s="1344"/>
      <c r="F678" s="1344"/>
      <c r="G678" s="1344"/>
      <c r="H678" s="34"/>
      <c r="I678" s="34"/>
      <c r="J678" s="34"/>
      <c r="K678" s="34"/>
      <c r="L678" s="34"/>
      <c r="M678" s="34"/>
      <c r="N678" s="34"/>
      <c r="O678" s="34"/>
      <c r="P678" s="34"/>
      <c r="Q678" s="34"/>
      <c r="R678" s="34"/>
      <c r="S678" s="34"/>
      <c r="T678" s="34"/>
      <c r="U678" s="34"/>
      <c r="V678" s="34"/>
      <c r="W678" s="34"/>
      <c r="X678" s="34"/>
      <c r="Y678" s="34"/>
      <c r="Z678" s="34"/>
    </row>
    <row r="679" spans="1:26" ht="12.75" customHeight="1">
      <c r="A679" s="34"/>
      <c r="B679" s="34"/>
      <c r="C679" s="34"/>
      <c r="D679" s="1344"/>
      <c r="E679" s="1344"/>
      <c r="F679" s="1344"/>
      <c r="G679" s="1344"/>
      <c r="H679" s="34"/>
      <c r="I679" s="34"/>
      <c r="J679" s="34"/>
      <c r="K679" s="34"/>
      <c r="L679" s="34"/>
      <c r="M679" s="34"/>
      <c r="N679" s="34"/>
      <c r="O679" s="34"/>
      <c r="P679" s="34"/>
      <c r="Q679" s="34"/>
      <c r="R679" s="34"/>
      <c r="S679" s="34"/>
      <c r="T679" s="34"/>
      <c r="U679" s="34"/>
      <c r="V679" s="34"/>
      <c r="W679" s="34"/>
      <c r="X679" s="34"/>
      <c r="Y679" s="34"/>
      <c r="Z679" s="34"/>
    </row>
    <row r="680" spans="1:26" ht="12.75" customHeight="1">
      <c r="A680" s="34"/>
      <c r="B680" s="34"/>
      <c r="C680" s="34"/>
      <c r="D680" s="1344"/>
      <c r="E680" s="1344"/>
      <c r="F680" s="1344"/>
      <c r="G680" s="1344"/>
      <c r="H680" s="34"/>
      <c r="I680" s="34"/>
      <c r="J680" s="34"/>
      <c r="K680" s="34"/>
      <c r="L680" s="34"/>
      <c r="M680" s="34"/>
      <c r="N680" s="34"/>
      <c r="O680" s="34"/>
      <c r="P680" s="34"/>
      <c r="Q680" s="34"/>
      <c r="R680" s="34"/>
      <c r="S680" s="34"/>
      <c r="T680" s="34"/>
      <c r="U680" s="34"/>
      <c r="V680" s="34"/>
      <c r="W680" s="34"/>
      <c r="X680" s="34"/>
      <c r="Y680" s="34"/>
      <c r="Z680" s="34"/>
    </row>
    <row r="681" spans="1:26" ht="12.75" customHeight="1">
      <c r="A681" s="34"/>
      <c r="B681" s="34"/>
      <c r="C681" s="34"/>
      <c r="D681" s="1344"/>
      <c r="E681" s="1344"/>
      <c r="F681" s="1344"/>
      <c r="G681" s="1344"/>
      <c r="H681" s="34"/>
      <c r="I681" s="34"/>
      <c r="J681" s="34"/>
      <c r="K681" s="34"/>
      <c r="L681" s="34"/>
      <c r="M681" s="34"/>
      <c r="N681" s="34"/>
      <c r="O681" s="34"/>
      <c r="P681" s="34"/>
      <c r="Q681" s="34"/>
      <c r="R681" s="34"/>
      <c r="S681" s="34"/>
      <c r="T681" s="34"/>
      <c r="U681" s="34"/>
      <c r="V681" s="34"/>
      <c r="W681" s="34"/>
      <c r="X681" s="34"/>
      <c r="Y681" s="34"/>
      <c r="Z681" s="34"/>
    </row>
    <row r="682" spans="1:26" ht="12.75" customHeight="1">
      <c r="A682" s="34"/>
      <c r="B682" s="34"/>
      <c r="C682" s="34"/>
      <c r="D682" s="1344"/>
      <c r="E682" s="1344"/>
      <c r="F682" s="1344"/>
      <c r="G682" s="1344"/>
      <c r="H682" s="34"/>
      <c r="I682" s="34"/>
      <c r="J682" s="34"/>
      <c r="K682" s="34"/>
      <c r="L682" s="34"/>
      <c r="M682" s="34"/>
      <c r="N682" s="34"/>
      <c r="O682" s="34"/>
      <c r="P682" s="34"/>
      <c r="Q682" s="34"/>
      <c r="R682" s="34"/>
      <c r="S682" s="34"/>
      <c r="T682" s="34"/>
      <c r="U682" s="34"/>
      <c r="V682" s="34"/>
      <c r="W682" s="34"/>
      <c r="X682" s="34"/>
      <c r="Y682" s="34"/>
      <c r="Z682" s="34"/>
    </row>
    <row r="683" spans="1:26" ht="12.75" customHeight="1">
      <c r="A683" s="34"/>
      <c r="B683" s="34"/>
      <c r="C683" s="34"/>
      <c r="D683" s="1344"/>
      <c r="E683" s="1344"/>
      <c r="F683" s="1344"/>
      <c r="G683" s="1344"/>
      <c r="H683" s="34"/>
      <c r="I683" s="34"/>
      <c r="J683" s="34"/>
      <c r="K683" s="34"/>
      <c r="L683" s="34"/>
      <c r="M683" s="34"/>
      <c r="N683" s="34"/>
      <c r="O683" s="34"/>
      <c r="P683" s="34"/>
      <c r="Q683" s="34"/>
      <c r="R683" s="34"/>
      <c r="S683" s="34"/>
      <c r="T683" s="34"/>
      <c r="U683" s="34"/>
      <c r="V683" s="34"/>
      <c r="W683" s="34"/>
      <c r="X683" s="34"/>
      <c r="Y683" s="34"/>
      <c r="Z683" s="34"/>
    </row>
    <row r="684" spans="1:26" ht="12.75" customHeight="1">
      <c r="A684" s="34"/>
      <c r="B684" s="34"/>
      <c r="C684" s="34"/>
      <c r="D684" s="1344"/>
      <c r="E684" s="1344"/>
      <c r="F684" s="1344"/>
      <c r="G684" s="1344"/>
      <c r="H684" s="34"/>
      <c r="I684" s="34"/>
      <c r="J684" s="34"/>
      <c r="K684" s="34"/>
      <c r="L684" s="34"/>
      <c r="M684" s="34"/>
      <c r="N684" s="34"/>
      <c r="O684" s="34"/>
      <c r="P684" s="34"/>
      <c r="Q684" s="34"/>
      <c r="R684" s="34"/>
      <c r="S684" s="34"/>
      <c r="T684" s="34"/>
      <c r="U684" s="34"/>
      <c r="V684" s="34"/>
      <c r="W684" s="34"/>
      <c r="X684" s="34"/>
      <c r="Y684" s="34"/>
      <c r="Z684" s="34"/>
    </row>
    <row r="685" spans="1:26" ht="12.75" customHeight="1">
      <c r="A685" s="34"/>
      <c r="B685" s="34"/>
      <c r="C685" s="34"/>
      <c r="D685" s="1344"/>
      <c r="E685" s="1344"/>
      <c r="F685" s="1344"/>
      <c r="G685" s="1344"/>
      <c r="H685" s="34"/>
      <c r="I685" s="34"/>
      <c r="J685" s="34"/>
      <c r="K685" s="34"/>
      <c r="L685" s="34"/>
      <c r="M685" s="34"/>
      <c r="N685" s="34"/>
      <c r="O685" s="34"/>
      <c r="P685" s="34"/>
      <c r="Q685" s="34"/>
      <c r="R685" s="34"/>
      <c r="S685" s="34"/>
      <c r="T685" s="34"/>
      <c r="U685" s="34"/>
      <c r="V685" s="34"/>
      <c r="W685" s="34"/>
      <c r="X685" s="34"/>
      <c r="Y685" s="34"/>
      <c r="Z685" s="34"/>
    </row>
    <row r="686" spans="1:26" ht="12.75" customHeight="1">
      <c r="A686" s="34"/>
      <c r="B686" s="34"/>
      <c r="C686" s="34"/>
      <c r="D686" s="1344"/>
      <c r="E686" s="1344"/>
      <c r="F686" s="1344"/>
      <c r="G686" s="1344"/>
      <c r="H686" s="34"/>
      <c r="I686" s="34"/>
      <c r="J686" s="34"/>
      <c r="K686" s="34"/>
      <c r="L686" s="34"/>
      <c r="M686" s="34"/>
      <c r="N686" s="34"/>
      <c r="O686" s="34"/>
      <c r="P686" s="34"/>
      <c r="Q686" s="34"/>
      <c r="R686" s="34"/>
      <c r="S686" s="34"/>
      <c r="T686" s="34"/>
      <c r="U686" s="34"/>
      <c r="V686" s="34"/>
      <c r="W686" s="34"/>
      <c r="X686" s="34"/>
      <c r="Y686" s="34"/>
      <c r="Z686" s="34"/>
    </row>
    <row r="687" spans="1:26" ht="12.75" customHeight="1">
      <c r="A687" s="34"/>
      <c r="B687" s="34"/>
      <c r="C687" s="34"/>
      <c r="D687" s="1344"/>
      <c r="E687" s="1344"/>
      <c r="F687" s="1344"/>
      <c r="G687" s="1344"/>
      <c r="H687" s="34"/>
      <c r="I687" s="34"/>
      <c r="J687" s="34"/>
      <c r="K687" s="34"/>
      <c r="L687" s="34"/>
      <c r="M687" s="34"/>
      <c r="N687" s="34"/>
      <c r="O687" s="34"/>
      <c r="P687" s="34"/>
      <c r="Q687" s="34"/>
      <c r="R687" s="34"/>
      <c r="S687" s="34"/>
      <c r="T687" s="34"/>
      <c r="U687" s="34"/>
      <c r="V687" s="34"/>
      <c r="W687" s="34"/>
      <c r="X687" s="34"/>
      <c r="Y687" s="34"/>
      <c r="Z687" s="34"/>
    </row>
    <row r="688" spans="1:26" ht="12.75" customHeight="1">
      <c r="A688" s="34"/>
      <c r="B688" s="34"/>
      <c r="C688" s="34"/>
      <c r="D688" s="1344"/>
      <c r="E688" s="1344"/>
      <c r="F688" s="1344"/>
      <c r="G688" s="1344"/>
      <c r="H688" s="34"/>
      <c r="I688" s="34"/>
      <c r="J688" s="34"/>
      <c r="K688" s="34"/>
      <c r="L688" s="34"/>
      <c r="M688" s="34"/>
      <c r="N688" s="34"/>
      <c r="O688" s="34"/>
      <c r="P688" s="34"/>
      <c r="Q688" s="34"/>
      <c r="R688" s="34"/>
      <c r="S688" s="34"/>
      <c r="T688" s="34"/>
      <c r="U688" s="34"/>
      <c r="V688" s="34"/>
      <c r="W688" s="34"/>
      <c r="X688" s="34"/>
      <c r="Y688" s="34"/>
      <c r="Z688" s="34"/>
    </row>
    <row r="689" spans="1:26" ht="12.75" customHeight="1">
      <c r="A689" s="34"/>
      <c r="B689" s="34"/>
      <c r="C689" s="34"/>
      <c r="D689" s="1344"/>
      <c r="E689" s="1344"/>
      <c r="F689" s="1344"/>
      <c r="G689" s="1344"/>
      <c r="H689" s="34"/>
      <c r="I689" s="34"/>
      <c r="J689" s="34"/>
      <c r="K689" s="34"/>
      <c r="L689" s="34"/>
      <c r="M689" s="34"/>
      <c r="N689" s="34"/>
      <c r="O689" s="34"/>
      <c r="P689" s="34"/>
      <c r="Q689" s="34"/>
      <c r="R689" s="34"/>
      <c r="S689" s="34"/>
      <c r="T689" s="34"/>
      <c r="U689" s="34"/>
      <c r="V689" s="34"/>
      <c r="W689" s="34"/>
      <c r="X689" s="34"/>
      <c r="Y689" s="34"/>
      <c r="Z689" s="34"/>
    </row>
    <row r="690" spans="1:26" ht="12.75" customHeight="1">
      <c r="A690" s="34"/>
      <c r="B690" s="34"/>
      <c r="C690" s="34"/>
      <c r="D690" s="1344"/>
      <c r="E690" s="1344"/>
      <c r="F690" s="1344"/>
      <c r="G690" s="1344"/>
      <c r="H690" s="34"/>
      <c r="I690" s="34"/>
      <c r="J690" s="34"/>
      <c r="K690" s="34"/>
      <c r="L690" s="34"/>
      <c r="M690" s="34"/>
      <c r="N690" s="34"/>
      <c r="O690" s="34"/>
      <c r="P690" s="34"/>
      <c r="Q690" s="34"/>
      <c r="R690" s="34"/>
      <c r="S690" s="34"/>
      <c r="T690" s="34"/>
      <c r="U690" s="34"/>
      <c r="V690" s="34"/>
      <c r="W690" s="34"/>
      <c r="X690" s="34"/>
      <c r="Y690" s="34"/>
      <c r="Z690" s="34"/>
    </row>
    <row r="691" spans="1:26" ht="12.75" customHeight="1">
      <c r="A691" s="34"/>
      <c r="B691" s="34"/>
      <c r="C691" s="34"/>
      <c r="D691" s="1344"/>
      <c r="E691" s="1344"/>
      <c r="F691" s="1344"/>
      <c r="G691" s="1344"/>
      <c r="H691" s="34"/>
      <c r="I691" s="34"/>
      <c r="J691" s="34"/>
      <c r="K691" s="34"/>
      <c r="L691" s="34"/>
      <c r="M691" s="34"/>
      <c r="N691" s="34"/>
      <c r="O691" s="34"/>
      <c r="P691" s="34"/>
      <c r="Q691" s="34"/>
      <c r="R691" s="34"/>
      <c r="S691" s="34"/>
      <c r="T691" s="34"/>
      <c r="U691" s="34"/>
      <c r="V691" s="34"/>
      <c r="W691" s="34"/>
      <c r="X691" s="34"/>
      <c r="Y691" s="34"/>
      <c r="Z691" s="34"/>
    </row>
    <row r="692" spans="1:26" ht="12.75" customHeight="1">
      <c r="A692" s="34"/>
      <c r="B692" s="34"/>
      <c r="C692" s="34"/>
      <c r="D692" s="1344"/>
      <c r="E692" s="1344"/>
      <c r="F692" s="1344"/>
      <c r="G692" s="1344"/>
      <c r="H692" s="34"/>
      <c r="I692" s="34"/>
      <c r="J692" s="34"/>
      <c r="K692" s="34"/>
      <c r="L692" s="34"/>
      <c r="M692" s="34"/>
      <c r="N692" s="34"/>
      <c r="O692" s="34"/>
      <c r="P692" s="34"/>
      <c r="Q692" s="34"/>
      <c r="R692" s="34"/>
      <c r="S692" s="34"/>
      <c r="T692" s="34"/>
      <c r="U692" s="34"/>
      <c r="V692" s="34"/>
      <c r="W692" s="34"/>
      <c r="X692" s="34"/>
      <c r="Y692" s="34"/>
      <c r="Z692" s="34"/>
    </row>
    <row r="693" spans="1:26" ht="12.75" customHeight="1">
      <c r="A693" s="34"/>
      <c r="B693" s="34"/>
      <c r="C693" s="34"/>
      <c r="D693" s="1344"/>
      <c r="E693" s="1344"/>
      <c r="F693" s="1344"/>
      <c r="G693" s="1344"/>
      <c r="H693" s="34"/>
      <c r="I693" s="34"/>
      <c r="J693" s="34"/>
      <c r="K693" s="34"/>
      <c r="L693" s="34"/>
      <c r="M693" s="34"/>
      <c r="N693" s="34"/>
      <c r="O693" s="34"/>
      <c r="P693" s="34"/>
      <c r="Q693" s="34"/>
      <c r="R693" s="34"/>
      <c r="S693" s="34"/>
      <c r="T693" s="34"/>
      <c r="U693" s="34"/>
      <c r="V693" s="34"/>
      <c r="W693" s="34"/>
      <c r="X693" s="34"/>
      <c r="Y693" s="34"/>
      <c r="Z693" s="34"/>
    </row>
    <row r="694" spans="1:26" ht="12.75" customHeight="1">
      <c r="A694" s="34"/>
      <c r="B694" s="34"/>
      <c r="C694" s="34"/>
      <c r="D694" s="1344"/>
      <c r="E694" s="1344"/>
      <c r="F694" s="1344"/>
      <c r="G694" s="1344"/>
      <c r="H694" s="34"/>
      <c r="I694" s="34"/>
      <c r="J694" s="34"/>
      <c r="K694" s="34"/>
      <c r="L694" s="34"/>
      <c r="M694" s="34"/>
      <c r="N694" s="34"/>
      <c r="O694" s="34"/>
      <c r="P694" s="34"/>
      <c r="Q694" s="34"/>
      <c r="R694" s="34"/>
      <c r="S694" s="34"/>
      <c r="T694" s="34"/>
      <c r="U694" s="34"/>
      <c r="V694" s="34"/>
      <c r="W694" s="34"/>
      <c r="X694" s="34"/>
      <c r="Y694" s="34"/>
      <c r="Z694" s="34"/>
    </row>
    <row r="695" spans="1:26" ht="12.75" customHeight="1">
      <c r="A695" s="34"/>
      <c r="B695" s="34"/>
      <c r="C695" s="34"/>
      <c r="D695" s="1344"/>
      <c r="E695" s="1344"/>
      <c r="F695" s="1344"/>
      <c r="G695" s="1344"/>
      <c r="H695" s="34"/>
      <c r="I695" s="34"/>
      <c r="J695" s="34"/>
      <c r="K695" s="34"/>
      <c r="L695" s="34"/>
      <c r="M695" s="34"/>
      <c r="N695" s="34"/>
      <c r="O695" s="34"/>
      <c r="P695" s="34"/>
      <c r="Q695" s="34"/>
      <c r="R695" s="34"/>
      <c r="S695" s="34"/>
      <c r="T695" s="34"/>
      <c r="U695" s="34"/>
      <c r="V695" s="34"/>
      <c r="W695" s="34"/>
      <c r="X695" s="34"/>
      <c r="Y695" s="34"/>
      <c r="Z695" s="34"/>
    </row>
    <row r="696" spans="1:26" ht="12.75" customHeight="1">
      <c r="A696" s="34"/>
      <c r="B696" s="34"/>
      <c r="C696" s="34"/>
      <c r="D696" s="1344"/>
      <c r="E696" s="1344"/>
      <c r="F696" s="1344"/>
      <c r="G696" s="1344"/>
      <c r="H696" s="34"/>
      <c r="I696" s="34"/>
      <c r="J696" s="34"/>
      <c r="K696" s="34"/>
      <c r="L696" s="34"/>
      <c r="M696" s="34"/>
      <c r="N696" s="34"/>
      <c r="O696" s="34"/>
      <c r="P696" s="34"/>
      <c r="Q696" s="34"/>
      <c r="R696" s="34"/>
      <c r="S696" s="34"/>
      <c r="T696" s="34"/>
      <c r="U696" s="34"/>
      <c r="V696" s="34"/>
      <c r="W696" s="34"/>
      <c r="X696" s="34"/>
      <c r="Y696" s="34"/>
      <c r="Z696" s="34"/>
    </row>
    <row r="697" spans="1:26" ht="12.75" customHeight="1">
      <c r="A697" s="34"/>
      <c r="B697" s="34"/>
      <c r="C697" s="34"/>
      <c r="D697" s="1344"/>
      <c r="E697" s="1344"/>
      <c r="F697" s="1344"/>
      <c r="G697" s="1344"/>
      <c r="H697" s="34"/>
      <c r="I697" s="34"/>
      <c r="J697" s="34"/>
      <c r="K697" s="34"/>
      <c r="L697" s="34"/>
      <c r="M697" s="34"/>
      <c r="N697" s="34"/>
      <c r="O697" s="34"/>
      <c r="P697" s="34"/>
      <c r="Q697" s="34"/>
      <c r="R697" s="34"/>
      <c r="S697" s="34"/>
      <c r="T697" s="34"/>
      <c r="U697" s="34"/>
      <c r="V697" s="34"/>
      <c r="W697" s="34"/>
      <c r="X697" s="34"/>
      <c r="Y697" s="34"/>
      <c r="Z697" s="34"/>
    </row>
    <row r="698" spans="1:26" ht="12.75" customHeight="1">
      <c r="A698" s="34"/>
      <c r="B698" s="34"/>
      <c r="C698" s="34"/>
      <c r="D698" s="1344"/>
      <c r="E698" s="1344"/>
      <c r="F698" s="1344"/>
      <c r="G698" s="1344"/>
      <c r="H698" s="34"/>
      <c r="I698" s="34"/>
      <c r="J698" s="34"/>
      <c r="K698" s="34"/>
      <c r="L698" s="34"/>
      <c r="M698" s="34"/>
      <c r="N698" s="34"/>
      <c r="O698" s="34"/>
      <c r="P698" s="34"/>
      <c r="Q698" s="34"/>
      <c r="R698" s="34"/>
      <c r="S698" s="34"/>
      <c r="T698" s="34"/>
      <c r="U698" s="34"/>
      <c r="V698" s="34"/>
      <c r="W698" s="34"/>
      <c r="X698" s="34"/>
      <c r="Y698" s="34"/>
      <c r="Z698" s="34"/>
    </row>
    <row r="699" spans="1:26" ht="12.75" customHeight="1">
      <c r="A699" s="34"/>
      <c r="B699" s="34"/>
      <c r="C699" s="34"/>
      <c r="D699" s="1344"/>
      <c r="E699" s="1344"/>
      <c r="F699" s="1344"/>
      <c r="G699" s="1344"/>
      <c r="H699" s="34"/>
      <c r="I699" s="34"/>
      <c r="J699" s="34"/>
      <c r="K699" s="34"/>
      <c r="L699" s="34"/>
      <c r="M699" s="34"/>
      <c r="N699" s="34"/>
      <c r="O699" s="34"/>
      <c r="P699" s="34"/>
      <c r="Q699" s="34"/>
      <c r="R699" s="34"/>
      <c r="S699" s="34"/>
      <c r="T699" s="34"/>
      <c r="U699" s="34"/>
      <c r="V699" s="34"/>
      <c r="W699" s="34"/>
      <c r="X699" s="34"/>
      <c r="Y699" s="34"/>
      <c r="Z699" s="34"/>
    </row>
    <row r="700" spans="1:26" ht="12.75" customHeight="1">
      <c r="A700" s="34"/>
      <c r="B700" s="34"/>
      <c r="C700" s="34"/>
      <c r="D700" s="1344"/>
      <c r="E700" s="1344"/>
      <c r="F700" s="1344"/>
      <c r="G700" s="1344"/>
      <c r="H700" s="34"/>
      <c r="I700" s="34"/>
      <c r="J700" s="34"/>
      <c r="K700" s="34"/>
      <c r="L700" s="34"/>
      <c r="M700" s="34"/>
      <c r="N700" s="34"/>
      <c r="O700" s="34"/>
      <c r="P700" s="34"/>
      <c r="Q700" s="34"/>
      <c r="R700" s="34"/>
      <c r="S700" s="34"/>
      <c r="T700" s="34"/>
      <c r="U700" s="34"/>
      <c r="V700" s="34"/>
      <c r="W700" s="34"/>
      <c r="X700" s="34"/>
      <c r="Y700" s="34"/>
      <c r="Z700" s="34"/>
    </row>
    <row r="701" spans="1:26" ht="12.75" customHeight="1">
      <c r="A701" s="34"/>
      <c r="B701" s="34"/>
      <c r="C701" s="34"/>
      <c r="D701" s="1344"/>
      <c r="E701" s="1344"/>
      <c r="F701" s="1344"/>
      <c r="G701" s="1344"/>
      <c r="H701" s="34"/>
      <c r="I701" s="34"/>
      <c r="J701" s="34"/>
      <c r="K701" s="34"/>
      <c r="L701" s="34"/>
      <c r="M701" s="34"/>
      <c r="N701" s="34"/>
      <c r="O701" s="34"/>
      <c r="P701" s="34"/>
      <c r="Q701" s="34"/>
      <c r="R701" s="34"/>
      <c r="S701" s="34"/>
      <c r="T701" s="34"/>
      <c r="U701" s="34"/>
      <c r="V701" s="34"/>
      <c r="W701" s="34"/>
      <c r="X701" s="34"/>
      <c r="Y701" s="34"/>
      <c r="Z701" s="34"/>
    </row>
    <row r="702" spans="1:26" ht="12.75" customHeight="1">
      <c r="A702" s="34"/>
      <c r="B702" s="34"/>
      <c r="C702" s="34"/>
      <c r="D702" s="1344"/>
      <c r="E702" s="1344"/>
      <c r="F702" s="1344"/>
      <c r="G702" s="1344"/>
      <c r="H702" s="34"/>
      <c r="I702" s="34"/>
      <c r="J702" s="34"/>
      <c r="K702" s="34"/>
      <c r="L702" s="34"/>
      <c r="M702" s="34"/>
      <c r="N702" s="34"/>
      <c r="O702" s="34"/>
      <c r="P702" s="34"/>
      <c r="Q702" s="34"/>
      <c r="R702" s="34"/>
      <c r="S702" s="34"/>
      <c r="T702" s="34"/>
      <c r="U702" s="34"/>
      <c r="V702" s="34"/>
      <c r="W702" s="34"/>
      <c r="X702" s="34"/>
      <c r="Y702" s="34"/>
      <c r="Z702" s="34"/>
    </row>
    <row r="703" spans="1:26" ht="12.75" customHeight="1">
      <c r="A703" s="34"/>
      <c r="B703" s="34"/>
      <c r="C703" s="34"/>
      <c r="D703" s="1344"/>
      <c r="E703" s="1344"/>
      <c r="F703" s="1344"/>
      <c r="G703" s="1344"/>
      <c r="H703" s="34"/>
      <c r="I703" s="34"/>
      <c r="J703" s="34"/>
      <c r="K703" s="34"/>
      <c r="L703" s="34"/>
      <c r="M703" s="34"/>
      <c r="N703" s="34"/>
      <c r="O703" s="34"/>
      <c r="P703" s="34"/>
      <c r="Q703" s="34"/>
      <c r="R703" s="34"/>
      <c r="S703" s="34"/>
      <c r="T703" s="34"/>
      <c r="U703" s="34"/>
      <c r="V703" s="34"/>
      <c r="W703" s="34"/>
      <c r="X703" s="34"/>
      <c r="Y703" s="34"/>
      <c r="Z703" s="34"/>
    </row>
    <row r="704" spans="1:26" ht="12.75" customHeight="1">
      <c r="A704" s="34"/>
      <c r="B704" s="34"/>
      <c r="C704" s="34"/>
      <c r="D704" s="1344"/>
      <c r="E704" s="1344"/>
      <c r="F704" s="1344"/>
      <c r="G704" s="1344"/>
      <c r="H704" s="34"/>
      <c r="I704" s="34"/>
      <c r="J704" s="34"/>
      <c r="K704" s="34"/>
      <c r="L704" s="34"/>
      <c r="M704" s="34"/>
      <c r="N704" s="34"/>
      <c r="O704" s="34"/>
      <c r="P704" s="34"/>
      <c r="Q704" s="34"/>
      <c r="R704" s="34"/>
      <c r="S704" s="34"/>
      <c r="T704" s="34"/>
      <c r="U704" s="34"/>
      <c r="V704" s="34"/>
      <c r="W704" s="34"/>
      <c r="X704" s="34"/>
      <c r="Y704" s="34"/>
      <c r="Z704" s="34"/>
    </row>
    <row r="705" spans="1:26" ht="12.75" customHeight="1">
      <c r="A705" s="34"/>
      <c r="B705" s="34"/>
      <c r="C705" s="34"/>
      <c r="D705" s="1344"/>
      <c r="E705" s="1344"/>
      <c r="F705" s="1344"/>
      <c r="G705" s="1344"/>
      <c r="H705" s="34"/>
      <c r="I705" s="34"/>
      <c r="J705" s="34"/>
      <c r="K705" s="34"/>
      <c r="L705" s="34"/>
      <c r="M705" s="34"/>
      <c r="N705" s="34"/>
      <c r="O705" s="34"/>
      <c r="P705" s="34"/>
      <c r="Q705" s="34"/>
      <c r="R705" s="34"/>
      <c r="S705" s="34"/>
      <c r="T705" s="34"/>
      <c r="U705" s="34"/>
      <c r="V705" s="34"/>
      <c r="W705" s="34"/>
      <c r="X705" s="34"/>
      <c r="Y705" s="34"/>
      <c r="Z705" s="34"/>
    </row>
    <row r="706" spans="1:26" ht="12.75" customHeight="1">
      <c r="A706" s="34"/>
      <c r="B706" s="34"/>
      <c r="C706" s="34"/>
      <c r="D706" s="1344"/>
      <c r="E706" s="1344"/>
      <c r="F706" s="1344"/>
      <c r="G706" s="1344"/>
      <c r="H706" s="34"/>
      <c r="I706" s="34"/>
      <c r="J706" s="34"/>
      <c r="K706" s="34"/>
      <c r="L706" s="34"/>
      <c r="M706" s="34"/>
      <c r="N706" s="34"/>
      <c r="O706" s="34"/>
      <c r="P706" s="34"/>
      <c r="Q706" s="34"/>
      <c r="R706" s="34"/>
      <c r="S706" s="34"/>
      <c r="T706" s="34"/>
      <c r="U706" s="34"/>
      <c r="V706" s="34"/>
      <c r="W706" s="34"/>
      <c r="X706" s="34"/>
      <c r="Y706" s="34"/>
      <c r="Z706" s="34"/>
    </row>
    <row r="707" spans="1:26" ht="12.75" customHeight="1">
      <c r="A707" s="34"/>
      <c r="B707" s="34"/>
      <c r="C707" s="34"/>
      <c r="D707" s="1344"/>
      <c r="E707" s="1344"/>
      <c r="F707" s="1344"/>
      <c r="G707" s="1344"/>
      <c r="H707" s="34"/>
      <c r="I707" s="34"/>
      <c r="J707" s="34"/>
      <c r="K707" s="34"/>
      <c r="L707" s="34"/>
      <c r="M707" s="34"/>
      <c r="N707" s="34"/>
      <c r="O707" s="34"/>
      <c r="P707" s="34"/>
      <c r="Q707" s="34"/>
      <c r="R707" s="34"/>
      <c r="S707" s="34"/>
      <c r="T707" s="34"/>
      <c r="U707" s="34"/>
      <c r="V707" s="34"/>
      <c r="W707" s="34"/>
      <c r="X707" s="34"/>
      <c r="Y707" s="34"/>
      <c r="Z707" s="34"/>
    </row>
    <row r="708" spans="1:26" ht="12.75" customHeight="1">
      <c r="A708" s="34"/>
      <c r="B708" s="34"/>
      <c r="C708" s="34"/>
      <c r="D708" s="1344"/>
      <c r="E708" s="1344"/>
      <c r="F708" s="1344"/>
      <c r="G708" s="1344"/>
      <c r="H708" s="34"/>
      <c r="I708" s="34"/>
      <c r="J708" s="34"/>
      <c r="K708" s="34"/>
      <c r="L708" s="34"/>
      <c r="M708" s="34"/>
      <c r="N708" s="34"/>
      <c r="O708" s="34"/>
      <c r="P708" s="34"/>
      <c r="Q708" s="34"/>
      <c r="R708" s="34"/>
      <c r="S708" s="34"/>
      <c r="T708" s="34"/>
      <c r="U708" s="34"/>
      <c r="V708" s="34"/>
      <c r="W708" s="34"/>
      <c r="X708" s="34"/>
      <c r="Y708" s="34"/>
      <c r="Z708" s="34"/>
    </row>
    <row r="709" spans="1:26" ht="12.75" customHeight="1">
      <c r="A709" s="34"/>
      <c r="B709" s="34"/>
      <c r="C709" s="34"/>
      <c r="D709" s="1344"/>
      <c r="E709" s="1344"/>
      <c r="F709" s="1344"/>
      <c r="G709" s="1344"/>
      <c r="H709" s="34"/>
      <c r="I709" s="34"/>
      <c r="J709" s="34"/>
      <c r="K709" s="34"/>
      <c r="L709" s="34"/>
      <c r="M709" s="34"/>
      <c r="N709" s="34"/>
      <c r="O709" s="34"/>
      <c r="P709" s="34"/>
      <c r="Q709" s="34"/>
      <c r="R709" s="34"/>
      <c r="S709" s="34"/>
      <c r="T709" s="34"/>
      <c r="U709" s="34"/>
      <c r="V709" s="34"/>
      <c r="W709" s="34"/>
      <c r="X709" s="34"/>
      <c r="Y709" s="34"/>
      <c r="Z709" s="34"/>
    </row>
    <row r="710" spans="1:26" ht="12.75" customHeight="1">
      <c r="A710" s="34"/>
      <c r="B710" s="34"/>
      <c r="C710" s="34"/>
      <c r="D710" s="1344"/>
      <c r="E710" s="1344"/>
      <c r="F710" s="1344"/>
      <c r="G710" s="1344"/>
      <c r="H710" s="34"/>
      <c r="I710" s="34"/>
      <c r="J710" s="34"/>
      <c r="K710" s="34"/>
      <c r="L710" s="34"/>
      <c r="M710" s="34"/>
      <c r="N710" s="34"/>
      <c r="O710" s="34"/>
      <c r="P710" s="34"/>
      <c r="Q710" s="34"/>
      <c r="R710" s="34"/>
      <c r="S710" s="34"/>
      <c r="T710" s="34"/>
      <c r="U710" s="34"/>
      <c r="V710" s="34"/>
      <c r="W710" s="34"/>
      <c r="X710" s="34"/>
      <c r="Y710" s="34"/>
      <c r="Z710" s="34"/>
    </row>
    <row r="711" spans="1:26" ht="12.75" customHeight="1">
      <c r="A711" s="34"/>
      <c r="B711" s="34"/>
      <c r="C711" s="34"/>
      <c r="D711" s="1344"/>
      <c r="E711" s="1344"/>
      <c r="F711" s="1344"/>
      <c r="G711" s="1344"/>
      <c r="H711" s="34"/>
      <c r="I711" s="34"/>
      <c r="J711" s="34"/>
      <c r="K711" s="34"/>
      <c r="L711" s="34"/>
      <c r="M711" s="34"/>
      <c r="N711" s="34"/>
      <c r="O711" s="34"/>
      <c r="P711" s="34"/>
      <c r="Q711" s="34"/>
      <c r="R711" s="34"/>
      <c r="S711" s="34"/>
      <c r="T711" s="34"/>
      <c r="U711" s="34"/>
      <c r="V711" s="34"/>
      <c r="W711" s="34"/>
      <c r="X711" s="34"/>
      <c r="Y711" s="34"/>
      <c r="Z711" s="34"/>
    </row>
    <row r="712" spans="1:26" ht="12.75" customHeight="1">
      <c r="A712" s="34"/>
      <c r="B712" s="34"/>
      <c r="C712" s="34"/>
      <c r="D712" s="1344"/>
      <c r="E712" s="1344"/>
      <c r="F712" s="1344"/>
      <c r="G712" s="1344"/>
      <c r="H712" s="34"/>
      <c r="I712" s="34"/>
      <c r="J712" s="34"/>
      <c r="K712" s="34"/>
      <c r="L712" s="34"/>
      <c r="M712" s="34"/>
      <c r="N712" s="34"/>
      <c r="O712" s="34"/>
      <c r="P712" s="34"/>
      <c r="Q712" s="34"/>
      <c r="R712" s="34"/>
      <c r="S712" s="34"/>
      <c r="T712" s="34"/>
      <c r="U712" s="34"/>
      <c r="V712" s="34"/>
      <c r="W712" s="34"/>
      <c r="X712" s="34"/>
      <c r="Y712" s="34"/>
      <c r="Z712" s="34"/>
    </row>
    <row r="713" spans="1:26" ht="12.75" customHeight="1">
      <c r="A713" s="34"/>
      <c r="B713" s="34"/>
      <c r="C713" s="34"/>
      <c r="D713" s="1344"/>
      <c r="E713" s="1344"/>
      <c r="F713" s="1344"/>
      <c r="G713" s="1344"/>
      <c r="H713" s="34"/>
      <c r="I713" s="34"/>
      <c r="J713" s="34"/>
      <c r="K713" s="34"/>
      <c r="L713" s="34"/>
      <c r="M713" s="34"/>
      <c r="N713" s="34"/>
      <c r="O713" s="34"/>
      <c r="P713" s="34"/>
      <c r="Q713" s="34"/>
      <c r="R713" s="34"/>
      <c r="S713" s="34"/>
      <c r="T713" s="34"/>
      <c r="U713" s="34"/>
      <c r="V713" s="34"/>
      <c r="W713" s="34"/>
      <c r="X713" s="34"/>
      <c r="Y713" s="34"/>
      <c r="Z713" s="34"/>
    </row>
    <row r="714" spans="1:26" ht="12.75" customHeight="1">
      <c r="A714" s="34"/>
      <c r="B714" s="34"/>
      <c r="C714" s="34"/>
      <c r="D714" s="1344"/>
      <c r="E714" s="1344"/>
      <c r="F714" s="1344"/>
      <c r="G714" s="1344"/>
      <c r="H714" s="34"/>
      <c r="I714" s="34"/>
      <c r="J714" s="34"/>
      <c r="K714" s="34"/>
      <c r="L714" s="34"/>
      <c r="M714" s="34"/>
      <c r="N714" s="34"/>
      <c r="O714" s="34"/>
      <c r="P714" s="34"/>
      <c r="Q714" s="34"/>
      <c r="R714" s="34"/>
      <c r="S714" s="34"/>
      <c r="T714" s="34"/>
      <c r="U714" s="34"/>
      <c r="V714" s="34"/>
      <c r="W714" s="34"/>
      <c r="X714" s="34"/>
      <c r="Y714" s="34"/>
      <c r="Z714" s="34"/>
    </row>
    <row r="715" spans="1:26" ht="12.75" customHeight="1">
      <c r="A715" s="34"/>
      <c r="B715" s="34"/>
      <c r="C715" s="34"/>
      <c r="D715" s="1344"/>
      <c r="E715" s="1344"/>
      <c r="F715" s="1344"/>
      <c r="G715" s="1344"/>
      <c r="H715" s="34"/>
      <c r="I715" s="34"/>
      <c r="J715" s="34"/>
      <c r="K715" s="34"/>
      <c r="L715" s="34"/>
      <c r="M715" s="34"/>
      <c r="N715" s="34"/>
      <c r="O715" s="34"/>
      <c r="P715" s="34"/>
      <c r="Q715" s="34"/>
      <c r="R715" s="34"/>
      <c r="S715" s="34"/>
      <c r="T715" s="34"/>
      <c r="U715" s="34"/>
      <c r="V715" s="34"/>
      <c r="W715" s="34"/>
      <c r="X715" s="34"/>
      <c r="Y715" s="34"/>
      <c r="Z715" s="34"/>
    </row>
    <row r="716" spans="1:26" ht="12.75" customHeight="1">
      <c r="A716" s="34"/>
      <c r="B716" s="34"/>
      <c r="C716" s="34"/>
      <c r="D716" s="1344"/>
      <c r="E716" s="1344"/>
      <c r="F716" s="1344"/>
      <c r="G716" s="1344"/>
      <c r="H716" s="34"/>
      <c r="I716" s="34"/>
      <c r="J716" s="34"/>
      <c r="K716" s="34"/>
      <c r="L716" s="34"/>
      <c r="M716" s="34"/>
      <c r="N716" s="34"/>
      <c r="O716" s="34"/>
      <c r="P716" s="34"/>
      <c r="Q716" s="34"/>
      <c r="R716" s="34"/>
      <c r="S716" s="34"/>
      <c r="T716" s="34"/>
      <c r="U716" s="34"/>
      <c r="V716" s="34"/>
      <c r="W716" s="34"/>
      <c r="X716" s="34"/>
      <c r="Y716" s="34"/>
      <c r="Z716" s="34"/>
    </row>
    <row r="717" spans="1:26" ht="12.75" customHeight="1">
      <c r="A717" s="34"/>
      <c r="B717" s="34"/>
      <c r="C717" s="34"/>
      <c r="D717" s="1344"/>
      <c r="E717" s="1344"/>
      <c r="F717" s="1344"/>
      <c r="G717" s="1344"/>
      <c r="H717" s="34"/>
      <c r="I717" s="34"/>
      <c r="J717" s="34"/>
      <c r="K717" s="34"/>
      <c r="L717" s="34"/>
      <c r="M717" s="34"/>
      <c r="N717" s="34"/>
      <c r="O717" s="34"/>
      <c r="P717" s="34"/>
      <c r="Q717" s="34"/>
      <c r="R717" s="34"/>
      <c r="S717" s="34"/>
      <c r="T717" s="34"/>
      <c r="U717" s="34"/>
      <c r="V717" s="34"/>
      <c r="W717" s="34"/>
      <c r="X717" s="34"/>
      <c r="Y717" s="34"/>
      <c r="Z717" s="34"/>
    </row>
    <row r="718" spans="1:26" ht="12.75" customHeight="1">
      <c r="A718" s="34"/>
      <c r="B718" s="34"/>
      <c r="C718" s="34"/>
      <c r="D718" s="1344"/>
      <c r="E718" s="1344"/>
      <c r="F718" s="1344"/>
      <c r="G718" s="1344"/>
      <c r="H718" s="34"/>
      <c r="I718" s="34"/>
      <c r="J718" s="34"/>
      <c r="K718" s="34"/>
      <c r="L718" s="34"/>
      <c r="M718" s="34"/>
      <c r="N718" s="34"/>
      <c r="O718" s="34"/>
      <c r="P718" s="34"/>
      <c r="Q718" s="34"/>
      <c r="R718" s="34"/>
      <c r="S718" s="34"/>
      <c r="T718" s="34"/>
      <c r="U718" s="34"/>
      <c r="V718" s="34"/>
      <c r="W718" s="34"/>
      <c r="X718" s="34"/>
      <c r="Y718" s="34"/>
      <c r="Z718" s="34"/>
    </row>
    <row r="719" spans="1:26" ht="12.75" customHeight="1">
      <c r="A719" s="34"/>
      <c r="B719" s="34"/>
      <c r="C719" s="34"/>
      <c r="D719" s="1344"/>
      <c r="E719" s="1344"/>
      <c r="F719" s="1344"/>
      <c r="G719" s="1344"/>
      <c r="H719" s="34"/>
      <c r="I719" s="34"/>
      <c r="J719" s="34"/>
      <c r="K719" s="34"/>
      <c r="L719" s="34"/>
      <c r="M719" s="34"/>
      <c r="N719" s="34"/>
      <c r="O719" s="34"/>
      <c r="P719" s="34"/>
      <c r="Q719" s="34"/>
      <c r="R719" s="34"/>
      <c r="S719" s="34"/>
      <c r="T719" s="34"/>
      <c r="U719" s="34"/>
      <c r="V719" s="34"/>
      <c r="W719" s="34"/>
      <c r="X719" s="34"/>
      <c r="Y719" s="34"/>
      <c r="Z719" s="34"/>
    </row>
    <row r="720" spans="1:26" ht="12.75" customHeight="1">
      <c r="A720" s="34"/>
      <c r="B720" s="34"/>
      <c r="C720" s="34"/>
      <c r="D720" s="1344"/>
      <c r="E720" s="1344"/>
      <c r="F720" s="1344"/>
      <c r="G720" s="1344"/>
      <c r="H720" s="34"/>
      <c r="I720" s="34"/>
      <c r="J720" s="34"/>
      <c r="K720" s="34"/>
      <c r="L720" s="34"/>
      <c r="M720" s="34"/>
      <c r="N720" s="34"/>
      <c r="O720" s="34"/>
      <c r="P720" s="34"/>
      <c r="Q720" s="34"/>
      <c r="R720" s="34"/>
      <c r="S720" s="34"/>
      <c r="T720" s="34"/>
      <c r="U720" s="34"/>
      <c r="V720" s="34"/>
      <c r="W720" s="34"/>
      <c r="X720" s="34"/>
      <c r="Y720" s="34"/>
      <c r="Z720" s="34"/>
    </row>
    <row r="721" spans="1:26" ht="12.75" customHeight="1">
      <c r="A721" s="34"/>
      <c r="B721" s="34"/>
      <c r="C721" s="34"/>
      <c r="D721" s="1344"/>
      <c r="E721" s="1344"/>
      <c r="F721" s="1344"/>
      <c r="G721" s="1344"/>
      <c r="H721" s="34"/>
      <c r="I721" s="34"/>
      <c r="J721" s="34"/>
      <c r="K721" s="34"/>
      <c r="L721" s="34"/>
      <c r="M721" s="34"/>
      <c r="N721" s="34"/>
      <c r="O721" s="34"/>
      <c r="P721" s="34"/>
      <c r="Q721" s="34"/>
      <c r="R721" s="34"/>
      <c r="S721" s="34"/>
      <c r="T721" s="34"/>
      <c r="U721" s="34"/>
      <c r="V721" s="34"/>
      <c r="W721" s="34"/>
      <c r="X721" s="34"/>
      <c r="Y721" s="34"/>
      <c r="Z721" s="34"/>
    </row>
    <row r="722" spans="1:26" ht="12.75" customHeight="1">
      <c r="A722" s="34"/>
      <c r="B722" s="34"/>
      <c r="C722" s="34"/>
      <c r="D722" s="1344"/>
      <c r="E722" s="1344"/>
      <c r="F722" s="1344"/>
      <c r="G722" s="1344"/>
      <c r="H722" s="34"/>
      <c r="I722" s="34"/>
      <c r="J722" s="34"/>
      <c r="K722" s="34"/>
      <c r="L722" s="34"/>
      <c r="M722" s="34"/>
      <c r="N722" s="34"/>
      <c r="O722" s="34"/>
      <c r="P722" s="34"/>
      <c r="Q722" s="34"/>
      <c r="R722" s="34"/>
      <c r="S722" s="34"/>
      <c r="T722" s="34"/>
      <c r="U722" s="34"/>
      <c r="V722" s="34"/>
      <c r="W722" s="34"/>
      <c r="X722" s="34"/>
      <c r="Y722" s="34"/>
      <c r="Z722" s="34"/>
    </row>
    <row r="723" spans="1:26" ht="12.75" customHeight="1">
      <c r="A723" s="34"/>
      <c r="B723" s="34"/>
      <c r="C723" s="34"/>
      <c r="D723" s="1344"/>
      <c r="E723" s="1344"/>
      <c r="F723" s="1344"/>
      <c r="G723" s="1344"/>
      <c r="H723" s="34"/>
      <c r="I723" s="34"/>
      <c r="J723" s="34"/>
      <c r="K723" s="34"/>
      <c r="L723" s="34"/>
      <c r="M723" s="34"/>
      <c r="N723" s="34"/>
      <c r="O723" s="34"/>
      <c r="P723" s="34"/>
      <c r="Q723" s="34"/>
      <c r="R723" s="34"/>
      <c r="S723" s="34"/>
      <c r="T723" s="34"/>
      <c r="U723" s="34"/>
      <c r="V723" s="34"/>
      <c r="W723" s="34"/>
      <c r="X723" s="34"/>
      <c r="Y723" s="34"/>
      <c r="Z723" s="34"/>
    </row>
    <row r="724" spans="1:26" ht="12.75" customHeight="1">
      <c r="A724" s="34"/>
      <c r="B724" s="34"/>
      <c r="C724" s="34"/>
      <c r="D724" s="1344"/>
      <c r="E724" s="1344"/>
      <c r="F724" s="1344"/>
      <c r="G724" s="1344"/>
      <c r="H724" s="34"/>
      <c r="I724" s="34"/>
      <c r="J724" s="34"/>
      <c r="K724" s="34"/>
      <c r="L724" s="34"/>
      <c r="M724" s="34"/>
      <c r="N724" s="34"/>
      <c r="O724" s="34"/>
      <c r="P724" s="34"/>
      <c r="Q724" s="34"/>
      <c r="R724" s="34"/>
      <c r="S724" s="34"/>
      <c r="T724" s="34"/>
      <c r="U724" s="34"/>
      <c r="V724" s="34"/>
      <c r="W724" s="34"/>
      <c r="X724" s="34"/>
      <c r="Y724" s="34"/>
      <c r="Z724" s="34"/>
    </row>
    <row r="725" spans="1:26" ht="12.75" customHeight="1">
      <c r="A725" s="34"/>
      <c r="B725" s="34"/>
      <c r="C725" s="34"/>
      <c r="D725" s="1344"/>
      <c r="E725" s="1344"/>
      <c r="F725" s="1344"/>
      <c r="G725" s="1344"/>
      <c r="H725" s="34"/>
      <c r="I725" s="34"/>
      <c r="J725" s="34"/>
      <c r="K725" s="34"/>
      <c r="L725" s="34"/>
      <c r="M725" s="34"/>
      <c r="N725" s="34"/>
      <c r="O725" s="34"/>
      <c r="P725" s="34"/>
      <c r="Q725" s="34"/>
      <c r="R725" s="34"/>
      <c r="S725" s="34"/>
      <c r="T725" s="34"/>
      <c r="U725" s="34"/>
      <c r="V725" s="34"/>
      <c r="W725" s="34"/>
      <c r="X725" s="34"/>
      <c r="Y725" s="34"/>
      <c r="Z725" s="34"/>
    </row>
    <row r="726" spans="1:26" ht="12.75" customHeight="1">
      <c r="A726" s="34"/>
      <c r="B726" s="34"/>
      <c r="C726" s="34"/>
      <c r="D726" s="1344"/>
      <c r="E726" s="1344"/>
      <c r="F726" s="1344"/>
      <c r="G726" s="1344"/>
      <c r="H726" s="34"/>
      <c r="I726" s="34"/>
      <c r="J726" s="34"/>
      <c r="K726" s="34"/>
      <c r="L726" s="34"/>
      <c r="M726" s="34"/>
      <c r="N726" s="34"/>
      <c r="O726" s="34"/>
      <c r="P726" s="34"/>
      <c r="Q726" s="34"/>
      <c r="R726" s="34"/>
      <c r="S726" s="34"/>
      <c r="T726" s="34"/>
      <c r="U726" s="34"/>
      <c r="V726" s="34"/>
      <c r="W726" s="34"/>
      <c r="X726" s="34"/>
      <c r="Y726" s="34"/>
      <c r="Z726" s="34"/>
    </row>
    <row r="727" spans="1:26" ht="12.75" customHeight="1">
      <c r="A727" s="34"/>
      <c r="B727" s="34"/>
      <c r="C727" s="34"/>
      <c r="D727" s="1344"/>
      <c r="E727" s="1344"/>
      <c r="F727" s="1344"/>
      <c r="G727" s="1344"/>
      <c r="H727" s="34"/>
      <c r="I727" s="34"/>
      <c r="J727" s="34"/>
      <c r="K727" s="34"/>
      <c r="L727" s="34"/>
      <c r="M727" s="34"/>
      <c r="N727" s="34"/>
      <c r="O727" s="34"/>
      <c r="P727" s="34"/>
      <c r="Q727" s="34"/>
      <c r="R727" s="34"/>
      <c r="S727" s="34"/>
      <c r="T727" s="34"/>
      <c r="U727" s="34"/>
      <c r="V727" s="34"/>
      <c r="W727" s="34"/>
      <c r="X727" s="34"/>
      <c r="Y727" s="34"/>
      <c r="Z727" s="34"/>
    </row>
    <row r="728" spans="1:26" ht="12.75" customHeight="1">
      <c r="A728" s="34"/>
      <c r="B728" s="34"/>
      <c r="C728" s="34"/>
      <c r="D728" s="1344"/>
      <c r="E728" s="1344"/>
      <c r="F728" s="1344"/>
      <c r="G728" s="1344"/>
      <c r="H728" s="34"/>
      <c r="I728" s="34"/>
      <c r="J728" s="34"/>
      <c r="K728" s="34"/>
      <c r="L728" s="34"/>
      <c r="M728" s="34"/>
      <c r="N728" s="34"/>
      <c r="O728" s="34"/>
      <c r="P728" s="34"/>
      <c r="Q728" s="34"/>
      <c r="R728" s="34"/>
      <c r="S728" s="34"/>
      <c r="T728" s="34"/>
      <c r="U728" s="34"/>
      <c r="V728" s="34"/>
      <c r="W728" s="34"/>
      <c r="X728" s="34"/>
      <c r="Y728" s="34"/>
      <c r="Z728" s="34"/>
    </row>
    <row r="729" spans="1:26" ht="12.75" customHeight="1">
      <c r="A729" s="34"/>
      <c r="B729" s="34"/>
      <c r="C729" s="34"/>
      <c r="D729" s="1344"/>
      <c r="E729" s="1344"/>
      <c r="F729" s="1344"/>
      <c r="G729" s="1344"/>
      <c r="H729" s="34"/>
      <c r="I729" s="34"/>
      <c r="J729" s="34"/>
      <c r="K729" s="34"/>
      <c r="L729" s="34"/>
      <c r="M729" s="34"/>
      <c r="N729" s="34"/>
      <c r="O729" s="34"/>
      <c r="P729" s="34"/>
      <c r="Q729" s="34"/>
      <c r="R729" s="34"/>
      <c r="S729" s="34"/>
      <c r="T729" s="34"/>
      <c r="U729" s="34"/>
      <c r="V729" s="34"/>
      <c r="W729" s="34"/>
      <c r="X729" s="34"/>
      <c r="Y729" s="34"/>
      <c r="Z729" s="34"/>
    </row>
    <row r="730" spans="1:26" ht="12.75" customHeight="1">
      <c r="A730" s="34"/>
      <c r="B730" s="34"/>
      <c r="C730" s="34"/>
      <c r="D730" s="1344"/>
      <c r="E730" s="1344"/>
      <c r="F730" s="1344"/>
      <c r="G730" s="1344"/>
      <c r="H730" s="34"/>
      <c r="I730" s="34"/>
      <c r="J730" s="34"/>
      <c r="K730" s="34"/>
      <c r="L730" s="34"/>
      <c r="M730" s="34"/>
      <c r="N730" s="34"/>
      <c r="O730" s="34"/>
      <c r="P730" s="34"/>
      <c r="Q730" s="34"/>
      <c r="R730" s="34"/>
      <c r="S730" s="34"/>
      <c r="T730" s="34"/>
      <c r="U730" s="34"/>
      <c r="V730" s="34"/>
      <c r="W730" s="34"/>
      <c r="X730" s="34"/>
      <c r="Y730" s="34"/>
      <c r="Z730" s="34"/>
    </row>
    <row r="731" spans="1:26" ht="12.75" customHeight="1">
      <c r="A731" s="34"/>
      <c r="B731" s="34"/>
      <c r="C731" s="34"/>
      <c r="D731" s="1344"/>
      <c r="E731" s="1344"/>
      <c r="F731" s="1344"/>
      <c r="G731" s="1344"/>
      <c r="H731" s="34"/>
      <c r="I731" s="34"/>
      <c r="J731" s="34"/>
      <c r="K731" s="34"/>
      <c r="L731" s="34"/>
      <c r="M731" s="34"/>
      <c r="N731" s="34"/>
      <c r="O731" s="34"/>
      <c r="P731" s="34"/>
      <c r="Q731" s="34"/>
      <c r="R731" s="34"/>
      <c r="S731" s="34"/>
      <c r="T731" s="34"/>
      <c r="U731" s="34"/>
      <c r="V731" s="34"/>
      <c r="W731" s="34"/>
      <c r="X731" s="34"/>
      <c r="Y731" s="34"/>
      <c r="Z731" s="34"/>
    </row>
    <row r="732" spans="1:26" ht="12.75" customHeight="1">
      <c r="A732" s="34"/>
      <c r="B732" s="34"/>
      <c r="C732" s="34"/>
      <c r="D732" s="1344"/>
      <c r="E732" s="1344"/>
      <c r="F732" s="1344"/>
      <c r="G732" s="1344"/>
      <c r="H732" s="34"/>
      <c r="I732" s="34"/>
      <c r="J732" s="34"/>
      <c r="K732" s="34"/>
      <c r="L732" s="34"/>
      <c r="M732" s="34"/>
      <c r="N732" s="34"/>
      <c r="O732" s="34"/>
      <c r="P732" s="34"/>
      <c r="Q732" s="34"/>
      <c r="R732" s="34"/>
      <c r="S732" s="34"/>
      <c r="T732" s="34"/>
      <c r="U732" s="34"/>
      <c r="V732" s="34"/>
      <c r="W732" s="34"/>
      <c r="X732" s="34"/>
      <c r="Y732" s="34"/>
      <c r="Z732" s="34"/>
    </row>
    <row r="733" spans="1:26" ht="12.75" customHeight="1">
      <c r="A733" s="34"/>
      <c r="B733" s="34"/>
      <c r="C733" s="34"/>
      <c r="D733" s="1344"/>
      <c r="E733" s="1344"/>
      <c r="F733" s="1344"/>
      <c r="G733" s="1344"/>
      <c r="H733" s="34"/>
      <c r="I733" s="34"/>
      <c r="J733" s="34"/>
      <c r="K733" s="34"/>
      <c r="L733" s="34"/>
      <c r="M733" s="34"/>
      <c r="N733" s="34"/>
      <c r="O733" s="34"/>
      <c r="P733" s="34"/>
      <c r="Q733" s="34"/>
      <c r="R733" s="34"/>
      <c r="S733" s="34"/>
      <c r="T733" s="34"/>
      <c r="U733" s="34"/>
      <c r="V733" s="34"/>
      <c r="W733" s="34"/>
      <c r="X733" s="34"/>
      <c r="Y733" s="34"/>
      <c r="Z733" s="34"/>
    </row>
    <row r="734" spans="1:26" ht="12.75" customHeight="1">
      <c r="A734" s="34"/>
      <c r="B734" s="34"/>
      <c r="C734" s="34"/>
      <c r="D734" s="1344"/>
      <c r="E734" s="1344"/>
      <c r="F734" s="1344"/>
      <c r="G734" s="1344"/>
      <c r="H734" s="34"/>
      <c r="I734" s="34"/>
      <c r="J734" s="34"/>
      <c r="K734" s="34"/>
      <c r="L734" s="34"/>
      <c r="M734" s="34"/>
      <c r="N734" s="34"/>
      <c r="O734" s="34"/>
      <c r="P734" s="34"/>
      <c r="Q734" s="34"/>
      <c r="R734" s="34"/>
      <c r="S734" s="34"/>
      <c r="T734" s="34"/>
      <c r="U734" s="34"/>
      <c r="V734" s="34"/>
      <c r="W734" s="34"/>
      <c r="X734" s="34"/>
      <c r="Y734" s="34"/>
      <c r="Z734" s="34"/>
    </row>
    <row r="735" spans="1:26" ht="12.75" customHeight="1">
      <c r="A735" s="34"/>
      <c r="B735" s="34"/>
      <c r="C735" s="34"/>
      <c r="D735" s="1344"/>
      <c r="E735" s="1344"/>
      <c r="F735" s="1344"/>
      <c r="G735" s="1344"/>
      <c r="H735" s="34"/>
      <c r="I735" s="34"/>
      <c r="J735" s="34"/>
      <c r="K735" s="34"/>
      <c r="L735" s="34"/>
      <c r="M735" s="34"/>
      <c r="N735" s="34"/>
      <c r="O735" s="34"/>
      <c r="P735" s="34"/>
      <c r="Q735" s="34"/>
      <c r="R735" s="34"/>
      <c r="S735" s="34"/>
      <c r="T735" s="34"/>
      <c r="U735" s="34"/>
      <c r="V735" s="34"/>
      <c r="W735" s="34"/>
      <c r="X735" s="34"/>
      <c r="Y735" s="34"/>
      <c r="Z735" s="34"/>
    </row>
    <row r="736" spans="1:26" ht="12.75" customHeight="1">
      <c r="A736" s="34"/>
      <c r="B736" s="34"/>
      <c r="C736" s="34"/>
      <c r="D736" s="1344"/>
      <c r="E736" s="1344"/>
      <c r="F736" s="1344"/>
      <c r="G736" s="1344"/>
      <c r="H736" s="34"/>
      <c r="I736" s="34"/>
      <c r="J736" s="34"/>
      <c r="K736" s="34"/>
      <c r="L736" s="34"/>
      <c r="M736" s="34"/>
      <c r="N736" s="34"/>
      <c r="O736" s="34"/>
      <c r="P736" s="34"/>
      <c r="Q736" s="34"/>
      <c r="R736" s="34"/>
      <c r="S736" s="34"/>
      <c r="T736" s="34"/>
      <c r="U736" s="34"/>
      <c r="V736" s="34"/>
      <c r="W736" s="34"/>
      <c r="X736" s="34"/>
      <c r="Y736" s="34"/>
      <c r="Z736" s="34"/>
    </row>
    <row r="737" spans="1:26" ht="12.75" customHeight="1">
      <c r="A737" s="34"/>
      <c r="B737" s="34"/>
      <c r="C737" s="34"/>
      <c r="D737" s="1344"/>
      <c r="E737" s="1344"/>
      <c r="F737" s="1344"/>
      <c r="G737" s="1344"/>
      <c r="H737" s="34"/>
      <c r="I737" s="34"/>
      <c r="J737" s="34"/>
      <c r="K737" s="34"/>
      <c r="L737" s="34"/>
      <c r="M737" s="34"/>
      <c r="N737" s="34"/>
      <c r="O737" s="34"/>
      <c r="P737" s="34"/>
      <c r="Q737" s="34"/>
      <c r="R737" s="34"/>
      <c r="S737" s="34"/>
      <c r="T737" s="34"/>
      <c r="U737" s="34"/>
      <c r="V737" s="34"/>
      <c r="W737" s="34"/>
      <c r="X737" s="34"/>
      <c r="Y737" s="34"/>
      <c r="Z737" s="34"/>
    </row>
    <row r="738" spans="1:26" ht="12.75" customHeight="1">
      <c r="A738" s="34"/>
      <c r="B738" s="34"/>
      <c r="C738" s="34"/>
      <c r="D738" s="1344"/>
      <c r="E738" s="1344"/>
      <c r="F738" s="1344"/>
      <c r="G738" s="1344"/>
      <c r="H738" s="34"/>
      <c r="I738" s="34"/>
      <c r="J738" s="34"/>
      <c r="K738" s="34"/>
      <c r="L738" s="34"/>
      <c r="M738" s="34"/>
      <c r="N738" s="34"/>
      <c r="O738" s="34"/>
      <c r="P738" s="34"/>
      <c r="Q738" s="34"/>
      <c r="R738" s="34"/>
      <c r="S738" s="34"/>
      <c r="T738" s="34"/>
      <c r="U738" s="34"/>
      <c r="V738" s="34"/>
      <c r="W738" s="34"/>
      <c r="X738" s="34"/>
      <c r="Y738" s="34"/>
      <c r="Z738" s="34"/>
    </row>
    <row r="739" spans="1:26" ht="12.75" customHeight="1">
      <c r="A739" s="34"/>
      <c r="B739" s="34"/>
      <c r="C739" s="34"/>
      <c r="D739" s="1344"/>
      <c r="E739" s="1344"/>
      <c r="F739" s="1344"/>
      <c r="G739" s="1344"/>
      <c r="H739" s="34"/>
      <c r="I739" s="34"/>
      <c r="J739" s="34"/>
      <c r="K739" s="34"/>
      <c r="L739" s="34"/>
      <c r="M739" s="34"/>
      <c r="N739" s="34"/>
      <c r="O739" s="34"/>
      <c r="P739" s="34"/>
      <c r="Q739" s="34"/>
      <c r="R739" s="34"/>
      <c r="S739" s="34"/>
      <c r="T739" s="34"/>
      <c r="U739" s="34"/>
      <c r="V739" s="34"/>
      <c r="W739" s="34"/>
      <c r="X739" s="34"/>
      <c r="Y739" s="34"/>
      <c r="Z739" s="34"/>
    </row>
    <row r="740" spans="1:26" ht="12.75" customHeight="1">
      <c r="A740" s="34"/>
      <c r="B740" s="34"/>
      <c r="C740" s="34"/>
      <c r="D740" s="1344"/>
      <c r="E740" s="1344"/>
      <c r="F740" s="1344"/>
      <c r="G740" s="1344"/>
      <c r="H740" s="34"/>
      <c r="I740" s="34"/>
      <c r="J740" s="34"/>
      <c r="K740" s="34"/>
      <c r="L740" s="34"/>
      <c r="M740" s="34"/>
      <c r="N740" s="34"/>
      <c r="O740" s="34"/>
      <c r="P740" s="34"/>
      <c r="Q740" s="34"/>
      <c r="R740" s="34"/>
      <c r="S740" s="34"/>
      <c r="T740" s="34"/>
      <c r="U740" s="34"/>
      <c r="V740" s="34"/>
      <c r="W740" s="34"/>
      <c r="X740" s="34"/>
      <c r="Y740" s="34"/>
      <c r="Z740" s="34"/>
    </row>
    <row r="741" spans="1:26" ht="12.75" customHeight="1">
      <c r="A741" s="34"/>
      <c r="B741" s="34"/>
      <c r="C741" s="34"/>
      <c r="D741" s="1344"/>
      <c r="E741" s="1344"/>
      <c r="F741" s="1344"/>
      <c r="G741" s="1344"/>
      <c r="H741" s="34"/>
      <c r="I741" s="34"/>
      <c r="J741" s="34"/>
      <c r="K741" s="34"/>
      <c r="L741" s="34"/>
      <c r="M741" s="34"/>
      <c r="N741" s="34"/>
      <c r="O741" s="34"/>
      <c r="P741" s="34"/>
      <c r="Q741" s="34"/>
      <c r="R741" s="34"/>
      <c r="S741" s="34"/>
      <c r="T741" s="34"/>
      <c r="U741" s="34"/>
      <c r="V741" s="34"/>
      <c r="W741" s="34"/>
      <c r="X741" s="34"/>
      <c r="Y741" s="34"/>
      <c r="Z741" s="34"/>
    </row>
    <row r="742" spans="1:26" ht="12.75" customHeight="1">
      <c r="A742" s="34"/>
      <c r="B742" s="34"/>
      <c r="C742" s="34"/>
      <c r="D742" s="1344"/>
      <c r="E742" s="1344"/>
      <c r="F742" s="1344"/>
      <c r="G742" s="1344"/>
      <c r="H742" s="34"/>
      <c r="I742" s="34"/>
      <c r="J742" s="34"/>
      <c r="K742" s="34"/>
      <c r="L742" s="34"/>
      <c r="M742" s="34"/>
      <c r="N742" s="34"/>
      <c r="O742" s="34"/>
      <c r="P742" s="34"/>
      <c r="Q742" s="34"/>
      <c r="R742" s="34"/>
      <c r="S742" s="34"/>
      <c r="T742" s="34"/>
      <c r="U742" s="34"/>
      <c r="V742" s="34"/>
      <c r="W742" s="34"/>
      <c r="X742" s="34"/>
      <c r="Y742" s="34"/>
      <c r="Z742" s="34"/>
    </row>
    <row r="743" spans="1:26" ht="12.75" customHeight="1">
      <c r="A743" s="34"/>
      <c r="B743" s="34"/>
      <c r="C743" s="34"/>
      <c r="D743" s="1344"/>
      <c r="E743" s="1344"/>
      <c r="F743" s="1344"/>
      <c r="G743" s="1344"/>
      <c r="H743" s="34"/>
      <c r="I743" s="34"/>
      <c r="J743" s="34"/>
      <c r="K743" s="34"/>
      <c r="L743" s="34"/>
      <c r="M743" s="34"/>
      <c r="N743" s="34"/>
      <c r="O743" s="34"/>
      <c r="P743" s="34"/>
      <c r="Q743" s="34"/>
      <c r="R743" s="34"/>
      <c r="S743" s="34"/>
      <c r="T743" s="34"/>
      <c r="U743" s="34"/>
      <c r="V743" s="34"/>
      <c r="W743" s="34"/>
      <c r="X743" s="34"/>
      <c r="Y743" s="34"/>
      <c r="Z743" s="34"/>
    </row>
    <row r="744" spans="1:26" ht="12.75" customHeight="1">
      <c r="A744" s="34"/>
      <c r="B744" s="34"/>
      <c r="C744" s="34"/>
      <c r="D744" s="1344"/>
      <c r="E744" s="1344"/>
      <c r="F744" s="1344"/>
      <c r="G744" s="1344"/>
      <c r="H744" s="34"/>
      <c r="I744" s="34"/>
      <c r="J744" s="34"/>
      <c r="K744" s="34"/>
      <c r="L744" s="34"/>
      <c r="M744" s="34"/>
      <c r="N744" s="34"/>
      <c r="O744" s="34"/>
      <c r="P744" s="34"/>
      <c r="Q744" s="34"/>
      <c r="R744" s="34"/>
      <c r="S744" s="34"/>
      <c r="T744" s="34"/>
      <c r="U744" s="34"/>
      <c r="V744" s="34"/>
      <c r="W744" s="34"/>
      <c r="X744" s="34"/>
      <c r="Y744" s="34"/>
      <c r="Z744" s="34"/>
    </row>
    <row r="745" spans="1:26" ht="12.75" customHeight="1">
      <c r="A745" s="34"/>
      <c r="B745" s="34"/>
      <c r="C745" s="34"/>
      <c r="D745" s="1344"/>
      <c r="E745" s="1344"/>
      <c r="F745" s="1344"/>
      <c r="G745" s="1344"/>
      <c r="H745" s="34"/>
      <c r="I745" s="34"/>
      <c r="J745" s="34"/>
      <c r="K745" s="34"/>
      <c r="L745" s="34"/>
      <c r="M745" s="34"/>
      <c r="N745" s="34"/>
      <c r="O745" s="34"/>
      <c r="P745" s="34"/>
      <c r="Q745" s="34"/>
      <c r="R745" s="34"/>
      <c r="S745" s="34"/>
      <c r="T745" s="34"/>
      <c r="U745" s="34"/>
      <c r="V745" s="34"/>
      <c r="W745" s="34"/>
      <c r="X745" s="34"/>
      <c r="Y745" s="34"/>
      <c r="Z745" s="34"/>
    </row>
    <row r="746" spans="1:26" ht="12.75" customHeight="1">
      <c r="A746" s="34"/>
      <c r="B746" s="34"/>
      <c r="C746" s="34"/>
      <c r="D746" s="1344"/>
      <c r="E746" s="1344"/>
      <c r="F746" s="1344"/>
      <c r="G746" s="1344"/>
      <c r="H746" s="34"/>
      <c r="I746" s="34"/>
      <c r="J746" s="34"/>
      <c r="K746" s="34"/>
      <c r="L746" s="34"/>
      <c r="M746" s="34"/>
      <c r="N746" s="34"/>
      <c r="O746" s="34"/>
      <c r="P746" s="34"/>
      <c r="Q746" s="34"/>
      <c r="R746" s="34"/>
      <c r="S746" s="34"/>
      <c r="T746" s="34"/>
      <c r="U746" s="34"/>
      <c r="V746" s="34"/>
      <c r="W746" s="34"/>
      <c r="X746" s="34"/>
      <c r="Y746" s="34"/>
      <c r="Z746" s="34"/>
    </row>
    <row r="747" spans="1:26" ht="12.75" customHeight="1">
      <c r="A747" s="34"/>
      <c r="B747" s="34"/>
      <c r="C747" s="34"/>
      <c r="D747" s="1344"/>
      <c r="E747" s="1344"/>
      <c r="F747" s="1344"/>
      <c r="G747" s="1344"/>
      <c r="H747" s="34"/>
      <c r="I747" s="34"/>
      <c r="J747" s="34"/>
      <c r="K747" s="34"/>
      <c r="L747" s="34"/>
      <c r="M747" s="34"/>
      <c r="N747" s="34"/>
      <c r="O747" s="34"/>
      <c r="P747" s="34"/>
      <c r="Q747" s="34"/>
      <c r="R747" s="34"/>
      <c r="S747" s="34"/>
      <c r="T747" s="34"/>
      <c r="U747" s="34"/>
      <c r="V747" s="34"/>
      <c r="W747" s="34"/>
      <c r="X747" s="34"/>
      <c r="Y747" s="34"/>
      <c r="Z747" s="34"/>
    </row>
    <row r="748" spans="1:26" ht="12.75" customHeight="1">
      <c r="A748" s="34"/>
      <c r="B748" s="34"/>
      <c r="C748" s="34"/>
      <c r="D748" s="1344"/>
      <c r="E748" s="1344"/>
      <c r="F748" s="1344"/>
      <c r="G748" s="1344"/>
      <c r="H748" s="34"/>
      <c r="I748" s="34"/>
      <c r="J748" s="34"/>
      <c r="K748" s="34"/>
      <c r="L748" s="34"/>
      <c r="M748" s="34"/>
      <c r="N748" s="34"/>
      <c r="O748" s="34"/>
      <c r="P748" s="34"/>
      <c r="Q748" s="34"/>
      <c r="R748" s="34"/>
      <c r="S748" s="34"/>
      <c r="T748" s="34"/>
      <c r="U748" s="34"/>
      <c r="V748" s="34"/>
      <c r="W748" s="34"/>
      <c r="X748" s="34"/>
      <c r="Y748" s="34"/>
      <c r="Z748" s="34"/>
    </row>
    <row r="749" spans="1:26" ht="12.75" customHeight="1">
      <c r="A749" s="34"/>
      <c r="B749" s="34"/>
      <c r="C749" s="34"/>
      <c r="D749" s="1344"/>
      <c r="E749" s="1344"/>
      <c r="F749" s="1344"/>
      <c r="G749" s="1344"/>
      <c r="H749" s="34"/>
      <c r="I749" s="34"/>
      <c r="J749" s="34"/>
      <c r="K749" s="34"/>
      <c r="L749" s="34"/>
      <c r="M749" s="34"/>
      <c r="N749" s="34"/>
      <c r="O749" s="34"/>
      <c r="P749" s="34"/>
      <c r="Q749" s="34"/>
      <c r="R749" s="34"/>
      <c r="S749" s="34"/>
      <c r="T749" s="34"/>
      <c r="U749" s="34"/>
      <c r="V749" s="34"/>
      <c r="W749" s="34"/>
      <c r="X749" s="34"/>
      <c r="Y749" s="34"/>
      <c r="Z749" s="34"/>
    </row>
    <row r="750" spans="1:26" ht="12.75" customHeight="1">
      <c r="A750" s="34"/>
      <c r="B750" s="34"/>
      <c r="C750" s="34"/>
      <c r="D750" s="1344"/>
      <c r="E750" s="1344"/>
      <c r="F750" s="1344"/>
      <c r="G750" s="1344"/>
      <c r="H750" s="34"/>
      <c r="I750" s="34"/>
      <c r="J750" s="34"/>
      <c r="K750" s="34"/>
      <c r="L750" s="34"/>
      <c r="M750" s="34"/>
      <c r="N750" s="34"/>
      <c r="O750" s="34"/>
      <c r="P750" s="34"/>
      <c r="Q750" s="34"/>
      <c r="R750" s="34"/>
      <c r="S750" s="34"/>
      <c r="T750" s="34"/>
      <c r="U750" s="34"/>
      <c r="V750" s="34"/>
      <c r="W750" s="34"/>
      <c r="X750" s="34"/>
      <c r="Y750" s="34"/>
      <c r="Z750" s="34"/>
    </row>
    <row r="751" spans="1:26" ht="12.75" customHeight="1">
      <c r="A751" s="34"/>
      <c r="B751" s="34"/>
      <c r="C751" s="34"/>
      <c r="D751" s="1344"/>
      <c r="E751" s="1344"/>
      <c r="F751" s="1344"/>
      <c r="G751" s="1344"/>
      <c r="H751" s="34"/>
      <c r="I751" s="34"/>
      <c r="J751" s="34"/>
      <c r="K751" s="34"/>
      <c r="L751" s="34"/>
      <c r="M751" s="34"/>
      <c r="N751" s="34"/>
      <c r="O751" s="34"/>
      <c r="P751" s="34"/>
      <c r="Q751" s="34"/>
      <c r="R751" s="34"/>
      <c r="S751" s="34"/>
      <c r="T751" s="34"/>
      <c r="U751" s="34"/>
      <c r="V751" s="34"/>
      <c r="W751" s="34"/>
      <c r="X751" s="34"/>
      <c r="Y751" s="34"/>
      <c r="Z751" s="34"/>
    </row>
    <row r="752" spans="1:26" ht="12.75" customHeight="1">
      <c r="A752" s="34"/>
      <c r="B752" s="34"/>
      <c r="C752" s="34"/>
      <c r="D752" s="1344"/>
      <c r="E752" s="1344"/>
      <c r="F752" s="1344"/>
      <c r="G752" s="1344"/>
      <c r="H752" s="34"/>
      <c r="I752" s="34"/>
      <c r="J752" s="34"/>
      <c r="K752" s="34"/>
      <c r="L752" s="34"/>
      <c r="M752" s="34"/>
      <c r="N752" s="34"/>
      <c r="O752" s="34"/>
      <c r="P752" s="34"/>
      <c r="Q752" s="34"/>
      <c r="R752" s="34"/>
      <c r="S752" s="34"/>
      <c r="T752" s="34"/>
      <c r="U752" s="34"/>
      <c r="V752" s="34"/>
      <c r="W752" s="34"/>
      <c r="X752" s="34"/>
      <c r="Y752" s="34"/>
      <c r="Z752" s="34"/>
    </row>
    <row r="753" spans="1:26" ht="12.75" customHeight="1">
      <c r="A753" s="34"/>
      <c r="B753" s="34"/>
      <c r="C753" s="34"/>
      <c r="D753" s="1344"/>
      <c r="E753" s="1344"/>
      <c r="F753" s="1344"/>
      <c r="G753" s="1344"/>
      <c r="H753" s="34"/>
      <c r="I753" s="34"/>
      <c r="J753" s="34"/>
      <c r="K753" s="34"/>
      <c r="L753" s="34"/>
      <c r="M753" s="34"/>
      <c r="N753" s="34"/>
      <c r="O753" s="34"/>
      <c r="P753" s="34"/>
      <c r="Q753" s="34"/>
      <c r="R753" s="34"/>
      <c r="S753" s="34"/>
      <c r="T753" s="34"/>
      <c r="U753" s="34"/>
      <c r="V753" s="34"/>
      <c r="W753" s="34"/>
      <c r="X753" s="34"/>
      <c r="Y753" s="34"/>
      <c r="Z753" s="34"/>
    </row>
    <row r="754" spans="1:26" ht="12.75" customHeight="1">
      <c r="A754" s="34"/>
      <c r="B754" s="34"/>
      <c r="C754" s="34"/>
      <c r="D754" s="1344"/>
      <c r="E754" s="1344"/>
      <c r="F754" s="1344"/>
      <c r="G754" s="1344"/>
      <c r="H754" s="34"/>
      <c r="I754" s="34"/>
      <c r="J754" s="34"/>
      <c r="K754" s="34"/>
      <c r="L754" s="34"/>
      <c r="M754" s="34"/>
      <c r="N754" s="34"/>
      <c r="O754" s="34"/>
      <c r="P754" s="34"/>
      <c r="Q754" s="34"/>
      <c r="R754" s="34"/>
      <c r="S754" s="34"/>
      <c r="T754" s="34"/>
      <c r="U754" s="34"/>
      <c r="V754" s="34"/>
      <c r="W754" s="34"/>
      <c r="X754" s="34"/>
      <c r="Y754" s="34"/>
      <c r="Z754" s="34"/>
    </row>
    <row r="755" spans="1:26" ht="12.75" customHeight="1">
      <c r="A755" s="34"/>
      <c r="B755" s="34"/>
      <c r="C755" s="34"/>
      <c r="D755" s="1344"/>
      <c r="E755" s="1344"/>
      <c r="F755" s="1344"/>
      <c r="G755" s="1344"/>
      <c r="H755" s="34"/>
      <c r="I755" s="34"/>
      <c r="J755" s="34"/>
      <c r="K755" s="34"/>
      <c r="L755" s="34"/>
      <c r="M755" s="34"/>
      <c r="N755" s="34"/>
      <c r="O755" s="34"/>
      <c r="P755" s="34"/>
      <c r="Q755" s="34"/>
      <c r="R755" s="34"/>
      <c r="S755" s="34"/>
      <c r="T755" s="34"/>
      <c r="U755" s="34"/>
      <c r="V755" s="34"/>
      <c r="W755" s="34"/>
      <c r="X755" s="34"/>
      <c r="Y755" s="34"/>
      <c r="Z755" s="34"/>
    </row>
    <row r="756" spans="1:26" ht="12.75" customHeight="1">
      <c r="A756" s="34"/>
      <c r="B756" s="34"/>
      <c r="C756" s="34"/>
      <c r="D756" s="1344"/>
      <c r="E756" s="1344"/>
      <c r="F756" s="1344"/>
      <c r="G756" s="1344"/>
      <c r="H756" s="34"/>
      <c r="I756" s="34"/>
      <c r="J756" s="34"/>
      <c r="K756" s="34"/>
      <c r="L756" s="34"/>
      <c r="M756" s="34"/>
      <c r="N756" s="34"/>
      <c r="O756" s="34"/>
      <c r="P756" s="34"/>
      <c r="Q756" s="34"/>
      <c r="R756" s="34"/>
      <c r="S756" s="34"/>
      <c r="T756" s="34"/>
      <c r="U756" s="34"/>
      <c r="V756" s="34"/>
      <c r="W756" s="34"/>
      <c r="X756" s="34"/>
      <c r="Y756" s="34"/>
      <c r="Z756" s="34"/>
    </row>
    <row r="757" spans="1:26" ht="12.75" customHeight="1">
      <c r="A757" s="34"/>
      <c r="B757" s="34"/>
      <c r="C757" s="34"/>
      <c r="D757" s="1344"/>
      <c r="E757" s="1344"/>
      <c r="F757" s="1344"/>
      <c r="G757" s="1344"/>
      <c r="H757" s="34"/>
      <c r="I757" s="34"/>
      <c r="J757" s="34"/>
      <c r="K757" s="34"/>
      <c r="L757" s="34"/>
      <c r="M757" s="34"/>
      <c r="N757" s="34"/>
      <c r="O757" s="34"/>
      <c r="P757" s="34"/>
      <c r="Q757" s="34"/>
      <c r="R757" s="34"/>
      <c r="S757" s="34"/>
      <c r="T757" s="34"/>
      <c r="U757" s="34"/>
      <c r="V757" s="34"/>
      <c r="W757" s="34"/>
      <c r="X757" s="34"/>
      <c r="Y757" s="34"/>
      <c r="Z757" s="34"/>
    </row>
    <row r="758" spans="1:26" ht="12.75" customHeight="1">
      <c r="A758" s="34"/>
      <c r="B758" s="34"/>
      <c r="C758" s="34"/>
      <c r="D758" s="1344"/>
      <c r="E758" s="1344"/>
      <c r="F758" s="1344"/>
      <c r="G758" s="1344"/>
      <c r="H758" s="34"/>
      <c r="I758" s="34"/>
      <c r="J758" s="34"/>
      <c r="K758" s="34"/>
      <c r="L758" s="34"/>
      <c r="M758" s="34"/>
      <c r="N758" s="34"/>
      <c r="O758" s="34"/>
      <c r="P758" s="34"/>
      <c r="Q758" s="34"/>
      <c r="R758" s="34"/>
      <c r="S758" s="34"/>
      <c r="T758" s="34"/>
      <c r="U758" s="34"/>
      <c r="V758" s="34"/>
      <c r="W758" s="34"/>
      <c r="X758" s="34"/>
      <c r="Y758" s="34"/>
      <c r="Z758" s="34"/>
    </row>
    <row r="759" spans="1:26" ht="12.75" customHeight="1">
      <c r="A759" s="34"/>
      <c r="B759" s="34"/>
      <c r="C759" s="34"/>
      <c r="D759" s="1344"/>
      <c r="E759" s="1344"/>
      <c r="F759" s="1344"/>
      <c r="G759" s="1344"/>
      <c r="H759" s="34"/>
      <c r="I759" s="34"/>
      <c r="J759" s="34"/>
      <c r="K759" s="34"/>
      <c r="L759" s="34"/>
      <c r="M759" s="34"/>
      <c r="N759" s="34"/>
      <c r="O759" s="34"/>
      <c r="P759" s="34"/>
      <c r="Q759" s="34"/>
      <c r="R759" s="34"/>
      <c r="S759" s="34"/>
      <c r="T759" s="34"/>
      <c r="U759" s="34"/>
      <c r="V759" s="34"/>
      <c r="W759" s="34"/>
      <c r="X759" s="34"/>
      <c r="Y759" s="34"/>
      <c r="Z759" s="34"/>
    </row>
    <row r="760" spans="1:26" ht="12.75" customHeight="1">
      <c r="A760" s="34"/>
      <c r="B760" s="34"/>
      <c r="C760" s="34"/>
      <c r="D760" s="1344"/>
      <c r="E760" s="1344"/>
      <c r="F760" s="1344"/>
      <c r="G760" s="1344"/>
      <c r="H760" s="34"/>
      <c r="I760" s="34"/>
      <c r="J760" s="34"/>
      <c r="K760" s="34"/>
      <c r="L760" s="34"/>
      <c r="M760" s="34"/>
      <c r="N760" s="34"/>
      <c r="O760" s="34"/>
      <c r="P760" s="34"/>
      <c r="Q760" s="34"/>
      <c r="R760" s="34"/>
      <c r="S760" s="34"/>
      <c r="T760" s="34"/>
      <c r="U760" s="34"/>
      <c r="V760" s="34"/>
      <c r="W760" s="34"/>
      <c r="X760" s="34"/>
      <c r="Y760" s="34"/>
      <c r="Z760" s="34"/>
    </row>
    <row r="761" spans="1:26" ht="12.75" customHeight="1">
      <c r="A761" s="34"/>
      <c r="B761" s="34"/>
      <c r="C761" s="34"/>
      <c r="D761" s="1344"/>
      <c r="E761" s="1344"/>
      <c r="F761" s="1344"/>
      <c r="G761" s="1344"/>
      <c r="H761" s="34"/>
      <c r="I761" s="34"/>
      <c r="J761" s="34"/>
      <c r="K761" s="34"/>
      <c r="L761" s="34"/>
      <c r="M761" s="34"/>
      <c r="N761" s="34"/>
      <c r="O761" s="34"/>
      <c r="P761" s="34"/>
      <c r="Q761" s="34"/>
      <c r="R761" s="34"/>
      <c r="S761" s="34"/>
      <c r="T761" s="34"/>
      <c r="U761" s="34"/>
      <c r="V761" s="34"/>
      <c r="W761" s="34"/>
      <c r="X761" s="34"/>
      <c r="Y761" s="34"/>
      <c r="Z761" s="34"/>
    </row>
    <row r="762" spans="1:26" ht="12.75" customHeight="1">
      <c r="A762" s="34"/>
      <c r="B762" s="34"/>
      <c r="C762" s="34"/>
      <c r="D762" s="1344"/>
      <c r="E762" s="1344"/>
      <c r="F762" s="1344"/>
      <c r="G762" s="1344"/>
      <c r="H762" s="34"/>
      <c r="I762" s="34"/>
      <c r="J762" s="34"/>
      <c r="K762" s="34"/>
      <c r="L762" s="34"/>
      <c r="M762" s="34"/>
      <c r="N762" s="34"/>
      <c r="O762" s="34"/>
      <c r="P762" s="34"/>
      <c r="Q762" s="34"/>
      <c r="R762" s="34"/>
      <c r="S762" s="34"/>
      <c r="T762" s="34"/>
      <c r="U762" s="34"/>
      <c r="V762" s="34"/>
      <c r="W762" s="34"/>
      <c r="X762" s="34"/>
      <c r="Y762" s="34"/>
      <c r="Z762" s="34"/>
    </row>
    <row r="763" spans="1:26" ht="12.75" customHeight="1">
      <c r="A763" s="34"/>
      <c r="B763" s="34"/>
      <c r="C763" s="34"/>
      <c r="D763" s="1344"/>
      <c r="E763" s="1344"/>
      <c r="F763" s="1344"/>
      <c r="G763" s="1344"/>
      <c r="H763" s="34"/>
      <c r="I763" s="34"/>
      <c r="J763" s="34"/>
      <c r="K763" s="34"/>
      <c r="L763" s="34"/>
      <c r="M763" s="34"/>
      <c r="N763" s="34"/>
      <c r="O763" s="34"/>
      <c r="P763" s="34"/>
      <c r="Q763" s="34"/>
      <c r="R763" s="34"/>
      <c r="S763" s="34"/>
      <c r="T763" s="34"/>
      <c r="U763" s="34"/>
      <c r="V763" s="34"/>
      <c r="W763" s="34"/>
      <c r="X763" s="34"/>
      <c r="Y763" s="34"/>
      <c r="Z763" s="34"/>
    </row>
    <row r="764" spans="1:26" ht="12.75" customHeight="1">
      <c r="A764" s="34"/>
      <c r="B764" s="34"/>
      <c r="C764" s="34"/>
      <c r="D764" s="1344"/>
      <c r="E764" s="1344"/>
      <c r="F764" s="1344"/>
      <c r="G764" s="1344"/>
      <c r="H764" s="34"/>
      <c r="I764" s="34"/>
      <c r="J764" s="34"/>
      <c r="K764" s="34"/>
      <c r="L764" s="34"/>
      <c r="M764" s="34"/>
      <c r="N764" s="34"/>
      <c r="O764" s="34"/>
      <c r="P764" s="34"/>
      <c r="Q764" s="34"/>
      <c r="R764" s="34"/>
      <c r="S764" s="34"/>
      <c r="T764" s="34"/>
      <c r="U764" s="34"/>
      <c r="V764" s="34"/>
      <c r="W764" s="34"/>
      <c r="X764" s="34"/>
      <c r="Y764" s="34"/>
      <c r="Z764" s="34"/>
    </row>
    <row r="765" spans="1:26" ht="12.75" customHeight="1">
      <c r="A765" s="34"/>
      <c r="B765" s="34"/>
      <c r="C765" s="34"/>
      <c r="D765" s="1344"/>
      <c r="E765" s="1344"/>
      <c r="F765" s="1344"/>
      <c r="G765" s="1344"/>
      <c r="H765" s="34"/>
      <c r="I765" s="34"/>
      <c r="J765" s="34"/>
      <c r="K765" s="34"/>
      <c r="L765" s="34"/>
      <c r="M765" s="34"/>
      <c r="N765" s="34"/>
      <c r="O765" s="34"/>
      <c r="P765" s="34"/>
      <c r="Q765" s="34"/>
      <c r="R765" s="34"/>
      <c r="S765" s="34"/>
      <c r="T765" s="34"/>
      <c r="U765" s="34"/>
      <c r="V765" s="34"/>
      <c r="W765" s="34"/>
      <c r="X765" s="34"/>
      <c r="Y765" s="34"/>
      <c r="Z765" s="34"/>
    </row>
    <row r="766" spans="1:26" ht="12.75" customHeight="1">
      <c r="A766" s="34"/>
      <c r="B766" s="34"/>
      <c r="C766" s="34"/>
      <c r="D766" s="1344"/>
      <c r="E766" s="1344"/>
      <c r="F766" s="1344"/>
      <c r="G766" s="1344"/>
      <c r="H766" s="34"/>
      <c r="I766" s="34"/>
      <c r="J766" s="34"/>
      <c r="K766" s="34"/>
      <c r="L766" s="34"/>
      <c r="M766" s="34"/>
      <c r="N766" s="34"/>
      <c r="O766" s="34"/>
      <c r="P766" s="34"/>
      <c r="Q766" s="34"/>
      <c r="R766" s="34"/>
      <c r="S766" s="34"/>
      <c r="T766" s="34"/>
      <c r="U766" s="34"/>
      <c r="V766" s="34"/>
      <c r="W766" s="34"/>
      <c r="X766" s="34"/>
      <c r="Y766" s="34"/>
      <c r="Z766" s="34"/>
    </row>
    <row r="767" spans="1:26" ht="12.75" customHeight="1">
      <c r="A767" s="34"/>
      <c r="B767" s="34"/>
      <c r="C767" s="34"/>
      <c r="D767" s="1344"/>
      <c r="E767" s="1344"/>
      <c r="F767" s="1344"/>
      <c r="G767" s="1344"/>
      <c r="H767" s="34"/>
      <c r="I767" s="34"/>
      <c r="J767" s="34"/>
      <c r="K767" s="34"/>
      <c r="L767" s="34"/>
      <c r="M767" s="34"/>
      <c r="N767" s="34"/>
      <c r="O767" s="34"/>
      <c r="P767" s="34"/>
      <c r="Q767" s="34"/>
      <c r="R767" s="34"/>
      <c r="S767" s="34"/>
      <c r="T767" s="34"/>
      <c r="U767" s="34"/>
      <c r="V767" s="34"/>
      <c r="W767" s="34"/>
      <c r="X767" s="34"/>
      <c r="Y767" s="34"/>
      <c r="Z767" s="34"/>
    </row>
    <row r="768" spans="1:26" ht="12.75" customHeight="1">
      <c r="A768" s="34"/>
      <c r="B768" s="34"/>
      <c r="C768" s="34"/>
      <c r="D768" s="1344"/>
      <c r="E768" s="1344"/>
      <c r="F768" s="1344"/>
      <c r="G768" s="1344"/>
      <c r="H768" s="34"/>
      <c r="I768" s="34"/>
      <c r="J768" s="34"/>
      <c r="K768" s="34"/>
      <c r="L768" s="34"/>
      <c r="M768" s="34"/>
      <c r="N768" s="34"/>
      <c r="O768" s="34"/>
      <c r="P768" s="34"/>
      <c r="Q768" s="34"/>
      <c r="R768" s="34"/>
      <c r="S768" s="34"/>
      <c r="T768" s="34"/>
      <c r="U768" s="34"/>
      <c r="V768" s="34"/>
      <c r="W768" s="34"/>
      <c r="X768" s="34"/>
      <c r="Y768" s="34"/>
      <c r="Z768" s="34"/>
    </row>
    <row r="769" spans="1:26" ht="12.75" customHeight="1">
      <c r="A769" s="34"/>
      <c r="B769" s="34"/>
      <c r="C769" s="34"/>
      <c r="D769" s="1344"/>
      <c r="E769" s="1344"/>
      <c r="F769" s="1344"/>
      <c r="G769" s="1344"/>
      <c r="H769" s="34"/>
      <c r="I769" s="34"/>
      <c r="J769" s="34"/>
      <c r="K769" s="34"/>
      <c r="L769" s="34"/>
      <c r="M769" s="34"/>
      <c r="N769" s="34"/>
      <c r="O769" s="34"/>
      <c r="P769" s="34"/>
      <c r="Q769" s="34"/>
      <c r="R769" s="34"/>
      <c r="S769" s="34"/>
      <c r="T769" s="34"/>
      <c r="U769" s="34"/>
      <c r="V769" s="34"/>
      <c r="W769" s="34"/>
      <c r="X769" s="34"/>
      <c r="Y769" s="34"/>
      <c r="Z769" s="34"/>
    </row>
    <row r="770" spans="1:26" ht="12.75" customHeight="1">
      <c r="A770" s="34"/>
      <c r="B770" s="34"/>
      <c r="C770" s="34"/>
      <c r="D770" s="1344"/>
      <c r="E770" s="1344"/>
      <c r="F770" s="1344"/>
      <c r="G770" s="1344"/>
      <c r="H770" s="34"/>
      <c r="I770" s="34"/>
      <c r="J770" s="34"/>
      <c r="K770" s="34"/>
      <c r="L770" s="34"/>
      <c r="M770" s="34"/>
      <c r="N770" s="34"/>
      <c r="O770" s="34"/>
      <c r="P770" s="34"/>
      <c r="Q770" s="34"/>
      <c r="R770" s="34"/>
      <c r="S770" s="34"/>
      <c r="T770" s="34"/>
      <c r="U770" s="34"/>
      <c r="V770" s="34"/>
      <c r="W770" s="34"/>
      <c r="X770" s="34"/>
      <c r="Y770" s="34"/>
      <c r="Z770" s="34"/>
    </row>
    <row r="771" spans="1:26" ht="12.75" customHeight="1">
      <c r="A771" s="34"/>
      <c r="B771" s="34"/>
      <c r="C771" s="34"/>
      <c r="D771" s="1344"/>
      <c r="E771" s="1344"/>
      <c r="F771" s="1344"/>
      <c r="G771" s="1344"/>
      <c r="H771" s="34"/>
      <c r="I771" s="34"/>
      <c r="J771" s="34"/>
      <c r="K771" s="34"/>
      <c r="L771" s="34"/>
      <c r="M771" s="34"/>
      <c r="N771" s="34"/>
      <c r="O771" s="34"/>
      <c r="P771" s="34"/>
      <c r="Q771" s="34"/>
      <c r="R771" s="34"/>
      <c r="S771" s="34"/>
      <c r="T771" s="34"/>
      <c r="U771" s="34"/>
      <c r="V771" s="34"/>
      <c r="W771" s="34"/>
      <c r="X771" s="34"/>
      <c r="Y771" s="34"/>
      <c r="Z771" s="34"/>
    </row>
    <row r="772" spans="1:26" ht="12.75" customHeight="1">
      <c r="A772" s="34"/>
      <c r="B772" s="34"/>
      <c r="C772" s="34"/>
      <c r="D772" s="1344"/>
      <c r="E772" s="1344"/>
      <c r="F772" s="1344"/>
      <c r="G772" s="1344"/>
      <c r="H772" s="34"/>
      <c r="I772" s="34"/>
      <c r="J772" s="34"/>
      <c r="K772" s="34"/>
      <c r="L772" s="34"/>
      <c r="M772" s="34"/>
      <c r="N772" s="34"/>
      <c r="O772" s="34"/>
      <c r="P772" s="34"/>
      <c r="Q772" s="34"/>
      <c r="R772" s="34"/>
      <c r="S772" s="34"/>
      <c r="T772" s="34"/>
      <c r="U772" s="34"/>
      <c r="V772" s="34"/>
      <c r="W772" s="34"/>
      <c r="X772" s="34"/>
      <c r="Y772" s="34"/>
      <c r="Z772" s="34"/>
    </row>
    <row r="773" spans="1:26" ht="12.75" customHeight="1">
      <c r="A773" s="34"/>
      <c r="B773" s="34"/>
      <c r="C773" s="34"/>
      <c r="D773" s="1344"/>
      <c r="E773" s="1344"/>
      <c r="F773" s="1344"/>
      <c r="G773" s="1344"/>
      <c r="H773" s="34"/>
      <c r="I773" s="34"/>
      <c r="J773" s="34"/>
      <c r="K773" s="34"/>
      <c r="L773" s="34"/>
      <c r="M773" s="34"/>
      <c r="N773" s="34"/>
      <c r="O773" s="34"/>
      <c r="P773" s="34"/>
      <c r="Q773" s="34"/>
      <c r="R773" s="34"/>
      <c r="S773" s="34"/>
      <c r="T773" s="34"/>
      <c r="U773" s="34"/>
      <c r="V773" s="34"/>
      <c r="W773" s="34"/>
      <c r="X773" s="34"/>
      <c r="Y773" s="34"/>
      <c r="Z773" s="34"/>
    </row>
    <row r="774" spans="1:26" ht="12.75" customHeight="1">
      <c r="A774" s="34"/>
      <c r="B774" s="34"/>
      <c r="C774" s="34"/>
      <c r="D774" s="1344"/>
      <c r="E774" s="1344"/>
      <c r="F774" s="1344"/>
      <c r="G774" s="1344"/>
      <c r="H774" s="34"/>
      <c r="I774" s="34"/>
      <c r="J774" s="34"/>
      <c r="K774" s="34"/>
      <c r="L774" s="34"/>
      <c r="M774" s="34"/>
      <c r="N774" s="34"/>
      <c r="O774" s="34"/>
      <c r="P774" s="34"/>
      <c r="Q774" s="34"/>
      <c r="R774" s="34"/>
      <c r="S774" s="34"/>
      <c r="T774" s="34"/>
      <c r="U774" s="34"/>
      <c r="V774" s="34"/>
      <c r="W774" s="34"/>
      <c r="X774" s="34"/>
      <c r="Y774" s="34"/>
      <c r="Z774" s="34"/>
    </row>
    <row r="775" spans="1:26" ht="12.75" customHeight="1">
      <c r="A775" s="34"/>
      <c r="B775" s="34"/>
      <c r="C775" s="34"/>
      <c r="D775" s="1344"/>
      <c r="E775" s="1344"/>
      <c r="F775" s="1344"/>
      <c r="G775" s="1344"/>
      <c r="H775" s="34"/>
      <c r="I775" s="34"/>
      <c r="J775" s="34"/>
      <c r="K775" s="34"/>
      <c r="L775" s="34"/>
      <c r="M775" s="34"/>
      <c r="N775" s="34"/>
      <c r="O775" s="34"/>
      <c r="P775" s="34"/>
      <c r="Q775" s="34"/>
      <c r="R775" s="34"/>
      <c r="S775" s="34"/>
      <c r="T775" s="34"/>
      <c r="U775" s="34"/>
      <c r="V775" s="34"/>
      <c r="W775" s="34"/>
      <c r="X775" s="34"/>
      <c r="Y775" s="34"/>
      <c r="Z775" s="34"/>
    </row>
    <row r="776" spans="1:26" ht="12.75" customHeight="1">
      <c r="A776" s="34"/>
      <c r="B776" s="34"/>
      <c r="C776" s="34"/>
      <c r="D776" s="1344"/>
      <c r="E776" s="1344"/>
      <c r="F776" s="1344"/>
      <c r="G776" s="1344"/>
      <c r="H776" s="34"/>
      <c r="I776" s="34"/>
      <c r="J776" s="34"/>
      <c r="K776" s="34"/>
      <c r="L776" s="34"/>
      <c r="M776" s="34"/>
      <c r="N776" s="34"/>
      <c r="O776" s="34"/>
      <c r="P776" s="34"/>
      <c r="Q776" s="34"/>
      <c r="R776" s="34"/>
      <c r="S776" s="34"/>
      <c r="T776" s="34"/>
      <c r="U776" s="34"/>
      <c r="V776" s="34"/>
      <c r="W776" s="34"/>
      <c r="X776" s="34"/>
      <c r="Y776" s="34"/>
      <c r="Z776" s="34"/>
    </row>
    <row r="777" spans="1:26" ht="12.75" customHeight="1">
      <c r="A777" s="34"/>
      <c r="B777" s="34"/>
      <c r="C777" s="34"/>
      <c r="D777" s="1344"/>
      <c r="E777" s="1344"/>
      <c r="F777" s="1344"/>
      <c r="G777" s="1344"/>
      <c r="H777" s="34"/>
      <c r="I777" s="34"/>
      <c r="J777" s="34"/>
      <c r="K777" s="34"/>
      <c r="L777" s="34"/>
      <c r="M777" s="34"/>
      <c r="N777" s="34"/>
      <c r="O777" s="34"/>
      <c r="P777" s="34"/>
      <c r="Q777" s="34"/>
      <c r="R777" s="34"/>
      <c r="S777" s="34"/>
      <c r="T777" s="34"/>
      <c r="U777" s="34"/>
      <c r="V777" s="34"/>
      <c r="W777" s="34"/>
      <c r="X777" s="34"/>
      <c r="Y777" s="34"/>
      <c r="Z777" s="34"/>
    </row>
    <row r="778" spans="1:26" ht="12.75" customHeight="1">
      <c r="A778" s="34"/>
      <c r="B778" s="34"/>
      <c r="C778" s="34"/>
      <c r="D778" s="1344"/>
      <c r="E778" s="1344"/>
      <c r="F778" s="1344"/>
      <c r="G778" s="1344"/>
      <c r="H778" s="34"/>
      <c r="I778" s="34"/>
      <c r="J778" s="34"/>
      <c r="K778" s="34"/>
      <c r="L778" s="34"/>
      <c r="M778" s="34"/>
      <c r="N778" s="34"/>
      <c r="O778" s="34"/>
      <c r="P778" s="34"/>
      <c r="Q778" s="34"/>
      <c r="R778" s="34"/>
      <c r="S778" s="34"/>
      <c r="T778" s="34"/>
      <c r="U778" s="34"/>
      <c r="V778" s="34"/>
      <c r="W778" s="34"/>
      <c r="X778" s="34"/>
      <c r="Y778" s="34"/>
      <c r="Z778" s="34"/>
    </row>
    <row r="779" spans="1:26" ht="12.75" customHeight="1">
      <c r="A779" s="34"/>
      <c r="B779" s="34"/>
      <c r="C779" s="34"/>
      <c r="D779" s="1344"/>
      <c r="E779" s="1344"/>
      <c r="F779" s="1344"/>
      <c r="G779" s="1344"/>
      <c r="H779" s="34"/>
      <c r="I779" s="34"/>
      <c r="J779" s="34"/>
      <c r="K779" s="34"/>
      <c r="L779" s="34"/>
      <c r="M779" s="34"/>
      <c r="N779" s="34"/>
      <c r="O779" s="34"/>
      <c r="P779" s="34"/>
      <c r="Q779" s="34"/>
      <c r="R779" s="34"/>
      <c r="S779" s="34"/>
      <c r="T779" s="34"/>
      <c r="U779" s="34"/>
      <c r="V779" s="34"/>
      <c r="W779" s="34"/>
      <c r="X779" s="34"/>
      <c r="Y779" s="34"/>
      <c r="Z779" s="34"/>
    </row>
    <row r="780" spans="1:26" ht="12.75" customHeight="1">
      <c r="A780" s="34"/>
      <c r="B780" s="34"/>
      <c r="C780" s="34"/>
      <c r="D780" s="1344"/>
      <c r="E780" s="1344"/>
      <c r="F780" s="1344"/>
      <c r="G780" s="1344"/>
      <c r="H780" s="34"/>
      <c r="I780" s="34"/>
      <c r="J780" s="34"/>
      <c r="K780" s="34"/>
      <c r="L780" s="34"/>
      <c r="M780" s="34"/>
      <c r="N780" s="34"/>
      <c r="O780" s="34"/>
      <c r="P780" s="34"/>
      <c r="Q780" s="34"/>
      <c r="R780" s="34"/>
      <c r="S780" s="34"/>
      <c r="T780" s="34"/>
      <c r="U780" s="34"/>
      <c r="V780" s="34"/>
      <c r="W780" s="34"/>
      <c r="X780" s="34"/>
      <c r="Y780" s="34"/>
      <c r="Z780" s="34"/>
    </row>
    <row r="781" spans="1:26" ht="12.75" customHeight="1">
      <c r="A781" s="34"/>
      <c r="B781" s="34"/>
      <c r="C781" s="34"/>
      <c r="D781" s="1344"/>
      <c r="E781" s="1344"/>
      <c r="F781" s="1344"/>
      <c r="G781" s="1344"/>
      <c r="H781" s="34"/>
      <c r="I781" s="34"/>
      <c r="J781" s="34"/>
      <c r="K781" s="34"/>
      <c r="L781" s="34"/>
      <c r="M781" s="34"/>
      <c r="N781" s="34"/>
      <c r="O781" s="34"/>
      <c r="P781" s="34"/>
      <c r="Q781" s="34"/>
      <c r="R781" s="34"/>
      <c r="S781" s="34"/>
      <c r="T781" s="34"/>
      <c r="U781" s="34"/>
      <c r="V781" s="34"/>
      <c r="W781" s="34"/>
      <c r="X781" s="34"/>
      <c r="Y781" s="34"/>
      <c r="Z781" s="34"/>
    </row>
    <row r="782" spans="1:26" ht="12.75" customHeight="1">
      <c r="A782" s="34"/>
      <c r="B782" s="34"/>
      <c r="C782" s="34"/>
      <c r="D782" s="1344"/>
      <c r="E782" s="1344"/>
      <c r="F782" s="1344"/>
      <c r="G782" s="1344"/>
      <c r="H782" s="34"/>
      <c r="I782" s="34"/>
      <c r="J782" s="34"/>
      <c r="K782" s="34"/>
      <c r="L782" s="34"/>
      <c r="M782" s="34"/>
      <c r="N782" s="34"/>
      <c r="O782" s="34"/>
      <c r="P782" s="34"/>
      <c r="Q782" s="34"/>
      <c r="R782" s="34"/>
      <c r="S782" s="34"/>
      <c r="T782" s="34"/>
      <c r="U782" s="34"/>
      <c r="V782" s="34"/>
      <c r="W782" s="34"/>
      <c r="X782" s="34"/>
      <c r="Y782" s="34"/>
      <c r="Z782" s="34"/>
    </row>
    <row r="783" spans="1:26" ht="12.75" customHeight="1">
      <c r="A783" s="34"/>
      <c r="B783" s="34"/>
      <c r="C783" s="34"/>
      <c r="D783" s="1344"/>
      <c r="E783" s="1344"/>
      <c r="F783" s="1344"/>
      <c r="G783" s="1344"/>
      <c r="H783" s="34"/>
      <c r="I783" s="34"/>
      <c r="J783" s="34"/>
      <c r="K783" s="34"/>
      <c r="L783" s="34"/>
      <c r="M783" s="34"/>
      <c r="N783" s="34"/>
      <c r="O783" s="34"/>
      <c r="P783" s="34"/>
      <c r="Q783" s="34"/>
      <c r="R783" s="34"/>
      <c r="S783" s="34"/>
      <c r="T783" s="34"/>
      <c r="U783" s="34"/>
      <c r="V783" s="34"/>
      <c r="W783" s="34"/>
      <c r="X783" s="34"/>
      <c r="Y783" s="34"/>
      <c r="Z783" s="34"/>
    </row>
    <row r="784" spans="1:26" ht="12.75" customHeight="1">
      <c r="A784" s="34"/>
      <c r="B784" s="34"/>
      <c r="C784" s="34"/>
      <c r="D784" s="1344"/>
      <c r="E784" s="1344"/>
      <c r="F784" s="1344"/>
      <c r="G784" s="1344"/>
      <c r="H784" s="34"/>
      <c r="I784" s="34"/>
      <c r="J784" s="34"/>
      <c r="K784" s="34"/>
      <c r="L784" s="34"/>
      <c r="M784" s="34"/>
      <c r="N784" s="34"/>
      <c r="O784" s="34"/>
      <c r="P784" s="34"/>
      <c r="Q784" s="34"/>
      <c r="R784" s="34"/>
      <c r="S784" s="34"/>
      <c r="T784" s="34"/>
      <c r="U784" s="34"/>
      <c r="V784" s="34"/>
      <c r="W784" s="34"/>
      <c r="X784" s="34"/>
      <c r="Y784" s="34"/>
      <c r="Z784" s="34"/>
    </row>
    <row r="785" spans="1:26" ht="12.75" customHeight="1">
      <c r="A785" s="34"/>
      <c r="B785" s="34"/>
      <c r="C785" s="34"/>
      <c r="D785" s="1344"/>
      <c r="E785" s="1344"/>
      <c r="F785" s="1344"/>
      <c r="G785" s="1344"/>
      <c r="H785" s="34"/>
      <c r="I785" s="34"/>
      <c r="J785" s="34"/>
      <c r="K785" s="34"/>
      <c r="L785" s="34"/>
      <c r="M785" s="34"/>
      <c r="N785" s="34"/>
      <c r="O785" s="34"/>
      <c r="P785" s="34"/>
      <c r="Q785" s="34"/>
      <c r="R785" s="34"/>
      <c r="S785" s="34"/>
      <c r="T785" s="34"/>
      <c r="U785" s="34"/>
      <c r="V785" s="34"/>
      <c r="W785" s="34"/>
      <c r="X785" s="34"/>
      <c r="Y785" s="34"/>
      <c r="Z785" s="34"/>
    </row>
    <row r="786" spans="1:26" ht="12.75" customHeight="1">
      <c r="A786" s="34"/>
      <c r="B786" s="34"/>
      <c r="C786" s="34"/>
      <c r="D786" s="1344"/>
      <c r="E786" s="1344"/>
      <c r="F786" s="1344"/>
      <c r="G786" s="1344"/>
      <c r="H786" s="34"/>
      <c r="I786" s="34"/>
      <c r="J786" s="34"/>
      <c r="K786" s="34"/>
      <c r="L786" s="34"/>
      <c r="M786" s="34"/>
      <c r="N786" s="34"/>
      <c r="O786" s="34"/>
      <c r="P786" s="34"/>
      <c r="Q786" s="34"/>
      <c r="R786" s="34"/>
      <c r="S786" s="34"/>
      <c r="T786" s="34"/>
      <c r="U786" s="34"/>
      <c r="V786" s="34"/>
      <c r="W786" s="34"/>
      <c r="X786" s="34"/>
      <c r="Y786" s="34"/>
      <c r="Z786" s="34"/>
    </row>
    <row r="787" spans="1:26" ht="12.75" customHeight="1">
      <c r="A787" s="34"/>
      <c r="B787" s="34"/>
      <c r="C787" s="34"/>
      <c r="D787" s="1344"/>
      <c r="E787" s="1344"/>
      <c r="F787" s="1344"/>
      <c r="G787" s="1344"/>
      <c r="H787" s="34"/>
      <c r="I787" s="34"/>
      <c r="J787" s="34"/>
      <c r="K787" s="34"/>
      <c r="L787" s="34"/>
      <c r="M787" s="34"/>
      <c r="N787" s="34"/>
      <c r="O787" s="34"/>
      <c r="P787" s="34"/>
      <c r="Q787" s="34"/>
      <c r="R787" s="34"/>
      <c r="S787" s="34"/>
      <c r="T787" s="34"/>
      <c r="U787" s="34"/>
      <c r="V787" s="34"/>
      <c r="W787" s="34"/>
      <c r="X787" s="34"/>
      <c r="Y787" s="34"/>
      <c r="Z787" s="34"/>
    </row>
    <row r="788" spans="1:26" ht="12.75" customHeight="1">
      <c r="A788" s="34"/>
      <c r="B788" s="34"/>
      <c r="C788" s="34"/>
      <c r="D788" s="1344"/>
      <c r="E788" s="1344"/>
      <c r="F788" s="1344"/>
      <c r="G788" s="1344"/>
      <c r="H788" s="34"/>
      <c r="I788" s="34"/>
      <c r="J788" s="34"/>
      <c r="K788" s="34"/>
      <c r="L788" s="34"/>
      <c r="M788" s="34"/>
      <c r="N788" s="34"/>
      <c r="O788" s="34"/>
      <c r="P788" s="34"/>
      <c r="Q788" s="34"/>
      <c r="R788" s="34"/>
      <c r="S788" s="34"/>
      <c r="T788" s="34"/>
      <c r="U788" s="34"/>
      <c r="V788" s="34"/>
      <c r="W788" s="34"/>
      <c r="X788" s="34"/>
      <c r="Y788" s="34"/>
      <c r="Z788" s="34"/>
    </row>
    <row r="789" spans="1:26" ht="12.75" customHeight="1">
      <c r="A789" s="34"/>
      <c r="B789" s="34"/>
      <c r="C789" s="34"/>
      <c r="D789" s="1344"/>
      <c r="E789" s="1344"/>
      <c r="F789" s="1344"/>
      <c r="G789" s="1344"/>
      <c r="H789" s="34"/>
      <c r="I789" s="34"/>
      <c r="J789" s="34"/>
      <c r="K789" s="34"/>
      <c r="L789" s="34"/>
      <c r="M789" s="34"/>
      <c r="N789" s="34"/>
      <c r="O789" s="34"/>
      <c r="P789" s="34"/>
      <c r="Q789" s="34"/>
      <c r="R789" s="34"/>
      <c r="S789" s="34"/>
      <c r="T789" s="34"/>
      <c r="U789" s="34"/>
      <c r="V789" s="34"/>
      <c r="W789" s="34"/>
      <c r="X789" s="34"/>
      <c r="Y789" s="34"/>
      <c r="Z789" s="34"/>
    </row>
    <row r="790" spans="1:26" ht="12.75" customHeight="1">
      <c r="A790" s="34"/>
      <c r="B790" s="34"/>
      <c r="C790" s="34"/>
      <c r="D790" s="1344"/>
      <c r="E790" s="1344"/>
      <c r="F790" s="1344"/>
      <c r="G790" s="1344"/>
      <c r="H790" s="34"/>
      <c r="I790" s="34"/>
      <c r="J790" s="34"/>
      <c r="K790" s="34"/>
      <c r="L790" s="34"/>
      <c r="M790" s="34"/>
      <c r="N790" s="34"/>
      <c r="O790" s="34"/>
      <c r="P790" s="34"/>
      <c r="Q790" s="34"/>
      <c r="R790" s="34"/>
      <c r="S790" s="34"/>
      <c r="T790" s="34"/>
      <c r="U790" s="34"/>
      <c r="V790" s="34"/>
      <c r="W790" s="34"/>
      <c r="X790" s="34"/>
      <c r="Y790" s="34"/>
      <c r="Z790" s="34"/>
    </row>
    <row r="791" spans="1:26" ht="12.75" customHeight="1">
      <c r="A791" s="34"/>
      <c r="B791" s="34"/>
      <c r="C791" s="34"/>
      <c r="D791" s="1344"/>
      <c r="E791" s="1344"/>
      <c r="F791" s="1344"/>
      <c r="G791" s="1344"/>
      <c r="H791" s="34"/>
      <c r="I791" s="34"/>
      <c r="J791" s="34"/>
      <c r="K791" s="34"/>
      <c r="L791" s="34"/>
      <c r="M791" s="34"/>
      <c r="N791" s="34"/>
      <c r="O791" s="34"/>
      <c r="P791" s="34"/>
      <c r="Q791" s="34"/>
      <c r="R791" s="34"/>
      <c r="S791" s="34"/>
      <c r="T791" s="34"/>
      <c r="U791" s="34"/>
      <c r="V791" s="34"/>
      <c r="W791" s="34"/>
      <c r="X791" s="34"/>
      <c r="Y791" s="34"/>
      <c r="Z791" s="34"/>
    </row>
    <row r="792" spans="1:26" ht="12.75" customHeight="1">
      <c r="A792" s="34"/>
      <c r="B792" s="34"/>
      <c r="C792" s="34"/>
      <c r="D792" s="1344"/>
      <c r="E792" s="1344"/>
      <c r="F792" s="1344"/>
      <c r="G792" s="1344"/>
      <c r="H792" s="34"/>
      <c r="I792" s="34"/>
      <c r="J792" s="34"/>
      <c r="K792" s="34"/>
      <c r="L792" s="34"/>
      <c r="M792" s="34"/>
      <c r="N792" s="34"/>
      <c r="O792" s="34"/>
      <c r="P792" s="34"/>
      <c r="Q792" s="34"/>
      <c r="R792" s="34"/>
      <c r="S792" s="34"/>
      <c r="T792" s="34"/>
      <c r="U792" s="34"/>
      <c r="V792" s="34"/>
      <c r="W792" s="34"/>
      <c r="X792" s="34"/>
      <c r="Y792" s="34"/>
      <c r="Z792" s="34"/>
    </row>
    <row r="793" spans="1:26" ht="12.75" customHeight="1">
      <c r="A793" s="34"/>
      <c r="B793" s="34"/>
      <c r="C793" s="34"/>
      <c r="D793" s="1344"/>
      <c r="E793" s="1344"/>
      <c r="F793" s="1344"/>
      <c r="G793" s="1344"/>
      <c r="H793" s="34"/>
      <c r="I793" s="34"/>
      <c r="J793" s="34"/>
      <c r="K793" s="34"/>
      <c r="L793" s="34"/>
      <c r="M793" s="34"/>
      <c r="N793" s="34"/>
      <c r="O793" s="34"/>
      <c r="P793" s="34"/>
      <c r="Q793" s="34"/>
      <c r="R793" s="34"/>
      <c r="S793" s="34"/>
      <c r="T793" s="34"/>
      <c r="U793" s="34"/>
      <c r="V793" s="34"/>
      <c r="W793" s="34"/>
      <c r="X793" s="34"/>
      <c r="Y793" s="34"/>
      <c r="Z793" s="34"/>
    </row>
    <row r="794" spans="1:26" ht="12.75" customHeight="1">
      <c r="A794" s="34"/>
      <c r="B794" s="34"/>
      <c r="C794" s="34"/>
      <c r="D794" s="1344"/>
      <c r="E794" s="1344"/>
      <c r="F794" s="1344"/>
      <c r="G794" s="1344"/>
      <c r="H794" s="34"/>
      <c r="I794" s="34"/>
      <c r="J794" s="34"/>
      <c r="K794" s="34"/>
      <c r="L794" s="34"/>
      <c r="M794" s="34"/>
      <c r="N794" s="34"/>
      <c r="O794" s="34"/>
      <c r="P794" s="34"/>
      <c r="Q794" s="34"/>
      <c r="R794" s="34"/>
      <c r="S794" s="34"/>
      <c r="T794" s="34"/>
      <c r="U794" s="34"/>
      <c r="V794" s="34"/>
      <c r="W794" s="34"/>
      <c r="X794" s="34"/>
      <c r="Y794" s="34"/>
      <c r="Z794" s="34"/>
    </row>
    <row r="795" spans="1:26" ht="12.75" customHeight="1">
      <c r="A795" s="34"/>
      <c r="B795" s="34"/>
      <c r="C795" s="34"/>
      <c r="D795" s="1344"/>
      <c r="E795" s="1344"/>
      <c r="F795" s="1344"/>
      <c r="G795" s="1344"/>
      <c r="H795" s="34"/>
      <c r="I795" s="34"/>
      <c r="J795" s="34"/>
      <c r="K795" s="34"/>
      <c r="L795" s="34"/>
      <c r="M795" s="34"/>
      <c r="N795" s="34"/>
      <c r="O795" s="34"/>
      <c r="P795" s="34"/>
      <c r="Q795" s="34"/>
      <c r="R795" s="34"/>
      <c r="S795" s="34"/>
      <c r="T795" s="34"/>
      <c r="U795" s="34"/>
      <c r="V795" s="34"/>
      <c r="W795" s="34"/>
      <c r="X795" s="34"/>
      <c r="Y795" s="34"/>
      <c r="Z795" s="34"/>
    </row>
    <row r="796" spans="1:26" ht="12.75" customHeight="1">
      <c r="A796" s="34"/>
      <c r="B796" s="34"/>
      <c r="C796" s="34"/>
      <c r="D796" s="1344"/>
      <c r="E796" s="1344"/>
      <c r="F796" s="1344"/>
      <c r="G796" s="1344"/>
      <c r="H796" s="34"/>
      <c r="I796" s="34"/>
      <c r="J796" s="34"/>
      <c r="K796" s="34"/>
      <c r="L796" s="34"/>
      <c r="M796" s="34"/>
      <c r="N796" s="34"/>
      <c r="O796" s="34"/>
      <c r="P796" s="34"/>
      <c r="Q796" s="34"/>
      <c r="R796" s="34"/>
      <c r="S796" s="34"/>
      <c r="T796" s="34"/>
      <c r="U796" s="34"/>
      <c r="V796" s="34"/>
      <c r="W796" s="34"/>
      <c r="X796" s="34"/>
      <c r="Y796" s="34"/>
      <c r="Z796" s="34"/>
    </row>
    <row r="797" spans="1:26" ht="12.75" customHeight="1">
      <c r="A797" s="34"/>
      <c r="B797" s="34"/>
      <c r="C797" s="34"/>
      <c r="D797" s="1344"/>
      <c r="E797" s="1344"/>
      <c r="F797" s="1344"/>
      <c r="G797" s="1344"/>
      <c r="H797" s="34"/>
      <c r="I797" s="34"/>
      <c r="J797" s="34"/>
      <c r="K797" s="34"/>
      <c r="L797" s="34"/>
      <c r="M797" s="34"/>
      <c r="N797" s="34"/>
      <c r="O797" s="34"/>
      <c r="P797" s="34"/>
      <c r="Q797" s="34"/>
      <c r="R797" s="34"/>
      <c r="S797" s="34"/>
      <c r="T797" s="34"/>
      <c r="U797" s="34"/>
      <c r="V797" s="34"/>
      <c r="W797" s="34"/>
      <c r="X797" s="34"/>
      <c r="Y797" s="34"/>
      <c r="Z797" s="34"/>
    </row>
    <row r="798" spans="1:26" ht="12.75" customHeight="1">
      <c r="A798" s="34"/>
      <c r="B798" s="34"/>
      <c r="C798" s="34"/>
      <c r="D798" s="1344"/>
      <c r="E798" s="1344"/>
      <c r="F798" s="1344"/>
      <c r="G798" s="1344"/>
      <c r="H798" s="34"/>
      <c r="I798" s="34"/>
      <c r="J798" s="34"/>
      <c r="K798" s="34"/>
      <c r="L798" s="34"/>
      <c r="M798" s="34"/>
      <c r="N798" s="34"/>
      <c r="O798" s="34"/>
      <c r="P798" s="34"/>
      <c r="Q798" s="34"/>
      <c r="R798" s="34"/>
      <c r="S798" s="34"/>
      <c r="T798" s="34"/>
      <c r="U798" s="34"/>
      <c r="V798" s="34"/>
      <c r="W798" s="34"/>
      <c r="X798" s="34"/>
      <c r="Y798" s="34"/>
      <c r="Z798" s="34"/>
    </row>
    <row r="799" spans="1:26" ht="12.75" customHeight="1">
      <c r="A799" s="34"/>
      <c r="B799" s="34"/>
      <c r="C799" s="34"/>
      <c r="D799" s="1344"/>
      <c r="E799" s="1344"/>
      <c r="F799" s="1344"/>
      <c r="G799" s="1344"/>
      <c r="H799" s="34"/>
      <c r="I799" s="34"/>
      <c r="J799" s="34"/>
      <c r="K799" s="34"/>
      <c r="L799" s="34"/>
      <c r="M799" s="34"/>
      <c r="N799" s="34"/>
      <c r="O799" s="34"/>
      <c r="P799" s="34"/>
      <c r="Q799" s="34"/>
      <c r="R799" s="34"/>
      <c r="S799" s="34"/>
      <c r="T799" s="34"/>
      <c r="U799" s="34"/>
      <c r="V799" s="34"/>
      <c r="W799" s="34"/>
      <c r="X799" s="34"/>
      <c r="Y799" s="34"/>
      <c r="Z799" s="34"/>
    </row>
    <row r="800" spans="1:26" ht="12.75" customHeight="1">
      <c r="A800" s="34"/>
      <c r="B800" s="34"/>
      <c r="C800" s="34"/>
      <c r="D800" s="1344"/>
      <c r="E800" s="1344"/>
      <c r="F800" s="1344"/>
      <c r="G800" s="1344"/>
      <c r="H800" s="34"/>
      <c r="I800" s="34"/>
      <c r="J800" s="34"/>
      <c r="K800" s="34"/>
      <c r="L800" s="34"/>
      <c r="M800" s="34"/>
      <c r="N800" s="34"/>
      <c r="O800" s="34"/>
      <c r="P800" s="34"/>
      <c r="Q800" s="34"/>
      <c r="R800" s="34"/>
      <c r="S800" s="34"/>
      <c r="T800" s="34"/>
      <c r="U800" s="34"/>
      <c r="V800" s="34"/>
      <c r="W800" s="34"/>
      <c r="X800" s="34"/>
      <c r="Y800" s="34"/>
      <c r="Z800" s="34"/>
    </row>
    <row r="801" spans="1:26" ht="12.75" customHeight="1">
      <c r="A801" s="34"/>
      <c r="B801" s="34"/>
      <c r="C801" s="34"/>
      <c r="D801" s="1344"/>
      <c r="E801" s="1344"/>
      <c r="F801" s="1344"/>
      <c r="G801" s="1344"/>
      <c r="H801" s="34"/>
      <c r="I801" s="34"/>
      <c r="J801" s="34"/>
      <c r="K801" s="34"/>
      <c r="L801" s="34"/>
      <c r="M801" s="34"/>
      <c r="N801" s="34"/>
      <c r="O801" s="34"/>
      <c r="P801" s="34"/>
      <c r="Q801" s="34"/>
      <c r="R801" s="34"/>
      <c r="S801" s="34"/>
      <c r="T801" s="34"/>
      <c r="U801" s="34"/>
      <c r="V801" s="34"/>
      <c r="W801" s="34"/>
      <c r="X801" s="34"/>
      <c r="Y801" s="34"/>
      <c r="Z801" s="34"/>
    </row>
    <row r="802" spans="1:26" ht="12.75" customHeight="1">
      <c r="A802" s="34"/>
      <c r="B802" s="34"/>
      <c r="C802" s="34"/>
      <c r="D802" s="1344"/>
      <c r="E802" s="1344"/>
      <c r="F802" s="1344"/>
      <c r="G802" s="1344"/>
      <c r="H802" s="34"/>
      <c r="I802" s="34"/>
      <c r="J802" s="34"/>
      <c r="K802" s="34"/>
      <c r="L802" s="34"/>
      <c r="M802" s="34"/>
      <c r="N802" s="34"/>
      <c r="O802" s="34"/>
      <c r="P802" s="34"/>
      <c r="Q802" s="34"/>
      <c r="R802" s="34"/>
      <c r="S802" s="34"/>
      <c r="T802" s="34"/>
      <c r="U802" s="34"/>
      <c r="V802" s="34"/>
      <c r="W802" s="34"/>
      <c r="X802" s="34"/>
      <c r="Y802" s="34"/>
      <c r="Z802" s="34"/>
    </row>
    <row r="803" spans="1:26" ht="12.75" customHeight="1">
      <c r="A803" s="34"/>
      <c r="B803" s="34"/>
      <c r="C803" s="34"/>
      <c r="D803" s="1344"/>
      <c r="E803" s="1344"/>
      <c r="F803" s="1344"/>
      <c r="G803" s="1344"/>
      <c r="H803" s="34"/>
      <c r="I803" s="34"/>
      <c r="J803" s="34"/>
      <c r="K803" s="34"/>
      <c r="L803" s="34"/>
      <c r="M803" s="34"/>
      <c r="N803" s="34"/>
      <c r="O803" s="34"/>
      <c r="P803" s="34"/>
      <c r="Q803" s="34"/>
      <c r="R803" s="34"/>
      <c r="S803" s="34"/>
      <c r="T803" s="34"/>
      <c r="U803" s="34"/>
      <c r="V803" s="34"/>
      <c r="W803" s="34"/>
      <c r="X803" s="34"/>
      <c r="Y803" s="34"/>
      <c r="Z803" s="34"/>
    </row>
    <row r="804" spans="1:26" ht="12.75" customHeight="1">
      <c r="A804" s="34"/>
      <c r="B804" s="34"/>
      <c r="C804" s="34"/>
      <c r="D804" s="1344"/>
      <c r="E804" s="1344"/>
      <c r="F804" s="1344"/>
      <c r="G804" s="1344"/>
      <c r="H804" s="34"/>
      <c r="I804" s="34"/>
      <c r="J804" s="34"/>
      <c r="K804" s="34"/>
      <c r="L804" s="34"/>
      <c r="M804" s="34"/>
      <c r="N804" s="34"/>
      <c r="O804" s="34"/>
      <c r="P804" s="34"/>
      <c r="Q804" s="34"/>
      <c r="R804" s="34"/>
      <c r="S804" s="34"/>
      <c r="T804" s="34"/>
      <c r="U804" s="34"/>
      <c r="V804" s="34"/>
      <c r="W804" s="34"/>
      <c r="X804" s="34"/>
      <c r="Y804" s="34"/>
      <c r="Z804" s="34"/>
    </row>
    <row r="805" spans="1:26" ht="12.75" customHeight="1">
      <c r="A805" s="34"/>
      <c r="B805" s="34"/>
      <c r="C805" s="34"/>
      <c r="D805" s="1344"/>
      <c r="E805" s="1344"/>
      <c r="F805" s="1344"/>
      <c r="G805" s="1344"/>
      <c r="H805" s="34"/>
      <c r="I805" s="34"/>
      <c r="J805" s="34"/>
      <c r="K805" s="34"/>
      <c r="L805" s="34"/>
      <c r="M805" s="34"/>
      <c r="N805" s="34"/>
      <c r="O805" s="34"/>
      <c r="P805" s="34"/>
      <c r="Q805" s="34"/>
      <c r="R805" s="34"/>
      <c r="S805" s="34"/>
      <c r="T805" s="34"/>
      <c r="U805" s="34"/>
      <c r="V805" s="34"/>
      <c r="W805" s="34"/>
      <c r="X805" s="34"/>
      <c r="Y805" s="34"/>
      <c r="Z805" s="34"/>
    </row>
    <row r="806" spans="1:26" ht="12.75" customHeight="1">
      <c r="A806" s="34"/>
      <c r="B806" s="34"/>
      <c r="C806" s="34"/>
      <c r="D806" s="1344"/>
      <c r="E806" s="1344"/>
      <c r="F806" s="1344"/>
      <c r="G806" s="1344"/>
      <c r="H806" s="34"/>
      <c r="I806" s="34"/>
      <c r="J806" s="34"/>
      <c r="K806" s="34"/>
      <c r="L806" s="34"/>
      <c r="M806" s="34"/>
      <c r="N806" s="34"/>
      <c r="O806" s="34"/>
      <c r="P806" s="34"/>
      <c r="Q806" s="34"/>
      <c r="R806" s="34"/>
      <c r="S806" s="34"/>
      <c r="T806" s="34"/>
      <c r="U806" s="34"/>
      <c r="V806" s="34"/>
      <c r="W806" s="34"/>
      <c r="X806" s="34"/>
      <c r="Y806" s="34"/>
      <c r="Z806" s="34"/>
    </row>
    <row r="807" spans="1:26" ht="12.75" customHeight="1">
      <c r="A807" s="34"/>
      <c r="B807" s="34"/>
      <c r="C807" s="34"/>
      <c r="D807" s="1344"/>
      <c r="E807" s="1344"/>
      <c r="F807" s="1344"/>
      <c r="G807" s="1344"/>
      <c r="H807" s="34"/>
      <c r="I807" s="34"/>
      <c r="J807" s="34"/>
      <c r="K807" s="34"/>
      <c r="L807" s="34"/>
      <c r="M807" s="34"/>
      <c r="N807" s="34"/>
      <c r="O807" s="34"/>
      <c r="P807" s="34"/>
      <c r="Q807" s="34"/>
      <c r="R807" s="34"/>
      <c r="S807" s="34"/>
      <c r="T807" s="34"/>
      <c r="U807" s="34"/>
      <c r="V807" s="34"/>
      <c r="W807" s="34"/>
      <c r="X807" s="34"/>
      <c r="Y807" s="34"/>
      <c r="Z807" s="34"/>
    </row>
    <row r="808" spans="1:26" ht="12.75" customHeight="1">
      <c r="A808" s="34"/>
      <c r="B808" s="34"/>
      <c r="C808" s="34"/>
      <c r="D808" s="1344"/>
      <c r="E808" s="1344"/>
      <c r="F808" s="1344"/>
      <c r="G808" s="1344"/>
      <c r="H808" s="34"/>
      <c r="I808" s="34"/>
      <c r="J808" s="34"/>
      <c r="K808" s="34"/>
      <c r="L808" s="34"/>
      <c r="M808" s="34"/>
      <c r="N808" s="34"/>
      <c r="O808" s="34"/>
      <c r="P808" s="34"/>
      <c r="Q808" s="34"/>
      <c r="R808" s="34"/>
      <c r="S808" s="34"/>
      <c r="T808" s="34"/>
      <c r="U808" s="34"/>
      <c r="V808" s="34"/>
      <c r="W808" s="34"/>
      <c r="X808" s="34"/>
      <c r="Y808" s="34"/>
      <c r="Z808" s="34"/>
    </row>
    <row r="809" spans="1:26" ht="12.75" customHeight="1">
      <c r="A809" s="34"/>
      <c r="B809" s="34"/>
      <c r="C809" s="34"/>
      <c r="D809" s="1344"/>
      <c r="E809" s="1344"/>
      <c r="F809" s="1344"/>
      <c r="G809" s="1344"/>
      <c r="H809" s="34"/>
      <c r="I809" s="34"/>
      <c r="J809" s="34"/>
      <c r="K809" s="34"/>
      <c r="L809" s="34"/>
      <c r="M809" s="34"/>
      <c r="N809" s="34"/>
      <c r="O809" s="34"/>
      <c r="P809" s="34"/>
      <c r="Q809" s="34"/>
      <c r="R809" s="34"/>
      <c r="S809" s="34"/>
      <c r="T809" s="34"/>
      <c r="U809" s="34"/>
      <c r="V809" s="34"/>
      <c r="W809" s="34"/>
      <c r="X809" s="34"/>
      <c r="Y809" s="34"/>
      <c r="Z809" s="34"/>
    </row>
    <row r="810" spans="1:26" ht="12.75" customHeight="1">
      <c r="A810" s="34"/>
      <c r="B810" s="34"/>
      <c r="C810" s="34"/>
      <c r="D810" s="1344"/>
      <c r="E810" s="1344"/>
      <c r="F810" s="1344"/>
      <c r="G810" s="1344"/>
      <c r="H810" s="34"/>
      <c r="I810" s="34"/>
      <c r="J810" s="34"/>
      <c r="K810" s="34"/>
      <c r="L810" s="34"/>
      <c r="M810" s="34"/>
      <c r="N810" s="34"/>
      <c r="O810" s="34"/>
      <c r="P810" s="34"/>
      <c r="Q810" s="34"/>
      <c r="R810" s="34"/>
      <c r="S810" s="34"/>
      <c r="T810" s="34"/>
      <c r="U810" s="34"/>
      <c r="V810" s="34"/>
      <c r="W810" s="34"/>
      <c r="X810" s="34"/>
      <c r="Y810" s="34"/>
      <c r="Z810" s="34"/>
    </row>
    <row r="811" spans="1:26" ht="12.75" customHeight="1">
      <c r="A811" s="34"/>
      <c r="B811" s="34"/>
      <c r="C811" s="34"/>
      <c r="D811" s="1344"/>
      <c r="E811" s="1344"/>
      <c r="F811" s="1344"/>
      <c r="G811" s="1344"/>
      <c r="H811" s="34"/>
      <c r="I811" s="34"/>
      <c r="J811" s="34"/>
      <c r="K811" s="34"/>
      <c r="L811" s="34"/>
      <c r="M811" s="34"/>
      <c r="N811" s="34"/>
      <c r="O811" s="34"/>
      <c r="P811" s="34"/>
      <c r="Q811" s="34"/>
      <c r="R811" s="34"/>
      <c r="S811" s="34"/>
      <c r="T811" s="34"/>
      <c r="U811" s="34"/>
      <c r="V811" s="34"/>
      <c r="W811" s="34"/>
      <c r="X811" s="34"/>
      <c r="Y811" s="34"/>
      <c r="Z811" s="34"/>
    </row>
    <row r="812" spans="1:26" ht="12.75" customHeight="1">
      <c r="A812" s="34"/>
      <c r="B812" s="34"/>
      <c r="C812" s="34"/>
      <c r="D812" s="1344"/>
      <c r="E812" s="1344"/>
      <c r="F812" s="1344"/>
      <c r="G812" s="1344"/>
      <c r="H812" s="34"/>
      <c r="I812" s="34"/>
      <c r="J812" s="34"/>
      <c r="K812" s="34"/>
      <c r="L812" s="34"/>
      <c r="M812" s="34"/>
      <c r="N812" s="34"/>
      <c r="O812" s="34"/>
      <c r="P812" s="34"/>
      <c r="Q812" s="34"/>
      <c r="R812" s="34"/>
      <c r="S812" s="34"/>
      <c r="T812" s="34"/>
      <c r="U812" s="34"/>
      <c r="V812" s="34"/>
      <c r="W812" s="34"/>
      <c r="X812" s="34"/>
      <c r="Y812" s="34"/>
      <c r="Z812" s="34"/>
    </row>
    <row r="813" spans="1:26" ht="12.75" customHeight="1">
      <c r="A813" s="34"/>
      <c r="B813" s="34"/>
      <c r="C813" s="34"/>
      <c r="D813" s="1344"/>
      <c r="E813" s="1344"/>
      <c r="F813" s="1344"/>
      <c r="G813" s="1344"/>
      <c r="H813" s="34"/>
      <c r="I813" s="34"/>
      <c r="J813" s="34"/>
      <c r="K813" s="34"/>
      <c r="L813" s="34"/>
      <c r="M813" s="34"/>
      <c r="N813" s="34"/>
      <c r="O813" s="34"/>
      <c r="P813" s="34"/>
      <c r="Q813" s="34"/>
      <c r="R813" s="34"/>
      <c r="S813" s="34"/>
      <c r="T813" s="34"/>
      <c r="U813" s="34"/>
      <c r="V813" s="34"/>
      <c r="W813" s="34"/>
      <c r="X813" s="34"/>
      <c r="Y813" s="34"/>
      <c r="Z813" s="34"/>
    </row>
    <row r="814" spans="1:26" ht="12.75" customHeight="1">
      <c r="A814" s="34"/>
      <c r="B814" s="34"/>
      <c r="C814" s="34"/>
      <c r="D814" s="1344"/>
      <c r="E814" s="1344"/>
      <c r="F814" s="1344"/>
      <c r="G814" s="1344"/>
      <c r="H814" s="34"/>
      <c r="I814" s="34"/>
      <c r="J814" s="34"/>
      <c r="K814" s="34"/>
      <c r="L814" s="34"/>
      <c r="M814" s="34"/>
      <c r="N814" s="34"/>
      <c r="O814" s="34"/>
      <c r="P814" s="34"/>
      <c r="Q814" s="34"/>
      <c r="R814" s="34"/>
      <c r="S814" s="34"/>
      <c r="T814" s="34"/>
      <c r="U814" s="34"/>
      <c r="V814" s="34"/>
      <c r="W814" s="34"/>
      <c r="X814" s="34"/>
      <c r="Y814" s="34"/>
      <c r="Z814" s="34"/>
    </row>
    <row r="815" spans="1:26" ht="12.75" customHeight="1">
      <c r="A815" s="34"/>
      <c r="B815" s="34"/>
      <c r="C815" s="34"/>
      <c r="D815" s="1344"/>
      <c r="E815" s="1344"/>
      <c r="F815" s="1344"/>
      <c r="G815" s="1344"/>
      <c r="H815" s="34"/>
      <c r="I815" s="34"/>
      <c r="J815" s="34"/>
      <c r="K815" s="34"/>
      <c r="L815" s="34"/>
      <c r="M815" s="34"/>
      <c r="N815" s="34"/>
      <c r="O815" s="34"/>
      <c r="P815" s="34"/>
      <c r="Q815" s="34"/>
      <c r="R815" s="34"/>
      <c r="S815" s="34"/>
      <c r="T815" s="34"/>
      <c r="U815" s="34"/>
      <c r="V815" s="34"/>
      <c r="W815" s="34"/>
      <c r="X815" s="34"/>
      <c r="Y815" s="34"/>
      <c r="Z815" s="34"/>
    </row>
    <row r="816" spans="1:26" ht="12.75" customHeight="1">
      <c r="A816" s="34"/>
      <c r="B816" s="34"/>
      <c r="C816" s="34"/>
      <c r="D816" s="1344"/>
      <c r="E816" s="1344"/>
      <c r="F816" s="1344"/>
      <c r="G816" s="1344"/>
      <c r="H816" s="34"/>
      <c r="I816" s="34"/>
      <c r="J816" s="34"/>
      <c r="K816" s="34"/>
      <c r="L816" s="34"/>
      <c r="M816" s="34"/>
      <c r="N816" s="34"/>
      <c r="O816" s="34"/>
      <c r="P816" s="34"/>
      <c r="Q816" s="34"/>
      <c r="R816" s="34"/>
      <c r="S816" s="34"/>
      <c r="T816" s="34"/>
      <c r="U816" s="34"/>
      <c r="V816" s="34"/>
      <c r="W816" s="34"/>
      <c r="X816" s="34"/>
      <c r="Y816" s="34"/>
      <c r="Z816" s="34"/>
    </row>
    <row r="817" spans="1:26" ht="12.75" customHeight="1">
      <c r="A817" s="34"/>
      <c r="B817" s="34"/>
      <c r="C817" s="34"/>
      <c r="D817" s="1344"/>
      <c r="E817" s="1344"/>
      <c r="F817" s="1344"/>
      <c r="G817" s="1344"/>
      <c r="H817" s="34"/>
      <c r="I817" s="34"/>
      <c r="J817" s="34"/>
      <c r="K817" s="34"/>
      <c r="L817" s="34"/>
      <c r="M817" s="34"/>
      <c r="N817" s="34"/>
      <c r="O817" s="34"/>
      <c r="P817" s="34"/>
      <c r="Q817" s="34"/>
      <c r="R817" s="34"/>
      <c r="S817" s="34"/>
      <c r="T817" s="34"/>
      <c r="U817" s="34"/>
      <c r="V817" s="34"/>
      <c r="W817" s="34"/>
      <c r="X817" s="34"/>
      <c r="Y817" s="34"/>
      <c r="Z817" s="34"/>
    </row>
    <row r="818" spans="1:26" ht="12.75" customHeight="1">
      <c r="A818" s="34"/>
      <c r="B818" s="34"/>
      <c r="C818" s="34"/>
      <c r="D818" s="1344"/>
      <c r="E818" s="1344"/>
      <c r="F818" s="1344"/>
      <c r="G818" s="1344"/>
      <c r="H818" s="34"/>
      <c r="I818" s="34"/>
      <c r="J818" s="34"/>
      <c r="K818" s="34"/>
      <c r="L818" s="34"/>
      <c r="M818" s="34"/>
      <c r="N818" s="34"/>
      <c r="O818" s="34"/>
      <c r="P818" s="34"/>
      <c r="Q818" s="34"/>
      <c r="R818" s="34"/>
      <c r="S818" s="34"/>
      <c r="T818" s="34"/>
      <c r="U818" s="34"/>
      <c r="V818" s="34"/>
      <c r="W818" s="34"/>
      <c r="X818" s="34"/>
      <c r="Y818" s="34"/>
      <c r="Z818" s="34"/>
    </row>
    <row r="819" spans="1:26" ht="12.75" customHeight="1">
      <c r="A819" s="34"/>
      <c r="B819" s="34"/>
      <c r="C819" s="34"/>
      <c r="D819" s="1344"/>
      <c r="E819" s="1344"/>
      <c r="F819" s="1344"/>
      <c r="G819" s="1344"/>
      <c r="H819" s="34"/>
      <c r="I819" s="34"/>
      <c r="J819" s="34"/>
      <c r="K819" s="34"/>
      <c r="L819" s="34"/>
      <c r="M819" s="34"/>
      <c r="N819" s="34"/>
      <c r="O819" s="34"/>
      <c r="P819" s="34"/>
      <c r="Q819" s="34"/>
      <c r="R819" s="34"/>
      <c r="S819" s="34"/>
      <c r="T819" s="34"/>
      <c r="U819" s="34"/>
      <c r="V819" s="34"/>
      <c r="W819" s="34"/>
      <c r="X819" s="34"/>
      <c r="Y819" s="34"/>
      <c r="Z819" s="34"/>
    </row>
    <row r="820" spans="1:26" ht="12.75" customHeight="1">
      <c r="A820" s="34"/>
      <c r="B820" s="34"/>
      <c r="C820" s="34"/>
      <c r="D820" s="1344"/>
      <c r="E820" s="1344"/>
      <c r="F820" s="1344"/>
      <c r="G820" s="1344"/>
      <c r="H820" s="34"/>
      <c r="I820" s="34"/>
      <c r="J820" s="34"/>
      <c r="K820" s="34"/>
      <c r="L820" s="34"/>
      <c r="M820" s="34"/>
      <c r="N820" s="34"/>
      <c r="O820" s="34"/>
      <c r="P820" s="34"/>
      <c r="Q820" s="34"/>
      <c r="R820" s="34"/>
      <c r="S820" s="34"/>
      <c r="T820" s="34"/>
      <c r="U820" s="34"/>
      <c r="V820" s="34"/>
      <c r="W820" s="34"/>
      <c r="X820" s="34"/>
      <c r="Y820" s="34"/>
      <c r="Z820" s="34"/>
    </row>
    <row r="821" spans="1:26" ht="12.75" customHeight="1">
      <c r="A821" s="34"/>
      <c r="B821" s="34"/>
      <c r="C821" s="34"/>
      <c r="D821" s="1344"/>
      <c r="E821" s="1344"/>
      <c r="F821" s="1344"/>
      <c r="G821" s="1344"/>
      <c r="H821" s="34"/>
      <c r="I821" s="34"/>
      <c r="J821" s="34"/>
      <c r="K821" s="34"/>
      <c r="L821" s="34"/>
      <c r="M821" s="34"/>
      <c r="N821" s="34"/>
      <c r="O821" s="34"/>
      <c r="P821" s="34"/>
      <c r="Q821" s="34"/>
      <c r="R821" s="34"/>
      <c r="S821" s="34"/>
      <c r="T821" s="34"/>
      <c r="U821" s="34"/>
      <c r="V821" s="34"/>
      <c r="W821" s="34"/>
      <c r="X821" s="34"/>
      <c r="Y821" s="34"/>
      <c r="Z821" s="34"/>
    </row>
    <row r="822" spans="1:26" ht="12.75" customHeight="1">
      <c r="A822" s="34"/>
      <c r="B822" s="34"/>
      <c r="C822" s="34"/>
      <c r="D822" s="1344"/>
      <c r="E822" s="1344"/>
      <c r="F822" s="1344"/>
      <c r="G822" s="1344"/>
      <c r="H822" s="34"/>
      <c r="I822" s="34"/>
      <c r="J822" s="34"/>
      <c r="K822" s="34"/>
      <c r="L822" s="34"/>
      <c r="M822" s="34"/>
      <c r="N822" s="34"/>
      <c r="O822" s="34"/>
      <c r="P822" s="34"/>
      <c r="Q822" s="34"/>
      <c r="R822" s="34"/>
      <c r="S822" s="34"/>
      <c r="T822" s="34"/>
      <c r="U822" s="34"/>
      <c r="V822" s="34"/>
      <c r="W822" s="34"/>
      <c r="X822" s="34"/>
      <c r="Y822" s="34"/>
      <c r="Z822" s="34"/>
    </row>
    <row r="823" spans="1:26" ht="12.75" customHeight="1">
      <c r="A823" s="34"/>
      <c r="B823" s="34"/>
      <c r="C823" s="34"/>
      <c r="D823" s="1344"/>
      <c r="E823" s="1344"/>
      <c r="F823" s="1344"/>
      <c r="G823" s="1344"/>
      <c r="H823" s="34"/>
      <c r="I823" s="34"/>
      <c r="J823" s="34"/>
      <c r="K823" s="34"/>
      <c r="L823" s="34"/>
      <c r="M823" s="34"/>
      <c r="N823" s="34"/>
      <c r="O823" s="34"/>
      <c r="P823" s="34"/>
      <c r="Q823" s="34"/>
      <c r="R823" s="34"/>
      <c r="S823" s="34"/>
      <c r="T823" s="34"/>
      <c r="U823" s="34"/>
      <c r="V823" s="34"/>
      <c r="W823" s="34"/>
      <c r="X823" s="34"/>
      <c r="Y823" s="34"/>
      <c r="Z823" s="34"/>
    </row>
    <row r="824" spans="1:26" ht="12.75" customHeight="1">
      <c r="A824" s="34"/>
      <c r="B824" s="34"/>
      <c r="C824" s="34"/>
      <c r="D824" s="1344"/>
      <c r="E824" s="1344"/>
      <c r="F824" s="1344"/>
      <c r="G824" s="1344"/>
      <c r="H824" s="34"/>
      <c r="I824" s="34"/>
      <c r="J824" s="34"/>
      <c r="K824" s="34"/>
      <c r="L824" s="34"/>
      <c r="M824" s="34"/>
      <c r="N824" s="34"/>
      <c r="O824" s="34"/>
      <c r="P824" s="34"/>
      <c r="Q824" s="34"/>
      <c r="R824" s="34"/>
      <c r="S824" s="34"/>
      <c r="T824" s="34"/>
      <c r="U824" s="34"/>
      <c r="V824" s="34"/>
      <c r="W824" s="34"/>
      <c r="X824" s="34"/>
      <c r="Y824" s="34"/>
      <c r="Z824" s="34"/>
    </row>
    <row r="825" spans="1:26" ht="12.75" customHeight="1">
      <c r="A825" s="34"/>
      <c r="B825" s="34"/>
      <c r="C825" s="34"/>
      <c r="D825" s="1344"/>
      <c r="E825" s="1344"/>
      <c r="F825" s="1344"/>
      <c r="G825" s="1344"/>
      <c r="H825" s="34"/>
      <c r="I825" s="34"/>
      <c r="J825" s="34"/>
      <c r="K825" s="34"/>
      <c r="L825" s="34"/>
      <c r="M825" s="34"/>
      <c r="N825" s="34"/>
      <c r="O825" s="34"/>
      <c r="P825" s="34"/>
      <c r="Q825" s="34"/>
      <c r="R825" s="34"/>
      <c r="S825" s="34"/>
      <c r="T825" s="34"/>
      <c r="U825" s="34"/>
      <c r="V825" s="34"/>
      <c r="W825" s="34"/>
      <c r="X825" s="34"/>
      <c r="Y825" s="34"/>
      <c r="Z825" s="34"/>
    </row>
    <row r="826" spans="1:26" ht="12.75" customHeight="1">
      <c r="A826" s="34"/>
      <c r="B826" s="34"/>
      <c r="C826" s="34"/>
      <c r="D826" s="1344"/>
      <c r="E826" s="1344"/>
      <c r="F826" s="1344"/>
      <c r="G826" s="1344"/>
      <c r="H826" s="34"/>
      <c r="I826" s="34"/>
      <c r="J826" s="34"/>
      <c r="K826" s="34"/>
      <c r="L826" s="34"/>
      <c r="M826" s="34"/>
      <c r="N826" s="34"/>
      <c r="O826" s="34"/>
      <c r="P826" s="34"/>
      <c r="Q826" s="34"/>
      <c r="R826" s="34"/>
      <c r="S826" s="34"/>
      <c r="T826" s="34"/>
      <c r="U826" s="34"/>
      <c r="V826" s="34"/>
      <c r="W826" s="34"/>
      <c r="X826" s="34"/>
      <c r="Y826" s="34"/>
      <c r="Z826" s="34"/>
    </row>
    <row r="827" spans="1:26" ht="12.75" customHeight="1">
      <c r="A827" s="34"/>
      <c r="B827" s="34"/>
      <c r="C827" s="34"/>
      <c r="D827" s="1344"/>
      <c r="E827" s="1344"/>
      <c r="F827" s="1344"/>
      <c r="G827" s="1344"/>
      <c r="H827" s="34"/>
      <c r="I827" s="34"/>
      <c r="J827" s="34"/>
      <c r="K827" s="34"/>
      <c r="L827" s="34"/>
      <c r="M827" s="34"/>
      <c r="N827" s="34"/>
      <c r="O827" s="34"/>
      <c r="P827" s="34"/>
      <c r="Q827" s="34"/>
      <c r="R827" s="34"/>
      <c r="S827" s="34"/>
      <c r="T827" s="34"/>
      <c r="U827" s="34"/>
      <c r="V827" s="34"/>
      <c r="W827" s="34"/>
      <c r="X827" s="34"/>
      <c r="Y827" s="34"/>
      <c r="Z827" s="34"/>
    </row>
    <row r="828" spans="1:26" ht="12.75" customHeight="1">
      <c r="A828" s="34"/>
      <c r="B828" s="34"/>
      <c r="C828" s="34"/>
      <c r="D828" s="1344"/>
      <c r="E828" s="1344"/>
      <c r="F828" s="1344"/>
      <c r="G828" s="1344"/>
      <c r="H828" s="34"/>
      <c r="I828" s="34"/>
      <c r="J828" s="34"/>
      <c r="K828" s="34"/>
      <c r="L828" s="34"/>
      <c r="M828" s="34"/>
      <c r="N828" s="34"/>
      <c r="O828" s="34"/>
      <c r="P828" s="34"/>
      <c r="Q828" s="34"/>
      <c r="R828" s="34"/>
      <c r="S828" s="34"/>
      <c r="T828" s="34"/>
      <c r="U828" s="34"/>
      <c r="V828" s="34"/>
      <c r="W828" s="34"/>
      <c r="X828" s="34"/>
      <c r="Y828" s="34"/>
      <c r="Z828" s="34"/>
    </row>
    <row r="829" spans="1:26" ht="12.75" customHeight="1">
      <c r="A829" s="34"/>
      <c r="B829" s="34"/>
      <c r="C829" s="34"/>
      <c r="D829" s="1344"/>
      <c r="E829" s="1344"/>
      <c r="F829" s="1344"/>
      <c r="G829" s="1344"/>
      <c r="H829" s="34"/>
      <c r="I829" s="34"/>
      <c r="J829" s="34"/>
      <c r="K829" s="34"/>
      <c r="L829" s="34"/>
      <c r="M829" s="34"/>
      <c r="N829" s="34"/>
      <c r="O829" s="34"/>
      <c r="P829" s="34"/>
      <c r="Q829" s="34"/>
      <c r="R829" s="34"/>
      <c r="S829" s="34"/>
      <c r="T829" s="34"/>
      <c r="U829" s="34"/>
      <c r="V829" s="34"/>
      <c r="W829" s="34"/>
      <c r="X829" s="34"/>
      <c r="Y829" s="34"/>
      <c r="Z829" s="34"/>
    </row>
    <row r="830" spans="1:26" ht="12.75" customHeight="1">
      <c r="A830" s="34"/>
      <c r="B830" s="34"/>
      <c r="C830" s="34"/>
      <c r="D830" s="1344"/>
      <c r="E830" s="1344"/>
      <c r="F830" s="1344"/>
      <c r="G830" s="1344"/>
      <c r="H830" s="34"/>
      <c r="I830" s="34"/>
      <c r="J830" s="34"/>
      <c r="K830" s="34"/>
      <c r="L830" s="34"/>
      <c r="M830" s="34"/>
      <c r="N830" s="34"/>
      <c r="O830" s="34"/>
      <c r="P830" s="34"/>
      <c r="Q830" s="34"/>
      <c r="R830" s="34"/>
      <c r="S830" s="34"/>
      <c r="T830" s="34"/>
      <c r="U830" s="34"/>
      <c r="V830" s="34"/>
      <c r="W830" s="34"/>
      <c r="X830" s="34"/>
      <c r="Y830" s="34"/>
      <c r="Z830" s="34"/>
    </row>
    <row r="831" spans="1:26" ht="12.75" customHeight="1">
      <c r="A831" s="34"/>
      <c r="B831" s="34"/>
      <c r="C831" s="34"/>
      <c r="D831" s="1344"/>
      <c r="E831" s="1344"/>
      <c r="F831" s="1344"/>
      <c r="G831" s="1344"/>
      <c r="H831" s="34"/>
      <c r="I831" s="34"/>
      <c r="J831" s="34"/>
      <c r="K831" s="34"/>
      <c r="L831" s="34"/>
      <c r="M831" s="34"/>
      <c r="N831" s="34"/>
      <c r="O831" s="34"/>
      <c r="P831" s="34"/>
      <c r="Q831" s="34"/>
      <c r="R831" s="34"/>
      <c r="S831" s="34"/>
      <c r="T831" s="34"/>
      <c r="U831" s="34"/>
      <c r="V831" s="34"/>
      <c r="W831" s="34"/>
      <c r="X831" s="34"/>
      <c r="Y831" s="34"/>
      <c r="Z831" s="34"/>
    </row>
    <row r="832" spans="1:26" ht="12.75" customHeight="1">
      <c r="A832" s="34"/>
      <c r="B832" s="34"/>
      <c r="C832" s="34"/>
      <c r="D832" s="1344"/>
      <c r="E832" s="1344"/>
      <c r="F832" s="1344"/>
      <c r="G832" s="1344"/>
      <c r="H832" s="34"/>
      <c r="I832" s="34"/>
      <c r="J832" s="34"/>
      <c r="K832" s="34"/>
      <c r="L832" s="34"/>
      <c r="M832" s="34"/>
      <c r="N832" s="34"/>
      <c r="O832" s="34"/>
      <c r="P832" s="34"/>
      <c r="Q832" s="34"/>
      <c r="R832" s="34"/>
      <c r="S832" s="34"/>
      <c r="T832" s="34"/>
      <c r="U832" s="34"/>
      <c r="V832" s="34"/>
      <c r="W832" s="34"/>
      <c r="X832" s="34"/>
      <c r="Y832" s="34"/>
      <c r="Z832" s="34"/>
    </row>
    <row r="833" spans="1:26" ht="12.75" customHeight="1">
      <c r="A833" s="34"/>
      <c r="B833" s="34"/>
      <c r="C833" s="34"/>
      <c r="D833" s="1344"/>
      <c r="E833" s="1344"/>
      <c r="F833" s="1344"/>
      <c r="G833" s="1344"/>
      <c r="H833" s="34"/>
      <c r="I833" s="34"/>
      <c r="J833" s="34"/>
      <c r="K833" s="34"/>
      <c r="L833" s="34"/>
      <c r="M833" s="34"/>
      <c r="N833" s="34"/>
      <c r="O833" s="34"/>
      <c r="P833" s="34"/>
      <c r="Q833" s="34"/>
      <c r="R833" s="34"/>
      <c r="S833" s="34"/>
      <c r="T833" s="34"/>
      <c r="U833" s="34"/>
      <c r="V833" s="34"/>
      <c r="W833" s="34"/>
      <c r="X833" s="34"/>
      <c r="Y833" s="34"/>
      <c r="Z833" s="34"/>
    </row>
    <row r="834" spans="1:26" ht="12.75" customHeight="1">
      <c r="A834" s="34"/>
      <c r="B834" s="34"/>
      <c r="C834" s="34"/>
      <c r="D834" s="1344"/>
      <c r="E834" s="1344"/>
      <c r="F834" s="1344"/>
      <c r="G834" s="1344"/>
      <c r="H834" s="34"/>
      <c r="I834" s="34"/>
      <c r="J834" s="34"/>
      <c r="K834" s="34"/>
      <c r="L834" s="34"/>
      <c r="M834" s="34"/>
      <c r="N834" s="34"/>
      <c r="O834" s="34"/>
      <c r="P834" s="34"/>
      <c r="Q834" s="34"/>
      <c r="R834" s="34"/>
      <c r="S834" s="34"/>
      <c r="T834" s="34"/>
      <c r="U834" s="34"/>
      <c r="V834" s="34"/>
      <c r="W834" s="34"/>
      <c r="X834" s="34"/>
      <c r="Y834" s="34"/>
      <c r="Z834" s="34"/>
    </row>
    <row r="835" spans="1:26" ht="12.75" customHeight="1">
      <c r="A835" s="34"/>
      <c r="B835" s="34"/>
      <c r="C835" s="34"/>
      <c r="D835" s="1344"/>
      <c r="E835" s="1344"/>
      <c r="F835" s="1344"/>
      <c r="G835" s="1344"/>
      <c r="H835" s="34"/>
      <c r="I835" s="34"/>
      <c r="J835" s="34"/>
      <c r="K835" s="34"/>
      <c r="L835" s="34"/>
      <c r="M835" s="34"/>
      <c r="N835" s="34"/>
      <c r="O835" s="34"/>
      <c r="P835" s="34"/>
      <c r="Q835" s="34"/>
      <c r="R835" s="34"/>
      <c r="S835" s="34"/>
      <c r="T835" s="34"/>
      <c r="U835" s="34"/>
      <c r="V835" s="34"/>
      <c r="W835" s="34"/>
      <c r="X835" s="34"/>
      <c r="Y835" s="34"/>
      <c r="Z835" s="34"/>
    </row>
    <row r="836" spans="1:26" ht="12.75" customHeight="1">
      <c r="A836" s="34"/>
      <c r="B836" s="34"/>
      <c r="C836" s="34"/>
      <c r="D836" s="1344"/>
      <c r="E836" s="1344"/>
      <c r="F836" s="1344"/>
      <c r="G836" s="1344"/>
      <c r="H836" s="34"/>
      <c r="I836" s="34"/>
      <c r="J836" s="34"/>
      <c r="K836" s="34"/>
      <c r="L836" s="34"/>
      <c r="M836" s="34"/>
      <c r="N836" s="34"/>
      <c r="O836" s="34"/>
      <c r="P836" s="34"/>
      <c r="Q836" s="34"/>
      <c r="R836" s="34"/>
      <c r="S836" s="34"/>
      <c r="T836" s="34"/>
      <c r="U836" s="34"/>
      <c r="V836" s="34"/>
      <c r="W836" s="34"/>
      <c r="X836" s="34"/>
      <c r="Y836" s="34"/>
      <c r="Z836" s="34"/>
    </row>
    <row r="837" spans="1:26" ht="12.75" customHeight="1">
      <c r="A837" s="34"/>
      <c r="B837" s="34"/>
      <c r="C837" s="34"/>
      <c r="D837" s="1344"/>
      <c r="E837" s="1344"/>
      <c r="F837" s="1344"/>
      <c r="G837" s="1344"/>
      <c r="H837" s="34"/>
      <c r="I837" s="34"/>
      <c r="J837" s="34"/>
      <c r="K837" s="34"/>
      <c r="L837" s="34"/>
      <c r="M837" s="34"/>
      <c r="N837" s="34"/>
      <c r="O837" s="34"/>
      <c r="P837" s="34"/>
      <c r="Q837" s="34"/>
      <c r="R837" s="34"/>
      <c r="S837" s="34"/>
      <c r="T837" s="34"/>
      <c r="U837" s="34"/>
      <c r="V837" s="34"/>
      <c r="W837" s="34"/>
      <c r="X837" s="34"/>
      <c r="Y837" s="34"/>
      <c r="Z837" s="34"/>
    </row>
    <row r="838" spans="1:26" ht="12.75" customHeight="1">
      <c r="A838" s="34"/>
      <c r="B838" s="34"/>
      <c r="C838" s="34"/>
      <c r="D838" s="1344"/>
      <c r="E838" s="1344"/>
      <c r="F838" s="1344"/>
      <c r="G838" s="1344"/>
      <c r="H838" s="34"/>
      <c r="I838" s="34"/>
      <c r="J838" s="34"/>
      <c r="K838" s="34"/>
      <c r="L838" s="34"/>
      <c r="M838" s="34"/>
      <c r="N838" s="34"/>
      <c r="O838" s="34"/>
      <c r="P838" s="34"/>
      <c r="Q838" s="34"/>
      <c r="R838" s="34"/>
      <c r="S838" s="34"/>
      <c r="T838" s="34"/>
      <c r="U838" s="34"/>
      <c r="V838" s="34"/>
      <c r="W838" s="34"/>
      <c r="X838" s="34"/>
      <c r="Y838" s="34"/>
      <c r="Z838" s="34"/>
    </row>
    <row r="839" spans="1:26" ht="12.75" customHeight="1">
      <c r="A839" s="34"/>
      <c r="B839" s="34"/>
      <c r="C839" s="34"/>
      <c r="D839" s="1344"/>
      <c r="E839" s="1344"/>
      <c r="F839" s="1344"/>
      <c r="G839" s="1344"/>
      <c r="H839" s="34"/>
      <c r="I839" s="34"/>
      <c r="J839" s="34"/>
      <c r="K839" s="34"/>
      <c r="L839" s="34"/>
      <c r="M839" s="34"/>
      <c r="N839" s="34"/>
      <c r="O839" s="34"/>
      <c r="P839" s="34"/>
      <c r="Q839" s="34"/>
      <c r="R839" s="34"/>
      <c r="S839" s="34"/>
      <c r="T839" s="34"/>
      <c r="U839" s="34"/>
      <c r="V839" s="34"/>
      <c r="W839" s="34"/>
      <c r="X839" s="34"/>
      <c r="Y839" s="34"/>
      <c r="Z839" s="34"/>
    </row>
    <row r="840" spans="1:26" ht="12.75" customHeight="1">
      <c r="A840" s="34"/>
      <c r="B840" s="34"/>
      <c r="C840" s="34"/>
      <c r="D840" s="1344"/>
      <c r="E840" s="1344"/>
      <c r="F840" s="1344"/>
      <c r="G840" s="1344"/>
      <c r="H840" s="34"/>
      <c r="I840" s="34"/>
      <c r="J840" s="34"/>
      <c r="K840" s="34"/>
      <c r="L840" s="34"/>
      <c r="M840" s="34"/>
      <c r="N840" s="34"/>
      <c r="O840" s="34"/>
      <c r="P840" s="34"/>
      <c r="Q840" s="34"/>
      <c r="R840" s="34"/>
      <c r="S840" s="34"/>
      <c r="T840" s="34"/>
      <c r="U840" s="34"/>
      <c r="V840" s="34"/>
      <c r="W840" s="34"/>
      <c r="X840" s="34"/>
      <c r="Y840" s="34"/>
      <c r="Z840" s="34"/>
    </row>
    <row r="841" spans="1:26" ht="12.75" customHeight="1">
      <c r="A841" s="34"/>
      <c r="B841" s="34"/>
      <c r="C841" s="34"/>
      <c r="D841" s="1344"/>
      <c r="E841" s="1344"/>
      <c r="F841" s="1344"/>
      <c r="G841" s="1344"/>
      <c r="H841" s="34"/>
      <c r="I841" s="34"/>
      <c r="J841" s="34"/>
      <c r="K841" s="34"/>
      <c r="L841" s="34"/>
      <c r="M841" s="34"/>
      <c r="N841" s="34"/>
      <c r="O841" s="34"/>
      <c r="P841" s="34"/>
      <c r="Q841" s="34"/>
      <c r="R841" s="34"/>
      <c r="S841" s="34"/>
      <c r="T841" s="34"/>
      <c r="U841" s="34"/>
      <c r="V841" s="34"/>
      <c r="W841" s="34"/>
      <c r="X841" s="34"/>
      <c r="Y841" s="34"/>
      <c r="Z841" s="34"/>
    </row>
    <row r="842" spans="1:26" ht="12.75" customHeight="1">
      <c r="A842" s="34"/>
      <c r="B842" s="34"/>
      <c r="C842" s="34"/>
      <c r="D842" s="1344"/>
      <c r="E842" s="1344"/>
      <c r="F842" s="1344"/>
      <c r="G842" s="1344"/>
      <c r="H842" s="34"/>
      <c r="I842" s="34"/>
      <c r="J842" s="34"/>
      <c r="K842" s="34"/>
      <c r="L842" s="34"/>
      <c r="M842" s="34"/>
      <c r="N842" s="34"/>
      <c r="O842" s="34"/>
      <c r="P842" s="34"/>
      <c r="Q842" s="34"/>
      <c r="R842" s="34"/>
      <c r="S842" s="34"/>
      <c r="T842" s="34"/>
      <c r="U842" s="34"/>
      <c r="V842" s="34"/>
      <c r="W842" s="34"/>
      <c r="X842" s="34"/>
      <c r="Y842" s="34"/>
      <c r="Z842" s="34"/>
    </row>
    <row r="843" spans="1:26" ht="12.75" customHeight="1">
      <c r="A843" s="34"/>
      <c r="B843" s="34"/>
      <c r="C843" s="34"/>
      <c r="D843" s="1344"/>
      <c r="E843" s="1344"/>
      <c r="F843" s="1344"/>
      <c r="G843" s="1344"/>
      <c r="H843" s="34"/>
      <c r="I843" s="34"/>
      <c r="J843" s="34"/>
      <c r="K843" s="34"/>
      <c r="L843" s="34"/>
      <c r="M843" s="34"/>
      <c r="N843" s="34"/>
      <c r="O843" s="34"/>
      <c r="P843" s="34"/>
      <c r="Q843" s="34"/>
      <c r="R843" s="34"/>
      <c r="S843" s="34"/>
      <c r="T843" s="34"/>
      <c r="U843" s="34"/>
      <c r="V843" s="34"/>
      <c r="W843" s="34"/>
      <c r="X843" s="34"/>
      <c r="Y843" s="34"/>
      <c r="Z843" s="34"/>
    </row>
    <row r="844" spans="1:26" ht="12.75" customHeight="1">
      <c r="A844" s="34"/>
      <c r="B844" s="34"/>
      <c r="C844" s="34"/>
      <c r="D844" s="1344"/>
      <c r="E844" s="1344"/>
      <c r="F844" s="1344"/>
      <c r="G844" s="1344"/>
      <c r="H844" s="34"/>
      <c r="I844" s="34"/>
      <c r="J844" s="34"/>
      <c r="K844" s="34"/>
      <c r="L844" s="34"/>
      <c r="M844" s="34"/>
      <c r="N844" s="34"/>
      <c r="O844" s="34"/>
      <c r="P844" s="34"/>
      <c r="Q844" s="34"/>
      <c r="R844" s="34"/>
      <c r="S844" s="34"/>
      <c r="T844" s="34"/>
      <c r="U844" s="34"/>
      <c r="V844" s="34"/>
      <c r="W844" s="34"/>
      <c r="X844" s="34"/>
      <c r="Y844" s="34"/>
      <c r="Z844" s="34"/>
    </row>
    <row r="845" spans="1:26" ht="12.75" customHeight="1">
      <c r="A845" s="34"/>
      <c r="B845" s="34"/>
      <c r="C845" s="34"/>
      <c r="D845" s="1344"/>
      <c r="E845" s="1344"/>
      <c r="F845" s="1344"/>
      <c r="G845" s="1344"/>
      <c r="H845" s="34"/>
      <c r="I845" s="34"/>
      <c r="J845" s="34"/>
      <c r="K845" s="34"/>
      <c r="L845" s="34"/>
      <c r="M845" s="34"/>
      <c r="N845" s="34"/>
      <c r="O845" s="34"/>
      <c r="P845" s="34"/>
      <c r="Q845" s="34"/>
      <c r="R845" s="34"/>
      <c r="S845" s="34"/>
      <c r="T845" s="34"/>
      <c r="U845" s="34"/>
      <c r="V845" s="34"/>
      <c r="W845" s="34"/>
      <c r="X845" s="34"/>
      <c r="Y845" s="34"/>
      <c r="Z845" s="34"/>
    </row>
    <row r="846" spans="1:26" ht="12.75" customHeight="1">
      <c r="A846" s="34"/>
      <c r="B846" s="34"/>
      <c r="C846" s="34"/>
      <c r="D846" s="1344"/>
      <c r="E846" s="1344"/>
      <c r="F846" s="1344"/>
      <c r="G846" s="1344"/>
      <c r="H846" s="34"/>
      <c r="I846" s="34"/>
      <c r="J846" s="34"/>
      <c r="K846" s="34"/>
      <c r="L846" s="34"/>
      <c r="M846" s="34"/>
      <c r="N846" s="34"/>
      <c r="O846" s="34"/>
      <c r="P846" s="34"/>
      <c r="Q846" s="34"/>
      <c r="R846" s="34"/>
      <c r="S846" s="34"/>
      <c r="T846" s="34"/>
      <c r="U846" s="34"/>
      <c r="V846" s="34"/>
      <c r="W846" s="34"/>
      <c r="X846" s="34"/>
      <c r="Y846" s="34"/>
      <c r="Z846" s="34"/>
    </row>
    <row r="847" spans="1:26" ht="12.75" customHeight="1">
      <c r="A847" s="34"/>
      <c r="B847" s="34"/>
      <c r="C847" s="34"/>
      <c r="D847" s="1344"/>
      <c r="E847" s="1344"/>
      <c r="F847" s="1344"/>
      <c r="G847" s="1344"/>
      <c r="H847" s="34"/>
      <c r="I847" s="34"/>
      <c r="J847" s="34"/>
      <c r="K847" s="34"/>
      <c r="L847" s="34"/>
      <c r="M847" s="34"/>
      <c r="N847" s="34"/>
      <c r="O847" s="34"/>
      <c r="P847" s="34"/>
      <c r="Q847" s="34"/>
      <c r="R847" s="34"/>
      <c r="S847" s="34"/>
      <c r="T847" s="34"/>
      <c r="U847" s="34"/>
      <c r="V847" s="34"/>
      <c r="W847" s="34"/>
      <c r="X847" s="34"/>
      <c r="Y847" s="34"/>
      <c r="Z847" s="34"/>
    </row>
    <row r="848" spans="1:26" ht="12.75" customHeight="1">
      <c r="A848" s="34"/>
      <c r="B848" s="34"/>
      <c r="C848" s="34"/>
      <c r="D848" s="1344"/>
      <c r="E848" s="1344"/>
      <c r="F848" s="1344"/>
      <c r="G848" s="1344"/>
      <c r="H848" s="34"/>
      <c r="I848" s="34"/>
      <c r="J848" s="34"/>
      <c r="K848" s="34"/>
      <c r="L848" s="34"/>
      <c r="M848" s="34"/>
      <c r="N848" s="34"/>
      <c r="O848" s="34"/>
      <c r="P848" s="34"/>
      <c r="Q848" s="34"/>
      <c r="R848" s="34"/>
      <c r="S848" s="34"/>
      <c r="T848" s="34"/>
      <c r="U848" s="34"/>
      <c r="V848" s="34"/>
      <c r="W848" s="34"/>
      <c r="X848" s="34"/>
      <c r="Y848" s="34"/>
      <c r="Z848" s="34"/>
    </row>
    <row r="849" spans="1:26" ht="12.75" customHeight="1">
      <c r="A849" s="34"/>
      <c r="B849" s="34"/>
      <c r="C849" s="34"/>
      <c r="D849" s="1344"/>
      <c r="E849" s="1344"/>
      <c r="F849" s="1344"/>
      <c r="G849" s="1344"/>
      <c r="H849" s="34"/>
      <c r="I849" s="34"/>
      <c r="J849" s="34"/>
      <c r="K849" s="34"/>
      <c r="L849" s="34"/>
      <c r="M849" s="34"/>
      <c r="N849" s="34"/>
      <c r="O849" s="34"/>
      <c r="P849" s="34"/>
      <c r="Q849" s="34"/>
      <c r="R849" s="34"/>
      <c r="S849" s="34"/>
      <c r="T849" s="34"/>
      <c r="U849" s="34"/>
      <c r="V849" s="34"/>
      <c r="W849" s="34"/>
      <c r="X849" s="34"/>
      <c r="Y849" s="34"/>
      <c r="Z849" s="34"/>
    </row>
    <row r="850" spans="1:26" ht="12.75" customHeight="1">
      <c r="A850" s="34"/>
      <c r="B850" s="34"/>
      <c r="C850" s="34"/>
      <c r="D850" s="1344"/>
      <c r="E850" s="1344"/>
      <c r="F850" s="1344"/>
      <c r="G850" s="1344"/>
      <c r="H850" s="34"/>
      <c r="I850" s="34"/>
      <c r="J850" s="34"/>
      <c r="K850" s="34"/>
      <c r="L850" s="34"/>
      <c r="M850" s="34"/>
      <c r="N850" s="34"/>
      <c r="O850" s="34"/>
      <c r="P850" s="34"/>
      <c r="Q850" s="34"/>
      <c r="R850" s="34"/>
      <c r="S850" s="34"/>
      <c r="T850" s="34"/>
      <c r="U850" s="34"/>
      <c r="V850" s="34"/>
      <c r="W850" s="34"/>
      <c r="X850" s="34"/>
      <c r="Y850" s="34"/>
      <c r="Z850" s="34"/>
    </row>
    <row r="851" spans="1:26" ht="12.75" customHeight="1">
      <c r="A851" s="34"/>
      <c r="B851" s="34"/>
      <c r="C851" s="34"/>
      <c r="D851" s="1344"/>
      <c r="E851" s="1344"/>
      <c r="F851" s="1344"/>
      <c r="G851" s="1344"/>
      <c r="H851" s="34"/>
      <c r="I851" s="34"/>
      <c r="J851" s="34"/>
      <c r="K851" s="34"/>
      <c r="L851" s="34"/>
      <c r="M851" s="34"/>
      <c r="N851" s="34"/>
      <c r="O851" s="34"/>
      <c r="P851" s="34"/>
      <c r="Q851" s="34"/>
      <c r="R851" s="34"/>
      <c r="S851" s="34"/>
      <c r="T851" s="34"/>
      <c r="U851" s="34"/>
      <c r="V851" s="34"/>
      <c r="W851" s="34"/>
      <c r="X851" s="34"/>
      <c r="Y851" s="34"/>
      <c r="Z851" s="34"/>
    </row>
    <row r="852" spans="1:26" ht="12.75" customHeight="1">
      <c r="A852" s="34"/>
      <c r="B852" s="34"/>
      <c r="C852" s="34"/>
      <c r="D852" s="1344"/>
      <c r="E852" s="1344"/>
      <c r="F852" s="1344"/>
      <c r="G852" s="1344"/>
      <c r="H852" s="34"/>
      <c r="I852" s="34"/>
      <c r="J852" s="34"/>
      <c r="K852" s="34"/>
      <c r="L852" s="34"/>
      <c r="M852" s="34"/>
      <c r="N852" s="34"/>
      <c r="O852" s="34"/>
      <c r="P852" s="34"/>
      <c r="Q852" s="34"/>
      <c r="R852" s="34"/>
      <c r="S852" s="34"/>
      <c r="T852" s="34"/>
      <c r="U852" s="34"/>
      <c r="V852" s="34"/>
      <c r="W852" s="34"/>
      <c r="X852" s="34"/>
      <c r="Y852" s="34"/>
      <c r="Z852" s="34"/>
    </row>
    <row r="853" spans="1:26" ht="12.75" customHeight="1">
      <c r="A853" s="34"/>
      <c r="B853" s="34"/>
      <c r="C853" s="34"/>
      <c r="D853" s="1344"/>
      <c r="E853" s="1344"/>
      <c r="F853" s="1344"/>
      <c r="G853" s="1344"/>
      <c r="H853" s="34"/>
      <c r="I853" s="34"/>
      <c r="J853" s="34"/>
      <c r="K853" s="34"/>
      <c r="L853" s="34"/>
      <c r="M853" s="34"/>
      <c r="N853" s="34"/>
      <c r="O853" s="34"/>
      <c r="P853" s="34"/>
      <c r="Q853" s="34"/>
      <c r="R853" s="34"/>
      <c r="S853" s="34"/>
      <c r="T853" s="34"/>
      <c r="U853" s="34"/>
      <c r="V853" s="34"/>
      <c r="W853" s="34"/>
      <c r="X853" s="34"/>
      <c r="Y853" s="34"/>
      <c r="Z853" s="34"/>
    </row>
    <row r="854" spans="1:26" ht="12.75" customHeight="1">
      <c r="A854" s="34"/>
      <c r="B854" s="34"/>
      <c r="C854" s="34"/>
      <c r="D854" s="1344"/>
      <c r="E854" s="1344"/>
      <c r="F854" s="1344"/>
      <c r="G854" s="1344"/>
      <c r="H854" s="34"/>
      <c r="I854" s="34"/>
      <c r="J854" s="34"/>
      <c r="K854" s="34"/>
      <c r="L854" s="34"/>
      <c r="M854" s="34"/>
      <c r="N854" s="34"/>
      <c r="O854" s="34"/>
      <c r="P854" s="34"/>
      <c r="Q854" s="34"/>
      <c r="R854" s="34"/>
      <c r="S854" s="34"/>
      <c r="T854" s="34"/>
      <c r="U854" s="34"/>
      <c r="V854" s="34"/>
      <c r="W854" s="34"/>
      <c r="X854" s="34"/>
      <c r="Y854" s="34"/>
      <c r="Z854" s="34"/>
    </row>
    <row r="855" spans="1:26" ht="12.75" customHeight="1">
      <c r="A855" s="34"/>
      <c r="B855" s="34"/>
      <c r="C855" s="34"/>
      <c r="D855" s="1344"/>
      <c r="E855" s="1344"/>
      <c r="F855" s="1344"/>
      <c r="G855" s="1344"/>
      <c r="H855" s="34"/>
      <c r="I855" s="34"/>
      <c r="J855" s="34"/>
      <c r="K855" s="34"/>
      <c r="L855" s="34"/>
      <c r="M855" s="34"/>
      <c r="N855" s="34"/>
      <c r="O855" s="34"/>
      <c r="P855" s="34"/>
      <c r="Q855" s="34"/>
      <c r="R855" s="34"/>
      <c r="S855" s="34"/>
      <c r="T855" s="34"/>
      <c r="U855" s="34"/>
      <c r="V855" s="34"/>
      <c r="W855" s="34"/>
      <c r="X855" s="34"/>
      <c r="Y855" s="34"/>
      <c r="Z855" s="34"/>
    </row>
    <row r="856" spans="1:26" ht="12.75" customHeight="1">
      <c r="A856" s="34"/>
      <c r="B856" s="34"/>
      <c r="C856" s="34"/>
      <c r="D856" s="1344"/>
      <c r="E856" s="1344"/>
      <c r="F856" s="1344"/>
      <c r="G856" s="1344"/>
      <c r="H856" s="34"/>
      <c r="I856" s="34"/>
      <c r="J856" s="34"/>
      <c r="K856" s="34"/>
      <c r="L856" s="34"/>
      <c r="M856" s="34"/>
      <c r="N856" s="34"/>
      <c r="O856" s="34"/>
      <c r="P856" s="34"/>
      <c r="Q856" s="34"/>
      <c r="R856" s="34"/>
      <c r="S856" s="34"/>
      <c r="T856" s="34"/>
      <c r="U856" s="34"/>
      <c r="V856" s="34"/>
      <c r="W856" s="34"/>
      <c r="X856" s="34"/>
      <c r="Y856" s="34"/>
      <c r="Z856" s="34"/>
    </row>
    <row r="857" spans="1:26" ht="12.75" customHeight="1">
      <c r="A857" s="34"/>
      <c r="B857" s="34"/>
      <c r="C857" s="34"/>
      <c r="D857" s="1344"/>
      <c r="E857" s="1344"/>
      <c r="F857" s="1344"/>
      <c r="G857" s="1344"/>
      <c r="H857" s="34"/>
      <c r="I857" s="34"/>
      <c r="J857" s="34"/>
      <c r="K857" s="34"/>
      <c r="L857" s="34"/>
      <c r="M857" s="34"/>
      <c r="N857" s="34"/>
      <c r="O857" s="34"/>
      <c r="P857" s="34"/>
      <c r="Q857" s="34"/>
      <c r="R857" s="34"/>
      <c r="S857" s="34"/>
      <c r="T857" s="34"/>
      <c r="U857" s="34"/>
      <c r="V857" s="34"/>
      <c r="W857" s="34"/>
      <c r="X857" s="34"/>
      <c r="Y857" s="34"/>
      <c r="Z857" s="34"/>
    </row>
    <row r="858" spans="1:26" ht="12.75" customHeight="1">
      <c r="A858" s="34"/>
      <c r="B858" s="34"/>
      <c r="C858" s="34"/>
      <c r="D858" s="1344"/>
      <c r="E858" s="1344"/>
      <c r="F858" s="1344"/>
      <c r="G858" s="1344"/>
      <c r="H858" s="34"/>
      <c r="I858" s="34"/>
      <c r="J858" s="34"/>
      <c r="K858" s="34"/>
      <c r="L858" s="34"/>
      <c r="M858" s="34"/>
      <c r="N858" s="34"/>
      <c r="O858" s="34"/>
      <c r="P858" s="34"/>
      <c r="Q858" s="34"/>
      <c r="R858" s="34"/>
      <c r="S858" s="34"/>
      <c r="T858" s="34"/>
      <c r="U858" s="34"/>
      <c r="V858" s="34"/>
      <c r="W858" s="34"/>
      <c r="X858" s="34"/>
      <c r="Y858" s="34"/>
      <c r="Z858" s="34"/>
    </row>
    <row r="859" spans="1:26" ht="12.75" customHeight="1">
      <c r="A859" s="34"/>
      <c r="B859" s="34"/>
      <c r="C859" s="34"/>
      <c r="D859" s="1344"/>
      <c r="E859" s="1344"/>
      <c r="F859" s="1344"/>
      <c r="G859" s="1344"/>
      <c r="H859" s="34"/>
      <c r="I859" s="34"/>
      <c r="J859" s="34"/>
      <c r="K859" s="34"/>
      <c r="L859" s="34"/>
      <c r="M859" s="34"/>
      <c r="N859" s="34"/>
      <c r="O859" s="34"/>
      <c r="P859" s="34"/>
      <c r="Q859" s="34"/>
      <c r="R859" s="34"/>
      <c r="S859" s="34"/>
      <c r="T859" s="34"/>
      <c r="U859" s="34"/>
      <c r="V859" s="34"/>
      <c r="W859" s="34"/>
      <c r="X859" s="34"/>
      <c r="Y859" s="34"/>
      <c r="Z859" s="34"/>
    </row>
    <row r="860" spans="1:26" ht="12.75" customHeight="1">
      <c r="A860" s="34"/>
      <c r="B860" s="34"/>
      <c r="C860" s="34"/>
      <c r="D860" s="1344"/>
      <c r="E860" s="1344"/>
      <c r="F860" s="1344"/>
      <c r="G860" s="1344"/>
      <c r="H860" s="34"/>
      <c r="I860" s="34"/>
      <c r="J860" s="34"/>
      <c r="K860" s="34"/>
      <c r="L860" s="34"/>
      <c r="M860" s="34"/>
      <c r="N860" s="34"/>
      <c r="O860" s="34"/>
      <c r="P860" s="34"/>
      <c r="Q860" s="34"/>
      <c r="R860" s="34"/>
      <c r="S860" s="34"/>
      <c r="T860" s="34"/>
      <c r="U860" s="34"/>
      <c r="V860" s="34"/>
      <c r="W860" s="34"/>
      <c r="X860" s="34"/>
      <c r="Y860" s="34"/>
      <c r="Z860" s="34"/>
    </row>
    <row r="861" spans="1:26" ht="12.75" customHeight="1">
      <c r="A861" s="34"/>
      <c r="B861" s="34"/>
      <c r="C861" s="34"/>
      <c r="D861" s="1344"/>
      <c r="E861" s="1344"/>
      <c r="F861" s="1344"/>
      <c r="G861" s="1344"/>
      <c r="H861" s="34"/>
      <c r="I861" s="34"/>
      <c r="J861" s="34"/>
      <c r="K861" s="34"/>
      <c r="L861" s="34"/>
      <c r="M861" s="34"/>
      <c r="N861" s="34"/>
      <c r="O861" s="34"/>
      <c r="P861" s="34"/>
      <c r="Q861" s="34"/>
      <c r="R861" s="34"/>
      <c r="S861" s="34"/>
      <c r="T861" s="34"/>
      <c r="U861" s="34"/>
      <c r="V861" s="34"/>
      <c r="W861" s="34"/>
      <c r="X861" s="34"/>
      <c r="Y861" s="34"/>
      <c r="Z861" s="34"/>
    </row>
    <row r="862" spans="1:26" ht="12.75" customHeight="1">
      <c r="A862" s="34"/>
      <c r="B862" s="34"/>
      <c r="C862" s="34"/>
      <c r="D862" s="1344"/>
      <c r="E862" s="1344"/>
      <c r="F862" s="1344"/>
      <c r="G862" s="1344"/>
      <c r="H862" s="34"/>
      <c r="I862" s="34"/>
      <c r="J862" s="34"/>
      <c r="K862" s="34"/>
      <c r="L862" s="34"/>
      <c r="M862" s="34"/>
      <c r="N862" s="34"/>
      <c r="O862" s="34"/>
      <c r="P862" s="34"/>
      <c r="Q862" s="34"/>
      <c r="R862" s="34"/>
      <c r="S862" s="34"/>
      <c r="T862" s="34"/>
      <c r="U862" s="34"/>
      <c r="V862" s="34"/>
      <c r="W862" s="34"/>
      <c r="X862" s="34"/>
      <c r="Y862" s="34"/>
      <c r="Z862" s="34"/>
    </row>
    <row r="863" spans="1:26" ht="12.75" customHeight="1">
      <c r="A863" s="34"/>
      <c r="B863" s="34"/>
      <c r="C863" s="34"/>
      <c r="D863" s="1344"/>
      <c r="E863" s="1344"/>
      <c r="F863" s="1344"/>
      <c r="G863" s="1344"/>
      <c r="H863" s="34"/>
      <c r="I863" s="34"/>
      <c r="J863" s="34"/>
      <c r="K863" s="34"/>
      <c r="L863" s="34"/>
      <c r="M863" s="34"/>
      <c r="N863" s="34"/>
      <c r="O863" s="34"/>
      <c r="P863" s="34"/>
      <c r="Q863" s="34"/>
      <c r="R863" s="34"/>
      <c r="S863" s="34"/>
      <c r="T863" s="34"/>
      <c r="U863" s="34"/>
      <c r="V863" s="34"/>
      <c r="W863" s="34"/>
      <c r="X863" s="34"/>
      <c r="Y863" s="34"/>
      <c r="Z863" s="34"/>
    </row>
    <row r="864" spans="1:26" ht="12.75" customHeight="1">
      <c r="A864" s="34"/>
      <c r="B864" s="34"/>
      <c r="C864" s="34"/>
      <c r="D864" s="1344"/>
      <c r="E864" s="1344"/>
      <c r="F864" s="1344"/>
      <c r="G864" s="1344"/>
      <c r="H864" s="34"/>
      <c r="I864" s="34"/>
      <c r="J864" s="34"/>
      <c r="K864" s="34"/>
      <c r="L864" s="34"/>
      <c r="M864" s="34"/>
      <c r="N864" s="34"/>
      <c r="O864" s="34"/>
      <c r="P864" s="34"/>
      <c r="Q864" s="34"/>
      <c r="R864" s="34"/>
      <c r="S864" s="34"/>
      <c r="T864" s="34"/>
      <c r="U864" s="34"/>
      <c r="V864" s="34"/>
      <c r="W864" s="34"/>
      <c r="X864" s="34"/>
      <c r="Y864" s="34"/>
      <c r="Z864" s="34"/>
    </row>
    <row r="865" spans="1:26" ht="12.75" customHeight="1">
      <c r="A865" s="34"/>
      <c r="B865" s="34"/>
      <c r="C865" s="34"/>
      <c r="D865" s="1344"/>
      <c r="E865" s="1344"/>
      <c r="F865" s="1344"/>
      <c r="G865" s="1344"/>
      <c r="H865" s="34"/>
      <c r="I865" s="34"/>
      <c r="J865" s="34"/>
      <c r="K865" s="34"/>
      <c r="L865" s="34"/>
      <c r="M865" s="34"/>
      <c r="N865" s="34"/>
      <c r="O865" s="34"/>
      <c r="P865" s="34"/>
      <c r="Q865" s="34"/>
      <c r="R865" s="34"/>
      <c r="S865" s="34"/>
      <c r="T865" s="34"/>
      <c r="U865" s="34"/>
      <c r="V865" s="34"/>
      <c r="W865" s="34"/>
      <c r="X865" s="34"/>
      <c r="Y865" s="34"/>
      <c r="Z865" s="34"/>
    </row>
    <row r="866" spans="1:26" ht="12.75" customHeight="1">
      <c r="A866" s="34"/>
      <c r="B866" s="34"/>
      <c r="C866" s="34"/>
      <c r="D866" s="1344"/>
      <c r="E866" s="1344"/>
      <c r="F866" s="1344"/>
      <c r="G866" s="1344"/>
      <c r="H866" s="34"/>
      <c r="I866" s="34"/>
      <c r="J866" s="34"/>
      <c r="K866" s="34"/>
      <c r="L866" s="34"/>
      <c r="M866" s="34"/>
      <c r="N866" s="34"/>
      <c r="O866" s="34"/>
      <c r="P866" s="34"/>
      <c r="Q866" s="34"/>
      <c r="R866" s="34"/>
      <c r="S866" s="34"/>
      <c r="T866" s="34"/>
      <c r="U866" s="34"/>
      <c r="V866" s="34"/>
      <c r="W866" s="34"/>
      <c r="X866" s="34"/>
      <c r="Y866" s="34"/>
      <c r="Z866" s="34"/>
    </row>
    <row r="867" spans="1:26" ht="12.75" customHeight="1">
      <c r="A867" s="34"/>
      <c r="B867" s="34"/>
      <c r="C867" s="34"/>
      <c r="D867" s="1344"/>
      <c r="E867" s="1344"/>
      <c r="F867" s="1344"/>
      <c r="G867" s="1344"/>
      <c r="H867" s="34"/>
      <c r="I867" s="34"/>
      <c r="J867" s="34"/>
      <c r="K867" s="34"/>
      <c r="L867" s="34"/>
      <c r="M867" s="34"/>
      <c r="N867" s="34"/>
      <c r="O867" s="34"/>
      <c r="P867" s="34"/>
      <c r="Q867" s="34"/>
      <c r="R867" s="34"/>
      <c r="S867" s="34"/>
      <c r="T867" s="34"/>
      <c r="U867" s="34"/>
      <c r="V867" s="34"/>
      <c r="W867" s="34"/>
      <c r="X867" s="34"/>
      <c r="Y867" s="34"/>
      <c r="Z867" s="34"/>
    </row>
    <row r="868" spans="1:26" ht="12.75" customHeight="1">
      <c r="A868" s="34"/>
      <c r="B868" s="34"/>
      <c r="C868" s="34"/>
      <c r="D868" s="1344"/>
      <c r="E868" s="1344"/>
      <c r="F868" s="1344"/>
      <c r="G868" s="1344"/>
      <c r="H868" s="34"/>
      <c r="I868" s="34"/>
      <c r="J868" s="34"/>
      <c r="K868" s="34"/>
      <c r="L868" s="34"/>
      <c r="M868" s="34"/>
      <c r="N868" s="34"/>
      <c r="O868" s="34"/>
      <c r="P868" s="34"/>
      <c r="Q868" s="34"/>
      <c r="R868" s="34"/>
      <c r="S868" s="34"/>
      <c r="T868" s="34"/>
      <c r="U868" s="34"/>
      <c r="V868" s="34"/>
      <c r="W868" s="34"/>
      <c r="X868" s="34"/>
      <c r="Y868" s="34"/>
      <c r="Z868" s="34"/>
    </row>
    <row r="869" spans="1:26" ht="12.75" customHeight="1">
      <c r="A869" s="34"/>
      <c r="B869" s="34"/>
      <c r="C869" s="34"/>
      <c r="D869" s="1344"/>
      <c r="E869" s="1344"/>
      <c r="F869" s="1344"/>
      <c r="G869" s="1344"/>
      <c r="H869" s="34"/>
      <c r="I869" s="34"/>
      <c r="J869" s="34"/>
      <c r="K869" s="34"/>
      <c r="L869" s="34"/>
      <c r="M869" s="34"/>
      <c r="N869" s="34"/>
      <c r="O869" s="34"/>
      <c r="P869" s="34"/>
      <c r="Q869" s="34"/>
      <c r="R869" s="34"/>
      <c r="S869" s="34"/>
      <c r="T869" s="34"/>
      <c r="U869" s="34"/>
      <c r="V869" s="34"/>
      <c r="W869" s="34"/>
      <c r="X869" s="34"/>
      <c r="Y869" s="34"/>
      <c r="Z869" s="34"/>
    </row>
    <row r="870" spans="1:26" ht="12.75" customHeight="1">
      <c r="A870" s="34"/>
      <c r="B870" s="34"/>
      <c r="C870" s="34"/>
      <c r="D870" s="1344"/>
      <c r="E870" s="1344"/>
      <c r="F870" s="1344"/>
      <c r="G870" s="1344"/>
      <c r="H870" s="34"/>
      <c r="I870" s="34"/>
      <c r="J870" s="34"/>
      <c r="K870" s="34"/>
      <c r="L870" s="34"/>
      <c r="M870" s="34"/>
      <c r="N870" s="34"/>
      <c r="O870" s="34"/>
      <c r="P870" s="34"/>
      <c r="Q870" s="34"/>
      <c r="R870" s="34"/>
      <c r="S870" s="34"/>
      <c r="T870" s="34"/>
      <c r="U870" s="34"/>
      <c r="V870" s="34"/>
      <c r="W870" s="34"/>
      <c r="X870" s="34"/>
      <c r="Y870" s="34"/>
      <c r="Z870" s="34"/>
    </row>
    <row r="871" spans="1:26" ht="12.75" customHeight="1">
      <c r="A871" s="34"/>
      <c r="B871" s="34"/>
      <c r="C871" s="34"/>
      <c r="D871" s="1344"/>
      <c r="E871" s="1344"/>
      <c r="F871" s="1344"/>
      <c r="G871" s="1344"/>
      <c r="H871" s="34"/>
      <c r="I871" s="34"/>
      <c r="J871" s="34"/>
      <c r="K871" s="34"/>
      <c r="L871" s="34"/>
      <c r="M871" s="34"/>
      <c r="N871" s="34"/>
      <c r="O871" s="34"/>
      <c r="P871" s="34"/>
      <c r="Q871" s="34"/>
      <c r="R871" s="34"/>
      <c r="S871" s="34"/>
      <c r="T871" s="34"/>
      <c r="U871" s="34"/>
      <c r="V871" s="34"/>
      <c r="W871" s="34"/>
      <c r="X871" s="34"/>
      <c r="Y871" s="34"/>
      <c r="Z871" s="34"/>
    </row>
    <row r="872" spans="1:26" ht="12.75" customHeight="1">
      <c r="A872" s="34"/>
      <c r="B872" s="34"/>
      <c r="C872" s="34"/>
      <c r="D872" s="1344"/>
      <c r="E872" s="1344"/>
      <c r="F872" s="1344"/>
      <c r="G872" s="1344"/>
      <c r="H872" s="34"/>
      <c r="I872" s="34"/>
      <c r="J872" s="34"/>
      <c r="K872" s="34"/>
      <c r="L872" s="34"/>
      <c r="M872" s="34"/>
      <c r="N872" s="34"/>
      <c r="O872" s="34"/>
      <c r="P872" s="34"/>
      <c r="Q872" s="34"/>
      <c r="R872" s="34"/>
      <c r="S872" s="34"/>
      <c r="T872" s="34"/>
      <c r="U872" s="34"/>
      <c r="V872" s="34"/>
      <c r="W872" s="34"/>
      <c r="X872" s="34"/>
      <c r="Y872" s="34"/>
      <c r="Z872" s="34"/>
    </row>
    <row r="873" spans="1:26" ht="12.75" customHeight="1">
      <c r="A873" s="34"/>
      <c r="B873" s="34"/>
      <c r="C873" s="34"/>
      <c r="D873" s="1344"/>
      <c r="E873" s="1344"/>
      <c r="F873" s="1344"/>
      <c r="G873" s="1344"/>
      <c r="H873" s="34"/>
      <c r="I873" s="34"/>
      <c r="J873" s="34"/>
      <c r="K873" s="34"/>
      <c r="L873" s="34"/>
      <c r="M873" s="34"/>
      <c r="N873" s="34"/>
      <c r="O873" s="34"/>
      <c r="P873" s="34"/>
      <c r="Q873" s="34"/>
      <c r="R873" s="34"/>
      <c r="S873" s="34"/>
      <c r="T873" s="34"/>
      <c r="U873" s="34"/>
      <c r="V873" s="34"/>
      <c r="W873" s="34"/>
      <c r="X873" s="34"/>
      <c r="Y873" s="34"/>
      <c r="Z873" s="34"/>
    </row>
    <row r="874" spans="1:26" ht="12.75" customHeight="1">
      <c r="A874" s="34"/>
      <c r="B874" s="34"/>
      <c r="C874" s="34"/>
      <c r="D874" s="1344"/>
      <c r="E874" s="1344"/>
      <c r="F874" s="1344"/>
      <c r="G874" s="1344"/>
      <c r="H874" s="34"/>
      <c r="I874" s="34"/>
      <c r="J874" s="34"/>
      <c r="K874" s="34"/>
      <c r="L874" s="34"/>
      <c r="M874" s="34"/>
      <c r="N874" s="34"/>
      <c r="O874" s="34"/>
      <c r="P874" s="34"/>
      <c r="Q874" s="34"/>
      <c r="R874" s="34"/>
      <c r="S874" s="34"/>
      <c r="T874" s="34"/>
      <c r="U874" s="34"/>
      <c r="V874" s="34"/>
      <c r="W874" s="34"/>
      <c r="X874" s="34"/>
      <c r="Y874" s="34"/>
      <c r="Z874" s="34"/>
    </row>
    <row r="875" spans="1:26" ht="12.75" customHeight="1">
      <c r="A875" s="34"/>
      <c r="B875" s="34"/>
      <c r="C875" s="34"/>
      <c r="D875" s="1344"/>
      <c r="E875" s="1344"/>
      <c r="F875" s="1344"/>
      <c r="G875" s="1344"/>
      <c r="H875" s="34"/>
      <c r="I875" s="34"/>
      <c r="J875" s="34"/>
      <c r="K875" s="34"/>
      <c r="L875" s="34"/>
      <c r="M875" s="34"/>
      <c r="N875" s="34"/>
      <c r="O875" s="34"/>
      <c r="P875" s="34"/>
      <c r="Q875" s="34"/>
      <c r="R875" s="34"/>
      <c r="S875" s="34"/>
      <c r="T875" s="34"/>
      <c r="U875" s="34"/>
      <c r="V875" s="34"/>
      <c r="W875" s="34"/>
      <c r="X875" s="34"/>
      <c r="Y875" s="34"/>
      <c r="Z875" s="34"/>
    </row>
    <row r="876" spans="1:26" ht="12.75" customHeight="1">
      <c r="A876" s="34"/>
      <c r="B876" s="34"/>
      <c r="C876" s="34"/>
      <c r="D876" s="1344"/>
      <c r="E876" s="1344"/>
      <c r="F876" s="1344"/>
      <c r="G876" s="1344"/>
      <c r="H876" s="34"/>
      <c r="I876" s="34"/>
      <c r="J876" s="34"/>
      <c r="K876" s="34"/>
      <c r="L876" s="34"/>
      <c r="M876" s="34"/>
      <c r="N876" s="34"/>
      <c r="O876" s="34"/>
      <c r="P876" s="34"/>
      <c r="Q876" s="34"/>
      <c r="R876" s="34"/>
      <c r="S876" s="34"/>
      <c r="T876" s="34"/>
      <c r="U876" s="34"/>
      <c r="V876" s="34"/>
      <c r="W876" s="34"/>
      <c r="X876" s="34"/>
      <c r="Y876" s="34"/>
      <c r="Z876" s="34"/>
    </row>
    <row r="877" spans="1:26" ht="12.75" customHeight="1">
      <c r="A877" s="34"/>
      <c r="B877" s="34"/>
      <c r="C877" s="34"/>
      <c r="D877" s="1344"/>
      <c r="E877" s="1344"/>
      <c r="F877" s="1344"/>
      <c r="G877" s="1344"/>
      <c r="H877" s="34"/>
      <c r="I877" s="34"/>
      <c r="J877" s="34"/>
      <c r="K877" s="34"/>
      <c r="L877" s="34"/>
      <c r="M877" s="34"/>
      <c r="N877" s="34"/>
      <c r="O877" s="34"/>
      <c r="P877" s="34"/>
      <c r="Q877" s="34"/>
      <c r="R877" s="34"/>
      <c r="S877" s="34"/>
      <c r="T877" s="34"/>
      <c r="U877" s="34"/>
      <c r="V877" s="34"/>
      <c r="W877" s="34"/>
      <c r="X877" s="34"/>
      <c r="Y877" s="34"/>
      <c r="Z877" s="34"/>
    </row>
    <row r="878" spans="1:26" ht="12.75" customHeight="1">
      <c r="A878" s="34"/>
      <c r="B878" s="34"/>
      <c r="C878" s="34"/>
      <c r="D878" s="1344"/>
      <c r="E878" s="1344"/>
      <c r="F878" s="1344"/>
      <c r="G878" s="1344"/>
      <c r="H878" s="34"/>
      <c r="I878" s="34"/>
      <c r="J878" s="34"/>
      <c r="K878" s="34"/>
      <c r="L878" s="34"/>
      <c r="M878" s="34"/>
      <c r="N878" s="34"/>
      <c r="O878" s="34"/>
      <c r="P878" s="34"/>
      <c r="Q878" s="34"/>
      <c r="R878" s="34"/>
      <c r="S878" s="34"/>
      <c r="T878" s="34"/>
      <c r="U878" s="34"/>
      <c r="V878" s="34"/>
      <c r="W878" s="34"/>
      <c r="X878" s="34"/>
      <c r="Y878" s="34"/>
      <c r="Z878" s="34"/>
    </row>
    <row r="879" spans="1:26" ht="12.75" customHeight="1">
      <c r="A879" s="34"/>
      <c r="B879" s="34"/>
      <c r="C879" s="34"/>
      <c r="D879" s="1344"/>
      <c r="E879" s="1344"/>
      <c r="F879" s="1344"/>
      <c r="G879" s="1344"/>
      <c r="H879" s="34"/>
      <c r="I879" s="34"/>
      <c r="J879" s="34"/>
      <c r="K879" s="34"/>
      <c r="L879" s="34"/>
      <c r="M879" s="34"/>
      <c r="N879" s="34"/>
      <c r="O879" s="34"/>
      <c r="P879" s="34"/>
      <c r="Q879" s="34"/>
      <c r="R879" s="34"/>
      <c r="S879" s="34"/>
      <c r="T879" s="34"/>
      <c r="U879" s="34"/>
      <c r="V879" s="34"/>
      <c r="W879" s="34"/>
      <c r="X879" s="34"/>
      <c r="Y879" s="34"/>
      <c r="Z879" s="34"/>
    </row>
    <row r="880" spans="1:26" ht="12.75" customHeight="1">
      <c r="A880" s="34"/>
      <c r="B880" s="34"/>
      <c r="C880" s="34"/>
      <c r="D880" s="1344"/>
      <c r="E880" s="1344"/>
      <c r="F880" s="1344"/>
      <c r="G880" s="1344"/>
      <c r="H880" s="34"/>
      <c r="I880" s="34"/>
      <c r="J880" s="34"/>
      <c r="K880" s="34"/>
      <c r="L880" s="34"/>
      <c r="M880" s="34"/>
      <c r="N880" s="34"/>
      <c r="O880" s="34"/>
      <c r="P880" s="34"/>
      <c r="Q880" s="34"/>
      <c r="R880" s="34"/>
      <c r="S880" s="34"/>
      <c r="T880" s="34"/>
      <c r="U880" s="34"/>
      <c r="V880" s="34"/>
      <c r="W880" s="34"/>
      <c r="X880" s="34"/>
      <c r="Y880" s="34"/>
      <c r="Z880" s="34"/>
    </row>
    <row r="881" spans="1:26" ht="12.75" customHeight="1">
      <c r="A881" s="34"/>
      <c r="B881" s="34"/>
      <c r="C881" s="34"/>
      <c r="D881" s="1344"/>
      <c r="E881" s="1344"/>
      <c r="F881" s="1344"/>
      <c r="G881" s="1344"/>
      <c r="H881" s="34"/>
      <c r="I881" s="34"/>
      <c r="J881" s="34"/>
      <c r="K881" s="34"/>
      <c r="L881" s="34"/>
      <c r="M881" s="34"/>
      <c r="N881" s="34"/>
      <c r="O881" s="34"/>
      <c r="P881" s="34"/>
      <c r="Q881" s="34"/>
      <c r="R881" s="34"/>
      <c r="S881" s="34"/>
      <c r="T881" s="34"/>
      <c r="U881" s="34"/>
      <c r="V881" s="34"/>
      <c r="W881" s="34"/>
      <c r="X881" s="34"/>
      <c r="Y881" s="34"/>
      <c r="Z881" s="34"/>
    </row>
    <row r="882" spans="1:26" ht="12.75" customHeight="1">
      <c r="A882" s="34"/>
      <c r="B882" s="34"/>
      <c r="C882" s="34"/>
      <c r="D882" s="1344"/>
      <c r="E882" s="1344"/>
      <c r="F882" s="1344"/>
      <c r="G882" s="1344"/>
      <c r="H882" s="34"/>
      <c r="I882" s="34"/>
      <c r="J882" s="34"/>
      <c r="K882" s="34"/>
      <c r="L882" s="34"/>
      <c r="M882" s="34"/>
      <c r="N882" s="34"/>
      <c r="O882" s="34"/>
      <c r="P882" s="34"/>
      <c r="Q882" s="34"/>
      <c r="R882" s="34"/>
      <c r="S882" s="34"/>
      <c r="T882" s="34"/>
      <c r="U882" s="34"/>
      <c r="V882" s="34"/>
      <c r="W882" s="34"/>
      <c r="X882" s="34"/>
      <c r="Y882" s="34"/>
      <c r="Z882" s="34"/>
    </row>
    <row r="883" spans="1:26" ht="12.75" customHeight="1">
      <c r="A883" s="34"/>
      <c r="B883" s="34"/>
      <c r="C883" s="34"/>
      <c r="D883" s="1344"/>
      <c r="E883" s="1344"/>
      <c r="F883" s="1344"/>
      <c r="G883" s="1344"/>
      <c r="H883" s="34"/>
      <c r="I883" s="34"/>
      <c r="J883" s="34"/>
      <c r="K883" s="34"/>
      <c r="L883" s="34"/>
      <c r="M883" s="34"/>
      <c r="N883" s="34"/>
      <c r="O883" s="34"/>
      <c r="P883" s="34"/>
      <c r="Q883" s="34"/>
      <c r="R883" s="34"/>
      <c r="S883" s="34"/>
      <c r="T883" s="34"/>
      <c r="U883" s="34"/>
      <c r="V883" s="34"/>
      <c r="W883" s="34"/>
      <c r="X883" s="34"/>
      <c r="Y883" s="34"/>
      <c r="Z883" s="34"/>
    </row>
    <row r="884" spans="1:26" ht="12.75" customHeight="1">
      <c r="A884" s="34"/>
      <c r="B884" s="34"/>
      <c r="C884" s="34"/>
      <c r="D884" s="1344"/>
      <c r="E884" s="1344"/>
      <c r="F884" s="1344"/>
      <c r="G884" s="1344"/>
      <c r="H884" s="34"/>
      <c r="I884" s="34"/>
      <c r="J884" s="34"/>
      <c r="K884" s="34"/>
      <c r="L884" s="34"/>
      <c r="M884" s="34"/>
      <c r="N884" s="34"/>
      <c r="O884" s="34"/>
      <c r="P884" s="34"/>
      <c r="Q884" s="34"/>
      <c r="R884" s="34"/>
      <c r="S884" s="34"/>
      <c r="T884" s="34"/>
      <c r="U884" s="34"/>
      <c r="V884" s="34"/>
      <c r="W884" s="34"/>
      <c r="X884" s="34"/>
      <c r="Y884" s="34"/>
      <c r="Z884" s="34"/>
    </row>
    <row r="885" spans="1:26" ht="12.75" customHeight="1">
      <c r="A885" s="34"/>
      <c r="B885" s="34"/>
      <c r="C885" s="34"/>
      <c r="D885" s="1344"/>
      <c r="E885" s="1344"/>
      <c r="F885" s="1344"/>
      <c r="G885" s="1344"/>
      <c r="H885" s="34"/>
      <c r="I885" s="34"/>
      <c r="J885" s="34"/>
      <c r="K885" s="34"/>
      <c r="L885" s="34"/>
      <c r="M885" s="34"/>
      <c r="N885" s="34"/>
      <c r="O885" s="34"/>
      <c r="P885" s="34"/>
      <c r="Q885" s="34"/>
      <c r="R885" s="34"/>
      <c r="S885" s="34"/>
      <c r="T885" s="34"/>
      <c r="U885" s="34"/>
      <c r="V885" s="34"/>
      <c r="W885" s="34"/>
      <c r="X885" s="34"/>
      <c r="Y885" s="34"/>
      <c r="Z885" s="34"/>
    </row>
    <row r="886" spans="1:26" ht="12.75" customHeight="1">
      <c r="A886" s="34"/>
      <c r="B886" s="34"/>
      <c r="C886" s="34"/>
      <c r="D886" s="1344"/>
      <c r="E886" s="1344"/>
      <c r="F886" s="1344"/>
      <c r="G886" s="1344"/>
      <c r="H886" s="34"/>
      <c r="I886" s="34"/>
      <c r="J886" s="34"/>
      <c r="K886" s="34"/>
      <c r="L886" s="34"/>
      <c r="M886" s="34"/>
      <c r="N886" s="34"/>
      <c r="O886" s="34"/>
      <c r="P886" s="34"/>
      <c r="Q886" s="34"/>
      <c r="R886" s="34"/>
      <c r="S886" s="34"/>
      <c r="T886" s="34"/>
      <c r="U886" s="34"/>
      <c r="V886" s="34"/>
      <c r="W886" s="34"/>
      <c r="X886" s="34"/>
      <c r="Y886" s="34"/>
      <c r="Z886" s="34"/>
    </row>
    <row r="887" spans="1:26" ht="12.75" customHeight="1">
      <c r="A887" s="34"/>
      <c r="B887" s="34"/>
      <c r="C887" s="34"/>
      <c r="D887" s="1344"/>
      <c r="E887" s="1344"/>
      <c r="F887" s="1344"/>
      <c r="G887" s="1344"/>
      <c r="H887" s="34"/>
      <c r="I887" s="34"/>
      <c r="J887" s="34"/>
      <c r="K887" s="34"/>
      <c r="L887" s="34"/>
      <c r="M887" s="34"/>
      <c r="N887" s="34"/>
      <c r="O887" s="34"/>
      <c r="P887" s="34"/>
      <c r="Q887" s="34"/>
      <c r="R887" s="34"/>
      <c r="S887" s="34"/>
      <c r="T887" s="34"/>
      <c r="U887" s="34"/>
      <c r="V887" s="34"/>
      <c r="W887" s="34"/>
      <c r="X887" s="34"/>
      <c r="Y887" s="34"/>
      <c r="Z887" s="34"/>
    </row>
    <row r="888" spans="1:26" ht="12.75" customHeight="1">
      <c r="A888" s="34"/>
      <c r="B888" s="34"/>
      <c r="C888" s="34"/>
      <c r="D888" s="1344"/>
      <c r="E888" s="1344"/>
      <c r="F888" s="1344"/>
      <c r="G888" s="1344"/>
      <c r="H888" s="34"/>
      <c r="I888" s="34"/>
      <c r="J888" s="34"/>
      <c r="K888" s="34"/>
      <c r="L888" s="34"/>
      <c r="M888" s="34"/>
      <c r="N888" s="34"/>
      <c r="O888" s="34"/>
      <c r="P888" s="34"/>
      <c r="Q888" s="34"/>
      <c r="R888" s="34"/>
      <c r="S888" s="34"/>
      <c r="T888" s="34"/>
      <c r="U888" s="34"/>
      <c r="V888" s="34"/>
      <c r="W888" s="34"/>
      <c r="X888" s="34"/>
      <c r="Y888" s="34"/>
      <c r="Z888" s="34"/>
    </row>
    <row r="889" spans="1:26" ht="12.75" customHeight="1">
      <c r="A889" s="34"/>
      <c r="B889" s="34"/>
      <c r="C889" s="34"/>
      <c r="D889" s="1344"/>
      <c r="E889" s="1344"/>
      <c r="F889" s="1344"/>
      <c r="G889" s="1344"/>
      <c r="H889" s="34"/>
      <c r="I889" s="34"/>
      <c r="J889" s="34"/>
      <c r="K889" s="34"/>
      <c r="L889" s="34"/>
      <c r="M889" s="34"/>
      <c r="N889" s="34"/>
      <c r="O889" s="34"/>
      <c r="P889" s="34"/>
      <c r="Q889" s="34"/>
      <c r="R889" s="34"/>
      <c r="S889" s="34"/>
      <c r="T889" s="34"/>
      <c r="U889" s="34"/>
      <c r="V889" s="34"/>
      <c r="W889" s="34"/>
      <c r="X889" s="34"/>
      <c r="Y889" s="34"/>
      <c r="Z889" s="34"/>
    </row>
    <row r="890" spans="1:26" ht="12.75" customHeight="1">
      <c r="A890" s="34"/>
      <c r="B890" s="34"/>
      <c r="C890" s="34"/>
      <c r="D890" s="1344"/>
      <c r="E890" s="1344"/>
      <c r="F890" s="1344"/>
      <c r="G890" s="1344"/>
      <c r="H890" s="34"/>
      <c r="I890" s="34"/>
      <c r="J890" s="34"/>
      <c r="K890" s="34"/>
      <c r="L890" s="34"/>
      <c r="M890" s="34"/>
      <c r="N890" s="34"/>
      <c r="O890" s="34"/>
      <c r="P890" s="34"/>
      <c r="Q890" s="34"/>
      <c r="R890" s="34"/>
      <c r="S890" s="34"/>
      <c r="T890" s="34"/>
      <c r="U890" s="34"/>
      <c r="V890" s="34"/>
      <c r="W890" s="34"/>
      <c r="X890" s="34"/>
      <c r="Y890" s="34"/>
      <c r="Z890" s="34"/>
    </row>
    <row r="891" spans="1:26" ht="12.75" customHeight="1">
      <c r="A891" s="34"/>
      <c r="B891" s="34"/>
      <c r="C891" s="34"/>
      <c r="D891" s="1344"/>
      <c r="E891" s="1344"/>
      <c r="F891" s="1344"/>
      <c r="G891" s="1344"/>
      <c r="H891" s="34"/>
      <c r="I891" s="34"/>
      <c r="J891" s="34"/>
      <c r="K891" s="34"/>
      <c r="L891" s="34"/>
      <c r="M891" s="34"/>
      <c r="N891" s="34"/>
      <c r="O891" s="34"/>
      <c r="P891" s="34"/>
      <c r="Q891" s="34"/>
      <c r="R891" s="34"/>
      <c r="S891" s="34"/>
      <c r="T891" s="34"/>
      <c r="U891" s="34"/>
      <c r="V891" s="34"/>
      <c r="W891" s="34"/>
      <c r="X891" s="34"/>
      <c r="Y891" s="34"/>
      <c r="Z891" s="34"/>
    </row>
    <row r="892" spans="1:26" ht="12.75" customHeight="1">
      <c r="A892" s="34"/>
      <c r="B892" s="34"/>
      <c r="C892" s="34"/>
      <c r="D892" s="1344"/>
      <c r="E892" s="1344"/>
      <c r="F892" s="1344"/>
      <c r="G892" s="1344"/>
      <c r="H892" s="34"/>
      <c r="I892" s="34"/>
      <c r="J892" s="34"/>
      <c r="K892" s="34"/>
      <c r="L892" s="34"/>
      <c r="M892" s="34"/>
      <c r="N892" s="34"/>
      <c r="O892" s="34"/>
      <c r="P892" s="34"/>
      <c r="Q892" s="34"/>
      <c r="R892" s="34"/>
      <c r="S892" s="34"/>
      <c r="T892" s="34"/>
      <c r="U892" s="34"/>
      <c r="V892" s="34"/>
      <c r="W892" s="34"/>
      <c r="X892" s="34"/>
      <c r="Y892" s="34"/>
      <c r="Z892" s="34"/>
    </row>
    <row r="893" spans="1:26" ht="12.75" customHeight="1">
      <c r="A893" s="34"/>
      <c r="B893" s="34"/>
      <c r="C893" s="34"/>
      <c r="D893" s="1344"/>
      <c r="E893" s="1344"/>
      <c r="F893" s="1344"/>
      <c r="G893" s="1344"/>
      <c r="H893" s="34"/>
      <c r="I893" s="34"/>
      <c r="J893" s="34"/>
      <c r="K893" s="34"/>
      <c r="L893" s="34"/>
      <c r="M893" s="34"/>
      <c r="N893" s="34"/>
      <c r="O893" s="34"/>
      <c r="P893" s="34"/>
      <c r="Q893" s="34"/>
      <c r="R893" s="34"/>
      <c r="S893" s="34"/>
      <c r="T893" s="34"/>
      <c r="U893" s="34"/>
      <c r="V893" s="34"/>
      <c r="W893" s="34"/>
      <c r="X893" s="34"/>
      <c r="Y893" s="34"/>
      <c r="Z893" s="34"/>
    </row>
    <row r="894" spans="1:26" ht="12.75" customHeight="1">
      <c r="A894" s="34"/>
      <c r="B894" s="34"/>
      <c r="C894" s="34"/>
      <c r="D894" s="1344"/>
      <c r="E894" s="1344"/>
      <c r="F894" s="1344"/>
      <c r="G894" s="1344"/>
      <c r="H894" s="34"/>
      <c r="I894" s="34"/>
      <c r="J894" s="34"/>
      <c r="K894" s="34"/>
      <c r="L894" s="34"/>
      <c r="M894" s="34"/>
      <c r="N894" s="34"/>
      <c r="O894" s="34"/>
      <c r="P894" s="34"/>
      <c r="Q894" s="34"/>
      <c r="R894" s="34"/>
      <c r="S894" s="34"/>
      <c r="T894" s="34"/>
      <c r="U894" s="34"/>
      <c r="V894" s="34"/>
      <c r="W894" s="34"/>
      <c r="X894" s="34"/>
      <c r="Y894" s="34"/>
      <c r="Z894" s="34"/>
    </row>
    <row r="895" spans="1:26" ht="12.75" customHeight="1">
      <c r="A895" s="34"/>
      <c r="B895" s="34"/>
      <c r="C895" s="34"/>
      <c r="D895" s="1344"/>
      <c r="E895" s="1344"/>
      <c r="F895" s="1344"/>
      <c r="G895" s="1344"/>
      <c r="H895" s="34"/>
      <c r="I895" s="34"/>
      <c r="J895" s="34"/>
      <c r="K895" s="34"/>
      <c r="L895" s="34"/>
      <c r="M895" s="34"/>
      <c r="N895" s="34"/>
      <c r="O895" s="34"/>
      <c r="P895" s="34"/>
      <c r="Q895" s="34"/>
      <c r="R895" s="34"/>
      <c r="S895" s="34"/>
      <c r="T895" s="34"/>
      <c r="U895" s="34"/>
      <c r="V895" s="34"/>
      <c r="W895" s="34"/>
      <c r="X895" s="34"/>
      <c r="Y895" s="34"/>
      <c r="Z895" s="34"/>
    </row>
    <row r="896" spans="1:26" ht="12.75" customHeight="1">
      <c r="A896" s="34"/>
      <c r="B896" s="34"/>
      <c r="C896" s="34"/>
      <c r="D896" s="1344"/>
      <c r="E896" s="1344"/>
      <c r="F896" s="1344"/>
      <c r="G896" s="1344"/>
      <c r="H896" s="34"/>
      <c r="I896" s="34"/>
      <c r="J896" s="34"/>
      <c r="K896" s="34"/>
      <c r="L896" s="34"/>
      <c r="M896" s="34"/>
      <c r="N896" s="34"/>
      <c r="O896" s="34"/>
      <c r="P896" s="34"/>
      <c r="Q896" s="34"/>
      <c r="R896" s="34"/>
      <c r="S896" s="34"/>
      <c r="T896" s="34"/>
      <c r="U896" s="34"/>
      <c r="V896" s="34"/>
      <c r="W896" s="34"/>
      <c r="X896" s="34"/>
      <c r="Y896" s="34"/>
      <c r="Z896" s="34"/>
    </row>
    <row r="897" spans="1:26" ht="12.75" customHeight="1">
      <c r="A897" s="34"/>
      <c r="B897" s="34"/>
      <c r="C897" s="34"/>
      <c r="D897" s="1344"/>
      <c r="E897" s="1344"/>
      <c r="F897" s="1344"/>
      <c r="G897" s="1344"/>
      <c r="H897" s="34"/>
      <c r="I897" s="34"/>
      <c r="J897" s="34"/>
      <c r="K897" s="34"/>
      <c r="L897" s="34"/>
      <c r="M897" s="34"/>
      <c r="N897" s="34"/>
      <c r="O897" s="34"/>
      <c r="P897" s="34"/>
      <c r="Q897" s="34"/>
      <c r="R897" s="34"/>
      <c r="S897" s="34"/>
      <c r="T897" s="34"/>
      <c r="U897" s="34"/>
      <c r="V897" s="34"/>
      <c r="W897" s="34"/>
      <c r="X897" s="34"/>
      <c r="Y897" s="34"/>
      <c r="Z897" s="34"/>
    </row>
    <row r="898" spans="1:26" ht="12.75" customHeight="1">
      <c r="A898" s="34"/>
      <c r="B898" s="34"/>
      <c r="C898" s="34"/>
      <c r="D898" s="1344"/>
      <c r="E898" s="1344"/>
      <c r="F898" s="1344"/>
      <c r="G898" s="1344"/>
      <c r="H898" s="34"/>
      <c r="I898" s="34"/>
      <c r="J898" s="34"/>
      <c r="K898" s="34"/>
      <c r="L898" s="34"/>
      <c r="M898" s="34"/>
      <c r="N898" s="34"/>
      <c r="O898" s="34"/>
      <c r="P898" s="34"/>
      <c r="Q898" s="34"/>
      <c r="R898" s="34"/>
      <c r="S898" s="34"/>
      <c r="T898" s="34"/>
      <c r="U898" s="34"/>
      <c r="V898" s="34"/>
      <c r="W898" s="34"/>
      <c r="X898" s="34"/>
      <c r="Y898" s="34"/>
      <c r="Z898" s="34"/>
    </row>
    <row r="899" spans="1:26" ht="12.75" customHeight="1">
      <c r="A899" s="34"/>
      <c r="B899" s="34"/>
      <c r="C899" s="34"/>
      <c r="D899" s="1344"/>
      <c r="E899" s="1344"/>
      <c r="F899" s="1344"/>
      <c r="G899" s="1344"/>
      <c r="H899" s="34"/>
      <c r="I899" s="34"/>
      <c r="J899" s="34"/>
      <c r="K899" s="34"/>
      <c r="L899" s="34"/>
      <c r="M899" s="34"/>
      <c r="N899" s="34"/>
      <c r="O899" s="34"/>
      <c r="P899" s="34"/>
      <c r="Q899" s="34"/>
      <c r="R899" s="34"/>
      <c r="S899" s="34"/>
      <c r="T899" s="34"/>
      <c r="U899" s="34"/>
      <c r="V899" s="34"/>
      <c r="W899" s="34"/>
      <c r="X899" s="34"/>
      <c r="Y899" s="34"/>
      <c r="Z899" s="34"/>
    </row>
    <row r="900" spans="1:26" ht="12.75" customHeight="1">
      <c r="A900" s="34"/>
      <c r="B900" s="34"/>
      <c r="C900" s="34"/>
      <c r="D900" s="1344"/>
      <c r="E900" s="1344"/>
      <c r="F900" s="1344"/>
      <c r="G900" s="1344"/>
      <c r="H900" s="34"/>
      <c r="I900" s="34"/>
      <c r="J900" s="34"/>
      <c r="K900" s="34"/>
      <c r="L900" s="34"/>
      <c r="M900" s="34"/>
      <c r="N900" s="34"/>
      <c r="O900" s="34"/>
      <c r="P900" s="34"/>
      <c r="Q900" s="34"/>
      <c r="R900" s="34"/>
      <c r="S900" s="34"/>
      <c r="T900" s="34"/>
      <c r="U900" s="34"/>
      <c r="V900" s="34"/>
      <c r="W900" s="34"/>
      <c r="X900" s="34"/>
      <c r="Y900" s="34"/>
      <c r="Z900" s="34"/>
    </row>
    <row r="901" spans="1:26" ht="12.75" customHeight="1">
      <c r="A901" s="34"/>
      <c r="B901" s="34"/>
      <c r="C901" s="34"/>
      <c r="D901" s="1344"/>
      <c r="E901" s="1344"/>
      <c r="F901" s="1344"/>
      <c r="G901" s="1344"/>
      <c r="H901" s="34"/>
      <c r="I901" s="34"/>
      <c r="J901" s="34"/>
      <c r="K901" s="34"/>
      <c r="L901" s="34"/>
      <c r="M901" s="34"/>
      <c r="N901" s="34"/>
      <c r="O901" s="34"/>
      <c r="P901" s="34"/>
      <c r="Q901" s="34"/>
      <c r="R901" s="34"/>
      <c r="S901" s="34"/>
      <c r="T901" s="34"/>
      <c r="U901" s="34"/>
      <c r="V901" s="34"/>
      <c r="W901" s="34"/>
      <c r="X901" s="34"/>
      <c r="Y901" s="34"/>
      <c r="Z901" s="34"/>
    </row>
    <row r="902" spans="1:26" ht="12.75" customHeight="1">
      <c r="A902" s="34"/>
      <c r="B902" s="34"/>
      <c r="C902" s="34"/>
      <c r="D902" s="1344"/>
      <c r="E902" s="1344"/>
      <c r="F902" s="1344"/>
      <c r="G902" s="1344"/>
      <c r="H902" s="34"/>
      <c r="I902" s="34"/>
      <c r="J902" s="34"/>
      <c r="K902" s="34"/>
      <c r="L902" s="34"/>
      <c r="M902" s="34"/>
      <c r="N902" s="34"/>
      <c r="O902" s="34"/>
      <c r="P902" s="34"/>
      <c r="Q902" s="34"/>
      <c r="R902" s="34"/>
      <c r="S902" s="34"/>
      <c r="T902" s="34"/>
      <c r="U902" s="34"/>
      <c r="V902" s="34"/>
      <c r="W902" s="34"/>
      <c r="X902" s="34"/>
      <c r="Y902" s="34"/>
      <c r="Z902" s="34"/>
    </row>
    <row r="903" spans="1:26" ht="12.75" customHeight="1">
      <c r="A903" s="34"/>
      <c r="B903" s="34"/>
      <c r="C903" s="34"/>
      <c r="D903" s="1344"/>
      <c r="E903" s="1344"/>
      <c r="F903" s="1344"/>
      <c r="G903" s="1344"/>
      <c r="H903" s="34"/>
      <c r="I903" s="34"/>
      <c r="J903" s="34"/>
      <c r="K903" s="34"/>
      <c r="L903" s="34"/>
      <c r="M903" s="34"/>
      <c r="N903" s="34"/>
      <c r="O903" s="34"/>
      <c r="P903" s="34"/>
      <c r="Q903" s="34"/>
      <c r="R903" s="34"/>
      <c r="S903" s="34"/>
      <c r="T903" s="34"/>
      <c r="U903" s="34"/>
      <c r="V903" s="34"/>
      <c r="W903" s="34"/>
      <c r="X903" s="34"/>
      <c r="Y903" s="34"/>
      <c r="Z903" s="34"/>
    </row>
    <row r="904" spans="1:26" ht="12.75" customHeight="1">
      <c r="A904" s="34"/>
      <c r="B904" s="34"/>
      <c r="C904" s="34"/>
      <c r="D904" s="1344"/>
      <c r="E904" s="1344"/>
      <c r="F904" s="1344"/>
      <c r="G904" s="1344"/>
      <c r="H904" s="34"/>
      <c r="I904" s="34"/>
      <c r="J904" s="34"/>
      <c r="K904" s="34"/>
      <c r="L904" s="34"/>
      <c r="M904" s="34"/>
      <c r="N904" s="34"/>
      <c r="O904" s="34"/>
      <c r="P904" s="34"/>
      <c r="Q904" s="34"/>
      <c r="R904" s="34"/>
      <c r="S904" s="34"/>
      <c r="T904" s="34"/>
      <c r="U904" s="34"/>
      <c r="V904" s="34"/>
      <c r="W904" s="34"/>
      <c r="X904" s="34"/>
      <c r="Y904" s="34"/>
      <c r="Z904" s="34"/>
    </row>
    <row r="905" spans="1:26" ht="12.75" customHeight="1">
      <c r="A905" s="34"/>
      <c r="B905" s="34"/>
      <c r="C905" s="34"/>
      <c r="D905" s="1344"/>
      <c r="E905" s="1344"/>
      <c r="F905" s="1344"/>
      <c r="G905" s="1344"/>
      <c r="H905" s="34"/>
      <c r="I905" s="34"/>
      <c r="J905" s="34"/>
      <c r="K905" s="34"/>
      <c r="L905" s="34"/>
      <c r="M905" s="34"/>
      <c r="N905" s="34"/>
      <c r="O905" s="34"/>
      <c r="P905" s="34"/>
      <c r="Q905" s="34"/>
      <c r="R905" s="34"/>
      <c r="S905" s="34"/>
      <c r="T905" s="34"/>
      <c r="U905" s="34"/>
      <c r="V905" s="34"/>
      <c r="W905" s="34"/>
      <c r="X905" s="34"/>
      <c r="Y905" s="34"/>
      <c r="Z905" s="34"/>
    </row>
    <row r="906" spans="1:26" ht="12.75" customHeight="1">
      <c r="A906" s="34"/>
      <c r="B906" s="34"/>
      <c r="C906" s="34"/>
      <c r="D906" s="1344"/>
      <c r="E906" s="1344"/>
      <c r="F906" s="1344"/>
      <c r="G906" s="1344"/>
      <c r="H906" s="34"/>
      <c r="I906" s="34"/>
      <c r="J906" s="34"/>
      <c r="K906" s="34"/>
      <c r="L906" s="34"/>
      <c r="M906" s="34"/>
      <c r="N906" s="34"/>
      <c r="O906" s="34"/>
      <c r="P906" s="34"/>
      <c r="Q906" s="34"/>
      <c r="R906" s="34"/>
      <c r="S906" s="34"/>
      <c r="T906" s="34"/>
      <c r="U906" s="34"/>
      <c r="V906" s="34"/>
      <c r="W906" s="34"/>
      <c r="X906" s="34"/>
      <c r="Y906" s="34"/>
      <c r="Z906" s="34"/>
    </row>
    <row r="907" spans="1:26" ht="12.75" customHeight="1">
      <c r="A907" s="34"/>
      <c r="B907" s="34"/>
      <c r="C907" s="34"/>
      <c r="D907" s="1344"/>
      <c r="E907" s="1344"/>
      <c r="F907" s="1344"/>
      <c r="G907" s="1344"/>
      <c r="H907" s="34"/>
      <c r="I907" s="34"/>
      <c r="J907" s="34"/>
      <c r="K907" s="34"/>
      <c r="L907" s="34"/>
      <c r="M907" s="34"/>
      <c r="N907" s="34"/>
      <c r="O907" s="34"/>
      <c r="P907" s="34"/>
      <c r="Q907" s="34"/>
      <c r="R907" s="34"/>
      <c r="S907" s="34"/>
      <c r="T907" s="34"/>
      <c r="U907" s="34"/>
      <c r="V907" s="34"/>
      <c r="W907" s="34"/>
      <c r="X907" s="34"/>
      <c r="Y907" s="34"/>
      <c r="Z907" s="34"/>
    </row>
    <row r="908" spans="1:26" ht="12.75" customHeight="1">
      <c r="A908" s="34"/>
      <c r="B908" s="34"/>
      <c r="C908" s="34"/>
      <c r="D908" s="1344"/>
      <c r="E908" s="1344"/>
      <c r="F908" s="1344"/>
      <c r="G908" s="1344"/>
      <c r="H908" s="34"/>
      <c r="I908" s="34"/>
      <c r="J908" s="34"/>
      <c r="K908" s="34"/>
      <c r="L908" s="34"/>
      <c r="M908" s="34"/>
      <c r="N908" s="34"/>
      <c r="O908" s="34"/>
      <c r="P908" s="34"/>
      <c r="Q908" s="34"/>
      <c r="R908" s="34"/>
      <c r="S908" s="34"/>
      <c r="T908" s="34"/>
      <c r="U908" s="34"/>
      <c r="V908" s="34"/>
      <c r="W908" s="34"/>
      <c r="X908" s="34"/>
      <c r="Y908" s="34"/>
      <c r="Z908" s="34"/>
    </row>
    <row r="909" spans="1:26" ht="12.75" customHeight="1">
      <c r="A909" s="34"/>
      <c r="B909" s="34"/>
      <c r="C909" s="34"/>
      <c r="D909" s="1344"/>
      <c r="E909" s="1344"/>
      <c r="F909" s="1344"/>
      <c r="G909" s="1344"/>
      <c r="H909" s="34"/>
      <c r="I909" s="34"/>
      <c r="J909" s="34"/>
      <c r="K909" s="34"/>
      <c r="L909" s="34"/>
      <c r="M909" s="34"/>
      <c r="N909" s="34"/>
      <c r="O909" s="34"/>
      <c r="P909" s="34"/>
      <c r="Q909" s="34"/>
      <c r="R909" s="34"/>
      <c r="S909" s="34"/>
      <c r="T909" s="34"/>
      <c r="U909" s="34"/>
      <c r="V909" s="34"/>
      <c r="W909" s="34"/>
      <c r="X909" s="34"/>
      <c r="Y909" s="34"/>
      <c r="Z909" s="34"/>
    </row>
    <row r="910" spans="1:26" ht="12.75" customHeight="1">
      <c r="A910" s="34"/>
      <c r="B910" s="34"/>
      <c r="C910" s="34"/>
      <c r="D910" s="1344"/>
      <c r="E910" s="1344"/>
      <c r="F910" s="1344"/>
      <c r="G910" s="1344"/>
      <c r="H910" s="34"/>
      <c r="I910" s="34"/>
      <c r="J910" s="34"/>
      <c r="K910" s="34"/>
      <c r="L910" s="34"/>
      <c r="M910" s="34"/>
      <c r="N910" s="34"/>
      <c r="O910" s="34"/>
      <c r="P910" s="34"/>
      <c r="Q910" s="34"/>
      <c r="R910" s="34"/>
      <c r="S910" s="34"/>
      <c r="T910" s="34"/>
      <c r="U910" s="34"/>
      <c r="V910" s="34"/>
      <c r="W910" s="34"/>
      <c r="X910" s="34"/>
      <c r="Y910" s="34"/>
      <c r="Z910" s="34"/>
    </row>
    <row r="911" spans="1:26" ht="12.75" customHeight="1">
      <c r="A911" s="34"/>
      <c r="B911" s="34"/>
      <c r="C911" s="34"/>
      <c r="D911" s="1344"/>
      <c r="E911" s="1344"/>
      <c r="F911" s="1344"/>
      <c r="G911" s="1344"/>
      <c r="H911" s="34"/>
      <c r="I911" s="34"/>
      <c r="J911" s="34"/>
      <c r="K911" s="34"/>
      <c r="L911" s="34"/>
      <c r="M911" s="34"/>
      <c r="N911" s="34"/>
      <c r="O911" s="34"/>
      <c r="P911" s="34"/>
      <c r="Q911" s="34"/>
      <c r="R911" s="34"/>
      <c r="S911" s="34"/>
      <c r="T911" s="34"/>
      <c r="U911" s="34"/>
      <c r="V911" s="34"/>
      <c r="W911" s="34"/>
      <c r="X911" s="34"/>
      <c r="Y911" s="34"/>
      <c r="Z911" s="34"/>
    </row>
    <row r="912" spans="1:26" ht="12.75" customHeight="1">
      <c r="A912" s="34"/>
      <c r="B912" s="34"/>
      <c r="C912" s="34"/>
      <c r="D912" s="1344"/>
      <c r="E912" s="1344"/>
      <c r="F912" s="1344"/>
      <c r="G912" s="1344"/>
      <c r="H912" s="34"/>
      <c r="I912" s="34"/>
      <c r="J912" s="34"/>
      <c r="K912" s="34"/>
      <c r="L912" s="34"/>
      <c r="M912" s="34"/>
      <c r="N912" s="34"/>
      <c r="O912" s="34"/>
      <c r="P912" s="34"/>
      <c r="Q912" s="34"/>
      <c r="R912" s="34"/>
      <c r="S912" s="34"/>
      <c r="T912" s="34"/>
      <c r="U912" s="34"/>
      <c r="V912" s="34"/>
      <c r="W912" s="34"/>
      <c r="X912" s="34"/>
      <c r="Y912" s="34"/>
      <c r="Z912" s="34"/>
    </row>
    <row r="913" spans="1:26" ht="12.75" customHeight="1">
      <c r="A913" s="34"/>
      <c r="B913" s="34"/>
      <c r="C913" s="34"/>
      <c r="D913" s="1344"/>
      <c r="E913" s="1344"/>
      <c r="F913" s="1344"/>
      <c r="G913" s="1344"/>
      <c r="H913" s="34"/>
      <c r="I913" s="34"/>
      <c r="J913" s="34"/>
      <c r="K913" s="34"/>
      <c r="L913" s="34"/>
      <c r="M913" s="34"/>
      <c r="N913" s="34"/>
      <c r="O913" s="34"/>
      <c r="P913" s="34"/>
      <c r="Q913" s="34"/>
      <c r="R913" s="34"/>
      <c r="S913" s="34"/>
      <c r="T913" s="34"/>
      <c r="U913" s="34"/>
      <c r="V913" s="34"/>
      <c r="W913" s="34"/>
      <c r="X913" s="34"/>
      <c r="Y913" s="34"/>
      <c r="Z913" s="34"/>
    </row>
    <row r="914" spans="1:26" ht="12.75" customHeight="1">
      <c r="A914" s="34"/>
      <c r="B914" s="34"/>
      <c r="C914" s="34"/>
      <c r="D914" s="1344"/>
      <c r="E914" s="1344"/>
      <c r="F914" s="1344"/>
      <c r="G914" s="1344"/>
      <c r="H914" s="34"/>
      <c r="I914" s="34"/>
      <c r="J914" s="34"/>
      <c r="K914" s="34"/>
      <c r="L914" s="34"/>
      <c r="M914" s="34"/>
      <c r="N914" s="34"/>
      <c r="O914" s="34"/>
      <c r="P914" s="34"/>
      <c r="Q914" s="34"/>
      <c r="R914" s="34"/>
      <c r="S914" s="34"/>
      <c r="T914" s="34"/>
      <c r="U914" s="34"/>
      <c r="V914" s="34"/>
      <c r="W914" s="34"/>
      <c r="X914" s="34"/>
      <c r="Y914" s="34"/>
      <c r="Z914" s="34"/>
    </row>
    <row r="915" spans="1:26" ht="12.75" customHeight="1">
      <c r="A915" s="34"/>
      <c r="B915" s="34"/>
      <c r="C915" s="34"/>
      <c r="D915" s="1344"/>
      <c r="E915" s="1344"/>
      <c r="F915" s="1344"/>
      <c r="G915" s="1344"/>
      <c r="H915" s="34"/>
      <c r="I915" s="34"/>
      <c r="J915" s="34"/>
      <c r="K915" s="34"/>
      <c r="L915" s="34"/>
      <c r="M915" s="34"/>
      <c r="N915" s="34"/>
      <c r="O915" s="34"/>
      <c r="P915" s="34"/>
      <c r="Q915" s="34"/>
      <c r="R915" s="34"/>
      <c r="S915" s="34"/>
      <c r="T915" s="34"/>
      <c r="U915" s="34"/>
      <c r="V915" s="34"/>
      <c r="W915" s="34"/>
      <c r="X915" s="34"/>
      <c r="Y915" s="34"/>
      <c r="Z915" s="34"/>
    </row>
    <row r="916" spans="1:26" ht="12.75" customHeight="1">
      <c r="A916" s="34"/>
      <c r="B916" s="34"/>
      <c r="C916" s="34"/>
      <c r="D916" s="1344"/>
      <c r="E916" s="1344"/>
      <c r="F916" s="1344"/>
      <c r="G916" s="1344"/>
      <c r="H916" s="34"/>
      <c r="I916" s="34"/>
      <c r="J916" s="34"/>
      <c r="K916" s="34"/>
      <c r="L916" s="34"/>
      <c r="M916" s="34"/>
      <c r="N916" s="34"/>
      <c r="O916" s="34"/>
      <c r="P916" s="34"/>
      <c r="Q916" s="34"/>
      <c r="R916" s="34"/>
      <c r="S916" s="34"/>
      <c r="T916" s="34"/>
      <c r="U916" s="34"/>
      <c r="V916" s="34"/>
      <c r="W916" s="34"/>
      <c r="X916" s="34"/>
      <c r="Y916" s="34"/>
      <c r="Z916" s="34"/>
    </row>
    <row r="917" spans="1:26" ht="12.75" customHeight="1">
      <c r="A917" s="34"/>
      <c r="B917" s="34"/>
      <c r="C917" s="34"/>
      <c r="D917" s="1344"/>
      <c r="E917" s="1344"/>
      <c r="F917" s="1344"/>
      <c r="G917" s="1344"/>
      <c r="H917" s="34"/>
      <c r="I917" s="34"/>
      <c r="J917" s="34"/>
      <c r="K917" s="34"/>
      <c r="L917" s="34"/>
      <c r="M917" s="34"/>
      <c r="N917" s="34"/>
      <c r="O917" s="34"/>
      <c r="P917" s="34"/>
      <c r="Q917" s="34"/>
      <c r="R917" s="34"/>
      <c r="S917" s="34"/>
      <c r="T917" s="34"/>
      <c r="U917" s="34"/>
      <c r="V917" s="34"/>
      <c r="W917" s="34"/>
      <c r="X917" s="34"/>
      <c r="Y917" s="34"/>
      <c r="Z917" s="34"/>
    </row>
    <row r="918" spans="1:26" ht="12.75" customHeight="1">
      <c r="A918" s="34"/>
      <c r="B918" s="34"/>
      <c r="C918" s="34"/>
      <c r="D918" s="1344"/>
      <c r="E918" s="1344"/>
      <c r="F918" s="1344"/>
      <c r="G918" s="1344"/>
      <c r="H918" s="34"/>
      <c r="I918" s="34"/>
      <c r="J918" s="34"/>
      <c r="K918" s="34"/>
      <c r="L918" s="34"/>
      <c r="M918" s="34"/>
      <c r="N918" s="34"/>
      <c r="O918" s="34"/>
      <c r="P918" s="34"/>
      <c r="Q918" s="34"/>
      <c r="R918" s="34"/>
      <c r="S918" s="34"/>
      <c r="T918" s="34"/>
      <c r="U918" s="34"/>
      <c r="V918" s="34"/>
      <c r="W918" s="34"/>
      <c r="X918" s="34"/>
      <c r="Y918" s="34"/>
      <c r="Z918" s="34"/>
    </row>
    <row r="919" spans="1:26" ht="12.75" customHeight="1">
      <c r="A919" s="34"/>
      <c r="B919" s="34"/>
      <c r="C919" s="34"/>
      <c r="D919" s="1344"/>
      <c r="E919" s="1344"/>
      <c r="F919" s="1344"/>
      <c r="G919" s="1344"/>
      <c r="H919" s="34"/>
      <c r="I919" s="34"/>
      <c r="J919" s="34"/>
      <c r="K919" s="34"/>
      <c r="L919" s="34"/>
      <c r="M919" s="34"/>
      <c r="N919" s="34"/>
      <c r="O919" s="34"/>
      <c r="P919" s="34"/>
      <c r="Q919" s="34"/>
      <c r="R919" s="34"/>
      <c r="S919" s="34"/>
      <c r="T919" s="34"/>
      <c r="U919" s="34"/>
      <c r="V919" s="34"/>
      <c r="W919" s="34"/>
      <c r="X919" s="34"/>
      <c r="Y919" s="34"/>
      <c r="Z919" s="34"/>
    </row>
    <row r="920" spans="1:26" ht="12.75" customHeight="1">
      <c r="A920" s="34"/>
      <c r="B920" s="34"/>
      <c r="C920" s="34"/>
      <c r="D920" s="1344"/>
      <c r="E920" s="1344"/>
      <c r="F920" s="1344"/>
      <c r="G920" s="1344"/>
      <c r="H920" s="34"/>
      <c r="I920" s="34"/>
      <c r="J920" s="34"/>
      <c r="K920" s="34"/>
      <c r="L920" s="34"/>
      <c r="M920" s="34"/>
      <c r="N920" s="34"/>
      <c r="O920" s="34"/>
      <c r="P920" s="34"/>
      <c r="Q920" s="34"/>
      <c r="R920" s="34"/>
      <c r="S920" s="34"/>
      <c r="T920" s="34"/>
      <c r="U920" s="34"/>
      <c r="V920" s="34"/>
      <c r="W920" s="34"/>
      <c r="X920" s="34"/>
      <c r="Y920" s="34"/>
      <c r="Z920" s="34"/>
    </row>
    <row r="921" spans="1:26" ht="12.75" customHeight="1">
      <c r="A921" s="34"/>
      <c r="B921" s="34"/>
      <c r="C921" s="34"/>
      <c r="D921" s="1344"/>
      <c r="E921" s="1344"/>
      <c r="F921" s="1344"/>
      <c r="G921" s="1344"/>
      <c r="H921" s="34"/>
      <c r="I921" s="34"/>
      <c r="J921" s="34"/>
      <c r="K921" s="34"/>
      <c r="L921" s="34"/>
      <c r="M921" s="34"/>
      <c r="N921" s="34"/>
      <c r="O921" s="34"/>
      <c r="P921" s="34"/>
      <c r="Q921" s="34"/>
      <c r="R921" s="34"/>
      <c r="S921" s="34"/>
      <c r="T921" s="34"/>
      <c r="U921" s="34"/>
      <c r="V921" s="34"/>
      <c r="W921" s="34"/>
      <c r="X921" s="34"/>
      <c r="Y921" s="34"/>
      <c r="Z921" s="34"/>
    </row>
    <row r="922" spans="1:26" ht="12.75" customHeight="1">
      <c r="A922" s="34"/>
      <c r="B922" s="34"/>
      <c r="C922" s="34"/>
      <c r="D922" s="1344"/>
      <c r="E922" s="1344"/>
      <c r="F922" s="1344"/>
      <c r="G922" s="1344"/>
      <c r="H922" s="34"/>
      <c r="I922" s="34"/>
      <c r="J922" s="34"/>
      <c r="K922" s="34"/>
      <c r="L922" s="34"/>
      <c r="M922" s="34"/>
      <c r="N922" s="34"/>
      <c r="O922" s="34"/>
      <c r="P922" s="34"/>
      <c r="Q922" s="34"/>
      <c r="R922" s="34"/>
      <c r="S922" s="34"/>
      <c r="T922" s="34"/>
      <c r="U922" s="34"/>
      <c r="V922" s="34"/>
      <c r="W922" s="34"/>
      <c r="X922" s="34"/>
      <c r="Y922" s="34"/>
      <c r="Z922" s="34"/>
    </row>
    <row r="923" spans="1:26" ht="12.75" customHeight="1">
      <c r="A923" s="34"/>
      <c r="B923" s="34"/>
      <c r="C923" s="34"/>
      <c r="D923" s="1344"/>
      <c r="E923" s="1344"/>
      <c r="F923" s="1344"/>
      <c r="G923" s="1344"/>
      <c r="H923" s="34"/>
      <c r="I923" s="34"/>
      <c r="J923" s="34"/>
      <c r="K923" s="34"/>
      <c r="L923" s="34"/>
      <c r="M923" s="34"/>
      <c r="N923" s="34"/>
      <c r="O923" s="34"/>
      <c r="P923" s="34"/>
      <c r="Q923" s="34"/>
      <c r="R923" s="34"/>
      <c r="S923" s="34"/>
      <c r="T923" s="34"/>
      <c r="U923" s="34"/>
      <c r="V923" s="34"/>
      <c r="W923" s="34"/>
      <c r="X923" s="34"/>
      <c r="Y923" s="34"/>
      <c r="Z923" s="34"/>
    </row>
    <row r="924" spans="1:26" ht="12.75" customHeight="1">
      <c r="A924" s="34"/>
      <c r="B924" s="34"/>
      <c r="C924" s="34"/>
      <c r="D924" s="1344"/>
      <c r="E924" s="1344"/>
      <c r="F924" s="1344"/>
      <c r="G924" s="1344"/>
      <c r="H924" s="34"/>
      <c r="I924" s="34"/>
      <c r="J924" s="34"/>
      <c r="K924" s="34"/>
      <c r="L924" s="34"/>
      <c r="M924" s="34"/>
      <c r="N924" s="34"/>
      <c r="O924" s="34"/>
      <c r="P924" s="34"/>
      <c r="Q924" s="34"/>
      <c r="R924" s="34"/>
      <c r="S924" s="34"/>
      <c r="T924" s="34"/>
      <c r="U924" s="34"/>
      <c r="V924" s="34"/>
      <c r="W924" s="34"/>
      <c r="X924" s="34"/>
      <c r="Y924" s="34"/>
      <c r="Z924" s="34"/>
    </row>
    <row r="925" spans="1:26" ht="12.75" customHeight="1">
      <c r="A925" s="34"/>
      <c r="B925" s="34"/>
      <c r="C925" s="34"/>
      <c r="D925" s="1344"/>
      <c r="E925" s="1344"/>
      <c r="F925" s="1344"/>
      <c r="G925" s="1344"/>
      <c r="H925" s="34"/>
      <c r="I925" s="34"/>
      <c r="J925" s="34"/>
      <c r="K925" s="34"/>
      <c r="L925" s="34"/>
      <c r="M925" s="34"/>
      <c r="N925" s="34"/>
      <c r="O925" s="34"/>
      <c r="P925" s="34"/>
      <c r="Q925" s="34"/>
      <c r="R925" s="34"/>
      <c r="S925" s="34"/>
      <c r="T925" s="34"/>
      <c r="U925" s="34"/>
      <c r="V925" s="34"/>
      <c r="W925" s="34"/>
      <c r="X925" s="34"/>
      <c r="Y925" s="34"/>
      <c r="Z925" s="34"/>
    </row>
    <row r="926" spans="1:26" ht="12.75" customHeight="1">
      <c r="A926" s="34"/>
      <c r="B926" s="34"/>
      <c r="C926" s="34"/>
      <c r="D926" s="1344"/>
      <c r="E926" s="1344"/>
      <c r="F926" s="1344"/>
      <c r="G926" s="1344"/>
      <c r="H926" s="34"/>
      <c r="I926" s="34"/>
      <c r="J926" s="34"/>
      <c r="K926" s="34"/>
      <c r="L926" s="34"/>
      <c r="M926" s="34"/>
      <c r="N926" s="34"/>
      <c r="O926" s="34"/>
      <c r="P926" s="34"/>
      <c r="Q926" s="34"/>
      <c r="R926" s="34"/>
      <c r="S926" s="34"/>
      <c r="T926" s="34"/>
      <c r="U926" s="34"/>
      <c r="V926" s="34"/>
      <c r="W926" s="34"/>
      <c r="X926" s="34"/>
      <c r="Y926" s="34"/>
      <c r="Z926" s="34"/>
    </row>
    <row r="927" spans="1:26" ht="12.75" customHeight="1">
      <c r="A927" s="34"/>
      <c r="B927" s="34"/>
      <c r="C927" s="34"/>
      <c r="D927" s="1344"/>
      <c r="E927" s="1344"/>
      <c r="F927" s="1344"/>
      <c r="G927" s="1344"/>
      <c r="H927" s="34"/>
      <c r="I927" s="34"/>
      <c r="J927" s="34"/>
      <c r="K927" s="34"/>
      <c r="L927" s="34"/>
      <c r="M927" s="34"/>
      <c r="N927" s="34"/>
      <c r="O927" s="34"/>
      <c r="P927" s="34"/>
      <c r="Q927" s="34"/>
      <c r="R927" s="34"/>
      <c r="S927" s="34"/>
      <c r="T927" s="34"/>
      <c r="U927" s="34"/>
      <c r="V927" s="34"/>
      <c r="W927" s="34"/>
      <c r="X927" s="34"/>
      <c r="Y927" s="34"/>
      <c r="Z927" s="34"/>
    </row>
    <row r="928" spans="1:26" ht="12.75" customHeight="1">
      <c r="A928" s="34"/>
      <c r="B928" s="34"/>
      <c r="C928" s="34"/>
      <c r="D928" s="1344"/>
      <c r="E928" s="1344"/>
      <c r="F928" s="1344"/>
      <c r="G928" s="1344"/>
      <c r="H928" s="34"/>
      <c r="I928" s="34"/>
      <c r="J928" s="34"/>
      <c r="K928" s="34"/>
      <c r="L928" s="34"/>
      <c r="M928" s="34"/>
      <c r="N928" s="34"/>
      <c r="O928" s="34"/>
      <c r="P928" s="34"/>
      <c r="Q928" s="34"/>
      <c r="R928" s="34"/>
      <c r="S928" s="34"/>
      <c r="T928" s="34"/>
      <c r="U928" s="34"/>
      <c r="V928" s="34"/>
      <c r="W928" s="34"/>
      <c r="X928" s="34"/>
      <c r="Y928" s="34"/>
      <c r="Z928" s="34"/>
    </row>
    <row r="929" spans="1:26" ht="12.75" customHeight="1">
      <c r="A929" s="34"/>
      <c r="B929" s="34"/>
      <c r="C929" s="34"/>
      <c r="D929" s="1344"/>
      <c r="E929" s="1344"/>
      <c r="F929" s="1344"/>
      <c r="G929" s="1344"/>
      <c r="H929" s="34"/>
      <c r="I929" s="34"/>
      <c r="J929" s="34"/>
      <c r="K929" s="34"/>
      <c r="L929" s="34"/>
      <c r="M929" s="34"/>
      <c r="N929" s="34"/>
      <c r="O929" s="34"/>
      <c r="P929" s="34"/>
      <c r="Q929" s="34"/>
      <c r="R929" s="34"/>
      <c r="S929" s="34"/>
      <c r="T929" s="34"/>
      <c r="U929" s="34"/>
      <c r="V929" s="34"/>
      <c r="W929" s="34"/>
      <c r="X929" s="34"/>
      <c r="Y929" s="34"/>
      <c r="Z929" s="34"/>
    </row>
    <row r="930" spans="1:26" ht="12.75" customHeight="1">
      <c r="A930" s="34"/>
      <c r="B930" s="34"/>
      <c r="C930" s="34"/>
      <c r="D930" s="1344"/>
      <c r="E930" s="1344"/>
      <c r="F930" s="1344"/>
      <c r="G930" s="1344"/>
      <c r="H930" s="34"/>
      <c r="I930" s="34"/>
      <c r="J930" s="34"/>
      <c r="K930" s="34"/>
      <c r="L930" s="34"/>
      <c r="M930" s="34"/>
      <c r="N930" s="34"/>
      <c r="O930" s="34"/>
      <c r="P930" s="34"/>
      <c r="Q930" s="34"/>
      <c r="R930" s="34"/>
      <c r="S930" s="34"/>
      <c r="T930" s="34"/>
      <c r="U930" s="34"/>
      <c r="V930" s="34"/>
      <c r="W930" s="34"/>
      <c r="X930" s="34"/>
      <c r="Y930" s="34"/>
      <c r="Z930" s="34"/>
    </row>
    <row r="931" spans="1:26" ht="12.75" customHeight="1">
      <c r="A931" s="34"/>
      <c r="B931" s="34"/>
      <c r="C931" s="34"/>
      <c r="D931" s="1344"/>
      <c r="E931" s="1344"/>
      <c r="F931" s="1344"/>
      <c r="G931" s="1344"/>
      <c r="H931" s="34"/>
      <c r="I931" s="34"/>
      <c r="J931" s="34"/>
      <c r="K931" s="34"/>
      <c r="L931" s="34"/>
      <c r="M931" s="34"/>
      <c r="N931" s="34"/>
      <c r="O931" s="34"/>
      <c r="P931" s="34"/>
      <c r="Q931" s="34"/>
      <c r="R931" s="34"/>
      <c r="S931" s="34"/>
      <c r="T931" s="34"/>
      <c r="U931" s="34"/>
      <c r="V931" s="34"/>
      <c r="W931" s="34"/>
      <c r="X931" s="34"/>
      <c r="Y931" s="34"/>
      <c r="Z931" s="34"/>
    </row>
    <row r="932" spans="1:26" ht="12.75" customHeight="1">
      <c r="A932" s="34"/>
      <c r="B932" s="34"/>
      <c r="C932" s="34"/>
      <c r="D932" s="1344"/>
      <c r="E932" s="1344"/>
      <c r="F932" s="1344"/>
      <c r="G932" s="1344"/>
      <c r="H932" s="34"/>
      <c r="I932" s="34"/>
      <c r="J932" s="34"/>
      <c r="K932" s="34"/>
      <c r="L932" s="34"/>
      <c r="M932" s="34"/>
      <c r="N932" s="34"/>
      <c r="O932" s="34"/>
      <c r="P932" s="34"/>
      <c r="Q932" s="34"/>
      <c r="R932" s="34"/>
      <c r="S932" s="34"/>
      <c r="T932" s="34"/>
      <c r="U932" s="34"/>
      <c r="V932" s="34"/>
      <c r="W932" s="34"/>
      <c r="X932" s="34"/>
      <c r="Y932" s="34"/>
      <c r="Z932" s="34"/>
    </row>
    <row r="933" spans="1:26" ht="12.75" customHeight="1">
      <c r="A933" s="34"/>
      <c r="B933" s="34"/>
      <c r="C933" s="34"/>
      <c r="D933" s="1344"/>
      <c r="E933" s="1344"/>
      <c r="F933" s="1344"/>
      <c r="G933" s="1344"/>
      <c r="H933" s="34"/>
      <c r="I933" s="34"/>
      <c r="J933" s="34"/>
      <c r="K933" s="34"/>
      <c r="L933" s="34"/>
      <c r="M933" s="34"/>
      <c r="N933" s="34"/>
      <c r="O933" s="34"/>
      <c r="P933" s="34"/>
      <c r="Q933" s="34"/>
      <c r="R933" s="34"/>
      <c r="S933" s="34"/>
      <c r="T933" s="34"/>
      <c r="U933" s="34"/>
      <c r="V933" s="34"/>
      <c r="W933" s="34"/>
      <c r="X933" s="34"/>
      <c r="Y933" s="34"/>
      <c r="Z933" s="34"/>
    </row>
    <row r="934" spans="1:26" ht="12.75" customHeight="1">
      <c r="A934" s="34"/>
      <c r="B934" s="34"/>
      <c r="C934" s="34"/>
      <c r="D934" s="1344"/>
      <c r="E934" s="1344"/>
      <c r="F934" s="1344"/>
      <c r="G934" s="1344"/>
      <c r="H934" s="34"/>
      <c r="I934" s="34"/>
      <c r="J934" s="34"/>
      <c r="K934" s="34"/>
      <c r="L934" s="34"/>
      <c r="M934" s="34"/>
      <c r="N934" s="34"/>
      <c r="O934" s="34"/>
      <c r="P934" s="34"/>
      <c r="Q934" s="34"/>
      <c r="R934" s="34"/>
      <c r="S934" s="34"/>
      <c r="T934" s="34"/>
      <c r="U934" s="34"/>
      <c r="V934" s="34"/>
      <c r="W934" s="34"/>
      <c r="X934" s="34"/>
      <c r="Y934" s="34"/>
      <c r="Z934" s="34"/>
    </row>
    <row r="935" spans="1:26" ht="12.75" customHeight="1">
      <c r="A935" s="34"/>
      <c r="B935" s="34"/>
      <c r="C935" s="34"/>
      <c r="D935" s="1344"/>
      <c r="E935" s="1344"/>
      <c r="F935" s="1344"/>
      <c r="G935" s="1344"/>
      <c r="H935" s="34"/>
      <c r="I935" s="34"/>
      <c r="J935" s="34"/>
      <c r="K935" s="34"/>
      <c r="L935" s="34"/>
      <c r="M935" s="34"/>
      <c r="N935" s="34"/>
      <c r="O935" s="34"/>
      <c r="P935" s="34"/>
      <c r="Q935" s="34"/>
      <c r="R935" s="34"/>
      <c r="S935" s="34"/>
      <c r="T935" s="34"/>
      <c r="U935" s="34"/>
      <c r="V935" s="34"/>
      <c r="W935" s="34"/>
      <c r="X935" s="34"/>
      <c r="Y935" s="34"/>
      <c r="Z935" s="34"/>
    </row>
    <row r="936" spans="1:26" ht="12.75" customHeight="1">
      <c r="A936" s="34"/>
      <c r="B936" s="34"/>
      <c r="C936" s="34"/>
      <c r="D936" s="1344"/>
      <c r="E936" s="1344"/>
      <c r="F936" s="1344"/>
      <c r="G936" s="1344"/>
      <c r="H936" s="34"/>
      <c r="I936" s="34"/>
      <c r="J936" s="34"/>
      <c r="K936" s="34"/>
      <c r="L936" s="34"/>
      <c r="M936" s="34"/>
      <c r="N936" s="34"/>
      <c r="O936" s="34"/>
      <c r="P936" s="34"/>
      <c r="Q936" s="34"/>
      <c r="R936" s="34"/>
      <c r="S936" s="34"/>
      <c r="T936" s="34"/>
      <c r="U936" s="34"/>
      <c r="V936" s="34"/>
      <c r="W936" s="34"/>
      <c r="X936" s="34"/>
      <c r="Y936" s="34"/>
      <c r="Z936" s="34"/>
    </row>
    <row r="937" spans="1:26" ht="12.75" customHeight="1">
      <c r="A937" s="34"/>
      <c r="B937" s="34"/>
      <c r="C937" s="34"/>
      <c r="D937" s="1344"/>
      <c r="E937" s="1344"/>
      <c r="F937" s="1344"/>
      <c r="G937" s="1344"/>
      <c r="H937" s="34"/>
      <c r="I937" s="34"/>
      <c r="J937" s="34"/>
      <c r="K937" s="34"/>
      <c r="L937" s="34"/>
      <c r="M937" s="34"/>
      <c r="N937" s="34"/>
      <c r="O937" s="34"/>
      <c r="P937" s="34"/>
      <c r="Q937" s="34"/>
      <c r="R937" s="34"/>
      <c r="S937" s="34"/>
      <c r="T937" s="34"/>
      <c r="U937" s="34"/>
      <c r="V937" s="34"/>
      <c r="W937" s="34"/>
      <c r="X937" s="34"/>
      <c r="Y937" s="34"/>
      <c r="Z937" s="34"/>
    </row>
    <row r="938" spans="1:26" ht="12.75" customHeight="1">
      <c r="A938" s="34"/>
      <c r="B938" s="34"/>
      <c r="C938" s="34"/>
      <c r="D938" s="1344"/>
      <c r="E938" s="1344"/>
      <c r="F938" s="1344"/>
      <c r="G938" s="1344"/>
      <c r="H938" s="34"/>
      <c r="I938" s="34"/>
      <c r="J938" s="34"/>
      <c r="K938" s="34"/>
      <c r="L938" s="34"/>
      <c r="M938" s="34"/>
      <c r="N938" s="34"/>
      <c r="O938" s="34"/>
      <c r="P938" s="34"/>
      <c r="Q938" s="34"/>
      <c r="R938" s="34"/>
      <c r="S938" s="34"/>
      <c r="T938" s="34"/>
      <c r="U938" s="34"/>
      <c r="V938" s="34"/>
      <c r="W938" s="34"/>
      <c r="X938" s="34"/>
      <c r="Y938" s="34"/>
      <c r="Z938" s="34"/>
    </row>
    <row r="939" spans="1:26" ht="12.75" customHeight="1">
      <c r="A939" s="34"/>
      <c r="B939" s="34"/>
      <c r="C939" s="34"/>
      <c r="D939" s="1344"/>
      <c r="E939" s="1344"/>
      <c r="F939" s="1344"/>
      <c r="G939" s="1344"/>
      <c r="H939" s="34"/>
      <c r="I939" s="34"/>
      <c r="J939" s="34"/>
      <c r="K939" s="34"/>
      <c r="L939" s="34"/>
      <c r="M939" s="34"/>
      <c r="N939" s="34"/>
      <c r="O939" s="34"/>
      <c r="P939" s="34"/>
      <c r="Q939" s="34"/>
      <c r="R939" s="34"/>
      <c r="S939" s="34"/>
      <c r="T939" s="34"/>
      <c r="U939" s="34"/>
      <c r="V939" s="34"/>
      <c r="W939" s="34"/>
      <c r="X939" s="34"/>
      <c r="Y939" s="34"/>
      <c r="Z939" s="34"/>
    </row>
    <row r="940" spans="1:26" ht="12.75" customHeight="1">
      <c r="A940" s="34"/>
      <c r="B940" s="34"/>
      <c r="C940" s="34"/>
      <c r="D940" s="1344"/>
      <c r="E940" s="1344"/>
      <c r="F940" s="1344"/>
      <c r="G940" s="1344"/>
      <c r="H940" s="34"/>
      <c r="I940" s="34"/>
      <c r="J940" s="34"/>
      <c r="K940" s="34"/>
      <c r="L940" s="34"/>
      <c r="M940" s="34"/>
      <c r="N940" s="34"/>
      <c r="O940" s="34"/>
      <c r="P940" s="34"/>
      <c r="Q940" s="34"/>
      <c r="R940" s="34"/>
      <c r="S940" s="34"/>
      <c r="T940" s="34"/>
      <c r="U940" s="34"/>
      <c r="V940" s="34"/>
      <c r="W940" s="34"/>
      <c r="X940" s="34"/>
      <c r="Y940" s="34"/>
      <c r="Z940" s="34"/>
    </row>
    <row r="941" spans="1:26" ht="12.75" customHeight="1">
      <c r="A941" s="34"/>
      <c r="B941" s="34"/>
      <c r="C941" s="34"/>
      <c r="D941" s="1344"/>
      <c r="E941" s="1344"/>
      <c r="F941" s="1344"/>
      <c r="G941" s="1344"/>
      <c r="H941" s="34"/>
      <c r="I941" s="34"/>
      <c r="J941" s="34"/>
      <c r="K941" s="34"/>
      <c r="L941" s="34"/>
      <c r="M941" s="34"/>
      <c r="N941" s="34"/>
      <c r="O941" s="34"/>
      <c r="P941" s="34"/>
      <c r="Q941" s="34"/>
      <c r="R941" s="34"/>
      <c r="S941" s="34"/>
      <c r="T941" s="34"/>
      <c r="U941" s="34"/>
      <c r="V941" s="34"/>
      <c r="W941" s="34"/>
      <c r="X941" s="34"/>
      <c r="Y941" s="34"/>
      <c r="Z941" s="34"/>
    </row>
    <row r="942" spans="1:26" ht="12.75" customHeight="1">
      <c r="A942" s="34"/>
      <c r="B942" s="34"/>
      <c r="C942" s="34"/>
      <c r="D942" s="1344"/>
      <c r="E942" s="1344"/>
      <c r="F942" s="1344"/>
      <c r="G942" s="1344"/>
      <c r="H942" s="34"/>
      <c r="I942" s="34"/>
      <c r="J942" s="34"/>
      <c r="K942" s="34"/>
      <c r="L942" s="34"/>
      <c r="M942" s="34"/>
      <c r="N942" s="34"/>
      <c r="O942" s="34"/>
      <c r="P942" s="34"/>
      <c r="Q942" s="34"/>
      <c r="R942" s="34"/>
      <c r="S942" s="34"/>
      <c r="T942" s="34"/>
      <c r="U942" s="34"/>
      <c r="V942" s="34"/>
      <c r="W942" s="34"/>
      <c r="X942" s="34"/>
      <c r="Y942" s="34"/>
      <c r="Z942" s="34"/>
    </row>
    <row r="943" spans="1:26" ht="12.75" customHeight="1">
      <c r="A943" s="34"/>
      <c r="B943" s="34"/>
      <c r="C943" s="34"/>
      <c r="D943" s="1344"/>
      <c r="E943" s="1344"/>
      <c r="F943" s="1344"/>
      <c r="G943" s="1344"/>
      <c r="H943" s="34"/>
      <c r="I943" s="34"/>
      <c r="J943" s="34"/>
      <c r="K943" s="34"/>
      <c r="L943" s="34"/>
      <c r="M943" s="34"/>
      <c r="N943" s="34"/>
      <c r="O943" s="34"/>
      <c r="P943" s="34"/>
      <c r="Q943" s="34"/>
      <c r="R943" s="34"/>
      <c r="S943" s="34"/>
      <c r="T943" s="34"/>
      <c r="U943" s="34"/>
      <c r="V943" s="34"/>
      <c r="W943" s="34"/>
      <c r="X943" s="34"/>
      <c r="Y943" s="34"/>
      <c r="Z943" s="34"/>
    </row>
    <row r="944" spans="1:26" ht="12.75" customHeight="1">
      <c r="A944" s="34"/>
      <c r="B944" s="34"/>
      <c r="C944" s="34"/>
      <c r="D944" s="1344"/>
      <c r="E944" s="1344"/>
      <c r="F944" s="1344"/>
      <c r="G944" s="1344"/>
      <c r="H944" s="34"/>
      <c r="I944" s="34"/>
      <c r="J944" s="34"/>
      <c r="K944" s="34"/>
      <c r="L944" s="34"/>
      <c r="M944" s="34"/>
      <c r="N944" s="34"/>
      <c r="O944" s="34"/>
      <c r="P944" s="34"/>
      <c r="Q944" s="34"/>
      <c r="R944" s="34"/>
      <c r="S944" s="34"/>
      <c r="T944" s="34"/>
      <c r="U944" s="34"/>
      <c r="V944" s="34"/>
      <c r="W944" s="34"/>
      <c r="X944" s="34"/>
      <c r="Y944" s="34"/>
      <c r="Z944" s="34"/>
    </row>
    <row r="945" spans="1:26" ht="12.75" customHeight="1">
      <c r="A945" s="34"/>
      <c r="B945" s="34"/>
      <c r="C945" s="34"/>
      <c r="D945" s="1344"/>
      <c r="E945" s="1344"/>
      <c r="F945" s="1344"/>
      <c r="G945" s="1344"/>
      <c r="H945" s="34"/>
      <c r="I945" s="34"/>
      <c r="J945" s="34"/>
      <c r="K945" s="34"/>
      <c r="L945" s="34"/>
      <c r="M945" s="34"/>
      <c r="N945" s="34"/>
      <c r="O945" s="34"/>
      <c r="P945" s="34"/>
      <c r="Q945" s="34"/>
      <c r="R945" s="34"/>
      <c r="S945" s="34"/>
      <c r="T945" s="34"/>
      <c r="U945" s="34"/>
      <c r="V945" s="34"/>
      <c r="W945" s="34"/>
      <c r="X945" s="34"/>
      <c r="Y945" s="34"/>
      <c r="Z945" s="34"/>
    </row>
    <row r="946" spans="1:26" ht="12.75" customHeight="1">
      <c r="A946" s="34"/>
      <c r="B946" s="34"/>
      <c r="C946" s="34"/>
      <c r="D946" s="1344"/>
      <c r="E946" s="1344"/>
      <c r="F946" s="1344"/>
      <c r="G946" s="1344"/>
      <c r="H946" s="34"/>
      <c r="I946" s="34"/>
      <c r="J946" s="34"/>
      <c r="K946" s="34"/>
      <c r="L946" s="34"/>
      <c r="M946" s="34"/>
      <c r="N946" s="34"/>
      <c r="O946" s="34"/>
      <c r="P946" s="34"/>
      <c r="Q946" s="34"/>
      <c r="R946" s="34"/>
      <c r="S946" s="34"/>
      <c r="T946" s="34"/>
      <c r="U946" s="34"/>
      <c r="V946" s="34"/>
      <c r="W946" s="34"/>
      <c r="X946" s="34"/>
      <c r="Y946" s="34"/>
      <c r="Z946" s="34"/>
    </row>
    <row r="947" spans="1:26" ht="12.75" customHeight="1">
      <c r="A947" s="34"/>
      <c r="B947" s="34"/>
      <c r="C947" s="34"/>
      <c r="D947" s="1344"/>
      <c r="E947" s="1344"/>
      <c r="F947" s="1344"/>
      <c r="G947" s="1344"/>
      <c r="H947" s="34"/>
      <c r="I947" s="34"/>
      <c r="J947" s="34"/>
      <c r="K947" s="34"/>
      <c r="L947" s="34"/>
      <c r="M947" s="34"/>
      <c r="N947" s="34"/>
      <c r="O947" s="34"/>
      <c r="P947" s="34"/>
      <c r="Q947" s="34"/>
      <c r="R947" s="34"/>
      <c r="S947" s="34"/>
      <c r="T947" s="34"/>
      <c r="U947" s="34"/>
      <c r="V947" s="34"/>
      <c r="W947" s="34"/>
      <c r="X947" s="34"/>
      <c r="Y947" s="34"/>
      <c r="Z947" s="34"/>
    </row>
    <row r="948" spans="1:26" ht="12.75" customHeight="1">
      <c r="A948" s="34"/>
      <c r="B948" s="34"/>
      <c r="C948" s="34"/>
      <c r="D948" s="1344"/>
      <c r="E948" s="1344"/>
      <c r="F948" s="1344"/>
      <c r="G948" s="1344"/>
      <c r="H948" s="34"/>
      <c r="I948" s="34"/>
      <c r="J948" s="34"/>
      <c r="K948" s="34"/>
      <c r="L948" s="34"/>
      <c r="M948" s="34"/>
      <c r="N948" s="34"/>
      <c r="O948" s="34"/>
      <c r="P948" s="34"/>
      <c r="Q948" s="34"/>
      <c r="R948" s="34"/>
      <c r="S948" s="34"/>
      <c r="T948" s="34"/>
      <c r="U948" s="34"/>
      <c r="V948" s="34"/>
      <c r="W948" s="34"/>
      <c r="X948" s="34"/>
      <c r="Y948" s="34"/>
      <c r="Z948" s="34"/>
    </row>
    <row r="949" spans="1:26" ht="12.75" customHeight="1">
      <c r="A949" s="34"/>
      <c r="B949" s="34"/>
      <c r="C949" s="34"/>
      <c r="D949" s="1344"/>
      <c r="E949" s="1344"/>
      <c r="F949" s="1344"/>
      <c r="G949" s="1344"/>
      <c r="H949" s="34"/>
      <c r="I949" s="34"/>
      <c r="J949" s="34"/>
      <c r="K949" s="34"/>
      <c r="L949" s="34"/>
      <c r="M949" s="34"/>
      <c r="N949" s="34"/>
      <c r="O949" s="34"/>
      <c r="P949" s="34"/>
      <c r="Q949" s="34"/>
      <c r="R949" s="34"/>
      <c r="S949" s="34"/>
      <c r="T949" s="34"/>
      <c r="U949" s="34"/>
      <c r="V949" s="34"/>
      <c r="W949" s="34"/>
      <c r="X949" s="34"/>
      <c r="Y949" s="34"/>
      <c r="Z949" s="34"/>
    </row>
    <row r="950" spans="1:26" ht="12.75" customHeight="1">
      <c r="A950" s="34"/>
      <c r="B950" s="34"/>
      <c r="C950" s="34"/>
      <c r="D950" s="1344"/>
      <c r="E950" s="1344"/>
      <c r="F950" s="1344"/>
      <c r="G950" s="1344"/>
      <c r="H950" s="34"/>
      <c r="I950" s="34"/>
      <c r="J950" s="34"/>
      <c r="K950" s="34"/>
      <c r="L950" s="34"/>
      <c r="M950" s="34"/>
      <c r="N950" s="34"/>
      <c r="O950" s="34"/>
      <c r="P950" s="34"/>
      <c r="Q950" s="34"/>
      <c r="R950" s="34"/>
      <c r="S950" s="34"/>
      <c r="T950" s="34"/>
      <c r="U950" s="34"/>
      <c r="V950" s="34"/>
      <c r="W950" s="34"/>
      <c r="X950" s="34"/>
      <c r="Y950" s="34"/>
      <c r="Z950" s="34"/>
    </row>
    <row r="951" spans="1:26" ht="12.75" customHeight="1">
      <c r="A951" s="34"/>
      <c r="B951" s="34"/>
      <c r="C951" s="34"/>
      <c r="D951" s="1344"/>
      <c r="E951" s="1344"/>
      <c r="F951" s="1344"/>
      <c r="G951" s="1344"/>
      <c r="H951" s="34"/>
      <c r="I951" s="34"/>
      <c r="J951" s="34"/>
      <c r="K951" s="34"/>
      <c r="L951" s="34"/>
      <c r="M951" s="34"/>
      <c r="N951" s="34"/>
      <c r="O951" s="34"/>
      <c r="P951" s="34"/>
      <c r="Q951" s="34"/>
      <c r="R951" s="34"/>
      <c r="S951" s="34"/>
      <c r="T951" s="34"/>
      <c r="U951" s="34"/>
      <c r="V951" s="34"/>
      <c r="W951" s="34"/>
      <c r="X951" s="34"/>
      <c r="Y951" s="34"/>
      <c r="Z951" s="34"/>
    </row>
    <row r="952" spans="1:26" ht="12.75" customHeight="1">
      <c r="A952" s="34"/>
      <c r="B952" s="34"/>
      <c r="C952" s="34"/>
      <c r="D952" s="1344"/>
      <c r="E952" s="1344"/>
      <c r="F952" s="1344"/>
      <c r="G952" s="1344"/>
      <c r="H952" s="34"/>
      <c r="I952" s="34"/>
      <c r="J952" s="34"/>
      <c r="K952" s="34"/>
      <c r="L952" s="34"/>
      <c r="M952" s="34"/>
      <c r="N952" s="34"/>
      <c r="O952" s="34"/>
      <c r="P952" s="34"/>
      <c r="Q952" s="34"/>
      <c r="R952" s="34"/>
      <c r="S952" s="34"/>
      <c r="T952" s="34"/>
      <c r="U952" s="34"/>
      <c r="V952" s="34"/>
      <c r="W952" s="34"/>
      <c r="X952" s="34"/>
      <c r="Y952" s="34"/>
      <c r="Z952" s="34"/>
    </row>
    <row r="953" spans="1:26" ht="12.75" customHeight="1">
      <c r="A953" s="34"/>
      <c r="B953" s="34"/>
      <c r="C953" s="34"/>
      <c r="D953" s="1344"/>
      <c r="E953" s="1344"/>
      <c r="F953" s="1344"/>
      <c r="G953" s="1344"/>
      <c r="H953" s="34"/>
      <c r="I953" s="34"/>
      <c r="J953" s="34"/>
      <c r="K953" s="34"/>
      <c r="L953" s="34"/>
      <c r="M953" s="34"/>
      <c r="N953" s="34"/>
      <c r="O953" s="34"/>
      <c r="P953" s="34"/>
      <c r="Q953" s="34"/>
      <c r="R953" s="34"/>
      <c r="S953" s="34"/>
      <c r="T953" s="34"/>
      <c r="U953" s="34"/>
      <c r="V953" s="34"/>
      <c r="W953" s="34"/>
      <c r="X953" s="34"/>
      <c r="Y953" s="34"/>
      <c r="Z953" s="34"/>
    </row>
    <row r="954" spans="1:26" ht="12.75" customHeight="1">
      <c r="A954" s="34"/>
      <c r="B954" s="34"/>
      <c r="C954" s="34"/>
      <c r="D954" s="1344"/>
      <c r="E954" s="1344"/>
      <c r="F954" s="1344"/>
      <c r="G954" s="1344"/>
      <c r="H954" s="34"/>
      <c r="I954" s="34"/>
      <c r="J954" s="34"/>
      <c r="K954" s="34"/>
      <c r="L954" s="34"/>
      <c r="M954" s="34"/>
      <c r="N954" s="34"/>
      <c r="O954" s="34"/>
      <c r="P954" s="34"/>
      <c r="Q954" s="34"/>
      <c r="R954" s="34"/>
      <c r="S954" s="34"/>
      <c r="T954" s="34"/>
      <c r="U954" s="34"/>
      <c r="V954" s="34"/>
      <c r="W954" s="34"/>
      <c r="X954" s="34"/>
      <c r="Y954" s="34"/>
      <c r="Z954" s="34"/>
    </row>
    <row r="955" spans="1:26" ht="12.75" customHeight="1">
      <c r="A955" s="34"/>
      <c r="B955" s="34"/>
      <c r="C955" s="34"/>
      <c r="D955" s="1344"/>
      <c r="E955" s="1344"/>
      <c r="F955" s="1344"/>
      <c r="G955" s="1344"/>
      <c r="H955" s="34"/>
      <c r="I955" s="34"/>
      <c r="J955" s="34"/>
      <c r="K955" s="34"/>
      <c r="L955" s="34"/>
      <c r="M955" s="34"/>
      <c r="N955" s="34"/>
      <c r="O955" s="34"/>
      <c r="P955" s="34"/>
      <c r="Q955" s="34"/>
      <c r="R955" s="34"/>
      <c r="S955" s="34"/>
      <c r="T955" s="34"/>
      <c r="U955" s="34"/>
      <c r="V955" s="34"/>
      <c r="W955" s="34"/>
      <c r="X955" s="34"/>
      <c r="Y955" s="34"/>
      <c r="Z955" s="34"/>
    </row>
    <row r="956" spans="1:26" ht="12.75" customHeight="1">
      <c r="A956" s="34"/>
      <c r="B956" s="34"/>
      <c r="C956" s="34"/>
      <c r="D956" s="1344"/>
      <c r="E956" s="1344"/>
      <c r="F956" s="1344"/>
      <c r="G956" s="1344"/>
      <c r="H956" s="34"/>
      <c r="I956" s="34"/>
      <c r="J956" s="34"/>
      <c r="K956" s="34"/>
      <c r="L956" s="34"/>
      <c r="M956" s="34"/>
      <c r="N956" s="34"/>
      <c r="O956" s="34"/>
      <c r="P956" s="34"/>
      <c r="Q956" s="34"/>
      <c r="R956" s="34"/>
      <c r="S956" s="34"/>
      <c r="T956" s="34"/>
      <c r="U956" s="34"/>
      <c r="V956" s="34"/>
      <c r="W956" s="34"/>
      <c r="X956" s="34"/>
      <c r="Y956" s="34"/>
      <c r="Z956" s="34"/>
    </row>
    <row r="957" spans="1:26" ht="12.75" customHeight="1">
      <c r="A957" s="34"/>
      <c r="B957" s="34"/>
      <c r="C957" s="34"/>
      <c r="D957" s="1344"/>
      <c r="E957" s="1344"/>
      <c r="F957" s="1344"/>
      <c r="G957" s="1344"/>
      <c r="H957" s="34"/>
      <c r="I957" s="34"/>
      <c r="J957" s="34"/>
      <c r="K957" s="34"/>
      <c r="L957" s="34"/>
      <c r="M957" s="34"/>
      <c r="N957" s="34"/>
      <c r="O957" s="34"/>
      <c r="P957" s="34"/>
      <c r="Q957" s="34"/>
      <c r="R957" s="34"/>
      <c r="S957" s="34"/>
      <c r="T957" s="34"/>
      <c r="U957" s="34"/>
      <c r="V957" s="34"/>
      <c r="W957" s="34"/>
      <c r="X957" s="34"/>
      <c r="Y957" s="34"/>
      <c r="Z957" s="34"/>
    </row>
    <row r="958" spans="1:26" ht="12.75" customHeight="1">
      <c r="A958" s="34"/>
      <c r="B958" s="34"/>
      <c r="C958" s="34"/>
      <c r="D958" s="1344"/>
      <c r="E958" s="1344"/>
      <c r="F958" s="1344"/>
      <c r="G958" s="1344"/>
      <c r="H958" s="34"/>
      <c r="I958" s="34"/>
      <c r="J958" s="34"/>
      <c r="K958" s="34"/>
      <c r="L958" s="34"/>
      <c r="M958" s="34"/>
      <c r="N958" s="34"/>
      <c r="O958" s="34"/>
      <c r="P958" s="34"/>
      <c r="Q958" s="34"/>
      <c r="R958" s="34"/>
      <c r="S958" s="34"/>
      <c r="T958" s="34"/>
      <c r="U958" s="34"/>
      <c r="V958" s="34"/>
      <c r="W958" s="34"/>
      <c r="X958" s="34"/>
      <c r="Y958" s="34"/>
      <c r="Z958" s="34"/>
    </row>
    <row r="959" spans="1:26" ht="12.75" customHeight="1">
      <c r="A959" s="34"/>
      <c r="B959" s="34"/>
      <c r="C959" s="34"/>
      <c r="D959" s="1344"/>
      <c r="E959" s="1344"/>
      <c r="F959" s="1344"/>
      <c r="G959" s="1344"/>
      <c r="H959" s="34"/>
      <c r="I959" s="34"/>
      <c r="J959" s="34"/>
      <c r="K959" s="34"/>
      <c r="L959" s="34"/>
      <c r="M959" s="34"/>
      <c r="N959" s="34"/>
      <c r="O959" s="34"/>
      <c r="P959" s="34"/>
      <c r="Q959" s="34"/>
      <c r="R959" s="34"/>
      <c r="S959" s="34"/>
      <c r="T959" s="34"/>
      <c r="U959" s="34"/>
      <c r="V959" s="34"/>
      <c r="W959" s="34"/>
      <c r="X959" s="34"/>
      <c r="Y959" s="34"/>
      <c r="Z959" s="34"/>
    </row>
    <row r="960" spans="1:26" ht="12.75" customHeight="1">
      <c r="A960" s="34"/>
      <c r="B960" s="34"/>
      <c r="C960" s="34"/>
      <c r="D960" s="1344"/>
      <c r="E960" s="1344"/>
      <c r="F960" s="1344"/>
      <c r="G960" s="1344"/>
      <c r="H960" s="34"/>
      <c r="I960" s="34"/>
      <c r="J960" s="34"/>
      <c r="K960" s="34"/>
      <c r="L960" s="34"/>
      <c r="M960" s="34"/>
      <c r="N960" s="34"/>
      <c r="O960" s="34"/>
      <c r="P960" s="34"/>
      <c r="Q960" s="34"/>
      <c r="R960" s="34"/>
      <c r="S960" s="34"/>
      <c r="T960" s="34"/>
      <c r="U960" s="34"/>
      <c r="V960" s="34"/>
      <c r="W960" s="34"/>
      <c r="X960" s="34"/>
      <c r="Y960" s="34"/>
      <c r="Z960" s="34"/>
    </row>
    <row r="961" spans="1:26" ht="12.75" customHeight="1">
      <c r="A961" s="34"/>
      <c r="B961" s="34"/>
      <c r="C961" s="34"/>
      <c r="D961" s="1344"/>
      <c r="E961" s="1344"/>
      <c r="F961" s="1344"/>
      <c r="G961" s="1344"/>
      <c r="H961" s="34"/>
      <c r="I961" s="34"/>
      <c r="J961" s="34"/>
      <c r="K961" s="34"/>
      <c r="L961" s="34"/>
      <c r="M961" s="34"/>
      <c r="N961" s="34"/>
      <c r="O961" s="34"/>
      <c r="P961" s="34"/>
      <c r="Q961" s="34"/>
      <c r="R961" s="34"/>
      <c r="S961" s="34"/>
      <c r="T961" s="34"/>
      <c r="U961" s="34"/>
      <c r="V961" s="34"/>
      <c r="W961" s="34"/>
      <c r="X961" s="34"/>
      <c r="Y961" s="34"/>
      <c r="Z961" s="34"/>
    </row>
    <row r="962" spans="1:26" ht="12.75" customHeight="1">
      <c r="A962" s="34"/>
      <c r="B962" s="34"/>
      <c r="C962" s="34"/>
      <c r="D962" s="1344"/>
      <c r="E962" s="1344"/>
      <c r="F962" s="1344"/>
      <c r="G962" s="1344"/>
      <c r="H962" s="34"/>
      <c r="I962" s="34"/>
      <c r="J962" s="34"/>
      <c r="K962" s="34"/>
      <c r="L962" s="34"/>
      <c r="M962" s="34"/>
      <c r="N962" s="34"/>
      <c r="O962" s="34"/>
      <c r="P962" s="34"/>
      <c r="Q962" s="34"/>
      <c r="R962" s="34"/>
      <c r="S962" s="34"/>
      <c r="T962" s="34"/>
      <c r="U962" s="34"/>
      <c r="V962" s="34"/>
      <c r="W962" s="34"/>
      <c r="X962" s="34"/>
      <c r="Y962" s="34"/>
      <c r="Z962" s="34"/>
    </row>
    <row r="963" spans="1:26" ht="12.75" customHeight="1">
      <c r="A963" s="34"/>
      <c r="B963" s="34"/>
      <c r="C963" s="34"/>
      <c r="D963" s="1344"/>
      <c r="E963" s="1344"/>
      <c r="F963" s="1344"/>
      <c r="G963" s="1344"/>
      <c r="H963" s="34"/>
      <c r="I963" s="34"/>
      <c r="J963" s="34"/>
      <c r="K963" s="34"/>
      <c r="L963" s="34"/>
      <c r="M963" s="34"/>
      <c r="N963" s="34"/>
      <c r="O963" s="34"/>
      <c r="P963" s="34"/>
      <c r="Q963" s="34"/>
      <c r="R963" s="34"/>
      <c r="S963" s="34"/>
      <c r="T963" s="34"/>
      <c r="U963" s="34"/>
      <c r="V963" s="34"/>
      <c r="W963" s="34"/>
      <c r="X963" s="34"/>
      <c r="Y963" s="34"/>
      <c r="Z963" s="34"/>
    </row>
    <row r="964" spans="1:26" ht="12.75" customHeight="1">
      <c r="A964" s="34"/>
      <c r="B964" s="34"/>
      <c r="C964" s="34"/>
      <c r="D964" s="1344"/>
      <c r="E964" s="1344"/>
      <c r="F964" s="1344"/>
      <c r="G964" s="1344"/>
      <c r="H964" s="34"/>
      <c r="I964" s="34"/>
      <c r="J964" s="34"/>
      <c r="K964" s="34"/>
      <c r="L964" s="34"/>
      <c r="M964" s="34"/>
      <c r="N964" s="34"/>
      <c r="O964" s="34"/>
      <c r="P964" s="34"/>
      <c r="Q964" s="34"/>
      <c r="R964" s="34"/>
      <c r="S964" s="34"/>
      <c r="T964" s="34"/>
      <c r="U964" s="34"/>
      <c r="V964" s="34"/>
      <c r="W964" s="34"/>
      <c r="X964" s="34"/>
      <c r="Y964" s="34"/>
      <c r="Z964" s="34"/>
    </row>
    <row r="965" spans="1:26" ht="12.75" customHeight="1">
      <c r="A965" s="34"/>
      <c r="B965" s="34"/>
      <c r="C965" s="34"/>
      <c r="D965" s="1344"/>
      <c r="E965" s="1344"/>
      <c r="F965" s="1344"/>
      <c r="G965" s="1344"/>
      <c r="H965" s="34"/>
      <c r="I965" s="34"/>
      <c r="J965" s="34"/>
      <c r="K965" s="34"/>
      <c r="L965" s="34"/>
      <c r="M965" s="34"/>
      <c r="N965" s="34"/>
      <c r="O965" s="34"/>
      <c r="P965" s="34"/>
      <c r="Q965" s="34"/>
      <c r="R965" s="34"/>
      <c r="S965" s="34"/>
      <c r="T965" s="34"/>
      <c r="U965" s="34"/>
      <c r="V965" s="34"/>
      <c r="W965" s="34"/>
      <c r="X965" s="34"/>
      <c r="Y965" s="34"/>
      <c r="Z965" s="34"/>
    </row>
    <row r="966" spans="1:26" ht="12.75" customHeight="1">
      <c r="A966" s="34"/>
      <c r="B966" s="34"/>
      <c r="C966" s="34"/>
      <c r="D966" s="1344"/>
      <c r="E966" s="1344"/>
      <c r="F966" s="1344"/>
      <c r="G966" s="1344"/>
      <c r="H966" s="34"/>
      <c r="I966" s="34"/>
      <c r="J966" s="34"/>
      <c r="K966" s="34"/>
      <c r="L966" s="34"/>
      <c r="M966" s="34"/>
      <c r="N966" s="34"/>
      <c r="O966" s="34"/>
      <c r="P966" s="34"/>
      <c r="Q966" s="34"/>
      <c r="R966" s="34"/>
      <c r="S966" s="34"/>
      <c r="T966" s="34"/>
      <c r="U966" s="34"/>
      <c r="V966" s="34"/>
      <c r="W966" s="34"/>
      <c r="X966" s="34"/>
      <c r="Y966" s="34"/>
      <c r="Z966" s="34"/>
    </row>
    <row r="967" spans="1:26" ht="12.75" customHeight="1">
      <c r="A967" s="34"/>
      <c r="B967" s="34"/>
      <c r="C967" s="34"/>
      <c r="D967" s="1344"/>
      <c r="E967" s="1344"/>
      <c r="F967" s="1344"/>
      <c r="G967" s="1344"/>
      <c r="H967" s="34"/>
      <c r="I967" s="34"/>
      <c r="J967" s="34"/>
      <c r="K967" s="34"/>
      <c r="L967" s="34"/>
      <c r="M967" s="34"/>
      <c r="N967" s="34"/>
      <c r="O967" s="34"/>
      <c r="P967" s="34"/>
      <c r="Q967" s="34"/>
      <c r="R967" s="34"/>
      <c r="S967" s="34"/>
      <c r="T967" s="34"/>
      <c r="U967" s="34"/>
      <c r="V967" s="34"/>
      <c r="W967" s="34"/>
      <c r="X967" s="34"/>
      <c r="Y967" s="34"/>
      <c r="Z967" s="34"/>
    </row>
    <row r="968" spans="1:26" ht="12.75" customHeight="1">
      <c r="A968" s="34"/>
      <c r="B968" s="34"/>
      <c r="C968" s="34"/>
      <c r="D968" s="1344"/>
      <c r="E968" s="1344"/>
      <c r="F968" s="1344"/>
      <c r="G968" s="1344"/>
      <c r="H968" s="34"/>
      <c r="I968" s="34"/>
      <c r="J968" s="34"/>
      <c r="K968" s="34"/>
      <c r="L968" s="34"/>
      <c r="M968" s="34"/>
      <c r="N968" s="34"/>
      <c r="O968" s="34"/>
      <c r="P968" s="34"/>
      <c r="Q968" s="34"/>
      <c r="R968" s="34"/>
      <c r="S968" s="34"/>
      <c r="T968" s="34"/>
      <c r="U968" s="34"/>
      <c r="V968" s="34"/>
      <c r="W968" s="34"/>
      <c r="X968" s="34"/>
      <c r="Y968" s="34"/>
      <c r="Z968" s="34"/>
    </row>
    <row r="969" spans="1:26" ht="12.75" customHeight="1">
      <c r="A969" s="34"/>
      <c r="B969" s="34"/>
      <c r="C969" s="34"/>
      <c r="D969" s="1344"/>
      <c r="E969" s="1344"/>
      <c r="F969" s="1344"/>
      <c r="G969" s="1344"/>
      <c r="H969" s="34"/>
      <c r="I969" s="34"/>
      <c r="J969" s="34"/>
      <c r="K969" s="34"/>
      <c r="L969" s="34"/>
      <c r="M969" s="34"/>
      <c r="N969" s="34"/>
      <c r="O969" s="34"/>
      <c r="P969" s="34"/>
      <c r="Q969" s="34"/>
      <c r="R969" s="34"/>
      <c r="S969" s="34"/>
      <c r="T969" s="34"/>
      <c r="U969" s="34"/>
      <c r="V969" s="34"/>
      <c r="W969" s="34"/>
      <c r="X969" s="34"/>
      <c r="Y969" s="34"/>
      <c r="Z969" s="34"/>
    </row>
    <row r="970" spans="1:26" ht="12.75" customHeight="1">
      <c r="A970" s="34"/>
      <c r="B970" s="34"/>
      <c r="C970" s="34"/>
      <c r="D970" s="1344"/>
      <c r="E970" s="1344"/>
      <c r="F970" s="1344"/>
      <c r="G970" s="1344"/>
      <c r="H970" s="34"/>
      <c r="I970" s="34"/>
      <c r="J970" s="34"/>
      <c r="K970" s="34"/>
      <c r="L970" s="34"/>
      <c r="M970" s="34"/>
      <c r="N970" s="34"/>
      <c r="O970" s="34"/>
      <c r="P970" s="34"/>
      <c r="Q970" s="34"/>
      <c r="R970" s="34"/>
      <c r="S970" s="34"/>
      <c r="T970" s="34"/>
      <c r="U970" s="34"/>
      <c r="V970" s="34"/>
      <c r="W970" s="34"/>
      <c r="X970" s="34"/>
      <c r="Y970" s="34"/>
      <c r="Z970" s="34"/>
    </row>
    <row r="971" spans="1:26" ht="12.75" customHeight="1">
      <c r="A971" s="34"/>
      <c r="B971" s="34"/>
      <c r="C971" s="34"/>
      <c r="D971" s="1344"/>
      <c r="E971" s="1344"/>
      <c r="F971" s="1344"/>
      <c r="G971" s="1344"/>
      <c r="H971" s="34"/>
      <c r="I971" s="34"/>
      <c r="J971" s="34"/>
      <c r="K971" s="34"/>
      <c r="L971" s="34"/>
      <c r="M971" s="34"/>
      <c r="N971" s="34"/>
      <c r="O971" s="34"/>
      <c r="P971" s="34"/>
      <c r="Q971" s="34"/>
      <c r="R971" s="34"/>
      <c r="S971" s="34"/>
      <c r="T971" s="34"/>
      <c r="U971" s="34"/>
      <c r="V971" s="34"/>
      <c r="W971" s="34"/>
      <c r="X971" s="34"/>
      <c r="Y971" s="34"/>
      <c r="Z971" s="34"/>
    </row>
    <row r="972" spans="1:26" ht="12.75" customHeight="1">
      <c r="A972" s="34"/>
      <c r="B972" s="34"/>
      <c r="C972" s="34"/>
      <c r="D972" s="1344"/>
      <c r="E972" s="1344"/>
      <c r="F972" s="1344"/>
      <c r="G972" s="1344"/>
      <c r="H972" s="34"/>
      <c r="I972" s="34"/>
      <c r="J972" s="34"/>
      <c r="K972" s="34"/>
      <c r="L972" s="34"/>
      <c r="M972" s="34"/>
      <c r="N972" s="34"/>
      <c r="O972" s="34"/>
      <c r="P972" s="34"/>
      <c r="Q972" s="34"/>
      <c r="R972" s="34"/>
      <c r="S972" s="34"/>
      <c r="T972" s="34"/>
      <c r="U972" s="34"/>
      <c r="V972" s="34"/>
      <c r="W972" s="34"/>
      <c r="X972" s="34"/>
      <c r="Y972" s="34"/>
      <c r="Z972" s="34"/>
    </row>
    <row r="973" spans="1:26" ht="12.75" customHeight="1">
      <c r="A973" s="34"/>
      <c r="B973" s="34"/>
      <c r="C973" s="34"/>
      <c r="D973" s="1344"/>
      <c r="E973" s="1344"/>
      <c r="F973" s="1344"/>
      <c r="G973" s="1344"/>
      <c r="H973" s="34"/>
      <c r="I973" s="34"/>
      <c r="J973" s="34"/>
      <c r="K973" s="34"/>
      <c r="L973" s="34"/>
      <c r="M973" s="34"/>
      <c r="N973" s="34"/>
      <c r="O973" s="34"/>
      <c r="P973" s="34"/>
      <c r="Q973" s="34"/>
      <c r="R973" s="34"/>
      <c r="S973" s="34"/>
      <c r="T973" s="34"/>
      <c r="U973" s="34"/>
      <c r="V973" s="34"/>
      <c r="W973" s="34"/>
      <c r="X973" s="34"/>
      <c r="Y973" s="34"/>
      <c r="Z973" s="34"/>
    </row>
    <row r="974" spans="1:26" ht="12.75" customHeight="1">
      <c r="A974" s="34"/>
      <c r="B974" s="34"/>
      <c r="C974" s="34"/>
      <c r="D974" s="1344"/>
      <c r="E974" s="1344"/>
      <c r="F974" s="1344"/>
      <c r="G974" s="1344"/>
      <c r="H974" s="34"/>
      <c r="I974" s="34"/>
      <c r="J974" s="34"/>
      <c r="K974" s="34"/>
      <c r="L974" s="34"/>
      <c r="M974" s="34"/>
      <c r="N974" s="34"/>
      <c r="O974" s="34"/>
      <c r="P974" s="34"/>
      <c r="Q974" s="34"/>
      <c r="R974" s="34"/>
      <c r="S974" s="34"/>
      <c r="T974" s="34"/>
      <c r="U974" s="34"/>
      <c r="V974" s="34"/>
      <c r="W974" s="34"/>
      <c r="X974" s="34"/>
      <c r="Y974" s="34"/>
      <c r="Z974" s="34"/>
    </row>
    <row r="975" spans="1:26" ht="12.75" customHeight="1">
      <c r="A975" s="34"/>
      <c r="B975" s="34"/>
      <c r="C975" s="34"/>
      <c r="D975" s="1344"/>
      <c r="E975" s="1344"/>
      <c r="F975" s="1344"/>
      <c r="G975" s="1344"/>
      <c r="H975" s="34"/>
      <c r="I975" s="34"/>
      <c r="J975" s="34"/>
      <c r="K975" s="34"/>
      <c r="L975" s="34"/>
      <c r="M975" s="34"/>
      <c r="N975" s="34"/>
      <c r="O975" s="34"/>
      <c r="P975" s="34"/>
      <c r="Q975" s="34"/>
      <c r="R975" s="34"/>
      <c r="S975" s="34"/>
      <c r="T975" s="34"/>
      <c r="U975" s="34"/>
      <c r="V975" s="34"/>
      <c r="W975" s="34"/>
      <c r="X975" s="34"/>
      <c r="Y975" s="34"/>
      <c r="Z975" s="34"/>
    </row>
    <row r="976" spans="1:26" ht="12.75" customHeight="1">
      <c r="A976" s="34"/>
      <c r="B976" s="34"/>
      <c r="C976" s="34"/>
      <c r="D976" s="1344"/>
      <c r="E976" s="1344"/>
      <c r="F976" s="1344"/>
      <c r="G976" s="1344"/>
      <c r="H976" s="34"/>
      <c r="I976" s="34"/>
      <c r="J976" s="34"/>
      <c r="K976" s="34"/>
      <c r="L976" s="34"/>
      <c r="M976" s="34"/>
      <c r="N976" s="34"/>
      <c r="O976" s="34"/>
      <c r="P976" s="34"/>
      <c r="Q976" s="34"/>
      <c r="R976" s="34"/>
      <c r="S976" s="34"/>
      <c r="T976" s="34"/>
      <c r="U976" s="34"/>
      <c r="V976" s="34"/>
      <c r="W976" s="34"/>
      <c r="X976" s="34"/>
      <c r="Y976" s="34"/>
      <c r="Z976" s="34"/>
    </row>
    <row r="977" spans="1:26" ht="12.75" customHeight="1">
      <c r="A977" s="34"/>
      <c r="B977" s="34"/>
      <c r="C977" s="34"/>
      <c r="D977" s="1344"/>
      <c r="E977" s="1344"/>
      <c r="F977" s="1344"/>
      <c r="G977" s="1344"/>
      <c r="H977" s="34"/>
      <c r="I977" s="34"/>
      <c r="J977" s="34"/>
      <c r="K977" s="34"/>
      <c r="L977" s="34"/>
      <c r="M977" s="34"/>
      <c r="N977" s="34"/>
      <c r="O977" s="34"/>
      <c r="P977" s="34"/>
      <c r="Q977" s="34"/>
      <c r="R977" s="34"/>
      <c r="S977" s="34"/>
      <c r="T977" s="34"/>
      <c r="U977" s="34"/>
      <c r="V977" s="34"/>
      <c r="W977" s="34"/>
      <c r="X977" s="34"/>
      <c r="Y977" s="34"/>
      <c r="Z977" s="34"/>
    </row>
    <row r="978" spans="1:26" ht="12.75" customHeight="1">
      <c r="A978" s="34"/>
      <c r="B978" s="34"/>
      <c r="C978" s="34"/>
      <c r="D978" s="1344"/>
      <c r="E978" s="1344"/>
      <c r="F978" s="1344"/>
      <c r="G978" s="1344"/>
      <c r="H978" s="34"/>
      <c r="I978" s="34"/>
      <c r="J978" s="34"/>
      <c r="K978" s="34"/>
      <c r="L978" s="34"/>
      <c r="M978" s="34"/>
      <c r="N978" s="34"/>
      <c r="O978" s="34"/>
      <c r="P978" s="34"/>
      <c r="Q978" s="34"/>
      <c r="R978" s="34"/>
      <c r="S978" s="34"/>
      <c r="T978" s="34"/>
      <c r="U978" s="34"/>
      <c r="V978" s="34"/>
      <c r="W978" s="34"/>
      <c r="X978" s="34"/>
      <c r="Y978" s="34"/>
      <c r="Z978" s="34"/>
    </row>
    <row r="979" spans="1:26" ht="12.75" customHeight="1">
      <c r="A979" s="34"/>
      <c r="B979" s="34"/>
      <c r="C979" s="34"/>
      <c r="D979" s="1344"/>
      <c r="E979" s="1344"/>
      <c r="F979" s="1344"/>
      <c r="G979" s="1344"/>
      <c r="H979" s="34"/>
      <c r="I979" s="34"/>
      <c r="J979" s="34"/>
      <c r="K979" s="34"/>
      <c r="L979" s="34"/>
      <c r="M979" s="34"/>
      <c r="N979" s="34"/>
      <c r="O979" s="34"/>
      <c r="P979" s="34"/>
      <c r="Q979" s="34"/>
      <c r="R979" s="34"/>
      <c r="S979" s="34"/>
      <c r="T979" s="34"/>
      <c r="U979" s="34"/>
      <c r="V979" s="34"/>
      <c r="W979" s="34"/>
      <c r="X979" s="34"/>
      <c r="Y979" s="34"/>
      <c r="Z979" s="34"/>
    </row>
    <row r="980" spans="1:26" ht="12.75" customHeight="1">
      <c r="A980" s="34"/>
      <c r="B980" s="34"/>
      <c r="C980" s="34"/>
      <c r="D980" s="1344"/>
      <c r="E980" s="1344"/>
      <c r="F980" s="1344"/>
      <c r="G980" s="1344"/>
      <c r="H980" s="34"/>
      <c r="I980" s="34"/>
      <c r="J980" s="34"/>
      <c r="K980" s="34"/>
      <c r="L980" s="34"/>
      <c r="M980" s="34"/>
      <c r="N980" s="34"/>
      <c r="O980" s="34"/>
      <c r="P980" s="34"/>
      <c r="Q980" s="34"/>
      <c r="R980" s="34"/>
      <c r="S980" s="34"/>
      <c r="T980" s="34"/>
      <c r="U980" s="34"/>
      <c r="V980" s="34"/>
      <c r="W980" s="34"/>
      <c r="X980" s="34"/>
      <c r="Y980" s="34"/>
      <c r="Z980" s="34"/>
    </row>
    <row r="981" spans="1:26" ht="12.75" customHeight="1">
      <c r="A981" s="34"/>
      <c r="B981" s="34"/>
      <c r="C981" s="34"/>
      <c r="D981" s="1344"/>
      <c r="E981" s="1344"/>
      <c r="F981" s="1344"/>
      <c r="G981" s="1344"/>
      <c r="H981" s="34"/>
      <c r="I981" s="34"/>
      <c r="J981" s="34"/>
      <c r="K981" s="34"/>
      <c r="L981" s="34"/>
      <c r="M981" s="34"/>
      <c r="N981" s="34"/>
      <c r="O981" s="34"/>
      <c r="P981" s="34"/>
      <c r="Q981" s="34"/>
      <c r="R981" s="34"/>
      <c r="S981" s="34"/>
      <c r="T981" s="34"/>
      <c r="U981" s="34"/>
      <c r="V981" s="34"/>
      <c r="W981" s="34"/>
      <c r="X981" s="34"/>
      <c r="Y981" s="34"/>
      <c r="Z981" s="34"/>
    </row>
    <row r="982" spans="1:26" ht="12.75" customHeight="1">
      <c r="A982" s="34"/>
      <c r="B982" s="34"/>
      <c r="C982" s="34"/>
      <c r="D982" s="1344"/>
      <c r="E982" s="1344"/>
      <c r="F982" s="1344"/>
      <c r="G982" s="1344"/>
      <c r="H982" s="34"/>
      <c r="I982" s="34"/>
      <c r="J982" s="34"/>
      <c r="K982" s="34"/>
      <c r="L982" s="34"/>
      <c r="M982" s="34"/>
      <c r="N982" s="34"/>
      <c r="O982" s="34"/>
      <c r="P982" s="34"/>
      <c r="Q982" s="34"/>
      <c r="R982" s="34"/>
      <c r="S982" s="34"/>
      <c r="T982" s="34"/>
      <c r="U982" s="34"/>
      <c r="V982" s="34"/>
      <c r="W982" s="34"/>
      <c r="X982" s="34"/>
      <c r="Y982" s="34"/>
      <c r="Z982" s="34"/>
    </row>
    <row r="983" spans="1:26" ht="12.75" customHeight="1">
      <c r="A983" s="34"/>
      <c r="B983" s="34"/>
      <c r="C983" s="34"/>
      <c r="D983" s="1344"/>
      <c r="E983" s="1344"/>
      <c r="F983" s="1344"/>
      <c r="G983" s="1344"/>
      <c r="H983" s="34"/>
      <c r="I983" s="34"/>
      <c r="J983" s="34"/>
      <c r="K983" s="34"/>
      <c r="L983" s="34"/>
      <c r="M983" s="34"/>
      <c r="N983" s="34"/>
      <c r="O983" s="34"/>
      <c r="P983" s="34"/>
      <c r="Q983" s="34"/>
      <c r="R983" s="34"/>
      <c r="S983" s="34"/>
      <c r="T983" s="34"/>
      <c r="U983" s="34"/>
      <c r="V983" s="34"/>
      <c r="W983" s="34"/>
      <c r="X983" s="34"/>
      <c r="Y983" s="34"/>
      <c r="Z983" s="34"/>
    </row>
    <row r="984" spans="1:26" ht="12.75" customHeight="1">
      <c r="A984" s="34"/>
      <c r="B984" s="34"/>
      <c r="C984" s="34"/>
      <c r="D984" s="1344"/>
      <c r="E984" s="1344"/>
      <c r="F984" s="1344"/>
      <c r="G984" s="1344"/>
      <c r="H984" s="34"/>
      <c r="I984" s="34"/>
      <c r="J984" s="34"/>
      <c r="K984" s="34"/>
      <c r="L984" s="34"/>
      <c r="M984" s="34"/>
      <c r="N984" s="34"/>
      <c r="O984" s="34"/>
      <c r="P984" s="34"/>
      <c r="Q984" s="34"/>
      <c r="R984" s="34"/>
      <c r="S984" s="34"/>
      <c r="T984" s="34"/>
      <c r="U984" s="34"/>
      <c r="V984" s="34"/>
      <c r="W984" s="34"/>
      <c r="X984" s="34"/>
      <c r="Y984" s="34"/>
      <c r="Z984" s="34"/>
    </row>
    <row r="985" spans="1:26" ht="12.75" customHeight="1">
      <c r="A985" s="34"/>
      <c r="B985" s="34"/>
      <c r="C985" s="34"/>
      <c r="D985" s="1344"/>
      <c r="E985" s="1344"/>
      <c r="F985" s="1344"/>
      <c r="G985" s="1344"/>
      <c r="H985" s="34"/>
      <c r="I985" s="34"/>
      <c r="J985" s="34"/>
      <c r="K985" s="34"/>
      <c r="L985" s="34"/>
      <c r="M985" s="34"/>
      <c r="N985" s="34"/>
      <c r="O985" s="34"/>
      <c r="P985" s="34"/>
      <c r="Q985" s="34"/>
      <c r="R985" s="34"/>
      <c r="S985" s="34"/>
      <c r="T985" s="34"/>
      <c r="U985" s="34"/>
      <c r="V985" s="34"/>
      <c r="W985" s="34"/>
      <c r="X985" s="34"/>
      <c r="Y985" s="34"/>
      <c r="Z985" s="34"/>
    </row>
    <row r="986" spans="1:26" ht="12.75" customHeight="1">
      <c r="A986" s="34"/>
      <c r="B986" s="34"/>
      <c r="C986" s="34"/>
      <c r="D986" s="1344"/>
      <c r="E986" s="1344"/>
      <c r="F986" s="1344"/>
      <c r="G986" s="1344"/>
      <c r="H986" s="34"/>
      <c r="I986" s="34"/>
      <c r="J986" s="34"/>
      <c r="K986" s="34"/>
      <c r="L986" s="34"/>
      <c r="M986" s="34"/>
      <c r="N986" s="34"/>
      <c r="O986" s="34"/>
      <c r="P986" s="34"/>
      <c r="Q986" s="34"/>
      <c r="R986" s="34"/>
      <c r="S986" s="34"/>
      <c r="T986" s="34"/>
      <c r="U986" s="34"/>
      <c r="V986" s="34"/>
      <c r="W986" s="34"/>
      <c r="X986" s="34"/>
      <c r="Y986" s="34"/>
      <c r="Z986" s="34"/>
    </row>
    <row r="987" spans="1:26" ht="12.75" customHeight="1">
      <c r="A987" s="34"/>
      <c r="B987" s="34"/>
      <c r="C987" s="34"/>
      <c r="D987" s="1344"/>
      <c r="E987" s="1344"/>
      <c r="F987" s="1344"/>
      <c r="G987" s="1344"/>
      <c r="H987" s="34"/>
      <c r="I987" s="34"/>
      <c r="J987" s="34"/>
      <c r="K987" s="34"/>
      <c r="L987" s="34"/>
      <c r="M987" s="34"/>
      <c r="N987" s="34"/>
      <c r="O987" s="34"/>
      <c r="P987" s="34"/>
      <c r="Q987" s="34"/>
      <c r="R987" s="34"/>
      <c r="S987" s="34"/>
      <c r="T987" s="34"/>
      <c r="U987" s="34"/>
      <c r="V987" s="34"/>
      <c r="W987" s="34"/>
      <c r="X987" s="34"/>
      <c r="Y987" s="34"/>
      <c r="Z987" s="34"/>
    </row>
    <row r="988" spans="1:26" ht="12.75" customHeight="1">
      <c r="A988" s="34"/>
      <c r="B988" s="34"/>
      <c r="C988" s="34"/>
      <c r="D988" s="1344"/>
      <c r="E988" s="1344"/>
      <c r="F988" s="1344"/>
      <c r="G988" s="1344"/>
      <c r="H988" s="34"/>
      <c r="I988" s="34"/>
      <c r="J988" s="34"/>
      <c r="K988" s="34"/>
      <c r="L988" s="34"/>
      <c r="M988" s="34"/>
      <c r="N988" s="34"/>
      <c r="O988" s="34"/>
      <c r="P988" s="34"/>
      <c r="Q988" s="34"/>
      <c r="R988" s="34"/>
      <c r="S988" s="34"/>
      <c r="T988" s="34"/>
      <c r="U988" s="34"/>
      <c r="V988" s="34"/>
      <c r="W988" s="34"/>
      <c r="X988" s="34"/>
      <c r="Y988" s="34"/>
      <c r="Z988" s="34"/>
    </row>
    <row r="989" spans="1:26" ht="12.75" customHeight="1">
      <c r="A989" s="34"/>
      <c r="B989" s="34"/>
      <c r="C989" s="34"/>
      <c r="D989" s="1344"/>
      <c r="E989" s="1344"/>
      <c r="F989" s="1344"/>
      <c r="G989" s="1344"/>
      <c r="H989" s="34"/>
      <c r="I989" s="34"/>
      <c r="J989" s="34"/>
      <c r="K989" s="34"/>
      <c r="L989" s="34"/>
      <c r="M989" s="34"/>
      <c r="N989" s="34"/>
      <c r="O989" s="34"/>
      <c r="P989" s="34"/>
      <c r="Q989" s="34"/>
      <c r="R989" s="34"/>
      <c r="S989" s="34"/>
      <c r="T989" s="34"/>
      <c r="U989" s="34"/>
      <c r="V989" s="34"/>
      <c r="W989" s="34"/>
      <c r="X989" s="34"/>
      <c r="Y989" s="34"/>
      <c r="Z989" s="34"/>
    </row>
    <row r="990" spans="1:26" ht="12.75" customHeight="1">
      <c r="A990" s="34"/>
      <c r="B990" s="34"/>
      <c r="C990" s="34"/>
      <c r="D990" s="1344"/>
      <c r="E990" s="1344"/>
      <c r="F990" s="1344"/>
      <c r="G990" s="1344"/>
      <c r="H990" s="34"/>
      <c r="I990" s="34"/>
      <c r="J990" s="34"/>
      <c r="K990" s="34"/>
      <c r="L990" s="34"/>
      <c r="M990" s="34"/>
      <c r="N990" s="34"/>
      <c r="O990" s="34"/>
      <c r="P990" s="34"/>
      <c r="Q990" s="34"/>
      <c r="R990" s="34"/>
      <c r="S990" s="34"/>
      <c r="T990" s="34"/>
      <c r="U990" s="34"/>
      <c r="V990" s="34"/>
      <c r="W990" s="34"/>
      <c r="X990" s="34"/>
      <c r="Y990" s="34"/>
      <c r="Z990" s="34"/>
    </row>
    <row r="991" spans="1:26" ht="12.75" customHeight="1">
      <c r="A991" s="34"/>
      <c r="B991" s="34"/>
      <c r="C991" s="34"/>
      <c r="D991" s="1344"/>
      <c r="E991" s="1344"/>
      <c r="F991" s="1344"/>
      <c r="G991" s="1344"/>
      <c r="H991" s="34"/>
      <c r="I991" s="34"/>
      <c r="J991" s="34"/>
      <c r="K991" s="34"/>
      <c r="L991" s="34"/>
      <c r="M991" s="34"/>
      <c r="N991" s="34"/>
      <c r="O991" s="34"/>
      <c r="P991" s="34"/>
      <c r="Q991" s="34"/>
      <c r="R991" s="34"/>
      <c r="S991" s="34"/>
      <c r="T991" s="34"/>
      <c r="U991" s="34"/>
      <c r="V991" s="34"/>
      <c r="W991" s="34"/>
      <c r="X991" s="34"/>
      <c r="Y991" s="34"/>
      <c r="Z991" s="34"/>
    </row>
    <row r="992" spans="1:26" ht="12.75" customHeight="1">
      <c r="A992" s="34"/>
      <c r="B992" s="34"/>
      <c r="C992" s="34"/>
      <c r="D992" s="1344"/>
      <c r="E992" s="1344"/>
      <c r="F992" s="1344"/>
      <c r="G992" s="1344"/>
      <c r="H992" s="34"/>
      <c r="I992" s="34"/>
      <c r="J992" s="34"/>
      <c r="K992" s="34"/>
      <c r="L992" s="34"/>
      <c r="M992" s="34"/>
      <c r="N992" s="34"/>
      <c r="O992" s="34"/>
      <c r="P992" s="34"/>
      <c r="Q992" s="34"/>
      <c r="R992" s="34"/>
      <c r="S992" s="34"/>
      <c r="T992" s="34"/>
      <c r="U992" s="34"/>
      <c r="V992" s="34"/>
      <c r="W992" s="34"/>
      <c r="X992" s="34"/>
      <c r="Y992" s="34"/>
      <c r="Z992" s="34"/>
    </row>
    <row r="993" spans="1:26" ht="12.75" customHeight="1">
      <c r="A993" s="34"/>
      <c r="B993" s="34"/>
      <c r="C993" s="34"/>
      <c r="D993" s="1344"/>
      <c r="E993" s="1344"/>
      <c r="F993" s="1344"/>
      <c r="G993" s="1344"/>
      <c r="H993" s="34"/>
      <c r="I993" s="34"/>
      <c r="J993" s="34"/>
      <c r="K993" s="34"/>
      <c r="L993" s="34"/>
      <c r="M993" s="34"/>
      <c r="N993" s="34"/>
      <c r="O993" s="34"/>
      <c r="P993" s="34"/>
      <c r="Q993" s="34"/>
      <c r="R993" s="34"/>
      <c r="S993" s="34"/>
      <c r="T993" s="34"/>
      <c r="U993" s="34"/>
      <c r="V993" s="34"/>
      <c r="W993" s="34"/>
      <c r="X993" s="34"/>
      <c r="Y993" s="34"/>
      <c r="Z993" s="34"/>
    </row>
    <row r="994" spans="1:26" ht="12.75" customHeight="1">
      <c r="A994" s="34"/>
      <c r="B994" s="34"/>
      <c r="C994" s="34"/>
      <c r="D994" s="1344"/>
      <c r="E994" s="1344"/>
      <c r="F994" s="1344"/>
      <c r="G994" s="1344"/>
      <c r="H994" s="34"/>
      <c r="I994" s="34"/>
      <c r="J994" s="34"/>
      <c r="K994" s="34"/>
      <c r="L994" s="34"/>
      <c r="M994" s="34"/>
      <c r="N994" s="34"/>
      <c r="O994" s="34"/>
      <c r="P994" s="34"/>
      <c r="Q994" s="34"/>
      <c r="R994" s="34"/>
      <c r="S994" s="34"/>
      <c r="T994" s="34"/>
      <c r="U994" s="34"/>
      <c r="V994" s="34"/>
      <c r="W994" s="34"/>
      <c r="X994" s="34"/>
      <c r="Y994" s="34"/>
      <c r="Z994" s="34"/>
    </row>
    <row r="995" spans="1:26" ht="12.75" customHeight="1">
      <c r="A995" s="34"/>
      <c r="B995" s="34"/>
      <c r="C995" s="34"/>
      <c r="D995" s="1344"/>
      <c r="E995" s="1344"/>
      <c r="F995" s="1344"/>
      <c r="G995" s="1344"/>
      <c r="H995" s="34"/>
      <c r="I995" s="34"/>
      <c r="J995" s="34"/>
      <c r="K995" s="34"/>
      <c r="L995" s="34"/>
      <c r="M995" s="34"/>
      <c r="N995" s="34"/>
      <c r="O995" s="34"/>
      <c r="P995" s="34"/>
      <c r="Q995" s="34"/>
      <c r="R995" s="34"/>
      <c r="S995" s="34"/>
      <c r="T995" s="34"/>
      <c r="U995" s="34"/>
      <c r="V995" s="34"/>
      <c r="W995" s="34"/>
      <c r="X995" s="34"/>
      <c r="Y995" s="34"/>
      <c r="Z995" s="34"/>
    </row>
    <row r="996" spans="1:26" ht="12.75" customHeight="1">
      <c r="A996" s="34"/>
      <c r="B996" s="34"/>
      <c r="C996" s="34"/>
      <c r="D996" s="1344"/>
      <c r="E996" s="1344"/>
      <c r="F996" s="1344"/>
      <c r="G996" s="1344"/>
      <c r="H996" s="34"/>
      <c r="I996" s="34"/>
      <c r="J996" s="34"/>
      <c r="K996" s="34"/>
      <c r="L996" s="34"/>
      <c r="M996" s="34"/>
      <c r="N996" s="34"/>
      <c r="O996" s="34"/>
      <c r="P996" s="34"/>
      <c r="Q996" s="34"/>
      <c r="R996" s="34"/>
      <c r="S996" s="34"/>
      <c r="T996" s="34"/>
      <c r="U996" s="34"/>
      <c r="V996" s="34"/>
      <c r="W996" s="34"/>
      <c r="X996" s="34"/>
      <c r="Y996" s="34"/>
      <c r="Z996" s="34"/>
    </row>
    <row r="997" spans="1:26" ht="12.75" customHeight="1">
      <c r="A997" s="34"/>
      <c r="B997" s="34"/>
      <c r="C997" s="34"/>
      <c r="D997" s="1344"/>
      <c r="E997" s="1344"/>
      <c r="F997" s="1344"/>
      <c r="G997" s="1344"/>
      <c r="H997" s="34"/>
      <c r="I997" s="34"/>
      <c r="J997" s="34"/>
      <c r="K997" s="34"/>
      <c r="L997" s="34"/>
      <c r="M997" s="34"/>
      <c r="N997" s="34"/>
      <c r="O997" s="34"/>
      <c r="P997" s="34"/>
      <c r="Q997" s="34"/>
      <c r="R997" s="34"/>
      <c r="S997" s="34"/>
      <c r="T997" s="34"/>
      <c r="U997" s="34"/>
      <c r="V997" s="34"/>
      <c r="W997" s="34"/>
      <c r="X997" s="34"/>
      <c r="Y997" s="34"/>
      <c r="Z997" s="34"/>
    </row>
    <row r="998" spans="1:26" ht="12.75" customHeight="1">
      <c r="A998" s="34"/>
      <c r="B998" s="34"/>
      <c r="C998" s="34"/>
      <c r="D998" s="1344"/>
      <c r="E998" s="1344"/>
      <c r="F998" s="1344"/>
      <c r="G998" s="1344"/>
      <c r="H998" s="34"/>
      <c r="I998" s="34"/>
      <c r="J998" s="34"/>
      <c r="K998" s="34"/>
      <c r="L998" s="34"/>
      <c r="M998" s="34"/>
      <c r="N998" s="34"/>
      <c r="O998" s="34"/>
      <c r="P998" s="34"/>
      <c r="Q998" s="34"/>
      <c r="R998" s="34"/>
      <c r="S998" s="34"/>
      <c r="T998" s="34"/>
      <c r="U998" s="34"/>
      <c r="V998" s="34"/>
      <c r="W998" s="34"/>
      <c r="X998" s="34"/>
      <c r="Y998" s="34"/>
      <c r="Z998" s="34"/>
    </row>
    <row r="999" spans="1:26" ht="12.75" customHeight="1">
      <c r="A999" s="34"/>
      <c r="B999" s="34"/>
      <c r="C999" s="34"/>
      <c r="D999" s="1344"/>
      <c r="E999" s="1344"/>
      <c r="F999" s="1344"/>
      <c r="G999" s="1344"/>
      <c r="H999" s="34"/>
      <c r="I999" s="34"/>
      <c r="J999" s="34"/>
      <c r="K999" s="34"/>
      <c r="L999" s="34"/>
      <c r="M999" s="34"/>
      <c r="N999" s="34"/>
      <c r="O999" s="34"/>
      <c r="P999" s="34"/>
      <c r="Q999" s="34"/>
      <c r="R999" s="34"/>
      <c r="S999" s="34"/>
      <c r="T999" s="34"/>
      <c r="U999" s="34"/>
      <c r="V999" s="34"/>
      <c r="W999" s="34"/>
      <c r="X999" s="34"/>
      <c r="Y999" s="34"/>
      <c r="Z999" s="34"/>
    </row>
    <row r="1000" spans="1:26" ht="12.75" customHeight="1">
      <c r="A1000" s="34"/>
      <c r="B1000" s="34"/>
      <c r="C1000" s="34"/>
      <c r="D1000" s="1344"/>
      <c r="E1000" s="1344"/>
      <c r="F1000" s="1344"/>
      <c r="G1000" s="1344"/>
      <c r="H1000" s="34"/>
      <c r="I1000" s="34"/>
      <c r="J1000" s="34"/>
      <c r="K1000" s="34"/>
      <c r="L1000" s="34"/>
      <c r="M1000" s="34"/>
      <c r="N1000" s="34"/>
      <c r="O1000" s="34"/>
      <c r="P1000" s="34"/>
      <c r="Q1000" s="34"/>
      <c r="R1000" s="34"/>
      <c r="S1000" s="34"/>
      <c r="T1000" s="34"/>
      <c r="U1000" s="34"/>
      <c r="V1000" s="34"/>
      <c r="W1000" s="34"/>
      <c r="X1000" s="34"/>
      <c r="Y1000" s="34"/>
      <c r="Z1000" s="34"/>
    </row>
  </sheetData>
  <mergeCells count="12">
    <mergeCell ref="C46:H46"/>
    <mergeCell ref="A47:H47"/>
    <mergeCell ref="C52:D52"/>
    <mergeCell ref="A1:B1"/>
    <mergeCell ref="A2:B2"/>
    <mergeCell ref="A3:H3"/>
    <mergeCell ref="A4:H4"/>
    <mergeCell ref="A6:A7"/>
    <mergeCell ref="B6:B7"/>
    <mergeCell ref="C6:C7"/>
    <mergeCell ref="D6:D7"/>
    <mergeCell ref="E6:G6"/>
  </mergeCells>
  <pageMargins left="0" right="0" top="0.5" bottom="0" header="0" footer="0"/>
  <pageSetup paperSize="9" fitToHeight="0" orientation="portrai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election activeCell="D13" sqref="D13"/>
    </sheetView>
  </sheetViews>
  <sheetFormatPr defaultColWidth="14.42578125" defaultRowHeight="15" customHeight="1"/>
  <cols>
    <col min="1" max="1" width="4.28515625" customWidth="1"/>
    <col min="2" max="2" width="66.140625" customWidth="1"/>
    <col min="3" max="3" width="12.28515625" customWidth="1"/>
    <col min="4" max="4" width="30.140625" customWidth="1"/>
    <col min="5" max="5" width="39.140625" customWidth="1"/>
    <col min="6" max="26" width="9" customWidth="1"/>
  </cols>
  <sheetData>
    <row r="1" spans="1:26" ht="24.75" customHeight="1">
      <c r="A1" s="1557" t="s">
        <v>1630</v>
      </c>
      <c r="B1" s="1517"/>
      <c r="C1" s="2"/>
      <c r="D1" s="1345" t="s">
        <v>3585</v>
      </c>
      <c r="E1" s="128"/>
      <c r="F1" s="128"/>
      <c r="G1" s="128"/>
      <c r="H1" s="128"/>
      <c r="I1" s="128"/>
      <c r="J1" s="128"/>
      <c r="K1" s="128"/>
      <c r="L1" s="128"/>
      <c r="M1" s="128"/>
      <c r="N1" s="128"/>
      <c r="O1" s="128"/>
      <c r="P1" s="128"/>
      <c r="Q1" s="128"/>
      <c r="R1" s="128"/>
      <c r="S1" s="128"/>
      <c r="T1" s="128"/>
      <c r="U1" s="128"/>
      <c r="V1" s="128"/>
      <c r="W1" s="128"/>
      <c r="X1" s="128"/>
      <c r="Y1" s="128"/>
      <c r="Z1" s="128"/>
    </row>
    <row r="2" spans="1:26" ht="13.5" customHeight="1">
      <c r="A2" s="1563" t="s">
        <v>3859</v>
      </c>
      <c r="B2" s="1517"/>
      <c r="C2" s="2"/>
      <c r="D2" s="28"/>
      <c r="E2" s="128"/>
      <c r="F2" s="128"/>
      <c r="G2" s="128"/>
      <c r="H2" s="128"/>
      <c r="I2" s="128"/>
      <c r="J2" s="128"/>
      <c r="K2" s="128"/>
      <c r="L2" s="128"/>
      <c r="M2" s="128"/>
      <c r="N2" s="128"/>
      <c r="O2" s="128"/>
      <c r="P2" s="128"/>
      <c r="Q2" s="128"/>
      <c r="R2" s="128"/>
      <c r="S2" s="128"/>
      <c r="T2" s="128"/>
      <c r="U2" s="128"/>
      <c r="V2" s="128"/>
      <c r="W2" s="128"/>
      <c r="X2" s="128"/>
      <c r="Y2" s="128"/>
      <c r="Z2" s="128"/>
    </row>
    <row r="3" spans="1:26" ht="13.5" customHeight="1">
      <c r="A3" s="242"/>
      <c r="B3" s="242"/>
      <c r="C3" s="2"/>
      <c r="D3" s="28"/>
      <c r="E3" s="128"/>
      <c r="F3" s="128"/>
      <c r="G3" s="128"/>
      <c r="H3" s="128"/>
      <c r="I3" s="128"/>
      <c r="J3" s="128"/>
      <c r="K3" s="128"/>
      <c r="L3" s="128"/>
      <c r="M3" s="128"/>
      <c r="N3" s="128"/>
      <c r="O3" s="128"/>
      <c r="P3" s="128"/>
      <c r="Q3" s="128"/>
      <c r="R3" s="128"/>
      <c r="S3" s="128"/>
      <c r="T3" s="128"/>
      <c r="U3" s="128"/>
      <c r="V3" s="128"/>
      <c r="W3" s="128"/>
      <c r="X3" s="128"/>
      <c r="Y3" s="128"/>
      <c r="Z3" s="128"/>
    </row>
    <row r="4" spans="1:26" ht="24.75" customHeight="1">
      <c r="A4" s="1563" t="s">
        <v>3586</v>
      </c>
      <c r="B4" s="1517"/>
      <c r="C4" s="1517"/>
      <c r="D4" s="1517"/>
      <c r="E4" s="128"/>
      <c r="F4" s="128"/>
      <c r="G4" s="128"/>
      <c r="H4" s="128"/>
      <c r="I4" s="128"/>
      <c r="J4" s="128"/>
      <c r="K4" s="128"/>
      <c r="L4" s="128"/>
      <c r="M4" s="128"/>
      <c r="N4" s="128"/>
      <c r="O4" s="128"/>
      <c r="P4" s="128"/>
      <c r="Q4" s="128"/>
      <c r="R4" s="128"/>
      <c r="S4" s="128"/>
      <c r="T4" s="128"/>
      <c r="U4" s="128"/>
      <c r="V4" s="128"/>
      <c r="W4" s="128"/>
      <c r="X4" s="128"/>
      <c r="Y4" s="128"/>
      <c r="Z4" s="128"/>
    </row>
    <row r="5" spans="1:26" ht="13.5" customHeight="1">
      <c r="A5" s="35"/>
      <c r="B5" s="35"/>
      <c r="C5" s="1199"/>
      <c r="D5" s="28"/>
      <c r="E5" s="128"/>
      <c r="F5" s="128"/>
      <c r="G5" s="128"/>
      <c r="H5" s="128"/>
      <c r="I5" s="128"/>
      <c r="J5" s="128"/>
      <c r="K5" s="128"/>
      <c r="L5" s="128"/>
      <c r="M5" s="128"/>
      <c r="N5" s="128"/>
      <c r="O5" s="128"/>
      <c r="P5" s="128"/>
      <c r="Q5" s="128"/>
      <c r="R5" s="128"/>
      <c r="S5" s="128"/>
      <c r="T5" s="128"/>
      <c r="U5" s="128"/>
      <c r="V5" s="128"/>
      <c r="W5" s="128"/>
      <c r="X5" s="128"/>
      <c r="Y5" s="128"/>
      <c r="Z5" s="128"/>
    </row>
    <row r="6" spans="1:26" ht="13.5" customHeight="1">
      <c r="A6" s="1326" t="s">
        <v>6</v>
      </c>
      <c r="B6" s="1346" t="s">
        <v>3587</v>
      </c>
      <c r="C6" s="1326" t="s">
        <v>242</v>
      </c>
      <c r="D6" s="1326" t="s">
        <v>69</v>
      </c>
      <c r="E6" s="1328"/>
      <c r="F6" s="128"/>
      <c r="G6" s="128"/>
      <c r="H6" s="128"/>
      <c r="I6" s="128"/>
      <c r="J6" s="128"/>
      <c r="K6" s="128"/>
      <c r="L6" s="128"/>
      <c r="M6" s="128"/>
      <c r="N6" s="128"/>
      <c r="O6" s="128"/>
      <c r="P6" s="128"/>
      <c r="Q6" s="128"/>
      <c r="R6" s="128"/>
      <c r="S6" s="128"/>
      <c r="T6" s="128"/>
      <c r="U6" s="128"/>
      <c r="V6" s="128"/>
      <c r="W6" s="128"/>
      <c r="X6" s="128"/>
      <c r="Y6" s="128"/>
      <c r="Z6" s="128"/>
    </row>
    <row r="7" spans="1:26" ht="24.75" customHeight="1">
      <c r="A7" s="1347">
        <v>1</v>
      </c>
      <c r="B7" s="1348" t="s">
        <v>3588</v>
      </c>
      <c r="C7" s="1332"/>
      <c r="D7" s="1349"/>
      <c r="E7" s="128"/>
      <c r="F7" s="128"/>
      <c r="G7" s="128"/>
      <c r="H7" s="128"/>
      <c r="I7" s="128"/>
      <c r="J7" s="128"/>
      <c r="K7" s="128"/>
      <c r="L7" s="128"/>
      <c r="M7" s="128"/>
      <c r="N7" s="128"/>
      <c r="O7" s="128"/>
      <c r="P7" s="128"/>
      <c r="Q7" s="128"/>
      <c r="R7" s="128"/>
      <c r="S7" s="128"/>
      <c r="T7" s="128"/>
      <c r="U7" s="128"/>
      <c r="V7" s="128"/>
      <c r="W7" s="128"/>
      <c r="X7" s="128"/>
      <c r="Y7" s="128"/>
      <c r="Z7" s="128"/>
    </row>
    <row r="8" spans="1:26" ht="24.75" customHeight="1">
      <c r="A8" s="1347">
        <v>2</v>
      </c>
      <c r="B8" s="1350" t="s">
        <v>3589</v>
      </c>
      <c r="C8" s="1332"/>
      <c r="D8" s="1349"/>
      <c r="E8" s="128"/>
      <c r="F8" s="128"/>
      <c r="G8" s="128"/>
      <c r="H8" s="128"/>
      <c r="I8" s="128"/>
      <c r="J8" s="128"/>
      <c r="K8" s="128"/>
      <c r="L8" s="128"/>
      <c r="M8" s="128"/>
      <c r="N8" s="128"/>
      <c r="O8" s="128"/>
      <c r="P8" s="128"/>
      <c r="Q8" s="128"/>
      <c r="R8" s="128"/>
      <c r="S8" s="128"/>
      <c r="T8" s="128"/>
      <c r="U8" s="128"/>
      <c r="V8" s="128"/>
      <c r="W8" s="128"/>
      <c r="X8" s="128"/>
      <c r="Y8" s="128"/>
      <c r="Z8" s="128"/>
    </row>
    <row r="9" spans="1:26" ht="77.25" customHeight="1">
      <c r="A9" s="1347">
        <v>3</v>
      </c>
      <c r="B9" s="1350" t="s">
        <v>3590</v>
      </c>
      <c r="C9" s="1332">
        <v>2</v>
      </c>
      <c r="D9" s="1351"/>
      <c r="E9" s="1328"/>
      <c r="F9" s="128"/>
      <c r="G9" s="128"/>
      <c r="H9" s="128"/>
      <c r="I9" s="128"/>
      <c r="J9" s="128"/>
      <c r="K9" s="128"/>
      <c r="L9" s="128"/>
      <c r="M9" s="128"/>
      <c r="N9" s="128"/>
      <c r="O9" s="128"/>
      <c r="P9" s="128"/>
      <c r="Q9" s="128"/>
      <c r="R9" s="128"/>
      <c r="S9" s="128"/>
      <c r="T9" s="128"/>
      <c r="U9" s="128"/>
      <c r="V9" s="128"/>
      <c r="W9" s="128"/>
      <c r="X9" s="128"/>
      <c r="Y9" s="128"/>
      <c r="Z9" s="128"/>
    </row>
    <row r="10" spans="1:26" ht="24.75" customHeight="1">
      <c r="A10" s="1347">
        <v>4</v>
      </c>
      <c r="B10" s="1350" t="s">
        <v>3591</v>
      </c>
      <c r="C10" s="1332">
        <v>2</v>
      </c>
      <c r="D10" s="1351"/>
      <c r="E10" s="128"/>
      <c r="F10" s="128"/>
      <c r="G10" s="128"/>
      <c r="H10" s="128"/>
      <c r="I10" s="128"/>
      <c r="J10" s="128"/>
      <c r="K10" s="128"/>
      <c r="L10" s="128"/>
      <c r="M10" s="128"/>
      <c r="N10" s="128"/>
      <c r="O10" s="128"/>
      <c r="P10" s="128"/>
      <c r="Q10" s="128"/>
      <c r="R10" s="128"/>
      <c r="S10" s="128"/>
      <c r="T10" s="128"/>
      <c r="U10" s="128"/>
      <c r="V10" s="128"/>
      <c r="W10" s="128"/>
      <c r="X10" s="128"/>
      <c r="Y10" s="128"/>
      <c r="Z10" s="128"/>
    </row>
    <row r="11" spans="1:26" ht="24.75" customHeight="1">
      <c r="A11" s="1347">
        <v>5</v>
      </c>
      <c r="B11" s="1350" t="s">
        <v>3592</v>
      </c>
      <c r="C11" s="1332">
        <v>2</v>
      </c>
      <c r="D11" s="1351"/>
      <c r="E11" s="128"/>
      <c r="F11" s="128"/>
      <c r="G11" s="128"/>
      <c r="H11" s="128"/>
      <c r="I11" s="128"/>
      <c r="J11" s="128"/>
      <c r="K11" s="128"/>
      <c r="L11" s="128"/>
      <c r="M11" s="128"/>
      <c r="N11" s="128"/>
      <c r="O11" s="128"/>
      <c r="P11" s="128"/>
      <c r="Q11" s="128"/>
      <c r="R11" s="128"/>
      <c r="S11" s="128"/>
      <c r="T11" s="128"/>
      <c r="U11" s="128"/>
      <c r="V11" s="128"/>
      <c r="W11" s="128"/>
      <c r="X11" s="128"/>
      <c r="Y11" s="128"/>
      <c r="Z11" s="128"/>
    </row>
    <row r="12" spans="1:26" ht="24.75" customHeight="1">
      <c r="A12" s="1347">
        <v>6</v>
      </c>
      <c r="B12" s="1350" t="s">
        <v>3593</v>
      </c>
      <c r="C12" s="1352"/>
      <c r="D12" s="1332"/>
      <c r="E12" s="128"/>
      <c r="F12" s="128"/>
      <c r="G12" s="128"/>
      <c r="H12" s="128"/>
      <c r="I12" s="128"/>
      <c r="J12" s="128"/>
      <c r="K12" s="128"/>
      <c r="L12" s="128"/>
      <c r="M12" s="128"/>
      <c r="N12" s="128"/>
      <c r="O12" s="128"/>
      <c r="P12" s="128"/>
      <c r="Q12" s="128"/>
      <c r="R12" s="128"/>
      <c r="S12" s="128"/>
      <c r="T12" s="128"/>
      <c r="U12" s="128"/>
      <c r="V12" s="128"/>
      <c r="W12" s="128"/>
      <c r="X12" s="128"/>
      <c r="Y12" s="128"/>
      <c r="Z12" s="128"/>
    </row>
    <row r="13" spans="1:26" ht="24.75" customHeight="1">
      <c r="A13" s="1347">
        <v>7</v>
      </c>
      <c r="B13" s="1353"/>
      <c r="C13" s="1352"/>
      <c r="D13" s="1515" t="s">
        <v>3864</v>
      </c>
      <c r="E13" s="128"/>
      <c r="F13" s="128"/>
      <c r="G13" s="128"/>
      <c r="H13" s="128"/>
      <c r="I13" s="128"/>
      <c r="J13" s="128"/>
      <c r="K13" s="128"/>
      <c r="L13" s="128"/>
      <c r="M13" s="128"/>
      <c r="N13" s="128"/>
      <c r="O13" s="128"/>
      <c r="P13" s="128"/>
      <c r="Q13" s="128"/>
      <c r="R13" s="128"/>
      <c r="S13" s="128"/>
      <c r="T13" s="128"/>
      <c r="U13" s="128"/>
      <c r="V13" s="128"/>
      <c r="W13" s="128"/>
      <c r="X13" s="128"/>
      <c r="Y13" s="128"/>
      <c r="Z13" s="128"/>
    </row>
    <row r="14" spans="1:26" ht="24.75" customHeight="1">
      <c r="A14" s="1347">
        <v>8</v>
      </c>
      <c r="B14" s="1353"/>
      <c r="C14" s="1352"/>
      <c r="D14" s="1332"/>
      <c r="E14" s="128"/>
      <c r="F14" s="128"/>
      <c r="G14" s="128"/>
      <c r="H14" s="128"/>
      <c r="I14" s="128"/>
      <c r="J14" s="128"/>
      <c r="K14" s="128"/>
      <c r="L14" s="128"/>
      <c r="M14" s="128"/>
      <c r="N14" s="128"/>
      <c r="O14" s="128"/>
      <c r="P14" s="128"/>
      <c r="Q14" s="128"/>
      <c r="R14" s="128"/>
      <c r="S14" s="128"/>
      <c r="T14" s="128"/>
      <c r="U14" s="128"/>
      <c r="V14" s="128"/>
      <c r="W14" s="128"/>
      <c r="X14" s="128"/>
      <c r="Y14" s="128"/>
      <c r="Z14" s="128"/>
    </row>
    <row r="15" spans="1:26" ht="24.75" customHeight="1">
      <c r="A15" s="1347">
        <v>9</v>
      </c>
      <c r="B15" s="1353"/>
      <c r="C15" s="1352"/>
      <c r="D15" s="1335"/>
      <c r="E15" s="128"/>
      <c r="F15" s="128"/>
      <c r="G15" s="128"/>
      <c r="H15" s="128"/>
      <c r="I15" s="128"/>
      <c r="J15" s="128"/>
      <c r="K15" s="128"/>
      <c r="L15" s="128"/>
      <c r="M15" s="128"/>
      <c r="N15" s="128"/>
      <c r="O15" s="128"/>
      <c r="P15" s="128"/>
      <c r="Q15" s="128"/>
      <c r="R15" s="128"/>
      <c r="S15" s="128"/>
      <c r="T15" s="128"/>
      <c r="U15" s="128"/>
      <c r="V15" s="128"/>
      <c r="W15" s="128"/>
      <c r="X15" s="128"/>
      <c r="Y15" s="128"/>
      <c r="Z15" s="128"/>
    </row>
    <row r="16" spans="1:26" ht="24.75" customHeight="1">
      <c r="A16" s="1347">
        <v>10</v>
      </c>
      <c r="B16" s="1353"/>
      <c r="C16" s="1354"/>
      <c r="D16" s="1354"/>
      <c r="E16" s="128"/>
      <c r="F16" s="128"/>
      <c r="G16" s="128"/>
      <c r="H16" s="128"/>
      <c r="I16" s="128"/>
      <c r="J16" s="128"/>
      <c r="K16" s="128"/>
      <c r="L16" s="128"/>
      <c r="M16" s="128"/>
      <c r="N16" s="128"/>
      <c r="O16" s="128"/>
      <c r="P16" s="128"/>
      <c r="Q16" s="128"/>
      <c r="R16" s="128"/>
      <c r="S16" s="128"/>
      <c r="T16" s="128"/>
      <c r="U16" s="128"/>
      <c r="V16" s="128"/>
      <c r="W16" s="128"/>
      <c r="X16" s="128"/>
      <c r="Y16" s="128"/>
      <c r="Z16" s="128"/>
    </row>
    <row r="17" spans="1:26" ht="24.75" customHeight="1">
      <c r="A17" s="1347">
        <v>11</v>
      </c>
      <c r="B17" s="1353"/>
      <c r="C17" s="19"/>
      <c r="D17" s="1351"/>
      <c r="E17" s="25"/>
      <c r="F17" s="25"/>
      <c r="G17" s="128"/>
      <c r="H17" s="128"/>
      <c r="I17" s="128"/>
      <c r="J17" s="128"/>
      <c r="K17" s="128"/>
      <c r="L17" s="128"/>
      <c r="M17" s="128"/>
      <c r="N17" s="128"/>
      <c r="O17" s="128"/>
      <c r="P17" s="128"/>
      <c r="Q17" s="128"/>
      <c r="R17" s="128"/>
      <c r="S17" s="128"/>
      <c r="T17" s="128"/>
      <c r="U17" s="128"/>
      <c r="V17" s="128"/>
      <c r="W17" s="128"/>
      <c r="X17" s="128"/>
      <c r="Y17" s="128"/>
      <c r="Z17" s="128"/>
    </row>
    <row r="18" spans="1:26" ht="13.5" customHeight="1">
      <c r="A18" s="128"/>
      <c r="B18" s="1355"/>
      <c r="C18" s="28"/>
      <c r="D18" s="28"/>
      <c r="E18" s="27"/>
      <c r="F18" s="27"/>
      <c r="G18" s="128"/>
      <c r="H18" s="128"/>
      <c r="I18" s="128"/>
      <c r="J18" s="128"/>
      <c r="K18" s="128"/>
      <c r="L18" s="128"/>
      <c r="M18" s="128"/>
      <c r="N18" s="128"/>
      <c r="O18" s="128"/>
      <c r="P18" s="128"/>
      <c r="Q18" s="128"/>
      <c r="R18" s="128"/>
      <c r="S18" s="128"/>
      <c r="T18" s="128"/>
      <c r="U18" s="128"/>
      <c r="V18" s="128"/>
      <c r="W18" s="128"/>
      <c r="X18" s="128"/>
      <c r="Y18" s="128"/>
      <c r="Z18" s="128"/>
    </row>
    <row r="19" spans="1:26" ht="13.5" customHeight="1">
      <c r="A19" s="764"/>
      <c r="B19" s="27" t="s">
        <v>3594</v>
      </c>
      <c r="C19" s="27"/>
      <c r="D19" s="27" t="s">
        <v>3595</v>
      </c>
      <c r="E19" s="27"/>
      <c r="F19" s="27"/>
      <c r="G19" s="764"/>
      <c r="H19" s="764"/>
      <c r="I19" s="764"/>
      <c r="J19" s="764"/>
      <c r="K19" s="764"/>
      <c r="L19" s="764"/>
      <c r="M19" s="764"/>
      <c r="N19" s="764"/>
      <c r="O19" s="764"/>
      <c r="P19" s="764"/>
      <c r="Q19" s="764"/>
      <c r="R19" s="764"/>
      <c r="S19" s="764"/>
      <c r="T19" s="764"/>
      <c r="U19" s="764"/>
      <c r="V19" s="764"/>
      <c r="W19" s="764"/>
      <c r="X19" s="764"/>
      <c r="Y19" s="764"/>
      <c r="Z19" s="764"/>
    </row>
    <row r="20" spans="1:26" ht="13.5" customHeight="1">
      <c r="A20" s="128"/>
      <c r="B20" s="128"/>
      <c r="C20" s="28"/>
      <c r="D20" s="28"/>
      <c r="E20" s="128"/>
      <c r="F20" s="128"/>
      <c r="G20" s="128"/>
      <c r="H20" s="128"/>
      <c r="I20" s="128"/>
      <c r="J20" s="128"/>
      <c r="K20" s="128"/>
      <c r="L20" s="128"/>
      <c r="M20" s="128"/>
      <c r="N20" s="128"/>
      <c r="O20" s="128"/>
      <c r="P20" s="128"/>
      <c r="Q20" s="128"/>
      <c r="R20" s="128"/>
      <c r="S20" s="128"/>
      <c r="T20" s="128"/>
      <c r="U20" s="128"/>
      <c r="V20" s="128"/>
      <c r="W20" s="128"/>
      <c r="X20" s="128"/>
      <c r="Y20" s="128"/>
      <c r="Z20" s="128"/>
    </row>
    <row r="21" spans="1:26" ht="13.5" customHeight="1">
      <c r="A21" s="128"/>
      <c r="B21" s="128"/>
      <c r="C21" s="28"/>
      <c r="D21" s="28"/>
      <c r="E21" s="128"/>
      <c r="F21" s="128"/>
      <c r="G21" s="128"/>
      <c r="H21" s="128"/>
      <c r="I21" s="128"/>
      <c r="J21" s="128"/>
      <c r="K21" s="128"/>
      <c r="L21" s="128"/>
      <c r="M21" s="128"/>
      <c r="N21" s="128"/>
      <c r="O21" s="128"/>
      <c r="P21" s="128"/>
      <c r="Q21" s="128"/>
      <c r="R21" s="128"/>
      <c r="S21" s="128"/>
      <c r="T21" s="128"/>
      <c r="U21" s="128"/>
      <c r="V21" s="128"/>
      <c r="W21" s="128"/>
      <c r="X21" s="128"/>
      <c r="Y21" s="128"/>
      <c r="Z21" s="128"/>
    </row>
    <row r="22" spans="1:26" ht="13.5" customHeight="1">
      <c r="A22" s="128"/>
      <c r="B22" s="128"/>
      <c r="C22" s="28"/>
      <c r="D22" s="28"/>
      <c r="E22" s="128"/>
      <c r="F22" s="128"/>
      <c r="G22" s="128"/>
      <c r="H22" s="128"/>
      <c r="I22" s="128"/>
      <c r="J22" s="128"/>
      <c r="K22" s="128"/>
      <c r="L22" s="128"/>
      <c r="M22" s="128"/>
      <c r="N22" s="128"/>
      <c r="O22" s="128"/>
      <c r="P22" s="128"/>
      <c r="Q22" s="128"/>
      <c r="R22" s="128"/>
      <c r="S22" s="128"/>
      <c r="T22" s="128"/>
      <c r="U22" s="128"/>
      <c r="V22" s="128"/>
      <c r="W22" s="128"/>
      <c r="X22" s="128"/>
      <c r="Y22" s="128"/>
      <c r="Z22" s="128"/>
    </row>
    <row r="23" spans="1:26" ht="13.5" customHeight="1">
      <c r="A23" s="128"/>
      <c r="B23" s="128"/>
      <c r="C23" s="28"/>
      <c r="D23" s="28"/>
      <c r="E23" s="128"/>
      <c r="F23" s="128"/>
      <c r="G23" s="128"/>
      <c r="H23" s="128"/>
      <c r="I23" s="128"/>
      <c r="J23" s="128"/>
      <c r="K23" s="128"/>
      <c r="L23" s="128"/>
      <c r="M23" s="128"/>
      <c r="N23" s="128"/>
      <c r="O23" s="128"/>
      <c r="P23" s="128"/>
      <c r="Q23" s="128"/>
      <c r="R23" s="128"/>
      <c r="S23" s="128"/>
      <c r="T23" s="128"/>
      <c r="U23" s="128"/>
      <c r="V23" s="128"/>
      <c r="W23" s="128"/>
      <c r="X23" s="128"/>
      <c r="Y23" s="128"/>
      <c r="Z23" s="128"/>
    </row>
    <row r="24" spans="1:26" ht="13.5" customHeight="1">
      <c r="A24" s="128"/>
      <c r="B24" s="128"/>
      <c r="C24" s="28"/>
      <c r="D24" s="1514" t="s">
        <v>3863</v>
      </c>
      <c r="E24" s="128"/>
      <c r="F24" s="128"/>
      <c r="G24" s="128"/>
      <c r="H24" s="128"/>
      <c r="I24" s="128"/>
      <c r="J24" s="128"/>
      <c r="K24" s="128"/>
      <c r="L24" s="128"/>
      <c r="M24" s="128"/>
      <c r="N24" s="128"/>
      <c r="O24" s="128"/>
      <c r="P24" s="128"/>
      <c r="Q24" s="128"/>
      <c r="R24" s="128"/>
      <c r="S24" s="128"/>
      <c r="T24" s="128"/>
      <c r="U24" s="128"/>
      <c r="V24" s="128"/>
      <c r="W24" s="128"/>
      <c r="X24" s="128"/>
      <c r="Y24" s="128"/>
      <c r="Z24" s="128"/>
    </row>
    <row r="25" spans="1:26" ht="13.5" customHeight="1">
      <c r="A25" s="128"/>
      <c r="B25" s="128"/>
      <c r="C25" s="28"/>
      <c r="D25" s="28"/>
      <c r="E25" s="128"/>
      <c r="F25" s="128"/>
      <c r="G25" s="128"/>
      <c r="H25" s="128"/>
      <c r="I25" s="128"/>
      <c r="J25" s="128"/>
      <c r="K25" s="128"/>
      <c r="L25" s="128"/>
      <c r="M25" s="128"/>
      <c r="N25" s="128"/>
      <c r="O25" s="128"/>
      <c r="P25" s="128"/>
      <c r="Q25" s="128"/>
      <c r="R25" s="128"/>
      <c r="S25" s="128"/>
      <c r="T25" s="128"/>
      <c r="U25" s="128"/>
      <c r="V25" s="128"/>
      <c r="W25" s="128"/>
      <c r="X25" s="128"/>
      <c r="Y25" s="128"/>
      <c r="Z25" s="128"/>
    </row>
    <row r="26" spans="1:26" ht="13.5" customHeight="1">
      <c r="A26" s="128"/>
      <c r="B26" s="128"/>
      <c r="C26" s="28"/>
      <c r="D26" s="28"/>
      <c r="E26" s="128"/>
      <c r="F26" s="128"/>
      <c r="G26" s="128"/>
      <c r="H26" s="128"/>
      <c r="I26" s="128"/>
      <c r="J26" s="128"/>
      <c r="K26" s="128"/>
      <c r="L26" s="128"/>
      <c r="M26" s="128"/>
      <c r="N26" s="128"/>
      <c r="O26" s="128"/>
      <c r="P26" s="128"/>
      <c r="Q26" s="128"/>
      <c r="R26" s="128"/>
      <c r="S26" s="128"/>
      <c r="T26" s="128"/>
      <c r="U26" s="128"/>
      <c r="V26" s="128"/>
      <c r="W26" s="128"/>
      <c r="X26" s="128"/>
      <c r="Y26" s="128"/>
      <c r="Z26" s="128"/>
    </row>
    <row r="27" spans="1:26" ht="13.5" customHeight="1">
      <c r="A27" s="128"/>
      <c r="B27" s="128"/>
      <c r="C27" s="28"/>
      <c r="D27" s="28"/>
      <c r="E27" s="128"/>
      <c r="F27" s="128"/>
      <c r="G27" s="128"/>
      <c r="H27" s="128"/>
      <c r="I27" s="128"/>
      <c r="J27" s="128"/>
      <c r="K27" s="128"/>
      <c r="L27" s="128"/>
      <c r="M27" s="128"/>
      <c r="N27" s="128"/>
      <c r="O27" s="128"/>
      <c r="P27" s="128"/>
      <c r="Q27" s="128"/>
      <c r="R27" s="128"/>
      <c r="S27" s="128"/>
      <c r="T27" s="128"/>
      <c r="U27" s="128"/>
      <c r="V27" s="128"/>
      <c r="W27" s="128"/>
      <c r="X27" s="128"/>
      <c r="Y27" s="128"/>
      <c r="Z27" s="128"/>
    </row>
    <row r="28" spans="1:26" ht="13.5" customHeight="1">
      <c r="A28" s="128"/>
      <c r="B28" s="128"/>
      <c r="C28" s="28"/>
      <c r="D28" s="28"/>
      <c r="E28" s="128"/>
      <c r="F28" s="128"/>
      <c r="G28" s="128"/>
      <c r="H28" s="128"/>
      <c r="I28" s="128"/>
      <c r="J28" s="128"/>
      <c r="K28" s="128"/>
      <c r="L28" s="128"/>
      <c r="M28" s="128"/>
      <c r="N28" s="128"/>
      <c r="O28" s="128"/>
      <c r="P28" s="128"/>
      <c r="Q28" s="128"/>
      <c r="R28" s="128"/>
      <c r="S28" s="128"/>
      <c r="T28" s="128"/>
      <c r="U28" s="128"/>
      <c r="V28" s="128"/>
      <c r="W28" s="128"/>
      <c r="X28" s="128"/>
      <c r="Y28" s="128"/>
      <c r="Z28" s="128"/>
    </row>
    <row r="29" spans="1:26" ht="13.5" customHeight="1">
      <c r="A29" s="128"/>
      <c r="B29" s="128"/>
      <c r="C29" s="28"/>
      <c r="D29" s="28"/>
      <c r="E29" s="128"/>
      <c r="F29" s="128"/>
      <c r="G29" s="128"/>
      <c r="H29" s="128"/>
      <c r="I29" s="128"/>
      <c r="J29" s="128"/>
      <c r="K29" s="128"/>
      <c r="L29" s="128"/>
      <c r="M29" s="128"/>
      <c r="N29" s="128"/>
      <c r="O29" s="128"/>
      <c r="P29" s="128"/>
      <c r="Q29" s="128"/>
      <c r="R29" s="128"/>
      <c r="S29" s="128"/>
      <c r="T29" s="128"/>
      <c r="U29" s="128"/>
      <c r="V29" s="128"/>
      <c r="W29" s="128"/>
      <c r="X29" s="128"/>
      <c r="Y29" s="128"/>
      <c r="Z29" s="128"/>
    </row>
    <row r="30" spans="1:26" ht="13.5" customHeight="1">
      <c r="A30" s="128"/>
      <c r="B30" s="128"/>
      <c r="C30" s="28"/>
      <c r="D30" s="28"/>
      <c r="E30" s="128"/>
      <c r="F30" s="128"/>
      <c r="G30" s="128"/>
      <c r="H30" s="128"/>
      <c r="I30" s="128"/>
      <c r="J30" s="128"/>
      <c r="K30" s="128"/>
      <c r="L30" s="128"/>
      <c r="M30" s="128"/>
      <c r="N30" s="128"/>
      <c r="O30" s="128"/>
      <c r="P30" s="128"/>
      <c r="Q30" s="128"/>
      <c r="R30" s="128"/>
      <c r="S30" s="128"/>
      <c r="T30" s="128"/>
      <c r="U30" s="128"/>
      <c r="V30" s="128"/>
      <c r="W30" s="128"/>
      <c r="X30" s="128"/>
      <c r="Y30" s="128"/>
      <c r="Z30" s="128"/>
    </row>
    <row r="31" spans="1:26" ht="13.5" customHeight="1">
      <c r="A31" s="128"/>
      <c r="B31" s="128"/>
      <c r="C31" s="28"/>
      <c r="D31" s="28"/>
      <c r="E31" s="128"/>
      <c r="F31" s="128"/>
      <c r="G31" s="128"/>
      <c r="H31" s="128"/>
      <c r="I31" s="128"/>
      <c r="J31" s="128"/>
      <c r="K31" s="128"/>
      <c r="L31" s="128"/>
      <c r="M31" s="128"/>
      <c r="N31" s="128"/>
      <c r="O31" s="128"/>
      <c r="P31" s="128"/>
      <c r="Q31" s="128"/>
      <c r="R31" s="128"/>
      <c r="S31" s="128"/>
      <c r="T31" s="128"/>
      <c r="U31" s="128"/>
      <c r="V31" s="128"/>
      <c r="W31" s="128"/>
      <c r="X31" s="128"/>
      <c r="Y31" s="128"/>
      <c r="Z31" s="128"/>
    </row>
    <row r="32" spans="1:26" ht="13.5" customHeight="1">
      <c r="A32" s="128"/>
      <c r="B32" s="128"/>
      <c r="C32" s="28"/>
      <c r="D32" s="28"/>
      <c r="E32" s="128"/>
      <c r="F32" s="128"/>
      <c r="G32" s="128"/>
      <c r="H32" s="128"/>
      <c r="I32" s="128"/>
      <c r="J32" s="128"/>
      <c r="K32" s="128"/>
      <c r="L32" s="128"/>
      <c r="M32" s="128"/>
      <c r="N32" s="128"/>
      <c r="O32" s="128"/>
      <c r="P32" s="128"/>
      <c r="Q32" s="128"/>
      <c r="R32" s="128"/>
      <c r="S32" s="128"/>
      <c r="T32" s="128"/>
      <c r="U32" s="128"/>
      <c r="V32" s="128"/>
      <c r="W32" s="128"/>
      <c r="X32" s="128"/>
      <c r="Y32" s="128"/>
      <c r="Z32" s="128"/>
    </row>
    <row r="33" spans="1:26" ht="13.5" customHeight="1">
      <c r="A33" s="128"/>
      <c r="B33" s="128"/>
      <c r="C33" s="28"/>
      <c r="D33" s="28"/>
      <c r="E33" s="128"/>
      <c r="F33" s="128"/>
      <c r="G33" s="128"/>
      <c r="H33" s="128"/>
      <c r="I33" s="128"/>
      <c r="J33" s="128"/>
      <c r="K33" s="128"/>
      <c r="L33" s="128"/>
      <c r="M33" s="128"/>
      <c r="N33" s="128"/>
      <c r="O33" s="128"/>
      <c r="P33" s="128"/>
      <c r="Q33" s="128"/>
      <c r="R33" s="128"/>
      <c r="S33" s="128"/>
      <c r="T33" s="128"/>
      <c r="U33" s="128"/>
      <c r="V33" s="128"/>
      <c r="W33" s="128"/>
      <c r="X33" s="128"/>
      <c r="Y33" s="128"/>
      <c r="Z33" s="128"/>
    </row>
    <row r="34" spans="1:26" ht="13.5" customHeight="1">
      <c r="A34" s="128"/>
      <c r="B34" s="128"/>
      <c r="C34" s="28"/>
      <c r="D34" s="28"/>
      <c r="E34" s="128"/>
      <c r="F34" s="128"/>
      <c r="G34" s="128"/>
      <c r="H34" s="128"/>
      <c r="I34" s="128"/>
      <c r="J34" s="128"/>
      <c r="K34" s="128"/>
      <c r="L34" s="128"/>
      <c r="M34" s="128"/>
      <c r="N34" s="128"/>
      <c r="O34" s="128"/>
      <c r="P34" s="128"/>
      <c r="Q34" s="128"/>
      <c r="R34" s="128"/>
      <c r="S34" s="128"/>
      <c r="T34" s="128"/>
      <c r="U34" s="128"/>
      <c r="V34" s="128"/>
      <c r="W34" s="128"/>
      <c r="X34" s="128"/>
      <c r="Y34" s="128"/>
      <c r="Z34" s="128"/>
    </row>
    <row r="35" spans="1:26" ht="13.5" customHeight="1">
      <c r="A35" s="128"/>
      <c r="B35" s="128"/>
      <c r="C35" s="28"/>
      <c r="D35" s="28"/>
      <c r="E35" s="128"/>
      <c r="F35" s="128"/>
      <c r="G35" s="128"/>
      <c r="H35" s="128"/>
      <c r="I35" s="128"/>
      <c r="J35" s="128"/>
      <c r="K35" s="128"/>
      <c r="L35" s="128"/>
      <c r="M35" s="128"/>
      <c r="N35" s="128"/>
      <c r="O35" s="128"/>
      <c r="P35" s="128"/>
      <c r="Q35" s="128"/>
      <c r="R35" s="128"/>
      <c r="S35" s="128"/>
      <c r="T35" s="128"/>
      <c r="U35" s="128"/>
      <c r="V35" s="128"/>
      <c r="W35" s="128"/>
      <c r="X35" s="128"/>
      <c r="Y35" s="128"/>
      <c r="Z35" s="128"/>
    </row>
    <row r="36" spans="1:26" ht="13.5" customHeight="1">
      <c r="A36" s="128"/>
      <c r="B36" s="128"/>
      <c r="C36" s="28"/>
      <c r="D36" s="28"/>
      <c r="E36" s="128"/>
      <c r="F36" s="128"/>
      <c r="G36" s="128"/>
      <c r="H36" s="128"/>
      <c r="I36" s="128"/>
      <c r="J36" s="128"/>
      <c r="K36" s="128"/>
      <c r="L36" s="128"/>
      <c r="M36" s="128"/>
      <c r="N36" s="128"/>
      <c r="O36" s="128"/>
      <c r="P36" s="128"/>
      <c r="Q36" s="128"/>
      <c r="R36" s="128"/>
      <c r="S36" s="128"/>
      <c r="T36" s="128"/>
      <c r="U36" s="128"/>
      <c r="V36" s="128"/>
      <c r="W36" s="128"/>
      <c r="X36" s="128"/>
      <c r="Y36" s="128"/>
      <c r="Z36" s="128"/>
    </row>
    <row r="37" spans="1:26" ht="13.5" customHeight="1">
      <c r="A37" s="128"/>
      <c r="B37" s="128"/>
      <c r="C37" s="28"/>
      <c r="D37" s="28"/>
      <c r="E37" s="128"/>
      <c r="F37" s="128"/>
      <c r="G37" s="128"/>
      <c r="H37" s="128"/>
      <c r="I37" s="128"/>
      <c r="J37" s="128"/>
      <c r="K37" s="128"/>
      <c r="L37" s="128"/>
      <c r="M37" s="128"/>
      <c r="N37" s="128"/>
      <c r="O37" s="128"/>
      <c r="P37" s="128"/>
      <c r="Q37" s="128"/>
      <c r="R37" s="128"/>
      <c r="S37" s="128"/>
      <c r="T37" s="128"/>
      <c r="U37" s="128"/>
      <c r="V37" s="128"/>
      <c r="W37" s="128"/>
      <c r="X37" s="128"/>
      <c r="Y37" s="128"/>
      <c r="Z37" s="128"/>
    </row>
    <row r="38" spans="1:26" ht="13.5" customHeight="1">
      <c r="A38" s="128"/>
      <c r="B38" s="128"/>
      <c r="C38" s="28"/>
      <c r="D38" s="28"/>
      <c r="E38" s="128"/>
      <c r="F38" s="128"/>
      <c r="G38" s="128"/>
      <c r="H38" s="128"/>
      <c r="I38" s="128"/>
      <c r="J38" s="128"/>
      <c r="K38" s="128"/>
      <c r="L38" s="128"/>
      <c r="M38" s="128"/>
      <c r="N38" s="128"/>
      <c r="O38" s="128"/>
      <c r="P38" s="128"/>
      <c r="Q38" s="128"/>
      <c r="R38" s="128"/>
      <c r="S38" s="128"/>
      <c r="T38" s="128"/>
      <c r="U38" s="128"/>
      <c r="V38" s="128"/>
      <c r="W38" s="128"/>
      <c r="X38" s="128"/>
      <c r="Y38" s="128"/>
      <c r="Z38" s="128"/>
    </row>
    <row r="39" spans="1:26" ht="13.5" customHeight="1">
      <c r="A39" s="128"/>
      <c r="B39" s="128"/>
      <c r="C39" s="28"/>
      <c r="D39" s="28"/>
      <c r="E39" s="128"/>
      <c r="F39" s="128"/>
      <c r="G39" s="128"/>
      <c r="H39" s="128"/>
      <c r="I39" s="128"/>
      <c r="J39" s="128"/>
      <c r="K39" s="128"/>
      <c r="L39" s="128"/>
      <c r="M39" s="128"/>
      <c r="N39" s="128"/>
      <c r="O39" s="128"/>
      <c r="P39" s="128"/>
      <c r="Q39" s="128"/>
      <c r="R39" s="128"/>
      <c r="S39" s="128"/>
      <c r="T39" s="128"/>
      <c r="U39" s="128"/>
      <c r="V39" s="128"/>
      <c r="W39" s="128"/>
      <c r="X39" s="128"/>
      <c r="Y39" s="128"/>
      <c r="Z39" s="128"/>
    </row>
    <row r="40" spans="1:26" ht="13.5" customHeight="1">
      <c r="A40" s="128"/>
      <c r="B40" s="128"/>
      <c r="C40" s="28"/>
      <c r="D40" s="28"/>
      <c r="E40" s="128"/>
      <c r="F40" s="128"/>
      <c r="G40" s="128"/>
      <c r="H40" s="128"/>
      <c r="I40" s="128"/>
      <c r="J40" s="128"/>
      <c r="K40" s="128"/>
      <c r="L40" s="128"/>
      <c r="M40" s="128"/>
      <c r="N40" s="128"/>
      <c r="O40" s="128"/>
      <c r="P40" s="128"/>
      <c r="Q40" s="128"/>
      <c r="R40" s="128"/>
      <c r="S40" s="128"/>
      <c r="T40" s="128"/>
      <c r="U40" s="128"/>
      <c r="V40" s="128"/>
      <c r="W40" s="128"/>
      <c r="X40" s="128"/>
      <c r="Y40" s="128"/>
      <c r="Z40" s="128"/>
    </row>
    <row r="41" spans="1:26" ht="13.5" customHeight="1">
      <c r="A41" s="128"/>
      <c r="B41" s="128"/>
      <c r="C41" s="28"/>
      <c r="D41" s="28"/>
      <c r="E41" s="128"/>
      <c r="F41" s="128"/>
      <c r="G41" s="128"/>
      <c r="H41" s="128"/>
      <c r="I41" s="128"/>
      <c r="J41" s="128"/>
      <c r="K41" s="128"/>
      <c r="L41" s="128"/>
      <c r="M41" s="128"/>
      <c r="N41" s="128"/>
      <c r="O41" s="128"/>
      <c r="P41" s="128"/>
      <c r="Q41" s="128"/>
      <c r="R41" s="128"/>
      <c r="S41" s="128"/>
      <c r="T41" s="128"/>
      <c r="U41" s="128"/>
      <c r="V41" s="128"/>
      <c r="W41" s="128"/>
      <c r="X41" s="128"/>
      <c r="Y41" s="128"/>
      <c r="Z41" s="128"/>
    </row>
    <row r="42" spans="1:26" ht="13.5" customHeight="1">
      <c r="A42" s="128"/>
      <c r="B42" s="128"/>
      <c r="C42" s="28"/>
      <c r="D42" s="28"/>
      <c r="E42" s="128"/>
      <c r="F42" s="128"/>
      <c r="G42" s="128"/>
      <c r="H42" s="128"/>
      <c r="I42" s="128"/>
      <c r="J42" s="128"/>
      <c r="K42" s="128"/>
      <c r="L42" s="128"/>
      <c r="M42" s="128"/>
      <c r="N42" s="128"/>
      <c r="O42" s="128"/>
      <c r="P42" s="128"/>
      <c r="Q42" s="128"/>
      <c r="R42" s="128"/>
      <c r="S42" s="128"/>
      <c r="T42" s="128"/>
      <c r="U42" s="128"/>
      <c r="V42" s="128"/>
      <c r="W42" s="128"/>
      <c r="X42" s="128"/>
      <c r="Y42" s="128"/>
      <c r="Z42" s="128"/>
    </row>
    <row r="43" spans="1:26" ht="13.5" customHeight="1">
      <c r="A43" s="128"/>
      <c r="B43" s="128"/>
      <c r="C43" s="28"/>
      <c r="D43" s="28"/>
      <c r="E43" s="128"/>
      <c r="F43" s="128"/>
      <c r="G43" s="128"/>
      <c r="H43" s="128"/>
      <c r="I43" s="128"/>
      <c r="J43" s="128"/>
      <c r="K43" s="128"/>
      <c r="L43" s="128"/>
      <c r="M43" s="128"/>
      <c r="N43" s="128"/>
      <c r="O43" s="128"/>
      <c r="P43" s="128"/>
      <c r="Q43" s="128"/>
      <c r="R43" s="128"/>
      <c r="S43" s="128"/>
      <c r="T43" s="128"/>
      <c r="U43" s="128"/>
      <c r="V43" s="128"/>
      <c r="W43" s="128"/>
      <c r="X43" s="128"/>
      <c r="Y43" s="128"/>
      <c r="Z43" s="128"/>
    </row>
    <row r="44" spans="1:26" ht="13.5" customHeight="1">
      <c r="A44" s="128"/>
      <c r="B44" s="128"/>
      <c r="C44" s="28"/>
      <c r="D44" s="28"/>
      <c r="E44" s="128"/>
      <c r="F44" s="128"/>
      <c r="G44" s="128"/>
      <c r="H44" s="128"/>
      <c r="I44" s="128"/>
      <c r="J44" s="128"/>
      <c r="K44" s="128"/>
      <c r="L44" s="128"/>
      <c r="M44" s="128"/>
      <c r="N44" s="128"/>
      <c r="O44" s="128"/>
      <c r="P44" s="128"/>
      <c r="Q44" s="128"/>
      <c r="R44" s="128"/>
      <c r="S44" s="128"/>
      <c r="T44" s="128"/>
      <c r="U44" s="128"/>
      <c r="V44" s="128"/>
      <c r="W44" s="128"/>
      <c r="X44" s="128"/>
      <c r="Y44" s="128"/>
      <c r="Z44" s="128"/>
    </row>
    <row r="45" spans="1:26" ht="13.5" customHeight="1">
      <c r="A45" s="128"/>
      <c r="B45" s="128"/>
      <c r="C45" s="28"/>
      <c r="D45" s="28"/>
      <c r="E45" s="128"/>
      <c r="F45" s="128"/>
      <c r="G45" s="128"/>
      <c r="H45" s="128"/>
      <c r="I45" s="128"/>
      <c r="J45" s="128"/>
      <c r="K45" s="128"/>
      <c r="L45" s="128"/>
      <c r="M45" s="128"/>
      <c r="N45" s="128"/>
      <c r="O45" s="128"/>
      <c r="P45" s="128"/>
      <c r="Q45" s="128"/>
      <c r="R45" s="128"/>
      <c r="S45" s="128"/>
      <c r="T45" s="128"/>
      <c r="U45" s="128"/>
      <c r="V45" s="128"/>
      <c r="W45" s="128"/>
      <c r="X45" s="128"/>
      <c r="Y45" s="128"/>
      <c r="Z45" s="128"/>
    </row>
    <row r="46" spans="1:26" ht="13.5" customHeight="1">
      <c r="A46" s="128"/>
      <c r="B46" s="128"/>
      <c r="C46" s="28"/>
      <c r="D46" s="28"/>
      <c r="E46" s="128"/>
      <c r="F46" s="128"/>
      <c r="G46" s="128"/>
      <c r="H46" s="128"/>
      <c r="I46" s="128"/>
      <c r="J46" s="128"/>
      <c r="K46" s="128"/>
      <c r="L46" s="128"/>
      <c r="M46" s="128"/>
      <c r="N46" s="128"/>
      <c r="O46" s="128"/>
      <c r="P46" s="128"/>
      <c r="Q46" s="128"/>
      <c r="R46" s="128"/>
      <c r="S46" s="128"/>
      <c r="T46" s="128"/>
      <c r="U46" s="128"/>
      <c r="V46" s="128"/>
      <c r="W46" s="128"/>
      <c r="X46" s="128"/>
      <c r="Y46" s="128"/>
      <c r="Z46" s="128"/>
    </row>
    <row r="47" spans="1:26" ht="13.5" customHeight="1">
      <c r="A47" s="128"/>
      <c r="B47" s="128"/>
      <c r="C47" s="28"/>
      <c r="D47" s="28"/>
      <c r="E47" s="128"/>
      <c r="F47" s="128"/>
      <c r="G47" s="128"/>
      <c r="H47" s="128"/>
      <c r="I47" s="128"/>
      <c r="J47" s="128"/>
      <c r="K47" s="128"/>
      <c r="L47" s="128"/>
      <c r="M47" s="128"/>
      <c r="N47" s="128"/>
      <c r="O47" s="128"/>
      <c r="P47" s="128"/>
      <c r="Q47" s="128"/>
      <c r="R47" s="128"/>
      <c r="S47" s="128"/>
      <c r="T47" s="128"/>
      <c r="U47" s="128"/>
      <c r="V47" s="128"/>
      <c r="W47" s="128"/>
      <c r="X47" s="128"/>
      <c r="Y47" s="128"/>
      <c r="Z47" s="128"/>
    </row>
    <row r="48" spans="1:26" ht="13.5" customHeight="1">
      <c r="A48" s="128"/>
      <c r="B48" s="128"/>
      <c r="C48" s="28"/>
      <c r="D48" s="28"/>
      <c r="E48" s="128"/>
      <c r="F48" s="128"/>
      <c r="G48" s="128"/>
      <c r="H48" s="128"/>
      <c r="I48" s="128"/>
      <c r="J48" s="128"/>
      <c r="K48" s="128"/>
      <c r="L48" s="128"/>
      <c r="M48" s="128"/>
      <c r="N48" s="128"/>
      <c r="O48" s="128"/>
      <c r="P48" s="128"/>
      <c r="Q48" s="128"/>
      <c r="R48" s="128"/>
      <c r="S48" s="128"/>
      <c r="T48" s="128"/>
      <c r="U48" s="128"/>
      <c r="V48" s="128"/>
      <c r="W48" s="128"/>
      <c r="X48" s="128"/>
      <c r="Y48" s="128"/>
      <c r="Z48" s="128"/>
    </row>
    <row r="49" spans="1:26" ht="13.5" customHeight="1">
      <c r="A49" s="128"/>
      <c r="B49" s="128"/>
      <c r="C49" s="28"/>
      <c r="D49" s="28"/>
      <c r="E49" s="128"/>
      <c r="F49" s="128"/>
      <c r="G49" s="128"/>
      <c r="H49" s="128"/>
      <c r="I49" s="128"/>
      <c r="J49" s="128"/>
      <c r="K49" s="128"/>
      <c r="L49" s="128"/>
      <c r="M49" s="128"/>
      <c r="N49" s="128"/>
      <c r="O49" s="128"/>
      <c r="P49" s="128"/>
      <c r="Q49" s="128"/>
      <c r="R49" s="128"/>
      <c r="S49" s="128"/>
      <c r="T49" s="128"/>
      <c r="U49" s="128"/>
      <c r="V49" s="128"/>
      <c r="W49" s="128"/>
      <c r="X49" s="128"/>
      <c r="Y49" s="128"/>
      <c r="Z49" s="128"/>
    </row>
    <row r="50" spans="1:26" ht="13.5" customHeight="1">
      <c r="A50" s="128"/>
      <c r="B50" s="128"/>
      <c r="C50" s="28"/>
      <c r="D50" s="28"/>
      <c r="E50" s="128"/>
      <c r="F50" s="128"/>
      <c r="G50" s="128"/>
      <c r="H50" s="128"/>
      <c r="I50" s="128"/>
      <c r="J50" s="128"/>
      <c r="K50" s="128"/>
      <c r="L50" s="128"/>
      <c r="M50" s="128"/>
      <c r="N50" s="128"/>
      <c r="O50" s="128"/>
      <c r="P50" s="128"/>
      <c r="Q50" s="128"/>
      <c r="R50" s="128"/>
      <c r="S50" s="128"/>
      <c r="T50" s="128"/>
      <c r="U50" s="128"/>
      <c r="V50" s="128"/>
      <c r="W50" s="128"/>
      <c r="X50" s="128"/>
      <c r="Y50" s="128"/>
      <c r="Z50" s="128"/>
    </row>
    <row r="51" spans="1:26" ht="13.5" customHeight="1">
      <c r="A51" s="128"/>
      <c r="B51" s="128"/>
      <c r="C51" s="28"/>
      <c r="D51" s="28"/>
      <c r="E51" s="128"/>
      <c r="F51" s="128"/>
      <c r="G51" s="128"/>
      <c r="H51" s="128"/>
      <c r="I51" s="128"/>
      <c r="J51" s="128"/>
      <c r="K51" s="128"/>
      <c r="L51" s="128"/>
      <c r="M51" s="128"/>
      <c r="N51" s="128"/>
      <c r="O51" s="128"/>
      <c r="P51" s="128"/>
      <c r="Q51" s="128"/>
      <c r="R51" s="128"/>
      <c r="S51" s="128"/>
      <c r="T51" s="128"/>
      <c r="U51" s="128"/>
      <c r="V51" s="128"/>
      <c r="W51" s="128"/>
      <c r="X51" s="128"/>
      <c r="Y51" s="128"/>
      <c r="Z51" s="128"/>
    </row>
    <row r="52" spans="1:26" ht="13.5" customHeight="1">
      <c r="A52" s="128"/>
      <c r="B52" s="128"/>
      <c r="C52" s="28"/>
      <c r="D52" s="28"/>
      <c r="E52" s="128"/>
      <c r="F52" s="128"/>
      <c r="G52" s="128"/>
      <c r="H52" s="128"/>
      <c r="I52" s="128"/>
      <c r="J52" s="128"/>
      <c r="K52" s="128"/>
      <c r="L52" s="128"/>
      <c r="M52" s="128"/>
      <c r="N52" s="128"/>
      <c r="O52" s="128"/>
      <c r="P52" s="128"/>
      <c r="Q52" s="128"/>
      <c r="R52" s="128"/>
      <c r="S52" s="128"/>
      <c r="T52" s="128"/>
      <c r="U52" s="128"/>
      <c r="V52" s="128"/>
      <c r="W52" s="128"/>
      <c r="X52" s="128"/>
      <c r="Y52" s="128"/>
      <c r="Z52" s="128"/>
    </row>
    <row r="53" spans="1:26" ht="13.5" customHeight="1">
      <c r="A53" s="128"/>
      <c r="B53" s="128"/>
      <c r="C53" s="28"/>
      <c r="D53" s="28"/>
      <c r="E53" s="128"/>
      <c r="F53" s="128"/>
      <c r="G53" s="128"/>
      <c r="H53" s="128"/>
      <c r="I53" s="128"/>
      <c r="J53" s="128"/>
      <c r="K53" s="128"/>
      <c r="L53" s="128"/>
      <c r="M53" s="128"/>
      <c r="N53" s="128"/>
      <c r="O53" s="128"/>
      <c r="P53" s="128"/>
      <c r="Q53" s="128"/>
      <c r="R53" s="128"/>
      <c r="S53" s="128"/>
      <c r="T53" s="128"/>
      <c r="U53" s="128"/>
      <c r="V53" s="128"/>
      <c r="W53" s="128"/>
      <c r="X53" s="128"/>
      <c r="Y53" s="128"/>
      <c r="Z53" s="128"/>
    </row>
    <row r="54" spans="1:26" ht="13.5" customHeight="1">
      <c r="A54" s="128"/>
      <c r="B54" s="128"/>
      <c r="C54" s="28"/>
      <c r="D54" s="28"/>
      <c r="E54" s="128"/>
      <c r="F54" s="128"/>
      <c r="G54" s="128"/>
      <c r="H54" s="128"/>
      <c r="I54" s="128"/>
      <c r="J54" s="128"/>
      <c r="K54" s="128"/>
      <c r="L54" s="128"/>
      <c r="M54" s="128"/>
      <c r="N54" s="128"/>
      <c r="O54" s="128"/>
      <c r="P54" s="128"/>
      <c r="Q54" s="128"/>
      <c r="R54" s="128"/>
      <c r="S54" s="128"/>
      <c r="T54" s="128"/>
      <c r="U54" s="128"/>
      <c r="V54" s="128"/>
      <c r="W54" s="128"/>
      <c r="X54" s="128"/>
      <c r="Y54" s="128"/>
      <c r="Z54" s="128"/>
    </row>
    <row r="55" spans="1:26" ht="13.5" customHeight="1">
      <c r="A55" s="128"/>
      <c r="B55" s="128"/>
      <c r="C55" s="28"/>
      <c r="D55" s="28"/>
      <c r="E55" s="128"/>
      <c r="F55" s="128"/>
      <c r="G55" s="128"/>
      <c r="H55" s="128"/>
      <c r="I55" s="128"/>
      <c r="J55" s="128"/>
      <c r="K55" s="128"/>
      <c r="L55" s="128"/>
      <c r="M55" s="128"/>
      <c r="N55" s="128"/>
      <c r="O55" s="128"/>
      <c r="P55" s="128"/>
      <c r="Q55" s="128"/>
      <c r="R55" s="128"/>
      <c r="S55" s="128"/>
      <c r="T55" s="128"/>
      <c r="U55" s="128"/>
      <c r="V55" s="128"/>
      <c r="W55" s="128"/>
      <c r="X55" s="128"/>
      <c r="Y55" s="128"/>
      <c r="Z55" s="128"/>
    </row>
    <row r="56" spans="1:26" ht="13.5" customHeight="1">
      <c r="A56" s="128"/>
      <c r="B56" s="128"/>
      <c r="C56" s="28"/>
      <c r="D56" s="28"/>
      <c r="E56" s="128"/>
      <c r="F56" s="128"/>
      <c r="G56" s="128"/>
      <c r="H56" s="128"/>
      <c r="I56" s="128"/>
      <c r="J56" s="128"/>
      <c r="K56" s="128"/>
      <c r="L56" s="128"/>
      <c r="M56" s="128"/>
      <c r="N56" s="128"/>
      <c r="O56" s="128"/>
      <c r="P56" s="128"/>
      <c r="Q56" s="128"/>
      <c r="R56" s="128"/>
      <c r="S56" s="128"/>
      <c r="T56" s="128"/>
      <c r="U56" s="128"/>
      <c r="V56" s="128"/>
      <c r="W56" s="128"/>
      <c r="X56" s="128"/>
      <c r="Y56" s="128"/>
      <c r="Z56" s="128"/>
    </row>
    <row r="57" spans="1:26" ht="13.5" customHeight="1">
      <c r="A57" s="128"/>
      <c r="B57" s="128"/>
      <c r="C57" s="28"/>
      <c r="D57" s="28"/>
      <c r="E57" s="128"/>
      <c r="F57" s="128"/>
      <c r="G57" s="128"/>
      <c r="H57" s="128"/>
      <c r="I57" s="128"/>
      <c r="J57" s="128"/>
      <c r="K57" s="128"/>
      <c r="L57" s="128"/>
      <c r="M57" s="128"/>
      <c r="N57" s="128"/>
      <c r="O57" s="128"/>
      <c r="P57" s="128"/>
      <c r="Q57" s="128"/>
      <c r="R57" s="128"/>
      <c r="S57" s="128"/>
      <c r="T57" s="128"/>
      <c r="U57" s="128"/>
      <c r="V57" s="128"/>
      <c r="W57" s="128"/>
      <c r="X57" s="128"/>
      <c r="Y57" s="128"/>
      <c r="Z57" s="128"/>
    </row>
    <row r="58" spans="1:26" ht="13.5" customHeight="1">
      <c r="A58" s="128"/>
      <c r="B58" s="128"/>
      <c r="C58" s="28"/>
      <c r="D58" s="28"/>
      <c r="E58" s="128"/>
      <c r="F58" s="128"/>
      <c r="G58" s="128"/>
      <c r="H58" s="128"/>
      <c r="I58" s="128"/>
      <c r="J58" s="128"/>
      <c r="K58" s="128"/>
      <c r="L58" s="128"/>
      <c r="M58" s="128"/>
      <c r="N58" s="128"/>
      <c r="O58" s="128"/>
      <c r="P58" s="128"/>
      <c r="Q58" s="128"/>
      <c r="R58" s="128"/>
      <c r="S58" s="128"/>
      <c r="T58" s="128"/>
      <c r="U58" s="128"/>
      <c r="V58" s="128"/>
      <c r="W58" s="128"/>
      <c r="X58" s="128"/>
      <c r="Y58" s="128"/>
      <c r="Z58" s="128"/>
    </row>
    <row r="59" spans="1:26" ht="13.5" customHeight="1">
      <c r="A59" s="128"/>
      <c r="B59" s="128"/>
      <c r="C59" s="28"/>
      <c r="D59" s="28"/>
      <c r="E59" s="128"/>
      <c r="F59" s="128"/>
      <c r="G59" s="128"/>
      <c r="H59" s="128"/>
      <c r="I59" s="128"/>
      <c r="J59" s="128"/>
      <c r="K59" s="128"/>
      <c r="L59" s="128"/>
      <c r="M59" s="128"/>
      <c r="N59" s="128"/>
      <c r="O59" s="128"/>
      <c r="P59" s="128"/>
      <c r="Q59" s="128"/>
      <c r="R59" s="128"/>
      <c r="S59" s="128"/>
      <c r="T59" s="128"/>
      <c r="U59" s="128"/>
      <c r="V59" s="128"/>
      <c r="W59" s="128"/>
      <c r="X59" s="128"/>
      <c r="Y59" s="128"/>
      <c r="Z59" s="128"/>
    </row>
    <row r="60" spans="1:26" ht="13.5" customHeight="1">
      <c r="A60" s="128"/>
      <c r="B60" s="128"/>
      <c r="C60" s="28"/>
      <c r="D60" s="28"/>
      <c r="E60" s="128"/>
      <c r="F60" s="128"/>
      <c r="G60" s="128"/>
      <c r="H60" s="128"/>
      <c r="I60" s="128"/>
      <c r="J60" s="128"/>
      <c r="K60" s="128"/>
      <c r="L60" s="128"/>
      <c r="M60" s="128"/>
      <c r="N60" s="128"/>
      <c r="O60" s="128"/>
      <c r="P60" s="128"/>
      <c r="Q60" s="128"/>
      <c r="R60" s="128"/>
      <c r="S60" s="128"/>
      <c r="T60" s="128"/>
      <c r="U60" s="128"/>
      <c r="V60" s="128"/>
      <c r="W60" s="128"/>
      <c r="X60" s="128"/>
      <c r="Y60" s="128"/>
      <c r="Z60" s="128"/>
    </row>
    <row r="61" spans="1:26" ht="13.5" customHeight="1">
      <c r="A61" s="128"/>
      <c r="B61" s="128"/>
      <c r="C61" s="28"/>
      <c r="D61" s="28"/>
      <c r="E61" s="128"/>
      <c r="F61" s="128"/>
      <c r="G61" s="128"/>
      <c r="H61" s="128"/>
      <c r="I61" s="128"/>
      <c r="J61" s="128"/>
      <c r="K61" s="128"/>
      <c r="L61" s="128"/>
      <c r="M61" s="128"/>
      <c r="N61" s="128"/>
      <c r="O61" s="128"/>
      <c r="P61" s="128"/>
      <c r="Q61" s="128"/>
      <c r="R61" s="128"/>
      <c r="S61" s="128"/>
      <c r="T61" s="128"/>
      <c r="U61" s="128"/>
      <c r="V61" s="128"/>
      <c r="W61" s="128"/>
      <c r="X61" s="128"/>
      <c r="Y61" s="128"/>
      <c r="Z61" s="128"/>
    </row>
    <row r="62" spans="1:26" ht="13.5" customHeight="1">
      <c r="A62" s="128"/>
      <c r="B62" s="128"/>
      <c r="C62" s="28"/>
      <c r="D62" s="28"/>
      <c r="E62" s="128"/>
      <c r="F62" s="128"/>
      <c r="G62" s="128"/>
      <c r="H62" s="128"/>
      <c r="I62" s="128"/>
      <c r="J62" s="128"/>
      <c r="K62" s="128"/>
      <c r="L62" s="128"/>
      <c r="M62" s="128"/>
      <c r="N62" s="128"/>
      <c r="O62" s="128"/>
      <c r="P62" s="128"/>
      <c r="Q62" s="128"/>
      <c r="R62" s="128"/>
      <c r="S62" s="128"/>
      <c r="T62" s="128"/>
      <c r="U62" s="128"/>
      <c r="V62" s="128"/>
      <c r="W62" s="128"/>
      <c r="X62" s="128"/>
      <c r="Y62" s="128"/>
      <c r="Z62" s="128"/>
    </row>
    <row r="63" spans="1:26" ht="13.5" customHeight="1">
      <c r="A63" s="128"/>
      <c r="B63" s="128"/>
      <c r="C63" s="28"/>
      <c r="D63" s="28"/>
      <c r="E63" s="128"/>
      <c r="F63" s="128"/>
      <c r="G63" s="128"/>
      <c r="H63" s="128"/>
      <c r="I63" s="128"/>
      <c r="J63" s="128"/>
      <c r="K63" s="128"/>
      <c r="L63" s="128"/>
      <c r="M63" s="128"/>
      <c r="N63" s="128"/>
      <c r="O63" s="128"/>
      <c r="P63" s="128"/>
      <c r="Q63" s="128"/>
      <c r="R63" s="128"/>
      <c r="S63" s="128"/>
      <c r="T63" s="128"/>
      <c r="U63" s="128"/>
      <c r="V63" s="128"/>
      <c r="W63" s="128"/>
      <c r="X63" s="128"/>
      <c r="Y63" s="128"/>
      <c r="Z63" s="128"/>
    </row>
    <row r="64" spans="1:26" ht="13.5" customHeight="1">
      <c r="A64" s="128"/>
      <c r="B64" s="128"/>
      <c r="C64" s="28"/>
      <c r="D64" s="28"/>
      <c r="E64" s="128"/>
      <c r="F64" s="128"/>
      <c r="G64" s="128"/>
      <c r="H64" s="128"/>
      <c r="I64" s="128"/>
      <c r="J64" s="128"/>
      <c r="K64" s="128"/>
      <c r="L64" s="128"/>
      <c r="M64" s="128"/>
      <c r="N64" s="128"/>
      <c r="O64" s="128"/>
      <c r="P64" s="128"/>
      <c r="Q64" s="128"/>
      <c r="R64" s="128"/>
      <c r="S64" s="128"/>
      <c r="T64" s="128"/>
      <c r="U64" s="128"/>
      <c r="V64" s="128"/>
      <c r="W64" s="128"/>
      <c r="X64" s="128"/>
      <c r="Y64" s="128"/>
      <c r="Z64" s="128"/>
    </row>
    <row r="65" spans="1:26" ht="13.5" customHeight="1">
      <c r="A65" s="128"/>
      <c r="B65" s="128"/>
      <c r="C65" s="28"/>
      <c r="D65" s="28"/>
      <c r="E65" s="128"/>
      <c r="F65" s="128"/>
      <c r="G65" s="128"/>
      <c r="H65" s="128"/>
      <c r="I65" s="128"/>
      <c r="J65" s="128"/>
      <c r="K65" s="128"/>
      <c r="L65" s="128"/>
      <c r="M65" s="128"/>
      <c r="N65" s="128"/>
      <c r="O65" s="128"/>
      <c r="P65" s="128"/>
      <c r="Q65" s="128"/>
      <c r="R65" s="128"/>
      <c r="S65" s="128"/>
      <c r="T65" s="128"/>
      <c r="U65" s="128"/>
      <c r="V65" s="128"/>
      <c r="W65" s="128"/>
      <c r="X65" s="128"/>
      <c r="Y65" s="128"/>
      <c r="Z65" s="128"/>
    </row>
    <row r="66" spans="1:26" ht="13.5" customHeight="1">
      <c r="A66" s="128"/>
      <c r="B66" s="128"/>
      <c r="C66" s="28"/>
      <c r="D66" s="28"/>
      <c r="E66" s="128"/>
      <c r="F66" s="128"/>
      <c r="G66" s="128"/>
      <c r="H66" s="128"/>
      <c r="I66" s="128"/>
      <c r="J66" s="128"/>
      <c r="K66" s="128"/>
      <c r="L66" s="128"/>
      <c r="M66" s="128"/>
      <c r="N66" s="128"/>
      <c r="O66" s="128"/>
      <c r="P66" s="128"/>
      <c r="Q66" s="128"/>
      <c r="R66" s="128"/>
      <c r="S66" s="128"/>
      <c r="T66" s="128"/>
      <c r="U66" s="128"/>
      <c r="V66" s="128"/>
      <c r="W66" s="128"/>
      <c r="X66" s="128"/>
      <c r="Y66" s="128"/>
      <c r="Z66" s="128"/>
    </row>
    <row r="67" spans="1:26" ht="13.5" customHeight="1">
      <c r="A67" s="128"/>
      <c r="B67" s="128"/>
      <c r="C67" s="28"/>
      <c r="D67" s="28"/>
      <c r="E67" s="128"/>
      <c r="F67" s="128"/>
      <c r="G67" s="128"/>
      <c r="H67" s="128"/>
      <c r="I67" s="128"/>
      <c r="J67" s="128"/>
      <c r="K67" s="128"/>
      <c r="L67" s="128"/>
      <c r="M67" s="128"/>
      <c r="N67" s="128"/>
      <c r="O67" s="128"/>
      <c r="P67" s="128"/>
      <c r="Q67" s="128"/>
      <c r="R67" s="128"/>
      <c r="S67" s="128"/>
      <c r="T67" s="128"/>
      <c r="U67" s="128"/>
      <c r="V67" s="128"/>
      <c r="W67" s="128"/>
      <c r="X67" s="128"/>
      <c r="Y67" s="128"/>
      <c r="Z67" s="128"/>
    </row>
    <row r="68" spans="1:26" ht="13.5" customHeight="1">
      <c r="A68" s="128"/>
      <c r="B68" s="128"/>
      <c r="C68" s="28"/>
      <c r="D68" s="28"/>
      <c r="E68" s="128"/>
      <c r="F68" s="128"/>
      <c r="G68" s="128"/>
      <c r="H68" s="128"/>
      <c r="I68" s="128"/>
      <c r="J68" s="128"/>
      <c r="K68" s="128"/>
      <c r="L68" s="128"/>
      <c r="M68" s="128"/>
      <c r="N68" s="128"/>
      <c r="O68" s="128"/>
      <c r="P68" s="128"/>
      <c r="Q68" s="128"/>
      <c r="R68" s="128"/>
      <c r="S68" s="128"/>
      <c r="T68" s="128"/>
      <c r="U68" s="128"/>
      <c r="V68" s="128"/>
      <c r="W68" s="128"/>
      <c r="X68" s="128"/>
      <c r="Y68" s="128"/>
      <c r="Z68" s="128"/>
    </row>
    <row r="69" spans="1:26" ht="13.5" customHeight="1">
      <c r="A69" s="128"/>
      <c r="B69" s="128"/>
      <c r="C69" s="28"/>
      <c r="D69" s="28"/>
      <c r="E69" s="128"/>
      <c r="F69" s="128"/>
      <c r="G69" s="128"/>
      <c r="H69" s="128"/>
      <c r="I69" s="128"/>
      <c r="J69" s="128"/>
      <c r="K69" s="128"/>
      <c r="L69" s="128"/>
      <c r="M69" s="128"/>
      <c r="N69" s="128"/>
      <c r="O69" s="128"/>
      <c r="P69" s="128"/>
      <c r="Q69" s="128"/>
      <c r="R69" s="128"/>
      <c r="S69" s="128"/>
      <c r="T69" s="128"/>
      <c r="U69" s="128"/>
      <c r="V69" s="128"/>
      <c r="W69" s="128"/>
      <c r="X69" s="128"/>
      <c r="Y69" s="128"/>
      <c r="Z69" s="128"/>
    </row>
    <row r="70" spans="1:26" ht="13.5" customHeight="1">
      <c r="A70" s="128"/>
      <c r="B70" s="128"/>
      <c r="C70" s="28"/>
      <c r="D70" s="28"/>
      <c r="E70" s="128"/>
      <c r="F70" s="128"/>
      <c r="G70" s="128"/>
      <c r="H70" s="128"/>
      <c r="I70" s="128"/>
      <c r="J70" s="128"/>
      <c r="K70" s="128"/>
      <c r="L70" s="128"/>
      <c r="M70" s="128"/>
      <c r="N70" s="128"/>
      <c r="O70" s="128"/>
      <c r="P70" s="128"/>
      <c r="Q70" s="128"/>
      <c r="R70" s="128"/>
      <c r="S70" s="128"/>
      <c r="T70" s="128"/>
      <c r="U70" s="128"/>
      <c r="V70" s="128"/>
      <c r="W70" s="128"/>
      <c r="X70" s="128"/>
      <c r="Y70" s="128"/>
      <c r="Z70" s="128"/>
    </row>
    <row r="71" spans="1:26" ht="13.5" customHeight="1">
      <c r="A71" s="128"/>
      <c r="B71" s="128"/>
      <c r="C71" s="28"/>
      <c r="D71" s="28"/>
      <c r="E71" s="128"/>
      <c r="F71" s="128"/>
      <c r="G71" s="128"/>
      <c r="H71" s="128"/>
      <c r="I71" s="128"/>
      <c r="J71" s="128"/>
      <c r="K71" s="128"/>
      <c r="L71" s="128"/>
      <c r="M71" s="128"/>
      <c r="N71" s="128"/>
      <c r="O71" s="128"/>
      <c r="P71" s="128"/>
      <c r="Q71" s="128"/>
      <c r="R71" s="128"/>
      <c r="S71" s="128"/>
      <c r="T71" s="128"/>
      <c r="U71" s="128"/>
      <c r="V71" s="128"/>
      <c r="W71" s="128"/>
      <c r="X71" s="128"/>
      <c r="Y71" s="128"/>
      <c r="Z71" s="128"/>
    </row>
    <row r="72" spans="1:26" ht="13.5" customHeight="1">
      <c r="A72" s="128"/>
      <c r="B72" s="128"/>
      <c r="C72" s="28"/>
      <c r="D72" s="28"/>
      <c r="E72" s="128"/>
      <c r="F72" s="128"/>
      <c r="G72" s="128"/>
      <c r="H72" s="128"/>
      <c r="I72" s="128"/>
      <c r="J72" s="128"/>
      <c r="K72" s="128"/>
      <c r="L72" s="128"/>
      <c r="M72" s="128"/>
      <c r="N72" s="128"/>
      <c r="O72" s="128"/>
      <c r="P72" s="128"/>
      <c r="Q72" s="128"/>
      <c r="R72" s="128"/>
      <c r="S72" s="128"/>
      <c r="T72" s="128"/>
      <c r="U72" s="128"/>
      <c r="V72" s="128"/>
      <c r="W72" s="128"/>
      <c r="X72" s="128"/>
      <c r="Y72" s="128"/>
      <c r="Z72" s="128"/>
    </row>
    <row r="73" spans="1:26" ht="13.5" customHeight="1">
      <c r="A73" s="128"/>
      <c r="B73" s="128"/>
      <c r="C73" s="28"/>
      <c r="D73" s="28"/>
      <c r="E73" s="128"/>
      <c r="F73" s="128"/>
      <c r="G73" s="128"/>
      <c r="H73" s="128"/>
      <c r="I73" s="128"/>
      <c r="J73" s="128"/>
      <c r="K73" s="128"/>
      <c r="L73" s="128"/>
      <c r="M73" s="128"/>
      <c r="N73" s="128"/>
      <c r="O73" s="128"/>
      <c r="P73" s="128"/>
      <c r="Q73" s="128"/>
      <c r="R73" s="128"/>
      <c r="S73" s="128"/>
      <c r="T73" s="128"/>
      <c r="U73" s="128"/>
      <c r="V73" s="128"/>
      <c r="W73" s="128"/>
      <c r="X73" s="128"/>
      <c r="Y73" s="128"/>
      <c r="Z73" s="128"/>
    </row>
    <row r="74" spans="1:26" ht="13.5" customHeight="1">
      <c r="A74" s="128"/>
      <c r="B74" s="128"/>
      <c r="C74" s="28"/>
      <c r="D74" s="28"/>
      <c r="E74" s="128"/>
      <c r="F74" s="128"/>
      <c r="G74" s="128"/>
      <c r="H74" s="128"/>
      <c r="I74" s="128"/>
      <c r="J74" s="128"/>
      <c r="K74" s="128"/>
      <c r="L74" s="128"/>
      <c r="M74" s="128"/>
      <c r="N74" s="128"/>
      <c r="O74" s="128"/>
      <c r="P74" s="128"/>
      <c r="Q74" s="128"/>
      <c r="R74" s="128"/>
      <c r="S74" s="128"/>
      <c r="T74" s="128"/>
      <c r="U74" s="128"/>
      <c r="V74" s="128"/>
      <c r="W74" s="128"/>
      <c r="X74" s="128"/>
      <c r="Y74" s="128"/>
      <c r="Z74" s="128"/>
    </row>
    <row r="75" spans="1:26" ht="13.5" customHeight="1">
      <c r="A75" s="128"/>
      <c r="B75" s="128"/>
      <c r="C75" s="28"/>
      <c r="D75" s="28"/>
      <c r="E75" s="128"/>
      <c r="F75" s="128"/>
      <c r="G75" s="128"/>
      <c r="H75" s="128"/>
      <c r="I75" s="128"/>
      <c r="J75" s="128"/>
      <c r="K75" s="128"/>
      <c r="L75" s="128"/>
      <c r="M75" s="128"/>
      <c r="N75" s="128"/>
      <c r="O75" s="128"/>
      <c r="P75" s="128"/>
      <c r="Q75" s="128"/>
      <c r="R75" s="128"/>
      <c r="S75" s="128"/>
      <c r="T75" s="128"/>
      <c r="U75" s="128"/>
      <c r="V75" s="128"/>
      <c r="W75" s="128"/>
      <c r="X75" s="128"/>
      <c r="Y75" s="128"/>
      <c r="Z75" s="128"/>
    </row>
    <row r="76" spans="1:26" ht="13.5" customHeight="1">
      <c r="A76" s="128"/>
      <c r="B76" s="128"/>
      <c r="C76" s="28"/>
      <c r="D76" s="28"/>
      <c r="E76" s="128"/>
      <c r="F76" s="128"/>
      <c r="G76" s="128"/>
      <c r="H76" s="128"/>
      <c r="I76" s="128"/>
      <c r="J76" s="128"/>
      <c r="K76" s="128"/>
      <c r="L76" s="128"/>
      <c r="M76" s="128"/>
      <c r="N76" s="128"/>
      <c r="O76" s="128"/>
      <c r="P76" s="128"/>
      <c r="Q76" s="128"/>
      <c r="R76" s="128"/>
      <c r="S76" s="128"/>
      <c r="T76" s="128"/>
      <c r="U76" s="128"/>
      <c r="V76" s="128"/>
      <c r="W76" s="128"/>
      <c r="X76" s="128"/>
      <c r="Y76" s="128"/>
      <c r="Z76" s="128"/>
    </row>
    <row r="77" spans="1:26" ht="13.5" customHeight="1">
      <c r="A77" s="128"/>
      <c r="B77" s="128"/>
      <c r="C77" s="28"/>
      <c r="D77" s="28"/>
      <c r="E77" s="128"/>
      <c r="F77" s="128"/>
      <c r="G77" s="128"/>
      <c r="H77" s="128"/>
      <c r="I77" s="128"/>
      <c r="J77" s="128"/>
      <c r="K77" s="128"/>
      <c r="L77" s="128"/>
      <c r="M77" s="128"/>
      <c r="N77" s="128"/>
      <c r="O77" s="128"/>
      <c r="P77" s="128"/>
      <c r="Q77" s="128"/>
      <c r="R77" s="128"/>
      <c r="S77" s="128"/>
      <c r="T77" s="128"/>
      <c r="U77" s="128"/>
      <c r="V77" s="128"/>
      <c r="W77" s="128"/>
      <c r="X77" s="128"/>
      <c r="Y77" s="128"/>
      <c r="Z77" s="128"/>
    </row>
    <row r="78" spans="1:26" ht="13.5" customHeight="1">
      <c r="A78" s="128"/>
      <c r="B78" s="128"/>
      <c r="C78" s="28"/>
      <c r="D78" s="28"/>
      <c r="E78" s="128"/>
      <c r="F78" s="128"/>
      <c r="G78" s="128"/>
      <c r="H78" s="128"/>
      <c r="I78" s="128"/>
      <c r="J78" s="128"/>
      <c r="K78" s="128"/>
      <c r="L78" s="128"/>
      <c r="M78" s="128"/>
      <c r="N78" s="128"/>
      <c r="O78" s="128"/>
      <c r="P78" s="128"/>
      <c r="Q78" s="128"/>
      <c r="R78" s="128"/>
      <c r="S78" s="128"/>
      <c r="T78" s="128"/>
      <c r="U78" s="128"/>
      <c r="V78" s="128"/>
      <c r="W78" s="128"/>
      <c r="X78" s="128"/>
      <c r="Y78" s="128"/>
      <c r="Z78" s="128"/>
    </row>
    <row r="79" spans="1:26" ht="13.5" customHeight="1">
      <c r="A79" s="128"/>
      <c r="B79" s="128"/>
      <c r="C79" s="28"/>
      <c r="D79" s="28"/>
      <c r="E79" s="128"/>
      <c r="F79" s="128"/>
      <c r="G79" s="128"/>
      <c r="H79" s="128"/>
      <c r="I79" s="128"/>
      <c r="J79" s="128"/>
      <c r="K79" s="128"/>
      <c r="L79" s="128"/>
      <c r="M79" s="128"/>
      <c r="N79" s="128"/>
      <c r="O79" s="128"/>
      <c r="P79" s="128"/>
      <c r="Q79" s="128"/>
      <c r="R79" s="128"/>
      <c r="S79" s="128"/>
      <c r="T79" s="128"/>
      <c r="U79" s="128"/>
      <c r="V79" s="128"/>
      <c r="W79" s="128"/>
      <c r="X79" s="128"/>
      <c r="Y79" s="128"/>
      <c r="Z79" s="128"/>
    </row>
    <row r="80" spans="1:26" ht="13.5" customHeight="1">
      <c r="A80" s="128"/>
      <c r="B80" s="128"/>
      <c r="C80" s="28"/>
      <c r="D80" s="28"/>
      <c r="E80" s="128"/>
      <c r="F80" s="128"/>
      <c r="G80" s="128"/>
      <c r="H80" s="128"/>
      <c r="I80" s="128"/>
      <c r="J80" s="128"/>
      <c r="K80" s="128"/>
      <c r="L80" s="128"/>
      <c r="M80" s="128"/>
      <c r="N80" s="128"/>
      <c r="O80" s="128"/>
      <c r="P80" s="128"/>
      <c r="Q80" s="128"/>
      <c r="R80" s="128"/>
      <c r="S80" s="128"/>
      <c r="T80" s="128"/>
      <c r="U80" s="128"/>
      <c r="V80" s="128"/>
      <c r="W80" s="128"/>
      <c r="X80" s="128"/>
      <c r="Y80" s="128"/>
      <c r="Z80" s="128"/>
    </row>
    <row r="81" spans="1:26" ht="13.5" customHeight="1">
      <c r="A81" s="128"/>
      <c r="B81" s="128"/>
      <c r="C81" s="28"/>
      <c r="D81" s="28"/>
      <c r="E81" s="128"/>
      <c r="F81" s="128"/>
      <c r="G81" s="128"/>
      <c r="H81" s="128"/>
      <c r="I81" s="128"/>
      <c r="J81" s="128"/>
      <c r="K81" s="128"/>
      <c r="L81" s="128"/>
      <c r="M81" s="128"/>
      <c r="N81" s="128"/>
      <c r="O81" s="128"/>
      <c r="P81" s="128"/>
      <c r="Q81" s="128"/>
      <c r="R81" s="128"/>
      <c r="S81" s="128"/>
      <c r="T81" s="128"/>
      <c r="U81" s="128"/>
      <c r="V81" s="128"/>
      <c r="W81" s="128"/>
      <c r="X81" s="128"/>
      <c r="Y81" s="128"/>
      <c r="Z81" s="128"/>
    </row>
    <row r="82" spans="1:26" ht="13.5" customHeight="1">
      <c r="A82" s="128"/>
      <c r="B82" s="128"/>
      <c r="C82" s="28"/>
      <c r="D82" s="28"/>
      <c r="E82" s="128"/>
      <c r="F82" s="128"/>
      <c r="G82" s="128"/>
      <c r="H82" s="128"/>
      <c r="I82" s="128"/>
      <c r="J82" s="128"/>
      <c r="K82" s="128"/>
      <c r="L82" s="128"/>
      <c r="M82" s="128"/>
      <c r="N82" s="128"/>
      <c r="O82" s="128"/>
      <c r="P82" s="128"/>
      <c r="Q82" s="128"/>
      <c r="R82" s="128"/>
      <c r="S82" s="128"/>
      <c r="T82" s="128"/>
      <c r="U82" s="128"/>
      <c r="V82" s="128"/>
      <c r="W82" s="128"/>
      <c r="X82" s="128"/>
      <c r="Y82" s="128"/>
      <c r="Z82" s="128"/>
    </row>
    <row r="83" spans="1:26" ht="13.5" customHeight="1">
      <c r="A83" s="128"/>
      <c r="B83" s="128"/>
      <c r="C83" s="28"/>
      <c r="D83" s="28"/>
      <c r="E83" s="128"/>
      <c r="F83" s="128"/>
      <c r="G83" s="128"/>
      <c r="H83" s="128"/>
      <c r="I83" s="128"/>
      <c r="J83" s="128"/>
      <c r="K83" s="128"/>
      <c r="L83" s="128"/>
      <c r="M83" s="128"/>
      <c r="N83" s="128"/>
      <c r="O83" s="128"/>
      <c r="P83" s="128"/>
      <c r="Q83" s="128"/>
      <c r="R83" s="128"/>
      <c r="S83" s="128"/>
      <c r="T83" s="128"/>
      <c r="U83" s="128"/>
      <c r="V83" s="128"/>
      <c r="W83" s="128"/>
      <c r="X83" s="128"/>
      <c r="Y83" s="128"/>
      <c r="Z83" s="128"/>
    </row>
    <row r="84" spans="1:26" ht="13.5" customHeight="1">
      <c r="A84" s="128"/>
      <c r="B84" s="128"/>
      <c r="C84" s="28"/>
      <c r="D84" s="28"/>
      <c r="E84" s="128"/>
      <c r="F84" s="128"/>
      <c r="G84" s="128"/>
      <c r="H84" s="128"/>
      <c r="I84" s="128"/>
      <c r="J84" s="128"/>
      <c r="K84" s="128"/>
      <c r="L84" s="128"/>
      <c r="M84" s="128"/>
      <c r="N84" s="128"/>
      <c r="O84" s="128"/>
      <c r="P84" s="128"/>
      <c r="Q84" s="128"/>
      <c r="R84" s="128"/>
      <c r="S84" s="128"/>
      <c r="T84" s="128"/>
      <c r="U84" s="128"/>
      <c r="V84" s="128"/>
      <c r="W84" s="128"/>
      <c r="X84" s="128"/>
      <c r="Y84" s="128"/>
      <c r="Z84" s="128"/>
    </row>
    <row r="85" spans="1:26" ht="13.5" customHeight="1">
      <c r="A85" s="128"/>
      <c r="B85" s="128"/>
      <c r="C85" s="28"/>
      <c r="D85" s="28"/>
      <c r="E85" s="128"/>
      <c r="F85" s="128"/>
      <c r="G85" s="128"/>
      <c r="H85" s="128"/>
      <c r="I85" s="128"/>
      <c r="J85" s="128"/>
      <c r="K85" s="128"/>
      <c r="L85" s="128"/>
      <c r="M85" s="128"/>
      <c r="N85" s="128"/>
      <c r="O85" s="128"/>
      <c r="P85" s="128"/>
      <c r="Q85" s="128"/>
      <c r="R85" s="128"/>
      <c r="S85" s="128"/>
      <c r="T85" s="128"/>
      <c r="U85" s="128"/>
      <c r="V85" s="128"/>
      <c r="W85" s="128"/>
      <c r="X85" s="128"/>
      <c r="Y85" s="128"/>
      <c r="Z85" s="128"/>
    </row>
    <row r="86" spans="1:26" ht="13.5" customHeight="1">
      <c r="A86" s="128"/>
      <c r="B86" s="128"/>
      <c r="C86" s="28"/>
      <c r="D86" s="28"/>
      <c r="E86" s="128"/>
      <c r="F86" s="128"/>
      <c r="G86" s="128"/>
      <c r="H86" s="128"/>
      <c r="I86" s="128"/>
      <c r="J86" s="128"/>
      <c r="K86" s="128"/>
      <c r="L86" s="128"/>
      <c r="M86" s="128"/>
      <c r="N86" s="128"/>
      <c r="O86" s="128"/>
      <c r="P86" s="128"/>
      <c r="Q86" s="128"/>
      <c r="R86" s="128"/>
      <c r="S86" s="128"/>
      <c r="T86" s="128"/>
      <c r="U86" s="128"/>
      <c r="V86" s="128"/>
      <c r="W86" s="128"/>
      <c r="X86" s="128"/>
      <c r="Y86" s="128"/>
      <c r="Z86" s="128"/>
    </row>
    <row r="87" spans="1:26" ht="13.5" customHeight="1">
      <c r="A87" s="128"/>
      <c r="B87" s="128"/>
      <c r="C87" s="28"/>
      <c r="D87" s="28"/>
      <c r="E87" s="128"/>
      <c r="F87" s="128"/>
      <c r="G87" s="128"/>
      <c r="H87" s="128"/>
      <c r="I87" s="128"/>
      <c r="J87" s="128"/>
      <c r="K87" s="128"/>
      <c r="L87" s="128"/>
      <c r="M87" s="128"/>
      <c r="N87" s="128"/>
      <c r="O87" s="128"/>
      <c r="P87" s="128"/>
      <c r="Q87" s="128"/>
      <c r="R87" s="128"/>
      <c r="S87" s="128"/>
      <c r="T87" s="128"/>
      <c r="U87" s="128"/>
      <c r="V87" s="128"/>
      <c r="W87" s="128"/>
      <c r="X87" s="128"/>
      <c r="Y87" s="128"/>
      <c r="Z87" s="128"/>
    </row>
    <row r="88" spans="1:26" ht="13.5" customHeight="1">
      <c r="A88" s="128"/>
      <c r="B88" s="128"/>
      <c r="C88" s="28"/>
      <c r="D88" s="28"/>
      <c r="E88" s="128"/>
      <c r="F88" s="128"/>
      <c r="G88" s="128"/>
      <c r="H88" s="128"/>
      <c r="I88" s="128"/>
      <c r="J88" s="128"/>
      <c r="K88" s="128"/>
      <c r="L88" s="128"/>
      <c r="M88" s="128"/>
      <c r="N88" s="128"/>
      <c r="O88" s="128"/>
      <c r="P88" s="128"/>
      <c r="Q88" s="128"/>
      <c r="R88" s="128"/>
      <c r="S88" s="128"/>
      <c r="T88" s="128"/>
      <c r="U88" s="128"/>
      <c r="V88" s="128"/>
      <c r="W88" s="128"/>
      <c r="X88" s="128"/>
      <c r="Y88" s="128"/>
      <c r="Z88" s="128"/>
    </row>
    <row r="89" spans="1:26" ht="13.5" customHeight="1">
      <c r="A89" s="128"/>
      <c r="B89" s="128"/>
      <c r="C89" s="28"/>
      <c r="D89" s="28"/>
      <c r="E89" s="128"/>
      <c r="F89" s="128"/>
      <c r="G89" s="128"/>
      <c r="H89" s="128"/>
      <c r="I89" s="128"/>
      <c r="J89" s="128"/>
      <c r="K89" s="128"/>
      <c r="L89" s="128"/>
      <c r="M89" s="128"/>
      <c r="N89" s="128"/>
      <c r="O89" s="128"/>
      <c r="P89" s="128"/>
      <c r="Q89" s="128"/>
      <c r="R89" s="128"/>
      <c r="S89" s="128"/>
      <c r="T89" s="128"/>
      <c r="U89" s="128"/>
      <c r="V89" s="128"/>
      <c r="W89" s="128"/>
      <c r="X89" s="128"/>
      <c r="Y89" s="128"/>
      <c r="Z89" s="128"/>
    </row>
    <row r="90" spans="1:26" ht="13.5" customHeight="1">
      <c r="A90" s="128"/>
      <c r="B90" s="128"/>
      <c r="C90" s="28"/>
      <c r="D90" s="28"/>
      <c r="E90" s="128"/>
      <c r="F90" s="128"/>
      <c r="G90" s="128"/>
      <c r="H90" s="128"/>
      <c r="I90" s="128"/>
      <c r="J90" s="128"/>
      <c r="K90" s="128"/>
      <c r="L90" s="128"/>
      <c r="M90" s="128"/>
      <c r="N90" s="128"/>
      <c r="O90" s="128"/>
      <c r="P90" s="128"/>
      <c r="Q90" s="128"/>
      <c r="R90" s="128"/>
      <c r="S90" s="128"/>
      <c r="T90" s="128"/>
      <c r="U90" s="128"/>
      <c r="V90" s="128"/>
      <c r="W90" s="128"/>
      <c r="X90" s="128"/>
      <c r="Y90" s="128"/>
      <c r="Z90" s="128"/>
    </row>
    <row r="91" spans="1:26" ht="13.5" customHeight="1">
      <c r="A91" s="128"/>
      <c r="B91" s="128"/>
      <c r="C91" s="28"/>
      <c r="D91" s="28"/>
      <c r="E91" s="128"/>
      <c r="F91" s="128"/>
      <c r="G91" s="128"/>
      <c r="H91" s="128"/>
      <c r="I91" s="128"/>
      <c r="J91" s="128"/>
      <c r="K91" s="128"/>
      <c r="L91" s="128"/>
      <c r="M91" s="128"/>
      <c r="N91" s="128"/>
      <c r="O91" s="128"/>
      <c r="P91" s="128"/>
      <c r="Q91" s="128"/>
      <c r="R91" s="128"/>
      <c r="S91" s="128"/>
      <c r="T91" s="128"/>
      <c r="U91" s="128"/>
      <c r="V91" s="128"/>
      <c r="W91" s="128"/>
      <c r="X91" s="128"/>
      <c r="Y91" s="128"/>
      <c r="Z91" s="128"/>
    </row>
    <row r="92" spans="1:26" ht="13.5" customHeight="1">
      <c r="A92" s="128"/>
      <c r="B92" s="128"/>
      <c r="C92" s="28"/>
      <c r="D92" s="28"/>
      <c r="E92" s="128"/>
      <c r="F92" s="128"/>
      <c r="G92" s="128"/>
      <c r="H92" s="128"/>
      <c r="I92" s="128"/>
      <c r="J92" s="128"/>
      <c r="K92" s="128"/>
      <c r="L92" s="128"/>
      <c r="M92" s="128"/>
      <c r="N92" s="128"/>
      <c r="O92" s="128"/>
      <c r="P92" s="128"/>
      <c r="Q92" s="128"/>
      <c r="R92" s="128"/>
      <c r="S92" s="128"/>
      <c r="T92" s="128"/>
      <c r="U92" s="128"/>
      <c r="V92" s="128"/>
      <c r="W92" s="128"/>
      <c r="X92" s="128"/>
      <c r="Y92" s="128"/>
      <c r="Z92" s="128"/>
    </row>
    <row r="93" spans="1:26" ht="13.5" customHeight="1">
      <c r="A93" s="128"/>
      <c r="B93" s="128"/>
      <c r="C93" s="28"/>
      <c r="D93" s="28"/>
      <c r="E93" s="128"/>
      <c r="F93" s="128"/>
      <c r="G93" s="128"/>
      <c r="H93" s="128"/>
      <c r="I93" s="128"/>
      <c r="J93" s="128"/>
      <c r="K93" s="128"/>
      <c r="L93" s="128"/>
      <c r="M93" s="128"/>
      <c r="N93" s="128"/>
      <c r="O93" s="128"/>
      <c r="P93" s="128"/>
      <c r="Q93" s="128"/>
      <c r="R93" s="128"/>
      <c r="S93" s="128"/>
      <c r="T93" s="128"/>
      <c r="U93" s="128"/>
      <c r="V93" s="128"/>
      <c r="W93" s="128"/>
      <c r="X93" s="128"/>
      <c r="Y93" s="128"/>
      <c r="Z93" s="128"/>
    </row>
    <row r="94" spans="1:26" ht="13.5" customHeight="1">
      <c r="A94" s="128"/>
      <c r="B94" s="128"/>
      <c r="C94" s="28"/>
      <c r="D94" s="28"/>
      <c r="E94" s="128"/>
      <c r="F94" s="128"/>
      <c r="G94" s="128"/>
      <c r="H94" s="128"/>
      <c r="I94" s="128"/>
      <c r="J94" s="128"/>
      <c r="K94" s="128"/>
      <c r="L94" s="128"/>
      <c r="M94" s="128"/>
      <c r="N94" s="128"/>
      <c r="O94" s="128"/>
      <c r="P94" s="128"/>
      <c r="Q94" s="128"/>
      <c r="R94" s="128"/>
      <c r="S94" s="128"/>
      <c r="T94" s="128"/>
      <c r="U94" s="128"/>
      <c r="V94" s="128"/>
      <c r="W94" s="128"/>
      <c r="X94" s="128"/>
      <c r="Y94" s="128"/>
      <c r="Z94" s="128"/>
    </row>
    <row r="95" spans="1:26" ht="13.5" customHeight="1">
      <c r="A95" s="128"/>
      <c r="B95" s="128"/>
      <c r="C95" s="28"/>
      <c r="D95" s="28"/>
      <c r="E95" s="128"/>
      <c r="F95" s="128"/>
      <c r="G95" s="128"/>
      <c r="H95" s="128"/>
      <c r="I95" s="128"/>
      <c r="J95" s="128"/>
      <c r="K95" s="128"/>
      <c r="L95" s="128"/>
      <c r="M95" s="128"/>
      <c r="N95" s="128"/>
      <c r="O95" s="128"/>
      <c r="P95" s="128"/>
      <c r="Q95" s="128"/>
      <c r="R95" s="128"/>
      <c r="S95" s="128"/>
      <c r="T95" s="128"/>
      <c r="U95" s="128"/>
      <c r="V95" s="128"/>
      <c r="W95" s="128"/>
      <c r="X95" s="128"/>
      <c r="Y95" s="128"/>
      <c r="Z95" s="128"/>
    </row>
    <row r="96" spans="1:26" ht="13.5" customHeight="1">
      <c r="A96" s="128"/>
      <c r="B96" s="128"/>
      <c r="C96" s="28"/>
      <c r="D96" s="28"/>
      <c r="E96" s="128"/>
      <c r="F96" s="128"/>
      <c r="G96" s="128"/>
      <c r="H96" s="128"/>
      <c r="I96" s="128"/>
      <c r="J96" s="128"/>
      <c r="K96" s="128"/>
      <c r="L96" s="128"/>
      <c r="M96" s="128"/>
      <c r="N96" s="128"/>
      <c r="O96" s="128"/>
      <c r="P96" s="128"/>
      <c r="Q96" s="128"/>
      <c r="R96" s="128"/>
      <c r="S96" s="128"/>
      <c r="T96" s="128"/>
      <c r="U96" s="128"/>
      <c r="V96" s="128"/>
      <c r="W96" s="128"/>
      <c r="X96" s="128"/>
      <c r="Y96" s="128"/>
      <c r="Z96" s="128"/>
    </row>
    <row r="97" spans="1:26" ht="13.5" customHeight="1">
      <c r="A97" s="128"/>
      <c r="B97" s="128"/>
      <c r="C97" s="28"/>
      <c r="D97" s="28"/>
      <c r="E97" s="128"/>
      <c r="F97" s="128"/>
      <c r="G97" s="128"/>
      <c r="H97" s="128"/>
      <c r="I97" s="128"/>
      <c r="J97" s="128"/>
      <c r="K97" s="128"/>
      <c r="L97" s="128"/>
      <c r="M97" s="128"/>
      <c r="N97" s="128"/>
      <c r="O97" s="128"/>
      <c r="P97" s="128"/>
      <c r="Q97" s="128"/>
      <c r="R97" s="128"/>
      <c r="S97" s="128"/>
      <c r="T97" s="128"/>
      <c r="U97" s="128"/>
      <c r="V97" s="128"/>
      <c r="W97" s="128"/>
      <c r="X97" s="128"/>
      <c r="Y97" s="128"/>
      <c r="Z97" s="128"/>
    </row>
    <row r="98" spans="1:26" ht="13.5" customHeight="1">
      <c r="A98" s="128"/>
      <c r="B98" s="128"/>
      <c r="C98" s="28"/>
      <c r="D98" s="28"/>
      <c r="E98" s="128"/>
      <c r="F98" s="128"/>
      <c r="G98" s="128"/>
      <c r="H98" s="128"/>
      <c r="I98" s="128"/>
      <c r="J98" s="128"/>
      <c r="K98" s="128"/>
      <c r="L98" s="128"/>
      <c r="M98" s="128"/>
      <c r="N98" s="128"/>
      <c r="O98" s="128"/>
      <c r="P98" s="128"/>
      <c r="Q98" s="128"/>
      <c r="R98" s="128"/>
      <c r="S98" s="128"/>
      <c r="T98" s="128"/>
      <c r="U98" s="128"/>
      <c r="V98" s="128"/>
      <c r="W98" s="128"/>
      <c r="X98" s="128"/>
      <c r="Y98" s="128"/>
      <c r="Z98" s="128"/>
    </row>
    <row r="99" spans="1:26" ht="13.5" customHeight="1">
      <c r="A99" s="128"/>
      <c r="B99" s="128"/>
      <c r="C99" s="28"/>
      <c r="D99" s="28"/>
      <c r="E99" s="128"/>
      <c r="F99" s="128"/>
      <c r="G99" s="128"/>
      <c r="H99" s="128"/>
      <c r="I99" s="128"/>
      <c r="J99" s="128"/>
      <c r="K99" s="128"/>
      <c r="L99" s="128"/>
      <c r="M99" s="128"/>
      <c r="N99" s="128"/>
      <c r="O99" s="128"/>
      <c r="P99" s="128"/>
      <c r="Q99" s="128"/>
      <c r="R99" s="128"/>
      <c r="S99" s="128"/>
      <c r="T99" s="128"/>
      <c r="U99" s="128"/>
      <c r="V99" s="128"/>
      <c r="W99" s="128"/>
      <c r="X99" s="128"/>
      <c r="Y99" s="128"/>
      <c r="Z99" s="128"/>
    </row>
    <row r="100" spans="1:26" ht="13.5" customHeight="1">
      <c r="A100" s="128"/>
      <c r="B100" s="128"/>
      <c r="C100" s="28"/>
      <c r="D100" s="28"/>
      <c r="E100" s="128"/>
      <c r="F100" s="128"/>
      <c r="G100" s="128"/>
      <c r="H100" s="128"/>
      <c r="I100" s="128"/>
      <c r="J100" s="128"/>
      <c r="K100" s="128"/>
      <c r="L100" s="128"/>
      <c r="M100" s="128"/>
      <c r="N100" s="128"/>
      <c r="O100" s="128"/>
      <c r="P100" s="128"/>
      <c r="Q100" s="128"/>
      <c r="R100" s="128"/>
      <c r="S100" s="128"/>
      <c r="T100" s="128"/>
      <c r="U100" s="128"/>
      <c r="V100" s="128"/>
      <c r="W100" s="128"/>
      <c r="X100" s="128"/>
      <c r="Y100" s="128"/>
      <c r="Z100" s="128"/>
    </row>
    <row r="101" spans="1:26" ht="13.5" customHeight="1">
      <c r="A101" s="128"/>
      <c r="B101" s="128"/>
      <c r="C101" s="28"/>
      <c r="D101" s="28"/>
      <c r="E101" s="128"/>
      <c r="F101" s="128"/>
      <c r="G101" s="128"/>
      <c r="H101" s="128"/>
      <c r="I101" s="128"/>
      <c r="J101" s="128"/>
      <c r="K101" s="128"/>
      <c r="L101" s="128"/>
      <c r="M101" s="128"/>
      <c r="N101" s="128"/>
      <c r="O101" s="128"/>
      <c r="P101" s="128"/>
      <c r="Q101" s="128"/>
      <c r="R101" s="128"/>
      <c r="S101" s="128"/>
      <c r="T101" s="128"/>
      <c r="U101" s="128"/>
      <c r="V101" s="128"/>
      <c r="W101" s="128"/>
      <c r="X101" s="128"/>
      <c r="Y101" s="128"/>
      <c r="Z101" s="128"/>
    </row>
    <row r="102" spans="1:26" ht="13.5" customHeight="1">
      <c r="A102" s="128"/>
      <c r="B102" s="128"/>
      <c r="C102" s="28"/>
      <c r="D102" s="28"/>
      <c r="E102" s="128"/>
      <c r="F102" s="128"/>
      <c r="G102" s="128"/>
      <c r="H102" s="128"/>
      <c r="I102" s="128"/>
      <c r="J102" s="128"/>
      <c r="K102" s="128"/>
      <c r="L102" s="128"/>
      <c r="M102" s="128"/>
      <c r="N102" s="128"/>
      <c r="O102" s="128"/>
      <c r="P102" s="128"/>
      <c r="Q102" s="128"/>
      <c r="R102" s="128"/>
      <c r="S102" s="128"/>
      <c r="T102" s="128"/>
      <c r="U102" s="128"/>
      <c r="V102" s="128"/>
      <c r="W102" s="128"/>
      <c r="X102" s="128"/>
      <c r="Y102" s="128"/>
      <c r="Z102" s="128"/>
    </row>
    <row r="103" spans="1:26" ht="13.5" customHeight="1">
      <c r="A103" s="128"/>
      <c r="B103" s="128"/>
      <c r="C103" s="28"/>
      <c r="D103" s="28"/>
      <c r="E103" s="128"/>
      <c r="F103" s="128"/>
      <c r="G103" s="128"/>
      <c r="H103" s="128"/>
      <c r="I103" s="128"/>
      <c r="J103" s="128"/>
      <c r="K103" s="128"/>
      <c r="L103" s="128"/>
      <c r="M103" s="128"/>
      <c r="N103" s="128"/>
      <c r="O103" s="128"/>
      <c r="P103" s="128"/>
      <c r="Q103" s="128"/>
      <c r="R103" s="128"/>
      <c r="S103" s="128"/>
      <c r="T103" s="128"/>
      <c r="U103" s="128"/>
      <c r="V103" s="128"/>
      <c r="W103" s="128"/>
      <c r="X103" s="128"/>
      <c r="Y103" s="128"/>
      <c r="Z103" s="128"/>
    </row>
    <row r="104" spans="1:26" ht="13.5" customHeight="1">
      <c r="A104" s="128"/>
      <c r="B104" s="128"/>
      <c r="C104" s="28"/>
      <c r="D104" s="28"/>
      <c r="E104" s="128"/>
      <c r="F104" s="128"/>
      <c r="G104" s="128"/>
      <c r="H104" s="128"/>
      <c r="I104" s="128"/>
      <c r="J104" s="128"/>
      <c r="K104" s="128"/>
      <c r="L104" s="128"/>
      <c r="M104" s="128"/>
      <c r="N104" s="128"/>
      <c r="O104" s="128"/>
      <c r="P104" s="128"/>
      <c r="Q104" s="128"/>
      <c r="R104" s="128"/>
      <c r="S104" s="128"/>
      <c r="T104" s="128"/>
      <c r="U104" s="128"/>
      <c r="V104" s="128"/>
      <c r="W104" s="128"/>
      <c r="X104" s="128"/>
      <c r="Y104" s="128"/>
      <c r="Z104" s="128"/>
    </row>
    <row r="105" spans="1:26" ht="13.5" customHeight="1">
      <c r="A105" s="128"/>
      <c r="B105" s="128"/>
      <c r="C105" s="28"/>
      <c r="D105" s="28"/>
      <c r="E105" s="128"/>
      <c r="F105" s="128"/>
      <c r="G105" s="128"/>
      <c r="H105" s="128"/>
      <c r="I105" s="128"/>
      <c r="J105" s="128"/>
      <c r="K105" s="128"/>
      <c r="L105" s="128"/>
      <c r="M105" s="128"/>
      <c r="N105" s="128"/>
      <c r="O105" s="128"/>
      <c r="P105" s="128"/>
      <c r="Q105" s="128"/>
      <c r="R105" s="128"/>
      <c r="S105" s="128"/>
      <c r="T105" s="128"/>
      <c r="U105" s="128"/>
      <c r="V105" s="128"/>
      <c r="W105" s="128"/>
      <c r="X105" s="128"/>
      <c r="Y105" s="128"/>
      <c r="Z105" s="128"/>
    </row>
    <row r="106" spans="1:26" ht="13.5" customHeight="1">
      <c r="A106" s="128"/>
      <c r="B106" s="128"/>
      <c r="C106" s="28"/>
      <c r="D106" s="28"/>
      <c r="E106" s="128"/>
      <c r="F106" s="128"/>
      <c r="G106" s="128"/>
      <c r="H106" s="128"/>
      <c r="I106" s="128"/>
      <c r="J106" s="128"/>
      <c r="K106" s="128"/>
      <c r="L106" s="128"/>
      <c r="M106" s="128"/>
      <c r="N106" s="128"/>
      <c r="O106" s="128"/>
      <c r="P106" s="128"/>
      <c r="Q106" s="128"/>
      <c r="R106" s="128"/>
      <c r="S106" s="128"/>
      <c r="T106" s="128"/>
      <c r="U106" s="128"/>
      <c r="V106" s="128"/>
      <c r="W106" s="128"/>
      <c r="X106" s="128"/>
      <c r="Y106" s="128"/>
      <c r="Z106" s="128"/>
    </row>
    <row r="107" spans="1:26" ht="13.5" customHeight="1">
      <c r="A107" s="128"/>
      <c r="B107" s="128"/>
      <c r="C107" s="28"/>
      <c r="D107" s="28"/>
      <c r="E107" s="128"/>
      <c r="F107" s="128"/>
      <c r="G107" s="128"/>
      <c r="H107" s="128"/>
      <c r="I107" s="128"/>
      <c r="J107" s="128"/>
      <c r="K107" s="128"/>
      <c r="L107" s="128"/>
      <c r="M107" s="128"/>
      <c r="N107" s="128"/>
      <c r="O107" s="128"/>
      <c r="P107" s="128"/>
      <c r="Q107" s="128"/>
      <c r="R107" s="128"/>
      <c r="S107" s="128"/>
      <c r="T107" s="128"/>
      <c r="U107" s="128"/>
      <c r="V107" s="128"/>
      <c r="W107" s="128"/>
      <c r="X107" s="128"/>
      <c r="Y107" s="128"/>
      <c r="Z107" s="128"/>
    </row>
    <row r="108" spans="1:26" ht="13.5" customHeight="1">
      <c r="A108" s="128"/>
      <c r="B108" s="128"/>
      <c r="C108" s="28"/>
      <c r="D108" s="28"/>
      <c r="E108" s="128"/>
      <c r="F108" s="128"/>
      <c r="G108" s="128"/>
      <c r="H108" s="128"/>
      <c r="I108" s="128"/>
      <c r="J108" s="128"/>
      <c r="K108" s="128"/>
      <c r="L108" s="128"/>
      <c r="M108" s="128"/>
      <c r="N108" s="128"/>
      <c r="O108" s="128"/>
      <c r="P108" s="128"/>
      <c r="Q108" s="128"/>
      <c r="R108" s="128"/>
      <c r="S108" s="128"/>
      <c r="T108" s="128"/>
      <c r="U108" s="128"/>
      <c r="V108" s="128"/>
      <c r="W108" s="128"/>
      <c r="X108" s="128"/>
      <c r="Y108" s="128"/>
      <c r="Z108" s="128"/>
    </row>
    <row r="109" spans="1:26" ht="13.5" customHeight="1">
      <c r="A109" s="128"/>
      <c r="B109" s="128"/>
      <c r="C109" s="28"/>
      <c r="D109" s="28"/>
      <c r="E109" s="128"/>
      <c r="F109" s="128"/>
      <c r="G109" s="128"/>
      <c r="H109" s="128"/>
      <c r="I109" s="128"/>
      <c r="J109" s="128"/>
      <c r="K109" s="128"/>
      <c r="L109" s="128"/>
      <c r="M109" s="128"/>
      <c r="N109" s="128"/>
      <c r="O109" s="128"/>
      <c r="P109" s="128"/>
      <c r="Q109" s="128"/>
      <c r="R109" s="128"/>
      <c r="S109" s="128"/>
      <c r="T109" s="128"/>
      <c r="U109" s="128"/>
      <c r="V109" s="128"/>
      <c r="W109" s="128"/>
      <c r="X109" s="128"/>
      <c r="Y109" s="128"/>
      <c r="Z109" s="128"/>
    </row>
    <row r="110" spans="1:26" ht="13.5" customHeight="1">
      <c r="A110" s="128"/>
      <c r="B110" s="128"/>
      <c r="C110" s="28"/>
      <c r="D110" s="28"/>
      <c r="E110" s="128"/>
      <c r="F110" s="128"/>
      <c r="G110" s="128"/>
      <c r="H110" s="128"/>
      <c r="I110" s="128"/>
      <c r="J110" s="128"/>
      <c r="K110" s="128"/>
      <c r="L110" s="128"/>
      <c r="M110" s="128"/>
      <c r="N110" s="128"/>
      <c r="O110" s="128"/>
      <c r="P110" s="128"/>
      <c r="Q110" s="128"/>
      <c r="R110" s="128"/>
      <c r="S110" s="128"/>
      <c r="T110" s="128"/>
      <c r="U110" s="128"/>
      <c r="V110" s="128"/>
      <c r="W110" s="128"/>
      <c r="X110" s="128"/>
      <c r="Y110" s="128"/>
      <c r="Z110" s="128"/>
    </row>
    <row r="111" spans="1:26" ht="13.5" customHeight="1">
      <c r="A111" s="128"/>
      <c r="B111" s="128"/>
      <c r="C111" s="28"/>
      <c r="D111" s="28"/>
      <c r="E111" s="128"/>
      <c r="F111" s="128"/>
      <c r="G111" s="128"/>
      <c r="H111" s="128"/>
      <c r="I111" s="128"/>
      <c r="J111" s="128"/>
      <c r="K111" s="128"/>
      <c r="L111" s="128"/>
      <c r="M111" s="128"/>
      <c r="N111" s="128"/>
      <c r="O111" s="128"/>
      <c r="P111" s="128"/>
      <c r="Q111" s="128"/>
      <c r="R111" s="128"/>
      <c r="S111" s="128"/>
      <c r="T111" s="128"/>
      <c r="U111" s="128"/>
      <c r="V111" s="128"/>
      <c r="W111" s="128"/>
      <c r="X111" s="128"/>
      <c r="Y111" s="128"/>
      <c r="Z111" s="128"/>
    </row>
    <row r="112" spans="1:26" ht="13.5" customHeight="1">
      <c r="A112" s="128"/>
      <c r="B112" s="128"/>
      <c r="C112" s="28"/>
      <c r="D112" s="28"/>
      <c r="E112" s="128"/>
      <c r="F112" s="128"/>
      <c r="G112" s="128"/>
      <c r="H112" s="128"/>
      <c r="I112" s="128"/>
      <c r="J112" s="128"/>
      <c r="K112" s="128"/>
      <c r="L112" s="128"/>
      <c r="M112" s="128"/>
      <c r="N112" s="128"/>
      <c r="O112" s="128"/>
      <c r="P112" s="128"/>
      <c r="Q112" s="128"/>
      <c r="R112" s="128"/>
      <c r="S112" s="128"/>
      <c r="T112" s="128"/>
      <c r="U112" s="128"/>
      <c r="V112" s="128"/>
      <c r="W112" s="128"/>
      <c r="X112" s="128"/>
      <c r="Y112" s="128"/>
      <c r="Z112" s="128"/>
    </row>
    <row r="113" spans="1:26" ht="13.5" customHeight="1">
      <c r="A113" s="128"/>
      <c r="B113" s="128"/>
      <c r="C113" s="28"/>
      <c r="D113" s="28"/>
      <c r="E113" s="128"/>
      <c r="F113" s="128"/>
      <c r="G113" s="128"/>
      <c r="H113" s="128"/>
      <c r="I113" s="128"/>
      <c r="J113" s="128"/>
      <c r="K113" s="128"/>
      <c r="L113" s="128"/>
      <c r="M113" s="128"/>
      <c r="N113" s="128"/>
      <c r="O113" s="128"/>
      <c r="P113" s="128"/>
      <c r="Q113" s="128"/>
      <c r="R113" s="128"/>
      <c r="S113" s="128"/>
      <c r="T113" s="128"/>
      <c r="U113" s="128"/>
      <c r="V113" s="128"/>
      <c r="W113" s="128"/>
      <c r="X113" s="128"/>
      <c r="Y113" s="128"/>
      <c r="Z113" s="128"/>
    </row>
    <row r="114" spans="1:26" ht="13.5" customHeight="1">
      <c r="A114" s="128"/>
      <c r="B114" s="128"/>
      <c r="C114" s="28"/>
      <c r="D114" s="28"/>
      <c r="E114" s="128"/>
      <c r="F114" s="128"/>
      <c r="G114" s="128"/>
      <c r="H114" s="128"/>
      <c r="I114" s="128"/>
      <c r="J114" s="128"/>
      <c r="K114" s="128"/>
      <c r="L114" s="128"/>
      <c r="M114" s="128"/>
      <c r="N114" s="128"/>
      <c r="O114" s="128"/>
      <c r="P114" s="128"/>
      <c r="Q114" s="128"/>
      <c r="R114" s="128"/>
      <c r="S114" s="128"/>
      <c r="T114" s="128"/>
      <c r="U114" s="128"/>
      <c r="V114" s="128"/>
      <c r="W114" s="128"/>
      <c r="X114" s="128"/>
      <c r="Y114" s="128"/>
      <c r="Z114" s="128"/>
    </row>
    <row r="115" spans="1:26" ht="13.5" customHeight="1">
      <c r="A115" s="128"/>
      <c r="B115" s="128"/>
      <c r="C115" s="28"/>
      <c r="D115" s="28"/>
      <c r="E115" s="128"/>
      <c r="F115" s="128"/>
      <c r="G115" s="128"/>
      <c r="H115" s="128"/>
      <c r="I115" s="128"/>
      <c r="J115" s="128"/>
      <c r="K115" s="128"/>
      <c r="L115" s="128"/>
      <c r="M115" s="128"/>
      <c r="N115" s="128"/>
      <c r="O115" s="128"/>
      <c r="P115" s="128"/>
      <c r="Q115" s="128"/>
      <c r="R115" s="128"/>
      <c r="S115" s="128"/>
      <c r="T115" s="128"/>
      <c r="U115" s="128"/>
      <c r="V115" s="128"/>
      <c r="W115" s="128"/>
      <c r="X115" s="128"/>
      <c r="Y115" s="128"/>
      <c r="Z115" s="128"/>
    </row>
    <row r="116" spans="1:26" ht="13.5" customHeight="1">
      <c r="A116" s="128"/>
      <c r="B116" s="128"/>
      <c r="C116" s="28"/>
      <c r="D116" s="28"/>
      <c r="E116" s="128"/>
      <c r="F116" s="128"/>
      <c r="G116" s="128"/>
      <c r="H116" s="128"/>
      <c r="I116" s="128"/>
      <c r="J116" s="128"/>
      <c r="K116" s="128"/>
      <c r="L116" s="128"/>
      <c r="M116" s="128"/>
      <c r="N116" s="128"/>
      <c r="O116" s="128"/>
      <c r="P116" s="128"/>
      <c r="Q116" s="128"/>
      <c r="R116" s="128"/>
      <c r="S116" s="128"/>
      <c r="T116" s="128"/>
      <c r="U116" s="128"/>
      <c r="V116" s="128"/>
      <c r="W116" s="128"/>
      <c r="X116" s="128"/>
      <c r="Y116" s="128"/>
      <c r="Z116" s="128"/>
    </row>
    <row r="117" spans="1:26" ht="13.5" customHeight="1">
      <c r="A117" s="128"/>
      <c r="B117" s="128"/>
      <c r="C117" s="28"/>
      <c r="D117" s="28"/>
      <c r="E117" s="128"/>
      <c r="F117" s="128"/>
      <c r="G117" s="128"/>
      <c r="H117" s="128"/>
      <c r="I117" s="128"/>
      <c r="J117" s="128"/>
      <c r="K117" s="128"/>
      <c r="L117" s="128"/>
      <c r="M117" s="128"/>
      <c r="N117" s="128"/>
      <c r="O117" s="128"/>
      <c r="P117" s="128"/>
      <c r="Q117" s="128"/>
      <c r="R117" s="128"/>
      <c r="S117" s="128"/>
      <c r="T117" s="128"/>
      <c r="U117" s="128"/>
      <c r="V117" s="128"/>
      <c r="W117" s="128"/>
      <c r="X117" s="128"/>
      <c r="Y117" s="128"/>
      <c r="Z117" s="128"/>
    </row>
    <row r="118" spans="1:26" ht="13.5" customHeight="1">
      <c r="A118" s="128"/>
      <c r="B118" s="128"/>
      <c r="C118" s="28"/>
      <c r="D118" s="28"/>
      <c r="E118" s="128"/>
      <c r="F118" s="128"/>
      <c r="G118" s="128"/>
      <c r="H118" s="128"/>
      <c r="I118" s="128"/>
      <c r="J118" s="128"/>
      <c r="K118" s="128"/>
      <c r="L118" s="128"/>
      <c r="M118" s="128"/>
      <c r="N118" s="128"/>
      <c r="O118" s="128"/>
      <c r="P118" s="128"/>
      <c r="Q118" s="128"/>
      <c r="R118" s="128"/>
      <c r="S118" s="128"/>
      <c r="T118" s="128"/>
      <c r="U118" s="128"/>
      <c r="V118" s="128"/>
      <c r="W118" s="128"/>
      <c r="X118" s="128"/>
      <c r="Y118" s="128"/>
      <c r="Z118" s="128"/>
    </row>
    <row r="119" spans="1:26" ht="13.5" customHeight="1">
      <c r="A119" s="128"/>
      <c r="B119" s="128"/>
      <c r="C119" s="28"/>
      <c r="D119" s="28"/>
      <c r="E119" s="128"/>
      <c r="F119" s="128"/>
      <c r="G119" s="128"/>
      <c r="H119" s="128"/>
      <c r="I119" s="128"/>
      <c r="J119" s="128"/>
      <c r="K119" s="128"/>
      <c r="L119" s="128"/>
      <c r="M119" s="128"/>
      <c r="N119" s="128"/>
      <c r="O119" s="128"/>
      <c r="P119" s="128"/>
      <c r="Q119" s="128"/>
      <c r="R119" s="128"/>
      <c r="S119" s="128"/>
      <c r="T119" s="128"/>
      <c r="U119" s="128"/>
      <c r="V119" s="128"/>
      <c r="W119" s="128"/>
      <c r="X119" s="128"/>
      <c r="Y119" s="128"/>
      <c r="Z119" s="128"/>
    </row>
    <row r="120" spans="1:26" ht="13.5" customHeight="1">
      <c r="A120" s="128"/>
      <c r="B120" s="128"/>
      <c r="C120" s="28"/>
      <c r="D120" s="28"/>
      <c r="E120" s="128"/>
      <c r="F120" s="128"/>
      <c r="G120" s="128"/>
      <c r="H120" s="128"/>
      <c r="I120" s="128"/>
      <c r="J120" s="128"/>
      <c r="K120" s="128"/>
      <c r="L120" s="128"/>
      <c r="M120" s="128"/>
      <c r="N120" s="128"/>
      <c r="O120" s="128"/>
      <c r="P120" s="128"/>
      <c r="Q120" s="128"/>
      <c r="R120" s="128"/>
      <c r="S120" s="128"/>
      <c r="T120" s="128"/>
      <c r="U120" s="128"/>
      <c r="V120" s="128"/>
      <c r="W120" s="128"/>
      <c r="X120" s="128"/>
      <c r="Y120" s="128"/>
      <c r="Z120" s="128"/>
    </row>
    <row r="121" spans="1:26" ht="13.5" customHeight="1">
      <c r="A121" s="128"/>
      <c r="B121" s="128"/>
      <c r="C121" s="28"/>
      <c r="D121" s="28"/>
      <c r="E121" s="128"/>
      <c r="F121" s="128"/>
      <c r="G121" s="128"/>
      <c r="H121" s="128"/>
      <c r="I121" s="128"/>
      <c r="J121" s="128"/>
      <c r="K121" s="128"/>
      <c r="L121" s="128"/>
      <c r="M121" s="128"/>
      <c r="N121" s="128"/>
      <c r="O121" s="128"/>
      <c r="P121" s="128"/>
      <c r="Q121" s="128"/>
      <c r="R121" s="128"/>
      <c r="S121" s="128"/>
      <c r="T121" s="128"/>
      <c r="U121" s="128"/>
      <c r="V121" s="128"/>
      <c r="W121" s="128"/>
      <c r="X121" s="128"/>
      <c r="Y121" s="128"/>
      <c r="Z121" s="128"/>
    </row>
    <row r="122" spans="1:26" ht="13.5" customHeight="1">
      <c r="A122" s="128"/>
      <c r="B122" s="128"/>
      <c r="C122" s="28"/>
      <c r="D122" s="28"/>
      <c r="E122" s="128"/>
      <c r="F122" s="128"/>
      <c r="G122" s="128"/>
      <c r="H122" s="128"/>
      <c r="I122" s="128"/>
      <c r="J122" s="128"/>
      <c r="K122" s="128"/>
      <c r="L122" s="128"/>
      <c r="M122" s="128"/>
      <c r="N122" s="128"/>
      <c r="O122" s="128"/>
      <c r="P122" s="128"/>
      <c r="Q122" s="128"/>
      <c r="R122" s="128"/>
      <c r="S122" s="128"/>
      <c r="T122" s="128"/>
      <c r="U122" s="128"/>
      <c r="V122" s="128"/>
      <c r="W122" s="128"/>
      <c r="X122" s="128"/>
      <c r="Y122" s="128"/>
      <c r="Z122" s="128"/>
    </row>
    <row r="123" spans="1:26" ht="13.5" customHeight="1">
      <c r="A123" s="128"/>
      <c r="B123" s="128"/>
      <c r="C123" s="28"/>
      <c r="D123" s="28"/>
      <c r="E123" s="128"/>
      <c r="F123" s="128"/>
      <c r="G123" s="128"/>
      <c r="H123" s="128"/>
      <c r="I123" s="128"/>
      <c r="J123" s="128"/>
      <c r="K123" s="128"/>
      <c r="L123" s="128"/>
      <c r="M123" s="128"/>
      <c r="N123" s="128"/>
      <c r="O123" s="128"/>
      <c r="P123" s="128"/>
      <c r="Q123" s="128"/>
      <c r="R123" s="128"/>
      <c r="S123" s="128"/>
      <c r="T123" s="128"/>
      <c r="U123" s="128"/>
      <c r="V123" s="128"/>
      <c r="W123" s="128"/>
      <c r="X123" s="128"/>
      <c r="Y123" s="128"/>
      <c r="Z123" s="128"/>
    </row>
    <row r="124" spans="1:26" ht="13.5" customHeight="1">
      <c r="A124" s="128"/>
      <c r="B124" s="128"/>
      <c r="C124" s="28"/>
      <c r="D124" s="28"/>
      <c r="E124" s="128"/>
      <c r="F124" s="128"/>
      <c r="G124" s="128"/>
      <c r="H124" s="128"/>
      <c r="I124" s="128"/>
      <c r="J124" s="128"/>
      <c r="K124" s="128"/>
      <c r="L124" s="128"/>
      <c r="M124" s="128"/>
      <c r="N124" s="128"/>
      <c r="O124" s="128"/>
      <c r="P124" s="128"/>
      <c r="Q124" s="128"/>
      <c r="R124" s="128"/>
      <c r="S124" s="128"/>
      <c r="T124" s="128"/>
      <c r="U124" s="128"/>
      <c r="V124" s="128"/>
      <c r="W124" s="128"/>
      <c r="X124" s="128"/>
      <c r="Y124" s="128"/>
      <c r="Z124" s="128"/>
    </row>
    <row r="125" spans="1:26" ht="13.5" customHeight="1">
      <c r="A125" s="128"/>
      <c r="B125" s="128"/>
      <c r="C125" s="28"/>
      <c r="D125" s="28"/>
      <c r="E125" s="128"/>
      <c r="F125" s="128"/>
      <c r="G125" s="128"/>
      <c r="H125" s="128"/>
      <c r="I125" s="128"/>
      <c r="J125" s="128"/>
      <c r="K125" s="128"/>
      <c r="L125" s="128"/>
      <c r="M125" s="128"/>
      <c r="N125" s="128"/>
      <c r="O125" s="128"/>
      <c r="P125" s="128"/>
      <c r="Q125" s="128"/>
      <c r="R125" s="128"/>
      <c r="S125" s="128"/>
      <c r="T125" s="128"/>
      <c r="U125" s="128"/>
      <c r="V125" s="128"/>
      <c r="W125" s="128"/>
      <c r="X125" s="128"/>
      <c r="Y125" s="128"/>
      <c r="Z125" s="128"/>
    </row>
    <row r="126" spans="1:26" ht="13.5" customHeight="1">
      <c r="A126" s="128"/>
      <c r="B126" s="128"/>
      <c r="C126" s="28"/>
      <c r="D126" s="28"/>
      <c r="E126" s="128"/>
      <c r="F126" s="128"/>
      <c r="G126" s="128"/>
      <c r="H126" s="128"/>
      <c r="I126" s="128"/>
      <c r="J126" s="128"/>
      <c r="K126" s="128"/>
      <c r="L126" s="128"/>
      <c r="M126" s="128"/>
      <c r="N126" s="128"/>
      <c r="O126" s="128"/>
      <c r="P126" s="128"/>
      <c r="Q126" s="128"/>
      <c r="R126" s="128"/>
      <c r="S126" s="128"/>
      <c r="T126" s="128"/>
      <c r="U126" s="128"/>
      <c r="V126" s="128"/>
      <c r="W126" s="128"/>
      <c r="X126" s="128"/>
      <c r="Y126" s="128"/>
      <c r="Z126" s="128"/>
    </row>
    <row r="127" spans="1:26" ht="13.5" customHeight="1">
      <c r="A127" s="128"/>
      <c r="B127" s="128"/>
      <c r="C127" s="28"/>
      <c r="D127" s="28"/>
      <c r="E127" s="128"/>
      <c r="F127" s="128"/>
      <c r="G127" s="128"/>
      <c r="H127" s="128"/>
      <c r="I127" s="128"/>
      <c r="J127" s="128"/>
      <c r="K127" s="128"/>
      <c r="L127" s="128"/>
      <c r="M127" s="128"/>
      <c r="N127" s="128"/>
      <c r="O127" s="128"/>
      <c r="P127" s="128"/>
      <c r="Q127" s="128"/>
      <c r="R127" s="128"/>
      <c r="S127" s="128"/>
      <c r="T127" s="128"/>
      <c r="U127" s="128"/>
      <c r="V127" s="128"/>
      <c r="W127" s="128"/>
      <c r="X127" s="128"/>
      <c r="Y127" s="128"/>
      <c r="Z127" s="128"/>
    </row>
    <row r="128" spans="1:26" ht="13.5" customHeight="1">
      <c r="A128" s="128"/>
      <c r="B128" s="128"/>
      <c r="C128" s="28"/>
      <c r="D128" s="28"/>
      <c r="E128" s="128"/>
      <c r="F128" s="128"/>
      <c r="G128" s="128"/>
      <c r="H128" s="128"/>
      <c r="I128" s="128"/>
      <c r="J128" s="128"/>
      <c r="K128" s="128"/>
      <c r="L128" s="128"/>
      <c r="M128" s="128"/>
      <c r="N128" s="128"/>
      <c r="O128" s="128"/>
      <c r="P128" s="128"/>
      <c r="Q128" s="128"/>
      <c r="R128" s="128"/>
      <c r="S128" s="128"/>
      <c r="T128" s="128"/>
      <c r="U128" s="128"/>
      <c r="V128" s="128"/>
      <c r="W128" s="128"/>
      <c r="X128" s="128"/>
      <c r="Y128" s="128"/>
      <c r="Z128" s="128"/>
    </row>
    <row r="129" spans="1:26" ht="13.5" customHeight="1">
      <c r="A129" s="128"/>
      <c r="B129" s="128"/>
      <c r="C129" s="28"/>
      <c r="D129" s="28"/>
      <c r="E129" s="128"/>
      <c r="F129" s="128"/>
      <c r="G129" s="128"/>
      <c r="H129" s="128"/>
      <c r="I129" s="128"/>
      <c r="J129" s="128"/>
      <c r="K129" s="128"/>
      <c r="L129" s="128"/>
      <c r="M129" s="128"/>
      <c r="N129" s="128"/>
      <c r="O129" s="128"/>
      <c r="P129" s="128"/>
      <c r="Q129" s="128"/>
      <c r="R129" s="128"/>
      <c r="S129" s="128"/>
      <c r="T129" s="128"/>
      <c r="U129" s="128"/>
      <c r="V129" s="128"/>
      <c r="W129" s="128"/>
      <c r="X129" s="128"/>
      <c r="Y129" s="128"/>
      <c r="Z129" s="128"/>
    </row>
    <row r="130" spans="1:26" ht="13.5" customHeight="1">
      <c r="A130" s="128"/>
      <c r="B130" s="128"/>
      <c r="C130" s="28"/>
      <c r="D130" s="28"/>
      <c r="E130" s="128"/>
      <c r="F130" s="128"/>
      <c r="G130" s="128"/>
      <c r="H130" s="128"/>
      <c r="I130" s="128"/>
      <c r="J130" s="128"/>
      <c r="K130" s="128"/>
      <c r="L130" s="128"/>
      <c r="M130" s="128"/>
      <c r="N130" s="128"/>
      <c r="O130" s="128"/>
      <c r="P130" s="128"/>
      <c r="Q130" s="128"/>
      <c r="R130" s="128"/>
      <c r="S130" s="128"/>
      <c r="T130" s="128"/>
      <c r="U130" s="128"/>
      <c r="V130" s="128"/>
      <c r="W130" s="128"/>
      <c r="X130" s="128"/>
      <c r="Y130" s="128"/>
      <c r="Z130" s="128"/>
    </row>
    <row r="131" spans="1:26" ht="13.5" customHeight="1">
      <c r="A131" s="128"/>
      <c r="B131" s="128"/>
      <c r="C131" s="28"/>
      <c r="D131" s="28"/>
      <c r="E131" s="128"/>
      <c r="F131" s="128"/>
      <c r="G131" s="128"/>
      <c r="H131" s="128"/>
      <c r="I131" s="128"/>
      <c r="J131" s="128"/>
      <c r="K131" s="128"/>
      <c r="L131" s="128"/>
      <c r="M131" s="128"/>
      <c r="N131" s="128"/>
      <c r="O131" s="128"/>
      <c r="P131" s="128"/>
      <c r="Q131" s="128"/>
      <c r="R131" s="128"/>
      <c r="S131" s="128"/>
      <c r="T131" s="128"/>
      <c r="U131" s="128"/>
      <c r="V131" s="128"/>
      <c r="W131" s="128"/>
      <c r="X131" s="128"/>
      <c r="Y131" s="128"/>
      <c r="Z131" s="128"/>
    </row>
    <row r="132" spans="1:26" ht="13.5" customHeight="1">
      <c r="A132" s="128"/>
      <c r="B132" s="128"/>
      <c r="C132" s="28"/>
      <c r="D132" s="28"/>
      <c r="E132" s="128"/>
      <c r="F132" s="128"/>
      <c r="G132" s="128"/>
      <c r="H132" s="128"/>
      <c r="I132" s="128"/>
      <c r="J132" s="128"/>
      <c r="K132" s="128"/>
      <c r="L132" s="128"/>
      <c r="M132" s="128"/>
      <c r="N132" s="128"/>
      <c r="O132" s="128"/>
      <c r="P132" s="128"/>
      <c r="Q132" s="128"/>
      <c r="R132" s="128"/>
      <c r="S132" s="128"/>
      <c r="T132" s="128"/>
      <c r="U132" s="128"/>
      <c r="V132" s="128"/>
      <c r="W132" s="128"/>
      <c r="X132" s="128"/>
      <c r="Y132" s="128"/>
      <c r="Z132" s="128"/>
    </row>
    <row r="133" spans="1:26" ht="13.5" customHeight="1">
      <c r="A133" s="128"/>
      <c r="B133" s="128"/>
      <c r="C133" s="28"/>
      <c r="D133" s="28"/>
      <c r="E133" s="128"/>
      <c r="F133" s="128"/>
      <c r="G133" s="128"/>
      <c r="H133" s="128"/>
      <c r="I133" s="128"/>
      <c r="J133" s="128"/>
      <c r="K133" s="128"/>
      <c r="L133" s="128"/>
      <c r="M133" s="128"/>
      <c r="N133" s="128"/>
      <c r="O133" s="128"/>
      <c r="P133" s="128"/>
      <c r="Q133" s="128"/>
      <c r="R133" s="128"/>
      <c r="S133" s="128"/>
      <c r="T133" s="128"/>
      <c r="U133" s="128"/>
      <c r="V133" s="128"/>
      <c r="W133" s="128"/>
      <c r="X133" s="128"/>
      <c r="Y133" s="128"/>
      <c r="Z133" s="128"/>
    </row>
    <row r="134" spans="1:26" ht="13.5" customHeight="1">
      <c r="A134" s="128"/>
      <c r="B134" s="128"/>
      <c r="C134" s="28"/>
      <c r="D134" s="28"/>
      <c r="E134" s="128"/>
      <c r="F134" s="128"/>
      <c r="G134" s="128"/>
      <c r="H134" s="128"/>
      <c r="I134" s="128"/>
      <c r="J134" s="128"/>
      <c r="K134" s="128"/>
      <c r="L134" s="128"/>
      <c r="M134" s="128"/>
      <c r="N134" s="128"/>
      <c r="O134" s="128"/>
      <c r="P134" s="128"/>
      <c r="Q134" s="128"/>
      <c r="R134" s="128"/>
      <c r="S134" s="128"/>
      <c r="T134" s="128"/>
      <c r="U134" s="128"/>
      <c r="V134" s="128"/>
      <c r="W134" s="128"/>
      <c r="X134" s="128"/>
      <c r="Y134" s="128"/>
      <c r="Z134" s="128"/>
    </row>
    <row r="135" spans="1:26" ht="13.5" customHeight="1">
      <c r="A135" s="128"/>
      <c r="B135" s="128"/>
      <c r="C135" s="28"/>
      <c r="D135" s="28"/>
      <c r="E135" s="128"/>
      <c r="F135" s="128"/>
      <c r="G135" s="128"/>
      <c r="H135" s="128"/>
      <c r="I135" s="128"/>
      <c r="J135" s="128"/>
      <c r="K135" s="128"/>
      <c r="L135" s="128"/>
      <c r="M135" s="128"/>
      <c r="N135" s="128"/>
      <c r="O135" s="128"/>
      <c r="P135" s="128"/>
      <c r="Q135" s="128"/>
      <c r="R135" s="128"/>
      <c r="S135" s="128"/>
      <c r="T135" s="128"/>
      <c r="U135" s="128"/>
      <c r="V135" s="128"/>
      <c r="W135" s="128"/>
      <c r="X135" s="128"/>
      <c r="Y135" s="128"/>
      <c r="Z135" s="128"/>
    </row>
    <row r="136" spans="1:26" ht="13.5" customHeight="1">
      <c r="A136" s="128"/>
      <c r="B136" s="128"/>
      <c r="C136" s="28"/>
      <c r="D136" s="28"/>
      <c r="E136" s="128"/>
      <c r="F136" s="128"/>
      <c r="G136" s="128"/>
      <c r="H136" s="128"/>
      <c r="I136" s="128"/>
      <c r="J136" s="128"/>
      <c r="K136" s="128"/>
      <c r="L136" s="128"/>
      <c r="M136" s="128"/>
      <c r="N136" s="128"/>
      <c r="O136" s="128"/>
      <c r="P136" s="128"/>
      <c r="Q136" s="128"/>
      <c r="R136" s="128"/>
      <c r="S136" s="128"/>
      <c r="T136" s="128"/>
      <c r="U136" s="128"/>
      <c r="V136" s="128"/>
      <c r="W136" s="128"/>
      <c r="X136" s="128"/>
      <c r="Y136" s="128"/>
      <c r="Z136" s="128"/>
    </row>
    <row r="137" spans="1:26" ht="13.5" customHeight="1">
      <c r="A137" s="128"/>
      <c r="B137" s="128"/>
      <c r="C137" s="28"/>
      <c r="D137" s="28"/>
      <c r="E137" s="128"/>
      <c r="F137" s="128"/>
      <c r="G137" s="128"/>
      <c r="H137" s="128"/>
      <c r="I137" s="128"/>
      <c r="J137" s="128"/>
      <c r="K137" s="128"/>
      <c r="L137" s="128"/>
      <c r="M137" s="128"/>
      <c r="N137" s="128"/>
      <c r="O137" s="128"/>
      <c r="P137" s="128"/>
      <c r="Q137" s="128"/>
      <c r="R137" s="128"/>
      <c r="S137" s="128"/>
      <c r="T137" s="128"/>
      <c r="U137" s="128"/>
      <c r="V137" s="128"/>
      <c r="W137" s="128"/>
      <c r="X137" s="128"/>
      <c r="Y137" s="128"/>
      <c r="Z137" s="128"/>
    </row>
    <row r="138" spans="1:26" ht="13.5" customHeight="1">
      <c r="A138" s="128"/>
      <c r="B138" s="128"/>
      <c r="C138" s="28"/>
      <c r="D138" s="28"/>
      <c r="E138" s="128"/>
      <c r="F138" s="128"/>
      <c r="G138" s="128"/>
      <c r="H138" s="128"/>
      <c r="I138" s="128"/>
      <c r="J138" s="128"/>
      <c r="K138" s="128"/>
      <c r="L138" s="128"/>
      <c r="M138" s="128"/>
      <c r="N138" s="128"/>
      <c r="O138" s="128"/>
      <c r="P138" s="128"/>
      <c r="Q138" s="128"/>
      <c r="R138" s="128"/>
      <c r="S138" s="128"/>
      <c r="T138" s="128"/>
      <c r="U138" s="128"/>
      <c r="V138" s="128"/>
      <c r="W138" s="128"/>
      <c r="X138" s="128"/>
      <c r="Y138" s="128"/>
      <c r="Z138" s="128"/>
    </row>
    <row r="139" spans="1:26" ht="13.5" customHeight="1">
      <c r="A139" s="128"/>
      <c r="B139" s="128"/>
      <c r="C139" s="28"/>
      <c r="D139" s="28"/>
      <c r="E139" s="128"/>
      <c r="F139" s="128"/>
      <c r="G139" s="128"/>
      <c r="H139" s="128"/>
      <c r="I139" s="128"/>
      <c r="J139" s="128"/>
      <c r="K139" s="128"/>
      <c r="L139" s="128"/>
      <c r="M139" s="128"/>
      <c r="N139" s="128"/>
      <c r="O139" s="128"/>
      <c r="P139" s="128"/>
      <c r="Q139" s="128"/>
      <c r="R139" s="128"/>
      <c r="S139" s="128"/>
      <c r="T139" s="128"/>
      <c r="U139" s="128"/>
      <c r="V139" s="128"/>
      <c r="W139" s="128"/>
      <c r="X139" s="128"/>
      <c r="Y139" s="128"/>
      <c r="Z139" s="128"/>
    </row>
    <row r="140" spans="1:26" ht="13.5" customHeight="1">
      <c r="A140" s="128"/>
      <c r="B140" s="128"/>
      <c r="C140" s="28"/>
      <c r="D140" s="28"/>
      <c r="E140" s="128"/>
      <c r="F140" s="128"/>
      <c r="G140" s="128"/>
      <c r="H140" s="128"/>
      <c r="I140" s="128"/>
      <c r="J140" s="128"/>
      <c r="K140" s="128"/>
      <c r="L140" s="128"/>
      <c r="M140" s="128"/>
      <c r="N140" s="128"/>
      <c r="O140" s="128"/>
      <c r="P140" s="128"/>
      <c r="Q140" s="128"/>
      <c r="R140" s="128"/>
      <c r="S140" s="128"/>
      <c r="T140" s="128"/>
      <c r="U140" s="128"/>
      <c r="V140" s="128"/>
      <c r="W140" s="128"/>
      <c r="X140" s="128"/>
      <c r="Y140" s="128"/>
      <c r="Z140" s="128"/>
    </row>
    <row r="141" spans="1:26" ht="13.5" customHeight="1">
      <c r="A141" s="128"/>
      <c r="B141" s="128"/>
      <c r="C141" s="28"/>
      <c r="D141" s="28"/>
      <c r="E141" s="128"/>
      <c r="F141" s="128"/>
      <c r="G141" s="128"/>
      <c r="H141" s="128"/>
      <c r="I141" s="128"/>
      <c r="J141" s="128"/>
      <c r="K141" s="128"/>
      <c r="L141" s="128"/>
      <c r="M141" s="128"/>
      <c r="N141" s="128"/>
      <c r="O141" s="128"/>
      <c r="P141" s="128"/>
      <c r="Q141" s="128"/>
      <c r="R141" s="128"/>
      <c r="S141" s="128"/>
      <c r="T141" s="128"/>
      <c r="U141" s="128"/>
      <c r="V141" s="128"/>
      <c r="W141" s="128"/>
      <c r="X141" s="128"/>
      <c r="Y141" s="128"/>
      <c r="Z141" s="128"/>
    </row>
    <row r="142" spans="1:26" ht="13.5" customHeight="1">
      <c r="A142" s="128"/>
      <c r="B142" s="128"/>
      <c r="C142" s="28"/>
      <c r="D142" s="28"/>
      <c r="E142" s="128"/>
      <c r="F142" s="128"/>
      <c r="G142" s="128"/>
      <c r="H142" s="128"/>
      <c r="I142" s="128"/>
      <c r="J142" s="128"/>
      <c r="K142" s="128"/>
      <c r="L142" s="128"/>
      <c r="M142" s="128"/>
      <c r="N142" s="128"/>
      <c r="O142" s="128"/>
      <c r="P142" s="128"/>
      <c r="Q142" s="128"/>
      <c r="R142" s="128"/>
      <c r="S142" s="128"/>
      <c r="T142" s="128"/>
      <c r="U142" s="128"/>
      <c r="V142" s="128"/>
      <c r="W142" s="128"/>
      <c r="X142" s="128"/>
      <c r="Y142" s="128"/>
      <c r="Z142" s="128"/>
    </row>
    <row r="143" spans="1:26" ht="13.5" customHeight="1">
      <c r="A143" s="128"/>
      <c r="B143" s="128"/>
      <c r="C143" s="28"/>
      <c r="D143" s="28"/>
      <c r="E143" s="128"/>
      <c r="F143" s="128"/>
      <c r="G143" s="128"/>
      <c r="H143" s="128"/>
      <c r="I143" s="128"/>
      <c r="J143" s="128"/>
      <c r="K143" s="128"/>
      <c r="L143" s="128"/>
      <c r="M143" s="128"/>
      <c r="N143" s="128"/>
      <c r="O143" s="128"/>
      <c r="P143" s="128"/>
      <c r="Q143" s="128"/>
      <c r="R143" s="128"/>
      <c r="S143" s="128"/>
      <c r="T143" s="128"/>
      <c r="U143" s="128"/>
      <c r="V143" s="128"/>
      <c r="W143" s="128"/>
      <c r="X143" s="128"/>
      <c r="Y143" s="128"/>
      <c r="Z143" s="128"/>
    </row>
    <row r="144" spans="1:26" ht="13.5" customHeight="1">
      <c r="A144" s="128"/>
      <c r="B144" s="128"/>
      <c r="C144" s="28"/>
      <c r="D144" s="28"/>
      <c r="E144" s="128"/>
      <c r="F144" s="128"/>
      <c r="G144" s="128"/>
      <c r="H144" s="128"/>
      <c r="I144" s="128"/>
      <c r="J144" s="128"/>
      <c r="K144" s="128"/>
      <c r="L144" s="128"/>
      <c r="M144" s="128"/>
      <c r="N144" s="128"/>
      <c r="O144" s="128"/>
      <c r="P144" s="128"/>
      <c r="Q144" s="128"/>
      <c r="R144" s="128"/>
      <c r="S144" s="128"/>
      <c r="T144" s="128"/>
      <c r="U144" s="128"/>
      <c r="V144" s="128"/>
      <c r="W144" s="128"/>
      <c r="X144" s="128"/>
      <c r="Y144" s="128"/>
      <c r="Z144" s="128"/>
    </row>
    <row r="145" spans="1:26" ht="13.5" customHeight="1">
      <c r="A145" s="128"/>
      <c r="B145" s="128"/>
      <c r="C145" s="28"/>
      <c r="D145" s="28"/>
      <c r="E145" s="128"/>
      <c r="F145" s="128"/>
      <c r="G145" s="128"/>
      <c r="H145" s="128"/>
      <c r="I145" s="128"/>
      <c r="J145" s="128"/>
      <c r="K145" s="128"/>
      <c r="L145" s="128"/>
      <c r="M145" s="128"/>
      <c r="N145" s="128"/>
      <c r="O145" s="128"/>
      <c r="P145" s="128"/>
      <c r="Q145" s="128"/>
      <c r="R145" s="128"/>
      <c r="S145" s="128"/>
      <c r="T145" s="128"/>
      <c r="U145" s="128"/>
      <c r="V145" s="128"/>
      <c r="W145" s="128"/>
      <c r="X145" s="128"/>
      <c r="Y145" s="128"/>
      <c r="Z145" s="128"/>
    </row>
    <row r="146" spans="1:26" ht="13.5" customHeight="1">
      <c r="A146" s="128"/>
      <c r="B146" s="128"/>
      <c r="C146" s="28"/>
      <c r="D146" s="28"/>
      <c r="E146" s="128"/>
      <c r="F146" s="128"/>
      <c r="G146" s="128"/>
      <c r="H146" s="128"/>
      <c r="I146" s="128"/>
      <c r="J146" s="128"/>
      <c r="K146" s="128"/>
      <c r="L146" s="128"/>
      <c r="M146" s="128"/>
      <c r="N146" s="128"/>
      <c r="O146" s="128"/>
      <c r="P146" s="128"/>
      <c r="Q146" s="128"/>
      <c r="R146" s="128"/>
      <c r="S146" s="128"/>
      <c r="T146" s="128"/>
      <c r="U146" s="128"/>
      <c r="V146" s="128"/>
      <c r="W146" s="128"/>
      <c r="X146" s="128"/>
      <c r="Y146" s="128"/>
      <c r="Z146" s="128"/>
    </row>
    <row r="147" spans="1:26" ht="13.5" customHeight="1">
      <c r="A147" s="128"/>
      <c r="B147" s="128"/>
      <c r="C147" s="28"/>
      <c r="D147" s="28"/>
      <c r="E147" s="128"/>
      <c r="F147" s="128"/>
      <c r="G147" s="128"/>
      <c r="H147" s="128"/>
      <c r="I147" s="128"/>
      <c r="J147" s="128"/>
      <c r="K147" s="128"/>
      <c r="L147" s="128"/>
      <c r="M147" s="128"/>
      <c r="N147" s="128"/>
      <c r="O147" s="128"/>
      <c r="P147" s="128"/>
      <c r="Q147" s="128"/>
      <c r="R147" s="128"/>
      <c r="S147" s="128"/>
      <c r="T147" s="128"/>
      <c r="U147" s="128"/>
      <c r="V147" s="128"/>
      <c r="W147" s="128"/>
      <c r="X147" s="128"/>
      <c r="Y147" s="128"/>
      <c r="Z147" s="128"/>
    </row>
    <row r="148" spans="1:26" ht="13.5" customHeight="1">
      <c r="A148" s="128"/>
      <c r="B148" s="128"/>
      <c r="C148" s="28"/>
      <c r="D148" s="28"/>
      <c r="E148" s="128"/>
      <c r="F148" s="128"/>
      <c r="G148" s="128"/>
      <c r="H148" s="128"/>
      <c r="I148" s="128"/>
      <c r="J148" s="128"/>
      <c r="K148" s="128"/>
      <c r="L148" s="128"/>
      <c r="M148" s="128"/>
      <c r="N148" s="128"/>
      <c r="O148" s="128"/>
      <c r="P148" s="128"/>
      <c r="Q148" s="128"/>
      <c r="R148" s="128"/>
      <c r="S148" s="128"/>
      <c r="T148" s="128"/>
      <c r="U148" s="128"/>
      <c r="V148" s="128"/>
      <c r="W148" s="128"/>
      <c r="X148" s="128"/>
      <c r="Y148" s="128"/>
      <c r="Z148" s="128"/>
    </row>
    <row r="149" spans="1:26" ht="13.5" customHeight="1">
      <c r="A149" s="128"/>
      <c r="B149" s="128"/>
      <c r="C149" s="28"/>
      <c r="D149" s="28"/>
      <c r="E149" s="128"/>
      <c r="F149" s="128"/>
      <c r="G149" s="128"/>
      <c r="H149" s="128"/>
      <c r="I149" s="128"/>
      <c r="J149" s="128"/>
      <c r="K149" s="128"/>
      <c r="L149" s="128"/>
      <c r="M149" s="128"/>
      <c r="N149" s="128"/>
      <c r="O149" s="128"/>
      <c r="P149" s="128"/>
      <c r="Q149" s="128"/>
      <c r="R149" s="128"/>
      <c r="S149" s="128"/>
      <c r="T149" s="128"/>
      <c r="U149" s="128"/>
      <c r="V149" s="128"/>
      <c r="W149" s="128"/>
      <c r="X149" s="128"/>
      <c r="Y149" s="128"/>
      <c r="Z149" s="128"/>
    </row>
    <row r="150" spans="1:26" ht="13.5" customHeight="1">
      <c r="A150" s="128"/>
      <c r="B150" s="128"/>
      <c r="C150" s="28"/>
      <c r="D150" s="28"/>
      <c r="E150" s="128"/>
      <c r="F150" s="128"/>
      <c r="G150" s="128"/>
      <c r="H150" s="128"/>
      <c r="I150" s="128"/>
      <c r="J150" s="128"/>
      <c r="K150" s="128"/>
      <c r="L150" s="128"/>
      <c r="M150" s="128"/>
      <c r="N150" s="128"/>
      <c r="O150" s="128"/>
      <c r="P150" s="128"/>
      <c r="Q150" s="128"/>
      <c r="R150" s="128"/>
      <c r="S150" s="128"/>
      <c r="T150" s="128"/>
      <c r="U150" s="128"/>
      <c r="V150" s="128"/>
      <c r="W150" s="128"/>
      <c r="X150" s="128"/>
      <c r="Y150" s="128"/>
      <c r="Z150" s="128"/>
    </row>
    <row r="151" spans="1:26" ht="13.5" customHeight="1">
      <c r="A151" s="128"/>
      <c r="B151" s="128"/>
      <c r="C151" s="28"/>
      <c r="D151" s="28"/>
      <c r="E151" s="128"/>
      <c r="F151" s="128"/>
      <c r="G151" s="128"/>
      <c r="H151" s="128"/>
      <c r="I151" s="128"/>
      <c r="J151" s="128"/>
      <c r="K151" s="128"/>
      <c r="L151" s="128"/>
      <c r="M151" s="128"/>
      <c r="N151" s="128"/>
      <c r="O151" s="128"/>
      <c r="P151" s="128"/>
      <c r="Q151" s="128"/>
      <c r="R151" s="128"/>
      <c r="S151" s="128"/>
      <c r="T151" s="128"/>
      <c r="U151" s="128"/>
      <c r="V151" s="128"/>
      <c r="W151" s="128"/>
      <c r="X151" s="128"/>
      <c r="Y151" s="128"/>
      <c r="Z151" s="128"/>
    </row>
    <row r="152" spans="1:26" ht="13.5" customHeight="1">
      <c r="A152" s="128"/>
      <c r="B152" s="128"/>
      <c r="C152" s="28"/>
      <c r="D152" s="28"/>
      <c r="E152" s="128"/>
      <c r="F152" s="128"/>
      <c r="G152" s="128"/>
      <c r="H152" s="128"/>
      <c r="I152" s="128"/>
      <c r="J152" s="128"/>
      <c r="K152" s="128"/>
      <c r="L152" s="128"/>
      <c r="M152" s="128"/>
      <c r="N152" s="128"/>
      <c r="O152" s="128"/>
      <c r="P152" s="128"/>
      <c r="Q152" s="128"/>
      <c r="R152" s="128"/>
      <c r="S152" s="128"/>
      <c r="T152" s="128"/>
      <c r="U152" s="128"/>
      <c r="V152" s="128"/>
      <c r="W152" s="128"/>
      <c r="X152" s="128"/>
      <c r="Y152" s="128"/>
      <c r="Z152" s="128"/>
    </row>
    <row r="153" spans="1:26" ht="13.5" customHeight="1">
      <c r="A153" s="128"/>
      <c r="B153" s="128"/>
      <c r="C153" s="28"/>
      <c r="D153" s="28"/>
      <c r="E153" s="128"/>
      <c r="F153" s="128"/>
      <c r="G153" s="128"/>
      <c r="H153" s="128"/>
      <c r="I153" s="128"/>
      <c r="J153" s="128"/>
      <c r="K153" s="128"/>
      <c r="L153" s="128"/>
      <c r="M153" s="128"/>
      <c r="N153" s="128"/>
      <c r="O153" s="128"/>
      <c r="P153" s="128"/>
      <c r="Q153" s="128"/>
      <c r="R153" s="128"/>
      <c r="S153" s="128"/>
      <c r="T153" s="128"/>
      <c r="U153" s="128"/>
      <c r="V153" s="128"/>
      <c r="W153" s="128"/>
      <c r="X153" s="128"/>
      <c r="Y153" s="128"/>
      <c r="Z153" s="128"/>
    </row>
    <row r="154" spans="1:26" ht="13.5" customHeight="1">
      <c r="A154" s="128"/>
      <c r="B154" s="128"/>
      <c r="C154" s="28"/>
      <c r="D154" s="28"/>
      <c r="E154" s="128"/>
      <c r="F154" s="128"/>
      <c r="G154" s="128"/>
      <c r="H154" s="128"/>
      <c r="I154" s="128"/>
      <c r="J154" s="128"/>
      <c r="K154" s="128"/>
      <c r="L154" s="128"/>
      <c r="M154" s="128"/>
      <c r="N154" s="128"/>
      <c r="O154" s="128"/>
      <c r="P154" s="128"/>
      <c r="Q154" s="128"/>
      <c r="R154" s="128"/>
      <c r="S154" s="128"/>
      <c r="T154" s="128"/>
      <c r="U154" s="128"/>
      <c r="V154" s="128"/>
      <c r="W154" s="128"/>
      <c r="X154" s="128"/>
      <c r="Y154" s="128"/>
      <c r="Z154" s="128"/>
    </row>
    <row r="155" spans="1:26" ht="13.5" customHeight="1">
      <c r="A155" s="128"/>
      <c r="B155" s="128"/>
      <c r="C155" s="28"/>
      <c r="D155" s="28"/>
      <c r="E155" s="128"/>
      <c r="F155" s="128"/>
      <c r="G155" s="128"/>
      <c r="H155" s="128"/>
      <c r="I155" s="128"/>
      <c r="J155" s="128"/>
      <c r="K155" s="128"/>
      <c r="L155" s="128"/>
      <c r="M155" s="128"/>
      <c r="N155" s="128"/>
      <c r="O155" s="128"/>
      <c r="P155" s="128"/>
      <c r="Q155" s="128"/>
      <c r="R155" s="128"/>
      <c r="S155" s="128"/>
      <c r="T155" s="128"/>
      <c r="U155" s="128"/>
      <c r="V155" s="128"/>
      <c r="W155" s="128"/>
      <c r="X155" s="128"/>
      <c r="Y155" s="128"/>
      <c r="Z155" s="128"/>
    </row>
    <row r="156" spans="1:26" ht="13.5" customHeight="1">
      <c r="A156" s="128"/>
      <c r="B156" s="128"/>
      <c r="C156" s="28"/>
      <c r="D156" s="28"/>
      <c r="E156" s="128"/>
      <c r="F156" s="128"/>
      <c r="G156" s="128"/>
      <c r="H156" s="128"/>
      <c r="I156" s="128"/>
      <c r="J156" s="128"/>
      <c r="K156" s="128"/>
      <c r="L156" s="128"/>
      <c r="M156" s="128"/>
      <c r="N156" s="128"/>
      <c r="O156" s="128"/>
      <c r="P156" s="128"/>
      <c r="Q156" s="128"/>
      <c r="R156" s="128"/>
      <c r="S156" s="128"/>
      <c r="T156" s="128"/>
      <c r="U156" s="128"/>
      <c r="V156" s="128"/>
      <c r="W156" s="128"/>
      <c r="X156" s="128"/>
      <c r="Y156" s="128"/>
      <c r="Z156" s="128"/>
    </row>
    <row r="157" spans="1:26" ht="13.5" customHeight="1">
      <c r="A157" s="128"/>
      <c r="B157" s="128"/>
      <c r="C157" s="28"/>
      <c r="D157" s="28"/>
      <c r="E157" s="128"/>
      <c r="F157" s="128"/>
      <c r="G157" s="128"/>
      <c r="H157" s="128"/>
      <c r="I157" s="128"/>
      <c r="J157" s="128"/>
      <c r="K157" s="128"/>
      <c r="L157" s="128"/>
      <c r="M157" s="128"/>
      <c r="N157" s="128"/>
      <c r="O157" s="128"/>
      <c r="P157" s="128"/>
      <c r="Q157" s="128"/>
      <c r="R157" s="128"/>
      <c r="S157" s="128"/>
      <c r="T157" s="128"/>
      <c r="U157" s="128"/>
      <c r="V157" s="128"/>
      <c r="W157" s="128"/>
      <c r="X157" s="128"/>
      <c r="Y157" s="128"/>
      <c r="Z157" s="128"/>
    </row>
    <row r="158" spans="1:26" ht="13.5" customHeight="1">
      <c r="A158" s="128"/>
      <c r="B158" s="128"/>
      <c r="C158" s="28"/>
      <c r="D158" s="28"/>
      <c r="E158" s="128"/>
      <c r="F158" s="128"/>
      <c r="G158" s="128"/>
      <c r="H158" s="128"/>
      <c r="I158" s="128"/>
      <c r="J158" s="128"/>
      <c r="K158" s="128"/>
      <c r="L158" s="128"/>
      <c r="M158" s="128"/>
      <c r="N158" s="128"/>
      <c r="O158" s="128"/>
      <c r="P158" s="128"/>
      <c r="Q158" s="128"/>
      <c r="R158" s="128"/>
      <c r="S158" s="128"/>
      <c r="T158" s="128"/>
      <c r="U158" s="128"/>
      <c r="V158" s="128"/>
      <c r="W158" s="128"/>
      <c r="X158" s="128"/>
      <c r="Y158" s="128"/>
      <c r="Z158" s="128"/>
    </row>
    <row r="159" spans="1:26" ht="13.5" customHeight="1">
      <c r="A159" s="128"/>
      <c r="B159" s="128"/>
      <c r="C159" s="28"/>
      <c r="D159" s="28"/>
      <c r="E159" s="128"/>
      <c r="F159" s="128"/>
      <c r="G159" s="128"/>
      <c r="H159" s="128"/>
      <c r="I159" s="128"/>
      <c r="J159" s="128"/>
      <c r="K159" s="128"/>
      <c r="L159" s="128"/>
      <c r="M159" s="128"/>
      <c r="N159" s="128"/>
      <c r="O159" s="128"/>
      <c r="P159" s="128"/>
      <c r="Q159" s="128"/>
      <c r="R159" s="128"/>
      <c r="S159" s="128"/>
      <c r="T159" s="128"/>
      <c r="U159" s="128"/>
      <c r="V159" s="128"/>
      <c r="W159" s="128"/>
      <c r="X159" s="128"/>
      <c r="Y159" s="128"/>
      <c r="Z159" s="128"/>
    </row>
    <row r="160" spans="1:26" ht="13.5" customHeight="1">
      <c r="A160" s="128"/>
      <c r="B160" s="128"/>
      <c r="C160" s="28"/>
      <c r="D160" s="28"/>
      <c r="E160" s="128"/>
      <c r="F160" s="128"/>
      <c r="G160" s="128"/>
      <c r="H160" s="128"/>
      <c r="I160" s="128"/>
      <c r="J160" s="128"/>
      <c r="K160" s="128"/>
      <c r="L160" s="128"/>
      <c r="M160" s="128"/>
      <c r="N160" s="128"/>
      <c r="O160" s="128"/>
      <c r="P160" s="128"/>
      <c r="Q160" s="128"/>
      <c r="R160" s="128"/>
      <c r="S160" s="128"/>
      <c r="T160" s="128"/>
      <c r="U160" s="128"/>
      <c r="V160" s="128"/>
      <c r="W160" s="128"/>
      <c r="X160" s="128"/>
      <c r="Y160" s="128"/>
      <c r="Z160" s="128"/>
    </row>
    <row r="161" spans="1:26" ht="13.5" customHeight="1">
      <c r="A161" s="128"/>
      <c r="B161" s="128"/>
      <c r="C161" s="28"/>
      <c r="D161" s="28"/>
      <c r="E161" s="128"/>
      <c r="F161" s="128"/>
      <c r="G161" s="128"/>
      <c r="H161" s="128"/>
      <c r="I161" s="128"/>
      <c r="J161" s="128"/>
      <c r="K161" s="128"/>
      <c r="L161" s="128"/>
      <c r="M161" s="128"/>
      <c r="N161" s="128"/>
      <c r="O161" s="128"/>
      <c r="P161" s="128"/>
      <c r="Q161" s="128"/>
      <c r="R161" s="128"/>
      <c r="S161" s="128"/>
      <c r="T161" s="128"/>
      <c r="U161" s="128"/>
      <c r="V161" s="128"/>
      <c r="W161" s="128"/>
      <c r="X161" s="128"/>
      <c r="Y161" s="128"/>
      <c r="Z161" s="128"/>
    </row>
    <row r="162" spans="1:26" ht="13.5" customHeight="1">
      <c r="A162" s="128"/>
      <c r="B162" s="128"/>
      <c r="C162" s="28"/>
      <c r="D162" s="28"/>
      <c r="E162" s="128"/>
      <c r="F162" s="128"/>
      <c r="G162" s="128"/>
      <c r="H162" s="128"/>
      <c r="I162" s="128"/>
      <c r="J162" s="128"/>
      <c r="K162" s="128"/>
      <c r="L162" s="128"/>
      <c r="M162" s="128"/>
      <c r="N162" s="128"/>
      <c r="O162" s="128"/>
      <c r="P162" s="128"/>
      <c r="Q162" s="128"/>
      <c r="R162" s="128"/>
      <c r="S162" s="128"/>
      <c r="T162" s="128"/>
      <c r="U162" s="128"/>
      <c r="V162" s="128"/>
      <c r="W162" s="128"/>
      <c r="X162" s="128"/>
      <c r="Y162" s="128"/>
      <c r="Z162" s="128"/>
    </row>
    <row r="163" spans="1:26" ht="13.5" customHeight="1">
      <c r="A163" s="128"/>
      <c r="B163" s="128"/>
      <c r="C163" s="28"/>
      <c r="D163" s="28"/>
      <c r="E163" s="128"/>
      <c r="F163" s="128"/>
      <c r="G163" s="128"/>
      <c r="H163" s="128"/>
      <c r="I163" s="128"/>
      <c r="J163" s="128"/>
      <c r="K163" s="128"/>
      <c r="L163" s="128"/>
      <c r="M163" s="128"/>
      <c r="N163" s="128"/>
      <c r="O163" s="128"/>
      <c r="P163" s="128"/>
      <c r="Q163" s="128"/>
      <c r="R163" s="128"/>
      <c r="S163" s="128"/>
      <c r="T163" s="128"/>
      <c r="U163" s="128"/>
      <c r="V163" s="128"/>
      <c r="W163" s="128"/>
      <c r="X163" s="128"/>
      <c r="Y163" s="128"/>
      <c r="Z163" s="128"/>
    </row>
    <row r="164" spans="1:26" ht="13.5" customHeight="1">
      <c r="A164" s="128"/>
      <c r="B164" s="128"/>
      <c r="C164" s="28"/>
      <c r="D164" s="28"/>
      <c r="E164" s="128"/>
      <c r="F164" s="128"/>
      <c r="G164" s="128"/>
      <c r="H164" s="128"/>
      <c r="I164" s="128"/>
      <c r="J164" s="128"/>
      <c r="K164" s="128"/>
      <c r="L164" s="128"/>
      <c r="M164" s="128"/>
      <c r="N164" s="128"/>
      <c r="O164" s="128"/>
      <c r="P164" s="128"/>
      <c r="Q164" s="128"/>
      <c r="R164" s="128"/>
      <c r="S164" s="128"/>
      <c r="T164" s="128"/>
      <c r="U164" s="128"/>
      <c r="V164" s="128"/>
      <c r="W164" s="128"/>
      <c r="X164" s="128"/>
      <c r="Y164" s="128"/>
      <c r="Z164" s="128"/>
    </row>
    <row r="165" spans="1:26" ht="13.5" customHeight="1">
      <c r="A165" s="128"/>
      <c r="B165" s="128"/>
      <c r="C165" s="28"/>
      <c r="D165" s="28"/>
      <c r="E165" s="128"/>
      <c r="F165" s="128"/>
      <c r="G165" s="128"/>
      <c r="H165" s="128"/>
      <c r="I165" s="128"/>
      <c r="J165" s="128"/>
      <c r="K165" s="128"/>
      <c r="L165" s="128"/>
      <c r="M165" s="128"/>
      <c r="N165" s="128"/>
      <c r="O165" s="128"/>
      <c r="P165" s="128"/>
      <c r="Q165" s="128"/>
      <c r="R165" s="128"/>
      <c r="S165" s="128"/>
      <c r="T165" s="128"/>
      <c r="U165" s="128"/>
      <c r="V165" s="128"/>
      <c r="W165" s="128"/>
      <c r="X165" s="128"/>
      <c r="Y165" s="128"/>
      <c r="Z165" s="128"/>
    </row>
    <row r="166" spans="1:26" ht="13.5" customHeight="1">
      <c r="A166" s="128"/>
      <c r="B166" s="128"/>
      <c r="C166" s="28"/>
      <c r="D166" s="28"/>
      <c r="E166" s="128"/>
      <c r="F166" s="128"/>
      <c r="G166" s="128"/>
      <c r="H166" s="128"/>
      <c r="I166" s="128"/>
      <c r="J166" s="128"/>
      <c r="K166" s="128"/>
      <c r="L166" s="128"/>
      <c r="M166" s="128"/>
      <c r="N166" s="128"/>
      <c r="O166" s="128"/>
      <c r="P166" s="128"/>
      <c r="Q166" s="128"/>
      <c r="R166" s="128"/>
      <c r="S166" s="128"/>
      <c r="T166" s="128"/>
      <c r="U166" s="128"/>
      <c r="V166" s="128"/>
      <c r="W166" s="128"/>
      <c r="X166" s="128"/>
      <c r="Y166" s="128"/>
      <c r="Z166" s="128"/>
    </row>
    <row r="167" spans="1:26" ht="13.5" customHeight="1">
      <c r="A167" s="128"/>
      <c r="B167" s="128"/>
      <c r="C167" s="28"/>
      <c r="D167" s="28"/>
      <c r="E167" s="128"/>
      <c r="F167" s="128"/>
      <c r="G167" s="128"/>
      <c r="H167" s="128"/>
      <c r="I167" s="128"/>
      <c r="J167" s="128"/>
      <c r="K167" s="128"/>
      <c r="L167" s="128"/>
      <c r="M167" s="128"/>
      <c r="N167" s="128"/>
      <c r="O167" s="128"/>
      <c r="P167" s="128"/>
      <c r="Q167" s="128"/>
      <c r="R167" s="128"/>
      <c r="S167" s="128"/>
      <c r="T167" s="128"/>
      <c r="U167" s="128"/>
      <c r="V167" s="128"/>
      <c r="W167" s="128"/>
      <c r="X167" s="128"/>
      <c r="Y167" s="128"/>
      <c r="Z167" s="128"/>
    </row>
    <row r="168" spans="1:26" ht="13.5" customHeight="1">
      <c r="A168" s="128"/>
      <c r="B168" s="128"/>
      <c r="C168" s="28"/>
      <c r="D168" s="28"/>
      <c r="E168" s="128"/>
      <c r="F168" s="128"/>
      <c r="G168" s="128"/>
      <c r="H168" s="128"/>
      <c r="I168" s="128"/>
      <c r="J168" s="128"/>
      <c r="K168" s="128"/>
      <c r="L168" s="128"/>
      <c r="M168" s="128"/>
      <c r="N168" s="128"/>
      <c r="O168" s="128"/>
      <c r="P168" s="128"/>
      <c r="Q168" s="128"/>
      <c r="R168" s="128"/>
      <c r="S168" s="128"/>
      <c r="T168" s="128"/>
      <c r="U168" s="128"/>
      <c r="V168" s="128"/>
      <c r="W168" s="128"/>
      <c r="X168" s="128"/>
      <c r="Y168" s="128"/>
      <c r="Z168" s="128"/>
    </row>
    <row r="169" spans="1:26" ht="13.5" customHeight="1">
      <c r="A169" s="128"/>
      <c r="B169" s="128"/>
      <c r="C169" s="28"/>
      <c r="D169" s="28"/>
      <c r="E169" s="128"/>
      <c r="F169" s="128"/>
      <c r="G169" s="128"/>
      <c r="H169" s="128"/>
      <c r="I169" s="128"/>
      <c r="J169" s="128"/>
      <c r="K169" s="128"/>
      <c r="L169" s="128"/>
      <c r="M169" s="128"/>
      <c r="N169" s="128"/>
      <c r="O169" s="128"/>
      <c r="P169" s="128"/>
      <c r="Q169" s="128"/>
      <c r="R169" s="128"/>
      <c r="S169" s="128"/>
      <c r="T169" s="128"/>
      <c r="U169" s="128"/>
      <c r="V169" s="128"/>
      <c r="W169" s="128"/>
      <c r="X169" s="128"/>
      <c r="Y169" s="128"/>
      <c r="Z169" s="128"/>
    </row>
    <row r="170" spans="1:26" ht="13.5" customHeight="1">
      <c r="A170" s="128"/>
      <c r="B170" s="128"/>
      <c r="C170" s="28"/>
      <c r="D170" s="28"/>
      <c r="E170" s="128"/>
      <c r="F170" s="128"/>
      <c r="G170" s="128"/>
      <c r="H170" s="128"/>
      <c r="I170" s="128"/>
      <c r="J170" s="128"/>
      <c r="K170" s="128"/>
      <c r="L170" s="128"/>
      <c r="M170" s="128"/>
      <c r="N170" s="128"/>
      <c r="O170" s="128"/>
      <c r="P170" s="128"/>
      <c r="Q170" s="128"/>
      <c r="R170" s="128"/>
      <c r="S170" s="128"/>
      <c r="T170" s="128"/>
      <c r="U170" s="128"/>
      <c r="V170" s="128"/>
      <c r="W170" s="128"/>
      <c r="X170" s="128"/>
      <c r="Y170" s="128"/>
      <c r="Z170" s="128"/>
    </row>
    <row r="171" spans="1:26" ht="13.5" customHeight="1">
      <c r="A171" s="128"/>
      <c r="B171" s="128"/>
      <c r="C171" s="28"/>
      <c r="D171" s="28"/>
      <c r="E171" s="128"/>
      <c r="F171" s="128"/>
      <c r="G171" s="128"/>
      <c r="H171" s="128"/>
      <c r="I171" s="128"/>
      <c r="J171" s="128"/>
      <c r="K171" s="128"/>
      <c r="L171" s="128"/>
      <c r="M171" s="128"/>
      <c r="N171" s="128"/>
      <c r="O171" s="128"/>
      <c r="P171" s="128"/>
      <c r="Q171" s="128"/>
      <c r="R171" s="128"/>
      <c r="S171" s="128"/>
      <c r="T171" s="128"/>
      <c r="U171" s="128"/>
      <c r="V171" s="128"/>
      <c r="W171" s="128"/>
      <c r="X171" s="128"/>
      <c r="Y171" s="128"/>
      <c r="Z171" s="128"/>
    </row>
    <row r="172" spans="1:26" ht="13.5" customHeight="1">
      <c r="A172" s="128"/>
      <c r="B172" s="128"/>
      <c r="C172" s="28"/>
      <c r="D172" s="28"/>
      <c r="E172" s="128"/>
      <c r="F172" s="128"/>
      <c r="G172" s="128"/>
      <c r="H172" s="128"/>
      <c r="I172" s="128"/>
      <c r="J172" s="128"/>
      <c r="K172" s="128"/>
      <c r="L172" s="128"/>
      <c r="M172" s="128"/>
      <c r="N172" s="128"/>
      <c r="O172" s="128"/>
      <c r="P172" s="128"/>
      <c r="Q172" s="128"/>
      <c r="R172" s="128"/>
      <c r="S172" s="128"/>
      <c r="T172" s="128"/>
      <c r="U172" s="128"/>
      <c r="V172" s="128"/>
      <c r="W172" s="128"/>
      <c r="X172" s="128"/>
      <c r="Y172" s="128"/>
      <c r="Z172" s="128"/>
    </row>
    <row r="173" spans="1:26" ht="13.5" customHeight="1">
      <c r="A173" s="128"/>
      <c r="B173" s="128"/>
      <c r="C173" s="28"/>
      <c r="D173" s="28"/>
      <c r="E173" s="128"/>
      <c r="F173" s="128"/>
      <c r="G173" s="128"/>
      <c r="H173" s="128"/>
      <c r="I173" s="128"/>
      <c r="J173" s="128"/>
      <c r="K173" s="128"/>
      <c r="L173" s="128"/>
      <c r="M173" s="128"/>
      <c r="N173" s="128"/>
      <c r="O173" s="128"/>
      <c r="P173" s="128"/>
      <c r="Q173" s="128"/>
      <c r="R173" s="128"/>
      <c r="S173" s="128"/>
      <c r="T173" s="128"/>
      <c r="U173" s="128"/>
      <c r="V173" s="128"/>
      <c r="W173" s="128"/>
      <c r="X173" s="128"/>
      <c r="Y173" s="128"/>
      <c r="Z173" s="128"/>
    </row>
    <row r="174" spans="1:26" ht="13.5" customHeight="1">
      <c r="A174" s="128"/>
      <c r="B174" s="128"/>
      <c r="C174" s="28"/>
      <c r="D174" s="28"/>
      <c r="E174" s="128"/>
      <c r="F174" s="128"/>
      <c r="G174" s="128"/>
      <c r="H174" s="128"/>
      <c r="I174" s="128"/>
      <c r="J174" s="128"/>
      <c r="K174" s="128"/>
      <c r="L174" s="128"/>
      <c r="M174" s="128"/>
      <c r="N174" s="128"/>
      <c r="O174" s="128"/>
      <c r="P174" s="128"/>
      <c r="Q174" s="128"/>
      <c r="R174" s="128"/>
      <c r="S174" s="128"/>
      <c r="T174" s="128"/>
      <c r="U174" s="128"/>
      <c r="V174" s="128"/>
      <c r="W174" s="128"/>
      <c r="X174" s="128"/>
      <c r="Y174" s="128"/>
      <c r="Z174" s="128"/>
    </row>
    <row r="175" spans="1:26" ht="13.5" customHeight="1">
      <c r="A175" s="128"/>
      <c r="B175" s="128"/>
      <c r="C175" s="28"/>
      <c r="D175" s="28"/>
      <c r="E175" s="128"/>
      <c r="F175" s="128"/>
      <c r="G175" s="128"/>
      <c r="H175" s="128"/>
      <c r="I175" s="128"/>
      <c r="J175" s="128"/>
      <c r="K175" s="128"/>
      <c r="L175" s="128"/>
      <c r="M175" s="128"/>
      <c r="N175" s="128"/>
      <c r="O175" s="128"/>
      <c r="P175" s="128"/>
      <c r="Q175" s="128"/>
      <c r="R175" s="128"/>
      <c r="S175" s="128"/>
      <c r="T175" s="128"/>
      <c r="U175" s="128"/>
      <c r="V175" s="128"/>
      <c r="W175" s="128"/>
      <c r="X175" s="128"/>
      <c r="Y175" s="128"/>
      <c r="Z175" s="128"/>
    </row>
    <row r="176" spans="1:26" ht="13.5" customHeight="1">
      <c r="A176" s="128"/>
      <c r="B176" s="128"/>
      <c r="C176" s="28"/>
      <c r="D176" s="28"/>
      <c r="E176" s="128"/>
      <c r="F176" s="128"/>
      <c r="G176" s="128"/>
      <c r="H176" s="128"/>
      <c r="I176" s="128"/>
      <c r="J176" s="128"/>
      <c r="K176" s="128"/>
      <c r="L176" s="128"/>
      <c r="M176" s="128"/>
      <c r="N176" s="128"/>
      <c r="O176" s="128"/>
      <c r="P176" s="128"/>
      <c r="Q176" s="128"/>
      <c r="R176" s="128"/>
      <c r="S176" s="128"/>
      <c r="T176" s="128"/>
      <c r="U176" s="128"/>
      <c r="V176" s="128"/>
      <c r="W176" s="128"/>
      <c r="X176" s="128"/>
      <c r="Y176" s="128"/>
      <c r="Z176" s="128"/>
    </row>
    <row r="177" spans="1:26" ht="13.5" customHeight="1">
      <c r="A177" s="128"/>
      <c r="B177" s="128"/>
      <c r="C177" s="28"/>
      <c r="D177" s="28"/>
      <c r="E177" s="128"/>
      <c r="F177" s="128"/>
      <c r="G177" s="128"/>
      <c r="H177" s="128"/>
      <c r="I177" s="128"/>
      <c r="J177" s="128"/>
      <c r="K177" s="128"/>
      <c r="L177" s="128"/>
      <c r="M177" s="128"/>
      <c r="N177" s="128"/>
      <c r="O177" s="128"/>
      <c r="P177" s="128"/>
      <c r="Q177" s="128"/>
      <c r="R177" s="128"/>
      <c r="S177" s="128"/>
      <c r="T177" s="128"/>
      <c r="U177" s="128"/>
      <c r="V177" s="128"/>
      <c r="W177" s="128"/>
      <c r="X177" s="128"/>
      <c r="Y177" s="128"/>
      <c r="Z177" s="128"/>
    </row>
    <row r="178" spans="1:26" ht="13.5" customHeight="1">
      <c r="A178" s="128"/>
      <c r="B178" s="128"/>
      <c r="C178" s="28"/>
      <c r="D178" s="28"/>
      <c r="E178" s="128"/>
      <c r="F178" s="128"/>
      <c r="G178" s="128"/>
      <c r="H178" s="128"/>
      <c r="I178" s="128"/>
      <c r="J178" s="128"/>
      <c r="K178" s="128"/>
      <c r="L178" s="128"/>
      <c r="M178" s="128"/>
      <c r="N178" s="128"/>
      <c r="O178" s="128"/>
      <c r="P178" s="128"/>
      <c r="Q178" s="128"/>
      <c r="R178" s="128"/>
      <c r="S178" s="128"/>
      <c r="T178" s="128"/>
      <c r="U178" s="128"/>
      <c r="V178" s="128"/>
      <c r="W178" s="128"/>
      <c r="X178" s="128"/>
      <c r="Y178" s="128"/>
      <c r="Z178" s="128"/>
    </row>
    <row r="179" spans="1:26" ht="13.5" customHeight="1">
      <c r="A179" s="128"/>
      <c r="B179" s="128"/>
      <c r="C179" s="28"/>
      <c r="D179" s="28"/>
      <c r="E179" s="128"/>
      <c r="F179" s="128"/>
      <c r="G179" s="128"/>
      <c r="H179" s="128"/>
      <c r="I179" s="128"/>
      <c r="J179" s="128"/>
      <c r="K179" s="128"/>
      <c r="L179" s="128"/>
      <c r="M179" s="128"/>
      <c r="N179" s="128"/>
      <c r="O179" s="128"/>
      <c r="P179" s="128"/>
      <c r="Q179" s="128"/>
      <c r="R179" s="128"/>
      <c r="S179" s="128"/>
      <c r="T179" s="128"/>
      <c r="U179" s="128"/>
      <c r="V179" s="128"/>
      <c r="W179" s="128"/>
      <c r="X179" s="128"/>
      <c r="Y179" s="128"/>
      <c r="Z179" s="128"/>
    </row>
    <row r="180" spans="1:26" ht="13.5" customHeight="1">
      <c r="A180" s="128"/>
      <c r="B180" s="128"/>
      <c r="C180" s="28"/>
      <c r="D180" s="28"/>
      <c r="E180" s="128"/>
      <c r="F180" s="128"/>
      <c r="G180" s="128"/>
      <c r="H180" s="128"/>
      <c r="I180" s="128"/>
      <c r="J180" s="128"/>
      <c r="K180" s="128"/>
      <c r="L180" s="128"/>
      <c r="M180" s="128"/>
      <c r="N180" s="128"/>
      <c r="O180" s="128"/>
      <c r="P180" s="128"/>
      <c r="Q180" s="128"/>
      <c r="R180" s="128"/>
      <c r="S180" s="128"/>
      <c r="T180" s="128"/>
      <c r="U180" s="128"/>
      <c r="V180" s="128"/>
      <c r="W180" s="128"/>
      <c r="X180" s="128"/>
      <c r="Y180" s="128"/>
      <c r="Z180" s="128"/>
    </row>
    <row r="181" spans="1:26" ht="13.5" customHeight="1">
      <c r="A181" s="128"/>
      <c r="B181" s="128"/>
      <c r="C181" s="28"/>
      <c r="D181" s="28"/>
      <c r="E181" s="128"/>
      <c r="F181" s="128"/>
      <c r="G181" s="128"/>
      <c r="H181" s="128"/>
      <c r="I181" s="128"/>
      <c r="J181" s="128"/>
      <c r="K181" s="128"/>
      <c r="L181" s="128"/>
      <c r="M181" s="128"/>
      <c r="N181" s="128"/>
      <c r="O181" s="128"/>
      <c r="P181" s="128"/>
      <c r="Q181" s="128"/>
      <c r="R181" s="128"/>
      <c r="S181" s="128"/>
      <c r="T181" s="128"/>
      <c r="U181" s="128"/>
      <c r="V181" s="128"/>
      <c r="W181" s="128"/>
      <c r="X181" s="128"/>
      <c r="Y181" s="128"/>
      <c r="Z181" s="128"/>
    </row>
    <row r="182" spans="1:26" ht="13.5" customHeight="1">
      <c r="A182" s="128"/>
      <c r="B182" s="128"/>
      <c r="C182" s="28"/>
      <c r="D182" s="28"/>
      <c r="E182" s="128"/>
      <c r="F182" s="128"/>
      <c r="G182" s="128"/>
      <c r="H182" s="128"/>
      <c r="I182" s="128"/>
      <c r="J182" s="128"/>
      <c r="K182" s="128"/>
      <c r="L182" s="128"/>
      <c r="M182" s="128"/>
      <c r="N182" s="128"/>
      <c r="O182" s="128"/>
      <c r="P182" s="128"/>
      <c r="Q182" s="128"/>
      <c r="R182" s="128"/>
      <c r="S182" s="128"/>
      <c r="T182" s="128"/>
      <c r="U182" s="128"/>
      <c r="V182" s="128"/>
      <c r="W182" s="128"/>
      <c r="X182" s="128"/>
      <c r="Y182" s="128"/>
      <c r="Z182" s="128"/>
    </row>
    <row r="183" spans="1:26" ht="13.5" customHeight="1">
      <c r="A183" s="128"/>
      <c r="B183" s="128"/>
      <c r="C183" s="28"/>
      <c r="D183" s="28"/>
      <c r="E183" s="128"/>
      <c r="F183" s="128"/>
      <c r="G183" s="128"/>
      <c r="H183" s="128"/>
      <c r="I183" s="128"/>
      <c r="J183" s="128"/>
      <c r="K183" s="128"/>
      <c r="L183" s="128"/>
      <c r="M183" s="128"/>
      <c r="N183" s="128"/>
      <c r="O183" s="128"/>
      <c r="P183" s="128"/>
      <c r="Q183" s="128"/>
      <c r="R183" s="128"/>
      <c r="S183" s="128"/>
      <c r="T183" s="128"/>
      <c r="U183" s="128"/>
      <c r="V183" s="128"/>
      <c r="W183" s="128"/>
      <c r="X183" s="128"/>
      <c r="Y183" s="128"/>
      <c r="Z183" s="128"/>
    </row>
    <row r="184" spans="1:26" ht="13.5" customHeight="1">
      <c r="A184" s="128"/>
      <c r="B184" s="128"/>
      <c r="C184" s="28"/>
      <c r="D184" s="28"/>
      <c r="E184" s="128"/>
      <c r="F184" s="128"/>
      <c r="G184" s="128"/>
      <c r="H184" s="128"/>
      <c r="I184" s="128"/>
      <c r="J184" s="128"/>
      <c r="K184" s="128"/>
      <c r="L184" s="128"/>
      <c r="M184" s="128"/>
      <c r="N184" s="128"/>
      <c r="O184" s="128"/>
      <c r="P184" s="128"/>
      <c r="Q184" s="128"/>
      <c r="R184" s="128"/>
      <c r="S184" s="128"/>
      <c r="T184" s="128"/>
      <c r="U184" s="128"/>
      <c r="V184" s="128"/>
      <c r="W184" s="128"/>
      <c r="X184" s="128"/>
      <c r="Y184" s="128"/>
      <c r="Z184" s="128"/>
    </row>
    <row r="185" spans="1:26" ht="13.5" customHeight="1">
      <c r="A185" s="128"/>
      <c r="B185" s="128"/>
      <c r="C185" s="28"/>
      <c r="D185" s="28"/>
      <c r="E185" s="128"/>
      <c r="F185" s="128"/>
      <c r="G185" s="128"/>
      <c r="H185" s="128"/>
      <c r="I185" s="128"/>
      <c r="J185" s="128"/>
      <c r="K185" s="128"/>
      <c r="L185" s="128"/>
      <c r="M185" s="128"/>
      <c r="N185" s="128"/>
      <c r="O185" s="128"/>
      <c r="P185" s="128"/>
      <c r="Q185" s="128"/>
      <c r="R185" s="128"/>
      <c r="S185" s="128"/>
      <c r="T185" s="128"/>
      <c r="U185" s="128"/>
      <c r="V185" s="128"/>
      <c r="W185" s="128"/>
      <c r="X185" s="128"/>
      <c r="Y185" s="128"/>
      <c r="Z185" s="128"/>
    </row>
    <row r="186" spans="1:26" ht="13.5" customHeight="1">
      <c r="A186" s="128"/>
      <c r="B186" s="128"/>
      <c r="C186" s="28"/>
      <c r="D186" s="28"/>
      <c r="E186" s="128"/>
      <c r="F186" s="128"/>
      <c r="G186" s="128"/>
      <c r="H186" s="128"/>
      <c r="I186" s="128"/>
      <c r="J186" s="128"/>
      <c r="K186" s="128"/>
      <c r="L186" s="128"/>
      <c r="M186" s="128"/>
      <c r="N186" s="128"/>
      <c r="O186" s="128"/>
      <c r="P186" s="128"/>
      <c r="Q186" s="128"/>
      <c r="R186" s="128"/>
      <c r="S186" s="128"/>
      <c r="T186" s="128"/>
      <c r="U186" s="128"/>
      <c r="V186" s="128"/>
      <c r="W186" s="128"/>
      <c r="X186" s="128"/>
      <c r="Y186" s="128"/>
      <c r="Z186" s="128"/>
    </row>
    <row r="187" spans="1:26" ht="13.5" customHeight="1">
      <c r="A187" s="128"/>
      <c r="B187" s="128"/>
      <c r="C187" s="28"/>
      <c r="D187" s="28"/>
      <c r="E187" s="128"/>
      <c r="F187" s="128"/>
      <c r="G187" s="128"/>
      <c r="H187" s="128"/>
      <c r="I187" s="128"/>
      <c r="J187" s="128"/>
      <c r="K187" s="128"/>
      <c r="L187" s="128"/>
      <c r="M187" s="128"/>
      <c r="N187" s="128"/>
      <c r="O187" s="128"/>
      <c r="P187" s="128"/>
      <c r="Q187" s="128"/>
      <c r="R187" s="128"/>
      <c r="S187" s="128"/>
      <c r="T187" s="128"/>
      <c r="U187" s="128"/>
      <c r="V187" s="128"/>
      <c r="W187" s="128"/>
      <c r="X187" s="128"/>
      <c r="Y187" s="128"/>
      <c r="Z187" s="128"/>
    </row>
    <row r="188" spans="1:26" ht="13.5" customHeight="1">
      <c r="A188" s="128"/>
      <c r="B188" s="128"/>
      <c r="C188" s="28"/>
      <c r="D188" s="28"/>
      <c r="E188" s="128"/>
      <c r="F188" s="128"/>
      <c r="G188" s="128"/>
      <c r="H188" s="128"/>
      <c r="I188" s="128"/>
      <c r="J188" s="128"/>
      <c r="K188" s="128"/>
      <c r="L188" s="128"/>
      <c r="M188" s="128"/>
      <c r="N188" s="128"/>
      <c r="O188" s="128"/>
      <c r="P188" s="128"/>
      <c r="Q188" s="128"/>
      <c r="R188" s="128"/>
      <c r="S188" s="128"/>
      <c r="T188" s="128"/>
      <c r="U188" s="128"/>
      <c r="V188" s="128"/>
      <c r="W188" s="128"/>
      <c r="X188" s="128"/>
      <c r="Y188" s="128"/>
      <c r="Z188" s="128"/>
    </row>
    <row r="189" spans="1:26" ht="13.5" customHeight="1">
      <c r="A189" s="128"/>
      <c r="B189" s="128"/>
      <c r="C189" s="28"/>
      <c r="D189" s="28"/>
      <c r="E189" s="128"/>
      <c r="F189" s="128"/>
      <c r="G189" s="128"/>
      <c r="H189" s="128"/>
      <c r="I189" s="128"/>
      <c r="J189" s="128"/>
      <c r="K189" s="128"/>
      <c r="L189" s="128"/>
      <c r="M189" s="128"/>
      <c r="N189" s="128"/>
      <c r="O189" s="128"/>
      <c r="P189" s="128"/>
      <c r="Q189" s="128"/>
      <c r="R189" s="128"/>
      <c r="S189" s="128"/>
      <c r="T189" s="128"/>
      <c r="U189" s="128"/>
      <c r="V189" s="128"/>
      <c r="W189" s="128"/>
      <c r="X189" s="128"/>
      <c r="Y189" s="128"/>
      <c r="Z189" s="128"/>
    </row>
    <row r="190" spans="1:26" ht="13.5" customHeight="1">
      <c r="A190" s="128"/>
      <c r="B190" s="128"/>
      <c r="C190" s="28"/>
      <c r="D190" s="28"/>
      <c r="E190" s="128"/>
      <c r="F190" s="128"/>
      <c r="G190" s="128"/>
      <c r="H190" s="128"/>
      <c r="I190" s="128"/>
      <c r="J190" s="128"/>
      <c r="K190" s="128"/>
      <c r="L190" s="128"/>
      <c r="M190" s="128"/>
      <c r="N190" s="128"/>
      <c r="O190" s="128"/>
      <c r="P190" s="128"/>
      <c r="Q190" s="128"/>
      <c r="R190" s="128"/>
      <c r="S190" s="128"/>
      <c r="T190" s="128"/>
      <c r="U190" s="128"/>
      <c r="V190" s="128"/>
      <c r="W190" s="128"/>
      <c r="X190" s="128"/>
      <c r="Y190" s="128"/>
      <c r="Z190" s="128"/>
    </row>
    <row r="191" spans="1:26" ht="13.5" customHeight="1">
      <c r="A191" s="128"/>
      <c r="B191" s="128"/>
      <c r="C191" s="28"/>
      <c r="D191" s="28"/>
      <c r="E191" s="128"/>
      <c r="F191" s="128"/>
      <c r="G191" s="128"/>
      <c r="H191" s="128"/>
      <c r="I191" s="128"/>
      <c r="J191" s="128"/>
      <c r="K191" s="128"/>
      <c r="L191" s="128"/>
      <c r="M191" s="128"/>
      <c r="N191" s="128"/>
      <c r="O191" s="128"/>
      <c r="P191" s="128"/>
      <c r="Q191" s="128"/>
      <c r="R191" s="128"/>
      <c r="S191" s="128"/>
      <c r="T191" s="128"/>
      <c r="U191" s="128"/>
      <c r="V191" s="128"/>
      <c r="W191" s="128"/>
      <c r="X191" s="128"/>
      <c r="Y191" s="128"/>
      <c r="Z191" s="128"/>
    </row>
    <row r="192" spans="1:26" ht="13.5" customHeight="1">
      <c r="A192" s="128"/>
      <c r="B192" s="128"/>
      <c r="C192" s="28"/>
      <c r="D192" s="28"/>
      <c r="E192" s="128"/>
      <c r="F192" s="128"/>
      <c r="G192" s="128"/>
      <c r="H192" s="128"/>
      <c r="I192" s="128"/>
      <c r="J192" s="128"/>
      <c r="K192" s="128"/>
      <c r="L192" s="128"/>
      <c r="M192" s="128"/>
      <c r="N192" s="128"/>
      <c r="O192" s="128"/>
      <c r="P192" s="128"/>
      <c r="Q192" s="128"/>
      <c r="R192" s="128"/>
      <c r="S192" s="128"/>
      <c r="T192" s="128"/>
      <c r="U192" s="128"/>
      <c r="V192" s="128"/>
      <c r="W192" s="128"/>
      <c r="X192" s="128"/>
      <c r="Y192" s="128"/>
      <c r="Z192" s="128"/>
    </row>
    <row r="193" spans="1:26" ht="13.5" customHeight="1">
      <c r="A193" s="128"/>
      <c r="B193" s="128"/>
      <c r="C193" s="28"/>
      <c r="D193" s="28"/>
      <c r="E193" s="128"/>
      <c r="F193" s="128"/>
      <c r="G193" s="128"/>
      <c r="H193" s="128"/>
      <c r="I193" s="128"/>
      <c r="J193" s="128"/>
      <c r="K193" s="128"/>
      <c r="L193" s="128"/>
      <c r="M193" s="128"/>
      <c r="N193" s="128"/>
      <c r="O193" s="128"/>
      <c r="P193" s="128"/>
      <c r="Q193" s="128"/>
      <c r="R193" s="128"/>
      <c r="S193" s="128"/>
      <c r="T193" s="128"/>
      <c r="U193" s="128"/>
      <c r="V193" s="128"/>
      <c r="W193" s="128"/>
      <c r="X193" s="128"/>
      <c r="Y193" s="128"/>
      <c r="Z193" s="128"/>
    </row>
    <row r="194" spans="1:26" ht="13.5" customHeight="1">
      <c r="A194" s="128"/>
      <c r="B194" s="128"/>
      <c r="C194" s="28"/>
      <c r="D194" s="28"/>
      <c r="E194" s="128"/>
      <c r="F194" s="128"/>
      <c r="G194" s="128"/>
      <c r="H194" s="128"/>
      <c r="I194" s="128"/>
      <c r="J194" s="128"/>
      <c r="K194" s="128"/>
      <c r="L194" s="128"/>
      <c r="M194" s="128"/>
      <c r="N194" s="128"/>
      <c r="O194" s="128"/>
      <c r="P194" s="128"/>
      <c r="Q194" s="128"/>
      <c r="R194" s="128"/>
      <c r="S194" s="128"/>
      <c r="T194" s="128"/>
      <c r="U194" s="128"/>
      <c r="V194" s="128"/>
      <c r="W194" s="128"/>
      <c r="X194" s="128"/>
      <c r="Y194" s="128"/>
      <c r="Z194" s="128"/>
    </row>
    <row r="195" spans="1:26" ht="13.5" customHeight="1">
      <c r="A195" s="128"/>
      <c r="B195" s="128"/>
      <c r="C195" s="28"/>
      <c r="D195" s="28"/>
      <c r="E195" s="128"/>
      <c r="F195" s="128"/>
      <c r="G195" s="128"/>
      <c r="H195" s="128"/>
      <c r="I195" s="128"/>
      <c r="J195" s="128"/>
      <c r="K195" s="128"/>
      <c r="L195" s="128"/>
      <c r="M195" s="128"/>
      <c r="N195" s="128"/>
      <c r="O195" s="128"/>
      <c r="P195" s="128"/>
      <c r="Q195" s="128"/>
      <c r="R195" s="128"/>
      <c r="S195" s="128"/>
      <c r="T195" s="128"/>
      <c r="U195" s="128"/>
      <c r="V195" s="128"/>
      <c r="W195" s="128"/>
      <c r="X195" s="128"/>
      <c r="Y195" s="128"/>
      <c r="Z195" s="128"/>
    </row>
    <row r="196" spans="1:26" ht="13.5" customHeight="1">
      <c r="A196" s="128"/>
      <c r="B196" s="128"/>
      <c r="C196" s="28"/>
      <c r="D196" s="28"/>
      <c r="E196" s="128"/>
      <c r="F196" s="128"/>
      <c r="G196" s="128"/>
      <c r="H196" s="128"/>
      <c r="I196" s="128"/>
      <c r="J196" s="128"/>
      <c r="K196" s="128"/>
      <c r="L196" s="128"/>
      <c r="M196" s="128"/>
      <c r="N196" s="128"/>
      <c r="O196" s="128"/>
      <c r="P196" s="128"/>
      <c r="Q196" s="128"/>
      <c r="R196" s="128"/>
      <c r="S196" s="128"/>
      <c r="T196" s="128"/>
      <c r="U196" s="128"/>
      <c r="V196" s="128"/>
      <c r="W196" s="128"/>
      <c r="X196" s="128"/>
      <c r="Y196" s="128"/>
      <c r="Z196" s="128"/>
    </row>
    <row r="197" spans="1:26" ht="13.5" customHeight="1">
      <c r="A197" s="128"/>
      <c r="B197" s="128"/>
      <c r="C197" s="28"/>
      <c r="D197" s="28"/>
      <c r="E197" s="128"/>
      <c r="F197" s="128"/>
      <c r="G197" s="128"/>
      <c r="H197" s="128"/>
      <c r="I197" s="128"/>
      <c r="J197" s="128"/>
      <c r="K197" s="128"/>
      <c r="L197" s="128"/>
      <c r="M197" s="128"/>
      <c r="N197" s="128"/>
      <c r="O197" s="128"/>
      <c r="P197" s="128"/>
      <c r="Q197" s="128"/>
      <c r="R197" s="128"/>
      <c r="S197" s="128"/>
      <c r="T197" s="128"/>
      <c r="U197" s="128"/>
      <c r="V197" s="128"/>
      <c r="W197" s="128"/>
      <c r="X197" s="128"/>
      <c r="Y197" s="128"/>
      <c r="Z197" s="128"/>
    </row>
    <row r="198" spans="1:26" ht="13.5" customHeight="1">
      <c r="A198" s="128"/>
      <c r="B198" s="128"/>
      <c r="C198" s="28"/>
      <c r="D198" s="28"/>
      <c r="E198" s="128"/>
      <c r="F198" s="128"/>
      <c r="G198" s="128"/>
      <c r="H198" s="128"/>
      <c r="I198" s="128"/>
      <c r="J198" s="128"/>
      <c r="K198" s="128"/>
      <c r="L198" s="128"/>
      <c r="M198" s="128"/>
      <c r="N198" s="128"/>
      <c r="O198" s="128"/>
      <c r="P198" s="128"/>
      <c r="Q198" s="128"/>
      <c r="R198" s="128"/>
      <c r="S198" s="128"/>
      <c r="T198" s="128"/>
      <c r="U198" s="128"/>
      <c r="V198" s="128"/>
      <c r="W198" s="128"/>
      <c r="X198" s="128"/>
      <c r="Y198" s="128"/>
      <c r="Z198" s="128"/>
    </row>
    <row r="199" spans="1:26" ht="13.5" customHeight="1">
      <c r="A199" s="128"/>
      <c r="B199" s="128"/>
      <c r="C199" s="28"/>
      <c r="D199" s="28"/>
      <c r="E199" s="128"/>
      <c r="F199" s="128"/>
      <c r="G199" s="128"/>
      <c r="H199" s="128"/>
      <c r="I199" s="128"/>
      <c r="J199" s="128"/>
      <c r="K199" s="128"/>
      <c r="L199" s="128"/>
      <c r="M199" s="128"/>
      <c r="N199" s="128"/>
      <c r="O199" s="128"/>
      <c r="P199" s="128"/>
      <c r="Q199" s="128"/>
      <c r="R199" s="128"/>
      <c r="S199" s="128"/>
      <c r="T199" s="128"/>
      <c r="U199" s="128"/>
      <c r="V199" s="128"/>
      <c r="W199" s="128"/>
      <c r="X199" s="128"/>
      <c r="Y199" s="128"/>
      <c r="Z199" s="128"/>
    </row>
    <row r="200" spans="1:26" ht="13.5" customHeight="1">
      <c r="A200" s="128"/>
      <c r="B200" s="128"/>
      <c r="C200" s="28"/>
      <c r="D200" s="28"/>
      <c r="E200" s="128"/>
      <c r="F200" s="128"/>
      <c r="G200" s="128"/>
      <c r="H200" s="128"/>
      <c r="I200" s="128"/>
      <c r="J200" s="128"/>
      <c r="K200" s="128"/>
      <c r="L200" s="128"/>
      <c r="M200" s="128"/>
      <c r="N200" s="128"/>
      <c r="O200" s="128"/>
      <c r="P200" s="128"/>
      <c r="Q200" s="128"/>
      <c r="R200" s="128"/>
      <c r="S200" s="128"/>
      <c r="T200" s="128"/>
      <c r="U200" s="128"/>
      <c r="V200" s="128"/>
      <c r="W200" s="128"/>
      <c r="X200" s="128"/>
      <c r="Y200" s="128"/>
      <c r="Z200" s="128"/>
    </row>
    <row r="201" spans="1:26" ht="13.5" customHeight="1">
      <c r="A201" s="128"/>
      <c r="B201" s="128"/>
      <c r="C201" s="28"/>
      <c r="D201" s="28"/>
      <c r="E201" s="128"/>
      <c r="F201" s="128"/>
      <c r="G201" s="128"/>
      <c r="H201" s="128"/>
      <c r="I201" s="128"/>
      <c r="J201" s="128"/>
      <c r="K201" s="128"/>
      <c r="L201" s="128"/>
      <c r="M201" s="128"/>
      <c r="N201" s="128"/>
      <c r="O201" s="128"/>
      <c r="P201" s="128"/>
      <c r="Q201" s="128"/>
      <c r="R201" s="128"/>
      <c r="S201" s="128"/>
      <c r="T201" s="128"/>
      <c r="U201" s="128"/>
      <c r="V201" s="128"/>
      <c r="W201" s="128"/>
      <c r="X201" s="128"/>
      <c r="Y201" s="128"/>
      <c r="Z201" s="128"/>
    </row>
    <row r="202" spans="1:26" ht="13.5" customHeight="1">
      <c r="A202" s="128"/>
      <c r="B202" s="128"/>
      <c r="C202" s="28"/>
      <c r="D202" s="28"/>
      <c r="E202" s="128"/>
      <c r="F202" s="128"/>
      <c r="G202" s="128"/>
      <c r="H202" s="128"/>
      <c r="I202" s="128"/>
      <c r="J202" s="128"/>
      <c r="K202" s="128"/>
      <c r="L202" s="128"/>
      <c r="M202" s="128"/>
      <c r="N202" s="128"/>
      <c r="O202" s="128"/>
      <c r="P202" s="128"/>
      <c r="Q202" s="128"/>
      <c r="R202" s="128"/>
      <c r="S202" s="128"/>
      <c r="T202" s="128"/>
      <c r="U202" s="128"/>
      <c r="V202" s="128"/>
      <c r="W202" s="128"/>
      <c r="X202" s="128"/>
      <c r="Y202" s="128"/>
      <c r="Z202" s="128"/>
    </row>
    <row r="203" spans="1:26" ht="13.5" customHeight="1">
      <c r="A203" s="128"/>
      <c r="B203" s="128"/>
      <c r="C203" s="28"/>
      <c r="D203" s="28"/>
      <c r="E203" s="128"/>
      <c r="F203" s="128"/>
      <c r="G203" s="128"/>
      <c r="H203" s="128"/>
      <c r="I203" s="128"/>
      <c r="J203" s="128"/>
      <c r="K203" s="128"/>
      <c r="L203" s="128"/>
      <c r="M203" s="128"/>
      <c r="N203" s="128"/>
      <c r="O203" s="128"/>
      <c r="P203" s="128"/>
      <c r="Q203" s="128"/>
      <c r="R203" s="128"/>
      <c r="S203" s="128"/>
      <c r="T203" s="128"/>
      <c r="U203" s="128"/>
      <c r="V203" s="128"/>
      <c r="W203" s="128"/>
      <c r="X203" s="128"/>
      <c r="Y203" s="128"/>
      <c r="Z203" s="128"/>
    </row>
    <row r="204" spans="1:26" ht="13.5" customHeight="1">
      <c r="A204" s="128"/>
      <c r="B204" s="128"/>
      <c r="C204" s="28"/>
      <c r="D204" s="28"/>
      <c r="E204" s="128"/>
      <c r="F204" s="128"/>
      <c r="G204" s="128"/>
      <c r="H204" s="128"/>
      <c r="I204" s="128"/>
      <c r="J204" s="128"/>
      <c r="K204" s="128"/>
      <c r="L204" s="128"/>
      <c r="M204" s="128"/>
      <c r="N204" s="128"/>
      <c r="O204" s="128"/>
      <c r="P204" s="128"/>
      <c r="Q204" s="128"/>
      <c r="R204" s="128"/>
      <c r="S204" s="128"/>
      <c r="T204" s="128"/>
      <c r="U204" s="128"/>
      <c r="V204" s="128"/>
      <c r="W204" s="128"/>
      <c r="X204" s="128"/>
      <c r="Y204" s="128"/>
      <c r="Z204" s="128"/>
    </row>
    <row r="205" spans="1:26" ht="13.5" customHeight="1">
      <c r="A205" s="128"/>
      <c r="B205" s="128"/>
      <c r="C205" s="28"/>
      <c r="D205" s="28"/>
      <c r="E205" s="128"/>
      <c r="F205" s="128"/>
      <c r="G205" s="128"/>
      <c r="H205" s="128"/>
      <c r="I205" s="128"/>
      <c r="J205" s="128"/>
      <c r="K205" s="128"/>
      <c r="L205" s="128"/>
      <c r="M205" s="128"/>
      <c r="N205" s="128"/>
      <c r="O205" s="128"/>
      <c r="P205" s="128"/>
      <c r="Q205" s="128"/>
      <c r="R205" s="128"/>
      <c r="S205" s="128"/>
      <c r="T205" s="128"/>
      <c r="U205" s="128"/>
      <c r="V205" s="128"/>
      <c r="W205" s="128"/>
      <c r="X205" s="128"/>
      <c r="Y205" s="128"/>
      <c r="Z205" s="128"/>
    </row>
    <row r="206" spans="1:26" ht="13.5" customHeight="1">
      <c r="A206" s="128"/>
      <c r="B206" s="128"/>
      <c r="C206" s="28"/>
      <c r="D206" s="28"/>
      <c r="E206" s="128"/>
      <c r="F206" s="128"/>
      <c r="G206" s="128"/>
      <c r="H206" s="128"/>
      <c r="I206" s="128"/>
      <c r="J206" s="128"/>
      <c r="K206" s="128"/>
      <c r="L206" s="128"/>
      <c r="M206" s="128"/>
      <c r="N206" s="128"/>
      <c r="O206" s="128"/>
      <c r="P206" s="128"/>
      <c r="Q206" s="128"/>
      <c r="R206" s="128"/>
      <c r="S206" s="128"/>
      <c r="T206" s="128"/>
      <c r="U206" s="128"/>
      <c r="V206" s="128"/>
      <c r="W206" s="128"/>
      <c r="X206" s="128"/>
      <c r="Y206" s="128"/>
      <c r="Z206" s="128"/>
    </row>
    <row r="207" spans="1:26" ht="13.5" customHeight="1">
      <c r="A207" s="128"/>
      <c r="B207" s="128"/>
      <c r="C207" s="28"/>
      <c r="D207" s="28"/>
      <c r="E207" s="128"/>
      <c r="F207" s="128"/>
      <c r="G207" s="128"/>
      <c r="H207" s="128"/>
      <c r="I207" s="128"/>
      <c r="J207" s="128"/>
      <c r="K207" s="128"/>
      <c r="L207" s="128"/>
      <c r="M207" s="128"/>
      <c r="N207" s="128"/>
      <c r="O207" s="128"/>
      <c r="P207" s="128"/>
      <c r="Q207" s="128"/>
      <c r="R207" s="128"/>
      <c r="S207" s="128"/>
      <c r="T207" s="128"/>
      <c r="U207" s="128"/>
      <c r="V207" s="128"/>
      <c r="W207" s="128"/>
      <c r="X207" s="128"/>
      <c r="Y207" s="128"/>
      <c r="Z207" s="128"/>
    </row>
    <row r="208" spans="1:26" ht="13.5" customHeight="1">
      <c r="A208" s="128"/>
      <c r="B208" s="128"/>
      <c r="C208" s="28"/>
      <c r="D208" s="28"/>
      <c r="E208" s="128"/>
      <c r="F208" s="128"/>
      <c r="G208" s="128"/>
      <c r="H208" s="128"/>
      <c r="I208" s="128"/>
      <c r="J208" s="128"/>
      <c r="K208" s="128"/>
      <c r="L208" s="128"/>
      <c r="M208" s="128"/>
      <c r="N208" s="128"/>
      <c r="O208" s="128"/>
      <c r="P208" s="128"/>
      <c r="Q208" s="128"/>
      <c r="R208" s="128"/>
      <c r="S208" s="128"/>
      <c r="T208" s="128"/>
      <c r="U208" s="128"/>
      <c r="V208" s="128"/>
      <c r="W208" s="128"/>
      <c r="X208" s="128"/>
      <c r="Y208" s="128"/>
      <c r="Z208" s="128"/>
    </row>
    <row r="209" spans="1:26" ht="13.5" customHeight="1">
      <c r="A209" s="128"/>
      <c r="B209" s="128"/>
      <c r="C209" s="28"/>
      <c r="D209" s="28"/>
      <c r="E209" s="128"/>
      <c r="F209" s="128"/>
      <c r="G209" s="128"/>
      <c r="H209" s="128"/>
      <c r="I209" s="128"/>
      <c r="J209" s="128"/>
      <c r="K209" s="128"/>
      <c r="L209" s="128"/>
      <c r="M209" s="128"/>
      <c r="N209" s="128"/>
      <c r="O209" s="128"/>
      <c r="P209" s="128"/>
      <c r="Q209" s="128"/>
      <c r="R209" s="128"/>
      <c r="S209" s="128"/>
      <c r="T209" s="128"/>
      <c r="U209" s="128"/>
      <c r="V209" s="128"/>
      <c r="W209" s="128"/>
      <c r="X209" s="128"/>
      <c r="Y209" s="128"/>
      <c r="Z209" s="128"/>
    </row>
    <row r="210" spans="1:26" ht="13.5" customHeight="1">
      <c r="A210" s="128"/>
      <c r="B210" s="128"/>
      <c r="C210" s="28"/>
      <c r="D210" s="28"/>
      <c r="E210" s="128"/>
      <c r="F210" s="128"/>
      <c r="G210" s="128"/>
      <c r="H210" s="128"/>
      <c r="I210" s="128"/>
      <c r="J210" s="128"/>
      <c r="K210" s="128"/>
      <c r="L210" s="128"/>
      <c r="M210" s="128"/>
      <c r="N210" s="128"/>
      <c r="O210" s="128"/>
      <c r="P210" s="128"/>
      <c r="Q210" s="128"/>
      <c r="R210" s="128"/>
      <c r="S210" s="128"/>
      <c r="T210" s="128"/>
      <c r="U210" s="128"/>
      <c r="V210" s="128"/>
      <c r="W210" s="128"/>
      <c r="X210" s="128"/>
      <c r="Y210" s="128"/>
      <c r="Z210" s="128"/>
    </row>
    <row r="211" spans="1:26" ht="13.5" customHeight="1">
      <c r="A211" s="128"/>
      <c r="B211" s="128"/>
      <c r="C211" s="28"/>
      <c r="D211" s="28"/>
      <c r="E211" s="128"/>
      <c r="F211" s="128"/>
      <c r="G211" s="128"/>
      <c r="H211" s="128"/>
      <c r="I211" s="128"/>
      <c r="J211" s="128"/>
      <c r="K211" s="128"/>
      <c r="L211" s="128"/>
      <c r="M211" s="128"/>
      <c r="N211" s="128"/>
      <c r="O211" s="128"/>
      <c r="P211" s="128"/>
      <c r="Q211" s="128"/>
      <c r="R211" s="128"/>
      <c r="S211" s="128"/>
      <c r="T211" s="128"/>
      <c r="U211" s="128"/>
      <c r="V211" s="128"/>
      <c r="W211" s="128"/>
      <c r="X211" s="128"/>
      <c r="Y211" s="128"/>
      <c r="Z211" s="128"/>
    </row>
    <row r="212" spans="1:26" ht="13.5" customHeight="1">
      <c r="A212" s="128"/>
      <c r="B212" s="128"/>
      <c r="C212" s="28"/>
      <c r="D212" s="28"/>
      <c r="E212" s="128"/>
      <c r="F212" s="128"/>
      <c r="G212" s="128"/>
      <c r="H212" s="128"/>
      <c r="I212" s="128"/>
      <c r="J212" s="128"/>
      <c r="K212" s="128"/>
      <c r="L212" s="128"/>
      <c r="M212" s="128"/>
      <c r="N212" s="128"/>
      <c r="O212" s="128"/>
      <c r="P212" s="128"/>
      <c r="Q212" s="128"/>
      <c r="R212" s="128"/>
      <c r="S212" s="128"/>
      <c r="T212" s="128"/>
      <c r="U212" s="128"/>
      <c r="V212" s="128"/>
      <c r="W212" s="128"/>
      <c r="X212" s="128"/>
      <c r="Y212" s="128"/>
      <c r="Z212" s="128"/>
    </row>
    <row r="213" spans="1:26" ht="13.5" customHeight="1">
      <c r="A213" s="128"/>
      <c r="B213" s="128"/>
      <c r="C213" s="28"/>
      <c r="D213" s="28"/>
      <c r="E213" s="128"/>
      <c r="F213" s="128"/>
      <c r="G213" s="128"/>
      <c r="H213" s="128"/>
      <c r="I213" s="128"/>
      <c r="J213" s="128"/>
      <c r="K213" s="128"/>
      <c r="L213" s="128"/>
      <c r="M213" s="128"/>
      <c r="N213" s="128"/>
      <c r="O213" s="128"/>
      <c r="P213" s="128"/>
      <c r="Q213" s="128"/>
      <c r="R213" s="128"/>
      <c r="S213" s="128"/>
      <c r="T213" s="128"/>
      <c r="U213" s="128"/>
      <c r="V213" s="128"/>
      <c r="W213" s="128"/>
      <c r="X213" s="128"/>
      <c r="Y213" s="128"/>
      <c r="Z213" s="128"/>
    </row>
    <row r="214" spans="1:26" ht="13.5" customHeight="1">
      <c r="A214" s="128"/>
      <c r="B214" s="128"/>
      <c r="C214" s="28"/>
      <c r="D214" s="28"/>
      <c r="E214" s="128"/>
      <c r="F214" s="128"/>
      <c r="G214" s="128"/>
      <c r="H214" s="128"/>
      <c r="I214" s="128"/>
      <c r="J214" s="128"/>
      <c r="K214" s="128"/>
      <c r="L214" s="128"/>
      <c r="M214" s="128"/>
      <c r="N214" s="128"/>
      <c r="O214" s="128"/>
      <c r="P214" s="128"/>
      <c r="Q214" s="128"/>
      <c r="R214" s="128"/>
      <c r="S214" s="128"/>
      <c r="T214" s="128"/>
      <c r="U214" s="128"/>
      <c r="V214" s="128"/>
      <c r="W214" s="128"/>
      <c r="X214" s="128"/>
      <c r="Y214" s="128"/>
      <c r="Z214" s="128"/>
    </row>
    <row r="215" spans="1:26" ht="13.5" customHeight="1">
      <c r="A215" s="128"/>
      <c r="B215" s="128"/>
      <c r="C215" s="28"/>
      <c r="D215" s="28"/>
      <c r="E215" s="128"/>
      <c r="F215" s="128"/>
      <c r="G215" s="128"/>
      <c r="H215" s="128"/>
      <c r="I215" s="128"/>
      <c r="J215" s="128"/>
      <c r="K215" s="128"/>
      <c r="L215" s="128"/>
      <c r="M215" s="128"/>
      <c r="N215" s="128"/>
      <c r="O215" s="128"/>
      <c r="P215" s="128"/>
      <c r="Q215" s="128"/>
      <c r="R215" s="128"/>
      <c r="S215" s="128"/>
      <c r="T215" s="128"/>
      <c r="U215" s="128"/>
      <c r="V215" s="128"/>
      <c r="W215" s="128"/>
      <c r="X215" s="128"/>
      <c r="Y215" s="128"/>
      <c r="Z215" s="128"/>
    </row>
    <row r="216" spans="1:26" ht="13.5" customHeight="1">
      <c r="A216" s="128"/>
      <c r="B216" s="128"/>
      <c r="C216" s="28"/>
      <c r="D216" s="28"/>
      <c r="E216" s="128"/>
      <c r="F216" s="128"/>
      <c r="G216" s="128"/>
      <c r="H216" s="128"/>
      <c r="I216" s="128"/>
      <c r="J216" s="128"/>
      <c r="K216" s="128"/>
      <c r="L216" s="128"/>
      <c r="M216" s="128"/>
      <c r="N216" s="128"/>
      <c r="O216" s="128"/>
      <c r="P216" s="128"/>
      <c r="Q216" s="128"/>
      <c r="R216" s="128"/>
      <c r="S216" s="128"/>
      <c r="T216" s="128"/>
      <c r="U216" s="128"/>
      <c r="V216" s="128"/>
      <c r="W216" s="128"/>
      <c r="X216" s="128"/>
      <c r="Y216" s="128"/>
      <c r="Z216" s="128"/>
    </row>
    <row r="217" spans="1:26" ht="13.5" customHeight="1">
      <c r="A217" s="128"/>
      <c r="B217" s="128"/>
      <c r="C217" s="28"/>
      <c r="D217" s="28"/>
      <c r="E217" s="128"/>
      <c r="F217" s="128"/>
      <c r="G217" s="128"/>
      <c r="H217" s="128"/>
      <c r="I217" s="128"/>
      <c r="J217" s="128"/>
      <c r="K217" s="128"/>
      <c r="L217" s="128"/>
      <c r="M217" s="128"/>
      <c r="N217" s="128"/>
      <c r="O217" s="128"/>
      <c r="P217" s="128"/>
      <c r="Q217" s="128"/>
      <c r="R217" s="128"/>
      <c r="S217" s="128"/>
      <c r="T217" s="128"/>
      <c r="U217" s="128"/>
      <c r="V217" s="128"/>
      <c r="W217" s="128"/>
      <c r="X217" s="128"/>
      <c r="Y217" s="128"/>
      <c r="Z217" s="128"/>
    </row>
    <row r="218" spans="1:26" ht="13.5" customHeight="1">
      <c r="A218" s="128"/>
      <c r="B218" s="128"/>
      <c r="C218" s="28"/>
      <c r="D218" s="28"/>
      <c r="E218" s="128"/>
      <c r="F218" s="128"/>
      <c r="G218" s="128"/>
      <c r="H218" s="128"/>
      <c r="I218" s="128"/>
      <c r="J218" s="128"/>
      <c r="K218" s="128"/>
      <c r="L218" s="128"/>
      <c r="M218" s="128"/>
      <c r="N218" s="128"/>
      <c r="O218" s="128"/>
      <c r="P218" s="128"/>
      <c r="Q218" s="128"/>
      <c r="R218" s="128"/>
      <c r="S218" s="128"/>
      <c r="T218" s="128"/>
      <c r="U218" s="128"/>
      <c r="V218" s="128"/>
      <c r="W218" s="128"/>
      <c r="X218" s="128"/>
      <c r="Y218" s="128"/>
      <c r="Z218" s="128"/>
    </row>
    <row r="219" spans="1:26" ht="13.5" customHeight="1">
      <c r="A219" s="128"/>
      <c r="B219" s="128"/>
      <c r="C219" s="28"/>
      <c r="D219" s="28"/>
      <c r="E219" s="128"/>
      <c r="F219" s="128"/>
      <c r="G219" s="128"/>
      <c r="H219" s="128"/>
      <c r="I219" s="128"/>
      <c r="J219" s="128"/>
      <c r="K219" s="128"/>
      <c r="L219" s="128"/>
      <c r="M219" s="128"/>
      <c r="N219" s="128"/>
      <c r="O219" s="128"/>
      <c r="P219" s="128"/>
      <c r="Q219" s="128"/>
      <c r="R219" s="128"/>
      <c r="S219" s="128"/>
      <c r="T219" s="128"/>
      <c r="U219" s="128"/>
      <c r="V219" s="128"/>
      <c r="W219" s="128"/>
      <c r="X219" s="128"/>
      <c r="Y219" s="128"/>
      <c r="Z219" s="128"/>
    </row>
    <row r="220" spans="1:26" ht="13.5" customHeight="1">
      <c r="A220" s="128"/>
      <c r="B220" s="128"/>
      <c r="C220" s="28"/>
      <c r="D220" s="28"/>
      <c r="E220" s="128"/>
      <c r="F220" s="128"/>
      <c r="G220" s="128"/>
      <c r="H220" s="128"/>
      <c r="I220" s="128"/>
      <c r="J220" s="128"/>
      <c r="K220" s="128"/>
      <c r="L220" s="128"/>
      <c r="M220" s="128"/>
      <c r="N220" s="128"/>
      <c r="O220" s="128"/>
      <c r="P220" s="128"/>
      <c r="Q220" s="128"/>
      <c r="R220" s="128"/>
      <c r="S220" s="128"/>
      <c r="T220" s="128"/>
      <c r="U220" s="128"/>
      <c r="V220" s="128"/>
      <c r="W220" s="128"/>
      <c r="X220" s="128"/>
      <c r="Y220" s="128"/>
      <c r="Z220" s="128"/>
    </row>
    <row r="221" spans="1:26" ht="13.5" customHeight="1">
      <c r="A221" s="128"/>
      <c r="B221" s="128"/>
      <c r="C221" s="28"/>
      <c r="D221" s="28"/>
      <c r="E221" s="128"/>
      <c r="F221" s="128"/>
      <c r="G221" s="128"/>
      <c r="H221" s="128"/>
      <c r="I221" s="128"/>
      <c r="J221" s="128"/>
      <c r="K221" s="128"/>
      <c r="L221" s="128"/>
      <c r="M221" s="128"/>
      <c r="N221" s="128"/>
      <c r="O221" s="128"/>
      <c r="P221" s="128"/>
      <c r="Q221" s="128"/>
      <c r="R221" s="128"/>
      <c r="S221" s="128"/>
      <c r="T221" s="128"/>
      <c r="U221" s="128"/>
      <c r="V221" s="128"/>
      <c r="W221" s="128"/>
      <c r="X221" s="128"/>
      <c r="Y221" s="128"/>
      <c r="Z221" s="128"/>
    </row>
    <row r="222" spans="1:26" ht="13.5" customHeight="1">
      <c r="A222" s="128"/>
      <c r="B222" s="128"/>
      <c r="C222" s="28"/>
      <c r="D222" s="28"/>
      <c r="E222" s="128"/>
      <c r="F222" s="128"/>
      <c r="G222" s="128"/>
      <c r="H222" s="128"/>
      <c r="I222" s="128"/>
      <c r="J222" s="128"/>
      <c r="K222" s="128"/>
      <c r="L222" s="128"/>
      <c r="M222" s="128"/>
      <c r="N222" s="128"/>
      <c r="O222" s="128"/>
      <c r="P222" s="128"/>
      <c r="Q222" s="128"/>
      <c r="R222" s="128"/>
      <c r="S222" s="128"/>
      <c r="T222" s="128"/>
      <c r="U222" s="128"/>
      <c r="V222" s="128"/>
      <c r="W222" s="128"/>
      <c r="X222" s="128"/>
      <c r="Y222" s="128"/>
      <c r="Z222" s="128"/>
    </row>
    <row r="223" spans="1:26" ht="13.5" customHeight="1">
      <c r="A223" s="128"/>
      <c r="B223" s="128"/>
      <c r="C223" s="28"/>
      <c r="D223" s="28"/>
      <c r="E223" s="128"/>
      <c r="F223" s="128"/>
      <c r="G223" s="128"/>
      <c r="H223" s="128"/>
      <c r="I223" s="128"/>
      <c r="J223" s="128"/>
      <c r="K223" s="128"/>
      <c r="L223" s="128"/>
      <c r="M223" s="128"/>
      <c r="N223" s="128"/>
      <c r="O223" s="128"/>
      <c r="P223" s="128"/>
      <c r="Q223" s="128"/>
      <c r="R223" s="128"/>
      <c r="S223" s="128"/>
      <c r="T223" s="128"/>
      <c r="U223" s="128"/>
      <c r="V223" s="128"/>
      <c r="W223" s="128"/>
      <c r="X223" s="128"/>
      <c r="Y223" s="128"/>
      <c r="Z223" s="128"/>
    </row>
    <row r="224" spans="1:26" ht="13.5" customHeight="1">
      <c r="A224" s="128"/>
      <c r="B224" s="128"/>
      <c r="C224" s="28"/>
      <c r="D224" s="28"/>
      <c r="E224" s="128"/>
      <c r="F224" s="128"/>
      <c r="G224" s="128"/>
      <c r="H224" s="128"/>
      <c r="I224" s="128"/>
      <c r="J224" s="128"/>
      <c r="K224" s="128"/>
      <c r="L224" s="128"/>
      <c r="M224" s="128"/>
      <c r="N224" s="128"/>
      <c r="O224" s="128"/>
      <c r="P224" s="128"/>
      <c r="Q224" s="128"/>
      <c r="R224" s="128"/>
      <c r="S224" s="128"/>
      <c r="T224" s="128"/>
      <c r="U224" s="128"/>
      <c r="V224" s="128"/>
      <c r="W224" s="128"/>
      <c r="X224" s="128"/>
      <c r="Y224" s="128"/>
      <c r="Z224" s="128"/>
    </row>
    <row r="225" spans="1:26" ht="13.5" customHeight="1">
      <c r="A225" s="128"/>
      <c r="B225" s="128"/>
      <c r="C225" s="28"/>
      <c r="D225" s="28"/>
      <c r="E225" s="128"/>
      <c r="F225" s="128"/>
      <c r="G225" s="128"/>
      <c r="H225" s="128"/>
      <c r="I225" s="128"/>
      <c r="J225" s="128"/>
      <c r="K225" s="128"/>
      <c r="L225" s="128"/>
      <c r="M225" s="128"/>
      <c r="N225" s="128"/>
      <c r="O225" s="128"/>
      <c r="P225" s="128"/>
      <c r="Q225" s="128"/>
      <c r="R225" s="128"/>
      <c r="S225" s="128"/>
      <c r="T225" s="128"/>
      <c r="U225" s="128"/>
      <c r="V225" s="128"/>
      <c r="W225" s="128"/>
      <c r="X225" s="128"/>
      <c r="Y225" s="128"/>
      <c r="Z225" s="128"/>
    </row>
    <row r="226" spans="1:26" ht="13.5" customHeight="1">
      <c r="A226" s="128"/>
      <c r="B226" s="128"/>
      <c r="C226" s="28"/>
      <c r="D226" s="28"/>
      <c r="E226" s="128"/>
      <c r="F226" s="128"/>
      <c r="G226" s="128"/>
      <c r="H226" s="128"/>
      <c r="I226" s="128"/>
      <c r="J226" s="128"/>
      <c r="K226" s="128"/>
      <c r="L226" s="128"/>
      <c r="M226" s="128"/>
      <c r="N226" s="128"/>
      <c r="O226" s="128"/>
      <c r="P226" s="128"/>
      <c r="Q226" s="128"/>
      <c r="R226" s="128"/>
      <c r="S226" s="128"/>
      <c r="T226" s="128"/>
      <c r="U226" s="128"/>
      <c r="V226" s="128"/>
      <c r="W226" s="128"/>
      <c r="X226" s="128"/>
      <c r="Y226" s="128"/>
      <c r="Z226" s="128"/>
    </row>
    <row r="227" spans="1:26" ht="13.5" customHeight="1">
      <c r="A227" s="128"/>
      <c r="B227" s="128"/>
      <c r="C227" s="28"/>
      <c r="D227" s="28"/>
      <c r="E227" s="128"/>
      <c r="F227" s="128"/>
      <c r="G227" s="128"/>
      <c r="H227" s="128"/>
      <c r="I227" s="128"/>
      <c r="J227" s="128"/>
      <c r="K227" s="128"/>
      <c r="L227" s="128"/>
      <c r="M227" s="128"/>
      <c r="N227" s="128"/>
      <c r="O227" s="128"/>
      <c r="P227" s="128"/>
      <c r="Q227" s="128"/>
      <c r="R227" s="128"/>
      <c r="S227" s="128"/>
      <c r="T227" s="128"/>
      <c r="U227" s="128"/>
      <c r="V227" s="128"/>
      <c r="W227" s="128"/>
      <c r="X227" s="128"/>
      <c r="Y227" s="128"/>
      <c r="Z227" s="128"/>
    </row>
    <row r="228" spans="1:26" ht="13.5" customHeight="1">
      <c r="A228" s="128"/>
      <c r="B228" s="128"/>
      <c r="C228" s="28"/>
      <c r="D228" s="28"/>
      <c r="E228" s="128"/>
      <c r="F228" s="128"/>
      <c r="G228" s="128"/>
      <c r="H228" s="128"/>
      <c r="I228" s="128"/>
      <c r="J228" s="128"/>
      <c r="K228" s="128"/>
      <c r="L228" s="128"/>
      <c r="M228" s="128"/>
      <c r="N228" s="128"/>
      <c r="O228" s="128"/>
      <c r="P228" s="128"/>
      <c r="Q228" s="128"/>
      <c r="R228" s="128"/>
      <c r="S228" s="128"/>
      <c r="T228" s="128"/>
      <c r="U228" s="128"/>
      <c r="V228" s="128"/>
      <c r="W228" s="128"/>
      <c r="X228" s="128"/>
      <c r="Y228" s="128"/>
      <c r="Z228" s="128"/>
    </row>
    <row r="229" spans="1:26" ht="13.5" customHeight="1">
      <c r="A229" s="128"/>
      <c r="B229" s="128"/>
      <c r="C229" s="28"/>
      <c r="D229" s="28"/>
      <c r="E229" s="128"/>
      <c r="F229" s="128"/>
      <c r="G229" s="128"/>
      <c r="H229" s="128"/>
      <c r="I229" s="128"/>
      <c r="J229" s="128"/>
      <c r="K229" s="128"/>
      <c r="L229" s="128"/>
      <c r="M229" s="128"/>
      <c r="N229" s="128"/>
      <c r="O229" s="128"/>
      <c r="P229" s="128"/>
      <c r="Q229" s="128"/>
      <c r="R229" s="128"/>
      <c r="S229" s="128"/>
      <c r="T229" s="128"/>
      <c r="U229" s="128"/>
      <c r="V229" s="128"/>
      <c r="W229" s="128"/>
      <c r="X229" s="128"/>
      <c r="Y229" s="128"/>
      <c r="Z229" s="128"/>
    </row>
    <row r="230" spans="1:26" ht="13.5" customHeight="1">
      <c r="A230" s="128"/>
      <c r="B230" s="128"/>
      <c r="C230" s="28"/>
      <c r="D230" s="28"/>
      <c r="E230" s="128"/>
      <c r="F230" s="128"/>
      <c r="G230" s="128"/>
      <c r="H230" s="128"/>
      <c r="I230" s="128"/>
      <c r="J230" s="128"/>
      <c r="K230" s="128"/>
      <c r="L230" s="128"/>
      <c r="M230" s="128"/>
      <c r="N230" s="128"/>
      <c r="O230" s="128"/>
      <c r="P230" s="128"/>
      <c r="Q230" s="128"/>
      <c r="R230" s="128"/>
      <c r="S230" s="128"/>
      <c r="T230" s="128"/>
      <c r="U230" s="128"/>
      <c r="V230" s="128"/>
      <c r="W230" s="128"/>
      <c r="X230" s="128"/>
      <c r="Y230" s="128"/>
      <c r="Z230" s="128"/>
    </row>
    <row r="231" spans="1:26" ht="13.5" customHeight="1">
      <c r="A231" s="128"/>
      <c r="B231" s="128"/>
      <c r="C231" s="28"/>
      <c r="D231" s="28"/>
      <c r="E231" s="128"/>
      <c r="F231" s="128"/>
      <c r="G231" s="128"/>
      <c r="H231" s="128"/>
      <c r="I231" s="128"/>
      <c r="J231" s="128"/>
      <c r="K231" s="128"/>
      <c r="L231" s="128"/>
      <c r="M231" s="128"/>
      <c r="N231" s="128"/>
      <c r="O231" s="128"/>
      <c r="P231" s="128"/>
      <c r="Q231" s="128"/>
      <c r="R231" s="128"/>
      <c r="S231" s="128"/>
      <c r="T231" s="128"/>
      <c r="U231" s="128"/>
      <c r="V231" s="128"/>
      <c r="W231" s="128"/>
      <c r="X231" s="128"/>
      <c r="Y231" s="128"/>
      <c r="Z231" s="128"/>
    </row>
    <row r="232" spans="1:26" ht="13.5" customHeight="1">
      <c r="A232" s="128"/>
      <c r="B232" s="128"/>
      <c r="C232" s="28"/>
      <c r="D232" s="28"/>
      <c r="E232" s="128"/>
      <c r="F232" s="128"/>
      <c r="G232" s="128"/>
      <c r="H232" s="128"/>
      <c r="I232" s="128"/>
      <c r="J232" s="128"/>
      <c r="K232" s="128"/>
      <c r="L232" s="128"/>
      <c r="M232" s="128"/>
      <c r="N232" s="128"/>
      <c r="O232" s="128"/>
      <c r="P232" s="128"/>
      <c r="Q232" s="128"/>
      <c r="R232" s="128"/>
      <c r="S232" s="128"/>
      <c r="T232" s="128"/>
      <c r="U232" s="128"/>
      <c r="V232" s="128"/>
      <c r="W232" s="128"/>
      <c r="X232" s="128"/>
      <c r="Y232" s="128"/>
      <c r="Z232" s="128"/>
    </row>
    <row r="233" spans="1:26" ht="13.5" customHeight="1">
      <c r="A233" s="128"/>
      <c r="B233" s="128"/>
      <c r="C233" s="28"/>
      <c r="D233" s="28"/>
      <c r="E233" s="128"/>
      <c r="F233" s="128"/>
      <c r="G233" s="128"/>
      <c r="H233" s="128"/>
      <c r="I233" s="128"/>
      <c r="J233" s="128"/>
      <c r="K233" s="128"/>
      <c r="L233" s="128"/>
      <c r="M233" s="128"/>
      <c r="N233" s="128"/>
      <c r="O233" s="128"/>
      <c r="P233" s="128"/>
      <c r="Q233" s="128"/>
      <c r="R233" s="128"/>
      <c r="S233" s="128"/>
      <c r="T233" s="128"/>
      <c r="U233" s="128"/>
      <c r="V233" s="128"/>
      <c r="W233" s="128"/>
      <c r="X233" s="128"/>
      <c r="Y233" s="128"/>
      <c r="Z233" s="128"/>
    </row>
    <row r="234" spans="1:26" ht="13.5" customHeight="1">
      <c r="A234" s="128"/>
      <c r="B234" s="128"/>
      <c r="C234" s="28"/>
      <c r="D234" s="28"/>
      <c r="E234" s="128"/>
      <c r="F234" s="128"/>
      <c r="G234" s="128"/>
      <c r="H234" s="128"/>
      <c r="I234" s="128"/>
      <c r="J234" s="128"/>
      <c r="K234" s="128"/>
      <c r="L234" s="128"/>
      <c r="M234" s="128"/>
      <c r="N234" s="128"/>
      <c r="O234" s="128"/>
      <c r="P234" s="128"/>
      <c r="Q234" s="128"/>
      <c r="R234" s="128"/>
      <c r="S234" s="128"/>
      <c r="T234" s="128"/>
      <c r="U234" s="128"/>
      <c r="V234" s="128"/>
      <c r="W234" s="128"/>
      <c r="X234" s="128"/>
      <c r="Y234" s="128"/>
      <c r="Z234" s="128"/>
    </row>
    <row r="235" spans="1:26" ht="13.5" customHeight="1">
      <c r="A235" s="128"/>
      <c r="B235" s="128"/>
      <c r="C235" s="28"/>
      <c r="D235" s="28"/>
      <c r="E235" s="128"/>
      <c r="F235" s="128"/>
      <c r="G235" s="128"/>
      <c r="H235" s="128"/>
      <c r="I235" s="128"/>
      <c r="J235" s="128"/>
      <c r="K235" s="128"/>
      <c r="L235" s="128"/>
      <c r="M235" s="128"/>
      <c r="N235" s="128"/>
      <c r="O235" s="128"/>
      <c r="P235" s="128"/>
      <c r="Q235" s="128"/>
      <c r="R235" s="128"/>
      <c r="S235" s="128"/>
      <c r="T235" s="128"/>
      <c r="U235" s="128"/>
      <c r="V235" s="128"/>
      <c r="W235" s="128"/>
      <c r="X235" s="128"/>
      <c r="Y235" s="128"/>
      <c r="Z235" s="128"/>
    </row>
    <row r="236" spans="1:26" ht="13.5" customHeight="1">
      <c r="A236" s="128"/>
      <c r="B236" s="128"/>
      <c r="C236" s="28"/>
      <c r="D236" s="28"/>
      <c r="E236" s="128"/>
      <c r="F236" s="128"/>
      <c r="G236" s="128"/>
      <c r="H236" s="128"/>
      <c r="I236" s="128"/>
      <c r="J236" s="128"/>
      <c r="K236" s="128"/>
      <c r="L236" s="128"/>
      <c r="M236" s="128"/>
      <c r="N236" s="128"/>
      <c r="O236" s="128"/>
      <c r="P236" s="128"/>
      <c r="Q236" s="128"/>
      <c r="R236" s="128"/>
      <c r="S236" s="128"/>
      <c r="T236" s="128"/>
      <c r="U236" s="128"/>
      <c r="V236" s="128"/>
      <c r="W236" s="128"/>
      <c r="X236" s="128"/>
      <c r="Y236" s="128"/>
      <c r="Z236" s="128"/>
    </row>
    <row r="237" spans="1:26" ht="13.5" customHeight="1">
      <c r="A237" s="128"/>
      <c r="B237" s="128"/>
      <c r="C237" s="28"/>
      <c r="D237" s="28"/>
      <c r="E237" s="128"/>
      <c r="F237" s="128"/>
      <c r="G237" s="128"/>
      <c r="H237" s="128"/>
      <c r="I237" s="128"/>
      <c r="J237" s="128"/>
      <c r="K237" s="128"/>
      <c r="L237" s="128"/>
      <c r="M237" s="128"/>
      <c r="N237" s="128"/>
      <c r="O237" s="128"/>
      <c r="P237" s="128"/>
      <c r="Q237" s="128"/>
      <c r="R237" s="128"/>
      <c r="S237" s="128"/>
      <c r="T237" s="128"/>
      <c r="U237" s="128"/>
      <c r="V237" s="128"/>
      <c r="W237" s="128"/>
      <c r="X237" s="128"/>
      <c r="Y237" s="128"/>
      <c r="Z237" s="128"/>
    </row>
    <row r="238" spans="1:26" ht="13.5" customHeight="1">
      <c r="A238" s="128"/>
      <c r="B238" s="128"/>
      <c r="C238" s="28"/>
      <c r="D238" s="28"/>
      <c r="E238" s="128"/>
      <c r="F238" s="128"/>
      <c r="G238" s="128"/>
      <c r="H238" s="128"/>
      <c r="I238" s="128"/>
      <c r="J238" s="128"/>
      <c r="K238" s="128"/>
      <c r="L238" s="128"/>
      <c r="M238" s="128"/>
      <c r="N238" s="128"/>
      <c r="O238" s="128"/>
      <c r="P238" s="128"/>
      <c r="Q238" s="128"/>
      <c r="R238" s="128"/>
      <c r="S238" s="128"/>
      <c r="T238" s="128"/>
      <c r="U238" s="128"/>
      <c r="V238" s="128"/>
      <c r="W238" s="128"/>
      <c r="X238" s="128"/>
      <c r="Y238" s="128"/>
      <c r="Z238" s="128"/>
    </row>
    <row r="239" spans="1:26" ht="13.5" customHeight="1">
      <c r="A239" s="128"/>
      <c r="B239" s="128"/>
      <c r="C239" s="28"/>
      <c r="D239" s="28"/>
      <c r="E239" s="128"/>
      <c r="F239" s="128"/>
      <c r="G239" s="128"/>
      <c r="H239" s="128"/>
      <c r="I239" s="128"/>
      <c r="J239" s="128"/>
      <c r="K239" s="128"/>
      <c r="L239" s="128"/>
      <c r="M239" s="128"/>
      <c r="N239" s="128"/>
      <c r="O239" s="128"/>
      <c r="P239" s="128"/>
      <c r="Q239" s="128"/>
      <c r="R239" s="128"/>
      <c r="S239" s="128"/>
      <c r="T239" s="128"/>
      <c r="U239" s="128"/>
      <c r="V239" s="128"/>
      <c r="W239" s="128"/>
      <c r="X239" s="128"/>
      <c r="Y239" s="128"/>
      <c r="Z239" s="128"/>
    </row>
    <row r="240" spans="1:26" ht="13.5" customHeight="1">
      <c r="A240" s="128"/>
      <c r="B240" s="128"/>
      <c r="C240" s="28"/>
      <c r="D240" s="28"/>
      <c r="E240" s="128"/>
      <c r="F240" s="128"/>
      <c r="G240" s="128"/>
      <c r="H240" s="128"/>
      <c r="I240" s="128"/>
      <c r="J240" s="128"/>
      <c r="K240" s="128"/>
      <c r="L240" s="128"/>
      <c r="M240" s="128"/>
      <c r="N240" s="128"/>
      <c r="O240" s="128"/>
      <c r="P240" s="128"/>
      <c r="Q240" s="128"/>
      <c r="R240" s="128"/>
      <c r="S240" s="128"/>
      <c r="T240" s="128"/>
      <c r="U240" s="128"/>
      <c r="V240" s="128"/>
      <c r="W240" s="128"/>
      <c r="X240" s="128"/>
      <c r="Y240" s="128"/>
      <c r="Z240" s="128"/>
    </row>
    <row r="241" spans="1:26" ht="13.5" customHeight="1">
      <c r="A241" s="128"/>
      <c r="B241" s="128"/>
      <c r="C241" s="28"/>
      <c r="D241" s="28"/>
      <c r="E241" s="128"/>
      <c r="F241" s="128"/>
      <c r="G241" s="128"/>
      <c r="H241" s="128"/>
      <c r="I241" s="128"/>
      <c r="J241" s="128"/>
      <c r="K241" s="128"/>
      <c r="L241" s="128"/>
      <c r="M241" s="128"/>
      <c r="N241" s="128"/>
      <c r="O241" s="128"/>
      <c r="P241" s="128"/>
      <c r="Q241" s="128"/>
      <c r="R241" s="128"/>
      <c r="S241" s="128"/>
      <c r="T241" s="128"/>
      <c r="U241" s="128"/>
      <c r="V241" s="128"/>
      <c r="W241" s="128"/>
      <c r="X241" s="128"/>
      <c r="Y241" s="128"/>
      <c r="Z241" s="128"/>
    </row>
    <row r="242" spans="1:26" ht="13.5" customHeight="1">
      <c r="A242" s="128"/>
      <c r="B242" s="128"/>
      <c r="C242" s="28"/>
      <c r="D242" s="28"/>
      <c r="E242" s="128"/>
      <c r="F242" s="128"/>
      <c r="G242" s="128"/>
      <c r="H242" s="128"/>
      <c r="I242" s="128"/>
      <c r="J242" s="128"/>
      <c r="K242" s="128"/>
      <c r="L242" s="128"/>
      <c r="M242" s="128"/>
      <c r="N242" s="128"/>
      <c r="O242" s="128"/>
      <c r="P242" s="128"/>
      <c r="Q242" s="128"/>
      <c r="R242" s="128"/>
      <c r="S242" s="128"/>
      <c r="T242" s="128"/>
      <c r="U242" s="128"/>
      <c r="V242" s="128"/>
      <c r="W242" s="128"/>
      <c r="X242" s="128"/>
      <c r="Y242" s="128"/>
      <c r="Z242" s="128"/>
    </row>
    <row r="243" spans="1:26" ht="13.5" customHeight="1">
      <c r="A243" s="128"/>
      <c r="B243" s="128"/>
      <c r="C243" s="28"/>
      <c r="D243" s="28"/>
      <c r="E243" s="128"/>
      <c r="F243" s="128"/>
      <c r="G243" s="128"/>
      <c r="H243" s="128"/>
      <c r="I243" s="128"/>
      <c r="J243" s="128"/>
      <c r="K243" s="128"/>
      <c r="L243" s="128"/>
      <c r="M243" s="128"/>
      <c r="N243" s="128"/>
      <c r="O243" s="128"/>
      <c r="P243" s="128"/>
      <c r="Q243" s="128"/>
      <c r="R243" s="128"/>
      <c r="S243" s="128"/>
      <c r="T243" s="128"/>
      <c r="U243" s="128"/>
      <c r="V243" s="128"/>
      <c r="W243" s="128"/>
      <c r="X243" s="128"/>
      <c r="Y243" s="128"/>
      <c r="Z243" s="128"/>
    </row>
    <row r="244" spans="1:26" ht="13.5" customHeight="1">
      <c r="A244" s="128"/>
      <c r="B244" s="128"/>
      <c r="C244" s="28"/>
      <c r="D244" s="28"/>
      <c r="E244" s="128"/>
      <c r="F244" s="128"/>
      <c r="G244" s="128"/>
      <c r="H244" s="128"/>
      <c r="I244" s="128"/>
      <c r="J244" s="128"/>
      <c r="K244" s="128"/>
      <c r="L244" s="128"/>
      <c r="M244" s="128"/>
      <c r="N244" s="128"/>
      <c r="O244" s="128"/>
      <c r="P244" s="128"/>
      <c r="Q244" s="128"/>
      <c r="R244" s="128"/>
      <c r="S244" s="128"/>
      <c r="T244" s="128"/>
      <c r="U244" s="128"/>
      <c r="V244" s="128"/>
      <c r="W244" s="128"/>
      <c r="X244" s="128"/>
      <c r="Y244" s="128"/>
      <c r="Z244" s="128"/>
    </row>
    <row r="245" spans="1:26" ht="13.5" customHeight="1">
      <c r="A245" s="128"/>
      <c r="B245" s="128"/>
      <c r="C245" s="28"/>
      <c r="D245" s="28"/>
      <c r="E245" s="128"/>
      <c r="F245" s="128"/>
      <c r="G245" s="128"/>
      <c r="H245" s="128"/>
      <c r="I245" s="128"/>
      <c r="J245" s="128"/>
      <c r="K245" s="128"/>
      <c r="L245" s="128"/>
      <c r="M245" s="128"/>
      <c r="N245" s="128"/>
      <c r="O245" s="128"/>
      <c r="P245" s="128"/>
      <c r="Q245" s="128"/>
      <c r="R245" s="128"/>
      <c r="S245" s="128"/>
      <c r="T245" s="128"/>
      <c r="U245" s="128"/>
      <c r="V245" s="128"/>
      <c r="W245" s="128"/>
      <c r="X245" s="128"/>
      <c r="Y245" s="128"/>
      <c r="Z245" s="128"/>
    </row>
    <row r="246" spans="1:26" ht="13.5" customHeight="1">
      <c r="A246" s="128"/>
      <c r="B246" s="128"/>
      <c r="C246" s="28"/>
      <c r="D246" s="28"/>
      <c r="E246" s="128"/>
      <c r="F246" s="128"/>
      <c r="G246" s="128"/>
      <c r="H246" s="128"/>
      <c r="I246" s="128"/>
      <c r="J246" s="128"/>
      <c r="K246" s="128"/>
      <c r="L246" s="128"/>
      <c r="M246" s="128"/>
      <c r="N246" s="128"/>
      <c r="O246" s="128"/>
      <c r="P246" s="128"/>
      <c r="Q246" s="128"/>
      <c r="R246" s="128"/>
      <c r="S246" s="128"/>
      <c r="T246" s="128"/>
      <c r="U246" s="128"/>
      <c r="V246" s="128"/>
      <c r="W246" s="128"/>
      <c r="X246" s="128"/>
      <c r="Y246" s="128"/>
      <c r="Z246" s="128"/>
    </row>
    <row r="247" spans="1:26" ht="13.5" customHeight="1">
      <c r="A247" s="128"/>
      <c r="B247" s="128"/>
      <c r="C247" s="28"/>
      <c r="D247" s="28"/>
      <c r="E247" s="128"/>
      <c r="F247" s="128"/>
      <c r="G247" s="128"/>
      <c r="H247" s="128"/>
      <c r="I247" s="128"/>
      <c r="J247" s="128"/>
      <c r="K247" s="128"/>
      <c r="L247" s="128"/>
      <c r="M247" s="128"/>
      <c r="N247" s="128"/>
      <c r="O247" s="128"/>
      <c r="P247" s="128"/>
      <c r="Q247" s="128"/>
      <c r="R247" s="128"/>
      <c r="S247" s="128"/>
      <c r="T247" s="128"/>
      <c r="U247" s="128"/>
      <c r="V247" s="128"/>
      <c r="W247" s="128"/>
      <c r="X247" s="128"/>
      <c r="Y247" s="128"/>
      <c r="Z247" s="128"/>
    </row>
    <row r="248" spans="1:26" ht="13.5" customHeight="1">
      <c r="A248" s="128"/>
      <c r="B248" s="128"/>
      <c r="C248" s="28"/>
      <c r="D248" s="28"/>
      <c r="E248" s="128"/>
      <c r="F248" s="128"/>
      <c r="G248" s="128"/>
      <c r="H248" s="128"/>
      <c r="I248" s="128"/>
      <c r="J248" s="128"/>
      <c r="K248" s="128"/>
      <c r="L248" s="128"/>
      <c r="M248" s="128"/>
      <c r="N248" s="128"/>
      <c r="O248" s="128"/>
      <c r="P248" s="128"/>
      <c r="Q248" s="128"/>
      <c r="R248" s="128"/>
      <c r="S248" s="128"/>
      <c r="T248" s="128"/>
      <c r="U248" s="128"/>
      <c r="V248" s="128"/>
      <c r="W248" s="128"/>
      <c r="X248" s="128"/>
      <c r="Y248" s="128"/>
      <c r="Z248" s="128"/>
    </row>
    <row r="249" spans="1:26" ht="13.5" customHeight="1">
      <c r="A249" s="128"/>
      <c r="B249" s="128"/>
      <c r="C249" s="28"/>
      <c r="D249" s="28"/>
      <c r="E249" s="128"/>
      <c r="F249" s="128"/>
      <c r="G249" s="128"/>
      <c r="H249" s="128"/>
      <c r="I249" s="128"/>
      <c r="J249" s="128"/>
      <c r="K249" s="128"/>
      <c r="L249" s="128"/>
      <c r="M249" s="128"/>
      <c r="N249" s="128"/>
      <c r="O249" s="128"/>
      <c r="P249" s="128"/>
      <c r="Q249" s="128"/>
      <c r="R249" s="128"/>
      <c r="S249" s="128"/>
      <c r="T249" s="128"/>
      <c r="U249" s="128"/>
      <c r="V249" s="128"/>
      <c r="W249" s="128"/>
      <c r="X249" s="128"/>
      <c r="Y249" s="128"/>
      <c r="Z249" s="128"/>
    </row>
    <row r="250" spans="1:26" ht="13.5" customHeight="1">
      <c r="A250" s="128"/>
      <c r="B250" s="128"/>
      <c r="C250" s="28"/>
      <c r="D250" s="28"/>
      <c r="E250" s="128"/>
      <c r="F250" s="128"/>
      <c r="G250" s="128"/>
      <c r="H250" s="128"/>
      <c r="I250" s="128"/>
      <c r="J250" s="128"/>
      <c r="K250" s="128"/>
      <c r="L250" s="128"/>
      <c r="M250" s="128"/>
      <c r="N250" s="128"/>
      <c r="O250" s="128"/>
      <c r="P250" s="128"/>
      <c r="Q250" s="128"/>
      <c r="R250" s="128"/>
      <c r="S250" s="128"/>
      <c r="T250" s="128"/>
      <c r="U250" s="128"/>
      <c r="V250" s="128"/>
      <c r="W250" s="128"/>
      <c r="X250" s="128"/>
      <c r="Y250" s="128"/>
      <c r="Z250" s="128"/>
    </row>
    <row r="251" spans="1:26" ht="13.5" customHeight="1">
      <c r="A251" s="128"/>
      <c r="B251" s="128"/>
      <c r="C251" s="28"/>
      <c r="D251" s="28"/>
      <c r="E251" s="128"/>
      <c r="F251" s="128"/>
      <c r="G251" s="128"/>
      <c r="H251" s="128"/>
      <c r="I251" s="128"/>
      <c r="J251" s="128"/>
      <c r="K251" s="128"/>
      <c r="L251" s="128"/>
      <c r="M251" s="128"/>
      <c r="N251" s="128"/>
      <c r="O251" s="128"/>
      <c r="P251" s="128"/>
      <c r="Q251" s="128"/>
      <c r="R251" s="128"/>
      <c r="S251" s="128"/>
      <c r="T251" s="128"/>
      <c r="U251" s="128"/>
      <c r="V251" s="128"/>
      <c r="W251" s="128"/>
      <c r="X251" s="128"/>
      <c r="Y251" s="128"/>
      <c r="Z251" s="128"/>
    </row>
    <row r="252" spans="1:26" ht="13.5" customHeight="1">
      <c r="A252" s="128"/>
      <c r="B252" s="128"/>
      <c r="C252" s="28"/>
      <c r="D252" s="28"/>
      <c r="E252" s="128"/>
      <c r="F252" s="128"/>
      <c r="G252" s="128"/>
      <c r="H252" s="128"/>
      <c r="I252" s="128"/>
      <c r="J252" s="128"/>
      <c r="K252" s="128"/>
      <c r="L252" s="128"/>
      <c r="M252" s="128"/>
      <c r="N252" s="128"/>
      <c r="O252" s="128"/>
      <c r="P252" s="128"/>
      <c r="Q252" s="128"/>
      <c r="R252" s="128"/>
      <c r="S252" s="128"/>
      <c r="T252" s="128"/>
      <c r="U252" s="128"/>
      <c r="V252" s="128"/>
      <c r="W252" s="128"/>
      <c r="X252" s="128"/>
      <c r="Y252" s="128"/>
      <c r="Z252" s="128"/>
    </row>
    <row r="253" spans="1:26" ht="13.5" customHeight="1">
      <c r="A253" s="128"/>
      <c r="B253" s="128"/>
      <c r="C253" s="28"/>
      <c r="D253" s="28"/>
      <c r="E253" s="128"/>
      <c r="F253" s="128"/>
      <c r="G253" s="128"/>
      <c r="H253" s="128"/>
      <c r="I253" s="128"/>
      <c r="J253" s="128"/>
      <c r="K253" s="128"/>
      <c r="L253" s="128"/>
      <c r="M253" s="128"/>
      <c r="N253" s="128"/>
      <c r="O253" s="128"/>
      <c r="P253" s="128"/>
      <c r="Q253" s="128"/>
      <c r="R253" s="128"/>
      <c r="S253" s="128"/>
      <c r="T253" s="128"/>
      <c r="U253" s="128"/>
      <c r="V253" s="128"/>
      <c r="W253" s="128"/>
      <c r="X253" s="128"/>
      <c r="Y253" s="128"/>
      <c r="Z253" s="128"/>
    </row>
    <row r="254" spans="1:26" ht="13.5" customHeight="1">
      <c r="A254" s="128"/>
      <c r="B254" s="128"/>
      <c r="C254" s="28"/>
      <c r="D254" s="28"/>
      <c r="E254" s="128"/>
      <c r="F254" s="128"/>
      <c r="G254" s="128"/>
      <c r="H254" s="128"/>
      <c r="I254" s="128"/>
      <c r="J254" s="128"/>
      <c r="K254" s="128"/>
      <c r="L254" s="128"/>
      <c r="M254" s="128"/>
      <c r="N254" s="128"/>
      <c r="O254" s="128"/>
      <c r="P254" s="128"/>
      <c r="Q254" s="128"/>
      <c r="R254" s="128"/>
      <c r="S254" s="128"/>
      <c r="T254" s="128"/>
      <c r="U254" s="128"/>
      <c r="V254" s="128"/>
      <c r="W254" s="128"/>
      <c r="X254" s="128"/>
      <c r="Y254" s="128"/>
      <c r="Z254" s="128"/>
    </row>
    <row r="255" spans="1:26" ht="13.5" customHeight="1">
      <c r="A255" s="128"/>
      <c r="B255" s="128"/>
      <c r="C255" s="28"/>
      <c r="D255" s="28"/>
      <c r="E255" s="128"/>
      <c r="F255" s="128"/>
      <c r="G255" s="128"/>
      <c r="H255" s="128"/>
      <c r="I255" s="128"/>
      <c r="J255" s="128"/>
      <c r="K255" s="128"/>
      <c r="L255" s="128"/>
      <c r="M255" s="128"/>
      <c r="N255" s="128"/>
      <c r="O255" s="128"/>
      <c r="P255" s="128"/>
      <c r="Q255" s="128"/>
      <c r="R255" s="128"/>
      <c r="S255" s="128"/>
      <c r="T255" s="128"/>
      <c r="U255" s="128"/>
      <c r="V255" s="128"/>
      <c r="W255" s="128"/>
      <c r="X255" s="128"/>
      <c r="Y255" s="128"/>
      <c r="Z255" s="128"/>
    </row>
    <row r="256" spans="1:26" ht="13.5" customHeight="1">
      <c r="A256" s="128"/>
      <c r="B256" s="128"/>
      <c r="C256" s="28"/>
      <c r="D256" s="28"/>
      <c r="E256" s="128"/>
      <c r="F256" s="128"/>
      <c r="G256" s="128"/>
      <c r="H256" s="128"/>
      <c r="I256" s="128"/>
      <c r="J256" s="128"/>
      <c r="K256" s="128"/>
      <c r="L256" s="128"/>
      <c r="M256" s="128"/>
      <c r="N256" s="128"/>
      <c r="O256" s="128"/>
      <c r="P256" s="128"/>
      <c r="Q256" s="128"/>
      <c r="R256" s="128"/>
      <c r="S256" s="128"/>
      <c r="T256" s="128"/>
      <c r="U256" s="128"/>
      <c r="V256" s="128"/>
      <c r="W256" s="128"/>
      <c r="X256" s="128"/>
      <c r="Y256" s="128"/>
      <c r="Z256" s="128"/>
    </row>
    <row r="257" spans="1:26" ht="13.5" customHeight="1">
      <c r="A257" s="128"/>
      <c r="B257" s="128"/>
      <c r="C257" s="28"/>
      <c r="D257" s="28"/>
      <c r="E257" s="128"/>
      <c r="F257" s="128"/>
      <c r="G257" s="128"/>
      <c r="H257" s="128"/>
      <c r="I257" s="128"/>
      <c r="J257" s="128"/>
      <c r="K257" s="128"/>
      <c r="L257" s="128"/>
      <c r="M257" s="128"/>
      <c r="N257" s="128"/>
      <c r="O257" s="128"/>
      <c r="P257" s="128"/>
      <c r="Q257" s="128"/>
      <c r="R257" s="128"/>
      <c r="S257" s="128"/>
      <c r="T257" s="128"/>
      <c r="U257" s="128"/>
      <c r="V257" s="128"/>
      <c r="W257" s="128"/>
      <c r="X257" s="128"/>
      <c r="Y257" s="128"/>
      <c r="Z257" s="128"/>
    </row>
    <row r="258" spans="1:26" ht="13.5" customHeight="1">
      <c r="A258" s="128"/>
      <c r="B258" s="128"/>
      <c r="C258" s="28"/>
      <c r="D258" s="28"/>
      <c r="E258" s="128"/>
      <c r="F258" s="128"/>
      <c r="G258" s="128"/>
      <c r="H258" s="128"/>
      <c r="I258" s="128"/>
      <c r="J258" s="128"/>
      <c r="K258" s="128"/>
      <c r="L258" s="128"/>
      <c r="M258" s="128"/>
      <c r="N258" s="128"/>
      <c r="O258" s="128"/>
      <c r="P258" s="128"/>
      <c r="Q258" s="128"/>
      <c r="R258" s="128"/>
      <c r="S258" s="128"/>
      <c r="T258" s="128"/>
      <c r="U258" s="128"/>
      <c r="V258" s="128"/>
      <c r="W258" s="128"/>
      <c r="X258" s="128"/>
      <c r="Y258" s="128"/>
      <c r="Z258" s="128"/>
    </row>
    <row r="259" spans="1:26" ht="13.5" customHeight="1">
      <c r="A259" s="128"/>
      <c r="B259" s="128"/>
      <c r="C259" s="28"/>
      <c r="D259" s="28"/>
      <c r="E259" s="128"/>
      <c r="F259" s="128"/>
      <c r="G259" s="128"/>
      <c r="H259" s="128"/>
      <c r="I259" s="128"/>
      <c r="J259" s="128"/>
      <c r="K259" s="128"/>
      <c r="L259" s="128"/>
      <c r="M259" s="128"/>
      <c r="N259" s="128"/>
      <c r="O259" s="128"/>
      <c r="P259" s="128"/>
      <c r="Q259" s="128"/>
      <c r="R259" s="128"/>
      <c r="S259" s="128"/>
      <c r="T259" s="128"/>
      <c r="U259" s="128"/>
      <c r="V259" s="128"/>
      <c r="W259" s="128"/>
      <c r="X259" s="128"/>
      <c r="Y259" s="128"/>
      <c r="Z259" s="128"/>
    </row>
    <row r="260" spans="1:26" ht="13.5" customHeight="1">
      <c r="A260" s="128"/>
      <c r="B260" s="128"/>
      <c r="C260" s="28"/>
      <c r="D260" s="28"/>
      <c r="E260" s="128"/>
      <c r="F260" s="128"/>
      <c r="G260" s="128"/>
      <c r="H260" s="128"/>
      <c r="I260" s="128"/>
      <c r="J260" s="128"/>
      <c r="K260" s="128"/>
      <c r="L260" s="128"/>
      <c r="M260" s="128"/>
      <c r="N260" s="128"/>
      <c r="O260" s="128"/>
      <c r="P260" s="128"/>
      <c r="Q260" s="128"/>
      <c r="R260" s="128"/>
      <c r="S260" s="128"/>
      <c r="T260" s="128"/>
      <c r="U260" s="128"/>
      <c r="V260" s="128"/>
      <c r="W260" s="128"/>
      <c r="X260" s="128"/>
      <c r="Y260" s="128"/>
      <c r="Z260" s="128"/>
    </row>
    <row r="261" spans="1:26" ht="13.5" customHeight="1">
      <c r="A261" s="128"/>
      <c r="B261" s="128"/>
      <c r="C261" s="28"/>
      <c r="D261" s="28"/>
      <c r="E261" s="128"/>
      <c r="F261" s="128"/>
      <c r="G261" s="128"/>
      <c r="H261" s="128"/>
      <c r="I261" s="128"/>
      <c r="J261" s="128"/>
      <c r="K261" s="128"/>
      <c r="L261" s="128"/>
      <c r="M261" s="128"/>
      <c r="N261" s="128"/>
      <c r="O261" s="128"/>
      <c r="P261" s="128"/>
      <c r="Q261" s="128"/>
      <c r="R261" s="128"/>
      <c r="S261" s="128"/>
      <c r="T261" s="128"/>
      <c r="U261" s="128"/>
      <c r="V261" s="128"/>
      <c r="W261" s="128"/>
      <c r="X261" s="128"/>
      <c r="Y261" s="128"/>
      <c r="Z261" s="128"/>
    </row>
    <row r="262" spans="1:26" ht="13.5" customHeight="1">
      <c r="A262" s="128"/>
      <c r="B262" s="128"/>
      <c r="C262" s="28"/>
      <c r="D262" s="28"/>
      <c r="E262" s="128"/>
      <c r="F262" s="128"/>
      <c r="G262" s="128"/>
      <c r="H262" s="128"/>
      <c r="I262" s="128"/>
      <c r="J262" s="128"/>
      <c r="K262" s="128"/>
      <c r="L262" s="128"/>
      <c r="M262" s="128"/>
      <c r="N262" s="128"/>
      <c r="O262" s="128"/>
      <c r="P262" s="128"/>
      <c r="Q262" s="128"/>
      <c r="R262" s="128"/>
      <c r="S262" s="128"/>
      <c r="T262" s="128"/>
      <c r="U262" s="128"/>
      <c r="V262" s="128"/>
      <c r="W262" s="128"/>
      <c r="X262" s="128"/>
      <c r="Y262" s="128"/>
      <c r="Z262" s="128"/>
    </row>
    <row r="263" spans="1:26" ht="13.5" customHeight="1">
      <c r="A263" s="128"/>
      <c r="B263" s="128"/>
      <c r="C263" s="28"/>
      <c r="D263" s="28"/>
      <c r="E263" s="128"/>
      <c r="F263" s="128"/>
      <c r="G263" s="128"/>
      <c r="H263" s="128"/>
      <c r="I263" s="128"/>
      <c r="J263" s="128"/>
      <c r="K263" s="128"/>
      <c r="L263" s="128"/>
      <c r="M263" s="128"/>
      <c r="N263" s="128"/>
      <c r="O263" s="128"/>
      <c r="P263" s="128"/>
      <c r="Q263" s="128"/>
      <c r="R263" s="128"/>
      <c r="S263" s="128"/>
      <c r="T263" s="128"/>
      <c r="U263" s="128"/>
      <c r="V263" s="128"/>
      <c r="W263" s="128"/>
      <c r="X263" s="128"/>
      <c r="Y263" s="128"/>
      <c r="Z263" s="128"/>
    </row>
    <row r="264" spans="1:26" ht="13.5" customHeight="1">
      <c r="A264" s="128"/>
      <c r="B264" s="128"/>
      <c r="C264" s="28"/>
      <c r="D264" s="28"/>
      <c r="E264" s="128"/>
      <c r="F264" s="128"/>
      <c r="G264" s="128"/>
      <c r="H264" s="128"/>
      <c r="I264" s="128"/>
      <c r="J264" s="128"/>
      <c r="K264" s="128"/>
      <c r="L264" s="128"/>
      <c r="M264" s="128"/>
      <c r="N264" s="128"/>
      <c r="O264" s="128"/>
      <c r="P264" s="128"/>
      <c r="Q264" s="128"/>
      <c r="R264" s="128"/>
      <c r="S264" s="128"/>
      <c r="T264" s="128"/>
      <c r="U264" s="128"/>
      <c r="V264" s="128"/>
      <c r="W264" s="128"/>
      <c r="X264" s="128"/>
      <c r="Y264" s="128"/>
      <c r="Z264" s="128"/>
    </row>
    <row r="265" spans="1:26" ht="13.5" customHeight="1">
      <c r="A265" s="128"/>
      <c r="B265" s="128"/>
      <c r="C265" s="28"/>
      <c r="D265" s="28"/>
      <c r="E265" s="128"/>
      <c r="F265" s="128"/>
      <c r="G265" s="128"/>
      <c r="H265" s="128"/>
      <c r="I265" s="128"/>
      <c r="J265" s="128"/>
      <c r="K265" s="128"/>
      <c r="L265" s="128"/>
      <c r="M265" s="128"/>
      <c r="N265" s="128"/>
      <c r="O265" s="128"/>
      <c r="P265" s="128"/>
      <c r="Q265" s="128"/>
      <c r="R265" s="128"/>
      <c r="S265" s="128"/>
      <c r="T265" s="128"/>
      <c r="U265" s="128"/>
      <c r="V265" s="128"/>
      <c r="W265" s="128"/>
      <c r="X265" s="128"/>
      <c r="Y265" s="128"/>
      <c r="Z265" s="128"/>
    </row>
    <row r="266" spans="1:26" ht="13.5" customHeight="1">
      <c r="A266" s="128"/>
      <c r="B266" s="128"/>
      <c r="C266" s="28"/>
      <c r="D266" s="28"/>
      <c r="E266" s="128"/>
      <c r="F266" s="128"/>
      <c r="G266" s="128"/>
      <c r="H266" s="128"/>
      <c r="I266" s="128"/>
      <c r="J266" s="128"/>
      <c r="K266" s="128"/>
      <c r="L266" s="128"/>
      <c r="M266" s="128"/>
      <c r="N266" s="128"/>
      <c r="O266" s="128"/>
      <c r="P266" s="128"/>
      <c r="Q266" s="128"/>
      <c r="R266" s="128"/>
      <c r="S266" s="128"/>
      <c r="T266" s="128"/>
      <c r="U266" s="128"/>
      <c r="V266" s="128"/>
      <c r="W266" s="128"/>
      <c r="X266" s="128"/>
      <c r="Y266" s="128"/>
      <c r="Z266" s="128"/>
    </row>
    <row r="267" spans="1:26" ht="13.5" customHeight="1">
      <c r="A267" s="128"/>
      <c r="B267" s="128"/>
      <c r="C267" s="28"/>
      <c r="D267" s="28"/>
      <c r="E267" s="128"/>
      <c r="F267" s="128"/>
      <c r="G267" s="128"/>
      <c r="H267" s="128"/>
      <c r="I267" s="128"/>
      <c r="J267" s="128"/>
      <c r="K267" s="128"/>
      <c r="L267" s="128"/>
      <c r="M267" s="128"/>
      <c r="N267" s="128"/>
      <c r="O267" s="128"/>
      <c r="P267" s="128"/>
      <c r="Q267" s="128"/>
      <c r="R267" s="128"/>
      <c r="S267" s="128"/>
      <c r="T267" s="128"/>
      <c r="U267" s="128"/>
      <c r="V267" s="128"/>
      <c r="W267" s="128"/>
      <c r="X267" s="128"/>
      <c r="Y267" s="128"/>
      <c r="Z267" s="128"/>
    </row>
    <row r="268" spans="1:26" ht="13.5" customHeight="1">
      <c r="A268" s="128"/>
      <c r="B268" s="128"/>
      <c r="C268" s="28"/>
      <c r="D268" s="28"/>
      <c r="E268" s="128"/>
      <c r="F268" s="128"/>
      <c r="G268" s="128"/>
      <c r="H268" s="128"/>
      <c r="I268" s="128"/>
      <c r="J268" s="128"/>
      <c r="K268" s="128"/>
      <c r="L268" s="128"/>
      <c r="M268" s="128"/>
      <c r="N268" s="128"/>
      <c r="O268" s="128"/>
      <c r="P268" s="128"/>
      <c r="Q268" s="128"/>
      <c r="R268" s="128"/>
      <c r="S268" s="128"/>
      <c r="T268" s="128"/>
      <c r="U268" s="128"/>
      <c r="V268" s="128"/>
      <c r="W268" s="128"/>
      <c r="X268" s="128"/>
      <c r="Y268" s="128"/>
      <c r="Z268" s="128"/>
    </row>
    <row r="269" spans="1:26" ht="13.5" customHeight="1">
      <c r="A269" s="128"/>
      <c r="B269" s="128"/>
      <c r="C269" s="28"/>
      <c r="D269" s="28"/>
      <c r="E269" s="128"/>
      <c r="F269" s="128"/>
      <c r="G269" s="128"/>
      <c r="H269" s="128"/>
      <c r="I269" s="128"/>
      <c r="J269" s="128"/>
      <c r="K269" s="128"/>
      <c r="L269" s="128"/>
      <c r="M269" s="128"/>
      <c r="N269" s="128"/>
      <c r="O269" s="128"/>
      <c r="P269" s="128"/>
      <c r="Q269" s="128"/>
      <c r="R269" s="128"/>
      <c r="S269" s="128"/>
      <c r="T269" s="128"/>
      <c r="U269" s="128"/>
      <c r="V269" s="128"/>
      <c r="W269" s="128"/>
      <c r="X269" s="128"/>
      <c r="Y269" s="128"/>
      <c r="Z269" s="128"/>
    </row>
    <row r="270" spans="1:26" ht="13.5" customHeight="1">
      <c r="A270" s="128"/>
      <c r="B270" s="128"/>
      <c r="C270" s="28"/>
      <c r="D270" s="28"/>
      <c r="E270" s="128"/>
      <c r="F270" s="128"/>
      <c r="G270" s="128"/>
      <c r="H270" s="128"/>
      <c r="I270" s="128"/>
      <c r="J270" s="128"/>
      <c r="K270" s="128"/>
      <c r="L270" s="128"/>
      <c r="M270" s="128"/>
      <c r="N270" s="128"/>
      <c r="O270" s="128"/>
      <c r="P270" s="128"/>
      <c r="Q270" s="128"/>
      <c r="R270" s="128"/>
      <c r="S270" s="128"/>
      <c r="T270" s="128"/>
      <c r="U270" s="128"/>
      <c r="V270" s="128"/>
      <c r="W270" s="128"/>
      <c r="X270" s="128"/>
      <c r="Y270" s="128"/>
      <c r="Z270" s="128"/>
    </row>
    <row r="271" spans="1:26" ht="13.5" customHeight="1">
      <c r="A271" s="128"/>
      <c r="B271" s="128"/>
      <c r="C271" s="28"/>
      <c r="D271" s="28"/>
      <c r="E271" s="128"/>
      <c r="F271" s="128"/>
      <c r="G271" s="128"/>
      <c r="H271" s="128"/>
      <c r="I271" s="128"/>
      <c r="J271" s="128"/>
      <c r="K271" s="128"/>
      <c r="L271" s="128"/>
      <c r="M271" s="128"/>
      <c r="N271" s="128"/>
      <c r="O271" s="128"/>
      <c r="P271" s="128"/>
      <c r="Q271" s="128"/>
      <c r="R271" s="128"/>
      <c r="S271" s="128"/>
      <c r="T271" s="128"/>
      <c r="U271" s="128"/>
      <c r="V271" s="128"/>
      <c r="W271" s="128"/>
      <c r="X271" s="128"/>
      <c r="Y271" s="128"/>
      <c r="Z271" s="128"/>
    </row>
    <row r="272" spans="1:26" ht="13.5" customHeight="1">
      <c r="A272" s="128"/>
      <c r="B272" s="128"/>
      <c r="C272" s="28"/>
      <c r="D272" s="28"/>
      <c r="E272" s="128"/>
      <c r="F272" s="128"/>
      <c r="G272" s="128"/>
      <c r="H272" s="128"/>
      <c r="I272" s="128"/>
      <c r="J272" s="128"/>
      <c r="K272" s="128"/>
      <c r="L272" s="128"/>
      <c r="M272" s="128"/>
      <c r="N272" s="128"/>
      <c r="O272" s="128"/>
      <c r="P272" s="128"/>
      <c r="Q272" s="128"/>
      <c r="R272" s="128"/>
      <c r="S272" s="128"/>
      <c r="T272" s="128"/>
      <c r="U272" s="128"/>
      <c r="V272" s="128"/>
      <c r="W272" s="128"/>
      <c r="X272" s="128"/>
      <c r="Y272" s="128"/>
      <c r="Z272" s="128"/>
    </row>
    <row r="273" spans="1:26" ht="13.5" customHeight="1">
      <c r="A273" s="128"/>
      <c r="B273" s="128"/>
      <c r="C273" s="28"/>
      <c r="D273" s="28"/>
      <c r="E273" s="128"/>
      <c r="F273" s="128"/>
      <c r="G273" s="128"/>
      <c r="H273" s="128"/>
      <c r="I273" s="128"/>
      <c r="J273" s="128"/>
      <c r="K273" s="128"/>
      <c r="L273" s="128"/>
      <c r="M273" s="128"/>
      <c r="N273" s="128"/>
      <c r="O273" s="128"/>
      <c r="P273" s="128"/>
      <c r="Q273" s="128"/>
      <c r="R273" s="128"/>
      <c r="S273" s="128"/>
      <c r="T273" s="128"/>
      <c r="U273" s="128"/>
      <c r="V273" s="128"/>
      <c r="W273" s="128"/>
      <c r="X273" s="128"/>
      <c r="Y273" s="128"/>
      <c r="Z273" s="128"/>
    </row>
    <row r="274" spans="1:26" ht="13.5" customHeight="1">
      <c r="A274" s="128"/>
      <c r="B274" s="128"/>
      <c r="C274" s="28"/>
      <c r="D274" s="28"/>
      <c r="E274" s="128"/>
      <c r="F274" s="128"/>
      <c r="G274" s="128"/>
      <c r="H274" s="128"/>
      <c r="I274" s="128"/>
      <c r="J274" s="128"/>
      <c r="K274" s="128"/>
      <c r="L274" s="128"/>
      <c r="M274" s="128"/>
      <c r="N274" s="128"/>
      <c r="O274" s="128"/>
      <c r="P274" s="128"/>
      <c r="Q274" s="128"/>
      <c r="R274" s="128"/>
      <c r="S274" s="128"/>
      <c r="T274" s="128"/>
      <c r="U274" s="128"/>
      <c r="V274" s="128"/>
      <c r="W274" s="128"/>
      <c r="X274" s="128"/>
      <c r="Y274" s="128"/>
      <c r="Z274" s="128"/>
    </row>
    <row r="275" spans="1:26" ht="13.5" customHeight="1">
      <c r="A275" s="128"/>
      <c r="B275" s="128"/>
      <c r="C275" s="28"/>
      <c r="D275" s="28"/>
      <c r="E275" s="128"/>
      <c r="F275" s="128"/>
      <c r="G275" s="128"/>
      <c r="H275" s="128"/>
      <c r="I275" s="128"/>
      <c r="J275" s="128"/>
      <c r="K275" s="128"/>
      <c r="L275" s="128"/>
      <c r="M275" s="128"/>
      <c r="N275" s="128"/>
      <c r="O275" s="128"/>
      <c r="P275" s="128"/>
      <c r="Q275" s="128"/>
      <c r="R275" s="128"/>
      <c r="S275" s="128"/>
      <c r="T275" s="128"/>
      <c r="U275" s="128"/>
      <c r="V275" s="128"/>
      <c r="W275" s="128"/>
      <c r="X275" s="128"/>
      <c r="Y275" s="128"/>
      <c r="Z275" s="128"/>
    </row>
    <row r="276" spans="1:26" ht="13.5" customHeight="1">
      <c r="A276" s="128"/>
      <c r="B276" s="128"/>
      <c r="C276" s="28"/>
      <c r="D276" s="28"/>
      <c r="E276" s="128"/>
      <c r="F276" s="128"/>
      <c r="G276" s="128"/>
      <c r="H276" s="128"/>
      <c r="I276" s="128"/>
      <c r="J276" s="128"/>
      <c r="K276" s="128"/>
      <c r="L276" s="128"/>
      <c r="M276" s="128"/>
      <c r="N276" s="128"/>
      <c r="O276" s="128"/>
      <c r="P276" s="128"/>
      <c r="Q276" s="128"/>
      <c r="R276" s="128"/>
      <c r="S276" s="128"/>
      <c r="T276" s="128"/>
      <c r="U276" s="128"/>
      <c r="V276" s="128"/>
      <c r="W276" s="128"/>
      <c r="X276" s="128"/>
      <c r="Y276" s="128"/>
      <c r="Z276" s="128"/>
    </row>
    <row r="277" spans="1:26" ht="13.5" customHeight="1">
      <c r="A277" s="128"/>
      <c r="B277" s="128"/>
      <c r="C277" s="28"/>
      <c r="D277" s="28"/>
      <c r="E277" s="128"/>
      <c r="F277" s="128"/>
      <c r="G277" s="128"/>
      <c r="H277" s="128"/>
      <c r="I277" s="128"/>
      <c r="J277" s="128"/>
      <c r="K277" s="128"/>
      <c r="L277" s="128"/>
      <c r="M277" s="128"/>
      <c r="N277" s="128"/>
      <c r="O277" s="128"/>
      <c r="P277" s="128"/>
      <c r="Q277" s="128"/>
      <c r="R277" s="128"/>
      <c r="S277" s="128"/>
      <c r="T277" s="128"/>
      <c r="U277" s="128"/>
      <c r="V277" s="128"/>
      <c r="W277" s="128"/>
      <c r="X277" s="128"/>
      <c r="Y277" s="128"/>
      <c r="Z277" s="128"/>
    </row>
    <row r="278" spans="1:26" ht="13.5" customHeight="1">
      <c r="A278" s="128"/>
      <c r="B278" s="128"/>
      <c r="C278" s="28"/>
      <c r="D278" s="28"/>
      <c r="E278" s="128"/>
      <c r="F278" s="128"/>
      <c r="G278" s="128"/>
      <c r="H278" s="128"/>
      <c r="I278" s="128"/>
      <c r="J278" s="128"/>
      <c r="K278" s="128"/>
      <c r="L278" s="128"/>
      <c r="M278" s="128"/>
      <c r="N278" s="128"/>
      <c r="O278" s="128"/>
      <c r="P278" s="128"/>
      <c r="Q278" s="128"/>
      <c r="R278" s="128"/>
      <c r="S278" s="128"/>
      <c r="T278" s="128"/>
      <c r="U278" s="128"/>
      <c r="V278" s="128"/>
      <c r="W278" s="128"/>
      <c r="X278" s="128"/>
      <c r="Y278" s="128"/>
      <c r="Z278" s="128"/>
    </row>
    <row r="279" spans="1:26" ht="13.5" customHeight="1">
      <c r="A279" s="128"/>
      <c r="B279" s="128"/>
      <c r="C279" s="28"/>
      <c r="D279" s="28"/>
      <c r="E279" s="128"/>
      <c r="F279" s="128"/>
      <c r="G279" s="128"/>
      <c r="H279" s="128"/>
      <c r="I279" s="128"/>
      <c r="J279" s="128"/>
      <c r="K279" s="128"/>
      <c r="L279" s="128"/>
      <c r="M279" s="128"/>
      <c r="N279" s="128"/>
      <c r="O279" s="128"/>
      <c r="P279" s="128"/>
      <c r="Q279" s="128"/>
      <c r="R279" s="128"/>
      <c r="S279" s="128"/>
      <c r="T279" s="128"/>
      <c r="U279" s="128"/>
      <c r="V279" s="128"/>
      <c r="W279" s="128"/>
      <c r="X279" s="128"/>
      <c r="Y279" s="128"/>
      <c r="Z279" s="128"/>
    </row>
    <row r="280" spans="1:26" ht="13.5" customHeight="1">
      <c r="A280" s="128"/>
      <c r="B280" s="128"/>
      <c r="C280" s="28"/>
      <c r="D280" s="28"/>
      <c r="E280" s="128"/>
      <c r="F280" s="128"/>
      <c r="G280" s="128"/>
      <c r="H280" s="128"/>
      <c r="I280" s="128"/>
      <c r="J280" s="128"/>
      <c r="K280" s="128"/>
      <c r="L280" s="128"/>
      <c r="M280" s="128"/>
      <c r="N280" s="128"/>
      <c r="O280" s="128"/>
      <c r="P280" s="128"/>
      <c r="Q280" s="128"/>
      <c r="R280" s="128"/>
      <c r="S280" s="128"/>
      <c r="T280" s="128"/>
      <c r="U280" s="128"/>
      <c r="V280" s="128"/>
      <c r="W280" s="128"/>
      <c r="X280" s="128"/>
      <c r="Y280" s="128"/>
      <c r="Z280" s="128"/>
    </row>
    <row r="281" spans="1:26" ht="13.5" customHeight="1">
      <c r="A281" s="128"/>
      <c r="B281" s="128"/>
      <c r="C281" s="28"/>
      <c r="D281" s="28"/>
      <c r="E281" s="128"/>
      <c r="F281" s="128"/>
      <c r="G281" s="128"/>
      <c r="H281" s="128"/>
      <c r="I281" s="128"/>
      <c r="J281" s="128"/>
      <c r="K281" s="128"/>
      <c r="L281" s="128"/>
      <c r="M281" s="128"/>
      <c r="N281" s="128"/>
      <c r="O281" s="128"/>
      <c r="P281" s="128"/>
      <c r="Q281" s="128"/>
      <c r="R281" s="128"/>
      <c r="S281" s="128"/>
      <c r="T281" s="128"/>
      <c r="U281" s="128"/>
      <c r="V281" s="128"/>
      <c r="W281" s="128"/>
      <c r="X281" s="128"/>
      <c r="Y281" s="128"/>
      <c r="Z281" s="128"/>
    </row>
    <row r="282" spans="1:26" ht="13.5" customHeight="1">
      <c r="A282" s="128"/>
      <c r="B282" s="128"/>
      <c r="C282" s="28"/>
      <c r="D282" s="28"/>
      <c r="E282" s="128"/>
      <c r="F282" s="128"/>
      <c r="G282" s="128"/>
      <c r="H282" s="128"/>
      <c r="I282" s="128"/>
      <c r="J282" s="128"/>
      <c r="K282" s="128"/>
      <c r="L282" s="128"/>
      <c r="M282" s="128"/>
      <c r="N282" s="128"/>
      <c r="O282" s="128"/>
      <c r="P282" s="128"/>
      <c r="Q282" s="128"/>
      <c r="R282" s="128"/>
      <c r="S282" s="128"/>
      <c r="T282" s="128"/>
      <c r="U282" s="128"/>
      <c r="V282" s="128"/>
      <c r="W282" s="128"/>
      <c r="X282" s="128"/>
      <c r="Y282" s="128"/>
      <c r="Z282" s="128"/>
    </row>
    <row r="283" spans="1:26" ht="13.5" customHeight="1">
      <c r="A283" s="128"/>
      <c r="B283" s="128"/>
      <c r="C283" s="28"/>
      <c r="D283" s="28"/>
      <c r="E283" s="128"/>
      <c r="F283" s="128"/>
      <c r="G283" s="128"/>
      <c r="H283" s="128"/>
      <c r="I283" s="128"/>
      <c r="J283" s="128"/>
      <c r="K283" s="128"/>
      <c r="L283" s="128"/>
      <c r="M283" s="128"/>
      <c r="N283" s="128"/>
      <c r="O283" s="128"/>
      <c r="P283" s="128"/>
      <c r="Q283" s="128"/>
      <c r="R283" s="128"/>
      <c r="S283" s="128"/>
      <c r="T283" s="128"/>
      <c r="U283" s="128"/>
      <c r="V283" s="128"/>
      <c r="W283" s="128"/>
      <c r="X283" s="128"/>
      <c r="Y283" s="128"/>
      <c r="Z283" s="128"/>
    </row>
    <row r="284" spans="1:26" ht="13.5" customHeight="1">
      <c r="A284" s="128"/>
      <c r="B284" s="128"/>
      <c r="C284" s="28"/>
      <c r="D284" s="28"/>
      <c r="E284" s="128"/>
      <c r="F284" s="128"/>
      <c r="G284" s="128"/>
      <c r="H284" s="128"/>
      <c r="I284" s="128"/>
      <c r="J284" s="128"/>
      <c r="K284" s="128"/>
      <c r="L284" s="128"/>
      <c r="M284" s="128"/>
      <c r="N284" s="128"/>
      <c r="O284" s="128"/>
      <c r="P284" s="128"/>
      <c r="Q284" s="128"/>
      <c r="R284" s="128"/>
      <c r="S284" s="128"/>
      <c r="T284" s="128"/>
      <c r="U284" s="128"/>
      <c r="V284" s="128"/>
      <c r="W284" s="128"/>
      <c r="X284" s="128"/>
      <c r="Y284" s="128"/>
      <c r="Z284" s="128"/>
    </row>
    <row r="285" spans="1:26" ht="13.5" customHeight="1">
      <c r="A285" s="128"/>
      <c r="B285" s="128"/>
      <c r="C285" s="28"/>
      <c r="D285" s="28"/>
      <c r="E285" s="128"/>
      <c r="F285" s="128"/>
      <c r="G285" s="128"/>
      <c r="H285" s="128"/>
      <c r="I285" s="128"/>
      <c r="J285" s="128"/>
      <c r="K285" s="128"/>
      <c r="L285" s="128"/>
      <c r="M285" s="128"/>
      <c r="N285" s="128"/>
      <c r="O285" s="128"/>
      <c r="P285" s="128"/>
      <c r="Q285" s="128"/>
      <c r="R285" s="128"/>
      <c r="S285" s="128"/>
      <c r="T285" s="128"/>
      <c r="U285" s="128"/>
      <c r="V285" s="128"/>
      <c r="W285" s="128"/>
      <c r="X285" s="128"/>
      <c r="Y285" s="128"/>
      <c r="Z285" s="128"/>
    </row>
    <row r="286" spans="1:26" ht="13.5" customHeight="1">
      <c r="A286" s="128"/>
      <c r="B286" s="128"/>
      <c r="C286" s="28"/>
      <c r="D286" s="28"/>
      <c r="E286" s="128"/>
      <c r="F286" s="128"/>
      <c r="G286" s="128"/>
      <c r="H286" s="128"/>
      <c r="I286" s="128"/>
      <c r="J286" s="128"/>
      <c r="K286" s="128"/>
      <c r="L286" s="128"/>
      <c r="M286" s="128"/>
      <c r="N286" s="128"/>
      <c r="O286" s="128"/>
      <c r="P286" s="128"/>
      <c r="Q286" s="128"/>
      <c r="R286" s="128"/>
      <c r="S286" s="128"/>
      <c r="T286" s="128"/>
      <c r="U286" s="128"/>
      <c r="V286" s="128"/>
      <c r="W286" s="128"/>
      <c r="X286" s="128"/>
      <c r="Y286" s="128"/>
      <c r="Z286" s="128"/>
    </row>
    <row r="287" spans="1:26" ht="13.5" customHeight="1">
      <c r="A287" s="128"/>
      <c r="B287" s="128"/>
      <c r="C287" s="28"/>
      <c r="D287" s="28"/>
      <c r="E287" s="128"/>
      <c r="F287" s="128"/>
      <c r="G287" s="128"/>
      <c r="H287" s="128"/>
      <c r="I287" s="128"/>
      <c r="J287" s="128"/>
      <c r="K287" s="128"/>
      <c r="L287" s="128"/>
      <c r="M287" s="128"/>
      <c r="N287" s="128"/>
      <c r="O287" s="128"/>
      <c r="P287" s="128"/>
      <c r="Q287" s="128"/>
      <c r="R287" s="128"/>
      <c r="S287" s="128"/>
      <c r="T287" s="128"/>
      <c r="U287" s="128"/>
      <c r="V287" s="128"/>
      <c r="W287" s="128"/>
      <c r="X287" s="128"/>
      <c r="Y287" s="128"/>
      <c r="Z287" s="128"/>
    </row>
    <row r="288" spans="1:26" ht="13.5" customHeight="1">
      <c r="A288" s="128"/>
      <c r="B288" s="128"/>
      <c r="C288" s="28"/>
      <c r="D288" s="28"/>
      <c r="E288" s="128"/>
      <c r="F288" s="128"/>
      <c r="G288" s="128"/>
      <c r="H288" s="128"/>
      <c r="I288" s="128"/>
      <c r="J288" s="128"/>
      <c r="K288" s="128"/>
      <c r="L288" s="128"/>
      <c r="M288" s="128"/>
      <c r="N288" s="128"/>
      <c r="O288" s="128"/>
      <c r="P288" s="128"/>
      <c r="Q288" s="128"/>
      <c r="R288" s="128"/>
      <c r="S288" s="128"/>
      <c r="T288" s="128"/>
      <c r="U288" s="128"/>
      <c r="V288" s="128"/>
      <c r="W288" s="128"/>
      <c r="X288" s="128"/>
      <c r="Y288" s="128"/>
      <c r="Z288" s="128"/>
    </row>
    <row r="289" spans="1:26" ht="13.5" customHeight="1">
      <c r="A289" s="128"/>
      <c r="B289" s="128"/>
      <c r="C289" s="28"/>
      <c r="D289" s="28"/>
      <c r="E289" s="128"/>
      <c r="F289" s="128"/>
      <c r="G289" s="128"/>
      <c r="H289" s="128"/>
      <c r="I289" s="128"/>
      <c r="J289" s="128"/>
      <c r="K289" s="128"/>
      <c r="L289" s="128"/>
      <c r="M289" s="128"/>
      <c r="N289" s="128"/>
      <c r="O289" s="128"/>
      <c r="P289" s="128"/>
      <c r="Q289" s="128"/>
      <c r="R289" s="128"/>
      <c r="S289" s="128"/>
      <c r="T289" s="128"/>
      <c r="U289" s="128"/>
      <c r="V289" s="128"/>
      <c r="W289" s="128"/>
      <c r="X289" s="128"/>
      <c r="Y289" s="128"/>
      <c r="Z289" s="128"/>
    </row>
    <row r="290" spans="1:26" ht="13.5" customHeight="1">
      <c r="A290" s="128"/>
      <c r="B290" s="128"/>
      <c r="C290" s="28"/>
      <c r="D290" s="28"/>
      <c r="E290" s="128"/>
      <c r="F290" s="128"/>
      <c r="G290" s="128"/>
      <c r="H290" s="128"/>
      <c r="I290" s="128"/>
      <c r="J290" s="128"/>
      <c r="K290" s="128"/>
      <c r="L290" s="128"/>
      <c r="M290" s="128"/>
      <c r="N290" s="128"/>
      <c r="O290" s="128"/>
      <c r="P290" s="128"/>
      <c r="Q290" s="128"/>
      <c r="R290" s="128"/>
      <c r="S290" s="128"/>
      <c r="T290" s="128"/>
      <c r="U290" s="128"/>
      <c r="V290" s="128"/>
      <c r="W290" s="128"/>
      <c r="X290" s="128"/>
      <c r="Y290" s="128"/>
      <c r="Z290" s="128"/>
    </row>
    <row r="291" spans="1:26" ht="13.5" customHeight="1">
      <c r="A291" s="128"/>
      <c r="B291" s="128"/>
      <c r="C291" s="28"/>
      <c r="D291" s="28"/>
      <c r="E291" s="128"/>
      <c r="F291" s="128"/>
      <c r="G291" s="128"/>
      <c r="H291" s="128"/>
      <c r="I291" s="128"/>
      <c r="J291" s="128"/>
      <c r="K291" s="128"/>
      <c r="L291" s="128"/>
      <c r="M291" s="128"/>
      <c r="N291" s="128"/>
      <c r="O291" s="128"/>
      <c r="P291" s="128"/>
      <c r="Q291" s="128"/>
      <c r="R291" s="128"/>
      <c r="S291" s="128"/>
      <c r="T291" s="128"/>
      <c r="U291" s="128"/>
      <c r="V291" s="128"/>
      <c r="W291" s="128"/>
      <c r="X291" s="128"/>
      <c r="Y291" s="128"/>
      <c r="Z291" s="128"/>
    </row>
    <row r="292" spans="1:26" ht="13.5" customHeight="1">
      <c r="A292" s="128"/>
      <c r="B292" s="128"/>
      <c r="C292" s="28"/>
      <c r="D292" s="28"/>
      <c r="E292" s="128"/>
      <c r="F292" s="128"/>
      <c r="G292" s="128"/>
      <c r="H292" s="128"/>
      <c r="I292" s="128"/>
      <c r="J292" s="128"/>
      <c r="K292" s="128"/>
      <c r="L292" s="128"/>
      <c r="M292" s="128"/>
      <c r="N292" s="128"/>
      <c r="O292" s="128"/>
      <c r="P292" s="128"/>
      <c r="Q292" s="128"/>
      <c r="R292" s="128"/>
      <c r="S292" s="128"/>
      <c r="T292" s="128"/>
      <c r="U292" s="128"/>
      <c r="V292" s="128"/>
      <c r="W292" s="128"/>
      <c r="X292" s="128"/>
      <c r="Y292" s="128"/>
      <c r="Z292" s="128"/>
    </row>
    <row r="293" spans="1:26" ht="13.5" customHeight="1">
      <c r="A293" s="128"/>
      <c r="B293" s="128"/>
      <c r="C293" s="28"/>
      <c r="D293" s="28"/>
      <c r="E293" s="128"/>
      <c r="F293" s="128"/>
      <c r="G293" s="128"/>
      <c r="H293" s="128"/>
      <c r="I293" s="128"/>
      <c r="J293" s="128"/>
      <c r="K293" s="128"/>
      <c r="L293" s="128"/>
      <c r="M293" s="128"/>
      <c r="N293" s="128"/>
      <c r="O293" s="128"/>
      <c r="P293" s="128"/>
      <c r="Q293" s="128"/>
      <c r="R293" s="128"/>
      <c r="S293" s="128"/>
      <c r="T293" s="128"/>
      <c r="U293" s="128"/>
      <c r="V293" s="128"/>
      <c r="W293" s="128"/>
      <c r="X293" s="128"/>
      <c r="Y293" s="128"/>
      <c r="Z293" s="128"/>
    </row>
    <row r="294" spans="1:26" ht="13.5" customHeight="1">
      <c r="A294" s="128"/>
      <c r="B294" s="128"/>
      <c r="C294" s="28"/>
      <c r="D294" s="28"/>
      <c r="E294" s="128"/>
      <c r="F294" s="128"/>
      <c r="G294" s="128"/>
      <c r="H294" s="128"/>
      <c r="I294" s="128"/>
      <c r="J294" s="128"/>
      <c r="K294" s="128"/>
      <c r="L294" s="128"/>
      <c r="M294" s="128"/>
      <c r="N294" s="128"/>
      <c r="O294" s="128"/>
      <c r="P294" s="128"/>
      <c r="Q294" s="128"/>
      <c r="R294" s="128"/>
      <c r="S294" s="128"/>
      <c r="T294" s="128"/>
      <c r="U294" s="128"/>
      <c r="V294" s="128"/>
      <c r="W294" s="128"/>
      <c r="X294" s="128"/>
      <c r="Y294" s="128"/>
      <c r="Z294" s="128"/>
    </row>
    <row r="295" spans="1:26" ht="13.5" customHeight="1">
      <c r="A295" s="128"/>
      <c r="B295" s="128"/>
      <c r="C295" s="28"/>
      <c r="D295" s="28"/>
      <c r="E295" s="128"/>
      <c r="F295" s="128"/>
      <c r="G295" s="128"/>
      <c r="H295" s="128"/>
      <c r="I295" s="128"/>
      <c r="J295" s="128"/>
      <c r="K295" s="128"/>
      <c r="L295" s="128"/>
      <c r="M295" s="128"/>
      <c r="N295" s="128"/>
      <c r="O295" s="128"/>
      <c r="P295" s="128"/>
      <c r="Q295" s="128"/>
      <c r="R295" s="128"/>
      <c r="S295" s="128"/>
      <c r="T295" s="128"/>
      <c r="U295" s="128"/>
      <c r="V295" s="128"/>
      <c r="W295" s="128"/>
      <c r="X295" s="128"/>
      <c r="Y295" s="128"/>
      <c r="Z295" s="128"/>
    </row>
    <row r="296" spans="1:26" ht="13.5" customHeight="1">
      <c r="A296" s="128"/>
      <c r="B296" s="128"/>
      <c r="C296" s="28"/>
      <c r="D296" s="28"/>
      <c r="E296" s="128"/>
      <c r="F296" s="128"/>
      <c r="G296" s="128"/>
      <c r="H296" s="128"/>
      <c r="I296" s="128"/>
      <c r="J296" s="128"/>
      <c r="K296" s="128"/>
      <c r="L296" s="128"/>
      <c r="M296" s="128"/>
      <c r="N296" s="128"/>
      <c r="O296" s="128"/>
      <c r="P296" s="128"/>
      <c r="Q296" s="128"/>
      <c r="R296" s="128"/>
      <c r="S296" s="128"/>
      <c r="T296" s="128"/>
      <c r="U296" s="128"/>
      <c r="V296" s="128"/>
      <c r="W296" s="128"/>
      <c r="X296" s="128"/>
      <c r="Y296" s="128"/>
      <c r="Z296" s="128"/>
    </row>
    <row r="297" spans="1:26" ht="13.5" customHeight="1">
      <c r="A297" s="128"/>
      <c r="B297" s="128"/>
      <c r="C297" s="28"/>
      <c r="D297" s="28"/>
      <c r="E297" s="128"/>
      <c r="F297" s="128"/>
      <c r="G297" s="128"/>
      <c r="H297" s="128"/>
      <c r="I297" s="128"/>
      <c r="J297" s="128"/>
      <c r="K297" s="128"/>
      <c r="L297" s="128"/>
      <c r="M297" s="128"/>
      <c r="N297" s="128"/>
      <c r="O297" s="128"/>
      <c r="P297" s="128"/>
      <c r="Q297" s="128"/>
      <c r="R297" s="128"/>
      <c r="S297" s="128"/>
      <c r="T297" s="128"/>
      <c r="U297" s="128"/>
      <c r="V297" s="128"/>
      <c r="W297" s="128"/>
      <c r="X297" s="128"/>
      <c r="Y297" s="128"/>
      <c r="Z297" s="128"/>
    </row>
    <row r="298" spans="1:26" ht="13.5" customHeight="1">
      <c r="A298" s="128"/>
      <c r="B298" s="128"/>
      <c r="C298" s="28"/>
      <c r="D298" s="28"/>
      <c r="E298" s="128"/>
      <c r="F298" s="128"/>
      <c r="G298" s="128"/>
      <c r="H298" s="128"/>
      <c r="I298" s="128"/>
      <c r="J298" s="128"/>
      <c r="K298" s="128"/>
      <c r="L298" s="128"/>
      <c r="M298" s="128"/>
      <c r="N298" s="128"/>
      <c r="O298" s="128"/>
      <c r="P298" s="128"/>
      <c r="Q298" s="128"/>
      <c r="R298" s="128"/>
      <c r="S298" s="128"/>
      <c r="T298" s="128"/>
      <c r="U298" s="128"/>
      <c r="V298" s="128"/>
      <c r="W298" s="128"/>
      <c r="X298" s="128"/>
      <c r="Y298" s="128"/>
      <c r="Z298" s="128"/>
    </row>
    <row r="299" spans="1:26" ht="13.5" customHeight="1">
      <c r="A299" s="128"/>
      <c r="B299" s="128"/>
      <c r="C299" s="28"/>
      <c r="D299" s="28"/>
      <c r="E299" s="128"/>
      <c r="F299" s="128"/>
      <c r="G299" s="128"/>
      <c r="H299" s="128"/>
      <c r="I299" s="128"/>
      <c r="J299" s="128"/>
      <c r="K299" s="128"/>
      <c r="L299" s="128"/>
      <c r="M299" s="128"/>
      <c r="N299" s="128"/>
      <c r="O299" s="128"/>
      <c r="P299" s="128"/>
      <c r="Q299" s="128"/>
      <c r="R299" s="128"/>
      <c r="S299" s="128"/>
      <c r="T299" s="128"/>
      <c r="U299" s="128"/>
      <c r="V299" s="128"/>
      <c r="W299" s="128"/>
      <c r="X299" s="128"/>
      <c r="Y299" s="128"/>
      <c r="Z299" s="128"/>
    </row>
    <row r="300" spans="1:26" ht="13.5" customHeight="1">
      <c r="A300" s="128"/>
      <c r="B300" s="128"/>
      <c r="C300" s="28"/>
      <c r="D300" s="28"/>
      <c r="E300" s="128"/>
      <c r="F300" s="128"/>
      <c r="G300" s="128"/>
      <c r="H300" s="128"/>
      <c r="I300" s="128"/>
      <c r="J300" s="128"/>
      <c r="K300" s="128"/>
      <c r="L300" s="128"/>
      <c r="M300" s="128"/>
      <c r="N300" s="128"/>
      <c r="O300" s="128"/>
      <c r="P300" s="128"/>
      <c r="Q300" s="128"/>
      <c r="R300" s="128"/>
      <c r="S300" s="128"/>
      <c r="T300" s="128"/>
      <c r="U300" s="128"/>
      <c r="V300" s="128"/>
      <c r="W300" s="128"/>
      <c r="X300" s="128"/>
      <c r="Y300" s="128"/>
      <c r="Z300" s="128"/>
    </row>
    <row r="301" spans="1:26" ht="13.5" customHeight="1">
      <c r="A301" s="128"/>
      <c r="B301" s="128"/>
      <c r="C301" s="28"/>
      <c r="D301" s="28"/>
      <c r="E301" s="128"/>
      <c r="F301" s="128"/>
      <c r="G301" s="128"/>
      <c r="H301" s="128"/>
      <c r="I301" s="128"/>
      <c r="J301" s="128"/>
      <c r="K301" s="128"/>
      <c r="L301" s="128"/>
      <c r="M301" s="128"/>
      <c r="N301" s="128"/>
      <c r="O301" s="128"/>
      <c r="P301" s="128"/>
      <c r="Q301" s="128"/>
      <c r="R301" s="128"/>
      <c r="S301" s="128"/>
      <c r="T301" s="128"/>
      <c r="U301" s="128"/>
      <c r="V301" s="128"/>
      <c r="W301" s="128"/>
      <c r="X301" s="128"/>
      <c r="Y301" s="128"/>
      <c r="Z301" s="128"/>
    </row>
    <row r="302" spans="1:26" ht="13.5" customHeight="1">
      <c r="A302" s="128"/>
      <c r="B302" s="128"/>
      <c r="C302" s="28"/>
      <c r="D302" s="28"/>
      <c r="E302" s="128"/>
      <c r="F302" s="128"/>
      <c r="G302" s="128"/>
      <c r="H302" s="128"/>
      <c r="I302" s="128"/>
      <c r="J302" s="128"/>
      <c r="K302" s="128"/>
      <c r="L302" s="128"/>
      <c r="M302" s="128"/>
      <c r="N302" s="128"/>
      <c r="O302" s="128"/>
      <c r="P302" s="128"/>
      <c r="Q302" s="128"/>
      <c r="R302" s="128"/>
      <c r="S302" s="128"/>
      <c r="T302" s="128"/>
      <c r="U302" s="128"/>
      <c r="V302" s="128"/>
      <c r="W302" s="128"/>
      <c r="X302" s="128"/>
      <c r="Y302" s="128"/>
      <c r="Z302" s="128"/>
    </row>
    <row r="303" spans="1:26" ht="13.5" customHeight="1">
      <c r="A303" s="128"/>
      <c r="B303" s="128"/>
      <c r="C303" s="28"/>
      <c r="D303" s="28"/>
      <c r="E303" s="128"/>
      <c r="F303" s="128"/>
      <c r="G303" s="128"/>
      <c r="H303" s="128"/>
      <c r="I303" s="128"/>
      <c r="J303" s="128"/>
      <c r="K303" s="128"/>
      <c r="L303" s="128"/>
      <c r="M303" s="128"/>
      <c r="N303" s="128"/>
      <c r="O303" s="128"/>
      <c r="P303" s="128"/>
      <c r="Q303" s="128"/>
      <c r="R303" s="128"/>
      <c r="S303" s="128"/>
      <c r="T303" s="128"/>
      <c r="U303" s="128"/>
      <c r="V303" s="128"/>
      <c r="W303" s="128"/>
      <c r="X303" s="128"/>
      <c r="Y303" s="128"/>
      <c r="Z303" s="128"/>
    </row>
    <row r="304" spans="1:26" ht="13.5" customHeight="1">
      <c r="A304" s="128"/>
      <c r="B304" s="128"/>
      <c r="C304" s="28"/>
      <c r="D304" s="28"/>
      <c r="E304" s="128"/>
      <c r="F304" s="128"/>
      <c r="G304" s="128"/>
      <c r="H304" s="128"/>
      <c r="I304" s="128"/>
      <c r="J304" s="128"/>
      <c r="K304" s="128"/>
      <c r="L304" s="128"/>
      <c r="M304" s="128"/>
      <c r="N304" s="128"/>
      <c r="O304" s="128"/>
      <c r="P304" s="128"/>
      <c r="Q304" s="128"/>
      <c r="R304" s="128"/>
      <c r="S304" s="128"/>
      <c r="T304" s="128"/>
      <c r="U304" s="128"/>
      <c r="V304" s="128"/>
      <c r="W304" s="128"/>
      <c r="X304" s="128"/>
      <c r="Y304" s="128"/>
      <c r="Z304" s="128"/>
    </row>
    <row r="305" spans="1:26" ht="13.5" customHeight="1">
      <c r="A305" s="128"/>
      <c r="B305" s="128"/>
      <c r="C305" s="28"/>
      <c r="D305" s="28"/>
      <c r="E305" s="128"/>
      <c r="F305" s="128"/>
      <c r="G305" s="128"/>
      <c r="H305" s="128"/>
      <c r="I305" s="128"/>
      <c r="J305" s="128"/>
      <c r="K305" s="128"/>
      <c r="L305" s="128"/>
      <c r="M305" s="128"/>
      <c r="N305" s="128"/>
      <c r="O305" s="128"/>
      <c r="P305" s="128"/>
      <c r="Q305" s="128"/>
      <c r="R305" s="128"/>
      <c r="S305" s="128"/>
      <c r="T305" s="128"/>
      <c r="U305" s="128"/>
      <c r="V305" s="128"/>
      <c r="W305" s="128"/>
      <c r="X305" s="128"/>
      <c r="Y305" s="128"/>
      <c r="Z305" s="128"/>
    </row>
    <row r="306" spans="1:26" ht="13.5" customHeight="1">
      <c r="A306" s="128"/>
      <c r="B306" s="128"/>
      <c r="C306" s="28"/>
      <c r="D306" s="28"/>
      <c r="E306" s="128"/>
      <c r="F306" s="128"/>
      <c r="G306" s="128"/>
      <c r="H306" s="128"/>
      <c r="I306" s="128"/>
      <c r="J306" s="128"/>
      <c r="K306" s="128"/>
      <c r="L306" s="128"/>
      <c r="M306" s="128"/>
      <c r="N306" s="128"/>
      <c r="O306" s="128"/>
      <c r="P306" s="128"/>
      <c r="Q306" s="128"/>
      <c r="R306" s="128"/>
      <c r="S306" s="128"/>
      <c r="T306" s="128"/>
      <c r="U306" s="128"/>
      <c r="V306" s="128"/>
      <c r="W306" s="128"/>
      <c r="X306" s="128"/>
      <c r="Y306" s="128"/>
      <c r="Z306" s="128"/>
    </row>
    <row r="307" spans="1:26" ht="13.5" customHeight="1">
      <c r="A307" s="128"/>
      <c r="B307" s="128"/>
      <c r="C307" s="28"/>
      <c r="D307" s="28"/>
      <c r="E307" s="128"/>
      <c r="F307" s="128"/>
      <c r="G307" s="128"/>
      <c r="H307" s="128"/>
      <c r="I307" s="128"/>
      <c r="J307" s="128"/>
      <c r="K307" s="128"/>
      <c r="L307" s="128"/>
      <c r="M307" s="128"/>
      <c r="N307" s="128"/>
      <c r="O307" s="128"/>
      <c r="P307" s="128"/>
      <c r="Q307" s="128"/>
      <c r="R307" s="128"/>
      <c r="S307" s="128"/>
      <c r="T307" s="128"/>
      <c r="U307" s="128"/>
      <c r="V307" s="128"/>
      <c r="W307" s="128"/>
      <c r="X307" s="128"/>
      <c r="Y307" s="128"/>
      <c r="Z307" s="128"/>
    </row>
    <row r="308" spans="1:26" ht="13.5" customHeight="1">
      <c r="A308" s="128"/>
      <c r="B308" s="128"/>
      <c r="C308" s="28"/>
      <c r="D308" s="28"/>
      <c r="E308" s="128"/>
      <c r="F308" s="128"/>
      <c r="G308" s="128"/>
      <c r="H308" s="128"/>
      <c r="I308" s="128"/>
      <c r="J308" s="128"/>
      <c r="K308" s="128"/>
      <c r="L308" s="128"/>
      <c r="M308" s="128"/>
      <c r="N308" s="128"/>
      <c r="O308" s="128"/>
      <c r="P308" s="128"/>
      <c r="Q308" s="128"/>
      <c r="R308" s="128"/>
      <c r="S308" s="128"/>
      <c r="T308" s="128"/>
      <c r="U308" s="128"/>
      <c r="V308" s="128"/>
      <c r="W308" s="128"/>
      <c r="X308" s="128"/>
      <c r="Y308" s="128"/>
      <c r="Z308" s="128"/>
    </row>
    <row r="309" spans="1:26" ht="13.5" customHeight="1">
      <c r="A309" s="128"/>
      <c r="B309" s="128"/>
      <c r="C309" s="28"/>
      <c r="D309" s="28"/>
      <c r="E309" s="128"/>
      <c r="F309" s="128"/>
      <c r="G309" s="128"/>
      <c r="H309" s="128"/>
      <c r="I309" s="128"/>
      <c r="J309" s="128"/>
      <c r="K309" s="128"/>
      <c r="L309" s="128"/>
      <c r="M309" s="128"/>
      <c r="N309" s="128"/>
      <c r="O309" s="128"/>
      <c r="P309" s="128"/>
      <c r="Q309" s="128"/>
      <c r="R309" s="128"/>
      <c r="S309" s="128"/>
      <c r="T309" s="128"/>
      <c r="U309" s="128"/>
      <c r="V309" s="128"/>
      <c r="W309" s="128"/>
      <c r="X309" s="128"/>
      <c r="Y309" s="128"/>
      <c r="Z309" s="128"/>
    </row>
    <row r="310" spans="1:26" ht="13.5" customHeight="1">
      <c r="A310" s="128"/>
      <c r="B310" s="128"/>
      <c r="C310" s="28"/>
      <c r="D310" s="28"/>
      <c r="E310" s="128"/>
      <c r="F310" s="128"/>
      <c r="G310" s="128"/>
      <c r="H310" s="128"/>
      <c r="I310" s="128"/>
      <c r="J310" s="128"/>
      <c r="K310" s="128"/>
      <c r="L310" s="128"/>
      <c r="M310" s="128"/>
      <c r="N310" s="128"/>
      <c r="O310" s="128"/>
      <c r="P310" s="128"/>
      <c r="Q310" s="128"/>
      <c r="R310" s="128"/>
      <c r="S310" s="128"/>
      <c r="T310" s="128"/>
      <c r="U310" s="128"/>
      <c r="V310" s="128"/>
      <c r="W310" s="128"/>
      <c r="X310" s="128"/>
      <c r="Y310" s="128"/>
      <c r="Z310" s="128"/>
    </row>
    <row r="311" spans="1:26" ht="13.5" customHeight="1">
      <c r="A311" s="128"/>
      <c r="B311" s="128"/>
      <c r="C311" s="28"/>
      <c r="D311" s="28"/>
      <c r="E311" s="128"/>
      <c r="F311" s="128"/>
      <c r="G311" s="128"/>
      <c r="H311" s="128"/>
      <c r="I311" s="128"/>
      <c r="J311" s="128"/>
      <c r="K311" s="128"/>
      <c r="L311" s="128"/>
      <c r="M311" s="128"/>
      <c r="N311" s="128"/>
      <c r="O311" s="128"/>
      <c r="P311" s="128"/>
      <c r="Q311" s="128"/>
      <c r="R311" s="128"/>
      <c r="S311" s="128"/>
      <c r="T311" s="128"/>
      <c r="U311" s="128"/>
      <c r="V311" s="128"/>
      <c r="W311" s="128"/>
      <c r="X311" s="128"/>
      <c r="Y311" s="128"/>
      <c r="Z311" s="128"/>
    </row>
    <row r="312" spans="1:26" ht="13.5" customHeight="1">
      <c r="A312" s="128"/>
      <c r="B312" s="128"/>
      <c r="C312" s="28"/>
      <c r="D312" s="28"/>
      <c r="E312" s="128"/>
      <c r="F312" s="128"/>
      <c r="G312" s="128"/>
      <c r="H312" s="128"/>
      <c r="I312" s="128"/>
      <c r="J312" s="128"/>
      <c r="K312" s="128"/>
      <c r="L312" s="128"/>
      <c r="M312" s="128"/>
      <c r="N312" s="128"/>
      <c r="O312" s="128"/>
      <c r="P312" s="128"/>
      <c r="Q312" s="128"/>
      <c r="R312" s="128"/>
      <c r="S312" s="128"/>
      <c r="T312" s="128"/>
      <c r="U312" s="128"/>
      <c r="V312" s="128"/>
      <c r="W312" s="128"/>
      <c r="X312" s="128"/>
      <c r="Y312" s="128"/>
      <c r="Z312" s="128"/>
    </row>
    <row r="313" spans="1:26" ht="13.5" customHeight="1">
      <c r="A313" s="128"/>
      <c r="B313" s="128"/>
      <c r="C313" s="28"/>
      <c r="D313" s="28"/>
      <c r="E313" s="128"/>
      <c r="F313" s="128"/>
      <c r="G313" s="128"/>
      <c r="H313" s="128"/>
      <c r="I313" s="128"/>
      <c r="J313" s="128"/>
      <c r="K313" s="128"/>
      <c r="L313" s="128"/>
      <c r="M313" s="128"/>
      <c r="N313" s="128"/>
      <c r="O313" s="128"/>
      <c r="P313" s="128"/>
      <c r="Q313" s="128"/>
      <c r="R313" s="128"/>
      <c r="S313" s="128"/>
      <c r="T313" s="128"/>
      <c r="U313" s="128"/>
      <c r="V313" s="128"/>
      <c r="W313" s="128"/>
      <c r="X313" s="128"/>
      <c r="Y313" s="128"/>
      <c r="Z313" s="128"/>
    </row>
    <row r="314" spans="1:26" ht="13.5" customHeight="1">
      <c r="A314" s="128"/>
      <c r="B314" s="128"/>
      <c r="C314" s="28"/>
      <c r="D314" s="28"/>
      <c r="E314" s="128"/>
      <c r="F314" s="128"/>
      <c r="G314" s="128"/>
      <c r="H314" s="128"/>
      <c r="I314" s="128"/>
      <c r="J314" s="128"/>
      <c r="K314" s="128"/>
      <c r="L314" s="128"/>
      <c r="M314" s="128"/>
      <c r="N314" s="128"/>
      <c r="O314" s="128"/>
      <c r="P314" s="128"/>
      <c r="Q314" s="128"/>
      <c r="R314" s="128"/>
      <c r="S314" s="128"/>
      <c r="T314" s="128"/>
      <c r="U314" s="128"/>
      <c r="V314" s="128"/>
      <c r="W314" s="128"/>
      <c r="X314" s="128"/>
      <c r="Y314" s="128"/>
      <c r="Z314" s="128"/>
    </row>
    <row r="315" spans="1:26" ht="13.5" customHeight="1">
      <c r="A315" s="128"/>
      <c r="B315" s="128"/>
      <c r="C315" s="28"/>
      <c r="D315" s="28"/>
      <c r="E315" s="128"/>
      <c r="F315" s="128"/>
      <c r="G315" s="128"/>
      <c r="H315" s="128"/>
      <c r="I315" s="128"/>
      <c r="J315" s="128"/>
      <c r="K315" s="128"/>
      <c r="L315" s="128"/>
      <c r="M315" s="128"/>
      <c r="N315" s="128"/>
      <c r="O315" s="128"/>
      <c r="P315" s="128"/>
      <c r="Q315" s="128"/>
      <c r="R315" s="128"/>
      <c r="S315" s="128"/>
      <c r="T315" s="128"/>
      <c r="U315" s="128"/>
      <c r="V315" s="128"/>
      <c r="W315" s="128"/>
      <c r="X315" s="128"/>
      <c r="Y315" s="128"/>
      <c r="Z315" s="128"/>
    </row>
    <row r="316" spans="1:26" ht="13.5" customHeight="1">
      <c r="A316" s="128"/>
      <c r="B316" s="128"/>
      <c r="C316" s="28"/>
      <c r="D316" s="28"/>
      <c r="E316" s="128"/>
      <c r="F316" s="128"/>
      <c r="G316" s="128"/>
      <c r="H316" s="128"/>
      <c r="I316" s="128"/>
      <c r="J316" s="128"/>
      <c r="K316" s="128"/>
      <c r="L316" s="128"/>
      <c r="M316" s="128"/>
      <c r="N316" s="128"/>
      <c r="O316" s="128"/>
      <c r="P316" s="128"/>
      <c r="Q316" s="128"/>
      <c r="R316" s="128"/>
      <c r="S316" s="128"/>
      <c r="T316" s="128"/>
      <c r="U316" s="128"/>
      <c r="V316" s="128"/>
      <c r="W316" s="128"/>
      <c r="X316" s="128"/>
      <c r="Y316" s="128"/>
      <c r="Z316" s="128"/>
    </row>
    <row r="317" spans="1:26" ht="13.5" customHeight="1">
      <c r="A317" s="128"/>
      <c r="B317" s="128"/>
      <c r="C317" s="28"/>
      <c r="D317" s="28"/>
      <c r="E317" s="128"/>
      <c r="F317" s="128"/>
      <c r="G317" s="128"/>
      <c r="H317" s="128"/>
      <c r="I317" s="128"/>
      <c r="J317" s="128"/>
      <c r="K317" s="128"/>
      <c r="L317" s="128"/>
      <c r="M317" s="128"/>
      <c r="N317" s="128"/>
      <c r="O317" s="128"/>
      <c r="P317" s="128"/>
      <c r="Q317" s="128"/>
      <c r="R317" s="128"/>
      <c r="S317" s="128"/>
      <c r="T317" s="128"/>
      <c r="U317" s="128"/>
      <c r="V317" s="128"/>
      <c r="W317" s="128"/>
      <c r="X317" s="128"/>
      <c r="Y317" s="128"/>
      <c r="Z317" s="128"/>
    </row>
    <row r="318" spans="1:26" ht="13.5" customHeight="1">
      <c r="A318" s="128"/>
      <c r="B318" s="128"/>
      <c r="C318" s="28"/>
      <c r="D318" s="28"/>
      <c r="E318" s="128"/>
      <c r="F318" s="128"/>
      <c r="G318" s="128"/>
      <c r="H318" s="128"/>
      <c r="I318" s="128"/>
      <c r="J318" s="128"/>
      <c r="K318" s="128"/>
      <c r="L318" s="128"/>
      <c r="M318" s="128"/>
      <c r="N318" s="128"/>
      <c r="O318" s="128"/>
      <c r="P318" s="128"/>
      <c r="Q318" s="128"/>
      <c r="R318" s="128"/>
      <c r="S318" s="128"/>
      <c r="T318" s="128"/>
      <c r="U318" s="128"/>
      <c r="V318" s="128"/>
      <c r="W318" s="128"/>
      <c r="X318" s="128"/>
      <c r="Y318" s="128"/>
      <c r="Z318" s="128"/>
    </row>
    <row r="319" spans="1:26" ht="13.5" customHeight="1">
      <c r="A319" s="128"/>
      <c r="B319" s="128"/>
      <c r="C319" s="28"/>
      <c r="D319" s="28"/>
      <c r="E319" s="128"/>
      <c r="F319" s="128"/>
      <c r="G319" s="128"/>
      <c r="H319" s="128"/>
      <c r="I319" s="128"/>
      <c r="J319" s="128"/>
      <c r="K319" s="128"/>
      <c r="L319" s="128"/>
      <c r="M319" s="128"/>
      <c r="N319" s="128"/>
      <c r="O319" s="128"/>
      <c r="P319" s="128"/>
      <c r="Q319" s="128"/>
      <c r="R319" s="128"/>
      <c r="S319" s="128"/>
      <c r="T319" s="128"/>
      <c r="U319" s="128"/>
      <c r="V319" s="128"/>
      <c r="W319" s="128"/>
      <c r="X319" s="128"/>
      <c r="Y319" s="128"/>
      <c r="Z319" s="128"/>
    </row>
    <row r="320" spans="1:26" ht="13.5" customHeight="1">
      <c r="A320" s="128"/>
      <c r="B320" s="128"/>
      <c r="C320" s="28"/>
      <c r="D320" s="28"/>
      <c r="E320" s="128"/>
      <c r="F320" s="128"/>
      <c r="G320" s="128"/>
      <c r="H320" s="128"/>
      <c r="I320" s="128"/>
      <c r="J320" s="128"/>
      <c r="K320" s="128"/>
      <c r="L320" s="128"/>
      <c r="M320" s="128"/>
      <c r="N320" s="128"/>
      <c r="O320" s="128"/>
      <c r="P320" s="128"/>
      <c r="Q320" s="128"/>
      <c r="R320" s="128"/>
      <c r="S320" s="128"/>
      <c r="T320" s="128"/>
      <c r="U320" s="128"/>
      <c r="V320" s="128"/>
      <c r="W320" s="128"/>
      <c r="X320" s="128"/>
      <c r="Y320" s="128"/>
      <c r="Z320" s="128"/>
    </row>
    <row r="321" spans="1:26" ht="13.5" customHeight="1">
      <c r="A321" s="128"/>
      <c r="B321" s="128"/>
      <c r="C321" s="28"/>
      <c r="D321" s="28"/>
      <c r="E321" s="128"/>
      <c r="F321" s="128"/>
      <c r="G321" s="128"/>
      <c r="H321" s="128"/>
      <c r="I321" s="128"/>
      <c r="J321" s="128"/>
      <c r="K321" s="128"/>
      <c r="L321" s="128"/>
      <c r="M321" s="128"/>
      <c r="N321" s="128"/>
      <c r="O321" s="128"/>
      <c r="P321" s="128"/>
      <c r="Q321" s="128"/>
      <c r="R321" s="128"/>
      <c r="S321" s="128"/>
      <c r="T321" s="128"/>
      <c r="U321" s="128"/>
      <c r="V321" s="128"/>
      <c r="W321" s="128"/>
      <c r="X321" s="128"/>
      <c r="Y321" s="128"/>
      <c r="Z321" s="128"/>
    </row>
    <row r="322" spans="1:26" ht="13.5" customHeight="1">
      <c r="A322" s="128"/>
      <c r="B322" s="128"/>
      <c r="C322" s="28"/>
      <c r="D322" s="28"/>
      <c r="E322" s="128"/>
      <c r="F322" s="128"/>
      <c r="G322" s="128"/>
      <c r="H322" s="128"/>
      <c r="I322" s="128"/>
      <c r="J322" s="128"/>
      <c r="K322" s="128"/>
      <c r="L322" s="128"/>
      <c r="M322" s="128"/>
      <c r="N322" s="128"/>
      <c r="O322" s="128"/>
      <c r="P322" s="128"/>
      <c r="Q322" s="128"/>
      <c r="R322" s="128"/>
      <c r="S322" s="128"/>
      <c r="T322" s="128"/>
      <c r="U322" s="128"/>
      <c r="V322" s="128"/>
      <c r="W322" s="128"/>
      <c r="X322" s="128"/>
      <c r="Y322" s="128"/>
      <c r="Z322" s="128"/>
    </row>
    <row r="323" spans="1:26" ht="13.5" customHeight="1">
      <c r="A323" s="128"/>
      <c r="B323" s="128"/>
      <c r="C323" s="28"/>
      <c r="D323" s="28"/>
      <c r="E323" s="128"/>
      <c r="F323" s="128"/>
      <c r="G323" s="128"/>
      <c r="H323" s="128"/>
      <c r="I323" s="128"/>
      <c r="J323" s="128"/>
      <c r="K323" s="128"/>
      <c r="L323" s="128"/>
      <c r="M323" s="128"/>
      <c r="N323" s="128"/>
      <c r="O323" s="128"/>
      <c r="P323" s="128"/>
      <c r="Q323" s="128"/>
      <c r="R323" s="128"/>
      <c r="S323" s="128"/>
      <c r="T323" s="128"/>
      <c r="U323" s="128"/>
      <c r="V323" s="128"/>
      <c r="W323" s="128"/>
      <c r="X323" s="128"/>
      <c r="Y323" s="128"/>
      <c r="Z323" s="128"/>
    </row>
    <row r="324" spans="1:26" ht="13.5" customHeight="1">
      <c r="A324" s="128"/>
      <c r="B324" s="128"/>
      <c r="C324" s="28"/>
      <c r="D324" s="28"/>
      <c r="E324" s="128"/>
      <c r="F324" s="128"/>
      <c r="G324" s="128"/>
      <c r="H324" s="128"/>
      <c r="I324" s="128"/>
      <c r="J324" s="128"/>
      <c r="K324" s="128"/>
      <c r="L324" s="128"/>
      <c r="M324" s="128"/>
      <c r="N324" s="128"/>
      <c r="O324" s="128"/>
      <c r="P324" s="128"/>
      <c r="Q324" s="128"/>
      <c r="R324" s="128"/>
      <c r="S324" s="128"/>
      <c r="T324" s="128"/>
      <c r="U324" s="128"/>
      <c r="V324" s="128"/>
      <c r="W324" s="128"/>
      <c r="X324" s="128"/>
      <c r="Y324" s="128"/>
      <c r="Z324" s="128"/>
    </row>
    <row r="325" spans="1:26" ht="13.5" customHeight="1">
      <c r="A325" s="128"/>
      <c r="B325" s="128"/>
      <c r="C325" s="28"/>
      <c r="D325" s="28"/>
      <c r="E325" s="128"/>
      <c r="F325" s="128"/>
      <c r="G325" s="128"/>
      <c r="H325" s="128"/>
      <c r="I325" s="128"/>
      <c r="J325" s="128"/>
      <c r="K325" s="128"/>
      <c r="L325" s="128"/>
      <c r="M325" s="128"/>
      <c r="N325" s="128"/>
      <c r="O325" s="128"/>
      <c r="P325" s="128"/>
      <c r="Q325" s="128"/>
      <c r="R325" s="128"/>
      <c r="S325" s="128"/>
      <c r="T325" s="128"/>
      <c r="U325" s="128"/>
      <c r="V325" s="128"/>
      <c r="W325" s="128"/>
      <c r="X325" s="128"/>
      <c r="Y325" s="128"/>
      <c r="Z325" s="128"/>
    </row>
    <row r="326" spans="1:26" ht="13.5" customHeight="1">
      <c r="A326" s="128"/>
      <c r="B326" s="128"/>
      <c r="C326" s="28"/>
      <c r="D326" s="28"/>
      <c r="E326" s="128"/>
      <c r="F326" s="128"/>
      <c r="G326" s="128"/>
      <c r="H326" s="128"/>
      <c r="I326" s="128"/>
      <c r="J326" s="128"/>
      <c r="K326" s="128"/>
      <c r="L326" s="128"/>
      <c r="M326" s="128"/>
      <c r="N326" s="128"/>
      <c r="O326" s="128"/>
      <c r="P326" s="128"/>
      <c r="Q326" s="128"/>
      <c r="R326" s="128"/>
      <c r="S326" s="128"/>
      <c r="T326" s="128"/>
      <c r="U326" s="128"/>
      <c r="V326" s="128"/>
      <c r="W326" s="128"/>
      <c r="X326" s="128"/>
      <c r="Y326" s="128"/>
      <c r="Z326" s="128"/>
    </row>
    <row r="327" spans="1:26" ht="13.5" customHeight="1">
      <c r="A327" s="128"/>
      <c r="B327" s="128"/>
      <c r="C327" s="28"/>
      <c r="D327" s="28"/>
      <c r="E327" s="128"/>
      <c r="F327" s="128"/>
      <c r="G327" s="128"/>
      <c r="H327" s="128"/>
      <c r="I327" s="128"/>
      <c r="J327" s="128"/>
      <c r="K327" s="128"/>
      <c r="L327" s="128"/>
      <c r="M327" s="128"/>
      <c r="N327" s="128"/>
      <c r="O327" s="128"/>
      <c r="P327" s="128"/>
      <c r="Q327" s="128"/>
      <c r="R327" s="128"/>
      <c r="S327" s="128"/>
      <c r="T327" s="128"/>
      <c r="U327" s="128"/>
      <c r="V327" s="128"/>
      <c r="W327" s="128"/>
      <c r="X327" s="128"/>
      <c r="Y327" s="128"/>
      <c r="Z327" s="128"/>
    </row>
    <row r="328" spans="1:26" ht="13.5" customHeight="1">
      <c r="A328" s="128"/>
      <c r="B328" s="128"/>
      <c r="C328" s="28"/>
      <c r="D328" s="28"/>
      <c r="E328" s="128"/>
      <c r="F328" s="128"/>
      <c r="G328" s="128"/>
      <c r="H328" s="128"/>
      <c r="I328" s="128"/>
      <c r="J328" s="128"/>
      <c r="K328" s="128"/>
      <c r="L328" s="128"/>
      <c r="M328" s="128"/>
      <c r="N328" s="128"/>
      <c r="O328" s="128"/>
      <c r="P328" s="128"/>
      <c r="Q328" s="128"/>
      <c r="R328" s="128"/>
      <c r="S328" s="128"/>
      <c r="T328" s="128"/>
      <c r="U328" s="128"/>
      <c r="V328" s="128"/>
      <c r="W328" s="128"/>
      <c r="X328" s="128"/>
      <c r="Y328" s="128"/>
      <c r="Z328" s="128"/>
    </row>
    <row r="329" spans="1:26" ht="13.5" customHeight="1">
      <c r="A329" s="128"/>
      <c r="B329" s="128"/>
      <c r="C329" s="28"/>
      <c r="D329" s="28"/>
      <c r="E329" s="128"/>
      <c r="F329" s="128"/>
      <c r="G329" s="128"/>
      <c r="H329" s="128"/>
      <c r="I329" s="128"/>
      <c r="J329" s="128"/>
      <c r="K329" s="128"/>
      <c r="L329" s="128"/>
      <c r="M329" s="128"/>
      <c r="N329" s="128"/>
      <c r="O329" s="128"/>
      <c r="P329" s="128"/>
      <c r="Q329" s="128"/>
      <c r="R329" s="128"/>
      <c r="S329" s="128"/>
      <c r="T329" s="128"/>
      <c r="U329" s="128"/>
      <c r="V329" s="128"/>
      <c r="W329" s="128"/>
      <c r="X329" s="128"/>
      <c r="Y329" s="128"/>
      <c r="Z329" s="128"/>
    </row>
    <row r="330" spans="1:26" ht="13.5" customHeight="1">
      <c r="A330" s="128"/>
      <c r="B330" s="128"/>
      <c r="C330" s="28"/>
      <c r="D330" s="28"/>
      <c r="E330" s="128"/>
      <c r="F330" s="128"/>
      <c r="G330" s="128"/>
      <c r="H330" s="128"/>
      <c r="I330" s="128"/>
      <c r="J330" s="128"/>
      <c r="K330" s="128"/>
      <c r="L330" s="128"/>
      <c r="M330" s="128"/>
      <c r="N330" s="128"/>
      <c r="O330" s="128"/>
      <c r="P330" s="128"/>
      <c r="Q330" s="128"/>
      <c r="R330" s="128"/>
      <c r="S330" s="128"/>
      <c r="T330" s="128"/>
      <c r="U330" s="128"/>
      <c r="V330" s="128"/>
      <c r="W330" s="128"/>
      <c r="X330" s="128"/>
      <c r="Y330" s="128"/>
      <c r="Z330" s="128"/>
    </row>
    <row r="331" spans="1:26" ht="13.5" customHeight="1">
      <c r="A331" s="128"/>
      <c r="B331" s="128"/>
      <c r="C331" s="28"/>
      <c r="D331" s="28"/>
      <c r="E331" s="128"/>
      <c r="F331" s="128"/>
      <c r="G331" s="128"/>
      <c r="H331" s="128"/>
      <c r="I331" s="128"/>
      <c r="J331" s="128"/>
      <c r="K331" s="128"/>
      <c r="L331" s="128"/>
      <c r="M331" s="128"/>
      <c r="N331" s="128"/>
      <c r="O331" s="128"/>
      <c r="P331" s="128"/>
      <c r="Q331" s="128"/>
      <c r="R331" s="128"/>
      <c r="S331" s="128"/>
      <c r="T331" s="128"/>
      <c r="U331" s="128"/>
      <c r="V331" s="128"/>
      <c r="W331" s="128"/>
      <c r="X331" s="128"/>
      <c r="Y331" s="128"/>
      <c r="Z331" s="128"/>
    </row>
    <row r="332" spans="1:26" ht="13.5" customHeight="1">
      <c r="A332" s="128"/>
      <c r="B332" s="128"/>
      <c r="C332" s="28"/>
      <c r="D332" s="28"/>
      <c r="E332" s="128"/>
      <c r="F332" s="128"/>
      <c r="G332" s="128"/>
      <c r="H332" s="128"/>
      <c r="I332" s="128"/>
      <c r="J332" s="128"/>
      <c r="K332" s="128"/>
      <c r="L332" s="128"/>
      <c r="M332" s="128"/>
      <c r="N332" s="128"/>
      <c r="O332" s="128"/>
      <c r="P332" s="128"/>
      <c r="Q332" s="128"/>
      <c r="R332" s="128"/>
      <c r="S332" s="128"/>
      <c r="T332" s="128"/>
      <c r="U332" s="128"/>
      <c r="V332" s="128"/>
      <c r="W332" s="128"/>
      <c r="X332" s="128"/>
      <c r="Y332" s="128"/>
      <c r="Z332" s="128"/>
    </row>
    <row r="333" spans="1:26" ht="13.5" customHeight="1">
      <c r="A333" s="128"/>
      <c r="B333" s="128"/>
      <c r="C333" s="28"/>
      <c r="D333" s="28"/>
      <c r="E333" s="128"/>
      <c r="F333" s="128"/>
      <c r="G333" s="128"/>
      <c r="H333" s="128"/>
      <c r="I333" s="128"/>
      <c r="J333" s="128"/>
      <c r="K333" s="128"/>
      <c r="L333" s="128"/>
      <c r="M333" s="128"/>
      <c r="N333" s="128"/>
      <c r="O333" s="128"/>
      <c r="P333" s="128"/>
      <c r="Q333" s="128"/>
      <c r="R333" s="128"/>
      <c r="S333" s="128"/>
      <c r="T333" s="128"/>
      <c r="U333" s="128"/>
      <c r="V333" s="128"/>
      <c r="W333" s="128"/>
      <c r="X333" s="128"/>
      <c r="Y333" s="128"/>
      <c r="Z333" s="128"/>
    </row>
    <row r="334" spans="1:26" ht="13.5" customHeight="1">
      <c r="A334" s="128"/>
      <c r="B334" s="128"/>
      <c r="C334" s="28"/>
      <c r="D334" s="28"/>
      <c r="E334" s="128"/>
      <c r="F334" s="128"/>
      <c r="G334" s="128"/>
      <c r="H334" s="128"/>
      <c r="I334" s="128"/>
      <c r="J334" s="128"/>
      <c r="K334" s="128"/>
      <c r="L334" s="128"/>
      <c r="M334" s="128"/>
      <c r="N334" s="128"/>
      <c r="O334" s="128"/>
      <c r="P334" s="128"/>
      <c r="Q334" s="128"/>
      <c r="R334" s="128"/>
      <c r="S334" s="128"/>
      <c r="T334" s="128"/>
      <c r="U334" s="128"/>
      <c r="V334" s="128"/>
      <c r="W334" s="128"/>
      <c r="X334" s="128"/>
      <c r="Y334" s="128"/>
      <c r="Z334" s="128"/>
    </row>
    <row r="335" spans="1:26" ht="13.5" customHeight="1">
      <c r="A335" s="128"/>
      <c r="B335" s="128"/>
      <c r="C335" s="28"/>
      <c r="D335" s="28"/>
      <c r="E335" s="128"/>
      <c r="F335" s="128"/>
      <c r="G335" s="128"/>
      <c r="H335" s="128"/>
      <c r="I335" s="128"/>
      <c r="J335" s="128"/>
      <c r="K335" s="128"/>
      <c r="L335" s="128"/>
      <c r="M335" s="128"/>
      <c r="N335" s="128"/>
      <c r="O335" s="128"/>
      <c r="P335" s="128"/>
      <c r="Q335" s="128"/>
      <c r="R335" s="128"/>
      <c r="S335" s="128"/>
      <c r="T335" s="128"/>
      <c r="U335" s="128"/>
      <c r="V335" s="128"/>
      <c r="W335" s="128"/>
      <c r="X335" s="128"/>
      <c r="Y335" s="128"/>
      <c r="Z335" s="128"/>
    </row>
    <row r="336" spans="1:26" ht="13.5" customHeight="1">
      <c r="A336" s="128"/>
      <c r="B336" s="128"/>
      <c r="C336" s="28"/>
      <c r="D336" s="28"/>
      <c r="E336" s="128"/>
      <c r="F336" s="128"/>
      <c r="G336" s="128"/>
      <c r="H336" s="128"/>
      <c r="I336" s="128"/>
      <c r="J336" s="128"/>
      <c r="K336" s="128"/>
      <c r="L336" s="128"/>
      <c r="M336" s="128"/>
      <c r="N336" s="128"/>
      <c r="O336" s="128"/>
      <c r="P336" s="128"/>
      <c r="Q336" s="128"/>
      <c r="R336" s="128"/>
      <c r="S336" s="128"/>
      <c r="T336" s="128"/>
      <c r="U336" s="128"/>
      <c r="V336" s="128"/>
      <c r="W336" s="128"/>
      <c r="X336" s="128"/>
      <c r="Y336" s="128"/>
      <c r="Z336" s="128"/>
    </row>
    <row r="337" spans="1:26" ht="13.5" customHeight="1">
      <c r="A337" s="128"/>
      <c r="B337" s="128"/>
      <c r="C337" s="28"/>
      <c r="D337" s="28"/>
      <c r="E337" s="128"/>
      <c r="F337" s="128"/>
      <c r="G337" s="128"/>
      <c r="H337" s="128"/>
      <c r="I337" s="128"/>
      <c r="J337" s="128"/>
      <c r="K337" s="128"/>
      <c r="L337" s="128"/>
      <c r="M337" s="128"/>
      <c r="N337" s="128"/>
      <c r="O337" s="128"/>
      <c r="P337" s="128"/>
      <c r="Q337" s="128"/>
      <c r="R337" s="128"/>
      <c r="S337" s="128"/>
      <c r="T337" s="128"/>
      <c r="U337" s="128"/>
      <c r="V337" s="128"/>
      <c r="W337" s="128"/>
      <c r="X337" s="128"/>
      <c r="Y337" s="128"/>
      <c r="Z337" s="128"/>
    </row>
    <row r="338" spans="1:26" ht="13.5" customHeight="1">
      <c r="A338" s="128"/>
      <c r="B338" s="128"/>
      <c r="C338" s="28"/>
      <c r="D338" s="28"/>
      <c r="E338" s="128"/>
      <c r="F338" s="128"/>
      <c r="G338" s="128"/>
      <c r="H338" s="128"/>
      <c r="I338" s="128"/>
      <c r="J338" s="128"/>
      <c r="K338" s="128"/>
      <c r="L338" s="128"/>
      <c r="M338" s="128"/>
      <c r="N338" s="128"/>
      <c r="O338" s="128"/>
      <c r="P338" s="128"/>
      <c r="Q338" s="128"/>
      <c r="R338" s="128"/>
      <c r="S338" s="128"/>
      <c r="T338" s="128"/>
      <c r="U338" s="128"/>
      <c r="V338" s="128"/>
      <c r="W338" s="128"/>
      <c r="X338" s="128"/>
      <c r="Y338" s="128"/>
      <c r="Z338" s="128"/>
    </row>
    <row r="339" spans="1:26" ht="13.5" customHeight="1">
      <c r="A339" s="128"/>
      <c r="B339" s="128"/>
      <c r="C339" s="28"/>
      <c r="D339" s="28"/>
      <c r="E339" s="128"/>
      <c r="F339" s="128"/>
      <c r="G339" s="128"/>
      <c r="H339" s="128"/>
      <c r="I339" s="128"/>
      <c r="J339" s="128"/>
      <c r="K339" s="128"/>
      <c r="L339" s="128"/>
      <c r="M339" s="128"/>
      <c r="N339" s="128"/>
      <c r="O339" s="128"/>
      <c r="P339" s="128"/>
      <c r="Q339" s="128"/>
      <c r="R339" s="128"/>
      <c r="S339" s="128"/>
      <c r="T339" s="128"/>
      <c r="U339" s="128"/>
      <c r="V339" s="128"/>
      <c r="W339" s="128"/>
      <c r="X339" s="128"/>
      <c r="Y339" s="128"/>
      <c r="Z339" s="128"/>
    </row>
    <row r="340" spans="1:26" ht="13.5" customHeight="1">
      <c r="A340" s="128"/>
      <c r="B340" s="128"/>
      <c r="C340" s="28"/>
      <c r="D340" s="28"/>
      <c r="E340" s="128"/>
      <c r="F340" s="128"/>
      <c r="G340" s="128"/>
      <c r="H340" s="128"/>
      <c r="I340" s="128"/>
      <c r="J340" s="128"/>
      <c r="K340" s="128"/>
      <c r="L340" s="128"/>
      <c r="M340" s="128"/>
      <c r="N340" s="128"/>
      <c r="O340" s="128"/>
      <c r="P340" s="128"/>
      <c r="Q340" s="128"/>
      <c r="R340" s="128"/>
      <c r="S340" s="128"/>
      <c r="T340" s="128"/>
      <c r="U340" s="128"/>
      <c r="V340" s="128"/>
      <c r="W340" s="128"/>
      <c r="X340" s="128"/>
      <c r="Y340" s="128"/>
      <c r="Z340" s="128"/>
    </row>
    <row r="341" spans="1:26" ht="13.5" customHeight="1">
      <c r="A341" s="128"/>
      <c r="B341" s="128"/>
      <c r="C341" s="28"/>
      <c r="D341" s="28"/>
      <c r="E341" s="128"/>
      <c r="F341" s="128"/>
      <c r="G341" s="128"/>
      <c r="H341" s="128"/>
      <c r="I341" s="128"/>
      <c r="J341" s="128"/>
      <c r="K341" s="128"/>
      <c r="L341" s="128"/>
      <c r="M341" s="128"/>
      <c r="N341" s="128"/>
      <c r="O341" s="128"/>
      <c r="P341" s="128"/>
      <c r="Q341" s="128"/>
      <c r="R341" s="128"/>
      <c r="S341" s="128"/>
      <c r="T341" s="128"/>
      <c r="U341" s="128"/>
      <c r="V341" s="128"/>
      <c r="W341" s="128"/>
      <c r="X341" s="128"/>
      <c r="Y341" s="128"/>
      <c r="Z341" s="128"/>
    </row>
    <row r="342" spans="1:26" ht="13.5" customHeight="1">
      <c r="A342" s="128"/>
      <c r="B342" s="128"/>
      <c r="C342" s="28"/>
      <c r="D342" s="28"/>
      <c r="E342" s="128"/>
      <c r="F342" s="128"/>
      <c r="G342" s="128"/>
      <c r="H342" s="128"/>
      <c r="I342" s="128"/>
      <c r="J342" s="128"/>
      <c r="K342" s="128"/>
      <c r="L342" s="128"/>
      <c r="M342" s="128"/>
      <c r="N342" s="128"/>
      <c r="O342" s="128"/>
      <c r="P342" s="128"/>
      <c r="Q342" s="128"/>
      <c r="R342" s="128"/>
      <c r="S342" s="128"/>
      <c r="T342" s="128"/>
      <c r="U342" s="128"/>
      <c r="V342" s="128"/>
      <c r="W342" s="128"/>
      <c r="X342" s="128"/>
      <c r="Y342" s="128"/>
      <c r="Z342" s="128"/>
    </row>
    <row r="343" spans="1:26" ht="13.5" customHeight="1">
      <c r="A343" s="128"/>
      <c r="B343" s="128"/>
      <c r="C343" s="28"/>
      <c r="D343" s="28"/>
      <c r="E343" s="128"/>
      <c r="F343" s="128"/>
      <c r="G343" s="128"/>
      <c r="H343" s="128"/>
      <c r="I343" s="128"/>
      <c r="J343" s="128"/>
      <c r="K343" s="128"/>
      <c r="L343" s="128"/>
      <c r="M343" s="128"/>
      <c r="N343" s="128"/>
      <c r="O343" s="128"/>
      <c r="P343" s="128"/>
      <c r="Q343" s="128"/>
      <c r="R343" s="128"/>
      <c r="S343" s="128"/>
      <c r="T343" s="128"/>
      <c r="U343" s="128"/>
      <c r="V343" s="128"/>
      <c r="W343" s="128"/>
      <c r="X343" s="128"/>
      <c r="Y343" s="128"/>
      <c r="Z343" s="128"/>
    </row>
    <row r="344" spans="1:26" ht="13.5" customHeight="1">
      <c r="A344" s="128"/>
      <c r="B344" s="128"/>
      <c r="C344" s="28"/>
      <c r="D344" s="28"/>
      <c r="E344" s="128"/>
      <c r="F344" s="128"/>
      <c r="G344" s="128"/>
      <c r="H344" s="128"/>
      <c r="I344" s="128"/>
      <c r="J344" s="128"/>
      <c r="K344" s="128"/>
      <c r="L344" s="128"/>
      <c r="M344" s="128"/>
      <c r="N344" s="128"/>
      <c r="O344" s="128"/>
      <c r="P344" s="128"/>
      <c r="Q344" s="128"/>
      <c r="R344" s="128"/>
      <c r="S344" s="128"/>
      <c r="T344" s="128"/>
      <c r="U344" s="128"/>
      <c r="V344" s="128"/>
      <c r="W344" s="128"/>
      <c r="X344" s="128"/>
      <c r="Y344" s="128"/>
      <c r="Z344" s="128"/>
    </row>
    <row r="345" spans="1:26" ht="13.5" customHeight="1">
      <c r="A345" s="128"/>
      <c r="B345" s="128"/>
      <c r="C345" s="28"/>
      <c r="D345" s="28"/>
      <c r="E345" s="128"/>
      <c r="F345" s="128"/>
      <c r="G345" s="128"/>
      <c r="H345" s="128"/>
      <c r="I345" s="128"/>
      <c r="J345" s="128"/>
      <c r="K345" s="128"/>
      <c r="L345" s="128"/>
      <c r="M345" s="128"/>
      <c r="N345" s="128"/>
      <c r="O345" s="128"/>
      <c r="P345" s="128"/>
      <c r="Q345" s="128"/>
      <c r="R345" s="128"/>
      <c r="S345" s="128"/>
      <c r="T345" s="128"/>
      <c r="U345" s="128"/>
      <c r="V345" s="128"/>
      <c r="W345" s="128"/>
      <c r="X345" s="128"/>
      <c r="Y345" s="128"/>
      <c r="Z345" s="128"/>
    </row>
    <row r="346" spans="1:26" ht="13.5" customHeight="1">
      <c r="A346" s="128"/>
      <c r="B346" s="128"/>
      <c r="C346" s="28"/>
      <c r="D346" s="28"/>
      <c r="E346" s="128"/>
      <c r="F346" s="128"/>
      <c r="G346" s="128"/>
      <c r="H346" s="128"/>
      <c r="I346" s="128"/>
      <c r="J346" s="128"/>
      <c r="K346" s="128"/>
      <c r="L346" s="128"/>
      <c r="M346" s="128"/>
      <c r="N346" s="128"/>
      <c r="O346" s="128"/>
      <c r="P346" s="128"/>
      <c r="Q346" s="128"/>
      <c r="R346" s="128"/>
      <c r="S346" s="128"/>
      <c r="T346" s="128"/>
      <c r="U346" s="128"/>
      <c r="V346" s="128"/>
      <c r="W346" s="128"/>
      <c r="X346" s="128"/>
      <c r="Y346" s="128"/>
      <c r="Z346" s="128"/>
    </row>
    <row r="347" spans="1:26" ht="13.5" customHeight="1">
      <c r="A347" s="128"/>
      <c r="B347" s="128"/>
      <c r="C347" s="28"/>
      <c r="D347" s="28"/>
      <c r="E347" s="128"/>
      <c r="F347" s="128"/>
      <c r="G347" s="128"/>
      <c r="H347" s="128"/>
      <c r="I347" s="128"/>
      <c r="J347" s="128"/>
      <c r="K347" s="128"/>
      <c r="L347" s="128"/>
      <c r="M347" s="128"/>
      <c r="N347" s="128"/>
      <c r="O347" s="128"/>
      <c r="P347" s="128"/>
      <c r="Q347" s="128"/>
      <c r="R347" s="128"/>
      <c r="S347" s="128"/>
      <c r="T347" s="128"/>
      <c r="U347" s="128"/>
      <c r="V347" s="128"/>
      <c r="W347" s="128"/>
      <c r="X347" s="128"/>
      <c r="Y347" s="128"/>
      <c r="Z347" s="128"/>
    </row>
    <row r="348" spans="1:26" ht="13.5" customHeight="1">
      <c r="A348" s="128"/>
      <c r="B348" s="128"/>
      <c r="C348" s="28"/>
      <c r="D348" s="28"/>
      <c r="E348" s="128"/>
      <c r="F348" s="128"/>
      <c r="G348" s="128"/>
      <c r="H348" s="128"/>
      <c r="I348" s="128"/>
      <c r="J348" s="128"/>
      <c r="K348" s="128"/>
      <c r="L348" s="128"/>
      <c r="M348" s="128"/>
      <c r="N348" s="128"/>
      <c r="O348" s="128"/>
      <c r="P348" s="128"/>
      <c r="Q348" s="128"/>
      <c r="R348" s="128"/>
      <c r="S348" s="128"/>
      <c r="T348" s="128"/>
      <c r="U348" s="128"/>
      <c r="V348" s="128"/>
      <c r="W348" s="128"/>
      <c r="X348" s="128"/>
      <c r="Y348" s="128"/>
      <c r="Z348" s="128"/>
    </row>
    <row r="349" spans="1:26" ht="13.5" customHeight="1">
      <c r="A349" s="128"/>
      <c r="B349" s="128"/>
      <c r="C349" s="28"/>
      <c r="D349" s="28"/>
      <c r="E349" s="128"/>
      <c r="F349" s="128"/>
      <c r="G349" s="128"/>
      <c r="H349" s="128"/>
      <c r="I349" s="128"/>
      <c r="J349" s="128"/>
      <c r="K349" s="128"/>
      <c r="L349" s="128"/>
      <c r="M349" s="128"/>
      <c r="N349" s="128"/>
      <c r="O349" s="128"/>
      <c r="P349" s="128"/>
      <c r="Q349" s="128"/>
      <c r="R349" s="128"/>
      <c r="S349" s="128"/>
      <c r="T349" s="128"/>
      <c r="U349" s="128"/>
      <c r="V349" s="128"/>
      <c r="W349" s="128"/>
      <c r="X349" s="128"/>
      <c r="Y349" s="128"/>
      <c r="Z349" s="128"/>
    </row>
    <row r="350" spans="1:26" ht="13.5" customHeight="1">
      <c r="A350" s="128"/>
      <c r="B350" s="128"/>
      <c r="C350" s="28"/>
      <c r="D350" s="28"/>
      <c r="E350" s="128"/>
      <c r="F350" s="128"/>
      <c r="G350" s="128"/>
      <c r="H350" s="128"/>
      <c r="I350" s="128"/>
      <c r="J350" s="128"/>
      <c r="K350" s="128"/>
      <c r="L350" s="128"/>
      <c r="M350" s="128"/>
      <c r="N350" s="128"/>
      <c r="O350" s="128"/>
      <c r="P350" s="128"/>
      <c r="Q350" s="128"/>
      <c r="R350" s="128"/>
      <c r="S350" s="128"/>
      <c r="T350" s="128"/>
      <c r="U350" s="128"/>
      <c r="V350" s="128"/>
      <c r="W350" s="128"/>
      <c r="X350" s="128"/>
      <c r="Y350" s="128"/>
      <c r="Z350" s="128"/>
    </row>
    <row r="351" spans="1:26" ht="13.5" customHeight="1">
      <c r="A351" s="128"/>
      <c r="B351" s="128"/>
      <c r="C351" s="28"/>
      <c r="D351" s="28"/>
      <c r="E351" s="128"/>
      <c r="F351" s="128"/>
      <c r="G351" s="128"/>
      <c r="H351" s="128"/>
      <c r="I351" s="128"/>
      <c r="J351" s="128"/>
      <c r="K351" s="128"/>
      <c r="L351" s="128"/>
      <c r="M351" s="128"/>
      <c r="N351" s="128"/>
      <c r="O351" s="128"/>
      <c r="P351" s="128"/>
      <c r="Q351" s="128"/>
      <c r="R351" s="128"/>
      <c r="S351" s="128"/>
      <c r="T351" s="128"/>
      <c r="U351" s="128"/>
      <c r="V351" s="128"/>
      <c r="W351" s="128"/>
      <c r="X351" s="128"/>
      <c r="Y351" s="128"/>
      <c r="Z351" s="128"/>
    </row>
    <row r="352" spans="1:26" ht="13.5" customHeight="1">
      <c r="A352" s="128"/>
      <c r="B352" s="128"/>
      <c r="C352" s="28"/>
      <c r="D352" s="28"/>
      <c r="E352" s="128"/>
      <c r="F352" s="128"/>
      <c r="G352" s="128"/>
      <c r="H352" s="128"/>
      <c r="I352" s="128"/>
      <c r="J352" s="128"/>
      <c r="K352" s="128"/>
      <c r="L352" s="128"/>
      <c r="M352" s="128"/>
      <c r="N352" s="128"/>
      <c r="O352" s="128"/>
      <c r="P352" s="128"/>
      <c r="Q352" s="128"/>
      <c r="R352" s="128"/>
      <c r="S352" s="128"/>
      <c r="T352" s="128"/>
      <c r="U352" s="128"/>
      <c r="V352" s="128"/>
      <c r="W352" s="128"/>
      <c r="X352" s="128"/>
      <c r="Y352" s="128"/>
      <c r="Z352" s="128"/>
    </row>
    <row r="353" spans="1:26" ht="13.5" customHeight="1">
      <c r="A353" s="128"/>
      <c r="B353" s="128"/>
      <c r="C353" s="28"/>
      <c r="D353" s="28"/>
      <c r="E353" s="128"/>
      <c r="F353" s="128"/>
      <c r="G353" s="128"/>
      <c r="H353" s="128"/>
      <c r="I353" s="128"/>
      <c r="J353" s="128"/>
      <c r="K353" s="128"/>
      <c r="L353" s="128"/>
      <c r="M353" s="128"/>
      <c r="N353" s="128"/>
      <c r="O353" s="128"/>
      <c r="P353" s="128"/>
      <c r="Q353" s="128"/>
      <c r="R353" s="128"/>
      <c r="S353" s="128"/>
      <c r="T353" s="128"/>
      <c r="U353" s="128"/>
      <c r="V353" s="128"/>
      <c r="W353" s="128"/>
      <c r="X353" s="128"/>
      <c r="Y353" s="128"/>
      <c r="Z353" s="128"/>
    </row>
    <row r="354" spans="1:26" ht="13.5" customHeight="1">
      <c r="A354" s="128"/>
      <c r="B354" s="128"/>
      <c r="C354" s="28"/>
      <c r="D354" s="28"/>
      <c r="E354" s="128"/>
      <c r="F354" s="128"/>
      <c r="G354" s="128"/>
      <c r="H354" s="128"/>
      <c r="I354" s="128"/>
      <c r="J354" s="128"/>
      <c r="K354" s="128"/>
      <c r="L354" s="128"/>
      <c r="M354" s="128"/>
      <c r="N354" s="128"/>
      <c r="O354" s="128"/>
      <c r="P354" s="128"/>
      <c r="Q354" s="128"/>
      <c r="R354" s="128"/>
      <c r="S354" s="128"/>
      <c r="T354" s="128"/>
      <c r="U354" s="128"/>
      <c r="V354" s="128"/>
      <c r="W354" s="128"/>
      <c r="X354" s="128"/>
      <c r="Y354" s="128"/>
      <c r="Z354" s="128"/>
    </row>
    <row r="355" spans="1:26" ht="13.5" customHeight="1">
      <c r="A355" s="128"/>
      <c r="B355" s="128"/>
      <c r="C355" s="28"/>
      <c r="D355" s="28"/>
      <c r="E355" s="128"/>
      <c r="F355" s="128"/>
      <c r="G355" s="128"/>
      <c r="H355" s="128"/>
      <c r="I355" s="128"/>
      <c r="J355" s="128"/>
      <c r="K355" s="128"/>
      <c r="L355" s="128"/>
      <c r="M355" s="128"/>
      <c r="N355" s="128"/>
      <c r="O355" s="128"/>
      <c r="P355" s="128"/>
      <c r="Q355" s="128"/>
      <c r="R355" s="128"/>
      <c r="S355" s="128"/>
      <c r="T355" s="128"/>
      <c r="U355" s="128"/>
      <c r="V355" s="128"/>
      <c r="W355" s="128"/>
      <c r="X355" s="128"/>
      <c r="Y355" s="128"/>
      <c r="Z355" s="128"/>
    </row>
    <row r="356" spans="1:26" ht="13.5" customHeight="1">
      <c r="A356" s="128"/>
      <c r="B356" s="128"/>
      <c r="C356" s="28"/>
      <c r="D356" s="28"/>
      <c r="E356" s="128"/>
      <c r="F356" s="128"/>
      <c r="G356" s="128"/>
      <c r="H356" s="128"/>
      <c r="I356" s="128"/>
      <c r="J356" s="128"/>
      <c r="K356" s="128"/>
      <c r="L356" s="128"/>
      <c r="M356" s="128"/>
      <c r="N356" s="128"/>
      <c r="O356" s="128"/>
      <c r="P356" s="128"/>
      <c r="Q356" s="128"/>
      <c r="R356" s="128"/>
      <c r="S356" s="128"/>
      <c r="T356" s="128"/>
      <c r="U356" s="128"/>
      <c r="V356" s="128"/>
      <c r="W356" s="128"/>
      <c r="X356" s="128"/>
      <c r="Y356" s="128"/>
      <c r="Z356" s="128"/>
    </row>
    <row r="357" spans="1:26" ht="13.5" customHeight="1">
      <c r="A357" s="128"/>
      <c r="B357" s="128"/>
      <c r="C357" s="28"/>
      <c r="D357" s="28"/>
      <c r="E357" s="128"/>
      <c r="F357" s="128"/>
      <c r="G357" s="128"/>
      <c r="H357" s="128"/>
      <c r="I357" s="128"/>
      <c r="J357" s="128"/>
      <c r="K357" s="128"/>
      <c r="L357" s="128"/>
      <c r="M357" s="128"/>
      <c r="N357" s="128"/>
      <c r="O357" s="128"/>
      <c r="P357" s="128"/>
      <c r="Q357" s="128"/>
      <c r="R357" s="128"/>
      <c r="S357" s="128"/>
      <c r="T357" s="128"/>
      <c r="U357" s="128"/>
      <c r="V357" s="128"/>
      <c r="W357" s="128"/>
      <c r="X357" s="128"/>
      <c r="Y357" s="128"/>
      <c r="Z357" s="128"/>
    </row>
    <row r="358" spans="1:26" ht="13.5" customHeight="1">
      <c r="A358" s="128"/>
      <c r="B358" s="128"/>
      <c r="C358" s="28"/>
      <c r="D358" s="28"/>
      <c r="E358" s="128"/>
      <c r="F358" s="128"/>
      <c r="G358" s="128"/>
      <c r="H358" s="128"/>
      <c r="I358" s="128"/>
      <c r="J358" s="128"/>
      <c r="K358" s="128"/>
      <c r="L358" s="128"/>
      <c r="M358" s="128"/>
      <c r="N358" s="128"/>
      <c r="O358" s="128"/>
      <c r="P358" s="128"/>
      <c r="Q358" s="128"/>
      <c r="R358" s="128"/>
      <c r="S358" s="128"/>
      <c r="T358" s="128"/>
      <c r="U358" s="128"/>
      <c r="V358" s="128"/>
      <c r="W358" s="128"/>
      <c r="X358" s="128"/>
      <c r="Y358" s="128"/>
      <c r="Z358" s="128"/>
    </row>
    <row r="359" spans="1:26" ht="13.5" customHeight="1">
      <c r="A359" s="128"/>
      <c r="B359" s="128"/>
      <c r="C359" s="28"/>
      <c r="D359" s="28"/>
      <c r="E359" s="128"/>
      <c r="F359" s="128"/>
      <c r="G359" s="128"/>
      <c r="H359" s="128"/>
      <c r="I359" s="128"/>
      <c r="J359" s="128"/>
      <c r="K359" s="128"/>
      <c r="L359" s="128"/>
      <c r="M359" s="128"/>
      <c r="N359" s="128"/>
      <c r="O359" s="128"/>
      <c r="P359" s="128"/>
      <c r="Q359" s="128"/>
      <c r="R359" s="128"/>
      <c r="S359" s="128"/>
      <c r="T359" s="128"/>
      <c r="U359" s="128"/>
      <c r="V359" s="128"/>
      <c r="W359" s="128"/>
      <c r="X359" s="128"/>
      <c r="Y359" s="128"/>
      <c r="Z359" s="128"/>
    </row>
    <row r="360" spans="1:26" ht="13.5" customHeight="1">
      <c r="A360" s="128"/>
      <c r="B360" s="128"/>
      <c r="C360" s="28"/>
      <c r="D360" s="28"/>
      <c r="E360" s="128"/>
      <c r="F360" s="128"/>
      <c r="G360" s="128"/>
      <c r="H360" s="128"/>
      <c r="I360" s="128"/>
      <c r="J360" s="128"/>
      <c r="K360" s="128"/>
      <c r="L360" s="128"/>
      <c r="M360" s="128"/>
      <c r="N360" s="128"/>
      <c r="O360" s="128"/>
      <c r="P360" s="128"/>
      <c r="Q360" s="128"/>
      <c r="R360" s="128"/>
      <c r="S360" s="128"/>
      <c r="T360" s="128"/>
      <c r="U360" s="128"/>
      <c r="V360" s="128"/>
      <c r="W360" s="128"/>
      <c r="X360" s="128"/>
      <c r="Y360" s="128"/>
      <c r="Z360" s="128"/>
    </row>
    <row r="361" spans="1:26" ht="13.5" customHeight="1">
      <c r="A361" s="128"/>
      <c r="B361" s="128"/>
      <c r="C361" s="28"/>
      <c r="D361" s="28"/>
      <c r="E361" s="128"/>
      <c r="F361" s="128"/>
      <c r="G361" s="128"/>
      <c r="H361" s="128"/>
      <c r="I361" s="128"/>
      <c r="J361" s="128"/>
      <c r="K361" s="128"/>
      <c r="L361" s="128"/>
      <c r="M361" s="128"/>
      <c r="N361" s="128"/>
      <c r="O361" s="128"/>
      <c r="P361" s="128"/>
      <c r="Q361" s="128"/>
      <c r="R361" s="128"/>
      <c r="S361" s="128"/>
      <c r="T361" s="128"/>
      <c r="U361" s="128"/>
      <c r="V361" s="128"/>
      <c r="W361" s="128"/>
      <c r="X361" s="128"/>
      <c r="Y361" s="128"/>
      <c r="Z361" s="128"/>
    </row>
    <row r="362" spans="1:26" ht="13.5" customHeight="1">
      <c r="A362" s="128"/>
      <c r="B362" s="128"/>
      <c r="C362" s="28"/>
      <c r="D362" s="28"/>
      <c r="E362" s="128"/>
      <c r="F362" s="128"/>
      <c r="G362" s="128"/>
      <c r="H362" s="128"/>
      <c r="I362" s="128"/>
      <c r="J362" s="128"/>
      <c r="K362" s="128"/>
      <c r="L362" s="128"/>
      <c r="M362" s="128"/>
      <c r="N362" s="128"/>
      <c r="O362" s="128"/>
      <c r="P362" s="128"/>
      <c r="Q362" s="128"/>
      <c r="R362" s="128"/>
      <c r="S362" s="128"/>
      <c r="T362" s="128"/>
      <c r="U362" s="128"/>
      <c r="V362" s="128"/>
      <c r="W362" s="128"/>
      <c r="X362" s="128"/>
      <c r="Y362" s="128"/>
      <c r="Z362" s="128"/>
    </row>
    <row r="363" spans="1:26" ht="13.5" customHeight="1">
      <c r="A363" s="128"/>
      <c r="B363" s="128"/>
      <c r="C363" s="28"/>
      <c r="D363" s="28"/>
      <c r="E363" s="128"/>
      <c r="F363" s="128"/>
      <c r="G363" s="128"/>
      <c r="H363" s="128"/>
      <c r="I363" s="128"/>
      <c r="J363" s="128"/>
      <c r="K363" s="128"/>
      <c r="L363" s="128"/>
      <c r="M363" s="128"/>
      <c r="N363" s="128"/>
      <c r="O363" s="128"/>
      <c r="P363" s="128"/>
      <c r="Q363" s="128"/>
      <c r="R363" s="128"/>
      <c r="S363" s="128"/>
      <c r="T363" s="128"/>
      <c r="U363" s="128"/>
      <c r="V363" s="128"/>
      <c r="W363" s="128"/>
      <c r="X363" s="128"/>
      <c r="Y363" s="128"/>
      <c r="Z363" s="128"/>
    </row>
    <row r="364" spans="1:26" ht="13.5" customHeight="1">
      <c r="A364" s="128"/>
      <c r="B364" s="128"/>
      <c r="C364" s="28"/>
      <c r="D364" s="28"/>
      <c r="E364" s="128"/>
      <c r="F364" s="128"/>
      <c r="G364" s="128"/>
      <c r="H364" s="128"/>
      <c r="I364" s="128"/>
      <c r="J364" s="128"/>
      <c r="K364" s="128"/>
      <c r="L364" s="128"/>
      <c r="M364" s="128"/>
      <c r="N364" s="128"/>
      <c r="O364" s="128"/>
      <c r="P364" s="128"/>
      <c r="Q364" s="128"/>
      <c r="R364" s="128"/>
      <c r="S364" s="128"/>
      <c r="T364" s="128"/>
      <c r="U364" s="128"/>
      <c r="V364" s="128"/>
      <c r="W364" s="128"/>
      <c r="X364" s="128"/>
      <c r="Y364" s="128"/>
      <c r="Z364" s="128"/>
    </row>
    <row r="365" spans="1:26" ht="13.5" customHeight="1">
      <c r="A365" s="128"/>
      <c r="B365" s="128"/>
      <c r="C365" s="28"/>
      <c r="D365" s="28"/>
      <c r="E365" s="128"/>
      <c r="F365" s="128"/>
      <c r="G365" s="128"/>
      <c r="H365" s="128"/>
      <c r="I365" s="128"/>
      <c r="J365" s="128"/>
      <c r="K365" s="128"/>
      <c r="L365" s="128"/>
      <c r="M365" s="128"/>
      <c r="N365" s="128"/>
      <c r="O365" s="128"/>
      <c r="P365" s="128"/>
      <c r="Q365" s="128"/>
      <c r="R365" s="128"/>
      <c r="S365" s="128"/>
      <c r="T365" s="128"/>
      <c r="U365" s="128"/>
      <c r="V365" s="128"/>
      <c r="W365" s="128"/>
      <c r="X365" s="128"/>
      <c r="Y365" s="128"/>
      <c r="Z365" s="128"/>
    </row>
    <row r="366" spans="1:26" ht="13.5" customHeight="1">
      <c r="A366" s="128"/>
      <c r="B366" s="128"/>
      <c r="C366" s="28"/>
      <c r="D366" s="28"/>
      <c r="E366" s="128"/>
      <c r="F366" s="128"/>
      <c r="G366" s="128"/>
      <c r="H366" s="128"/>
      <c r="I366" s="128"/>
      <c r="J366" s="128"/>
      <c r="K366" s="128"/>
      <c r="L366" s="128"/>
      <c r="M366" s="128"/>
      <c r="N366" s="128"/>
      <c r="O366" s="128"/>
      <c r="P366" s="128"/>
      <c r="Q366" s="128"/>
      <c r="R366" s="128"/>
      <c r="S366" s="128"/>
      <c r="T366" s="128"/>
      <c r="U366" s="128"/>
      <c r="V366" s="128"/>
      <c r="W366" s="128"/>
      <c r="X366" s="128"/>
      <c r="Y366" s="128"/>
      <c r="Z366" s="128"/>
    </row>
    <row r="367" spans="1:26" ht="13.5" customHeight="1">
      <c r="A367" s="128"/>
      <c r="B367" s="128"/>
      <c r="C367" s="28"/>
      <c r="D367" s="28"/>
      <c r="E367" s="128"/>
      <c r="F367" s="128"/>
      <c r="G367" s="128"/>
      <c r="H367" s="128"/>
      <c r="I367" s="128"/>
      <c r="J367" s="128"/>
      <c r="K367" s="128"/>
      <c r="L367" s="128"/>
      <c r="M367" s="128"/>
      <c r="N367" s="128"/>
      <c r="O367" s="128"/>
      <c r="P367" s="128"/>
      <c r="Q367" s="128"/>
      <c r="R367" s="128"/>
      <c r="S367" s="128"/>
      <c r="T367" s="128"/>
      <c r="U367" s="128"/>
      <c r="V367" s="128"/>
      <c r="W367" s="128"/>
      <c r="X367" s="128"/>
      <c r="Y367" s="128"/>
      <c r="Z367" s="128"/>
    </row>
    <row r="368" spans="1:26" ht="13.5" customHeight="1">
      <c r="A368" s="128"/>
      <c r="B368" s="128"/>
      <c r="C368" s="28"/>
      <c r="D368" s="28"/>
      <c r="E368" s="128"/>
      <c r="F368" s="128"/>
      <c r="G368" s="128"/>
      <c r="H368" s="128"/>
      <c r="I368" s="128"/>
      <c r="J368" s="128"/>
      <c r="K368" s="128"/>
      <c r="L368" s="128"/>
      <c r="M368" s="128"/>
      <c r="N368" s="128"/>
      <c r="O368" s="128"/>
      <c r="P368" s="128"/>
      <c r="Q368" s="128"/>
      <c r="R368" s="128"/>
      <c r="S368" s="128"/>
      <c r="T368" s="128"/>
      <c r="U368" s="128"/>
      <c r="V368" s="128"/>
      <c r="W368" s="128"/>
      <c r="X368" s="128"/>
      <c r="Y368" s="128"/>
      <c r="Z368" s="128"/>
    </row>
    <row r="369" spans="1:26" ht="13.5" customHeight="1">
      <c r="A369" s="128"/>
      <c r="B369" s="128"/>
      <c r="C369" s="28"/>
      <c r="D369" s="28"/>
      <c r="E369" s="128"/>
      <c r="F369" s="128"/>
      <c r="G369" s="128"/>
      <c r="H369" s="128"/>
      <c r="I369" s="128"/>
      <c r="J369" s="128"/>
      <c r="K369" s="128"/>
      <c r="L369" s="128"/>
      <c r="M369" s="128"/>
      <c r="N369" s="128"/>
      <c r="O369" s="128"/>
      <c r="P369" s="128"/>
      <c r="Q369" s="128"/>
      <c r="R369" s="128"/>
      <c r="S369" s="128"/>
      <c r="T369" s="128"/>
      <c r="U369" s="128"/>
      <c r="V369" s="128"/>
      <c r="W369" s="128"/>
      <c r="X369" s="128"/>
      <c r="Y369" s="128"/>
      <c r="Z369" s="128"/>
    </row>
    <row r="370" spans="1:26" ht="13.5" customHeight="1">
      <c r="A370" s="128"/>
      <c r="B370" s="128"/>
      <c r="C370" s="28"/>
      <c r="D370" s="28"/>
      <c r="E370" s="128"/>
      <c r="F370" s="128"/>
      <c r="G370" s="128"/>
      <c r="H370" s="128"/>
      <c r="I370" s="128"/>
      <c r="J370" s="128"/>
      <c r="K370" s="128"/>
      <c r="L370" s="128"/>
      <c r="M370" s="128"/>
      <c r="N370" s="128"/>
      <c r="O370" s="128"/>
      <c r="P370" s="128"/>
      <c r="Q370" s="128"/>
      <c r="R370" s="128"/>
      <c r="S370" s="128"/>
      <c r="T370" s="128"/>
      <c r="U370" s="128"/>
      <c r="V370" s="128"/>
      <c r="W370" s="128"/>
      <c r="X370" s="128"/>
      <c r="Y370" s="128"/>
      <c r="Z370" s="128"/>
    </row>
    <row r="371" spans="1:26" ht="13.5" customHeight="1">
      <c r="A371" s="128"/>
      <c r="B371" s="128"/>
      <c r="C371" s="28"/>
      <c r="D371" s="28"/>
      <c r="E371" s="128"/>
      <c r="F371" s="128"/>
      <c r="G371" s="128"/>
      <c r="H371" s="128"/>
      <c r="I371" s="128"/>
      <c r="J371" s="128"/>
      <c r="K371" s="128"/>
      <c r="L371" s="128"/>
      <c r="M371" s="128"/>
      <c r="N371" s="128"/>
      <c r="O371" s="128"/>
      <c r="P371" s="128"/>
      <c r="Q371" s="128"/>
      <c r="R371" s="128"/>
      <c r="S371" s="128"/>
      <c r="T371" s="128"/>
      <c r="U371" s="128"/>
      <c r="V371" s="128"/>
      <c r="W371" s="128"/>
      <c r="X371" s="128"/>
      <c r="Y371" s="128"/>
      <c r="Z371" s="128"/>
    </row>
    <row r="372" spans="1:26" ht="13.5" customHeight="1">
      <c r="A372" s="128"/>
      <c r="B372" s="128"/>
      <c r="C372" s="28"/>
      <c r="D372" s="28"/>
      <c r="E372" s="128"/>
      <c r="F372" s="128"/>
      <c r="G372" s="128"/>
      <c r="H372" s="128"/>
      <c r="I372" s="128"/>
      <c r="J372" s="128"/>
      <c r="K372" s="128"/>
      <c r="L372" s="128"/>
      <c r="M372" s="128"/>
      <c r="N372" s="128"/>
      <c r="O372" s="128"/>
      <c r="P372" s="128"/>
      <c r="Q372" s="128"/>
      <c r="R372" s="128"/>
      <c r="S372" s="128"/>
      <c r="T372" s="128"/>
      <c r="U372" s="128"/>
      <c r="V372" s="128"/>
      <c r="W372" s="128"/>
      <c r="X372" s="128"/>
      <c r="Y372" s="128"/>
      <c r="Z372" s="128"/>
    </row>
    <row r="373" spans="1:26" ht="13.5" customHeight="1">
      <c r="A373" s="128"/>
      <c r="B373" s="128"/>
      <c r="C373" s="28"/>
      <c r="D373" s="28"/>
      <c r="E373" s="128"/>
      <c r="F373" s="128"/>
      <c r="G373" s="128"/>
      <c r="H373" s="128"/>
      <c r="I373" s="128"/>
      <c r="J373" s="128"/>
      <c r="K373" s="128"/>
      <c r="L373" s="128"/>
      <c r="M373" s="128"/>
      <c r="N373" s="128"/>
      <c r="O373" s="128"/>
      <c r="P373" s="128"/>
      <c r="Q373" s="128"/>
      <c r="R373" s="128"/>
      <c r="S373" s="128"/>
      <c r="T373" s="128"/>
      <c r="U373" s="128"/>
      <c r="V373" s="128"/>
      <c r="W373" s="128"/>
      <c r="X373" s="128"/>
      <c r="Y373" s="128"/>
      <c r="Z373" s="128"/>
    </row>
    <row r="374" spans="1:26" ht="13.5" customHeight="1">
      <c r="A374" s="128"/>
      <c r="B374" s="128"/>
      <c r="C374" s="28"/>
      <c r="D374" s="28"/>
      <c r="E374" s="128"/>
      <c r="F374" s="128"/>
      <c r="G374" s="128"/>
      <c r="H374" s="128"/>
      <c r="I374" s="128"/>
      <c r="J374" s="128"/>
      <c r="K374" s="128"/>
      <c r="L374" s="128"/>
      <c r="M374" s="128"/>
      <c r="N374" s="128"/>
      <c r="O374" s="128"/>
      <c r="P374" s="128"/>
      <c r="Q374" s="128"/>
      <c r="R374" s="128"/>
      <c r="S374" s="128"/>
      <c r="T374" s="128"/>
      <c r="U374" s="128"/>
      <c r="V374" s="128"/>
      <c r="W374" s="128"/>
      <c r="X374" s="128"/>
      <c r="Y374" s="128"/>
      <c r="Z374" s="128"/>
    </row>
    <row r="375" spans="1:26" ht="13.5" customHeight="1">
      <c r="A375" s="128"/>
      <c r="B375" s="128"/>
      <c r="C375" s="28"/>
      <c r="D375" s="28"/>
      <c r="E375" s="128"/>
      <c r="F375" s="128"/>
      <c r="G375" s="128"/>
      <c r="H375" s="128"/>
      <c r="I375" s="128"/>
      <c r="J375" s="128"/>
      <c r="K375" s="128"/>
      <c r="L375" s="128"/>
      <c r="M375" s="128"/>
      <c r="N375" s="128"/>
      <c r="O375" s="128"/>
      <c r="P375" s="128"/>
      <c r="Q375" s="128"/>
      <c r="R375" s="128"/>
      <c r="S375" s="128"/>
      <c r="T375" s="128"/>
      <c r="U375" s="128"/>
      <c r="V375" s="128"/>
      <c r="W375" s="128"/>
      <c r="X375" s="128"/>
      <c r="Y375" s="128"/>
      <c r="Z375" s="128"/>
    </row>
    <row r="376" spans="1:26" ht="13.5" customHeight="1">
      <c r="A376" s="128"/>
      <c r="B376" s="128"/>
      <c r="C376" s="28"/>
      <c r="D376" s="28"/>
      <c r="E376" s="128"/>
      <c r="F376" s="128"/>
      <c r="G376" s="128"/>
      <c r="H376" s="128"/>
      <c r="I376" s="128"/>
      <c r="J376" s="128"/>
      <c r="K376" s="128"/>
      <c r="L376" s="128"/>
      <c r="M376" s="128"/>
      <c r="N376" s="128"/>
      <c r="O376" s="128"/>
      <c r="P376" s="128"/>
      <c r="Q376" s="128"/>
      <c r="R376" s="128"/>
      <c r="S376" s="128"/>
      <c r="T376" s="128"/>
      <c r="U376" s="128"/>
      <c r="V376" s="128"/>
      <c r="W376" s="128"/>
      <c r="X376" s="128"/>
      <c r="Y376" s="128"/>
      <c r="Z376" s="128"/>
    </row>
    <row r="377" spans="1:26" ht="13.5" customHeight="1">
      <c r="A377" s="128"/>
      <c r="B377" s="128"/>
      <c r="C377" s="28"/>
      <c r="D377" s="28"/>
      <c r="E377" s="128"/>
      <c r="F377" s="128"/>
      <c r="G377" s="128"/>
      <c r="H377" s="128"/>
      <c r="I377" s="128"/>
      <c r="J377" s="128"/>
      <c r="K377" s="128"/>
      <c r="L377" s="128"/>
      <c r="M377" s="128"/>
      <c r="N377" s="128"/>
      <c r="O377" s="128"/>
      <c r="P377" s="128"/>
      <c r="Q377" s="128"/>
      <c r="R377" s="128"/>
      <c r="S377" s="128"/>
      <c r="T377" s="128"/>
      <c r="U377" s="128"/>
      <c r="V377" s="128"/>
      <c r="W377" s="128"/>
      <c r="X377" s="128"/>
      <c r="Y377" s="128"/>
      <c r="Z377" s="128"/>
    </row>
    <row r="378" spans="1:26" ht="13.5" customHeight="1">
      <c r="A378" s="128"/>
      <c r="B378" s="128"/>
      <c r="C378" s="28"/>
      <c r="D378" s="28"/>
      <c r="E378" s="128"/>
      <c r="F378" s="128"/>
      <c r="G378" s="128"/>
      <c r="H378" s="128"/>
      <c r="I378" s="128"/>
      <c r="J378" s="128"/>
      <c r="K378" s="128"/>
      <c r="L378" s="128"/>
      <c r="M378" s="128"/>
      <c r="N378" s="128"/>
      <c r="O378" s="128"/>
      <c r="P378" s="128"/>
      <c r="Q378" s="128"/>
      <c r="R378" s="128"/>
      <c r="S378" s="128"/>
      <c r="T378" s="128"/>
      <c r="U378" s="128"/>
      <c r="V378" s="128"/>
      <c r="W378" s="128"/>
      <c r="X378" s="128"/>
      <c r="Y378" s="128"/>
      <c r="Z378" s="128"/>
    </row>
    <row r="379" spans="1:26" ht="13.5" customHeight="1">
      <c r="A379" s="128"/>
      <c r="B379" s="128"/>
      <c r="C379" s="28"/>
      <c r="D379" s="28"/>
      <c r="E379" s="128"/>
      <c r="F379" s="128"/>
      <c r="G379" s="128"/>
      <c r="H379" s="128"/>
      <c r="I379" s="128"/>
      <c r="J379" s="128"/>
      <c r="K379" s="128"/>
      <c r="L379" s="128"/>
      <c r="M379" s="128"/>
      <c r="N379" s="128"/>
      <c r="O379" s="128"/>
      <c r="P379" s="128"/>
      <c r="Q379" s="128"/>
      <c r="R379" s="128"/>
      <c r="S379" s="128"/>
      <c r="T379" s="128"/>
      <c r="U379" s="128"/>
      <c r="V379" s="128"/>
      <c r="W379" s="128"/>
      <c r="X379" s="128"/>
      <c r="Y379" s="128"/>
      <c r="Z379" s="128"/>
    </row>
    <row r="380" spans="1:26" ht="13.5" customHeight="1">
      <c r="A380" s="128"/>
      <c r="B380" s="128"/>
      <c r="C380" s="28"/>
      <c r="D380" s="28"/>
      <c r="E380" s="128"/>
      <c r="F380" s="128"/>
      <c r="G380" s="128"/>
      <c r="H380" s="128"/>
      <c r="I380" s="128"/>
      <c r="J380" s="128"/>
      <c r="K380" s="128"/>
      <c r="L380" s="128"/>
      <c r="M380" s="128"/>
      <c r="N380" s="128"/>
      <c r="O380" s="128"/>
      <c r="P380" s="128"/>
      <c r="Q380" s="128"/>
      <c r="R380" s="128"/>
      <c r="S380" s="128"/>
      <c r="T380" s="128"/>
      <c r="U380" s="128"/>
      <c r="V380" s="128"/>
      <c r="W380" s="128"/>
      <c r="X380" s="128"/>
      <c r="Y380" s="128"/>
      <c r="Z380" s="128"/>
    </row>
    <row r="381" spans="1:26" ht="13.5" customHeight="1">
      <c r="A381" s="128"/>
      <c r="B381" s="128"/>
      <c r="C381" s="28"/>
      <c r="D381" s="28"/>
      <c r="E381" s="128"/>
      <c r="F381" s="128"/>
      <c r="G381" s="128"/>
      <c r="H381" s="128"/>
      <c r="I381" s="128"/>
      <c r="J381" s="128"/>
      <c r="K381" s="128"/>
      <c r="L381" s="128"/>
      <c r="M381" s="128"/>
      <c r="N381" s="128"/>
      <c r="O381" s="128"/>
      <c r="P381" s="128"/>
      <c r="Q381" s="128"/>
      <c r="R381" s="128"/>
      <c r="S381" s="128"/>
      <c r="T381" s="128"/>
      <c r="U381" s="128"/>
      <c r="V381" s="128"/>
      <c r="W381" s="128"/>
      <c r="X381" s="128"/>
      <c r="Y381" s="128"/>
      <c r="Z381" s="128"/>
    </row>
    <row r="382" spans="1:26" ht="13.5" customHeight="1">
      <c r="A382" s="128"/>
      <c r="B382" s="128"/>
      <c r="C382" s="28"/>
      <c r="D382" s="28"/>
      <c r="E382" s="128"/>
      <c r="F382" s="128"/>
      <c r="G382" s="128"/>
      <c r="H382" s="128"/>
      <c r="I382" s="128"/>
      <c r="J382" s="128"/>
      <c r="K382" s="128"/>
      <c r="L382" s="128"/>
      <c r="M382" s="128"/>
      <c r="N382" s="128"/>
      <c r="O382" s="128"/>
      <c r="P382" s="128"/>
      <c r="Q382" s="128"/>
      <c r="R382" s="128"/>
      <c r="S382" s="128"/>
      <c r="T382" s="128"/>
      <c r="U382" s="128"/>
      <c r="V382" s="128"/>
      <c r="W382" s="128"/>
      <c r="X382" s="128"/>
      <c r="Y382" s="128"/>
      <c r="Z382" s="128"/>
    </row>
    <row r="383" spans="1:26" ht="13.5" customHeight="1">
      <c r="A383" s="128"/>
      <c r="B383" s="128"/>
      <c r="C383" s="28"/>
      <c r="D383" s="28"/>
      <c r="E383" s="128"/>
      <c r="F383" s="128"/>
      <c r="G383" s="128"/>
      <c r="H383" s="128"/>
      <c r="I383" s="128"/>
      <c r="J383" s="128"/>
      <c r="K383" s="128"/>
      <c r="L383" s="128"/>
      <c r="M383" s="128"/>
      <c r="N383" s="128"/>
      <c r="O383" s="128"/>
      <c r="P383" s="128"/>
      <c r="Q383" s="128"/>
      <c r="R383" s="128"/>
      <c r="S383" s="128"/>
      <c r="T383" s="128"/>
      <c r="U383" s="128"/>
      <c r="V383" s="128"/>
      <c r="W383" s="128"/>
      <c r="X383" s="128"/>
      <c r="Y383" s="128"/>
      <c r="Z383" s="128"/>
    </row>
    <row r="384" spans="1:26" ht="13.5" customHeight="1">
      <c r="A384" s="128"/>
      <c r="B384" s="128"/>
      <c r="C384" s="28"/>
      <c r="D384" s="28"/>
      <c r="E384" s="128"/>
      <c r="F384" s="128"/>
      <c r="G384" s="128"/>
      <c r="H384" s="128"/>
      <c r="I384" s="128"/>
      <c r="J384" s="128"/>
      <c r="K384" s="128"/>
      <c r="L384" s="128"/>
      <c r="M384" s="128"/>
      <c r="N384" s="128"/>
      <c r="O384" s="128"/>
      <c r="P384" s="128"/>
      <c r="Q384" s="128"/>
      <c r="R384" s="128"/>
      <c r="S384" s="128"/>
      <c r="T384" s="128"/>
      <c r="U384" s="128"/>
      <c r="V384" s="128"/>
      <c r="W384" s="128"/>
      <c r="X384" s="128"/>
      <c r="Y384" s="128"/>
      <c r="Z384" s="128"/>
    </row>
    <row r="385" spans="1:26" ht="13.5" customHeight="1">
      <c r="A385" s="128"/>
      <c r="B385" s="128"/>
      <c r="C385" s="28"/>
      <c r="D385" s="28"/>
      <c r="E385" s="128"/>
      <c r="F385" s="128"/>
      <c r="G385" s="128"/>
      <c r="H385" s="128"/>
      <c r="I385" s="128"/>
      <c r="J385" s="128"/>
      <c r="K385" s="128"/>
      <c r="L385" s="128"/>
      <c r="M385" s="128"/>
      <c r="N385" s="128"/>
      <c r="O385" s="128"/>
      <c r="P385" s="128"/>
      <c r="Q385" s="128"/>
      <c r="R385" s="128"/>
      <c r="S385" s="128"/>
      <c r="T385" s="128"/>
      <c r="U385" s="128"/>
      <c r="V385" s="128"/>
      <c r="W385" s="128"/>
      <c r="X385" s="128"/>
      <c r="Y385" s="128"/>
      <c r="Z385" s="128"/>
    </row>
    <row r="386" spans="1:26" ht="13.5" customHeight="1">
      <c r="A386" s="128"/>
      <c r="B386" s="128"/>
      <c r="C386" s="28"/>
      <c r="D386" s="28"/>
      <c r="E386" s="128"/>
      <c r="F386" s="128"/>
      <c r="G386" s="128"/>
      <c r="H386" s="128"/>
      <c r="I386" s="128"/>
      <c r="J386" s="128"/>
      <c r="K386" s="128"/>
      <c r="L386" s="128"/>
      <c r="M386" s="128"/>
      <c r="N386" s="128"/>
      <c r="O386" s="128"/>
      <c r="P386" s="128"/>
      <c r="Q386" s="128"/>
      <c r="R386" s="128"/>
      <c r="S386" s="128"/>
      <c r="T386" s="128"/>
      <c r="U386" s="128"/>
      <c r="V386" s="128"/>
      <c r="W386" s="128"/>
      <c r="X386" s="128"/>
      <c r="Y386" s="128"/>
      <c r="Z386" s="128"/>
    </row>
    <row r="387" spans="1:26" ht="13.5" customHeight="1">
      <c r="A387" s="128"/>
      <c r="B387" s="128"/>
      <c r="C387" s="28"/>
      <c r="D387" s="28"/>
      <c r="E387" s="128"/>
      <c r="F387" s="128"/>
      <c r="G387" s="128"/>
      <c r="H387" s="128"/>
      <c r="I387" s="128"/>
      <c r="J387" s="128"/>
      <c r="K387" s="128"/>
      <c r="L387" s="128"/>
      <c r="M387" s="128"/>
      <c r="N387" s="128"/>
      <c r="O387" s="128"/>
      <c r="P387" s="128"/>
      <c r="Q387" s="128"/>
      <c r="R387" s="128"/>
      <c r="S387" s="128"/>
      <c r="T387" s="128"/>
      <c r="U387" s="128"/>
      <c r="V387" s="128"/>
      <c r="W387" s="128"/>
      <c r="X387" s="128"/>
      <c r="Y387" s="128"/>
      <c r="Z387" s="128"/>
    </row>
    <row r="388" spans="1:26" ht="13.5" customHeight="1">
      <c r="A388" s="128"/>
      <c r="B388" s="128"/>
      <c r="C388" s="28"/>
      <c r="D388" s="28"/>
      <c r="E388" s="128"/>
      <c r="F388" s="128"/>
      <c r="G388" s="128"/>
      <c r="H388" s="128"/>
      <c r="I388" s="128"/>
      <c r="J388" s="128"/>
      <c r="K388" s="128"/>
      <c r="L388" s="128"/>
      <c r="M388" s="128"/>
      <c r="N388" s="128"/>
      <c r="O388" s="128"/>
      <c r="P388" s="128"/>
      <c r="Q388" s="128"/>
      <c r="R388" s="128"/>
      <c r="S388" s="128"/>
      <c r="T388" s="128"/>
      <c r="U388" s="128"/>
      <c r="V388" s="128"/>
      <c r="W388" s="128"/>
      <c r="X388" s="128"/>
      <c r="Y388" s="128"/>
      <c r="Z388" s="128"/>
    </row>
    <row r="389" spans="1:26" ht="13.5" customHeight="1">
      <c r="A389" s="128"/>
      <c r="B389" s="128"/>
      <c r="C389" s="28"/>
      <c r="D389" s="28"/>
      <c r="E389" s="128"/>
      <c r="F389" s="128"/>
      <c r="G389" s="128"/>
      <c r="H389" s="128"/>
      <c r="I389" s="128"/>
      <c r="J389" s="128"/>
      <c r="K389" s="128"/>
      <c r="L389" s="128"/>
      <c r="M389" s="128"/>
      <c r="N389" s="128"/>
      <c r="O389" s="128"/>
      <c r="P389" s="128"/>
      <c r="Q389" s="128"/>
      <c r="R389" s="128"/>
      <c r="S389" s="128"/>
      <c r="T389" s="128"/>
      <c r="U389" s="128"/>
      <c r="V389" s="128"/>
      <c r="W389" s="128"/>
      <c r="X389" s="128"/>
      <c r="Y389" s="128"/>
      <c r="Z389" s="128"/>
    </row>
    <row r="390" spans="1:26" ht="13.5" customHeight="1">
      <c r="A390" s="128"/>
      <c r="B390" s="128"/>
      <c r="C390" s="28"/>
      <c r="D390" s="28"/>
      <c r="E390" s="128"/>
      <c r="F390" s="128"/>
      <c r="G390" s="128"/>
      <c r="H390" s="128"/>
      <c r="I390" s="128"/>
      <c r="J390" s="128"/>
      <c r="K390" s="128"/>
      <c r="L390" s="128"/>
      <c r="M390" s="128"/>
      <c r="N390" s="128"/>
      <c r="O390" s="128"/>
      <c r="P390" s="128"/>
      <c r="Q390" s="128"/>
      <c r="R390" s="128"/>
      <c r="S390" s="128"/>
      <c r="T390" s="128"/>
      <c r="U390" s="128"/>
      <c r="V390" s="128"/>
      <c r="W390" s="128"/>
      <c r="X390" s="128"/>
      <c r="Y390" s="128"/>
      <c r="Z390" s="128"/>
    </row>
    <row r="391" spans="1:26" ht="13.5" customHeight="1">
      <c r="A391" s="128"/>
      <c r="B391" s="128"/>
      <c r="C391" s="28"/>
      <c r="D391" s="28"/>
      <c r="E391" s="128"/>
      <c r="F391" s="128"/>
      <c r="G391" s="128"/>
      <c r="H391" s="128"/>
      <c r="I391" s="128"/>
      <c r="J391" s="128"/>
      <c r="K391" s="128"/>
      <c r="L391" s="128"/>
      <c r="M391" s="128"/>
      <c r="N391" s="128"/>
      <c r="O391" s="128"/>
      <c r="P391" s="128"/>
      <c r="Q391" s="128"/>
      <c r="R391" s="128"/>
      <c r="S391" s="128"/>
      <c r="T391" s="128"/>
      <c r="U391" s="128"/>
      <c r="V391" s="128"/>
      <c r="W391" s="128"/>
      <c r="X391" s="128"/>
      <c r="Y391" s="128"/>
      <c r="Z391" s="128"/>
    </row>
    <row r="392" spans="1:26" ht="13.5" customHeight="1">
      <c r="A392" s="128"/>
      <c r="B392" s="128"/>
      <c r="C392" s="28"/>
      <c r="D392" s="28"/>
      <c r="E392" s="128"/>
      <c r="F392" s="128"/>
      <c r="G392" s="128"/>
      <c r="H392" s="128"/>
      <c r="I392" s="128"/>
      <c r="J392" s="128"/>
      <c r="K392" s="128"/>
      <c r="L392" s="128"/>
      <c r="M392" s="128"/>
      <c r="N392" s="128"/>
      <c r="O392" s="128"/>
      <c r="P392" s="128"/>
      <c r="Q392" s="128"/>
      <c r="R392" s="128"/>
      <c r="S392" s="128"/>
      <c r="T392" s="128"/>
      <c r="U392" s="128"/>
      <c r="V392" s="128"/>
      <c r="W392" s="128"/>
      <c r="X392" s="128"/>
      <c r="Y392" s="128"/>
      <c r="Z392" s="128"/>
    </row>
    <row r="393" spans="1:26" ht="13.5" customHeight="1">
      <c r="A393" s="128"/>
      <c r="B393" s="128"/>
      <c r="C393" s="28"/>
      <c r="D393" s="28"/>
      <c r="E393" s="128"/>
      <c r="F393" s="128"/>
      <c r="G393" s="128"/>
      <c r="H393" s="128"/>
      <c r="I393" s="128"/>
      <c r="J393" s="128"/>
      <c r="K393" s="128"/>
      <c r="L393" s="128"/>
      <c r="M393" s="128"/>
      <c r="N393" s="128"/>
      <c r="O393" s="128"/>
      <c r="P393" s="128"/>
      <c r="Q393" s="128"/>
      <c r="R393" s="128"/>
      <c r="S393" s="128"/>
      <c r="T393" s="128"/>
      <c r="U393" s="128"/>
      <c r="V393" s="128"/>
      <c r="W393" s="128"/>
      <c r="X393" s="128"/>
      <c r="Y393" s="128"/>
      <c r="Z393" s="128"/>
    </row>
    <row r="394" spans="1:26" ht="13.5" customHeight="1">
      <c r="A394" s="128"/>
      <c r="B394" s="128"/>
      <c r="C394" s="28"/>
      <c r="D394" s="28"/>
      <c r="E394" s="128"/>
      <c r="F394" s="128"/>
      <c r="G394" s="128"/>
      <c r="H394" s="128"/>
      <c r="I394" s="128"/>
      <c r="J394" s="128"/>
      <c r="K394" s="128"/>
      <c r="L394" s="128"/>
      <c r="M394" s="128"/>
      <c r="N394" s="128"/>
      <c r="O394" s="128"/>
      <c r="P394" s="128"/>
      <c r="Q394" s="128"/>
      <c r="R394" s="128"/>
      <c r="S394" s="128"/>
      <c r="T394" s="128"/>
      <c r="U394" s="128"/>
      <c r="V394" s="128"/>
      <c r="W394" s="128"/>
      <c r="X394" s="128"/>
      <c r="Y394" s="128"/>
      <c r="Z394" s="128"/>
    </row>
    <row r="395" spans="1:26" ht="13.5" customHeight="1">
      <c r="A395" s="128"/>
      <c r="B395" s="128"/>
      <c r="C395" s="28"/>
      <c r="D395" s="28"/>
      <c r="E395" s="128"/>
      <c r="F395" s="128"/>
      <c r="G395" s="128"/>
      <c r="H395" s="128"/>
      <c r="I395" s="128"/>
      <c r="J395" s="128"/>
      <c r="K395" s="128"/>
      <c r="L395" s="128"/>
      <c r="M395" s="128"/>
      <c r="N395" s="128"/>
      <c r="O395" s="128"/>
      <c r="P395" s="128"/>
      <c r="Q395" s="128"/>
      <c r="R395" s="128"/>
      <c r="S395" s="128"/>
      <c r="T395" s="128"/>
      <c r="U395" s="128"/>
      <c r="V395" s="128"/>
      <c r="W395" s="128"/>
      <c r="X395" s="128"/>
      <c r="Y395" s="128"/>
      <c r="Z395" s="128"/>
    </row>
    <row r="396" spans="1:26" ht="13.5" customHeight="1">
      <c r="A396" s="128"/>
      <c r="B396" s="128"/>
      <c r="C396" s="28"/>
      <c r="D396" s="28"/>
      <c r="E396" s="128"/>
      <c r="F396" s="128"/>
      <c r="G396" s="128"/>
      <c r="H396" s="128"/>
      <c r="I396" s="128"/>
      <c r="J396" s="128"/>
      <c r="K396" s="128"/>
      <c r="L396" s="128"/>
      <c r="M396" s="128"/>
      <c r="N396" s="128"/>
      <c r="O396" s="128"/>
      <c r="P396" s="128"/>
      <c r="Q396" s="128"/>
      <c r="R396" s="128"/>
      <c r="S396" s="128"/>
      <c r="T396" s="128"/>
      <c r="U396" s="128"/>
      <c r="V396" s="128"/>
      <c r="W396" s="128"/>
      <c r="X396" s="128"/>
      <c r="Y396" s="128"/>
      <c r="Z396" s="128"/>
    </row>
    <row r="397" spans="1:26" ht="13.5" customHeight="1">
      <c r="A397" s="128"/>
      <c r="B397" s="128"/>
      <c r="C397" s="28"/>
      <c r="D397" s="28"/>
      <c r="E397" s="128"/>
      <c r="F397" s="128"/>
      <c r="G397" s="128"/>
      <c r="H397" s="128"/>
      <c r="I397" s="128"/>
      <c r="J397" s="128"/>
      <c r="K397" s="128"/>
      <c r="L397" s="128"/>
      <c r="M397" s="128"/>
      <c r="N397" s="128"/>
      <c r="O397" s="128"/>
      <c r="P397" s="128"/>
      <c r="Q397" s="128"/>
      <c r="R397" s="128"/>
      <c r="S397" s="128"/>
      <c r="T397" s="128"/>
      <c r="U397" s="128"/>
      <c r="V397" s="128"/>
      <c r="W397" s="128"/>
      <c r="X397" s="128"/>
      <c r="Y397" s="128"/>
      <c r="Z397" s="128"/>
    </row>
    <row r="398" spans="1:26" ht="13.5" customHeight="1">
      <c r="A398" s="128"/>
      <c r="B398" s="128"/>
      <c r="C398" s="28"/>
      <c r="D398" s="28"/>
      <c r="E398" s="128"/>
      <c r="F398" s="128"/>
      <c r="G398" s="128"/>
      <c r="H398" s="128"/>
      <c r="I398" s="128"/>
      <c r="J398" s="128"/>
      <c r="K398" s="128"/>
      <c r="L398" s="128"/>
      <c r="M398" s="128"/>
      <c r="N398" s="128"/>
      <c r="O398" s="128"/>
      <c r="P398" s="128"/>
      <c r="Q398" s="128"/>
      <c r="R398" s="128"/>
      <c r="S398" s="128"/>
      <c r="T398" s="128"/>
      <c r="U398" s="128"/>
      <c r="V398" s="128"/>
      <c r="W398" s="128"/>
      <c r="X398" s="128"/>
      <c r="Y398" s="128"/>
      <c r="Z398" s="128"/>
    </row>
    <row r="399" spans="1:26" ht="13.5" customHeight="1">
      <c r="A399" s="128"/>
      <c r="B399" s="128"/>
      <c r="C399" s="28"/>
      <c r="D399" s="28"/>
      <c r="E399" s="128"/>
      <c r="F399" s="128"/>
      <c r="G399" s="128"/>
      <c r="H399" s="128"/>
      <c r="I399" s="128"/>
      <c r="J399" s="128"/>
      <c r="K399" s="128"/>
      <c r="L399" s="128"/>
      <c r="M399" s="128"/>
      <c r="N399" s="128"/>
      <c r="O399" s="128"/>
      <c r="P399" s="128"/>
      <c r="Q399" s="128"/>
      <c r="R399" s="128"/>
      <c r="S399" s="128"/>
      <c r="T399" s="128"/>
      <c r="U399" s="128"/>
      <c r="V399" s="128"/>
      <c r="W399" s="128"/>
      <c r="X399" s="128"/>
      <c r="Y399" s="128"/>
      <c r="Z399" s="128"/>
    </row>
    <row r="400" spans="1:26" ht="13.5" customHeight="1">
      <c r="A400" s="128"/>
      <c r="B400" s="128"/>
      <c r="C400" s="28"/>
      <c r="D400" s="28"/>
      <c r="E400" s="128"/>
      <c r="F400" s="128"/>
      <c r="G400" s="128"/>
      <c r="H400" s="128"/>
      <c r="I400" s="128"/>
      <c r="J400" s="128"/>
      <c r="K400" s="128"/>
      <c r="L400" s="128"/>
      <c r="M400" s="128"/>
      <c r="N400" s="128"/>
      <c r="O400" s="128"/>
      <c r="P400" s="128"/>
      <c r="Q400" s="128"/>
      <c r="R400" s="128"/>
      <c r="S400" s="128"/>
      <c r="T400" s="128"/>
      <c r="U400" s="128"/>
      <c r="V400" s="128"/>
      <c r="W400" s="128"/>
      <c r="X400" s="128"/>
      <c r="Y400" s="128"/>
      <c r="Z400" s="128"/>
    </row>
    <row r="401" spans="1:26" ht="13.5" customHeight="1">
      <c r="A401" s="128"/>
      <c r="B401" s="128"/>
      <c r="C401" s="28"/>
      <c r="D401" s="28"/>
      <c r="E401" s="128"/>
      <c r="F401" s="128"/>
      <c r="G401" s="128"/>
      <c r="H401" s="128"/>
      <c r="I401" s="128"/>
      <c r="J401" s="128"/>
      <c r="K401" s="128"/>
      <c r="L401" s="128"/>
      <c r="M401" s="128"/>
      <c r="N401" s="128"/>
      <c r="O401" s="128"/>
      <c r="P401" s="128"/>
      <c r="Q401" s="128"/>
      <c r="R401" s="128"/>
      <c r="S401" s="128"/>
      <c r="T401" s="128"/>
      <c r="U401" s="128"/>
      <c r="V401" s="128"/>
      <c r="W401" s="128"/>
      <c r="X401" s="128"/>
      <c r="Y401" s="128"/>
      <c r="Z401" s="128"/>
    </row>
    <row r="402" spans="1:26" ht="13.5" customHeight="1">
      <c r="A402" s="128"/>
      <c r="B402" s="128"/>
      <c r="C402" s="28"/>
      <c r="D402" s="28"/>
      <c r="E402" s="128"/>
      <c r="F402" s="128"/>
      <c r="G402" s="128"/>
      <c r="H402" s="128"/>
      <c r="I402" s="128"/>
      <c r="J402" s="128"/>
      <c r="K402" s="128"/>
      <c r="L402" s="128"/>
      <c r="M402" s="128"/>
      <c r="N402" s="128"/>
      <c r="O402" s="128"/>
      <c r="P402" s="128"/>
      <c r="Q402" s="128"/>
      <c r="R402" s="128"/>
      <c r="S402" s="128"/>
      <c r="T402" s="128"/>
      <c r="U402" s="128"/>
      <c r="V402" s="128"/>
      <c r="W402" s="128"/>
      <c r="X402" s="128"/>
      <c r="Y402" s="128"/>
      <c r="Z402" s="128"/>
    </row>
    <row r="403" spans="1:26" ht="13.5" customHeight="1">
      <c r="A403" s="128"/>
      <c r="B403" s="128"/>
      <c r="C403" s="28"/>
      <c r="D403" s="28"/>
      <c r="E403" s="128"/>
      <c r="F403" s="128"/>
      <c r="G403" s="128"/>
      <c r="H403" s="128"/>
      <c r="I403" s="128"/>
      <c r="J403" s="128"/>
      <c r="K403" s="128"/>
      <c r="L403" s="128"/>
      <c r="M403" s="128"/>
      <c r="N403" s="128"/>
      <c r="O403" s="128"/>
      <c r="P403" s="128"/>
      <c r="Q403" s="128"/>
      <c r="R403" s="128"/>
      <c r="S403" s="128"/>
      <c r="T403" s="128"/>
      <c r="U403" s="128"/>
      <c r="V403" s="128"/>
      <c r="W403" s="128"/>
      <c r="X403" s="128"/>
      <c r="Y403" s="128"/>
      <c r="Z403" s="128"/>
    </row>
    <row r="404" spans="1:26" ht="13.5" customHeight="1">
      <c r="A404" s="128"/>
      <c r="B404" s="128"/>
      <c r="C404" s="28"/>
      <c r="D404" s="28"/>
      <c r="E404" s="128"/>
      <c r="F404" s="128"/>
      <c r="G404" s="128"/>
      <c r="H404" s="128"/>
      <c r="I404" s="128"/>
      <c r="J404" s="128"/>
      <c r="K404" s="128"/>
      <c r="L404" s="128"/>
      <c r="M404" s="128"/>
      <c r="N404" s="128"/>
      <c r="O404" s="128"/>
      <c r="P404" s="128"/>
      <c r="Q404" s="128"/>
      <c r="R404" s="128"/>
      <c r="S404" s="128"/>
      <c r="T404" s="128"/>
      <c r="U404" s="128"/>
      <c r="V404" s="128"/>
      <c r="W404" s="128"/>
      <c r="X404" s="128"/>
      <c r="Y404" s="128"/>
      <c r="Z404" s="128"/>
    </row>
    <row r="405" spans="1:26" ht="13.5" customHeight="1">
      <c r="A405" s="128"/>
      <c r="B405" s="128"/>
      <c r="C405" s="28"/>
      <c r="D405" s="28"/>
      <c r="E405" s="128"/>
      <c r="F405" s="128"/>
      <c r="G405" s="128"/>
      <c r="H405" s="128"/>
      <c r="I405" s="128"/>
      <c r="J405" s="128"/>
      <c r="K405" s="128"/>
      <c r="L405" s="128"/>
      <c r="M405" s="128"/>
      <c r="N405" s="128"/>
      <c r="O405" s="128"/>
      <c r="P405" s="128"/>
      <c r="Q405" s="128"/>
      <c r="R405" s="128"/>
      <c r="S405" s="128"/>
      <c r="T405" s="128"/>
      <c r="U405" s="128"/>
      <c r="V405" s="128"/>
      <c r="W405" s="128"/>
      <c r="X405" s="128"/>
      <c r="Y405" s="128"/>
      <c r="Z405" s="128"/>
    </row>
    <row r="406" spans="1:26" ht="13.5" customHeight="1">
      <c r="A406" s="128"/>
      <c r="B406" s="128"/>
      <c r="C406" s="28"/>
      <c r="D406" s="28"/>
      <c r="E406" s="128"/>
      <c r="F406" s="128"/>
      <c r="G406" s="128"/>
      <c r="H406" s="128"/>
      <c r="I406" s="128"/>
      <c r="J406" s="128"/>
      <c r="K406" s="128"/>
      <c r="L406" s="128"/>
      <c r="M406" s="128"/>
      <c r="N406" s="128"/>
      <c r="O406" s="128"/>
      <c r="P406" s="128"/>
      <c r="Q406" s="128"/>
      <c r="R406" s="128"/>
      <c r="S406" s="128"/>
      <c r="T406" s="128"/>
      <c r="U406" s="128"/>
      <c r="V406" s="128"/>
      <c r="W406" s="128"/>
      <c r="X406" s="128"/>
      <c r="Y406" s="128"/>
      <c r="Z406" s="128"/>
    </row>
    <row r="407" spans="1:26" ht="13.5" customHeight="1">
      <c r="A407" s="128"/>
      <c r="B407" s="128"/>
      <c r="C407" s="28"/>
      <c r="D407" s="28"/>
      <c r="E407" s="128"/>
      <c r="F407" s="128"/>
      <c r="G407" s="128"/>
      <c r="H407" s="128"/>
      <c r="I407" s="128"/>
      <c r="J407" s="128"/>
      <c r="K407" s="128"/>
      <c r="L407" s="128"/>
      <c r="M407" s="128"/>
      <c r="N407" s="128"/>
      <c r="O407" s="128"/>
      <c r="P407" s="128"/>
      <c r="Q407" s="128"/>
      <c r="R407" s="128"/>
      <c r="S407" s="128"/>
      <c r="T407" s="128"/>
      <c r="U407" s="128"/>
      <c r="V407" s="128"/>
      <c r="W407" s="128"/>
      <c r="X407" s="128"/>
      <c r="Y407" s="128"/>
      <c r="Z407" s="128"/>
    </row>
    <row r="408" spans="1:26" ht="13.5" customHeight="1">
      <c r="A408" s="128"/>
      <c r="B408" s="128"/>
      <c r="C408" s="28"/>
      <c r="D408" s="28"/>
      <c r="E408" s="128"/>
      <c r="F408" s="128"/>
      <c r="G408" s="128"/>
      <c r="H408" s="128"/>
      <c r="I408" s="128"/>
      <c r="J408" s="128"/>
      <c r="K408" s="128"/>
      <c r="L408" s="128"/>
      <c r="M408" s="128"/>
      <c r="N408" s="128"/>
      <c r="O408" s="128"/>
      <c r="P408" s="128"/>
      <c r="Q408" s="128"/>
      <c r="R408" s="128"/>
      <c r="S408" s="128"/>
      <c r="T408" s="128"/>
      <c r="U408" s="128"/>
      <c r="V408" s="128"/>
      <c r="W408" s="128"/>
      <c r="X408" s="128"/>
      <c r="Y408" s="128"/>
      <c r="Z408" s="128"/>
    </row>
    <row r="409" spans="1:26" ht="13.5" customHeight="1">
      <c r="A409" s="128"/>
      <c r="B409" s="128"/>
      <c r="C409" s="28"/>
      <c r="D409" s="28"/>
      <c r="E409" s="128"/>
      <c r="F409" s="128"/>
      <c r="G409" s="128"/>
      <c r="H409" s="128"/>
      <c r="I409" s="128"/>
      <c r="J409" s="128"/>
      <c r="K409" s="128"/>
      <c r="L409" s="128"/>
      <c r="M409" s="128"/>
      <c r="N409" s="128"/>
      <c r="O409" s="128"/>
      <c r="P409" s="128"/>
      <c r="Q409" s="128"/>
      <c r="R409" s="128"/>
      <c r="S409" s="128"/>
      <c r="T409" s="128"/>
      <c r="U409" s="128"/>
      <c r="V409" s="128"/>
      <c r="W409" s="128"/>
      <c r="X409" s="128"/>
      <c r="Y409" s="128"/>
      <c r="Z409" s="128"/>
    </row>
    <row r="410" spans="1:26" ht="13.5" customHeight="1">
      <c r="A410" s="128"/>
      <c r="B410" s="128"/>
      <c r="C410" s="28"/>
      <c r="D410" s="28"/>
      <c r="E410" s="128"/>
      <c r="F410" s="128"/>
      <c r="G410" s="128"/>
      <c r="H410" s="128"/>
      <c r="I410" s="128"/>
      <c r="J410" s="128"/>
      <c r="K410" s="128"/>
      <c r="L410" s="128"/>
      <c r="M410" s="128"/>
      <c r="N410" s="128"/>
      <c r="O410" s="128"/>
      <c r="P410" s="128"/>
      <c r="Q410" s="128"/>
      <c r="R410" s="128"/>
      <c r="S410" s="128"/>
      <c r="T410" s="128"/>
      <c r="U410" s="128"/>
      <c r="V410" s="128"/>
      <c r="W410" s="128"/>
      <c r="X410" s="128"/>
      <c r="Y410" s="128"/>
      <c r="Z410" s="128"/>
    </row>
    <row r="411" spans="1:26" ht="13.5" customHeight="1">
      <c r="A411" s="128"/>
      <c r="B411" s="128"/>
      <c r="C411" s="28"/>
      <c r="D411" s="28"/>
      <c r="E411" s="128"/>
      <c r="F411" s="128"/>
      <c r="G411" s="128"/>
      <c r="H411" s="128"/>
      <c r="I411" s="128"/>
      <c r="J411" s="128"/>
      <c r="K411" s="128"/>
      <c r="L411" s="128"/>
      <c r="M411" s="128"/>
      <c r="N411" s="128"/>
      <c r="O411" s="128"/>
      <c r="P411" s="128"/>
      <c r="Q411" s="128"/>
      <c r="R411" s="128"/>
      <c r="S411" s="128"/>
      <c r="T411" s="128"/>
      <c r="U411" s="128"/>
      <c r="V411" s="128"/>
      <c r="W411" s="128"/>
      <c r="X411" s="128"/>
      <c r="Y411" s="128"/>
      <c r="Z411" s="128"/>
    </row>
    <row r="412" spans="1:26" ht="13.5" customHeight="1">
      <c r="A412" s="128"/>
      <c r="B412" s="128"/>
      <c r="C412" s="28"/>
      <c r="D412" s="28"/>
      <c r="E412" s="128"/>
      <c r="F412" s="128"/>
      <c r="G412" s="128"/>
      <c r="H412" s="128"/>
      <c r="I412" s="128"/>
      <c r="J412" s="128"/>
      <c r="K412" s="128"/>
      <c r="L412" s="128"/>
      <c r="M412" s="128"/>
      <c r="N412" s="128"/>
      <c r="O412" s="128"/>
      <c r="P412" s="128"/>
      <c r="Q412" s="128"/>
      <c r="R412" s="128"/>
      <c r="S412" s="128"/>
      <c r="T412" s="128"/>
      <c r="U412" s="128"/>
      <c r="V412" s="128"/>
      <c r="W412" s="128"/>
      <c r="X412" s="128"/>
      <c r="Y412" s="128"/>
      <c r="Z412" s="128"/>
    </row>
    <row r="413" spans="1:26" ht="13.5" customHeight="1">
      <c r="A413" s="128"/>
      <c r="B413" s="128"/>
      <c r="C413" s="28"/>
      <c r="D413" s="28"/>
      <c r="E413" s="128"/>
      <c r="F413" s="128"/>
      <c r="G413" s="128"/>
      <c r="H413" s="128"/>
      <c r="I413" s="128"/>
      <c r="J413" s="128"/>
      <c r="K413" s="128"/>
      <c r="L413" s="128"/>
      <c r="M413" s="128"/>
      <c r="N413" s="128"/>
      <c r="O413" s="128"/>
      <c r="P413" s="128"/>
      <c r="Q413" s="128"/>
      <c r="R413" s="128"/>
      <c r="S413" s="128"/>
      <c r="T413" s="128"/>
      <c r="U413" s="128"/>
      <c r="V413" s="128"/>
      <c r="W413" s="128"/>
      <c r="X413" s="128"/>
      <c r="Y413" s="128"/>
      <c r="Z413" s="128"/>
    </row>
    <row r="414" spans="1:26" ht="13.5" customHeight="1">
      <c r="A414" s="128"/>
      <c r="B414" s="128"/>
      <c r="C414" s="28"/>
      <c r="D414" s="28"/>
      <c r="E414" s="128"/>
      <c r="F414" s="128"/>
      <c r="G414" s="128"/>
      <c r="H414" s="128"/>
      <c r="I414" s="128"/>
      <c r="J414" s="128"/>
      <c r="K414" s="128"/>
      <c r="L414" s="128"/>
      <c r="M414" s="128"/>
      <c r="N414" s="128"/>
      <c r="O414" s="128"/>
      <c r="P414" s="128"/>
      <c r="Q414" s="128"/>
      <c r="R414" s="128"/>
      <c r="S414" s="128"/>
      <c r="T414" s="128"/>
      <c r="U414" s="128"/>
      <c r="V414" s="128"/>
      <c r="W414" s="128"/>
      <c r="X414" s="128"/>
      <c r="Y414" s="128"/>
      <c r="Z414" s="128"/>
    </row>
    <row r="415" spans="1:26" ht="13.5" customHeight="1">
      <c r="A415" s="128"/>
      <c r="B415" s="128"/>
      <c r="C415" s="28"/>
      <c r="D415" s="28"/>
      <c r="E415" s="128"/>
      <c r="F415" s="128"/>
      <c r="G415" s="128"/>
      <c r="H415" s="128"/>
      <c r="I415" s="128"/>
      <c r="J415" s="128"/>
      <c r="K415" s="128"/>
      <c r="L415" s="128"/>
      <c r="M415" s="128"/>
      <c r="N415" s="128"/>
      <c r="O415" s="128"/>
      <c r="P415" s="128"/>
      <c r="Q415" s="128"/>
      <c r="R415" s="128"/>
      <c r="S415" s="128"/>
      <c r="T415" s="128"/>
      <c r="U415" s="128"/>
      <c r="V415" s="128"/>
      <c r="W415" s="128"/>
      <c r="X415" s="128"/>
      <c r="Y415" s="128"/>
      <c r="Z415" s="128"/>
    </row>
    <row r="416" spans="1:26" ht="13.5" customHeight="1">
      <c r="A416" s="128"/>
      <c r="B416" s="128"/>
      <c r="C416" s="28"/>
      <c r="D416" s="28"/>
      <c r="E416" s="128"/>
      <c r="F416" s="128"/>
      <c r="G416" s="128"/>
      <c r="H416" s="128"/>
      <c r="I416" s="128"/>
      <c r="J416" s="128"/>
      <c r="K416" s="128"/>
      <c r="L416" s="128"/>
      <c r="M416" s="128"/>
      <c r="N416" s="128"/>
      <c r="O416" s="128"/>
      <c r="P416" s="128"/>
      <c r="Q416" s="128"/>
      <c r="R416" s="128"/>
      <c r="S416" s="128"/>
      <c r="T416" s="128"/>
      <c r="U416" s="128"/>
      <c r="V416" s="128"/>
      <c r="W416" s="128"/>
      <c r="X416" s="128"/>
      <c r="Y416" s="128"/>
      <c r="Z416" s="128"/>
    </row>
    <row r="417" spans="1:26" ht="13.5" customHeight="1">
      <c r="A417" s="128"/>
      <c r="B417" s="128"/>
      <c r="C417" s="28"/>
      <c r="D417" s="28"/>
      <c r="E417" s="128"/>
      <c r="F417" s="128"/>
      <c r="G417" s="128"/>
      <c r="H417" s="128"/>
      <c r="I417" s="128"/>
      <c r="J417" s="128"/>
      <c r="K417" s="128"/>
      <c r="L417" s="128"/>
      <c r="M417" s="128"/>
      <c r="N417" s="128"/>
      <c r="O417" s="128"/>
      <c r="P417" s="128"/>
      <c r="Q417" s="128"/>
      <c r="R417" s="128"/>
      <c r="S417" s="128"/>
      <c r="T417" s="128"/>
      <c r="U417" s="128"/>
      <c r="V417" s="128"/>
      <c r="W417" s="128"/>
      <c r="X417" s="128"/>
      <c r="Y417" s="128"/>
      <c r="Z417" s="128"/>
    </row>
    <row r="418" spans="1:26" ht="13.5" customHeight="1">
      <c r="A418" s="128"/>
      <c r="B418" s="128"/>
      <c r="C418" s="28"/>
      <c r="D418" s="28"/>
      <c r="E418" s="128"/>
      <c r="F418" s="128"/>
      <c r="G418" s="128"/>
      <c r="H418" s="128"/>
      <c r="I418" s="128"/>
      <c r="J418" s="128"/>
      <c r="K418" s="128"/>
      <c r="L418" s="128"/>
      <c r="M418" s="128"/>
      <c r="N418" s="128"/>
      <c r="O418" s="128"/>
      <c r="P418" s="128"/>
      <c r="Q418" s="128"/>
      <c r="R418" s="128"/>
      <c r="S418" s="128"/>
      <c r="T418" s="128"/>
      <c r="U418" s="128"/>
      <c r="V418" s="128"/>
      <c r="W418" s="128"/>
      <c r="X418" s="128"/>
      <c r="Y418" s="128"/>
      <c r="Z418" s="128"/>
    </row>
    <row r="419" spans="1:26" ht="13.5" customHeight="1">
      <c r="A419" s="128"/>
      <c r="B419" s="128"/>
      <c r="C419" s="28"/>
      <c r="D419" s="28"/>
      <c r="E419" s="128"/>
      <c r="F419" s="128"/>
      <c r="G419" s="128"/>
      <c r="H419" s="128"/>
      <c r="I419" s="128"/>
      <c r="J419" s="128"/>
      <c r="K419" s="128"/>
      <c r="L419" s="128"/>
      <c r="M419" s="128"/>
      <c r="N419" s="128"/>
      <c r="O419" s="128"/>
      <c r="P419" s="128"/>
      <c r="Q419" s="128"/>
      <c r="R419" s="128"/>
      <c r="S419" s="128"/>
      <c r="T419" s="128"/>
      <c r="U419" s="128"/>
      <c r="V419" s="128"/>
      <c r="W419" s="128"/>
      <c r="X419" s="128"/>
      <c r="Y419" s="128"/>
      <c r="Z419" s="128"/>
    </row>
    <row r="420" spans="1:26" ht="13.5" customHeight="1">
      <c r="A420" s="128"/>
      <c r="B420" s="128"/>
      <c r="C420" s="28"/>
      <c r="D420" s="28"/>
      <c r="E420" s="128"/>
      <c r="F420" s="128"/>
      <c r="G420" s="128"/>
      <c r="H420" s="128"/>
      <c r="I420" s="128"/>
      <c r="J420" s="128"/>
      <c r="K420" s="128"/>
      <c r="L420" s="128"/>
      <c r="M420" s="128"/>
      <c r="N420" s="128"/>
      <c r="O420" s="128"/>
      <c r="P420" s="128"/>
      <c r="Q420" s="128"/>
      <c r="R420" s="128"/>
      <c r="S420" s="128"/>
      <c r="T420" s="128"/>
      <c r="U420" s="128"/>
      <c r="V420" s="128"/>
      <c r="W420" s="128"/>
      <c r="X420" s="128"/>
      <c r="Y420" s="128"/>
      <c r="Z420" s="128"/>
    </row>
    <row r="421" spans="1:26" ht="13.5" customHeight="1">
      <c r="A421" s="128"/>
      <c r="B421" s="128"/>
      <c r="C421" s="28"/>
      <c r="D421" s="28"/>
      <c r="E421" s="128"/>
      <c r="F421" s="128"/>
      <c r="G421" s="128"/>
      <c r="H421" s="128"/>
      <c r="I421" s="128"/>
      <c r="J421" s="128"/>
      <c r="K421" s="128"/>
      <c r="L421" s="128"/>
      <c r="M421" s="128"/>
      <c r="N421" s="128"/>
      <c r="O421" s="128"/>
      <c r="P421" s="128"/>
      <c r="Q421" s="128"/>
      <c r="R421" s="128"/>
      <c r="S421" s="128"/>
      <c r="T421" s="128"/>
      <c r="U421" s="128"/>
      <c r="V421" s="128"/>
      <c r="W421" s="128"/>
      <c r="X421" s="128"/>
      <c r="Y421" s="128"/>
      <c r="Z421" s="128"/>
    </row>
    <row r="422" spans="1:26" ht="13.5" customHeight="1">
      <c r="A422" s="128"/>
      <c r="B422" s="128"/>
      <c r="C422" s="28"/>
      <c r="D422" s="28"/>
      <c r="E422" s="128"/>
      <c r="F422" s="128"/>
      <c r="G422" s="128"/>
      <c r="H422" s="128"/>
      <c r="I422" s="128"/>
      <c r="J422" s="128"/>
      <c r="K422" s="128"/>
      <c r="L422" s="128"/>
      <c r="M422" s="128"/>
      <c r="N422" s="128"/>
      <c r="O422" s="128"/>
      <c r="P422" s="128"/>
      <c r="Q422" s="128"/>
      <c r="R422" s="128"/>
      <c r="S422" s="128"/>
      <c r="T422" s="128"/>
      <c r="U422" s="128"/>
      <c r="V422" s="128"/>
      <c r="W422" s="128"/>
      <c r="X422" s="128"/>
      <c r="Y422" s="128"/>
      <c r="Z422" s="128"/>
    </row>
    <row r="423" spans="1:26" ht="13.5" customHeight="1">
      <c r="A423" s="128"/>
      <c r="B423" s="128"/>
      <c r="C423" s="28"/>
      <c r="D423" s="28"/>
      <c r="E423" s="128"/>
      <c r="F423" s="128"/>
      <c r="G423" s="128"/>
      <c r="H423" s="128"/>
      <c r="I423" s="128"/>
      <c r="J423" s="128"/>
      <c r="K423" s="128"/>
      <c r="L423" s="128"/>
      <c r="M423" s="128"/>
      <c r="N423" s="128"/>
      <c r="O423" s="128"/>
      <c r="P423" s="128"/>
      <c r="Q423" s="128"/>
      <c r="R423" s="128"/>
      <c r="S423" s="128"/>
      <c r="T423" s="128"/>
      <c r="U423" s="128"/>
      <c r="V423" s="128"/>
      <c r="W423" s="128"/>
      <c r="X423" s="128"/>
      <c r="Y423" s="128"/>
      <c r="Z423" s="128"/>
    </row>
    <row r="424" spans="1:26" ht="13.5" customHeight="1">
      <c r="A424" s="128"/>
      <c r="B424" s="128"/>
      <c r="C424" s="28"/>
      <c r="D424" s="28"/>
      <c r="E424" s="128"/>
      <c r="F424" s="128"/>
      <c r="G424" s="128"/>
      <c r="H424" s="128"/>
      <c r="I424" s="128"/>
      <c r="J424" s="128"/>
      <c r="K424" s="128"/>
      <c r="L424" s="128"/>
      <c r="M424" s="128"/>
      <c r="N424" s="128"/>
      <c r="O424" s="128"/>
      <c r="P424" s="128"/>
      <c r="Q424" s="128"/>
      <c r="R424" s="128"/>
      <c r="S424" s="128"/>
      <c r="T424" s="128"/>
      <c r="U424" s="128"/>
      <c r="V424" s="128"/>
      <c r="W424" s="128"/>
      <c r="X424" s="128"/>
      <c r="Y424" s="128"/>
      <c r="Z424" s="128"/>
    </row>
    <row r="425" spans="1:26" ht="13.5" customHeight="1">
      <c r="A425" s="128"/>
      <c r="B425" s="128"/>
      <c r="C425" s="28"/>
      <c r="D425" s="28"/>
      <c r="E425" s="128"/>
      <c r="F425" s="128"/>
      <c r="G425" s="128"/>
      <c r="H425" s="128"/>
      <c r="I425" s="128"/>
      <c r="J425" s="128"/>
      <c r="K425" s="128"/>
      <c r="L425" s="128"/>
      <c r="M425" s="128"/>
      <c r="N425" s="128"/>
      <c r="O425" s="128"/>
      <c r="P425" s="128"/>
      <c r="Q425" s="128"/>
      <c r="R425" s="128"/>
      <c r="S425" s="128"/>
      <c r="T425" s="128"/>
      <c r="U425" s="128"/>
      <c r="V425" s="128"/>
      <c r="W425" s="128"/>
      <c r="X425" s="128"/>
      <c r="Y425" s="128"/>
      <c r="Z425" s="128"/>
    </row>
    <row r="426" spans="1:26" ht="13.5" customHeight="1">
      <c r="A426" s="128"/>
      <c r="B426" s="128"/>
      <c r="C426" s="28"/>
      <c r="D426" s="28"/>
      <c r="E426" s="128"/>
      <c r="F426" s="128"/>
      <c r="G426" s="128"/>
      <c r="H426" s="128"/>
      <c r="I426" s="128"/>
      <c r="J426" s="128"/>
      <c r="K426" s="128"/>
      <c r="L426" s="128"/>
      <c r="M426" s="128"/>
      <c r="N426" s="128"/>
      <c r="O426" s="128"/>
      <c r="P426" s="128"/>
      <c r="Q426" s="128"/>
      <c r="R426" s="128"/>
      <c r="S426" s="128"/>
      <c r="T426" s="128"/>
      <c r="U426" s="128"/>
      <c r="V426" s="128"/>
      <c r="W426" s="128"/>
      <c r="X426" s="128"/>
      <c r="Y426" s="128"/>
      <c r="Z426" s="128"/>
    </row>
    <row r="427" spans="1:26" ht="13.5" customHeight="1">
      <c r="A427" s="128"/>
      <c r="B427" s="128"/>
      <c r="C427" s="28"/>
      <c r="D427" s="28"/>
      <c r="E427" s="128"/>
      <c r="F427" s="128"/>
      <c r="G427" s="128"/>
      <c r="H427" s="128"/>
      <c r="I427" s="128"/>
      <c r="J427" s="128"/>
      <c r="K427" s="128"/>
      <c r="L427" s="128"/>
      <c r="M427" s="128"/>
      <c r="N427" s="128"/>
      <c r="O427" s="128"/>
      <c r="P427" s="128"/>
      <c r="Q427" s="128"/>
      <c r="R427" s="128"/>
      <c r="S427" s="128"/>
      <c r="T427" s="128"/>
      <c r="U427" s="128"/>
      <c r="V427" s="128"/>
      <c r="W427" s="128"/>
      <c r="X427" s="128"/>
      <c r="Y427" s="128"/>
      <c r="Z427" s="128"/>
    </row>
    <row r="428" spans="1:26" ht="13.5" customHeight="1">
      <c r="A428" s="128"/>
      <c r="B428" s="128"/>
      <c r="C428" s="28"/>
      <c r="D428" s="28"/>
      <c r="E428" s="128"/>
      <c r="F428" s="128"/>
      <c r="G428" s="128"/>
      <c r="H428" s="128"/>
      <c r="I428" s="128"/>
      <c r="J428" s="128"/>
      <c r="K428" s="128"/>
      <c r="L428" s="128"/>
      <c r="M428" s="128"/>
      <c r="N428" s="128"/>
      <c r="O428" s="128"/>
      <c r="P428" s="128"/>
      <c r="Q428" s="128"/>
      <c r="R428" s="128"/>
      <c r="S428" s="128"/>
      <c r="T428" s="128"/>
      <c r="U428" s="128"/>
      <c r="V428" s="128"/>
      <c r="W428" s="128"/>
      <c r="X428" s="128"/>
      <c r="Y428" s="128"/>
      <c r="Z428" s="128"/>
    </row>
    <row r="429" spans="1:26" ht="13.5" customHeight="1">
      <c r="A429" s="128"/>
      <c r="B429" s="128"/>
      <c r="C429" s="28"/>
      <c r="D429" s="28"/>
      <c r="E429" s="128"/>
      <c r="F429" s="128"/>
      <c r="G429" s="128"/>
      <c r="H429" s="128"/>
      <c r="I429" s="128"/>
      <c r="J429" s="128"/>
      <c r="K429" s="128"/>
      <c r="L429" s="128"/>
      <c r="M429" s="128"/>
      <c r="N429" s="128"/>
      <c r="O429" s="128"/>
      <c r="P429" s="128"/>
      <c r="Q429" s="128"/>
      <c r="R429" s="128"/>
      <c r="S429" s="128"/>
      <c r="T429" s="128"/>
      <c r="U429" s="128"/>
      <c r="V429" s="128"/>
      <c r="W429" s="128"/>
      <c r="X429" s="128"/>
      <c r="Y429" s="128"/>
      <c r="Z429" s="128"/>
    </row>
    <row r="430" spans="1:26" ht="13.5" customHeight="1">
      <c r="A430" s="128"/>
      <c r="B430" s="128"/>
      <c r="C430" s="28"/>
      <c r="D430" s="28"/>
      <c r="E430" s="128"/>
      <c r="F430" s="128"/>
      <c r="G430" s="128"/>
      <c r="H430" s="128"/>
      <c r="I430" s="128"/>
      <c r="J430" s="128"/>
      <c r="K430" s="128"/>
      <c r="L430" s="128"/>
      <c r="M430" s="128"/>
      <c r="N430" s="128"/>
      <c r="O430" s="128"/>
      <c r="P430" s="128"/>
      <c r="Q430" s="128"/>
      <c r="R430" s="128"/>
      <c r="S430" s="128"/>
      <c r="T430" s="128"/>
      <c r="U430" s="128"/>
      <c r="V430" s="128"/>
      <c r="W430" s="128"/>
      <c r="X430" s="128"/>
      <c r="Y430" s="128"/>
      <c r="Z430" s="128"/>
    </row>
    <row r="431" spans="1:26" ht="13.5" customHeight="1">
      <c r="A431" s="128"/>
      <c r="B431" s="128"/>
      <c r="C431" s="28"/>
      <c r="D431" s="28"/>
      <c r="E431" s="128"/>
      <c r="F431" s="128"/>
      <c r="G431" s="128"/>
      <c r="H431" s="128"/>
      <c r="I431" s="128"/>
      <c r="J431" s="128"/>
      <c r="K431" s="128"/>
      <c r="L431" s="128"/>
      <c r="M431" s="128"/>
      <c r="N431" s="128"/>
      <c r="O431" s="128"/>
      <c r="P431" s="128"/>
      <c r="Q431" s="128"/>
      <c r="R431" s="128"/>
      <c r="S431" s="128"/>
      <c r="T431" s="128"/>
      <c r="U431" s="128"/>
      <c r="V431" s="128"/>
      <c r="W431" s="128"/>
      <c r="X431" s="128"/>
      <c r="Y431" s="128"/>
      <c r="Z431" s="128"/>
    </row>
    <row r="432" spans="1:26" ht="13.5" customHeight="1">
      <c r="A432" s="128"/>
      <c r="B432" s="128"/>
      <c r="C432" s="28"/>
      <c r="D432" s="28"/>
      <c r="E432" s="128"/>
      <c r="F432" s="128"/>
      <c r="G432" s="128"/>
      <c r="H432" s="128"/>
      <c r="I432" s="128"/>
      <c r="J432" s="128"/>
      <c r="K432" s="128"/>
      <c r="L432" s="128"/>
      <c r="M432" s="128"/>
      <c r="N432" s="128"/>
      <c r="O432" s="128"/>
      <c r="P432" s="128"/>
      <c r="Q432" s="128"/>
      <c r="R432" s="128"/>
      <c r="S432" s="128"/>
      <c r="T432" s="128"/>
      <c r="U432" s="128"/>
      <c r="V432" s="128"/>
      <c r="W432" s="128"/>
      <c r="X432" s="128"/>
      <c r="Y432" s="128"/>
      <c r="Z432" s="128"/>
    </row>
    <row r="433" spans="1:26" ht="13.5" customHeight="1">
      <c r="A433" s="128"/>
      <c r="B433" s="128"/>
      <c r="C433" s="28"/>
      <c r="D433" s="28"/>
      <c r="E433" s="128"/>
      <c r="F433" s="128"/>
      <c r="G433" s="128"/>
      <c r="H433" s="128"/>
      <c r="I433" s="128"/>
      <c r="J433" s="128"/>
      <c r="K433" s="128"/>
      <c r="L433" s="128"/>
      <c r="M433" s="128"/>
      <c r="N433" s="128"/>
      <c r="O433" s="128"/>
      <c r="P433" s="128"/>
      <c r="Q433" s="128"/>
      <c r="R433" s="128"/>
      <c r="S433" s="128"/>
      <c r="T433" s="128"/>
      <c r="U433" s="128"/>
      <c r="V433" s="128"/>
      <c r="W433" s="128"/>
      <c r="X433" s="128"/>
      <c r="Y433" s="128"/>
      <c r="Z433" s="128"/>
    </row>
    <row r="434" spans="1:26" ht="13.5" customHeight="1">
      <c r="A434" s="128"/>
      <c r="B434" s="128"/>
      <c r="C434" s="28"/>
      <c r="D434" s="28"/>
      <c r="E434" s="128"/>
      <c r="F434" s="128"/>
      <c r="G434" s="128"/>
      <c r="H434" s="128"/>
      <c r="I434" s="128"/>
      <c r="J434" s="128"/>
      <c r="K434" s="128"/>
      <c r="L434" s="128"/>
      <c r="M434" s="128"/>
      <c r="N434" s="128"/>
      <c r="O434" s="128"/>
      <c r="P434" s="128"/>
      <c r="Q434" s="128"/>
      <c r="R434" s="128"/>
      <c r="S434" s="128"/>
      <c r="T434" s="128"/>
      <c r="U434" s="128"/>
      <c r="V434" s="128"/>
      <c r="W434" s="128"/>
      <c r="X434" s="128"/>
      <c r="Y434" s="128"/>
      <c r="Z434" s="128"/>
    </row>
    <row r="435" spans="1:26" ht="13.5" customHeight="1">
      <c r="A435" s="128"/>
      <c r="B435" s="128"/>
      <c r="C435" s="28"/>
      <c r="D435" s="28"/>
      <c r="E435" s="128"/>
      <c r="F435" s="128"/>
      <c r="G435" s="128"/>
      <c r="H435" s="128"/>
      <c r="I435" s="128"/>
      <c r="J435" s="128"/>
      <c r="K435" s="128"/>
      <c r="L435" s="128"/>
      <c r="M435" s="128"/>
      <c r="N435" s="128"/>
      <c r="O435" s="128"/>
      <c r="P435" s="128"/>
      <c r="Q435" s="128"/>
      <c r="R435" s="128"/>
      <c r="S435" s="128"/>
      <c r="T435" s="128"/>
      <c r="U435" s="128"/>
      <c r="V435" s="128"/>
      <c r="W435" s="128"/>
      <c r="X435" s="128"/>
      <c r="Y435" s="128"/>
      <c r="Z435" s="128"/>
    </row>
    <row r="436" spans="1:26" ht="13.5" customHeight="1">
      <c r="A436" s="128"/>
      <c r="B436" s="128"/>
      <c r="C436" s="28"/>
      <c r="D436" s="28"/>
      <c r="E436" s="128"/>
      <c r="F436" s="128"/>
      <c r="G436" s="128"/>
      <c r="H436" s="128"/>
      <c r="I436" s="128"/>
      <c r="J436" s="128"/>
      <c r="K436" s="128"/>
      <c r="L436" s="128"/>
      <c r="M436" s="128"/>
      <c r="N436" s="128"/>
      <c r="O436" s="128"/>
      <c r="P436" s="128"/>
      <c r="Q436" s="128"/>
      <c r="R436" s="128"/>
      <c r="S436" s="128"/>
      <c r="T436" s="128"/>
      <c r="U436" s="128"/>
      <c r="V436" s="128"/>
      <c r="W436" s="128"/>
      <c r="X436" s="128"/>
      <c r="Y436" s="128"/>
      <c r="Z436" s="128"/>
    </row>
    <row r="437" spans="1:26" ht="13.5" customHeight="1">
      <c r="A437" s="128"/>
      <c r="B437" s="128"/>
      <c r="C437" s="28"/>
      <c r="D437" s="28"/>
      <c r="E437" s="128"/>
      <c r="F437" s="128"/>
      <c r="G437" s="128"/>
      <c r="H437" s="128"/>
      <c r="I437" s="128"/>
      <c r="J437" s="128"/>
      <c r="K437" s="128"/>
      <c r="L437" s="128"/>
      <c r="M437" s="128"/>
      <c r="N437" s="128"/>
      <c r="O437" s="128"/>
      <c r="P437" s="128"/>
      <c r="Q437" s="128"/>
      <c r="R437" s="128"/>
      <c r="S437" s="128"/>
      <c r="T437" s="128"/>
      <c r="U437" s="128"/>
      <c r="V437" s="128"/>
      <c r="W437" s="128"/>
      <c r="X437" s="128"/>
      <c r="Y437" s="128"/>
      <c r="Z437" s="128"/>
    </row>
    <row r="438" spans="1:26" ht="13.5" customHeight="1">
      <c r="A438" s="128"/>
      <c r="B438" s="128"/>
      <c r="C438" s="28"/>
      <c r="D438" s="28"/>
      <c r="E438" s="128"/>
      <c r="F438" s="128"/>
      <c r="G438" s="128"/>
      <c r="H438" s="128"/>
      <c r="I438" s="128"/>
      <c r="J438" s="128"/>
      <c r="K438" s="128"/>
      <c r="L438" s="128"/>
      <c r="M438" s="128"/>
      <c r="N438" s="128"/>
      <c r="O438" s="128"/>
      <c r="P438" s="128"/>
      <c r="Q438" s="128"/>
      <c r="R438" s="128"/>
      <c r="S438" s="128"/>
      <c r="T438" s="128"/>
      <c r="U438" s="128"/>
      <c r="V438" s="128"/>
      <c r="W438" s="128"/>
      <c r="X438" s="128"/>
      <c r="Y438" s="128"/>
      <c r="Z438" s="128"/>
    </row>
    <row r="439" spans="1:26" ht="13.5" customHeight="1">
      <c r="A439" s="128"/>
      <c r="B439" s="128"/>
      <c r="C439" s="28"/>
      <c r="D439" s="28"/>
      <c r="E439" s="128"/>
      <c r="F439" s="128"/>
      <c r="G439" s="128"/>
      <c r="H439" s="128"/>
      <c r="I439" s="128"/>
      <c r="J439" s="128"/>
      <c r="K439" s="128"/>
      <c r="L439" s="128"/>
      <c r="M439" s="128"/>
      <c r="N439" s="128"/>
      <c r="O439" s="128"/>
      <c r="P439" s="128"/>
      <c r="Q439" s="128"/>
      <c r="R439" s="128"/>
      <c r="S439" s="128"/>
      <c r="T439" s="128"/>
      <c r="U439" s="128"/>
      <c r="V439" s="128"/>
      <c r="W439" s="128"/>
      <c r="X439" s="128"/>
      <c r="Y439" s="128"/>
      <c r="Z439" s="128"/>
    </row>
    <row r="440" spans="1:26" ht="13.5" customHeight="1">
      <c r="A440" s="128"/>
      <c r="B440" s="128"/>
      <c r="C440" s="28"/>
      <c r="D440" s="28"/>
      <c r="E440" s="128"/>
      <c r="F440" s="128"/>
      <c r="G440" s="128"/>
      <c r="H440" s="128"/>
      <c r="I440" s="128"/>
      <c r="J440" s="128"/>
      <c r="K440" s="128"/>
      <c r="L440" s="128"/>
      <c r="M440" s="128"/>
      <c r="N440" s="128"/>
      <c r="O440" s="128"/>
      <c r="P440" s="128"/>
      <c r="Q440" s="128"/>
      <c r="R440" s="128"/>
      <c r="S440" s="128"/>
      <c r="T440" s="128"/>
      <c r="U440" s="128"/>
      <c r="V440" s="128"/>
      <c r="W440" s="128"/>
      <c r="X440" s="128"/>
      <c r="Y440" s="128"/>
      <c r="Z440" s="128"/>
    </row>
    <row r="441" spans="1:26" ht="13.5" customHeight="1">
      <c r="A441" s="128"/>
      <c r="B441" s="128"/>
      <c r="C441" s="28"/>
      <c r="D441" s="28"/>
      <c r="E441" s="128"/>
      <c r="F441" s="128"/>
      <c r="G441" s="128"/>
      <c r="H441" s="128"/>
      <c r="I441" s="128"/>
      <c r="J441" s="128"/>
      <c r="K441" s="128"/>
      <c r="L441" s="128"/>
      <c r="M441" s="128"/>
      <c r="N441" s="128"/>
      <c r="O441" s="128"/>
      <c r="P441" s="128"/>
      <c r="Q441" s="128"/>
      <c r="R441" s="128"/>
      <c r="S441" s="128"/>
      <c r="T441" s="128"/>
      <c r="U441" s="128"/>
      <c r="V441" s="128"/>
      <c r="W441" s="128"/>
      <c r="X441" s="128"/>
      <c r="Y441" s="128"/>
      <c r="Z441" s="128"/>
    </row>
    <row r="442" spans="1:26" ht="13.5" customHeight="1">
      <c r="A442" s="128"/>
      <c r="B442" s="128"/>
      <c r="C442" s="28"/>
      <c r="D442" s="28"/>
      <c r="E442" s="128"/>
      <c r="F442" s="128"/>
      <c r="G442" s="128"/>
      <c r="H442" s="128"/>
      <c r="I442" s="128"/>
      <c r="J442" s="128"/>
      <c r="K442" s="128"/>
      <c r="L442" s="128"/>
      <c r="M442" s="128"/>
      <c r="N442" s="128"/>
      <c r="O442" s="128"/>
      <c r="P442" s="128"/>
      <c r="Q442" s="128"/>
      <c r="R442" s="128"/>
      <c r="S442" s="128"/>
      <c r="T442" s="128"/>
      <c r="U442" s="128"/>
      <c r="V442" s="128"/>
      <c r="W442" s="128"/>
      <c r="X442" s="128"/>
      <c r="Y442" s="128"/>
      <c r="Z442" s="128"/>
    </row>
    <row r="443" spans="1:26" ht="13.5" customHeight="1">
      <c r="A443" s="128"/>
      <c r="B443" s="128"/>
      <c r="C443" s="28"/>
      <c r="D443" s="28"/>
      <c r="E443" s="128"/>
      <c r="F443" s="128"/>
      <c r="G443" s="128"/>
      <c r="H443" s="128"/>
      <c r="I443" s="128"/>
      <c r="J443" s="128"/>
      <c r="K443" s="128"/>
      <c r="L443" s="128"/>
      <c r="M443" s="128"/>
      <c r="N443" s="128"/>
      <c r="O443" s="128"/>
      <c r="P443" s="128"/>
      <c r="Q443" s="128"/>
      <c r="R443" s="128"/>
      <c r="S443" s="128"/>
      <c r="T443" s="128"/>
      <c r="U443" s="128"/>
      <c r="V443" s="128"/>
      <c r="W443" s="128"/>
      <c r="X443" s="128"/>
      <c r="Y443" s="128"/>
      <c r="Z443" s="128"/>
    </row>
    <row r="444" spans="1:26" ht="13.5" customHeight="1">
      <c r="A444" s="128"/>
      <c r="B444" s="128"/>
      <c r="C444" s="28"/>
      <c r="D444" s="28"/>
      <c r="E444" s="128"/>
      <c r="F444" s="128"/>
      <c r="G444" s="128"/>
      <c r="H444" s="128"/>
      <c r="I444" s="128"/>
      <c r="J444" s="128"/>
      <c r="K444" s="128"/>
      <c r="L444" s="128"/>
      <c r="M444" s="128"/>
      <c r="N444" s="128"/>
      <c r="O444" s="128"/>
      <c r="P444" s="128"/>
      <c r="Q444" s="128"/>
      <c r="R444" s="128"/>
      <c r="S444" s="128"/>
      <c r="T444" s="128"/>
      <c r="U444" s="128"/>
      <c r="V444" s="128"/>
      <c r="W444" s="128"/>
      <c r="X444" s="128"/>
      <c r="Y444" s="128"/>
      <c r="Z444" s="128"/>
    </row>
    <row r="445" spans="1:26" ht="13.5" customHeight="1">
      <c r="A445" s="128"/>
      <c r="B445" s="128"/>
      <c r="C445" s="28"/>
      <c r="D445" s="28"/>
      <c r="E445" s="128"/>
      <c r="F445" s="128"/>
      <c r="G445" s="128"/>
      <c r="H445" s="128"/>
      <c r="I445" s="128"/>
      <c r="J445" s="128"/>
      <c r="K445" s="128"/>
      <c r="L445" s="128"/>
      <c r="M445" s="128"/>
      <c r="N445" s="128"/>
      <c r="O445" s="128"/>
      <c r="P445" s="128"/>
      <c r="Q445" s="128"/>
      <c r="R445" s="128"/>
      <c r="S445" s="128"/>
      <c r="T445" s="128"/>
      <c r="U445" s="128"/>
      <c r="V445" s="128"/>
      <c r="W445" s="128"/>
      <c r="X445" s="128"/>
      <c r="Y445" s="128"/>
      <c r="Z445" s="128"/>
    </row>
    <row r="446" spans="1:26" ht="13.5" customHeight="1">
      <c r="A446" s="128"/>
      <c r="B446" s="128"/>
      <c r="C446" s="28"/>
      <c r="D446" s="28"/>
      <c r="E446" s="128"/>
      <c r="F446" s="128"/>
      <c r="G446" s="128"/>
      <c r="H446" s="128"/>
      <c r="I446" s="128"/>
      <c r="J446" s="128"/>
      <c r="K446" s="128"/>
      <c r="L446" s="128"/>
      <c r="M446" s="128"/>
      <c r="N446" s="128"/>
      <c r="O446" s="128"/>
      <c r="P446" s="128"/>
      <c r="Q446" s="128"/>
      <c r="R446" s="128"/>
      <c r="S446" s="128"/>
      <c r="T446" s="128"/>
      <c r="U446" s="128"/>
      <c r="V446" s="128"/>
      <c r="W446" s="128"/>
      <c r="X446" s="128"/>
      <c r="Y446" s="128"/>
      <c r="Z446" s="128"/>
    </row>
    <row r="447" spans="1:26" ht="13.5" customHeight="1">
      <c r="A447" s="128"/>
      <c r="B447" s="128"/>
      <c r="C447" s="28"/>
      <c r="D447" s="28"/>
      <c r="E447" s="128"/>
      <c r="F447" s="128"/>
      <c r="G447" s="128"/>
      <c r="H447" s="128"/>
      <c r="I447" s="128"/>
      <c r="J447" s="128"/>
      <c r="K447" s="128"/>
      <c r="L447" s="128"/>
      <c r="M447" s="128"/>
      <c r="N447" s="128"/>
      <c r="O447" s="128"/>
      <c r="P447" s="128"/>
      <c r="Q447" s="128"/>
      <c r="R447" s="128"/>
      <c r="S447" s="128"/>
      <c r="T447" s="128"/>
      <c r="U447" s="128"/>
      <c r="V447" s="128"/>
      <c r="W447" s="128"/>
      <c r="X447" s="128"/>
      <c r="Y447" s="128"/>
      <c r="Z447" s="128"/>
    </row>
    <row r="448" spans="1:26" ht="13.5" customHeight="1">
      <c r="A448" s="128"/>
      <c r="B448" s="128"/>
      <c r="C448" s="28"/>
      <c r="D448" s="28"/>
      <c r="E448" s="128"/>
      <c r="F448" s="128"/>
      <c r="G448" s="128"/>
      <c r="H448" s="128"/>
      <c r="I448" s="128"/>
      <c r="J448" s="128"/>
      <c r="K448" s="128"/>
      <c r="L448" s="128"/>
      <c r="M448" s="128"/>
      <c r="N448" s="128"/>
      <c r="O448" s="128"/>
      <c r="P448" s="128"/>
      <c r="Q448" s="128"/>
      <c r="R448" s="128"/>
      <c r="S448" s="128"/>
      <c r="T448" s="128"/>
      <c r="U448" s="128"/>
      <c r="V448" s="128"/>
      <c r="W448" s="128"/>
      <c r="X448" s="128"/>
      <c r="Y448" s="128"/>
      <c r="Z448" s="128"/>
    </row>
    <row r="449" spans="1:26" ht="13.5" customHeight="1">
      <c r="A449" s="128"/>
      <c r="B449" s="128"/>
      <c r="C449" s="28"/>
      <c r="D449" s="28"/>
      <c r="E449" s="128"/>
      <c r="F449" s="128"/>
      <c r="G449" s="128"/>
      <c r="H449" s="128"/>
      <c r="I449" s="128"/>
      <c r="J449" s="128"/>
      <c r="K449" s="128"/>
      <c r="L449" s="128"/>
      <c r="M449" s="128"/>
      <c r="N449" s="128"/>
      <c r="O449" s="128"/>
      <c r="P449" s="128"/>
      <c r="Q449" s="128"/>
      <c r="R449" s="128"/>
      <c r="S449" s="128"/>
      <c r="T449" s="128"/>
      <c r="U449" s="128"/>
      <c r="V449" s="128"/>
      <c r="W449" s="128"/>
      <c r="X449" s="128"/>
      <c r="Y449" s="128"/>
      <c r="Z449" s="128"/>
    </row>
    <row r="450" spans="1:26" ht="13.5" customHeight="1">
      <c r="A450" s="128"/>
      <c r="B450" s="128"/>
      <c r="C450" s="28"/>
      <c r="D450" s="28"/>
      <c r="E450" s="128"/>
      <c r="F450" s="128"/>
      <c r="G450" s="128"/>
      <c r="H450" s="128"/>
      <c r="I450" s="128"/>
      <c r="J450" s="128"/>
      <c r="K450" s="128"/>
      <c r="L450" s="128"/>
      <c r="M450" s="128"/>
      <c r="N450" s="128"/>
      <c r="O450" s="128"/>
      <c r="P450" s="128"/>
      <c r="Q450" s="128"/>
      <c r="R450" s="128"/>
      <c r="S450" s="128"/>
      <c r="T450" s="128"/>
      <c r="U450" s="128"/>
      <c r="V450" s="128"/>
      <c r="W450" s="128"/>
      <c r="X450" s="128"/>
      <c r="Y450" s="128"/>
      <c r="Z450" s="128"/>
    </row>
    <row r="451" spans="1:26" ht="13.5" customHeight="1">
      <c r="A451" s="128"/>
      <c r="B451" s="128"/>
      <c r="C451" s="28"/>
      <c r="D451" s="28"/>
      <c r="E451" s="128"/>
      <c r="F451" s="128"/>
      <c r="G451" s="128"/>
      <c r="H451" s="128"/>
      <c r="I451" s="128"/>
      <c r="J451" s="128"/>
      <c r="K451" s="128"/>
      <c r="L451" s="128"/>
      <c r="M451" s="128"/>
      <c r="N451" s="128"/>
      <c r="O451" s="128"/>
      <c r="P451" s="128"/>
      <c r="Q451" s="128"/>
      <c r="R451" s="128"/>
      <c r="S451" s="128"/>
      <c r="T451" s="128"/>
      <c r="U451" s="128"/>
      <c r="V451" s="128"/>
      <c r="W451" s="128"/>
      <c r="X451" s="128"/>
      <c r="Y451" s="128"/>
      <c r="Z451" s="128"/>
    </row>
    <row r="452" spans="1:26" ht="13.5" customHeight="1">
      <c r="A452" s="128"/>
      <c r="B452" s="128"/>
      <c r="C452" s="28"/>
      <c r="D452" s="28"/>
      <c r="E452" s="128"/>
      <c r="F452" s="128"/>
      <c r="G452" s="128"/>
      <c r="H452" s="128"/>
      <c r="I452" s="128"/>
      <c r="J452" s="128"/>
      <c r="K452" s="128"/>
      <c r="L452" s="128"/>
      <c r="M452" s="128"/>
      <c r="N452" s="128"/>
      <c r="O452" s="128"/>
      <c r="P452" s="128"/>
      <c r="Q452" s="128"/>
      <c r="R452" s="128"/>
      <c r="S452" s="128"/>
      <c r="T452" s="128"/>
      <c r="U452" s="128"/>
      <c r="V452" s="128"/>
      <c r="W452" s="128"/>
      <c r="X452" s="128"/>
      <c r="Y452" s="128"/>
      <c r="Z452" s="128"/>
    </row>
    <row r="453" spans="1:26" ht="13.5" customHeight="1">
      <c r="A453" s="128"/>
      <c r="B453" s="128"/>
      <c r="C453" s="28"/>
      <c r="D453" s="28"/>
      <c r="E453" s="128"/>
      <c r="F453" s="128"/>
      <c r="G453" s="128"/>
      <c r="H453" s="128"/>
      <c r="I453" s="128"/>
      <c r="J453" s="128"/>
      <c r="K453" s="128"/>
      <c r="L453" s="128"/>
      <c r="M453" s="128"/>
      <c r="N453" s="128"/>
      <c r="O453" s="128"/>
      <c r="P453" s="128"/>
      <c r="Q453" s="128"/>
      <c r="R453" s="128"/>
      <c r="S453" s="128"/>
      <c r="T453" s="128"/>
      <c r="U453" s="128"/>
      <c r="V453" s="128"/>
      <c r="W453" s="128"/>
      <c r="X453" s="128"/>
      <c r="Y453" s="128"/>
      <c r="Z453" s="128"/>
    </row>
    <row r="454" spans="1:26" ht="13.5" customHeight="1">
      <c r="A454" s="128"/>
      <c r="B454" s="128"/>
      <c r="C454" s="28"/>
      <c r="D454" s="28"/>
      <c r="E454" s="128"/>
      <c r="F454" s="128"/>
      <c r="G454" s="128"/>
      <c r="H454" s="128"/>
      <c r="I454" s="128"/>
      <c r="J454" s="128"/>
      <c r="K454" s="128"/>
      <c r="L454" s="128"/>
      <c r="M454" s="128"/>
      <c r="N454" s="128"/>
      <c r="O454" s="128"/>
      <c r="P454" s="128"/>
      <c r="Q454" s="128"/>
      <c r="R454" s="128"/>
      <c r="S454" s="128"/>
      <c r="T454" s="128"/>
      <c r="U454" s="128"/>
      <c r="V454" s="128"/>
      <c r="W454" s="128"/>
      <c r="X454" s="128"/>
      <c r="Y454" s="128"/>
      <c r="Z454" s="128"/>
    </row>
    <row r="455" spans="1:26" ht="13.5" customHeight="1">
      <c r="A455" s="128"/>
      <c r="B455" s="128"/>
      <c r="C455" s="28"/>
      <c r="D455" s="28"/>
      <c r="E455" s="128"/>
      <c r="F455" s="128"/>
      <c r="G455" s="128"/>
      <c r="H455" s="128"/>
      <c r="I455" s="128"/>
      <c r="J455" s="128"/>
      <c r="K455" s="128"/>
      <c r="L455" s="128"/>
      <c r="M455" s="128"/>
      <c r="N455" s="128"/>
      <c r="O455" s="128"/>
      <c r="P455" s="128"/>
      <c r="Q455" s="128"/>
      <c r="R455" s="128"/>
      <c r="S455" s="128"/>
      <c r="T455" s="128"/>
      <c r="U455" s="128"/>
      <c r="V455" s="128"/>
      <c r="W455" s="128"/>
      <c r="X455" s="128"/>
      <c r="Y455" s="128"/>
      <c r="Z455" s="128"/>
    </row>
    <row r="456" spans="1:26" ht="13.5" customHeight="1">
      <c r="A456" s="128"/>
      <c r="B456" s="128"/>
      <c r="C456" s="28"/>
      <c r="D456" s="28"/>
      <c r="E456" s="128"/>
      <c r="F456" s="128"/>
      <c r="G456" s="128"/>
      <c r="H456" s="128"/>
      <c r="I456" s="128"/>
      <c r="J456" s="128"/>
      <c r="K456" s="128"/>
      <c r="L456" s="128"/>
      <c r="M456" s="128"/>
      <c r="N456" s="128"/>
      <c r="O456" s="128"/>
      <c r="P456" s="128"/>
      <c r="Q456" s="128"/>
      <c r="R456" s="128"/>
      <c r="S456" s="128"/>
      <c r="T456" s="128"/>
      <c r="U456" s="128"/>
      <c r="V456" s="128"/>
      <c r="W456" s="128"/>
      <c r="X456" s="128"/>
      <c r="Y456" s="128"/>
      <c r="Z456" s="128"/>
    </row>
    <row r="457" spans="1:26" ht="13.5" customHeight="1">
      <c r="A457" s="128"/>
      <c r="B457" s="128"/>
      <c r="C457" s="28"/>
      <c r="D457" s="28"/>
      <c r="E457" s="128"/>
      <c r="F457" s="128"/>
      <c r="G457" s="128"/>
      <c r="H457" s="128"/>
      <c r="I457" s="128"/>
      <c r="J457" s="128"/>
      <c r="K457" s="128"/>
      <c r="L457" s="128"/>
      <c r="M457" s="128"/>
      <c r="N457" s="128"/>
      <c r="O457" s="128"/>
      <c r="P457" s="128"/>
      <c r="Q457" s="128"/>
      <c r="R457" s="128"/>
      <c r="S457" s="128"/>
      <c r="T457" s="128"/>
      <c r="U457" s="128"/>
      <c r="V457" s="128"/>
      <c r="W457" s="128"/>
      <c r="X457" s="128"/>
      <c r="Y457" s="128"/>
      <c r="Z457" s="128"/>
    </row>
    <row r="458" spans="1:26" ht="13.5" customHeight="1">
      <c r="A458" s="128"/>
      <c r="B458" s="128"/>
      <c r="C458" s="28"/>
      <c r="D458" s="28"/>
      <c r="E458" s="128"/>
      <c r="F458" s="128"/>
      <c r="G458" s="128"/>
      <c r="H458" s="128"/>
      <c r="I458" s="128"/>
      <c r="J458" s="128"/>
      <c r="K458" s="128"/>
      <c r="L458" s="128"/>
      <c r="M458" s="128"/>
      <c r="N458" s="128"/>
      <c r="O458" s="128"/>
      <c r="P458" s="128"/>
      <c r="Q458" s="128"/>
      <c r="R458" s="128"/>
      <c r="S458" s="128"/>
      <c r="T458" s="128"/>
      <c r="U458" s="128"/>
      <c r="V458" s="128"/>
      <c r="W458" s="128"/>
      <c r="X458" s="128"/>
      <c r="Y458" s="128"/>
      <c r="Z458" s="128"/>
    </row>
    <row r="459" spans="1:26" ht="13.5" customHeight="1">
      <c r="A459" s="128"/>
      <c r="B459" s="128"/>
      <c r="C459" s="28"/>
      <c r="D459" s="28"/>
      <c r="E459" s="128"/>
      <c r="F459" s="128"/>
      <c r="G459" s="128"/>
      <c r="H459" s="128"/>
      <c r="I459" s="128"/>
      <c r="J459" s="128"/>
      <c r="K459" s="128"/>
      <c r="L459" s="128"/>
      <c r="M459" s="128"/>
      <c r="N459" s="128"/>
      <c r="O459" s="128"/>
      <c r="P459" s="128"/>
      <c r="Q459" s="128"/>
      <c r="R459" s="128"/>
      <c r="S459" s="128"/>
      <c r="T459" s="128"/>
      <c r="U459" s="128"/>
      <c r="V459" s="128"/>
      <c r="W459" s="128"/>
      <c r="X459" s="128"/>
      <c r="Y459" s="128"/>
      <c r="Z459" s="128"/>
    </row>
    <row r="460" spans="1:26" ht="13.5" customHeight="1">
      <c r="A460" s="128"/>
      <c r="B460" s="128"/>
      <c r="C460" s="28"/>
      <c r="D460" s="28"/>
      <c r="E460" s="128"/>
      <c r="F460" s="128"/>
      <c r="G460" s="128"/>
      <c r="H460" s="128"/>
      <c r="I460" s="128"/>
      <c r="J460" s="128"/>
      <c r="K460" s="128"/>
      <c r="L460" s="128"/>
      <c r="M460" s="128"/>
      <c r="N460" s="128"/>
      <c r="O460" s="128"/>
      <c r="P460" s="128"/>
      <c r="Q460" s="128"/>
      <c r="R460" s="128"/>
      <c r="S460" s="128"/>
      <c r="T460" s="128"/>
      <c r="U460" s="128"/>
      <c r="V460" s="128"/>
      <c r="W460" s="128"/>
      <c r="X460" s="128"/>
      <c r="Y460" s="128"/>
      <c r="Z460" s="128"/>
    </row>
    <row r="461" spans="1:26" ht="13.5" customHeight="1">
      <c r="A461" s="128"/>
      <c r="B461" s="128"/>
      <c r="C461" s="28"/>
      <c r="D461" s="28"/>
      <c r="E461" s="128"/>
      <c r="F461" s="128"/>
      <c r="G461" s="128"/>
      <c r="H461" s="128"/>
      <c r="I461" s="128"/>
      <c r="J461" s="128"/>
      <c r="K461" s="128"/>
      <c r="L461" s="128"/>
      <c r="M461" s="128"/>
      <c r="N461" s="128"/>
      <c r="O461" s="128"/>
      <c r="P461" s="128"/>
      <c r="Q461" s="128"/>
      <c r="R461" s="128"/>
      <c r="S461" s="128"/>
      <c r="T461" s="128"/>
      <c r="U461" s="128"/>
      <c r="V461" s="128"/>
      <c r="W461" s="128"/>
      <c r="X461" s="128"/>
      <c r="Y461" s="128"/>
      <c r="Z461" s="128"/>
    </row>
    <row r="462" spans="1:26" ht="13.5" customHeight="1">
      <c r="A462" s="128"/>
      <c r="B462" s="128"/>
      <c r="C462" s="28"/>
      <c r="D462" s="28"/>
      <c r="E462" s="128"/>
      <c r="F462" s="128"/>
      <c r="G462" s="128"/>
      <c r="H462" s="128"/>
      <c r="I462" s="128"/>
      <c r="J462" s="128"/>
      <c r="K462" s="128"/>
      <c r="L462" s="128"/>
      <c r="M462" s="128"/>
      <c r="N462" s="128"/>
      <c r="O462" s="128"/>
      <c r="P462" s="128"/>
      <c r="Q462" s="128"/>
      <c r="R462" s="128"/>
      <c r="S462" s="128"/>
      <c r="T462" s="128"/>
      <c r="U462" s="128"/>
      <c r="V462" s="128"/>
      <c r="W462" s="128"/>
      <c r="X462" s="128"/>
      <c r="Y462" s="128"/>
      <c r="Z462" s="128"/>
    </row>
    <row r="463" spans="1:26" ht="13.5" customHeight="1">
      <c r="A463" s="128"/>
      <c r="B463" s="128"/>
      <c r="C463" s="28"/>
      <c r="D463" s="28"/>
      <c r="E463" s="128"/>
      <c r="F463" s="128"/>
      <c r="G463" s="128"/>
      <c r="H463" s="128"/>
      <c r="I463" s="128"/>
      <c r="J463" s="128"/>
      <c r="K463" s="128"/>
      <c r="L463" s="128"/>
      <c r="M463" s="128"/>
      <c r="N463" s="128"/>
      <c r="O463" s="128"/>
      <c r="P463" s="128"/>
      <c r="Q463" s="128"/>
      <c r="R463" s="128"/>
      <c r="S463" s="128"/>
      <c r="T463" s="128"/>
      <c r="U463" s="128"/>
      <c r="V463" s="128"/>
      <c r="W463" s="128"/>
      <c r="X463" s="128"/>
      <c r="Y463" s="128"/>
      <c r="Z463" s="128"/>
    </row>
    <row r="464" spans="1:26" ht="13.5" customHeight="1">
      <c r="A464" s="128"/>
      <c r="B464" s="128"/>
      <c r="C464" s="28"/>
      <c r="D464" s="28"/>
      <c r="E464" s="128"/>
      <c r="F464" s="128"/>
      <c r="G464" s="128"/>
      <c r="H464" s="128"/>
      <c r="I464" s="128"/>
      <c r="J464" s="128"/>
      <c r="K464" s="128"/>
      <c r="L464" s="128"/>
      <c r="M464" s="128"/>
      <c r="N464" s="128"/>
      <c r="O464" s="128"/>
      <c r="P464" s="128"/>
      <c r="Q464" s="128"/>
      <c r="R464" s="128"/>
      <c r="S464" s="128"/>
      <c r="T464" s="128"/>
      <c r="U464" s="128"/>
      <c r="V464" s="128"/>
      <c r="W464" s="128"/>
      <c r="X464" s="128"/>
      <c r="Y464" s="128"/>
      <c r="Z464" s="128"/>
    </row>
    <row r="465" spans="1:26" ht="13.5" customHeight="1">
      <c r="A465" s="128"/>
      <c r="B465" s="128"/>
      <c r="C465" s="28"/>
      <c r="D465" s="28"/>
      <c r="E465" s="128"/>
      <c r="F465" s="128"/>
      <c r="G465" s="128"/>
      <c r="H465" s="128"/>
      <c r="I465" s="128"/>
      <c r="J465" s="128"/>
      <c r="K465" s="128"/>
      <c r="L465" s="128"/>
      <c r="M465" s="128"/>
      <c r="N465" s="128"/>
      <c r="O465" s="128"/>
      <c r="P465" s="128"/>
      <c r="Q465" s="128"/>
      <c r="R465" s="128"/>
      <c r="S465" s="128"/>
      <c r="T465" s="128"/>
      <c r="U465" s="128"/>
      <c r="V465" s="128"/>
      <c r="W465" s="128"/>
      <c r="X465" s="128"/>
      <c r="Y465" s="128"/>
      <c r="Z465" s="128"/>
    </row>
    <row r="466" spans="1:26" ht="13.5" customHeight="1">
      <c r="A466" s="128"/>
      <c r="B466" s="128"/>
      <c r="C466" s="28"/>
      <c r="D466" s="28"/>
      <c r="E466" s="128"/>
      <c r="F466" s="128"/>
      <c r="G466" s="128"/>
      <c r="H466" s="128"/>
      <c r="I466" s="128"/>
      <c r="J466" s="128"/>
      <c r="K466" s="128"/>
      <c r="L466" s="128"/>
      <c r="M466" s="128"/>
      <c r="N466" s="128"/>
      <c r="O466" s="128"/>
      <c r="P466" s="128"/>
      <c r="Q466" s="128"/>
      <c r="R466" s="128"/>
      <c r="S466" s="128"/>
      <c r="T466" s="128"/>
      <c r="U466" s="128"/>
      <c r="V466" s="128"/>
      <c r="W466" s="128"/>
      <c r="X466" s="128"/>
      <c r="Y466" s="128"/>
      <c r="Z466" s="128"/>
    </row>
    <row r="467" spans="1:26" ht="13.5" customHeight="1">
      <c r="A467" s="128"/>
      <c r="B467" s="128"/>
      <c r="C467" s="28"/>
      <c r="D467" s="28"/>
      <c r="E467" s="128"/>
      <c r="F467" s="128"/>
      <c r="G467" s="128"/>
      <c r="H467" s="128"/>
      <c r="I467" s="128"/>
      <c r="J467" s="128"/>
      <c r="K467" s="128"/>
      <c r="L467" s="128"/>
      <c r="M467" s="128"/>
      <c r="N467" s="128"/>
      <c r="O467" s="128"/>
      <c r="P467" s="128"/>
      <c r="Q467" s="128"/>
      <c r="R467" s="128"/>
      <c r="S467" s="128"/>
      <c r="T467" s="128"/>
      <c r="U467" s="128"/>
      <c r="V467" s="128"/>
      <c r="W467" s="128"/>
      <c r="X467" s="128"/>
      <c r="Y467" s="128"/>
      <c r="Z467" s="128"/>
    </row>
    <row r="468" spans="1:26" ht="13.5" customHeight="1">
      <c r="A468" s="128"/>
      <c r="B468" s="128"/>
      <c r="C468" s="28"/>
      <c r="D468" s="28"/>
      <c r="E468" s="128"/>
      <c r="F468" s="128"/>
      <c r="G468" s="128"/>
      <c r="H468" s="128"/>
      <c r="I468" s="128"/>
      <c r="J468" s="128"/>
      <c r="K468" s="128"/>
      <c r="L468" s="128"/>
      <c r="M468" s="128"/>
      <c r="N468" s="128"/>
      <c r="O468" s="128"/>
      <c r="P468" s="128"/>
      <c r="Q468" s="128"/>
      <c r="R468" s="128"/>
      <c r="S468" s="128"/>
      <c r="T468" s="128"/>
      <c r="U468" s="128"/>
      <c r="V468" s="128"/>
      <c r="W468" s="128"/>
      <c r="X468" s="128"/>
      <c r="Y468" s="128"/>
      <c r="Z468" s="128"/>
    </row>
    <row r="469" spans="1:26" ht="13.5" customHeight="1">
      <c r="A469" s="128"/>
      <c r="B469" s="128"/>
      <c r="C469" s="28"/>
      <c r="D469" s="28"/>
      <c r="E469" s="128"/>
      <c r="F469" s="128"/>
      <c r="G469" s="128"/>
      <c r="H469" s="128"/>
      <c r="I469" s="128"/>
      <c r="J469" s="128"/>
      <c r="K469" s="128"/>
      <c r="L469" s="128"/>
      <c r="M469" s="128"/>
      <c r="N469" s="128"/>
      <c r="O469" s="128"/>
      <c r="P469" s="128"/>
      <c r="Q469" s="128"/>
      <c r="R469" s="128"/>
      <c r="S469" s="128"/>
      <c r="T469" s="128"/>
      <c r="U469" s="128"/>
      <c r="V469" s="128"/>
      <c r="W469" s="128"/>
      <c r="X469" s="128"/>
      <c r="Y469" s="128"/>
      <c r="Z469" s="128"/>
    </row>
    <row r="470" spans="1:26" ht="13.5" customHeight="1">
      <c r="A470" s="128"/>
      <c r="B470" s="128"/>
      <c r="C470" s="28"/>
      <c r="D470" s="28"/>
      <c r="E470" s="128"/>
      <c r="F470" s="128"/>
      <c r="G470" s="128"/>
      <c r="H470" s="128"/>
      <c r="I470" s="128"/>
      <c r="J470" s="128"/>
      <c r="K470" s="128"/>
      <c r="L470" s="128"/>
      <c r="M470" s="128"/>
      <c r="N470" s="128"/>
      <c r="O470" s="128"/>
      <c r="P470" s="128"/>
      <c r="Q470" s="128"/>
      <c r="R470" s="128"/>
      <c r="S470" s="128"/>
      <c r="T470" s="128"/>
      <c r="U470" s="128"/>
      <c r="V470" s="128"/>
      <c r="W470" s="128"/>
      <c r="X470" s="128"/>
      <c r="Y470" s="128"/>
      <c r="Z470" s="128"/>
    </row>
    <row r="471" spans="1:26" ht="13.5" customHeight="1">
      <c r="A471" s="128"/>
      <c r="B471" s="128"/>
      <c r="C471" s="28"/>
      <c r="D471" s="28"/>
      <c r="E471" s="128"/>
      <c r="F471" s="128"/>
      <c r="G471" s="128"/>
      <c r="H471" s="128"/>
      <c r="I471" s="128"/>
      <c r="J471" s="128"/>
      <c r="K471" s="128"/>
      <c r="L471" s="128"/>
      <c r="M471" s="128"/>
      <c r="N471" s="128"/>
      <c r="O471" s="128"/>
      <c r="P471" s="128"/>
      <c r="Q471" s="128"/>
      <c r="R471" s="128"/>
      <c r="S471" s="128"/>
      <c r="T471" s="128"/>
      <c r="U471" s="128"/>
      <c r="V471" s="128"/>
      <c r="W471" s="128"/>
      <c r="X471" s="128"/>
      <c r="Y471" s="128"/>
      <c r="Z471" s="128"/>
    </row>
    <row r="472" spans="1:26" ht="13.5" customHeight="1">
      <c r="A472" s="128"/>
      <c r="B472" s="128"/>
      <c r="C472" s="28"/>
      <c r="D472" s="28"/>
      <c r="E472" s="128"/>
      <c r="F472" s="128"/>
      <c r="G472" s="128"/>
      <c r="H472" s="128"/>
      <c r="I472" s="128"/>
      <c r="J472" s="128"/>
      <c r="K472" s="128"/>
      <c r="L472" s="128"/>
      <c r="M472" s="128"/>
      <c r="N472" s="128"/>
      <c r="O472" s="128"/>
      <c r="P472" s="128"/>
      <c r="Q472" s="128"/>
      <c r="R472" s="128"/>
      <c r="S472" s="128"/>
      <c r="T472" s="128"/>
      <c r="U472" s="128"/>
      <c r="V472" s="128"/>
      <c r="W472" s="128"/>
      <c r="X472" s="128"/>
      <c r="Y472" s="128"/>
      <c r="Z472" s="128"/>
    </row>
    <row r="473" spans="1:26" ht="13.5" customHeight="1">
      <c r="A473" s="128"/>
      <c r="B473" s="128"/>
      <c r="C473" s="28"/>
      <c r="D473" s="28"/>
      <c r="E473" s="128"/>
      <c r="F473" s="128"/>
      <c r="G473" s="128"/>
      <c r="H473" s="128"/>
      <c r="I473" s="128"/>
      <c r="J473" s="128"/>
      <c r="K473" s="128"/>
      <c r="L473" s="128"/>
      <c r="M473" s="128"/>
      <c r="N473" s="128"/>
      <c r="O473" s="128"/>
      <c r="P473" s="128"/>
      <c r="Q473" s="128"/>
      <c r="R473" s="128"/>
      <c r="S473" s="128"/>
      <c r="T473" s="128"/>
      <c r="U473" s="128"/>
      <c r="V473" s="128"/>
      <c r="W473" s="128"/>
      <c r="X473" s="128"/>
      <c r="Y473" s="128"/>
      <c r="Z473" s="128"/>
    </row>
    <row r="474" spans="1:26" ht="13.5" customHeight="1">
      <c r="A474" s="128"/>
      <c r="B474" s="128"/>
      <c r="C474" s="28"/>
      <c r="D474" s="28"/>
      <c r="E474" s="128"/>
      <c r="F474" s="128"/>
      <c r="G474" s="128"/>
      <c r="H474" s="128"/>
      <c r="I474" s="128"/>
      <c r="J474" s="128"/>
      <c r="K474" s="128"/>
      <c r="L474" s="128"/>
      <c r="M474" s="128"/>
      <c r="N474" s="128"/>
      <c r="O474" s="128"/>
      <c r="P474" s="128"/>
      <c r="Q474" s="128"/>
      <c r="R474" s="128"/>
      <c r="S474" s="128"/>
      <c r="T474" s="128"/>
      <c r="U474" s="128"/>
      <c r="V474" s="128"/>
      <c r="W474" s="128"/>
      <c r="X474" s="128"/>
      <c r="Y474" s="128"/>
      <c r="Z474" s="128"/>
    </row>
    <row r="475" spans="1:26" ht="13.5" customHeight="1">
      <c r="A475" s="128"/>
      <c r="B475" s="128"/>
      <c r="C475" s="28"/>
      <c r="D475" s="28"/>
      <c r="E475" s="128"/>
      <c r="F475" s="128"/>
      <c r="G475" s="128"/>
      <c r="H475" s="128"/>
      <c r="I475" s="128"/>
      <c r="J475" s="128"/>
      <c r="K475" s="128"/>
      <c r="L475" s="128"/>
      <c r="M475" s="128"/>
      <c r="N475" s="128"/>
      <c r="O475" s="128"/>
      <c r="P475" s="128"/>
      <c r="Q475" s="128"/>
      <c r="R475" s="128"/>
      <c r="S475" s="128"/>
      <c r="T475" s="128"/>
      <c r="U475" s="128"/>
      <c r="V475" s="128"/>
      <c r="W475" s="128"/>
      <c r="X475" s="128"/>
      <c r="Y475" s="128"/>
      <c r="Z475" s="128"/>
    </row>
    <row r="476" spans="1:26" ht="13.5" customHeight="1">
      <c r="A476" s="128"/>
      <c r="B476" s="128"/>
      <c r="C476" s="28"/>
      <c r="D476" s="28"/>
      <c r="E476" s="128"/>
      <c r="F476" s="128"/>
      <c r="G476" s="128"/>
      <c r="H476" s="128"/>
      <c r="I476" s="128"/>
      <c r="J476" s="128"/>
      <c r="K476" s="128"/>
      <c r="L476" s="128"/>
      <c r="M476" s="128"/>
      <c r="N476" s="128"/>
      <c r="O476" s="128"/>
      <c r="P476" s="128"/>
      <c r="Q476" s="128"/>
      <c r="R476" s="128"/>
      <c r="S476" s="128"/>
      <c r="T476" s="128"/>
      <c r="U476" s="128"/>
      <c r="V476" s="128"/>
      <c r="W476" s="128"/>
      <c r="X476" s="128"/>
      <c r="Y476" s="128"/>
      <c r="Z476" s="128"/>
    </row>
    <row r="477" spans="1:26" ht="13.5" customHeight="1">
      <c r="A477" s="128"/>
      <c r="B477" s="128"/>
      <c r="C477" s="28"/>
      <c r="D477" s="28"/>
      <c r="E477" s="128"/>
      <c r="F477" s="128"/>
      <c r="G477" s="128"/>
      <c r="H477" s="128"/>
      <c r="I477" s="128"/>
      <c r="J477" s="128"/>
      <c r="K477" s="128"/>
      <c r="L477" s="128"/>
      <c r="M477" s="128"/>
      <c r="N477" s="128"/>
      <c r="O477" s="128"/>
      <c r="P477" s="128"/>
      <c r="Q477" s="128"/>
      <c r="R477" s="128"/>
      <c r="S477" s="128"/>
      <c r="T477" s="128"/>
      <c r="U477" s="128"/>
      <c r="V477" s="128"/>
      <c r="W477" s="128"/>
      <c r="X477" s="128"/>
      <c r="Y477" s="128"/>
      <c r="Z477" s="128"/>
    </row>
    <row r="478" spans="1:26" ht="13.5" customHeight="1">
      <c r="A478" s="128"/>
      <c r="B478" s="128"/>
      <c r="C478" s="28"/>
      <c r="D478" s="28"/>
      <c r="E478" s="128"/>
      <c r="F478" s="128"/>
      <c r="G478" s="128"/>
      <c r="H478" s="128"/>
      <c r="I478" s="128"/>
      <c r="J478" s="128"/>
      <c r="K478" s="128"/>
      <c r="L478" s="128"/>
      <c r="M478" s="128"/>
      <c r="N478" s="128"/>
      <c r="O478" s="128"/>
      <c r="P478" s="128"/>
      <c r="Q478" s="128"/>
      <c r="R478" s="128"/>
      <c r="S478" s="128"/>
      <c r="T478" s="128"/>
      <c r="U478" s="128"/>
      <c r="V478" s="128"/>
      <c r="W478" s="128"/>
      <c r="X478" s="128"/>
      <c r="Y478" s="128"/>
      <c r="Z478" s="128"/>
    </row>
    <row r="479" spans="1:26" ht="13.5" customHeight="1">
      <c r="A479" s="128"/>
      <c r="B479" s="128"/>
      <c r="C479" s="28"/>
      <c r="D479" s="28"/>
      <c r="E479" s="128"/>
      <c r="F479" s="128"/>
      <c r="G479" s="128"/>
      <c r="H479" s="128"/>
      <c r="I479" s="128"/>
      <c r="J479" s="128"/>
      <c r="K479" s="128"/>
      <c r="L479" s="128"/>
      <c r="M479" s="128"/>
      <c r="N479" s="128"/>
      <c r="O479" s="128"/>
      <c r="P479" s="128"/>
      <c r="Q479" s="128"/>
      <c r="R479" s="128"/>
      <c r="S479" s="128"/>
      <c r="T479" s="128"/>
      <c r="U479" s="128"/>
      <c r="V479" s="128"/>
      <c r="W479" s="128"/>
      <c r="X479" s="128"/>
      <c r="Y479" s="128"/>
      <c r="Z479" s="128"/>
    </row>
    <row r="480" spans="1:26" ht="13.5" customHeight="1">
      <c r="A480" s="128"/>
      <c r="B480" s="128"/>
      <c r="C480" s="28"/>
      <c r="D480" s="28"/>
      <c r="E480" s="128"/>
      <c r="F480" s="128"/>
      <c r="G480" s="128"/>
      <c r="H480" s="128"/>
      <c r="I480" s="128"/>
      <c r="J480" s="128"/>
      <c r="K480" s="128"/>
      <c r="L480" s="128"/>
      <c r="M480" s="128"/>
      <c r="N480" s="128"/>
      <c r="O480" s="128"/>
      <c r="P480" s="128"/>
      <c r="Q480" s="128"/>
      <c r="R480" s="128"/>
      <c r="S480" s="128"/>
      <c r="T480" s="128"/>
      <c r="U480" s="128"/>
      <c r="V480" s="128"/>
      <c r="W480" s="128"/>
      <c r="X480" s="128"/>
      <c r="Y480" s="128"/>
      <c r="Z480" s="128"/>
    </row>
    <row r="481" spans="1:26" ht="13.5" customHeight="1">
      <c r="A481" s="128"/>
      <c r="B481" s="128"/>
      <c r="C481" s="28"/>
      <c r="D481" s="28"/>
      <c r="E481" s="128"/>
      <c r="F481" s="128"/>
      <c r="G481" s="128"/>
      <c r="H481" s="128"/>
      <c r="I481" s="128"/>
      <c r="J481" s="128"/>
      <c r="K481" s="128"/>
      <c r="L481" s="128"/>
      <c r="M481" s="128"/>
      <c r="N481" s="128"/>
      <c r="O481" s="128"/>
      <c r="P481" s="128"/>
      <c r="Q481" s="128"/>
      <c r="R481" s="128"/>
      <c r="S481" s="128"/>
      <c r="T481" s="128"/>
      <c r="U481" s="128"/>
      <c r="V481" s="128"/>
      <c r="W481" s="128"/>
      <c r="X481" s="128"/>
      <c r="Y481" s="128"/>
      <c r="Z481" s="128"/>
    </row>
    <row r="482" spans="1:26" ht="13.5" customHeight="1">
      <c r="A482" s="128"/>
      <c r="B482" s="128"/>
      <c r="C482" s="28"/>
      <c r="D482" s="28"/>
      <c r="E482" s="128"/>
      <c r="F482" s="128"/>
      <c r="G482" s="128"/>
      <c r="H482" s="128"/>
      <c r="I482" s="128"/>
      <c r="J482" s="128"/>
      <c r="K482" s="128"/>
      <c r="L482" s="128"/>
      <c r="M482" s="128"/>
      <c r="N482" s="128"/>
      <c r="O482" s="128"/>
      <c r="P482" s="128"/>
      <c r="Q482" s="128"/>
      <c r="R482" s="128"/>
      <c r="S482" s="128"/>
      <c r="T482" s="128"/>
      <c r="U482" s="128"/>
      <c r="V482" s="128"/>
      <c r="W482" s="128"/>
      <c r="X482" s="128"/>
      <c r="Y482" s="128"/>
      <c r="Z482" s="128"/>
    </row>
    <row r="483" spans="1:26" ht="13.5" customHeight="1">
      <c r="A483" s="128"/>
      <c r="B483" s="128"/>
      <c r="C483" s="28"/>
      <c r="D483" s="28"/>
      <c r="E483" s="128"/>
      <c r="F483" s="128"/>
      <c r="G483" s="128"/>
      <c r="H483" s="128"/>
      <c r="I483" s="128"/>
      <c r="J483" s="128"/>
      <c r="K483" s="128"/>
      <c r="L483" s="128"/>
      <c r="M483" s="128"/>
      <c r="N483" s="128"/>
      <c r="O483" s="128"/>
      <c r="P483" s="128"/>
      <c r="Q483" s="128"/>
      <c r="R483" s="128"/>
      <c r="S483" s="128"/>
      <c r="T483" s="128"/>
      <c r="U483" s="128"/>
      <c r="V483" s="128"/>
      <c r="W483" s="128"/>
      <c r="X483" s="128"/>
      <c r="Y483" s="128"/>
      <c r="Z483" s="128"/>
    </row>
    <row r="484" spans="1:26" ht="13.5" customHeight="1">
      <c r="A484" s="128"/>
      <c r="B484" s="128"/>
      <c r="C484" s="28"/>
      <c r="D484" s="28"/>
      <c r="E484" s="128"/>
      <c r="F484" s="128"/>
      <c r="G484" s="128"/>
      <c r="H484" s="128"/>
      <c r="I484" s="128"/>
      <c r="J484" s="128"/>
      <c r="K484" s="128"/>
      <c r="L484" s="128"/>
      <c r="M484" s="128"/>
      <c r="N484" s="128"/>
      <c r="O484" s="128"/>
      <c r="P484" s="128"/>
      <c r="Q484" s="128"/>
      <c r="R484" s="128"/>
      <c r="S484" s="128"/>
      <c r="T484" s="128"/>
      <c r="U484" s="128"/>
      <c r="V484" s="128"/>
      <c r="W484" s="128"/>
      <c r="X484" s="128"/>
      <c r="Y484" s="128"/>
      <c r="Z484" s="128"/>
    </row>
    <row r="485" spans="1:26" ht="13.5" customHeight="1">
      <c r="A485" s="128"/>
      <c r="B485" s="128"/>
      <c r="C485" s="28"/>
      <c r="D485" s="28"/>
      <c r="E485" s="128"/>
      <c r="F485" s="128"/>
      <c r="G485" s="128"/>
      <c r="H485" s="128"/>
      <c r="I485" s="128"/>
      <c r="J485" s="128"/>
      <c r="K485" s="128"/>
      <c r="L485" s="128"/>
      <c r="M485" s="128"/>
      <c r="N485" s="128"/>
      <c r="O485" s="128"/>
      <c r="P485" s="128"/>
      <c r="Q485" s="128"/>
      <c r="R485" s="128"/>
      <c r="S485" s="128"/>
      <c r="T485" s="128"/>
      <c r="U485" s="128"/>
      <c r="V485" s="128"/>
      <c r="W485" s="128"/>
      <c r="X485" s="128"/>
      <c r="Y485" s="128"/>
      <c r="Z485" s="128"/>
    </row>
    <row r="486" spans="1:26" ht="13.5" customHeight="1">
      <c r="A486" s="128"/>
      <c r="B486" s="128"/>
      <c r="C486" s="28"/>
      <c r="D486" s="28"/>
      <c r="E486" s="128"/>
      <c r="F486" s="128"/>
      <c r="G486" s="128"/>
      <c r="H486" s="128"/>
      <c r="I486" s="128"/>
      <c r="J486" s="128"/>
      <c r="K486" s="128"/>
      <c r="L486" s="128"/>
      <c r="M486" s="128"/>
      <c r="N486" s="128"/>
      <c r="O486" s="128"/>
      <c r="P486" s="128"/>
      <c r="Q486" s="128"/>
      <c r="R486" s="128"/>
      <c r="S486" s="128"/>
      <c r="T486" s="128"/>
      <c r="U486" s="128"/>
      <c r="V486" s="128"/>
      <c r="W486" s="128"/>
      <c r="X486" s="128"/>
      <c r="Y486" s="128"/>
      <c r="Z486" s="128"/>
    </row>
    <row r="487" spans="1:26" ht="13.5" customHeight="1">
      <c r="A487" s="128"/>
      <c r="B487" s="128"/>
      <c r="C487" s="28"/>
      <c r="D487" s="28"/>
      <c r="E487" s="128"/>
      <c r="F487" s="128"/>
      <c r="G487" s="128"/>
      <c r="H487" s="128"/>
      <c r="I487" s="128"/>
      <c r="J487" s="128"/>
      <c r="K487" s="128"/>
      <c r="L487" s="128"/>
      <c r="M487" s="128"/>
      <c r="N487" s="128"/>
      <c r="O487" s="128"/>
      <c r="P487" s="128"/>
      <c r="Q487" s="128"/>
      <c r="R487" s="128"/>
      <c r="S487" s="128"/>
      <c r="T487" s="128"/>
      <c r="U487" s="128"/>
      <c r="V487" s="128"/>
      <c r="W487" s="128"/>
      <c r="X487" s="128"/>
      <c r="Y487" s="128"/>
      <c r="Z487" s="128"/>
    </row>
    <row r="488" spans="1:26" ht="13.5" customHeight="1">
      <c r="A488" s="128"/>
      <c r="B488" s="128"/>
      <c r="C488" s="28"/>
      <c r="D488" s="28"/>
      <c r="E488" s="128"/>
      <c r="F488" s="128"/>
      <c r="G488" s="128"/>
      <c r="H488" s="128"/>
      <c r="I488" s="128"/>
      <c r="J488" s="128"/>
      <c r="K488" s="128"/>
      <c r="L488" s="128"/>
      <c r="M488" s="128"/>
      <c r="N488" s="128"/>
      <c r="O488" s="128"/>
      <c r="P488" s="128"/>
      <c r="Q488" s="128"/>
      <c r="R488" s="128"/>
      <c r="S488" s="128"/>
      <c r="T488" s="128"/>
      <c r="U488" s="128"/>
      <c r="V488" s="128"/>
      <c r="W488" s="128"/>
      <c r="X488" s="128"/>
      <c r="Y488" s="128"/>
      <c r="Z488" s="128"/>
    </row>
    <row r="489" spans="1:26" ht="13.5" customHeight="1">
      <c r="A489" s="128"/>
      <c r="B489" s="128"/>
      <c r="C489" s="28"/>
      <c r="D489" s="28"/>
      <c r="E489" s="128"/>
      <c r="F489" s="128"/>
      <c r="G489" s="128"/>
      <c r="H489" s="128"/>
      <c r="I489" s="128"/>
      <c r="J489" s="128"/>
      <c r="K489" s="128"/>
      <c r="L489" s="128"/>
      <c r="M489" s="128"/>
      <c r="N489" s="128"/>
      <c r="O489" s="128"/>
      <c r="P489" s="128"/>
      <c r="Q489" s="128"/>
      <c r="R489" s="128"/>
      <c r="S489" s="128"/>
      <c r="T489" s="128"/>
      <c r="U489" s="128"/>
      <c r="V489" s="128"/>
      <c r="W489" s="128"/>
      <c r="X489" s="128"/>
      <c r="Y489" s="128"/>
      <c r="Z489" s="128"/>
    </row>
    <row r="490" spans="1:26" ht="13.5" customHeight="1">
      <c r="A490" s="128"/>
      <c r="B490" s="128"/>
      <c r="C490" s="28"/>
      <c r="D490" s="28"/>
      <c r="E490" s="128"/>
      <c r="F490" s="128"/>
      <c r="G490" s="128"/>
      <c r="H490" s="128"/>
      <c r="I490" s="128"/>
      <c r="J490" s="128"/>
      <c r="K490" s="128"/>
      <c r="L490" s="128"/>
      <c r="M490" s="128"/>
      <c r="N490" s="128"/>
      <c r="O490" s="128"/>
      <c r="P490" s="128"/>
      <c r="Q490" s="128"/>
      <c r="R490" s="128"/>
      <c r="S490" s="128"/>
      <c r="T490" s="128"/>
      <c r="U490" s="128"/>
      <c r="V490" s="128"/>
      <c r="W490" s="128"/>
      <c r="X490" s="128"/>
      <c r="Y490" s="128"/>
      <c r="Z490" s="128"/>
    </row>
    <row r="491" spans="1:26" ht="13.5" customHeight="1">
      <c r="A491" s="128"/>
      <c r="B491" s="128"/>
      <c r="C491" s="28"/>
      <c r="D491" s="28"/>
      <c r="E491" s="128"/>
      <c r="F491" s="128"/>
      <c r="G491" s="128"/>
      <c r="H491" s="128"/>
      <c r="I491" s="128"/>
      <c r="J491" s="128"/>
      <c r="K491" s="128"/>
      <c r="L491" s="128"/>
      <c r="M491" s="128"/>
      <c r="N491" s="128"/>
      <c r="O491" s="128"/>
      <c r="P491" s="128"/>
      <c r="Q491" s="128"/>
      <c r="R491" s="128"/>
      <c r="S491" s="128"/>
      <c r="T491" s="128"/>
      <c r="U491" s="128"/>
      <c r="V491" s="128"/>
      <c r="W491" s="128"/>
      <c r="X491" s="128"/>
      <c r="Y491" s="128"/>
      <c r="Z491" s="128"/>
    </row>
    <row r="492" spans="1:26" ht="13.5" customHeight="1">
      <c r="A492" s="128"/>
      <c r="B492" s="128"/>
      <c r="C492" s="28"/>
      <c r="D492" s="28"/>
      <c r="E492" s="128"/>
      <c r="F492" s="128"/>
      <c r="G492" s="128"/>
      <c r="H492" s="128"/>
      <c r="I492" s="128"/>
      <c r="J492" s="128"/>
      <c r="K492" s="128"/>
      <c r="L492" s="128"/>
      <c r="M492" s="128"/>
      <c r="N492" s="128"/>
      <c r="O492" s="128"/>
      <c r="P492" s="128"/>
      <c r="Q492" s="128"/>
      <c r="R492" s="128"/>
      <c r="S492" s="128"/>
      <c r="T492" s="128"/>
      <c r="U492" s="128"/>
      <c r="V492" s="128"/>
      <c r="W492" s="128"/>
      <c r="X492" s="128"/>
      <c r="Y492" s="128"/>
      <c r="Z492" s="128"/>
    </row>
    <row r="493" spans="1:26" ht="13.5" customHeight="1">
      <c r="A493" s="128"/>
      <c r="B493" s="128"/>
      <c r="C493" s="28"/>
      <c r="D493" s="28"/>
      <c r="E493" s="128"/>
      <c r="F493" s="128"/>
      <c r="G493" s="128"/>
      <c r="H493" s="128"/>
      <c r="I493" s="128"/>
      <c r="J493" s="128"/>
      <c r="K493" s="128"/>
      <c r="L493" s="128"/>
      <c r="M493" s="128"/>
      <c r="N493" s="128"/>
      <c r="O493" s="128"/>
      <c r="P493" s="128"/>
      <c r="Q493" s="128"/>
      <c r="R493" s="128"/>
      <c r="S493" s="128"/>
      <c r="T493" s="128"/>
      <c r="U493" s="128"/>
      <c r="V493" s="128"/>
      <c r="W493" s="128"/>
      <c r="X493" s="128"/>
      <c r="Y493" s="128"/>
      <c r="Z493" s="128"/>
    </row>
    <row r="494" spans="1:26" ht="13.5" customHeight="1">
      <c r="A494" s="128"/>
      <c r="B494" s="128"/>
      <c r="C494" s="28"/>
      <c r="D494" s="28"/>
      <c r="E494" s="128"/>
      <c r="F494" s="128"/>
      <c r="G494" s="128"/>
      <c r="H494" s="128"/>
      <c r="I494" s="128"/>
      <c r="J494" s="128"/>
      <c r="K494" s="128"/>
      <c r="L494" s="128"/>
      <c r="M494" s="128"/>
      <c r="N494" s="128"/>
      <c r="O494" s="128"/>
      <c r="P494" s="128"/>
      <c r="Q494" s="128"/>
      <c r="R494" s="128"/>
      <c r="S494" s="128"/>
      <c r="T494" s="128"/>
      <c r="U494" s="128"/>
      <c r="V494" s="128"/>
      <c r="W494" s="128"/>
      <c r="X494" s="128"/>
      <c r="Y494" s="128"/>
      <c r="Z494" s="128"/>
    </row>
    <row r="495" spans="1:26" ht="13.5" customHeight="1">
      <c r="A495" s="128"/>
      <c r="B495" s="128"/>
      <c r="C495" s="28"/>
      <c r="D495" s="28"/>
      <c r="E495" s="128"/>
      <c r="F495" s="128"/>
      <c r="G495" s="128"/>
      <c r="H495" s="128"/>
      <c r="I495" s="128"/>
      <c r="J495" s="128"/>
      <c r="K495" s="128"/>
      <c r="L495" s="128"/>
      <c r="M495" s="128"/>
      <c r="N495" s="128"/>
      <c r="O495" s="128"/>
      <c r="P495" s="128"/>
      <c r="Q495" s="128"/>
      <c r="R495" s="128"/>
      <c r="S495" s="128"/>
      <c r="T495" s="128"/>
      <c r="U495" s="128"/>
      <c r="V495" s="128"/>
      <c r="W495" s="128"/>
      <c r="X495" s="128"/>
      <c r="Y495" s="128"/>
      <c r="Z495" s="128"/>
    </row>
    <row r="496" spans="1:26" ht="13.5" customHeight="1">
      <c r="A496" s="128"/>
      <c r="B496" s="128"/>
      <c r="C496" s="28"/>
      <c r="D496" s="28"/>
      <c r="E496" s="128"/>
      <c r="F496" s="128"/>
      <c r="G496" s="128"/>
      <c r="H496" s="128"/>
      <c r="I496" s="128"/>
      <c r="J496" s="128"/>
      <c r="K496" s="128"/>
      <c r="L496" s="128"/>
      <c r="M496" s="128"/>
      <c r="N496" s="128"/>
      <c r="O496" s="128"/>
      <c r="P496" s="128"/>
      <c r="Q496" s="128"/>
      <c r="R496" s="128"/>
      <c r="S496" s="128"/>
      <c r="T496" s="128"/>
      <c r="U496" s="128"/>
      <c r="V496" s="128"/>
      <c r="W496" s="128"/>
      <c r="X496" s="128"/>
      <c r="Y496" s="128"/>
      <c r="Z496" s="128"/>
    </row>
    <row r="497" spans="1:26" ht="13.5" customHeight="1">
      <c r="A497" s="128"/>
      <c r="B497" s="128"/>
      <c r="C497" s="28"/>
      <c r="D497" s="28"/>
      <c r="E497" s="128"/>
      <c r="F497" s="128"/>
      <c r="G497" s="128"/>
      <c r="H497" s="128"/>
      <c r="I497" s="128"/>
      <c r="J497" s="128"/>
      <c r="K497" s="128"/>
      <c r="L497" s="128"/>
      <c r="M497" s="128"/>
      <c r="N497" s="128"/>
      <c r="O497" s="128"/>
      <c r="P497" s="128"/>
      <c r="Q497" s="128"/>
      <c r="R497" s="128"/>
      <c r="S497" s="128"/>
      <c r="T497" s="128"/>
      <c r="U497" s="128"/>
      <c r="V497" s="128"/>
      <c r="W497" s="128"/>
      <c r="X497" s="128"/>
      <c r="Y497" s="128"/>
      <c r="Z497" s="128"/>
    </row>
    <row r="498" spans="1:26" ht="13.5" customHeight="1">
      <c r="A498" s="128"/>
      <c r="B498" s="128"/>
      <c r="C498" s="28"/>
      <c r="D498" s="28"/>
      <c r="E498" s="128"/>
      <c r="F498" s="128"/>
      <c r="G498" s="128"/>
      <c r="H498" s="128"/>
      <c r="I498" s="128"/>
      <c r="J498" s="128"/>
      <c r="K498" s="128"/>
      <c r="L498" s="128"/>
      <c r="M498" s="128"/>
      <c r="N498" s="128"/>
      <c r="O498" s="128"/>
      <c r="P498" s="128"/>
      <c r="Q498" s="128"/>
      <c r="R498" s="128"/>
      <c r="S498" s="128"/>
      <c r="T498" s="128"/>
      <c r="U498" s="128"/>
      <c r="V498" s="128"/>
      <c r="W498" s="128"/>
      <c r="X498" s="128"/>
      <c r="Y498" s="128"/>
      <c r="Z498" s="128"/>
    </row>
    <row r="499" spans="1:26" ht="13.5" customHeight="1">
      <c r="A499" s="128"/>
      <c r="B499" s="128"/>
      <c r="C499" s="28"/>
      <c r="D499" s="28"/>
      <c r="E499" s="128"/>
      <c r="F499" s="128"/>
      <c r="G499" s="128"/>
      <c r="H499" s="128"/>
      <c r="I499" s="128"/>
      <c r="J499" s="128"/>
      <c r="K499" s="128"/>
      <c r="L499" s="128"/>
      <c r="M499" s="128"/>
      <c r="N499" s="128"/>
      <c r="O499" s="128"/>
      <c r="P499" s="128"/>
      <c r="Q499" s="128"/>
      <c r="R499" s="128"/>
      <c r="S499" s="128"/>
      <c r="T499" s="128"/>
      <c r="U499" s="128"/>
      <c r="V499" s="128"/>
      <c r="W499" s="128"/>
      <c r="X499" s="128"/>
      <c r="Y499" s="128"/>
      <c r="Z499" s="128"/>
    </row>
    <row r="500" spans="1:26" ht="13.5" customHeight="1">
      <c r="A500" s="128"/>
      <c r="B500" s="128"/>
      <c r="C500" s="28"/>
      <c r="D500" s="28"/>
      <c r="E500" s="128"/>
      <c r="F500" s="128"/>
      <c r="G500" s="128"/>
      <c r="H500" s="128"/>
      <c r="I500" s="128"/>
      <c r="J500" s="128"/>
      <c r="K500" s="128"/>
      <c r="L500" s="128"/>
      <c r="M500" s="128"/>
      <c r="N500" s="128"/>
      <c r="O500" s="128"/>
      <c r="P500" s="128"/>
      <c r="Q500" s="128"/>
      <c r="R500" s="128"/>
      <c r="S500" s="128"/>
      <c r="T500" s="128"/>
      <c r="U500" s="128"/>
      <c r="V500" s="128"/>
      <c r="W500" s="128"/>
      <c r="X500" s="128"/>
      <c r="Y500" s="128"/>
      <c r="Z500" s="128"/>
    </row>
    <row r="501" spans="1:26" ht="13.5" customHeight="1">
      <c r="A501" s="128"/>
      <c r="B501" s="128"/>
      <c r="C501" s="28"/>
      <c r="D501" s="28"/>
      <c r="E501" s="128"/>
      <c r="F501" s="128"/>
      <c r="G501" s="128"/>
      <c r="H501" s="128"/>
      <c r="I501" s="128"/>
      <c r="J501" s="128"/>
      <c r="K501" s="128"/>
      <c r="L501" s="128"/>
      <c r="M501" s="128"/>
      <c r="N501" s="128"/>
      <c r="O501" s="128"/>
      <c r="P501" s="128"/>
      <c r="Q501" s="128"/>
      <c r="R501" s="128"/>
      <c r="S501" s="128"/>
      <c r="T501" s="128"/>
      <c r="U501" s="128"/>
      <c r="V501" s="128"/>
      <c r="W501" s="128"/>
      <c r="X501" s="128"/>
      <c r="Y501" s="128"/>
      <c r="Z501" s="128"/>
    </row>
    <row r="502" spans="1:26" ht="13.5" customHeight="1">
      <c r="A502" s="128"/>
      <c r="B502" s="128"/>
      <c r="C502" s="28"/>
      <c r="D502" s="28"/>
      <c r="E502" s="128"/>
      <c r="F502" s="128"/>
      <c r="G502" s="128"/>
      <c r="H502" s="128"/>
      <c r="I502" s="128"/>
      <c r="J502" s="128"/>
      <c r="K502" s="128"/>
      <c r="L502" s="128"/>
      <c r="M502" s="128"/>
      <c r="N502" s="128"/>
      <c r="O502" s="128"/>
      <c r="P502" s="128"/>
      <c r="Q502" s="128"/>
      <c r="R502" s="128"/>
      <c r="S502" s="128"/>
      <c r="T502" s="128"/>
      <c r="U502" s="128"/>
      <c r="V502" s="128"/>
      <c r="W502" s="128"/>
      <c r="X502" s="128"/>
      <c r="Y502" s="128"/>
      <c r="Z502" s="128"/>
    </row>
    <row r="503" spans="1:26" ht="13.5" customHeight="1">
      <c r="A503" s="128"/>
      <c r="B503" s="128"/>
      <c r="C503" s="28"/>
      <c r="D503" s="28"/>
      <c r="E503" s="128"/>
      <c r="F503" s="128"/>
      <c r="G503" s="128"/>
      <c r="H503" s="128"/>
      <c r="I503" s="128"/>
      <c r="J503" s="128"/>
      <c r="K503" s="128"/>
      <c r="L503" s="128"/>
      <c r="M503" s="128"/>
      <c r="N503" s="128"/>
      <c r="O503" s="128"/>
      <c r="P503" s="128"/>
      <c r="Q503" s="128"/>
      <c r="R503" s="128"/>
      <c r="S503" s="128"/>
      <c r="T503" s="128"/>
      <c r="U503" s="128"/>
      <c r="V503" s="128"/>
      <c r="W503" s="128"/>
      <c r="X503" s="128"/>
      <c r="Y503" s="128"/>
      <c r="Z503" s="128"/>
    </row>
    <row r="504" spans="1:26" ht="13.5" customHeight="1">
      <c r="A504" s="128"/>
      <c r="B504" s="128"/>
      <c r="C504" s="28"/>
      <c r="D504" s="28"/>
      <c r="E504" s="128"/>
      <c r="F504" s="128"/>
      <c r="G504" s="128"/>
      <c r="H504" s="128"/>
      <c r="I504" s="128"/>
      <c r="J504" s="128"/>
      <c r="K504" s="128"/>
      <c r="L504" s="128"/>
      <c r="M504" s="128"/>
      <c r="N504" s="128"/>
      <c r="O504" s="128"/>
      <c r="P504" s="128"/>
      <c r="Q504" s="128"/>
      <c r="R504" s="128"/>
      <c r="S504" s="128"/>
      <c r="T504" s="128"/>
      <c r="U504" s="128"/>
      <c r="V504" s="128"/>
      <c r="W504" s="128"/>
      <c r="X504" s="128"/>
      <c r="Y504" s="128"/>
      <c r="Z504" s="128"/>
    </row>
    <row r="505" spans="1:26" ht="13.5" customHeight="1">
      <c r="A505" s="128"/>
      <c r="B505" s="128"/>
      <c r="C505" s="28"/>
      <c r="D505" s="28"/>
      <c r="E505" s="128"/>
      <c r="F505" s="128"/>
      <c r="G505" s="128"/>
      <c r="H505" s="128"/>
      <c r="I505" s="128"/>
      <c r="J505" s="128"/>
      <c r="K505" s="128"/>
      <c r="L505" s="128"/>
      <c r="M505" s="128"/>
      <c r="N505" s="128"/>
      <c r="O505" s="128"/>
      <c r="P505" s="128"/>
      <c r="Q505" s="128"/>
      <c r="R505" s="128"/>
      <c r="S505" s="128"/>
      <c r="T505" s="128"/>
      <c r="U505" s="128"/>
      <c r="V505" s="128"/>
      <c r="W505" s="128"/>
      <c r="X505" s="128"/>
      <c r="Y505" s="128"/>
      <c r="Z505" s="128"/>
    </row>
    <row r="506" spans="1:26" ht="13.5" customHeight="1">
      <c r="A506" s="128"/>
      <c r="B506" s="128"/>
      <c r="C506" s="28"/>
      <c r="D506" s="28"/>
      <c r="E506" s="128"/>
      <c r="F506" s="128"/>
      <c r="G506" s="128"/>
      <c r="H506" s="128"/>
      <c r="I506" s="128"/>
      <c r="J506" s="128"/>
      <c r="K506" s="128"/>
      <c r="L506" s="128"/>
      <c r="M506" s="128"/>
      <c r="N506" s="128"/>
      <c r="O506" s="128"/>
      <c r="P506" s="128"/>
      <c r="Q506" s="128"/>
      <c r="R506" s="128"/>
      <c r="S506" s="128"/>
      <c r="T506" s="128"/>
      <c r="U506" s="128"/>
      <c r="V506" s="128"/>
      <c r="W506" s="128"/>
      <c r="X506" s="128"/>
      <c r="Y506" s="128"/>
      <c r="Z506" s="128"/>
    </row>
    <row r="507" spans="1:26" ht="13.5" customHeight="1">
      <c r="A507" s="128"/>
      <c r="B507" s="128"/>
      <c r="C507" s="28"/>
      <c r="D507" s="28"/>
      <c r="E507" s="128"/>
      <c r="F507" s="128"/>
      <c r="G507" s="128"/>
      <c r="H507" s="128"/>
      <c r="I507" s="128"/>
      <c r="J507" s="128"/>
      <c r="K507" s="128"/>
      <c r="L507" s="128"/>
      <c r="M507" s="128"/>
      <c r="N507" s="128"/>
      <c r="O507" s="128"/>
      <c r="P507" s="128"/>
      <c r="Q507" s="128"/>
      <c r="R507" s="128"/>
      <c r="S507" s="128"/>
      <c r="T507" s="128"/>
      <c r="U507" s="128"/>
      <c r="V507" s="128"/>
      <c r="W507" s="128"/>
      <c r="X507" s="128"/>
      <c r="Y507" s="128"/>
      <c r="Z507" s="128"/>
    </row>
    <row r="508" spans="1:26" ht="13.5" customHeight="1">
      <c r="A508" s="128"/>
      <c r="B508" s="128"/>
      <c r="C508" s="28"/>
      <c r="D508" s="28"/>
      <c r="E508" s="128"/>
      <c r="F508" s="128"/>
      <c r="G508" s="128"/>
      <c r="H508" s="128"/>
      <c r="I508" s="128"/>
      <c r="J508" s="128"/>
      <c r="K508" s="128"/>
      <c r="L508" s="128"/>
      <c r="M508" s="128"/>
      <c r="N508" s="128"/>
      <c r="O508" s="128"/>
      <c r="P508" s="128"/>
      <c r="Q508" s="128"/>
      <c r="R508" s="128"/>
      <c r="S508" s="128"/>
      <c r="T508" s="128"/>
      <c r="U508" s="128"/>
      <c r="V508" s="128"/>
      <c r="W508" s="128"/>
      <c r="X508" s="128"/>
      <c r="Y508" s="128"/>
      <c r="Z508" s="128"/>
    </row>
    <row r="509" spans="1:26" ht="13.5" customHeight="1">
      <c r="A509" s="128"/>
      <c r="B509" s="128"/>
      <c r="C509" s="28"/>
      <c r="D509" s="28"/>
      <c r="E509" s="128"/>
      <c r="F509" s="128"/>
      <c r="G509" s="128"/>
      <c r="H509" s="128"/>
      <c r="I509" s="128"/>
      <c r="J509" s="128"/>
      <c r="K509" s="128"/>
      <c r="L509" s="128"/>
      <c r="M509" s="128"/>
      <c r="N509" s="128"/>
      <c r="O509" s="128"/>
      <c r="P509" s="128"/>
      <c r="Q509" s="128"/>
      <c r="R509" s="128"/>
      <c r="S509" s="128"/>
      <c r="T509" s="128"/>
      <c r="U509" s="128"/>
      <c r="V509" s="128"/>
      <c r="W509" s="128"/>
      <c r="X509" s="128"/>
      <c r="Y509" s="128"/>
      <c r="Z509" s="128"/>
    </row>
    <row r="510" spans="1:26" ht="13.5" customHeight="1">
      <c r="A510" s="128"/>
      <c r="B510" s="128"/>
      <c r="C510" s="28"/>
      <c r="D510" s="28"/>
      <c r="E510" s="128"/>
      <c r="F510" s="128"/>
      <c r="G510" s="128"/>
      <c r="H510" s="128"/>
      <c r="I510" s="128"/>
      <c r="J510" s="128"/>
      <c r="K510" s="128"/>
      <c r="L510" s="128"/>
      <c r="M510" s="128"/>
      <c r="N510" s="128"/>
      <c r="O510" s="128"/>
      <c r="P510" s="128"/>
      <c r="Q510" s="128"/>
      <c r="R510" s="128"/>
      <c r="S510" s="128"/>
      <c r="T510" s="128"/>
      <c r="U510" s="128"/>
      <c r="V510" s="128"/>
      <c r="W510" s="128"/>
      <c r="X510" s="128"/>
      <c r="Y510" s="128"/>
      <c r="Z510" s="128"/>
    </row>
    <row r="511" spans="1:26" ht="13.5" customHeight="1">
      <c r="A511" s="128"/>
      <c r="B511" s="128"/>
      <c r="C511" s="28"/>
      <c r="D511" s="28"/>
      <c r="E511" s="128"/>
      <c r="F511" s="128"/>
      <c r="G511" s="128"/>
      <c r="H511" s="128"/>
      <c r="I511" s="128"/>
      <c r="J511" s="128"/>
      <c r="K511" s="128"/>
      <c r="L511" s="128"/>
      <c r="M511" s="128"/>
      <c r="N511" s="128"/>
      <c r="O511" s="128"/>
      <c r="P511" s="128"/>
      <c r="Q511" s="128"/>
      <c r="R511" s="128"/>
      <c r="S511" s="128"/>
      <c r="T511" s="128"/>
      <c r="U511" s="128"/>
      <c r="V511" s="128"/>
      <c r="W511" s="128"/>
      <c r="X511" s="128"/>
      <c r="Y511" s="128"/>
      <c r="Z511" s="128"/>
    </row>
    <row r="512" spans="1:26" ht="13.5" customHeight="1">
      <c r="A512" s="128"/>
      <c r="B512" s="128"/>
      <c r="C512" s="28"/>
      <c r="D512" s="28"/>
      <c r="E512" s="128"/>
      <c r="F512" s="128"/>
      <c r="G512" s="128"/>
      <c r="H512" s="128"/>
      <c r="I512" s="128"/>
      <c r="J512" s="128"/>
      <c r="K512" s="128"/>
      <c r="L512" s="128"/>
      <c r="M512" s="128"/>
      <c r="N512" s="128"/>
      <c r="O512" s="128"/>
      <c r="P512" s="128"/>
      <c r="Q512" s="128"/>
      <c r="R512" s="128"/>
      <c r="S512" s="128"/>
      <c r="T512" s="128"/>
      <c r="U512" s="128"/>
      <c r="V512" s="128"/>
      <c r="W512" s="128"/>
      <c r="X512" s="128"/>
      <c r="Y512" s="128"/>
      <c r="Z512" s="128"/>
    </row>
    <row r="513" spans="1:26" ht="13.5" customHeight="1">
      <c r="A513" s="128"/>
      <c r="B513" s="128"/>
      <c r="C513" s="28"/>
      <c r="D513" s="28"/>
      <c r="E513" s="128"/>
      <c r="F513" s="128"/>
      <c r="G513" s="128"/>
      <c r="H513" s="128"/>
      <c r="I513" s="128"/>
      <c r="J513" s="128"/>
      <c r="K513" s="128"/>
      <c r="L513" s="128"/>
      <c r="M513" s="128"/>
      <c r="N513" s="128"/>
      <c r="O513" s="128"/>
      <c r="P513" s="128"/>
      <c r="Q513" s="128"/>
      <c r="R513" s="128"/>
      <c r="S513" s="128"/>
      <c r="T513" s="128"/>
      <c r="U513" s="128"/>
      <c r="V513" s="128"/>
      <c r="W513" s="128"/>
      <c r="X513" s="128"/>
      <c r="Y513" s="128"/>
      <c r="Z513" s="128"/>
    </row>
    <row r="514" spans="1:26" ht="13.5" customHeight="1">
      <c r="A514" s="128"/>
      <c r="B514" s="128"/>
      <c r="C514" s="28"/>
      <c r="D514" s="28"/>
      <c r="E514" s="128"/>
      <c r="F514" s="128"/>
      <c r="G514" s="128"/>
      <c r="H514" s="128"/>
      <c r="I514" s="128"/>
      <c r="J514" s="128"/>
      <c r="K514" s="128"/>
      <c r="L514" s="128"/>
      <c r="M514" s="128"/>
      <c r="N514" s="128"/>
      <c r="O514" s="128"/>
      <c r="P514" s="128"/>
      <c r="Q514" s="128"/>
      <c r="R514" s="128"/>
      <c r="S514" s="128"/>
      <c r="T514" s="128"/>
      <c r="U514" s="128"/>
      <c r="V514" s="128"/>
      <c r="W514" s="128"/>
      <c r="X514" s="128"/>
      <c r="Y514" s="128"/>
      <c r="Z514" s="128"/>
    </row>
    <row r="515" spans="1:26" ht="13.5" customHeight="1">
      <c r="A515" s="128"/>
      <c r="B515" s="128"/>
      <c r="C515" s="28"/>
      <c r="D515" s="28"/>
      <c r="E515" s="128"/>
      <c r="F515" s="128"/>
      <c r="G515" s="128"/>
      <c r="H515" s="128"/>
      <c r="I515" s="128"/>
      <c r="J515" s="128"/>
      <c r="K515" s="128"/>
      <c r="L515" s="128"/>
      <c r="M515" s="128"/>
      <c r="N515" s="128"/>
      <c r="O515" s="128"/>
      <c r="P515" s="128"/>
      <c r="Q515" s="128"/>
      <c r="R515" s="128"/>
      <c r="S515" s="128"/>
      <c r="T515" s="128"/>
      <c r="U515" s="128"/>
      <c r="V515" s="128"/>
      <c r="W515" s="128"/>
      <c r="X515" s="128"/>
      <c r="Y515" s="128"/>
      <c r="Z515" s="128"/>
    </row>
    <row r="516" spans="1:26" ht="13.5" customHeight="1">
      <c r="A516" s="128"/>
      <c r="B516" s="128"/>
      <c r="C516" s="28"/>
      <c r="D516" s="28"/>
      <c r="E516" s="128"/>
      <c r="F516" s="128"/>
      <c r="G516" s="128"/>
      <c r="H516" s="128"/>
      <c r="I516" s="128"/>
      <c r="J516" s="128"/>
      <c r="K516" s="128"/>
      <c r="L516" s="128"/>
      <c r="M516" s="128"/>
      <c r="N516" s="128"/>
      <c r="O516" s="128"/>
      <c r="P516" s="128"/>
      <c r="Q516" s="128"/>
      <c r="R516" s="128"/>
      <c r="S516" s="128"/>
      <c r="T516" s="128"/>
      <c r="U516" s="128"/>
      <c r="V516" s="128"/>
      <c r="W516" s="128"/>
      <c r="X516" s="128"/>
      <c r="Y516" s="128"/>
      <c r="Z516" s="128"/>
    </row>
    <row r="517" spans="1:26" ht="13.5" customHeight="1">
      <c r="A517" s="128"/>
      <c r="B517" s="128"/>
      <c r="C517" s="28"/>
      <c r="D517" s="28"/>
      <c r="E517" s="128"/>
      <c r="F517" s="128"/>
      <c r="G517" s="128"/>
      <c r="H517" s="128"/>
      <c r="I517" s="128"/>
      <c r="J517" s="128"/>
      <c r="K517" s="128"/>
      <c r="L517" s="128"/>
      <c r="M517" s="128"/>
      <c r="N517" s="128"/>
      <c r="O517" s="128"/>
      <c r="P517" s="128"/>
      <c r="Q517" s="128"/>
      <c r="R517" s="128"/>
      <c r="S517" s="128"/>
      <c r="T517" s="128"/>
      <c r="U517" s="128"/>
      <c r="V517" s="128"/>
      <c r="W517" s="128"/>
      <c r="X517" s="128"/>
      <c r="Y517" s="128"/>
      <c r="Z517" s="128"/>
    </row>
    <row r="518" spans="1:26" ht="13.5" customHeight="1">
      <c r="A518" s="128"/>
      <c r="B518" s="128"/>
      <c r="C518" s="28"/>
      <c r="D518" s="28"/>
      <c r="E518" s="128"/>
      <c r="F518" s="128"/>
      <c r="G518" s="128"/>
      <c r="H518" s="128"/>
      <c r="I518" s="128"/>
      <c r="J518" s="128"/>
      <c r="K518" s="128"/>
      <c r="L518" s="128"/>
      <c r="M518" s="128"/>
      <c r="N518" s="128"/>
      <c r="O518" s="128"/>
      <c r="P518" s="128"/>
      <c r="Q518" s="128"/>
      <c r="R518" s="128"/>
      <c r="S518" s="128"/>
      <c r="T518" s="128"/>
      <c r="U518" s="128"/>
      <c r="V518" s="128"/>
      <c r="W518" s="128"/>
      <c r="X518" s="128"/>
      <c r="Y518" s="128"/>
      <c r="Z518" s="128"/>
    </row>
    <row r="519" spans="1:26" ht="13.5" customHeight="1">
      <c r="A519" s="128"/>
      <c r="B519" s="128"/>
      <c r="C519" s="28"/>
      <c r="D519" s="28"/>
      <c r="E519" s="128"/>
      <c r="F519" s="128"/>
      <c r="G519" s="128"/>
      <c r="H519" s="128"/>
      <c r="I519" s="128"/>
      <c r="J519" s="128"/>
      <c r="K519" s="128"/>
      <c r="L519" s="128"/>
      <c r="M519" s="128"/>
      <c r="N519" s="128"/>
      <c r="O519" s="128"/>
      <c r="P519" s="128"/>
      <c r="Q519" s="128"/>
      <c r="R519" s="128"/>
      <c r="S519" s="128"/>
      <c r="T519" s="128"/>
      <c r="U519" s="128"/>
      <c r="V519" s="128"/>
      <c r="W519" s="128"/>
      <c r="X519" s="128"/>
      <c r="Y519" s="128"/>
      <c r="Z519" s="128"/>
    </row>
    <row r="520" spans="1:26" ht="13.5" customHeight="1">
      <c r="A520" s="128"/>
      <c r="B520" s="128"/>
      <c r="C520" s="28"/>
      <c r="D520" s="28"/>
      <c r="E520" s="128"/>
      <c r="F520" s="128"/>
      <c r="G520" s="128"/>
      <c r="H520" s="128"/>
      <c r="I520" s="128"/>
      <c r="J520" s="128"/>
      <c r="K520" s="128"/>
      <c r="L520" s="128"/>
      <c r="M520" s="128"/>
      <c r="N520" s="128"/>
      <c r="O520" s="128"/>
      <c r="P520" s="128"/>
      <c r="Q520" s="128"/>
      <c r="R520" s="128"/>
      <c r="S520" s="128"/>
      <c r="T520" s="128"/>
      <c r="U520" s="128"/>
      <c r="V520" s="128"/>
      <c r="W520" s="128"/>
      <c r="X520" s="128"/>
      <c r="Y520" s="128"/>
      <c r="Z520" s="128"/>
    </row>
    <row r="521" spans="1:26" ht="13.5" customHeight="1">
      <c r="A521" s="128"/>
      <c r="B521" s="128"/>
      <c r="C521" s="28"/>
      <c r="D521" s="28"/>
      <c r="E521" s="128"/>
      <c r="F521" s="128"/>
      <c r="G521" s="128"/>
      <c r="H521" s="128"/>
      <c r="I521" s="128"/>
      <c r="J521" s="128"/>
      <c r="K521" s="128"/>
      <c r="L521" s="128"/>
      <c r="M521" s="128"/>
      <c r="N521" s="128"/>
      <c r="O521" s="128"/>
      <c r="P521" s="128"/>
      <c r="Q521" s="128"/>
      <c r="R521" s="128"/>
      <c r="S521" s="128"/>
      <c r="T521" s="128"/>
      <c r="U521" s="128"/>
      <c r="V521" s="128"/>
      <c r="W521" s="128"/>
      <c r="X521" s="128"/>
      <c r="Y521" s="128"/>
      <c r="Z521" s="128"/>
    </row>
    <row r="522" spans="1:26" ht="13.5" customHeight="1">
      <c r="A522" s="128"/>
      <c r="B522" s="128"/>
      <c r="C522" s="28"/>
      <c r="D522" s="28"/>
      <c r="E522" s="128"/>
      <c r="F522" s="128"/>
      <c r="G522" s="128"/>
      <c r="H522" s="128"/>
      <c r="I522" s="128"/>
      <c r="J522" s="128"/>
      <c r="K522" s="128"/>
      <c r="L522" s="128"/>
      <c r="M522" s="128"/>
      <c r="N522" s="128"/>
      <c r="O522" s="128"/>
      <c r="P522" s="128"/>
      <c r="Q522" s="128"/>
      <c r="R522" s="128"/>
      <c r="S522" s="128"/>
      <c r="T522" s="128"/>
      <c r="U522" s="128"/>
      <c r="V522" s="128"/>
      <c r="W522" s="128"/>
      <c r="X522" s="128"/>
      <c r="Y522" s="128"/>
      <c r="Z522" s="128"/>
    </row>
    <row r="523" spans="1:26" ht="13.5" customHeight="1">
      <c r="A523" s="128"/>
      <c r="B523" s="128"/>
      <c r="C523" s="28"/>
      <c r="D523" s="28"/>
      <c r="E523" s="128"/>
      <c r="F523" s="128"/>
      <c r="G523" s="128"/>
      <c r="H523" s="128"/>
      <c r="I523" s="128"/>
      <c r="J523" s="128"/>
      <c r="K523" s="128"/>
      <c r="L523" s="128"/>
      <c r="M523" s="128"/>
      <c r="N523" s="128"/>
      <c r="O523" s="128"/>
      <c r="P523" s="128"/>
      <c r="Q523" s="128"/>
      <c r="R523" s="128"/>
      <c r="S523" s="128"/>
      <c r="T523" s="128"/>
      <c r="U523" s="128"/>
      <c r="V523" s="128"/>
      <c r="W523" s="128"/>
      <c r="X523" s="128"/>
      <c r="Y523" s="128"/>
      <c r="Z523" s="128"/>
    </row>
    <row r="524" spans="1:26" ht="13.5" customHeight="1">
      <c r="A524" s="128"/>
      <c r="B524" s="128"/>
      <c r="C524" s="28"/>
      <c r="D524" s="28"/>
      <c r="E524" s="128"/>
      <c r="F524" s="128"/>
      <c r="G524" s="128"/>
      <c r="H524" s="128"/>
      <c r="I524" s="128"/>
      <c r="J524" s="128"/>
      <c r="K524" s="128"/>
      <c r="L524" s="128"/>
      <c r="M524" s="128"/>
      <c r="N524" s="128"/>
      <c r="O524" s="128"/>
      <c r="P524" s="128"/>
      <c r="Q524" s="128"/>
      <c r="R524" s="128"/>
      <c r="S524" s="128"/>
      <c r="T524" s="128"/>
      <c r="U524" s="128"/>
      <c r="V524" s="128"/>
      <c r="W524" s="128"/>
      <c r="X524" s="128"/>
      <c r="Y524" s="128"/>
      <c r="Z524" s="128"/>
    </row>
    <row r="525" spans="1:26" ht="13.5" customHeight="1">
      <c r="A525" s="128"/>
      <c r="B525" s="128"/>
      <c r="C525" s="28"/>
      <c r="D525" s="28"/>
      <c r="E525" s="128"/>
      <c r="F525" s="128"/>
      <c r="G525" s="128"/>
      <c r="H525" s="128"/>
      <c r="I525" s="128"/>
      <c r="J525" s="128"/>
      <c r="K525" s="128"/>
      <c r="L525" s="128"/>
      <c r="M525" s="128"/>
      <c r="N525" s="128"/>
      <c r="O525" s="128"/>
      <c r="P525" s="128"/>
      <c r="Q525" s="128"/>
      <c r="R525" s="128"/>
      <c r="S525" s="128"/>
      <c r="T525" s="128"/>
      <c r="U525" s="128"/>
      <c r="V525" s="128"/>
      <c r="W525" s="128"/>
      <c r="X525" s="128"/>
      <c r="Y525" s="128"/>
      <c r="Z525" s="128"/>
    </row>
    <row r="526" spans="1:26" ht="13.5" customHeight="1">
      <c r="A526" s="128"/>
      <c r="B526" s="128"/>
      <c r="C526" s="28"/>
      <c r="D526" s="28"/>
      <c r="E526" s="128"/>
      <c r="F526" s="128"/>
      <c r="G526" s="128"/>
      <c r="H526" s="128"/>
      <c r="I526" s="128"/>
      <c r="J526" s="128"/>
      <c r="K526" s="128"/>
      <c r="L526" s="128"/>
      <c r="M526" s="128"/>
      <c r="N526" s="128"/>
      <c r="O526" s="128"/>
      <c r="P526" s="128"/>
      <c r="Q526" s="128"/>
      <c r="R526" s="128"/>
      <c r="S526" s="128"/>
      <c r="T526" s="128"/>
      <c r="U526" s="128"/>
      <c r="V526" s="128"/>
      <c r="W526" s="128"/>
      <c r="X526" s="128"/>
      <c r="Y526" s="128"/>
      <c r="Z526" s="128"/>
    </row>
    <row r="527" spans="1:26" ht="13.5" customHeight="1">
      <c r="A527" s="128"/>
      <c r="B527" s="128"/>
      <c r="C527" s="28"/>
      <c r="D527" s="28"/>
      <c r="E527" s="128"/>
      <c r="F527" s="128"/>
      <c r="G527" s="128"/>
      <c r="H527" s="128"/>
      <c r="I527" s="128"/>
      <c r="J527" s="128"/>
      <c r="K527" s="128"/>
      <c r="L527" s="128"/>
      <c r="M527" s="128"/>
      <c r="N527" s="128"/>
      <c r="O527" s="128"/>
      <c r="P527" s="128"/>
      <c r="Q527" s="128"/>
      <c r="R527" s="128"/>
      <c r="S527" s="128"/>
      <c r="T527" s="128"/>
      <c r="U527" s="128"/>
      <c r="V527" s="128"/>
      <c r="W527" s="128"/>
      <c r="X527" s="128"/>
      <c r="Y527" s="128"/>
      <c r="Z527" s="128"/>
    </row>
    <row r="528" spans="1:26" ht="13.5" customHeight="1">
      <c r="A528" s="128"/>
      <c r="B528" s="128"/>
      <c r="C528" s="28"/>
      <c r="D528" s="28"/>
      <c r="E528" s="128"/>
      <c r="F528" s="128"/>
      <c r="G528" s="128"/>
      <c r="H528" s="128"/>
      <c r="I528" s="128"/>
      <c r="J528" s="128"/>
      <c r="K528" s="128"/>
      <c r="L528" s="128"/>
      <c r="M528" s="128"/>
      <c r="N528" s="128"/>
      <c r="O528" s="128"/>
      <c r="P528" s="128"/>
      <c r="Q528" s="128"/>
      <c r="R528" s="128"/>
      <c r="S528" s="128"/>
      <c r="T528" s="128"/>
      <c r="U528" s="128"/>
      <c r="V528" s="128"/>
      <c r="W528" s="128"/>
      <c r="X528" s="128"/>
      <c r="Y528" s="128"/>
      <c r="Z528" s="128"/>
    </row>
    <row r="529" spans="1:26" ht="13.5" customHeight="1">
      <c r="A529" s="128"/>
      <c r="B529" s="128"/>
      <c r="C529" s="28"/>
      <c r="D529" s="28"/>
      <c r="E529" s="128"/>
      <c r="F529" s="128"/>
      <c r="G529" s="128"/>
      <c r="H529" s="128"/>
      <c r="I529" s="128"/>
      <c r="J529" s="128"/>
      <c r="K529" s="128"/>
      <c r="L529" s="128"/>
      <c r="M529" s="128"/>
      <c r="N529" s="128"/>
      <c r="O529" s="128"/>
      <c r="P529" s="128"/>
      <c r="Q529" s="128"/>
      <c r="R529" s="128"/>
      <c r="S529" s="128"/>
      <c r="T529" s="128"/>
      <c r="U529" s="128"/>
      <c r="V529" s="128"/>
      <c r="W529" s="128"/>
      <c r="X529" s="128"/>
      <c r="Y529" s="128"/>
      <c r="Z529" s="128"/>
    </row>
    <row r="530" spans="1:26" ht="13.5" customHeight="1">
      <c r="A530" s="128"/>
      <c r="B530" s="128"/>
      <c r="C530" s="28"/>
      <c r="D530" s="28"/>
      <c r="E530" s="128"/>
      <c r="F530" s="128"/>
      <c r="G530" s="128"/>
      <c r="H530" s="128"/>
      <c r="I530" s="128"/>
      <c r="J530" s="128"/>
      <c r="K530" s="128"/>
      <c r="L530" s="128"/>
      <c r="M530" s="128"/>
      <c r="N530" s="128"/>
      <c r="O530" s="128"/>
      <c r="P530" s="128"/>
      <c r="Q530" s="128"/>
      <c r="R530" s="128"/>
      <c r="S530" s="128"/>
      <c r="T530" s="128"/>
      <c r="U530" s="128"/>
      <c r="V530" s="128"/>
      <c r="W530" s="128"/>
      <c r="X530" s="128"/>
      <c r="Y530" s="128"/>
      <c r="Z530" s="128"/>
    </row>
    <row r="531" spans="1:26" ht="13.5" customHeight="1">
      <c r="A531" s="128"/>
      <c r="B531" s="128"/>
      <c r="C531" s="28"/>
      <c r="D531" s="28"/>
      <c r="E531" s="128"/>
      <c r="F531" s="128"/>
      <c r="G531" s="128"/>
      <c r="H531" s="128"/>
      <c r="I531" s="128"/>
      <c r="J531" s="128"/>
      <c r="K531" s="128"/>
      <c r="L531" s="128"/>
      <c r="M531" s="128"/>
      <c r="N531" s="128"/>
      <c r="O531" s="128"/>
      <c r="P531" s="128"/>
      <c r="Q531" s="128"/>
      <c r="R531" s="128"/>
      <c r="S531" s="128"/>
      <c r="T531" s="128"/>
      <c r="U531" s="128"/>
      <c r="V531" s="128"/>
      <c r="W531" s="128"/>
      <c r="X531" s="128"/>
      <c r="Y531" s="128"/>
      <c r="Z531" s="128"/>
    </row>
    <row r="532" spans="1:26" ht="13.5" customHeight="1">
      <c r="A532" s="128"/>
      <c r="B532" s="128"/>
      <c r="C532" s="28"/>
      <c r="D532" s="28"/>
      <c r="E532" s="128"/>
      <c r="F532" s="128"/>
      <c r="G532" s="128"/>
      <c r="H532" s="128"/>
      <c r="I532" s="128"/>
      <c r="J532" s="128"/>
      <c r="K532" s="128"/>
      <c r="L532" s="128"/>
      <c r="M532" s="128"/>
      <c r="N532" s="128"/>
      <c r="O532" s="128"/>
      <c r="P532" s="128"/>
      <c r="Q532" s="128"/>
      <c r="R532" s="128"/>
      <c r="S532" s="128"/>
      <c r="T532" s="128"/>
      <c r="U532" s="128"/>
      <c r="V532" s="128"/>
      <c r="W532" s="128"/>
      <c r="X532" s="128"/>
      <c r="Y532" s="128"/>
      <c r="Z532" s="128"/>
    </row>
    <row r="533" spans="1:26" ht="13.5" customHeight="1">
      <c r="A533" s="128"/>
      <c r="B533" s="128"/>
      <c r="C533" s="28"/>
      <c r="D533" s="28"/>
      <c r="E533" s="128"/>
      <c r="F533" s="128"/>
      <c r="G533" s="128"/>
      <c r="H533" s="128"/>
      <c r="I533" s="128"/>
      <c r="J533" s="128"/>
      <c r="K533" s="128"/>
      <c r="L533" s="128"/>
      <c r="M533" s="128"/>
      <c r="N533" s="128"/>
      <c r="O533" s="128"/>
      <c r="P533" s="128"/>
      <c r="Q533" s="128"/>
      <c r="R533" s="128"/>
      <c r="S533" s="128"/>
      <c r="T533" s="128"/>
      <c r="U533" s="128"/>
      <c r="V533" s="128"/>
      <c r="W533" s="128"/>
      <c r="X533" s="128"/>
      <c r="Y533" s="128"/>
      <c r="Z533" s="128"/>
    </row>
    <row r="534" spans="1:26" ht="13.5" customHeight="1">
      <c r="A534" s="128"/>
      <c r="B534" s="128"/>
      <c r="C534" s="28"/>
      <c r="D534" s="28"/>
      <c r="E534" s="128"/>
      <c r="F534" s="128"/>
      <c r="G534" s="128"/>
      <c r="H534" s="128"/>
      <c r="I534" s="128"/>
      <c r="J534" s="128"/>
      <c r="K534" s="128"/>
      <c r="L534" s="128"/>
      <c r="M534" s="128"/>
      <c r="N534" s="128"/>
      <c r="O534" s="128"/>
      <c r="P534" s="128"/>
      <c r="Q534" s="128"/>
      <c r="R534" s="128"/>
      <c r="S534" s="128"/>
      <c r="T534" s="128"/>
      <c r="U534" s="128"/>
      <c r="V534" s="128"/>
      <c r="W534" s="128"/>
      <c r="X534" s="128"/>
      <c r="Y534" s="128"/>
      <c r="Z534" s="128"/>
    </row>
    <row r="535" spans="1:26" ht="13.5" customHeight="1">
      <c r="A535" s="128"/>
      <c r="B535" s="128"/>
      <c r="C535" s="28"/>
      <c r="D535" s="28"/>
      <c r="E535" s="128"/>
      <c r="F535" s="128"/>
      <c r="G535" s="128"/>
      <c r="H535" s="128"/>
      <c r="I535" s="128"/>
      <c r="J535" s="128"/>
      <c r="K535" s="128"/>
      <c r="L535" s="128"/>
      <c r="M535" s="128"/>
      <c r="N535" s="128"/>
      <c r="O535" s="128"/>
      <c r="P535" s="128"/>
      <c r="Q535" s="128"/>
      <c r="R535" s="128"/>
      <c r="S535" s="128"/>
      <c r="T535" s="128"/>
      <c r="U535" s="128"/>
      <c r="V535" s="128"/>
      <c r="W535" s="128"/>
      <c r="X535" s="128"/>
      <c r="Y535" s="128"/>
      <c r="Z535" s="128"/>
    </row>
    <row r="536" spans="1:26" ht="13.5" customHeight="1">
      <c r="A536" s="128"/>
      <c r="B536" s="128"/>
      <c r="C536" s="28"/>
      <c r="D536" s="28"/>
      <c r="E536" s="128"/>
      <c r="F536" s="128"/>
      <c r="G536" s="128"/>
      <c r="H536" s="128"/>
      <c r="I536" s="128"/>
      <c r="J536" s="128"/>
      <c r="K536" s="128"/>
      <c r="L536" s="128"/>
      <c r="M536" s="128"/>
      <c r="N536" s="128"/>
      <c r="O536" s="128"/>
      <c r="P536" s="128"/>
      <c r="Q536" s="128"/>
      <c r="R536" s="128"/>
      <c r="S536" s="128"/>
      <c r="T536" s="128"/>
      <c r="U536" s="128"/>
      <c r="V536" s="128"/>
      <c r="W536" s="128"/>
      <c r="X536" s="128"/>
      <c r="Y536" s="128"/>
      <c r="Z536" s="128"/>
    </row>
    <row r="537" spans="1:26" ht="13.5" customHeight="1">
      <c r="A537" s="128"/>
      <c r="B537" s="128"/>
      <c r="C537" s="28"/>
      <c r="D537" s="28"/>
      <c r="E537" s="128"/>
      <c r="F537" s="128"/>
      <c r="G537" s="128"/>
      <c r="H537" s="128"/>
      <c r="I537" s="128"/>
      <c r="J537" s="128"/>
      <c r="K537" s="128"/>
      <c r="L537" s="128"/>
      <c r="M537" s="128"/>
      <c r="N537" s="128"/>
      <c r="O537" s="128"/>
      <c r="P537" s="128"/>
      <c r="Q537" s="128"/>
      <c r="R537" s="128"/>
      <c r="S537" s="128"/>
      <c r="T537" s="128"/>
      <c r="U537" s="128"/>
      <c r="V537" s="128"/>
      <c r="W537" s="128"/>
      <c r="X537" s="128"/>
      <c r="Y537" s="128"/>
      <c r="Z537" s="128"/>
    </row>
    <row r="538" spans="1:26" ht="13.5" customHeight="1">
      <c r="A538" s="128"/>
      <c r="B538" s="128"/>
      <c r="C538" s="28"/>
      <c r="D538" s="28"/>
      <c r="E538" s="128"/>
      <c r="F538" s="128"/>
      <c r="G538" s="128"/>
      <c r="H538" s="128"/>
      <c r="I538" s="128"/>
      <c r="J538" s="128"/>
      <c r="K538" s="128"/>
      <c r="L538" s="128"/>
      <c r="M538" s="128"/>
      <c r="N538" s="128"/>
      <c r="O538" s="128"/>
      <c r="P538" s="128"/>
      <c r="Q538" s="128"/>
      <c r="R538" s="128"/>
      <c r="S538" s="128"/>
      <c r="T538" s="128"/>
      <c r="U538" s="128"/>
      <c r="V538" s="128"/>
      <c r="W538" s="128"/>
      <c r="X538" s="128"/>
      <c r="Y538" s="128"/>
      <c r="Z538" s="128"/>
    </row>
    <row r="539" spans="1:26" ht="13.5" customHeight="1">
      <c r="A539" s="128"/>
      <c r="B539" s="128"/>
      <c r="C539" s="28"/>
      <c r="D539" s="28"/>
      <c r="E539" s="128"/>
      <c r="F539" s="128"/>
      <c r="G539" s="128"/>
      <c r="H539" s="128"/>
      <c r="I539" s="128"/>
      <c r="J539" s="128"/>
      <c r="K539" s="128"/>
      <c r="L539" s="128"/>
      <c r="M539" s="128"/>
      <c r="N539" s="128"/>
      <c r="O539" s="128"/>
      <c r="P539" s="128"/>
      <c r="Q539" s="128"/>
      <c r="R539" s="128"/>
      <c r="S539" s="128"/>
      <c r="T539" s="128"/>
      <c r="U539" s="128"/>
      <c r="V539" s="128"/>
      <c r="W539" s="128"/>
      <c r="X539" s="128"/>
      <c r="Y539" s="128"/>
      <c r="Z539" s="128"/>
    </row>
    <row r="540" spans="1:26" ht="13.5" customHeight="1">
      <c r="A540" s="128"/>
      <c r="B540" s="128"/>
      <c r="C540" s="28"/>
      <c r="D540" s="28"/>
      <c r="E540" s="128"/>
      <c r="F540" s="128"/>
      <c r="G540" s="128"/>
      <c r="H540" s="128"/>
      <c r="I540" s="128"/>
      <c r="J540" s="128"/>
      <c r="K540" s="128"/>
      <c r="L540" s="128"/>
      <c r="M540" s="128"/>
      <c r="N540" s="128"/>
      <c r="O540" s="128"/>
      <c r="P540" s="128"/>
      <c r="Q540" s="128"/>
      <c r="R540" s="128"/>
      <c r="S540" s="128"/>
      <c r="T540" s="128"/>
      <c r="U540" s="128"/>
      <c r="V540" s="128"/>
      <c r="W540" s="128"/>
      <c r="X540" s="128"/>
      <c r="Y540" s="128"/>
      <c r="Z540" s="128"/>
    </row>
    <row r="541" spans="1:26" ht="13.5" customHeight="1">
      <c r="A541" s="128"/>
      <c r="B541" s="128"/>
      <c r="C541" s="28"/>
      <c r="D541" s="28"/>
      <c r="E541" s="128"/>
      <c r="F541" s="128"/>
      <c r="G541" s="128"/>
      <c r="H541" s="128"/>
      <c r="I541" s="128"/>
      <c r="J541" s="128"/>
      <c r="K541" s="128"/>
      <c r="L541" s="128"/>
      <c r="M541" s="128"/>
      <c r="N541" s="128"/>
      <c r="O541" s="128"/>
      <c r="P541" s="128"/>
      <c r="Q541" s="128"/>
      <c r="R541" s="128"/>
      <c r="S541" s="128"/>
      <c r="T541" s="128"/>
      <c r="U541" s="128"/>
      <c r="V541" s="128"/>
      <c r="W541" s="128"/>
      <c r="X541" s="128"/>
      <c r="Y541" s="128"/>
      <c r="Z541" s="128"/>
    </row>
    <row r="542" spans="1:26" ht="13.5" customHeight="1">
      <c r="A542" s="128"/>
      <c r="B542" s="128"/>
      <c r="C542" s="28"/>
      <c r="D542" s="28"/>
      <c r="E542" s="128"/>
      <c r="F542" s="128"/>
      <c r="G542" s="128"/>
      <c r="H542" s="128"/>
      <c r="I542" s="128"/>
      <c r="J542" s="128"/>
      <c r="K542" s="128"/>
      <c r="L542" s="128"/>
      <c r="M542" s="128"/>
      <c r="N542" s="128"/>
      <c r="O542" s="128"/>
      <c r="P542" s="128"/>
      <c r="Q542" s="128"/>
      <c r="R542" s="128"/>
      <c r="S542" s="128"/>
      <c r="T542" s="128"/>
      <c r="U542" s="128"/>
      <c r="V542" s="128"/>
      <c r="W542" s="128"/>
      <c r="X542" s="128"/>
      <c r="Y542" s="128"/>
      <c r="Z542" s="128"/>
    </row>
    <row r="543" spans="1:26" ht="13.5" customHeight="1">
      <c r="A543" s="128"/>
      <c r="B543" s="128"/>
      <c r="C543" s="28"/>
      <c r="D543" s="28"/>
      <c r="E543" s="128"/>
      <c r="F543" s="128"/>
      <c r="G543" s="128"/>
      <c r="H543" s="128"/>
      <c r="I543" s="128"/>
      <c r="J543" s="128"/>
      <c r="K543" s="128"/>
      <c r="L543" s="128"/>
      <c r="M543" s="128"/>
      <c r="N543" s="128"/>
      <c r="O543" s="128"/>
      <c r="P543" s="128"/>
      <c r="Q543" s="128"/>
      <c r="R543" s="128"/>
      <c r="S543" s="128"/>
      <c r="T543" s="128"/>
      <c r="U543" s="128"/>
      <c r="V543" s="128"/>
      <c r="W543" s="128"/>
      <c r="X543" s="128"/>
      <c r="Y543" s="128"/>
      <c r="Z543" s="128"/>
    </row>
    <row r="544" spans="1:26" ht="13.5" customHeight="1">
      <c r="A544" s="128"/>
      <c r="B544" s="128"/>
      <c r="C544" s="28"/>
      <c r="D544" s="28"/>
      <c r="E544" s="128"/>
      <c r="F544" s="128"/>
      <c r="G544" s="128"/>
      <c r="H544" s="128"/>
      <c r="I544" s="128"/>
      <c r="J544" s="128"/>
      <c r="K544" s="128"/>
      <c r="L544" s="128"/>
      <c r="M544" s="128"/>
      <c r="N544" s="128"/>
      <c r="O544" s="128"/>
      <c r="P544" s="128"/>
      <c r="Q544" s="128"/>
      <c r="R544" s="128"/>
      <c r="S544" s="128"/>
      <c r="T544" s="128"/>
      <c r="U544" s="128"/>
      <c r="V544" s="128"/>
      <c r="W544" s="128"/>
      <c r="X544" s="128"/>
      <c r="Y544" s="128"/>
      <c r="Z544" s="128"/>
    </row>
    <row r="545" spans="1:26" ht="13.5" customHeight="1">
      <c r="A545" s="128"/>
      <c r="B545" s="128"/>
      <c r="C545" s="28"/>
      <c r="D545" s="28"/>
      <c r="E545" s="128"/>
      <c r="F545" s="128"/>
      <c r="G545" s="128"/>
      <c r="H545" s="128"/>
      <c r="I545" s="128"/>
      <c r="J545" s="128"/>
      <c r="K545" s="128"/>
      <c r="L545" s="128"/>
      <c r="M545" s="128"/>
      <c r="N545" s="128"/>
      <c r="O545" s="128"/>
      <c r="P545" s="128"/>
      <c r="Q545" s="128"/>
      <c r="R545" s="128"/>
      <c r="S545" s="128"/>
      <c r="T545" s="128"/>
      <c r="U545" s="128"/>
      <c r="V545" s="128"/>
      <c r="W545" s="128"/>
      <c r="X545" s="128"/>
      <c r="Y545" s="128"/>
      <c r="Z545" s="128"/>
    </row>
    <row r="546" spans="1:26" ht="13.5" customHeight="1">
      <c r="A546" s="128"/>
      <c r="B546" s="128"/>
      <c r="C546" s="28"/>
      <c r="D546" s="28"/>
      <c r="E546" s="128"/>
      <c r="F546" s="128"/>
      <c r="G546" s="128"/>
      <c r="H546" s="128"/>
      <c r="I546" s="128"/>
      <c r="J546" s="128"/>
      <c r="K546" s="128"/>
      <c r="L546" s="128"/>
      <c r="M546" s="128"/>
      <c r="N546" s="128"/>
      <c r="O546" s="128"/>
      <c r="P546" s="128"/>
      <c r="Q546" s="128"/>
      <c r="R546" s="128"/>
      <c r="S546" s="128"/>
      <c r="T546" s="128"/>
      <c r="U546" s="128"/>
      <c r="V546" s="128"/>
      <c r="W546" s="128"/>
      <c r="X546" s="128"/>
      <c r="Y546" s="128"/>
      <c r="Z546" s="128"/>
    </row>
    <row r="547" spans="1:26" ht="13.5" customHeight="1">
      <c r="A547" s="128"/>
      <c r="B547" s="128"/>
      <c r="C547" s="28"/>
      <c r="D547" s="28"/>
      <c r="E547" s="128"/>
      <c r="F547" s="128"/>
      <c r="G547" s="128"/>
      <c r="H547" s="128"/>
      <c r="I547" s="128"/>
      <c r="J547" s="128"/>
      <c r="K547" s="128"/>
      <c r="L547" s="128"/>
      <c r="M547" s="128"/>
      <c r="N547" s="128"/>
      <c r="O547" s="128"/>
      <c r="P547" s="128"/>
      <c r="Q547" s="128"/>
      <c r="R547" s="128"/>
      <c r="S547" s="128"/>
      <c r="T547" s="128"/>
      <c r="U547" s="128"/>
      <c r="V547" s="128"/>
      <c r="W547" s="128"/>
      <c r="X547" s="128"/>
      <c r="Y547" s="128"/>
      <c r="Z547" s="128"/>
    </row>
    <row r="548" spans="1:26" ht="13.5" customHeight="1">
      <c r="A548" s="128"/>
      <c r="B548" s="128"/>
      <c r="C548" s="28"/>
      <c r="D548" s="28"/>
      <c r="E548" s="128"/>
      <c r="F548" s="128"/>
      <c r="G548" s="128"/>
      <c r="H548" s="128"/>
      <c r="I548" s="128"/>
      <c r="J548" s="128"/>
      <c r="K548" s="128"/>
      <c r="L548" s="128"/>
      <c r="M548" s="128"/>
      <c r="N548" s="128"/>
      <c r="O548" s="128"/>
      <c r="P548" s="128"/>
      <c r="Q548" s="128"/>
      <c r="R548" s="128"/>
      <c r="S548" s="128"/>
      <c r="T548" s="128"/>
      <c r="U548" s="128"/>
      <c r="V548" s="128"/>
      <c r="W548" s="128"/>
      <c r="X548" s="128"/>
      <c r="Y548" s="128"/>
      <c r="Z548" s="128"/>
    </row>
    <row r="549" spans="1:26" ht="13.5" customHeight="1">
      <c r="A549" s="128"/>
      <c r="B549" s="128"/>
      <c r="C549" s="28"/>
      <c r="D549" s="28"/>
      <c r="E549" s="128"/>
      <c r="F549" s="128"/>
      <c r="G549" s="128"/>
      <c r="H549" s="128"/>
      <c r="I549" s="128"/>
      <c r="J549" s="128"/>
      <c r="K549" s="128"/>
      <c r="L549" s="128"/>
      <c r="M549" s="128"/>
      <c r="N549" s="128"/>
      <c r="O549" s="128"/>
      <c r="P549" s="128"/>
      <c r="Q549" s="128"/>
      <c r="R549" s="128"/>
      <c r="S549" s="128"/>
      <c r="T549" s="128"/>
      <c r="U549" s="128"/>
      <c r="V549" s="128"/>
      <c r="W549" s="128"/>
      <c r="X549" s="128"/>
      <c r="Y549" s="128"/>
      <c r="Z549" s="128"/>
    </row>
    <row r="550" spans="1:26" ht="13.5" customHeight="1">
      <c r="A550" s="128"/>
      <c r="B550" s="128"/>
      <c r="C550" s="28"/>
      <c r="D550" s="28"/>
      <c r="E550" s="128"/>
      <c r="F550" s="128"/>
      <c r="G550" s="128"/>
      <c r="H550" s="128"/>
      <c r="I550" s="128"/>
      <c r="J550" s="128"/>
      <c r="K550" s="128"/>
      <c r="L550" s="128"/>
      <c r="M550" s="128"/>
      <c r="N550" s="128"/>
      <c r="O550" s="128"/>
      <c r="P550" s="128"/>
      <c r="Q550" s="128"/>
      <c r="R550" s="128"/>
      <c r="S550" s="128"/>
      <c r="T550" s="128"/>
      <c r="U550" s="128"/>
      <c r="V550" s="128"/>
      <c r="W550" s="128"/>
      <c r="X550" s="128"/>
      <c r="Y550" s="128"/>
      <c r="Z550" s="128"/>
    </row>
    <row r="551" spans="1:26" ht="13.5" customHeight="1">
      <c r="A551" s="128"/>
      <c r="B551" s="128"/>
      <c r="C551" s="28"/>
      <c r="D551" s="28"/>
      <c r="E551" s="128"/>
      <c r="F551" s="128"/>
      <c r="G551" s="128"/>
      <c r="H551" s="128"/>
      <c r="I551" s="128"/>
      <c r="J551" s="128"/>
      <c r="K551" s="128"/>
      <c r="L551" s="128"/>
      <c r="M551" s="128"/>
      <c r="N551" s="128"/>
      <c r="O551" s="128"/>
      <c r="P551" s="128"/>
      <c r="Q551" s="128"/>
      <c r="R551" s="128"/>
      <c r="S551" s="128"/>
      <c r="T551" s="128"/>
      <c r="U551" s="128"/>
      <c r="V551" s="128"/>
      <c r="W551" s="128"/>
      <c r="X551" s="128"/>
      <c r="Y551" s="128"/>
      <c r="Z551" s="128"/>
    </row>
    <row r="552" spans="1:26" ht="13.5" customHeight="1">
      <c r="A552" s="128"/>
      <c r="B552" s="128"/>
      <c r="C552" s="28"/>
      <c r="D552" s="28"/>
      <c r="E552" s="128"/>
      <c r="F552" s="128"/>
      <c r="G552" s="128"/>
      <c r="H552" s="128"/>
      <c r="I552" s="128"/>
      <c r="J552" s="128"/>
      <c r="K552" s="128"/>
      <c r="L552" s="128"/>
      <c r="M552" s="128"/>
      <c r="N552" s="128"/>
      <c r="O552" s="128"/>
      <c r="P552" s="128"/>
      <c r="Q552" s="128"/>
      <c r="R552" s="128"/>
      <c r="S552" s="128"/>
      <c r="T552" s="128"/>
      <c r="U552" s="128"/>
      <c r="V552" s="128"/>
      <c r="W552" s="128"/>
      <c r="X552" s="128"/>
      <c r="Y552" s="128"/>
      <c r="Z552" s="128"/>
    </row>
    <row r="553" spans="1:26" ht="13.5" customHeight="1">
      <c r="A553" s="128"/>
      <c r="B553" s="128"/>
      <c r="C553" s="28"/>
      <c r="D553" s="28"/>
      <c r="E553" s="128"/>
      <c r="F553" s="128"/>
      <c r="G553" s="128"/>
      <c r="H553" s="128"/>
      <c r="I553" s="128"/>
      <c r="J553" s="128"/>
      <c r="K553" s="128"/>
      <c r="L553" s="128"/>
      <c r="M553" s="128"/>
      <c r="N553" s="128"/>
      <c r="O553" s="128"/>
      <c r="P553" s="128"/>
      <c r="Q553" s="128"/>
      <c r="R553" s="128"/>
      <c r="S553" s="128"/>
      <c r="T553" s="128"/>
      <c r="U553" s="128"/>
      <c r="V553" s="128"/>
      <c r="W553" s="128"/>
      <c r="X553" s="128"/>
      <c r="Y553" s="128"/>
      <c r="Z553" s="128"/>
    </row>
    <row r="554" spans="1:26" ht="13.5" customHeight="1">
      <c r="A554" s="128"/>
      <c r="B554" s="128"/>
      <c r="C554" s="28"/>
      <c r="D554" s="28"/>
      <c r="E554" s="128"/>
      <c r="F554" s="128"/>
      <c r="G554" s="128"/>
      <c r="H554" s="128"/>
      <c r="I554" s="128"/>
      <c r="J554" s="128"/>
      <c r="K554" s="128"/>
      <c r="L554" s="128"/>
      <c r="M554" s="128"/>
      <c r="N554" s="128"/>
      <c r="O554" s="128"/>
      <c r="P554" s="128"/>
      <c r="Q554" s="128"/>
      <c r="R554" s="128"/>
      <c r="S554" s="128"/>
      <c r="T554" s="128"/>
      <c r="U554" s="128"/>
      <c r="V554" s="128"/>
      <c r="W554" s="128"/>
      <c r="X554" s="128"/>
      <c r="Y554" s="128"/>
      <c r="Z554" s="128"/>
    </row>
    <row r="555" spans="1:26" ht="13.5" customHeight="1">
      <c r="A555" s="128"/>
      <c r="B555" s="128"/>
      <c r="C555" s="28"/>
      <c r="D555" s="28"/>
      <c r="E555" s="128"/>
      <c r="F555" s="128"/>
      <c r="G555" s="128"/>
      <c r="H555" s="128"/>
      <c r="I555" s="128"/>
      <c r="J555" s="128"/>
      <c r="K555" s="128"/>
      <c r="L555" s="128"/>
      <c r="M555" s="128"/>
      <c r="N555" s="128"/>
      <c r="O555" s="128"/>
      <c r="P555" s="128"/>
      <c r="Q555" s="128"/>
      <c r="R555" s="128"/>
      <c r="S555" s="128"/>
      <c r="T555" s="128"/>
      <c r="U555" s="128"/>
      <c r="V555" s="128"/>
      <c r="W555" s="128"/>
      <c r="X555" s="128"/>
      <c r="Y555" s="128"/>
      <c r="Z555" s="128"/>
    </row>
    <row r="556" spans="1:26" ht="13.5" customHeight="1">
      <c r="A556" s="128"/>
      <c r="B556" s="128"/>
      <c r="C556" s="28"/>
      <c r="D556" s="28"/>
      <c r="E556" s="128"/>
      <c r="F556" s="128"/>
      <c r="G556" s="128"/>
      <c r="H556" s="128"/>
      <c r="I556" s="128"/>
      <c r="J556" s="128"/>
      <c r="K556" s="128"/>
      <c r="L556" s="128"/>
      <c r="M556" s="128"/>
      <c r="N556" s="128"/>
      <c r="O556" s="128"/>
      <c r="P556" s="128"/>
      <c r="Q556" s="128"/>
      <c r="R556" s="128"/>
      <c r="S556" s="128"/>
      <c r="T556" s="128"/>
      <c r="U556" s="128"/>
      <c r="V556" s="128"/>
      <c r="W556" s="128"/>
      <c r="X556" s="128"/>
      <c r="Y556" s="128"/>
      <c r="Z556" s="128"/>
    </row>
    <row r="557" spans="1:26" ht="13.5" customHeight="1">
      <c r="A557" s="128"/>
      <c r="B557" s="128"/>
      <c r="C557" s="28"/>
      <c r="D557" s="28"/>
      <c r="E557" s="128"/>
      <c r="F557" s="128"/>
      <c r="G557" s="128"/>
      <c r="H557" s="128"/>
      <c r="I557" s="128"/>
      <c r="J557" s="128"/>
      <c r="K557" s="128"/>
      <c r="L557" s="128"/>
      <c r="M557" s="128"/>
      <c r="N557" s="128"/>
      <c r="O557" s="128"/>
      <c r="P557" s="128"/>
      <c r="Q557" s="128"/>
      <c r="R557" s="128"/>
      <c r="S557" s="128"/>
      <c r="T557" s="128"/>
      <c r="U557" s="128"/>
      <c r="V557" s="128"/>
      <c r="W557" s="128"/>
      <c r="X557" s="128"/>
      <c r="Y557" s="128"/>
      <c r="Z557" s="128"/>
    </row>
    <row r="558" spans="1:26" ht="13.5" customHeight="1">
      <c r="A558" s="128"/>
      <c r="B558" s="128"/>
      <c r="C558" s="28"/>
      <c r="D558" s="28"/>
      <c r="E558" s="128"/>
      <c r="F558" s="128"/>
      <c r="G558" s="128"/>
      <c r="H558" s="128"/>
      <c r="I558" s="128"/>
      <c r="J558" s="128"/>
      <c r="K558" s="128"/>
      <c r="L558" s="128"/>
      <c r="M558" s="128"/>
      <c r="N558" s="128"/>
      <c r="O558" s="128"/>
      <c r="P558" s="128"/>
      <c r="Q558" s="128"/>
      <c r="R558" s="128"/>
      <c r="S558" s="128"/>
      <c r="T558" s="128"/>
      <c r="U558" s="128"/>
      <c r="V558" s="128"/>
      <c r="W558" s="128"/>
      <c r="X558" s="128"/>
      <c r="Y558" s="128"/>
      <c r="Z558" s="128"/>
    </row>
    <row r="559" spans="1:26" ht="13.5" customHeight="1">
      <c r="A559" s="128"/>
      <c r="B559" s="128"/>
      <c r="C559" s="28"/>
      <c r="D559" s="28"/>
      <c r="E559" s="128"/>
      <c r="F559" s="128"/>
      <c r="G559" s="128"/>
      <c r="H559" s="128"/>
      <c r="I559" s="128"/>
      <c r="J559" s="128"/>
      <c r="K559" s="128"/>
      <c r="L559" s="128"/>
      <c r="M559" s="128"/>
      <c r="N559" s="128"/>
      <c r="O559" s="128"/>
      <c r="P559" s="128"/>
      <c r="Q559" s="128"/>
      <c r="R559" s="128"/>
      <c r="S559" s="128"/>
      <c r="T559" s="128"/>
      <c r="U559" s="128"/>
      <c r="V559" s="128"/>
      <c r="W559" s="128"/>
      <c r="X559" s="128"/>
      <c r="Y559" s="128"/>
      <c r="Z559" s="128"/>
    </row>
    <row r="560" spans="1:26" ht="13.5" customHeight="1">
      <c r="A560" s="128"/>
      <c r="B560" s="128"/>
      <c r="C560" s="28"/>
      <c r="D560" s="28"/>
      <c r="E560" s="128"/>
      <c r="F560" s="128"/>
      <c r="G560" s="128"/>
      <c r="H560" s="128"/>
      <c r="I560" s="128"/>
      <c r="J560" s="128"/>
      <c r="K560" s="128"/>
      <c r="L560" s="128"/>
      <c r="M560" s="128"/>
      <c r="N560" s="128"/>
      <c r="O560" s="128"/>
      <c r="P560" s="128"/>
      <c r="Q560" s="128"/>
      <c r="R560" s="128"/>
      <c r="S560" s="128"/>
      <c r="T560" s="128"/>
      <c r="U560" s="128"/>
      <c r="V560" s="128"/>
      <c r="W560" s="128"/>
      <c r="X560" s="128"/>
      <c r="Y560" s="128"/>
      <c r="Z560" s="128"/>
    </row>
    <row r="561" spans="1:26" ht="13.5" customHeight="1">
      <c r="A561" s="128"/>
      <c r="B561" s="128"/>
      <c r="C561" s="28"/>
      <c r="D561" s="28"/>
      <c r="E561" s="128"/>
      <c r="F561" s="128"/>
      <c r="G561" s="128"/>
      <c r="H561" s="128"/>
      <c r="I561" s="128"/>
      <c r="J561" s="128"/>
      <c r="K561" s="128"/>
      <c r="L561" s="128"/>
      <c r="M561" s="128"/>
      <c r="N561" s="128"/>
      <c r="O561" s="128"/>
      <c r="P561" s="128"/>
      <c r="Q561" s="128"/>
      <c r="R561" s="128"/>
      <c r="S561" s="128"/>
      <c r="T561" s="128"/>
      <c r="U561" s="128"/>
      <c r="V561" s="128"/>
      <c r="W561" s="128"/>
      <c r="X561" s="128"/>
      <c r="Y561" s="128"/>
      <c r="Z561" s="128"/>
    </row>
    <row r="562" spans="1:26" ht="13.5" customHeight="1">
      <c r="A562" s="128"/>
      <c r="B562" s="128"/>
      <c r="C562" s="28"/>
      <c r="D562" s="28"/>
      <c r="E562" s="128"/>
      <c r="F562" s="128"/>
      <c r="G562" s="128"/>
      <c r="H562" s="128"/>
      <c r="I562" s="128"/>
      <c r="J562" s="128"/>
      <c r="K562" s="128"/>
      <c r="L562" s="128"/>
      <c r="M562" s="128"/>
      <c r="N562" s="128"/>
      <c r="O562" s="128"/>
      <c r="P562" s="128"/>
      <c r="Q562" s="128"/>
      <c r="R562" s="128"/>
      <c r="S562" s="128"/>
      <c r="T562" s="128"/>
      <c r="U562" s="128"/>
      <c r="V562" s="128"/>
      <c r="W562" s="128"/>
      <c r="X562" s="128"/>
      <c r="Y562" s="128"/>
      <c r="Z562" s="128"/>
    </row>
    <row r="563" spans="1:26" ht="13.5" customHeight="1">
      <c r="A563" s="128"/>
      <c r="B563" s="128"/>
      <c r="C563" s="28"/>
      <c r="D563" s="28"/>
      <c r="E563" s="128"/>
      <c r="F563" s="128"/>
      <c r="G563" s="128"/>
      <c r="H563" s="128"/>
      <c r="I563" s="128"/>
      <c r="J563" s="128"/>
      <c r="K563" s="128"/>
      <c r="L563" s="128"/>
      <c r="M563" s="128"/>
      <c r="N563" s="128"/>
      <c r="O563" s="128"/>
      <c r="P563" s="128"/>
      <c r="Q563" s="128"/>
      <c r="R563" s="128"/>
      <c r="S563" s="128"/>
      <c r="T563" s="128"/>
      <c r="U563" s="128"/>
      <c r="V563" s="128"/>
      <c r="W563" s="128"/>
      <c r="X563" s="128"/>
      <c r="Y563" s="128"/>
      <c r="Z563" s="128"/>
    </row>
    <row r="564" spans="1:26" ht="13.5" customHeight="1">
      <c r="A564" s="128"/>
      <c r="B564" s="128"/>
      <c r="C564" s="28"/>
      <c r="D564" s="28"/>
      <c r="E564" s="128"/>
      <c r="F564" s="128"/>
      <c r="G564" s="128"/>
      <c r="H564" s="128"/>
      <c r="I564" s="128"/>
      <c r="J564" s="128"/>
      <c r="K564" s="128"/>
      <c r="L564" s="128"/>
      <c r="M564" s="128"/>
      <c r="N564" s="128"/>
      <c r="O564" s="128"/>
      <c r="P564" s="128"/>
      <c r="Q564" s="128"/>
      <c r="R564" s="128"/>
      <c r="S564" s="128"/>
      <c r="T564" s="128"/>
      <c r="U564" s="128"/>
      <c r="V564" s="128"/>
      <c r="W564" s="128"/>
      <c r="X564" s="128"/>
      <c r="Y564" s="128"/>
      <c r="Z564" s="128"/>
    </row>
    <row r="565" spans="1:26" ht="13.5" customHeight="1">
      <c r="A565" s="128"/>
      <c r="B565" s="128"/>
      <c r="C565" s="28"/>
      <c r="D565" s="28"/>
      <c r="E565" s="128"/>
      <c r="F565" s="128"/>
      <c r="G565" s="128"/>
      <c r="H565" s="128"/>
      <c r="I565" s="128"/>
      <c r="J565" s="128"/>
      <c r="K565" s="128"/>
      <c r="L565" s="128"/>
      <c r="M565" s="128"/>
      <c r="N565" s="128"/>
      <c r="O565" s="128"/>
      <c r="P565" s="128"/>
      <c r="Q565" s="128"/>
      <c r="R565" s="128"/>
      <c r="S565" s="128"/>
      <c r="T565" s="128"/>
      <c r="U565" s="128"/>
      <c r="V565" s="128"/>
      <c r="W565" s="128"/>
      <c r="X565" s="128"/>
      <c r="Y565" s="128"/>
      <c r="Z565" s="128"/>
    </row>
    <row r="566" spans="1:26" ht="13.5" customHeight="1">
      <c r="A566" s="128"/>
      <c r="B566" s="128"/>
      <c r="C566" s="28"/>
      <c r="D566" s="28"/>
      <c r="E566" s="128"/>
      <c r="F566" s="128"/>
      <c r="G566" s="128"/>
      <c r="H566" s="128"/>
      <c r="I566" s="128"/>
      <c r="J566" s="128"/>
      <c r="K566" s="128"/>
      <c r="L566" s="128"/>
      <c r="M566" s="128"/>
      <c r="N566" s="128"/>
      <c r="O566" s="128"/>
      <c r="P566" s="128"/>
      <c r="Q566" s="128"/>
      <c r="R566" s="128"/>
      <c r="S566" s="128"/>
      <c r="T566" s="128"/>
      <c r="U566" s="128"/>
      <c r="V566" s="128"/>
      <c r="W566" s="128"/>
      <c r="X566" s="128"/>
      <c r="Y566" s="128"/>
      <c r="Z566" s="128"/>
    </row>
    <row r="567" spans="1:26" ht="13.5" customHeight="1">
      <c r="A567" s="128"/>
      <c r="B567" s="128"/>
      <c r="C567" s="28"/>
      <c r="D567" s="28"/>
      <c r="E567" s="128"/>
      <c r="F567" s="128"/>
      <c r="G567" s="128"/>
      <c r="H567" s="128"/>
      <c r="I567" s="128"/>
      <c r="J567" s="128"/>
      <c r="K567" s="128"/>
      <c r="L567" s="128"/>
      <c r="M567" s="128"/>
      <c r="N567" s="128"/>
      <c r="O567" s="128"/>
      <c r="P567" s="128"/>
      <c r="Q567" s="128"/>
      <c r="R567" s="128"/>
      <c r="S567" s="128"/>
      <c r="T567" s="128"/>
      <c r="U567" s="128"/>
      <c r="V567" s="128"/>
      <c r="W567" s="128"/>
      <c r="X567" s="128"/>
      <c r="Y567" s="128"/>
      <c r="Z567" s="128"/>
    </row>
    <row r="568" spans="1:26" ht="13.5" customHeight="1">
      <c r="A568" s="128"/>
      <c r="B568" s="128"/>
      <c r="C568" s="28"/>
      <c r="D568" s="28"/>
      <c r="E568" s="128"/>
      <c r="F568" s="128"/>
      <c r="G568" s="128"/>
      <c r="H568" s="128"/>
      <c r="I568" s="128"/>
      <c r="J568" s="128"/>
      <c r="K568" s="128"/>
      <c r="L568" s="128"/>
      <c r="M568" s="128"/>
      <c r="N568" s="128"/>
      <c r="O568" s="128"/>
      <c r="P568" s="128"/>
      <c r="Q568" s="128"/>
      <c r="R568" s="128"/>
      <c r="S568" s="128"/>
      <c r="T568" s="128"/>
      <c r="U568" s="128"/>
      <c r="V568" s="128"/>
      <c r="W568" s="128"/>
      <c r="X568" s="128"/>
      <c r="Y568" s="128"/>
      <c r="Z568" s="128"/>
    </row>
    <row r="569" spans="1:26" ht="13.5" customHeight="1">
      <c r="A569" s="128"/>
      <c r="B569" s="128"/>
      <c r="C569" s="28"/>
      <c r="D569" s="28"/>
      <c r="E569" s="128"/>
      <c r="F569" s="128"/>
      <c r="G569" s="128"/>
      <c r="H569" s="128"/>
      <c r="I569" s="128"/>
      <c r="J569" s="128"/>
      <c r="K569" s="128"/>
      <c r="L569" s="128"/>
      <c r="M569" s="128"/>
      <c r="N569" s="128"/>
      <c r="O569" s="128"/>
      <c r="P569" s="128"/>
      <c r="Q569" s="128"/>
      <c r="R569" s="128"/>
      <c r="S569" s="128"/>
      <c r="T569" s="128"/>
      <c r="U569" s="128"/>
      <c r="V569" s="128"/>
      <c r="W569" s="128"/>
      <c r="X569" s="128"/>
      <c r="Y569" s="128"/>
      <c r="Z569" s="128"/>
    </row>
    <row r="570" spans="1:26" ht="13.5" customHeight="1">
      <c r="A570" s="128"/>
      <c r="B570" s="128"/>
      <c r="C570" s="28"/>
      <c r="D570" s="28"/>
      <c r="E570" s="128"/>
      <c r="F570" s="128"/>
      <c r="G570" s="128"/>
      <c r="H570" s="128"/>
      <c r="I570" s="128"/>
      <c r="J570" s="128"/>
      <c r="K570" s="128"/>
      <c r="L570" s="128"/>
      <c r="M570" s="128"/>
      <c r="N570" s="128"/>
      <c r="O570" s="128"/>
      <c r="P570" s="128"/>
      <c r="Q570" s="128"/>
      <c r="R570" s="128"/>
      <c r="S570" s="128"/>
      <c r="T570" s="128"/>
      <c r="U570" s="128"/>
      <c r="V570" s="128"/>
      <c r="W570" s="128"/>
      <c r="X570" s="128"/>
      <c r="Y570" s="128"/>
      <c r="Z570" s="128"/>
    </row>
    <row r="571" spans="1:26" ht="13.5" customHeight="1">
      <c r="A571" s="128"/>
      <c r="B571" s="128"/>
      <c r="C571" s="28"/>
      <c r="D571" s="28"/>
      <c r="E571" s="128"/>
      <c r="F571" s="128"/>
      <c r="G571" s="128"/>
      <c r="H571" s="128"/>
      <c r="I571" s="128"/>
      <c r="J571" s="128"/>
      <c r="K571" s="128"/>
      <c r="L571" s="128"/>
      <c r="M571" s="128"/>
      <c r="N571" s="128"/>
      <c r="O571" s="128"/>
      <c r="P571" s="128"/>
      <c r="Q571" s="128"/>
      <c r="R571" s="128"/>
      <c r="S571" s="128"/>
      <c r="T571" s="128"/>
      <c r="U571" s="128"/>
      <c r="V571" s="128"/>
      <c r="W571" s="128"/>
      <c r="X571" s="128"/>
      <c r="Y571" s="128"/>
      <c r="Z571" s="128"/>
    </row>
    <row r="572" spans="1:26" ht="13.5" customHeight="1">
      <c r="A572" s="128"/>
      <c r="B572" s="128"/>
      <c r="C572" s="28"/>
      <c r="D572" s="28"/>
      <c r="E572" s="128"/>
      <c r="F572" s="128"/>
      <c r="G572" s="128"/>
      <c r="H572" s="128"/>
      <c r="I572" s="128"/>
      <c r="J572" s="128"/>
      <c r="K572" s="128"/>
      <c r="L572" s="128"/>
      <c r="M572" s="128"/>
      <c r="N572" s="128"/>
      <c r="O572" s="128"/>
      <c r="P572" s="128"/>
      <c r="Q572" s="128"/>
      <c r="R572" s="128"/>
      <c r="S572" s="128"/>
      <c r="T572" s="128"/>
      <c r="U572" s="128"/>
      <c r="V572" s="128"/>
      <c r="W572" s="128"/>
      <c r="X572" s="128"/>
      <c r="Y572" s="128"/>
      <c r="Z572" s="128"/>
    </row>
    <row r="573" spans="1:26" ht="13.5" customHeight="1">
      <c r="A573" s="128"/>
      <c r="B573" s="128"/>
      <c r="C573" s="28"/>
      <c r="D573" s="28"/>
      <c r="E573" s="128"/>
      <c r="F573" s="128"/>
      <c r="G573" s="128"/>
      <c r="H573" s="128"/>
      <c r="I573" s="128"/>
      <c r="J573" s="128"/>
      <c r="K573" s="128"/>
      <c r="L573" s="128"/>
      <c r="M573" s="128"/>
      <c r="N573" s="128"/>
      <c r="O573" s="128"/>
      <c r="P573" s="128"/>
      <c r="Q573" s="128"/>
      <c r="R573" s="128"/>
      <c r="S573" s="128"/>
      <c r="T573" s="128"/>
      <c r="U573" s="128"/>
      <c r="V573" s="128"/>
      <c r="W573" s="128"/>
      <c r="X573" s="128"/>
      <c r="Y573" s="128"/>
      <c r="Z573" s="128"/>
    </row>
    <row r="574" spans="1:26" ht="13.5" customHeight="1">
      <c r="A574" s="128"/>
      <c r="B574" s="128"/>
      <c r="C574" s="28"/>
      <c r="D574" s="28"/>
      <c r="E574" s="128"/>
      <c r="F574" s="128"/>
      <c r="G574" s="128"/>
      <c r="H574" s="128"/>
      <c r="I574" s="128"/>
      <c r="J574" s="128"/>
      <c r="K574" s="128"/>
      <c r="L574" s="128"/>
      <c r="M574" s="128"/>
      <c r="N574" s="128"/>
      <c r="O574" s="128"/>
      <c r="P574" s="128"/>
      <c r="Q574" s="128"/>
      <c r="R574" s="128"/>
      <c r="S574" s="128"/>
      <c r="T574" s="128"/>
      <c r="U574" s="128"/>
      <c r="V574" s="128"/>
      <c r="W574" s="128"/>
      <c r="X574" s="128"/>
      <c r="Y574" s="128"/>
      <c r="Z574" s="128"/>
    </row>
    <row r="575" spans="1:26" ht="13.5" customHeight="1">
      <c r="A575" s="128"/>
      <c r="B575" s="128"/>
      <c r="C575" s="28"/>
      <c r="D575" s="28"/>
      <c r="E575" s="128"/>
      <c r="F575" s="128"/>
      <c r="G575" s="128"/>
      <c r="H575" s="128"/>
      <c r="I575" s="128"/>
      <c r="J575" s="128"/>
      <c r="K575" s="128"/>
      <c r="L575" s="128"/>
      <c r="M575" s="128"/>
      <c r="N575" s="128"/>
      <c r="O575" s="128"/>
      <c r="P575" s="128"/>
      <c r="Q575" s="128"/>
      <c r="R575" s="128"/>
      <c r="S575" s="128"/>
      <c r="T575" s="128"/>
      <c r="U575" s="128"/>
      <c r="V575" s="128"/>
      <c r="W575" s="128"/>
      <c r="X575" s="128"/>
      <c r="Y575" s="128"/>
      <c r="Z575" s="128"/>
    </row>
    <row r="576" spans="1:26" ht="13.5" customHeight="1">
      <c r="A576" s="128"/>
      <c r="B576" s="128"/>
      <c r="C576" s="28"/>
      <c r="D576" s="28"/>
      <c r="E576" s="128"/>
      <c r="F576" s="128"/>
      <c r="G576" s="128"/>
      <c r="H576" s="128"/>
      <c r="I576" s="128"/>
      <c r="J576" s="128"/>
      <c r="K576" s="128"/>
      <c r="L576" s="128"/>
      <c r="M576" s="128"/>
      <c r="N576" s="128"/>
      <c r="O576" s="128"/>
      <c r="P576" s="128"/>
      <c r="Q576" s="128"/>
      <c r="R576" s="128"/>
      <c r="S576" s="128"/>
      <c r="T576" s="128"/>
      <c r="U576" s="128"/>
      <c r="V576" s="128"/>
      <c r="W576" s="128"/>
      <c r="X576" s="128"/>
      <c r="Y576" s="128"/>
      <c r="Z576" s="128"/>
    </row>
    <row r="577" spans="1:26" ht="13.5" customHeight="1">
      <c r="A577" s="128"/>
      <c r="B577" s="128"/>
      <c r="C577" s="28"/>
      <c r="D577" s="28"/>
      <c r="E577" s="128"/>
      <c r="F577" s="128"/>
      <c r="G577" s="128"/>
      <c r="H577" s="128"/>
      <c r="I577" s="128"/>
      <c r="J577" s="128"/>
      <c r="K577" s="128"/>
      <c r="L577" s="128"/>
      <c r="M577" s="128"/>
      <c r="N577" s="128"/>
      <c r="O577" s="128"/>
      <c r="P577" s="128"/>
      <c r="Q577" s="128"/>
      <c r="R577" s="128"/>
      <c r="S577" s="128"/>
      <c r="T577" s="128"/>
      <c r="U577" s="128"/>
      <c r="V577" s="128"/>
      <c r="W577" s="128"/>
      <c r="X577" s="128"/>
      <c r="Y577" s="128"/>
      <c r="Z577" s="128"/>
    </row>
    <row r="578" spans="1:26" ht="13.5" customHeight="1">
      <c r="A578" s="128"/>
      <c r="B578" s="128"/>
      <c r="C578" s="28"/>
      <c r="D578" s="28"/>
      <c r="E578" s="128"/>
      <c r="F578" s="128"/>
      <c r="G578" s="128"/>
      <c r="H578" s="128"/>
      <c r="I578" s="128"/>
      <c r="J578" s="128"/>
      <c r="K578" s="128"/>
      <c r="L578" s="128"/>
      <c r="M578" s="128"/>
      <c r="N578" s="128"/>
      <c r="O578" s="128"/>
      <c r="P578" s="128"/>
      <c r="Q578" s="128"/>
      <c r="R578" s="128"/>
      <c r="S578" s="128"/>
      <c r="T578" s="128"/>
      <c r="U578" s="128"/>
      <c r="V578" s="128"/>
      <c r="W578" s="128"/>
      <c r="X578" s="128"/>
      <c r="Y578" s="128"/>
      <c r="Z578" s="128"/>
    </row>
    <row r="579" spans="1:26" ht="13.5" customHeight="1">
      <c r="A579" s="128"/>
      <c r="B579" s="128"/>
      <c r="C579" s="28"/>
      <c r="D579" s="28"/>
      <c r="E579" s="128"/>
      <c r="F579" s="128"/>
      <c r="G579" s="128"/>
      <c r="H579" s="128"/>
      <c r="I579" s="128"/>
      <c r="J579" s="128"/>
      <c r="K579" s="128"/>
      <c r="L579" s="128"/>
      <c r="M579" s="128"/>
      <c r="N579" s="128"/>
      <c r="O579" s="128"/>
      <c r="P579" s="128"/>
      <c r="Q579" s="128"/>
      <c r="R579" s="128"/>
      <c r="S579" s="128"/>
      <c r="T579" s="128"/>
      <c r="U579" s="128"/>
      <c r="V579" s="128"/>
      <c r="W579" s="128"/>
      <c r="X579" s="128"/>
      <c r="Y579" s="128"/>
      <c r="Z579" s="128"/>
    </row>
    <row r="580" spans="1:26" ht="13.5" customHeight="1">
      <c r="A580" s="128"/>
      <c r="B580" s="128"/>
      <c r="C580" s="28"/>
      <c r="D580" s="28"/>
      <c r="E580" s="128"/>
      <c r="F580" s="128"/>
      <c r="G580" s="128"/>
      <c r="H580" s="128"/>
      <c r="I580" s="128"/>
      <c r="J580" s="128"/>
      <c r="K580" s="128"/>
      <c r="L580" s="128"/>
      <c r="M580" s="128"/>
      <c r="N580" s="128"/>
      <c r="O580" s="128"/>
      <c r="P580" s="128"/>
      <c r="Q580" s="128"/>
      <c r="R580" s="128"/>
      <c r="S580" s="128"/>
      <c r="T580" s="128"/>
      <c r="U580" s="128"/>
      <c r="V580" s="128"/>
      <c r="W580" s="128"/>
      <c r="X580" s="128"/>
      <c r="Y580" s="128"/>
      <c r="Z580" s="128"/>
    </row>
    <row r="581" spans="1:26" ht="13.5" customHeight="1">
      <c r="A581" s="128"/>
      <c r="B581" s="128"/>
      <c r="C581" s="28"/>
      <c r="D581" s="28"/>
      <c r="E581" s="128"/>
      <c r="F581" s="128"/>
      <c r="G581" s="128"/>
      <c r="H581" s="128"/>
      <c r="I581" s="128"/>
      <c r="J581" s="128"/>
      <c r="K581" s="128"/>
      <c r="L581" s="128"/>
      <c r="M581" s="128"/>
      <c r="N581" s="128"/>
      <c r="O581" s="128"/>
      <c r="P581" s="128"/>
      <c r="Q581" s="128"/>
      <c r="R581" s="128"/>
      <c r="S581" s="128"/>
      <c r="T581" s="128"/>
      <c r="U581" s="128"/>
      <c r="V581" s="128"/>
      <c r="W581" s="128"/>
      <c r="X581" s="128"/>
      <c r="Y581" s="128"/>
      <c r="Z581" s="128"/>
    </row>
    <row r="582" spans="1:26" ht="13.5" customHeight="1">
      <c r="A582" s="128"/>
      <c r="B582" s="128"/>
      <c r="C582" s="28"/>
      <c r="D582" s="28"/>
      <c r="E582" s="128"/>
      <c r="F582" s="128"/>
      <c r="G582" s="128"/>
      <c r="H582" s="128"/>
      <c r="I582" s="128"/>
      <c r="J582" s="128"/>
      <c r="K582" s="128"/>
      <c r="L582" s="128"/>
      <c r="M582" s="128"/>
      <c r="N582" s="128"/>
      <c r="O582" s="128"/>
      <c r="P582" s="128"/>
      <c r="Q582" s="128"/>
      <c r="R582" s="128"/>
      <c r="S582" s="128"/>
      <c r="T582" s="128"/>
      <c r="U582" s="128"/>
      <c r="V582" s="128"/>
      <c r="W582" s="128"/>
      <c r="X582" s="128"/>
      <c r="Y582" s="128"/>
      <c r="Z582" s="128"/>
    </row>
    <row r="583" spans="1:26" ht="13.5" customHeight="1">
      <c r="A583" s="128"/>
      <c r="B583" s="128"/>
      <c r="C583" s="28"/>
      <c r="D583" s="28"/>
      <c r="E583" s="128"/>
      <c r="F583" s="128"/>
      <c r="G583" s="128"/>
      <c r="H583" s="128"/>
      <c r="I583" s="128"/>
      <c r="J583" s="128"/>
      <c r="K583" s="128"/>
      <c r="L583" s="128"/>
      <c r="M583" s="128"/>
      <c r="N583" s="128"/>
      <c r="O583" s="128"/>
      <c r="P583" s="128"/>
      <c r="Q583" s="128"/>
      <c r="R583" s="128"/>
      <c r="S583" s="128"/>
      <c r="T583" s="128"/>
      <c r="U583" s="128"/>
      <c r="V583" s="128"/>
      <c r="W583" s="128"/>
      <c r="X583" s="128"/>
      <c r="Y583" s="128"/>
      <c r="Z583" s="128"/>
    </row>
    <row r="584" spans="1:26" ht="13.5" customHeight="1">
      <c r="A584" s="128"/>
      <c r="B584" s="128"/>
      <c r="C584" s="28"/>
      <c r="D584" s="28"/>
      <c r="E584" s="128"/>
      <c r="F584" s="128"/>
      <c r="G584" s="128"/>
      <c r="H584" s="128"/>
      <c r="I584" s="128"/>
      <c r="J584" s="128"/>
      <c r="K584" s="128"/>
      <c r="L584" s="128"/>
      <c r="M584" s="128"/>
      <c r="N584" s="128"/>
      <c r="O584" s="128"/>
      <c r="P584" s="128"/>
      <c r="Q584" s="128"/>
      <c r="R584" s="128"/>
      <c r="S584" s="128"/>
      <c r="T584" s="128"/>
      <c r="U584" s="128"/>
      <c r="V584" s="128"/>
      <c r="W584" s="128"/>
      <c r="X584" s="128"/>
      <c r="Y584" s="128"/>
      <c r="Z584" s="128"/>
    </row>
    <row r="585" spans="1:26" ht="13.5" customHeight="1">
      <c r="A585" s="128"/>
      <c r="B585" s="128"/>
      <c r="C585" s="28"/>
      <c r="D585" s="28"/>
      <c r="E585" s="128"/>
      <c r="F585" s="128"/>
      <c r="G585" s="128"/>
      <c r="H585" s="128"/>
      <c r="I585" s="128"/>
      <c r="J585" s="128"/>
      <c r="K585" s="128"/>
      <c r="L585" s="128"/>
      <c r="M585" s="128"/>
      <c r="N585" s="128"/>
      <c r="O585" s="128"/>
      <c r="P585" s="128"/>
      <c r="Q585" s="128"/>
      <c r="R585" s="128"/>
      <c r="S585" s="128"/>
      <c r="T585" s="128"/>
      <c r="U585" s="128"/>
      <c r="V585" s="128"/>
      <c r="W585" s="128"/>
      <c r="X585" s="128"/>
      <c r="Y585" s="128"/>
      <c r="Z585" s="128"/>
    </row>
    <row r="586" spans="1:26" ht="13.5" customHeight="1">
      <c r="A586" s="128"/>
      <c r="B586" s="128"/>
      <c r="C586" s="28"/>
      <c r="D586" s="28"/>
      <c r="E586" s="128"/>
      <c r="F586" s="128"/>
      <c r="G586" s="128"/>
      <c r="H586" s="128"/>
      <c r="I586" s="128"/>
      <c r="J586" s="128"/>
      <c r="K586" s="128"/>
      <c r="L586" s="128"/>
      <c r="M586" s="128"/>
      <c r="N586" s="128"/>
      <c r="O586" s="128"/>
      <c r="P586" s="128"/>
      <c r="Q586" s="128"/>
      <c r="R586" s="128"/>
      <c r="S586" s="128"/>
      <c r="T586" s="128"/>
      <c r="U586" s="128"/>
      <c r="V586" s="128"/>
      <c r="W586" s="128"/>
      <c r="X586" s="128"/>
      <c r="Y586" s="128"/>
      <c r="Z586" s="128"/>
    </row>
    <row r="587" spans="1:26" ht="13.5" customHeight="1">
      <c r="A587" s="128"/>
      <c r="B587" s="128"/>
      <c r="C587" s="28"/>
      <c r="D587" s="28"/>
      <c r="E587" s="128"/>
      <c r="F587" s="128"/>
      <c r="G587" s="128"/>
      <c r="H587" s="128"/>
      <c r="I587" s="128"/>
      <c r="J587" s="128"/>
      <c r="K587" s="128"/>
      <c r="L587" s="128"/>
      <c r="M587" s="128"/>
      <c r="N587" s="128"/>
      <c r="O587" s="128"/>
      <c r="P587" s="128"/>
      <c r="Q587" s="128"/>
      <c r="R587" s="128"/>
      <c r="S587" s="128"/>
      <c r="T587" s="128"/>
      <c r="U587" s="128"/>
      <c r="V587" s="128"/>
      <c r="W587" s="128"/>
      <c r="X587" s="128"/>
      <c r="Y587" s="128"/>
      <c r="Z587" s="128"/>
    </row>
    <row r="588" spans="1:26" ht="13.5" customHeight="1">
      <c r="A588" s="128"/>
      <c r="B588" s="128"/>
      <c r="C588" s="28"/>
      <c r="D588" s="28"/>
      <c r="E588" s="128"/>
      <c r="F588" s="128"/>
      <c r="G588" s="128"/>
      <c r="H588" s="128"/>
      <c r="I588" s="128"/>
      <c r="J588" s="128"/>
      <c r="K588" s="128"/>
      <c r="L588" s="128"/>
      <c r="M588" s="128"/>
      <c r="N588" s="128"/>
      <c r="O588" s="128"/>
      <c r="P588" s="128"/>
      <c r="Q588" s="128"/>
      <c r="R588" s="128"/>
      <c r="S588" s="128"/>
      <c r="T588" s="128"/>
      <c r="U588" s="128"/>
      <c r="V588" s="128"/>
      <c r="W588" s="128"/>
      <c r="X588" s="128"/>
      <c r="Y588" s="128"/>
      <c r="Z588" s="128"/>
    </row>
    <row r="589" spans="1:26" ht="13.5" customHeight="1">
      <c r="A589" s="128"/>
      <c r="B589" s="128"/>
      <c r="C589" s="28"/>
      <c r="D589" s="28"/>
      <c r="E589" s="128"/>
      <c r="F589" s="128"/>
      <c r="G589" s="128"/>
      <c r="H589" s="128"/>
      <c r="I589" s="128"/>
      <c r="J589" s="128"/>
      <c r="K589" s="128"/>
      <c r="L589" s="128"/>
      <c r="M589" s="128"/>
      <c r="N589" s="128"/>
      <c r="O589" s="128"/>
      <c r="P589" s="128"/>
      <c r="Q589" s="128"/>
      <c r="R589" s="128"/>
      <c r="S589" s="128"/>
      <c r="T589" s="128"/>
      <c r="U589" s="128"/>
      <c r="V589" s="128"/>
      <c r="W589" s="128"/>
      <c r="X589" s="128"/>
      <c r="Y589" s="128"/>
      <c r="Z589" s="128"/>
    </row>
    <row r="590" spans="1:26" ht="13.5" customHeight="1">
      <c r="A590" s="128"/>
      <c r="B590" s="128"/>
      <c r="C590" s="28"/>
      <c r="D590" s="28"/>
      <c r="E590" s="128"/>
      <c r="F590" s="128"/>
      <c r="G590" s="128"/>
      <c r="H590" s="128"/>
      <c r="I590" s="128"/>
      <c r="J590" s="128"/>
      <c r="K590" s="128"/>
      <c r="L590" s="128"/>
      <c r="M590" s="128"/>
      <c r="N590" s="128"/>
      <c r="O590" s="128"/>
      <c r="P590" s="128"/>
      <c r="Q590" s="128"/>
      <c r="R590" s="128"/>
      <c r="S590" s="128"/>
      <c r="T590" s="128"/>
      <c r="U590" s="128"/>
      <c r="V590" s="128"/>
      <c r="W590" s="128"/>
      <c r="X590" s="128"/>
      <c r="Y590" s="128"/>
      <c r="Z590" s="128"/>
    </row>
    <row r="591" spans="1:26" ht="13.5" customHeight="1">
      <c r="A591" s="128"/>
      <c r="B591" s="128"/>
      <c r="C591" s="28"/>
      <c r="D591" s="28"/>
      <c r="E591" s="128"/>
      <c r="F591" s="128"/>
      <c r="G591" s="128"/>
      <c r="H591" s="128"/>
      <c r="I591" s="128"/>
      <c r="J591" s="128"/>
      <c r="K591" s="128"/>
      <c r="L591" s="128"/>
      <c r="M591" s="128"/>
      <c r="N591" s="128"/>
      <c r="O591" s="128"/>
      <c r="P591" s="128"/>
      <c r="Q591" s="128"/>
      <c r="R591" s="128"/>
      <c r="S591" s="128"/>
      <c r="T591" s="128"/>
      <c r="U591" s="128"/>
      <c r="V591" s="128"/>
      <c r="W591" s="128"/>
      <c r="X591" s="128"/>
      <c r="Y591" s="128"/>
      <c r="Z591" s="128"/>
    </row>
    <row r="592" spans="1:26" ht="13.5" customHeight="1">
      <c r="A592" s="128"/>
      <c r="B592" s="128"/>
      <c r="C592" s="28"/>
      <c r="D592" s="28"/>
      <c r="E592" s="128"/>
      <c r="F592" s="128"/>
      <c r="G592" s="128"/>
      <c r="H592" s="128"/>
      <c r="I592" s="128"/>
      <c r="J592" s="128"/>
      <c r="K592" s="128"/>
      <c r="L592" s="128"/>
      <c r="M592" s="128"/>
      <c r="N592" s="128"/>
      <c r="O592" s="128"/>
      <c r="P592" s="128"/>
      <c r="Q592" s="128"/>
      <c r="R592" s="128"/>
      <c r="S592" s="128"/>
      <c r="T592" s="128"/>
      <c r="U592" s="128"/>
      <c r="V592" s="128"/>
      <c r="W592" s="128"/>
      <c r="X592" s="128"/>
      <c r="Y592" s="128"/>
      <c r="Z592" s="128"/>
    </row>
    <row r="593" spans="1:26" ht="13.5" customHeight="1">
      <c r="A593" s="128"/>
      <c r="B593" s="128"/>
      <c r="C593" s="28"/>
      <c r="D593" s="28"/>
      <c r="E593" s="128"/>
      <c r="F593" s="128"/>
      <c r="G593" s="128"/>
      <c r="H593" s="128"/>
      <c r="I593" s="128"/>
      <c r="J593" s="128"/>
      <c r="K593" s="128"/>
      <c r="L593" s="128"/>
      <c r="M593" s="128"/>
      <c r="N593" s="128"/>
      <c r="O593" s="128"/>
      <c r="P593" s="128"/>
      <c r="Q593" s="128"/>
      <c r="R593" s="128"/>
      <c r="S593" s="128"/>
      <c r="T593" s="128"/>
      <c r="U593" s="128"/>
      <c r="V593" s="128"/>
      <c r="W593" s="128"/>
      <c r="X593" s="128"/>
      <c r="Y593" s="128"/>
      <c r="Z593" s="128"/>
    </row>
    <row r="594" spans="1:26" ht="13.5" customHeight="1">
      <c r="A594" s="128"/>
      <c r="B594" s="128"/>
      <c r="C594" s="28"/>
      <c r="D594" s="28"/>
      <c r="E594" s="128"/>
      <c r="F594" s="128"/>
      <c r="G594" s="128"/>
      <c r="H594" s="128"/>
      <c r="I594" s="128"/>
      <c r="J594" s="128"/>
      <c r="K594" s="128"/>
      <c r="L594" s="128"/>
      <c r="M594" s="128"/>
      <c r="N594" s="128"/>
      <c r="O594" s="128"/>
      <c r="P594" s="128"/>
      <c r="Q594" s="128"/>
      <c r="R594" s="128"/>
      <c r="S594" s="128"/>
      <c r="T594" s="128"/>
      <c r="U594" s="128"/>
      <c r="V594" s="128"/>
      <c r="W594" s="128"/>
      <c r="X594" s="128"/>
      <c r="Y594" s="128"/>
      <c r="Z594" s="128"/>
    </row>
    <row r="595" spans="1:26" ht="13.5" customHeight="1">
      <c r="A595" s="128"/>
      <c r="B595" s="128"/>
      <c r="C595" s="28"/>
      <c r="D595" s="28"/>
      <c r="E595" s="128"/>
      <c r="F595" s="128"/>
      <c r="G595" s="128"/>
      <c r="H595" s="128"/>
      <c r="I595" s="128"/>
      <c r="J595" s="128"/>
      <c r="K595" s="128"/>
      <c r="L595" s="128"/>
      <c r="M595" s="128"/>
      <c r="N595" s="128"/>
      <c r="O595" s="128"/>
      <c r="P595" s="128"/>
      <c r="Q595" s="128"/>
      <c r="R595" s="128"/>
      <c r="S595" s="128"/>
      <c r="T595" s="128"/>
      <c r="U595" s="128"/>
      <c r="V595" s="128"/>
      <c r="W595" s="128"/>
      <c r="X595" s="128"/>
      <c r="Y595" s="128"/>
      <c r="Z595" s="128"/>
    </row>
    <row r="596" spans="1:26" ht="13.5" customHeight="1">
      <c r="A596" s="128"/>
      <c r="B596" s="128"/>
      <c r="C596" s="28"/>
      <c r="D596" s="28"/>
      <c r="E596" s="128"/>
      <c r="F596" s="128"/>
      <c r="G596" s="128"/>
      <c r="H596" s="128"/>
      <c r="I596" s="128"/>
      <c r="J596" s="128"/>
      <c r="K596" s="128"/>
      <c r="L596" s="128"/>
      <c r="M596" s="128"/>
      <c r="N596" s="128"/>
      <c r="O596" s="128"/>
      <c r="P596" s="128"/>
      <c r="Q596" s="128"/>
      <c r="R596" s="128"/>
      <c r="S596" s="128"/>
      <c r="T596" s="128"/>
      <c r="U596" s="128"/>
      <c r="V596" s="128"/>
      <c r="W596" s="128"/>
      <c r="X596" s="128"/>
      <c r="Y596" s="128"/>
      <c r="Z596" s="128"/>
    </row>
    <row r="597" spans="1:26" ht="13.5" customHeight="1">
      <c r="A597" s="128"/>
      <c r="B597" s="128"/>
      <c r="C597" s="28"/>
      <c r="D597" s="28"/>
      <c r="E597" s="128"/>
      <c r="F597" s="128"/>
      <c r="G597" s="128"/>
      <c r="H597" s="128"/>
      <c r="I597" s="128"/>
      <c r="J597" s="128"/>
      <c r="K597" s="128"/>
      <c r="L597" s="128"/>
      <c r="M597" s="128"/>
      <c r="N597" s="128"/>
      <c r="O597" s="128"/>
      <c r="P597" s="128"/>
      <c r="Q597" s="128"/>
      <c r="R597" s="128"/>
      <c r="S597" s="128"/>
      <c r="T597" s="128"/>
      <c r="U597" s="128"/>
      <c r="V597" s="128"/>
      <c r="W597" s="128"/>
      <c r="X597" s="128"/>
      <c r="Y597" s="128"/>
      <c r="Z597" s="128"/>
    </row>
    <row r="598" spans="1:26" ht="13.5" customHeight="1">
      <c r="A598" s="128"/>
      <c r="B598" s="128"/>
      <c r="C598" s="28"/>
      <c r="D598" s="28"/>
      <c r="E598" s="128"/>
      <c r="F598" s="128"/>
      <c r="G598" s="128"/>
      <c r="H598" s="128"/>
      <c r="I598" s="128"/>
      <c r="J598" s="128"/>
      <c r="K598" s="128"/>
      <c r="L598" s="128"/>
      <c r="M598" s="128"/>
      <c r="N598" s="128"/>
      <c r="O598" s="128"/>
      <c r="P598" s="128"/>
      <c r="Q598" s="128"/>
      <c r="R598" s="128"/>
      <c r="S598" s="128"/>
      <c r="T598" s="128"/>
      <c r="U598" s="128"/>
      <c r="V598" s="128"/>
      <c r="W598" s="128"/>
      <c r="X598" s="128"/>
      <c r="Y598" s="128"/>
      <c r="Z598" s="128"/>
    </row>
    <row r="599" spans="1:26" ht="13.5" customHeight="1">
      <c r="A599" s="128"/>
      <c r="B599" s="128"/>
      <c r="C599" s="28"/>
      <c r="D599" s="28"/>
      <c r="E599" s="128"/>
      <c r="F599" s="128"/>
      <c r="G599" s="128"/>
      <c r="H599" s="128"/>
      <c r="I599" s="128"/>
      <c r="J599" s="128"/>
      <c r="K599" s="128"/>
      <c r="L599" s="128"/>
      <c r="M599" s="128"/>
      <c r="N599" s="128"/>
      <c r="O599" s="128"/>
      <c r="P599" s="128"/>
      <c r="Q599" s="128"/>
      <c r="R599" s="128"/>
      <c r="S599" s="128"/>
      <c r="T599" s="128"/>
      <c r="U599" s="128"/>
      <c r="V599" s="128"/>
      <c r="W599" s="128"/>
      <c r="X599" s="128"/>
      <c r="Y599" s="128"/>
      <c r="Z599" s="128"/>
    </row>
    <row r="600" spans="1:26" ht="13.5" customHeight="1">
      <c r="A600" s="128"/>
      <c r="B600" s="128"/>
      <c r="C600" s="28"/>
      <c r="D600" s="28"/>
      <c r="E600" s="128"/>
      <c r="F600" s="128"/>
      <c r="G600" s="128"/>
      <c r="H600" s="128"/>
      <c r="I600" s="128"/>
      <c r="J600" s="128"/>
      <c r="K600" s="128"/>
      <c r="L600" s="128"/>
      <c r="M600" s="128"/>
      <c r="N600" s="128"/>
      <c r="O600" s="128"/>
      <c r="P600" s="128"/>
      <c r="Q600" s="128"/>
      <c r="R600" s="128"/>
      <c r="S600" s="128"/>
      <c r="T600" s="128"/>
      <c r="U600" s="128"/>
      <c r="V600" s="128"/>
      <c r="W600" s="128"/>
      <c r="X600" s="128"/>
      <c r="Y600" s="128"/>
      <c r="Z600" s="128"/>
    </row>
    <row r="601" spans="1:26" ht="13.5" customHeight="1">
      <c r="A601" s="128"/>
      <c r="B601" s="128"/>
      <c r="C601" s="28"/>
      <c r="D601" s="28"/>
      <c r="E601" s="128"/>
      <c r="F601" s="128"/>
      <c r="G601" s="128"/>
      <c r="H601" s="128"/>
      <c r="I601" s="128"/>
      <c r="J601" s="128"/>
      <c r="K601" s="128"/>
      <c r="L601" s="128"/>
      <c r="M601" s="128"/>
      <c r="N601" s="128"/>
      <c r="O601" s="128"/>
      <c r="P601" s="128"/>
      <c r="Q601" s="128"/>
      <c r="R601" s="128"/>
      <c r="S601" s="128"/>
      <c r="T601" s="128"/>
      <c r="U601" s="128"/>
      <c r="V601" s="128"/>
      <c r="W601" s="128"/>
      <c r="X601" s="128"/>
      <c r="Y601" s="128"/>
      <c r="Z601" s="128"/>
    </row>
    <row r="602" spans="1:26" ht="13.5" customHeight="1">
      <c r="A602" s="128"/>
      <c r="B602" s="128"/>
      <c r="C602" s="28"/>
      <c r="D602" s="28"/>
      <c r="E602" s="128"/>
      <c r="F602" s="128"/>
      <c r="G602" s="128"/>
      <c r="H602" s="128"/>
      <c r="I602" s="128"/>
      <c r="J602" s="128"/>
      <c r="K602" s="128"/>
      <c r="L602" s="128"/>
      <c r="M602" s="128"/>
      <c r="N602" s="128"/>
      <c r="O602" s="128"/>
      <c r="P602" s="128"/>
      <c r="Q602" s="128"/>
      <c r="R602" s="128"/>
      <c r="S602" s="128"/>
      <c r="T602" s="128"/>
      <c r="U602" s="128"/>
      <c r="V602" s="128"/>
      <c r="W602" s="128"/>
      <c r="X602" s="128"/>
      <c r="Y602" s="128"/>
      <c r="Z602" s="128"/>
    </row>
    <row r="603" spans="1:26" ht="13.5" customHeight="1">
      <c r="A603" s="128"/>
      <c r="B603" s="128"/>
      <c r="C603" s="28"/>
      <c r="D603" s="28"/>
      <c r="E603" s="128"/>
      <c r="F603" s="128"/>
      <c r="G603" s="128"/>
      <c r="H603" s="128"/>
      <c r="I603" s="128"/>
      <c r="J603" s="128"/>
      <c r="K603" s="128"/>
      <c r="L603" s="128"/>
      <c r="M603" s="128"/>
      <c r="N603" s="128"/>
      <c r="O603" s="128"/>
      <c r="P603" s="128"/>
      <c r="Q603" s="128"/>
      <c r="R603" s="128"/>
      <c r="S603" s="128"/>
      <c r="T603" s="128"/>
      <c r="U603" s="128"/>
      <c r="V603" s="128"/>
      <c r="W603" s="128"/>
      <c r="X603" s="128"/>
      <c r="Y603" s="128"/>
      <c r="Z603" s="128"/>
    </row>
    <row r="604" spans="1:26" ht="13.5" customHeight="1">
      <c r="A604" s="128"/>
      <c r="B604" s="128"/>
      <c r="C604" s="28"/>
      <c r="D604" s="28"/>
      <c r="E604" s="128"/>
      <c r="F604" s="128"/>
      <c r="G604" s="128"/>
      <c r="H604" s="128"/>
      <c r="I604" s="128"/>
      <c r="J604" s="128"/>
      <c r="K604" s="128"/>
      <c r="L604" s="128"/>
      <c r="M604" s="128"/>
      <c r="N604" s="128"/>
      <c r="O604" s="128"/>
      <c r="P604" s="128"/>
      <c r="Q604" s="128"/>
      <c r="R604" s="128"/>
      <c r="S604" s="128"/>
      <c r="T604" s="128"/>
      <c r="U604" s="128"/>
      <c r="V604" s="128"/>
      <c r="W604" s="128"/>
      <c r="X604" s="128"/>
      <c r="Y604" s="128"/>
      <c r="Z604" s="128"/>
    </row>
    <row r="605" spans="1:26" ht="13.5" customHeight="1">
      <c r="A605" s="128"/>
      <c r="B605" s="128"/>
      <c r="C605" s="28"/>
      <c r="D605" s="28"/>
      <c r="E605" s="128"/>
      <c r="F605" s="128"/>
      <c r="G605" s="128"/>
      <c r="H605" s="128"/>
      <c r="I605" s="128"/>
      <c r="J605" s="128"/>
      <c r="K605" s="128"/>
      <c r="L605" s="128"/>
      <c r="M605" s="128"/>
      <c r="N605" s="128"/>
      <c r="O605" s="128"/>
      <c r="P605" s="128"/>
      <c r="Q605" s="128"/>
      <c r="R605" s="128"/>
      <c r="S605" s="128"/>
      <c r="T605" s="128"/>
      <c r="U605" s="128"/>
      <c r="V605" s="128"/>
      <c r="W605" s="128"/>
      <c r="X605" s="128"/>
      <c r="Y605" s="128"/>
      <c r="Z605" s="128"/>
    </row>
    <row r="606" spans="1:26" ht="13.5" customHeight="1">
      <c r="A606" s="128"/>
      <c r="B606" s="128"/>
      <c r="C606" s="28"/>
      <c r="D606" s="28"/>
      <c r="E606" s="128"/>
      <c r="F606" s="128"/>
      <c r="G606" s="128"/>
      <c r="H606" s="128"/>
      <c r="I606" s="128"/>
      <c r="J606" s="128"/>
      <c r="K606" s="128"/>
      <c r="L606" s="128"/>
      <c r="M606" s="128"/>
      <c r="N606" s="128"/>
      <c r="O606" s="128"/>
      <c r="P606" s="128"/>
      <c r="Q606" s="128"/>
      <c r="R606" s="128"/>
      <c r="S606" s="128"/>
      <c r="T606" s="128"/>
      <c r="U606" s="128"/>
      <c r="V606" s="128"/>
      <c r="W606" s="128"/>
      <c r="X606" s="128"/>
      <c r="Y606" s="128"/>
      <c r="Z606" s="128"/>
    </row>
    <row r="607" spans="1:26" ht="13.5" customHeight="1">
      <c r="A607" s="128"/>
      <c r="B607" s="128"/>
      <c r="C607" s="28"/>
      <c r="D607" s="28"/>
      <c r="E607" s="128"/>
      <c r="F607" s="128"/>
      <c r="G607" s="128"/>
      <c r="H607" s="128"/>
      <c r="I607" s="128"/>
      <c r="J607" s="128"/>
      <c r="K607" s="128"/>
      <c r="L607" s="128"/>
      <c r="M607" s="128"/>
      <c r="N607" s="128"/>
      <c r="O607" s="128"/>
      <c r="P607" s="128"/>
      <c r="Q607" s="128"/>
      <c r="R607" s="128"/>
      <c r="S607" s="128"/>
      <c r="T607" s="128"/>
      <c r="U607" s="128"/>
      <c r="V607" s="128"/>
      <c r="W607" s="128"/>
      <c r="X607" s="128"/>
      <c r="Y607" s="128"/>
      <c r="Z607" s="128"/>
    </row>
    <row r="608" spans="1:26" ht="13.5" customHeight="1">
      <c r="A608" s="128"/>
      <c r="B608" s="128"/>
      <c r="C608" s="28"/>
      <c r="D608" s="28"/>
      <c r="E608" s="128"/>
      <c r="F608" s="128"/>
      <c r="G608" s="128"/>
      <c r="H608" s="128"/>
      <c r="I608" s="128"/>
      <c r="J608" s="128"/>
      <c r="K608" s="128"/>
      <c r="L608" s="128"/>
      <c r="M608" s="128"/>
      <c r="N608" s="128"/>
      <c r="O608" s="128"/>
      <c r="P608" s="128"/>
      <c r="Q608" s="128"/>
      <c r="R608" s="128"/>
      <c r="S608" s="128"/>
      <c r="T608" s="128"/>
      <c r="U608" s="128"/>
      <c r="V608" s="128"/>
      <c r="W608" s="128"/>
      <c r="X608" s="128"/>
      <c r="Y608" s="128"/>
      <c r="Z608" s="128"/>
    </row>
    <row r="609" spans="1:26" ht="13.5" customHeight="1">
      <c r="A609" s="128"/>
      <c r="B609" s="128"/>
      <c r="C609" s="28"/>
      <c r="D609" s="28"/>
      <c r="E609" s="128"/>
      <c r="F609" s="128"/>
      <c r="G609" s="128"/>
      <c r="H609" s="128"/>
      <c r="I609" s="128"/>
      <c r="J609" s="128"/>
      <c r="K609" s="128"/>
      <c r="L609" s="128"/>
      <c r="M609" s="128"/>
      <c r="N609" s="128"/>
      <c r="O609" s="128"/>
      <c r="P609" s="128"/>
      <c r="Q609" s="128"/>
      <c r="R609" s="128"/>
      <c r="S609" s="128"/>
      <c r="T609" s="128"/>
      <c r="U609" s="128"/>
      <c r="V609" s="128"/>
      <c r="W609" s="128"/>
      <c r="X609" s="128"/>
      <c r="Y609" s="128"/>
      <c r="Z609" s="128"/>
    </row>
    <row r="610" spans="1:26" ht="13.5" customHeight="1">
      <c r="A610" s="128"/>
      <c r="B610" s="128"/>
      <c r="C610" s="28"/>
      <c r="D610" s="28"/>
      <c r="E610" s="128"/>
      <c r="F610" s="128"/>
      <c r="G610" s="128"/>
      <c r="H610" s="128"/>
      <c r="I610" s="128"/>
      <c r="J610" s="128"/>
      <c r="K610" s="128"/>
      <c r="L610" s="128"/>
      <c r="M610" s="128"/>
      <c r="N610" s="128"/>
      <c r="O610" s="128"/>
      <c r="P610" s="128"/>
      <c r="Q610" s="128"/>
      <c r="R610" s="128"/>
      <c r="S610" s="128"/>
      <c r="T610" s="128"/>
      <c r="U610" s="128"/>
      <c r="V610" s="128"/>
      <c r="W610" s="128"/>
      <c r="X610" s="128"/>
      <c r="Y610" s="128"/>
      <c r="Z610" s="128"/>
    </row>
    <row r="611" spans="1:26" ht="13.5" customHeight="1">
      <c r="A611" s="128"/>
      <c r="B611" s="128"/>
      <c r="C611" s="28"/>
      <c r="D611" s="28"/>
      <c r="E611" s="128"/>
      <c r="F611" s="128"/>
      <c r="G611" s="128"/>
      <c r="H611" s="128"/>
      <c r="I611" s="128"/>
      <c r="J611" s="128"/>
      <c r="K611" s="128"/>
      <c r="L611" s="128"/>
      <c r="M611" s="128"/>
      <c r="N611" s="128"/>
      <c r="O611" s="128"/>
      <c r="P611" s="128"/>
      <c r="Q611" s="128"/>
      <c r="R611" s="128"/>
      <c r="S611" s="128"/>
      <c r="T611" s="128"/>
      <c r="U611" s="128"/>
      <c r="V611" s="128"/>
      <c r="W611" s="128"/>
      <c r="X611" s="128"/>
      <c r="Y611" s="128"/>
      <c r="Z611" s="128"/>
    </row>
    <row r="612" spans="1:26" ht="13.5" customHeight="1">
      <c r="A612" s="128"/>
      <c r="B612" s="128"/>
      <c r="C612" s="28"/>
      <c r="D612" s="28"/>
      <c r="E612" s="128"/>
      <c r="F612" s="128"/>
      <c r="G612" s="128"/>
      <c r="H612" s="128"/>
      <c r="I612" s="128"/>
      <c r="J612" s="128"/>
      <c r="K612" s="128"/>
      <c r="L612" s="128"/>
      <c r="M612" s="128"/>
      <c r="N612" s="128"/>
      <c r="O612" s="128"/>
      <c r="P612" s="128"/>
      <c r="Q612" s="128"/>
      <c r="R612" s="128"/>
      <c r="S612" s="128"/>
      <c r="T612" s="128"/>
      <c r="U612" s="128"/>
      <c r="V612" s="128"/>
      <c r="W612" s="128"/>
      <c r="X612" s="128"/>
      <c r="Y612" s="128"/>
      <c r="Z612" s="128"/>
    </row>
    <row r="613" spans="1:26" ht="13.5" customHeight="1">
      <c r="A613" s="128"/>
      <c r="B613" s="128"/>
      <c r="C613" s="28"/>
      <c r="D613" s="28"/>
      <c r="E613" s="128"/>
      <c r="F613" s="128"/>
      <c r="G613" s="128"/>
      <c r="H613" s="128"/>
      <c r="I613" s="128"/>
      <c r="J613" s="128"/>
      <c r="K613" s="128"/>
      <c r="L613" s="128"/>
      <c r="M613" s="128"/>
      <c r="N613" s="128"/>
      <c r="O613" s="128"/>
      <c r="P613" s="128"/>
      <c r="Q613" s="128"/>
      <c r="R613" s="128"/>
      <c r="S613" s="128"/>
      <c r="T613" s="128"/>
      <c r="U613" s="128"/>
      <c r="V613" s="128"/>
      <c r="W613" s="128"/>
      <c r="X613" s="128"/>
      <c r="Y613" s="128"/>
      <c r="Z613" s="128"/>
    </row>
    <row r="614" spans="1:26" ht="13.5" customHeight="1">
      <c r="A614" s="128"/>
      <c r="B614" s="128"/>
      <c r="C614" s="28"/>
      <c r="D614" s="28"/>
      <c r="E614" s="128"/>
      <c r="F614" s="128"/>
      <c r="G614" s="128"/>
      <c r="H614" s="128"/>
      <c r="I614" s="128"/>
      <c r="J614" s="128"/>
      <c r="K614" s="128"/>
      <c r="L614" s="128"/>
      <c r="M614" s="128"/>
      <c r="N614" s="128"/>
      <c r="O614" s="128"/>
      <c r="P614" s="128"/>
      <c r="Q614" s="128"/>
      <c r="R614" s="128"/>
      <c r="S614" s="128"/>
      <c r="T614" s="128"/>
      <c r="U614" s="128"/>
      <c r="V614" s="128"/>
      <c r="W614" s="128"/>
      <c r="X614" s="128"/>
      <c r="Y614" s="128"/>
      <c r="Z614" s="128"/>
    </row>
    <row r="615" spans="1:26" ht="13.5" customHeight="1">
      <c r="A615" s="128"/>
      <c r="B615" s="128"/>
      <c r="C615" s="28"/>
      <c r="D615" s="28"/>
      <c r="E615" s="128"/>
      <c r="F615" s="128"/>
      <c r="G615" s="128"/>
      <c r="H615" s="128"/>
      <c r="I615" s="128"/>
      <c r="J615" s="128"/>
      <c r="K615" s="128"/>
      <c r="L615" s="128"/>
      <c r="M615" s="128"/>
      <c r="N615" s="128"/>
      <c r="O615" s="128"/>
      <c r="P615" s="128"/>
      <c r="Q615" s="128"/>
      <c r="R615" s="128"/>
      <c r="S615" s="128"/>
      <c r="T615" s="128"/>
      <c r="U615" s="128"/>
      <c r="V615" s="128"/>
      <c r="W615" s="128"/>
      <c r="X615" s="128"/>
      <c r="Y615" s="128"/>
      <c r="Z615" s="128"/>
    </row>
    <row r="616" spans="1:26" ht="13.5" customHeight="1">
      <c r="A616" s="128"/>
      <c r="B616" s="128"/>
      <c r="C616" s="28"/>
      <c r="D616" s="28"/>
      <c r="E616" s="128"/>
      <c r="F616" s="128"/>
      <c r="G616" s="128"/>
      <c r="H616" s="128"/>
      <c r="I616" s="128"/>
      <c r="J616" s="128"/>
      <c r="K616" s="128"/>
      <c r="L616" s="128"/>
      <c r="M616" s="128"/>
      <c r="N616" s="128"/>
      <c r="O616" s="128"/>
      <c r="P616" s="128"/>
      <c r="Q616" s="128"/>
      <c r="R616" s="128"/>
      <c r="S616" s="128"/>
      <c r="T616" s="128"/>
      <c r="U616" s="128"/>
      <c r="V616" s="128"/>
      <c r="W616" s="128"/>
      <c r="X616" s="128"/>
      <c r="Y616" s="128"/>
      <c r="Z616" s="128"/>
    </row>
    <row r="617" spans="1:26" ht="13.5" customHeight="1">
      <c r="A617" s="128"/>
      <c r="B617" s="128"/>
      <c r="C617" s="28"/>
      <c r="D617" s="28"/>
      <c r="E617" s="128"/>
      <c r="F617" s="128"/>
      <c r="G617" s="128"/>
      <c r="H617" s="128"/>
      <c r="I617" s="128"/>
      <c r="J617" s="128"/>
      <c r="K617" s="128"/>
      <c r="L617" s="128"/>
      <c r="M617" s="128"/>
      <c r="N617" s="128"/>
      <c r="O617" s="128"/>
      <c r="P617" s="128"/>
      <c r="Q617" s="128"/>
      <c r="R617" s="128"/>
      <c r="S617" s="128"/>
      <c r="T617" s="128"/>
      <c r="U617" s="128"/>
      <c r="V617" s="128"/>
      <c r="W617" s="128"/>
      <c r="X617" s="128"/>
      <c r="Y617" s="128"/>
      <c r="Z617" s="128"/>
    </row>
    <row r="618" spans="1:26" ht="13.5" customHeight="1">
      <c r="A618" s="128"/>
      <c r="B618" s="128"/>
      <c r="C618" s="28"/>
      <c r="D618" s="28"/>
      <c r="E618" s="128"/>
      <c r="F618" s="128"/>
      <c r="G618" s="128"/>
      <c r="H618" s="128"/>
      <c r="I618" s="128"/>
      <c r="J618" s="128"/>
      <c r="K618" s="128"/>
      <c r="L618" s="128"/>
      <c r="M618" s="128"/>
      <c r="N618" s="128"/>
      <c r="O618" s="128"/>
      <c r="P618" s="128"/>
      <c r="Q618" s="128"/>
      <c r="R618" s="128"/>
      <c r="S618" s="128"/>
      <c r="T618" s="128"/>
      <c r="U618" s="128"/>
      <c r="V618" s="128"/>
      <c r="W618" s="128"/>
      <c r="X618" s="128"/>
      <c r="Y618" s="128"/>
      <c r="Z618" s="128"/>
    </row>
    <row r="619" spans="1:26" ht="13.5" customHeight="1">
      <c r="A619" s="128"/>
      <c r="B619" s="128"/>
      <c r="C619" s="28"/>
      <c r="D619" s="28"/>
      <c r="E619" s="128"/>
      <c r="F619" s="128"/>
      <c r="G619" s="128"/>
      <c r="H619" s="128"/>
      <c r="I619" s="128"/>
      <c r="J619" s="128"/>
      <c r="K619" s="128"/>
      <c r="L619" s="128"/>
      <c r="M619" s="128"/>
      <c r="N619" s="128"/>
      <c r="O619" s="128"/>
      <c r="P619" s="128"/>
      <c r="Q619" s="128"/>
      <c r="R619" s="128"/>
      <c r="S619" s="128"/>
      <c r="T619" s="128"/>
      <c r="U619" s="128"/>
      <c r="V619" s="128"/>
      <c r="W619" s="128"/>
      <c r="X619" s="128"/>
      <c r="Y619" s="128"/>
      <c r="Z619" s="128"/>
    </row>
    <row r="620" spans="1:26" ht="13.5" customHeight="1">
      <c r="A620" s="128"/>
      <c r="B620" s="128"/>
      <c r="C620" s="28"/>
      <c r="D620" s="28"/>
      <c r="E620" s="128"/>
      <c r="F620" s="128"/>
      <c r="G620" s="128"/>
      <c r="H620" s="128"/>
      <c r="I620" s="128"/>
      <c r="J620" s="128"/>
      <c r="K620" s="128"/>
      <c r="L620" s="128"/>
      <c r="M620" s="128"/>
      <c r="N620" s="128"/>
      <c r="O620" s="128"/>
      <c r="P620" s="128"/>
      <c r="Q620" s="128"/>
      <c r="R620" s="128"/>
      <c r="S620" s="128"/>
      <c r="T620" s="128"/>
      <c r="U620" s="128"/>
      <c r="V620" s="128"/>
      <c r="W620" s="128"/>
      <c r="X620" s="128"/>
      <c r="Y620" s="128"/>
      <c r="Z620" s="128"/>
    </row>
    <row r="621" spans="1:26" ht="13.5" customHeight="1">
      <c r="A621" s="128"/>
      <c r="B621" s="128"/>
      <c r="C621" s="28"/>
      <c r="D621" s="28"/>
      <c r="E621" s="128"/>
      <c r="F621" s="128"/>
      <c r="G621" s="128"/>
      <c r="H621" s="128"/>
      <c r="I621" s="128"/>
      <c r="J621" s="128"/>
      <c r="K621" s="128"/>
      <c r="L621" s="128"/>
      <c r="M621" s="128"/>
      <c r="N621" s="128"/>
      <c r="O621" s="128"/>
      <c r="P621" s="128"/>
      <c r="Q621" s="128"/>
      <c r="R621" s="128"/>
      <c r="S621" s="128"/>
      <c r="T621" s="128"/>
      <c r="U621" s="128"/>
      <c r="V621" s="128"/>
      <c r="W621" s="128"/>
      <c r="X621" s="128"/>
      <c r="Y621" s="128"/>
      <c r="Z621" s="128"/>
    </row>
    <row r="622" spans="1:26" ht="13.5" customHeight="1">
      <c r="A622" s="128"/>
      <c r="B622" s="128"/>
      <c r="C622" s="28"/>
      <c r="D622" s="28"/>
      <c r="E622" s="128"/>
      <c r="F622" s="128"/>
      <c r="G622" s="128"/>
      <c r="H622" s="128"/>
      <c r="I622" s="128"/>
      <c r="J622" s="128"/>
      <c r="K622" s="128"/>
      <c r="L622" s="128"/>
      <c r="M622" s="128"/>
      <c r="N622" s="128"/>
      <c r="O622" s="128"/>
      <c r="P622" s="128"/>
      <c r="Q622" s="128"/>
      <c r="R622" s="128"/>
      <c r="S622" s="128"/>
      <c r="T622" s="128"/>
      <c r="U622" s="128"/>
      <c r="V622" s="128"/>
      <c r="W622" s="128"/>
      <c r="X622" s="128"/>
      <c r="Y622" s="128"/>
      <c r="Z622" s="128"/>
    </row>
    <row r="623" spans="1:26" ht="13.5" customHeight="1">
      <c r="A623" s="128"/>
      <c r="B623" s="128"/>
      <c r="C623" s="28"/>
      <c r="D623" s="28"/>
      <c r="E623" s="128"/>
      <c r="F623" s="128"/>
      <c r="G623" s="128"/>
      <c r="H623" s="128"/>
      <c r="I623" s="128"/>
      <c r="J623" s="128"/>
      <c r="K623" s="128"/>
      <c r="L623" s="128"/>
      <c r="M623" s="128"/>
      <c r="N623" s="128"/>
      <c r="O623" s="128"/>
      <c r="P623" s="128"/>
      <c r="Q623" s="128"/>
      <c r="R623" s="128"/>
      <c r="S623" s="128"/>
      <c r="T623" s="128"/>
      <c r="U623" s="128"/>
      <c r="V623" s="128"/>
      <c r="W623" s="128"/>
      <c r="X623" s="128"/>
      <c r="Y623" s="128"/>
      <c r="Z623" s="128"/>
    </row>
    <row r="624" spans="1:26" ht="13.5" customHeight="1">
      <c r="A624" s="128"/>
      <c r="B624" s="128"/>
      <c r="C624" s="28"/>
      <c r="D624" s="28"/>
      <c r="E624" s="128"/>
      <c r="F624" s="128"/>
      <c r="G624" s="128"/>
      <c r="H624" s="128"/>
      <c r="I624" s="128"/>
      <c r="J624" s="128"/>
      <c r="K624" s="128"/>
      <c r="L624" s="128"/>
      <c r="M624" s="128"/>
      <c r="N624" s="128"/>
      <c r="O624" s="128"/>
      <c r="P624" s="128"/>
      <c r="Q624" s="128"/>
      <c r="R624" s="128"/>
      <c r="S624" s="128"/>
      <c r="T624" s="128"/>
      <c r="U624" s="128"/>
      <c r="V624" s="128"/>
      <c r="W624" s="128"/>
      <c r="X624" s="128"/>
      <c r="Y624" s="128"/>
      <c r="Z624" s="128"/>
    </row>
    <row r="625" spans="1:26" ht="13.5" customHeight="1">
      <c r="A625" s="128"/>
      <c r="B625" s="128"/>
      <c r="C625" s="28"/>
      <c r="D625" s="28"/>
      <c r="E625" s="128"/>
      <c r="F625" s="128"/>
      <c r="G625" s="128"/>
      <c r="H625" s="128"/>
      <c r="I625" s="128"/>
      <c r="J625" s="128"/>
      <c r="K625" s="128"/>
      <c r="L625" s="128"/>
      <c r="M625" s="128"/>
      <c r="N625" s="128"/>
      <c r="O625" s="128"/>
      <c r="P625" s="128"/>
      <c r="Q625" s="128"/>
      <c r="R625" s="128"/>
      <c r="S625" s="128"/>
      <c r="T625" s="128"/>
      <c r="U625" s="128"/>
      <c r="V625" s="128"/>
      <c r="W625" s="128"/>
      <c r="X625" s="128"/>
      <c r="Y625" s="128"/>
      <c r="Z625" s="128"/>
    </row>
    <row r="626" spans="1:26" ht="13.5" customHeight="1">
      <c r="A626" s="128"/>
      <c r="B626" s="128"/>
      <c r="C626" s="28"/>
      <c r="D626" s="28"/>
      <c r="E626" s="128"/>
      <c r="F626" s="128"/>
      <c r="G626" s="128"/>
      <c r="H626" s="128"/>
      <c r="I626" s="128"/>
      <c r="J626" s="128"/>
      <c r="K626" s="128"/>
      <c r="L626" s="128"/>
      <c r="M626" s="128"/>
      <c r="N626" s="128"/>
      <c r="O626" s="128"/>
      <c r="P626" s="128"/>
      <c r="Q626" s="128"/>
      <c r="R626" s="128"/>
      <c r="S626" s="128"/>
      <c r="T626" s="128"/>
      <c r="U626" s="128"/>
      <c r="V626" s="128"/>
      <c r="W626" s="128"/>
      <c r="X626" s="128"/>
      <c r="Y626" s="128"/>
      <c r="Z626" s="128"/>
    </row>
    <row r="627" spans="1:26" ht="13.5" customHeight="1">
      <c r="A627" s="128"/>
      <c r="B627" s="128"/>
      <c r="C627" s="28"/>
      <c r="D627" s="28"/>
      <c r="E627" s="128"/>
      <c r="F627" s="128"/>
      <c r="G627" s="128"/>
      <c r="H627" s="128"/>
      <c r="I627" s="128"/>
      <c r="J627" s="128"/>
      <c r="K627" s="128"/>
      <c r="L627" s="128"/>
      <c r="M627" s="128"/>
      <c r="N627" s="128"/>
      <c r="O627" s="128"/>
      <c r="P627" s="128"/>
      <c r="Q627" s="128"/>
      <c r="R627" s="128"/>
      <c r="S627" s="128"/>
      <c r="T627" s="128"/>
      <c r="U627" s="128"/>
      <c r="V627" s="128"/>
      <c r="W627" s="128"/>
      <c r="X627" s="128"/>
      <c r="Y627" s="128"/>
      <c r="Z627" s="128"/>
    </row>
    <row r="628" spans="1:26" ht="13.5" customHeight="1">
      <c r="A628" s="128"/>
      <c r="B628" s="128"/>
      <c r="C628" s="28"/>
      <c r="D628" s="28"/>
      <c r="E628" s="128"/>
      <c r="F628" s="128"/>
      <c r="G628" s="128"/>
      <c r="H628" s="128"/>
      <c r="I628" s="128"/>
      <c r="J628" s="128"/>
      <c r="K628" s="128"/>
      <c r="L628" s="128"/>
      <c r="M628" s="128"/>
      <c r="N628" s="128"/>
      <c r="O628" s="128"/>
      <c r="P628" s="128"/>
      <c r="Q628" s="128"/>
      <c r="R628" s="128"/>
      <c r="S628" s="128"/>
      <c r="T628" s="128"/>
      <c r="U628" s="128"/>
      <c r="V628" s="128"/>
      <c r="W628" s="128"/>
      <c r="X628" s="128"/>
      <c r="Y628" s="128"/>
      <c r="Z628" s="128"/>
    </row>
    <row r="629" spans="1:26" ht="13.5" customHeight="1">
      <c r="A629" s="128"/>
      <c r="B629" s="128"/>
      <c r="C629" s="28"/>
      <c r="D629" s="28"/>
      <c r="E629" s="128"/>
      <c r="F629" s="128"/>
      <c r="G629" s="128"/>
      <c r="H629" s="128"/>
      <c r="I629" s="128"/>
      <c r="J629" s="128"/>
      <c r="K629" s="128"/>
      <c r="L629" s="128"/>
      <c r="M629" s="128"/>
      <c r="N629" s="128"/>
      <c r="O629" s="128"/>
      <c r="P629" s="128"/>
      <c r="Q629" s="128"/>
      <c r="R629" s="128"/>
      <c r="S629" s="128"/>
      <c r="T629" s="128"/>
      <c r="U629" s="128"/>
      <c r="V629" s="128"/>
      <c r="W629" s="128"/>
      <c r="X629" s="128"/>
      <c r="Y629" s="128"/>
      <c r="Z629" s="128"/>
    </row>
    <row r="630" spans="1:26" ht="13.5" customHeight="1">
      <c r="A630" s="128"/>
      <c r="B630" s="128"/>
      <c r="C630" s="28"/>
      <c r="D630" s="28"/>
      <c r="E630" s="128"/>
      <c r="F630" s="128"/>
      <c r="G630" s="128"/>
      <c r="H630" s="128"/>
      <c r="I630" s="128"/>
      <c r="J630" s="128"/>
      <c r="K630" s="128"/>
      <c r="L630" s="128"/>
      <c r="M630" s="128"/>
      <c r="N630" s="128"/>
      <c r="O630" s="128"/>
      <c r="P630" s="128"/>
      <c r="Q630" s="128"/>
      <c r="R630" s="128"/>
      <c r="S630" s="128"/>
      <c r="T630" s="128"/>
      <c r="U630" s="128"/>
      <c r="V630" s="128"/>
      <c r="W630" s="128"/>
      <c r="X630" s="128"/>
      <c r="Y630" s="128"/>
      <c r="Z630" s="128"/>
    </row>
    <row r="631" spans="1:26" ht="13.5" customHeight="1">
      <c r="A631" s="128"/>
      <c r="B631" s="128"/>
      <c r="C631" s="28"/>
      <c r="D631" s="28"/>
      <c r="E631" s="128"/>
      <c r="F631" s="128"/>
      <c r="G631" s="128"/>
      <c r="H631" s="128"/>
      <c r="I631" s="128"/>
      <c r="J631" s="128"/>
      <c r="K631" s="128"/>
      <c r="L631" s="128"/>
      <c r="M631" s="128"/>
      <c r="N631" s="128"/>
      <c r="O631" s="128"/>
      <c r="P631" s="128"/>
      <c r="Q631" s="128"/>
      <c r="R631" s="128"/>
      <c r="S631" s="128"/>
      <c r="T631" s="128"/>
      <c r="U631" s="128"/>
      <c r="V631" s="128"/>
      <c r="W631" s="128"/>
      <c r="X631" s="128"/>
      <c r="Y631" s="128"/>
      <c r="Z631" s="128"/>
    </row>
    <row r="632" spans="1:26" ht="13.5" customHeight="1">
      <c r="A632" s="128"/>
      <c r="B632" s="128"/>
      <c r="C632" s="28"/>
      <c r="D632" s="28"/>
      <c r="E632" s="128"/>
      <c r="F632" s="128"/>
      <c r="G632" s="128"/>
      <c r="H632" s="128"/>
      <c r="I632" s="128"/>
      <c r="J632" s="128"/>
      <c r="K632" s="128"/>
      <c r="L632" s="128"/>
      <c r="M632" s="128"/>
      <c r="N632" s="128"/>
      <c r="O632" s="128"/>
      <c r="P632" s="128"/>
      <c r="Q632" s="128"/>
      <c r="R632" s="128"/>
      <c r="S632" s="128"/>
      <c r="T632" s="128"/>
      <c r="U632" s="128"/>
      <c r="V632" s="128"/>
      <c r="W632" s="128"/>
      <c r="X632" s="128"/>
      <c r="Y632" s="128"/>
      <c r="Z632" s="128"/>
    </row>
    <row r="633" spans="1:26" ht="13.5" customHeight="1">
      <c r="A633" s="128"/>
      <c r="B633" s="128"/>
      <c r="C633" s="28"/>
      <c r="D633" s="28"/>
      <c r="E633" s="128"/>
      <c r="F633" s="128"/>
      <c r="G633" s="128"/>
      <c r="H633" s="128"/>
      <c r="I633" s="128"/>
      <c r="J633" s="128"/>
      <c r="K633" s="128"/>
      <c r="L633" s="128"/>
      <c r="M633" s="128"/>
      <c r="N633" s="128"/>
      <c r="O633" s="128"/>
      <c r="P633" s="128"/>
      <c r="Q633" s="128"/>
      <c r="R633" s="128"/>
      <c r="S633" s="128"/>
      <c r="T633" s="128"/>
      <c r="U633" s="128"/>
      <c r="V633" s="128"/>
      <c r="W633" s="128"/>
      <c r="X633" s="128"/>
      <c r="Y633" s="128"/>
      <c r="Z633" s="128"/>
    </row>
    <row r="634" spans="1:26" ht="13.5" customHeight="1">
      <c r="A634" s="128"/>
      <c r="B634" s="128"/>
      <c r="C634" s="28"/>
      <c r="D634" s="28"/>
      <c r="E634" s="128"/>
      <c r="F634" s="128"/>
      <c r="G634" s="128"/>
      <c r="H634" s="128"/>
      <c r="I634" s="128"/>
      <c r="J634" s="128"/>
      <c r="K634" s="128"/>
      <c r="L634" s="128"/>
      <c r="M634" s="128"/>
      <c r="N634" s="128"/>
      <c r="O634" s="128"/>
      <c r="P634" s="128"/>
      <c r="Q634" s="128"/>
      <c r="R634" s="128"/>
      <c r="S634" s="128"/>
      <c r="T634" s="128"/>
      <c r="U634" s="128"/>
      <c r="V634" s="128"/>
      <c r="W634" s="128"/>
      <c r="X634" s="128"/>
      <c r="Y634" s="128"/>
      <c r="Z634" s="128"/>
    </row>
    <row r="635" spans="1:26" ht="13.5" customHeight="1">
      <c r="A635" s="128"/>
      <c r="B635" s="128"/>
      <c r="C635" s="28"/>
      <c r="D635" s="28"/>
      <c r="E635" s="128"/>
      <c r="F635" s="128"/>
      <c r="G635" s="128"/>
      <c r="H635" s="128"/>
      <c r="I635" s="128"/>
      <c r="J635" s="128"/>
      <c r="K635" s="128"/>
      <c r="L635" s="128"/>
      <c r="M635" s="128"/>
      <c r="N635" s="128"/>
      <c r="O635" s="128"/>
      <c r="P635" s="128"/>
      <c r="Q635" s="128"/>
      <c r="R635" s="128"/>
      <c r="S635" s="128"/>
      <c r="T635" s="128"/>
      <c r="U635" s="128"/>
      <c r="V635" s="128"/>
      <c r="W635" s="128"/>
      <c r="X635" s="128"/>
      <c r="Y635" s="128"/>
      <c r="Z635" s="128"/>
    </row>
    <row r="636" spans="1:26" ht="13.5" customHeight="1">
      <c r="A636" s="128"/>
      <c r="B636" s="128"/>
      <c r="C636" s="28"/>
      <c r="D636" s="28"/>
      <c r="E636" s="128"/>
      <c r="F636" s="128"/>
      <c r="G636" s="128"/>
      <c r="H636" s="128"/>
      <c r="I636" s="128"/>
      <c r="J636" s="128"/>
      <c r="K636" s="128"/>
      <c r="L636" s="128"/>
      <c r="M636" s="128"/>
      <c r="N636" s="128"/>
      <c r="O636" s="128"/>
      <c r="P636" s="128"/>
      <c r="Q636" s="128"/>
      <c r="R636" s="128"/>
      <c r="S636" s="128"/>
      <c r="T636" s="128"/>
      <c r="U636" s="128"/>
      <c r="V636" s="128"/>
      <c r="W636" s="128"/>
      <c r="X636" s="128"/>
      <c r="Y636" s="128"/>
      <c r="Z636" s="128"/>
    </row>
    <row r="637" spans="1:26" ht="13.5" customHeight="1">
      <c r="A637" s="128"/>
      <c r="B637" s="128"/>
      <c r="C637" s="28"/>
      <c r="D637" s="28"/>
      <c r="E637" s="128"/>
      <c r="F637" s="128"/>
      <c r="G637" s="128"/>
      <c r="H637" s="128"/>
      <c r="I637" s="128"/>
      <c r="J637" s="128"/>
      <c r="K637" s="128"/>
      <c r="L637" s="128"/>
      <c r="M637" s="128"/>
      <c r="N637" s="128"/>
      <c r="O637" s="128"/>
      <c r="P637" s="128"/>
      <c r="Q637" s="128"/>
      <c r="R637" s="128"/>
      <c r="S637" s="128"/>
      <c r="T637" s="128"/>
      <c r="U637" s="128"/>
      <c r="V637" s="128"/>
      <c r="W637" s="128"/>
      <c r="X637" s="128"/>
      <c r="Y637" s="128"/>
      <c r="Z637" s="128"/>
    </row>
    <row r="638" spans="1:26" ht="13.5" customHeight="1">
      <c r="A638" s="128"/>
      <c r="B638" s="128"/>
      <c r="C638" s="28"/>
      <c r="D638" s="28"/>
      <c r="E638" s="128"/>
      <c r="F638" s="128"/>
      <c r="G638" s="128"/>
      <c r="H638" s="128"/>
      <c r="I638" s="128"/>
      <c r="J638" s="128"/>
      <c r="K638" s="128"/>
      <c r="L638" s="128"/>
      <c r="M638" s="128"/>
      <c r="N638" s="128"/>
      <c r="O638" s="128"/>
      <c r="P638" s="128"/>
      <c r="Q638" s="128"/>
      <c r="R638" s="128"/>
      <c r="S638" s="128"/>
      <c r="T638" s="128"/>
      <c r="U638" s="128"/>
      <c r="V638" s="128"/>
      <c r="W638" s="128"/>
      <c r="X638" s="128"/>
      <c r="Y638" s="128"/>
      <c r="Z638" s="128"/>
    </row>
    <row r="639" spans="1:26" ht="13.5" customHeight="1">
      <c r="A639" s="128"/>
      <c r="B639" s="128"/>
      <c r="C639" s="28"/>
      <c r="D639" s="28"/>
      <c r="E639" s="128"/>
      <c r="F639" s="128"/>
      <c r="G639" s="128"/>
      <c r="H639" s="128"/>
      <c r="I639" s="128"/>
      <c r="J639" s="128"/>
      <c r="K639" s="128"/>
      <c r="L639" s="128"/>
      <c r="M639" s="128"/>
      <c r="N639" s="128"/>
      <c r="O639" s="128"/>
      <c r="P639" s="128"/>
      <c r="Q639" s="128"/>
      <c r="R639" s="128"/>
      <c r="S639" s="128"/>
      <c r="T639" s="128"/>
      <c r="U639" s="128"/>
      <c r="V639" s="128"/>
      <c r="W639" s="128"/>
      <c r="X639" s="128"/>
      <c r="Y639" s="128"/>
      <c r="Z639" s="128"/>
    </row>
    <row r="640" spans="1:26" ht="13.5" customHeight="1">
      <c r="A640" s="128"/>
      <c r="B640" s="128"/>
      <c r="C640" s="28"/>
      <c r="D640" s="28"/>
      <c r="E640" s="128"/>
      <c r="F640" s="128"/>
      <c r="G640" s="128"/>
      <c r="H640" s="128"/>
      <c r="I640" s="128"/>
      <c r="J640" s="128"/>
      <c r="K640" s="128"/>
      <c r="L640" s="128"/>
      <c r="M640" s="128"/>
      <c r="N640" s="128"/>
      <c r="O640" s="128"/>
      <c r="P640" s="128"/>
      <c r="Q640" s="128"/>
      <c r="R640" s="128"/>
      <c r="S640" s="128"/>
      <c r="T640" s="128"/>
      <c r="U640" s="128"/>
      <c r="V640" s="128"/>
      <c r="W640" s="128"/>
      <c r="X640" s="128"/>
      <c r="Y640" s="128"/>
      <c r="Z640" s="128"/>
    </row>
    <row r="641" spans="1:26" ht="13.5" customHeight="1">
      <c r="A641" s="128"/>
      <c r="B641" s="128"/>
      <c r="C641" s="28"/>
      <c r="D641" s="28"/>
      <c r="E641" s="128"/>
      <c r="F641" s="128"/>
      <c r="G641" s="128"/>
      <c r="H641" s="128"/>
      <c r="I641" s="128"/>
      <c r="J641" s="128"/>
      <c r="K641" s="128"/>
      <c r="L641" s="128"/>
      <c r="M641" s="128"/>
      <c r="N641" s="128"/>
      <c r="O641" s="128"/>
      <c r="P641" s="128"/>
      <c r="Q641" s="128"/>
      <c r="R641" s="128"/>
      <c r="S641" s="128"/>
      <c r="T641" s="128"/>
      <c r="U641" s="128"/>
      <c r="V641" s="128"/>
      <c r="W641" s="128"/>
      <c r="X641" s="128"/>
      <c r="Y641" s="128"/>
      <c r="Z641" s="128"/>
    </row>
    <row r="642" spans="1:26" ht="13.5" customHeight="1">
      <c r="A642" s="128"/>
      <c r="B642" s="128"/>
      <c r="C642" s="28"/>
      <c r="D642" s="28"/>
      <c r="E642" s="128"/>
      <c r="F642" s="128"/>
      <c r="G642" s="128"/>
      <c r="H642" s="128"/>
      <c r="I642" s="128"/>
      <c r="J642" s="128"/>
      <c r="K642" s="128"/>
      <c r="L642" s="128"/>
      <c r="M642" s="128"/>
      <c r="N642" s="128"/>
      <c r="O642" s="128"/>
      <c r="P642" s="128"/>
      <c r="Q642" s="128"/>
      <c r="R642" s="128"/>
      <c r="S642" s="128"/>
      <c r="T642" s="128"/>
      <c r="U642" s="128"/>
      <c r="V642" s="128"/>
      <c r="W642" s="128"/>
      <c r="X642" s="128"/>
      <c r="Y642" s="128"/>
      <c r="Z642" s="128"/>
    </row>
    <row r="643" spans="1:26" ht="13.5" customHeight="1">
      <c r="A643" s="128"/>
      <c r="B643" s="128"/>
      <c r="C643" s="28"/>
      <c r="D643" s="28"/>
      <c r="E643" s="128"/>
      <c r="F643" s="128"/>
      <c r="G643" s="128"/>
      <c r="H643" s="128"/>
      <c r="I643" s="128"/>
      <c r="J643" s="128"/>
      <c r="K643" s="128"/>
      <c r="L643" s="128"/>
      <c r="M643" s="128"/>
      <c r="N643" s="128"/>
      <c r="O643" s="128"/>
      <c r="P643" s="128"/>
      <c r="Q643" s="128"/>
      <c r="R643" s="128"/>
      <c r="S643" s="128"/>
      <c r="T643" s="128"/>
      <c r="U643" s="128"/>
      <c r="V643" s="128"/>
      <c r="W643" s="128"/>
      <c r="X643" s="128"/>
      <c r="Y643" s="128"/>
      <c r="Z643" s="128"/>
    </row>
    <row r="644" spans="1:26" ht="13.5" customHeight="1">
      <c r="A644" s="128"/>
      <c r="B644" s="128"/>
      <c r="C644" s="28"/>
      <c r="D644" s="28"/>
      <c r="E644" s="128"/>
      <c r="F644" s="128"/>
      <c r="G644" s="128"/>
      <c r="H644" s="128"/>
      <c r="I644" s="128"/>
      <c r="J644" s="128"/>
      <c r="K644" s="128"/>
      <c r="L644" s="128"/>
      <c r="M644" s="128"/>
      <c r="N644" s="128"/>
      <c r="O644" s="128"/>
      <c r="P644" s="128"/>
      <c r="Q644" s="128"/>
      <c r="R644" s="128"/>
      <c r="S644" s="128"/>
      <c r="T644" s="128"/>
      <c r="U644" s="128"/>
      <c r="V644" s="128"/>
      <c r="W644" s="128"/>
      <c r="X644" s="128"/>
      <c r="Y644" s="128"/>
      <c r="Z644" s="128"/>
    </row>
    <row r="645" spans="1:26" ht="13.5" customHeight="1">
      <c r="A645" s="128"/>
      <c r="B645" s="128"/>
      <c r="C645" s="28"/>
      <c r="D645" s="28"/>
      <c r="E645" s="128"/>
      <c r="F645" s="128"/>
      <c r="G645" s="128"/>
      <c r="H645" s="128"/>
      <c r="I645" s="128"/>
      <c r="J645" s="128"/>
      <c r="K645" s="128"/>
      <c r="L645" s="128"/>
      <c r="M645" s="128"/>
      <c r="N645" s="128"/>
      <c r="O645" s="128"/>
      <c r="P645" s="128"/>
      <c r="Q645" s="128"/>
      <c r="R645" s="128"/>
      <c r="S645" s="128"/>
      <c r="T645" s="128"/>
      <c r="U645" s="128"/>
      <c r="V645" s="128"/>
      <c r="W645" s="128"/>
      <c r="X645" s="128"/>
      <c r="Y645" s="128"/>
      <c r="Z645" s="128"/>
    </row>
    <row r="646" spans="1:26" ht="13.5" customHeight="1">
      <c r="A646" s="128"/>
      <c r="B646" s="128"/>
      <c r="C646" s="28"/>
      <c r="D646" s="28"/>
      <c r="E646" s="128"/>
      <c r="F646" s="128"/>
      <c r="G646" s="128"/>
      <c r="H646" s="128"/>
      <c r="I646" s="128"/>
      <c r="J646" s="128"/>
      <c r="K646" s="128"/>
      <c r="L646" s="128"/>
      <c r="M646" s="128"/>
      <c r="N646" s="128"/>
      <c r="O646" s="128"/>
      <c r="P646" s="128"/>
      <c r="Q646" s="128"/>
      <c r="R646" s="128"/>
      <c r="S646" s="128"/>
      <c r="T646" s="128"/>
      <c r="U646" s="128"/>
      <c r="V646" s="128"/>
      <c r="W646" s="128"/>
      <c r="X646" s="128"/>
      <c r="Y646" s="128"/>
      <c r="Z646" s="128"/>
    </row>
    <row r="647" spans="1:26" ht="13.5" customHeight="1">
      <c r="A647" s="128"/>
      <c r="B647" s="128"/>
      <c r="C647" s="28"/>
      <c r="D647" s="28"/>
      <c r="E647" s="128"/>
      <c r="F647" s="128"/>
      <c r="G647" s="128"/>
      <c r="H647" s="128"/>
      <c r="I647" s="128"/>
      <c r="J647" s="128"/>
      <c r="K647" s="128"/>
      <c r="L647" s="128"/>
      <c r="M647" s="128"/>
      <c r="N647" s="128"/>
      <c r="O647" s="128"/>
      <c r="P647" s="128"/>
      <c r="Q647" s="128"/>
      <c r="R647" s="128"/>
      <c r="S647" s="128"/>
      <c r="T647" s="128"/>
      <c r="U647" s="128"/>
      <c r="V647" s="128"/>
      <c r="W647" s="128"/>
      <c r="X647" s="128"/>
      <c r="Y647" s="128"/>
      <c r="Z647" s="128"/>
    </row>
    <row r="648" spans="1:26" ht="13.5" customHeight="1">
      <c r="A648" s="128"/>
      <c r="B648" s="128"/>
      <c r="C648" s="28"/>
      <c r="D648" s="28"/>
      <c r="E648" s="128"/>
      <c r="F648" s="128"/>
      <c r="G648" s="128"/>
      <c r="H648" s="128"/>
      <c r="I648" s="128"/>
      <c r="J648" s="128"/>
      <c r="K648" s="128"/>
      <c r="L648" s="128"/>
      <c r="M648" s="128"/>
      <c r="N648" s="128"/>
      <c r="O648" s="128"/>
      <c r="P648" s="128"/>
      <c r="Q648" s="128"/>
      <c r="R648" s="128"/>
      <c r="S648" s="128"/>
      <c r="T648" s="128"/>
      <c r="U648" s="128"/>
      <c r="V648" s="128"/>
      <c r="W648" s="128"/>
      <c r="X648" s="128"/>
      <c r="Y648" s="128"/>
      <c r="Z648" s="128"/>
    </row>
    <row r="649" spans="1:26" ht="13.5" customHeight="1">
      <c r="A649" s="128"/>
      <c r="B649" s="128"/>
      <c r="C649" s="28"/>
      <c r="D649" s="28"/>
      <c r="E649" s="128"/>
      <c r="F649" s="128"/>
      <c r="G649" s="128"/>
      <c r="H649" s="128"/>
      <c r="I649" s="128"/>
      <c r="J649" s="128"/>
      <c r="K649" s="128"/>
      <c r="L649" s="128"/>
      <c r="M649" s="128"/>
      <c r="N649" s="128"/>
      <c r="O649" s="128"/>
      <c r="P649" s="128"/>
      <c r="Q649" s="128"/>
      <c r="R649" s="128"/>
      <c r="S649" s="128"/>
      <c r="T649" s="128"/>
      <c r="U649" s="128"/>
      <c r="V649" s="128"/>
      <c r="W649" s="128"/>
      <c r="X649" s="128"/>
      <c r="Y649" s="128"/>
      <c r="Z649" s="128"/>
    </row>
    <row r="650" spans="1:26" ht="13.5" customHeight="1">
      <c r="A650" s="128"/>
      <c r="B650" s="128"/>
      <c r="C650" s="28"/>
      <c r="D650" s="28"/>
      <c r="E650" s="128"/>
      <c r="F650" s="128"/>
      <c r="G650" s="128"/>
      <c r="H650" s="128"/>
      <c r="I650" s="128"/>
      <c r="J650" s="128"/>
      <c r="K650" s="128"/>
      <c r="L650" s="128"/>
      <c r="M650" s="128"/>
      <c r="N650" s="128"/>
      <c r="O650" s="128"/>
      <c r="P650" s="128"/>
      <c r="Q650" s="128"/>
      <c r="R650" s="128"/>
      <c r="S650" s="128"/>
      <c r="T650" s="128"/>
      <c r="U650" s="128"/>
      <c r="V650" s="128"/>
      <c r="W650" s="128"/>
      <c r="X650" s="128"/>
      <c r="Y650" s="128"/>
      <c r="Z650" s="128"/>
    </row>
    <row r="651" spans="1:26" ht="13.5" customHeight="1">
      <c r="A651" s="128"/>
      <c r="B651" s="128"/>
      <c r="C651" s="28"/>
      <c r="D651" s="28"/>
      <c r="E651" s="128"/>
      <c r="F651" s="128"/>
      <c r="G651" s="128"/>
      <c r="H651" s="128"/>
      <c r="I651" s="128"/>
      <c r="J651" s="128"/>
      <c r="K651" s="128"/>
      <c r="L651" s="128"/>
      <c r="M651" s="128"/>
      <c r="N651" s="128"/>
      <c r="O651" s="128"/>
      <c r="P651" s="128"/>
      <c r="Q651" s="128"/>
      <c r="R651" s="128"/>
      <c r="S651" s="128"/>
      <c r="T651" s="128"/>
      <c r="U651" s="128"/>
      <c r="V651" s="128"/>
      <c r="W651" s="128"/>
      <c r="X651" s="128"/>
      <c r="Y651" s="128"/>
      <c r="Z651" s="128"/>
    </row>
    <row r="652" spans="1:26" ht="13.5" customHeight="1">
      <c r="A652" s="128"/>
      <c r="B652" s="128"/>
      <c r="C652" s="28"/>
      <c r="D652" s="28"/>
      <c r="E652" s="128"/>
      <c r="F652" s="128"/>
      <c r="G652" s="128"/>
      <c r="H652" s="128"/>
      <c r="I652" s="128"/>
      <c r="J652" s="128"/>
      <c r="K652" s="128"/>
      <c r="L652" s="128"/>
      <c r="M652" s="128"/>
      <c r="N652" s="128"/>
      <c r="O652" s="128"/>
      <c r="P652" s="128"/>
      <c r="Q652" s="128"/>
      <c r="R652" s="128"/>
      <c r="S652" s="128"/>
      <c r="T652" s="128"/>
      <c r="U652" s="128"/>
      <c r="V652" s="128"/>
      <c r="W652" s="128"/>
      <c r="X652" s="128"/>
      <c r="Y652" s="128"/>
      <c r="Z652" s="128"/>
    </row>
    <row r="653" spans="1:26" ht="13.5" customHeight="1">
      <c r="A653" s="128"/>
      <c r="B653" s="128"/>
      <c r="C653" s="28"/>
      <c r="D653" s="28"/>
      <c r="E653" s="128"/>
      <c r="F653" s="128"/>
      <c r="G653" s="128"/>
      <c r="H653" s="128"/>
      <c r="I653" s="128"/>
      <c r="J653" s="128"/>
      <c r="K653" s="128"/>
      <c r="L653" s="128"/>
      <c r="M653" s="128"/>
      <c r="N653" s="128"/>
      <c r="O653" s="128"/>
      <c r="P653" s="128"/>
      <c r="Q653" s="128"/>
      <c r="R653" s="128"/>
      <c r="S653" s="128"/>
      <c r="T653" s="128"/>
      <c r="U653" s="128"/>
      <c r="V653" s="128"/>
      <c r="W653" s="128"/>
      <c r="X653" s="128"/>
      <c r="Y653" s="128"/>
      <c r="Z653" s="128"/>
    </row>
    <row r="654" spans="1:26" ht="13.5" customHeight="1">
      <c r="A654" s="128"/>
      <c r="B654" s="128"/>
      <c r="C654" s="28"/>
      <c r="D654" s="28"/>
      <c r="E654" s="128"/>
      <c r="F654" s="128"/>
      <c r="G654" s="128"/>
      <c r="H654" s="128"/>
      <c r="I654" s="128"/>
      <c r="J654" s="128"/>
      <c r="K654" s="128"/>
      <c r="L654" s="128"/>
      <c r="M654" s="128"/>
      <c r="N654" s="128"/>
      <c r="O654" s="128"/>
      <c r="P654" s="128"/>
      <c r="Q654" s="128"/>
      <c r="R654" s="128"/>
      <c r="S654" s="128"/>
      <c r="T654" s="128"/>
      <c r="U654" s="128"/>
      <c r="V654" s="128"/>
      <c r="W654" s="128"/>
      <c r="X654" s="128"/>
      <c r="Y654" s="128"/>
      <c r="Z654" s="128"/>
    </row>
    <row r="655" spans="1:26" ht="13.5" customHeight="1">
      <c r="A655" s="128"/>
      <c r="B655" s="128"/>
      <c r="C655" s="28"/>
      <c r="D655" s="28"/>
      <c r="E655" s="128"/>
      <c r="F655" s="128"/>
      <c r="G655" s="128"/>
      <c r="H655" s="128"/>
      <c r="I655" s="128"/>
      <c r="J655" s="128"/>
      <c r="K655" s="128"/>
      <c r="L655" s="128"/>
      <c r="M655" s="128"/>
      <c r="N655" s="128"/>
      <c r="O655" s="128"/>
      <c r="P655" s="128"/>
      <c r="Q655" s="128"/>
      <c r="R655" s="128"/>
      <c r="S655" s="128"/>
      <c r="T655" s="128"/>
      <c r="U655" s="128"/>
      <c r="V655" s="128"/>
      <c r="W655" s="128"/>
      <c r="X655" s="128"/>
      <c r="Y655" s="128"/>
      <c r="Z655" s="128"/>
    </row>
    <row r="656" spans="1:26" ht="13.5" customHeight="1">
      <c r="A656" s="128"/>
      <c r="B656" s="128"/>
      <c r="C656" s="28"/>
      <c r="D656" s="28"/>
      <c r="E656" s="128"/>
      <c r="F656" s="128"/>
      <c r="G656" s="128"/>
      <c r="H656" s="128"/>
      <c r="I656" s="128"/>
      <c r="J656" s="128"/>
      <c r="K656" s="128"/>
      <c r="L656" s="128"/>
      <c r="M656" s="128"/>
      <c r="N656" s="128"/>
      <c r="O656" s="128"/>
      <c r="P656" s="128"/>
      <c r="Q656" s="128"/>
      <c r="R656" s="128"/>
      <c r="S656" s="128"/>
      <c r="T656" s="128"/>
      <c r="U656" s="128"/>
      <c r="V656" s="128"/>
      <c r="W656" s="128"/>
      <c r="X656" s="128"/>
      <c r="Y656" s="128"/>
      <c r="Z656" s="128"/>
    </row>
    <row r="657" spans="1:26" ht="13.5" customHeight="1">
      <c r="A657" s="128"/>
      <c r="B657" s="128"/>
      <c r="C657" s="28"/>
      <c r="D657" s="28"/>
      <c r="E657" s="128"/>
      <c r="F657" s="128"/>
      <c r="G657" s="128"/>
      <c r="H657" s="128"/>
      <c r="I657" s="128"/>
      <c r="J657" s="128"/>
      <c r="K657" s="128"/>
      <c r="L657" s="128"/>
      <c r="M657" s="128"/>
      <c r="N657" s="128"/>
      <c r="O657" s="128"/>
      <c r="P657" s="128"/>
      <c r="Q657" s="128"/>
      <c r="R657" s="128"/>
      <c r="S657" s="128"/>
      <c r="T657" s="128"/>
      <c r="U657" s="128"/>
      <c r="V657" s="128"/>
      <c r="W657" s="128"/>
      <c r="X657" s="128"/>
      <c r="Y657" s="128"/>
      <c r="Z657" s="128"/>
    </row>
    <row r="658" spans="1:26" ht="13.5" customHeight="1">
      <c r="A658" s="128"/>
      <c r="B658" s="128"/>
      <c r="C658" s="28"/>
      <c r="D658" s="28"/>
      <c r="E658" s="128"/>
      <c r="F658" s="128"/>
      <c r="G658" s="128"/>
      <c r="H658" s="128"/>
      <c r="I658" s="128"/>
      <c r="J658" s="128"/>
      <c r="K658" s="128"/>
      <c r="L658" s="128"/>
      <c r="M658" s="128"/>
      <c r="N658" s="128"/>
      <c r="O658" s="128"/>
      <c r="P658" s="128"/>
      <c r="Q658" s="128"/>
      <c r="R658" s="128"/>
      <c r="S658" s="128"/>
      <c r="T658" s="128"/>
      <c r="U658" s="128"/>
      <c r="V658" s="128"/>
      <c r="W658" s="128"/>
      <c r="X658" s="128"/>
      <c r="Y658" s="128"/>
      <c r="Z658" s="128"/>
    </row>
    <row r="659" spans="1:26" ht="13.5" customHeight="1">
      <c r="A659" s="128"/>
      <c r="B659" s="128"/>
      <c r="C659" s="28"/>
      <c r="D659" s="28"/>
      <c r="E659" s="128"/>
      <c r="F659" s="128"/>
      <c r="G659" s="128"/>
      <c r="H659" s="128"/>
      <c r="I659" s="128"/>
      <c r="J659" s="128"/>
      <c r="K659" s="128"/>
      <c r="L659" s="128"/>
      <c r="M659" s="128"/>
      <c r="N659" s="128"/>
      <c r="O659" s="128"/>
      <c r="P659" s="128"/>
      <c r="Q659" s="128"/>
      <c r="R659" s="128"/>
      <c r="S659" s="128"/>
      <c r="T659" s="128"/>
      <c r="U659" s="128"/>
      <c r="V659" s="128"/>
      <c r="W659" s="128"/>
      <c r="X659" s="128"/>
      <c r="Y659" s="128"/>
      <c r="Z659" s="128"/>
    </row>
    <row r="660" spans="1:26" ht="13.5" customHeight="1">
      <c r="A660" s="128"/>
      <c r="B660" s="128"/>
      <c r="C660" s="28"/>
      <c r="D660" s="28"/>
      <c r="E660" s="128"/>
      <c r="F660" s="128"/>
      <c r="G660" s="128"/>
      <c r="H660" s="128"/>
      <c r="I660" s="128"/>
      <c r="J660" s="128"/>
      <c r="K660" s="128"/>
      <c r="L660" s="128"/>
      <c r="M660" s="128"/>
      <c r="N660" s="128"/>
      <c r="O660" s="128"/>
      <c r="P660" s="128"/>
      <c r="Q660" s="128"/>
      <c r="R660" s="128"/>
      <c r="S660" s="128"/>
      <c r="T660" s="128"/>
      <c r="U660" s="128"/>
      <c r="V660" s="128"/>
      <c r="W660" s="128"/>
      <c r="X660" s="128"/>
      <c r="Y660" s="128"/>
      <c r="Z660" s="128"/>
    </row>
    <row r="661" spans="1:26" ht="13.5" customHeight="1">
      <c r="A661" s="128"/>
      <c r="B661" s="128"/>
      <c r="C661" s="28"/>
      <c r="D661" s="28"/>
      <c r="E661" s="128"/>
      <c r="F661" s="128"/>
      <c r="G661" s="128"/>
      <c r="H661" s="128"/>
      <c r="I661" s="128"/>
      <c r="J661" s="128"/>
      <c r="K661" s="128"/>
      <c r="L661" s="128"/>
      <c r="M661" s="128"/>
      <c r="N661" s="128"/>
      <c r="O661" s="128"/>
      <c r="P661" s="128"/>
      <c r="Q661" s="128"/>
      <c r="R661" s="128"/>
      <c r="S661" s="128"/>
      <c r="T661" s="128"/>
      <c r="U661" s="128"/>
      <c r="V661" s="128"/>
      <c r="W661" s="128"/>
      <c r="X661" s="128"/>
      <c r="Y661" s="128"/>
      <c r="Z661" s="128"/>
    </row>
    <row r="662" spans="1:26" ht="13.5" customHeight="1">
      <c r="A662" s="128"/>
      <c r="B662" s="128"/>
      <c r="C662" s="28"/>
      <c r="D662" s="28"/>
      <c r="E662" s="128"/>
      <c r="F662" s="128"/>
      <c r="G662" s="128"/>
      <c r="H662" s="128"/>
      <c r="I662" s="128"/>
      <c r="J662" s="128"/>
      <c r="K662" s="128"/>
      <c r="L662" s="128"/>
      <c r="M662" s="128"/>
      <c r="N662" s="128"/>
      <c r="O662" s="128"/>
      <c r="P662" s="128"/>
      <c r="Q662" s="128"/>
      <c r="R662" s="128"/>
      <c r="S662" s="128"/>
      <c r="T662" s="128"/>
      <c r="U662" s="128"/>
      <c r="V662" s="128"/>
      <c r="W662" s="128"/>
      <c r="X662" s="128"/>
      <c r="Y662" s="128"/>
      <c r="Z662" s="128"/>
    </row>
    <row r="663" spans="1:26" ht="13.5" customHeight="1">
      <c r="A663" s="128"/>
      <c r="B663" s="128"/>
      <c r="C663" s="28"/>
      <c r="D663" s="28"/>
      <c r="E663" s="128"/>
      <c r="F663" s="128"/>
      <c r="G663" s="128"/>
      <c r="H663" s="128"/>
      <c r="I663" s="128"/>
      <c r="J663" s="128"/>
      <c r="K663" s="128"/>
      <c r="L663" s="128"/>
      <c r="M663" s="128"/>
      <c r="N663" s="128"/>
      <c r="O663" s="128"/>
      <c r="P663" s="128"/>
      <c r="Q663" s="128"/>
      <c r="R663" s="128"/>
      <c r="S663" s="128"/>
      <c r="T663" s="128"/>
      <c r="U663" s="128"/>
      <c r="V663" s="128"/>
      <c r="W663" s="128"/>
      <c r="X663" s="128"/>
      <c r="Y663" s="128"/>
      <c r="Z663" s="128"/>
    </row>
    <row r="664" spans="1:26" ht="13.5" customHeight="1">
      <c r="A664" s="128"/>
      <c r="B664" s="128"/>
      <c r="C664" s="28"/>
      <c r="D664" s="28"/>
      <c r="E664" s="128"/>
      <c r="F664" s="128"/>
      <c r="G664" s="128"/>
      <c r="H664" s="128"/>
      <c r="I664" s="128"/>
      <c r="J664" s="128"/>
      <c r="K664" s="128"/>
      <c r="L664" s="128"/>
      <c r="M664" s="128"/>
      <c r="N664" s="128"/>
      <c r="O664" s="128"/>
      <c r="P664" s="128"/>
      <c r="Q664" s="128"/>
      <c r="R664" s="128"/>
      <c r="S664" s="128"/>
      <c r="T664" s="128"/>
      <c r="U664" s="128"/>
      <c r="V664" s="128"/>
      <c r="W664" s="128"/>
      <c r="X664" s="128"/>
      <c r="Y664" s="128"/>
      <c r="Z664" s="128"/>
    </row>
    <row r="665" spans="1:26" ht="13.5" customHeight="1">
      <c r="A665" s="128"/>
      <c r="B665" s="128"/>
      <c r="C665" s="28"/>
      <c r="D665" s="28"/>
      <c r="E665" s="128"/>
      <c r="F665" s="128"/>
      <c r="G665" s="128"/>
      <c r="H665" s="128"/>
      <c r="I665" s="128"/>
      <c r="J665" s="128"/>
      <c r="K665" s="128"/>
      <c r="L665" s="128"/>
      <c r="M665" s="128"/>
      <c r="N665" s="128"/>
      <c r="O665" s="128"/>
      <c r="P665" s="128"/>
      <c r="Q665" s="128"/>
      <c r="R665" s="128"/>
      <c r="S665" s="128"/>
      <c r="T665" s="128"/>
      <c r="U665" s="128"/>
      <c r="V665" s="128"/>
      <c r="W665" s="128"/>
      <c r="X665" s="128"/>
      <c r="Y665" s="128"/>
      <c r="Z665" s="128"/>
    </row>
    <row r="666" spans="1:26" ht="13.5" customHeight="1">
      <c r="A666" s="128"/>
      <c r="B666" s="128"/>
      <c r="C666" s="28"/>
      <c r="D666" s="28"/>
      <c r="E666" s="128"/>
      <c r="F666" s="128"/>
      <c r="G666" s="128"/>
      <c r="H666" s="128"/>
      <c r="I666" s="128"/>
      <c r="J666" s="128"/>
      <c r="K666" s="128"/>
      <c r="L666" s="128"/>
      <c r="M666" s="128"/>
      <c r="N666" s="128"/>
      <c r="O666" s="128"/>
      <c r="P666" s="128"/>
      <c r="Q666" s="128"/>
      <c r="R666" s="128"/>
      <c r="S666" s="128"/>
      <c r="T666" s="128"/>
      <c r="U666" s="128"/>
      <c r="V666" s="128"/>
      <c r="W666" s="128"/>
      <c r="X666" s="128"/>
      <c r="Y666" s="128"/>
      <c r="Z666" s="128"/>
    </row>
    <row r="667" spans="1:26" ht="13.5" customHeight="1">
      <c r="A667" s="128"/>
      <c r="B667" s="128"/>
      <c r="C667" s="28"/>
      <c r="D667" s="28"/>
      <c r="E667" s="128"/>
      <c r="F667" s="128"/>
      <c r="G667" s="128"/>
      <c r="H667" s="128"/>
      <c r="I667" s="128"/>
      <c r="J667" s="128"/>
      <c r="K667" s="128"/>
      <c r="L667" s="128"/>
      <c r="M667" s="128"/>
      <c r="N667" s="128"/>
      <c r="O667" s="128"/>
      <c r="P667" s="128"/>
      <c r="Q667" s="128"/>
      <c r="R667" s="128"/>
      <c r="S667" s="128"/>
      <c r="T667" s="128"/>
      <c r="U667" s="128"/>
      <c r="V667" s="128"/>
      <c r="W667" s="128"/>
      <c r="X667" s="128"/>
      <c r="Y667" s="128"/>
      <c r="Z667" s="128"/>
    </row>
    <row r="668" spans="1:26" ht="13.5" customHeight="1">
      <c r="A668" s="128"/>
      <c r="B668" s="128"/>
      <c r="C668" s="28"/>
      <c r="D668" s="28"/>
      <c r="E668" s="128"/>
      <c r="F668" s="128"/>
      <c r="G668" s="128"/>
      <c r="H668" s="128"/>
      <c r="I668" s="128"/>
      <c r="J668" s="128"/>
      <c r="K668" s="128"/>
      <c r="L668" s="128"/>
      <c r="M668" s="128"/>
      <c r="N668" s="128"/>
      <c r="O668" s="128"/>
      <c r="P668" s="128"/>
      <c r="Q668" s="128"/>
      <c r="R668" s="128"/>
      <c r="S668" s="128"/>
      <c r="T668" s="128"/>
      <c r="U668" s="128"/>
      <c r="V668" s="128"/>
      <c r="W668" s="128"/>
      <c r="X668" s="128"/>
      <c r="Y668" s="128"/>
      <c r="Z668" s="128"/>
    </row>
    <row r="669" spans="1:26" ht="13.5" customHeight="1">
      <c r="A669" s="128"/>
      <c r="B669" s="128"/>
      <c r="C669" s="28"/>
      <c r="D669" s="28"/>
      <c r="E669" s="128"/>
      <c r="F669" s="128"/>
      <c r="G669" s="128"/>
      <c r="H669" s="128"/>
      <c r="I669" s="128"/>
      <c r="J669" s="128"/>
      <c r="K669" s="128"/>
      <c r="L669" s="128"/>
      <c r="M669" s="128"/>
      <c r="N669" s="128"/>
      <c r="O669" s="128"/>
      <c r="P669" s="128"/>
      <c r="Q669" s="128"/>
      <c r="R669" s="128"/>
      <c r="S669" s="128"/>
      <c r="T669" s="128"/>
      <c r="U669" s="128"/>
      <c r="V669" s="128"/>
      <c r="W669" s="128"/>
      <c r="X669" s="128"/>
      <c r="Y669" s="128"/>
      <c r="Z669" s="128"/>
    </row>
    <row r="670" spans="1:26" ht="13.5" customHeight="1">
      <c r="A670" s="128"/>
      <c r="B670" s="128"/>
      <c r="C670" s="28"/>
      <c r="D670" s="28"/>
      <c r="E670" s="128"/>
      <c r="F670" s="128"/>
      <c r="G670" s="128"/>
      <c r="H670" s="128"/>
      <c r="I670" s="128"/>
      <c r="J670" s="128"/>
      <c r="K670" s="128"/>
      <c r="L670" s="128"/>
      <c r="M670" s="128"/>
      <c r="N670" s="128"/>
      <c r="O670" s="128"/>
      <c r="P670" s="128"/>
      <c r="Q670" s="128"/>
      <c r="R670" s="128"/>
      <c r="S670" s="128"/>
      <c r="T670" s="128"/>
      <c r="U670" s="128"/>
      <c r="V670" s="128"/>
      <c r="W670" s="128"/>
      <c r="X670" s="128"/>
      <c r="Y670" s="128"/>
      <c r="Z670" s="128"/>
    </row>
    <row r="671" spans="1:26" ht="13.5" customHeight="1">
      <c r="A671" s="128"/>
      <c r="B671" s="128"/>
      <c r="C671" s="28"/>
      <c r="D671" s="28"/>
      <c r="E671" s="128"/>
      <c r="F671" s="128"/>
      <c r="G671" s="128"/>
      <c r="H671" s="128"/>
      <c r="I671" s="128"/>
      <c r="J671" s="128"/>
      <c r="K671" s="128"/>
      <c r="L671" s="128"/>
      <c r="M671" s="128"/>
      <c r="N671" s="128"/>
      <c r="O671" s="128"/>
      <c r="P671" s="128"/>
      <c r="Q671" s="128"/>
      <c r="R671" s="128"/>
      <c r="S671" s="128"/>
      <c r="T671" s="128"/>
      <c r="U671" s="128"/>
      <c r="V671" s="128"/>
      <c r="W671" s="128"/>
      <c r="X671" s="128"/>
      <c r="Y671" s="128"/>
      <c r="Z671" s="128"/>
    </row>
    <row r="672" spans="1:26" ht="13.5" customHeight="1">
      <c r="A672" s="128"/>
      <c r="B672" s="128"/>
      <c r="C672" s="28"/>
      <c r="D672" s="28"/>
      <c r="E672" s="128"/>
      <c r="F672" s="128"/>
      <c r="G672" s="128"/>
      <c r="H672" s="128"/>
      <c r="I672" s="128"/>
      <c r="J672" s="128"/>
      <c r="K672" s="128"/>
      <c r="L672" s="128"/>
      <c r="M672" s="128"/>
      <c r="N672" s="128"/>
      <c r="O672" s="128"/>
      <c r="P672" s="128"/>
      <c r="Q672" s="128"/>
      <c r="R672" s="128"/>
      <c r="S672" s="128"/>
      <c r="T672" s="128"/>
      <c r="U672" s="128"/>
      <c r="V672" s="128"/>
      <c r="W672" s="128"/>
      <c r="X672" s="128"/>
      <c r="Y672" s="128"/>
      <c r="Z672" s="128"/>
    </row>
    <row r="673" spans="1:26" ht="13.5" customHeight="1">
      <c r="A673" s="128"/>
      <c r="B673" s="128"/>
      <c r="C673" s="28"/>
      <c r="D673" s="28"/>
      <c r="E673" s="128"/>
      <c r="F673" s="128"/>
      <c r="G673" s="128"/>
      <c r="H673" s="128"/>
      <c r="I673" s="128"/>
      <c r="J673" s="128"/>
      <c r="K673" s="128"/>
      <c r="L673" s="128"/>
      <c r="M673" s="128"/>
      <c r="N673" s="128"/>
      <c r="O673" s="128"/>
      <c r="P673" s="128"/>
      <c r="Q673" s="128"/>
      <c r="R673" s="128"/>
      <c r="S673" s="128"/>
      <c r="T673" s="128"/>
      <c r="U673" s="128"/>
      <c r="V673" s="128"/>
      <c r="W673" s="128"/>
      <c r="X673" s="128"/>
      <c r="Y673" s="128"/>
      <c r="Z673" s="128"/>
    </row>
    <row r="674" spans="1:26" ht="13.5" customHeight="1">
      <c r="A674" s="128"/>
      <c r="B674" s="128"/>
      <c r="C674" s="28"/>
      <c r="D674" s="28"/>
      <c r="E674" s="128"/>
      <c r="F674" s="128"/>
      <c r="G674" s="128"/>
      <c r="H674" s="128"/>
      <c r="I674" s="128"/>
      <c r="J674" s="128"/>
      <c r="K674" s="128"/>
      <c r="L674" s="128"/>
      <c r="M674" s="128"/>
      <c r="N674" s="128"/>
      <c r="O674" s="128"/>
      <c r="P674" s="128"/>
      <c r="Q674" s="128"/>
      <c r="R674" s="128"/>
      <c r="S674" s="128"/>
      <c r="T674" s="128"/>
      <c r="U674" s="128"/>
      <c r="V674" s="128"/>
      <c r="W674" s="128"/>
      <c r="X674" s="128"/>
      <c r="Y674" s="128"/>
      <c r="Z674" s="128"/>
    </row>
    <row r="675" spans="1:26" ht="13.5" customHeight="1">
      <c r="A675" s="128"/>
      <c r="B675" s="128"/>
      <c r="C675" s="28"/>
      <c r="D675" s="28"/>
      <c r="E675" s="128"/>
      <c r="F675" s="128"/>
      <c r="G675" s="128"/>
      <c r="H675" s="128"/>
      <c r="I675" s="128"/>
      <c r="J675" s="128"/>
      <c r="K675" s="128"/>
      <c r="L675" s="128"/>
      <c r="M675" s="128"/>
      <c r="N675" s="128"/>
      <c r="O675" s="128"/>
      <c r="P675" s="128"/>
      <c r="Q675" s="128"/>
      <c r="R675" s="128"/>
      <c r="S675" s="128"/>
      <c r="T675" s="128"/>
      <c r="U675" s="128"/>
      <c r="V675" s="128"/>
      <c r="W675" s="128"/>
      <c r="X675" s="128"/>
      <c r="Y675" s="128"/>
      <c r="Z675" s="128"/>
    </row>
    <row r="676" spans="1:26" ht="13.5" customHeight="1">
      <c r="A676" s="128"/>
      <c r="B676" s="128"/>
      <c r="C676" s="28"/>
      <c r="D676" s="28"/>
      <c r="E676" s="128"/>
      <c r="F676" s="128"/>
      <c r="G676" s="128"/>
      <c r="H676" s="128"/>
      <c r="I676" s="128"/>
      <c r="J676" s="128"/>
      <c r="K676" s="128"/>
      <c r="L676" s="128"/>
      <c r="M676" s="128"/>
      <c r="N676" s="128"/>
      <c r="O676" s="128"/>
      <c r="P676" s="128"/>
      <c r="Q676" s="128"/>
      <c r="R676" s="128"/>
      <c r="S676" s="128"/>
      <c r="T676" s="128"/>
      <c r="U676" s="128"/>
      <c r="V676" s="128"/>
      <c r="W676" s="128"/>
      <c r="X676" s="128"/>
      <c r="Y676" s="128"/>
      <c r="Z676" s="128"/>
    </row>
    <row r="677" spans="1:26" ht="13.5" customHeight="1">
      <c r="A677" s="128"/>
      <c r="B677" s="128"/>
      <c r="C677" s="28"/>
      <c r="D677" s="28"/>
      <c r="E677" s="128"/>
      <c r="F677" s="128"/>
      <c r="G677" s="128"/>
      <c r="H677" s="128"/>
      <c r="I677" s="128"/>
      <c r="J677" s="128"/>
      <c r="K677" s="128"/>
      <c r="L677" s="128"/>
      <c r="M677" s="128"/>
      <c r="N677" s="128"/>
      <c r="O677" s="128"/>
      <c r="P677" s="128"/>
      <c r="Q677" s="128"/>
      <c r="R677" s="128"/>
      <c r="S677" s="128"/>
      <c r="T677" s="128"/>
      <c r="U677" s="128"/>
      <c r="V677" s="128"/>
      <c r="W677" s="128"/>
      <c r="X677" s="128"/>
      <c r="Y677" s="128"/>
      <c r="Z677" s="128"/>
    </row>
    <row r="678" spans="1:26" ht="13.5" customHeight="1">
      <c r="A678" s="128"/>
      <c r="B678" s="128"/>
      <c r="C678" s="28"/>
      <c r="D678" s="28"/>
      <c r="E678" s="128"/>
      <c r="F678" s="128"/>
      <c r="G678" s="128"/>
      <c r="H678" s="128"/>
      <c r="I678" s="128"/>
      <c r="J678" s="128"/>
      <c r="K678" s="128"/>
      <c r="L678" s="128"/>
      <c r="M678" s="128"/>
      <c r="N678" s="128"/>
      <c r="O678" s="128"/>
      <c r="P678" s="128"/>
      <c r="Q678" s="128"/>
      <c r="R678" s="128"/>
      <c r="S678" s="128"/>
      <c r="T678" s="128"/>
      <c r="U678" s="128"/>
      <c r="V678" s="128"/>
      <c r="W678" s="128"/>
      <c r="X678" s="128"/>
      <c r="Y678" s="128"/>
      <c r="Z678" s="128"/>
    </row>
    <row r="679" spans="1:26" ht="13.5" customHeight="1">
      <c r="A679" s="128"/>
      <c r="B679" s="128"/>
      <c r="C679" s="28"/>
      <c r="D679" s="28"/>
      <c r="E679" s="128"/>
      <c r="F679" s="128"/>
      <c r="G679" s="128"/>
      <c r="H679" s="128"/>
      <c r="I679" s="128"/>
      <c r="J679" s="128"/>
      <c r="K679" s="128"/>
      <c r="L679" s="128"/>
      <c r="M679" s="128"/>
      <c r="N679" s="128"/>
      <c r="O679" s="128"/>
      <c r="P679" s="128"/>
      <c r="Q679" s="128"/>
      <c r="R679" s="128"/>
      <c r="S679" s="128"/>
      <c r="T679" s="128"/>
      <c r="U679" s="128"/>
      <c r="V679" s="128"/>
      <c r="W679" s="128"/>
      <c r="X679" s="128"/>
      <c r="Y679" s="128"/>
      <c r="Z679" s="128"/>
    </row>
    <row r="680" spans="1:26" ht="13.5" customHeight="1">
      <c r="A680" s="128"/>
      <c r="B680" s="128"/>
      <c r="C680" s="28"/>
      <c r="D680" s="28"/>
      <c r="E680" s="128"/>
      <c r="F680" s="128"/>
      <c r="G680" s="128"/>
      <c r="H680" s="128"/>
      <c r="I680" s="128"/>
      <c r="J680" s="128"/>
      <c r="K680" s="128"/>
      <c r="L680" s="128"/>
      <c r="M680" s="128"/>
      <c r="N680" s="128"/>
      <c r="O680" s="128"/>
      <c r="P680" s="128"/>
      <c r="Q680" s="128"/>
      <c r="R680" s="128"/>
      <c r="S680" s="128"/>
      <c r="T680" s="128"/>
      <c r="U680" s="128"/>
      <c r="V680" s="128"/>
      <c r="W680" s="128"/>
      <c r="X680" s="128"/>
      <c r="Y680" s="128"/>
      <c r="Z680" s="128"/>
    </row>
    <row r="681" spans="1:26" ht="13.5" customHeight="1">
      <c r="A681" s="128"/>
      <c r="B681" s="128"/>
      <c r="C681" s="28"/>
      <c r="D681" s="28"/>
      <c r="E681" s="128"/>
      <c r="F681" s="128"/>
      <c r="G681" s="128"/>
      <c r="H681" s="128"/>
      <c r="I681" s="128"/>
      <c r="J681" s="128"/>
      <c r="K681" s="128"/>
      <c r="L681" s="128"/>
      <c r="M681" s="128"/>
      <c r="N681" s="128"/>
      <c r="O681" s="128"/>
      <c r="P681" s="128"/>
      <c r="Q681" s="128"/>
      <c r="R681" s="128"/>
      <c r="S681" s="128"/>
      <c r="T681" s="128"/>
      <c r="U681" s="128"/>
      <c r="V681" s="128"/>
      <c r="W681" s="128"/>
      <c r="X681" s="128"/>
      <c r="Y681" s="128"/>
      <c r="Z681" s="128"/>
    </row>
    <row r="682" spans="1:26" ht="13.5" customHeight="1">
      <c r="A682" s="128"/>
      <c r="B682" s="128"/>
      <c r="C682" s="28"/>
      <c r="D682" s="28"/>
      <c r="E682" s="128"/>
      <c r="F682" s="128"/>
      <c r="G682" s="128"/>
      <c r="H682" s="128"/>
      <c r="I682" s="128"/>
      <c r="J682" s="128"/>
      <c r="K682" s="128"/>
      <c r="L682" s="128"/>
      <c r="M682" s="128"/>
      <c r="N682" s="128"/>
      <c r="O682" s="128"/>
      <c r="P682" s="128"/>
      <c r="Q682" s="128"/>
      <c r="R682" s="128"/>
      <c r="S682" s="128"/>
      <c r="T682" s="128"/>
      <c r="U682" s="128"/>
      <c r="V682" s="128"/>
      <c r="W682" s="128"/>
      <c r="X682" s="128"/>
      <c r="Y682" s="128"/>
      <c r="Z682" s="128"/>
    </row>
    <row r="683" spans="1:26" ht="13.5" customHeight="1">
      <c r="A683" s="128"/>
      <c r="B683" s="128"/>
      <c r="C683" s="28"/>
      <c r="D683" s="28"/>
      <c r="E683" s="128"/>
      <c r="F683" s="128"/>
      <c r="G683" s="128"/>
      <c r="H683" s="128"/>
      <c r="I683" s="128"/>
      <c r="J683" s="128"/>
      <c r="K683" s="128"/>
      <c r="L683" s="128"/>
      <c r="M683" s="128"/>
      <c r="N683" s="128"/>
      <c r="O683" s="128"/>
      <c r="P683" s="128"/>
      <c r="Q683" s="128"/>
      <c r="R683" s="128"/>
      <c r="S683" s="128"/>
      <c r="T683" s="128"/>
      <c r="U683" s="128"/>
      <c r="V683" s="128"/>
      <c r="W683" s="128"/>
      <c r="X683" s="128"/>
      <c r="Y683" s="128"/>
      <c r="Z683" s="128"/>
    </row>
    <row r="684" spans="1:26" ht="13.5" customHeight="1">
      <c r="A684" s="128"/>
      <c r="B684" s="128"/>
      <c r="C684" s="28"/>
      <c r="D684" s="28"/>
      <c r="E684" s="128"/>
      <c r="F684" s="128"/>
      <c r="G684" s="128"/>
      <c r="H684" s="128"/>
      <c r="I684" s="128"/>
      <c r="J684" s="128"/>
      <c r="K684" s="128"/>
      <c r="L684" s="128"/>
      <c r="M684" s="128"/>
      <c r="N684" s="128"/>
      <c r="O684" s="128"/>
      <c r="P684" s="128"/>
      <c r="Q684" s="128"/>
      <c r="R684" s="128"/>
      <c r="S684" s="128"/>
      <c r="T684" s="128"/>
      <c r="U684" s="128"/>
      <c r="V684" s="128"/>
      <c r="W684" s="128"/>
      <c r="X684" s="128"/>
      <c r="Y684" s="128"/>
      <c r="Z684" s="128"/>
    </row>
    <row r="685" spans="1:26" ht="13.5" customHeight="1">
      <c r="A685" s="128"/>
      <c r="B685" s="128"/>
      <c r="C685" s="28"/>
      <c r="D685" s="28"/>
      <c r="E685" s="128"/>
      <c r="F685" s="128"/>
      <c r="G685" s="128"/>
      <c r="H685" s="128"/>
      <c r="I685" s="128"/>
      <c r="J685" s="128"/>
      <c r="K685" s="128"/>
      <c r="L685" s="128"/>
      <c r="M685" s="128"/>
      <c r="N685" s="128"/>
      <c r="O685" s="128"/>
      <c r="P685" s="128"/>
      <c r="Q685" s="128"/>
      <c r="R685" s="128"/>
      <c r="S685" s="128"/>
      <c r="T685" s="128"/>
      <c r="U685" s="128"/>
      <c r="V685" s="128"/>
      <c r="W685" s="128"/>
      <c r="X685" s="128"/>
      <c r="Y685" s="128"/>
      <c r="Z685" s="128"/>
    </row>
    <row r="686" spans="1:26" ht="13.5" customHeight="1">
      <c r="A686" s="128"/>
      <c r="B686" s="128"/>
      <c r="C686" s="28"/>
      <c r="D686" s="28"/>
      <c r="E686" s="128"/>
      <c r="F686" s="128"/>
      <c r="G686" s="128"/>
      <c r="H686" s="128"/>
      <c r="I686" s="128"/>
      <c r="J686" s="128"/>
      <c r="K686" s="128"/>
      <c r="L686" s="128"/>
      <c r="M686" s="128"/>
      <c r="N686" s="128"/>
      <c r="O686" s="128"/>
      <c r="P686" s="128"/>
      <c r="Q686" s="128"/>
      <c r="R686" s="128"/>
      <c r="S686" s="128"/>
      <c r="T686" s="128"/>
      <c r="U686" s="128"/>
      <c r="V686" s="128"/>
      <c r="W686" s="128"/>
      <c r="X686" s="128"/>
      <c r="Y686" s="128"/>
      <c r="Z686" s="128"/>
    </row>
    <row r="687" spans="1:26" ht="13.5" customHeight="1">
      <c r="A687" s="128"/>
      <c r="B687" s="128"/>
      <c r="C687" s="28"/>
      <c r="D687" s="28"/>
      <c r="E687" s="128"/>
      <c r="F687" s="128"/>
      <c r="G687" s="128"/>
      <c r="H687" s="128"/>
      <c r="I687" s="128"/>
      <c r="J687" s="128"/>
      <c r="K687" s="128"/>
      <c r="L687" s="128"/>
      <c r="M687" s="128"/>
      <c r="N687" s="128"/>
      <c r="O687" s="128"/>
      <c r="P687" s="128"/>
      <c r="Q687" s="128"/>
      <c r="R687" s="128"/>
      <c r="S687" s="128"/>
      <c r="T687" s="128"/>
      <c r="U687" s="128"/>
      <c r="V687" s="128"/>
      <c r="W687" s="128"/>
      <c r="X687" s="128"/>
      <c r="Y687" s="128"/>
      <c r="Z687" s="128"/>
    </row>
    <row r="688" spans="1:26" ht="13.5" customHeight="1">
      <c r="A688" s="128"/>
      <c r="B688" s="128"/>
      <c r="C688" s="28"/>
      <c r="D688" s="28"/>
      <c r="E688" s="128"/>
      <c r="F688" s="128"/>
      <c r="G688" s="128"/>
      <c r="H688" s="128"/>
      <c r="I688" s="128"/>
      <c r="J688" s="128"/>
      <c r="K688" s="128"/>
      <c r="L688" s="128"/>
      <c r="M688" s="128"/>
      <c r="N688" s="128"/>
      <c r="O688" s="128"/>
      <c r="P688" s="128"/>
      <c r="Q688" s="128"/>
      <c r="R688" s="128"/>
      <c r="S688" s="128"/>
      <c r="T688" s="128"/>
      <c r="U688" s="128"/>
      <c r="V688" s="128"/>
      <c r="W688" s="128"/>
      <c r="X688" s="128"/>
      <c r="Y688" s="128"/>
      <c r="Z688" s="128"/>
    </row>
    <row r="689" spans="1:26" ht="13.5" customHeight="1">
      <c r="A689" s="128"/>
      <c r="B689" s="128"/>
      <c r="C689" s="28"/>
      <c r="D689" s="28"/>
      <c r="E689" s="128"/>
      <c r="F689" s="128"/>
      <c r="G689" s="128"/>
      <c r="H689" s="128"/>
      <c r="I689" s="128"/>
      <c r="J689" s="128"/>
      <c r="K689" s="128"/>
      <c r="L689" s="128"/>
      <c r="M689" s="128"/>
      <c r="N689" s="128"/>
      <c r="O689" s="128"/>
      <c r="P689" s="128"/>
      <c r="Q689" s="128"/>
      <c r="R689" s="128"/>
      <c r="S689" s="128"/>
      <c r="T689" s="128"/>
      <c r="U689" s="128"/>
      <c r="V689" s="128"/>
      <c r="W689" s="128"/>
      <c r="X689" s="128"/>
      <c r="Y689" s="128"/>
      <c r="Z689" s="128"/>
    </row>
    <row r="690" spans="1:26" ht="13.5" customHeight="1">
      <c r="A690" s="128"/>
      <c r="B690" s="128"/>
      <c r="C690" s="28"/>
      <c r="D690" s="28"/>
      <c r="E690" s="128"/>
      <c r="F690" s="128"/>
      <c r="G690" s="128"/>
      <c r="H690" s="128"/>
      <c r="I690" s="128"/>
      <c r="J690" s="128"/>
      <c r="K690" s="128"/>
      <c r="L690" s="128"/>
      <c r="M690" s="128"/>
      <c r="N690" s="128"/>
      <c r="O690" s="128"/>
      <c r="P690" s="128"/>
      <c r="Q690" s="128"/>
      <c r="R690" s="128"/>
      <c r="S690" s="128"/>
      <c r="T690" s="128"/>
      <c r="U690" s="128"/>
      <c r="V690" s="128"/>
      <c r="W690" s="128"/>
      <c r="X690" s="128"/>
      <c r="Y690" s="128"/>
      <c r="Z690" s="128"/>
    </row>
    <row r="691" spans="1:26" ht="13.5" customHeight="1">
      <c r="A691" s="128"/>
      <c r="B691" s="128"/>
      <c r="C691" s="28"/>
      <c r="D691" s="28"/>
      <c r="E691" s="128"/>
      <c r="F691" s="128"/>
      <c r="G691" s="128"/>
      <c r="H691" s="128"/>
      <c r="I691" s="128"/>
      <c r="J691" s="128"/>
      <c r="K691" s="128"/>
      <c r="L691" s="128"/>
      <c r="M691" s="128"/>
      <c r="N691" s="128"/>
      <c r="O691" s="128"/>
      <c r="P691" s="128"/>
      <c r="Q691" s="128"/>
      <c r="R691" s="128"/>
      <c r="S691" s="128"/>
      <c r="T691" s="128"/>
      <c r="U691" s="128"/>
      <c r="V691" s="128"/>
      <c r="W691" s="128"/>
      <c r="X691" s="128"/>
      <c r="Y691" s="128"/>
      <c r="Z691" s="128"/>
    </row>
    <row r="692" spans="1:26" ht="13.5" customHeight="1">
      <c r="A692" s="128"/>
      <c r="B692" s="128"/>
      <c r="C692" s="28"/>
      <c r="D692" s="28"/>
      <c r="E692" s="128"/>
      <c r="F692" s="128"/>
      <c r="G692" s="128"/>
      <c r="H692" s="128"/>
      <c r="I692" s="128"/>
      <c r="J692" s="128"/>
      <c r="K692" s="128"/>
      <c r="L692" s="128"/>
      <c r="M692" s="128"/>
      <c r="N692" s="128"/>
      <c r="O692" s="128"/>
      <c r="P692" s="128"/>
      <c r="Q692" s="128"/>
      <c r="R692" s="128"/>
      <c r="S692" s="128"/>
      <c r="T692" s="128"/>
      <c r="U692" s="128"/>
      <c r="V692" s="128"/>
      <c r="W692" s="128"/>
      <c r="X692" s="128"/>
      <c r="Y692" s="128"/>
      <c r="Z692" s="128"/>
    </row>
    <row r="693" spans="1:26" ht="13.5" customHeight="1">
      <c r="A693" s="128"/>
      <c r="B693" s="128"/>
      <c r="C693" s="28"/>
      <c r="D693" s="28"/>
      <c r="E693" s="128"/>
      <c r="F693" s="128"/>
      <c r="G693" s="128"/>
      <c r="H693" s="128"/>
      <c r="I693" s="128"/>
      <c r="J693" s="128"/>
      <c r="K693" s="128"/>
      <c r="L693" s="128"/>
      <c r="M693" s="128"/>
      <c r="N693" s="128"/>
      <c r="O693" s="128"/>
      <c r="P693" s="128"/>
      <c r="Q693" s="128"/>
      <c r="R693" s="128"/>
      <c r="S693" s="128"/>
      <c r="T693" s="128"/>
      <c r="U693" s="128"/>
      <c r="V693" s="128"/>
      <c r="W693" s="128"/>
      <c r="X693" s="128"/>
      <c r="Y693" s="128"/>
      <c r="Z693" s="128"/>
    </row>
    <row r="694" spans="1:26" ht="13.5" customHeight="1">
      <c r="A694" s="128"/>
      <c r="B694" s="128"/>
      <c r="C694" s="28"/>
      <c r="D694" s="28"/>
      <c r="E694" s="128"/>
      <c r="F694" s="128"/>
      <c r="G694" s="128"/>
      <c r="H694" s="128"/>
      <c r="I694" s="128"/>
      <c r="J694" s="128"/>
      <c r="K694" s="128"/>
      <c r="L694" s="128"/>
      <c r="M694" s="128"/>
      <c r="N694" s="128"/>
      <c r="O694" s="128"/>
      <c r="P694" s="128"/>
      <c r="Q694" s="128"/>
      <c r="R694" s="128"/>
      <c r="S694" s="128"/>
      <c r="T694" s="128"/>
      <c r="U694" s="128"/>
      <c r="V694" s="128"/>
      <c r="W694" s="128"/>
      <c r="X694" s="128"/>
      <c r="Y694" s="128"/>
      <c r="Z694" s="128"/>
    </row>
    <row r="695" spans="1:26" ht="13.5" customHeight="1">
      <c r="A695" s="128"/>
      <c r="B695" s="128"/>
      <c r="C695" s="28"/>
      <c r="D695" s="28"/>
      <c r="E695" s="128"/>
      <c r="F695" s="128"/>
      <c r="G695" s="128"/>
      <c r="H695" s="128"/>
      <c r="I695" s="128"/>
      <c r="J695" s="128"/>
      <c r="K695" s="128"/>
      <c r="L695" s="128"/>
      <c r="M695" s="128"/>
      <c r="N695" s="128"/>
      <c r="O695" s="128"/>
      <c r="P695" s="128"/>
      <c r="Q695" s="128"/>
      <c r="R695" s="128"/>
      <c r="S695" s="128"/>
      <c r="T695" s="128"/>
      <c r="U695" s="128"/>
      <c r="V695" s="128"/>
      <c r="W695" s="128"/>
      <c r="X695" s="128"/>
      <c r="Y695" s="128"/>
      <c r="Z695" s="128"/>
    </row>
    <row r="696" spans="1:26" ht="13.5" customHeight="1">
      <c r="A696" s="128"/>
      <c r="B696" s="128"/>
      <c r="C696" s="28"/>
      <c r="D696" s="28"/>
      <c r="E696" s="128"/>
      <c r="F696" s="128"/>
      <c r="G696" s="128"/>
      <c r="H696" s="128"/>
      <c r="I696" s="128"/>
      <c r="J696" s="128"/>
      <c r="K696" s="128"/>
      <c r="L696" s="128"/>
      <c r="M696" s="128"/>
      <c r="N696" s="128"/>
      <c r="O696" s="128"/>
      <c r="P696" s="128"/>
      <c r="Q696" s="128"/>
      <c r="R696" s="128"/>
      <c r="S696" s="128"/>
      <c r="T696" s="128"/>
      <c r="U696" s="128"/>
      <c r="V696" s="128"/>
      <c r="W696" s="128"/>
      <c r="X696" s="128"/>
      <c r="Y696" s="128"/>
      <c r="Z696" s="128"/>
    </row>
    <row r="697" spans="1:26" ht="13.5" customHeight="1">
      <c r="A697" s="128"/>
      <c r="B697" s="128"/>
      <c r="C697" s="28"/>
      <c r="D697" s="28"/>
      <c r="E697" s="128"/>
      <c r="F697" s="128"/>
      <c r="G697" s="128"/>
      <c r="H697" s="128"/>
      <c r="I697" s="128"/>
      <c r="J697" s="128"/>
      <c r="K697" s="128"/>
      <c r="L697" s="128"/>
      <c r="M697" s="128"/>
      <c r="N697" s="128"/>
      <c r="O697" s="128"/>
      <c r="P697" s="128"/>
      <c r="Q697" s="128"/>
      <c r="R697" s="128"/>
      <c r="S697" s="128"/>
      <c r="T697" s="128"/>
      <c r="U697" s="128"/>
      <c r="V697" s="128"/>
      <c r="W697" s="128"/>
      <c r="X697" s="128"/>
      <c r="Y697" s="128"/>
      <c r="Z697" s="128"/>
    </row>
    <row r="698" spans="1:26" ht="13.5" customHeight="1">
      <c r="A698" s="128"/>
      <c r="B698" s="128"/>
      <c r="C698" s="28"/>
      <c r="D698" s="28"/>
      <c r="E698" s="128"/>
      <c r="F698" s="128"/>
      <c r="G698" s="128"/>
      <c r="H698" s="128"/>
      <c r="I698" s="128"/>
      <c r="J698" s="128"/>
      <c r="K698" s="128"/>
      <c r="L698" s="128"/>
      <c r="M698" s="128"/>
      <c r="N698" s="128"/>
      <c r="O698" s="128"/>
      <c r="P698" s="128"/>
      <c r="Q698" s="128"/>
      <c r="R698" s="128"/>
      <c r="S698" s="128"/>
      <c r="T698" s="128"/>
      <c r="U698" s="128"/>
      <c r="V698" s="128"/>
      <c r="W698" s="128"/>
      <c r="X698" s="128"/>
      <c r="Y698" s="128"/>
      <c r="Z698" s="128"/>
    </row>
    <row r="699" spans="1:26" ht="13.5" customHeight="1">
      <c r="A699" s="128"/>
      <c r="B699" s="128"/>
      <c r="C699" s="28"/>
      <c r="D699" s="28"/>
      <c r="E699" s="128"/>
      <c r="F699" s="128"/>
      <c r="G699" s="128"/>
      <c r="H699" s="128"/>
      <c r="I699" s="128"/>
      <c r="J699" s="128"/>
      <c r="K699" s="128"/>
      <c r="L699" s="128"/>
      <c r="M699" s="128"/>
      <c r="N699" s="128"/>
      <c r="O699" s="128"/>
      <c r="P699" s="128"/>
      <c r="Q699" s="128"/>
      <c r="R699" s="128"/>
      <c r="S699" s="128"/>
      <c r="T699" s="128"/>
      <c r="U699" s="128"/>
      <c r="V699" s="128"/>
      <c r="W699" s="128"/>
      <c r="X699" s="128"/>
      <c r="Y699" s="128"/>
      <c r="Z699" s="128"/>
    </row>
    <row r="700" spans="1:26" ht="13.5" customHeight="1">
      <c r="A700" s="128"/>
      <c r="B700" s="128"/>
      <c r="C700" s="28"/>
      <c r="D700" s="28"/>
      <c r="E700" s="128"/>
      <c r="F700" s="128"/>
      <c r="G700" s="128"/>
      <c r="H700" s="128"/>
      <c r="I700" s="128"/>
      <c r="J700" s="128"/>
      <c r="K700" s="128"/>
      <c r="L700" s="128"/>
      <c r="M700" s="128"/>
      <c r="N700" s="128"/>
      <c r="O700" s="128"/>
      <c r="P700" s="128"/>
      <c r="Q700" s="128"/>
      <c r="R700" s="128"/>
      <c r="S700" s="128"/>
      <c r="T700" s="128"/>
      <c r="U700" s="128"/>
      <c r="V700" s="128"/>
      <c r="W700" s="128"/>
      <c r="X700" s="128"/>
      <c r="Y700" s="128"/>
      <c r="Z700" s="128"/>
    </row>
    <row r="701" spans="1:26" ht="13.5" customHeight="1">
      <c r="A701" s="128"/>
      <c r="B701" s="128"/>
      <c r="C701" s="28"/>
      <c r="D701" s="28"/>
      <c r="E701" s="128"/>
      <c r="F701" s="128"/>
      <c r="G701" s="128"/>
      <c r="H701" s="128"/>
      <c r="I701" s="128"/>
      <c r="J701" s="128"/>
      <c r="K701" s="128"/>
      <c r="L701" s="128"/>
      <c r="M701" s="128"/>
      <c r="N701" s="128"/>
      <c r="O701" s="128"/>
      <c r="P701" s="128"/>
      <c r="Q701" s="128"/>
      <c r="R701" s="128"/>
      <c r="S701" s="128"/>
      <c r="T701" s="128"/>
      <c r="U701" s="128"/>
      <c r="V701" s="128"/>
      <c r="W701" s="128"/>
      <c r="X701" s="128"/>
      <c r="Y701" s="128"/>
      <c r="Z701" s="128"/>
    </row>
    <row r="702" spans="1:26" ht="13.5" customHeight="1">
      <c r="A702" s="128"/>
      <c r="B702" s="128"/>
      <c r="C702" s="28"/>
      <c r="D702" s="28"/>
      <c r="E702" s="128"/>
      <c r="F702" s="128"/>
      <c r="G702" s="128"/>
      <c r="H702" s="128"/>
      <c r="I702" s="128"/>
      <c r="J702" s="128"/>
      <c r="K702" s="128"/>
      <c r="L702" s="128"/>
      <c r="M702" s="128"/>
      <c r="N702" s="128"/>
      <c r="O702" s="128"/>
      <c r="P702" s="128"/>
      <c r="Q702" s="128"/>
      <c r="R702" s="128"/>
      <c r="S702" s="128"/>
      <c r="T702" s="128"/>
      <c r="U702" s="128"/>
      <c r="V702" s="128"/>
      <c r="W702" s="128"/>
      <c r="X702" s="128"/>
      <c r="Y702" s="128"/>
      <c r="Z702" s="128"/>
    </row>
    <row r="703" spans="1:26" ht="13.5" customHeight="1">
      <c r="A703" s="128"/>
      <c r="B703" s="128"/>
      <c r="C703" s="28"/>
      <c r="D703" s="28"/>
      <c r="E703" s="128"/>
      <c r="F703" s="128"/>
      <c r="G703" s="128"/>
      <c r="H703" s="128"/>
      <c r="I703" s="128"/>
      <c r="J703" s="128"/>
      <c r="K703" s="128"/>
      <c r="L703" s="128"/>
      <c r="M703" s="128"/>
      <c r="N703" s="128"/>
      <c r="O703" s="128"/>
      <c r="P703" s="128"/>
      <c r="Q703" s="128"/>
      <c r="R703" s="128"/>
      <c r="S703" s="128"/>
      <c r="T703" s="128"/>
      <c r="U703" s="128"/>
      <c r="V703" s="128"/>
      <c r="W703" s="128"/>
      <c r="X703" s="128"/>
      <c r="Y703" s="128"/>
      <c r="Z703" s="128"/>
    </row>
    <row r="704" spans="1:26" ht="13.5" customHeight="1">
      <c r="A704" s="128"/>
      <c r="B704" s="128"/>
      <c r="C704" s="28"/>
      <c r="D704" s="28"/>
      <c r="E704" s="128"/>
      <c r="F704" s="128"/>
      <c r="G704" s="128"/>
      <c r="H704" s="128"/>
      <c r="I704" s="128"/>
      <c r="J704" s="128"/>
      <c r="K704" s="128"/>
      <c r="L704" s="128"/>
      <c r="M704" s="128"/>
      <c r="N704" s="128"/>
      <c r="O704" s="128"/>
      <c r="P704" s="128"/>
      <c r="Q704" s="128"/>
      <c r="R704" s="128"/>
      <c r="S704" s="128"/>
      <c r="T704" s="128"/>
      <c r="U704" s="128"/>
      <c r="V704" s="128"/>
      <c r="W704" s="128"/>
      <c r="X704" s="128"/>
      <c r="Y704" s="128"/>
      <c r="Z704" s="128"/>
    </row>
    <row r="705" spans="1:26" ht="13.5" customHeight="1">
      <c r="A705" s="128"/>
      <c r="B705" s="128"/>
      <c r="C705" s="28"/>
      <c r="D705" s="28"/>
      <c r="E705" s="128"/>
      <c r="F705" s="128"/>
      <c r="G705" s="128"/>
      <c r="H705" s="128"/>
      <c r="I705" s="128"/>
      <c r="J705" s="128"/>
      <c r="K705" s="128"/>
      <c r="L705" s="128"/>
      <c r="M705" s="128"/>
      <c r="N705" s="128"/>
      <c r="O705" s="128"/>
      <c r="P705" s="128"/>
      <c r="Q705" s="128"/>
      <c r="R705" s="128"/>
      <c r="S705" s="128"/>
      <c r="T705" s="128"/>
      <c r="U705" s="128"/>
      <c r="V705" s="128"/>
      <c r="W705" s="128"/>
      <c r="X705" s="128"/>
      <c r="Y705" s="128"/>
      <c r="Z705" s="128"/>
    </row>
    <row r="706" spans="1:26" ht="13.5" customHeight="1">
      <c r="A706" s="128"/>
      <c r="B706" s="128"/>
      <c r="C706" s="28"/>
      <c r="D706" s="28"/>
      <c r="E706" s="128"/>
      <c r="F706" s="128"/>
      <c r="G706" s="128"/>
      <c r="H706" s="128"/>
      <c r="I706" s="128"/>
      <c r="J706" s="128"/>
      <c r="K706" s="128"/>
      <c r="L706" s="128"/>
      <c r="M706" s="128"/>
      <c r="N706" s="128"/>
      <c r="O706" s="128"/>
      <c r="P706" s="128"/>
      <c r="Q706" s="128"/>
      <c r="R706" s="128"/>
      <c r="S706" s="128"/>
      <c r="T706" s="128"/>
      <c r="U706" s="128"/>
      <c r="V706" s="128"/>
      <c r="W706" s="128"/>
      <c r="X706" s="128"/>
      <c r="Y706" s="128"/>
      <c r="Z706" s="128"/>
    </row>
    <row r="707" spans="1:26" ht="13.5" customHeight="1">
      <c r="A707" s="128"/>
      <c r="B707" s="128"/>
      <c r="C707" s="28"/>
      <c r="D707" s="28"/>
      <c r="E707" s="128"/>
      <c r="F707" s="128"/>
      <c r="G707" s="128"/>
      <c r="H707" s="128"/>
      <c r="I707" s="128"/>
      <c r="J707" s="128"/>
      <c r="K707" s="128"/>
      <c r="L707" s="128"/>
      <c r="M707" s="128"/>
      <c r="N707" s="128"/>
      <c r="O707" s="128"/>
      <c r="P707" s="128"/>
      <c r="Q707" s="128"/>
      <c r="R707" s="128"/>
      <c r="S707" s="128"/>
      <c r="T707" s="128"/>
      <c r="U707" s="128"/>
      <c r="V707" s="128"/>
      <c r="W707" s="128"/>
      <c r="X707" s="128"/>
      <c r="Y707" s="128"/>
      <c r="Z707" s="128"/>
    </row>
    <row r="708" spans="1:26" ht="13.5" customHeight="1">
      <c r="A708" s="128"/>
      <c r="B708" s="128"/>
      <c r="C708" s="28"/>
      <c r="D708" s="28"/>
      <c r="E708" s="128"/>
      <c r="F708" s="128"/>
      <c r="G708" s="128"/>
      <c r="H708" s="128"/>
      <c r="I708" s="128"/>
      <c r="J708" s="128"/>
      <c r="K708" s="128"/>
      <c r="L708" s="128"/>
      <c r="M708" s="128"/>
      <c r="N708" s="128"/>
      <c r="O708" s="128"/>
      <c r="P708" s="128"/>
      <c r="Q708" s="128"/>
      <c r="R708" s="128"/>
      <c r="S708" s="128"/>
      <c r="T708" s="128"/>
      <c r="U708" s="128"/>
      <c r="V708" s="128"/>
      <c r="W708" s="128"/>
      <c r="X708" s="128"/>
      <c r="Y708" s="128"/>
      <c r="Z708" s="128"/>
    </row>
    <row r="709" spans="1:26" ht="13.5" customHeight="1">
      <c r="A709" s="128"/>
      <c r="B709" s="128"/>
      <c r="C709" s="28"/>
      <c r="D709" s="28"/>
      <c r="E709" s="128"/>
      <c r="F709" s="128"/>
      <c r="G709" s="128"/>
      <c r="H709" s="128"/>
      <c r="I709" s="128"/>
      <c r="J709" s="128"/>
      <c r="K709" s="128"/>
      <c r="L709" s="128"/>
      <c r="M709" s="128"/>
      <c r="N709" s="128"/>
      <c r="O709" s="128"/>
      <c r="P709" s="128"/>
      <c r="Q709" s="128"/>
      <c r="R709" s="128"/>
      <c r="S709" s="128"/>
      <c r="T709" s="128"/>
      <c r="U709" s="128"/>
      <c r="V709" s="128"/>
      <c r="W709" s="128"/>
      <c r="X709" s="128"/>
      <c r="Y709" s="128"/>
      <c r="Z709" s="128"/>
    </row>
    <row r="710" spans="1:26" ht="13.5" customHeight="1">
      <c r="A710" s="128"/>
      <c r="B710" s="128"/>
      <c r="C710" s="28"/>
      <c r="D710" s="28"/>
      <c r="E710" s="128"/>
      <c r="F710" s="128"/>
      <c r="G710" s="128"/>
      <c r="H710" s="128"/>
      <c r="I710" s="128"/>
      <c r="J710" s="128"/>
      <c r="K710" s="128"/>
      <c r="L710" s="128"/>
      <c r="M710" s="128"/>
      <c r="N710" s="128"/>
      <c r="O710" s="128"/>
      <c r="P710" s="128"/>
      <c r="Q710" s="128"/>
      <c r="R710" s="128"/>
      <c r="S710" s="128"/>
      <c r="T710" s="128"/>
      <c r="U710" s="128"/>
      <c r="V710" s="128"/>
      <c r="W710" s="128"/>
      <c r="X710" s="128"/>
      <c r="Y710" s="128"/>
      <c r="Z710" s="128"/>
    </row>
    <row r="711" spans="1:26" ht="13.5" customHeight="1">
      <c r="A711" s="128"/>
      <c r="B711" s="128"/>
      <c r="C711" s="28"/>
      <c r="D711" s="28"/>
      <c r="E711" s="128"/>
      <c r="F711" s="128"/>
      <c r="G711" s="128"/>
      <c r="H711" s="128"/>
      <c r="I711" s="128"/>
      <c r="J711" s="128"/>
      <c r="K711" s="128"/>
      <c r="L711" s="128"/>
      <c r="M711" s="128"/>
      <c r="N711" s="128"/>
      <c r="O711" s="128"/>
      <c r="P711" s="128"/>
      <c r="Q711" s="128"/>
      <c r="R711" s="128"/>
      <c r="S711" s="128"/>
      <c r="T711" s="128"/>
      <c r="U711" s="128"/>
      <c r="V711" s="128"/>
      <c r="W711" s="128"/>
      <c r="X711" s="128"/>
      <c r="Y711" s="128"/>
      <c r="Z711" s="128"/>
    </row>
    <row r="712" spans="1:26" ht="13.5" customHeight="1">
      <c r="A712" s="128"/>
      <c r="B712" s="128"/>
      <c r="C712" s="28"/>
      <c r="D712" s="28"/>
      <c r="E712" s="128"/>
      <c r="F712" s="128"/>
      <c r="G712" s="128"/>
      <c r="H712" s="128"/>
      <c r="I712" s="128"/>
      <c r="J712" s="128"/>
      <c r="K712" s="128"/>
      <c r="L712" s="128"/>
      <c r="M712" s="128"/>
      <c r="N712" s="128"/>
      <c r="O712" s="128"/>
      <c r="P712" s="128"/>
      <c r="Q712" s="128"/>
      <c r="R712" s="128"/>
      <c r="S712" s="128"/>
      <c r="T712" s="128"/>
      <c r="U712" s="128"/>
      <c r="V712" s="128"/>
      <c r="W712" s="128"/>
      <c r="X712" s="128"/>
      <c r="Y712" s="128"/>
      <c r="Z712" s="128"/>
    </row>
    <row r="713" spans="1:26" ht="13.5" customHeight="1">
      <c r="A713" s="128"/>
      <c r="B713" s="128"/>
      <c r="C713" s="28"/>
      <c r="D713" s="28"/>
      <c r="E713" s="128"/>
      <c r="F713" s="128"/>
      <c r="G713" s="128"/>
      <c r="H713" s="128"/>
      <c r="I713" s="128"/>
      <c r="J713" s="128"/>
      <c r="K713" s="128"/>
      <c r="L713" s="128"/>
      <c r="M713" s="128"/>
      <c r="N713" s="128"/>
      <c r="O713" s="128"/>
      <c r="P713" s="128"/>
      <c r="Q713" s="128"/>
      <c r="R713" s="128"/>
      <c r="S713" s="128"/>
      <c r="T713" s="128"/>
      <c r="U713" s="128"/>
      <c r="V713" s="128"/>
      <c r="W713" s="128"/>
      <c r="X713" s="128"/>
      <c r="Y713" s="128"/>
      <c r="Z713" s="128"/>
    </row>
    <row r="714" spans="1:26" ht="13.5" customHeight="1">
      <c r="A714" s="128"/>
      <c r="B714" s="128"/>
      <c r="C714" s="28"/>
      <c r="D714" s="28"/>
      <c r="E714" s="128"/>
      <c r="F714" s="128"/>
      <c r="G714" s="128"/>
      <c r="H714" s="128"/>
      <c r="I714" s="128"/>
      <c r="J714" s="128"/>
      <c r="K714" s="128"/>
      <c r="L714" s="128"/>
      <c r="M714" s="128"/>
      <c r="N714" s="128"/>
      <c r="O714" s="128"/>
      <c r="P714" s="128"/>
      <c r="Q714" s="128"/>
      <c r="R714" s="128"/>
      <c r="S714" s="128"/>
      <c r="T714" s="128"/>
      <c r="U714" s="128"/>
      <c r="V714" s="128"/>
      <c r="W714" s="128"/>
      <c r="X714" s="128"/>
      <c r="Y714" s="128"/>
      <c r="Z714" s="128"/>
    </row>
    <row r="715" spans="1:26" ht="13.5" customHeight="1">
      <c r="A715" s="128"/>
      <c r="B715" s="128"/>
      <c r="C715" s="28"/>
      <c r="D715" s="28"/>
      <c r="E715" s="128"/>
      <c r="F715" s="128"/>
      <c r="G715" s="128"/>
      <c r="H715" s="128"/>
      <c r="I715" s="128"/>
      <c r="J715" s="128"/>
      <c r="K715" s="128"/>
      <c r="L715" s="128"/>
      <c r="M715" s="128"/>
      <c r="N715" s="128"/>
      <c r="O715" s="128"/>
      <c r="P715" s="128"/>
      <c r="Q715" s="128"/>
      <c r="R715" s="128"/>
      <c r="S715" s="128"/>
      <c r="T715" s="128"/>
      <c r="U715" s="128"/>
      <c r="V715" s="128"/>
      <c r="W715" s="128"/>
      <c r="X715" s="128"/>
      <c r="Y715" s="128"/>
      <c r="Z715" s="128"/>
    </row>
    <row r="716" spans="1:26" ht="13.5" customHeight="1">
      <c r="A716" s="128"/>
      <c r="B716" s="128"/>
      <c r="C716" s="28"/>
      <c r="D716" s="28"/>
      <c r="E716" s="128"/>
      <c r="F716" s="128"/>
      <c r="G716" s="128"/>
      <c r="H716" s="128"/>
      <c r="I716" s="128"/>
      <c r="J716" s="128"/>
      <c r="K716" s="128"/>
      <c r="L716" s="128"/>
      <c r="M716" s="128"/>
      <c r="N716" s="128"/>
      <c r="O716" s="128"/>
      <c r="P716" s="128"/>
      <c r="Q716" s="128"/>
      <c r="R716" s="128"/>
      <c r="S716" s="128"/>
      <c r="T716" s="128"/>
      <c r="U716" s="128"/>
      <c r="V716" s="128"/>
      <c r="W716" s="128"/>
      <c r="X716" s="128"/>
      <c r="Y716" s="128"/>
      <c r="Z716" s="128"/>
    </row>
    <row r="717" spans="1:26" ht="13.5" customHeight="1">
      <c r="A717" s="128"/>
      <c r="B717" s="128"/>
      <c r="C717" s="28"/>
      <c r="D717" s="28"/>
      <c r="E717" s="128"/>
      <c r="F717" s="128"/>
      <c r="G717" s="128"/>
      <c r="H717" s="128"/>
      <c r="I717" s="128"/>
      <c r="J717" s="128"/>
      <c r="K717" s="128"/>
      <c r="L717" s="128"/>
      <c r="M717" s="128"/>
      <c r="N717" s="128"/>
      <c r="O717" s="128"/>
      <c r="P717" s="128"/>
      <c r="Q717" s="128"/>
      <c r="R717" s="128"/>
      <c r="S717" s="128"/>
      <c r="T717" s="128"/>
      <c r="U717" s="128"/>
      <c r="V717" s="128"/>
      <c r="W717" s="128"/>
      <c r="X717" s="128"/>
      <c r="Y717" s="128"/>
      <c r="Z717" s="128"/>
    </row>
    <row r="718" spans="1:26" ht="13.5" customHeight="1">
      <c r="A718" s="128"/>
      <c r="B718" s="128"/>
      <c r="C718" s="28"/>
      <c r="D718" s="28"/>
      <c r="E718" s="128"/>
      <c r="F718" s="128"/>
      <c r="G718" s="128"/>
      <c r="H718" s="128"/>
      <c r="I718" s="128"/>
      <c r="J718" s="128"/>
      <c r="K718" s="128"/>
      <c r="L718" s="128"/>
      <c r="M718" s="128"/>
      <c r="N718" s="128"/>
      <c r="O718" s="128"/>
      <c r="P718" s="128"/>
      <c r="Q718" s="128"/>
      <c r="R718" s="128"/>
      <c r="S718" s="128"/>
      <c r="T718" s="128"/>
      <c r="U718" s="128"/>
      <c r="V718" s="128"/>
      <c r="W718" s="128"/>
      <c r="X718" s="128"/>
      <c r="Y718" s="128"/>
      <c r="Z718" s="128"/>
    </row>
    <row r="719" spans="1:26" ht="13.5" customHeight="1">
      <c r="A719" s="128"/>
      <c r="B719" s="128"/>
      <c r="C719" s="28"/>
      <c r="D719" s="28"/>
      <c r="E719" s="128"/>
      <c r="F719" s="128"/>
      <c r="G719" s="128"/>
      <c r="H719" s="128"/>
      <c r="I719" s="128"/>
      <c r="J719" s="128"/>
      <c r="K719" s="128"/>
      <c r="L719" s="128"/>
      <c r="M719" s="128"/>
      <c r="N719" s="128"/>
      <c r="O719" s="128"/>
      <c r="P719" s="128"/>
      <c r="Q719" s="128"/>
      <c r="R719" s="128"/>
      <c r="S719" s="128"/>
      <c r="T719" s="128"/>
      <c r="U719" s="128"/>
      <c r="V719" s="128"/>
      <c r="W719" s="128"/>
      <c r="X719" s="128"/>
      <c r="Y719" s="128"/>
      <c r="Z719" s="128"/>
    </row>
    <row r="720" spans="1:26" ht="13.5" customHeight="1">
      <c r="A720" s="128"/>
      <c r="B720" s="128"/>
      <c r="C720" s="28"/>
      <c r="D720" s="28"/>
      <c r="E720" s="128"/>
      <c r="F720" s="128"/>
      <c r="G720" s="128"/>
      <c r="H720" s="128"/>
      <c r="I720" s="128"/>
      <c r="J720" s="128"/>
      <c r="K720" s="128"/>
      <c r="L720" s="128"/>
      <c r="M720" s="128"/>
      <c r="N720" s="128"/>
      <c r="O720" s="128"/>
      <c r="P720" s="128"/>
      <c r="Q720" s="128"/>
      <c r="R720" s="128"/>
      <c r="S720" s="128"/>
      <c r="T720" s="128"/>
      <c r="U720" s="128"/>
      <c r="V720" s="128"/>
      <c r="W720" s="128"/>
      <c r="X720" s="128"/>
      <c r="Y720" s="128"/>
      <c r="Z720" s="128"/>
    </row>
    <row r="721" spans="1:26" ht="13.5" customHeight="1">
      <c r="A721" s="128"/>
      <c r="B721" s="128"/>
      <c r="C721" s="28"/>
      <c r="D721" s="28"/>
      <c r="E721" s="128"/>
      <c r="F721" s="128"/>
      <c r="G721" s="128"/>
      <c r="H721" s="128"/>
      <c r="I721" s="128"/>
      <c r="J721" s="128"/>
      <c r="K721" s="128"/>
      <c r="L721" s="128"/>
      <c r="M721" s="128"/>
      <c r="N721" s="128"/>
      <c r="O721" s="128"/>
      <c r="P721" s="128"/>
      <c r="Q721" s="128"/>
      <c r="R721" s="128"/>
      <c r="S721" s="128"/>
      <c r="T721" s="128"/>
      <c r="U721" s="128"/>
      <c r="V721" s="128"/>
      <c r="W721" s="128"/>
      <c r="X721" s="128"/>
      <c r="Y721" s="128"/>
      <c r="Z721" s="128"/>
    </row>
    <row r="722" spans="1:26" ht="13.5" customHeight="1">
      <c r="A722" s="128"/>
      <c r="B722" s="128"/>
      <c r="C722" s="28"/>
      <c r="D722" s="28"/>
      <c r="E722" s="128"/>
      <c r="F722" s="128"/>
      <c r="G722" s="128"/>
      <c r="H722" s="128"/>
      <c r="I722" s="128"/>
      <c r="J722" s="128"/>
      <c r="K722" s="128"/>
      <c r="L722" s="128"/>
      <c r="M722" s="128"/>
      <c r="N722" s="128"/>
      <c r="O722" s="128"/>
      <c r="P722" s="128"/>
      <c r="Q722" s="128"/>
      <c r="R722" s="128"/>
      <c r="S722" s="128"/>
      <c r="T722" s="128"/>
      <c r="U722" s="128"/>
      <c r="V722" s="128"/>
      <c r="W722" s="128"/>
      <c r="X722" s="128"/>
      <c r="Y722" s="128"/>
      <c r="Z722" s="128"/>
    </row>
    <row r="723" spans="1:26" ht="13.5" customHeight="1">
      <c r="A723" s="128"/>
      <c r="B723" s="128"/>
      <c r="C723" s="28"/>
      <c r="D723" s="28"/>
      <c r="E723" s="128"/>
      <c r="F723" s="128"/>
      <c r="G723" s="128"/>
      <c r="H723" s="128"/>
      <c r="I723" s="128"/>
      <c r="J723" s="128"/>
      <c r="K723" s="128"/>
      <c r="L723" s="128"/>
      <c r="M723" s="128"/>
      <c r="N723" s="128"/>
      <c r="O723" s="128"/>
      <c r="P723" s="128"/>
      <c r="Q723" s="128"/>
      <c r="R723" s="128"/>
      <c r="S723" s="128"/>
      <c r="T723" s="128"/>
      <c r="U723" s="128"/>
      <c r="V723" s="128"/>
      <c r="W723" s="128"/>
      <c r="X723" s="128"/>
      <c r="Y723" s="128"/>
      <c r="Z723" s="128"/>
    </row>
    <row r="724" spans="1:26" ht="13.5" customHeight="1">
      <c r="A724" s="128"/>
      <c r="B724" s="128"/>
      <c r="C724" s="28"/>
      <c r="D724" s="28"/>
      <c r="E724" s="128"/>
      <c r="F724" s="128"/>
      <c r="G724" s="128"/>
      <c r="H724" s="128"/>
      <c r="I724" s="128"/>
      <c r="J724" s="128"/>
      <c r="K724" s="128"/>
      <c r="L724" s="128"/>
      <c r="M724" s="128"/>
      <c r="N724" s="128"/>
      <c r="O724" s="128"/>
      <c r="P724" s="128"/>
      <c r="Q724" s="128"/>
      <c r="R724" s="128"/>
      <c r="S724" s="128"/>
      <c r="T724" s="128"/>
      <c r="U724" s="128"/>
      <c r="V724" s="128"/>
      <c r="W724" s="128"/>
      <c r="X724" s="128"/>
      <c r="Y724" s="128"/>
      <c r="Z724" s="128"/>
    </row>
    <row r="725" spans="1:26" ht="13.5" customHeight="1">
      <c r="A725" s="128"/>
      <c r="B725" s="128"/>
      <c r="C725" s="28"/>
      <c r="D725" s="28"/>
      <c r="E725" s="128"/>
      <c r="F725" s="128"/>
      <c r="G725" s="128"/>
      <c r="H725" s="128"/>
      <c r="I725" s="128"/>
      <c r="J725" s="128"/>
      <c r="K725" s="128"/>
      <c r="L725" s="128"/>
      <c r="M725" s="128"/>
      <c r="N725" s="128"/>
      <c r="O725" s="128"/>
      <c r="P725" s="128"/>
      <c r="Q725" s="128"/>
      <c r="R725" s="128"/>
      <c r="S725" s="128"/>
      <c r="T725" s="128"/>
      <c r="U725" s="128"/>
      <c r="V725" s="128"/>
      <c r="W725" s="128"/>
      <c r="X725" s="128"/>
      <c r="Y725" s="128"/>
      <c r="Z725" s="128"/>
    </row>
    <row r="726" spans="1:26" ht="13.5" customHeight="1">
      <c r="A726" s="128"/>
      <c r="B726" s="128"/>
      <c r="C726" s="28"/>
      <c r="D726" s="28"/>
      <c r="E726" s="128"/>
      <c r="F726" s="128"/>
      <c r="G726" s="128"/>
      <c r="H726" s="128"/>
      <c r="I726" s="128"/>
      <c r="J726" s="128"/>
      <c r="K726" s="128"/>
      <c r="L726" s="128"/>
      <c r="M726" s="128"/>
      <c r="N726" s="128"/>
      <c r="O726" s="128"/>
      <c r="P726" s="128"/>
      <c r="Q726" s="128"/>
      <c r="R726" s="128"/>
      <c r="S726" s="128"/>
      <c r="T726" s="128"/>
      <c r="U726" s="128"/>
      <c r="V726" s="128"/>
      <c r="W726" s="128"/>
      <c r="X726" s="128"/>
      <c r="Y726" s="128"/>
      <c r="Z726" s="128"/>
    </row>
    <row r="727" spans="1:26" ht="13.5" customHeight="1">
      <c r="A727" s="128"/>
      <c r="B727" s="128"/>
      <c r="C727" s="28"/>
      <c r="D727" s="28"/>
      <c r="E727" s="128"/>
      <c r="F727" s="128"/>
      <c r="G727" s="128"/>
      <c r="H727" s="128"/>
      <c r="I727" s="128"/>
      <c r="J727" s="128"/>
      <c r="K727" s="128"/>
      <c r="L727" s="128"/>
      <c r="M727" s="128"/>
      <c r="N727" s="128"/>
      <c r="O727" s="128"/>
      <c r="P727" s="128"/>
      <c r="Q727" s="128"/>
      <c r="R727" s="128"/>
      <c r="S727" s="128"/>
      <c r="T727" s="128"/>
      <c r="U727" s="128"/>
      <c r="V727" s="128"/>
      <c r="W727" s="128"/>
      <c r="X727" s="128"/>
      <c r="Y727" s="128"/>
      <c r="Z727" s="128"/>
    </row>
    <row r="728" spans="1:26" ht="13.5" customHeight="1">
      <c r="A728" s="128"/>
      <c r="B728" s="128"/>
      <c r="C728" s="28"/>
      <c r="D728" s="28"/>
      <c r="E728" s="128"/>
      <c r="F728" s="128"/>
      <c r="G728" s="128"/>
      <c r="H728" s="128"/>
      <c r="I728" s="128"/>
      <c r="J728" s="128"/>
      <c r="K728" s="128"/>
      <c r="L728" s="128"/>
      <c r="M728" s="128"/>
      <c r="N728" s="128"/>
      <c r="O728" s="128"/>
      <c r="P728" s="128"/>
      <c r="Q728" s="128"/>
      <c r="R728" s="128"/>
      <c r="S728" s="128"/>
      <c r="T728" s="128"/>
      <c r="U728" s="128"/>
      <c r="V728" s="128"/>
      <c r="W728" s="128"/>
      <c r="X728" s="128"/>
      <c r="Y728" s="128"/>
      <c r="Z728" s="128"/>
    </row>
    <row r="729" spans="1:26" ht="13.5" customHeight="1">
      <c r="A729" s="128"/>
      <c r="B729" s="128"/>
      <c r="C729" s="28"/>
      <c r="D729" s="28"/>
      <c r="E729" s="128"/>
      <c r="F729" s="128"/>
      <c r="G729" s="128"/>
      <c r="H729" s="128"/>
      <c r="I729" s="128"/>
      <c r="J729" s="128"/>
      <c r="K729" s="128"/>
      <c r="L729" s="128"/>
      <c r="M729" s="128"/>
      <c r="N729" s="128"/>
      <c r="O729" s="128"/>
      <c r="P729" s="128"/>
      <c r="Q729" s="128"/>
      <c r="R729" s="128"/>
      <c r="S729" s="128"/>
      <c r="T729" s="128"/>
      <c r="U729" s="128"/>
      <c r="V729" s="128"/>
      <c r="W729" s="128"/>
      <c r="X729" s="128"/>
      <c r="Y729" s="128"/>
      <c r="Z729" s="128"/>
    </row>
    <row r="730" spans="1:26" ht="13.5" customHeight="1">
      <c r="A730" s="128"/>
      <c r="B730" s="128"/>
      <c r="C730" s="28"/>
      <c r="D730" s="28"/>
      <c r="E730" s="128"/>
      <c r="F730" s="128"/>
      <c r="G730" s="128"/>
      <c r="H730" s="128"/>
      <c r="I730" s="128"/>
      <c r="J730" s="128"/>
      <c r="K730" s="128"/>
      <c r="L730" s="128"/>
      <c r="M730" s="128"/>
      <c r="N730" s="128"/>
      <c r="O730" s="128"/>
      <c r="P730" s="128"/>
      <c r="Q730" s="128"/>
      <c r="R730" s="128"/>
      <c r="S730" s="128"/>
      <c r="T730" s="128"/>
      <c r="U730" s="128"/>
      <c r="V730" s="128"/>
      <c r="W730" s="128"/>
      <c r="X730" s="128"/>
      <c r="Y730" s="128"/>
      <c r="Z730" s="128"/>
    </row>
    <row r="731" spans="1:26" ht="13.5" customHeight="1">
      <c r="A731" s="128"/>
      <c r="B731" s="128"/>
      <c r="C731" s="28"/>
      <c r="D731" s="28"/>
      <c r="E731" s="128"/>
      <c r="F731" s="128"/>
      <c r="G731" s="128"/>
      <c r="H731" s="128"/>
      <c r="I731" s="128"/>
      <c r="J731" s="128"/>
      <c r="K731" s="128"/>
      <c r="L731" s="128"/>
      <c r="M731" s="128"/>
      <c r="N731" s="128"/>
      <c r="O731" s="128"/>
      <c r="P731" s="128"/>
      <c r="Q731" s="128"/>
      <c r="R731" s="128"/>
      <c r="S731" s="128"/>
      <c r="T731" s="128"/>
      <c r="U731" s="128"/>
      <c r="V731" s="128"/>
      <c r="W731" s="128"/>
      <c r="X731" s="128"/>
      <c r="Y731" s="128"/>
      <c r="Z731" s="128"/>
    </row>
    <row r="732" spans="1:26" ht="13.5" customHeight="1">
      <c r="A732" s="128"/>
      <c r="B732" s="128"/>
      <c r="C732" s="28"/>
      <c r="D732" s="28"/>
      <c r="E732" s="128"/>
      <c r="F732" s="128"/>
      <c r="G732" s="128"/>
      <c r="H732" s="128"/>
      <c r="I732" s="128"/>
      <c r="J732" s="128"/>
      <c r="K732" s="128"/>
      <c r="L732" s="128"/>
      <c r="M732" s="128"/>
      <c r="N732" s="128"/>
      <c r="O732" s="128"/>
      <c r="P732" s="128"/>
      <c r="Q732" s="128"/>
      <c r="R732" s="128"/>
      <c r="S732" s="128"/>
      <c r="T732" s="128"/>
      <c r="U732" s="128"/>
      <c r="V732" s="128"/>
      <c r="W732" s="128"/>
      <c r="X732" s="128"/>
      <c r="Y732" s="128"/>
      <c r="Z732" s="128"/>
    </row>
    <row r="733" spans="1:26" ht="13.5" customHeight="1">
      <c r="A733" s="128"/>
      <c r="B733" s="128"/>
      <c r="C733" s="28"/>
      <c r="D733" s="28"/>
      <c r="E733" s="128"/>
      <c r="F733" s="128"/>
      <c r="G733" s="128"/>
      <c r="H733" s="128"/>
      <c r="I733" s="128"/>
      <c r="J733" s="128"/>
      <c r="K733" s="128"/>
      <c r="L733" s="128"/>
      <c r="M733" s="128"/>
      <c r="N733" s="128"/>
      <c r="O733" s="128"/>
      <c r="P733" s="128"/>
      <c r="Q733" s="128"/>
      <c r="R733" s="128"/>
      <c r="S733" s="128"/>
      <c r="T733" s="128"/>
      <c r="U733" s="128"/>
      <c r="V733" s="128"/>
      <c r="W733" s="128"/>
      <c r="X733" s="128"/>
      <c r="Y733" s="128"/>
      <c r="Z733" s="128"/>
    </row>
    <row r="734" spans="1:26" ht="13.5" customHeight="1">
      <c r="A734" s="128"/>
      <c r="B734" s="128"/>
      <c r="C734" s="28"/>
      <c r="D734" s="28"/>
      <c r="E734" s="128"/>
      <c r="F734" s="128"/>
      <c r="G734" s="128"/>
      <c r="H734" s="128"/>
      <c r="I734" s="128"/>
      <c r="J734" s="128"/>
      <c r="K734" s="128"/>
      <c r="L734" s="128"/>
      <c r="M734" s="128"/>
      <c r="N734" s="128"/>
      <c r="O734" s="128"/>
      <c r="P734" s="128"/>
      <c r="Q734" s="128"/>
      <c r="R734" s="128"/>
      <c r="S734" s="128"/>
      <c r="T734" s="128"/>
      <c r="U734" s="128"/>
      <c r="V734" s="128"/>
      <c r="W734" s="128"/>
      <c r="X734" s="128"/>
      <c r="Y734" s="128"/>
      <c r="Z734" s="128"/>
    </row>
    <row r="735" spans="1:26" ht="13.5" customHeight="1">
      <c r="A735" s="128"/>
      <c r="B735" s="128"/>
      <c r="C735" s="28"/>
      <c r="D735" s="28"/>
      <c r="E735" s="128"/>
      <c r="F735" s="128"/>
      <c r="G735" s="128"/>
      <c r="H735" s="128"/>
      <c r="I735" s="128"/>
      <c r="J735" s="128"/>
      <c r="K735" s="128"/>
      <c r="L735" s="128"/>
      <c r="M735" s="128"/>
      <c r="N735" s="128"/>
      <c r="O735" s="128"/>
      <c r="P735" s="128"/>
      <c r="Q735" s="128"/>
      <c r="R735" s="128"/>
      <c r="S735" s="128"/>
      <c r="T735" s="128"/>
      <c r="U735" s="128"/>
      <c r="V735" s="128"/>
      <c r="W735" s="128"/>
      <c r="X735" s="128"/>
      <c r="Y735" s="128"/>
      <c r="Z735" s="128"/>
    </row>
    <row r="736" spans="1:26" ht="13.5" customHeight="1">
      <c r="A736" s="128"/>
      <c r="B736" s="128"/>
      <c r="C736" s="28"/>
      <c r="D736" s="28"/>
      <c r="E736" s="128"/>
      <c r="F736" s="128"/>
      <c r="G736" s="128"/>
      <c r="H736" s="128"/>
      <c r="I736" s="128"/>
      <c r="J736" s="128"/>
      <c r="K736" s="128"/>
      <c r="L736" s="128"/>
      <c r="M736" s="128"/>
      <c r="N736" s="128"/>
      <c r="O736" s="128"/>
      <c r="P736" s="128"/>
      <c r="Q736" s="128"/>
      <c r="R736" s="128"/>
      <c r="S736" s="128"/>
      <c r="T736" s="128"/>
      <c r="U736" s="128"/>
      <c r="V736" s="128"/>
      <c r="W736" s="128"/>
      <c r="X736" s="128"/>
      <c r="Y736" s="128"/>
      <c r="Z736" s="128"/>
    </row>
    <row r="737" spans="1:26" ht="13.5" customHeight="1">
      <c r="A737" s="128"/>
      <c r="B737" s="128"/>
      <c r="C737" s="28"/>
      <c r="D737" s="28"/>
      <c r="E737" s="128"/>
      <c r="F737" s="128"/>
      <c r="G737" s="128"/>
      <c r="H737" s="128"/>
      <c r="I737" s="128"/>
      <c r="J737" s="128"/>
      <c r="K737" s="128"/>
      <c r="L737" s="128"/>
      <c r="M737" s="128"/>
      <c r="N737" s="128"/>
      <c r="O737" s="128"/>
      <c r="P737" s="128"/>
      <c r="Q737" s="128"/>
      <c r="R737" s="128"/>
      <c r="S737" s="128"/>
      <c r="T737" s="128"/>
      <c r="U737" s="128"/>
      <c r="V737" s="128"/>
      <c r="W737" s="128"/>
      <c r="X737" s="128"/>
      <c r="Y737" s="128"/>
      <c r="Z737" s="128"/>
    </row>
    <row r="738" spans="1:26" ht="13.5" customHeight="1">
      <c r="A738" s="128"/>
      <c r="B738" s="128"/>
      <c r="C738" s="28"/>
      <c r="D738" s="28"/>
      <c r="E738" s="128"/>
      <c r="F738" s="128"/>
      <c r="G738" s="128"/>
      <c r="H738" s="128"/>
      <c r="I738" s="128"/>
      <c r="J738" s="128"/>
      <c r="K738" s="128"/>
      <c r="L738" s="128"/>
      <c r="M738" s="128"/>
      <c r="N738" s="128"/>
      <c r="O738" s="128"/>
      <c r="P738" s="128"/>
      <c r="Q738" s="128"/>
      <c r="R738" s="128"/>
      <c r="S738" s="128"/>
      <c r="T738" s="128"/>
      <c r="U738" s="128"/>
      <c r="V738" s="128"/>
      <c r="W738" s="128"/>
      <c r="X738" s="128"/>
      <c r="Y738" s="128"/>
      <c r="Z738" s="128"/>
    </row>
    <row r="739" spans="1:26" ht="13.5" customHeight="1">
      <c r="A739" s="128"/>
      <c r="B739" s="128"/>
      <c r="C739" s="28"/>
      <c r="D739" s="28"/>
      <c r="E739" s="128"/>
      <c r="F739" s="128"/>
      <c r="G739" s="128"/>
      <c r="H739" s="128"/>
      <c r="I739" s="128"/>
      <c r="J739" s="128"/>
      <c r="K739" s="128"/>
      <c r="L739" s="128"/>
      <c r="M739" s="128"/>
      <c r="N739" s="128"/>
      <c r="O739" s="128"/>
      <c r="P739" s="128"/>
      <c r="Q739" s="128"/>
      <c r="R739" s="128"/>
      <c r="S739" s="128"/>
      <c r="T739" s="128"/>
      <c r="U739" s="128"/>
      <c r="V739" s="128"/>
      <c r="W739" s="128"/>
      <c r="X739" s="128"/>
      <c r="Y739" s="128"/>
      <c r="Z739" s="128"/>
    </row>
    <row r="740" spans="1:26" ht="13.5" customHeight="1">
      <c r="A740" s="128"/>
      <c r="B740" s="128"/>
      <c r="C740" s="28"/>
      <c r="D740" s="28"/>
      <c r="E740" s="128"/>
      <c r="F740" s="128"/>
      <c r="G740" s="128"/>
      <c r="H740" s="128"/>
      <c r="I740" s="128"/>
      <c r="J740" s="128"/>
      <c r="K740" s="128"/>
      <c r="L740" s="128"/>
      <c r="M740" s="128"/>
      <c r="N740" s="128"/>
      <c r="O740" s="128"/>
      <c r="P740" s="128"/>
      <c r="Q740" s="128"/>
      <c r="R740" s="128"/>
      <c r="S740" s="128"/>
      <c r="T740" s="128"/>
      <c r="U740" s="128"/>
      <c r="V740" s="128"/>
      <c r="W740" s="128"/>
      <c r="X740" s="128"/>
      <c r="Y740" s="128"/>
      <c r="Z740" s="128"/>
    </row>
    <row r="741" spans="1:26" ht="13.5" customHeight="1">
      <c r="A741" s="128"/>
      <c r="B741" s="128"/>
      <c r="C741" s="28"/>
      <c r="D741" s="28"/>
      <c r="E741" s="128"/>
      <c r="F741" s="128"/>
      <c r="G741" s="128"/>
      <c r="H741" s="128"/>
      <c r="I741" s="128"/>
      <c r="J741" s="128"/>
      <c r="K741" s="128"/>
      <c r="L741" s="128"/>
      <c r="M741" s="128"/>
      <c r="N741" s="128"/>
      <c r="O741" s="128"/>
      <c r="P741" s="128"/>
      <c r="Q741" s="128"/>
      <c r="R741" s="128"/>
      <c r="S741" s="128"/>
      <c r="T741" s="128"/>
      <c r="U741" s="128"/>
      <c r="V741" s="128"/>
      <c r="W741" s="128"/>
      <c r="X741" s="128"/>
      <c r="Y741" s="128"/>
      <c r="Z741" s="128"/>
    </row>
    <row r="742" spans="1:26" ht="13.5" customHeight="1">
      <c r="A742" s="128"/>
      <c r="B742" s="128"/>
      <c r="C742" s="28"/>
      <c r="D742" s="28"/>
      <c r="E742" s="128"/>
      <c r="F742" s="128"/>
      <c r="G742" s="128"/>
      <c r="H742" s="128"/>
      <c r="I742" s="128"/>
      <c r="J742" s="128"/>
      <c r="K742" s="128"/>
      <c r="L742" s="128"/>
      <c r="M742" s="128"/>
      <c r="N742" s="128"/>
      <c r="O742" s="128"/>
      <c r="P742" s="128"/>
      <c r="Q742" s="128"/>
      <c r="R742" s="128"/>
      <c r="S742" s="128"/>
      <c r="T742" s="128"/>
      <c r="U742" s="128"/>
      <c r="V742" s="128"/>
      <c r="W742" s="128"/>
      <c r="X742" s="128"/>
      <c r="Y742" s="128"/>
      <c r="Z742" s="128"/>
    </row>
    <row r="743" spans="1:26" ht="13.5" customHeight="1">
      <c r="A743" s="128"/>
      <c r="B743" s="128"/>
      <c r="C743" s="28"/>
      <c r="D743" s="28"/>
      <c r="E743" s="128"/>
      <c r="F743" s="128"/>
      <c r="G743" s="128"/>
      <c r="H743" s="128"/>
      <c r="I743" s="128"/>
      <c r="J743" s="128"/>
      <c r="K743" s="128"/>
      <c r="L743" s="128"/>
      <c r="M743" s="128"/>
      <c r="N743" s="128"/>
      <c r="O743" s="128"/>
      <c r="P743" s="128"/>
      <c r="Q743" s="128"/>
      <c r="R743" s="128"/>
      <c r="S743" s="128"/>
      <c r="T743" s="128"/>
      <c r="U743" s="128"/>
      <c r="V743" s="128"/>
      <c r="W743" s="128"/>
      <c r="X743" s="128"/>
      <c r="Y743" s="128"/>
      <c r="Z743" s="128"/>
    </row>
    <row r="744" spans="1:26" ht="13.5" customHeight="1">
      <c r="A744" s="128"/>
      <c r="B744" s="128"/>
      <c r="C744" s="28"/>
      <c r="D744" s="28"/>
      <c r="E744" s="128"/>
      <c r="F744" s="128"/>
      <c r="G744" s="128"/>
      <c r="H744" s="128"/>
      <c r="I744" s="128"/>
      <c r="J744" s="128"/>
      <c r="K744" s="128"/>
      <c r="L744" s="128"/>
      <c r="M744" s="128"/>
      <c r="N744" s="128"/>
      <c r="O744" s="128"/>
      <c r="P744" s="128"/>
      <c r="Q744" s="128"/>
      <c r="R744" s="128"/>
      <c r="S744" s="128"/>
      <c r="T744" s="128"/>
      <c r="U744" s="128"/>
      <c r="V744" s="128"/>
      <c r="W744" s="128"/>
      <c r="X744" s="128"/>
      <c r="Y744" s="128"/>
      <c r="Z744" s="128"/>
    </row>
    <row r="745" spans="1:26" ht="13.5" customHeight="1">
      <c r="A745" s="128"/>
      <c r="B745" s="128"/>
      <c r="C745" s="28"/>
      <c r="D745" s="28"/>
      <c r="E745" s="128"/>
      <c r="F745" s="128"/>
      <c r="G745" s="128"/>
      <c r="H745" s="128"/>
      <c r="I745" s="128"/>
      <c r="J745" s="128"/>
      <c r="K745" s="128"/>
      <c r="L745" s="128"/>
      <c r="M745" s="128"/>
      <c r="N745" s="128"/>
      <c r="O745" s="128"/>
      <c r="P745" s="128"/>
      <c r="Q745" s="128"/>
      <c r="R745" s="128"/>
      <c r="S745" s="128"/>
      <c r="T745" s="128"/>
      <c r="U745" s="128"/>
      <c r="V745" s="128"/>
      <c r="W745" s="128"/>
      <c r="X745" s="128"/>
      <c r="Y745" s="128"/>
      <c r="Z745" s="128"/>
    </row>
    <row r="746" spans="1:26" ht="13.5" customHeight="1">
      <c r="A746" s="128"/>
      <c r="B746" s="128"/>
      <c r="C746" s="28"/>
      <c r="D746" s="28"/>
      <c r="E746" s="128"/>
      <c r="F746" s="128"/>
      <c r="G746" s="128"/>
      <c r="H746" s="128"/>
      <c r="I746" s="128"/>
      <c r="J746" s="128"/>
      <c r="K746" s="128"/>
      <c r="L746" s="128"/>
      <c r="M746" s="128"/>
      <c r="N746" s="128"/>
      <c r="O746" s="128"/>
      <c r="P746" s="128"/>
      <c r="Q746" s="128"/>
      <c r="R746" s="128"/>
      <c r="S746" s="128"/>
      <c r="T746" s="128"/>
      <c r="U746" s="128"/>
      <c r="V746" s="128"/>
      <c r="W746" s="128"/>
      <c r="X746" s="128"/>
      <c r="Y746" s="128"/>
      <c r="Z746" s="128"/>
    </row>
    <row r="747" spans="1:26" ht="13.5" customHeight="1">
      <c r="A747" s="128"/>
      <c r="B747" s="128"/>
      <c r="C747" s="28"/>
      <c r="D747" s="28"/>
      <c r="E747" s="128"/>
      <c r="F747" s="128"/>
      <c r="G747" s="128"/>
      <c r="H747" s="128"/>
      <c r="I747" s="128"/>
      <c r="J747" s="128"/>
      <c r="K747" s="128"/>
      <c r="L747" s="128"/>
      <c r="M747" s="128"/>
      <c r="N747" s="128"/>
      <c r="O747" s="128"/>
      <c r="P747" s="128"/>
      <c r="Q747" s="128"/>
      <c r="R747" s="128"/>
      <c r="S747" s="128"/>
      <c r="T747" s="128"/>
      <c r="U747" s="128"/>
      <c r="V747" s="128"/>
      <c r="W747" s="128"/>
      <c r="X747" s="128"/>
      <c r="Y747" s="128"/>
      <c r="Z747" s="128"/>
    </row>
    <row r="748" spans="1:26" ht="13.5" customHeight="1">
      <c r="A748" s="128"/>
      <c r="B748" s="128"/>
      <c r="C748" s="28"/>
      <c r="D748" s="28"/>
      <c r="E748" s="128"/>
      <c r="F748" s="128"/>
      <c r="G748" s="128"/>
      <c r="H748" s="128"/>
      <c r="I748" s="128"/>
      <c r="J748" s="128"/>
      <c r="K748" s="128"/>
      <c r="L748" s="128"/>
      <c r="M748" s="128"/>
      <c r="N748" s="128"/>
      <c r="O748" s="128"/>
      <c r="P748" s="128"/>
      <c r="Q748" s="128"/>
      <c r="R748" s="128"/>
      <c r="S748" s="128"/>
      <c r="T748" s="128"/>
      <c r="U748" s="128"/>
      <c r="V748" s="128"/>
      <c r="W748" s="128"/>
      <c r="X748" s="128"/>
      <c r="Y748" s="128"/>
      <c r="Z748" s="128"/>
    </row>
    <row r="749" spans="1:26" ht="13.5" customHeight="1">
      <c r="A749" s="128"/>
      <c r="B749" s="128"/>
      <c r="C749" s="28"/>
      <c r="D749" s="28"/>
      <c r="E749" s="128"/>
      <c r="F749" s="128"/>
      <c r="G749" s="128"/>
      <c r="H749" s="128"/>
      <c r="I749" s="128"/>
      <c r="J749" s="128"/>
      <c r="K749" s="128"/>
      <c r="L749" s="128"/>
      <c r="M749" s="128"/>
      <c r="N749" s="128"/>
      <c r="O749" s="128"/>
      <c r="P749" s="128"/>
      <c r="Q749" s="128"/>
      <c r="R749" s="128"/>
      <c r="S749" s="128"/>
      <c r="T749" s="128"/>
      <c r="U749" s="128"/>
      <c r="V749" s="128"/>
      <c r="W749" s="128"/>
      <c r="X749" s="128"/>
      <c r="Y749" s="128"/>
      <c r="Z749" s="128"/>
    </row>
    <row r="750" spans="1:26" ht="13.5" customHeight="1">
      <c r="A750" s="128"/>
      <c r="B750" s="128"/>
      <c r="C750" s="28"/>
      <c r="D750" s="28"/>
      <c r="E750" s="128"/>
      <c r="F750" s="128"/>
      <c r="G750" s="128"/>
      <c r="H750" s="128"/>
      <c r="I750" s="128"/>
      <c r="J750" s="128"/>
      <c r="K750" s="128"/>
      <c r="L750" s="128"/>
      <c r="M750" s="128"/>
      <c r="N750" s="128"/>
      <c r="O750" s="128"/>
      <c r="P750" s="128"/>
      <c r="Q750" s="128"/>
      <c r="R750" s="128"/>
      <c r="S750" s="128"/>
      <c r="T750" s="128"/>
      <c r="U750" s="128"/>
      <c r="V750" s="128"/>
      <c r="W750" s="128"/>
      <c r="X750" s="128"/>
      <c r="Y750" s="128"/>
      <c r="Z750" s="128"/>
    </row>
    <row r="751" spans="1:26" ht="13.5" customHeight="1">
      <c r="A751" s="128"/>
      <c r="B751" s="128"/>
      <c r="C751" s="28"/>
      <c r="D751" s="28"/>
      <c r="E751" s="128"/>
      <c r="F751" s="128"/>
      <c r="G751" s="128"/>
      <c r="H751" s="128"/>
      <c r="I751" s="128"/>
      <c r="J751" s="128"/>
      <c r="K751" s="128"/>
      <c r="L751" s="128"/>
      <c r="M751" s="128"/>
      <c r="N751" s="128"/>
      <c r="O751" s="128"/>
      <c r="P751" s="128"/>
      <c r="Q751" s="128"/>
      <c r="R751" s="128"/>
      <c r="S751" s="128"/>
      <c r="T751" s="128"/>
      <c r="U751" s="128"/>
      <c r="V751" s="128"/>
      <c r="W751" s="128"/>
      <c r="X751" s="128"/>
      <c r="Y751" s="128"/>
      <c r="Z751" s="128"/>
    </row>
    <row r="752" spans="1:26" ht="13.5" customHeight="1">
      <c r="A752" s="128"/>
      <c r="B752" s="128"/>
      <c r="C752" s="28"/>
      <c r="D752" s="28"/>
      <c r="E752" s="128"/>
      <c r="F752" s="128"/>
      <c r="G752" s="128"/>
      <c r="H752" s="128"/>
      <c r="I752" s="128"/>
      <c r="J752" s="128"/>
      <c r="K752" s="128"/>
      <c r="L752" s="128"/>
      <c r="M752" s="128"/>
      <c r="N752" s="128"/>
      <c r="O752" s="128"/>
      <c r="P752" s="128"/>
      <c r="Q752" s="128"/>
      <c r="R752" s="128"/>
      <c r="S752" s="128"/>
      <c r="T752" s="128"/>
      <c r="U752" s="128"/>
      <c r="V752" s="128"/>
      <c r="W752" s="128"/>
      <c r="X752" s="128"/>
      <c r="Y752" s="128"/>
      <c r="Z752" s="128"/>
    </row>
    <row r="753" spans="1:26" ht="13.5" customHeight="1">
      <c r="A753" s="128"/>
      <c r="B753" s="128"/>
      <c r="C753" s="28"/>
      <c r="D753" s="28"/>
      <c r="E753" s="128"/>
      <c r="F753" s="128"/>
      <c r="G753" s="128"/>
      <c r="H753" s="128"/>
      <c r="I753" s="128"/>
      <c r="J753" s="128"/>
      <c r="K753" s="128"/>
      <c r="L753" s="128"/>
      <c r="M753" s="128"/>
      <c r="N753" s="128"/>
      <c r="O753" s="128"/>
      <c r="P753" s="128"/>
      <c r="Q753" s="128"/>
      <c r="R753" s="128"/>
      <c r="S753" s="128"/>
      <c r="T753" s="128"/>
      <c r="U753" s="128"/>
      <c r="V753" s="128"/>
      <c r="W753" s="128"/>
      <c r="X753" s="128"/>
      <c r="Y753" s="128"/>
      <c r="Z753" s="128"/>
    </row>
    <row r="754" spans="1:26" ht="13.5" customHeight="1">
      <c r="A754" s="128"/>
      <c r="B754" s="128"/>
      <c r="C754" s="28"/>
      <c r="D754" s="28"/>
      <c r="E754" s="128"/>
      <c r="F754" s="128"/>
      <c r="G754" s="128"/>
      <c r="H754" s="128"/>
      <c r="I754" s="128"/>
      <c r="J754" s="128"/>
      <c r="K754" s="128"/>
      <c r="L754" s="128"/>
      <c r="M754" s="128"/>
      <c r="N754" s="128"/>
      <c r="O754" s="128"/>
      <c r="P754" s="128"/>
      <c r="Q754" s="128"/>
      <c r="R754" s="128"/>
      <c r="S754" s="128"/>
      <c r="T754" s="128"/>
      <c r="U754" s="128"/>
      <c r="V754" s="128"/>
      <c r="W754" s="128"/>
      <c r="X754" s="128"/>
      <c r="Y754" s="128"/>
      <c r="Z754" s="128"/>
    </row>
    <row r="755" spans="1:26" ht="13.5" customHeight="1">
      <c r="A755" s="128"/>
      <c r="B755" s="128"/>
      <c r="C755" s="28"/>
      <c r="D755" s="28"/>
      <c r="E755" s="128"/>
      <c r="F755" s="128"/>
      <c r="G755" s="128"/>
      <c r="H755" s="128"/>
      <c r="I755" s="128"/>
      <c r="J755" s="128"/>
      <c r="K755" s="128"/>
      <c r="L755" s="128"/>
      <c r="M755" s="128"/>
      <c r="N755" s="128"/>
      <c r="O755" s="128"/>
      <c r="P755" s="128"/>
      <c r="Q755" s="128"/>
      <c r="R755" s="128"/>
      <c r="S755" s="128"/>
      <c r="T755" s="128"/>
      <c r="U755" s="128"/>
      <c r="V755" s="128"/>
      <c r="W755" s="128"/>
      <c r="X755" s="128"/>
      <c r="Y755" s="128"/>
      <c r="Z755" s="128"/>
    </row>
    <row r="756" spans="1:26" ht="13.5" customHeight="1">
      <c r="A756" s="128"/>
      <c r="B756" s="128"/>
      <c r="C756" s="28"/>
      <c r="D756" s="28"/>
      <c r="E756" s="128"/>
      <c r="F756" s="128"/>
      <c r="G756" s="128"/>
      <c r="H756" s="128"/>
      <c r="I756" s="128"/>
      <c r="J756" s="128"/>
      <c r="K756" s="128"/>
      <c r="L756" s="128"/>
      <c r="M756" s="128"/>
      <c r="N756" s="128"/>
      <c r="O756" s="128"/>
      <c r="P756" s="128"/>
      <c r="Q756" s="128"/>
      <c r="R756" s="128"/>
      <c r="S756" s="128"/>
      <c r="T756" s="128"/>
      <c r="U756" s="128"/>
      <c r="V756" s="128"/>
      <c r="W756" s="128"/>
      <c r="X756" s="128"/>
      <c r="Y756" s="128"/>
      <c r="Z756" s="128"/>
    </row>
    <row r="757" spans="1:26" ht="13.5" customHeight="1">
      <c r="A757" s="128"/>
      <c r="B757" s="128"/>
      <c r="C757" s="28"/>
      <c r="D757" s="28"/>
      <c r="E757" s="128"/>
      <c r="F757" s="128"/>
      <c r="G757" s="128"/>
      <c r="H757" s="128"/>
      <c r="I757" s="128"/>
      <c r="J757" s="128"/>
      <c r="K757" s="128"/>
      <c r="L757" s="128"/>
      <c r="M757" s="128"/>
      <c r="N757" s="128"/>
      <c r="O757" s="128"/>
      <c r="P757" s="128"/>
      <c r="Q757" s="128"/>
      <c r="R757" s="128"/>
      <c r="S757" s="128"/>
      <c r="T757" s="128"/>
      <c r="U757" s="128"/>
      <c r="V757" s="128"/>
      <c r="W757" s="128"/>
      <c r="X757" s="128"/>
      <c r="Y757" s="128"/>
      <c r="Z757" s="128"/>
    </row>
    <row r="758" spans="1:26" ht="13.5" customHeight="1">
      <c r="A758" s="128"/>
      <c r="B758" s="128"/>
      <c r="C758" s="28"/>
      <c r="D758" s="28"/>
      <c r="E758" s="128"/>
      <c r="F758" s="128"/>
      <c r="G758" s="128"/>
      <c r="H758" s="128"/>
      <c r="I758" s="128"/>
      <c r="J758" s="128"/>
      <c r="K758" s="128"/>
      <c r="L758" s="128"/>
      <c r="M758" s="128"/>
      <c r="N758" s="128"/>
      <c r="O758" s="128"/>
      <c r="P758" s="128"/>
      <c r="Q758" s="128"/>
      <c r="R758" s="128"/>
      <c r="S758" s="128"/>
      <c r="T758" s="128"/>
      <c r="U758" s="128"/>
      <c r="V758" s="128"/>
      <c r="W758" s="128"/>
      <c r="X758" s="128"/>
      <c r="Y758" s="128"/>
      <c r="Z758" s="128"/>
    </row>
    <row r="759" spans="1:26" ht="13.5" customHeight="1">
      <c r="A759" s="128"/>
      <c r="B759" s="128"/>
      <c r="C759" s="28"/>
      <c r="D759" s="28"/>
      <c r="E759" s="128"/>
      <c r="F759" s="128"/>
      <c r="G759" s="128"/>
      <c r="H759" s="128"/>
      <c r="I759" s="128"/>
      <c r="J759" s="128"/>
      <c r="K759" s="128"/>
      <c r="L759" s="128"/>
      <c r="M759" s="128"/>
      <c r="N759" s="128"/>
      <c r="O759" s="128"/>
      <c r="P759" s="128"/>
      <c r="Q759" s="128"/>
      <c r="R759" s="128"/>
      <c r="S759" s="128"/>
      <c r="T759" s="128"/>
      <c r="U759" s="128"/>
      <c r="V759" s="128"/>
      <c r="W759" s="128"/>
      <c r="X759" s="128"/>
      <c r="Y759" s="128"/>
      <c r="Z759" s="128"/>
    </row>
    <row r="760" spans="1:26" ht="13.5" customHeight="1">
      <c r="A760" s="128"/>
      <c r="B760" s="128"/>
      <c r="C760" s="28"/>
      <c r="D760" s="28"/>
      <c r="E760" s="128"/>
      <c r="F760" s="128"/>
      <c r="G760" s="128"/>
      <c r="H760" s="128"/>
      <c r="I760" s="128"/>
      <c r="J760" s="128"/>
      <c r="K760" s="128"/>
      <c r="L760" s="128"/>
      <c r="M760" s="128"/>
      <c r="N760" s="128"/>
      <c r="O760" s="128"/>
      <c r="P760" s="128"/>
      <c r="Q760" s="128"/>
      <c r="R760" s="128"/>
      <c r="S760" s="128"/>
      <c r="T760" s="128"/>
      <c r="U760" s="128"/>
      <c r="V760" s="128"/>
      <c r="W760" s="128"/>
      <c r="X760" s="128"/>
      <c r="Y760" s="128"/>
      <c r="Z760" s="128"/>
    </row>
    <row r="761" spans="1:26" ht="13.5" customHeight="1">
      <c r="A761" s="128"/>
      <c r="B761" s="128"/>
      <c r="C761" s="28"/>
      <c r="D761" s="28"/>
      <c r="E761" s="128"/>
      <c r="F761" s="128"/>
      <c r="G761" s="128"/>
      <c r="H761" s="128"/>
      <c r="I761" s="128"/>
      <c r="J761" s="128"/>
      <c r="K761" s="128"/>
      <c r="L761" s="128"/>
      <c r="M761" s="128"/>
      <c r="N761" s="128"/>
      <c r="O761" s="128"/>
      <c r="P761" s="128"/>
      <c r="Q761" s="128"/>
      <c r="R761" s="128"/>
      <c r="S761" s="128"/>
      <c r="T761" s="128"/>
      <c r="U761" s="128"/>
      <c r="V761" s="128"/>
      <c r="W761" s="128"/>
      <c r="X761" s="128"/>
      <c r="Y761" s="128"/>
      <c r="Z761" s="128"/>
    </row>
    <row r="762" spans="1:26" ht="13.5" customHeight="1">
      <c r="A762" s="128"/>
      <c r="B762" s="128"/>
      <c r="C762" s="28"/>
      <c r="D762" s="28"/>
      <c r="E762" s="128"/>
      <c r="F762" s="128"/>
      <c r="G762" s="128"/>
      <c r="H762" s="128"/>
      <c r="I762" s="128"/>
      <c r="J762" s="128"/>
      <c r="K762" s="128"/>
      <c r="L762" s="128"/>
      <c r="M762" s="128"/>
      <c r="N762" s="128"/>
      <c r="O762" s="128"/>
      <c r="P762" s="128"/>
      <c r="Q762" s="128"/>
      <c r="R762" s="128"/>
      <c r="S762" s="128"/>
      <c r="T762" s="128"/>
      <c r="U762" s="128"/>
      <c r="V762" s="128"/>
      <c r="W762" s="128"/>
      <c r="X762" s="128"/>
      <c r="Y762" s="128"/>
      <c r="Z762" s="128"/>
    </row>
    <row r="763" spans="1:26" ht="13.5" customHeight="1">
      <c r="A763" s="128"/>
      <c r="B763" s="128"/>
      <c r="C763" s="28"/>
      <c r="D763" s="28"/>
      <c r="E763" s="128"/>
      <c r="F763" s="128"/>
      <c r="G763" s="128"/>
      <c r="H763" s="128"/>
      <c r="I763" s="128"/>
      <c r="J763" s="128"/>
      <c r="K763" s="128"/>
      <c r="L763" s="128"/>
      <c r="M763" s="128"/>
      <c r="N763" s="128"/>
      <c r="O763" s="128"/>
      <c r="P763" s="128"/>
      <c r="Q763" s="128"/>
      <c r="R763" s="128"/>
      <c r="S763" s="128"/>
      <c r="T763" s="128"/>
      <c r="U763" s="128"/>
      <c r="V763" s="128"/>
      <c r="W763" s="128"/>
      <c r="X763" s="128"/>
      <c r="Y763" s="128"/>
      <c r="Z763" s="128"/>
    </row>
    <row r="764" spans="1:26" ht="13.5" customHeight="1">
      <c r="A764" s="128"/>
      <c r="B764" s="128"/>
      <c r="C764" s="28"/>
      <c r="D764" s="28"/>
      <c r="E764" s="128"/>
      <c r="F764" s="128"/>
      <c r="G764" s="128"/>
      <c r="H764" s="128"/>
      <c r="I764" s="128"/>
      <c r="J764" s="128"/>
      <c r="K764" s="128"/>
      <c r="L764" s="128"/>
      <c r="M764" s="128"/>
      <c r="N764" s="128"/>
      <c r="O764" s="128"/>
      <c r="P764" s="128"/>
      <c r="Q764" s="128"/>
      <c r="R764" s="128"/>
      <c r="S764" s="128"/>
      <c r="T764" s="128"/>
      <c r="U764" s="128"/>
      <c r="V764" s="128"/>
      <c r="W764" s="128"/>
      <c r="X764" s="128"/>
      <c r="Y764" s="128"/>
      <c r="Z764" s="128"/>
    </row>
    <row r="765" spans="1:26" ht="13.5" customHeight="1">
      <c r="A765" s="128"/>
      <c r="B765" s="128"/>
      <c r="C765" s="28"/>
      <c r="D765" s="28"/>
      <c r="E765" s="128"/>
      <c r="F765" s="128"/>
      <c r="G765" s="128"/>
      <c r="H765" s="128"/>
      <c r="I765" s="128"/>
      <c r="J765" s="128"/>
      <c r="K765" s="128"/>
      <c r="L765" s="128"/>
      <c r="M765" s="128"/>
      <c r="N765" s="128"/>
      <c r="O765" s="128"/>
      <c r="P765" s="128"/>
      <c r="Q765" s="128"/>
      <c r="R765" s="128"/>
      <c r="S765" s="128"/>
      <c r="T765" s="128"/>
      <c r="U765" s="128"/>
      <c r="V765" s="128"/>
      <c r="W765" s="128"/>
      <c r="X765" s="128"/>
      <c r="Y765" s="128"/>
      <c r="Z765" s="128"/>
    </row>
    <row r="766" spans="1:26" ht="13.5" customHeight="1">
      <c r="A766" s="128"/>
      <c r="B766" s="128"/>
      <c r="C766" s="28"/>
      <c r="D766" s="28"/>
      <c r="E766" s="128"/>
      <c r="F766" s="128"/>
      <c r="G766" s="128"/>
      <c r="H766" s="128"/>
      <c r="I766" s="128"/>
      <c r="J766" s="128"/>
      <c r="K766" s="128"/>
      <c r="L766" s="128"/>
      <c r="M766" s="128"/>
      <c r="N766" s="128"/>
      <c r="O766" s="128"/>
      <c r="P766" s="128"/>
      <c r="Q766" s="128"/>
      <c r="R766" s="128"/>
      <c r="S766" s="128"/>
      <c r="T766" s="128"/>
      <c r="U766" s="128"/>
      <c r="V766" s="128"/>
      <c r="W766" s="128"/>
      <c r="X766" s="128"/>
      <c r="Y766" s="128"/>
      <c r="Z766" s="128"/>
    </row>
    <row r="767" spans="1:26" ht="13.5" customHeight="1">
      <c r="A767" s="128"/>
      <c r="B767" s="128"/>
      <c r="C767" s="28"/>
      <c r="D767" s="28"/>
      <c r="E767" s="128"/>
      <c r="F767" s="128"/>
      <c r="G767" s="128"/>
      <c r="H767" s="128"/>
      <c r="I767" s="128"/>
      <c r="J767" s="128"/>
      <c r="K767" s="128"/>
      <c r="L767" s="128"/>
      <c r="M767" s="128"/>
      <c r="N767" s="128"/>
      <c r="O767" s="128"/>
      <c r="P767" s="128"/>
      <c r="Q767" s="128"/>
      <c r="R767" s="128"/>
      <c r="S767" s="128"/>
      <c r="T767" s="128"/>
      <c r="U767" s="128"/>
      <c r="V767" s="128"/>
      <c r="W767" s="128"/>
      <c r="X767" s="128"/>
      <c r="Y767" s="128"/>
      <c r="Z767" s="128"/>
    </row>
    <row r="768" spans="1:26" ht="13.5" customHeight="1">
      <c r="A768" s="128"/>
      <c r="B768" s="128"/>
      <c r="C768" s="28"/>
      <c r="D768" s="28"/>
      <c r="E768" s="128"/>
      <c r="F768" s="128"/>
      <c r="G768" s="128"/>
      <c r="H768" s="128"/>
      <c r="I768" s="128"/>
      <c r="J768" s="128"/>
      <c r="K768" s="128"/>
      <c r="L768" s="128"/>
      <c r="M768" s="128"/>
      <c r="N768" s="128"/>
      <c r="O768" s="128"/>
      <c r="P768" s="128"/>
      <c r="Q768" s="128"/>
      <c r="R768" s="128"/>
      <c r="S768" s="128"/>
      <c r="T768" s="128"/>
      <c r="U768" s="128"/>
      <c r="V768" s="128"/>
      <c r="W768" s="128"/>
      <c r="X768" s="128"/>
      <c r="Y768" s="128"/>
      <c r="Z768" s="128"/>
    </row>
    <row r="769" spans="1:26" ht="13.5" customHeight="1">
      <c r="A769" s="128"/>
      <c r="B769" s="128"/>
      <c r="C769" s="28"/>
      <c r="D769" s="28"/>
      <c r="E769" s="128"/>
      <c r="F769" s="128"/>
      <c r="G769" s="128"/>
      <c r="H769" s="128"/>
      <c r="I769" s="128"/>
      <c r="J769" s="128"/>
      <c r="K769" s="128"/>
      <c r="L769" s="128"/>
      <c r="M769" s="128"/>
      <c r="N769" s="128"/>
      <c r="O769" s="128"/>
      <c r="P769" s="128"/>
      <c r="Q769" s="128"/>
      <c r="R769" s="128"/>
      <c r="S769" s="128"/>
      <c r="T769" s="128"/>
      <c r="U769" s="128"/>
      <c r="V769" s="128"/>
      <c r="W769" s="128"/>
      <c r="X769" s="128"/>
      <c r="Y769" s="128"/>
      <c r="Z769" s="128"/>
    </row>
    <row r="770" spans="1:26" ht="13.5" customHeight="1">
      <c r="A770" s="128"/>
      <c r="B770" s="128"/>
      <c r="C770" s="28"/>
      <c r="D770" s="28"/>
      <c r="E770" s="128"/>
      <c r="F770" s="128"/>
      <c r="G770" s="128"/>
      <c r="H770" s="128"/>
      <c r="I770" s="128"/>
      <c r="J770" s="128"/>
      <c r="K770" s="128"/>
      <c r="L770" s="128"/>
      <c r="M770" s="128"/>
      <c r="N770" s="128"/>
      <c r="O770" s="128"/>
      <c r="P770" s="128"/>
      <c r="Q770" s="128"/>
      <c r="R770" s="128"/>
      <c r="S770" s="128"/>
      <c r="T770" s="128"/>
      <c r="U770" s="128"/>
      <c r="V770" s="128"/>
      <c r="W770" s="128"/>
      <c r="X770" s="128"/>
      <c r="Y770" s="128"/>
      <c r="Z770" s="128"/>
    </row>
    <row r="771" spans="1:26" ht="13.5" customHeight="1">
      <c r="A771" s="128"/>
      <c r="B771" s="128"/>
      <c r="C771" s="28"/>
      <c r="D771" s="28"/>
      <c r="E771" s="128"/>
      <c r="F771" s="128"/>
      <c r="G771" s="128"/>
      <c r="H771" s="128"/>
      <c r="I771" s="128"/>
      <c r="J771" s="128"/>
      <c r="K771" s="128"/>
      <c r="L771" s="128"/>
      <c r="M771" s="128"/>
      <c r="N771" s="128"/>
      <c r="O771" s="128"/>
      <c r="P771" s="128"/>
      <c r="Q771" s="128"/>
      <c r="R771" s="128"/>
      <c r="S771" s="128"/>
      <c r="T771" s="128"/>
      <c r="U771" s="128"/>
      <c r="V771" s="128"/>
      <c r="W771" s="128"/>
      <c r="X771" s="128"/>
      <c r="Y771" s="128"/>
      <c r="Z771" s="128"/>
    </row>
    <row r="772" spans="1:26" ht="13.5" customHeight="1">
      <c r="A772" s="128"/>
      <c r="B772" s="128"/>
      <c r="C772" s="28"/>
      <c r="D772" s="28"/>
      <c r="E772" s="128"/>
      <c r="F772" s="128"/>
      <c r="G772" s="128"/>
      <c r="H772" s="128"/>
      <c r="I772" s="128"/>
      <c r="J772" s="128"/>
      <c r="K772" s="128"/>
      <c r="L772" s="128"/>
      <c r="M772" s="128"/>
      <c r="N772" s="128"/>
      <c r="O772" s="128"/>
      <c r="P772" s="128"/>
      <c r="Q772" s="128"/>
      <c r="R772" s="128"/>
      <c r="S772" s="128"/>
      <c r="T772" s="128"/>
      <c r="U772" s="128"/>
      <c r="V772" s="128"/>
      <c r="W772" s="128"/>
      <c r="X772" s="128"/>
      <c r="Y772" s="128"/>
      <c r="Z772" s="128"/>
    </row>
    <row r="773" spans="1:26" ht="13.5" customHeight="1">
      <c r="A773" s="128"/>
      <c r="B773" s="128"/>
      <c r="C773" s="28"/>
      <c r="D773" s="28"/>
      <c r="E773" s="128"/>
      <c r="F773" s="128"/>
      <c r="G773" s="128"/>
      <c r="H773" s="128"/>
      <c r="I773" s="128"/>
      <c r="J773" s="128"/>
      <c r="K773" s="128"/>
      <c r="L773" s="128"/>
      <c r="M773" s="128"/>
      <c r="N773" s="128"/>
      <c r="O773" s="128"/>
      <c r="P773" s="128"/>
      <c r="Q773" s="128"/>
      <c r="R773" s="128"/>
      <c r="S773" s="128"/>
      <c r="T773" s="128"/>
      <c r="U773" s="128"/>
      <c r="V773" s="128"/>
      <c r="W773" s="128"/>
      <c r="X773" s="128"/>
      <c r="Y773" s="128"/>
      <c r="Z773" s="128"/>
    </row>
    <row r="774" spans="1:26" ht="13.5" customHeight="1">
      <c r="A774" s="128"/>
      <c r="B774" s="128"/>
      <c r="C774" s="28"/>
      <c r="D774" s="28"/>
      <c r="E774" s="128"/>
      <c r="F774" s="128"/>
      <c r="G774" s="128"/>
      <c r="H774" s="128"/>
      <c r="I774" s="128"/>
      <c r="J774" s="128"/>
      <c r="K774" s="128"/>
      <c r="L774" s="128"/>
      <c r="M774" s="128"/>
      <c r="N774" s="128"/>
      <c r="O774" s="128"/>
      <c r="P774" s="128"/>
      <c r="Q774" s="128"/>
      <c r="R774" s="128"/>
      <c r="S774" s="128"/>
      <c r="T774" s="128"/>
      <c r="U774" s="128"/>
      <c r="V774" s="128"/>
      <c r="W774" s="128"/>
      <c r="X774" s="128"/>
      <c r="Y774" s="128"/>
      <c r="Z774" s="128"/>
    </row>
    <row r="775" spans="1:26" ht="13.5" customHeight="1">
      <c r="A775" s="128"/>
      <c r="B775" s="128"/>
      <c r="C775" s="28"/>
      <c r="D775" s="28"/>
      <c r="E775" s="128"/>
      <c r="F775" s="128"/>
      <c r="G775" s="128"/>
      <c r="H775" s="128"/>
      <c r="I775" s="128"/>
      <c r="J775" s="128"/>
      <c r="K775" s="128"/>
      <c r="L775" s="128"/>
      <c r="M775" s="128"/>
      <c r="N775" s="128"/>
      <c r="O775" s="128"/>
      <c r="P775" s="128"/>
      <c r="Q775" s="128"/>
      <c r="R775" s="128"/>
      <c r="S775" s="128"/>
      <c r="T775" s="128"/>
      <c r="U775" s="128"/>
      <c r="V775" s="128"/>
      <c r="W775" s="128"/>
      <c r="X775" s="128"/>
      <c r="Y775" s="128"/>
      <c r="Z775" s="128"/>
    </row>
    <row r="776" spans="1:26" ht="13.5" customHeight="1">
      <c r="A776" s="128"/>
      <c r="B776" s="128"/>
      <c r="C776" s="28"/>
      <c r="D776" s="28"/>
      <c r="E776" s="128"/>
      <c r="F776" s="128"/>
      <c r="G776" s="128"/>
      <c r="H776" s="128"/>
      <c r="I776" s="128"/>
      <c r="J776" s="128"/>
      <c r="K776" s="128"/>
      <c r="L776" s="128"/>
      <c r="M776" s="128"/>
      <c r="N776" s="128"/>
      <c r="O776" s="128"/>
      <c r="P776" s="128"/>
      <c r="Q776" s="128"/>
      <c r="R776" s="128"/>
      <c r="S776" s="128"/>
      <c r="T776" s="128"/>
      <c r="U776" s="128"/>
      <c r="V776" s="128"/>
      <c r="W776" s="128"/>
      <c r="X776" s="128"/>
      <c r="Y776" s="128"/>
      <c r="Z776" s="128"/>
    </row>
    <row r="777" spans="1:26" ht="13.5" customHeight="1">
      <c r="A777" s="128"/>
      <c r="B777" s="128"/>
      <c r="C777" s="28"/>
      <c r="D777" s="28"/>
      <c r="E777" s="128"/>
      <c r="F777" s="128"/>
      <c r="G777" s="128"/>
      <c r="H777" s="128"/>
      <c r="I777" s="128"/>
      <c r="J777" s="128"/>
      <c r="K777" s="128"/>
      <c r="L777" s="128"/>
      <c r="M777" s="128"/>
      <c r="N777" s="128"/>
      <c r="O777" s="128"/>
      <c r="P777" s="128"/>
      <c r="Q777" s="128"/>
      <c r="R777" s="128"/>
      <c r="S777" s="128"/>
      <c r="T777" s="128"/>
      <c r="U777" s="128"/>
      <c r="V777" s="128"/>
      <c r="W777" s="128"/>
      <c r="X777" s="128"/>
      <c r="Y777" s="128"/>
      <c r="Z777" s="128"/>
    </row>
    <row r="778" spans="1:26" ht="13.5" customHeight="1">
      <c r="A778" s="128"/>
      <c r="B778" s="128"/>
      <c r="C778" s="28"/>
      <c r="D778" s="28"/>
      <c r="E778" s="128"/>
      <c r="F778" s="128"/>
      <c r="G778" s="128"/>
      <c r="H778" s="128"/>
      <c r="I778" s="128"/>
      <c r="J778" s="128"/>
      <c r="K778" s="128"/>
      <c r="L778" s="128"/>
      <c r="M778" s="128"/>
      <c r="N778" s="128"/>
      <c r="O778" s="128"/>
      <c r="P778" s="128"/>
      <c r="Q778" s="128"/>
      <c r="R778" s="128"/>
      <c r="S778" s="128"/>
      <c r="T778" s="128"/>
      <c r="U778" s="128"/>
      <c r="V778" s="128"/>
      <c r="W778" s="128"/>
      <c r="X778" s="128"/>
      <c r="Y778" s="128"/>
      <c r="Z778" s="128"/>
    </row>
    <row r="779" spans="1:26" ht="13.5" customHeight="1">
      <c r="A779" s="128"/>
      <c r="B779" s="128"/>
      <c r="C779" s="28"/>
      <c r="D779" s="28"/>
      <c r="E779" s="128"/>
      <c r="F779" s="128"/>
      <c r="G779" s="128"/>
      <c r="H779" s="128"/>
      <c r="I779" s="128"/>
      <c r="J779" s="128"/>
      <c r="K779" s="128"/>
      <c r="L779" s="128"/>
      <c r="M779" s="128"/>
      <c r="N779" s="128"/>
      <c r="O779" s="128"/>
      <c r="P779" s="128"/>
      <c r="Q779" s="128"/>
      <c r="R779" s="128"/>
      <c r="S779" s="128"/>
      <c r="T779" s="128"/>
      <c r="U779" s="128"/>
      <c r="V779" s="128"/>
      <c r="W779" s="128"/>
      <c r="X779" s="128"/>
      <c r="Y779" s="128"/>
      <c r="Z779" s="128"/>
    </row>
    <row r="780" spans="1:26" ht="13.5" customHeight="1">
      <c r="A780" s="128"/>
      <c r="B780" s="128"/>
      <c r="C780" s="28"/>
      <c r="D780" s="28"/>
      <c r="E780" s="128"/>
      <c r="F780" s="128"/>
      <c r="G780" s="128"/>
      <c r="H780" s="128"/>
      <c r="I780" s="128"/>
      <c r="J780" s="128"/>
      <c r="K780" s="128"/>
      <c r="L780" s="128"/>
      <c r="M780" s="128"/>
      <c r="N780" s="128"/>
      <c r="O780" s="128"/>
      <c r="P780" s="128"/>
      <c r="Q780" s="128"/>
      <c r="R780" s="128"/>
      <c r="S780" s="128"/>
      <c r="T780" s="128"/>
      <c r="U780" s="128"/>
      <c r="V780" s="128"/>
      <c r="W780" s="128"/>
      <c r="X780" s="128"/>
      <c r="Y780" s="128"/>
      <c r="Z780" s="128"/>
    </row>
    <row r="781" spans="1:26" ht="13.5" customHeight="1">
      <c r="A781" s="128"/>
      <c r="B781" s="128"/>
      <c r="C781" s="28"/>
      <c r="D781" s="28"/>
      <c r="E781" s="128"/>
      <c r="F781" s="128"/>
      <c r="G781" s="128"/>
      <c r="H781" s="128"/>
      <c r="I781" s="128"/>
      <c r="J781" s="128"/>
      <c r="K781" s="128"/>
      <c r="L781" s="128"/>
      <c r="M781" s="128"/>
      <c r="N781" s="128"/>
      <c r="O781" s="128"/>
      <c r="P781" s="128"/>
      <c r="Q781" s="128"/>
      <c r="R781" s="128"/>
      <c r="S781" s="128"/>
      <c r="T781" s="128"/>
      <c r="U781" s="128"/>
      <c r="V781" s="128"/>
      <c r="W781" s="128"/>
      <c r="X781" s="128"/>
      <c r="Y781" s="128"/>
      <c r="Z781" s="128"/>
    </row>
    <row r="782" spans="1:26" ht="13.5" customHeight="1">
      <c r="A782" s="128"/>
      <c r="B782" s="128"/>
      <c r="C782" s="28"/>
      <c r="D782" s="28"/>
      <c r="E782" s="128"/>
      <c r="F782" s="128"/>
      <c r="G782" s="128"/>
      <c r="H782" s="128"/>
      <c r="I782" s="128"/>
      <c r="J782" s="128"/>
      <c r="K782" s="128"/>
      <c r="L782" s="128"/>
      <c r="M782" s="128"/>
      <c r="N782" s="128"/>
      <c r="O782" s="128"/>
      <c r="P782" s="128"/>
      <c r="Q782" s="128"/>
      <c r="R782" s="128"/>
      <c r="S782" s="128"/>
      <c r="T782" s="128"/>
      <c r="U782" s="128"/>
      <c r="V782" s="128"/>
      <c r="W782" s="128"/>
      <c r="X782" s="128"/>
      <c r="Y782" s="128"/>
      <c r="Z782" s="128"/>
    </row>
    <row r="783" spans="1:26" ht="13.5" customHeight="1">
      <c r="A783" s="128"/>
      <c r="B783" s="128"/>
      <c r="C783" s="28"/>
      <c r="D783" s="28"/>
      <c r="E783" s="128"/>
      <c r="F783" s="128"/>
      <c r="G783" s="128"/>
      <c r="H783" s="128"/>
      <c r="I783" s="128"/>
      <c r="J783" s="128"/>
      <c r="K783" s="128"/>
      <c r="L783" s="128"/>
      <c r="M783" s="128"/>
      <c r="N783" s="128"/>
      <c r="O783" s="128"/>
      <c r="P783" s="128"/>
      <c r="Q783" s="128"/>
      <c r="R783" s="128"/>
      <c r="S783" s="128"/>
      <c r="T783" s="128"/>
      <c r="U783" s="128"/>
      <c r="V783" s="128"/>
      <c r="W783" s="128"/>
      <c r="X783" s="128"/>
      <c r="Y783" s="128"/>
      <c r="Z783" s="128"/>
    </row>
    <row r="784" spans="1:26" ht="13.5" customHeight="1">
      <c r="A784" s="128"/>
      <c r="B784" s="128"/>
      <c r="C784" s="28"/>
      <c r="D784" s="28"/>
      <c r="E784" s="128"/>
      <c r="F784" s="128"/>
      <c r="G784" s="128"/>
      <c r="H784" s="128"/>
      <c r="I784" s="128"/>
      <c r="J784" s="128"/>
      <c r="K784" s="128"/>
      <c r="L784" s="128"/>
      <c r="M784" s="128"/>
      <c r="N784" s="128"/>
      <c r="O784" s="128"/>
      <c r="P784" s="128"/>
      <c r="Q784" s="128"/>
      <c r="R784" s="128"/>
      <c r="S784" s="128"/>
      <c r="T784" s="128"/>
      <c r="U784" s="128"/>
      <c r="V784" s="128"/>
      <c r="W784" s="128"/>
      <c r="X784" s="128"/>
      <c r="Y784" s="128"/>
      <c r="Z784" s="128"/>
    </row>
    <row r="785" spans="1:26" ht="13.5" customHeight="1">
      <c r="A785" s="128"/>
      <c r="B785" s="128"/>
      <c r="C785" s="28"/>
      <c r="D785" s="28"/>
      <c r="E785" s="128"/>
      <c r="F785" s="128"/>
      <c r="G785" s="128"/>
      <c r="H785" s="128"/>
      <c r="I785" s="128"/>
      <c r="J785" s="128"/>
      <c r="K785" s="128"/>
      <c r="L785" s="128"/>
      <c r="M785" s="128"/>
      <c r="N785" s="128"/>
      <c r="O785" s="128"/>
      <c r="P785" s="128"/>
      <c r="Q785" s="128"/>
      <c r="R785" s="128"/>
      <c r="S785" s="128"/>
      <c r="T785" s="128"/>
      <c r="U785" s="128"/>
      <c r="V785" s="128"/>
      <c r="W785" s="128"/>
      <c r="X785" s="128"/>
      <c r="Y785" s="128"/>
      <c r="Z785" s="128"/>
    </row>
    <row r="786" spans="1:26" ht="13.5" customHeight="1">
      <c r="A786" s="128"/>
      <c r="B786" s="128"/>
      <c r="C786" s="28"/>
      <c r="D786" s="28"/>
      <c r="E786" s="128"/>
      <c r="F786" s="128"/>
      <c r="G786" s="128"/>
      <c r="H786" s="128"/>
      <c r="I786" s="128"/>
      <c r="J786" s="128"/>
      <c r="K786" s="128"/>
      <c r="L786" s="128"/>
      <c r="M786" s="128"/>
      <c r="N786" s="128"/>
      <c r="O786" s="128"/>
      <c r="P786" s="128"/>
      <c r="Q786" s="128"/>
      <c r="R786" s="128"/>
      <c r="S786" s="128"/>
      <c r="T786" s="128"/>
      <c r="U786" s="128"/>
      <c r="V786" s="128"/>
      <c r="W786" s="128"/>
      <c r="X786" s="128"/>
      <c r="Y786" s="128"/>
      <c r="Z786" s="128"/>
    </row>
    <row r="787" spans="1:26" ht="13.5" customHeight="1">
      <c r="A787" s="128"/>
      <c r="B787" s="128"/>
      <c r="C787" s="28"/>
      <c r="D787" s="28"/>
      <c r="E787" s="128"/>
      <c r="F787" s="128"/>
      <c r="G787" s="128"/>
      <c r="H787" s="128"/>
      <c r="I787" s="128"/>
      <c r="J787" s="128"/>
      <c r="K787" s="128"/>
      <c r="L787" s="128"/>
      <c r="M787" s="128"/>
      <c r="N787" s="128"/>
      <c r="O787" s="128"/>
      <c r="P787" s="128"/>
      <c r="Q787" s="128"/>
      <c r="R787" s="128"/>
      <c r="S787" s="128"/>
      <c r="T787" s="128"/>
      <c r="U787" s="128"/>
      <c r="V787" s="128"/>
      <c r="W787" s="128"/>
      <c r="X787" s="128"/>
      <c r="Y787" s="128"/>
      <c r="Z787" s="128"/>
    </row>
    <row r="788" spans="1:26" ht="13.5" customHeight="1">
      <c r="A788" s="128"/>
      <c r="B788" s="128"/>
      <c r="C788" s="28"/>
      <c r="D788" s="28"/>
      <c r="E788" s="128"/>
      <c r="F788" s="128"/>
      <c r="G788" s="128"/>
      <c r="H788" s="128"/>
      <c r="I788" s="128"/>
      <c r="J788" s="128"/>
      <c r="K788" s="128"/>
      <c r="L788" s="128"/>
      <c r="M788" s="128"/>
      <c r="N788" s="128"/>
      <c r="O788" s="128"/>
      <c r="P788" s="128"/>
      <c r="Q788" s="128"/>
      <c r="R788" s="128"/>
      <c r="S788" s="128"/>
      <c r="T788" s="128"/>
      <c r="U788" s="128"/>
      <c r="V788" s="128"/>
      <c r="W788" s="128"/>
      <c r="X788" s="128"/>
      <c r="Y788" s="128"/>
      <c r="Z788" s="128"/>
    </row>
    <row r="789" spans="1:26" ht="13.5" customHeight="1">
      <c r="A789" s="128"/>
      <c r="B789" s="128"/>
      <c r="C789" s="28"/>
      <c r="D789" s="28"/>
      <c r="E789" s="128"/>
      <c r="F789" s="128"/>
      <c r="G789" s="128"/>
      <c r="H789" s="128"/>
      <c r="I789" s="128"/>
      <c r="J789" s="128"/>
      <c r="K789" s="128"/>
      <c r="L789" s="128"/>
      <c r="M789" s="128"/>
      <c r="N789" s="128"/>
      <c r="O789" s="128"/>
      <c r="P789" s="128"/>
      <c r="Q789" s="128"/>
      <c r="R789" s="128"/>
      <c r="S789" s="128"/>
      <c r="T789" s="128"/>
      <c r="U789" s="128"/>
      <c r="V789" s="128"/>
      <c r="W789" s="128"/>
      <c r="X789" s="128"/>
      <c r="Y789" s="128"/>
      <c r="Z789" s="128"/>
    </row>
    <row r="790" spans="1:26" ht="13.5" customHeight="1">
      <c r="A790" s="128"/>
      <c r="B790" s="128"/>
      <c r="C790" s="28"/>
      <c r="D790" s="28"/>
      <c r="E790" s="128"/>
      <c r="F790" s="128"/>
      <c r="G790" s="128"/>
      <c r="H790" s="128"/>
      <c r="I790" s="128"/>
      <c r="J790" s="128"/>
      <c r="K790" s="128"/>
      <c r="L790" s="128"/>
      <c r="M790" s="128"/>
      <c r="N790" s="128"/>
      <c r="O790" s="128"/>
      <c r="P790" s="128"/>
      <c r="Q790" s="128"/>
      <c r="R790" s="128"/>
      <c r="S790" s="128"/>
      <c r="T790" s="128"/>
      <c r="U790" s="128"/>
      <c r="V790" s="128"/>
      <c r="W790" s="128"/>
      <c r="X790" s="128"/>
      <c r="Y790" s="128"/>
      <c r="Z790" s="128"/>
    </row>
    <row r="791" spans="1:26" ht="13.5" customHeight="1">
      <c r="A791" s="128"/>
      <c r="B791" s="128"/>
      <c r="C791" s="28"/>
      <c r="D791" s="28"/>
      <c r="E791" s="128"/>
      <c r="F791" s="128"/>
      <c r="G791" s="128"/>
      <c r="H791" s="128"/>
      <c r="I791" s="128"/>
      <c r="J791" s="128"/>
      <c r="K791" s="128"/>
      <c r="L791" s="128"/>
      <c r="M791" s="128"/>
      <c r="N791" s="128"/>
      <c r="O791" s="128"/>
      <c r="P791" s="128"/>
      <c r="Q791" s="128"/>
      <c r="R791" s="128"/>
      <c r="S791" s="128"/>
      <c r="T791" s="128"/>
      <c r="U791" s="128"/>
      <c r="V791" s="128"/>
      <c r="W791" s="128"/>
      <c r="X791" s="128"/>
      <c r="Y791" s="128"/>
      <c r="Z791" s="128"/>
    </row>
    <row r="792" spans="1:26" ht="13.5" customHeight="1">
      <c r="A792" s="128"/>
      <c r="B792" s="128"/>
      <c r="C792" s="28"/>
      <c r="D792" s="28"/>
      <c r="E792" s="128"/>
      <c r="F792" s="128"/>
      <c r="G792" s="128"/>
      <c r="H792" s="128"/>
      <c r="I792" s="128"/>
      <c r="J792" s="128"/>
      <c r="K792" s="128"/>
      <c r="L792" s="128"/>
      <c r="M792" s="128"/>
      <c r="N792" s="128"/>
      <c r="O792" s="128"/>
      <c r="P792" s="128"/>
      <c r="Q792" s="128"/>
      <c r="R792" s="128"/>
      <c r="S792" s="128"/>
      <c r="T792" s="128"/>
      <c r="U792" s="128"/>
      <c r="V792" s="128"/>
      <c r="W792" s="128"/>
      <c r="X792" s="128"/>
      <c r="Y792" s="128"/>
      <c r="Z792" s="128"/>
    </row>
    <row r="793" spans="1:26" ht="13.5" customHeight="1">
      <c r="A793" s="128"/>
      <c r="B793" s="128"/>
      <c r="C793" s="28"/>
      <c r="D793" s="28"/>
      <c r="E793" s="128"/>
      <c r="F793" s="128"/>
      <c r="G793" s="128"/>
      <c r="H793" s="128"/>
      <c r="I793" s="128"/>
      <c r="J793" s="128"/>
      <c r="K793" s="128"/>
      <c r="L793" s="128"/>
      <c r="M793" s="128"/>
      <c r="N793" s="128"/>
      <c r="O793" s="128"/>
      <c r="P793" s="128"/>
      <c r="Q793" s="128"/>
      <c r="R793" s="128"/>
      <c r="S793" s="128"/>
      <c r="T793" s="128"/>
      <c r="U793" s="128"/>
      <c r="V793" s="128"/>
      <c r="W793" s="128"/>
      <c r="X793" s="128"/>
      <c r="Y793" s="128"/>
      <c r="Z793" s="128"/>
    </row>
    <row r="794" spans="1:26" ht="13.5" customHeight="1">
      <c r="A794" s="128"/>
      <c r="B794" s="128"/>
      <c r="C794" s="28"/>
      <c r="D794" s="28"/>
      <c r="E794" s="128"/>
      <c r="F794" s="128"/>
      <c r="G794" s="128"/>
      <c r="H794" s="128"/>
      <c r="I794" s="128"/>
      <c r="J794" s="128"/>
      <c r="K794" s="128"/>
      <c r="L794" s="128"/>
      <c r="M794" s="128"/>
      <c r="N794" s="128"/>
      <c r="O794" s="128"/>
      <c r="P794" s="128"/>
      <c r="Q794" s="128"/>
      <c r="R794" s="128"/>
      <c r="S794" s="128"/>
      <c r="T794" s="128"/>
      <c r="U794" s="128"/>
      <c r="V794" s="128"/>
      <c r="W794" s="128"/>
      <c r="X794" s="128"/>
      <c r="Y794" s="128"/>
      <c r="Z794" s="128"/>
    </row>
    <row r="795" spans="1:26" ht="13.5" customHeight="1">
      <c r="A795" s="128"/>
      <c r="B795" s="128"/>
      <c r="C795" s="28"/>
      <c r="D795" s="28"/>
      <c r="E795" s="128"/>
      <c r="F795" s="128"/>
      <c r="G795" s="128"/>
      <c r="H795" s="128"/>
      <c r="I795" s="128"/>
      <c r="J795" s="128"/>
      <c r="K795" s="128"/>
      <c r="L795" s="128"/>
      <c r="M795" s="128"/>
      <c r="N795" s="128"/>
      <c r="O795" s="128"/>
      <c r="P795" s="128"/>
      <c r="Q795" s="128"/>
      <c r="R795" s="128"/>
      <c r="S795" s="128"/>
      <c r="T795" s="128"/>
      <c r="U795" s="128"/>
      <c r="V795" s="128"/>
      <c r="W795" s="128"/>
      <c r="X795" s="128"/>
      <c r="Y795" s="128"/>
      <c r="Z795" s="128"/>
    </row>
    <row r="796" spans="1:26" ht="13.5" customHeight="1">
      <c r="A796" s="128"/>
      <c r="B796" s="128"/>
      <c r="C796" s="28"/>
      <c r="D796" s="28"/>
      <c r="E796" s="128"/>
      <c r="F796" s="128"/>
      <c r="G796" s="128"/>
      <c r="H796" s="128"/>
      <c r="I796" s="128"/>
      <c r="J796" s="128"/>
      <c r="K796" s="128"/>
      <c r="L796" s="128"/>
      <c r="M796" s="128"/>
      <c r="N796" s="128"/>
      <c r="O796" s="128"/>
      <c r="P796" s="128"/>
      <c r="Q796" s="128"/>
      <c r="R796" s="128"/>
      <c r="S796" s="128"/>
      <c r="T796" s="128"/>
      <c r="U796" s="128"/>
      <c r="V796" s="128"/>
      <c r="W796" s="128"/>
      <c r="X796" s="128"/>
      <c r="Y796" s="128"/>
      <c r="Z796" s="128"/>
    </row>
    <row r="797" spans="1:26" ht="13.5" customHeight="1">
      <c r="A797" s="128"/>
      <c r="B797" s="128"/>
      <c r="C797" s="28"/>
      <c r="D797" s="28"/>
      <c r="E797" s="128"/>
      <c r="F797" s="128"/>
      <c r="G797" s="128"/>
      <c r="H797" s="128"/>
      <c r="I797" s="128"/>
      <c r="J797" s="128"/>
      <c r="K797" s="128"/>
      <c r="L797" s="128"/>
      <c r="M797" s="128"/>
      <c r="N797" s="128"/>
      <c r="O797" s="128"/>
      <c r="P797" s="128"/>
      <c r="Q797" s="128"/>
      <c r="R797" s="128"/>
      <c r="S797" s="128"/>
      <c r="T797" s="128"/>
      <c r="U797" s="128"/>
      <c r="V797" s="128"/>
      <c r="W797" s="128"/>
      <c r="X797" s="128"/>
      <c r="Y797" s="128"/>
      <c r="Z797" s="128"/>
    </row>
    <row r="798" spans="1:26" ht="13.5" customHeight="1">
      <c r="A798" s="128"/>
      <c r="B798" s="128"/>
      <c r="C798" s="28"/>
      <c r="D798" s="28"/>
      <c r="E798" s="128"/>
      <c r="F798" s="128"/>
      <c r="G798" s="128"/>
      <c r="H798" s="128"/>
      <c r="I798" s="128"/>
      <c r="J798" s="128"/>
      <c r="K798" s="128"/>
      <c r="L798" s="128"/>
      <c r="M798" s="128"/>
      <c r="N798" s="128"/>
      <c r="O798" s="128"/>
      <c r="P798" s="128"/>
      <c r="Q798" s="128"/>
      <c r="R798" s="128"/>
      <c r="S798" s="128"/>
      <c r="T798" s="128"/>
      <c r="U798" s="128"/>
      <c r="V798" s="128"/>
      <c r="W798" s="128"/>
      <c r="X798" s="128"/>
      <c r="Y798" s="128"/>
      <c r="Z798" s="128"/>
    </row>
    <row r="799" spans="1:26" ht="13.5" customHeight="1">
      <c r="A799" s="128"/>
      <c r="B799" s="128"/>
      <c r="C799" s="28"/>
      <c r="D799" s="28"/>
      <c r="E799" s="128"/>
      <c r="F799" s="128"/>
      <c r="G799" s="128"/>
      <c r="H799" s="128"/>
      <c r="I799" s="128"/>
      <c r="J799" s="128"/>
      <c r="K799" s="128"/>
      <c r="L799" s="128"/>
      <c r="M799" s="128"/>
      <c r="N799" s="128"/>
      <c r="O799" s="128"/>
      <c r="P799" s="128"/>
      <c r="Q799" s="128"/>
      <c r="R799" s="128"/>
      <c r="S799" s="128"/>
      <c r="T799" s="128"/>
      <c r="U799" s="128"/>
      <c r="V799" s="128"/>
      <c r="W799" s="128"/>
      <c r="X799" s="128"/>
      <c r="Y799" s="128"/>
      <c r="Z799" s="128"/>
    </row>
    <row r="800" spans="1:26" ht="13.5" customHeight="1">
      <c r="A800" s="128"/>
      <c r="B800" s="128"/>
      <c r="C800" s="28"/>
      <c r="D800" s="28"/>
      <c r="E800" s="128"/>
      <c r="F800" s="128"/>
      <c r="G800" s="128"/>
      <c r="H800" s="128"/>
      <c r="I800" s="128"/>
      <c r="J800" s="128"/>
      <c r="K800" s="128"/>
      <c r="L800" s="128"/>
      <c r="M800" s="128"/>
      <c r="N800" s="128"/>
      <c r="O800" s="128"/>
      <c r="P800" s="128"/>
      <c r="Q800" s="128"/>
      <c r="R800" s="128"/>
      <c r="S800" s="128"/>
      <c r="T800" s="128"/>
      <c r="U800" s="128"/>
      <c r="V800" s="128"/>
      <c r="W800" s="128"/>
      <c r="X800" s="128"/>
      <c r="Y800" s="128"/>
      <c r="Z800" s="128"/>
    </row>
    <row r="801" spans="1:26" ht="13.5" customHeight="1">
      <c r="A801" s="128"/>
      <c r="B801" s="128"/>
      <c r="C801" s="28"/>
      <c r="D801" s="28"/>
      <c r="E801" s="128"/>
      <c r="F801" s="128"/>
      <c r="G801" s="128"/>
      <c r="H801" s="128"/>
      <c r="I801" s="128"/>
      <c r="J801" s="128"/>
      <c r="K801" s="128"/>
      <c r="L801" s="128"/>
      <c r="M801" s="128"/>
      <c r="N801" s="128"/>
      <c r="O801" s="128"/>
      <c r="P801" s="128"/>
      <c r="Q801" s="128"/>
      <c r="R801" s="128"/>
      <c r="S801" s="128"/>
      <c r="T801" s="128"/>
      <c r="U801" s="128"/>
      <c r="V801" s="128"/>
      <c r="W801" s="128"/>
      <c r="X801" s="128"/>
      <c r="Y801" s="128"/>
      <c r="Z801" s="128"/>
    </row>
    <row r="802" spans="1:26" ht="13.5" customHeight="1">
      <c r="A802" s="128"/>
      <c r="B802" s="128"/>
      <c r="C802" s="28"/>
      <c r="D802" s="28"/>
      <c r="E802" s="128"/>
      <c r="F802" s="128"/>
      <c r="G802" s="128"/>
      <c r="H802" s="128"/>
      <c r="I802" s="128"/>
      <c r="J802" s="128"/>
      <c r="K802" s="128"/>
      <c r="L802" s="128"/>
      <c r="M802" s="128"/>
      <c r="N802" s="128"/>
      <c r="O802" s="128"/>
      <c r="P802" s="128"/>
      <c r="Q802" s="128"/>
      <c r="R802" s="128"/>
      <c r="S802" s="128"/>
      <c r="T802" s="128"/>
      <c r="U802" s="128"/>
      <c r="V802" s="128"/>
      <c r="W802" s="128"/>
      <c r="X802" s="128"/>
      <c r="Y802" s="128"/>
      <c r="Z802" s="128"/>
    </row>
    <row r="803" spans="1:26" ht="13.5" customHeight="1">
      <c r="A803" s="128"/>
      <c r="B803" s="128"/>
      <c r="C803" s="28"/>
      <c r="D803" s="28"/>
      <c r="E803" s="128"/>
      <c r="F803" s="128"/>
      <c r="G803" s="128"/>
      <c r="H803" s="128"/>
      <c r="I803" s="128"/>
      <c r="J803" s="128"/>
      <c r="K803" s="128"/>
      <c r="L803" s="128"/>
      <c r="M803" s="128"/>
      <c r="N803" s="128"/>
      <c r="O803" s="128"/>
      <c r="P803" s="128"/>
      <c r="Q803" s="128"/>
      <c r="R803" s="128"/>
      <c r="S803" s="128"/>
      <c r="T803" s="128"/>
      <c r="U803" s="128"/>
      <c r="V803" s="128"/>
      <c r="W803" s="128"/>
      <c r="X803" s="128"/>
      <c r="Y803" s="128"/>
      <c r="Z803" s="128"/>
    </row>
    <row r="804" spans="1:26" ht="13.5" customHeight="1">
      <c r="A804" s="128"/>
      <c r="B804" s="128"/>
      <c r="C804" s="28"/>
      <c r="D804" s="28"/>
      <c r="E804" s="128"/>
      <c r="F804" s="128"/>
      <c r="G804" s="128"/>
      <c r="H804" s="128"/>
      <c r="I804" s="128"/>
      <c r="J804" s="128"/>
      <c r="K804" s="128"/>
      <c r="L804" s="128"/>
      <c r="M804" s="128"/>
      <c r="N804" s="128"/>
      <c r="O804" s="128"/>
      <c r="P804" s="128"/>
      <c r="Q804" s="128"/>
      <c r="R804" s="128"/>
      <c r="S804" s="128"/>
      <c r="T804" s="128"/>
      <c r="U804" s="128"/>
      <c r="V804" s="128"/>
      <c r="W804" s="128"/>
      <c r="X804" s="128"/>
      <c r="Y804" s="128"/>
      <c r="Z804" s="128"/>
    </row>
    <row r="805" spans="1:26" ht="13.5" customHeight="1">
      <c r="A805" s="128"/>
      <c r="B805" s="128"/>
      <c r="C805" s="28"/>
      <c r="D805" s="28"/>
      <c r="E805" s="128"/>
      <c r="F805" s="128"/>
      <c r="G805" s="128"/>
      <c r="H805" s="128"/>
      <c r="I805" s="128"/>
      <c r="J805" s="128"/>
      <c r="K805" s="128"/>
      <c r="L805" s="128"/>
      <c r="M805" s="128"/>
      <c r="N805" s="128"/>
      <c r="O805" s="128"/>
      <c r="P805" s="128"/>
      <c r="Q805" s="128"/>
      <c r="R805" s="128"/>
      <c r="S805" s="128"/>
      <c r="T805" s="128"/>
      <c r="U805" s="128"/>
      <c r="V805" s="128"/>
      <c r="W805" s="128"/>
      <c r="X805" s="128"/>
      <c r="Y805" s="128"/>
      <c r="Z805" s="128"/>
    </row>
    <row r="806" spans="1:26" ht="13.5" customHeight="1">
      <c r="A806" s="128"/>
      <c r="B806" s="128"/>
      <c r="C806" s="28"/>
      <c r="D806" s="28"/>
      <c r="E806" s="128"/>
      <c r="F806" s="128"/>
      <c r="G806" s="128"/>
      <c r="H806" s="128"/>
      <c r="I806" s="128"/>
      <c r="J806" s="128"/>
      <c r="K806" s="128"/>
      <c r="L806" s="128"/>
      <c r="M806" s="128"/>
      <c r="N806" s="128"/>
      <c r="O806" s="128"/>
      <c r="P806" s="128"/>
      <c r="Q806" s="128"/>
      <c r="R806" s="128"/>
      <c r="S806" s="128"/>
      <c r="T806" s="128"/>
      <c r="U806" s="128"/>
      <c r="V806" s="128"/>
      <c r="W806" s="128"/>
      <c r="X806" s="128"/>
      <c r="Y806" s="128"/>
      <c r="Z806" s="128"/>
    </row>
    <row r="807" spans="1:26" ht="13.5" customHeight="1">
      <c r="A807" s="128"/>
      <c r="B807" s="128"/>
      <c r="C807" s="28"/>
      <c r="D807" s="28"/>
      <c r="E807" s="128"/>
      <c r="F807" s="128"/>
      <c r="G807" s="128"/>
      <c r="H807" s="128"/>
      <c r="I807" s="128"/>
      <c r="J807" s="128"/>
      <c r="K807" s="128"/>
      <c r="L807" s="128"/>
      <c r="M807" s="128"/>
      <c r="N807" s="128"/>
      <c r="O807" s="128"/>
      <c r="P807" s="128"/>
      <c r="Q807" s="128"/>
      <c r="R807" s="128"/>
      <c r="S807" s="128"/>
      <c r="T807" s="128"/>
      <c r="U807" s="128"/>
      <c r="V807" s="128"/>
      <c r="W807" s="128"/>
      <c r="X807" s="128"/>
      <c r="Y807" s="128"/>
      <c r="Z807" s="128"/>
    </row>
    <row r="808" spans="1:26" ht="13.5" customHeight="1">
      <c r="A808" s="128"/>
      <c r="B808" s="128"/>
      <c r="C808" s="28"/>
      <c r="D808" s="28"/>
      <c r="E808" s="128"/>
      <c r="F808" s="128"/>
      <c r="G808" s="128"/>
      <c r="H808" s="128"/>
      <c r="I808" s="128"/>
      <c r="J808" s="128"/>
      <c r="K808" s="128"/>
      <c r="L808" s="128"/>
      <c r="M808" s="128"/>
      <c r="N808" s="128"/>
      <c r="O808" s="128"/>
      <c r="P808" s="128"/>
      <c r="Q808" s="128"/>
      <c r="R808" s="128"/>
      <c r="S808" s="128"/>
      <c r="T808" s="128"/>
      <c r="U808" s="128"/>
      <c r="V808" s="128"/>
      <c r="W808" s="128"/>
      <c r="X808" s="128"/>
      <c r="Y808" s="128"/>
      <c r="Z808" s="128"/>
    </row>
    <row r="809" spans="1:26" ht="13.5" customHeight="1">
      <c r="A809" s="128"/>
      <c r="B809" s="128"/>
      <c r="C809" s="28"/>
      <c r="D809" s="28"/>
      <c r="E809" s="128"/>
      <c r="F809" s="128"/>
      <c r="G809" s="128"/>
      <c r="H809" s="128"/>
      <c r="I809" s="128"/>
      <c r="J809" s="128"/>
      <c r="K809" s="128"/>
      <c r="L809" s="128"/>
      <c r="M809" s="128"/>
      <c r="N809" s="128"/>
      <c r="O809" s="128"/>
      <c r="P809" s="128"/>
      <c r="Q809" s="128"/>
      <c r="R809" s="128"/>
      <c r="S809" s="128"/>
      <c r="T809" s="128"/>
      <c r="U809" s="128"/>
      <c r="V809" s="128"/>
      <c r="W809" s="128"/>
      <c r="X809" s="128"/>
      <c r="Y809" s="128"/>
      <c r="Z809" s="128"/>
    </row>
    <row r="810" spans="1:26" ht="13.5" customHeight="1">
      <c r="A810" s="128"/>
      <c r="B810" s="128"/>
      <c r="C810" s="28"/>
      <c r="D810" s="28"/>
      <c r="E810" s="128"/>
      <c r="F810" s="128"/>
      <c r="G810" s="128"/>
      <c r="H810" s="128"/>
      <c r="I810" s="128"/>
      <c r="J810" s="128"/>
      <c r="K810" s="128"/>
      <c r="L810" s="128"/>
      <c r="M810" s="128"/>
      <c r="N810" s="128"/>
      <c r="O810" s="128"/>
      <c r="P810" s="128"/>
      <c r="Q810" s="128"/>
      <c r="R810" s="128"/>
      <c r="S810" s="128"/>
      <c r="T810" s="128"/>
      <c r="U810" s="128"/>
      <c r="V810" s="128"/>
      <c r="W810" s="128"/>
      <c r="X810" s="128"/>
      <c r="Y810" s="128"/>
      <c r="Z810" s="128"/>
    </row>
    <row r="811" spans="1:26" ht="13.5" customHeight="1">
      <c r="A811" s="128"/>
      <c r="B811" s="128"/>
      <c r="C811" s="28"/>
      <c r="D811" s="28"/>
      <c r="E811" s="128"/>
      <c r="F811" s="128"/>
      <c r="G811" s="128"/>
      <c r="H811" s="128"/>
      <c r="I811" s="128"/>
      <c r="J811" s="128"/>
      <c r="K811" s="128"/>
      <c r="L811" s="128"/>
      <c r="M811" s="128"/>
      <c r="N811" s="128"/>
      <c r="O811" s="128"/>
      <c r="P811" s="128"/>
      <c r="Q811" s="128"/>
      <c r="R811" s="128"/>
      <c r="S811" s="128"/>
      <c r="T811" s="128"/>
      <c r="U811" s="128"/>
      <c r="V811" s="128"/>
      <c r="W811" s="128"/>
      <c r="X811" s="128"/>
      <c r="Y811" s="128"/>
      <c r="Z811" s="128"/>
    </row>
    <row r="812" spans="1:26" ht="13.5" customHeight="1">
      <c r="A812" s="128"/>
      <c r="B812" s="128"/>
      <c r="C812" s="28"/>
      <c r="D812" s="28"/>
      <c r="E812" s="128"/>
      <c r="F812" s="128"/>
      <c r="G812" s="128"/>
      <c r="H812" s="128"/>
      <c r="I812" s="128"/>
      <c r="J812" s="128"/>
      <c r="K812" s="128"/>
      <c r="L812" s="128"/>
      <c r="M812" s="128"/>
      <c r="N812" s="128"/>
      <c r="O812" s="128"/>
      <c r="P812" s="128"/>
      <c r="Q812" s="128"/>
      <c r="R812" s="128"/>
      <c r="S812" s="128"/>
      <c r="T812" s="128"/>
      <c r="U812" s="128"/>
      <c r="V812" s="128"/>
      <c r="W812" s="128"/>
      <c r="X812" s="128"/>
      <c r="Y812" s="128"/>
      <c r="Z812" s="128"/>
    </row>
    <row r="813" spans="1:26" ht="13.5" customHeight="1">
      <c r="A813" s="128"/>
      <c r="B813" s="128"/>
      <c r="C813" s="28"/>
      <c r="D813" s="28"/>
      <c r="E813" s="128"/>
      <c r="F813" s="128"/>
      <c r="G813" s="128"/>
      <c r="H813" s="128"/>
      <c r="I813" s="128"/>
      <c r="J813" s="128"/>
      <c r="K813" s="128"/>
      <c r="L813" s="128"/>
      <c r="M813" s="128"/>
      <c r="N813" s="128"/>
      <c r="O813" s="128"/>
      <c r="P813" s="128"/>
      <c r="Q813" s="128"/>
      <c r="R813" s="128"/>
      <c r="S813" s="128"/>
      <c r="T813" s="128"/>
      <c r="U813" s="128"/>
      <c r="V813" s="128"/>
      <c r="W813" s="128"/>
      <c r="X813" s="128"/>
      <c r="Y813" s="128"/>
      <c r="Z813" s="128"/>
    </row>
    <row r="814" spans="1:26" ht="13.5" customHeight="1">
      <c r="A814" s="128"/>
      <c r="B814" s="128"/>
      <c r="C814" s="28"/>
      <c r="D814" s="28"/>
      <c r="E814" s="128"/>
      <c r="F814" s="128"/>
      <c r="G814" s="128"/>
      <c r="H814" s="128"/>
      <c r="I814" s="128"/>
      <c r="J814" s="128"/>
      <c r="K814" s="128"/>
      <c r="L814" s="128"/>
      <c r="M814" s="128"/>
      <c r="N814" s="128"/>
      <c r="O814" s="128"/>
      <c r="P814" s="128"/>
      <c r="Q814" s="128"/>
      <c r="R814" s="128"/>
      <c r="S814" s="128"/>
      <c r="T814" s="128"/>
      <c r="U814" s="128"/>
      <c r="V814" s="128"/>
      <c r="W814" s="128"/>
      <c r="X814" s="128"/>
      <c r="Y814" s="128"/>
      <c r="Z814" s="128"/>
    </row>
    <row r="815" spans="1:26" ht="13.5" customHeight="1">
      <c r="A815" s="128"/>
      <c r="B815" s="128"/>
      <c r="C815" s="28"/>
      <c r="D815" s="28"/>
      <c r="E815" s="128"/>
      <c r="F815" s="128"/>
      <c r="G815" s="128"/>
      <c r="H815" s="128"/>
      <c r="I815" s="128"/>
      <c r="J815" s="128"/>
      <c r="K815" s="128"/>
      <c r="L815" s="128"/>
      <c r="M815" s="128"/>
      <c r="N815" s="128"/>
      <c r="O815" s="128"/>
      <c r="P815" s="128"/>
      <c r="Q815" s="128"/>
      <c r="R815" s="128"/>
      <c r="S815" s="128"/>
      <c r="T815" s="128"/>
      <c r="U815" s="128"/>
      <c r="V815" s="128"/>
      <c r="W815" s="128"/>
      <c r="X815" s="128"/>
      <c r="Y815" s="128"/>
      <c r="Z815" s="128"/>
    </row>
    <row r="816" spans="1:26" ht="13.5" customHeight="1">
      <c r="A816" s="128"/>
      <c r="B816" s="128"/>
      <c r="C816" s="28"/>
      <c r="D816" s="28"/>
      <c r="E816" s="128"/>
      <c r="F816" s="128"/>
      <c r="G816" s="128"/>
      <c r="H816" s="128"/>
      <c r="I816" s="128"/>
      <c r="J816" s="128"/>
      <c r="K816" s="128"/>
      <c r="L816" s="128"/>
      <c r="M816" s="128"/>
      <c r="N816" s="128"/>
      <c r="O816" s="128"/>
      <c r="P816" s="128"/>
      <c r="Q816" s="128"/>
      <c r="R816" s="128"/>
      <c r="S816" s="128"/>
      <c r="T816" s="128"/>
      <c r="U816" s="128"/>
      <c r="V816" s="128"/>
      <c r="W816" s="128"/>
      <c r="X816" s="128"/>
      <c r="Y816" s="128"/>
      <c r="Z816" s="128"/>
    </row>
    <row r="817" spans="1:26" ht="13.5" customHeight="1">
      <c r="A817" s="128"/>
      <c r="B817" s="128"/>
      <c r="C817" s="28"/>
      <c r="D817" s="28"/>
      <c r="E817" s="128"/>
      <c r="F817" s="128"/>
      <c r="G817" s="128"/>
      <c r="H817" s="128"/>
      <c r="I817" s="128"/>
      <c r="J817" s="128"/>
      <c r="K817" s="128"/>
      <c r="L817" s="128"/>
      <c r="M817" s="128"/>
      <c r="N817" s="128"/>
      <c r="O817" s="128"/>
      <c r="P817" s="128"/>
      <c r="Q817" s="128"/>
      <c r="R817" s="128"/>
      <c r="S817" s="128"/>
      <c r="T817" s="128"/>
      <c r="U817" s="128"/>
      <c r="V817" s="128"/>
      <c r="W817" s="128"/>
      <c r="X817" s="128"/>
      <c r="Y817" s="128"/>
      <c r="Z817" s="128"/>
    </row>
    <row r="818" spans="1:26" ht="13.5" customHeight="1">
      <c r="A818" s="128"/>
      <c r="B818" s="128"/>
      <c r="C818" s="28"/>
      <c r="D818" s="28"/>
      <c r="E818" s="128"/>
      <c r="F818" s="128"/>
      <c r="G818" s="128"/>
      <c r="H818" s="128"/>
      <c r="I818" s="128"/>
      <c r="J818" s="128"/>
      <c r="K818" s="128"/>
      <c r="L818" s="128"/>
      <c r="M818" s="128"/>
      <c r="N818" s="128"/>
      <c r="O818" s="128"/>
      <c r="P818" s="128"/>
      <c r="Q818" s="128"/>
      <c r="R818" s="128"/>
      <c r="S818" s="128"/>
      <c r="T818" s="128"/>
      <c r="U818" s="128"/>
      <c r="V818" s="128"/>
      <c r="W818" s="128"/>
      <c r="X818" s="128"/>
      <c r="Y818" s="128"/>
      <c r="Z818" s="128"/>
    </row>
    <row r="819" spans="1:26" ht="13.5" customHeight="1">
      <c r="A819" s="128"/>
      <c r="B819" s="128"/>
      <c r="C819" s="28"/>
      <c r="D819" s="28"/>
      <c r="E819" s="128"/>
      <c r="F819" s="128"/>
      <c r="G819" s="128"/>
      <c r="H819" s="128"/>
      <c r="I819" s="128"/>
      <c r="J819" s="128"/>
      <c r="K819" s="128"/>
      <c r="L819" s="128"/>
      <c r="M819" s="128"/>
      <c r="N819" s="128"/>
      <c r="O819" s="128"/>
      <c r="P819" s="128"/>
      <c r="Q819" s="128"/>
      <c r="R819" s="128"/>
      <c r="S819" s="128"/>
      <c r="T819" s="128"/>
      <c r="U819" s="128"/>
      <c r="V819" s="128"/>
      <c r="W819" s="128"/>
      <c r="X819" s="128"/>
      <c r="Y819" s="128"/>
      <c r="Z819" s="128"/>
    </row>
    <row r="820" spans="1:26" ht="13.5" customHeight="1">
      <c r="A820" s="128"/>
      <c r="B820" s="128"/>
      <c r="C820" s="28"/>
      <c r="D820" s="28"/>
      <c r="E820" s="128"/>
      <c r="F820" s="128"/>
      <c r="G820" s="128"/>
      <c r="H820" s="128"/>
      <c r="I820" s="128"/>
      <c r="J820" s="128"/>
      <c r="K820" s="128"/>
      <c r="L820" s="128"/>
      <c r="M820" s="128"/>
      <c r="N820" s="128"/>
      <c r="O820" s="128"/>
      <c r="P820" s="128"/>
      <c r="Q820" s="128"/>
      <c r="R820" s="128"/>
      <c r="S820" s="128"/>
      <c r="T820" s="128"/>
      <c r="U820" s="128"/>
      <c r="V820" s="128"/>
      <c r="W820" s="128"/>
      <c r="X820" s="128"/>
      <c r="Y820" s="128"/>
      <c r="Z820" s="128"/>
    </row>
    <row r="821" spans="1:26" ht="13.5" customHeight="1">
      <c r="A821" s="128"/>
      <c r="B821" s="128"/>
      <c r="C821" s="28"/>
      <c r="D821" s="28"/>
      <c r="E821" s="128"/>
      <c r="F821" s="128"/>
      <c r="G821" s="128"/>
      <c r="H821" s="128"/>
      <c r="I821" s="128"/>
      <c r="J821" s="128"/>
      <c r="K821" s="128"/>
      <c r="L821" s="128"/>
      <c r="M821" s="128"/>
      <c r="N821" s="128"/>
      <c r="O821" s="128"/>
      <c r="P821" s="128"/>
      <c r="Q821" s="128"/>
      <c r="R821" s="128"/>
      <c r="S821" s="128"/>
      <c r="T821" s="128"/>
      <c r="U821" s="128"/>
      <c r="V821" s="128"/>
      <c r="W821" s="128"/>
      <c r="X821" s="128"/>
      <c r="Y821" s="128"/>
      <c r="Z821" s="128"/>
    </row>
    <row r="822" spans="1:26" ht="13.5" customHeight="1">
      <c r="A822" s="128"/>
      <c r="B822" s="128"/>
      <c r="C822" s="28"/>
      <c r="D822" s="28"/>
      <c r="E822" s="128"/>
      <c r="F822" s="128"/>
      <c r="G822" s="128"/>
      <c r="H822" s="128"/>
      <c r="I822" s="128"/>
      <c r="J822" s="128"/>
      <c r="K822" s="128"/>
      <c r="L822" s="128"/>
      <c r="M822" s="128"/>
      <c r="N822" s="128"/>
      <c r="O822" s="128"/>
      <c r="P822" s="128"/>
      <c r="Q822" s="128"/>
      <c r="R822" s="128"/>
      <c r="S822" s="128"/>
      <c r="T822" s="128"/>
      <c r="U822" s="128"/>
      <c r="V822" s="128"/>
      <c r="W822" s="128"/>
      <c r="X822" s="128"/>
      <c r="Y822" s="128"/>
      <c r="Z822" s="128"/>
    </row>
    <row r="823" spans="1:26" ht="13.5" customHeight="1">
      <c r="A823" s="128"/>
      <c r="B823" s="128"/>
      <c r="C823" s="28"/>
      <c r="D823" s="28"/>
      <c r="E823" s="128"/>
      <c r="F823" s="128"/>
      <c r="G823" s="128"/>
      <c r="H823" s="128"/>
      <c r="I823" s="128"/>
      <c r="J823" s="128"/>
      <c r="K823" s="128"/>
      <c r="L823" s="128"/>
      <c r="M823" s="128"/>
      <c r="N823" s="128"/>
      <c r="O823" s="128"/>
      <c r="P823" s="128"/>
      <c r="Q823" s="128"/>
      <c r="R823" s="128"/>
      <c r="S823" s="128"/>
      <c r="T823" s="128"/>
      <c r="U823" s="128"/>
      <c r="V823" s="128"/>
      <c r="W823" s="128"/>
      <c r="X823" s="128"/>
      <c r="Y823" s="128"/>
      <c r="Z823" s="128"/>
    </row>
    <row r="824" spans="1:26" ht="13.5" customHeight="1">
      <c r="A824" s="128"/>
      <c r="B824" s="128"/>
      <c r="C824" s="28"/>
      <c r="D824" s="28"/>
      <c r="E824" s="128"/>
      <c r="F824" s="128"/>
      <c r="G824" s="128"/>
      <c r="H824" s="128"/>
      <c r="I824" s="128"/>
      <c r="J824" s="128"/>
      <c r="K824" s="128"/>
      <c r="L824" s="128"/>
      <c r="M824" s="128"/>
      <c r="N824" s="128"/>
      <c r="O824" s="128"/>
      <c r="P824" s="128"/>
      <c r="Q824" s="128"/>
      <c r="R824" s="128"/>
      <c r="S824" s="128"/>
      <c r="T824" s="128"/>
      <c r="U824" s="128"/>
      <c r="V824" s="128"/>
      <c r="W824" s="128"/>
      <c r="X824" s="128"/>
      <c r="Y824" s="128"/>
      <c r="Z824" s="128"/>
    </row>
    <row r="825" spans="1:26" ht="13.5" customHeight="1">
      <c r="A825" s="128"/>
      <c r="B825" s="128"/>
      <c r="C825" s="28"/>
      <c r="D825" s="28"/>
      <c r="E825" s="128"/>
      <c r="F825" s="128"/>
      <c r="G825" s="128"/>
      <c r="H825" s="128"/>
      <c r="I825" s="128"/>
      <c r="J825" s="128"/>
      <c r="K825" s="128"/>
      <c r="L825" s="128"/>
      <c r="M825" s="128"/>
      <c r="N825" s="128"/>
      <c r="O825" s="128"/>
      <c r="P825" s="128"/>
      <c r="Q825" s="128"/>
      <c r="R825" s="128"/>
      <c r="S825" s="128"/>
      <c r="T825" s="128"/>
      <c r="U825" s="128"/>
      <c r="V825" s="128"/>
      <c r="W825" s="128"/>
      <c r="X825" s="128"/>
      <c r="Y825" s="128"/>
      <c r="Z825" s="128"/>
    </row>
    <row r="826" spans="1:26" ht="13.5" customHeight="1">
      <c r="A826" s="128"/>
      <c r="B826" s="128"/>
      <c r="C826" s="28"/>
      <c r="D826" s="28"/>
      <c r="E826" s="128"/>
      <c r="F826" s="128"/>
      <c r="G826" s="128"/>
      <c r="H826" s="128"/>
      <c r="I826" s="128"/>
      <c r="J826" s="128"/>
      <c r="K826" s="128"/>
      <c r="L826" s="128"/>
      <c r="M826" s="128"/>
      <c r="N826" s="128"/>
      <c r="O826" s="128"/>
      <c r="P826" s="128"/>
      <c r="Q826" s="128"/>
      <c r="R826" s="128"/>
      <c r="S826" s="128"/>
      <c r="T826" s="128"/>
      <c r="U826" s="128"/>
      <c r="V826" s="128"/>
      <c r="W826" s="128"/>
      <c r="X826" s="128"/>
      <c r="Y826" s="128"/>
      <c r="Z826" s="128"/>
    </row>
    <row r="827" spans="1:26" ht="13.5" customHeight="1">
      <c r="A827" s="128"/>
      <c r="B827" s="128"/>
      <c r="C827" s="28"/>
      <c r="D827" s="28"/>
      <c r="E827" s="128"/>
      <c r="F827" s="128"/>
      <c r="G827" s="128"/>
      <c r="H827" s="128"/>
      <c r="I827" s="128"/>
      <c r="J827" s="128"/>
      <c r="K827" s="128"/>
      <c r="L827" s="128"/>
      <c r="M827" s="128"/>
      <c r="N827" s="128"/>
      <c r="O827" s="128"/>
      <c r="P827" s="128"/>
      <c r="Q827" s="128"/>
      <c r="R827" s="128"/>
      <c r="S827" s="128"/>
      <c r="T827" s="128"/>
      <c r="U827" s="128"/>
      <c r="V827" s="128"/>
      <c r="W827" s="128"/>
      <c r="X827" s="128"/>
      <c r="Y827" s="128"/>
      <c r="Z827" s="128"/>
    </row>
    <row r="828" spans="1:26" ht="13.5" customHeight="1">
      <c r="A828" s="128"/>
      <c r="B828" s="128"/>
      <c r="C828" s="28"/>
      <c r="D828" s="28"/>
      <c r="E828" s="128"/>
      <c r="F828" s="128"/>
      <c r="G828" s="128"/>
      <c r="H828" s="128"/>
      <c r="I828" s="128"/>
      <c r="J828" s="128"/>
      <c r="K828" s="128"/>
      <c r="L828" s="128"/>
      <c r="M828" s="128"/>
      <c r="N828" s="128"/>
      <c r="O828" s="128"/>
      <c r="P828" s="128"/>
      <c r="Q828" s="128"/>
      <c r="R828" s="128"/>
      <c r="S828" s="128"/>
      <c r="T828" s="128"/>
      <c r="U828" s="128"/>
      <c r="V828" s="128"/>
      <c r="W828" s="128"/>
      <c r="X828" s="128"/>
      <c r="Y828" s="128"/>
      <c r="Z828" s="128"/>
    </row>
    <row r="829" spans="1:26" ht="13.5" customHeight="1">
      <c r="A829" s="128"/>
      <c r="B829" s="128"/>
      <c r="C829" s="28"/>
      <c r="D829" s="28"/>
      <c r="E829" s="128"/>
      <c r="F829" s="128"/>
      <c r="G829" s="128"/>
      <c r="H829" s="128"/>
      <c r="I829" s="128"/>
      <c r="J829" s="128"/>
      <c r="K829" s="128"/>
      <c r="L829" s="128"/>
      <c r="M829" s="128"/>
      <c r="N829" s="128"/>
      <c r="O829" s="128"/>
      <c r="P829" s="128"/>
      <c r="Q829" s="128"/>
      <c r="R829" s="128"/>
      <c r="S829" s="128"/>
      <c r="T829" s="128"/>
      <c r="U829" s="128"/>
      <c r="V829" s="128"/>
      <c r="W829" s="128"/>
      <c r="X829" s="128"/>
      <c r="Y829" s="128"/>
      <c r="Z829" s="128"/>
    </row>
    <row r="830" spans="1:26" ht="13.5" customHeight="1">
      <c r="A830" s="128"/>
      <c r="B830" s="128"/>
      <c r="C830" s="28"/>
      <c r="D830" s="28"/>
      <c r="E830" s="128"/>
      <c r="F830" s="128"/>
      <c r="G830" s="128"/>
      <c r="H830" s="128"/>
      <c r="I830" s="128"/>
      <c r="J830" s="128"/>
      <c r="K830" s="128"/>
      <c r="L830" s="128"/>
      <c r="M830" s="128"/>
      <c r="N830" s="128"/>
      <c r="O830" s="128"/>
      <c r="P830" s="128"/>
      <c r="Q830" s="128"/>
      <c r="R830" s="128"/>
      <c r="S830" s="128"/>
      <c r="T830" s="128"/>
      <c r="U830" s="128"/>
      <c r="V830" s="128"/>
      <c r="W830" s="128"/>
      <c r="X830" s="128"/>
      <c r="Y830" s="128"/>
      <c r="Z830" s="128"/>
    </row>
    <row r="831" spans="1:26" ht="13.5" customHeight="1">
      <c r="A831" s="128"/>
      <c r="B831" s="128"/>
      <c r="C831" s="28"/>
      <c r="D831" s="28"/>
      <c r="E831" s="128"/>
      <c r="F831" s="128"/>
      <c r="G831" s="128"/>
      <c r="H831" s="128"/>
      <c r="I831" s="128"/>
      <c r="J831" s="128"/>
      <c r="K831" s="128"/>
      <c r="L831" s="128"/>
      <c r="M831" s="128"/>
      <c r="N831" s="128"/>
      <c r="O831" s="128"/>
      <c r="P831" s="128"/>
      <c r="Q831" s="128"/>
      <c r="R831" s="128"/>
      <c r="S831" s="128"/>
      <c r="T831" s="128"/>
      <c r="U831" s="128"/>
      <c r="V831" s="128"/>
      <c r="W831" s="128"/>
      <c r="X831" s="128"/>
      <c r="Y831" s="128"/>
      <c r="Z831" s="128"/>
    </row>
    <row r="832" spans="1:26" ht="13.5" customHeight="1">
      <c r="A832" s="128"/>
      <c r="B832" s="128"/>
      <c r="C832" s="28"/>
      <c r="D832" s="28"/>
      <c r="E832" s="128"/>
      <c r="F832" s="128"/>
      <c r="G832" s="128"/>
      <c r="H832" s="128"/>
      <c r="I832" s="128"/>
      <c r="J832" s="128"/>
      <c r="K832" s="128"/>
      <c r="L832" s="128"/>
      <c r="M832" s="128"/>
      <c r="N832" s="128"/>
      <c r="O832" s="128"/>
      <c r="P832" s="128"/>
      <c r="Q832" s="128"/>
      <c r="R832" s="128"/>
      <c r="S832" s="128"/>
      <c r="T832" s="128"/>
      <c r="U832" s="128"/>
      <c r="V832" s="128"/>
      <c r="W832" s="128"/>
      <c r="X832" s="128"/>
      <c r="Y832" s="128"/>
      <c r="Z832" s="128"/>
    </row>
    <row r="833" spans="1:26" ht="13.5" customHeight="1">
      <c r="A833" s="128"/>
      <c r="B833" s="128"/>
      <c r="C833" s="28"/>
      <c r="D833" s="28"/>
      <c r="E833" s="128"/>
      <c r="F833" s="128"/>
      <c r="G833" s="128"/>
      <c r="H833" s="128"/>
      <c r="I833" s="128"/>
      <c r="J833" s="128"/>
      <c r="K833" s="128"/>
      <c r="L833" s="128"/>
      <c r="M833" s="128"/>
      <c r="N833" s="128"/>
      <c r="O833" s="128"/>
      <c r="P833" s="128"/>
      <c r="Q833" s="128"/>
      <c r="R833" s="128"/>
      <c r="S833" s="128"/>
      <c r="T833" s="128"/>
      <c r="U833" s="128"/>
      <c r="V833" s="128"/>
      <c r="W833" s="128"/>
      <c r="X833" s="128"/>
      <c r="Y833" s="128"/>
      <c r="Z833" s="128"/>
    </row>
    <row r="834" spans="1:26" ht="13.5" customHeight="1">
      <c r="A834" s="128"/>
      <c r="B834" s="128"/>
      <c r="C834" s="28"/>
      <c r="D834" s="28"/>
      <c r="E834" s="128"/>
      <c r="F834" s="128"/>
      <c r="G834" s="128"/>
      <c r="H834" s="128"/>
      <c r="I834" s="128"/>
      <c r="J834" s="128"/>
      <c r="K834" s="128"/>
      <c r="L834" s="128"/>
      <c r="M834" s="128"/>
      <c r="N834" s="128"/>
      <c r="O834" s="128"/>
      <c r="P834" s="128"/>
      <c r="Q834" s="128"/>
      <c r="R834" s="128"/>
      <c r="S834" s="128"/>
      <c r="T834" s="128"/>
      <c r="U834" s="128"/>
      <c r="V834" s="128"/>
      <c r="W834" s="128"/>
      <c r="X834" s="128"/>
      <c r="Y834" s="128"/>
      <c r="Z834" s="128"/>
    </row>
    <row r="835" spans="1:26" ht="13.5" customHeight="1">
      <c r="A835" s="128"/>
      <c r="B835" s="128"/>
      <c r="C835" s="28"/>
      <c r="D835" s="28"/>
      <c r="E835" s="128"/>
      <c r="F835" s="128"/>
      <c r="G835" s="128"/>
      <c r="H835" s="128"/>
      <c r="I835" s="128"/>
      <c r="J835" s="128"/>
      <c r="K835" s="128"/>
      <c r="L835" s="128"/>
      <c r="M835" s="128"/>
      <c r="N835" s="128"/>
      <c r="O835" s="128"/>
      <c r="P835" s="128"/>
      <c r="Q835" s="128"/>
      <c r="R835" s="128"/>
      <c r="S835" s="128"/>
      <c r="T835" s="128"/>
      <c r="U835" s="128"/>
      <c r="V835" s="128"/>
      <c r="W835" s="128"/>
      <c r="X835" s="128"/>
      <c r="Y835" s="128"/>
      <c r="Z835" s="128"/>
    </row>
    <row r="836" spans="1:26" ht="13.5" customHeight="1">
      <c r="A836" s="128"/>
      <c r="B836" s="128"/>
      <c r="C836" s="28"/>
      <c r="D836" s="28"/>
      <c r="E836" s="128"/>
      <c r="F836" s="128"/>
      <c r="G836" s="128"/>
      <c r="H836" s="128"/>
      <c r="I836" s="128"/>
      <c r="J836" s="128"/>
      <c r="K836" s="128"/>
      <c r="L836" s="128"/>
      <c r="M836" s="128"/>
      <c r="N836" s="128"/>
      <c r="O836" s="128"/>
      <c r="P836" s="128"/>
      <c r="Q836" s="128"/>
      <c r="R836" s="128"/>
      <c r="S836" s="128"/>
      <c r="T836" s="128"/>
      <c r="U836" s="128"/>
      <c r="V836" s="128"/>
      <c r="W836" s="128"/>
      <c r="X836" s="128"/>
      <c r="Y836" s="128"/>
      <c r="Z836" s="128"/>
    </row>
    <row r="837" spans="1:26" ht="13.5" customHeight="1">
      <c r="A837" s="128"/>
      <c r="B837" s="128"/>
      <c r="C837" s="28"/>
      <c r="D837" s="28"/>
      <c r="E837" s="128"/>
      <c r="F837" s="128"/>
      <c r="G837" s="128"/>
      <c r="H837" s="128"/>
      <c r="I837" s="128"/>
      <c r="J837" s="128"/>
      <c r="K837" s="128"/>
      <c r="L837" s="128"/>
      <c r="M837" s="128"/>
      <c r="N837" s="128"/>
      <c r="O837" s="128"/>
      <c r="P837" s="128"/>
      <c r="Q837" s="128"/>
      <c r="R837" s="128"/>
      <c r="S837" s="128"/>
      <c r="T837" s="128"/>
      <c r="U837" s="128"/>
      <c r="V837" s="128"/>
      <c r="W837" s="128"/>
      <c r="X837" s="128"/>
      <c r="Y837" s="128"/>
      <c r="Z837" s="128"/>
    </row>
    <row r="838" spans="1:26" ht="13.5" customHeight="1">
      <c r="A838" s="128"/>
      <c r="B838" s="128"/>
      <c r="C838" s="28"/>
      <c r="D838" s="28"/>
      <c r="E838" s="128"/>
      <c r="F838" s="128"/>
      <c r="G838" s="128"/>
      <c r="H838" s="128"/>
      <c r="I838" s="128"/>
      <c r="J838" s="128"/>
      <c r="K838" s="128"/>
      <c r="L838" s="128"/>
      <c r="M838" s="128"/>
      <c r="N838" s="128"/>
      <c r="O838" s="128"/>
      <c r="P838" s="128"/>
      <c r="Q838" s="128"/>
      <c r="R838" s="128"/>
      <c r="S838" s="128"/>
      <c r="T838" s="128"/>
      <c r="U838" s="128"/>
      <c r="V838" s="128"/>
      <c r="W838" s="128"/>
      <c r="X838" s="128"/>
      <c r="Y838" s="128"/>
      <c r="Z838" s="128"/>
    </row>
    <row r="839" spans="1:26" ht="13.5" customHeight="1">
      <c r="A839" s="128"/>
      <c r="B839" s="128"/>
      <c r="C839" s="28"/>
      <c r="D839" s="28"/>
      <c r="E839" s="128"/>
      <c r="F839" s="128"/>
      <c r="G839" s="128"/>
      <c r="H839" s="128"/>
      <c r="I839" s="128"/>
      <c r="J839" s="128"/>
      <c r="K839" s="128"/>
      <c r="L839" s="128"/>
      <c r="M839" s="128"/>
      <c r="N839" s="128"/>
      <c r="O839" s="128"/>
      <c r="P839" s="128"/>
      <c r="Q839" s="128"/>
      <c r="R839" s="128"/>
      <c r="S839" s="128"/>
      <c r="T839" s="128"/>
      <c r="U839" s="128"/>
      <c r="V839" s="128"/>
      <c r="W839" s="128"/>
      <c r="X839" s="128"/>
      <c r="Y839" s="128"/>
      <c r="Z839" s="128"/>
    </row>
    <row r="840" spans="1:26" ht="13.5" customHeight="1">
      <c r="A840" s="128"/>
      <c r="B840" s="128"/>
      <c r="C840" s="28"/>
      <c r="D840" s="28"/>
      <c r="E840" s="128"/>
      <c r="F840" s="128"/>
      <c r="G840" s="128"/>
      <c r="H840" s="128"/>
      <c r="I840" s="128"/>
      <c r="J840" s="128"/>
      <c r="K840" s="128"/>
      <c r="L840" s="128"/>
      <c r="M840" s="128"/>
      <c r="N840" s="128"/>
      <c r="O840" s="128"/>
      <c r="P840" s="128"/>
      <c r="Q840" s="128"/>
      <c r="R840" s="128"/>
      <c r="S840" s="128"/>
      <c r="T840" s="128"/>
      <c r="U840" s="128"/>
      <c r="V840" s="128"/>
      <c r="W840" s="128"/>
      <c r="X840" s="128"/>
      <c r="Y840" s="128"/>
      <c r="Z840" s="128"/>
    </row>
    <row r="841" spans="1:26" ht="13.5" customHeight="1">
      <c r="A841" s="128"/>
      <c r="B841" s="128"/>
      <c r="C841" s="28"/>
      <c r="D841" s="28"/>
      <c r="E841" s="128"/>
      <c r="F841" s="128"/>
      <c r="G841" s="128"/>
      <c r="H841" s="128"/>
      <c r="I841" s="128"/>
      <c r="J841" s="128"/>
      <c r="K841" s="128"/>
      <c r="L841" s="128"/>
      <c r="M841" s="128"/>
      <c r="N841" s="128"/>
      <c r="O841" s="128"/>
      <c r="P841" s="128"/>
      <c r="Q841" s="128"/>
      <c r="R841" s="128"/>
      <c r="S841" s="128"/>
      <c r="T841" s="128"/>
      <c r="U841" s="128"/>
      <c r="V841" s="128"/>
      <c r="W841" s="128"/>
      <c r="X841" s="128"/>
      <c r="Y841" s="128"/>
      <c r="Z841" s="128"/>
    </row>
    <row r="842" spans="1:26" ht="13.5" customHeight="1">
      <c r="A842" s="128"/>
      <c r="B842" s="128"/>
      <c r="C842" s="28"/>
      <c r="D842" s="28"/>
      <c r="E842" s="128"/>
      <c r="F842" s="128"/>
      <c r="G842" s="128"/>
      <c r="H842" s="128"/>
      <c r="I842" s="128"/>
      <c r="J842" s="128"/>
      <c r="K842" s="128"/>
      <c r="L842" s="128"/>
      <c r="M842" s="128"/>
      <c r="N842" s="128"/>
      <c r="O842" s="128"/>
      <c r="P842" s="128"/>
      <c r="Q842" s="128"/>
      <c r="R842" s="128"/>
      <c r="S842" s="128"/>
      <c r="T842" s="128"/>
      <c r="U842" s="128"/>
      <c r="V842" s="128"/>
      <c r="W842" s="128"/>
      <c r="X842" s="128"/>
      <c r="Y842" s="128"/>
      <c r="Z842" s="128"/>
    </row>
    <row r="843" spans="1:26" ht="13.5" customHeight="1">
      <c r="A843" s="128"/>
      <c r="B843" s="128"/>
      <c r="C843" s="28"/>
      <c r="D843" s="28"/>
      <c r="E843" s="128"/>
      <c r="F843" s="128"/>
      <c r="G843" s="128"/>
      <c r="H843" s="128"/>
      <c r="I843" s="128"/>
      <c r="J843" s="128"/>
      <c r="K843" s="128"/>
      <c r="L843" s="128"/>
      <c r="M843" s="128"/>
      <c r="N843" s="128"/>
      <c r="O843" s="128"/>
      <c r="P843" s="128"/>
      <c r="Q843" s="128"/>
      <c r="R843" s="128"/>
      <c r="S843" s="128"/>
      <c r="T843" s="128"/>
      <c r="U843" s="128"/>
      <c r="V843" s="128"/>
      <c r="W843" s="128"/>
      <c r="X843" s="128"/>
      <c r="Y843" s="128"/>
      <c r="Z843" s="128"/>
    </row>
    <row r="844" spans="1:26" ht="13.5" customHeight="1">
      <c r="A844" s="128"/>
      <c r="B844" s="128"/>
      <c r="C844" s="28"/>
      <c r="D844" s="28"/>
      <c r="E844" s="128"/>
      <c r="F844" s="128"/>
      <c r="G844" s="128"/>
      <c r="H844" s="128"/>
      <c r="I844" s="128"/>
      <c r="J844" s="128"/>
      <c r="K844" s="128"/>
      <c r="L844" s="128"/>
      <c r="M844" s="128"/>
      <c r="N844" s="128"/>
      <c r="O844" s="128"/>
      <c r="P844" s="128"/>
      <c r="Q844" s="128"/>
      <c r="R844" s="128"/>
      <c r="S844" s="128"/>
      <c r="T844" s="128"/>
      <c r="U844" s="128"/>
      <c r="V844" s="128"/>
      <c r="W844" s="128"/>
      <c r="X844" s="128"/>
      <c r="Y844" s="128"/>
      <c r="Z844" s="128"/>
    </row>
    <row r="845" spans="1:26" ht="13.5" customHeight="1">
      <c r="A845" s="128"/>
      <c r="B845" s="128"/>
      <c r="C845" s="28"/>
      <c r="D845" s="28"/>
      <c r="E845" s="128"/>
      <c r="F845" s="128"/>
      <c r="G845" s="128"/>
      <c r="H845" s="128"/>
      <c r="I845" s="128"/>
      <c r="J845" s="128"/>
      <c r="K845" s="128"/>
      <c r="L845" s="128"/>
      <c r="M845" s="128"/>
      <c r="N845" s="128"/>
      <c r="O845" s="128"/>
      <c r="P845" s="128"/>
      <c r="Q845" s="128"/>
      <c r="R845" s="128"/>
      <c r="S845" s="128"/>
      <c r="T845" s="128"/>
      <c r="U845" s="128"/>
      <c r="V845" s="128"/>
      <c r="W845" s="128"/>
      <c r="X845" s="128"/>
      <c r="Y845" s="128"/>
      <c r="Z845" s="128"/>
    </row>
    <row r="846" spans="1:26" ht="13.5" customHeight="1">
      <c r="A846" s="128"/>
      <c r="B846" s="128"/>
      <c r="C846" s="28"/>
      <c r="D846" s="28"/>
      <c r="E846" s="128"/>
      <c r="F846" s="128"/>
      <c r="G846" s="128"/>
      <c r="H846" s="128"/>
      <c r="I846" s="128"/>
      <c r="J846" s="128"/>
      <c r="K846" s="128"/>
      <c r="L846" s="128"/>
      <c r="M846" s="128"/>
      <c r="N846" s="128"/>
      <c r="O846" s="128"/>
      <c r="P846" s="128"/>
      <c r="Q846" s="128"/>
      <c r="R846" s="128"/>
      <c r="S846" s="128"/>
      <c r="T846" s="128"/>
      <c r="U846" s="128"/>
      <c r="V846" s="128"/>
      <c r="W846" s="128"/>
      <c r="X846" s="128"/>
      <c r="Y846" s="128"/>
      <c r="Z846" s="128"/>
    </row>
    <row r="847" spans="1:26" ht="13.5" customHeight="1">
      <c r="A847" s="128"/>
      <c r="B847" s="128"/>
      <c r="C847" s="28"/>
      <c r="D847" s="28"/>
      <c r="E847" s="128"/>
      <c r="F847" s="128"/>
      <c r="G847" s="128"/>
      <c r="H847" s="128"/>
      <c r="I847" s="128"/>
      <c r="J847" s="128"/>
      <c r="K847" s="128"/>
      <c r="L847" s="128"/>
      <c r="M847" s="128"/>
      <c r="N847" s="128"/>
      <c r="O847" s="128"/>
      <c r="P847" s="128"/>
      <c r="Q847" s="128"/>
      <c r="R847" s="128"/>
      <c r="S847" s="128"/>
      <c r="T847" s="128"/>
      <c r="U847" s="128"/>
      <c r="V847" s="128"/>
      <c r="W847" s="128"/>
      <c r="X847" s="128"/>
      <c r="Y847" s="128"/>
      <c r="Z847" s="128"/>
    </row>
    <row r="848" spans="1:26" ht="13.5" customHeight="1">
      <c r="A848" s="128"/>
      <c r="B848" s="128"/>
      <c r="C848" s="28"/>
      <c r="D848" s="28"/>
      <c r="E848" s="128"/>
      <c r="F848" s="128"/>
      <c r="G848" s="128"/>
      <c r="H848" s="128"/>
      <c r="I848" s="128"/>
      <c r="J848" s="128"/>
      <c r="K848" s="128"/>
      <c r="L848" s="128"/>
      <c r="M848" s="128"/>
      <c r="N848" s="128"/>
      <c r="O848" s="128"/>
      <c r="P848" s="128"/>
      <c r="Q848" s="128"/>
      <c r="R848" s="128"/>
      <c r="S848" s="128"/>
      <c r="T848" s="128"/>
      <c r="U848" s="128"/>
      <c r="V848" s="128"/>
      <c r="W848" s="128"/>
      <c r="X848" s="128"/>
      <c r="Y848" s="128"/>
      <c r="Z848" s="128"/>
    </row>
    <row r="849" spans="1:26" ht="13.5" customHeight="1">
      <c r="A849" s="128"/>
      <c r="B849" s="128"/>
      <c r="C849" s="28"/>
      <c r="D849" s="28"/>
      <c r="E849" s="128"/>
      <c r="F849" s="128"/>
      <c r="G849" s="128"/>
      <c r="H849" s="128"/>
      <c r="I849" s="128"/>
      <c r="J849" s="128"/>
      <c r="K849" s="128"/>
      <c r="L849" s="128"/>
      <c r="M849" s="128"/>
      <c r="N849" s="128"/>
      <c r="O849" s="128"/>
      <c r="P849" s="128"/>
      <c r="Q849" s="128"/>
      <c r="R849" s="128"/>
      <c r="S849" s="128"/>
      <c r="T849" s="128"/>
      <c r="U849" s="128"/>
      <c r="V849" s="128"/>
      <c r="W849" s="128"/>
      <c r="X849" s="128"/>
      <c r="Y849" s="128"/>
      <c r="Z849" s="128"/>
    </row>
    <row r="850" spans="1:26" ht="13.5" customHeight="1">
      <c r="A850" s="128"/>
      <c r="B850" s="128"/>
      <c r="C850" s="28"/>
      <c r="D850" s="28"/>
      <c r="E850" s="128"/>
      <c r="F850" s="128"/>
      <c r="G850" s="128"/>
      <c r="H850" s="128"/>
      <c r="I850" s="128"/>
      <c r="J850" s="128"/>
      <c r="K850" s="128"/>
      <c r="L850" s="128"/>
      <c r="M850" s="128"/>
      <c r="N850" s="128"/>
      <c r="O850" s="128"/>
      <c r="P850" s="128"/>
      <c r="Q850" s="128"/>
      <c r="R850" s="128"/>
      <c r="S850" s="128"/>
      <c r="T850" s="128"/>
      <c r="U850" s="128"/>
      <c r="V850" s="128"/>
      <c r="W850" s="128"/>
      <c r="X850" s="128"/>
      <c r="Y850" s="128"/>
      <c r="Z850" s="128"/>
    </row>
    <row r="851" spans="1:26" ht="13.5" customHeight="1">
      <c r="A851" s="128"/>
      <c r="B851" s="128"/>
      <c r="C851" s="28"/>
      <c r="D851" s="28"/>
      <c r="E851" s="128"/>
      <c r="F851" s="128"/>
      <c r="G851" s="128"/>
      <c r="H851" s="128"/>
      <c r="I851" s="128"/>
      <c r="J851" s="128"/>
      <c r="K851" s="128"/>
      <c r="L851" s="128"/>
      <c r="M851" s="128"/>
      <c r="N851" s="128"/>
      <c r="O851" s="128"/>
      <c r="P851" s="128"/>
      <c r="Q851" s="128"/>
      <c r="R851" s="128"/>
      <c r="S851" s="128"/>
      <c r="T851" s="128"/>
      <c r="U851" s="128"/>
      <c r="V851" s="128"/>
      <c r="W851" s="128"/>
      <c r="X851" s="128"/>
      <c r="Y851" s="128"/>
      <c r="Z851" s="128"/>
    </row>
    <row r="852" spans="1:26" ht="13.5" customHeight="1">
      <c r="A852" s="128"/>
      <c r="B852" s="128"/>
      <c r="C852" s="28"/>
      <c r="D852" s="28"/>
      <c r="E852" s="128"/>
      <c r="F852" s="128"/>
      <c r="G852" s="128"/>
      <c r="H852" s="128"/>
      <c r="I852" s="128"/>
      <c r="J852" s="128"/>
      <c r="K852" s="128"/>
      <c r="L852" s="128"/>
      <c r="M852" s="128"/>
      <c r="N852" s="128"/>
      <c r="O852" s="128"/>
      <c r="P852" s="128"/>
      <c r="Q852" s="128"/>
      <c r="R852" s="128"/>
      <c r="S852" s="128"/>
      <c r="T852" s="128"/>
      <c r="U852" s="128"/>
      <c r="V852" s="128"/>
      <c r="W852" s="128"/>
      <c r="X852" s="128"/>
      <c r="Y852" s="128"/>
      <c r="Z852" s="128"/>
    </row>
    <row r="853" spans="1:26" ht="13.5" customHeight="1">
      <c r="A853" s="128"/>
      <c r="B853" s="128"/>
      <c r="C853" s="28"/>
      <c r="D853" s="28"/>
      <c r="E853" s="128"/>
      <c r="F853" s="128"/>
      <c r="G853" s="128"/>
      <c r="H853" s="128"/>
      <c r="I853" s="128"/>
      <c r="J853" s="128"/>
      <c r="K853" s="128"/>
      <c r="L853" s="128"/>
      <c r="M853" s="128"/>
      <c r="N853" s="128"/>
      <c r="O853" s="128"/>
      <c r="P853" s="128"/>
      <c r="Q853" s="128"/>
      <c r="R853" s="128"/>
      <c r="S853" s="128"/>
      <c r="T853" s="128"/>
      <c r="U853" s="128"/>
      <c r="V853" s="128"/>
      <c r="W853" s="128"/>
      <c r="X853" s="128"/>
      <c r="Y853" s="128"/>
      <c r="Z853" s="128"/>
    </row>
    <row r="854" spans="1:26" ht="13.5" customHeight="1">
      <c r="A854" s="128"/>
      <c r="B854" s="128"/>
      <c r="C854" s="28"/>
      <c r="D854" s="28"/>
      <c r="E854" s="128"/>
      <c r="F854" s="128"/>
      <c r="G854" s="128"/>
      <c r="H854" s="128"/>
      <c r="I854" s="128"/>
      <c r="J854" s="128"/>
      <c r="K854" s="128"/>
      <c r="L854" s="128"/>
      <c r="M854" s="128"/>
      <c r="N854" s="128"/>
      <c r="O854" s="128"/>
      <c r="P854" s="128"/>
      <c r="Q854" s="128"/>
      <c r="R854" s="128"/>
      <c r="S854" s="128"/>
      <c r="T854" s="128"/>
      <c r="U854" s="128"/>
      <c r="V854" s="128"/>
      <c r="W854" s="128"/>
      <c r="X854" s="128"/>
      <c r="Y854" s="128"/>
      <c r="Z854" s="128"/>
    </row>
    <row r="855" spans="1:26" ht="13.5" customHeight="1">
      <c r="A855" s="128"/>
      <c r="B855" s="128"/>
      <c r="C855" s="28"/>
      <c r="D855" s="28"/>
      <c r="E855" s="128"/>
      <c r="F855" s="128"/>
      <c r="G855" s="128"/>
      <c r="H855" s="128"/>
      <c r="I855" s="128"/>
      <c r="J855" s="128"/>
      <c r="K855" s="128"/>
      <c r="L855" s="128"/>
      <c r="M855" s="128"/>
      <c r="N855" s="128"/>
      <c r="O855" s="128"/>
      <c r="P855" s="128"/>
      <c r="Q855" s="128"/>
      <c r="R855" s="128"/>
      <c r="S855" s="128"/>
      <c r="T855" s="128"/>
      <c r="U855" s="128"/>
      <c r="V855" s="128"/>
      <c r="W855" s="128"/>
      <c r="X855" s="128"/>
      <c r="Y855" s="128"/>
      <c r="Z855" s="128"/>
    </row>
    <row r="856" spans="1:26" ht="13.5" customHeight="1">
      <c r="A856" s="128"/>
      <c r="B856" s="128"/>
      <c r="C856" s="28"/>
      <c r="D856" s="28"/>
      <c r="E856" s="128"/>
      <c r="F856" s="128"/>
      <c r="G856" s="128"/>
      <c r="H856" s="128"/>
      <c r="I856" s="128"/>
      <c r="J856" s="128"/>
      <c r="K856" s="128"/>
      <c r="L856" s="128"/>
      <c r="M856" s="128"/>
      <c r="N856" s="128"/>
      <c r="O856" s="128"/>
      <c r="P856" s="128"/>
      <c r="Q856" s="128"/>
      <c r="R856" s="128"/>
      <c r="S856" s="128"/>
      <c r="T856" s="128"/>
      <c r="U856" s="128"/>
      <c r="V856" s="128"/>
      <c r="W856" s="128"/>
      <c r="X856" s="128"/>
      <c r="Y856" s="128"/>
      <c r="Z856" s="128"/>
    </row>
    <row r="857" spans="1:26" ht="13.5" customHeight="1">
      <c r="A857" s="128"/>
      <c r="B857" s="128"/>
      <c r="C857" s="28"/>
      <c r="D857" s="28"/>
      <c r="E857" s="128"/>
      <c r="F857" s="128"/>
      <c r="G857" s="128"/>
      <c r="H857" s="128"/>
      <c r="I857" s="128"/>
      <c r="J857" s="128"/>
      <c r="K857" s="128"/>
      <c r="L857" s="128"/>
      <c r="M857" s="128"/>
      <c r="N857" s="128"/>
      <c r="O857" s="128"/>
      <c r="P857" s="128"/>
      <c r="Q857" s="128"/>
      <c r="R857" s="128"/>
      <c r="S857" s="128"/>
      <c r="T857" s="128"/>
      <c r="U857" s="128"/>
      <c r="V857" s="128"/>
      <c r="W857" s="128"/>
      <c r="X857" s="128"/>
      <c r="Y857" s="128"/>
      <c r="Z857" s="128"/>
    </row>
    <row r="858" spans="1:26" ht="13.5" customHeight="1">
      <c r="A858" s="128"/>
      <c r="B858" s="128"/>
      <c r="C858" s="28"/>
      <c r="D858" s="28"/>
      <c r="E858" s="128"/>
      <c r="F858" s="128"/>
      <c r="G858" s="128"/>
      <c r="H858" s="128"/>
      <c r="I858" s="128"/>
      <c r="J858" s="128"/>
      <c r="K858" s="128"/>
      <c r="L858" s="128"/>
      <c r="M858" s="128"/>
      <c r="N858" s="128"/>
      <c r="O858" s="128"/>
      <c r="P858" s="128"/>
      <c r="Q858" s="128"/>
      <c r="R858" s="128"/>
      <c r="S858" s="128"/>
      <c r="T858" s="128"/>
      <c r="U858" s="128"/>
      <c r="V858" s="128"/>
      <c r="W858" s="128"/>
      <c r="X858" s="128"/>
      <c r="Y858" s="128"/>
      <c r="Z858" s="128"/>
    </row>
    <row r="859" spans="1:26" ht="13.5" customHeight="1">
      <c r="A859" s="128"/>
      <c r="B859" s="128"/>
      <c r="C859" s="28"/>
      <c r="D859" s="28"/>
      <c r="E859" s="128"/>
      <c r="F859" s="128"/>
      <c r="G859" s="128"/>
      <c r="H859" s="128"/>
      <c r="I859" s="128"/>
      <c r="J859" s="128"/>
      <c r="K859" s="128"/>
      <c r="L859" s="128"/>
      <c r="M859" s="128"/>
      <c r="N859" s="128"/>
      <c r="O859" s="128"/>
      <c r="P859" s="128"/>
      <c r="Q859" s="128"/>
      <c r="R859" s="128"/>
      <c r="S859" s="128"/>
      <c r="T859" s="128"/>
      <c r="U859" s="128"/>
      <c r="V859" s="128"/>
      <c r="W859" s="128"/>
      <c r="X859" s="128"/>
      <c r="Y859" s="128"/>
      <c r="Z859" s="128"/>
    </row>
    <row r="860" spans="1:26" ht="13.5" customHeight="1">
      <c r="A860" s="128"/>
      <c r="B860" s="128"/>
      <c r="C860" s="28"/>
      <c r="D860" s="28"/>
      <c r="E860" s="128"/>
      <c r="F860" s="128"/>
      <c r="G860" s="128"/>
      <c r="H860" s="128"/>
      <c r="I860" s="128"/>
      <c r="J860" s="128"/>
      <c r="K860" s="128"/>
      <c r="L860" s="128"/>
      <c r="M860" s="128"/>
      <c r="N860" s="128"/>
      <c r="O860" s="128"/>
      <c r="P860" s="128"/>
      <c r="Q860" s="128"/>
      <c r="R860" s="128"/>
      <c r="S860" s="128"/>
      <c r="T860" s="128"/>
      <c r="U860" s="128"/>
      <c r="V860" s="128"/>
      <c r="W860" s="128"/>
      <c r="X860" s="128"/>
      <c r="Y860" s="128"/>
      <c r="Z860" s="128"/>
    </row>
    <row r="861" spans="1:26" ht="13.5" customHeight="1">
      <c r="A861" s="128"/>
      <c r="B861" s="128"/>
      <c r="C861" s="28"/>
      <c r="D861" s="28"/>
      <c r="E861" s="128"/>
      <c r="F861" s="128"/>
      <c r="G861" s="128"/>
      <c r="H861" s="128"/>
      <c r="I861" s="128"/>
      <c r="J861" s="128"/>
      <c r="K861" s="128"/>
      <c r="L861" s="128"/>
      <c r="M861" s="128"/>
      <c r="N861" s="128"/>
      <c r="O861" s="128"/>
      <c r="P861" s="128"/>
      <c r="Q861" s="128"/>
      <c r="R861" s="128"/>
      <c r="S861" s="128"/>
      <c r="T861" s="128"/>
      <c r="U861" s="128"/>
      <c r="V861" s="128"/>
      <c r="W861" s="128"/>
      <c r="X861" s="128"/>
      <c r="Y861" s="128"/>
      <c r="Z861" s="128"/>
    </row>
    <row r="862" spans="1:26" ht="13.5" customHeight="1">
      <c r="A862" s="128"/>
      <c r="B862" s="128"/>
      <c r="C862" s="28"/>
      <c r="D862" s="28"/>
      <c r="E862" s="128"/>
      <c r="F862" s="128"/>
      <c r="G862" s="128"/>
      <c r="H862" s="128"/>
      <c r="I862" s="128"/>
      <c r="J862" s="128"/>
      <c r="K862" s="128"/>
      <c r="L862" s="128"/>
      <c r="M862" s="128"/>
      <c r="N862" s="128"/>
      <c r="O862" s="128"/>
      <c r="P862" s="128"/>
      <c r="Q862" s="128"/>
      <c r="R862" s="128"/>
      <c r="S862" s="128"/>
      <c r="T862" s="128"/>
      <c r="U862" s="128"/>
      <c r="V862" s="128"/>
      <c r="W862" s="128"/>
      <c r="X862" s="128"/>
      <c r="Y862" s="128"/>
      <c r="Z862" s="128"/>
    </row>
    <row r="863" spans="1:26" ht="13.5" customHeight="1">
      <c r="A863" s="128"/>
      <c r="B863" s="128"/>
      <c r="C863" s="28"/>
      <c r="D863" s="28"/>
      <c r="E863" s="128"/>
      <c r="F863" s="128"/>
      <c r="G863" s="128"/>
      <c r="H863" s="128"/>
      <c r="I863" s="128"/>
      <c r="J863" s="128"/>
      <c r="K863" s="128"/>
      <c r="L863" s="128"/>
      <c r="M863" s="128"/>
      <c r="N863" s="128"/>
      <c r="O863" s="128"/>
      <c r="P863" s="128"/>
      <c r="Q863" s="128"/>
      <c r="R863" s="128"/>
      <c r="S863" s="128"/>
      <c r="T863" s="128"/>
      <c r="U863" s="128"/>
      <c r="V863" s="128"/>
      <c r="W863" s="128"/>
      <c r="X863" s="128"/>
      <c r="Y863" s="128"/>
      <c r="Z863" s="128"/>
    </row>
    <row r="864" spans="1:26" ht="13.5" customHeight="1">
      <c r="A864" s="128"/>
      <c r="B864" s="128"/>
      <c r="C864" s="28"/>
      <c r="D864" s="28"/>
      <c r="E864" s="128"/>
      <c r="F864" s="128"/>
      <c r="G864" s="128"/>
      <c r="H864" s="128"/>
      <c r="I864" s="128"/>
      <c r="J864" s="128"/>
      <c r="K864" s="128"/>
      <c r="L864" s="128"/>
      <c r="M864" s="128"/>
      <c r="N864" s="128"/>
      <c r="O864" s="128"/>
      <c r="P864" s="128"/>
      <c r="Q864" s="128"/>
      <c r="R864" s="128"/>
      <c r="S864" s="128"/>
      <c r="T864" s="128"/>
      <c r="U864" s="128"/>
      <c r="V864" s="128"/>
      <c r="W864" s="128"/>
      <c r="X864" s="128"/>
      <c r="Y864" s="128"/>
      <c r="Z864" s="128"/>
    </row>
    <row r="865" spans="1:26" ht="13.5" customHeight="1">
      <c r="A865" s="128"/>
      <c r="B865" s="128"/>
      <c r="C865" s="28"/>
      <c r="D865" s="28"/>
      <c r="E865" s="128"/>
      <c r="F865" s="128"/>
      <c r="G865" s="128"/>
      <c r="H865" s="128"/>
      <c r="I865" s="128"/>
      <c r="J865" s="128"/>
      <c r="K865" s="128"/>
      <c r="L865" s="128"/>
      <c r="M865" s="128"/>
      <c r="N865" s="128"/>
      <c r="O865" s="128"/>
      <c r="P865" s="128"/>
      <c r="Q865" s="128"/>
      <c r="R865" s="128"/>
      <c r="S865" s="128"/>
      <c r="T865" s="128"/>
      <c r="U865" s="128"/>
      <c r="V865" s="128"/>
      <c r="W865" s="128"/>
      <c r="X865" s="128"/>
      <c r="Y865" s="128"/>
      <c r="Z865" s="128"/>
    </row>
    <row r="866" spans="1:26" ht="13.5" customHeight="1">
      <c r="A866" s="128"/>
      <c r="B866" s="128"/>
      <c r="C866" s="28"/>
      <c r="D866" s="28"/>
      <c r="E866" s="128"/>
      <c r="F866" s="128"/>
      <c r="G866" s="128"/>
      <c r="H866" s="128"/>
      <c r="I866" s="128"/>
      <c r="J866" s="128"/>
      <c r="K866" s="128"/>
      <c r="L866" s="128"/>
      <c r="M866" s="128"/>
      <c r="N866" s="128"/>
      <c r="O866" s="128"/>
      <c r="P866" s="128"/>
      <c r="Q866" s="128"/>
      <c r="R866" s="128"/>
      <c r="S866" s="128"/>
      <c r="T866" s="128"/>
      <c r="U866" s="128"/>
      <c r="V866" s="128"/>
      <c r="W866" s="128"/>
      <c r="X866" s="128"/>
      <c r="Y866" s="128"/>
      <c r="Z866" s="128"/>
    </row>
    <row r="867" spans="1:26" ht="13.5" customHeight="1">
      <c r="A867" s="128"/>
      <c r="B867" s="128"/>
      <c r="C867" s="28"/>
      <c r="D867" s="28"/>
      <c r="E867" s="128"/>
      <c r="F867" s="128"/>
      <c r="G867" s="128"/>
      <c r="H867" s="128"/>
      <c r="I867" s="128"/>
      <c r="J867" s="128"/>
      <c r="K867" s="128"/>
      <c r="L867" s="128"/>
      <c r="M867" s="128"/>
      <c r="N867" s="128"/>
      <c r="O867" s="128"/>
      <c r="P867" s="128"/>
      <c r="Q867" s="128"/>
      <c r="R867" s="128"/>
      <c r="S867" s="128"/>
      <c r="T867" s="128"/>
      <c r="U867" s="128"/>
      <c r="V867" s="128"/>
      <c r="W867" s="128"/>
      <c r="X867" s="128"/>
      <c r="Y867" s="128"/>
      <c r="Z867" s="128"/>
    </row>
    <row r="868" spans="1:26" ht="13.5" customHeight="1">
      <c r="A868" s="128"/>
      <c r="B868" s="128"/>
      <c r="C868" s="28"/>
      <c r="D868" s="28"/>
      <c r="E868" s="128"/>
      <c r="F868" s="128"/>
      <c r="G868" s="128"/>
      <c r="H868" s="128"/>
      <c r="I868" s="128"/>
      <c r="J868" s="128"/>
      <c r="K868" s="128"/>
      <c r="L868" s="128"/>
      <c r="M868" s="128"/>
      <c r="N868" s="128"/>
      <c r="O868" s="128"/>
      <c r="P868" s="128"/>
      <c r="Q868" s="128"/>
      <c r="R868" s="128"/>
      <c r="S868" s="128"/>
      <c r="T868" s="128"/>
      <c r="U868" s="128"/>
      <c r="V868" s="128"/>
      <c r="W868" s="128"/>
      <c r="X868" s="128"/>
      <c r="Y868" s="128"/>
      <c r="Z868" s="128"/>
    </row>
    <row r="869" spans="1:26" ht="13.5" customHeight="1">
      <c r="A869" s="128"/>
      <c r="B869" s="128"/>
      <c r="C869" s="28"/>
      <c r="D869" s="28"/>
      <c r="E869" s="128"/>
      <c r="F869" s="128"/>
      <c r="G869" s="128"/>
      <c r="H869" s="128"/>
      <c r="I869" s="128"/>
      <c r="J869" s="128"/>
      <c r="K869" s="128"/>
      <c r="L869" s="128"/>
      <c r="M869" s="128"/>
      <c r="N869" s="128"/>
      <c r="O869" s="128"/>
      <c r="P869" s="128"/>
      <c r="Q869" s="128"/>
      <c r="R869" s="128"/>
      <c r="S869" s="128"/>
      <c r="T869" s="128"/>
      <c r="U869" s="128"/>
      <c r="V869" s="128"/>
      <c r="W869" s="128"/>
      <c r="X869" s="128"/>
      <c r="Y869" s="128"/>
      <c r="Z869" s="128"/>
    </row>
    <row r="870" spans="1:26" ht="13.5" customHeight="1">
      <c r="A870" s="128"/>
      <c r="B870" s="128"/>
      <c r="C870" s="28"/>
      <c r="D870" s="28"/>
      <c r="E870" s="128"/>
      <c r="F870" s="128"/>
      <c r="G870" s="128"/>
      <c r="H870" s="128"/>
      <c r="I870" s="128"/>
      <c r="J870" s="128"/>
      <c r="K870" s="128"/>
      <c r="L870" s="128"/>
      <c r="M870" s="128"/>
      <c r="N870" s="128"/>
      <c r="O870" s="128"/>
      <c r="P870" s="128"/>
      <c r="Q870" s="128"/>
      <c r="R870" s="128"/>
      <c r="S870" s="128"/>
      <c r="T870" s="128"/>
      <c r="U870" s="128"/>
      <c r="V870" s="128"/>
      <c r="W870" s="128"/>
      <c r="X870" s="128"/>
      <c r="Y870" s="128"/>
      <c r="Z870" s="128"/>
    </row>
    <row r="871" spans="1:26" ht="13.5" customHeight="1">
      <c r="A871" s="128"/>
      <c r="B871" s="128"/>
      <c r="C871" s="28"/>
      <c r="D871" s="28"/>
      <c r="E871" s="128"/>
      <c r="F871" s="128"/>
      <c r="G871" s="128"/>
      <c r="H871" s="128"/>
      <c r="I871" s="128"/>
      <c r="J871" s="128"/>
      <c r="K871" s="128"/>
      <c r="L871" s="128"/>
      <c r="M871" s="128"/>
      <c r="N871" s="128"/>
      <c r="O871" s="128"/>
      <c r="P871" s="128"/>
      <c r="Q871" s="128"/>
      <c r="R871" s="128"/>
      <c r="S871" s="128"/>
      <c r="T871" s="128"/>
      <c r="U871" s="128"/>
      <c r="V871" s="128"/>
      <c r="W871" s="128"/>
      <c r="X871" s="128"/>
      <c r="Y871" s="128"/>
      <c r="Z871" s="128"/>
    </row>
    <row r="872" spans="1:26" ht="13.5" customHeight="1">
      <c r="A872" s="128"/>
      <c r="B872" s="128"/>
      <c r="C872" s="28"/>
      <c r="D872" s="28"/>
      <c r="E872" s="128"/>
      <c r="F872" s="128"/>
      <c r="G872" s="128"/>
      <c r="H872" s="128"/>
      <c r="I872" s="128"/>
      <c r="J872" s="128"/>
      <c r="K872" s="128"/>
      <c r="L872" s="128"/>
      <c r="M872" s="128"/>
      <c r="N872" s="128"/>
      <c r="O872" s="128"/>
      <c r="P872" s="128"/>
      <c r="Q872" s="128"/>
      <c r="R872" s="128"/>
      <c r="S872" s="128"/>
      <c r="T872" s="128"/>
      <c r="U872" s="128"/>
      <c r="V872" s="128"/>
      <c r="W872" s="128"/>
      <c r="X872" s="128"/>
      <c r="Y872" s="128"/>
      <c r="Z872" s="128"/>
    </row>
    <row r="873" spans="1:26" ht="13.5" customHeight="1">
      <c r="A873" s="128"/>
      <c r="B873" s="128"/>
      <c r="C873" s="28"/>
      <c r="D873" s="28"/>
      <c r="E873" s="128"/>
      <c r="F873" s="128"/>
      <c r="G873" s="128"/>
      <c r="H873" s="128"/>
      <c r="I873" s="128"/>
      <c r="J873" s="128"/>
      <c r="K873" s="128"/>
      <c r="L873" s="128"/>
      <c r="M873" s="128"/>
      <c r="N873" s="128"/>
      <c r="O873" s="128"/>
      <c r="P873" s="128"/>
      <c r="Q873" s="128"/>
      <c r="R873" s="128"/>
      <c r="S873" s="128"/>
      <c r="T873" s="128"/>
      <c r="U873" s="128"/>
      <c r="V873" s="128"/>
      <c r="W873" s="128"/>
      <c r="X873" s="128"/>
      <c r="Y873" s="128"/>
      <c r="Z873" s="128"/>
    </row>
    <row r="874" spans="1:26" ht="13.5" customHeight="1">
      <c r="A874" s="128"/>
      <c r="B874" s="128"/>
      <c r="C874" s="28"/>
      <c r="D874" s="28"/>
      <c r="E874" s="128"/>
      <c r="F874" s="128"/>
      <c r="G874" s="128"/>
      <c r="H874" s="128"/>
      <c r="I874" s="128"/>
      <c r="J874" s="128"/>
      <c r="K874" s="128"/>
      <c r="L874" s="128"/>
      <c r="M874" s="128"/>
      <c r="N874" s="128"/>
      <c r="O874" s="128"/>
      <c r="P874" s="128"/>
      <c r="Q874" s="128"/>
      <c r="R874" s="128"/>
      <c r="S874" s="128"/>
      <c r="T874" s="128"/>
      <c r="U874" s="128"/>
      <c r="V874" s="128"/>
      <c r="W874" s="128"/>
      <c r="X874" s="128"/>
      <c r="Y874" s="128"/>
      <c r="Z874" s="128"/>
    </row>
    <row r="875" spans="1:26" ht="13.5" customHeight="1">
      <c r="A875" s="128"/>
      <c r="B875" s="128"/>
      <c r="C875" s="28"/>
      <c r="D875" s="28"/>
      <c r="E875" s="128"/>
      <c r="F875" s="128"/>
      <c r="G875" s="128"/>
      <c r="H875" s="128"/>
      <c r="I875" s="128"/>
      <c r="J875" s="128"/>
      <c r="K875" s="128"/>
      <c r="L875" s="128"/>
      <c r="M875" s="128"/>
      <c r="N875" s="128"/>
      <c r="O875" s="128"/>
      <c r="P875" s="128"/>
      <c r="Q875" s="128"/>
      <c r="R875" s="128"/>
      <c r="S875" s="128"/>
      <c r="T875" s="128"/>
      <c r="U875" s="128"/>
      <c r="V875" s="128"/>
      <c r="W875" s="128"/>
      <c r="X875" s="128"/>
      <c r="Y875" s="128"/>
      <c r="Z875" s="128"/>
    </row>
    <row r="876" spans="1:26" ht="13.5" customHeight="1">
      <c r="A876" s="128"/>
      <c r="B876" s="128"/>
      <c r="C876" s="28"/>
      <c r="D876" s="28"/>
      <c r="E876" s="128"/>
      <c r="F876" s="128"/>
      <c r="G876" s="128"/>
      <c r="H876" s="128"/>
      <c r="I876" s="128"/>
      <c r="J876" s="128"/>
      <c r="K876" s="128"/>
      <c r="L876" s="128"/>
      <c r="M876" s="128"/>
      <c r="N876" s="128"/>
      <c r="O876" s="128"/>
      <c r="P876" s="128"/>
      <c r="Q876" s="128"/>
      <c r="R876" s="128"/>
      <c r="S876" s="128"/>
      <c r="T876" s="128"/>
      <c r="U876" s="128"/>
      <c r="V876" s="128"/>
      <c r="W876" s="128"/>
      <c r="X876" s="128"/>
      <c r="Y876" s="128"/>
      <c r="Z876" s="128"/>
    </row>
    <row r="877" spans="1:26" ht="13.5" customHeight="1">
      <c r="A877" s="128"/>
      <c r="B877" s="128"/>
      <c r="C877" s="28"/>
      <c r="D877" s="28"/>
      <c r="E877" s="128"/>
      <c r="F877" s="128"/>
      <c r="G877" s="128"/>
      <c r="H877" s="128"/>
      <c r="I877" s="128"/>
      <c r="J877" s="128"/>
      <c r="K877" s="128"/>
      <c r="L877" s="128"/>
      <c r="M877" s="128"/>
      <c r="N877" s="128"/>
      <c r="O877" s="128"/>
      <c r="P877" s="128"/>
      <c r="Q877" s="128"/>
      <c r="R877" s="128"/>
      <c r="S877" s="128"/>
      <c r="T877" s="128"/>
      <c r="U877" s="128"/>
      <c r="V877" s="128"/>
      <c r="W877" s="128"/>
      <c r="X877" s="128"/>
      <c r="Y877" s="128"/>
      <c r="Z877" s="128"/>
    </row>
    <row r="878" spans="1:26" ht="13.5" customHeight="1">
      <c r="A878" s="128"/>
      <c r="B878" s="128"/>
      <c r="C878" s="28"/>
      <c r="D878" s="28"/>
      <c r="E878" s="128"/>
      <c r="F878" s="128"/>
      <c r="G878" s="128"/>
      <c r="H878" s="128"/>
      <c r="I878" s="128"/>
      <c r="J878" s="128"/>
      <c r="K878" s="128"/>
      <c r="L878" s="128"/>
      <c r="M878" s="128"/>
      <c r="N878" s="128"/>
      <c r="O878" s="128"/>
      <c r="P878" s="128"/>
      <c r="Q878" s="128"/>
      <c r="R878" s="128"/>
      <c r="S878" s="128"/>
      <c r="T878" s="128"/>
      <c r="U878" s="128"/>
      <c r="V878" s="128"/>
      <c r="W878" s="128"/>
      <c r="X878" s="128"/>
      <c r="Y878" s="128"/>
      <c r="Z878" s="128"/>
    </row>
    <row r="879" spans="1:26" ht="13.5" customHeight="1">
      <c r="A879" s="128"/>
      <c r="B879" s="128"/>
      <c r="C879" s="28"/>
      <c r="D879" s="28"/>
      <c r="E879" s="128"/>
      <c r="F879" s="128"/>
      <c r="G879" s="128"/>
      <c r="H879" s="128"/>
      <c r="I879" s="128"/>
      <c r="J879" s="128"/>
      <c r="K879" s="128"/>
      <c r="L879" s="128"/>
      <c r="M879" s="128"/>
      <c r="N879" s="128"/>
      <c r="O879" s="128"/>
      <c r="P879" s="128"/>
      <c r="Q879" s="128"/>
      <c r="R879" s="128"/>
      <c r="S879" s="128"/>
      <c r="T879" s="128"/>
      <c r="U879" s="128"/>
      <c r="V879" s="128"/>
      <c r="W879" s="128"/>
      <c r="X879" s="128"/>
      <c r="Y879" s="128"/>
      <c r="Z879" s="128"/>
    </row>
    <row r="880" spans="1:26" ht="13.5" customHeight="1">
      <c r="A880" s="128"/>
      <c r="B880" s="128"/>
      <c r="C880" s="28"/>
      <c r="D880" s="28"/>
      <c r="E880" s="128"/>
      <c r="F880" s="128"/>
      <c r="G880" s="128"/>
      <c r="H880" s="128"/>
      <c r="I880" s="128"/>
      <c r="J880" s="128"/>
      <c r="K880" s="128"/>
      <c r="L880" s="128"/>
      <c r="M880" s="128"/>
      <c r="N880" s="128"/>
      <c r="O880" s="128"/>
      <c r="P880" s="128"/>
      <c r="Q880" s="128"/>
      <c r="R880" s="128"/>
      <c r="S880" s="128"/>
      <c r="T880" s="128"/>
      <c r="U880" s="128"/>
      <c r="V880" s="128"/>
      <c r="W880" s="128"/>
      <c r="X880" s="128"/>
      <c r="Y880" s="128"/>
      <c r="Z880" s="128"/>
    </row>
    <row r="881" spans="1:26" ht="13.5" customHeight="1">
      <c r="A881" s="128"/>
      <c r="B881" s="128"/>
      <c r="C881" s="28"/>
      <c r="D881" s="28"/>
      <c r="E881" s="128"/>
      <c r="F881" s="128"/>
      <c r="G881" s="128"/>
      <c r="H881" s="128"/>
      <c r="I881" s="128"/>
      <c r="J881" s="128"/>
      <c r="K881" s="128"/>
      <c r="L881" s="128"/>
      <c r="M881" s="128"/>
      <c r="N881" s="128"/>
      <c r="O881" s="128"/>
      <c r="P881" s="128"/>
      <c r="Q881" s="128"/>
      <c r="R881" s="128"/>
      <c r="S881" s="128"/>
      <c r="T881" s="128"/>
      <c r="U881" s="128"/>
      <c r="V881" s="128"/>
      <c r="W881" s="128"/>
      <c r="X881" s="128"/>
      <c r="Y881" s="128"/>
      <c r="Z881" s="128"/>
    </row>
    <row r="882" spans="1:26" ht="13.5" customHeight="1">
      <c r="A882" s="128"/>
      <c r="B882" s="128"/>
      <c r="C882" s="28"/>
      <c r="D882" s="28"/>
      <c r="E882" s="128"/>
      <c r="F882" s="128"/>
      <c r="G882" s="128"/>
      <c r="H882" s="128"/>
      <c r="I882" s="128"/>
      <c r="J882" s="128"/>
      <c r="K882" s="128"/>
      <c r="L882" s="128"/>
      <c r="M882" s="128"/>
      <c r="N882" s="128"/>
      <c r="O882" s="128"/>
      <c r="P882" s="128"/>
      <c r="Q882" s="128"/>
      <c r="R882" s="128"/>
      <c r="S882" s="128"/>
      <c r="T882" s="128"/>
      <c r="U882" s="128"/>
      <c r="V882" s="128"/>
      <c r="W882" s="128"/>
      <c r="X882" s="128"/>
      <c r="Y882" s="128"/>
      <c r="Z882" s="128"/>
    </row>
    <row r="883" spans="1:26" ht="13.5" customHeight="1">
      <c r="A883" s="128"/>
      <c r="B883" s="128"/>
      <c r="C883" s="28"/>
      <c r="D883" s="28"/>
      <c r="E883" s="128"/>
      <c r="F883" s="128"/>
      <c r="G883" s="128"/>
      <c r="H883" s="128"/>
      <c r="I883" s="128"/>
      <c r="J883" s="128"/>
      <c r="K883" s="128"/>
      <c r="L883" s="128"/>
      <c r="M883" s="128"/>
      <c r="N883" s="128"/>
      <c r="O883" s="128"/>
      <c r="P883" s="128"/>
      <c r="Q883" s="128"/>
      <c r="R883" s="128"/>
      <c r="S883" s="128"/>
      <c r="T883" s="128"/>
      <c r="U883" s="128"/>
      <c r="V883" s="128"/>
      <c r="W883" s="128"/>
      <c r="X883" s="128"/>
      <c r="Y883" s="128"/>
      <c r="Z883" s="128"/>
    </row>
    <row r="884" spans="1:26" ht="13.5" customHeight="1">
      <c r="A884" s="128"/>
      <c r="B884" s="128"/>
      <c r="C884" s="28"/>
      <c r="D884" s="28"/>
      <c r="E884" s="128"/>
      <c r="F884" s="128"/>
      <c r="G884" s="128"/>
      <c r="H884" s="128"/>
      <c r="I884" s="128"/>
      <c r="J884" s="128"/>
      <c r="K884" s="128"/>
      <c r="L884" s="128"/>
      <c r="M884" s="128"/>
      <c r="N884" s="128"/>
      <c r="O884" s="128"/>
      <c r="P884" s="128"/>
      <c r="Q884" s="128"/>
      <c r="R884" s="128"/>
      <c r="S884" s="128"/>
      <c r="T884" s="128"/>
      <c r="U884" s="128"/>
      <c r="V884" s="128"/>
      <c r="W884" s="128"/>
      <c r="X884" s="128"/>
      <c r="Y884" s="128"/>
      <c r="Z884" s="128"/>
    </row>
    <row r="885" spans="1:26" ht="13.5" customHeight="1">
      <c r="A885" s="128"/>
      <c r="B885" s="128"/>
      <c r="C885" s="28"/>
      <c r="D885" s="28"/>
      <c r="E885" s="128"/>
      <c r="F885" s="128"/>
      <c r="G885" s="128"/>
      <c r="H885" s="128"/>
      <c r="I885" s="128"/>
      <c r="J885" s="128"/>
      <c r="K885" s="128"/>
      <c r="L885" s="128"/>
      <c r="M885" s="128"/>
      <c r="N885" s="128"/>
      <c r="O885" s="128"/>
      <c r="P885" s="128"/>
      <c r="Q885" s="128"/>
      <c r="R885" s="128"/>
      <c r="S885" s="128"/>
      <c r="T885" s="128"/>
      <c r="U885" s="128"/>
      <c r="V885" s="128"/>
      <c r="W885" s="128"/>
      <c r="X885" s="128"/>
      <c r="Y885" s="128"/>
      <c r="Z885" s="128"/>
    </row>
    <row r="886" spans="1:26" ht="13.5" customHeight="1">
      <c r="A886" s="128"/>
      <c r="B886" s="128"/>
      <c r="C886" s="28"/>
      <c r="D886" s="28"/>
      <c r="E886" s="128"/>
      <c r="F886" s="128"/>
      <c r="G886" s="128"/>
      <c r="H886" s="128"/>
      <c r="I886" s="128"/>
      <c r="J886" s="128"/>
      <c r="K886" s="128"/>
      <c r="L886" s="128"/>
      <c r="M886" s="128"/>
      <c r="N886" s="128"/>
      <c r="O886" s="128"/>
      <c r="P886" s="128"/>
      <c r="Q886" s="128"/>
      <c r="R886" s="128"/>
      <c r="S886" s="128"/>
      <c r="T886" s="128"/>
      <c r="U886" s="128"/>
      <c r="V886" s="128"/>
      <c r="W886" s="128"/>
      <c r="X886" s="128"/>
      <c r="Y886" s="128"/>
      <c r="Z886" s="128"/>
    </row>
    <row r="887" spans="1:26" ht="13.5" customHeight="1">
      <c r="A887" s="128"/>
      <c r="B887" s="128"/>
      <c r="C887" s="28"/>
      <c r="D887" s="28"/>
      <c r="E887" s="128"/>
      <c r="F887" s="128"/>
      <c r="G887" s="128"/>
      <c r="H887" s="128"/>
      <c r="I887" s="128"/>
      <c r="J887" s="128"/>
      <c r="K887" s="128"/>
      <c r="L887" s="128"/>
      <c r="M887" s="128"/>
      <c r="N887" s="128"/>
      <c r="O887" s="128"/>
      <c r="P887" s="128"/>
      <c r="Q887" s="128"/>
      <c r="R887" s="128"/>
      <c r="S887" s="128"/>
      <c r="T887" s="128"/>
      <c r="U887" s="128"/>
      <c r="V887" s="128"/>
      <c r="W887" s="128"/>
      <c r="X887" s="128"/>
      <c r="Y887" s="128"/>
      <c r="Z887" s="128"/>
    </row>
    <row r="888" spans="1:26" ht="13.5" customHeight="1">
      <c r="A888" s="128"/>
      <c r="B888" s="128"/>
      <c r="C888" s="28"/>
      <c r="D888" s="28"/>
      <c r="E888" s="128"/>
      <c r="F888" s="128"/>
      <c r="G888" s="128"/>
      <c r="H888" s="128"/>
      <c r="I888" s="128"/>
      <c r="J888" s="128"/>
      <c r="K888" s="128"/>
      <c r="L888" s="128"/>
      <c r="M888" s="128"/>
      <c r="N888" s="128"/>
      <c r="O888" s="128"/>
      <c r="P888" s="128"/>
      <c r="Q888" s="128"/>
      <c r="R888" s="128"/>
      <c r="S888" s="128"/>
      <c r="T888" s="128"/>
      <c r="U888" s="128"/>
      <c r="V888" s="128"/>
      <c r="W888" s="128"/>
      <c r="X888" s="128"/>
      <c r="Y888" s="128"/>
      <c r="Z888" s="128"/>
    </row>
    <row r="889" spans="1:26" ht="13.5" customHeight="1">
      <c r="A889" s="128"/>
      <c r="B889" s="128"/>
      <c r="C889" s="28"/>
      <c r="D889" s="28"/>
      <c r="E889" s="128"/>
      <c r="F889" s="128"/>
      <c r="G889" s="128"/>
      <c r="H889" s="128"/>
      <c r="I889" s="128"/>
      <c r="J889" s="128"/>
      <c r="K889" s="128"/>
      <c r="L889" s="128"/>
      <c r="M889" s="128"/>
      <c r="N889" s="128"/>
      <c r="O889" s="128"/>
      <c r="P889" s="128"/>
      <c r="Q889" s="128"/>
      <c r="R889" s="128"/>
      <c r="S889" s="128"/>
      <c r="T889" s="128"/>
      <c r="U889" s="128"/>
      <c r="V889" s="128"/>
      <c r="W889" s="128"/>
      <c r="X889" s="128"/>
      <c r="Y889" s="128"/>
      <c r="Z889" s="128"/>
    </row>
    <row r="890" spans="1:26" ht="13.5" customHeight="1">
      <c r="A890" s="128"/>
      <c r="B890" s="128"/>
      <c r="C890" s="28"/>
      <c r="D890" s="28"/>
      <c r="E890" s="128"/>
      <c r="F890" s="128"/>
      <c r="G890" s="128"/>
      <c r="H890" s="128"/>
      <c r="I890" s="128"/>
      <c r="J890" s="128"/>
      <c r="K890" s="128"/>
      <c r="L890" s="128"/>
      <c r="M890" s="128"/>
      <c r="N890" s="128"/>
      <c r="O890" s="128"/>
      <c r="P890" s="128"/>
      <c r="Q890" s="128"/>
      <c r="R890" s="128"/>
      <c r="S890" s="128"/>
      <c r="T890" s="128"/>
      <c r="U890" s="128"/>
      <c r="V890" s="128"/>
      <c r="W890" s="128"/>
      <c r="X890" s="128"/>
      <c r="Y890" s="128"/>
      <c r="Z890" s="128"/>
    </row>
    <row r="891" spans="1:26" ht="13.5" customHeight="1">
      <c r="A891" s="128"/>
      <c r="B891" s="128"/>
      <c r="C891" s="28"/>
      <c r="D891" s="28"/>
      <c r="E891" s="128"/>
      <c r="F891" s="128"/>
      <c r="G891" s="128"/>
      <c r="H891" s="128"/>
      <c r="I891" s="128"/>
      <c r="J891" s="128"/>
      <c r="K891" s="128"/>
      <c r="L891" s="128"/>
      <c r="M891" s="128"/>
      <c r="N891" s="128"/>
      <c r="O891" s="128"/>
      <c r="P891" s="128"/>
      <c r="Q891" s="128"/>
      <c r="R891" s="128"/>
      <c r="S891" s="128"/>
      <c r="T891" s="128"/>
      <c r="U891" s="128"/>
      <c r="V891" s="128"/>
      <c r="W891" s="128"/>
      <c r="X891" s="128"/>
      <c r="Y891" s="128"/>
      <c r="Z891" s="128"/>
    </row>
    <row r="892" spans="1:26" ht="13.5" customHeight="1">
      <c r="A892" s="128"/>
      <c r="B892" s="128"/>
      <c r="C892" s="28"/>
      <c r="D892" s="28"/>
      <c r="E892" s="128"/>
      <c r="F892" s="128"/>
      <c r="G892" s="128"/>
      <c r="H892" s="128"/>
      <c r="I892" s="128"/>
      <c r="J892" s="128"/>
      <c r="K892" s="128"/>
      <c r="L892" s="128"/>
      <c r="M892" s="128"/>
      <c r="N892" s="128"/>
      <c r="O892" s="128"/>
      <c r="P892" s="128"/>
      <c r="Q892" s="128"/>
      <c r="R892" s="128"/>
      <c r="S892" s="128"/>
      <c r="T892" s="128"/>
      <c r="U892" s="128"/>
      <c r="V892" s="128"/>
      <c r="W892" s="128"/>
      <c r="X892" s="128"/>
      <c r="Y892" s="128"/>
      <c r="Z892" s="128"/>
    </row>
    <row r="893" spans="1:26" ht="13.5" customHeight="1">
      <c r="A893" s="128"/>
      <c r="B893" s="128"/>
      <c r="C893" s="28"/>
      <c r="D893" s="28"/>
      <c r="E893" s="128"/>
      <c r="F893" s="128"/>
      <c r="G893" s="128"/>
      <c r="H893" s="128"/>
      <c r="I893" s="128"/>
      <c r="J893" s="128"/>
      <c r="K893" s="128"/>
      <c r="L893" s="128"/>
      <c r="M893" s="128"/>
      <c r="N893" s="128"/>
      <c r="O893" s="128"/>
      <c r="P893" s="128"/>
      <c r="Q893" s="128"/>
      <c r="R893" s="128"/>
      <c r="S893" s="128"/>
      <c r="T893" s="128"/>
      <c r="U893" s="128"/>
      <c r="V893" s="128"/>
      <c r="W893" s="128"/>
      <c r="X893" s="128"/>
      <c r="Y893" s="128"/>
      <c r="Z893" s="128"/>
    </row>
    <row r="894" spans="1:26" ht="13.5" customHeight="1">
      <c r="A894" s="128"/>
      <c r="B894" s="128"/>
      <c r="C894" s="28"/>
      <c r="D894" s="28"/>
      <c r="E894" s="128"/>
      <c r="F894" s="128"/>
      <c r="G894" s="128"/>
      <c r="H894" s="128"/>
      <c r="I894" s="128"/>
      <c r="J894" s="128"/>
      <c r="K894" s="128"/>
      <c r="L894" s="128"/>
      <c r="M894" s="128"/>
      <c r="N894" s="128"/>
      <c r="O894" s="128"/>
      <c r="P894" s="128"/>
      <c r="Q894" s="128"/>
      <c r="R894" s="128"/>
      <c r="S894" s="128"/>
      <c r="T894" s="128"/>
      <c r="U894" s="128"/>
      <c r="V894" s="128"/>
      <c r="W894" s="128"/>
      <c r="X894" s="128"/>
      <c r="Y894" s="128"/>
      <c r="Z894" s="128"/>
    </row>
    <row r="895" spans="1:26" ht="13.5" customHeight="1">
      <c r="A895" s="128"/>
      <c r="B895" s="128"/>
      <c r="C895" s="28"/>
      <c r="D895" s="28"/>
      <c r="E895" s="128"/>
      <c r="F895" s="128"/>
      <c r="G895" s="128"/>
      <c r="H895" s="128"/>
      <c r="I895" s="128"/>
      <c r="J895" s="128"/>
      <c r="K895" s="128"/>
      <c r="L895" s="128"/>
      <c r="M895" s="128"/>
      <c r="N895" s="128"/>
      <c r="O895" s="128"/>
      <c r="P895" s="128"/>
      <c r="Q895" s="128"/>
      <c r="R895" s="128"/>
      <c r="S895" s="128"/>
      <c r="T895" s="128"/>
      <c r="U895" s="128"/>
      <c r="V895" s="128"/>
      <c r="W895" s="128"/>
      <c r="X895" s="128"/>
      <c r="Y895" s="128"/>
      <c r="Z895" s="128"/>
    </row>
    <row r="896" spans="1:26" ht="13.5" customHeight="1">
      <c r="A896" s="128"/>
      <c r="B896" s="128"/>
      <c r="C896" s="28"/>
      <c r="D896" s="28"/>
      <c r="E896" s="128"/>
      <c r="F896" s="128"/>
      <c r="G896" s="128"/>
      <c r="H896" s="128"/>
      <c r="I896" s="128"/>
      <c r="J896" s="128"/>
      <c r="K896" s="128"/>
      <c r="L896" s="128"/>
      <c r="M896" s="128"/>
      <c r="N896" s="128"/>
      <c r="O896" s="128"/>
      <c r="P896" s="128"/>
      <c r="Q896" s="128"/>
      <c r="R896" s="128"/>
      <c r="S896" s="128"/>
      <c r="T896" s="128"/>
      <c r="U896" s="128"/>
      <c r="V896" s="128"/>
      <c r="W896" s="128"/>
      <c r="X896" s="128"/>
      <c r="Y896" s="128"/>
      <c r="Z896" s="128"/>
    </row>
    <row r="897" spans="1:26" ht="13.5" customHeight="1">
      <c r="A897" s="128"/>
      <c r="B897" s="128"/>
      <c r="C897" s="28"/>
      <c r="D897" s="28"/>
      <c r="E897" s="128"/>
      <c r="F897" s="128"/>
      <c r="G897" s="128"/>
      <c r="H897" s="128"/>
      <c r="I897" s="128"/>
      <c r="J897" s="128"/>
      <c r="K897" s="128"/>
      <c r="L897" s="128"/>
      <c r="M897" s="128"/>
      <c r="N897" s="128"/>
      <c r="O897" s="128"/>
      <c r="P897" s="128"/>
      <c r="Q897" s="128"/>
      <c r="R897" s="128"/>
      <c r="S897" s="128"/>
      <c r="T897" s="128"/>
      <c r="U897" s="128"/>
      <c r="V897" s="128"/>
      <c r="W897" s="128"/>
      <c r="X897" s="128"/>
      <c r="Y897" s="128"/>
      <c r="Z897" s="128"/>
    </row>
    <row r="898" spans="1:26" ht="13.5" customHeight="1">
      <c r="A898" s="128"/>
      <c r="B898" s="128"/>
      <c r="C898" s="28"/>
      <c r="D898" s="28"/>
      <c r="E898" s="128"/>
      <c r="F898" s="128"/>
      <c r="G898" s="128"/>
      <c r="H898" s="128"/>
      <c r="I898" s="128"/>
      <c r="J898" s="128"/>
      <c r="K898" s="128"/>
      <c r="L898" s="128"/>
      <c r="M898" s="128"/>
      <c r="N898" s="128"/>
      <c r="O898" s="128"/>
      <c r="P898" s="128"/>
      <c r="Q898" s="128"/>
      <c r="R898" s="128"/>
      <c r="S898" s="128"/>
      <c r="T898" s="128"/>
      <c r="U898" s="128"/>
      <c r="V898" s="128"/>
      <c r="W898" s="128"/>
      <c r="X898" s="128"/>
      <c r="Y898" s="128"/>
      <c r="Z898" s="128"/>
    </row>
    <row r="899" spans="1:26" ht="13.5" customHeight="1">
      <c r="A899" s="128"/>
      <c r="B899" s="128"/>
      <c r="C899" s="28"/>
      <c r="D899" s="28"/>
      <c r="E899" s="128"/>
      <c r="F899" s="128"/>
      <c r="G899" s="128"/>
      <c r="H899" s="128"/>
      <c r="I899" s="128"/>
      <c r="J899" s="128"/>
      <c r="K899" s="128"/>
      <c r="L899" s="128"/>
      <c r="M899" s="128"/>
      <c r="N899" s="128"/>
      <c r="O899" s="128"/>
      <c r="P899" s="128"/>
      <c r="Q899" s="128"/>
      <c r="R899" s="128"/>
      <c r="S899" s="128"/>
      <c r="T899" s="128"/>
      <c r="U899" s="128"/>
      <c r="V899" s="128"/>
      <c r="W899" s="128"/>
      <c r="X899" s="128"/>
      <c r="Y899" s="128"/>
      <c r="Z899" s="128"/>
    </row>
    <row r="900" spans="1:26" ht="13.5" customHeight="1">
      <c r="A900" s="128"/>
      <c r="B900" s="128"/>
      <c r="C900" s="28"/>
      <c r="D900" s="28"/>
      <c r="E900" s="128"/>
      <c r="F900" s="128"/>
      <c r="G900" s="128"/>
      <c r="H900" s="128"/>
      <c r="I900" s="128"/>
      <c r="J900" s="128"/>
      <c r="K900" s="128"/>
      <c r="L900" s="128"/>
      <c r="M900" s="128"/>
      <c r="N900" s="128"/>
      <c r="O900" s="128"/>
      <c r="P900" s="128"/>
      <c r="Q900" s="128"/>
      <c r="R900" s="128"/>
      <c r="S900" s="128"/>
      <c r="T900" s="128"/>
      <c r="U900" s="128"/>
      <c r="V900" s="128"/>
      <c r="W900" s="128"/>
      <c r="X900" s="128"/>
      <c r="Y900" s="128"/>
      <c r="Z900" s="128"/>
    </row>
    <row r="901" spans="1:26" ht="13.5" customHeight="1">
      <c r="A901" s="128"/>
      <c r="B901" s="128"/>
      <c r="C901" s="28"/>
      <c r="D901" s="28"/>
      <c r="E901" s="128"/>
      <c r="F901" s="128"/>
      <c r="G901" s="128"/>
      <c r="H901" s="128"/>
      <c r="I901" s="128"/>
      <c r="J901" s="128"/>
      <c r="K901" s="128"/>
      <c r="L901" s="128"/>
      <c r="M901" s="128"/>
      <c r="N901" s="128"/>
      <c r="O901" s="128"/>
      <c r="P901" s="128"/>
      <c r="Q901" s="128"/>
      <c r="R901" s="128"/>
      <c r="S901" s="128"/>
      <c r="T901" s="128"/>
      <c r="U901" s="128"/>
      <c r="V901" s="128"/>
      <c r="W901" s="128"/>
      <c r="X901" s="128"/>
      <c r="Y901" s="128"/>
      <c r="Z901" s="128"/>
    </row>
    <row r="902" spans="1:26" ht="13.5" customHeight="1">
      <c r="A902" s="128"/>
      <c r="B902" s="128"/>
      <c r="C902" s="28"/>
      <c r="D902" s="28"/>
      <c r="E902" s="128"/>
      <c r="F902" s="128"/>
      <c r="G902" s="128"/>
      <c r="H902" s="128"/>
      <c r="I902" s="128"/>
      <c r="J902" s="128"/>
      <c r="K902" s="128"/>
      <c r="L902" s="128"/>
      <c r="M902" s="128"/>
      <c r="N902" s="128"/>
      <c r="O902" s="128"/>
      <c r="P902" s="128"/>
      <c r="Q902" s="128"/>
      <c r="R902" s="128"/>
      <c r="S902" s="128"/>
      <c r="T902" s="128"/>
      <c r="U902" s="128"/>
      <c r="V902" s="128"/>
      <c r="W902" s="128"/>
      <c r="X902" s="128"/>
      <c r="Y902" s="128"/>
      <c r="Z902" s="128"/>
    </row>
    <row r="903" spans="1:26" ht="13.5" customHeight="1">
      <c r="A903" s="128"/>
      <c r="B903" s="128"/>
      <c r="C903" s="28"/>
      <c r="D903" s="28"/>
      <c r="E903" s="128"/>
      <c r="F903" s="128"/>
      <c r="G903" s="128"/>
      <c r="H903" s="128"/>
      <c r="I903" s="128"/>
      <c r="J903" s="128"/>
      <c r="K903" s="128"/>
      <c r="L903" s="128"/>
      <c r="M903" s="128"/>
      <c r="N903" s="128"/>
      <c r="O903" s="128"/>
      <c r="P903" s="128"/>
      <c r="Q903" s="128"/>
      <c r="R903" s="128"/>
      <c r="S903" s="128"/>
      <c r="T903" s="128"/>
      <c r="U903" s="128"/>
      <c r="V903" s="128"/>
      <c r="W903" s="128"/>
      <c r="X903" s="128"/>
      <c r="Y903" s="128"/>
      <c r="Z903" s="128"/>
    </row>
    <row r="904" spans="1:26" ht="13.5" customHeight="1">
      <c r="A904" s="128"/>
      <c r="B904" s="128"/>
      <c r="C904" s="28"/>
      <c r="D904" s="28"/>
      <c r="E904" s="128"/>
      <c r="F904" s="128"/>
      <c r="G904" s="128"/>
      <c r="H904" s="128"/>
      <c r="I904" s="128"/>
      <c r="J904" s="128"/>
      <c r="K904" s="128"/>
      <c r="L904" s="128"/>
      <c r="M904" s="128"/>
      <c r="N904" s="128"/>
      <c r="O904" s="128"/>
      <c r="P904" s="128"/>
      <c r="Q904" s="128"/>
      <c r="R904" s="128"/>
      <c r="S904" s="128"/>
      <c r="T904" s="128"/>
      <c r="U904" s="128"/>
      <c r="V904" s="128"/>
      <c r="W904" s="128"/>
      <c r="X904" s="128"/>
      <c r="Y904" s="128"/>
      <c r="Z904" s="128"/>
    </row>
    <row r="905" spans="1:26" ht="13.5" customHeight="1">
      <c r="A905" s="128"/>
      <c r="B905" s="128"/>
      <c r="C905" s="28"/>
      <c r="D905" s="28"/>
      <c r="E905" s="128"/>
      <c r="F905" s="128"/>
      <c r="G905" s="128"/>
      <c r="H905" s="128"/>
      <c r="I905" s="128"/>
      <c r="J905" s="128"/>
      <c r="K905" s="128"/>
      <c r="L905" s="128"/>
      <c r="M905" s="128"/>
      <c r="N905" s="128"/>
      <c r="O905" s="128"/>
      <c r="P905" s="128"/>
      <c r="Q905" s="128"/>
      <c r="R905" s="128"/>
      <c r="S905" s="128"/>
      <c r="T905" s="128"/>
      <c r="U905" s="128"/>
      <c r="V905" s="128"/>
      <c r="W905" s="128"/>
      <c r="X905" s="128"/>
      <c r="Y905" s="128"/>
      <c r="Z905" s="128"/>
    </row>
    <row r="906" spans="1:26" ht="13.5" customHeight="1">
      <c r="A906" s="128"/>
      <c r="B906" s="128"/>
      <c r="C906" s="28"/>
      <c r="D906" s="28"/>
      <c r="E906" s="128"/>
      <c r="F906" s="128"/>
      <c r="G906" s="128"/>
      <c r="H906" s="128"/>
      <c r="I906" s="128"/>
      <c r="J906" s="128"/>
      <c r="K906" s="128"/>
      <c r="L906" s="128"/>
      <c r="M906" s="128"/>
      <c r="N906" s="128"/>
      <c r="O906" s="128"/>
      <c r="P906" s="128"/>
      <c r="Q906" s="128"/>
      <c r="R906" s="128"/>
      <c r="S906" s="128"/>
      <c r="T906" s="128"/>
      <c r="U906" s="128"/>
      <c r="V906" s="128"/>
      <c r="W906" s="128"/>
      <c r="X906" s="128"/>
      <c r="Y906" s="128"/>
      <c r="Z906" s="128"/>
    </row>
    <row r="907" spans="1:26" ht="13.5" customHeight="1">
      <c r="A907" s="128"/>
      <c r="B907" s="128"/>
      <c r="C907" s="28"/>
      <c r="D907" s="28"/>
      <c r="E907" s="128"/>
      <c r="F907" s="128"/>
      <c r="G907" s="128"/>
      <c r="H907" s="128"/>
      <c r="I907" s="128"/>
      <c r="J907" s="128"/>
      <c r="K907" s="128"/>
      <c r="L907" s="128"/>
      <c r="M907" s="128"/>
      <c r="N907" s="128"/>
      <c r="O907" s="128"/>
      <c r="P907" s="128"/>
      <c r="Q907" s="128"/>
      <c r="R907" s="128"/>
      <c r="S907" s="128"/>
      <c r="T907" s="128"/>
      <c r="U907" s="128"/>
      <c r="V907" s="128"/>
      <c r="W907" s="128"/>
      <c r="X907" s="128"/>
      <c r="Y907" s="128"/>
      <c r="Z907" s="128"/>
    </row>
    <row r="908" spans="1:26" ht="13.5" customHeight="1">
      <c r="A908" s="128"/>
      <c r="B908" s="128"/>
      <c r="C908" s="28"/>
      <c r="D908" s="28"/>
      <c r="E908" s="128"/>
      <c r="F908" s="128"/>
      <c r="G908" s="128"/>
      <c r="H908" s="128"/>
      <c r="I908" s="128"/>
      <c r="J908" s="128"/>
      <c r="K908" s="128"/>
      <c r="L908" s="128"/>
      <c r="M908" s="128"/>
      <c r="N908" s="128"/>
      <c r="O908" s="128"/>
      <c r="P908" s="128"/>
      <c r="Q908" s="128"/>
      <c r="R908" s="128"/>
      <c r="S908" s="128"/>
      <c r="T908" s="128"/>
      <c r="U908" s="128"/>
      <c r="V908" s="128"/>
      <c r="W908" s="128"/>
      <c r="X908" s="128"/>
      <c r="Y908" s="128"/>
      <c r="Z908" s="128"/>
    </row>
    <row r="909" spans="1:26" ht="13.5" customHeight="1">
      <c r="A909" s="128"/>
      <c r="B909" s="128"/>
      <c r="C909" s="28"/>
      <c r="D909" s="28"/>
      <c r="E909" s="128"/>
      <c r="F909" s="128"/>
      <c r="G909" s="128"/>
      <c r="H909" s="128"/>
      <c r="I909" s="128"/>
      <c r="J909" s="128"/>
      <c r="K909" s="128"/>
      <c r="L909" s="128"/>
      <c r="M909" s="128"/>
      <c r="N909" s="128"/>
      <c r="O909" s="128"/>
      <c r="P909" s="128"/>
      <c r="Q909" s="128"/>
      <c r="R909" s="128"/>
      <c r="S909" s="128"/>
      <c r="T909" s="128"/>
      <c r="U909" s="128"/>
      <c r="V909" s="128"/>
      <c r="W909" s="128"/>
      <c r="X909" s="128"/>
      <c r="Y909" s="128"/>
      <c r="Z909" s="128"/>
    </row>
    <row r="910" spans="1:26" ht="13.5" customHeight="1">
      <c r="A910" s="128"/>
      <c r="B910" s="128"/>
      <c r="C910" s="28"/>
      <c r="D910" s="28"/>
      <c r="E910" s="128"/>
      <c r="F910" s="128"/>
      <c r="G910" s="128"/>
      <c r="H910" s="128"/>
      <c r="I910" s="128"/>
      <c r="J910" s="128"/>
      <c r="K910" s="128"/>
      <c r="L910" s="128"/>
      <c r="M910" s="128"/>
      <c r="N910" s="128"/>
      <c r="O910" s="128"/>
      <c r="P910" s="128"/>
      <c r="Q910" s="128"/>
      <c r="R910" s="128"/>
      <c r="S910" s="128"/>
      <c r="T910" s="128"/>
      <c r="U910" s="128"/>
      <c r="V910" s="128"/>
      <c r="W910" s="128"/>
      <c r="X910" s="128"/>
      <c r="Y910" s="128"/>
      <c r="Z910" s="128"/>
    </row>
    <row r="911" spans="1:26" ht="13.5" customHeight="1">
      <c r="A911" s="128"/>
      <c r="B911" s="128"/>
      <c r="C911" s="28"/>
      <c r="D911" s="28"/>
      <c r="E911" s="128"/>
      <c r="F911" s="128"/>
      <c r="G911" s="128"/>
      <c r="H911" s="128"/>
      <c r="I911" s="128"/>
      <c r="J911" s="128"/>
      <c r="K911" s="128"/>
      <c r="L911" s="128"/>
      <c r="M911" s="128"/>
      <c r="N911" s="128"/>
      <c r="O911" s="128"/>
      <c r="P911" s="128"/>
      <c r="Q911" s="128"/>
      <c r="R911" s="128"/>
      <c r="S911" s="128"/>
      <c r="T911" s="128"/>
      <c r="U911" s="128"/>
      <c r="V911" s="128"/>
      <c r="W911" s="128"/>
      <c r="X911" s="128"/>
      <c r="Y911" s="128"/>
      <c r="Z911" s="128"/>
    </row>
    <row r="912" spans="1:26" ht="13.5" customHeight="1">
      <c r="A912" s="128"/>
      <c r="B912" s="128"/>
      <c r="C912" s="28"/>
      <c r="D912" s="28"/>
      <c r="E912" s="128"/>
      <c r="F912" s="128"/>
      <c r="G912" s="128"/>
      <c r="H912" s="128"/>
      <c r="I912" s="128"/>
      <c r="J912" s="128"/>
      <c r="K912" s="128"/>
      <c r="L912" s="128"/>
      <c r="M912" s="128"/>
      <c r="N912" s="128"/>
      <c r="O912" s="128"/>
      <c r="P912" s="128"/>
      <c r="Q912" s="128"/>
      <c r="R912" s="128"/>
      <c r="S912" s="128"/>
      <c r="T912" s="128"/>
      <c r="U912" s="128"/>
      <c r="V912" s="128"/>
      <c r="W912" s="128"/>
      <c r="X912" s="128"/>
      <c r="Y912" s="128"/>
      <c r="Z912" s="128"/>
    </row>
    <row r="913" spans="1:26" ht="13.5" customHeight="1">
      <c r="A913" s="128"/>
      <c r="B913" s="128"/>
      <c r="C913" s="28"/>
      <c r="D913" s="28"/>
      <c r="E913" s="128"/>
      <c r="F913" s="128"/>
      <c r="G913" s="128"/>
      <c r="H913" s="128"/>
      <c r="I913" s="128"/>
      <c r="J913" s="128"/>
      <c r="K913" s="128"/>
      <c r="L913" s="128"/>
      <c r="M913" s="128"/>
      <c r="N913" s="128"/>
      <c r="O913" s="128"/>
      <c r="P913" s="128"/>
      <c r="Q913" s="128"/>
      <c r="R913" s="128"/>
      <c r="S913" s="128"/>
      <c r="T913" s="128"/>
      <c r="U913" s="128"/>
      <c r="V913" s="128"/>
      <c r="W913" s="128"/>
      <c r="X913" s="128"/>
      <c r="Y913" s="128"/>
      <c r="Z913" s="128"/>
    </row>
    <row r="914" spans="1:26" ht="13.5" customHeight="1">
      <c r="A914" s="128"/>
      <c r="B914" s="128"/>
      <c r="C914" s="28"/>
      <c r="D914" s="28"/>
      <c r="E914" s="128"/>
      <c r="F914" s="128"/>
      <c r="G914" s="128"/>
      <c r="H914" s="128"/>
      <c r="I914" s="128"/>
      <c r="J914" s="128"/>
      <c r="K914" s="128"/>
      <c r="L914" s="128"/>
      <c r="M914" s="128"/>
      <c r="N914" s="128"/>
      <c r="O914" s="128"/>
      <c r="P914" s="128"/>
      <c r="Q914" s="128"/>
      <c r="R914" s="128"/>
      <c r="S914" s="128"/>
      <c r="T914" s="128"/>
      <c r="U914" s="128"/>
      <c r="V914" s="128"/>
      <c r="W914" s="128"/>
      <c r="X914" s="128"/>
      <c r="Y914" s="128"/>
      <c r="Z914" s="128"/>
    </row>
    <row r="915" spans="1:26" ht="13.5" customHeight="1">
      <c r="A915" s="128"/>
      <c r="B915" s="128"/>
      <c r="C915" s="28"/>
      <c r="D915" s="28"/>
      <c r="E915" s="128"/>
      <c r="F915" s="128"/>
      <c r="G915" s="128"/>
      <c r="H915" s="128"/>
      <c r="I915" s="128"/>
      <c r="J915" s="128"/>
      <c r="K915" s="128"/>
      <c r="L915" s="128"/>
      <c r="M915" s="128"/>
      <c r="N915" s="128"/>
      <c r="O915" s="128"/>
      <c r="P915" s="128"/>
      <c r="Q915" s="128"/>
      <c r="R915" s="128"/>
      <c r="S915" s="128"/>
      <c r="T915" s="128"/>
      <c r="U915" s="128"/>
      <c r="V915" s="128"/>
      <c r="W915" s="128"/>
      <c r="X915" s="128"/>
      <c r="Y915" s="128"/>
      <c r="Z915" s="128"/>
    </row>
    <row r="916" spans="1:26" ht="13.5" customHeight="1">
      <c r="A916" s="128"/>
      <c r="B916" s="128"/>
      <c r="C916" s="28"/>
      <c r="D916" s="28"/>
      <c r="E916" s="128"/>
      <c r="F916" s="128"/>
      <c r="G916" s="128"/>
      <c r="H916" s="128"/>
      <c r="I916" s="128"/>
      <c r="J916" s="128"/>
      <c r="K916" s="128"/>
      <c r="L916" s="128"/>
      <c r="M916" s="128"/>
      <c r="N916" s="128"/>
      <c r="O916" s="128"/>
      <c r="P916" s="128"/>
      <c r="Q916" s="128"/>
      <c r="R916" s="128"/>
      <c r="S916" s="128"/>
      <c r="T916" s="128"/>
      <c r="U916" s="128"/>
      <c r="V916" s="128"/>
      <c r="W916" s="128"/>
      <c r="X916" s="128"/>
      <c r="Y916" s="128"/>
      <c r="Z916" s="128"/>
    </row>
    <row r="917" spans="1:26" ht="13.5" customHeight="1">
      <c r="A917" s="128"/>
      <c r="B917" s="128"/>
      <c r="C917" s="28"/>
      <c r="D917" s="28"/>
      <c r="E917" s="128"/>
      <c r="F917" s="128"/>
      <c r="G917" s="128"/>
      <c r="H917" s="128"/>
      <c r="I917" s="128"/>
      <c r="J917" s="128"/>
      <c r="K917" s="128"/>
      <c r="L917" s="128"/>
      <c r="M917" s="128"/>
      <c r="N917" s="128"/>
      <c r="O917" s="128"/>
      <c r="P917" s="128"/>
      <c r="Q917" s="128"/>
      <c r="R917" s="128"/>
      <c r="S917" s="128"/>
      <c r="T917" s="128"/>
      <c r="U917" s="128"/>
      <c r="V917" s="128"/>
      <c r="W917" s="128"/>
      <c r="X917" s="128"/>
      <c r="Y917" s="128"/>
      <c r="Z917" s="128"/>
    </row>
    <row r="918" spans="1:26" ht="13.5" customHeight="1">
      <c r="A918" s="128"/>
      <c r="B918" s="128"/>
      <c r="C918" s="28"/>
      <c r="D918" s="28"/>
      <c r="E918" s="128"/>
      <c r="F918" s="128"/>
      <c r="G918" s="128"/>
      <c r="H918" s="128"/>
      <c r="I918" s="128"/>
      <c r="J918" s="128"/>
      <c r="K918" s="128"/>
      <c r="L918" s="128"/>
      <c r="M918" s="128"/>
      <c r="N918" s="128"/>
      <c r="O918" s="128"/>
      <c r="P918" s="128"/>
      <c r="Q918" s="128"/>
      <c r="R918" s="128"/>
      <c r="S918" s="128"/>
      <c r="T918" s="128"/>
      <c r="U918" s="128"/>
      <c r="V918" s="128"/>
      <c r="W918" s="128"/>
      <c r="X918" s="128"/>
      <c r="Y918" s="128"/>
      <c r="Z918" s="128"/>
    </row>
    <row r="919" spans="1:26" ht="13.5" customHeight="1">
      <c r="A919" s="128"/>
      <c r="B919" s="128"/>
      <c r="C919" s="28"/>
      <c r="D919" s="28"/>
      <c r="E919" s="128"/>
      <c r="F919" s="128"/>
      <c r="G919" s="128"/>
      <c r="H919" s="128"/>
      <c r="I919" s="128"/>
      <c r="J919" s="128"/>
      <c r="K919" s="128"/>
      <c r="L919" s="128"/>
      <c r="M919" s="128"/>
      <c r="N919" s="128"/>
      <c r="O919" s="128"/>
      <c r="P919" s="128"/>
      <c r="Q919" s="128"/>
      <c r="R919" s="128"/>
      <c r="S919" s="128"/>
      <c r="T919" s="128"/>
      <c r="U919" s="128"/>
      <c r="V919" s="128"/>
      <c r="W919" s="128"/>
      <c r="X919" s="128"/>
      <c r="Y919" s="128"/>
      <c r="Z919" s="128"/>
    </row>
    <row r="920" spans="1:26" ht="13.5" customHeight="1">
      <c r="A920" s="128"/>
      <c r="B920" s="128"/>
      <c r="C920" s="28"/>
      <c r="D920" s="28"/>
      <c r="E920" s="128"/>
      <c r="F920" s="128"/>
      <c r="G920" s="128"/>
      <c r="H920" s="128"/>
      <c r="I920" s="128"/>
      <c r="J920" s="128"/>
      <c r="K920" s="128"/>
      <c r="L920" s="128"/>
      <c r="M920" s="128"/>
      <c r="N920" s="128"/>
      <c r="O920" s="128"/>
      <c r="P920" s="128"/>
      <c r="Q920" s="128"/>
      <c r="R920" s="128"/>
      <c r="S920" s="128"/>
      <c r="T920" s="128"/>
      <c r="U920" s="128"/>
      <c r="V920" s="128"/>
      <c r="W920" s="128"/>
      <c r="X920" s="128"/>
      <c r="Y920" s="128"/>
      <c r="Z920" s="128"/>
    </row>
    <row r="921" spans="1:26" ht="13.5" customHeight="1">
      <c r="A921" s="128"/>
      <c r="B921" s="128"/>
      <c r="C921" s="28"/>
      <c r="D921" s="28"/>
      <c r="E921" s="128"/>
      <c r="F921" s="128"/>
      <c r="G921" s="128"/>
      <c r="H921" s="128"/>
      <c r="I921" s="128"/>
      <c r="J921" s="128"/>
      <c r="K921" s="128"/>
      <c r="L921" s="128"/>
      <c r="M921" s="128"/>
      <c r="N921" s="128"/>
      <c r="O921" s="128"/>
      <c r="P921" s="128"/>
      <c r="Q921" s="128"/>
      <c r="R921" s="128"/>
      <c r="S921" s="128"/>
      <c r="T921" s="128"/>
      <c r="U921" s="128"/>
      <c r="V921" s="128"/>
      <c r="W921" s="128"/>
      <c r="X921" s="128"/>
      <c r="Y921" s="128"/>
      <c r="Z921" s="128"/>
    </row>
    <row r="922" spans="1:26" ht="13.5" customHeight="1">
      <c r="A922" s="128"/>
      <c r="B922" s="128"/>
      <c r="C922" s="28"/>
      <c r="D922" s="28"/>
      <c r="E922" s="128"/>
      <c r="F922" s="128"/>
      <c r="G922" s="128"/>
      <c r="H922" s="128"/>
      <c r="I922" s="128"/>
      <c r="J922" s="128"/>
      <c r="K922" s="128"/>
      <c r="L922" s="128"/>
      <c r="M922" s="128"/>
      <c r="N922" s="128"/>
      <c r="O922" s="128"/>
      <c r="P922" s="128"/>
      <c r="Q922" s="128"/>
      <c r="R922" s="128"/>
      <c r="S922" s="128"/>
      <c r="T922" s="128"/>
      <c r="U922" s="128"/>
      <c r="V922" s="128"/>
      <c r="W922" s="128"/>
      <c r="X922" s="128"/>
      <c r="Y922" s="128"/>
      <c r="Z922" s="128"/>
    </row>
    <row r="923" spans="1:26" ht="13.5" customHeight="1">
      <c r="A923" s="128"/>
      <c r="B923" s="128"/>
      <c r="C923" s="28"/>
      <c r="D923" s="28"/>
      <c r="E923" s="128"/>
      <c r="F923" s="128"/>
      <c r="G923" s="128"/>
      <c r="H923" s="128"/>
      <c r="I923" s="128"/>
      <c r="J923" s="128"/>
      <c r="K923" s="128"/>
      <c r="L923" s="128"/>
      <c r="M923" s="128"/>
      <c r="N923" s="128"/>
      <c r="O923" s="128"/>
      <c r="P923" s="128"/>
      <c r="Q923" s="128"/>
      <c r="R923" s="128"/>
      <c r="S923" s="128"/>
      <c r="T923" s="128"/>
      <c r="U923" s="128"/>
      <c r="V923" s="128"/>
      <c r="W923" s="128"/>
      <c r="X923" s="128"/>
      <c r="Y923" s="128"/>
      <c r="Z923" s="128"/>
    </row>
    <row r="924" spans="1:26" ht="13.5" customHeight="1">
      <c r="A924" s="128"/>
      <c r="B924" s="128"/>
      <c r="C924" s="28"/>
      <c r="D924" s="28"/>
      <c r="E924" s="128"/>
      <c r="F924" s="128"/>
      <c r="G924" s="128"/>
      <c r="H924" s="128"/>
      <c r="I924" s="128"/>
      <c r="J924" s="128"/>
      <c r="K924" s="128"/>
      <c r="L924" s="128"/>
      <c r="M924" s="128"/>
      <c r="N924" s="128"/>
      <c r="O924" s="128"/>
      <c r="P924" s="128"/>
      <c r="Q924" s="128"/>
      <c r="R924" s="128"/>
      <c r="S924" s="128"/>
      <c r="T924" s="128"/>
      <c r="U924" s="128"/>
      <c r="V924" s="128"/>
      <c r="W924" s="128"/>
      <c r="X924" s="128"/>
      <c r="Y924" s="128"/>
      <c r="Z924" s="128"/>
    </row>
    <row r="925" spans="1:26" ht="13.5" customHeight="1">
      <c r="A925" s="128"/>
      <c r="B925" s="128"/>
      <c r="C925" s="28"/>
      <c r="D925" s="28"/>
      <c r="E925" s="128"/>
      <c r="F925" s="128"/>
      <c r="G925" s="128"/>
      <c r="H925" s="128"/>
      <c r="I925" s="128"/>
      <c r="J925" s="128"/>
      <c r="K925" s="128"/>
      <c r="L925" s="128"/>
      <c r="M925" s="128"/>
      <c r="N925" s="128"/>
      <c r="O925" s="128"/>
      <c r="P925" s="128"/>
      <c r="Q925" s="128"/>
      <c r="R925" s="128"/>
      <c r="S925" s="128"/>
      <c r="T925" s="128"/>
      <c r="U925" s="128"/>
      <c r="V925" s="128"/>
      <c r="W925" s="128"/>
      <c r="X925" s="128"/>
      <c r="Y925" s="128"/>
      <c r="Z925" s="128"/>
    </row>
    <row r="926" spans="1:26" ht="13.5" customHeight="1">
      <c r="A926" s="128"/>
      <c r="B926" s="128"/>
      <c r="C926" s="28"/>
      <c r="D926" s="28"/>
      <c r="E926" s="128"/>
      <c r="F926" s="128"/>
      <c r="G926" s="128"/>
      <c r="H926" s="128"/>
      <c r="I926" s="128"/>
      <c r="J926" s="128"/>
      <c r="K926" s="128"/>
      <c r="L926" s="128"/>
      <c r="M926" s="128"/>
      <c r="N926" s="128"/>
      <c r="O926" s="128"/>
      <c r="P926" s="128"/>
      <c r="Q926" s="128"/>
      <c r="R926" s="128"/>
      <c r="S926" s="128"/>
      <c r="T926" s="128"/>
      <c r="U926" s="128"/>
      <c r="V926" s="128"/>
      <c r="W926" s="128"/>
      <c r="X926" s="128"/>
      <c r="Y926" s="128"/>
      <c r="Z926" s="128"/>
    </row>
    <row r="927" spans="1:26" ht="13.5" customHeight="1">
      <c r="A927" s="128"/>
      <c r="B927" s="128"/>
      <c r="C927" s="28"/>
      <c r="D927" s="28"/>
      <c r="E927" s="128"/>
      <c r="F927" s="128"/>
      <c r="G927" s="128"/>
      <c r="H927" s="128"/>
      <c r="I927" s="128"/>
      <c r="J927" s="128"/>
      <c r="K927" s="128"/>
      <c r="L927" s="128"/>
      <c r="M927" s="128"/>
      <c r="N927" s="128"/>
      <c r="O927" s="128"/>
      <c r="P927" s="128"/>
      <c r="Q927" s="128"/>
      <c r="R927" s="128"/>
      <c r="S927" s="128"/>
      <c r="T927" s="128"/>
      <c r="U927" s="128"/>
      <c r="V927" s="128"/>
      <c r="W927" s="128"/>
      <c r="X927" s="128"/>
      <c r="Y927" s="128"/>
      <c r="Z927" s="128"/>
    </row>
    <row r="928" spans="1:26" ht="13.5" customHeight="1">
      <c r="A928" s="128"/>
      <c r="B928" s="128"/>
      <c r="C928" s="28"/>
      <c r="D928" s="28"/>
      <c r="E928" s="128"/>
      <c r="F928" s="128"/>
      <c r="G928" s="128"/>
      <c r="H928" s="128"/>
      <c r="I928" s="128"/>
      <c r="J928" s="128"/>
      <c r="K928" s="128"/>
      <c r="L928" s="128"/>
      <c r="M928" s="128"/>
      <c r="N928" s="128"/>
      <c r="O928" s="128"/>
      <c r="P928" s="128"/>
      <c r="Q928" s="128"/>
      <c r="R928" s="128"/>
      <c r="S928" s="128"/>
      <c r="T928" s="128"/>
      <c r="U928" s="128"/>
      <c r="V928" s="128"/>
      <c r="W928" s="128"/>
      <c r="X928" s="128"/>
      <c r="Y928" s="128"/>
      <c r="Z928" s="128"/>
    </row>
    <row r="929" spans="1:26" ht="13.5" customHeight="1">
      <c r="A929" s="128"/>
      <c r="B929" s="128"/>
      <c r="C929" s="28"/>
      <c r="D929" s="28"/>
      <c r="E929" s="128"/>
      <c r="F929" s="128"/>
      <c r="G929" s="128"/>
      <c r="H929" s="128"/>
      <c r="I929" s="128"/>
      <c r="J929" s="128"/>
      <c r="K929" s="128"/>
      <c r="L929" s="128"/>
      <c r="M929" s="128"/>
      <c r="N929" s="128"/>
      <c r="O929" s="128"/>
      <c r="P929" s="128"/>
      <c r="Q929" s="128"/>
      <c r="R929" s="128"/>
      <c r="S929" s="128"/>
      <c r="T929" s="128"/>
      <c r="U929" s="128"/>
      <c r="V929" s="128"/>
      <c r="W929" s="128"/>
      <c r="X929" s="128"/>
      <c r="Y929" s="128"/>
      <c r="Z929" s="128"/>
    </row>
    <row r="930" spans="1:26" ht="13.5" customHeight="1">
      <c r="A930" s="128"/>
      <c r="B930" s="128"/>
      <c r="C930" s="28"/>
      <c r="D930" s="28"/>
      <c r="E930" s="128"/>
      <c r="F930" s="128"/>
      <c r="G930" s="128"/>
      <c r="H930" s="128"/>
      <c r="I930" s="128"/>
      <c r="J930" s="128"/>
      <c r="K930" s="128"/>
      <c r="L930" s="128"/>
      <c r="M930" s="128"/>
      <c r="N930" s="128"/>
      <c r="O930" s="128"/>
      <c r="P930" s="128"/>
      <c r="Q930" s="128"/>
      <c r="R930" s="128"/>
      <c r="S930" s="128"/>
      <c r="T930" s="128"/>
      <c r="U930" s="128"/>
      <c r="V930" s="128"/>
      <c r="W930" s="128"/>
      <c r="X930" s="128"/>
      <c r="Y930" s="128"/>
      <c r="Z930" s="128"/>
    </row>
    <row r="931" spans="1:26" ht="13.5" customHeight="1">
      <c r="A931" s="128"/>
      <c r="B931" s="128"/>
      <c r="C931" s="28"/>
      <c r="D931" s="28"/>
      <c r="E931" s="128"/>
      <c r="F931" s="128"/>
      <c r="G931" s="128"/>
      <c r="H931" s="128"/>
      <c r="I931" s="128"/>
      <c r="J931" s="128"/>
      <c r="K931" s="128"/>
      <c r="L931" s="128"/>
      <c r="M931" s="128"/>
      <c r="N931" s="128"/>
      <c r="O931" s="128"/>
      <c r="P931" s="128"/>
      <c r="Q931" s="128"/>
      <c r="R931" s="128"/>
      <c r="S931" s="128"/>
      <c r="T931" s="128"/>
      <c r="U931" s="128"/>
      <c r="V931" s="128"/>
      <c r="W931" s="128"/>
      <c r="X931" s="128"/>
      <c r="Y931" s="128"/>
      <c r="Z931" s="128"/>
    </row>
    <row r="932" spans="1:26" ht="13.5" customHeight="1">
      <c r="A932" s="128"/>
      <c r="B932" s="128"/>
      <c r="C932" s="28"/>
      <c r="D932" s="28"/>
      <c r="E932" s="128"/>
      <c r="F932" s="128"/>
      <c r="G932" s="128"/>
      <c r="H932" s="128"/>
      <c r="I932" s="128"/>
      <c r="J932" s="128"/>
      <c r="K932" s="128"/>
      <c r="L932" s="128"/>
      <c r="M932" s="128"/>
      <c r="N932" s="128"/>
      <c r="O932" s="128"/>
      <c r="P932" s="128"/>
      <c r="Q932" s="128"/>
      <c r="R932" s="128"/>
      <c r="S932" s="128"/>
      <c r="T932" s="128"/>
      <c r="U932" s="128"/>
      <c r="V932" s="128"/>
      <c r="W932" s="128"/>
      <c r="X932" s="128"/>
      <c r="Y932" s="128"/>
      <c r="Z932" s="128"/>
    </row>
    <row r="933" spans="1:26" ht="13.5" customHeight="1">
      <c r="A933" s="128"/>
      <c r="B933" s="128"/>
      <c r="C933" s="28"/>
      <c r="D933" s="28"/>
      <c r="E933" s="128"/>
      <c r="F933" s="128"/>
      <c r="G933" s="128"/>
      <c r="H933" s="128"/>
      <c r="I933" s="128"/>
      <c r="J933" s="128"/>
      <c r="K933" s="128"/>
      <c r="L933" s="128"/>
      <c r="M933" s="128"/>
      <c r="N933" s="128"/>
      <c r="O933" s="128"/>
      <c r="P933" s="128"/>
      <c r="Q933" s="128"/>
      <c r="R933" s="128"/>
      <c r="S933" s="128"/>
      <c r="T933" s="128"/>
      <c r="U933" s="128"/>
      <c r="V933" s="128"/>
      <c r="W933" s="128"/>
      <c r="X933" s="128"/>
      <c r="Y933" s="128"/>
      <c r="Z933" s="128"/>
    </row>
    <row r="934" spans="1:26" ht="13.5" customHeight="1">
      <c r="A934" s="128"/>
      <c r="B934" s="128"/>
      <c r="C934" s="28"/>
      <c r="D934" s="28"/>
      <c r="E934" s="128"/>
      <c r="F934" s="128"/>
      <c r="G934" s="128"/>
      <c r="H934" s="128"/>
      <c r="I934" s="128"/>
      <c r="J934" s="128"/>
      <c r="K934" s="128"/>
      <c r="L934" s="128"/>
      <c r="M934" s="128"/>
      <c r="N934" s="128"/>
      <c r="O934" s="128"/>
      <c r="P934" s="128"/>
      <c r="Q934" s="128"/>
      <c r="R934" s="128"/>
      <c r="S934" s="128"/>
      <c r="T934" s="128"/>
      <c r="U934" s="128"/>
      <c r="V934" s="128"/>
      <c r="W934" s="128"/>
      <c r="X934" s="128"/>
      <c r="Y934" s="128"/>
      <c r="Z934" s="128"/>
    </row>
    <row r="935" spans="1:26" ht="13.5" customHeight="1">
      <c r="A935" s="128"/>
      <c r="B935" s="128"/>
      <c r="C935" s="28"/>
      <c r="D935" s="28"/>
      <c r="E935" s="128"/>
      <c r="F935" s="128"/>
      <c r="G935" s="128"/>
      <c r="H935" s="128"/>
      <c r="I935" s="128"/>
      <c r="J935" s="128"/>
      <c r="K935" s="128"/>
      <c r="L935" s="128"/>
      <c r="M935" s="128"/>
      <c r="N935" s="128"/>
      <c r="O935" s="128"/>
      <c r="P935" s="128"/>
      <c r="Q935" s="128"/>
      <c r="R935" s="128"/>
      <c r="S935" s="128"/>
      <c r="T935" s="128"/>
      <c r="U935" s="128"/>
      <c r="V935" s="128"/>
      <c r="W935" s="128"/>
      <c r="X935" s="128"/>
      <c r="Y935" s="128"/>
      <c r="Z935" s="128"/>
    </row>
    <row r="936" spans="1:26" ht="13.5" customHeight="1">
      <c r="A936" s="128"/>
      <c r="B936" s="128"/>
      <c r="C936" s="28"/>
      <c r="D936" s="28"/>
      <c r="E936" s="128"/>
      <c r="F936" s="128"/>
      <c r="G936" s="128"/>
      <c r="H936" s="128"/>
      <c r="I936" s="128"/>
      <c r="J936" s="128"/>
      <c r="K936" s="128"/>
      <c r="L936" s="128"/>
      <c r="M936" s="128"/>
      <c r="N936" s="128"/>
      <c r="O936" s="128"/>
      <c r="P936" s="128"/>
      <c r="Q936" s="128"/>
      <c r="R936" s="128"/>
      <c r="S936" s="128"/>
      <c r="T936" s="128"/>
      <c r="U936" s="128"/>
      <c r="V936" s="128"/>
      <c r="W936" s="128"/>
      <c r="X936" s="128"/>
      <c r="Y936" s="128"/>
      <c r="Z936" s="128"/>
    </row>
    <row r="937" spans="1:26" ht="13.5" customHeight="1">
      <c r="A937" s="128"/>
      <c r="B937" s="128"/>
      <c r="C937" s="28"/>
      <c r="D937" s="28"/>
      <c r="E937" s="128"/>
      <c r="F937" s="128"/>
      <c r="G937" s="128"/>
      <c r="H937" s="128"/>
      <c r="I937" s="128"/>
      <c r="J937" s="128"/>
      <c r="K937" s="128"/>
      <c r="L937" s="128"/>
      <c r="M937" s="128"/>
      <c r="N937" s="128"/>
      <c r="O937" s="128"/>
      <c r="P937" s="128"/>
      <c r="Q937" s="128"/>
      <c r="R937" s="128"/>
      <c r="S937" s="128"/>
      <c r="T937" s="128"/>
      <c r="U937" s="128"/>
      <c r="V937" s="128"/>
      <c r="W937" s="128"/>
      <c r="X937" s="128"/>
      <c r="Y937" s="128"/>
      <c r="Z937" s="128"/>
    </row>
    <row r="938" spans="1:26" ht="13.5" customHeight="1">
      <c r="A938" s="128"/>
      <c r="B938" s="128"/>
      <c r="C938" s="28"/>
      <c r="D938" s="28"/>
      <c r="E938" s="128"/>
      <c r="F938" s="128"/>
      <c r="G938" s="128"/>
      <c r="H938" s="128"/>
      <c r="I938" s="128"/>
      <c r="J938" s="128"/>
      <c r="K938" s="128"/>
      <c r="L938" s="128"/>
      <c r="M938" s="128"/>
      <c r="N938" s="128"/>
      <c r="O938" s="128"/>
      <c r="P938" s="128"/>
      <c r="Q938" s="128"/>
      <c r="R938" s="128"/>
      <c r="S938" s="128"/>
      <c r="T938" s="128"/>
      <c r="U938" s="128"/>
      <c r="V938" s="128"/>
      <c r="W938" s="128"/>
      <c r="X938" s="128"/>
      <c r="Y938" s="128"/>
      <c r="Z938" s="128"/>
    </row>
    <row r="939" spans="1:26" ht="13.5" customHeight="1">
      <c r="A939" s="128"/>
      <c r="B939" s="128"/>
      <c r="C939" s="28"/>
      <c r="D939" s="28"/>
      <c r="E939" s="128"/>
      <c r="F939" s="128"/>
      <c r="G939" s="128"/>
      <c r="H939" s="128"/>
      <c r="I939" s="128"/>
      <c r="J939" s="128"/>
      <c r="K939" s="128"/>
      <c r="L939" s="128"/>
      <c r="M939" s="128"/>
      <c r="N939" s="128"/>
      <c r="O939" s="128"/>
      <c r="P939" s="128"/>
      <c r="Q939" s="128"/>
      <c r="R939" s="128"/>
      <c r="S939" s="128"/>
      <c r="T939" s="128"/>
      <c r="U939" s="128"/>
      <c r="V939" s="128"/>
      <c r="W939" s="128"/>
      <c r="X939" s="128"/>
      <c r="Y939" s="128"/>
      <c r="Z939" s="128"/>
    </row>
    <row r="940" spans="1:26" ht="13.5" customHeight="1">
      <c r="A940" s="128"/>
      <c r="B940" s="128"/>
      <c r="C940" s="28"/>
      <c r="D940" s="28"/>
      <c r="E940" s="128"/>
      <c r="F940" s="128"/>
      <c r="G940" s="128"/>
      <c r="H940" s="128"/>
      <c r="I940" s="128"/>
      <c r="J940" s="128"/>
      <c r="K940" s="128"/>
      <c r="L940" s="128"/>
      <c r="M940" s="128"/>
      <c r="N940" s="128"/>
      <c r="O940" s="128"/>
      <c r="P940" s="128"/>
      <c r="Q940" s="128"/>
      <c r="R940" s="128"/>
      <c r="S940" s="128"/>
      <c r="T940" s="128"/>
      <c r="U940" s="128"/>
      <c r="V940" s="128"/>
      <c r="W940" s="128"/>
      <c r="X940" s="128"/>
      <c r="Y940" s="128"/>
      <c r="Z940" s="128"/>
    </row>
    <row r="941" spans="1:26" ht="13.5" customHeight="1">
      <c r="A941" s="128"/>
      <c r="B941" s="128"/>
      <c r="C941" s="28"/>
      <c r="D941" s="28"/>
      <c r="E941" s="128"/>
      <c r="F941" s="128"/>
      <c r="G941" s="128"/>
      <c r="H941" s="128"/>
      <c r="I941" s="128"/>
      <c r="J941" s="128"/>
      <c r="K941" s="128"/>
      <c r="L941" s="128"/>
      <c r="M941" s="128"/>
      <c r="N941" s="128"/>
      <c r="O941" s="128"/>
      <c r="P941" s="128"/>
      <c r="Q941" s="128"/>
      <c r="R941" s="128"/>
      <c r="S941" s="128"/>
      <c r="T941" s="128"/>
      <c r="U941" s="128"/>
      <c r="V941" s="128"/>
      <c r="W941" s="128"/>
      <c r="X941" s="128"/>
      <c r="Y941" s="128"/>
      <c r="Z941" s="128"/>
    </row>
    <row r="942" spans="1:26" ht="13.5" customHeight="1">
      <c r="A942" s="128"/>
      <c r="B942" s="128"/>
      <c r="C942" s="28"/>
      <c r="D942" s="28"/>
      <c r="E942" s="128"/>
      <c r="F942" s="128"/>
      <c r="G942" s="128"/>
      <c r="H942" s="128"/>
      <c r="I942" s="128"/>
      <c r="J942" s="128"/>
      <c r="K942" s="128"/>
      <c r="L942" s="128"/>
      <c r="M942" s="128"/>
      <c r="N942" s="128"/>
      <c r="O942" s="128"/>
      <c r="P942" s="128"/>
      <c r="Q942" s="128"/>
      <c r="R942" s="128"/>
      <c r="S942" s="128"/>
      <c r="T942" s="128"/>
      <c r="U942" s="128"/>
      <c r="V942" s="128"/>
      <c r="W942" s="128"/>
      <c r="X942" s="128"/>
      <c r="Y942" s="128"/>
      <c r="Z942" s="128"/>
    </row>
    <row r="943" spans="1:26" ht="13.5" customHeight="1">
      <c r="A943" s="128"/>
      <c r="B943" s="128"/>
      <c r="C943" s="28"/>
      <c r="D943" s="28"/>
      <c r="E943" s="128"/>
      <c r="F943" s="128"/>
      <c r="G943" s="128"/>
      <c r="H943" s="128"/>
      <c r="I943" s="128"/>
      <c r="J943" s="128"/>
      <c r="K943" s="128"/>
      <c r="L943" s="128"/>
      <c r="M943" s="128"/>
      <c r="N943" s="128"/>
      <c r="O943" s="128"/>
      <c r="P943" s="128"/>
      <c r="Q943" s="128"/>
      <c r="R943" s="128"/>
      <c r="S943" s="128"/>
      <c r="T943" s="128"/>
      <c r="U943" s="128"/>
      <c r="V943" s="128"/>
      <c r="W943" s="128"/>
      <c r="X943" s="128"/>
      <c r="Y943" s="128"/>
      <c r="Z943" s="128"/>
    </row>
    <row r="944" spans="1:26" ht="13.5" customHeight="1">
      <c r="A944" s="128"/>
      <c r="B944" s="128"/>
      <c r="C944" s="28"/>
      <c r="D944" s="28"/>
      <c r="E944" s="128"/>
      <c r="F944" s="128"/>
      <c r="G944" s="128"/>
      <c r="H944" s="128"/>
      <c r="I944" s="128"/>
      <c r="J944" s="128"/>
      <c r="K944" s="128"/>
      <c r="L944" s="128"/>
      <c r="M944" s="128"/>
      <c r="N944" s="128"/>
      <c r="O944" s="128"/>
      <c r="P944" s="128"/>
      <c r="Q944" s="128"/>
      <c r="R944" s="128"/>
      <c r="S944" s="128"/>
      <c r="T944" s="128"/>
      <c r="U944" s="128"/>
      <c r="V944" s="128"/>
      <c r="W944" s="128"/>
      <c r="X944" s="128"/>
      <c r="Y944" s="128"/>
      <c r="Z944" s="128"/>
    </row>
    <row r="945" spans="1:26" ht="13.5" customHeight="1">
      <c r="A945" s="128"/>
      <c r="B945" s="128"/>
      <c r="C945" s="28"/>
      <c r="D945" s="28"/>
      <c r="E945" s="128"/>
      <c r="F945" s="128"/>
      <c r="G945" s="128"/>
      <c r="H945" s="128"/>
      <c r="I945" s="128"/>
      <c r="J945" s="128"/>
      <c r="K945" s="128"/>
      <c r="L945" s="128"/>
      <c r="M945" s="128"/>
      <c r="N945" s="128"/>
      <c r="O945" s="128"/>
      <c r="P945" s="128"/>
      <c r="Q945" s="128"/>
      <c r="R945" s="128"/>
      <c r="S945" s="128"/>
      <c r="T945" s="128"/>
      <c r="U945" s="128"/>
      <c r="V945" s="128"/>
      <c r="W945" s="128"/>
      <c r="X945" s="128"/>
      <c r="Y945" s="128"/>
      <c r="Z945" s="128"/>
    </row>
    <row r="946" spans="1:26" ht="13.5" customHeight="1">
      <c r="A946" s="128"/>
      <c r="B946" s="128"/>
      <c r="C946" s="28"/>
      <c r="D946" s="28"/>
      <c r="E946" s="128"/>
      <c r="F946" s="128"/>
      <c r="G946" s="128"/>
      <c r="H946" s="128"/>
      <c r="I946" s="128"/>
      <c r="J946" s="128"/>
      <c r="K946" s="128"/>
      <c r="L946" s="128"/>
      <c r="M946" s="128"/>
      <c r="N946" s="128"/>
      <c r="O946" s="128"/>
      <c r="P946" s="128"/>
      <c r="Q946" s="128"/>
      <c r="R946" s="128"/>
      <c r="S946" s="128"/>
      <c r="T946" s="128"/>
      <c r="U946" s="128"/>
      <c r="V946" s="128"/>
      <c r="W946" s="128"/>
      <c r="X946" s="128"/>
      <c r="Y946" s="128"/>
      <c r="Z946" s="128"/>
    </row>
    <row r="947" spans="1:26" ht="13.5" customHeight="1">
      <c r="A947" s="128"/>
      <c r="B947" s="128"/>
      <c r="C947" s="28"/>
      <c r="D947" s="28"/>
      <c r="E947" s="128"/>
      <c r="F947" s="128"/>
      <c r="G947" s="128"/>
      <c r="H947" s="128"/>
      <c r="I947" s="128"/>
      <c r="J947" s="128"/>
      <c r="K947" s="128"/>
      <c r="L947" s="128"/>
      <c r="M947" s="128"/>
      <c r="N947" s="128"/>
      <c r="O947" s="128"/>
      <c r="P947" s="128"/>
      <c r="Q947" s="128"/>
      <c r="R947" s="128"/>
      <c r="S947" s="128"/>
      <c r="T947" s="128"/>
      <c r="U947" s="128"/>
      <c r="V947" s="128"/>
      <c r="W947" s="128"/>
      <c r="X947" s="128"/>
      <c r="Y947" s="128"/>
      <c r="Z947" s="128"/>
    </row>
    <row r="948" spans="1:26" ht="13.5" customHeight="1">
      <c r="A948" s="128"/>
      <c r="B948" s="128"/>
      <c r="C948" s="28"/>
      <c r="D948" s="28"/>
      <c r="E948" s="128"/>
      <c r="F948" s="128"/>
      <c r="G948" s="128"/>
      <c r="H948" s="128"/>
      <c r="I948" s="128"/>
      <c r="J948" s="128"/>
      <c r="K948" s="128"/>
      <c r="L948" s="128"/>
      <c r="M948" s="128"/>
      <c r="N948" s="128"/>
      <c r="O948" s="128"/>
      <c r="P948" s="128"/>
      <c r="Q948" s="128"/>
      <c r="R948" s="128"/>
      <c r="S948" s="128"/>
      <c r="T948" s="128"/>
      <c r="U948" s="128"/>
      <c r="V948" s="128"/>
      <c r="W948" s="128"/>
      <c r="X948" s="128"/>
      <c r="Y948" s="128"/>
      <c r="Z948" s="128"/>
    </row>
    <row r="949" spans="1:26" ht="13.5" customHeight="1">
      <c r="A949" s="128"/>
      <c r="B949" s="128"/>
      <c r="C949" s="28"/>
      <c r="D949" s="28"/>
      <c r="E949" s="128"/>
      <c r="F949" s="128"/>
      <c r="G949" s="128"/>
      <c r="H949" s="128"/>
      <c r="I949" s="128"/>
      <c r="J949" s="128"/>
      <c r="K949" s="128"/>
      <c r="L949" s="128"/>
      <c r="M949" s="128"/>
      <c r="N949" s="128"/>
      <c r="O949" s="128"/>
      <c r="P949" s="128"/>
      <c r="Q949" s="128"/>
      <c r="R949" s="128"/>
      <c r="S949" s="128"/>
      <c r="T949" s="128"/>
      <c r="U949" s="128"/>
      <c r="V949" s="128"/>
      <c r="W949" s="128"/>
      <c r="X949" s="128"/>
      <c r="Y949" s="128"/>
      <c r="Z949" s="128"/>
    </row>
    <row r="950" spans="1:26" ht="13.5" customHeight="1">
      <c r="A950" s="128"/>
      <c r="B950" s="128"/>
      <c r="C950" s="28"/>
      <c r="D950" s="28"/>
      <c r="E950" s="128"/>
      <c r="F950" s="128"/>
      <c r="G950" s="128"/>
      <c r="H950" s="128"/>
      <c r="I950" s="128"/>
      <c r="J950" s="128"/>
      <c r="K950" s="128"/>
      <c r="L950" s="128"/>
      <c r="M950" s="128"/>
      <c r="N950" s="128"/>
      <c r="O950" s="128"/>
      <c r="P950" s="128"/>
      <c r="Q950" s="128"/>
      <c r="R950" s="128"/>
      <c r="S950" s="128"/>
      <c r="T950" s="128"/>
      <c r="U950" s="128"/>
      <c r="V950" s="128"/>
      <c r="W950" s="128"/>
      <c r="X950" s="128"/>
      <c r="Y950" s="128"/>
      <c r="Z950" s="128"/>
    </row>
    <row r="951" spans="1:26" ht="13.5" customHeight="1">
      <c r="A951" s="128"/>
      <c r="B951" s="128"/>
      <c r="C951" s="28"/>
      <c r="D951" s="28"/>
      <c r="E951" s="128"/>
      <c r="F951" s="128"/>
      <c r="G951" s="128"/>
      <c r="H951" s="128"/>
      <c r="I951" s="128"/>
      <c r="J951" s="128"/>
      <c r="K951" s="128"/>
      <c r="L951" s="128"/>
      <c r="M951" s="128"/>
      <c r="N951" s="128"/>
      <c r="O951" s="128"/>
      <c r="P951" s="128"/>
      <c r="Q951" s="128"/>
      <c r="R951" s="128"/>
      <c r="S951" s="128"/>
      <c r="T951" s="128"/>
      <c r="U951" s="128"/>
      <c r="V951" s="128"/>
      <c r="W951" s="128"/>
      <c r="X951" s="128"/>
      <c r="Y951" s="128"/>
      <c r="Z951" s="128"/>
    </row>
    <row r="952" spans="1:26" ht="13.5" customHeight="1">
      <c r="A952" s="128"/>
      <c r="B952" s="128"/>
      <c r="C952" s="28"/>
      <c r="D952" s="28"/>
      <c r="E952" s="128"/>
      <c r="F952" s="128"/>
      <c r="G952" s="128"/>
      <c r="H952" s="128"/>
      <c r="I952" s="128"/>
      <c r="J952" s="128"/>
      <c r="K952" s="128"/>
      <c r="L952" s="128"/>
      <c r="M952" s="128"/>
      <c r="N952" s="128"/>
      <c r="O952" s="128"/>
      <c r="P952" s="128"/>
      <c r="Q952" s="128"/>
      <c r="R952" s="128"/>
      <c r="S952" s="128"/>
      <c r="T952" s="128"/>
      <c r="U952" s="128"/>
      <c r="V952" s="128"/>
      <c r="W952" s="128"/>
      <c r="X952" s="128"/>
      <c r="Y952" s="128"/>
      <c r="Z952" s="128"/>
    </row>
    <row r="953" spans="1:26" ht="13.5" customHeight="1">
      <c r="A953" s="128"/>
      <c r="B953" s="128"/>
      <c r="C953" s="28"/>
      <c r="D953" s="28"/>
      <c r="E953" s="128"/>
      <c r="F953" s="128"/>
      <c r="G953" s="128"/>
      <c r="H953" s="128"/>
      <c r="I953" s="128"/>
      <c r="J953" s="128"/>
      <c r="K953" s="128"/>
      <c r="L953" s="128"/>
      <c r="M953" s="128"/>
      <c r="N953" s="128"/>
      <c r="O953" s="128"/>
      <c r="P953" s="128"/>
      <c r="Q953" s="128"/>
      <c r="R953" s="128"/>
      <c r="S953" s="128"/>
      <c r="T953" s="128"/>
      <c r="U953" s="128"/>
      <c r="V953" s="128"/>
      <c r="W953" s="128"/>
      <c r="X953" s="128"/>
      <c r="Y953" s="128"/>
      <c r="Z953" s="128"/>
    </row>
    <row r="954" spans="1:26" ht="13.5" customHeight="1">
      <c r="A954" s="128"/>
      <c r="B954" s="128"/>
      <c r="C954" s="28"/>
      <c r="D954" s="28"/>
      <c r="E954" s="128"/>
      <c r="F954" s="128"/>
      <c r="G954" s="128"/>
      <c r="H954" s="128"/>
      <c r="I954" s="128"/>
      <c r="J954" s="128"/>
      <c r="K954" s="128"/>
      <c r="L954" s="128"/>
      <c r="M954" s="128"/>
      <c r="N954" s="128"/>
      <c r="O954" s="128"/>
      <c r="P954" s="128"/>
      <c r="Q954" s="128"/>
      <c r="R954" s="128"/>
      <c r="S954" s="128"/>
      <c r="T954" s="128"/>
      <c r="U954" s="128"/>
      <c r="V954" s="128"/>
      <c r="W954" s="128"/>
      <c r="X954" s="128"/>
      <c r="Y954" s="128"/>
      <c r="Z954" s="128"/>
    </row>
    <row r="955" spans="1:26" ht="13.5" customHeight="1">
      <c r="A955" s="128"/>
      <c r="B955" s="128"/>
      <c r="C955" s="28"/>
      <c r="D955" s="28"/>
      <c r="E955" s="128"/>
      <c r="F955" s="128"/>
      <c r="G955" s="128"/>
      <c r="H955" s="128"/>
      <c r="I955" s="128"/>
      <c r="J955" s="128"/>
      <c r="K955" s="128"/>
      <c r="L955" s="128"/>
      <c r="M955" s="128"/>
      <c r="N955" s="128"/>
      <c r="O955" s="128"/>
      <c r="P955" s="128"/>
      <c r="Q955" s="128"/>
      <c r="R955" s="128"/>
      <c r="S955" s="128"/>
      <c r="T955" s="128"/>
      <c r="U955" s="128"/>
      <c r="V955" s="128"/>
      <c r="W955" s="128"/>
      <c r="X955" s="128"/>
      <c r="Y955" s="128"/>
      <c r="Z955" s="128"/>
    </row>
    <row r="956" spans="1:26" ht="13.5" customHeight="1">
      <c r="A956" s="128"/>
      <c r="B956" s="128"/>
      <c r="C956" s="28"/>
      <c r="D956" s="28"/>
      <c r="E956" s="128"/>
      <c r="F956" s="128"/>
      <c r="G956" s="128"/>
      <c r="H956" s="128"/>
      <c r="I956" s="128"/>
      <c r="J956" s="128"/>
      <c r="K956" s="128"/>
      <c r="L956" s="128"/>
      <c r="M956" s="128"/>
      <c r="N956" s="128"/>
      <c r="O956" s="128"/>
      <c r="P956" s="128"/>
      <c r="Q956" s="128"/>
      <c r="R956" s="128"/>
      <c r="S956" s="128"/>
      <c r="T956" s="128"/>
      <c r="U956" s="128"/>
      <c r="V956" s="128"/>
      <c r="W956" s="128"/>
      <c r="X956" s="128"/>
      <c r="Y956" s="128"/>
      <c r="Z956" s="128"/>
    </row>
    <row r="957" spans="1:26" ht="13.5" customHeight="1">
      <c r="A957" s="128"/>
      <c r="B957" s="128"/>
      <c r="C957" s="28"/>
      <c r="D957" s="28"/>
      <c r="E957" s="128"/>
      <c r="F957" s="128"/>
      <c r="G957" s="128"/>
      <c r="H957" s="128"/>
      <c r="I957" s="128"/>
      <c r="J957" s="128"/>
      <c r="K957" s="128"/>
      <c r="L957" s="128"/>
      <c r="M957" s="128"/>
      <c r="N957" s="128"/>
      <c r="O957" s="128"/>
      <c r="P957" s="128"/>
      <c r="Q957" s="128"/>
      <c r="R957" s="128"/>
      <c r="S957" s="128"/>
      <c r="T957" s="128"/>
      <c r="U957" s="128"/>
      <c r="V957" s="128"/>
      <c r="W957" s="128"/>
      <c r="X957" s="128"/>
      <c r="Y957" s="128"/>
      <c r="Z957" s="128"/>
    </row>
    <row r="958" spans="1:26" ht="13.5" customHeight="1">
      <c r="A958" s="128"/>
      <c r="B958" s="128"/>
      <c r="C958" s="28"/>
      <c r="D958" s="28"/>
      <c r="E958" s="128"/>
      <c r="F958" s="128"/>
      <c r="G958" s="128"/>
      <c r="H958" s="128"/>
      <c r="I958" s="128"/>
      <c r="J958" s="128"/>
      <c r="K958" s="128"/>
      <c r="L958" s="128"/>
      <c r="M958" s="128"/>
      <c r="N958" s="128"/>
      <c r="O958" s="128"/>
      <c r="P958" s="128"/>
      <c r="Q958" s="128"/>
      <c r="R958" s="128"/>
      <c r="S958" s="128"/>
      <c r="T958" s="128"/>
      <c r="U958" s="128"/>
      <c r="V958" s="128"/>
      <c r="W958" s="128"/>
      <c r="X958" s="128"/>
      <c r="Y958" s="128"/>
      <c r="Z958" s="128"/>
    </row>
    <row r="959" spans="1:26" ht="13.5" customHeight="1">
      <c r="A959" s="128"/>
      <c r="B959" s="128"/>
      <c r="C959" s="28"/>
      <c r="D959" s="28"/>
      <c r="E959" s="128"/>
      <c r="F959" s="128"/>
      <c r="G959" s="128"/>
      <c r="H959" s="128"/>
      <c r="I959" s="128"/>
      <c r="J959" s="128"/>
      <c r="K959" s="128"/>
      <c r="L959" s="128"/>
      <c r="M959" s="128"/>
      <c r="N959" s="128"/>
      <c r="O959" s="128"/>
      <c r="P959" s="128"/>
      <c r="Q959" s="128"/>
      <c r="R959" s="128"/>
      <c r="S959" s="128"/>
      <c r="T959" s="128"/>
      <c r="U959" s="128"/>
      <c r="V959" s="128"/>
      <c r="W959" s="128"/>
      <c r="X959" s="128"/>
      <c r="Y959" s="128"/>
      <c r="Z959" s="128"/>
    </row>
    <row r="960" spans="1:26" ht="13.5" customHeight="1">
      <c r="A960" s="128"/>
      <c r="B960" s="128"/>
      <c r="C960" s="28"/>
      <c r="D960" s="28"/>
      <c r="E960" s="128"/>
      <c r="F960" s="128"/>
      <c r="G960" s="128"/>
      <c r="H960" s="128"/>
      <c r="I960" s="128"/>
      <c r="J960" s="128"/>
      <c r="K960" s="128"/>
      <c r="L960" s="128"/>
      <c r="M960" s="128"/>
      <c r="N960" s="128"/>
      <c r="O960" s="128"/>
      <c r="P960" s="128"/>
      <c r="Q960" s="128"/>
      <c r="R960" s="128"/>
      <c r="S960" s="128"/>
      <c r="T960" s="128"/>
      <c r="U960" s="128"/>
      <c r="V960" s="128"/>
      <c r="W960" s="128"/>
      <c r="X960" s="128"/>
      <c r="Y960" s="128"/>
      <c r="Z960" s="128"/>
    </row>
    <row r="961" spans="1:26" ht="13.5" customHeight="1">
      <c r="A961" s="128"/>
      <c r="B961" s="128"/>
      <c r="C961" s="28"/>
      <c r="D961" s="28"/>
      <c r="E961" s="128"/>
      <c r="F961" s="128"/>
      <c r="G961" s="128"/>
      <c r="H961" s="128"/>
      <c r="I961" s="128"/>
      <c r="J961" s="128"/>
      <c r="K961" s="128"/>
      <c r="L961" s="128"/>
      <c r="M961" s="128"/>
      <c r="N961" s="128"/>
      <c r="O961" s="128"/>
      <c r="P961" s="128"/>
      <c r="Q961" s="128"/>
      <c r="R961" s="128"/>
      <c r="S961" s="128"/>
      <c r="T961" s="128"/>
      <c r="U961" s="128"/>
      <c r="V961" s="128"/>
      <c r="W961" s="128"/>
      <c r="X961" s="128"/>
      <c r="Y961" s="128"/>
      <c r="Z961" s="128"/>
    </row>
    <row r="962" spans="1:26" ht="13.5" customHeight="1">
      <c r="A962" s="128"/>
      <c r="B962" s="128"/>
      <c r="C962" s="28"/>
      <c r="D962" s="28"/>
      <c r="E962" s="128"/>
      <c r="F962" s="128"/>
      <c r="G962" s="128"/>
      <c r="H962" s="128"/>
      <c r="I962" s="128"/>
      <c r="J962" s="128"/>
      <c r="K962" s="128"/>
      <c r="L962" s="128"/>
      <c r="M962" s="128"/>
      <c r="N962" s="128"/>
      <c r="O962" s="128"/>
      <c r="P962" s="128"/>
      <c r="Q962" s="128"/>
      <c r="R962" s="128"/>
      <c r="S962" s="128"/>
      <c r="T962" s="128"/>
      <c r="U962" s="128"/>
      <c r="V962" s="128"/>
      <c r="W962" s="128"/>
      <c r="X962" s="128"/>
      <c r="Y962" s="128"/>
      <c r="Z962" s="128"/>
    </row>
    <row r="963" spans="1:26" ht="13.5" customHeight="1">
      <c r="A963" s="128"/>
      <c r="B963" s="128"/>
      <c r="C963" s="28"/>
      <c r="D963" s="28"/>
      <c r="E963" s="128"/>
      <c r="F963" s="128"/>
      <c r="G963" s="128"/>
      <c r="H963" s="128"/>
      <c r="I963" s="128"/>
      <c r="J963" s="128"/>
      <c r="K963" s="128"/>
      <c r="L963" s="128"/>
      <c r="M963" s="128"/>
      <c r="N963" s="128"/>
      <c r="O963" s="128"/>
      <c r="P963" s="128"/>
      <c r="Q963" s="128"/>
      <c r="R963" s="128"/>
      <c r="S963" s="128"/>
      <c r="T963" s="128"/>
      <c r="U963" s="128"/>
      <c r="V963" s="128"/>
      <c r="W963" s="128"/>
      <c r="X963" s="128"/>
      <c r="Y963" s="128"/>
      <c r="Z963" s="128"/>
    </row>
    <row r="964" spans="1:26" ht="13.5" customHeight="1">
      <c r="A964" s="128"/>
      <c r="B964" s="128"/>
      <c r="C964" s="28"/>
      <c r="D964" s="28"/>
      <c r="E964" s="128"/>
      <c r="F964" s="128"/>
      <c r="G964" s="128"/>
      <c r="H964" s="128"/>
      <c r="I964" s="128"/>
      <c r="J964" s="128"/>
      <c r="K964" s="128"/>
      <c r="L964" s="128"/>
      <c r="M964" s="128"/>
      <c r="N964" s="128"/>
      <c r="O964" s="128"/>
      <c r="P964" s="128"/>
      <c r="Q964" s="128"/>
      <c r="R964" s="128"/>
      <c r="S964" s="128"/>
      <c r="T964" s="128"/>
      <c r="U964" s="128"/>
      <c r="V964" s="128"/>
      <c r="W964" s="128"/>
      <c r="X964" s="128"/>
      <c r="Y964" s="128"/>
      <c r="Z964" s="128"/>
    </row>
    <row r="965" spans="1:26" ht="13.5" customHeight="1">
      <c r="A965" s="128"/>
      <c r="B965" s="128"/>
      <c r="C965" s="28"/>
      <c r="D965" s="28"/>
      <c r="E965" s="128"/>
      <c r="F965" s="128"/>
      <c r="G965" s="128"/>
      <c r="H965" s="128"/>
      <c r="I965" s="128"/>
      <c r="J965" s="128"/>
      <c r="K965" s="128"/>
      <c r="L965" s="128"/>
      <c r="M965" s="128"/>
      <c r="N965" s="128"/>
      <c r="O965" s="128"/>
      <c r="P965" s="128"/>
      <c r="Q965" s="128"/>
      <c r="R965" s="128"/>
      <c r="S965" s="128"/>
      <c r="T965" s="128"/>
      <c r="U965" s="128"/>
      <c r="V965" s="128"/>
      <c r="W965" s="128"/>
      <c r="X965" s="128"/>
      <c r="Y965" s="128"/>
      <c r="Z965" s="128"/>
    </row>
    <row r="966" spans="1:26" ht="13.5" customHeight="1">
      <c r="A966" s="128"/>
      <c r="B966" s="128"/>
      <c r="C966" s="28"/>
      <c r="D966" s="28"/>
      <c r="E966" s="128"/>
      <c r="F966" s="128"/>
      <c r="G966" s="128"/>
      <c r="H966" s="128"/>
      <c r="I966" s="128"/>
      <c r="J966" s="128"/>
      <c r="K966" s="128"/>
      <c r="L966" s="128"/>
      <c r="M966" s="128"/>
      <c r="N966" s="128"/>
      <c r="O966" s="128"/>
      <c r="P966" s="128"/>
      <c r="Q966" s="128"/>
      <c r="R966" s="128"/>
      <c r="S966" s="128"/>
      <c r="T966" s="128"/>
      <c r="U966" s="128"/>
      <c r="V966" s="128"/>
      <c r="W966" s="128"/>
      <c r="X966" s="128"/>
      <c r="Y966" s="128"/>
      <c r="Z966" s="128"/>
    </row>
    <row r="967" spans="1:26" ht="13.5" customHeight="1">
      <c r="A967" s="128"/>
      <c r="B967" s="128"/>
      <c r="C967" s="28"/>
      <c r="D967" s="28"/>
      <c r="E967" s="128"/>
      <c r="F967" s="128"/>
      <c r="G967" s="128"/>
      <c r="H967" s="128"/>
      <c r="I967" s="128"/>
      <c r="J967" s="128"/>
      <c r="K967" s="128"/>
      <c r="L967" s="128"/>
      <c r="M967" s="128"/>
      <c r="N967" s="128"/>
      <c r="O967" s="128"/>
      <c r="P967" s="128"/>
      <c r="Q967" s="128"/>
      <c r="R967" s="128"/>
      <c r="S967" s="128"/>
      <c r="T967" s="128"/>
      <c r="U967" s="128"/>
      <c r="V967" s="128"/>
      <c r="W967" s="128"/>
      <c r="X967" s="128"/>
      <c r="Y967" s="128"/>
      <c r="Z967" s="128"/>
    </row>
    <row r="968" spans="1:26" ht="13.5" customHeight="1">
      <c r="A968" s="128"/>
      <c r="B968" s="128"/>
      <c r="C968" s="28"/>
      <c r="D968" s="28"/>
      <c r="E968" s="128"/>
      <c r="F968" s="128"/>
      <c r="G968" s="128"/>
      <c r="H968" s="128"/>
      <c r="I968" s="128"/>
      <c r="J968" s="128"/>
      <c r="K968" s="128"/>
      <c r="L968" s="128"/>
      <c r="M968" s="128"/>
      <c r="N968" s="128"/>
      <c r="O968" s="128"/>
      <c r="P968" s="128"/>
      <c r="Q968" s="128"/>
      <c r="R968" s="128"/>
      <c r="S968" s="128"/>
      <c r="T968" s="128"/>
      <c r="U968" s="128"/>
      <c r="V968" s="128"/>
      <c r="W968" s="128"/>
      <c r="X968" s="128"/>
      <c r="Y968" s="128"/>
      <c r="Z968" s="128"/>
    </row>
    <row r="969" spans="1:26" ht="13.5" customHeight="1">
      <c r="A969" s="128"/>
      <c r="B969" s="128"/>
      <c r="C969" s="28"/>
      <c r="D969" s="28"/>
      <c r="E969" s="128"/>
      <c r="F969" s="128"/>
      <c r="G969" s="128"/>
      <c r="H969" s="128"/>
      <c r="I969" s="128"/>
      <c r="J969" s="128"/>
      <c r="K969" s="128"/>
      <c r="L969" s="128"/>
      <c r="M969" s="128"/>
      <c r="N969" s="128"/>
      <c r="O969" s="128"/>
      <c r="P969" s="128"/>
      <c r="Q969" s="128"/>
      <c r="R969" s="128"/>
      <c r="S969" s="128"/>
      <c r="T969" s="128"/>
      <c r="U969" s="128"/>
      <c r="V969" s="128"/>
      <c r="W969" s="128"/>
      <c r="X969" s="128"/>
      <c r="Y969" s="128"/>
      <c r="Z969" s="128"/>
    </row>
    <row r="970" spans="1:26" ht="13.5" customHeight="1">
      <c r="A970" s="128"/>
      <c r="B970" s="128"/>
      <c r="C970" s="28"/>
      <c r="D970" s="28"/>
      <c r="E970" s="128"/>
      <c r="F970" s="128"/>
      <c r="G970" s="128"/>
      <c r="H970" s="128"/>
      <c r="I970" s="128"/>
      <c r="J970" s="128"/>
      <c r="K970" s="128"/>
      <c r="L970" s="128"/>
      <c r="M970" s="128"/>
      <c r="N970" s="128"/>
      <c r="O970" s="128"/>
      <c r="P970" s="128"/>
      <c r="Q970" s="128"/>
      <c r="R970" s="128"/>
      <c r="S970" s="128"/>
      <c r="T970" s="128"/>
      <c r="U970" s="128"/>
      <c r="V970" s="128"/>
      <c r="W970" s="128"/>
      <c r="X970" s="128"/>
      <c r="Y970" s="128"/>
      <c r="Z970" s="128"/>
    </row>
    <row r="971" spans="1:26" ht="13.5" customHeight="1">
      <c r="A971" s="128"/>
      <c r="B971" s="128"/>
      <c r="C971" s="28"/>
      <c r="D971" s="28"/>
      <c r="E971" s="128"/>
      <c r="F971" s="128"/>
      <c r="G971" s="128"/>
      <c r="H971" s="128"/>
      <c r="I971" s="128"/>
      <c r="J971" s="128"/>
      <c r="K971" s="128"/>
      <c r="L971" s="128"/>
      <c r="M971" s="128"/>
      <c r="N971" s="128"/>
      <c r="O971" s="128"/>
      <c r="P971" s="128"/>
      <c r="Q971" s="128"/>
      <c r="R971" s="128"/>
      <c r="S971" s="128"/>
      <c r="T971" s="128"/>
      <c r="U971" s="128"/>
      <c r="V971" s="128"/>
      <c r="W971" s="128"/>
      <c r="X971" s="128"/>
      <c r="Y971" s="128"/>
      <c r="Z971" s="128"/>
    </row>
    <row r="972" spans="1:26" ht="13.5" customHeight="1">
      <c r="A972" s="128"/>
      <c r="B972" s="128"/>
      <c r="C972" s="28"/>
      <c r="D972" s="28"/>
      <c r="E972" s="128"/>
      <c r="F972" s="128"/>
      <c r="G972" s="128"/>
      <c r="H972" s="128"/>
      <c r="I972" s="128"/>
      <c r="J972" s="128"/>
      <c r="K972" s="128"/>
      <c r="L972" s="128"/>
      <c r="M972" s="128"/>
      <c r="N972" s="128"/>
      <c r="O972" s="128"/>
      <c r="P972" s="128"/>
      <c r="Q972" s="128"/>
      <c r="R972" s="128"/>
      <c r="S972" s="128"/>
      <c r="T972" s="128"/>
      <c r="U972" s="128"/>
      <c r="V972" s="128"/>
      <c r="W972" s="128"/>
      <c r="X972" s="128"/>
      <c r="Y972" s="128"/>
      <c r="Z972" s="128"/>
    </row>
    <row r="973" spans="1:26" ht="13.5" customHeight="1">
      <c r="A973" s="128"/>
      <c r="B973" s="128"/>
      <c r="C973" s="28"/>
      <c r="D973" s="28"/>
      <c r="E973" s="128"/>
      <c r="F973" s="128"/>
      <c r="G973" s="128"/>
      <c r="H973" s="128"/>
      <c r="I973" s="128"/>
      <c r="J973" s="128"/>
      <c r="K973" s="128"/>
      <c r="L973" s="128"/>
      <c r="M973" s="128"/>
      <c r="N973" s="128"/>
      <c r="O973" s="128"/>
      <c r="P973" s="128"/>
      <c r="Q973" s="128"/>
      <c r="R973" s="128"/>
      <c r="S973" s="128"/>
      <c r="T973" s="128"/>
      <c r="U973" s="128"/>
      <c r="V973" s="128"/>
      <c r="W973" s="128"/>
      <c r="X973" s="128"/>
      <c r="Y973" s="128"/>
      <c r="Z973" s="128"/>
    </row>
    <row r="974" spans="1:26" ht="13.5" customHeight="1">
      <c r="A974" s="128"/>
      <c r="B974" s="128"/>
      <c r="C974" s="28"/>
      <c r="D974" s="28"/>
      <c r="E974" s="128"/>
      <c r="F974" s="128"/>
      <c r="G974" s="128"/>
      <c r="H974" s="128"/>
      <c r="I974" s="128"/>
      <c r="J974" s="128"/>
      <c r="K974" s="128"/>
      <c r="L974" s="128"/>
      <c r="M974" s="128"/>
      <c r="N974" s="128"/>
      <c r="O974" s="128"/>
      <c r="P974" s="128"/>
      <c r="Q974" s="128"/>
      <c r="R974" s="128"/>
      <c r="S974" s="128"/>
      <c r="T974" s="128"/>
      <c r="U974" s="128"/>
      <c r="V974" s="128"/>
      <c r="W974" s="128"/>
      <c r="X974" s="128"/>
      <c r="Y974" s="128"/>
      <c r="Z974" s="128"/>
    </row>
    <row r="975" spans="1:26" ht="13.5" customHeight="1">
      <c r="A975" s="128"/>
      <c r="B975" s="128"/>
      <c r="C975" s="28"/>
      <c r="D975" s="28"/>
      <c r="E975" s="128"/>
      <c r="F975" s="128"/>
      <c r="G975" s="128"/>
      <c r="H975" s="128"/>
      <c r="I975" s="128"/>
      <c r="J975" s="128"/>
      <c r="K975" s="128"/>
      <c r="L975" s="128"/>
      <c r="M975" s="128"/>
      <c r="N975" s="128"/>
      <c r="O975" s="128"/>
      <c r="P975" s="128"/>
      <c r="Q975" s="128"/>
      <c r="R975" s="128"/>
      <c r="S975" s="128"/>
      <c r="T975" s="128"/>
      <c r="U975" s="128"/>
      <c r="V975" s="128"/>
      <c r="W975" s="128"/>
      <c r="X975" s="128"/>
      <c r="Y975" s="128"/>
      <c r="Z975" s="128"/>
    </row>
    <row r="976" spans="1:26" ht="13.5" customHeight="1">
      <c r="A976" s="128"/>
      <c r="B976" s="128"/>
      <c r="C976" s="28"/>
      <c r="D976" s="28"/>
      <c r="E976" s="128"/>
      <c r="F976" s="128"/>
      <c r="G976" s="128"/>
      <c r="H976" s="128"/>
      <c r="I976" s="128"/>
      <c r="J976" s="128"/>
      <c r="K976" s="128"/>
      <c r="L976" s="128"/>
      <c r="M976" s="128"/>
      <c r="N976" s="128"/>
      <c r="O976" s="128"/>
      <c r="P976" s="128"/>
      <c r="Q976" s="128"/>
      <c r="R976" s="128"/>
      <c r="S976" s="128"/>
      <c r="T976" s="128"/>
      <c r="U976" s="128"/>
      <c r="V976" s="128"/>
      <c r="W976" s="128"/>
      <c r="X976" s="128"/>
      <c r="Y976" s="128"/>
      <c r="Z976" s="128"/>
    </row>
    <row r="977" spans="1:26" ht="13.5" customHeight="1">
      <c r="A977" s="128"/>
      <c r="B977" s="128"/>
      <c r="C977" s="28"/>
      <c r="D977" s="28"/>
      <c r="E977" s="128"/>
      <c r="F977" s="128"/>
      <c r="G977" s="128"/>
      <c r="H977" s="128"/>
      <c r="I977" s="128"/>
      <c r="J977" s="128"/>
      <c r="K977" s="128"/>
      <c r="L977" s="128"/>
      <c r="M977" s="128"/>
      <c r="N977" s="128"/>
      <c r="O977" s="128"/>
      <c r="P977" s="128"/>
      <c r="Q977" s="128"/>
      <c r="R977" s="128"/>
      <c r="S977" s="128"/>
      <c r="T977" s="128"/>
      <c r="U977" s="128"/>
      <c r="V977" s="128"/>
      <c r="W977" s="128"/>
      <c r="X977" s="128"/>
      <c r="Y977" s="128"/>
      <c r="Z977" s="128"/>
    </row>
    <row r="978" spans="1:26" ht="13.5" customHeight="1">
      <c r="A978" s="128"/>
      <c r="B978" s="128"/>
      <c r="C978" s="28"/>
      <c r="D978" s="28"/>
      <c r="E978" s="128"/>
      <c r="F978" s="128"/>
      <c r="G978" s="128"/>
      <c r="H978" s="128"/>
      <c r="I978" s="128"/>
      <c r="J978" s="128"/>
      <c r="K978" s="128"/>
      <c r="L978" s="128"/>
      <c r="M978" s="128"/>
      <c r="N978" s="128"/>
      <c r="O978" s="128"/>
      <c r="P978" s="128"/>
      <c r="Q978" s="128"/>
      <c r="R978" s="128"/>
      <c r="S978" s="128"/>
      <c r="T978" s="128"/>
      <c r="U978" s="128"/>
      <c r="V978" s="128"/>
      <c r="W978" s="128"/>
      <c r="X978" s="128"/>
      <c r="Y978" s="128"/>
      <c r="Z978" s="128"/>
    </row>
    <row r="979" spans="1:26" ht="13.5" customHeight="1">
      <c r="A979" s="128"/>
      <c r="B979" s="128"/>
      <c r="C979" s="28"/>
      <c r="D979" s="28"/>
      <c r="E979" s="128"/>
      <c r="F979" s="128"/>
      <c r="G979" s="128"/>
      <c r="H979" s="128"/>
      <c r="I979" s="128"/>
      <c r="J979" s="128"/>
      <c r="K979" s="128"/>
      <c r="L979" s="128"/>
      <c r="M979" s="128"/>
      <c r="N979" s="128"/>
      <c r="O979" s="128"/>
      <c r="P979" s="128"/>
      <c r="Q979" s="128"/>
      <c r="R979" s="128"/>
      <c r="S979" s="128"/>
      <c r="T979" s="128"/>
      <c r="U979" s="128"/>
      <c r="V979" s="128"/>
      <c r="W979" s="128"/>
      <c r="X979" s="128"/>
      <c r="Y979" s="128"/>
      <c r="Z979" s="128"/>
    </row>
    <row r="980" spans="1:26" ht="13.5" customHeight="1">
      <c r="A980" s="128"/>
      <c r="B980" s="128"/>
      <c r="C980" s="28"/>
      <c r="D980" s="28"/>
      <c r="E980" s="128"/>
      <c r="F980" s="128"/>
      <c r="G980" s="128"/>
      <c r="H980" s="128"/>
      <c r="I980" s="128"/>
      <c r="J980" s="128"/>
      <c r="K980" s="128"/>
      <c r="L980" s="128"/>
      <c r="M980" s="128"/>
      <c r="N980" s="128"/>
      <c r="O980" s="128"/>
      <c r="P980" s="128"/>
      <c r="Q980" s="128"/>
      <c r="R980" s="128"/>
      <c r="S980" s="128"/>
      <c r="T980" s="128"/>
      <c r="U980" s="128"/>
      <c r="V980" s="128"/>
      <c r="W980" s="128"/>
      <c r="X980" s="128"/>
      <c r="Y980" s="128"/>
      <c r="Z980" s="128"/>
    </row>
    <row r="981" spans="1:26" ht="13.5" customHeight="1">
      <c r="A981" s="128"/>
      <c r="B981" s="128"/>
      <c r="C981" s="28"/>
      <c r="D981" s="28"/>
      <c r="E981" s="128"/>
      <c r="F981" s="128"/>
      <c r="G981" s="128"/>
      <c r="H981" s="128"/>
      <c r="I981" s="128"/>
      <c r="J981" s="128"/>
      <c r="K981" s="128"/>
      <c r="L981" s="128"/>
      <c r="M981" s="128"/>
      <c r="N981" s="128"/>
      <c r="O981" s="128"/>
      <c r="P981" s="128"/>
      <c r="Q981" s="128"/>
      <c r="R981" s="128"/>
      <c r="S981" s="128"/>
      <c r="T981" s="128"/>
      <c r="U981" s="128"/>
      <c r="V981" s="128"/>
      <c r="W981" s="128"/>
      <c r="X981" s="128"/>
      <c r="Y981" s="128"/>
      <c r="Z981" s="128"/>
    </row>
    <row r="982" spans="1:26" ht="13.5" customHeight="1">
      <c r="A982" s="128"/>
      <c r="B982" s="128"/>
      <c r="C982" s="28"/>
      <c r="D982" s="28"/>
      <c r="E982" s="128"/>
      <c r="F982" s="128"/>
      <c r="G982" s="128"/>
      <c r="H982" s="128"/>
      <c r="I982" s="128"/>
      <c r="J982" s="128"/>
      <c r="K982" s="128"/>
      <c r="L982" s="128"/>
      <c r="M982" s="128"/>
      <c r="N982" s="128"/>
      <c r="O982" s="128"/>
      <c r="P982" s="128"/>
      <c r="Q982" s="128"/>
      <c r="R982" s="128"/>
      <c r="S982" s="128"/>
      <c r="T982" s="128"/>
      <c r="U982" s="128"/>
      <c r="V982" s="128"/>
      <c r="W982" s="128"/>
      <c r="X982" s="128"/>
      <c r="Y982" s="128"/>
      <c r="Z982" s="128"/>
    </row>
    <row r="983" spans="1:26" ht="13.5" customHeight="1">
      <c r="A983" s="128"/>
      <c r="B983" s="128"/>
      <c r="C983" s="28"/>
      <c r="D983" s="28"/>
      <c r="E983" s="128"/>
      <c r="F983" s="128"/>
      <c r="G983" s="128"/>
      <c r="H983" s="128"/>
      <c r="I983" s="128"/>
      <c r="J983" s="128"/>
      <c r="K983" s="128"/>
      <c r="L983" s="128"/>
      <c r="M983" s="128"/>
      <c r="N983" s="128"/>
      <c r="O983" s="128"/>
      <c r="P983" s="128"/>
      <c r="Q983" s="128"/>
      <c r="R983" s="128"/>
      <c r="S983" s="128"/>
      <c r="T983" s="128"/>
      <c r="U983" s="128"/>
      <c r="V983" s="128"/>
      <c r="W983" s="128"/>
      <c r="X983" s="128"/>
      <c r="Y983" s="128"/>
      <c r="Z983" s="128"/>
    </row>
    <row r="984" spans="1:26" ht="13.5" customHeight="1">
      <c r="A984" s="128"/>
      <c r="B984" s="128"/>
      <c r="C984" s="28"/>
      <c r="D984" s="28"/>
      <c r="E984" s="128"/>
      <c r="F984" s="128"/>
      <c r="G984" s="128"/>
      <c r="H984" s="128"/>
      <c r="I984" s="128"/>
      <c r="J984" s="128"/>
      <c r="K984" s="128"/>
      <c r="L984" s="128"/>
      <c r="M984" s="128"/>
      <c r="N984" s="128"/>
      <c r="O984" s="128"/>
      <c r="P984" s="128"/>
      <c r="Q984" s="128"/>
      <c r="R984" s="128"/>
      <c r="S984" s="128"/>
      <c r="T984" s="128"/>
      <c r="U984" s="128"/>
      <c r="V984" s="128"/>
      <c r="W984" s="128"/>
      <c r="X984" s="128"/>
      <c r="Y984" s="128"/>
      <c r="Z984" s="128"/>
    </row>
    <row r="985" spans="1:26" ht="13.5" customHeight="1">
      <c r="A985" s="128"/>
      <c r="B985" s="128"/>
      <c r="C985" s="28"/>
      <c r="D985" s="28"/>
      <c r="E985" s="128"/>
      <c r="F985" s="128"/>
      <c r="G985" s="128"/>
      <c r="H985" s="128"/>
      <c r="I985" s="128"/>
      <c r="J985" s="128"/>
      <c r="K985" s="128"/>
      <c r="L985" s="128"/>
      <c r="M985" s="128"/>
      <c r="N985" s="128"/>
      <c r="O985" s="128"/>
      <c r="P985" s="128"/>
      <c r="Q985" s="128"/>
      <c r="R985" s="128"/>
      <c r="S985" s="128"/>
      <c r="T985" s="128"/>
      <c r="U985" s="128"/>
      <c r="V985" s="128"/>
      <c r="W985" s="128"/>
      <c r="X985" s="128"/>
      <c r="Y985" s="128"/>
      <c r="Z985" s="128"/>
    </row>
    <row r="986" spans="1:26" ht="13.5" customHeight="1">
      <c r="A986" s="128"/>
      <c r="B986" s="128"/>
      <c r="C986" s="28"/>
      <c r="D986" s="28"/>
      <c r="E986" s="128"/>
      <c r="F986" s="128"/>
      <c r="G986" s="128"/>
      <c r="H986" s="128"/>
      <c r="I986" s="128"/>
      <c r="J986" s="128"/>
      <c r="K986" s="128"/>
      <c r="L986" s="128"/>
      <c r="M986" s="128"/>
      <c r="N986" s="128"/>
      <c r="O986" s="128"/>
      <c r="P986" s="128"/>
      <c r="Q986" s="128"/>
      <c r="R986" s="128"/>
      <c r="S986" s="128"/>
      <c r="T986" s="128"/>
      <c r="U986" s="128"/>
      <c r="V986" s="128"/>
      <c r="W986" s="128"/>
      <c r="X986" s="128"/>
      <c r="Y986" s="128"/>
      <c r="Z986" s="128"/>
    </row>
    <row r="987" spans="1:26" ht="13.5" customHeight="1">
      <c r="A987" s="128"/>
      <c r="B987" s="128"/>
      <c r="C987" s="28"/>
      <c r="D987" s="28"/>
      <c r="E987" s="128"/>
      <c r="F987" s="128"/>
      <c r="G987" s="128"/>
      <c r="H987" s="128"/>
      <c r="I987" s="128"/>
      <c r="J987" s="128"/>
      <c r="K987" s="128"/>
      <c r="L987" s="128"/>
      <c r="M987" s="128"/>
      <c r="N987" s="128"/>
      <c r="O987" s="128"/>
      <c r="P987" s="128"/>
      <c r="Q987" s="128"/>
      <c r="R987" s="128"/>
      <c r="S987" s="128"/>
      <c r="T987" s="128"/>
      <c r="U987" s="128"/>
      <c r="V987" s="128"/>
      <c r="W987" s="128"/>
      <c r="X987" s="128"/>
      <c r="Y987" s="128"/>
      <c r="Z987" s="128"/>
    </row>
    <row r="988" spans="1:26" ht="13.5" customHeight="1">
      <c r="A988" s="128"/>
      <c r="B988" s="128"/>
      <c r="C988" s="28"/>
      <c r="D988" s="28"/>
      <c r="E988" s="128"/>
      <c r="F988" s="128"/>
      <c r="G988" s="128"/>
      <c r="H988" s="128"/>
      <c r="I988" s="128"/>
      <c r="J988" s="128"/>
      <c r="K988" s="128"/>
      <c r="L988" s="128"/>
      <c r="M988" s="128"/>
      <c r="N988" s="128"/>
      <c r="O988" s="128"/>
      <c r="P988" s="128"/>
      <c r="Q988" s="128"/>
      <c r="R988" s="128"/>
      <c r="S988" s="128"/>
      <c r="T988" s="128"/>
      <c r="U988" s="128"/>
      <c r="V988" s="128"/>
      <c r="W988" s="128"/>
      <c r="X988" s="128"/>
      <c r="Y988" s="128"/>
      <c r="Z988" s="128"/>
    </row>
    <row r="989" spans="1:26" ht="13.5" customHeight="1">
      <c r="A989" s="128"/>
      <c r="B989" s="128"/>
      <c r="C989" s="28"/>
      <c r="D989" s="28"/>
      <c r="E989" s="128"/>
      <c r="F989" s="128"/>
      <c r="G989" s="128"/>
      <c r="H989" s="128"/>
      <c r="I989" s="128"/>
      <c r="J989" s="128"/>
      <c r="K989" s="128"/>
      <c r="L989" s="128"/>
      <c r="M989" s="128"/>
      <c r="N989" s="128"/>
      <c r="O989" s="128"/>
      <c r="P989" s="128"/>
      <c r="Q989" s="128"/>
      <c r="R989" s="128"/>
      <c r="S989" s="128"/>
      <c r="T989" s="128"/>
      <c r="U989" s="128"/>
      <c r="V989" s="128"/>
      <c r="W989" s="128"/>
      <c r="X989" s="128"/>
      <c r="Y989" s="128"/>
      <c r="Z989" s="128"/>
    </row>
    <row r="990" spans="1:26" ht="13.5" customHeight="1">
      <c r="A990" s="128"/>
      <c r="B990" s="128"/>
      <c r="C990" s="28"/>
      <c r="D990" s="28"/>
      <c r="E990" s="128"/>
      <c r="F990" s="128"/>
      <c r="G990" s="128"/>
      <c r="H990" s="128"/>
      <c r="I990" s="128"/>
      <c r="J990" s="128"/>
      <c r="K990" s="128"/>
      <c r="L990" s="128"/>
      <c r="M990" s="128"/>
      <c r="N990" s="128"/>
      <c r="O990" s="128"/>
      <c r="P990" s="128"/>
      <c r="Q990" s="128"/>
      <c r="R990" s="128"/>
      <c r="S990" s="128"/>
      <c r="T990" s="128"/>
      <c r="U990" s="128"/>
      <c r="V990" s="128"/>
      <c r="W990" s="128"/>
      <c r="X990" s="128"/>
      <c r="Y990" s="128"/>
      <c r="Z990" s="128"/>
    </row>
    <row r="991" spans="1:26" ht="13.5" customHeight="1">
      <c r="A991" s="128"/>
      <c r="B991" s="128"/>
      <c r="C991" s="28"/>
      <c r="D991" s="28"/>
      <c r="E991" s="128"/>
      <c r="F991" s="128"/>
      <c r="G991" s="128"/>
      <c r="H991" s="128"/>
      <c r="I991" s="128"/>
      <c r="J991" s="128"/>
      <c r="K991" s="128"/>
      <c r="L991" s="128"/>
      <c r="M991" s="128"/>
      <c r="N991" s="128"/>
      <c r="O991" s="128"/>
      <c r="P991" s="128"/>
      <c r="Q991" s="128"/>
      <c r="R991" s="128"/>
      <c r="S991" s="128"/>
      <c r="T991" s="128"/>
      <c r="U991" s="128"/>
      <c r="V991" s="128"/>
      <c r="W991" s="128"/>
      <c r="X991" s="128"/>
      <c r="Y991" s="128"/>
      <c r="Z991" s="128"/>
    </row>
    <row r="992" spans="1:26" ht="13.5" customHeight="1">
      <c r="A992" s="128"/>
      <c r="B992" s="128"/>
      <c r="C992" s="28"/>
      <c r="D992" s="28"/>
      <c r="E992" s="128"/>
      <c r="F992" s="128"/>
      <c r="G992" s="128"/>
      <c r="H992" s="128"/>
      <c r="I992" s="128"/>
      <c r="J992" s="128"/>
      <c r="K992" s="128"/>
      <c r="L992" s="128"/>
      <c r="M992" s="128"/>
      <c r="N992" s="128"/>
      <c r="O992" s="128"/>
      <c r="P992" s="128"/>
      <c r="Q992" s="128"/>
      <c r="R992" s="128"/>
      <c r="S992" s="128"/>
      <c r="T992" s="128"/>
      <c r="U992" s="128"/>
      <c r="V992" s="128"/>
      <c r="W992" s="128"/>
      <c r="X992" s="128"/>
      <c r="Y992" s="128"/>
      <c r="Z992" s="128"/>
    </row>
    <row r="993" spans="1:26" ht="13.5" customHeight="1">
      <c r="A993" s="128"/>
      <c r="B993" s="128"/>
      <c r="C993" s="28"/>
      <c r="D993" s="28"/>
      <c r="E993" s="128"/>
      <c r="F993" s="128"/>
      <c r="G993" s="128"/>
      <c r="H993" s="128"/>
      <c r="I993" s="128"/>
      <c r="J993" s="128"/>
      <c r="K993" s="128"/>
      <c r="L993" s="128"/>
      <c r="M993" s="128"/>
      <c r="N993" s="128"/>
      <c r="O993" s="128"/>
      <c r="P993" s="128"/>
      <c r="Q993" s="128"/>
      <c r="R993" s="128"/>
      <c r="S993" s="128"/>
      <c r="T993" s="128"/>
      <c r="U993" s="128"/>
      <c r="V993" s="128"/>
      <c r="W993" s="128"/>
      <c r="X993" s="128"/>
      <c r="Y993" s="128"/>
      <c r="Z993" s="128"/>
    </row>
    <row r="994" spans="1:26" ht="13.5" customHeight="1">
      <c r="A994" s="128"/>
      <c r="B994" s="128"/>
      <c r="C994" s="28"/>
      <c r="D994" s="28"/>
      <c r="E994" s="128"/>
      <c r="F994" s="128"/>
      <c r="G994" s="128"/>
      <c r="H994" s="128"/>
      <c r="I994" s="128"/>
      <c r="J994" s="128"/>
      <c r="K994" s="128"/>
      <c r="L994" s="128"/>
      <c r="M994" s="128"/>
      <c r="N994" s="128"/>
      <c r="O994" s="128"/>
      <c r="P994" s="128"/>
      <c r="Q994" s="128"/>
      <c r="R994" s="128"/>
      <c r="S994" s="128"/>
      <c r="T994" s="128"/>
      <c r="U994" s="128"/>
      <c r="V994" s="128"/>
      <c r="W994" s="128"/>
      <c r="X994" s="128"/>
      <c r="Y994" s="128"/>
      <c r="Z994" s="128"/>
    </row>
    <row r="995" spans="1:26" ht="13.5" customHeight="1">
      <c r="A995" s="128"/>
      <c r="B995" s="128"/>
      <c r="C995" s="28"/>
      <c r="D995" s="28"/>
      <c r="E995" s="128"/>
      <c r="F995" s="128"/>
      <c r="G995" s="128"/>
      <c r="H995" s="128"/>
      <c r="I995" s="128"/>
      <c r="J995" s="128"/>
      <c r="K995" s="128"/>
      <c r="L995" s="128"/>
      <c r="M995" s="128"/>
      <c r="N995" s="128"/>
      <c r="O995" s="128"/>
      <c r="P995" s="128"/>
      <c r="Q995" s="128"/>
      <c r="R995" s="128"/>
      <c r="S995" s="128"/>
      <c r="T995" s="128"/>
      <c r="U995" s="128"/>
      <c r="V995" s="128"/>
      <c r="W995" s="128"/>
      <c r="X995" s="128"/>
      <c r="Y995" s="128"/>
      <c r="Z995" s="128"/>
    </row>
    <row r="996" spans="1:26" ht="13.5" customHeight="1">
      <c r="A996" s="128"/>
      <c r="B996" s="128"/>
      <c r="C996" s="28"/>
      <c r="D996" s="28"/>
      <c r="E996" s="128"/>
      <c r="F996" s="128"/>
      <c r="G996" s="128"/>
      <c r="H996" s="128"/>
      <c r="I996" s="128"/>
      <c r="J996" s="128"/>
      <c r="K996" s="128"/>
      <c r="L996" s="128"/>
      <c r="M996" s="128"/>
      <c r="N996" s="128"/>
      <c r="O996" s="128"/>
      <c r="P996" s="128"/>
      <c r="Q996" s="128"/>
      <c r="R996" s="128"/>
      <c r="S996" s="128"/>
      <c r="T996" s="128"/>
      <c r="U996" s="128"/>
      <c r="V996" s="128"/>
      <c r="W996" s="128"/>
      <c r="X996" s="128"/>
      <c r="Y996" s="128"/>
      <c r="Z996" s="128"/>
    </row>
    <row r="997" spans="1:26" ht="13.5" customHeight="1">
      <c r="A997" s="128"/>
      <c r="B997" s="128"/>
      <c r="C997" s="28"/>
      <c r="D997" s="28"/>
      <c r="E997" s="128"/>
      <c r="F997" s="128"/>
      <c r="G997" s="128"/>
      <c r="H997" s="128"/>
      <c r="I997" s="128"/>
      <c r="J997" s="128"/>
      <c r="K997" s="128"/>
      <c r="L997" s="128"/>
      <c r="M997" s="128"/>
      <c r="N997" s="128"/>
      <c r="O997" s="128"/>
      <c r="P997" s="128"/>
      <c r="Q997" s="128"/>
      <c r="R997" s="128"/>
      <c r="S997" s="128"/>
      <c r="T997" s="128"/>
      <c r="U997" s="128"/>
      <c r="V997" s="128"/>
      <c r="W997" s="128"/>
      <c r="X997" s="128"/>
      <c r="Y997" s="128"/>
      <c r="Z997" s="128"/>
    </row>
    <row r="998" spans="1:26" ht="13.5" customHeight="1">
      <c r="A998" s="128"/>
      <c r="B998" s="128"/>
      <c r="C998" s="28"/>
      <c r="D998" s="28"/>
      <c r="E998" s="128"/>
      <c r="F998" s="128"/>
      <c r="G998" s="128"/>
      <c r="H998" s="128"/>
      <c r="I998" s="128"/>
      <c r="J998" s="128"/>
      <c r="K998" s="128"/>
      <c r="L998" s="128"/>
      <c r="M998" s="128"/>
      <c r="N998" s="128"/>
      <c r="O998" s="128"/>
      <c r="P998" s="128"/>
      <c r="Q998" s="128"/>
      <c r="R998" s="128"/>
      <c r="S998" s="128"/>
      <c r="T998" s="128"/>
      <c r="U998" s="128"/>
      <c r="V998" s="128"/>
      <c r="W998" s="128"/>
      <c r="X998" s="128"/>
      <c r="Y998" s="128"/>
      <c r="Z998" s="128"/>
    </row>
    <row r="999" spans="1:26" ht="13.5" customHeight="1">
      <c r="A999" s="128"/>
      <c r="B999" s="128"/>
      <c r="C999" s="28"/>
      <c r="D999" s="28"/>
      <c r="E999" s="128"/>
      <c r="F999" s="128"/>
      <c r="G999" s="128"/>
      <c r="H999" s="128"/>
      <c r="I999" s="128"/>
      <c r="J999" s="128"/>
      <c r="K999" s="128"/>
      <c r="L999" s="128"/>
      <c r="M999" s="128"/>
      <c r="N999" s="128"/>
      <c r="O999" s="128"/>
      <c r="P999" s="128"/>
      <c r="Q999" s="128"/>
      <c r="R999" s="128"/>
      <c r="S999" s="128"/>
      <c r="T999" s="128"/>
      <c r="U999" s="128"/>
      <c r="V999" s="128"/>
      <c r="W999" s="128"/>
      <c r="X999" s="128"/>
      <c r="Y999" s="128"/>
      <c r="Z999" s="128"/>
    </row>
    <row r="1000" spans="1:26" ht="13.5" customHeight="1">
      <c r="A1000" s="128"/>
      <c r="B1000" s="128"/>
      <c r="C1000" s="28"/>
      <c r="D1000" s="28"/>
      <c r="E1000" s="128"/>
      <c r="F1000" s="128"/>
      <c r="G1000" s="128"/>
      <c r="H1000" s="128"/>
      <c r="I1000" s="128"/>
      <c r="J1000" s="128"/>
      <c r="K1000" s="128"/>
      <c r="L1000" s="128"/>
      <c r="M1000" s="128"/>
      <c r="N1000" s="128"/>
      <c r="O1000" s="128"/>
      <c r="P1000" s="128"/>
      <c r="Q1000" s="128"/>
      <c r="R1000" s="128"/>
      <c r="S1000" s="128"/>
      <c r="T1000" s="128"/>
      <c r="U1000" s="128"/>
      <c r="V1000" s="128"/>
      <c r="W1000" s="128"/>
      <c r="X1000" s="128"/>
      <c r="Y1000" s="128"/>
      <c r="Z1000" s="128"/>
    </row>
  </sheetData>
  <mergeCells count="3">
    <mergeCell ref="A1:B1"/>
    <mergeCell ref="A2:B2"/>
    <mergeCell ref="A4:D4"/>
  </mergeCells>
  <pageMargins left="0.7" right="0.7" top="0.75" bottom="0.75" header="0" footer="0"/>
  <pageSetup orientation="landscape"/>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00"/>
  <sheetViews>
    <sheetView topLeftCell="A22" workbookViewId="0">
      <selection activeCell="H10" sqref="H10"/>
    </sheetView>
  </sheetViews>
  <sheetFormatPr defaultColWidth="14.42578125" defaultRowHeight="15" customHeight="1"/>
  <cols>
    <col min="1" max="1" width="5.7109375" customWidth="1"/>
    <col min="2" max="2" width="36.7109375" customWidth="1"/>
    <col min="3" max="3" width="19.140625" customWidth="1"/>
    <col min="4" max="4" width="8.140625" customWidth="1"/>
    <col min="5" max="5" width="12" customWidth="1"/>
    <col min="6" max="6" width="5.7109375" customWidth="1"/>
    <col min="7" max="8" width="26.7109375" customWidth="1"/>
    <col min="9" max="9" width="27.28515625" customWidth="1"/>
    <col min="10" max="10" width="30.85546875" customWidth="1"/>
    <col min="11" max="11" width="40.140625" customWidth="1"/>
    <col min="12" max="26" width="9" customWidth="1"/>
  </cols>
  <sheetData>
    <row r="1" spans="1:26" ht="15.75" customHeight="1">
      <c r="A1" s="1557" t="s">
        <v>3596</v>
      </c>
      <c r="B1" s="1517"/>
      <c r="C1" s="1546"/>
      <c r="D1" s="1517"/>
      <c r="E1" s="1517"/>
      <c r="F1" s="1517"/>
      <c r="G1" s="1517"/>
      <c r="H1" s="1517"/>
      <c r="I1" s="1517"/>
      <c r="J1" s="5" t="s">
        <v>3597</v>
      </c>
      <c r="K1" s="4"/>
      <c r="L1" s="4"/>
      <c r="M1" s="4"/>
      <c r="N1" s="4"/>
      <c r="O1" s="4"/>
      <c r="P1" s="4"/>
      <c r="Q1" s="4"/>
      <c r="R1" s="4"/>
      <c r="S1" s="4"/>
      <c r="T1" s="4"/>
      <c r="U1" s="4"/>
      <c r="V1" s="4"/>
      <c r="W1" s="4"/>
      <c r="X1" s="4"/>
      <c r="Y1" s="4"/>
      <c r="Z1" s="4"/>
    </row>
    <row r="2" spans="1:26" ht="15.75" customHeight="1">
      <c r="A2" s="1538" t="s">
        <v>3859</v>
      </c>
      <c r="B2" s="1517"/>
      <c r="C2" s="1517"/>
      <c r="D2" s="1517"/>
      <c r="E2" s="1517"/>
      <c r="F2" s="1517"/>
      <c r="G2" s="1517"/>
      <c r="H2" s="1517"/>
      <c r="I2" s="1517"/>
      <c r="J2" s="4"/>
      <c r="K2" s="4"/>
      <c r="L2" s="4"/>
      <c r="M2" s="4"/>
      <c r="N2" s="4"/>
      <c r="O2" s="4"/>
      <c r="P2" s="4"/>
      <c r="Q2" s="4"/>
      <c r="R2" s="4"/>
      <c r="S2" s="4"/>
      <c r="T2" s="4"/>
      <c r="U2" s="4"/>
      <c r="V2" s="4"/>
      <c r="W2" s="4"/>
      <c r="X2" s="4"/>
      <c r="Y2" s="4"/>
      <c r="Z2" s="4"/>
    </row>
    <row r="3" spans="1:26" ht="15.75" customHeight="1">
      <c r="A3" s="32"/>
      <c r="B3" s="32"/>
      <c r="C3" s="1546" t="s">
        <v>3598</v>
      </c>
      <c r="D3" s="1517"/>
      <c r="E3" s="1517"/>
      <c r="F3" s="1517"/>
      <c r="G3" s="1517"/>
      <c r="H3" s="1517"/>
      <c r="I3" s="1517"/>
      <c r="J3" s="4"/>
      <c r="K3" s="4"/>
      <c r="L3" s="4"/>
      <c r="M3" s="4"/>
      <c r="N3" s="4"/>
      <c r="O3" s="4"/>
      <c r="P3" s="4"/>
      <c r="Q3" s="4"/>
      <c r="R3" s="4"/>
      <c r="S3" s="4"/>
      <c r="T3" s="4"/>
      <c r="U3" s="4"/>
      <c r="V3" s="4"/>
      <c r="W3" s="4"/>
      <c r="X3" s="4"/>
      <c r="Y3" s="4"/>
      <c r="Z3" s="4"/>
    </row>
    <row r="4" spans="1:26" ht="15.75" customHeight="1">
      <c r="A4" s="32"/>
      <c r="B4" s="32"/>
      <c r="C4" s="1517"/>
      <c r="D4" s="1517"/>
      <c r="E4" s="1517"/>
      <c r="F4" s="1517"/>
      <c r="G4" s="1517"/>
      <c r="H4" s="1517"/>
      <c r="I4" s="1517"/>
      <c r="J4" s="4"/>
      <c r="K4" s="4"/>
      <c r="L4" s="4"/>
      <c r="M4" s="4"/>
      <c r="N4" s="4"/>
      <c r="O4" s="4"/>
      <c r="P4" s="4"/>
      <c r="Q4" s="4"/>
      <c r="R4" s="4"/>
      <c r="S4" s="4"/>
      <c r="T4" s="4"/>
      <c r="U4" s="4"/>
      <c r="V4" s="4"/>
      <c r="W4" s="4"/>
      <c r="X4" s="4"/>
      <c r="Y4" s="4"/>
      <c r="Z4" s="4"/>
    </row>
    <row r="5" spans="1:26" ht="15.75" customHeight="1">
      <c r="A5" s="32"/>
      <c r="B5" s="32"/>
      <c r="C5" s="1517"/>
      <c r="D5" s="1517"/>
      <c r="E5" s="1517"/>
      <c r="F5" s="1517"/>
      <c r="G5" s="1517"/>
      <c r="H5" s="1517"/>
      <c r="I5" s="1517"/>
      <c r="J5" s="4"/>
      <c r="K5" s="4"/>
      <c r="L5" s="4"/>
      <c r="M5" s="4"/>
      <c r="N5" s="4"/>
      <c r="O5" s="4"/>
      <c r="P5" s="4"/>
      <c r="Q5" s="4"/>
      <c r="R5" s="4"/>
      <c r="S5" s="4"/>
      <c r="T5" s="4"/>
      <c r="U5" s="4"/>
      <c r="V5" s="4"/>
      <c r="W5" s="4"/>
      <c r="X5" s="4"/>
      <c r="Y5" s="4"/>
      <c r="Z5" s="4"/>
    </row>
    <row r="6" spans="1:26" ht="15.75" customHeight="1">
      <c r="A6" s="4"/>
      <c r="B6" s="4"/>
      <c r="C6" s="1517"/>
      <c r="D6" s="1517"/>
      <c r="E6" s="1517"/>
      <c r="F6" s="1517"/>
      <c r="G6" s="1517"/>
      <c r="H6" s="1517"/>
      <c r="I6" s="1517"/>
      <c r="J6" s="4"/>
      <c r="K6" s="4"/>
      <c r="L6" s="4"/>
      <c r="M6" s="4"/>
      <c r="N6" s="4"/>
      <c r="O6" s="4"/>
      <c r="P6" s="4"/>
      <c r="Q6" s="4"/>
      <c r="R6" s="4"/>
      <c r="S6" s="4"/>
      <c r="T6" s="4"/>
      <c r="U6" s="4"/>
      <c r="V6" s="4"/>
      <c r="W6" s="4"/>
      <c r="X6" s="4"/>
      <c r="Y6" s="4"/>
      <c r="Z6" s="4"/>
    </row>
    <row r="7" spans="1:26" ht="35.25" customHeight="1">
      <c r="A7" s="1700" t="s">
        <v>3599</v>
      </c>
      <c r="B7" s="1701"/>
      <c r="C7" s="1701"/>
      <c r="D7" s="1701"/>
      <c r="E7" s="1701"/>
      <c r="F7" s="1701"/>
      <c r="G7" s="1701"/>
      <c r="H7" s="1701"/>
      <c r="I7" s="1701"/>
      <c r="J7" s="1701"/>
      <c r="K7" s="4"/>
      <c r="L7" s="4"/>
      <c r="M7" s="4"/>
      <c r="N7" s="4"/>
      <c r="O7" s="4"/>
      <c r="P7" s="4"/>
      <c r="Q7" s="4"/>
      <c r="R7" s="4"/>
      <c r="S7" s="4"/>
      <c r="T7" s="4"/>
      <c r="U7" s="4"/>
      <c r="V7" s="4"/>
      <c r="W7" s="4"/>
      <c r="X7" s="4"/>
      <c r="Y7" s="4"/>
      <c r="Z7" s="4"/>
    </row>
    <row r="8" spans="1:26" ht="44.25" customHeight="1">
      <c r="A8" s="1356" t="s">
        <v>1236</v>
      </c>
      <c r="B8" s="1357" t="s">
        <v>3600</v>
      </c>
      <c r="C8" s="1357" t="s">
        <v>3601</v>
      </c>
      <c r="D8" s="1358" t="s">
        <v>3602</v>
      </c>
      <c r="E8" s="1357" t="s">
        <v>3603</v>
      </c>
      <c r="F8" s="1357" t="s">
        <v>3604</v>
      </c>
      <c r="G8" s="1357" t="s">
        <v>3605</v>
      </c>
      <c r="H8" s="1357" t="s">
        <v>3606</v>
      </c>
      <c r="I8" s="1357" t="s">
        <v>3607</v>
      </c>
      <c r="J8" s="1357" t="s">
        <v>3608</v>
      </c>
      <c r="K8" s="4"/>
      <c r="L8" s="4"/>
      <c r="M8" s="4"/>
      <c r="N8" s="4"/>
      <c r="O8" s="4"/>
      <c r="P8" s="4"/>
      <c r="Q8" s="4"/>
      <c r="R8" s="4"/>
      <c r="S8" s="4"/>
      <c r="T8" s="4"/>
      <c r="U8" s="4"/>
      <c r="V8" s="4"/>
      <c r="W8" s="4"/>
      <c r="X8" s="4"/>
      <c r="Y8" s="4"/>
      <c r="Z8" s="4"/>
    </row>
    <row r="9" spans="1:26" ht="44.25" customHeight="1">
      <c r="A9" s="1359" t="s">
        <v>71</v>
      </c>
      <c r="B9" s="1360" t="s">
        <v>3609</v>
      </c>
      <c r="C9" s="1361"/>
      <c r="D9" s="376"/>
      <c r="E9" s="1361"/>
      <c r="F9" s="1361"/>
      <c r="G9" s="1361"/>
      <c r="H9" s="1361"/>
      <c r="I9" s="1361"/>
      <c r="J9" s="1361"/>
      <c r="K9" s="9" t="s">
        <v>3610</v>
      </c>
      <c r="L9" s="4"/>
      <c r="M9" s="4"/>
      <c r="N9" s="4"/>
      <c r="O9" s="4"/>
      <c r="P9" s="4"/>
      <c r="Q9" s="4"/>
      <c r="R9" s="4"/>
      <c r="S9" s="4"/>
      <c r="T9" s="4"/>
      <c r="U9" s="4"/>
      <c r="V9" s="4"/>
      <c r="W9" s="4"/>
      <c r="X9" s="4"/>
      <c r="Y9" s="4"/>
      <c r="Z9" s="4"/>
    </row>
    <row r="10" spans="1:26" ht="60.75" customHeight="1">
      <c r="A10" s="1362" t="s">
        <v>73</v>
      </c>
      <c r="B10" s="1363" t="s">
        <v>3611</v>
      </c>
      <c r="C10" s="1363"/>
      <c r="D10" s="1362"/>
      <c r="E10" s="1364"/>
      <c r="F10" s="1362"/>
      <c r="G10" s="1365"/>
      <c r="H10" s="1363"/>
      <c r="I10" s="1363"/>
      <c r="J10" s="1365"/>
      <c r="K10" s="26"/>
      <c r="L10" s="26"/>
      <c r="M10" s="26"/>
      <c r="N10" s="26"/>
      <c r="O10" s="26"/>
      <c r="P10" s="26"/>
      <c r="Q10" s="26"/>
      <c r="R10" s="26"/>
      <c r="S10" s="26"/>
      <c r="T10" s="26"/>
      <c r="U10" s="26"/>
      <c r="V10" s="26"/>
      <c r="W10" s="26"/>
      <c r="X10" s="26"/>
      <c r="Y10" s="26"/>
      <c r="Z10" s="26"/>
    </row>
    <row r="11" spans="1:26" ht="44.25" customHeight="1">
      <c r="A11" s="1366"/>
      <c r="B11" s="1367" t="s">
        <v>802</v>
      </c>
      <c r="C11" s="1367" t="s">
        <v>802</v>
      </c>
      <c r="D11" s="1369" t="s">
        <v>3612</v>
      </c>
      <c r="E11" s="1370" t="s">
        <v>3845</v>
      </c>
      <c r="F11" s="1366">
        <v>4</v>
      </c>
      <c r="G11" s="1370" t="s">
        <v>2127</v>
      </c>
      <c r="H11" s="1367" t="s">
        <v>3846</v>
      </c>
      <c r="I11" s="1370" t="s">
        <v>3847</v>
      </c>
      <c r="J11" s="1371">
        <v>2023</v>
      </c>
      <c r="K11" s="4"/>
      <c r="L11" s="4"/>
      <c r="M11" s="4"/>
      <c r="N11" s="4"/>
      <c r="O11" s="4"/>
      <c r="P11" s="4"/>
      <c r="Q11" s="4"/>
      <c r="R11" s="4"/>
      <c r="S11" s="4"/>
      <c r="T11" s="4"/>
      <c r="U11" s="4"/>
      <c r="V11" s="4"/>
      <c r="W11" s="4"/>
      <c r="X11" s="4"/>
      <c r="Y11" s="4"/>
      <c r="Z11" s="4"/>
    </row>
    <row r="12" spans="1:26" ht="57" customHeight="1">
      <c r="A12" s="1366"/>
      <c r="B12" s="1510" t="s">
        <v>3853</v>
      </c>
      <c r="C12" s="1510" t="s">
        <v>3853</v>
      </c>
      <c r="D12" s="1372" t="s">
        <v>3612</v>
      </c>
      <c r="E12" s="1511" t="s">
        <v>3854</v>
      </c>
      <c r="F12" s="1366">
        <v>4</v>
      </c>
      <c r="G12" s="1511" t="s">
        <v>3855</v>
      </c>
      <c r="H12" s="1510" t="s">
        <v>3856</v>
      </c>
      <c r="I12" s="1510" t="s">
        <v>3857</v>
      </c>
      <c r="J12" s="1512" t="s">
        <v>3858</v>
      </c>
      <c r="K12" s="4"/>
      <c r="L12" s="4"/>
      <c r="M12" s="4"/>
      <c r="N12" s="4"/>
      <c r="O12" s="4"/>
      <c r="P12" s="4"/>
      <c r="Q12" s="4"/>
      <c r="R12" s="4"/>
      <c r="S12" s="4"/>
      <c r="T12" s="4"/>
      <c r="U12" s="4"/>
      <c r="V12" s="4"/>
      <c r="W12" s="4"/>
      <c r="X12" s="4"/>
      <c r="Y12" s="4"/>
      <c r="Z12" s="4"/>
    </row>
    <row r="13" spans="1:26" ht="24.75" customHeight="1">
      <c r="A13" s="1366"/>
      <c r="B13" s="1367"/>
      <c r="C13" s="1371"/>
      <c r="D13" s="1366" t="s">
        <v>3612</v>
      </c>
      <c r="E13" s="1370"/>
      <c r="F13" s="1366"/>
      <c r="G13" s="1370"/>
      <c r="H13" s="1367"/>
      <c r="I13" s="1370"/>
      <c r="J13" s="1512"/>
      <c r="K13" s="4"/>
      <c r="L13" s="4"/>
      <c r="M13" s="4"/>
      <c r="N13" s="4"/>
      <c r="O13" s="4"/>
      <c r="P13" s="4"/>
      <c r="Q13" s="4"/>
      <c r="R13" s="4"/>
      <c r="S13" s="4"/>
      <c r="T13" s="4"/>
      <c r="U13" s="4"/>
      <c r="V13" s="4"/>
      <c r="W13" s="4"/>
      <c r="X13" s="4"/>
      <c r="Y13" s="4"/>
      <c r="Z13" s="4"/>
    </row>
    <row r="14" spans="1:26" ht="48" customHeight="1">
      <c r="A14" s="1366"/>
      <c r="B14" s="1367"/>
      <c r="C14" s="1368"/>
      <c r="D14" s="1369" t="s">
        <v>3612</v>
      </c>
      <c r="E14" s="1369"/>
      <c r="F14" s="1369"/>
      <c r="G14" s="1370"/>
      <c r="H14" s="1367"/>
      <c r="I14" s="1368"/>
      <c r="J14" s="1373"/>
      <c r="K14" s="9"/>
      <c r="L14" s="9"/>
      <c r="M14" s="9"/>
      <c r="N14" s="9"/>
      <c r="O14" s="9"/>
      <c r="P14" s="9"/>
      <c r="Q14" s="9"/>
      <c r="R14" s="9"/>
      <c r="S14" s="9"/>
      <c r="T14" s="9"/>
      <c r="U14" s="9"/>
      <c r="V14" s="9"/>
      <c r="W14" s="9"/>
      <c r="X14" s="9"/>
      <c r="Y14" s="9"/>
      <c r="Z14" s="9"/>
    </row>
    <row r="15" spans="1:26" ht="60.75" customHeight="1">
      <c r="A15" s="1362" t="s">
        <v>95</v>
      </c>
      <c r="B15" s="1363" t="s">
        <v>3614</v>
      </c>
      <c r="C15" s="1363"/>
      <c r="D15" s="1362" t="s">
        <v>26</v>
      </c>
      <c r="E15" s="1364"/>
      <c r="F15" s="1362"/>
      <c r="G15" s="1365"/>
      <c r="H15" s="1363"/>
      <c r="I15" s="1363"/>
      <c r="J15" s="1365"/>
      <c r="K15" s="26"/>
      <c r="L15" s="26"/>
      <c r="M15" s="26"/>
      <c r="N15" s="26"/>
      <c r="O15" s="26"/>
      <c r="P15" s="26"/>
      <c r="Q15" s="26"/>
      <c r="R15" s="26"/>
      <c r="S15" s="26"/>
      <c r="T15" s="26"/>
      <c r="U15" s="26"/>
      <c r="V15" s="26"/>
      <c r="W15" s="26"/>
      <c r="X15" s="26"/>
      <c r="Y15" s="26"/>
      <c r="Z15" s="26"/>
    </row>
    <row r="16" spans="1:26" ht="56.25" customHeight="1">
      <c r="A16" s="1366"/>
      <c r="B16" s="1374"/>
      <c r="C16" s="1374"/>
      <c r="D16" s="1369" t="s">
        <v>26</v>
      </c>
      <c r="E16" s="1374"/>
      <c r="F16" s="1375"/>
      <c r="G16" s="1374"/>
      <c r="H16" s="1368"/>
      <c r="I16" s="1368"/>
      <c r="J16" s="1374" t="s">
        <v>3615</v>
      </c>
      <c r="K16" s="4"/>
      <c r="L16" s="4"/>
      <c r="M16" s="4"/>
      <c r="N16" s="4"/>
      <c r="O16" s="4"/>
      <c r="P16" s="4"/>
      <c r="Q16" s="4"/>
      <c r="R16" s="4"/>
      <c r="S16" s="4"/>
      <c r="T16" s="4"/>
      <c r="U16" s="4"/>
      <c r="V16" s="4"/>
      <c r="W16" s="4"/>
      <c r="X16" s="4"/>
      <c r="Y16" s="4"/>
      <c r="Z16" s="4"/>
    </row>
    <row r="17" spans="1:26" ht="67.5" customHeight="1">
      <c r="A17" s="1366"/>
      <c r="B17" s="1367"/>
      <c r="C17" s="1368"/>
      <c r="D17" s="1369" t="s">
        <v>26</v>
      </c>
      <c r="E17" s="1370"/>
      <c r="F17" s="1366"/>
      <c r="G17" s="1370"/>
      <c r="H17" s="1367"/>
      <c r="I17" s="1367"/>
      <c r="J17" s="1373" t="s">
        <v>3613</v>
      </c>
      <c r="K17" s="1376"/>
      <c r="L17" s="1376"/>
      <c r="M17" s="1376"/>
      <c r="N17" s="1376"/>
      <c r="O17" s="1376"/>
      <c r="P17" s="1376"/>
      <c r="Q17" s="1376"/>
      <c r="R17" s="1376"/>
      <c r="S17" s="1376"/>
      <c r="T17" s="1376"/>
      <c r="U17" s="1376"/>
      <c r="V17" s="1376"/>
      <c r="W17" s="1376"/>
      <c r="X17" s="1376"/>
      <c r="Y17" s="1376"/>
      <c r="Z17" s="1376"/>
    </row>
    <row r="18" spans="1:26" ht="44.25" customHeight="1">
      <c r="A18" s="1359" t="s">
        <v>111</v>
      </c>
      <c r="B18" s="1360" t="s">
        <v>3616</v>
      </c>
      <c r="C18" s="1361"/>
      <c r="D18" s="376"/>
      <c r="E18" s="1361"/>
      <c r="F18" s="1361"/>
      <c r="G18" s="1361"/>
      <c r="H18" s="1361"/>
      <c r="I18" s="1361"/>
      <c r="J18" s="1360"/>
      <c r="K18" s="4"/>
      <c r="L18" s="4"/>
      <c r="M18" s="4"/>
      <c r="N18" s="4"/>
      <c r="O18" s="4"/>
      <c r="P18" s="4"/>
      <c r="Q18" s="4"/>
      <c r="R18" s="4"/>
      <c r="S18" s="4"/>
      <c r="T18" s="4"/>
      <c r="U18" s="4"/>
      <c r="V18" s="4"/>
      <c r="W18" s="4"/>
      <c r="X18" s="4"/>
      <c r="Y18" s="4"/>
      <c r="Z18" s="4"/>
    </row>
    <row r="19" spans="1:26" ht="15.75" customHeight="1">
      <c r="A19" s="1366">
        <v>1</v>
      </c>
      <c r="B19" s="1367"/>
      <c r="C19" s="1368"/>
      <c r="D19" s="1369" t="s">
        <v>3612</v>
      </c>
      <c r="E19" s="1370"/>
      <c r="F19" s="1366"/>
      <c r="G19" s="1370"/>
      <c r="H19" s="1367"/>
      <c r="I19" s="1367"/>
      <c r="J19" s="1377" t="s">
        <v>3617</v>
      </c>
      <c r="K19" s="1376"/>
      <c r="L19" s="1376"/>
      <c r="M19" s="1376"/>
      <c r="N19" s="1376"/>
      <c r="O19" s="1376"/>
      <c r="P19" s="1376"/>
      <c r="Q19" s="1376"/>
      <c r="R19" s="1376"/>
      <c r="S19" s="1376"/>
      <c r="T19" s="1376"/>
      <c r="U19" s="1376"/>
      <c r="V19" s="1376"/>
      <c r="W19" s="1376"/>
      <c r="X19" s="1376"/>
      <c r="Y19" s="1376"/>
      <c r="Z19" s="1376"/>
    </row>
    <row r="20" spans="1:26" ht="15.75" customHeight="1">
      <c r="A20" s="1366">
        <v>2</v>
      </c>
      <c r="B20" s="1367"/>
      <c r="C20" s="1368"/>
      <c r="D20" s="1369" t="s">
        <v>3612</v>
      </c>
      <c r="E20" s="1370"/>
      <c r="F20" s="1366"/>
      <c r="G20" s="1370"/>
      <c r="H20" s="1367"/>
      <c r="I20" s="1367"/>
      <c r="J20" s="1377" t="s">
        <v>3617</v>
      </c>
      <c r="K20" s="1376"/>
      <c r="L20" s="1376"/>
      <c r="M20" s="1376"/>
      <c r="N20" s="1376"/>
      <c r="O20" s="1376"/>
      <c r="P20" s="1376"/>
      <c r="Q20" s="1376"/>
      <c r="R20" s="1376"/>
      <c r="S20" s="1376"/>
      <c r="T20" s="1376"/>
      <c r="U20" s="1376"/>
      <c r="V20" s="1376"/>
      <c r="W20" s="1376"/>
      <c r="X20" s="1376"/>
      <c r="Y20" s="1376"/>
      <c r="Z20" s="1376"/>
    </row>
    <row r="21" spans="1:26" ht="15.75" customHeight="1">
      <c r="A21" s="1366">
        <v>3</v>
      </c>
      <c r="B21" s="1367"/>
      <c r="C21" s="1368"/>
      <c r="D21" s="1369" t="s">
        <v>3618</v>
      </c>
      <c r="E21" s="1370"/>
      <c r="F21" s="1366"/>
      <c r="G21" s="1370"/>
      <c r="H21" s="1367"/>
      <c r="I21" s="1367" t="s">
        <v>3619</v>
      </c>
      <c r="J21" s="1373" t="s">
        <v>3615</v>
      </c>
      <c r="K21" s="1376"/>
      <c r="L21" s="1376"/>
      <c r="M21" s="1376"/>
      <c r="N21" s="1376"/>
      <c r="O21" s="1376"/>
      <c r="P21" s="1376"/>
      <c r="Q21" s="1376"/>
      <c r="R21" s="1376"/>
      <c r="S21" s="1376"/>
      <c r="T21" s="1376"/>
      <c r="U21" s="1376"/>
      <c r="V21" s="1376"/>
      <c r="W21" s="1376"/>
      <c r="X21" s="1376"/>
      <c r="Y21" s="1376"/>
      <c r="Z21" s="1376"/>
    </row>
    <row r="22" spans="1:26" ht="27" customHeight="1">
      <c r="A22" s="1378"/>
      <c r="B22" s="1379" t="s">
        <v>3620</v>
      </c>
      <c r="C22" s="1380"/>
      <c r="D22" s="1380"/>
      <c r="E22" s="1380"/>
      <c r="F22" s="1381"/>
      <c r="G22" s="1380"/>
      <c r="H22" s="1382"/>
      <c r="I22" s="1380"/>
      <c r="J22" s="1380"/>
      <c r="K22" s="4"/>
      <c r="L22" s="4"/>
      <c r="M22" s="4"/>
      <c r="N22" s="4"/>
      <c r="O22" s="4"/>
      <c r="P22" s="4"/>
      <c r="Q22" s="4"/>
      <c r="R22" s="4"/>
      <c r="S22" s="4"/>
      <c r="T22" s="4"/>
      <c r="U22" s="4"/>
      <c r="V22" s="4"/>
      <c r="W22" s="4"/>
      <c r="X22" s="4"/>
      <c r="Y22" s="4"/>
      <c r="Z22" s="4"/>
    </row>
    <row r="23" spans="1:26" ht="6" customHeight="1">
      <c r="A23" s="4"/>
      <c r="B23" s="4"/>
      <c r="C23" s="1"/>
      <c r="D23" s="1383"/>
      <c r="E23" s="1383"/>
      <c r="F23" s="4"/>
      <c r="G23" s="1383"/>
      <c r="H23" s="1383"/>
      <c r="I23" s="1383"/>
      <c r="J23" s="1383"/>
      <c r="K23" s="4"/>
      <c r="L23" s="4"/>
      <c r="M23" s="4"/>
      <c r="N23" s="4"/>
      <c r="O23" s="4"/>
      <c r="P23" s="4"/>
      <c r="Q23" s="4"/>
      <c r="R23" s="4"/>
      <c r="S23" s="4"/>
      <c r="T23" s="4"/>
      <c r="U23" s="4"/>
      <c r="V23" s="4"/>
      <c r="W23" s="4"/>
      <c r="X23" s="4"/>
      <c r="Y23" s="4"/>
      <c r="Z23" s="4"/>
    </row>
    <row r="24" spans="1:26" ht="18" customHeight="1">
      <c r="A24" s="1"/>
      <c r="B24" s="1"/>
      <c r="C24" s="2"/>
      <c r="D24" s="1384"/>
      <c r="E24" s="2"/>
      <c r="F24" s="6"/>
      <c r="G24" s="6"/>
      <c r="H24" s="1699" t="s">
        <v>3861</v>
      </c>
      <c r="I24" s="1517"/>
      <c r="J24" s="1517"/>
      <c r="K24" s="4"/>
      <c r="L24" s="4"/>
      <c r="M24" s="4"/>
      <c r="N24" s="4"/>
      <c r="O24" s="4"/>
      <c r="P24" s="4"/>
      <c r="Q24" s="4"/>
      <c r="R24" s="4"/>
      <c r="S24" s="4"/>
      <c r="T24" s="4"/>
      <c r="U24" s="4"/>
      <c r="V24" s="4"/>
      <c r="W24" s="4"/>
      <c r="X24" s="4"/>
      <c r="Y24" s="4"/>
      <c r="Z24" s="4"/>
    </row>
    <row r="25" spans="1:26" ht="30" customHeight="1">
      <c r="A25" s="4"/>
      <c r="B25" s="26" t="s">
        <v>3621</v>
      </c>
      <c r="C25" s="26" t="s">
        <v>3622</v>
      </c>
      <c r="D25" s="4"/>
      <c r="E25" s="4"/>
      <c r="F25" s="26"/>
      <c r="G25" s="26" t="s">
        <v>3623</v>
      </c>
      <c r="H25" s="1"/>
      <c r="I25" s="26" t="s">
        <v>3624</v>
      </c>
      <c r="J25" s="4"/>
      <c r="K25" s="4"/>
      <c r="L25" s="4"/>
      <c r="M25" s="4"/>
      <c r="N25" s="4"/>
      <c r="O25" s="4"/>
      <c r="P25" s="4"/>
      <c r="Q25" s="4"/>
      <c r="R25" s="4"/>
      <c r="S25" s="4"/>
      <c r="T25" s="4"/>
      <c r="U25" s="4"/>
      <c r="V25" s="4"/>
      <c r="W25" s="4"/>
      <c r="X25" s="4"/>
      <c r="Y25" s="4"/>
      <c r="Z25" s="4"/>
    </row>
    <row r="26" spans="1:26" ht="15.75" customHeight="1">
      <c r="A26" s="1223"/>
      <c r="B26" s="1223"/>
      <c r="C26" s="32"/>
      <c r="D26" s="90"/>
      <c r="E26" s="267"/>
      <c r="F26" s="1223"/>
      <c r="G26" s="1223"/>
      <c r="H26" s="1386"/>
      <c r="I26" s="1223"/>
      <c r="J26" s="1223"/>
      <c r="K26" s="1223"/>
      <c r="L26" s="1223"/>
      <c r="M26" s="1223"/>
      <c r="N26" s="1223"/>
      <c r="O26" s="1223"/>
      <c r="P26" s="1223"/>
      <c r="Q26" s="1223"/>
      <c r="R26" s="1223"/>
      <c r="S26" s="1223"/>
      <c r="T26" s="1223"/>
      <c r="U26" s="1223"/>
      <c r="V26" s="1223"/>
      <c r="W26" s="1223"/>
      <c r="X26" s="1223"/>
      <c r="Y26" s="1223"/>
      <c r="Z26" s="1223"/>
    </row>
    <row r="27" spans="1:26" ht="15.75" customHeight="1">
      <c r="A27" s="1223"/>
      <c r="B27" s="1223"/>
      <c r="C27" s="32"/>
      <c r="D27" s="90"/>
      <c r="E27" s="267"/>
      <c r="F27" s="1223"/>
      <c r="G27" s="1223"/>
      <c r="H27" s="1386"/>
      <c r="I27" s="1223"/>
      <c r="J27" s="1223"/>
      <c r="K27" s="1223"/>
      <c r="L27" s="1223"/>
      <c r="M27" s="1223"/>
      <c r="N27" s="1223"/>
      <c r="O27" s="1223"/>
      <c r="P27" s="1223"/>
      <c r="Q27" s="1223"/>
      <c r="R27" s="1223"/>
      <c r="S27" s="1223"/>
      <c r="T27" s="1223"/>
      <c r="U27" s="1223"/>
      <c r="V27" s="1223"/>
      <c r="W27" s="1223"/>
      <c r="X27" s="1223"/>
      <c r="Y27" s="1223"/>
      <c r="Z27" s="1223"/>
    </row>
    <row r="28" spans="1:26" ht="15.75" customHeight="1">
      <c r="A28" s="1223"/>
      <c r="B28" s="1223"/>
      <c r="C28" s="32"/>
      <c r="D28" s="90"/>
      <c r="E28" s="267"/>
      <c r="F28" s="1223"/>
      <c r="G28" s="1223"/>
      <c r="H28" s="1386"/>
      <c r="I28" s="1223"/>
      <c r="J28" s="1223"/>
      <c r="K28" s="1223"/>
      <c r="L28" s="1223"/>
      <c r="M28" s="1223"/>
      <c r="N28" s="1223"/>
      <c r="O28" s="1223"/>
      <c r="P28" s="1223"/>
      <c r="Q28" s="1223"/>
      <c r="R28" s="1223"/>
      <c r="S28" s="1223"/>
      <c r="T28" s="1223"/>
      <c r="U28" s="1223"/>
      <c r="V28" s="1223"/>
      <c r="W28" s="1223"/>
      <c r="X28" s="1223"/>
      <c r="Y28" s="1223"/>
      <c r="Z28" s="1223"/>
    </row>
    <row r="29" spans="1:26" ht="15.75" customHeight="1">
      <c r="A29" s="1223"/>
      <c r="B29" s="1223"/>
      <c r="C29" s="32"/>
      <c r="D29" s="90"/>
      <c r="E29" s="267"/>
      <c r="F29" s="1223"/>
      <c r="G29" s="1223"/>
      <c r="H29" s="1386"/>
      <c r="I29" s="1223"/>
      <c r="J29" s="1223"/>
      <c r="K29" s="1223"/>
      <c r="L29" s="1223"/>
      <c r="M29" s="1223"/>
      <c r="N29" s="1223"/>
      <c r="O29" s="1223"/>
      <c r="P29" s="1223"/>
      <c r="Q29" s="1223"/>
      <c r="R29" s="1223"/>
      <c r="S29" s="1223"/>
      <c r="T29" s="1223"/>
      <c r="U29" s="1223"/>
      <c r="V29" s="1223"/>
      <c r="W29" s="1223"/>
      <c r="X29" s="1223"/>
      <c r="Y29" s="1223"/>
      <c r="Z29" s="1223"/>
    </row>
    <row r="30" spans="1:26" ht="15.75" customHeight="1">
      <c r="A30" s="1223"/>
      <c r="B30" s="222"/>
      <c r="C30" s="1693"/>
      <c r="D30" s="1517"/>
      <c r="E30" s="267"/>
      <c r="F30" s="1223"/>
      <c r="G30" s="1223"/>
      <c r="H30" s="1386"/>
      <c r="I30" s="1223"/>
      <c r="J30" s="1223"/>
      <c r="K30" s="1223"/>
      <c r="L30" s="1223"/>
      <c r="M30" s="1223"/>
      <c r="N30" s="1223"/>
      <c r="O30" s="1223"/>
      <c r="P30" s="1223"/>
      <c r="Q30" s="1223"/>
      <c r="R30" s="1223"/>
      <c r="S30" s="1223"/>
      <c r="T30" s="1223"/>
      <c r="U30" s="1223"/>
      <c r="V30" s="1223"/>
      <c r="W30" s="1223"/>
      <c r="X30" s="1223"/>
      <c r="Y30" s="1223"/>
      <c r="Z30" s="1223"/>
    </row>
    <row r="31" spans="1:26" ht="15.75" customHeight="1">
      <c r="A31" s="4"/>
      <c r="B31" s="4"/>
      <c r="C31" s="4"/>
      <c r="D31" s="4"/>
      <c r="E31" s="4"/>
      <c r="F31" s="4"/>
      <c r="G31" s="4"/>
      <c r="H31" s="1"/>
      <c r="I31" s="4"/>
      <c r="J31" s="4"/>
      <c r="K31" s="4"/>
      <c r="L31" s="4"/>
      <c r="M31" s="4"/>
      <c r="N31" s="4"/>
      <c r="O31" s="4"/>
      <c r="P31" s="4"/>
      <c r="Q31" s="4"/>
      <c r="R31" s="4"/>
      <c r="S31" s="4"/>
      <c r="T31" s="4"/>
      <c r="U31" s="4"/>
      <c r="V31" s="4"/>
      <c r="W31" s="4"/>
      <c r="X31" s="4"/>
      <c r="Y31" s="4"/>
      <c r="Z31" s="4"/>
    </row>
    <row r="32" spans="1:26" ht="15.75" customHeight="1">
      <c r="A32" s="4"/>
      <c r="B32" s="4"/>
      <c r="C32" s="4"/>
      <c r="D32" s="4"/>
      <c r="E32" s="4"/>
      <c r="F32" s="4"/>
      <c r="G32" s="4"/>
      <c r="H32" s="1"/>
      <c r="I32" s="4"/>
      <c r="J32" s="4"/>
      <c r="K32" s="4"/>
      <c r="L32" s="4"/>
      <c r="M32" s="4"/>
      <c r="N32" s="4"/>
      <c r="O32" s="4"/>
      <c r="P32" s="4"/>
      <c r="Q32" s="4"/>
      <c r="R32" s="4"/>
      <c r="S32" s="4"/>
      <c r="T32" s="4"/>
      <c r="U32" s="4"/>
      <c r="V32" s="4"/>
      <c r="W32" s="4"/>
      <c r="X32" s="4"/>
      <c r="Y32" s="4"/>
      <c r="Z32" s="4"/>
    </row>
    <row r="33" spans="1:26" ht="15.75" customHeight="1">
      <c r="A33" s="4"/>
      <c r="B33" s="4"/>
      <c r="C33" s="4"/>
      <c r="D33" s="4"/>
      <c r="E33" s="4"/>
      <c r="F33" s="4"/>
      <c r="G33" s="4"/>
      <c r="H33" s="1"/>
      <c r="I33" s="4"/>
      <c r="J33" s="4"/>
      <c r="K33" s="4"/>
      <c r="L33" s="4"/>
      <c r="M33" s="4"/>
      <c r="N33" s="4"/>
      <c r="O33" s="4"/>
      <c r="P33" s="4"/>
      <c r="Q33" s="4"/>
      <c r="R33" s="4"/>
      <c r="S33" s="4"/>
      <c r="T33" s="4"/>
      <c r="U33" s="4"/>
      <c r="V33" s="4"/>
      <c r="W33" s="4"/>
      <c r="X33" s="4"/>
      <c r="Y33" s="4"/>
      <c r="Z33" s="4"/>
    </row>
    <row r="34" spans="1:26" ht="15.75" customHeight="1">
      <c r="A34" s="4"/>
      <c r="B34" s="4"/>
      <c r="C34" s="4"/>
      <c r="D34" s="4"/>
      <c r="E34" s="4"/>
      <c r="F34" s="4"/>
      <c r="G34" s="4"/>
      <c r="H34" s="1"/>
      <c r="I34" s="4"/>
      <c r="J34" s="4"/>
      <c r="K34" s="4"/>
      <c r="L34" s="4"/>
      <c r="M34" s="4"/>
      <c r="N34" s="4"/>
      <c r="O34" s="4"/>
      <c r="P34" s="4"/>
      <c r="Q34" s="4"/>
      <c r="R34" s="4"/>
      <c r="S34" s="4"/>
      <c r="T34" s="4"/>
      <c r="U34" s="4"/>
      <c r="V34" s="4"/>
      <c r="W34" s="4"/>
      <c r="X34" s="4"/>
      <c r="Y34" s="4"/>
      <c r="Z34" s="4"/>
    </row>
    <row r="35" spans="1:26" ht="15.75" customHeight="1">
      <c r="A35" s="4"/>
      <c r="B35" s="4"/>
      <c r="C35" s="4"/>
      <c r="D35" s="4"/>
      <c r="E35" s="4"/>
      <c r="F35" s="4"/>
      <c r="G35" s="4"/>
      <c r="H35" s="1"/>
      <c r="I35" s="4"/>
      <c r="J35" s="4"/>
      <c r="K35" s="4"/>
      <c r="L35" s="4"/>
      <c r="M35" s="4"/>
      <c r="N35" s="4"/>
      <c r="O35" s="4"/>
      <c r="P35" s="4"/>
      <c r="Q35" s="4"/>
      <c r="R35" s="4"/>
      <c r="S35" s="4"/>
      <c r="T35" s="4"/>
      <c r="U35" s="4"/>
      <c r="V35" s="4"/>
      <c r="W35" s="4"/>
      <c r="X35" s="4"/>
      <c r="Y35" s="4"/>
      <c r="Z35" s="4"/>
    </row>
    <row r="36" spans="1:26" ht="15.75" customHeight="1">
      <c r="A36" s="4"/>
      <c r="B36" s="4"/>
      <c r="C36" s="4"/>
      <c r="D36" s="4"/>
      <c r="E36" s="4"/>
      <c r="F36" s="4"/>
      <c r="G36" s="4"/>
      <c r="H36" s="1"/>
      <c r="I36" s="4"/>
      <c r="J36" s="4"/>
      <c r="K36" s="4"/>
      <c r="L36" s="4"/>
      <c r="M36" s="4"/>
      <c r="N36" s="4"/>
      <c r="O36" s="4"/>
      <c r="P36" s="4"/>
      <c r="Q36" s="4"/>
      <c r="R36" s="4"/>
      <c r="S36" s="4"/>
      <c r="T36" s="4"/>
      <c r="U36" s="4"/>
      <c r="V36" s="4"/>
      <c r="W36" s="4"/>
      <c r="X36" s="4"/>
      <c r="Y36" s="4"/>
      <c r="Z36" s="4"/>
    </row>
    <row r="37" spans="1:26" ht="15.75" customHeight="1">
      <c r="A37" s="4"/>
      <c r="B37" s="4"/>
      <c r="C37" s="4"/>
      <c r="D37" s="4"/>
      <c r="E37" s="4"/>
      <c r="F37" s="4"/>
      <c r="G37" s="4"/>
      <c r="H37" s="1"/>
      <c r="I37" s="4"/>
      <c r="J37" s="4"/>
      <c r="K37" s="4"/>
      <c r="L37" s="4"/>
      <c r="M37" s="4"/>
      <c r="N37" s="4"/>
      <c r="O37" s="4"/>
      <c r="P37" s="4"/>
      <c r="Q37" s="4"/>
      <c r="R37" s="4"/>
      <c r="S37" s="4"/>
      <c r="T37" s="4"/>
      <c r="U37" s="4"/>
      <c r="V37" s="4"/>
      <c r="W37" s="4"/>
      <c r="X37" s="4"/>
      <c r="Y37" s="4"/>
      <c r="Z37" s="4"/>
    </row>
    <row r="38" spans="1:26" ht="15.75" customHeight="1">
      <c r="A38" s="4"/>
      <c r="B38" s="4"/>
      <c r="C38" s="4"/>
      <c r="D38" s="4"/>
      <c r="E38" s="4"/>
      <c r="F38" s="4"/>
      <c r="G38" s="4"/>
      <c r="H38" s="1"/>
      <c r="I38" s="4"/>
      <c r="J38" s="4"/>
      <c r="K38" s="4"/>
      <c r="L38" s="4"/>
      <c r="M38" s="4"/>
      <c r="N38" s="4"/>
      <c r="O38" s="4"/>
      <c r="P38" s="4"/>
      <c r="Q38" s="4"/>
      <c r="R38" s="4"/>
      <c r="S38" s="4"/>
      <c r="T38" s="4"/>
      <c r="U38" s="4"/>
      <c r="V38" s="4"/>
      <c r="W38" s="4"/>
      <c r="X38" s="4"/>
      <c r="Y38" s="4"/>
      <c r="Z38" s="4"/>
    </row>
    <row r="39" spans="1:26" ht="15.75" customHeight="1">
      <c r="A39" s="4"/>
      <c r="B39" s="4"/>
      <c r="C39" s="4"/>
      <c r="D39" s="4"/>
      <c r="E39" s="4"/>
      <c r="F39" s="4"/>
      <c r="G39" s="4"/>
      <c r="H39" s="1"/>
      <c r="I39" s="4"/>
      <c r="J39" s="4"/>
      <c r="K39" s="4"/>
      <c r="L39" s="4"/>
      <c r="M39" s="4"/>
      <c r="N39" s="4"/>
      <c r="O39" s="4"/>
      <c r="P39" s="4"/>
      <c r="Q39" s="4"/>
      <c r="R39" s="4"/>
      <c r="S39" s="4"/>
      <c r="T39" s="4"/>
      <c r="U39" s="4"/>
      <c r="V39" s="4"/>
      <c r="W39" s="4"/>
      <c r="X39" s="4"/>
      <c r="Y39" s="4"/>
      <c r="Z39" s="4"/>
    </row>
    <row r="40" spans="1:26" ht="15.75" customHeight="1">
      <c r="A40" s="4"/>
      <c r="B40" s="4"/>
      <c r="C40" s="4"/>
      <c r="D40" s="4"/>
      <c r="E40" s="4"/>
      <c r="F40" s="4"/>
      <c r="G40" s="4"/>
      <c r="H40" s="1"/>
      <c r="I40" s="4"/>
      <c r="J40" s="4"/>
      <c r="K40" s="4"/>
      <c r="L40" s="4"/>
      <c r="M40" s="4"/>
      <c r="N40" s="4"/>
      <c r="O40" s="4"/>
      <c r="P40" s="4"/>
      <c r="Q40" s="4"/>
      <c r="R40" s="4"/>
      <c r="S40" s="4"/>
      <c r="T40" s="4"/>
      <c r="U40" s="4"/>
      <c r="V40" s="4"/>
      <c r="W40" s="4"/>
      <c r="X40" s="4"/>
      <c r="Y40" s="4"/>
      <c r="Z40" s="4"/>
    </row>
    <row r="41" spans="1:26" ht="15.75" customHeight="1">
      <c r="A41" s="4"/>
      <c r="B41" s="4"/>
      <c r="C41" s="4"/>
      <c r="D41" s="4"/>
      <c r="E41" s="4"/>
      <c r="F41" s="4"/>
      <c r="G41" s="4"/>
      <c r="H41" s="1"/>
      <c r="I41" s="4"/>
      <c r="J41" s="4"/>
      <c r="K41" s="4"/>
      <c r="L41" s="4"/>
      <c r="M41" s="4"/>
      <c r="N41" s="4"/>
      <c r="O41" s="4"/>
      <c r="P41" s="4"/>
      <c r="Q41" s="4"/>
      <c r="R41" s="4"/>
      <c r="S41" s="4"/>
      <c r="T41" s="4"/>
      <c r="U41" s="4"/>
      <c r="V41" s="4"/>
      <c r="W41" s="4"/>
      <c r="X41" s="4"/>
      <c r="Y41" s="4"/>
      <c r="Z41" s="4"/>
    </row>
    <row r="42" spans="1:26" ht="15.75" customHeight="1">
      <c r="A42" s="4"/>
      <c r="B42" s="4"/>
      <c r="C42" s="4"/>
      <c r="D42" s="4"/>
      <c r="E42" s="4"/>
      <c r="F42" s="4"/>
      <c r="G42" s="4"/>
      <c r="H42" s="1"/>
      <c r="I42" s="4"/>
      <c r="J42" s="4"/>
      <c r="K42" s="4"/>
      <c r="L42" s="4"/>
      <c r="M42" s="4"/>
      <c r="N42" s="4"/>
      <c r="O42" s="4"/>
      <c r="P42" s="4"/>
      <c r="Q42" s="4"/>
      <c r="R42" s="4"/>
      <c r="S42" s="4"/>
      <c r="T42" s="4"/>
      <c r="U42" s="4"/>
      <c r="V42" s="4"/>
      <c r="W42" s="4"/>
      <c r="X42" s="4"/>
      <c r="Y42" s="4"/>
      <c r="Z42" s="4"/>
    </row>
    <row r="43" spans="1:26" ht="15.75" customHeight="1">
      <c r="A43" s="4"/>
      <c r="B43" s="4"/>
      <c r="C43" s="4"/>
      <c r="D43" s="4"/>
      <c r="E43" s="4"/>
      <c r="F43" s="4"/>
      <c r="G43" s="4"/>
      <c r="H43" s="1"/>
      <c r="I43" s="4"/>
      <c r="J43" s="4"/>
      <c r="K43" s="4"/>
      <c r="L43" s="4"/>
      <c r="M43" s="4"/>
      <c r="N43" s="4"/>
      <c r="O43" s="4"/>
      <c r="P43" s="4"/>
      <c r="Q43" s="4"/>
      <c r="R43" s="4"/>
      <c r="S43" s="4"/>
      <c r="T43" s="4"/>
      <c r="U43" s="4"/>
      <c r="V43" s="4"/>
      <c r="W43" s="4"/>
      <c r="X43" s="4"/>
      <c r="Y43" s="4"/>
      <c r="Z43" s="4"/>
    </row>
    <row r="44" spans="1:26" ht="15.75" customHeight="1">
      <c r="A44" s="4"/>
      <c r="B44" s="4"/>
      <c r="C44" s="4"/>
      <c r="D44" s="4"/>
      <c r="E44" s="4"/>
      <c r="F44" s="4"/>
      <c r="G44" s="4"/>
      <c r="H44" s="1"/>
      <c r="I44" s="4"/>
      <c r="J44" s="4"/>
      <c r="K44" s="4"/>
      <c r="L44" s="4"/>
      <c r="M44" s="4"/>
      <c r="N44" s="4"/>
      <c r="O44" s="4"/>
      <c r="P44" s="4"/>
      <c r="Q44" s="4"/>
      <c r="R44" s="4"/>
      <c r="S44" s="4"/>
      <c r="T44" s="4"/>
      <c r="U44" s="4"/>
      <c r="V44" s="4"/>
      <c r="W44" s="4"/>
      <c r="X44" s="4"/>
      <c r="Y44" s="4"/>
      <c r="Z44" s="4"/>
    </row>
    <row r="45" spans="1:26" ht="15.75" customHeight="1">
      <c r="A45" s="4"/>
      <c r="B45" s="4"/>
      <c r="C45" s="4"/>
      <c r="D45" s="4"/>
      <c r="E45" s="4"/>
      <c r="F45" s="4"/>
      <c r="G45" s="4"/>
      <c r="H45" s="1"/>
      <c r="I45" s="4"/>
      <c r="J45" s="4"/>
      <c r="K45" s="4"/>
      <c r="L45" s="4"/>
      <c r="M45" s="4"/>
      <c r="N45" s="4"/>
      <c r="O45" s="4"/>
      <c r="P45" s="4"/>
      <c r="Q45" s="4"/>
      <c r="R45" s="4"/>
      <c r="S45" s="4"/>
      <c r="T45" s="4"/>
      <c r="U45" s="4"/>
      <c r="V45" s="4"/>
      <c r="W45" s="4"/>
      <c r="X45" s="4"/>
      <c r="Y45" s="4"/>
      <c r="Z45" s="4"/>
    </row>
    <row r="46" spans="1:26" ht="15.75" customHeight="1">
      <c r="A46" s="4"/>
      <c r="B46" s="4"/>
      <c r="C46" s="4"/>
      <c r="D46" s="4"/>
      <c r="E46" s="4"/>
      <c r="F46" s="4"/>
      <c r="G46" s="4"/>
      <c r="H46" s="1"/>
      <c r="I46" s="4"/>
      <c r="J46" s="4"/>
      <c r="K46" s="4"/>
      <c r="L46" s="4"/>
      <c r="M46" s="4"/>
      <c r="N46" s="4"/>
      <c r="O46" s="4"/>
      <c r="P46" s="4"/>
      <c r="Q46" s="4"/>
      <c r="R46" s="4"/>
      <c r="S46" s="4"/>
      <c r="T46" s="4"/>
      <c r="U46" s="4"/>
      <c r="V46" s="4"/>
      <c r="W46" s="4"/>
      <c r="X46" s="4"/>
      <c r="Y46" s="4"/>
      <c r="Z46" s="4"/>
    </row>
    <row r="47" spans="1:26" ht="15.75" customHeight="1">
      <c r="A47" s="4"/>
      <c r="B47" s="4"/>
      <c r="C47" s="4"/>
      <c r="D47" s="4"/>
      <c r="E47" s="4"/>
      <c r="F47" s="4"/>
      <c r="G47" s="4"/>
      <c r="H47" s="1"/>
      <c r="I47" s="4"/>
      <c r="J47" s="4"/>
      <c r="K47" s="4"/>
      <c r="L47" s="4"/>
      <c r="M47" s="4"/>
      <c r="N47" s="4"/>
      <c r="O47" s="4"/>
      <c r="P47" s="4"/>
      <c r="Q47" s="4"/>
      <c r="R47" s="4"/>
      <c r="S47" s="4"/>
      <c r="T47" s="4"/>
      <c r="U47" s="4"/>
      <c r="V47" s="4"/>
      <c r="W47" s="4"/>
      <c r="X47" s="4"/>
      <c r="Y47" s="4"/>
      <c r="Z47" s="4"/>
    </row>
    <row r="48" spans="1:26" ht="15.75" customHeight="1">
      <c r="A48" s="4"/>
      <c r="B48" s="4"/>
      <c r="C48" s="4"/>
      <c r="D48" s="4"/>
      <c r="E48" s="4"/>
      <c r="F48" s="4"/>
      <c r="G48" s="4"/>
      <c r="H48" s="1"/>
      <c r="I48" s="4"/>
      <c r="J48" s="4"/>
      <c r="K48" s="4"/>
      <c r="L48" s="4"/>
      <c r="M48" s="4"/>
      <c r="N48" s="4"/>
      <c r="O48" s="4"/>
      <c r="P48" s="4"/>
      <c r="Q48" s="4"/>
      <c r="R48" s="4"/>
      <c r="S48" s="4"/>
      <c r="T48" s="4"/>
      <c r="U48" s="4"/>
      <c r="V48" s="4"/>
      <c r="W48" s="4"/>
      <c r="X48" s="4"/>
      <c r="Y48" s="4"/>
      <c r="Z48" s="4"/>
    </row>
    <row r="49" spans="1:26" ht="15.75" customHeight="1">
      <c r="A49" s="4"/>
      <c r="B49" s="4"/>
      <c r="C49" s="4"/>
      <c r="D49" s="4"/>
      <c r="E49" s="4"/>
      <c r="F49" s="4"/>
      <c r="G49" s="4"/>
      <c r="H49" s="1"/>
      <c r="I49" s="4"/>
      <c r="J49" s="4"/>
      <c r="K49" s="4"/>
      <c r="L49" s="4"/>
      <c r="M49" s="4"/>
      <c r="N49" s="4"/>
      <c r="O49" s="4"/>
      <c r="P49" s="4"/>
      <c r="Q49" s="4"/>
      <c r="R49" s="4"/>
      <c r="S49" s="4"/>
      <c r="T49" s="4"/>
      <c r="U49" s="4"/>
      <c r="V49" s="4"/>
      <c r="W49" s="4"/>
      <c r="X49" s="4"/>
      <c r="Y49" s="4"/>
      <c r="Z49" s="4"/>
    </row>
    <row r="50" spans="1:26" ht="15.75" customHeight="1">
      <c r="A50" s="4"/>
      <c r="B50" s="4"/>
      <c r="C50" s="4"/>
      <c r="D50" s="4"/>
      <c r="E50" s="4"/>
      <c r="F50" s="4"/>
      <c r="G50" s="4"/>
      <c r="H50" s="1"/>
      <c r="I50" s="4"/>
      <c r="J50" s="4"/>
      <c r="K50" s="4"/>
      <c r="L50" s="4"/>
      <c r="M50" s="4"/>
      <c r="N50" s="4"/>
      <c r="O50" s="4"/>
      <c r="P50" s="4"/>
      <c r="Q50" s="4"/>
      <c r="R50" s="4"/>
      <c r="S50" s="4"/>
      <c r="T50" s="4"/>
      <c r="U50" s="4"/>
      <c r="V50" s="4"/>
      <c r="W50" s="4"/>
      <c r="X50" s="4"/>
      <c r="Y50" s="4"/>
      <c r="Z50" s="4"/>
    </row>
    <row r="51" spans="1:26" ht="15.75" customHeight="1">
      <c r="A51" s="4"/>
      <c r="B51" s="4"/>
      <c r="C51" s="4"/>
      <c r="D51" s="4"/>
      <c r="E51" s="4"/>
      <c r="F51" s="4"/>
      <c r="G51" s="4"/>
      <c r="H51" s="1"/>
      <c r="I51" s="4"/>
      <c r="J51" s="4"/>
      <c r="K51" s="4"/>
      <c r="L51" s="4"/>
      <c r="M51" s="4"/>
      <c r="N51" s="4"/>
      <c r="O51" s="4"/>
      <c r="P51" s="4"/>
      <c r="Q51" s="4"/>
      <c r="R51" s="4"/>
      <c r="S51" s="4"/>
      <c r="T51" s="4"/>
      <c r="U51" s="4"/>
      <c r="V51" s="4"/>
      <c r="W51" s="4"/>
      <c r="X51" s="4"/>
      <c r="Y51" s="4"/>
      <c r="Z51" s="4"/>
    </row>
    <row r="52" spans="1:26" ht="15.75" customHeight="1">
      <c r="A52" s="4"/>
      <c r="B52" s="4"/>
      <c r="C52" s="4"/>
      <c r="D52" s="4"/>
      <c r="E52" s="4"/>
      <c r="F52" s="4"/>
      <c r="G52" s="4"/>
      <c r="H52" s="1"/>
      <c r="I52" s="4"/>
      <c r="J52" s="4"/>
      <c r="K52" s="4"/>
      <c r="L52" s="4"/>
      <c r="M52" s="4"/>
      <c r="N52" s="4"/>
      <c r="O52" s="4"/>
      <c r="P52" s="4"/>
      <c r="Q52" s="4"/>
      <c r="R52" s="4"/>
      <c r="S52" s="4"/>
      <c r="T52" s="4"/>
      <c r="U52" s="4"/>
      <c r="V52" s="4"/>
      <c r="W52" s="4"/>
      <c r="X52" s="4"/>
      <c r="Y52" s="4"/>
      <c r="Z52" s="4"/>
    </row>
    <row r="53" spans="1:26" ht="15.75" customHeight="1">
      <c r="A53" s="4"/>
      <c r="B53" s="4"/>
      <c r="C53" s="4"/>
      <c r="D53" s="4"/>
      <c r="E53" s="4"/>
      <c r="F53" s="4"/>
      <c r="G53" s="4"/>
      <c r="H53" s="1"/>
      <c r="I53" s="4"/>
      <c r="J53" s="4"/>
      <c r="K53" s="4"/>
      <c r="L53" s="4"/>
      <c r="M53" s="4"/>
      <c r="N53" s="4"/>
      <c r="O53" s="4"/>
      <c r="P53" s="4"/>
      <c r="Q53" s="4"/>
      <c r="R53" s="4"/>
      <c r="S53" s="4"/>
      <c r="T53" s="4"/>
      <c r="U53" s="4"/>
      <c r="V53" s="4"/>
      <c r="W53" s="4"/>
      <c r="X53" s="4"/>
      <c r="Y53" s="4"/>
      <c r="Z53" s="4"/>
    </row>
    <row r="54" spans="1:26" ht="15.75" customHeight="1">
      <c r="A54" s="4"/>
      <c r="B54" s="4"/>
      <c r="C54" s="4"/>
      <c r="D54" s="4"/>
      <c r="E54" s="4"/>
      <c r="F54" s="4"/>
      <c r="G54" s="4"/>
      <c r="H54" s="1"/>
      <c r="I54" s="4"/>
      <c r="J54" s="4"/>
      <c r="K54" s="4"/>
      <c r="L54" s="4"/>
      <c r="M54" s="4"/>
      <c r="N54" s="4"/>
      <c r="O54" s="4"/>
      <c r="P54" s="4"/>
      <c r="Q54" s="4"/>
      <c r="R54" s="4"/>
      <c r="S54" s="4"/>
      <c r="T54" s="4"/>
      <c r="U54" s="4"/>
      <c r="V54" s="4"/>
      <c r="W54" s="4"/>
      <c r="X54" s="4"/>
      <c r="Y54" s="4"/>
      <c r="Z54" s="4"/>
    </row>
    <row r="55" spans="1:26" ht="15.75" customHeight="1">
      <c r="A55" s="4"/>
      <c r="B55" s="4"/>
      <c r="C55" s="4"/>
      <c r="D55" s="4"/>
      <c r="E55" s="4"/>
      <c r="F55" s="4"/>
      <c r="G55" s="4"/>
      <c r="H55" s="1"/>
      <c r="I55" s="4"/>
      <c r="J55" s="4"/>
      <c r="K55" s="4"/>
      <c r="L55" s="4"/>
      <c r="M55" s="4"/>
      <c r="N55" s="4"/>
      <c r="O55" s="4"/>
      <c r="P55" s="4"/>
      <c r="Q55" s="4"/>
      <c r="R55" s="4"/>
      <c r="S55" s="4"/>
      <c r="T55" s="4"/>
      <c r="U55" s="4"/>
      <c r="V55" s="4"/>
      <c r="W55" s="4"/>
      <c r="X55" s="4"/>
      <c r="Y55" s="4"/>
      <c r="Z55" s="4"/>
    </row>
    <row r="56" spans="1:26" ht="15.75" customHeight="1">
      <c r="A56" s="4"/>
      <c r="B56" s="4"/>
      <c r="C56" s="4"/>
      <c r="D56" s="4"/>
      <c r="E56" s="4"/>
      <c r="F56" s="4"/>
      <c r="G56" s="4"/>
      <c r="H56" s="1"/>
      <c r="I56" s="4"/>
      <c r="J56" s="4"/>
      <c r="K56" s="4"/>
      <c r="L56" s="4"/>
      <c r="M56" s="4"/>
      <c r="N56" s="4"/>
      <c r="O56" s="4"/>
      <c r="P56" s="4"/>
      <c r="Q56" s="4"/>
      <c r="R56" s="4"/>
      <c r="S56" s="4"/>
      <c r="T56" s="4"/>
      <c r="U56" s="4"/>
      <c r="V56" s="4"/>
      <c r="W56" s="4"/>
      <c r="X56" s="4"/>
      <c r="Y56" s="4"/>
      <c r="Z56" s="4"/>
    </row>
    <row r="57" spans="1:26" ht="15.75" customHeight="1">
      <c r="A57" s="4"/>
      <c r="B57" s="4"/>
      <c r="C57" s="4"/>
      <c r="D57" s="4"/>
      <c r="E57" s="4"/>
      <c r="F57" s="4"/>
      <c r="G57" s="4"/>
      <c r="H57" s="1"/>
      <c r="I57" s="4"/>
      <c r="J57" s="4"/>
      <c r="K57" s="4"/>
      <c r="L57" s="4"/>
      <c r="M57" s="4"/>
      <c r="N57" s="4"/>
      <c r="O57" s="4"/>
      <c r="P57" s="4"/>
      <c r="Q57" s="4"/>
      <c r="R57" s="4"/>
      <c r="S57" s="4"/>
      <c r="T57" s="4"/>
      <c r="U57" s="4"/>
      <c r="V57" s="4"/>
      <c r="W57" s="4"/>
      <c r="X57" s="4"/>
      <c r="Y57" s="4"/>
      <c r="Z57" s="4"/>
    </row>
    <row r="58" spans="1:26" ht="15.75" customHeight="1">
      <c r="A58" s="4"/>
      <c r="B58" s="4"/>
      <c r="C58" s="4"/>
      <c r="D58" s="4"/>
      <c r="E58" s="4"/>
      <c r="F58" s="4"/>
      <c r="G58" s="4"/>
      <c r="H58" s="1"/>
      <c r="I58" s="4"/>
      <c r="J58" s="4"/>
      <c r="K58" s="4"/>
      <c r="L58" s="4"/>
      <c r="M58" s="4"/>
      <c r="N58" s="4"/>
      <c r="O58" s="4"/>
      <c r="P58" s="4"/>
      <c r="Q58" s="4"/>
      <c r="R58" s="4"/>
      <c r="S58" s="4"/>
      <c r="T58" s="4"/>
      <c r="U58" s="4"/>
      <c r="V58" s="4"/>
      <c r="W58" s="4"/>
      <c r="X58" s="4"/>
      <c r="Y58" s="4"/>
      <c r="Z58" s="4"/>
    </row>
    <row r="59" spans="1:26" ht="15.75" customHeight="1">
      <c r="A59" s="4"/>
      <c r="B59" s="4"/>
      <c r="C59" s="4"/>
      <c r="D59" s="4"/>
      <c r="E59" s="4"/>
      <c r="F59" s="4"/>
      <c r="G59" s="4"/>
      <c r="H59" s="1"/>
      <c r="I59" s="4"/>
      <c r="J59" s="4"/>
      <c r="K59" s="4"/>
      <c r="L59" s="4"/>
      <c r="M59" s="4"/>
      <c r="N59" s="4"/>
      <c r="O59" s="4"/>
      <c r="P59" s="4"/>
      <c r="Q59" s="4"/>
      <c r="R59" s="4"/>
      <c r="S59" s="4"/>
      <c r="T59" s="4"/>
      <c r="U59" s="4"/>
      <c r="V59" s="4"/>
      <c r="W59" s="4"/>
      <c r="X59" s="4"/>
      <c r="Y59" s="4"/>
      <c r="Z59" s="4"/>
    </row>
    <row r="60" spans="1:26" ht="15.75" customHeight="1">
      <c r="A60" s="4"/>
      <c r="B60" s="4"/>
      <c r="C60" s="4"/>
      <c r="D60" s="4"/>
      <c r="E60" s="4"/>
      <c r="F60" s="4"/>
      <c r="G60" s="4"/>
      <c r="H60" s="1"/>
      <c r="I60" s="4"/>
      <c r="J60" s="4"/>
      <c r="K60" s="4"/>
      <c r="L60" s="4"/>
      <c r="M60" s="4"/>
      <c r="N60" s="4"/>
      <c r="O60" s="4"/>
      <c r="P60" s="4"/>
      <c r="Q60" s="4"/>
      <c r="R60" s="4"/>
      <c r="S60" s="4"/>
      <c r="T60" s="4"/>
      <c r="U60" s="4"/>
      <c r="V60" s="4"/>
      <c r="W60" s="4"/>
      <c r="X60" s="4"/>
      <c r="Y60" s="4"/>
      <c r="Z60" s="4"/>
    </row>
    <row r="61" spans="1:26" ht="15.75" customHeight="1">
      <c r="A61" s="4"/>
      <c r="B61" s="4"/>
      <c r="C61" s="4"/>
      <c r="D61" s="4"/>
      <c r="E61" s="4"/>
      <c r="F61" s="4"/>
      <c r="G61" s="4"/>
      <c r="H61" s="1"/>
      <c r="I61" s="4"/>
      <c r="J61" s="4"/>
      <c r="K61" s="4"/>
      <c r="L61" s="4"/>
      <c r="M61" s="4"/>
      <c r="N61" s="4"/>
      <c r="O61" s="4"/>
      <c r="P61" s="4"/>
      <c r="Q61" s="4"/>
      <c r="R61" s="4"/>
      <c r="S61" s="4"/>
      <c r="T61" s="4"/>
      <c r="U61" s="4"/>
      <c r="V61" s="4"/>
      <c r="W61" s="4"/>
      <c r="X61" s="4"/>
      <c r="Y61" s="4"/>
      <c r="Z61" s="4"/>
    </row>
    <row r="62" spans="1:26" ht="15.75" customHeight="1">
      <c r="A62" s="4"/>
      <c r="B62" s="4"/>
      <c r="C62" s="4"/>
      <c r="D62" s="4"/>
      <c r="E62" s="4"/>
      <c r="F62" s="4"/>
      <c r="G62" s="4"/>
      <c r="H62" s="1"/>
      <c r="I62" s="4"/>
      <c r="J62" s="4"/>
      <c r="K62" s="4"/>
      <c r="L62" s="4"/>
      <c r="M62" s="4"/>
      <c r="N62" s="4"/>
      <c r="O62" s="4"/>
      <c r="P62" s="4"/>
      <c r="Q62" s="4"/>
      <c r="R62" s="4"/>
      <c r="S62" s="4"/>
      <c r="T62" s="4"/>
      <c r="U62" s="4"/>
      <c r="V62" s="4"/>
      <c r="W62" s="4"/>
      <c r="X62" s="4"/>
      <c r="Y62" s="4"/>
      <c r="Z62" s="4"/>
    </row>
    <row r="63" spans="1:26" ht="15.75" customHeight="1">
      <c r="A63" s="4"/>
      <c r="B63" s="4"/>
      <c r="C63" s="4"/>
      <c r="D63" s="4"/>
      <c r="E63" s="4"/>
      <c r="F63" s="4"/>
      <c r="G63" s="4"/>
      <c r="H63" s="1"/>
      <c r="I63" s="4"/>
      <c r="J63" s="4"/>
      <c r="K63" s="4"/>
      <c r="L63" s="4"/>
      <c r="M63" s="4"/>
      <c r="N63" s="4"/>
      <c r="O63" s="4"/>
      <c r="P63" s="4"/>
      <c r="Q63" s="4"/>
      <c r="R63" s="4"/>
      <c r="S63" s="4"/>
      <c r="T63" s="4"/>
      <c r="U63" s="4"/>
      <c r="V63" s="4"/>
      <c r="W63" s="4"/>
      <c r="X63" s="4"/>
      <c r="Y63" s="4"/>
      <c r="Z63" s="4"/>
    </row>
    <row r="64" spans="1:26" ht="15.75" customHeight="1">
      <c r="A64" s="4"/>
      <c r="B64" s="4"/>
      <c r="C64" s="4"/>
      <c r="D64" s="4"/>
      <c r="E64" s="4"/>
      <c r="F64" s="4"/>
      <c r="G64" s="4"/>
      <c r="H64" s="1"/>
      <c r="I64" s="4"/>
      <c r="J64" s="4"/>
      <c r="K64" s="4"/>
      <c r="L64" s="4"/>
      <c r="M64" s="4"/>
      <c r="N64" s="4"/>
      <c r="O64" s="4"/>
      <c r="P64" s="4"/>
      <c r="Q64" s="4"/>
      <c r="R64" s="4"/>
      <c r="S64" s="4"/>
      <c r="T64" s="4"/>
      <c r="U64" s="4"/>
      <c r="V64" s="4"/>
      <c r="W64" s="4"/>
      <c r="X64" s="4"/>
      <c r="Y64" s="4"/>
      <c r="Z64" s="4"/>
    </row>
    <row r="65" spans="1:26" ht="15.75" customHeight="1">
      <c r="A65" s="4"/>
      <c r="B65" s="4"/>
      <c r="C65" s="4"/>
      <c r="D65" s="4"/>
      <c r="E65" s="4"/>
      <c r="F65" s="4"/>
      <c r="G65" s="4"/>
      <c r="H65" s="1"/>
      <c r="I65" s="4"/>
      <c r="J65" s="4"/>
      <c r="K65" s="4"/>
      <c r="L65" s="4"/>
      <c r="M65" s="4"/>
      <c r="N65" s="4"/>
      <c r="O65" s="4"/>
      <c r="P65" s="4"/>
      <c r="Q65" s="4"/>
      <c r="R65" s="4"/>
      <c r="S65" s="4"/>
      <c r="T65" s="4"/>
      <c r="U65" s="4"/>
      <c r="V65" s="4"/>
      <c r="W65" s="4"/>
      <c r="X65" s="4"/>
      <c r="Y65" s="4"/>
      <c r="Z65" s="4"/>
    </row>
    <row r="66" spans="1:26" ht="15.75" customHeight="1">
      <c r="A66" s="4"/>
      <c r="B66" s="4"/>
      <c r="C66" s="4"/>
      <c r="D66" s="4"/>
      <c r="E66" s="4"/>
      <c r="F66" s="4"/>
      <c r="G66" s="4"/>
      <c r="H66" s="1"/>
      <c r="I66" s="4"/>
      <c r="J66" s="4"/>
      <c r="K66" s="4"/>
      <c r="L66" s="4"/>
      <c r="M66" s="4"/>
      <c r="N66" s="4"/>
      <c r="O66" s="4"/>
      <c r="P66" s="4"/>
      <c r="Q66" s="4"/>
      <c r="R66" s="4"/>
      <c r="S66" s="4"/>
      <c r="T66" s="4"/>
      <c r="U66" s="4"/>
      <c r="V66" s="4"/>
      <c r="W66" s="4"/>
      <c r="X66" s="4"/>
      <c r="Y66" s="4"/>
      <c r="Z66" s="4"/>
    </row>
    <row r="67" spans="1:26" ht="15.75" customHeight="1">
      <c r="A67" s="4"/>
      <c r="B67" s="4"/>
      <c r="C67" s="4"/>
      <c r="D67" s="4"/>
      <c r="E67" s="4"/>
      <c r="F67" s="4"/>
      <c r="G67" s="4"/>
      <c r="H67" s="1"/>
      <c r="I67" s="4"/>
      <c r="J67" s="4"/>
      <c r="K67" s="4"/>
      <c r="L67" s="4"/>
      <c r="M67" s="4"/>
      <c r="N67" s="4"/>
      <c r="O67" s="4"/>
      <c r="P67" s="4"/>
      <c r="Q67" s="4"/>
      <c r="R67" s="4"/>
      <c r="S67" s="4"/>
      <c r="T67" s="4"/>
      <c r="U67" s="4"/>
      <c r="V67" s="4"/>
      <c r="W67" s="4"/>
      <c r="X67" s="4"/>
      <c r="Y67" s="4"/>
      <c r="Z67" s="4"/>
    </row>
    <row r="68" spans="1:26" ht="15.75" customHeight="1">
      <c r="A68" s="4"/>
      <c r="B68" s="4"/>
      <c r="C68" s="4"/>
      <c r="D68" s="4"/>
      <c r="E68" s="4"/>
      <c r="F68" s="4"/>
      <c r="G68" s="4"/>
      <c r="H68" s="1"/>
      <c r="I68" s="4"/>
      <c r="J68" s="4"/>
      <c r="K68" s="4"/>
      <c r="L68" s="4"/>
      <c r="M68" s="4"/>
      <c r="N68" s="4"/>
      <c r="O68" s="4"/>
      <c r="P68" s="4"/>
      <c r="Q68" s="4"/>
      <c r="R68" s="4"/>
      <c r="S68" s="4"/>
      <c r="T68" s="4"/>
      <c r="U68" s="4"/>
      <c r="V68" s="4"/>
      <c r="W68" s="4"/>
      <c r="X68" s="4"/>
      <c r="Y68" s="4"/>
      <c r="Z68" s="4"/>
    </row>
    <row r="69" spans="1:26" ht="15.75" customHeight="1">
      <c r="A69" s="4"/>
      <c r="B69" s="4"/>
      <c r="C69" s="4"/>
      <c r="D69" s="4"/>
      <c r="E69" s="4"/>
      <c r="F69" s="4"/>
      <c r="G69" s="4"/>
      <c r="H69" s="1"/>
      <c r="I69" s="4"/>
      <c r="J69" s="4"/>
      <c r="K69" s="4"/>
      <c r="L69" s="4"/>
      <c r="M69" s="4"/>
      <c r="N69" s="4"/>
      <c r="O69" s="4"/>
      <c r="P69" s="4"/>
      <c r="Q69" s="4"/>
      <c r="R69" s="4"/>
      <c r="S69" s="4"/>
      <c r="T69" s="4"/>
      <c r="U69" s="4"/>
      <c r="V69" s="4"/>
      <c r="W69" s="4"/>
      <c r="X69" s="4"/>
      <c r="Y69" s="4"/>
      <c r="Z69" s="4"/>
    </row>
    <row r="70" spans="1:26" ht="15.75" customHeight="1">
      <c r="A70" s="4"/>
      <c r="B70" s="4"/>
      <c r="C70" s="4"/>
      <c r="D70" s="4"/>
      <c r="E70" s="4"/>
      <c r="F70" s="4"/>
      <c r="G70" s="4"/>
      <c r="H70" s="1"/>
      <c r="I70" s="4"/>
      <c r="J70" s="4"/>
      <c r="K70" s="4"/>
      <c r="L70" s="4"/>
      <c r="M70" s="4"/>
      <c r="N70" s="4"/>
      <c r="O70" s="4"/>
      <c r="P70" s="4"/>
      <c r="Q70" s="4"/>
      <c r="R70" s="4"/>
      <c r="S70" s="4"/>
      <c r="T70" s="4"/>
      <c r="U70" s="4"/>
      <c r="V70" s="4"/>
      <c r="W70" s="4"/>
      <c r="X70" s="4"/>
      <c r="Y70" s="4"/>
      <c r="Z70" s="4"/>
    </row>
    <row r="71" spans="1:26" ht="15.75" customHeight="1">
      <c r="A71" s="4"/>
      <c r="B71" s="4"/>
      <c r="C71" s="4"/>
      <c r="D71" s="4"/>
      <c r="E71" s="4"/>
      <c r="F71" s="4"/>
      <c r="G71" s="4"/>
      <c r="H71" s="1"/>
      <c r="I71" s="4"/>
      <c r="J71" s="4"/>
      <c r="K71" s="4"/>
      <c r="L71" s="4"/>
      <c r="M71" s="4"/>
      <c r="N71" s="4"/>
      <c r="O71" s="4"/>
      <c r="P71" s="4"/>
      <c r="Q71" s="4"/>
      <c r="R71" s="4"/>
      <c r="S71" s="4"/>
      <c r="T71" s="4"/>
      <c r="U71" s="4"/>
      <c r="V71" s="4"/>
      <c r="W71" s="4"/>
      <c r="X71" s="4"/>
      <c r="Y71" s="4"/>
      <c r="Z71" s="4"/>
    </row>
    <row r="72" spans="1:26" ht="15.75" customHeight="1">
      <c r="A72" s="4"/>
      <c r="B72" s="4"/>
      <c r="C72" s="4"/>
      <c r="D72" s="4"/>
      <c r="E72" s="4"/>
      <c r="F72" s="4"/>
      <c r="G72" s="4"/>
      <c r="H72" s="1"/>
      <c r="I72" s="4"/>
      <c r="J72" s="4"/>
      <c r="K72" s="4"/>
      <c r="L72" s="4"/>
      <c r="M72" s="4"/>
      <c r="N72" s="4"/>
      <c r="O72" s="4"/>
      <c r="P72" s="4"/>
      <c r="Q72" s="4"/>
      <c r="R72" s="4"/>
      <c r="S72" s="4"/>
      <c r="T72" s="4"/>
      <c r="U72" s="4"/>
      <c r="V72" s="4"/>
      <c r="W72" s="4"/>
      <c r="X72" s="4"/>
      <c r="Y72" s="4"/>
      <c r="Z72" s="4"/>
    </row>
    <row r="73" spans="1:26" ht="15.75" customHeight="1">
      <c r="A73" s="4"/>
      <c r="B73" s="4"/>
      <c r="C73" s="4"/>
      <c r="D73" s="4"/>
      <c r="E73" s="4"/>
      <c r="F73" s="4"/>
      <c r="G73" s="4"/>
      <c r="H73" s="1"/>
      <c r="I73" s="4"/>
      <c r="J73" s="4"/>
      <c r="K73" s="4"/>
      <c r="L73" s="4"/>
      <c r="M73" s="4"/>
      <c r="N73" s="4"/>
      <c r="O73" s="4"/>
      <c r="P73" s="4"/>
      <c r="Q73" s="4"/>
      <c r="R73" s="4"/>
      <c r="S73" s="4"/>
      <c r="T73" s="4"/>
      <c r="U73" s="4"/>
      <c r="V73" s="4"/>
      <c r="W73" s="4"/>
      <c r="X73" s="4"/>
      <c r="Y73" s="4"/>
      <c r="Z73" s="4"/>
    </row>
    <row r="74" spans="1:26" ht="15.75" customHeight="1">
      <c r="A74" s="4"/>
      <c r="B74" s="4"/>
      <c r="C74" s="4"/>
      <c r="D74" s="4"/>
      <c r="E74" s="4"/>
      <c r="F74" s="4"/>
      <c r="G74" s="4"/>
      <c r="H74" s="1"/>
      <c r="I74" s="4"/>
      <c r="J74" s="4"/>
      <c r="K74" s="4"/>
      <c r="L74" s="4"/>
      <c r="M74" s="4"/>
      <c r="N74" s="4"/>
      <c r="O74" s="4"/>
      <c r="P74" s="4"/>
      <c r="Q74" s="4"/>
      <c r="R74" s="4"/>
      <c r="S74" s="4"/>
      <c r="T74" s="4"/>
      <c r="U74" s="4"/>
      <c r="V74" s="4"/>
      <c r="W74" s="4"/>
      <c r="X74" s="4"/>
      <c r="Y74" s="4"/>
      <c r="Z74" s="4"/>
    </row>
    <row r="75" spans="1:26" ht="15.75" customHeight="1">
      <c r="A75" s="4"/>
      <c r="B75" s="4"/>
      <c r="C75" s="4"/>
      <c r="D75" s="4"/>
      <c r="E75" s="4"/>
      <c r="F75" s="4"/>
      <c r="G75" s="4"/>
      <c r="H75" s="1"/>
      <c r="I75" s="4"/>
      <c r="J75" s="4"/>
      <c r="K75" s="4"/>
      <c r="L75" s="4"/>
      <c r="M75" s="4"/>
      <c r="N75" s="4"/>
      <c r="O75" s="4"/>
      <c r="P75" s="4"/>
      <c r="Q75" s="4"/>
      <c r="R75" s="4"/>
      <c r="S75" s="4"/>
      <c r="T75" s="4"/>
      <c r="U75" s="4"/>
      <c r="V75" s="4"/>
      <c r="W75" s="4"/>
      <c r="X75" s="4"/>
      <c r="Y75" s="4"/>
      <c r="Z75" s="4"/>
    </row>
    <row r="76" spans="1:26" ht="15.75" customHeight="1">
      <c r="A76" s="4"/>
      <c r="B76" s="4"/>
      <c r="C76" s="4"/>
      <c r="D76" s="4"/>
      <c r="E76" s="4"/>
      <c r="F76" s="4"/>
      <c r="G76" s="4"/>
      <c r="H76" s="1"/>
      <c r="I76" s="4"/>
      <c r="J76" s="4"/>
      <c r="K76" s="4"/>
      <c r="L76" s="4"/>
      <c r="M76" s="4"/>
      <c r="N76" s="4"/>
      <c r="O76" s="4"/>
      <c r="P76" s="4"/>
      <c r="Q76" s="4"/>
      <c r="R76" s="4"/>
      <c r="S76" s="4"/>
      <c r="T76" s="4"/>
      <c r="U76" s="4"/>
      <c r="V76" s="4"/>
      <c r="W76" s="4"/>
      <c r="X76" s="4"/>
      <c r="Y76" s="4"/>
      <c r="Z76" s="4"/>
    </row>
    <row r="77" spans="1:26" ht="15.75" customHeight="1">
      <c r="A77" s="4"/>
      <c r="B77" s="4"/>
      <c r="C77" s="4"/>
      <c r="D77" s="4"/>
      <c r="E77" s="4"/>
      <c r="F77" s="4"/>
      <c r="G77" s="4"/>
      <c r="H77" s="1"/>
      <c r="I77" s="4"/>
      <c r="J77" s="4"/>
      <c r="K77" s="4"/>
      <c r="L77" s="4"/>
      <c r="M77" s="4"/>
      <c r="N77" s="4"/>
      <c r="O77" s="4"/>
      <c r="P77" s="4"/>
      <c r="Q77" s="4"/>
      <c r="R77" s="4"/>
      <c r="S77" s="4"/>
      <c r="T77" s="4"/>
      <c r="U77" s="4"/>
      <c r="V77" s="4"/>
      <c r="W77" s="4"/>
      <c r="X77" s="4"/>
      <c r="Y77" s="4"/>
      <c r="Z77" s="4"/>
    </row>
    <row r="78" spans="1:26" ht="15.75" customHeight="1">
      <c r="A78" s="4"/>
      <c r="B78" s="4"/>
      <c r="C78" s="4"/>
      <c r="D78" s="4"/>
      <c r="E78" s="4"/>
      <c r="F78" s="4"/>
      <c r="G78" s="4"/>
      <c r="H78" s="1"/>
      <c r="I78" s="4"/>
      <c r="J78" s="4"/>
      <c r="K78" s="4"/>
      <c r="L78" s="4"/>
      <c r="M78" s="4"/>
      <c r="N78" s="4"/>
      <c r="O78" s="4"/>
      <c r="P78" s="4"/>
      <c r="Q78" s="4"/>
      <c r="R78" s="4"/>
      <c r="S78" s="4"/>
      <c r="T78" s="4"/>
      <c r="U78" s="4"/>
      <c r="V78" s="4"/>
      <c r="W78" s="4"/>
      <c r="X78" s="4"/>
      <c r="Y78" s="4"/>
      <c r="Z78" s="4"/>
    </row>
    <row r="79" spans="1:26" ht="15.75" customHeight="1">
      <c r="A79" s="4"/>
      <c r="B79" s="4"/>
      <c r="C79" s="4"/>
      <c r="D79" s="4"/>
      <c r="E79" s="4"/>
      <c r="F79" s="4"/>
      <c r="G79" s="4"/>
      <c r="H79" s="1"/>
      <c r="I79" s="4"/>
      <c r="J79" s="4"/>
      <c r="K79" s="4"/>
      <c r="L79" s="4"/>
      <c r="M79" s="4"/>
      <c r="N79" s="4"/>
      <c r="O79" s="4"/>
      <c r="P79" s="4"/>
      <c r="Q79" s="4"/>
      <c r="R79" s="4"/>
      <c r="S79" s="4"/>
      <c r="T79" s="4"/>
      <c r="U79" s="4"/>
      <c r="V79" s="4"/>
      <c r="W79" s="4"/>
      <c r="X79" s="4"/>
      <c r="Y79" s="4"/>
      <c r="Z79" s="4"/>
    </row>
    <row r="80" spans="1:26" ht="15.75" customHeight="1">
      <c r="A80" s="4"/>
      <c r="B80" s="4"/>
      <c r="C80" s="4"/>
      <c r="D80" s="4"/>
      <c r="E80" s="4"/>
      <c r="F80" s="4"/>
      <c r="G80" s="4"/>
      <c r="H80" s="1"/>
      <c r="I80" s="4"/>
      <c r="J80" s="4"/>
      <c r="K80" s="4"/>
      <c r="L80" s="4"/>
      <c r="M80" s="4"/>
      <c r="N80" s="4"/>
      <c r="O80" s="4"/>
      <c r="P80" s="4"/>
      <c r="Q80" s="4"/>
      <c r="R80" s="4"/>
      <c r="S80" s="4"/>
      <c r="T80" s="4"/>
      <c r="U80" s="4"/>
      <c r="V80" s="4"/>
      <c r="W80" s="4"/>
      <c r="X80" s="4"/>
      <c r="Y80" s="4"/>
      <c r="Z80" s="4"/>
    </row>
    <row r="81" spans="1:26" ht="15.75" customHeight="1">
      <c r="A81" s="4"/>
      <c r="B81" s="4"/>
      <c r="C81" s="4"/>
      <c r="D81" s="4"/>
      <c r="E81" s="4"/>
      <c r="F81" s="4"/>
      <c r="G81" s="4"/>
      <c r="H81" s="1"/>
      <c r="I81" s="4"/>
      <c r="J81" s="4"/>
      <c r="K81" s="4"/>
      <c r="L81" s="4"/>
      <c r="M81" s="4"/>
      <c r="N81" s="4"/>
      <c r="O81" s="4"/>
      <c r="P81" s="4"/>
      <c r="Q81" s="4"/>
      <c r="R81" s="4"/>
      <c r="S81" s="4"/>
      <c r="T81" s="4"/>
      <c r="U81" s="4"/>
      <c r="V81" s="4"/>
      <c r="W81" s="4"/>
      <c r="X81" s="4"/>
      <c r="Y81" s="4"/>
      <c r="Z81" s="4"/>
    </row>
    <row r="82" spans="1:26" ht="15.75" customHeight="1">
      <c r="A82" s="4"/>
      <c r="B82" s="4"/>
      <c r="C82" s="4"/>
      <c r="D82" s="4"/>
      <c r="E82" s="4"/>
      <c r="F82" s="4"/>
      <c r="G82" s="4"/>
      <c r="H82" s="1"/>
      <c r="I82" s="4"/>
      <c r="J82" s="4"/>
      <c r="K82" s="4"/>
      <c r="L82" s="4"/>
      <c r="M82" s="4"/>
      <c r="N82" s="4"/>
      <c r="O82" s="4"/>
      <c r="P82" s="4"/>
      <c r="Q82" s="4"/>
      <c r="R82" s="4"/>
      <c r="S82" s="4"/>
      <c r="T82" s="4"/>
      <c r="U82" s="4"/>
      <c r="V82" s="4"/>
      <c r="W82" s="4"/>
      <c r="X82" s="4"/>
      <c r="Y82" s="4"/>
      <c r="Z82" s="4"/>
    </row>
    <row r="83" spans="1:26" ht="15.75" customHeight="1">
      <c r="A83" s="4"/>
      <c r="B83" s="4"/>
      <c r="C83" s="4"/>
      <c r="D83" s="4"/>
      <c r="E83" s="4"/>
      <c r="F83" s="4"/>
      <c r="G83" s="4"/>
      <c r="H83" s="1"/>
      <c r="I83" s="4"/>
      <c r="J83" s="4"/>
      <c r="K83" s="4"/>
      <c r="L83" s="4"/>
      <c r="M83" s="4"/>
      <c r="N83" s="4"/>
      <c r="O83" s="4"/>
      <c r="P83" s="4"/>
      <c r="Q83" s="4"/>
      <c r="R83" s="4"/>
      <c r="S83" s="4"/>
      <c r="T83" s="4"/>
      <c r="U83" s="4"/>
      <c r="V83" s="4"/>
      <c r="W83" s="4"/>
      <c r="X83" s="4"/>
      <c r="Y83" s="4"/>
      <c r="Z83" s="4"/>
    </row>
    <row r="84" spans="1:26" ht="15.75" customHeight="1">
      <c r="A84" s="4"/>
      <c r="B84" s="4"/>
      <c r="C84" s="4"/>
      <c r="D84" s="4"/>
      <c r="E84" s="4"/>
      <c r="F84" s="4"/>
      <c r="G84" s="4"/>
      <c r="H84" s="1"/>
      <c r="I84" s="4"/>
      <c r="J84" s="4"/>
      <c r="K84" s="4"/>
      <c r="L84" s="4"/>
      <c r="M84" s="4"/>
      <c r="N84" s="4"/>
      <c r="O84" s="4"/>
      <c r="P84" s="4"/>
      <c r="Q84" s="4"/>
      <c r="R84" s="4"/>
      <c r="S84" s="4"/>
      <c r="T84" s="4"/>
      <c r="U84" s="4"/>
      <c r="V84" s="4"/>
      <c r="W84" s="4"/>
      <c r="X84" s="4"/>
      <c r="Y84" s="4"/>
      <c r="Z84" s="4"/>
    </row>
    <row r="85" spans="1:26" ht="15.75" customHeight="1">
      <c r="A85" s="4"/>
      <c r="B85" s="4"/>
      <c r="C85" s="4"/>
      <c r="D85" s="4"/>
      <c r="E85" s="4"/>
      <c r="F85" s="4"/>
      <c r="G85" s="4"/>
      <c r="H85" s="1"/>
      <c r="I85" s="4"/>
      <c r="J85" s="4"/>
      <c r="K85" s="4"/>
      <c r="L85" s="4"/>
      <c r="M85" s="4"/>
      <c r="N85" s="4"/>
      <c r="O85" s="4"/>
      <c r="P85" s="4"/>
      <c r="Q85" s="4"/>
      <c r="R85" s="4"/>
      <c r="S85" s="4"/>
      <c r="T85" s="4"/>
      <c r="U85" s="4"/>
      <c r="V85" s="4"/>
      <c r="W85" s="4"/>
      <c r="X85" s="4"/>
      <c r="Y85" s="4"/>
      <c r="Z85" s="4"/>
    </row>
    <row r="86" spans="1:26" ht="15.75" customHeight="1">
      <c r="A86" s="4"/>
      <c r="B86" s="4"/>
      <c r="C86" s="4"/>
      <c r="D86" s="4"/>
      <c r="E86" s="4"/>
      <c r="F86" s="4"/>
      <c r="G86" s="4"/>
      <c r="H86" s="1"/>
      <c r="I86" s="4"/>
      <c r="J86" s="4"/>
      <c r="K86" s="4"/>
      <c r="L86" s="4"/>
      <c r="M86" s="4"/>
      <c r="N86" s="4"/>
      <c r="O86" s="4"/>
      <c r="P86" s="4"/>
      <c r="Q86" s="4"/>
      <c r="R86" s="4"/>
      <c r="S86" s="4"/>
      <c r="T86" s="4"/>
      <c r="U86" s="4"/>
      <c r="V86" s="4"/>
      <c r="W86" s="4"/>
      <c r="X86" s="4"/>
      <c r="Y86" s="4"/>
      <c r="Z86" s="4"/>
    </row>
    <row r="87" spans="1:26" ht="15.75" customHeight="1">
      <c r="A87" s="4"/>
      <c r="B87" s="4"/>
      <c r="C87" s="4"/>
      <c r="D87" s="4"/>
      <c r="E87" s="4"/>
      <c r="F87" s="4"/>
      <c r="G87" s="4"/>
      <c r="H87" s="1"/>
      <c r="I87" s="4"/>
      <c r="J87" s="4"/>
      <c r="K87" s="4"/>
      <c r="L87" s="4"/>
      <c r="M87" s="4"/>
      <c r="N87" s="4"/>
      <c r="O87" s="4"/>
      <c r="P87" s="4"/>
      <c r="Q87" s="4"/>
      <c r="R87" s="4"/>
      <c r="S87" s="4"/>
      <c r="T87" s="4"/>
      <c r="U87" s="4"/>
      <c r="V87" s="4"/>
      <c r="W87" s="4"/>
      <c r="X87" s="4"/>
      <c r="Y87" s="4"/>
      <c r="Z87" s="4"/>
    </row>
    <row r="88" spans="1:26" ht="15.75" customHeight="1">
      <c r="A88" s="4"/>
      <c r="B88" s="4"/>
      <c r="C88" s="4"/>
      <c r="D88" s="4"/>
      <c r="E88" s="4"/>
      <c r="F88" s="4"/>
      <c r="G88" s="4"/>
      <c r="H88" s="1"/>
      <c r="I88" s="4"/>
      <c r="J88" s="4"/>
      <c r="K88" s="4"/>
      <c r="L88" s="4"/>
      <c r="M88" s="4"/>
      <c r="N88" s="4"/>
      <c r="O88" s="4"/>
      <c r="P88" s="4"/>
      <c r="Q88" s="4"/>
      <c r="R88" s="4"/>
      <c r="S88" s="4"/>
      <c r="T88" s="4"/>
      <c r="U88" s="4"/>
      <c r="V88" s="4"/>
      <c r="W88" s="4"/>
      <c r="X88" s="4"/>
      <c r="Y88" s="4"/>
      <c r="Z88" s="4"/>
    </row>
    <row r="89" spans="1:26" ht="15.75" customHeight="1">
      <c r="A89" s="4"/>
      <c r="B89" s="4"/>
      <c r="C89" s="4"/>
      <c r="D89" s="4"/>
      <c r="E89" s="4"/>
      <c r="F89" s="4"/>
      <c r="G89" s="4"/>
      <c r="H89" s="1"/>
      <c r="I89" s="4"/>
      <c r="J89" s="4"/>
      <c r="K89" s="4"/>
      <c r="L89" s="4"/>
      <c r="M89" s="4"/>
      <c r="N89" s="4"/>
      <c r="O89" s="4"/>
      <c r="P89" s="4"/>
      <c r="Q89" s="4"/>
      <c r="R89" s="4"/>
      <c r="S89" s="4"/>
      <c r="T89" s="4"/>
      <c r="U89" s="4"/>
      <c r="V89" s="4"/>
      <c r="W89" s="4"/>
      <c r="X89" s="4"/>
      <c r="Y89" s="4"/>
      <c r="Z89" s="4"/>
    </row>
    <row r="90" spans="1:26" ht="15.75" customHeight="1">
      <c r="A90" s="4"/>
      <c r="B90" s="4"/>
      <c r="C90" s="4"/>
      <c r="D90" s="4"/>
      <c r="E90" s="4"/>
      <c r="F90" s="4"/>
      <c r="G90" s="4"/>
      <c r="H90" s="1"/>
      <c r="I90" s="4"/>
      <c r="J90" s="4"/>
      <c r="K90" s="4"/>
      <c r="L90" s="4"/>
      <c r="M90" s="4"/>
      <c r="N90" s="4"/>
      <c r="O90" s="4"/>
      <c r="P90" s="4"/>
      <c r="Q90" s="4"/>
      <c r="R90" s="4"/>
      <c r="S90" s="4"/>
      <c r="T90" s="4"/>
      <c r="U90" s="4"/>
      <c r="V90" s="4"/>
      <c r="W90" s="4"/>
      <c r="X90" s="4"/>
      <c r="Y90" s="4"/>
      <c r="Z90" s="4"/>
    </row>
    <row r="91" spans="1:26" ht="15.75" customHeight="1">
      <c r="A91" s="4"/>
      <c r="B91" s="4"/>
      <c r="C91" s="4"/>
      <c r="D91" s="4"/>
      <c r="E91" s="4"/>
      <c r="F91" s="4"/>
      <c r="G91" s="4"/>
      <c r="H91" s="1"/>
      <c r="I91" s="4"/>
      <c r="J91" s="4"/>
      <c r="K91" s="4"/>
      <c r="L91" s="4"/>
      <c r="M91" s="4"/>
      <c r="N91" s="4"/>
      <c r="O91" s="4"/>
      <c r="P91" s="4"/>
      <c r="Q91" s="4"/>
      <c r="R91" s="4"/>
      <c r="S91" s="4"/>
      <c r="T91" s="4"/>
      <c r="U91" s="4"/>
      <c r="V91" s="4"/>
      <c r="W91" s="4"/>
      <c r="X91" s="4"/>
      <c r="Y91" s="4"/>
      <c r="Z91" s="4"/>
    </row>
    <row r="92" spans="1:26" ht="15.75" customHeight="1">
      <c r="A92" s="4"/>
      <c r="B92" s="4"/>
      <c r="C92" s="4"/>
      <c r="D92" s="4"/>
      <c r="E92" s="4"/>
      <c r="F92" s="4"/>
      <c r="G92" s="4"/>
      <c r="H92" s="1"/>
      <c r="I92" s="4"/>
      <c r="J92" s="4"/>
      <c r="K92" s="4"/>
      <c r="L92" s="4"/>
      <c r="M92" s="4"/>
      <c r="N92" s="4"/>
      <c r="O92" s="4"/>
      <c r="P92" s="4"/>
      <c r="Q92" s="4"/>
      <c r="R92" s="4"/>
      <c r="S92" s="4"/>
      <c r="T92" s="4"/>
      <c r="U92" s="4"/>
      <c r="V92" s="4"/>
      <c r="W92" s="4"/>
      <c r="X92" s="4"/>
      <c r="Y92" s="4"/>
      <c r="Z92" s="4"/>
    </row>
    <row r="93" spans="1:26" ht="15.75" customHeight="1">
      <c r="A93" s="4"/>
      <c r="B93" s="4"/>
      <c r="C93" s="4"/>
      <c r="D93" s="4"/>
      <c r="E93" s="4"/>
      <c r="F93" s="4"/>
      <c r="G93" s="4"/>
      <c r="H93" s="1"/>
      <c r="I93" s="4"/>
      <c r="J93" s="4"/>
      <c r="K93" s="4"/>
      <c r="L93" s="4"/>
      <c r="M93" s="4"/>
      <c r="N93" s="4"/>
      <c r="O93" s="4"/>
      <c r="P93" s="4"/>
      <c r="Q93" s="4"/>
      <c r="R93" s="4"/>
      <c r="S93" s="4"/>
      <c r="T93" s="4"/>
      <c r="U93" s="4"/>
      <c r="V93" s="4"/>
      <c r="W93" s="4"/>
      <c r="X93" s="4"/>
      <c r="Y93" s="4"/>
      <c r="Z93" s="4"/>
    </row>
    <row r="94" spans="1:26" ht="15.75" customHeight="1">
      <c r="A94" s="4"/>
      <c r="B94" s="4"/>
      <c r="C94" s="4"/>
      <c r="D94" s="4"/>
      <c r="E94" s="4"/>
      <c r="F94" s="4"/>
      <c r="G94" s="4"/>
      <c r="H94" s="1"/>
      <c r="I94" s="4"/>
      <c r="J94" s="4"/>
      <c r="K94" s="4"/>
      <c r="L94" s="4"/>
      <c r="M94" s="4"/>
      <c r="N94" s="4"/>
      <c r="O94" s="4"/>
      <c r="P94" s="4"/>
      <c r="Q94" s="4"/>
      <c r="R94" s="4"/>
      <c r="S94" s="4"/>
      <c r="T94" s="4"/>
      <c r="U94" s="4"/>
      <c r="V94" s="4"/>
      <c r="W94" s="4"/>
      <c r="X94" s="4"/>
      <c r="Y94" s="4"/>
      <c r="Z94" s="4"/>
    </row>
    <row r="95" spans="1:26" ht="15.75" customHeight="1">
      <c r="A95" s="4"/>
      <c r="B95" s="4"/>
      <c r="C95" s="4"/>
      <c r="D95" s="4"/>
      <c r="E95" s="4"/>
      <c r="F95" s="4"/>
      <c r="G95" s="4"/>
      <c r="H95" s="1"/>
      <c r="I95" s="4"/>
      <c r="J95" s="4"/>
      <c r="K95" s="4"/>
      <c r="L95" s="4"/>
      <c r="M95" s="4"/>
      <c r="N95" s="4"/>
      <c r="O95" s="4"/>
      <c r="P95" s="4"/>
      <c r="Q95" s="4"/>
      <c r="R95" s="4"/>
      <c r="S95" s="4"/>
      <c r="T95" s="4"/>
      <c r="U95" s="4"/>
      <c r="V95" s="4"/>
      <c r="W95" s="4"/>
      <c r="X95" s="4"/>
      <c r="Y95" s="4"/>
      <c r="Z95" s="4"/>
    </row>
    <row r="96" spans="1:26" ht="15.75" customHeight="1">
      <c r="A96" s="4"/>
      <c r="B96" s="4"/>
      <c r="C96" s="4"/>
      <c r="D96" s="4"/>
      <c r="E96" s="4"/>
      <c r="F96" s="4"/>
      <c r="G96" s="4"/>
      <c r="H96" s="1"/>
      <c r="I96" s="4"/>
      <c r="J96" s="4"/>
      <c r="K96" s="4"/>
      <c r="L96" s="4"/>
      <c r="M96" s="4"/>
      <c r="N96" s="4"/>
      <c r="O96" s="4"/>
      <c r="P96" s="4"/>
      <c r="Q96" s="4"/>
      <c r="R96" s="4"/>
      <c r="S96" s="4"/>
      <c r="T96" s="4"/>
      <c r="U96" s="4"/>
      <c r="V96" s="4"/>
      <c r="W96" s="4"/>
      <c r="X96" s="4"/>
      <c r="Y96" s="4"/>
      <c r="Z96" s="4"/>
    </row>
    <row r="97" spans="1:26" ht="15.75" customHeight="1">
      <c r="A97" s="4"/>
      <c r="B97" s="4"/>
      <c r="C97" s="4"/>
      <c r="D97" s="4"/>
      <c r="E97" s="4"/>
      <c r="F97" s="4"/>
      <c r="G97" s="4"/>
      <c r="H97" s="1"/>
      <c r="I97" s="4"/>
      <c r="J97" s="4"/>
      <c r="K97" s="4"/>
      <c r="L97" s="4"/>
      <c r="M97" s="4"/>
      <c r="N97" s="4"/>
      <c r="O97" s="4"/>
      <c r="P97" s="4"/>
      <c r="Q97" s="4"/>
      <c r="R97" s="4"/>
      <c r="S97" s="4"/>
      <c r="T97" s="4"/>
      <c r="U97" s="4"/>
      <c r="V97" s="4"/>
      <c r="W97" s="4"/>
      <c r="X97" s="4"/>
      <c r="Y97" s="4"/>
      <c r="Z97" s="4"/>
    </row>
    <row r="98" spans="1:26" ht="15.75" customHeight="1">
      <c r="A98" s="4"/>
      <c r="B98" s="4"/>
      <c r="C98" s="4"/>
      <c r="D98" s="4"/>
      <c r="E98" s="4"/>
      <c r="F98" s="4"/>
      <c r="G98" s="4"/>
      <c r="H98" s="1"/>
      <c r="I98" s="4"/>
      <c r="J98" s="4"/>
      <c r="K98" s="4"/>
      <c r="L98" s="4"/>
      <c r="M98" s="4"/>
      <c r="N98" s="4"/>
      <c r="O98" s="4"/>
      <c r="P98" s="4"/>
      <c r="Q98" s="4"/>
      <c r="R98" s="4"/>
      <c r="S98" s="4"/>
      <c r="T98" s="4"/>
      <c r="U98" s="4"/>
      <c r="V98" s="4"/>
      <c r="W98" s="4"/>
      <c r="X98" s="4"/>
      <c r="Y98" s="4"/>
      <c r="Z98" s="4"/>
    </row>
    <row r="99" spans="1:26" ht="15.75" customHeight="1">
      <c r="A99" s="4"/>
      <c r="B99" s="4"/>
      <c r="C99" s="4"/>
      <c r="D99" s="4"/>
      <c r="E99" s="4"/>
      <c r="F99" s="4"/>
      <c r="G99" s="4"/>
      <c r="H99" s="1"/>
      <c r="I99" s="4"/>
      <c r="J99" s="4"/>
      <c r="K99" s="4"/>
      <c r="L99" s="4"/>
      <c r="M99" s="4"/>
      <c r="N99" s="4"/>
      <c r="O99" s="4"/>
      <c r="P99" s="4"/>
      <c r="Q99" s="4"/>
      <c r="R99" s="4"/>
      <c r="S99" s="4"/>
      <c r="T99" s="4"/>
      <c r="U99" s="4"/>
      <c r="V99" s="4"/>
      <c r="W99" s="4"/>
      <c r="X99" s="4"/>
      <c r="Y99" s="4"/>
      <c r="Z99" s="4"/>
    </row>
    <row r="100" spans="1:26" ht="15.75" customHeight="1">
      <c r="A100" s="4"/>
      <c r="B100" s="4"/>
      <c r="C100" s="4"/>
      <c r="D100" s="4"/>
      <c r="E100" s="4"/>
      <c r="F100" s="4"/>
      <c r="G100" s="4"/>
      <c r="H100" s="1"/>
      <c r="I100" s="4"/>
      <c r="J100" s="4"/>
      <c r="K100" s="4"/>
      <c r="L100" s="4"/>
      <c r="M100" s="4"/>
      <c r="N100" s="4"/>
      <c r="O100" s="4"/>
      <c r="P100" s="4"/>
      <c r="Q100" s="4"/>
      <c r="R100" s="4"/>
      <c r="S100" s="4"/>
      <c r="T100" s="4"/>
      <c r="U100" s="4"/>
      <c r="V100" s="4"/>
      <c r="W100" s="4"/>
      <c r="X100" s="4"/>
      <c r="Y100" s="4"/>
      <c r="Z100" s="4"/>
    </row>
    <row r="101" spans="1:26" ht="15.75" customHeight="1">
      <c r="A101" s="4"/>
      <c r="B101" s="4"/>
      <c r="C101" s="4"/>
      <c r="D101" s="4"/>
      <c r="E101" s="4"/>
      <c r="F101" s="4"/>
      <c r="G101" s="4"/>
      <c r="H101" s="1"/>
      <c r="I101" s="4"/>
      <c r="J101" s="4"/>
      <c r="K101" s="4"/>
      <c r="L101" s="4"/>
      <c r="M101" s="4"/>
      <c r="N101" s="4"/>
      <c r="O101" s="4"/>
      <c r="P101" s="4"/>
      <c r="Q101" s="4"/>
      <c r="R101" s="4"/>
      <c r="S101" s="4"/>
      <c r="T101" s="4"/>
      <c r="U101" s="4"/>
      <c r="V101" s="4"/>
      <c r="W101" s="4"/>
      <c r="X101" s="4"/>
      <c r="Y101" s="4"/>
      <c r="Z101" s="4"/>
    </row>
    <row r="102" spans="1:26" ht="15.75" customHeight="1">
      <c r="A102" s="4"/>
      <c r="B102" s="4"/>
      <c r="C102" s="4"/>
      <c r="D102" s="4"/>
      <c r="E102" s="4"/>
      <c r="F102" s="4"/>
      <c r="G102" s="4"/>
      <c r="H102" s="1"/>
      <c r="I102" s="4"/>
      <c r="J102" s="4"/>
      <c r="K102" s="4"/>
      <c r="L102" s="4"/>
      <c r="M102" s="4"/>
      <c r="N102" s="4"/>
      <c r="O102" s="4"/>
      <c r="P102" s="4"/>
      <c r="Q102" s="4"/>
      <c r="R102" s="4"/>
      <c r="S102" s="4"/>
      <c r="T102" s="4"/>
      <c r="U102" s="4"/>
      <c r="V102" s="4"/>
      <c r="W102" s="4"/>
      <c r="X102" s="4"/>
      <c r="Y102" s="4"/>
      <c r="Z102" s="4"/>
    </row>
    <row r="103" spans="1:26" ht="15.75" customHeight="1">
      <c r="A103" s="4"/>
      <c r="B103" s="4"/>
      <c r="C103" s="4"/>
      <c r="D103" s="4"/>
      <c r="E103" s="4"/>
      <c r="F103" s="4"/>
      <c r="G103" s="4"/>
      <c r="H103" s="1"/>
      <c r="I103" s="4"/>
      <c r="J103" s="4"/>
      <c r="K103" s="4"/>
      <c r="L103" s="4"/>
      <c r="M103" s="4"/>
      <c r="N103" s="4"/>
      <c r="O103" s="4"/>
      <c r="P103" s="4"/>
      <c r="Q103" s="4"/>
      <c r="R103" s="4"/>
      <c r="S103" s="4"/>
      <c r="T103" s="4"/>
      <c r="U103" s="4"/>
      <c r="V103" s="4"/>
      <c r="W103" s="4"/>
      <c r="X103" s="4"/>
      <c r="Y103" s="4"/>
      <c r="Z103" s="4"/>
    </row>
    <row r="104" spans="1:26" ht="15.75" customHeight="1">
      <c r="A104" s="4"/>
      <c r="B104" s="4"/>
      <c r="C104" s="4"/>
      <c r="D104" s="4"/>
      <c r="E104" s="4"/>
      <c r="F104" s="4"/>
      <c r="G104" s="4"/>
      <c r="H104" s="1"/>
      <c r="I104" s="4"/>
      <c r="J104" s="4"/>
      <c r="K104" s="4"/>
      <c r="L104" s="4"/>
      <c r="M104" s="4"/>
      <c r="N104" s="4"/>
      <c r="O104" s="4"/>
      <c r="P104" s="4"/>
      <c r="Q104" s="4"/>
      <c r="R104" s="4"/>
      <c r="S104" s="4"/>
      <c r="T104" s="4"/>
      <c r="U104" s="4"/>
      <c r="V104" s="4"/>
      <c r="W104" s="4"/>
      <c r="X104" s="4"/>
      <c r="Y104" s="4"/>
      <c r="Z104" s="4"/>
    </row>
    <row r="105" spans="1:26" ht="15.75" customHeight="1">
      <c r="A105" s="4"/>
      <c r="B105" s="4"/>
      <c r="C105" s="4"/>
      <c r="D105" s="4"/>
      <c r="E105" s="4"/>
      <c r="F105" s="4"/>
      <c r="G105" s="4"/>
      <c r="H105" s="1"/>
      <c r="I105" s="4"/>
      <c r="J105" s="4"/>
      <c r="K105" s="4"/>
      <c r="L105" s="4"/>
      <c r="M105" s="4"/>
      <c r="N105" s="4"/>
      <c r="O105" s="4"/>
      <c r="P105" s="4"/>
      <c r="Q105" s="4"/>
      <c r="R105" s="4"/>
      <c r="S105" s="4"/>
      <c r="T105" s="4"/>
      <c r="U105" s="4"/>
      <c r="V105" s="4"/>
      <c r="W105" s="4"/>
      <c r="X105" s="4"/>
      <c r="Y105" s="4"/>
      <c r="Z105" s="4"/>
    </row>
    <row r="106" spans="1:26" ht="15.75" customHeight="1">
      <c r="A106" s="4"/>
      <c r="B106" s="4"/>
      <c r="C106" s="4"/>
      <c r="D106" s="4"/>
      <c r="E106" s="4"/>
      <c r="F106" s="4"/>
      <c r="G106" s="4"/>
      <c r="H106" s="1"/>
      <c r="I106" s="4"/>
      <c r="J106" s="4"/>
      <c r="K106" s="4"/>
      <c r="L106" s="4"/>
      <c r="M106" s="4"/>
      <c r="N106" s="4"/>
      <c r="O106" s="4"/>
      <c r="P106" s="4"/>
      <c r="Q106" s="4"/>
      <c r="R106" s="4"/>
      <c r="S106" s="4"/>
      <c r="T106" s="4"/>
      <c r="U106" s="4"/>
      <c r="V106" s="4"/>
      <c r="W106" s="4"/>
      <c r="X106" s="4"/>
      <c r="Y106" s="4"/>
      <c r="Z106" s="4"/>
    </row>
    <row r="107" spans="1:26" ht="15.75" customHeight="1">
      <c r="A107" s="4"/>
      <c r="B107" s="4"/>
      <c r="C107" s="4"/>
      <c r="D107" s="4"/>
      <c r="E107" s="4"/>
      <c r="F107" s="4"/>
      <c r="G107" s="4"/>
      <c r="H107" s="1"/>
      <c r="I107" s="4"/>
      <c r="J107" s="4"/>
      <c r="K107" s="4"/>
      <c r="L107" s="4"/>
      <c r="M107" s="4"/>
      <c r="N107" s="4"/>
      <c r="O107" s="4"/>
      <c r="P107" s="4"/>
      <c r="Q107" s="4"/>
      <c r="R107" s="4"/>
      <c r="S107" s="4"/>
      <c r="T107" s="4"/>
      <c r="U107" s="4"/>
      <c r="V107" s="4"/>
      <c r="W107" s="4"/>
      <c r="X107" s="4"/>
      <c r="Y107" s="4"/>
      <c r="Z107" s="4"/>
    </row>
    <row r="108" spans="1:26" ht="15.75" customHeight="1">
      <c r="A108" s="4"/>
      <c r="B108" s="4"/>
      <c r="C108" s="4"/>
      <c r="D108" s="4"/>
      <c r="E108" s="4"/>
      <c r="F108" s="4"/>
      <c r="G108" s="4"/>
      <c r="H108" s="1"/>
      <c r="I108" s="4"/>
      <c r="J108" s="4"/>
      <c r="K108" s="4"/>
      <c r="L108" s="4"/>
      <c r="M108" s="4"/>
      <c r="N108" s="4"/>
      <c r="O108" s="4"/>
      <c r="P108" s="4"/>
      <c r="Q108" s="4"/>
      <c r="R108" s="4"/>
      <c r="S108" s="4"/>
      <c r="T108" s="4"/>
      <c r="U108" s="4"/>
      <c r="V108" s="4"/>
      <c r="W108" s="4"/>
      <c r="X108" s="4"/>
      <c r="Y108" s="4"/>
      <c r="Z108" s="4"/>
    </row>
    <row r="109" spans="1:26" ht="15.75" customHeight="1">
      <c r="A109" s="4"/>
      <c r="B109" s="4"/>
      <c r="C109" s="4"/>
      <c r="D109" s="4"/>
      <c r="E109" s="4"/>
      <c r="F109" s="4"/>
      <c r="G109" s="4"/>
      <c r="H109" s="1"/>
      <c r="I109" s="4"/>
      <c r="J109" s="4"/>
      <c r="K109" s="4"/>
      <c r="L109" s="4"/>
      <c r="M109" s="4"/>
      <c r="N109" s="4"/>
      <c r="O109" s="4"/>
      <c r="P109" s="4"/>
      <c r="Q109" s="4"/>
      <c r="R109" s="4"/>
      <c r="S109" s="4"/>
      <c r="T109" s="4"/>
      <c r="U109" s="4"/>
      <c r="V109" s="4"/>
      <c r="W109" s="4"/>
      <c r="X109" s="4"/>
      <c r="Y109" s="4"/>
      <c r="Z109" s="4"/>
    </row>
    <row r="110" spans="1:26" ht="15.75" customHeight="1">
      <c r="A110" s="4"/>
      <c r="B110" s="4"/>
      <c r="C110" s="4"/>
      <c r="D110" s="4"/>
      <c r="E110" s="4"/>
      <c r="F110" s="4"/>
      <c r="G110" s="4"/>
      <c r="H110" s="1"/>
      <c r="I110" s="4"/>
      <c r="J110" s="4"/>
      <c r="K110" s="4"/>
      <c r="L110" s="4"/>
      <c r="M110" s="4"/>
      <c r="N110" s="4"/>
      <c r="O110" s="4"/>
      <c r="P110" s="4"/>
      <c r="Q110" s="4"/>
      <c r="R110" s="4"/>
      <c r="S110" s="4"/>
      <c r="T110" s="4"/>
      <c r="U110" s="4"/>
      <c r="V110" s="4"/>
      <c r="W110" s="4"/>
      <c r="X110" s="4"/>
      <c r="Y110" s="4"/>
      <c r="Z110" s="4"/>
    </row>
    <row r="111" spans="1:26" ht="15.75" customHeight="1">
      <c r="A111" s="4"/>
      <c r="B111" s="4"/>
      <c r="C111" s="4"/>
      <c r="D111" s="4"/>
      <c r="E111" s="4"/>
      <c r="F111" s="4"/>
      <c r="G111" s="4"/>
      <c r="H111" s="1"/>
      <c r="I111" s="4"/>
      <c r="J111" s="4"/>
      <c r="K111" s="4"/>
      <c r="L111" s="4"/>
      <c r="M111" s="4"/>
      <c r="N111" s="4"/>
      <c r="O111" s="4"/>
      <c r="P111" s="4"/>
      <c r="Q111" s="4"/>
      <c r="R111" s="4"/>
      <c r="S111" s="4"/>
      <c r="T111" s="4"/>
      <c r="U111" s="4"/>
      <c r="V111" s="4"/>
      <c r="W111" s="4"/>
      <c r="X111" s="4"/>
      <c r="Y111" s="4"/>
      <c r="Z111" s="4"/>
    </row>
    <row r="112" spans="1:26" ht="15.75" customHeight="1">
      <c r="A112" s="4"/>
      <c r="B112" s="4"/>
      <c r="C112" s="4"/>
      <c r="D112" s="4"/>
      <c r="E112" s="4"/>
      <c r="F112" s="4"/>
      <c r="G112" s="4"/>
      <c r="H112" s="1"/>
      <c r="I112" s="4"/>
      <c r="J112" s="4"/>
      <c r="K112" s="4"/>
      <c r="L112" s="4"/>
      <c r="M112" s="4"/>
      <c r="N112" s="4"/>
      <c r="O112" s="4"/>
      <c r="P112" s="4"/>
      <c r="Q112" s="4"/>
      <c r="R112" s="4"/>
      <c r="S112" s="4"/>
      <c r="T112" s="4"/>
      <c r="U112" s="4"/>
      <c r="V112" s="4"/>
      <c r="W112" s="4"/>
      <c r="X112" s="4"/>
      <c r="Y112" s="4"/>
      <c r="Z112" s="4"/>
    </row>
    <row r="113" spans="1:26" ht="15.75" customHeight="1">
      <c r="A113" s="4"/>
      <c r="B113" s="4"/>
      <c r="C113" s="4"/>
      <c r="D113" s="4"/>
      <c r="E113" s="4"/>
      <c r="F113" s="4"/>
      <c r="G113" s="4"/>
      <c r="H113" s="1"/>
      <c r="I113" s="4"/>
      <c r="J113" s="4"/>
      <c r="K113" s="4"/>
      <c r="L113" s="4"/>
      <c r="M113" s="4"/>
      <c r="N113" s="4"/>
      <c r="O113" s="4"/>
      <c r="P113" s="4"/>
      <c r="Q113" s="4"/>
      <c r="R113" s="4"/>
      <c r="S113" s="4"/>
      <c r="T113" s="4"/>
      <c r="U113" s="4"/>
      <c r="V113" s="4"/>
      <c r="W113" s="4"/>
      <c r="X113" s="4"/>
      <c r="Y113" s="4"/>
      <c r="Z113" s="4"/>
    </row>
    <row r="114" spans="1:26" ht="15.75" customHeight="1">
      <c r="A114" s="4"/>
      <c r="B114" s="4"/>
      <c r="C114" s="4"/>
      <c r="D114" s="4"/>
      <c r="E114" s="4"/>
      <c r="F114" s="4"/>
      <c r="G114" s="4"/>
      <c r="H114" s="1"/>
      <c r="I114" s="4"/>
      <c r="J114" s="4"/>
      <c r="K114" s="4"/>
      <c r="L114" s="4"/>
      <c r="M114" s="4"/>
      <c r="N114" s="4"/>
      <c r="O114" s="4"/>
      <c r="P114" s="4"/>
      <c r="Q114" s="4"/>
      <c r="R114" s="4"/>
      <c r="S114" s="4"/>
      <c r="T114" s="4"/>
      <c r="U114" s="4"/>
      <c r="V114" s="4"/>
      <c r="W114" s="4"/>
      <c r="X114" s="4"/>
      <c r="Y114" s="4"/>
      <c r="Z114" s="4"/>
    </row>
    <row r="115" spans="1:26" ht="15.75" customHeight="1">
      <c r="A115" s="4"/>
      <c r="B115" s="4"/>
      <c r="C115" s="4"/>
      <c r="D115" s="4"/>
      <c r="E115" s="4"/>
      <c r="F115" s="4"/>
      <c r="G115" s="4"/>
      <c r="H115" s="1"/>
      <c r="I115" s="4"/>
      <c r="J115" s="4"/>
      <c r="K115" s="4"/>
      <c r="L115" s="4"/>
      <c r="M115" s="4"/>
      <c r="N115" s="4"/>
      <c r="O115" s="4"/>
      <c r="P115" s="4"/>
      <c r="Q115" s="4"/>
      <c r="R115" s="4"/>
      <c r="S115" s="4"/>
      <c r="T115" s="4"/>
      <c r="U115" s="4"/>
      <c r="V115" s="4"/>
      <c r="W115" s="4"/>
      <c r="X115" s="4"/>
      <c r="Y115" s="4"/>
      <c r="Z115" s="4"/>
    </row>
    <row r="116" spans="1:26" ht="15.75" customHeight="1">
      <c r="A116" s="4"/>
      <c r="B116" s="4"/>
      <c r="C116" s="4"/>
      <c r="D116" s="4"/>
      <c r="E116" s="4"/>
      <c r="F116" s="4"/>
      <c r="G116" s="4"/>
      <c r="H116" s="1"/>
      <c r="I116" s="4"/>
      <c r="J116" s="4"/>
      <c r="K116" s="4"/>
      <c r="L116" s="4"/>
      <c r="M116" s="4"/>
      <c r="N116" s="4"/>
      <c r="O116" s="4"/>
      <c r="P116" s="4"/>
      <c r="Q116" s="4"/>
      <c r="R116" s="4"/>
      <c r="S116" s="4"/>
      <c r="T116" s="4"/>
      <c r="U116" s="4"/>
      <c r="V116" s="4"/>
      <c r="W116" s="4"/>
      <c r="X116" s="4"/>
      <c r="Y116" s="4"/>
      <c r="Z116" s="4"/>
    </row>
    <row r="117" spans="1:26" ht="15.75" customHeight="1">
      <c r="A117" s="4"/>
      <c r="B117" s="4"/>
      <c r="C117" s="4"/>
      <c r="D117" s="4"/>
      <c r="E117" s="4"/>
      <c r="F117" s="4"/>
      <c r="G117" s="4"/>
      <c r="H117" s="1"/>
      <c r="I117" s="4"/>
      <c r="J117" s="4"/>
      <c r="K117" s="4"/>
      <c r="L117" s="4"/>
      <c r="M117" s="4"/>
      <c r="N117" s="4"/>
      <c r="O117" s="4"/>
      <c r="P117" s="4"/>
      <c r="Q117" s="4"/>
      <c r="R117" s="4"/>
      <c r="S117" s="4"/>
      <c r="T117" s="4"/>
      <c r="U117" s="4"/>
      <c r="V117" s="4"/>
      <c r="W117" s="4"/>
      <c r="X117" s="4"/>
      <c r="Y117" s="4"/>
      <c r="Z117" s="4"/>
    </row>
    <row r="118" spans="1:26" ht="15.75" customHeight="1">
      <c r="A118" s="4"/>
      <c r="B118" s="4"/>
      <c r="C118" s="4"/>
      <c r="D118" s="4"/>
      <c r="E118" s="4"/>
      <c r="F118" s="4"/>
      <c r="G118" s="4"/>
      <c r="H118" s="1"/>
      <c r="I118" s="4"/>
      <c r="J118" s="4"/>
      <c r="K118" s="4"/>
      <c r="L118" s="4"/>
      <c r="M118" s="4"/>
      <c r="N118" s="4"/>
      <c r="O118" s="4"/>
      <c r="P118" s="4"/>
      <c r="Q118" s="4"/>
      <c r="R118" s="4"/>
      <c r="S118" s="4"/>
      <c r="T118" s="4"/>
      <c r="U118" s="4"/>
      <c r="V118" s="4"/>
      <c r="W118" s="4"/>
      <c r="X118" s="4"/>
      <c r="Y118" s="4"/>
      <c r="Z118" s="4"/>
    </row>
    <row r="119" spans="1:26" ht="15.75" customHeight="1">
      <c r="A119" s="4"/>
      <c r="B119" s="4"/>
      <c r="C119" s="4"/>
      <c r="D119" s="4"/>
      <c r="E119" s="4"/>
      <c r="F119" s="4"/>
      <c r="G119" s="4"/>
      <c r="H119" s="1"/>
      <c r="I119" s="4"/>
      <c r="J119" s="4"/>
      <c r="K119" s="4"/>
      <c r="L119" s="4"/>
      <c r="M119" s="4"/>
      <c r="N119" s="4"/>
      <c r="O119" s="4"/>
      <c r="P119" s="4"/>
      <c r="Q119" s="4"/>
      <c r="R119" s="4"/>
      <c r="S119" s="4"/>
      <c r="T119" s="4"/>
      <c r="U119" s="4"/>
      <c r="V119" s="4"/>
      <c r="W119" s="4"/>
      <c r="X119" s="4"/>
      <c r="Y119" s="4"/>
      <c r="Z119" s="4"/>
    </row>
    <row r="120" spans="1:26" ht="15.75" customHeight="1">
      <c r="A120" s="4"/>
      <c r="B120" s="4"/>
      <c r="C120" s="4"/>
      <c r="D120" s="4"/>
      <c r="E120" s="4"/>
      <c r="F120" s="4"/>
      <c r="G120" s="4"/>
      <c r="H120" s="1"/>
      <c r="I120" s="4"/>
      <c r="J120" s="4"/>
      <c r="K120" s="4"/>
      <c r="L120" s="4"/>
      <c r="M120" s="4"/>
      <c r="N120" s="4"/>
      <c r="O120" s="4"/>
      <c r="P120" s="4"/>
      <c r="Q120" s="4"/>
      <c r="R120" s="4"/>
      <c r="S120" s="4"/>
      <c r="T120" s="4"/>
      <c r="U120" s="4"/>
      <c r="V120" s="4"/>
      <c r="W120" s="4"/>
      <c r="X120" s="4"/>
      <c r="Y120" s="4"/>
      <c r="Z120" s="4"/>
    </row>
    <row r="121" spans="1:26" ht="15.75" customHeight="1">
      <c r="A121" s="4"/>
      <c r="B121" s="4"/>
      <c r="C121" s="4"/>
      <c r="D121" s="4"/>
      <c r="E121" s="4"/>
      <c r="F121" s="4"/>
      <c r="G121" s="4"/>
      <c r="H121" s="1"/>
      <c r="I121" s="4"/>
      <c r="J121" s="4"/>
      <c r="K121" s="4"/>
      <c r="L121" s="4"/>
      <c r="M121" s="4"/>
      <c r="N121" s="4"/>
      <c r="O121" s="4"/>
      <c r="P121" s="4"/>
      <c r="Q121" s="4"/>
      <c r="R121" s="4"/>
      <c r="S121" s="4"/>
      <c r="T121" s="4"/>
      <c r="U121" s="4"/>
      <c r="V121" s="4"/>
      <c r="W121" s="4"/>
      <c r="X121" s="4"/>
      <c r="Y121" s="4"/>
      <c r="Z121" s="4"/>
    </row>
    <row r="122" spans="1:26" ht="15.75" customHeight="1">
      <c r="A122" s="4"/>
      <c r="B122" s="4"/>
      <c r="C122" s="4"/>
      <c r="D122" s="4"/>
      <c r="E122" s="4"/>
      <c r="F122" s="4"/>
      <c r="G122" s="4"/>
      <c r="H122" s="1"/>
      <c r="I122" s="4"/>
      <c r="J122" s="4"/>
      <c r="K122" s="4"/>
      <c r="L122" s="4"/>
      <c r="M122" s="4"/>
      <c r="N122" s="4"/>
      <c r="O122" s="4"/>
      <c r="P122" s="4"/>
      <c r="Q122" s="4"/>
      <c r="R122" s="4"/>
      <c r="S122" s="4"/>
      <c r="T122" s="4"/>
      <c r="U122" s="4"/>
      <c r="V122" s="4"/>
      <c r="W122" s="4"/>
      <c r="X122" s="4"/>
      <c r="Y122" s="4"/>
      <c r="Z122" s="4"/>
    </row>
    <row r="123" spans="1:26" ht="15.75" customHeight="1">
      <c r="A123" s="4"/>
      <c r="B123" s="4"/>
      <c r="C123" s="4"/>
      <c r="D123" s="4"/>
      <c r="E123" s="4"/>
      <c r="F123" s="4"/>
      <c r="G123" s="4"/>
      <c r="H123" s="1"/>
      <c r="I123" s="4"/>
      <c r="J123" s="4"/>
      <c r="K123" s="4"/>
      <c r="L123" s="4"/>
      <c r="M123" s="4"/>
      <c r="N123" s="4"/>
      <c r="O123" s="4"/>
      <c r="P123" s="4"/>
      <c r="Q123" s="4"/>
      <c r="R123" s="4"/>
      <c r="S123" s="4"/>
      <c r="T123" s="4"/>
      <c r="U123" s="4"/>
      <c r="V123" s="4"/>
      <c r="W123" s="4"/>
      <c r="X123" s="4"/>
      <c r="Y123" s="4"/>
      <c r="Z123" s="4"/>
    </row>
    <row r="124" spans="1:26" ht="15.75" customHeight="1">
      <c r="A124" s="4"/>
      <c r="B124" s="4"/>
      <c r="C124" s="4"/>
      <c r="D124" s="4"/>
      <c r="E124" s="4"/>
      <c r="F124" s="4"/>
      <c r="G124" s="4"/>
      <c r="H124" s="1"/>
      <c r="I124" s="4"/>
      <c r="J124" s="4"/>
      <c r="K124" s="4"/>
      <c r="L124" s="4"/>
      <c r="M124" s="4"/>
      <c r="N124" s="4"/>
      <c r="O124" s="4"/>
      <c r="P124" s="4"/>
      <c r="Q124" s="4"/>
      <c r="R124" s="4"/>
      <c r="S124" s="4"/>
      <c r="T124" s="4"/>
      <c r="U124" s="4"/>
      <c r="V124" s="4"/>
      <c r="W124" s="4"/>
      <c r="X124" s="4"/>
      <c r="Y124" s="4"/>
      <c r="Z124" s="4"/>
    </row>
    <row r="125" spans="1:26" ht="15.75" customHeight="1">
      <c r="A125" s="4"/>
      <c r="B125" s="4"/>
      <c r="C125" s="4"/>
      <c r="D125" s="4"/>
      <c r="E125" s="4"/>
      <c r="F125" s="4"/>
      <c r="G125" s="4"/>
      <c r="H125" s="1"/>
      <c r="I125" s="4"/>
      <c r="J125" s="4"/>
      <c r="K125" s="4"/>
      <c r="L125" s="4"/>
      <c r="M125" s="4"/>
      <c r="N125" s="4"/>
      <c r="O125" s="4"/>
      <c r="P125" s="4"/>
      <c r="Q125" s="4"/>
      <c r="R125" s="4"/>
      <c r="S125" s="4"/>
      <c r="T125" s="4"/>
      <c r="U125" s="4"/>
      <c r="V125" s="4"/>
      <c r="W125" s="4"/>
      <c r="X125" s="4"/>
      <c r="Y125" s="4"/>
      <c r="Z125" s="4"/>
    </row>
    <row r="126" spans="1:26" ht="15.75" customHeight="1">
      <c r="A126" s="4"/>
      <c r="B126" s="4"/>
      <c r="C126" s="4"/>
      <c r="D126" s="4"/>
      <c r="E126" s="4"/>
      <c r="F126" s="4"/>
      <c r="G126" s="4"/>
      <c r="H126" s="1"/>
      <c r="I126" s="4"/>
      <c r="J126" s="4"/>
      <c r="K126" s="4"/>
      <c r="L126" s="4"/>
      <c r="M126" s="4"/>
      <c r="N126" s="4"/>
      <c r="O126" s="4"/>
      <c r="P126" s="4"/>
      <c r="Q126" s="4"/>
      <c r="R126" s="4"/>
      <c r="S126" s="4"/>
      <c r="T126" s="4"/>
      <c r="U126" s="4"/>
      <c r="V126" s="4"/>
      <c r="W126" s="4"/>
      <c r="X126" s="4"/>
      <c r="Y126" s="4"/>
      <c r="Z126" s="4"/>
    </row>
    <row r="127" spans="1:26" ht="15.75" customHeight="1">
      <c r="A127" s="4"/>
      <c r="B127" s="4"/>
      <c r="C127" s="4"/>
      <c r="D127" s="4"/>
      <c r="E127" s="4"/>
      <c r="F127" s="4"/>
      <c r="G127" s="4"/>
      <c r="H127" s="1"/>
      <c r="I127" s="4"/>
      <c r="J127" s="4"/>
      <c r="K127" s="4"/>
      <c r="L127" s="4"/>
      <c r="M127" s="4"/>
      <c r="N127" s="4"/>
      <c r="O127" s="4"/>
      <c r="P127" s="4"/>
      <c r="Q127" s="4"/>
      <c r="R127" s="4"/>
      <c r="S127" s="4"/>
      <c r="T127" s="4"/>
      <c r="U127" s="4"/>
      <c r="V127" s="4"/>
      <c r="W127" s="4"/>
      <c r="X127" s="4"/>
      <c r="Y127" s="4"/>
      <c r="Z127" s="4"/>
    </row>
    <row r="128" spans="1:26" ht="15.75" customHeight="1">
      <c r="A128" s="4"/>
      <c r="B128" s="4"/>
      <c r="C128" s="4"/>
      <c r="D128" s="4"/>
      <c r="E128" s="4"/>
      <c r="F128" s="4"/>
      <c r="G128" s="4"/>
      <c r="H128" s="1"/>
      <c r="I128" s="4"/>
      <c r="J128" s="4"/>
      <c r="K128" s="4"/>
      <c r="L128" s="4"/>
      <c r="M128" s="4"/>
      <c r="N128" s="4"/>
      <c r="O128" s="4"/>
      <c r="P128" s="4"/>
      <c r="Q128" s="4"/>
      <c r="R128" s="4"/>
      <c r="S128" s="4"/>
      <c r="T128" s="4"/>
      <c r="U128" s="4"/>
      <c r="V128" s="4"/>
      <c r="W128" s="4"/>
      <c r="X128" s="4"/>
      <c r="Y128" s="4"/>
      <c r="Z128" s="4"/>
    </row>
    <row r="129" spans="1:26" ht="15.75" customHeight="1">
      <c r="A129" s="4"/>
      <c r="B129" s="4"/>
      <c r="C129" s="4"/>
      <c r="D129" s="4"/>
      <c r="E129" s="4"/>
      <c r="F129" s="4"/>
      <c r="G129" s="4"/>
      <c r="H129" s="1"/>
      <c r="I129" s="4"/>
      <c r="J129" s="4"/>
      <c r="K129" s="4"/>
      <c r="L129" s="4"/>
      <c r="M129" s="4"/>
      <c r="N129" s="4"/>
      <c r="O129" s="4"/>
      <c r="P129" s="4"/>
      <c r="Q129" s="4"/>
      <c r="R129" s="4"/>
      <c r="S129" s="4"/>
      <c r="T129" s="4"/>
      <c r="U129" s="4"/>
      <c r="V129" s="4"/>
      <c r="W129" s="4"/>
      <c r="X129" s="4"/>
      <c r="Y129" s="4"/>
      <c r="Z129" s="4"/>
    </row>
    <row r="130" spans="1:26" ht="15.75" customHeight="1">
      <c r="A130" s="4"/>
      <c r="B130" s="4"/>
      <c r="C130" s="4"/>
      <c r="D130" s="4"/>
      <c r="E130" s="4"/>
      <c r="F130" s="4"/>
      <c r="G130" s="4"/>
      <c r="H130" s="1"/>
      <c r="I130" s="4"/>
      <c r="J130" s="4"/>
      <c r="K130" s="4"/>
      <c r="L130" s="4"/>
      <c r="M130" s="4"/>
      <c r="N130" s="4"/>
      <c r="O130" s="4"/>
      <c r="P130" s="4"/>
      <c r="Q130" s="4"/>
      <c r="R130" s="4"/>
      <c r="S130" s="4"/>
      <c r="T130" s="4"/>
      <c r="U130" s="4"/>
      <c r="V130" s="4"/>
      <c r="W130" s="4"/>
      <c r="X130" s="4"/>
      <c r="Y130" s="4"/>
      <c r="Z130" s="4"/>
    </row>
    <row r="131" spans="1:26" ht="15.75" customHeight="1">
      <c r="A131" s="4"/>
      <c r="B131" s="4"/>
      <c r="C131" s="4"/>
      <c r="D131" s="4"/>
      <c r="E131" s="4"/>
      <c r="F131" s="4"/>
      <c r="G131" s="4"/>
      <c r="H131" s="1"/>
      <c r="I131" s="4"/>
      <c r="J131" s="4"/>
      <c r="K131" s="4"/>
      <c r="L131" s="4"/>
      <c r="M131" s="4"/>
      <c r="N131" s="4"/>
      <c r="O131" s="4"/>
      <c r="P131" s="4"/>
      <c r="Q131" s="4"/>
      <c r="R131" s="4"/>
      <c r="S131" s="4"/>
      <c r="T131" s="4"/>
      <c r="U131" s="4"/>
      <c r="V131" s="4"/>
      <c r="W131" s="4"/>
      <c r="X131" s="4"/>
      <c r="Y131" s="4"/>
      <c r="Z131" s="4"/>
    </row>
    <row r="132" spans="1:26" ht="15.75" customHeight="1">
      <c r="A132" s="4"/>
      <c r="B132" s="4"/>
      <c r="C132" s="4"/>
      <c r="D132" s="4"/>
      <c r="E132" s="4"/>
      <c r="F132" s="4"/>
      <c r="G132" s="4"/>
      <c r="H132" s="1"/>
      <c r="I132" s="4"/>
      <c r="J132" s="4"/>
      <c r="K132" s="4"/>
      <c r="L132" s="4"/>
      <c r="M132" s="4"/>
      <c r="N132" s="4"/>
      <c r="O132" s="4"/>
      <c r="P132" s="4"/>
      <c r="Q132" s="4"/>
      <c r="R132" s="4"/>
      <c r="S132" s="4"/>
      <c r="T132" s="4"/>
      <c r="U132" s="4"/>
      <c r="V132" s="4"/>
      <c r="W132" s="4"/>
      <c r="X132" s="4"/>
      <c r="Y132" s="4"/>
      <c r="Z132" s="4"/>
    </row>
    <row r="133" spans="1:26" ht="15.75" customHeight="1">
      <c r="A133" s="4"/>
      <c r="B133" s="4"/>
      <c r="C133" s="4"/>
      <c r="D133" s="4"/>
      <c r="E133" s="4"/>
      <c r="F133" s="4"/>
      <c r="G133" s="4"/>
      <c r="H133" s="1"/>
      <c r="I133" s="4"/>
      <c r="J133" s="4"/>
      <c r="K133" s="4"/>
      <c r="L133" s="4"/>
      <c r="M133" s="4"/>
      <c r="N133" s="4"/>
      <c r="O133" s="4"/>
      <c r="P133" s="4"/>
      <c r="Q133" s="4"/>
      <c r="R133" s="4"/>
      <c r="S133" s="4"/>
      <c r="T133" s="4"/>
      <c r="U133" s="4"/>
      <c r="V133" s="4"/>
      <c r="W133" s="4"/>
      <c r="X133" s="4"/>
      <c r="Y133" s="4"/>
      <c r="Z133" s="4"/>
    </row>
    <row r="134" spans="1:26" ht="15.75" customHeight="1">
      <c r="A134" s="4"/>
      <c r="B134" s="4"/>
      <c r="C134" s="4"/>
      <c r="D134" s="4"/>
      <c r="E134" s="4"/>
      <c r="F134" s="4"/>
      <c r="G134" s="4"/>
      <c r="H134" s="1"/>
      <c r="I134" s="4"/>
      <c r="J134" s="4"/>
      <c r="K134" s="4"/>
      <c r="L134" s="4"/>
      <c r="M134" s="4"/>
      <c r="N134" s="4"/>
      <c r="O134" s="4"/>
      <c r="P134" s="4"/>
      <c r="Q134" s="4"/>
      <c r="R134" s="4"/>
      <c r="S134" s="4"/>
      <c r="T134" s="4"/>
      <c r="U134" s="4"/>
      <c r="V134" s="4"/>
      <c r="W134" s="4"/>
      <c r="X134" s="4"/>
      <c r="Y134" s="4"/>
      <c r="Z134" s="4"/>
    </row>
    <row r="135" spans="1:26" ht="15.75" customHeight="1">
      <c r="A135" s="4"/>
      <c r="B135" s="4"/>
      <c r="C135" s="4"/>
      <c r="D135" s="4"/>
      <c r="E135" s="4"/>
      <c r="F135" s="4"/>
      <c r="G135" s="4"/>
      <c r="H135" s="1"/>
      <c r="I135" s="4"/>
      <c r="J135" s="4"/>
      <c r="K135" s="4"/>
      <c r="L135" s="4"/>
      <c r="M135" s="4"/>
      <c r="N135" s="4"/>
      <c r="O135" s="4"/>
      <c r="P135" s="4"/>
      <c r="Q135" s="4"/>
      <c r="R135" s="4"/>
      <c r="S135" s="4"/>
      <c r="T135" s="4"/>
      <c r="U135" s="4"/>
      <c r="V135" s="4"/>
      <c r="W135" s="4"/>
      <c r="X135" s="4"/>
      <c r="Y135" s="4"/>
      <c r="Z135" s="4"/>
    </row>
    <row r="136" spans="1:26" ht="15.75" customHeight="1">
      <c r="A136" s="4"/>
      <c r="B136" s="4"/>
      <c r="C136" s="4"/>
      <c r="D136" s="4"/>
      <c r="E136" s="4"/>
      <c r="F136" s="4"/>
      <c r="G136" s="4"/>
      <c r="H136" s="1"/>
      <c r="I136" s="4"/>
      <c r="J136" s="4"/>
      <c r="K136" s="4"/>
      <c r="L136" s="4"/>
      <c r="M136" s="4"/>
      <c r="N136" s="4"/>
      <c r="O136" s="4"/>
      <c r="P136" s="4"/>
      <c r="Q136" s="4"/>
      <c r="R136" s="4"/>
      <c r="S136" s="4"/>
      <c r="T136" s="4"/>
      <c r="U136" s="4"/>
      <c r="V136" s="4"/>
      <c r="W136" s="4"/>
      <c r="X136" s="4"/>
      <c r="Y136" s="4"/>
      <c r="Z136" s="4"/>
    </row>
    <row r="137" spans="1:26" ht="15.75" customHeight="1">
      <c r="A137" s="4"/>
      <c r="B137" s="4"/>
      <c r="C137" s="4"/>
      <c r="D137" s="4"/>
      <c r="E137" s="4"/>
      <c r="F137" s="4"/>
      <c r="G137" s="4"/>
      <c r="H137" s="1"/>
      <c r="I137" s="4"/>
      <c r="J137" s="4"/>
      <c r="K137" s="4"/>
      <c r="L137" s="4"/>
      <c r="M137" s="4"/>
      <c r="N137" s="4"/>
      <c r="O137" s="4"/>
      <c r="P137" s="4"/>
      <c r="Q137" s="4"/>
      <c r="R137" s="4"/>
      <c r="S137" s="4"/>
      <c r="T137" s="4"/>
      <c r="U137" s="4"/>
      <c r="V137" s="4"/>
      <c r="W137" s="4"/>
      <c r="X137" s="4"/>
      <c r="Y137" s="4"/>
      <c r="Z137" s="4"/>
    </row>
    <row r="138" spans="1:26" ht="15.75" customHeight="1">
      <c r="A138" s="4"/>
      <c r="B138" s="4"/>
      <c r="C138" s="4"/>
      <c r="D138" s="4"/>
      <c r="E138" s="4"/>
      <c r="F138" s="4"/>
      <c r="G138" s="4"/>
      <c r="H138" s="1"/>
      <c r="I138" s="4"/>
      <c r="J138" s="4"/>
      <c r="K138" s="4"/>
      <c r="L138" s="4"/>
      <c r="M138" s="4"/>
      <c r="N138" s="4"/>
      <c r="O138" s="4"/>
      <c r="P138" s="4"/>
      <c r="Q138" s="4"/>
      <c r="R138" s="4"/>
      <c r="S138" s="4"/>
      <c r="T138" s="4"/>
      <c r="U138" s="4"/>
      <c r="V138" s="4"/>
      <c r="W138" s="4"/>
      <c r="X138" s="4"/>
      <c r="Y138" s="4"/>
      <c r="Z138" s="4"/>
    </row>
    <row r="139" spans="1:26" ht="15.75" customHeight="1">
      <c r="A139" s="4"/>
      <c r="B139" s="4"/>
      <c r="C139" s="4"/>
      <c r="D139" s="4"/>
      <c r="E139" s="4"/>
      <c r="F139" s="4"/>
      <c r="G139" s="4"/>
      <c r="H139" s="1"/>
      <c r="I139" s="4"/>
      <c r="J139" s="4"/>
      <c r="K139" s="4"/>
      <c r="L139" s="4"/>
      <c r="M139" s="4"/>
      <c r="N139" s="4"/>
      <c r="O139" s="4"/>
      <c r="P139" s="4"/>
      <c r="Q139" s="4"/>
      <c r="R139" s="4"/>
      <c r="S139" s="4"/>
      <c r="T139" s="4"/>
      <c r="U139" s="4"/>
      <c r="V139" s="4"/>
      <c r="W139" s="4"/>
      <c r="X139" s="4"/>
      <c r="Y139" s="4"/>
      <c r="Z139" s="4"/>
    </row>
    <row r="140" spans="1:26" ht="15.75" customHeight="1">
      <c r="A140" s="4"/>
      <c r="B140" s="4"/>
      <c r="C140" s="4"/>
      <c r="D140" s="4"/>
      <c r="E140" s="4"/>
      <c r="F140" s="4"/>
      <c r="G140" s="4"/>
      <c r="H140" s="1"/>
      <c r="I140" s="4"/>
      <c r="J140" s="4"/>
      <c r="K140" s="4"/>
      <c r="L140" s="4"/>
      <c r="M140" s="4"/>
      <c r="N140" s="4"/>
      <c r="O140" s="4"/>
      <c r="P140" s="4"/>
      <c r="Q140" s="4"/>
      <c r="R140" s="4"/>
      <c r="S140" s="4"/>
      <c r="T140" s="4"/>
      <c r="U140" s="4"/>
      <c r="V140" s="4"/>
      <c r="W140" s="4"/>
      <c r="X140" s="4"/>
      <c r="Y140" s="4"/>
      <c r="Z140" s="4"/>
    </row>
    <row r="141" spans="1:26" ht="15.75" customHeight="1">
      <c r="A141" s="4"/>
      <c r="B141" s="4"/>
      <c r="C141" s="4"/>
      <c r="D141" s="4"/>
      <c r="E141" s="4"/>
      <c r="F141" s="4"/>
      <c r="G141" s="4"/>
      <c r="H141" s="1"/>
      <c r="I141" s="4"/>
      <c r="J141" s="4"/>
      <c r="K141" s="4"/>
      <c r="L141" s="4"/>
      <c r="M141" s="4"/>
      <c r="N141" s="4"/>
      <c r="O141" s="4"/>
      <c r="P141" s="4"/>
      <c r="Q141" s="4"/>
      <c r="R141" s="4"/>
      <c r="S141" s="4"/>
      <c r="T141" s="4"/>
      <c r="U141" s="4"/>
      <c r="V141" s="4"/>
      <c r="W141" s="4"/>
      <c r="X141" s="4"/>
      <c r="Y141" s="4"/>
      <c r="Z141" s="4"/>
    </row>
    <row r="142" spans="1:26" ht="15.75" customHeight="1">
      <c r="A142" s="4"/>
      <c r="B142" s="4"/>
      <c r="C142" s="4"/>
      <c r="D142" s="4"/>
      <c r="E142" s="4"/>
      <c r="F142" s="4"/>
      <c r="G142" s="4"/>
      <c r="H142" s="1"/>
      <c r="I142" s="4"/>
      <c r="J142" s="4"/>
      <c r="K142" s="4"/>
      <c r="L142" s="4"/>
      <c r="M142" s="4"/>
      <c r="N142" s="4"/>
      <c r="O142" s="4"/>
      <c r="P142" s="4"/>
      <c r="Q142" s="4"/>
      <c r="R142" s="4"/>
      <c r="S142" s="4"/>
      <c r="T142" s="4"/>
      <c r="U142" s="4"/>
      <c r="V142" s="4"/>
      <c r="W142" s="4"/>
      <c r="X142" s="4"/>
      <c r="Y142" s="4"/>
      <c r="Z142" s="4"/>
    </row>
    <row r="143" spans="1:26" ht="15.75" customHeight="1">
      <c r="A143" s="4"/>
      <c r="B143" s="4"/>
      <c r="C143" s="4"/>
      <c r="D143" s="4"/>
      <c r="E143" s="4"/>
      <c r="F143" s="4"/>
      <c r="G143" s="4"/>
      <c r="H143" s="1"/>
      <c r="I143" s="4"/>
      <c r="J143" s="4"/>
      <c r="K143" s="4"/>
      <c r="L143" s="4"/>
      <c r="M143" s="4"/>
      <c r="N143" s="4"/>
      <c r="O143" s="4"/>
      <c r="P143" s="4"/>
      <c r="Q143" s="4"/>
      <c r="R143" s="4"/>
      <c r="S143" s="4"/>
      <c r="T143" s="4"/>
      <c r="U143" s="4"/>
      <c r="V143" s="4"/>
      <c r="W143" s="4"/>
      <c r="X143" s="4"/>
      <c r="Y143" s="4"/>
      <c r="Z143" s="4"/>
    </row>
    <row r="144" spans="1:26" ht="15.75" customHeight="1">
      <c r="A144" s="4"/>
      <c r="B144" s="4"/>
      <c r="C144" s="4"/>
      <c r="D144" s="4"/>
      <c r="E144" s="4"/>
      <c r="F144" s="4"/>
      <c r="G144" s="4"/>
      <c r="H144" s="1"/>
      <c r="I144" s="4"/>
      <c r="J144" s="4"/>
      <c r="K144" s="4"/>
      <c r="L144" s="4"/>
      <c r="M144" s="4"/>
      <c r="N144" s="4"/>
      <c r="O144" s="4"/>
      <c r="P144" s="4"/>
      <c r="Q144" s="4"/>
      <c r="R144" s="4"/>
      <c r="S144" s="4"/>
      <c r="T144" s="4"/>
      <c r="U144" s="4"/>
      <c r="V144" s="4"/>
      <c r="W144" s="4"/>
      <c r="X144" s="4"/>
      <c r="Y144" s="4"/>
      <c r="Z144" s="4"/>
    </row>
    <row r="145" spans="1:26" ht="15.75" customHeight="1">
      <c r="A145" s="4"/>
      <c r="B145" s="4"/>
      <c r="C145" s="4"/>
      <c r="D145" s="4"/>
      <c r="E145" s="4"/>
      <c r="F145" s="4"/>
      <c r="G145" s="4"/>
      <c r="H145" s="1"/>
      <c r="I145" s="4"/>
      <c r="J145" s="4"/>
      <c r="K145" s="4"/>
      <c r="L145" s="4"/>
      <c r="M145" s="4"/>
      <c r="N145" s="4"/>
      <c r="O145" s="4"/>
      <c r="P145" s="4"/>
      <c r="Q145" s="4"/>
      <c r="R145" s="4"/>
      <c r="S145" s="4"/>
      <c r="T145" s="4"/>
      <c r="U145" s="4"/>
      <c r="V145" s="4"/>
      <c r="W145" s="4"/>
      <c r="X145" s="4"/>
      <c r="Y145" s="4"/>
      <c r="Z145" s="4"/>
    </row>
    <row r="146" spans="1:26" ht="15.75" customHeight="1">
      <c r="A146" s="4"/>
      <c r="B146" s="4"/>
      <c r="C146" s="4"/>
      <c r="D146" s="4"/>
      <c r="E146" s="4"/>
      <c r="F146" s="4"/>
      <c r="G146" s="4"/>
      <c r="H146" s="1"/>
      <c r="I146" s="4"/>
      <c r="J146" s="4"/>
      <c r="K146" s="4"/>
      <c r="L146" s="4"/>
      <c r="M146" s="4"/>
      <c r="N146" s="4"/>
      <c r="O146" s="4"/>
      <c r="P146" s="4"/>
      <c r="Q146" s="4"/>
      <c r="R146" s="4"/>
      <c r="S146" s="4"/>
      <c r="T146" s="4"/>
      <c r="U146" s="4"/>
      <c r="V146" s="4"/>
      <c r="W146" s="4"/>
      <c r="X146" s="4"/>
      <c r="Y146" s="4"/>
      <c r="Z146" s="4"/>
    </row>
    <row r="147" spans="1:26" ht="15.75" customHeight="1">
      <c r="A147" s="4"/>
      <c r="B147" s="4"/>
      <c r="C147" s="4"/>
      <c r="D147" s="4"/>
      <c r="E147" s="4"/>
      <c r="F147" s="4"/>
      <c r="G147" s="4"/>
      <c r="H147" s="1"/>
      <c r="I147" s="4"/>
      <c r="J147" s="4"/>
      <c r="K147" s="4"/>
      <c r="L147" s="4"/>
      <c r="M147" s="4"/>
      <c r="N147" s="4"/>
      <c r="O147" s="4"/>
      <c r="P147" s="4"/>
      <c r="Q147" s="4"/>
      <c r="R147" s="4"/>
      <c r="S147" s="4"/>
      <c r="T147" s="4"/>
      <c r="U147" s="4"/>
      <c r="V147" s="4"/>
      <c r="W147" s="4"/>
      <c r="X147" s="4"/>
      <c r="Y147" s="4"/>
      <c r="Z147" s="4"/>
    </row>
    <row r="148" spans="1:26" ht="15.75" customHeight="1">
      <c r="A148" s="4"/>
      <c r="B148" s="4"/>
      <c r="C148" s="4"/>
      <c r="D148" s="4"/>
      <c r="E148" s="4"/>
      <c r="F148" s="4"/>
      <c r="G148" s="4"/>
      <c r="H148" s="1"/>
      <c r="I148" s="4"/>
      <c r="J148" s="4"/>
      <c r="K148" s="4"/>
      <c r="L148" s="4"/>
      <c r="M148" s="4"/>
      <c r="N148" s="4"/>
      <c r="O148" s="4"/>
      <c r="P148" s="4"/>
      <c r="Q148" s="4"/>
      <c r="R148" s="4"/>
      <c r="S148" s="4"/>
      <c r="T148" s="4"/>
      <c r="U148" s="4"/>
      <c r="V148" s="4"/>
      <c r="W148" s="4"/>
      <c r="X148" s="4"/>
      <c r="Y148" s="4"/>
      <c r="Z148" s="4"/>
    </row>
    <row r="149" spans="1:26" ht="15.75" customHeight="1">
      <c r="A149" s="4"/>
      <c r="B149" s="4"/>
      <c r="C149" s="4"/>
      <c r="D149" s="4"/>
      <c r="E149" s="4"/>
      <c r="F149" s="4"/>
      <c r="G149" s="4"/>
      <c r="H149" s="1"/>
      <c r="I149" s="4"/>
      <c r="J149" s="4"/>
      <c r="K149" s="4"/>
      <c r="L149" s="4"/>
      <c r="M149" s="4"/>
      <c r="N149" s="4"/>
      <c r="O149" s="4"/>
      <c r="P149" s="4"/>
      <c r="Q149" s="4"/>
      <c r="R149" s="4"/>
      <c r="S149" s="4"/>
      <c r="T149" s="4"/>
      <c r="U149" s="4"/>
      <c r="V149" s="4"/>
      <c r="W149" s="4"/>
      <c r="X149" s="4"/>
      <c r="Y149" s="4"/>
      <c r="Z149" s="4"/>
    </row>
    <row r="150" spans="1:26" ht="15.75" customHeight="1">
      <c r="A150" s="4"/>
      <c r="B150" s="4"/>
      <c r="C150" s="4"/>
      <c r="D150" s="4"/>
      <c r="E150" s="4"/>
      <c r="F150" s="4"/>
      <c r="G150" s="4"/>
      <c r="H150" s="1"/>
      <c r="I150" s="4"/>
      <c r="J150" s="4"/>
      <c r="K150" s="4"/>
      <c r="L150" s="4"/>
      <c r="M150" s="4"/>
      <c r="N150" s="4"/>
      <c r="O150" s="4"/>
      <c r="P150" s="4"/>
      <c r="Q150" s="4"/>
      <c r="R150" s="4"/>
      <c r="S150" s="4"/>
      <c r="T150" s="4"/>
      <c r="U150" s="4"/>
      <c r="V150" s="4"/>
      <c r="W150" s="4"/>
      <c r="X150" s="4"/>
      <c r="Y150" s="4"/>
      <c r="Z150" s="4"/>
    </row>
    <row r="151" spans="1:26" ht="15.75" customHeight="1">
      <c r="A151" s="4"/>
      <c r="B151" s="4"/>
      <c r="C151" s="4"/>
      <c r="D151" s="4"/>
      <c r="E151" s="4"/>
      <c r="F151" s="4"/>
      <c r="G151" s="4"/>
      <c r="H151" s="1"/>
      <c r="I151" s="4"/>
      <c r="J151" s="4"/>
      <c r="K151" s="4"/>
      <c r="L151" s="4"/>
      <c r="M151" s="4"/>
      <c r="N151" s="4"/>
      <c r="O151" s="4"/>
      <c r="P151" s="4"/>
      <c r="Q151" s="4"/>
      <c r="R151" s="4"/>
      <c r="S151" s="4"/>
      <c r="T151" s="4"/>
      <c r="U151" s="4"/>
      <c r="V151" s="4"/>
      <c r="W151" s="4"/>
      <c r="X151" s="4"/>
      <c r="Y151" s="4"/>
      <c r="Z151" s="4"/>
    </row>
    <row r="152" spans="1:26" ht="15.75" customHeight="1">
      <c r="A152" s="4"/>
      <c r="B152" s="4"/>
      <c r="C152" s="4"/>
      <c r="D152" s="4"/>
      <c r="E152" s="4"/>
      <c r="F152" s="4"/>
      <c r="G152" s="4"/>
      <c r="H152" s="1"/>
      <c r="I152" s="4"/>
      <c r="J152" s="4"/>
      <c r="K152" s="4"/>
      <c r="L152" s="4"/>
      <c r="M152" s="4"/>
      <c r="N152" s="4"/>
      <c r="O152" s="4"/>
      <c r="P152" s="4"/>
      <c r="Q152" s="4"/>
      <c r="R152" s="4"/>
      <c r="S152" s="4"/>
      <c r="T152" s="4"/>
      <c r="U152" s="4"/>
      <c r="V152" s="4"/>
      <c r="W152" s="4"/>
      <c r="X152" s="4"/>
      <c r="Y152" s="4"/>
      <c r="Z152" s="4"/>
    </row>
    <row r="153" spans="1:26" ht="15.75" customHeight="1">
      <c r="A153" s="4"/>
      <c r="B153" s="4"/>
      <c r="C153" s="4"/>
      <c r="D153" s="4"/>
      <c r="E153" s="4"/>
      <c r="F153" s="4"/>
      <c r="G153" s="4"/>
      <c r="H153" s="1"/>
      <c r="I153" s="4"/>
      <c r="J153" s="4"/>
      <c r="K153" s="4"/>
      <c r="L153" s="4"/>
      <c r="M153" s="4"/>
      <c r="N153" s="4"/>
      <c r="O153" s="4"/>
      <c r="P153" s="4"/>
      <c r="Q153" s="4"/>
      <c r="R153" s="4"/>
      <c r="S153" s="4"/>
      <c r="T153" s="4"/>
      <c r="U153" s="4"/>
      <c r="V153" s="4"/>
      <c r="W153" s="4"/>
      <c r="X153" s="4"/>
      <c r="Y153" s="4"/>
      <c r="Z153" s="4"/>
    </row>
    <row r="154" spans="1:26" ht="15.75" customHeight="1">
      <c r="A154" s="4"/>
      <c r="B154" s="4"/>
      <c r="C154" s="4"/>
      <c r="D154" s="4"/>
      <c r="E154" s="4"/>
      <c r="F154" s="4"/>
      <c r="G154" s="4"/>
      <c r="H154" s="1"/>
      <c r="I154" s="4"/>
      <c r="J154" s="4"/>
      <c r="K154" s="4"/>
      <c r="L154" s="4"/>
      <c r="M154" s="4"/>
      <c r="N154" s="4"/>
      <c r="O154" s="4"/>
      <c r="P154" s="4"/>
      <c r="Q154" s="4"/>
      <c r="R154" s="4"/>
      <c r="S154" s="4"/>
      <c r="T154" s="4"/>
      <c r="U154" s="4"/>
      <c r="V154" s="4"/>
      <c r="W154" s="4"/>
      <c r="X154" s="4"/>
      <c r="Y154" s="4"/>
      <c r="Z154" s="4"/>
    </row>
    <row r="155" spans="1:26" ht="15.75" customHeight="1">
      <c r="A155" s="4"/>
      <c r="B155" s="4"/>
      <c r="C155" s="4"/>
      <c r="D155" s="4"/>
      <c r="E155" s="4"/>
      <c r="F155" s="4"/>
      <c r="G155" s="4"/>
      <c r="H155" s="1"/>
      <c r="I155" s="4"/>
      <c r="J155" s="4"/>
      <c r="K155" s="4"/>
      <c r="L155" s="4"/>
      <c r="M155" s="4"/>
      <c r="N155" s="4"/>
      <c r="O155" s="4"/>
      <c r="P155" s="4"/>
      <c r="Q155" s="4"/>
      <c r="R155" s="4"/>
      <c r="S155" s="4"/>
      <c r="T155" s="4"/>
      <c r="U155" s="4"/>
      <c r="V155" s="4"/>
      <c r="W155" s="4"/>
      <c r="X155" s="4"/>
      <c r="Y155" s="4"/>
      <c r="Z155" s="4"/>
    </row>
    <row r="156" spans="1:26" ht="15.75" customHeight="1">
      <c r="A156" s="4"/>
      <c r="B156" s="4"/>
      <c r="C156" s="4"/>
      <c r="D156" s="4"/>
      <c r="E156" s="4"/>
      <c r="F156" s="4"/>
      <c r="G156" s="4"/>
      <c r="H156" s="1"/>
      <c r="I156" s="4"/>
      <c r="J156" s="4"/>
      <c r="K156" s="4"/>
      <c r="L156" s="4"/>
      <c r="M156" s="4"/>
      <c r="N156" s="4"/>
      <c r="O156" s="4"/>
      <c r="P156" s="4"/>
      <c r="Q156" s="4"/>
      <c r="R156" s="4"/>
      <c r="S156" s="4"/>
      <c r="T156" s="4"/>
      <c r="U156" s="4"/>
      <c r="V156" s="4"/>
      <c r="W156" s="4"/>
      <c r="X156" s="4"/>
      <c r="Y156" s="4"/>
      <c r="Z156" s="4"/>
    </row>
    <row r="157" spans="1:26" ht="15.75" customHeight="1">
      <c r="A157" s="4"/>
      <c r="B157" s="4"/>
      <c r="C157" s="4"/>
      <c r="D157" s="4"/>
      <c r="E157" s="4"/>
      <c r="F157" s="4"/>
      <c r="G157" s="4"/>
      <c r="H157" s="1"/>
      <c r="I157" s="4"/>
      <c r="J157" s="4"/>
      <c r="K157" s="4"/>
      <c r="L157" s="4"/>
      <c r="M157" s="4"/>
      <c r="N157" s="4"/>
      <c r="O157" s="4"/>
      <c r="P157" s="4"/>
      <c r="Q157" s="4"/>
      <c r="R157" s="4"/>
      <c r="S157" s="4"/>
      <c r="T157" s="4"/>
      <c r="U157" s="4"/>
      <c r="V157" s="4"/>
      <c r="W157" s="4"/>
      <c r="X157" s="4"/>
      <c r="Y157" s="4"/>
      <c r="Z157" s="4"/>
    </row>
    <row r="158" spans="1:26" ht="15.75" customHeight="1">
      <c r="A158" s="4"/>
      <c r="B158" s="4"/>
      <c r="C158" s="4"/>
      <c r="D158" s="4"/>
      <c r="E158" s="4"/>
      <c r="F158" s="4"/>
      <c r="G158" s="4"/>
      <c r="H158" s="1"/>
      <c r="I158" s="4"/>
      <c r="J158" s="4"/>
      <c r="K158" s="4"/>
      <c r="L158" s="4"/>
      <c r="M158" s="4"/>
      <c r="N158" s="4"/>
      <c r="O158" s="4"/>
      <c r="P158" s="4"/>
      <c r="Q158" s="4"/>
      <c r="R158" s="4"/>
      <c r="S158" s="4"/>
      <c r="T158" s="4"/>
      <c r="U158" s="4"/>
      <c r="V158" s="4"/>
      <c r="W158" s="4"/>
      <c r="X158" s="4"/>
      <c r="Y158" s="4"/>
      <c r="Z158" s="4"/>
    </row>
    <row r="159" spans="1:26" ht="15.75" customHeight="1">
      <c r="A159" s="4"/>
      <c r="B159" s="4"/>
      <c r="C159" s="4"/>
      <c r="D159" s="4"/>
      <c r="E159" s="4"/>
      <c r="F159" s="4"/>
      <c r="G159" s="4"/>
      <c r="H159" s="1"/>
      <c r="I159" s="4"/>
      <c r="J159" s="4"/>
      <c r="K159" s="4"/>
      <c r="L159" s="4"/>
      <c r="M159" s="4"/>
      <c r="N159" s="4"/>
      <c r="O159" s="4"/>
      <c r="P159" s="4"/>
      <c r="Q159" s="4"/>
      <c r="R159" s="4"/>
      <c r="S159" s="4"/>
      <c r="T159" s="4"/>
      <c r="U159" s="4"/>
      <c r="V159" s="4"/>
      <c r="W159" s="4"/>
      <c r="X159" s="4"/>
      <c r="Y159" s="4"/>
      <c r="Z159" s="4"/>
    </row>
    <row r="160" spans="1:26" ht="15.75" customHeight="1">
      <c r="A160" s="4"/>
      <c r="B160" s="4"/>
      <c r="C160" s="4"/>
      <c r="D160" s="4"/>
      <c r="E160" s="4"/>
      <c r="F160" s="4"/>
      <c r="G160" s="4"/>
      <c r="H160" s="1"/>
      <c r="I160" s="4"/>
      <c r="J160" s="4"/>
      <c r="K160" s="4"/>
      <c r="L160" s="4"/>
      <c r="M160" s="4"/>
      <c r="N160" s="4"/>
      <c r="O160" s="4"/>
      <c r="P160" s="4"/>
      <c r="Q160" s="4"/>
      <c r="R160" s="4"/>
      <c r="S160" s="4"/>
      <c r="T160" s="4"/>
      <c r="U160" s="4"/>
      <c r="V160" s="4"/>
      <c r="W160" s="4"/>
      <c r="X160" s="4"/>
      <c r="Y160" s="4"/>
      <c r="Z160" s="4"/>
    </row>
    <row r="161" spans="1:26" ht="15.75" customHeight="1">
      <c r="A161" s="4"/>
      <c r="B161" s="4"/>
      <c r="C161" s="4"/>
      <c r="D161" s="4"/>
      <c r="E161" s="4"/>
      <c r="F161" s="4"/>
      <c r="G161" s="4"/>
      <c r="H161" s="1"/>
      <c r="I161" s="4"/>
      <c r="J161" s="4"/>
      <c r="K161" s="4"/>
      <c r="L161" s="4"/>
      <c r="M161" s="4"/>
      <c r="N161" s="4"/>
      <c r="O161" s="4"/>
      <c r="P161" s="4"/>
      <c r="Q161" s="4"/>
      <c r="R161" s="4"/>
      <c r="S161" s="4"/>
      <c r="T161" s="4"/>
      <c r="U161" s="4"/>
      <c r="V161" s="4"/>
      <c r="W161" s="4"/>
      <c r="X161" s="4"/>
      <c r="Y161" s="4"/>
      <c r="Z161" s="4"/>
    </row>
    <row r="162" spans="1:26" ht="15.75" customHeight="1">
      <c r="A162" s="4"/>
      <c r="B162" s="4"/>
      <c r="C162" s="4"/>
      <c r="D162" s="4"/>
      <c r="E162" s="4"/>
      <c r="F162" s="4"/>
      <c r="G162" s="4"/>
      <c r="H162" s="1"/>
      <c r="I162" s="4"/>
      <c r="J162" s="4"/>
      <c r="K162" s="4"/>
      <c r="L162" s="4"/>
      <c r="M162" s="4"/>
      <c r="N162" s="4"/>
      <c r="O162" s="4"/>
      <c r="P162" s="4"/>
      <c r="Q162" s="4"/>
      <c r="R162" s="4"/>
      <c r="S162" s="4"/>
      <c r="T162" s="4"/>
      <c r="U162" s="4"/>
      <c r="V162" s="4"/>
      <c r="W162" s="4"/>
      <c r="X162" s="4"/>
      <c r="Y162" s="4"/>
      <c r="Z162" s="4"/>
    </row>
    <row r="163" spans="1:26" ht="15.75" customHeight="1">
      <c r="A163" s="4"/>
      <c r="B163" s="4"/>
      <c r="C163" s="4"/>
      <c r="D163" s="4"/>
      <c r="E163" s="4"/>
      <c r="F163" s="4"/>
      <c r="G163" s="4"/>
      <c r="H163" s="1"/>
      <c r="I163" s="4"/>
      <c r="J163" s="4"/>
      <c r="K163" s="4"/>
      <c r="L163" s="4"/>
      <c r="M163" s="4"/>
      <c r="N163" s="4"/>
      <c r="O163" s="4"/>
      <c r="P163" s="4"/>
      <c r="Q163" s="4"/>
      <c r="R163" s="4"/>
      <c r="S163" s="4"/>
      <c r="T163" s="4"/>
      <c r="U163" s="4"/>
      <c r="V163" s="4"/>
      <c r="W163" s="4"/>
      <c r="X163" s="4"/>
      <c r="Y163" s="4"/>
      <c r="Z163" s="4"/>
    </row>
    <row r="164" spans="1:26" ht="15.75" customHeight="1">
      <c r="A164" s="4"/>
      <c r="B164" s="4"/>
      <c r="C164" s="4"/>
      <c r="D164" s="4"/>
      <c r="E164" s="4"/>
      <c r="F164" s="4"/>
      <c r="G164" s="4"/>
      <c r="H164" s="1"/>
      <c r="I164" s="4"/>
      <c r="J164" s="4"/>
      <c r="K164" s="4"/>
      <c r="L164" s="4"/>
      <c r="M164" s="4"/>
      <c r="N164" s="4"/>
      <c r="O164" s="4"/>
      <c r="P164" s="4"/>
      <c r="Q164" s="4"/>
      <c r="R164" s="4"/>
      <c r="S164" s="4"/>
      <c r="T164" s="4"/>
      <c r="U164" s="4"/>
      <c r="V164" s="4"/>
      <c r="W164" s="4"/>
      <c r="X164" s="4"/>
      <c r="Y164" s="4"/>
      <c r="Z164" s="4"/>
    </row>
    <row r="165" spans="1:26" ht="15.75" customHeight="1">
      <c r="A165" s="4"/>
      <c r="B165" s="4"/>
      <c r="C165" s="4"/>
      <c r="D165" s="4"/>
      <c r="E165" s="4"/>
      <c r="F165" s="4"/>
      <c r="G165" s="4"/>
      <c r="H165" s="1"/>
      <c r="I165" s="4"/>
      <c r="J165" s="4"/>
      <c r="K165" s="4"/>
      <c r="L165" s="4"/>
      <c r="M165" s="4"/>
      <c r="N165" s="4"/>
      <c r="O165" s="4"/>
      <c r="P165" s="4"/>
      <c r="Q165" s="4"/>
      <c r="R165" s="4"/>
      <c r="S165" s="4"/>
      <c r="T165" s="4"/>
      <c r="U165" s="4"/>
      <c r="V165" s="4"/>
      <c r="W165" s="4"/>
      <c r="X165" s="4"/>
      <c r="Y165" s="4"/>
      <c r="Z165" s="4"/>
    </row>
    <row r="166" spans="1:26" ht="15.75" customHeight="1">
      <c r="A166" s="4"/>
      <c r="B166" s="4"/>
      <c r="C166" s="4"/>
      <c r="D166" s="4"/>
      <c r="E166" s="4"/>
      <c r="F166" s="4"/>
      <c r="G166" s="4"/>
      <c r="H166" s="1"/>
      <c r="I166" s="4"/>
      <c r="J166" s="4"/>
      <c r="K166" s="4"/>
      <c r="L166" s="4"/>
      <c r="M166" s="4"/>
      <c r="N166" s="4"/>
      <c r="O166" s="4"/>
      <c r="P166" s="4"/>
      <c r="Q166" s="4"/>
      <c r="R166" s="4"/>
      <c r="S166" s="4"/>
      <c r="T166" s="4"/>
      <c r="U166" s="4"/>
      <c r="V166" s="4"/>
      <c r="W166" s="4"/>
      <c r="X166" s="4"/>
      <c r="Y166" s="4"/>
      <c r="Z166" s="4"/>
    </row>
    <row r="167" spans="1:26" ht="15.75" customHeight="1">
      <c r="A167" s="4"/>
      <c r="B167" s="4"/>
      <c r="C167" s="4"/>
      <c r="D167" s="4"/>
      <c r="E167" s="4"/>
      <c r="F167" s="4"/>
      <c r="G167" s="4"/>
      <c r="H167" s="1"/>
      <c r="I167" s="4"/>
      <c r="J167" s="4"/>
      <c r="K167" s="4"/>
      <c r="L167" s="4"/>
      <c r="M167" s="4"/>
      <c r="N167" s="4"/>
      <c r="O167" s="4"/>
      <c r="P167" s="4"/>
      <c r="Q167" s="4"/>
      <c r="R167" s="4"/>
      <c r="S167" s="4"/>
      <c r="T167" s="4"/>
      <c r="U167" s="4"/>
      <c r="V167" s="4"/>
      <c r="W167" s="4"/>
      <c r="X167" s="4"/>
      <c r="Y167" s="4"/>
      <c r="Z167" s="4"/>
    </row>
    <row r="168" spans="1:26" ht="15.75" customHeight="1">
      <c r="A168" s="4"/>
      <c r="B168" s="4"/>
      <c r="C168" s="4"/>
      <c r="D168" s="4"/>
      <c r="E168" s="4"/>
      <c r="F168" s="4"/>
      <c r="G168" s="4"/>
      <c r="H168" s="1"/>
      <c r="I168" s="4"/>
      <c r="J168" s="4"/>
      <c r="K168" s="4"/>
      <c r="L168" s="4"/>
      <c r="M168" s="4"/>
      <c r="N168" s="4"/>
      <c r="O168" s="4"/>
      <c r="P168" s="4"/>
      <c r="Q168" s="4"/>
      <c r="R168" s="4"/>
      <c r="S168" s="4"/>
      <c r="T168" s="4"/>
      <c r="U168" s="4"/>
      <c r="V168" s="4"/>
      <c r="W168" s="4"/>
      <c r="X168" s="4"/>
      <c r="Y168" s="4"/>
      <c r="Z168" s="4"/>
    </row>
    <row r="169" spans="1:26" ht="15.75" customHeight="1">
      <c r="A169" s="4"/>
      <c r="B169" s="4"/>
      <c r="C169" s="4"/>
      <c r="D169" s="4"/>
      <c r="E169" s="4"/>
      <c r="F169" s="4"/>
      <c r="G169" s="4"/>
      <c r="H169" s="1"/>
      <c r="I169" s="4"/>
      <c r="J169" s="4"/>
      <c r="K169" s="4"/>
      <c r="L169" s="4"/>
      <c r="M169" s="4"/>
      <c r="N169" s="4"/>
      <c r="O169" s="4"/>
      <c r="P169" s="4"/>
      <c r="Q169" s="4"/>
      <c r="R169" s="4"/>
      <c r="S169" s="4"/>
      <c r="T169" s="4"/>
      <c r="U169" s="4"/>
      <c r="V169" s="4"/>
      <c r="W169" s="4"/>
      <c r="X169" s="4"/>
      <c r="Y169" s="4"/>
      <c r="Z169" s="4"/>
    </row>
    <row r="170" spans="1:26" ht="15.75" customHeight="1">
      <c r="A170" s="4"/>
      <c r="B170" s="4"/>
      <c r="C170" s="4"/>
      <c r="D170" s="4"/>
      <c r="E170" s="4"/>
      <c r="F170" s="4"/>
      <c r="G170" s="4"/>
      <c r="H170" s="1"/>
      <c r="I170" s="4"/>
      <c r="J170" s="4"/>
      <c r="K170" s="4"/>
      <c r="L170" s="4"/>
      <c r="M170" s="4"/>
      <c r="N170" s="4"/>
      <c r="O170" s="4"/>
      <c r="P170" s="4"/>
      <c r="Q170" s="4"/>
      <c r="R170" s="4"/>
      <c r="S170" s="4"/>
      <c r="T170" s="4"/>
      <c r="U170" s="4"/>
      <c r="V170" s="4"/>
      <c r="W170" s="4"/>
      <c r="X170" s="4"/>
      <c r="Y170" s="4"/>
      <c r="Z170" s="4"/>
    </row>
    <row r="171" spans="1:26" ht="15.75" customHeight="1">
      <c r="A171" s="4"/>
      <c r="B171" s="4"/>
      <c r="C171" s="4"/>
      <c r="D171" s="4"/>
      <c r="E171" s="4"/>
      <c r="F171" s="4"/>
      <c r="G171" s="4"/>
      <c r="H171" s="1"/>
      <c r="I171" s="4"/>
      <c r="J171" s="4"/>
      <c r="K171" s="4"/>
      <c r="L171" s="4"/>
      <c r="M171" s="4"/>
      <c r="N171" s="4"/>
      <c r="O171" s="4"/>
      <c r="P171" s="4"/>
      <c r="Q171" s="4"/>
      <c r="R171" s="4"/>
      <c r="S171" s="4"/>
      <c r="T171" s="4"/>
      <c r="U171" s="4"/>
      <c r="V171" s="4"/>
      <c r="W171" s="4"/>
      <c r="X171" s="4"/>
      <c r="Y171" s="4"/>
      <c r="Z171" s="4"/>
    </row>
    <row r="172" spans="1:26" ht="15.75" customHeight="1">
      <c r="A172" s="4"/>
      <c r="B172" s="4"/>
      <c r="C172" s="4"/>
      <c r="D172" s="4"/>
      <c r="E172" s="4"/>
      <c r="F172" s="4"/>
      <c r="G172" s="4"/>
      <c r="H172" s="1"/>
      <c r="I172" s="4"/>
      <c r="J172" s="4"/>
      <c r="K172" s="4"/>
      <c r="L172" s="4"/>
      <c r="M172" s="4"/>
      <c r="N172" s="4"/>
      <c r="O172" s="4"/>
      <c r="P172" s="4"/>
      <c r="Q172" s="4"/>
      <c r="R172" s="4"/>
      <c r="S172" s="4"/>
      <c r="T172" s="4"/>
      <c r="U172" s="4"/>
      <c r="V172" s="4"/>
      <c r="W172" s="4"/>
      <c r="X172" s="4"/>
      <c r="Y172" s="4"/>
      <c r="Z172" s="4"/>
    </row>
    <row r="173" spans="1:26" ht="15.75" customHeight="1">
      <c r="A173" s="4"/>
      <c r="B173" s="4"/>
      <c r="C173" s="4"/>
      <c r="D173" s="4"/>
      <c r="E173" s="4"/>
      <c r="F173" s="4"/>
      <c r="G173" s="4"/>
      <c r="H173" s="1"/>
      <c r="I173" s="4"/>
      <c r="J173" s="4"/>
      <c r="K173" s="4"/>
      <c r="L173" s="4"/>
      <c r="M173" s="4"/>
      <c r="N173" s="4"/>
      <c r="O173" s="4"/>
      <c r="P173" s="4"/>
      <c r="Q173" s="4"/>
      <c r="R173" s="4"/>
      <c r="S173" s="4"/>
      <c r="T173" s="4"/>
      <c r="U173" s="4"/>
      <c r="V173" s="4"/>
      <c r="W173" s="4"/>
      <c r="X173" s="4"/>
      <c r="Y173" s="4"/>
      <c r="Z173" s="4"/>
    </row>
    <row r="174" spans="1:26" ht="15.75" customHeight="1">
      <c r="A174" s="4"/>
      <c r="B174" s="4"/>
      <c r="C174" s="4"/>
      <c r="D174" s="4"/>
      <c r="E174" s="4"/>
      <c r="F174" s="4"/>
      <c r="G174" s="4"/>
      <c r="H174" s="1"/>
      <c r="I174" s="4"/>
      <c r="J174" s="4"/>
      <c r="K174" s="4"/>
      <c r="L174" s="4"/>
      <c r="M174" s="4"/>
      <c r="N174" s="4"/>
      <c r="O174" s="4"/>
      <c r="P174" s="4"/>
      <c r="Q174" s="4"/>
      <c r="R174" s="4"/>
      <c r="S174" s="4"/>
      <c r="T174" s="4"/>
      <c r="U174" s="4"/>
      <c r="V174" s="4"/>
      <c r="W174" s="4"/>
      <c r="X174" s="4"/>
      <c r="Y174" s="4"/>
      <c r="Z174" s="4"/>
    </row>
    <row r="175" spans="1:26" ht="15.75" customHeight="1">
      <c r="A175" s="4"/>
      <c r="B175" s="4"/>
      <c r="C175" s="4"/>
      <c r="D175" s="4"/>
      <c r="E175" s="4"/>
      <c r="F175" s="4"/>
      <c r="G175" s="4"/>
      <c r="H175" s="1"/>
      <c r="I175" s="4"/>
      <c r="J175" s="4"/>
      <c r="K175" s="4"/>
      <c r="L175" s="4"/>
      <c r="M175" s="4"/>
      <c r="N175" s="4"/>
      <c r="O175" s="4"/>
      <c r="P175" s="4"/>
      <c r="Q175" s="4"/>
      <c r="R175" s="4"/>
      <c r="S175" s="4"/>
      <c r="T175" s="4"/>
      <c r="U175" s="4"/>
      <c r="V175" s="4"/>
      <c r="W175" s="4"/>
      <c r="X175" s="4"/>
      <c r="Y175" s="4"/>
      <c r="Z175" s="4"/>
    </row>
    <row r="176" spans="1:26" ht="15.75" customHeight="1">
      <c r="A176" s="4"/>
      <c r="B176" s="4"/>
      <c r="C176" s="4"/>
      <c r="D176" s="4"/>
      <c r="E176" s="4"/>
      <c r="F176" s="4"/>
      <c r="G176" s="4"/>
      <c r="H176" s="1"/>
      <c r="I176" s="4"/>
      <c r="J176" s="4"/>
      <c r="K176" s="4"/>
      <c r="L176" s="4"/>
      <c r="M176" s="4"/>
      <c r="N176" s="4"/>
      <c r="O176" s="4"/>
      <c r="P176" s="4"/>
      <c r="Q176" s="4"/>
      <c r="R176" s="4"/>
      <c r="S176" s="4"/>
      <c r="T176" s="4"/>
      <c r="U176" s="4"/>
      <c r="V176" s="4"/>
      <c r="W176" s="4"/>
      <c r="X176" s="4"/>
      <c r="Y176" s="4"/>
      <c r="Z176" s="4"/>
    </row>
    <row r="177" spans="1:26" ht="15.75" customHeight="1">
      <c r="A177" s="4"/>
      <c r="B177" s="4"/>
      <c r="C177" s="4"/>
      <c r="D177" s="4"/>
      <c r="E177" s="4"/>
      <c r="F177" s="4"/>
      <c r="G177" s="4"/>
      <c r="H177" s="1"/>
      <c r="I177" s="4"/>
      <c r="J177" s="4"/>
      <c r="K177" s="4"/>
      <c r="L177" s="4"/>
      <c r="M177" s="4"/>
      <c r="N177" s="4"/>
      <c r="O177" s="4"/>
      <c r="P177" s="4"/>
      <c r="Q177" s="4"/>
      <c r="R177" s="4"/>
      <c r="S177" s="4"/>
      <c r="T177" s="4"/>
      <c r="U177" s="4"/>
      <c r="V177" s="4"/>
      <c r="W177" s="4"/>
      <c r="X177" s="4"/>
      <c r="Y177" s="4"/>
      <c r="Z177" s="4"/>
    </row>
    <row r="178" spans="1:26" ht="15.75" customHeight="1">
      <c r="A178" s="4"/>
      <c r="B178" s="4"/>
      <c r="C178" s="4"/>
      <c r="D178" s="4"/>
      <c r="E178" s="4"/>
      <c r="F178" s="4"/>
      <c r="G178" s="4"/>
      <c r="H178" s="1"/>
      <c r="I178" s="4"/>
      <c r="J178" s="4"/>
      <c r="K178" s="4"/>
      <c r="L178" s="4"/>
      <c r="M178" s="4"/>
      <c r="N178" s="4"/>
      <c r="O178" s="4"/>
      <c r="P178" s="4"/>
      <c r="Q178" s="4"/>
      <c r="R178" s="4"/>
      <c r="S178" s="4"/>
      <c r="T178" s="4"/>
      <c r="U178" s="4"/>
      <c r="V178" s="4"/>
      <c r="W178" s="4"/>
      <c r="X178" s="4"/>
      <c r="Y178" s="4"/>
      <c r="Z178" s="4"/>
    </row>
    <row r="179" spans="1:26" ht="15.75" customHeight="1">
      <c r="A179" s="4"/>
      <c r="B179" s="4"/>
      <c r="C179" s="4"/>
      <c r="D179" s="4"/>
      <c r="E179" s="4"/>
      <c r="F179" s="4"/>
      <c r="G179" s="4"/>
      <c r="H179" s="1"/>
      <c r="I179" s="4"/>
      <c r="J179" s="4"/>
      <c r="K179" s="4"/>
      <c r="L179" s="4"/>
      <c r="M179" s="4"/>
      <c r="N179" s="4"/>
      <c r="O179" s="4"/>
      <c r="P179" s="4"/>
      <c r="Q179" s="4"/>
      <c r="R179" s="4"/>
      <c r="S179" s="4"/>
      <c r="T179" s="4"/>
      <c r="U179" s="4"/>
      <c r="V179" s="4"/>
      <c r="W179" s="4"/>
      <c r="X179" s="4"/>
      <c r="Y179" s="4"/>
      <c r="Z179" s="4"/>
    </row>
    <row r="180" spans="1:26" ht="15.75" customHeight="1">
      <c r="A180" s="4"/>
      <c r="B180" s="4"/>
      <c r="C180" s="4"/>
      <c r="D180" s="4"/>
      <c r="E180" s="4"/>
      <c r="F180" s="4"/>
      <c r="G180" s="4"/>
      <c r="H180" s="1"/>
      <c r="I180" s="4"/>
      <c r="J180" s="4"/>
      <c r="K180" s="4"/>
      <c r="L180" s="4"/>
      <c r="M180" s="4"/>
      <c r="N180" s="4"/>
      <c r="O180" s="4"/>
      <c r="P180" s="4"/>
      <c r="Q180" s="4"/>
      <c r="R180" s="4"/>
      <c r="S180" s="4"/>
      <c r="T180" s="4"/>
      <c r="U180" s="4"/>
      <c r="V180" s="4"/>
      <c r="W180" s="4"/>
      <c r="X180" s="4"/>
      <c r="Y180" s="4"/>
      <c r="Z180" s="4"/>
    </row>
    <row r="181" spans="1:26" ht="15.75" customHeight="1">
      <c r="A181" s="4"/>
      <c r="B181" s="4"/>
      <c r="C181" s="4"/>
      <c r="D181" s="4"/>
      <c r="E181" s="4"/>
      <c r="F181" s="4"/>
      <c r="G181" s="4"/>
      <c r="H181" s="1"/>
      <c r="I181" s="4"/>
      <c r="J181" s="4"/>
      <c r="K181" s="4"/>
      <c r="L181" s="4"/>
      <c r="M181" s="4"/>
      <c r="N181" s="4"/>
      <c r="O181" s="4"/>
      <c r="P181" s="4"/>
      <c r="Q181" s="4"/>
      <c r="R181" s="4"/>
      <c r="S181" s="4"/>
      <c r="T181" s="4"/>
      <c r="U181" s="4"/>
      <c r="V181" s="4"/>
      <c r="W181" s="4"/>
      <c r="X181" s="4"/>
      <c r="Y181" s="4"/>
      <c r="Z181" s="4"/>
    </row>
    <row r="182" spans="1:26" ht="15.75" customHeight="1">
      <c r="A182" s="4"/>
      <c r="B182" s="4"/>
      <c r="C182" s="4"/>
      <c r="D182" s="4"/>
      <c r="E182" s="4"/>
      <c r="F182" s="4"/>
      <c r="G182" s="4"/>
      <c r="H182" s="1"/>
      <c r="I182" s="4"/>
      <c r="J182" s="4"/>
      <c r="K182" s="4"/>
      <c r="L182" s="4"/>
      <c r="M182" s="4"/>
      <c r="N182" s="4"/>
      <c r="O182" s="4"/>
      <c r="P182" s="4"/>
      <c r="Q182" s="4"/>
      <c r="R182" s="4"/>
      <c r="S182" s="4"/>
      <c r="T182" s="4"/>
      <c r="U182" s="4"/>
      <c r="V182" s="4"/>
      <c r="W182" s="4"/>
      <c r="X182" s="4"/>
      <c r="Y182" s="4"/>
      <c r="Z182" s="4"/>
    </row>
    <row r="183" spans="1:26" ht="15.75" customHeight="1">
      <c r="A183" s="4"/>
      <c r="B183" s="4"/>
      <c r="C183" s="4"/>
      <c r="D183" s="4"/>
      <c r="E183" s="4"/>
      <c r="F183" s="4"/>
      <c r="G183" s="4"/>
      <c r="H183" s="1"/>
      <c r="I183" s="4"/>
      <c r="J183" s="4"/>
      <c r="K183" s="4"/>
      <c r="L183" s="4"/>
      <c r="M183" s="4"/>
      <c r="N183" s="4"/>
      <c r="O183" s="4"/>
      <c r="P183" s="4"/>
      <c r="Q183" s="4"/>
      <c r="R183" s="4"/>
      <c r="S183" s="4"/>
      <c r="T183" s="4"/>
      <c r="U183" s="4"/>
      <c r="V183" s="4"/>
      <c r="W183" s="4"/>
      <c r="X183" s="4"/>
      <c r="Y183" s="4"/>
      <c r="Z183" s="4"/>
    </row>
    <row r="184" spans="1:26" ht="15.75" customHeight="1">
      <c r="A184" s="4"/>
      <c r="B184" s="4"/>
      <c r="C184" s="4"/>
      <c r="D184" s="4"/>
      <c r="E184" s="4"/>
      <c r="F184" s="4"/>
      <c r="G184" s="4"/>
      <c r="H184" s="1"/>
      <c r="I184" s="4"/>
      <c r="J184" s="4"/>
      <c r="K184" s="4"/>
      <c r="L184" s="4"/>
      <c r="M184" s="4"/>
      <c r="N184" s="4"/>
      <c r="O184" s="4"/>
      <c r="P184" s="4"/>
      <c r="Q184" s="4"/>
      <c r="R184" s="4"/>
      <c r="S184" s="4"/>
      <c r="T184" s="4"/>
      <c r="U184" s="4"/>
      <c r="V184" s="4"/>
      <c r="W184" s="4"/>
      <c r="X184" s="4"/>
      <c r="Y184" s="4"/>
      <c r="Z184" s="4"/>
    </row>
    <row r="185" spans="1:26" ht="15.75" customHeight="1">
      <c r="A185" s="4"/>
      <c r="B185" s="4"/>
      <c r="C185" s="4"/>
      <c r="D185" s="4"/>
      <c r="E185" s="4"/>
      <c r="F185" s="4"/>
      <c r="G185" s="4"/>
      <c r="H185" s="1"/>
      <c r="I185" s="4"/>
      <c r="J185" s="4"/>
      <c r="K185" s="4"/>
      <c r="L185" s="4"/>
      <c r="M185" s="4"/>
      <c r="N185" s="4"/>
      <c r="O185" s="4"/>
      <c r="P185" s="4"/>
      <c r="Q185" s="4"/>
      <c r="R185" s="4"/>
      <c r="S185" s="4"/>
      <c r="T185" s="4"/>
      <c r="U185" s="4"/>
      <c r="V185" s="4"/>
      <c r="W185" s="4"/>
      <c r="X185" s="4"/>
      <c r="Y185" s="4"/>
      <c r="Z185" s="4"/>
    </row>
    <row r="186" spans="1:26" ht="15.75" customHeight="1">
      <c r="A186" s="4"/>
      <c r="B186" s="4"/>
      <c r="C186" s="4"/>
      <c r="D186" s="4"/>
      <c r="E186" s="4"/>
      <c r="F186" s="4"/>
      <c r="G186" s="4"/>
      <c r="H186" s="1"/>
      <c r="I186" s="4"/>
      <c r="J186" s="4"/>
      <c r="K186" s="4"/>
      <c r="L186" s="4"/>
      <c r="M186" s="4"/>
      <c r="N186" s="4"/>
      <c r="O186" s="4"/>
      <c r="P186" s="4"/>
      <c r="Q186" s="4"/>
      <c r="R186" s="4"/>
      <c r="S186" s="4"/>
      <c r="T186" s="4"/>
      <c r="U186" s="4"/>
      <c r="V186" s="4"/>
      <c r="W186" s="4"/>
      <c r="X186" s="4"/>
      <c r="Y186" s="4"/>
      <c r="Z186" s="4"/>
    </row>
    <row r="187" spans="1:26" ht="15.75" customHeight="1">
      <c r="A187" s="4"/>
      <c r="B187" s="4"/>
      <c r="C187" s="4"/>
      <c r="D187" s="4"/>
      <c r="E187" s="4"/>
      <c r="F187" s="4"/>
      <c r="G187" s="4"/>
      <c r="H187" s="1"/>
      <c r="I187" s="4"/>
      <c r="J187" s="4"/>
      <c r="K187" s="4"/>
      <c r="L187" s="4"/>
      <c r="M187" s="4"/>
      <c r="N187" s="4"/>
      <c r="O187" s="4"/>
      <c r="P187" s="4"/>
      <c r="Q187" s="4"/>
      <c r="R187" s="4"/>
      <c r="S187" s="4"/>
      <c r="T187" s="4"/>
      <c r="U187" s="4"/>
      <c r="V187" s="4"/>
      <c r="W187" s="4"/>
      <c r="X187" s="4"/>
      <c r="Y187" s="4"/>
      <c r="Z187" s="4"/>
    </row>
    <row r="188" spans="1:26" ht="15.75" customHeight="1">
      <c r="A188" s="4"/>
      <c r="B188" s="4"/>
      <c r="C188" s="4"/>
      <c r="D188" s="4"/>
      <c r="E188" s="4"/>
      <c r="F188" s="4"/>
      <c r="G188" s="4"/>
      <c r="H188" s="1"/>
      <c r="I188" s="4"/>
      <c r="J188" s="4"/>
      <c r="K188" s="4"/>
      <c r="L188" s="4"/>
      <c r="M188" s="4"/>
      <c r="N188" s="4"/>
      <c r="O188" s="4"/>
      <c r="P188" s="4"/>
      <c r="Q188" s="4"/>
      <c r="R188" s="4"/>
      <c r="S188" s="4"/>
      <c r="T188" s="4"/>
      <c r="U188" s="4"/>
      <c r="V188" s="4"/>
      <c r="W188" s="4"/>
      <c r="X188" s="4"/>
      <c r="Y188" s="4"/>
      <c r="Z188" s="4"/>
    </row>
    <row r="189" spans="1:26" ht="15.75" customHeight="1">
      <c r="A189" s="4"/>
      <c r="B189" s="4"/>
      <c r="C189" s="4"/>
      <c r="D189" s="4"/>
      <c r="E189" s="4"/>
      <c r="F189" s="4"/>
      <c r="G189" s="4"/>
      <c r="H189" s="1"/>
      <c r="I189" s="4"/>
      <c r="J189" s="4"/>
      <c r="K189" s="4"/>
      <c r="L189" s="4"/>
      <c r="M189" s="4"/>
      <c r="N189" s="4"/>
      <c r="O189" s="4"/>
      <c r="P189" s="4"/>
      <c r="Q189" s="4"/>
      <c r="R189" s="4"/>
      <c r="S189" s="4"/>
      <c r="T189" s="4"/>
      <c r="U189" s="4"/>
      <c r="V189" s="4"/>
      <c r="W189" s="4"/>
      <c r="X189" s="4"/>
      <c r="Y189" s="4"/>
      <c r="Z189" s="4"/>
    </row>
    <row r="190" spans="1:26" ht="15.75" customHeight="1">
      <c r="A190" s="4"/>
      <c r="B190" s="4"/>
      <c r="C190" s="4"/>
      <c r="D190" s="4"/>
      <c r="E190" s="4"/>
      <c r="F190" s="4"/>
      <c r="G190" s="4"/>
      <c r="H190" s="1"/>
      <c r="I190" s="4"/>
      <c r="J190" s="4"/>
      <c r="K190" s="4"/>
      <c r="L190" s="4"/>
      <c r="M190" s="4"/>
      <c r="N190" s="4"/>
      <c r="O190" s="4"/>
      <c r="P190" s="4"/>
      <c r="Q190" s="4"/>
      <c r="R190" s="4"/>
      <c r="S190" s="4"/>
      <c r="T190" s="4"/>
      <c r="U190" s="4"/>
      <c r="V190" s="4"/>
      <c r="W190" s="4"/>
      <c r="X190" s="4"/>
      <c r="Y190" s="4"/>
      <c r="Z190" s="4"/>
    </row>
    <row r="191" spans="1:26" ht="15.75" customHeight="1">
      <c r="A191" s="4"/>
      <c r="B191" s="4"/>
      <c r="C191" s="4"/>
      <c r="D191" s="4"/>
      <c r="E191" s="4"/>
      <c r="F191" s="4"/>
      <c r="G191" s="4"/>
      <c r="H191" s="1"/>
      <c r="I191" s="4"/>
      <c r="J191" s="4"/>
      <c r="K191" s="4"/>
      <c r="L191" s="4"/>
      <c r="M191" s="4"/>
      <c r="N191" s="4"/>
      <c r="O191" s="4"/>
      <c r="P191" s="4"/>
      <c r="Q191" s="4"/>
      <c r="R191" s="4"/>
      <c r="S191" s="4"/>
      <c r="T191" s="4"/>
      <c r="U191" s="4"/>
      <c r="V191" s="4"/>
      <c r="W191" s="4"/>
      <c r="X191" s="4"/>
      <c r="Y191" s="4"/>
      <c r="Z191" s="4"/>
    </row>
    <row r="192" spans="1:26" ht="15.75" customHeight="1">
      <c r="A192" s="4"/>
      <c r="B192" s="4"/>
      <c r="C192" s="4"/>
      <c r="D192" s="4"/>
      <c r="E192" s="4"/>
      <c r="F192" s="4"/>
      <c r="G192" s="4"/>
      <c r="H192" s="1"/>
      <c r="I192" s="4"/>
      <c r="J192" s="4"/>
      <c r="K192" s="4"/>
      <c r="L192" s="4"/>
      <c r="M192" s="4"/>
      <c r="N192" s="4"/>
      <c r="O192" s="4"/>
      <c r="P192" s="4"/>
      <c r="Q192" s="4"/>
      <c r="R192" s="4"/>
      <c r="S192" s="4"/>
      <c r="T192" s="4"/>
      <c r="U192" s="4"/>
      <c r="V192" s="4"/>
      <c r="W192" s="4"/>
      <c r="X192" s="4"/>
      <c r="Y192" s="4"/>
      <c r="Z192" s="4"/>
    </row>
    <row r="193" spans="1:26" ht="15.75" customHeight="1">
      <c r="A193" s="4"/>
      <c r="B193" s="4"/>
      <c r="C193" s="4"/>
      <c r="D193" s="4"/>
      <c r="E193" s="4"/>
      <c r="F193" s="4"/>
      <c r="G193" s="4"/>
      <c r="H193" s="1"/>
      <c r="I193" s="4"/>
      <c r="J193" s="4"/>
      <c r="K193" s="4"/>
      <c r="L193" s="4"/>
      <c r="M193" s="4"/>
      <c r="N193" s="4"/>
      <c r="O193" s="4"/>
      <c r="P193" s="4"/>
      <c r="Q193" s="4"/>
      <c r="R193" s="4"/>
      <c r="S193" s="4"/>
      <c r="T193" s="4"/>
      <c r="U193" s="4"/>
      <c r="V193" s="4"/>
      <c r="W193" s="4"/>
      <c r="X193" s="4"/>
      <c r="Y193" s="4"/>
      <c r="Z193" s="4"/>
    </row>
    <row r="194" spans="1:26" ht="15.75" customHeight="1">
      <c r="A194" s="4"/>
      <c r="B194" s="4"/>
      <c r="C194" s="4"/>
      <c r="D194" s="4"/>
      <c r="E194" s="4"/>
      <c r="F194" s="4"/>
      <c r="G194" s="4"/>
      <c r="H194" s="1"/>
      <c r="I194" s="4"/>
      <c r="J194" s="4"/>
      <c r="K194" s="4"/>
      <c r="L194" s="4"/>
      <c r="M194" s="4"/>
      <c r="N194" s="4"/>
      <c r="O194" s="4"/>
      <c r="P194" s="4"/>
      <c r="Q194" s="4"/>
      <c r="R194" s="4"/>
      <c r="S194" s="4"/>
      <c r="T194" s="4"/>
      <c r="U194" s="4"/>
      <c r="V194" s="4"/>
      <c r="W194" s="4"/>
      <c r="X194" s="4"/>
      <c r="Y194" s="4"/>
      <c r="Z194" s="4"/>
    </row>
    <row r="195" spans="1:26" ht="15.75" customHeight="1">
      <c r="A195" s="4"/>
      <c r="B195" s="4"/>
      <c r="C195" s="4"/>
      <c r="D195" s="4"/>
      <c r="E195" s="4"/>
      <c r="F195" s="4"/>
      <c r="G195" s="4"/>
      <c r="H195" s="1"/>
      <c r="I195" s="4"/>
      <c r="J195" s="4"/>
      <c r="K195" s="4"/>
      <c r="L195" s="4"/>
      <c r="M195" s="4"/>
      <c r="N195" s="4"/>
      <c r="O195" s="4"/>
      <c r="P195" s="4"/>
      <c r="Q195" s="4"/>
      <c r="R195" s="4"/>
      <c r="S195" s="4"/>
      <c r="T195" s="4"/>
      <c r="U195" s="4"/>
      <c r="V195" s="4"/>
      <c r="W195" s="4"/>
      <c r="X195" s="4"/>
      <c r="Y195" s="4"/>
      <c r="Z195" s="4"/>
    </row>
    <row r="196" spans="1:26" ht="15.75" customHeight="1">
      <c r="A196" s="4"/>
      <c r="B196" s="4"/>
      <c r="C196" s="4"/>
      <c r="D196" s="4"/>
      <c r="E196" s="4"/>
      <c r="F196" s="4"/>
      <c r="G196" s="4"/>
      <c r="H196" s="1"/>
      <c r="I196" s="4"/>
      <c r="J196" s="4"/>
      <c r="K196" s="4"/>
      <c r="L196" s="4"/>
      <c r="M196" s="4"/>
      <c r="N196" s="4"/>
      <c r="O196" s="4"/>
      <c r="P196" s="4"/>
      <c r="Q196" s="4"/>
      <c r="R196" s="4"/>
      <c r="S196" s="4"/>
      <c r="T196" s="4"/>
      <c r="U196" s="4"/>
      <c r="V196" s="4"/>
      <c r="W196" s="4"/>
      <c r="X196" s="4"/>
      <c r="Y196" s="4"/>
      <c r="Z196" s="4"/>
    </row>
    <row r="197" spans="1:26" ht="15.75" customHeight="1">
      <c r="A197" s="4"/>
      <c r="B197" s="4"/>
      <c r="C197" s="4"/>
      <c r="D197" s="4"/>
      <c r="E197" s="4"/>
      <c r="F197" s="4"/>
      <c r="G197" s="4"/>
      <c r="H197" s="1"/>
      <c r="I197" s="4"/>
      <c r="J197" s="4"/>
      <c r="K197" s="4"/>
      <c r="L197" s="4"/>
      <c r="M197" s="4"/>
      <c r="N197" s="4"/>
      <c r="O197" s="4"/>
      <c r="P197" s="4"/>
      <c r="Q197" s="4"/>
      <c r="R197" s="4"/>
      <c r="S197" s="4"/>
      <c r="T197" s="4"/>
      <c r="U197" s="4"/>
      <c r="V197" s="4"/>
      <c r="W197" s="4"/>
      <c r="X197" s="4"/>
      <c r="Y197" s="4"/>
      <c r="Z197" s="4"/>
    </row>
    <row r="198" spans="1:26" ht="15.75" customHeight="1">
      <c r="A198" s="4"/>
      <c r="B198" s="4"/>
      <c r="C198" s="4"/>
      <c r="D198" s="4"/>
      <c r="E198" s="4"/>
      <c r="F198" s="4"/>
      <c r="G198" s="4"/>
      <c r="H198" s="1"/>
      <c r="I198" s="4"/>
      <c r="J198" s="4"/>
      <c r="K198" s="4"/>
      <c r="L198" s="4"/>
      <c r="M198" s="4"/>
      <c r="N198" s="4"/>
      <c r="O198" s="4"/>
      <c r="P198" s="4"/>
      <c r="Q198" s="4"/>
      <c r="R198" s="4"/>
      <c r="S198" s="4"/>
      <c r="T198" s="4"/>
      <c r="U198" s="4"/>
      <c r="V198" s="4"/>
      <c r="W198" s="4"/>
      <c r="X198" s="4"/>
      <c r="Y198" s="4"/>
      <c r="Z198" s="4"/>
    </row>
    <row r="199" spans="1:26" ht="15.75" customHeight="1">
      <c r="A199" s="4"/>
      <c r="B199" s="4"/>
      <c r="C199" s="4"/>
      <c r="D199" s="4"/>
      <c r="E199" s="4"/>
      <c r="F199" s="4"/>
      <c r="G199" s="4"/>
      <c r="H199" s="1"/>
      <c r="I199" s="4"/>
      <c r="J199" s="4"/>
      <c r="K199" s="4"/>
      <c r="L199" s="4"/>
      <c r="M199" s="4"/>
      <c r="N199" s="4"/>
      <c r="O199" s="4"/>
      <c r="P199" s="4"/>
      <c r="Q199" s="4"/>
      <c r="R199" s="4"/>
      <c r="S199" s="4"/>
      <c r="T199" s="4"/>
      <c r="U199" s="4"/>
      <c r="V199" s="4"/>
      <c r="W199" s="4"/>
      <c r="X199" s="4"/>
      <c r="Y199" s="4"/>
      <c r="Z199" s="4"/>
    </row>
    <row r="200" spans="1:26" ht="15.75" customHeight="1">
      <c r="A200" s="4"/>
      <c r="B200" s="4"/>
      <c r="C200" s="4"/>
      <c r="D200" s="4"/>
      <c r="E200" s="4"/>
      <c r="F200" s="4"/>
      <c r="G200" s="4"/>
      <c r="H200" s="1"/>
      <c r="I200" s="4"/>
      <c r="J200" s="4"/>
      <c r="K200" s="4"/>
      <c r="L200" s="4"/>
      <c r="M200" s="4"/>
      <c r="N200" s="4"/>
      <c r="O200" s="4"/>
      <c r="P200" s="4"/>
      <c r="Q200" s="4"/>
      <c r="R200" s="4"/>
      <c r="S200" s="4"/>
      <c r="T200" s="4"/>
      <c r="U200" s="4"/>
      <c r="V200" s="4"/>
      <c r="W200" s="4"/>
      <c r="X200" s="4"/>
      <c r="Y200" s="4"/>
      <c r="Z200" s="4"/>
    </row>
    <row r="201" spans="1:26" ht="15.75" customHeight="1">
      <c r="A201" s="4"/>
      <c r="B201" s="4"/>
      <c r="C201" s="4"/>
      <c r="D201" s="4"/>
      <c r="E201" s="4"/>
      <c r="F201" s="4"/>
      <c r="G201" s="4"/>
      <c r="H201" s="1"/>
      <c r="I201" s="4"/>
      <c r="J201" s="4"/>
      <c r="K201" s="4"/>
      <c r="L201" s="4"/>
      <c r="M201" s="4"/>
      <c r="N201" s="4"/>
      <c r="O201" s="4"/>
      <c r="P201" s="4"/>
      <c r="Q201" s="4"/>
      <c r="R201" s="4"/>
      <c r="S201" s="4"/>
      <c r="T201" s="4"/>
      <c r="U201" s="4"/>
      <c r="V201" s="4"/>
      <c r="W201" s="4"/>
      <c r="X201" s="4"/>
      <c r="Y201" s="4"/>
      <c r="Z201" s="4"/>
    </row>
    <row r="202" spans="1:26" ht="15.75" customHeight="1">
      <c r="A202" s="4"/>
      <c r="B202" s="4"/>
      <c r="C202" s="4"/>
      <c r="D202" s="4"/>
      <c r="E202" s="4"/>
      <c r="F202" s="4"/>
      <c r="G202" s="4"/>
      <c r="H202" s="1"/>
      <c r="I202" s="4"/>
      <c r="J202" s="4"/>
      <c r="K202" s="4"/>
      <c r="L202" s="4"/>
      <c r="M202" s="4"/>
      <c r="N202" s="4"/>
      <c r="O202" s="4"/>
      <c r="P202" s="4"/>
      <c r="Q202" s="4"/>
      <c r="R202" s="4"/>
      <c r="S202" s="4"/>
      <c r="T202" s="4"/>
      <c r="U202" s="4"/>
      <c r="V202" s="4"/>
      <c r="W202" s="4"/>
      <c r="X202" s="4"/>
      <c r="Y202" s="4"/>
      <c r="Z202" s="4"/>
    </row>
    <row r="203" spans="1:26" ht="15.75" customHeight="1">
      <c r="A203" s="4"/>
      <c r="B203" s="4"/>
      <c r="C203" s="4"/>
      <c r="D203" s="4"/>
      <c r="E203" s="4"/>
      <c r="F203" s="4"/>
      <c r="G203" s="4"/>
      <c r="H203" s="1"/>
      <c r="I203" s="4"/>
      <c r="J203" s="4"/>
      <c r="K203" s="4"/>
      <c r="L203" s="4"/>
      <c r="M203" s="4"/>
      <c r="N203" s="4"/>
      <c r="O203" s="4"/>
      <c r="P203" s="4"/>
      <c r="Q203" s="4"/>
      <c r="R203" s="4"/>
      <c r="S203" s="4"/>
      <c r="T203" s="4"/>
      <c r="U203" s="4"/>
      <c r="V203" s="4"/>
      <c r="W203" s="4"/>
      <c r="X203" s="4"/>
      <c r="Y203" s="4"/>
      <c r="Z203" s="4"/>
    </row>
    <row r="204" spans="1:26" ht="15.75" customHeight="1">
      <c r="A204" s="4"/>
      <c r="B204" s="4"/>
      <c r="C204" s="4"/>
      <c r="D204" s="4"/>
      <c r="E204" s="4"/>
      <c r="F204" s="4"/>
      <c r="G204" s="4"/>
      <c r="H204" s="1"/>
      <c r="I204" s="4"/>
      <c r="J204" s="4"/>
      <c r="K204" s="4"/>
      <c r="L204" s="4"/>
      <c r="M204" s="4"/>
      <c r="N204" s="4"/>
      <c r="O204" s="4"/>
      <c r="P204" s="4"/>
      <c r="Q204" s="4"/>
      <c r="R204" s="4"/>
      <c r="S204" s="4"/>
      <c r="T204" s="4"/>
      <c r="U204" s="4"/>
      <c r="V204" s="4"/>
      <c r="W204" s="4"/>
      <c r="X204" s="4"/>
      <c r="Y204" s="4"/>
      <c r="Z204" s="4"/>
    </row>
    <row r="205" spans="1:26" ht="15.75" customHeight="1">
      <c r="A205" s="4"/>
      <c r="B205" s="4"/>
      <c r="C205" s="4"/>
      <c r="D205" s="4"/>
      <c r="E205" s="4"/>
      <c r="F205" s="4"/>
      <c r="G205" s="4"/>
      <c r="H205" s="1"/>
      <c r="I205" s="4"/>
      <c r="J205" s="4"/>
      <c r="K205" s="4"/>
      <c r="L205" s="4"/>
      <c r="M205" s="4"/>
      <c r="N205" s="4"/>
      <c r="O205" s="4"/>
      <c r="P205" s="4"/>
      <c r="Q205" s="4"/>
      <c r="R205" s="4"/>
      <c r="S205" s="4"/>
      <c r="T205" s="4"/>
      <c r="U205" s="4"/>
      <c r="V205" s="4"/>
      <c r="W205" s="4"/>
      <c r="X205" s="4"/>
      <c r="Y205" s="4"/>
      <c r="Z205" s="4"/>
    </row>
    <row r="206" spans="1:26" ht="15.75" customHeight="1">
      <c r="A206" s="4"/>
      <c r="B206" s="4"/>
      <c r="C206" s="4"/>
      <c r="D206" s="4"/>
      <c r="E206" s="4"/>
      <c r="F206" s="4"/>
      <c r="G206" s="4"/>
      <c r="H206" s="1"/>
      <c r="I206" s="4"/>
      <c r="J206" s="4"/>
      <c r="K206" s="4"/>
      <c r="L206" s="4"/>
      <c r="M206" s="4"/>
      <c r="N206" s="4"/>
      <c r="O206" s="4"/>
      <c r="P206" s="4"/>
      <c r="Q206" s="4"/>
      <c r="R206" s="4"/>
      <c r="S206" s="4"/>
      <c r="T206" s="4"/>
      <c r="U206" s="4"/>
      <c r="V206" s="4"/>
      <c r="W206" s="4"/>
      <c r="X206" s="4"/>
      <c r="Y206" s="4"/>
      <c r="Z206" s="4"/>
    </row>
    <row r="207" spans="1:26" ht="15.75" customHeight="1">
      <c r="A207" s="4"/>
      <c r="B207" s="4"/>
      <c r="C207" s="4"/>
      <c r="D207" s="4"/>
      <c r="E207" s="4"/>
      <c r="F207" s="4"/>
      <c r="G207" s="4"/>
      <c r="H207" s="1"/>
      <c r="I207" s="4"/>
      <c r="J207" s="4"/>
      <c r="K207" s="4"/>
      <c r="L207" s="4"/>
      <c r="M207" s="4"/>
      <c r="N207" s="4"/>
      <c r="O207" s="4"/>
      <c r="P207" s="4"/>
      <c r="Q207" s="4"/>
      <c r="R207" s="4"/>
      <c r="S207" s="4"/>
      <c r="T207" s="4"/>
      <c r="U207" s="4"/>
      <c r="V207" s="4"/>
      <c r="W207" s="4"/>
      <c r="X207" s="4"/>
      <c r="Y207" s="4"/>
      <c r="Z207" s="4"/>
    </row>
    <row r="208" spans="1:26" ht="15.75" customHeight="1">
      <c r="A208" s="4"/>
      <c r="B208" s="4"/>
      <c r="C208" s="4"/>
      <c r="D208" s="4"/>
      <c r="E208" s="4"/>
      <c r="F208" s="4"/>
      <c r="G208" s="4"/>
      <c r="H208" s="1"/>
      <c r="I208" s="4"/>
      <c r="J208" s="4"/>
      <c r="K208" s="4"/>
      <c r="L208" s="4"/>
      <c r="M208" s="4"/>
      <c r="N208" s="4"/>
      <c r="O208" s="4"/>
      <c r="P208" s="4"/>
      <c r="Q208" s="4"/>
      <c r="R208" s="4"/>
      <c r="S208" s="4"/>
      <c r="T208" s="4"/>
      <c r="U208" s="4"/>
      <c r="V208" s="4"/>
      <c r="W208" s="4"/>
      <c r="X208" s="4"/>
      <c r="Y208" s="4"/>
      <c r="Z208" s="4"/>
    </row>
    <row r="209" spans="1:26" ht="15.75" customHeight="1">
      <c r="A209" s="4"/>
      <c r="B209" s="4"/>
      <c r="C209" s="4"/>
      <c r="D209" s="4"/>
      <c r="E209" s="4"/>
      <c r="F209" s="4"/>
      <c r="G209" s="4"/>
      <c r="H209" s="1"/>
      <c r="I209" s="4"/>
      <c r="J209" s="4"/>
      <c r="K209" s="4"/>
      <c r="L209" s="4"/>
      <c r="M209" s="4"/>
      <c r="N209" s="4"/>
      <c r="O209" s="4"/>
      <c r="P209" s="4"/>
      <c r="Q209" s="4"/>
      <c r="R209" s="4"/>
      <c r="S209" s="4"/>
      <c r="T209" s="4"/>
      <c r="U209" s="4"/>
      <c r="V209" s="4"/>
      <c r="W209" s="4"/>
      <c r="X209" s="4"/>
      <c r="Y209" s="4"/>
      <c r="Z209" s="4"/>
    </row>
    <row r="210" spans="1:26" ht="15.75" customHeight="1">
      <c r="A210" s="4"/>
      <c r="B210" s="4"/>
      <c r="C210" s="4"/>
      <c r="D210" s="4"/>
      <c r="E210" s="4"/>
      <c r="F210" s="4"/>
      <c r="G210" s="4"/>
      <c r="H210" s="1"/>
      <c r="I210" s="4"/>
      <c r="J210" s="4"/>
      <c r="K210" s="4"/>
      <c r="L210" s="4"/>
      <c r="M210" s="4"/>
      <c r="N210" s="4"/>
      <c r="O210" s="4"/>
      <c r="P210" s="4"/>
      <c r="Q210" s="4"/>
      <c r="R210" s="4"/>
      <c r="S210" s="4"/>
      <c r="T210" s="4"/>
      <c r="U210" s="4"/>
      <c r="V210" s="4"/>
      <c r="W210" s="4"/>
      <c r="X210" s="4"/>
      <c r="Y210" s="4"/>
      <c r="Z210" s="4"/>
    </row>
    <row r="211" spans="1:26" ht="15.75" customHeight="1">
      <c r="A211" s="4"/>
      <c r="B211" s="4"/>
      <c r="C211" s="4"/>
      <c r="D211" s="4"/>
      <c r="E211" s="4"/>
      <c r="F211" s="4"/>
      <c r="G211" s="4"/>
      <c r="H211" s="1"/>
      <c r="I211" s="4"/>
      <c r="J211" s="4"/>
      <c r="K211" s="4"/>
      <c r="L211" s="4"/>
      <c r="M211" s="4"/>
      <c r="N211" s="4"/>
      <c r="O211" s="4"/>
      <c r="P211" s="4"/>
      <c r="Q211" s="4"/>
      <c r="R211" s="4"/>
      <c r="S211" s="4"/>
      <c r="T211" s="4"/>
      <c r="U211" s="4"/>
      <c r="V211" s="4"/>
      <c r="W211" s="4"/>
      <c r="X211" s="4"/>
      <c r="Y211" s="4"/>
      <c r="Z211" s="4"/>
    </row>
    <row r="212" spans="1:26" ht="15.75" customHeight="1">
      <c r="A212" s="4"/>
      <c r="B212" s="4"/>
      <c r="C212" s="4"/>
      <c r="D212" s="4"/>
      <c r="E212" s="4"/>
      <c r="F212" s="4"/>
      <c r="G212" s="4"/>
      <c r="H212" s="1"/>
      <c r="I212" s="4"/>
      <c r="J212" s="4"/>
      <c r="K212" s="4"/>
      <c r="L212" s="4"/>
      <c r="M212" s="4"/>
      <c r="N212" s="4"/>
      <c r="O212" s="4"/>
      <c r="P212" s="4"/>
      <c r="Q212" s="4"/>
      <c r="R212" s="4"/>
      <c r="S212" s="4"/>
      <c r="T212" s="4"/>
      <c r="U212" s="4"/>
      <c r="V212" s="4"/>
      <c r="W212" s="4"/>
      <c r="X212" s="4"/>
      <c r="Y212" s="4"/>
      <c r="Z212" s="4"/>
    </row>
    <row r="213" spans="1:26" ht="15.75" customHeight="1">
      <c r="A213" s="4"/>
      <c r="B213" s="4"/>
      <c r="C213" s="4"/>
      <c r="D213" s="4"/>
      <c r="E213" s="4"/>
      <c r="F213" s="4"/>
      <c r="G213" s="4"/>
      <c r="H213" s="1"/>
      <c r="I213" s="4"/>
      <c r="J213" s="4"/>
      <c r="K213" s="4"/>
      <c r="L213" s="4"/>
      <c r="M213" s="4"/>
      <c r="N213" s="4"/>
      <c r="O213" s="4"/>
      <c r="P213" s="4"/>
      <c r="Q213" s="4"/>
      <c r="R213" s="4"/>
      <c r="S213" s="4"/>
      <c r="T213" s="4"/>
      <c r="U213" s="4"/>
      <c r="V213" s="4"/>
      <c r="W213" s="4"/>
      <c r="X213" s="4"/>
      <c r="Y213" s="4"/>
      <c r="Z213" s="4"/>
    </row>
    <row r="214" spans="1:26" ht="15.75" customHeight="1">
      <c r="A214" s="4"/>
      <c r="B214" s="4"/>
      <c r="C214" s="4"/>
      <c r="D214" s="4"/>
      <c r="E214" s="4"/>
      <c r="F214" s="4"/>
      <c r="G214" s="4"/>
      <c r="H214" s="1"/>
      <c r="I214" s="4"/>
      <c r="J214" s="4"/>
      <c r="K214" s="4"/>
      <c r="L214" s="4"/>
      <c r="M214" s="4"/>
      <c r="N214" s="4"/>
      <c r="O214" s="4"/>
      <c r="P214" s="4"/>
      <c r="Q214" s="4"/>
      <c r="R214" s="4"/>
      <c r="S214" s="4"/>
      <c r="T214" s="4"/>
      <c r="U214" s="4"/>
      <c r="V214" s="4"/>
      <c r="W214" s="4"/>
      <c r="X214" s="4"/>
      <c r="Y214" s="4"/>
      <c r="Z214" s="4"/>
    </row>
    <row r="215" spans="1:26" ht="15.75" customHeight="1">
      <c r="A215" s="4"/>
      <c r="B215" s="4"/>
      <c r="C215" s="4"/>
      <c r="D215" s="4"/>
      <c r="E215" s="4"/>
      <c r="F215" s="4"/>
      <c r="G215" s="4"/>
      <c r="H215" s="1"/>
      <c r="I215" s="4"/>
      <c r="J215" s="4"/>
      <c r="K215" s="4"/>
      <c r="L215" s="4"/>
      <c r="M215" s="4"/>
      <c r="N215" s="4"/>
      <c r="O215" s="4"/>
      <c r="P215" s="4"/>
      <c r="Q215" s="4"/>
      <c r="R215" s="4"/>
      <c r="S215" s="4"/>
      <c r="T215" s="4"/>
      <c r="U215" s="4"/>
      <c r="V215" s="4"/>
      <c r="W215" s="4"/>
      <c r="X215" s="4"/>
      <c r="Y215" s="4"/>
      <c r="Z215" s="4"/>
    </row>
    <row r="216" spans="1:26" ht="15.75" customHeight="1">
      <c r="A216" s="4"/>
      <c r="B216" s="4"/>
      <c r="C216" s="4"/>
      <c r="D216" s="4"/>
      <c r="E216" s="4"/>
      <c r="F216" s="4"/>
      <c r="G216" s="4"/>
      <c r="H216" s="1"/>
      <c r="I216" s="4"/>
      <c r="J216" s="4"/>
      <c r="K216" s="4"/>
      <c r="L216" s="4"/>
      <c r="M216" s="4"/>
      <c r="N216" s="4"/>
      <c r="O216" s="4"/>
      <c r="P216" s="4"/>
      <c r="Q216" s="4"/>
      <c r="R216" s="4"/>
      <c r="S216" s="4"/>
      <c r="T216" s="4"/>
      <c r="U216" s="4"/>
      <c r="V216" s="4"/>
      <c r="W216" s="4"/>
      <c r="X216" s="4"/>
      <c r="Y216" s="4"/>
      <c r="Z216" s="4"/>
    </row>
    <row r="217" spans="1:26" ht="15.75" customHeight="1">
      <c r="A217" s="4"/>
      <c r="B217" s="4"/>
      <c r="C217" s="4"/>
      <c r="D217" s="4"/>
      <c r="E217" s="4"/>
      <c r="F217" s="4"/>
      <c r="G217" s="4"/>
      <c r="H217" s="1"/>
      <c r="I217" s="4"/>
      <c r="J217" s="4"/>
      <c r="K217" s="4"/>
      <c r="L217" s="4"/>
      <c r="M217" s="4"/>
      <c r="N217" s="4"/>
      <c r="O217" s="4"/>
      <c r="P217" s="4"/>
      <c r="Q217" s="4"/>
      <c r="R217" s="4"/>
      <c r="S217" s="4"/>
      <c r="T217" s="4"/>
      <c r="U217" s="4"/>
      <c r="V217" s="4"/>
      <c r="W217" s="4"/>
      <c r="X217" s="4"/>
      <c r="Y217" s="4"/>
      <c r="Z217" s="4"/>
    </row>
    <row r="218" spans="1:26" ht="15.75" customHeight="1">
      <c r="A218" s="4"/>
      <c r="B218" s="4"/>
      <c r="C218" s="4"/>
      <c r="D218" s="4"/>
      <c r="E218" s="4"/>
      <c r="F218" s="4"/>
      <c r="G218" s="4"/>
      <c r="H218" s="1"/>
      <c r="I218" s="4"/>
      <c r="J218" s="4"/>
      <c r="K218" s="4"/>
      <c r="L218" s="4"/>
      <c r="M218" s="4"/>
      <c r="N218" s="4"/>
      <c r="O218" s="4"/>
      <c r="P218" s="4"/>
      <c r="Q218" s="4"/>
      <c r="R218" s="4"/>
      <c r="S218" s="4"/>
      <c r="T218" s="4"/>
      <c r="U218" s="4"/>
      <c r="V218" s="4"/>
      <c r="W218" s="4"/>
      <c r="X218" s="4"/>
      <c r="Y218" s="4"/>
      <c r="Z218" s="4"/>
    </row>
    <row r="219" spans="1:26" ht="15.75" customHeight="1">
      <c r="A219" s="4"/>
      <c r="B219" s="4"/>
      <c r="C219" s="4"/>
      <c r="D219" s="4"/>
      <c r="E219" s="4"/>
      <c r="F219" s="4"/>
      <c r="G219" s="4"/>
      <c r="H219" s="1"/>
      <c r="I219" s="4"/>
      <c r="J219" s="4"/>
      <c r="K219" s="4"/>
      <c r="L219" s="4"/>
      <c r="M219" s="4"/>
      <c r="N219" s="4"/>
      <c r="O219" s="4"/>
      <c r="P219" s="4"/>
      <c r="Q219" s="4"/>
      <c r="R219" s="4"/>
      <c r="S219" s="4"/>
      <c r="T219" s="4"/>
      <c r="U219" s="4"/>
      <c r="V219" s="4"/>
      <c r="W219" s="4"/>
      <c r="X219" s="4"/>
      <c r="Y219" s="4"/>
      <c r="Z219" s="4"/>
    </row>
    <row r="220" spans="1:26" ht="15.75" customHeight="1">
      <c r="A220" s="4"/>
      <c r="B220" s="4"/>
      <c r="C220" s="4"/>
      <c r="D220" s="4"/>
      <c r="E220" s="4"/>
      <c r="F220" s="4"/>
      <c r="G220" s="4"/>
      <c r="H220" s="1"/>
      <c r="I220" s="4"/>
      <c r="J220" s="4"/>
      <c r="K220" s="4"/>
      <c r="L220" s="4"/>
      <c r="M220" s="4"/>
      <c r="N220" s="4"/>
      <c r="O220" s="4"/>
      <c r="P220" s="4"/>
      <c r="Q220" s="4"/>
      <c r="R220" s="4"/>
      <c r="S220" s="4"/>
      <c r="T220" s="4"/>
      <c r="U220" s="4"/>
      <c r="V220" s="4"/>
      <c r="W220" s="4"/>
      <c r="X220" s="4"/>
      <c r="Y220" s="4"/>
      <c r="Z220" s="4"/>
    </row>
    <row r="221" spans="1:26" ht="15.75" customHeight="1">
      <c r="A221" s="4"/>
      <c r="B221" s="4"/>
      <c r="C221" s="4"/>
      <c r="D221" s="4"/>
      <c r="E221" s="4"/>
      <c r="F221" s="4"/>
      <c r="G221" s="4"/>
      <c r="H221" s="1"/>
      <c r="I221" s="4"/>
      <c r="J221" s="4"/>
      <c r="K221" s="4"/>
      <c r="L221" s="4"/>
      <c r="M221" s="4"/>
      <c r="N221" s="4"/>
      <c r="O221" s="4"/>
      <c r="P221" s="4"/>
      <c r="Q221" s="4"/>
      <c r="R221" s="4"/>
      <c r="S221" s="4"/>
      <c r="T221" s="4"/>
      <c r="U221" s="4"/>
      <c r="V221" s="4"/>
      <c r="W221" s="4"/>
      <c r="X221" s="4"/>
      <c r="Y221" s="4"/>
      <c r="Z221" s="4"/>
    </row>
    <row r="222" spans="1:26" ht="15.75" customHeight="1">
      <c r="A222" s="4"/>
      <c r="B222" s="4"/>
      <c r="C222" s="4"/>
      <c r="D222" s="4"/>
      <c r="E222" s="4"/>
      <c r="F222" s="4"/>
      <c r="G222" s="4"/>
      <c r="H222" s="1"/>
      <c r="I222" s="4"/>
      <c r="J222" s="4"/>
      <c r="K222" s="4"/>
      <c r="L222" s="4"/>
      <c r="M222" s="4"/>
      <c r="N222" s="4"/>
      <c r="O222" s="4"/>
      <c r="P222" s="4"/>
      <c r="Q222" s="4"/>
      <c r="R222" s="4"/>
      <c r="S222" s="4"/>
      <c r="T222" s="4"/>
      <c r="U222" s="4"/>
      <c r="V222" s="4"/>
      <c r="W222" s="4"/>
      <c r="X222" s="4"/>
      <c r="Y222" s="4"/>
      <c r="Z222" s="4"/>
    </row>
    <row r="223" spans="1:26" ht="15.75" customHeight="1">
      <c r="A223" s="4"/>
      <c r="B223" s="4"/>
      <c r="C223" s="4"/>
      <c r="D223" s="4"/>
      <c r="E223" s="4"/>
      <c r="F223" s="4"/>
      <c r="G223" s="4"/>
      <c r="H223" s="1"/>
      <c r="I223" s="4"/>
      <c r="J223" s="4"/>
      <c r="K223" s="4"/>
      <c r="L223" s="4"/>
      <c r="M223" s="4"/>
      <c r="N223" s="4"/>
      <c r="O223" s="4"/>
      <c r="P223" s="4"/>
      <c r="Q223" s="4"/>
      <c r="R223" s="4"/>
      <c r="S223" s="4"/>
      <c r="T223" s="4"/>
      <c r="U223" s="4"/>
      <c r="V223" s="4"/>
      <c r="W223" s="4"/>
      <c r="X223" s="4"/>
      <c r="Y223" s="4"/>
      <c r="Z223" s="4"/>
    </row>
    <row r="224" spans="1:26" ht="15.75" customHeight="1">
      <c r="A224" s="4"/>
      <c r="B224" s="4"/>
      <c r="C224" s="4"/>
      <c r="D224" s="4"/>
      <c r="E224" s="4"/>
      <c r="F224" s="4"/>
      <c r="G224" s="4"/>
      <c r="H224" s="1"/>
      <c r="I224" s="4"/>
      <c r="J224" s="4"/>
      <c r="K224" s="4"/>
      <c r="L224" s="4"/>
      <c r="M224" s="4"/>
      <c r="N224" s="4"/>
      <c r="O224" s="4"/>
      <c r="P224" s="4"/>
      <c r="Q224" s="4"/>
      <c r="R224" s="4"/>
      <c r="S224" s="4"/>
      <c r="T224" s="4"/>
      <c r="U224" s="4"/>
      <c r="V224" s="4"/>
      <c r="W224" s="4"/>
      <c r="X224" s="4"/>
      <c r="Y224" s="4"/>
      <c r="Z224" s="4"/>
    </row>
    <row r="225" spans="1:26" ht="15.75" customHeight="1">
      <c r="A225" s="4"/>
      <c r="B225" s="4"/>
      <c r="C225" s="4"/>
      <c r="D225" s="4"/>
      <c r="E225" s="4"/>
      <c r="F225" s="4"/>
      <c r="G225" s="4"/>
      <c r="H225" s="1"/>
      <c r="I225" s="4"/>
      <c r="J225" s="4"/>
      <c r="K225" s="4"/>
      <c r="L225" s="4"/>
      <c r="M225" s="4"/>
      <c r="N225" s="4"/>
      <c r="O225" s="4"/>
      <c r="P225" s="4"/>
      <c r="Q225" s="4"/>
      <c r="R225" s="4"/>
      <c r="S225" s="4"/>
      <c r="T225" s="4"/>
      <c r="U225" s="4"/>
      <c r="V225" s="4"/>
      <c r="W225" s="4"/>
      <c r="X225" s="4"/>
      <c r="Y225" s="4"/>
      <c r="Z225" s="4"/>
    </row>
    <row r="226" spans="1:26" ht="15.75" customHeight="1">
      <c r="A226" s="4"/>
      <c r="B226" s="4"/>
      <c r="C226" s="4"/>
      <c r="D226" s="4"/>
      <c r="E226" s="4"/>
      <c r="F226" s="4"/>
      <c r="G226" s="4"/>
      <c r="H226" s="1"/>
      <c r="I226" s="4"/>
      <c r="J226" s="4"/>
      <c r="K226" s="4"/>
      <c r="L226" s="4"/>
      <c r="M226" s="4"/>
      <c r="N226" s="4"/>
      <c r="O226" s="4"/>
      <c r="P226" s="4"/>
      <c r="Q226" s="4"/>
      <c r="R226" s="4"/>
      <c r="S226" s="4"/>
      <c r="T226" s="4"/>
      <c r="U226" s="4"/>
      <c r="V226" s="4"/>
      <c r="W226" s="4"/>
      <c r="X226" s="4"/>
      <c r="Y226" s="4"/>
      <c r="Z226" s="4"/>
    </row>
    <row r="227" spans="1:26" ht="15.75" customHeight="1">
      <c r="A227" s="4"/>
      <c r="B227" s="4"/>
      <c r="C227" s="4"/>
      <c r="D227" s="4"/>
      <c r="E227" s="4"/>
      <c r="F227" s="4"/>
      <c r="G227" s="4"/>
      <c r="H227" s="1"/>
      <c r="I227" s="4"/>
      <c r="J227" s="4"/>
      <c r="K227" s="4"/>
      <c r="L227" s="4"/>
      <c r="M227" s="4"/>
      <c r="N227" s="4"/>
      <c r="O227" s="4"/>
      <c r="P227" s="4"/>
      <c r="Q227" s="4"/>
      <c r="R227" s="4"/>
      <c r="S227" s="4"/>
      <c r="T227" s="4"/>
      <c r="U227" s="4"/>
      <c r="V227" s="4"/>
      <c r="W227" s="4"/>
      <c r="X227" s="4"/>
      <c r="Y227" s="4"/>
      <c r="Z227" s="4"/>
    </row>
    <row r="228" spans="1:26" ht="15.75" customHeight="1">
      <c r="A228" s="4"/>
      <c r="B228" s="4"/>
      <c r="C228" s="4"/>
      <c r="D228" s="4"/>
      <c r="E228" s="4"/>
      <c r="F228" s="4"/>
      <c r="G228" s="4"/>
      <c r="H228" s="1"/>
      <c r="I228" s="4"/>
      <c r="J228" s="4"/>
      <c r="K228" s="4"/>
      <c r="L228" s="4"/>
      <c r="M228" s="4"/>
      <c r="N228" s="4"/>
      <c r="O228" s="4"/>
      <c r="P228" s="4"/>
      <c r="Q228" s="4"/>
      <c r="R228" s="4"/>
      <c r="S228" s="4"/>
      <c r="T228" s="4"/>
      <c r="U228" s="4"/>
      <c r="V228" s="4"/>
      <c r="W228" s="4"/>
      <c r="X228" s="4"/>
      <c r="Y228" s="4"/>
      <c r="Z228" s="4"/>
    </row>
    <row r="229" spans="1:26" ht="15.75" customHeight="1">
      <c r="A229" s="4"/>
      <c r="B229" s="4"/>
      <c r="C229" s="4"/>
      <c r="D229" s="4"/>
      <c r="E229" s="4"/>
      <c r="F229" s="4"/>
      <c r="G229" s="4"/>
      <c r="H229" s="1"/>
      <c r="I229" s="4"/>
      <c r="J229" s="4"/>
      <c r="K229" s="4"/>
      <c r="L229" s="4"/>
      <c r="M229" s="4"/>
      <c r="N229" s="4"/>
      <c r="O229" s="4"/>
      <c r="P229" s="4"/>
      <c r="Q229" s="4"/>
      <c r="R229" s="4"/>
      <c r="S229" s="4"/>
      <c r="T229" s="4"/>
      <c r="U229" s="4"/>
      <c r="V229" s="4"/>
      <c r="W229" s="4"/>
      <c r="X229" s="4"/>
      <c r="Y229" s="4"/>
      <c r="Z229" s="4"/>
    </row>
    <row r="230" spans="1:26" ht="15.75" customHeight="1">
      <c r="A230" s="4"/>
      <c r="B230" s="4"/>
      <c r="C230" s="4"/>
      <c r="D230" s="4"/>
      <c r="E230" s="4"/>
      <c r="F230" s="4"/>
      <c r="G230" s="4"/>
      <c r="H230" s="1"/>
      <c r="I230" s="4"/>
      <c r="J230" s="4"/>
      <c r="K230" s="4"/>
      <c r="L230" s="4"/>
      <c r="M230" s="4"/>
      <c r="N230" s="4"/>
      <c r="O230" s="4"/>
      <c r="P230" s="4"/>
      <c r="Q230" s="4"/>
      <c r="R230" s="4"/>
      <c r="S230" s="4"/>
      <c r="T230" s="4"/>
      <c r="U230" s="4"/>
      <c r="V230" s="4"/>
      <c r="W230" s="4"/>
      <c r="X230" s="4"/>
      <c r="Y230" s="4"/>
      <c r="Z230" s="4"/>
    </row>
    <row r="231" spans="1:26" ht="15.75" customHeight="1">
      <c r="A231" s="4"/>
      <c r="B231" s="4"/>
      <c r="C231" s="4"/>
      <c r="D231" s="4"/>
      <c r="E231" s="4"/>
      <c r="F231" s="4"/>
      <c r="G231" s="4"/>
      <c r="H231" s="1"/>
      <c r="I231" s="4"/>
      <c r="J231" s="4"/>
      <c r="K231" s="4"/>
      <c r="L231" s="4"/>
      <c r="M231" s="4"/>
      <c r="N231" s="4"/>
      <c r="O231" s="4"/>
      <c r="P231" s="4"/>
      <c r="Q231" s="4"/>
      <c r="R231" s="4"/>
      <c r="S231" s="4"/>
      <c r="T231" s="4"/>
      <c r="U231" s="4"/>
      <c r="V231" s="4"/>
      <c r="W231" s="4"/>
      <c r="X231" s="4"/>
      <c r="Y231" s="4"/>
      <c r="Z231" s="4"/>
    </row>
    <row r="232" spans="1:26" ht="15.75" customHeight="1">
      <c r="A232" s="4"/>
      <c r="B232" s="4"/>
      <c r="C232" s="4"/>
      <c r="D232" s="4"/>
      <c r="E232" s="4"/>
      <c r="F232" s="4"/>
      <c r="G232" s="4"/>
      <c r="H232" s="1"/>
      <c r="I232" s="4"/>
      <c r="J232" s="4"/>
      <c r="K232" s="4"/>
      <c r="L232" s="4"/>
      <c r="M232" s="4"/>
      <c r="N232" s="4"/>
      <c r="O232" s="4"/>
      <c r="P232" s="4"/>
      <c r="Q232" s="4"/>
      <c r="R232" s="4"/>
      <c r="S232" s="4"/>
      <c r="T232" s="4"/>
      <c r="U232" s="4"/>
      <c r="V232" s="4"/>
      <c r="W232" s="4"/>
      <c r="X232" s="4"/>
      <c r="Y232" s="4"/>
      <c r="Z232" s="4"/>
    </row>
    <row r="233" spans="1:26" ht="15.75" customHeight="1">
      <c r="A233" s="4"/>
      <c r="B233" s="4"/>
      <c r="C233" s="4"/>
      <c r="D233" s="4"/>
      <c r="E233" s="4"/>
      <c r="F233" s="4"/>
      <c r="G233" s="4"/>
      <c r="H233" s="1"/>
      <c r="I233" s="4"/>
      <c r="J233" s="4"/>
      <c r="K233" s="4"/>
      <c r="L233" s="4"/>
      <c r="M233" s="4"/>
      <c r="N233" s="4"/>
      <c r="O233" s="4"/>
      <c r="P233" s="4"/>
      <c r="Q233" s="4"/>
      <c r="R233" s="4"/>
      <c r="S233" s="4"/>
      <c r="T233" s="4"/>
      <c r="U233" s="4"/>
      <c r="V233" s="4"/>
      <c r="W233" s="4"/>
      <c r="X233" s="4"/>
      <c r="Y233" s="4"/>
      <c r="Z233" s="4"/>
    </row>
    <row r="234" spans="1:26" ht="15.75" customHeight="1">
      <c r="A234" s="4"/>
      <c r="B234" s="4"/>
      <c r="C234" s="4"/>
      <c r="D234" s="4"/>
      <c r="E234" s="4"/>
      <c r="F234" s="4"/>
      <c r="G234" s="4"/>
      <c r="H234" s="1"/>
      <c r="I234" s="4"/>
      <c r="J234" s="4"/>
      <c r="K234" s="4"/>
      <c r="L234" s="4"/>
      <c r="M234" s="4"/>
      <c r="N234" s="4"/>
      <c r="O234" s="4"/>
      <c r="P234" s="4"/>
      <c r="Q234" s="4"/>
      <c r="R234" s="4"/>
      <c r="S234" s="4"/>
      <c r="T234" s="4"/>
      <c r="U234" s="4"/>
      <c r="V234" s="4"/>
      <c r="W234" s="4"/>
      <c r="X234" s="4"/>
      <c r="Y234" s="4"/>
      <c r="Z234" s="4"/>
    </row>
    <row r="235" spans="1:26" ht="15.75" customHeight="1">
      <c r="A235" s="4"/>
      <c r="B235" s="4"/>
      <c r="C235" s="4"/>
      <c r="D235" s="4"/>
      <c r="E235" s="4"/>
      <c r="F235" s="4"/>
      <c r="G235" s="4"/>
      <c r="H235" s="1"/>
      <c r="I235" s="4"/>
      <c r="J235" s="4"/>
      <c r="K235" s="4"/>
      <c r="L235" s="4"/>
      <c r="M235" s="4"/>
      <c r="N235" s="4"/>
      <c r="O235" s="4"/>
      <c r="P235" s="4"/>
      <c r="Q235" s="4"/>
      <c r="R235" s="4"/>
      <c r="S235" s="4"/>
      <c r="T235" s="4"/>
      <c r="U235" s="4"/>
      <c r="V235" s="4"/>
      <c r="W235" s="4"/>
      <c r="X235" s="4"/>
      <c r="Y235" s="4"/>
      <c r="Z235" s="4"/>
    </row>
    <row r="236" spans="1:26" ht="15.75" customHeight="1">
      <c r="A236" s="4"/>
      <c r="B236" s="4"/>
      <c r="C236" s="4"/>
      <c r="D236" s="4"/>
      <c r="E236" s="4"/>
      <c r="F236" s="4"/>
      <c r="G236" s="4"/>
      <c r="H236" s="1"/>
      <c r="I236" s="4"/>
      <c r="J236" s="4"/>
      <c r="K236" s="4"/>
      <c r="L236" s="4"/>
      <c r="M236" s="4"/>
      <c r="N236" s="4"/>
      <c r="O236" s="4"/>
      <c r="P236" s="4"/>
      <c r="Q236" s="4"/>
      <c r="R236" s="4"/>
      <c r="S236" s="4"/>
      <c r="T236" s="4"/>
      <c r="U236" s="4"/>
      <c r="V236" s="4"/>
      <c r="W236" s="4"/>
      <c r="X236" s="4"/>
      <c r="Y236" s="4"/>
      <c r="Z236" s="4"/>
    </row>
    <row r="237" spans="1:26" ht="15.75" customHeight="1">
      <c r="A237" s="4"/>
      <c r="B237" s="4"/>
      <c r="C237" s="4"/>
      <c r="D237" s="4"/>
      <c r="E237" s="4"/>
      <c r="F237" s="4"/>
      <c r="G237" s="4"/>
      <c r="H237" s="1"/>
      <c r="I237" s="4"/>
      <c r="J237" s="4"/>
      <c r="K237" s="4"/>
      <c r="L237" s="4"/>
      <c r="M237" s="4"/>
      <c r="N237" s="4"/>
      <c r="O237" s="4"/>
      <c r="P237" s="4"/>
      <c r="Q237" s="4"/>
      <c r="R237" s="4"/>
      <c r="S237" s="4"/>
      <c r="T237" s="4"/>
      <c r="U237" s="4"/>
      <c r="V237" s="4"/>
      <c r="W237" s="4"/>
      <c r="X237" s="4"/>
      <c r="Y237" s="4"/>
      <c r="Z237" s="4"/>
    </row>
    <row r="238" spans="1:26" ht="15.75" customHeight="1">
      <c r="A238" s="4"/>
      <c r="B238" s="4"/>
      <c r="C238" s="4"/>
      <c r="D238" s="4"/>
      <c r="E238" s="4"/>
      <c r="F238" s="4"/>
      <c r="G238" s="4"/>
      <c r="H238" s="1"/>
      <c r="I238" s="4"/>
      <c r="J238" s="4"/>
      <c r="K238" s="4"/>
      <c r="L238" s="4"/>
      <c r="M238" s="4"/>
      <c r="N238" s="4"/>
      <c r="O238" s="4"/>
      <c r="P238" s="4"/>
      <c r="Q238" s="4"/>
      <c r="R238" s="4"/>
      <c r="S238" s="4"/>
      <c r="T238" s="4"/>
      <c r="U238" s="4"/>
      <c r="V238" s="4"/>
      <c r="W238" s="4"/>
      <c r="X238" s="4"/>
      <c r="Y238" s="4"/>
      <c r="Z238" s="4"/>
    </row>
    <row r="239" spans="1:26" ht="15.75" customHeight="1">
      <c r="A239" s="4"/>
      <c r="B239" s="4"/>
      <c r="C239" s="4"/>
      <c r="D239" s="4"/>
      <c r="E239" s="4"/>
      <c r="F239" s="4"/>
      <c r="G239" s="4"/>
      <c r="H239" s="1"/>
      <c r="I239" s="4"/>
      <c r="J239" s="4"/>
      <c r="K239" s="4"/>
      <c r="L239" s="4"/>
      <c r="M239" s="4"/>
      <c r="N239" s="4"/>
      <c r="O239" s="4"/>
      <c r="P239" s="4"/>
      <c r="Q239" s="4"/>
      <c r="R239" s="4"/>
      <c r="S239" s="4"/>
      <c r="T239" s="4"/>
      <c r="U239" s="4"/>
      <c r="V239" s="4"/>
      <c r="W239" s="4"/>
      <c r="X239" s="4"/>
      <c r="Y239" s="4"/>
      <c r="Z239" s="4"/>
    </row>
    <row r="240" spans="1:26" ht="15.75" customHeight="1">
      <c r="A240" s="4"/>
      <c r="B240" s="4"/>
      <c r="C240" s="4"/>
      <c r="D240" s="4"/>
      <c r="E240" s="4"/>
      <c r="F240" s="4"/>
      <c r="G240" s="4"/>
      <c r="H240" s="1"/>
      <c r="I240" s="4"/>
      <c r="J240" s="4"/>
      <c r="K240" s="4"/>
      <c r="L240" s="4"/>
      <c r="M240" s="4"/>
      <c r="N240" s="4"/>
      <c r="O240" s="4"/>
      <c r="P240" s="4"/>
      <c r="Q240" s="4"/>
      <c r="R240" s="4"/>
      <c r="S240" s="4"/>
      <c r="T240" s="4"/>
      <c r="U240" s="4"/>
      <c r="V240" s="4"/>
      <c r="W240" s="4"/>
      <c r="X240" s="4"/>
      <c r="Y240" s="4"/>
      <c r="Z240" s="4"/>
    </row>
    <row r="241" spans="1:26" ht="15.75" customHeight="1">
      <c r="A241" s="4"/>
      <c r="B241" s="4"/>
      <c r="C241" s="4"/>
      <c r="D241" s="4"/>
      <c r="E241" s="4"/>
      <c r="F241" s="4"/>
      <c r="G241" s="4"/>
      <c r="H241" s="1"/>
      <c r="I241" s="4"/>
      <c r="J241" s="4"/>
      <c r="K241" s="4"/>
      <c r="L241" s="4"/>
      <c r="M241" s="4"/>
      <c r="N241" s="4"/>
      <c r="O241" s="4"/>
      <c r="P241" s="4"/>
      <c r="Q241" s="4"/>
      <c r="R241" s="4"/>
      <c r="S241" s="4"/>
      <c r="T241" s="4"/>
      <c r="U241" s="4"/>
      <c r="V241" s="4"/>
      <c r="W241" s="4"/>
      <c r="X241" s="4"/>
      <c r="Y241" s="4"/>
      <c r="Z241" s="4"/>
    </row>
    <row r="242" spans="1:26" ht="15.75" customHeight="1">
      <c r="A242" s="4"/>
      <c r="B242" s="4"/>
      <c r="C242" s="4"/>
      <c r="D242" s="4"/>
      <c r="E242" s="4"/>
      <c r="F242" s="4"/>
      <c r="G242" s="4"/>
      <c r="H242" s="1"/>
      <c r="I242" s="4"/>
      <c r="J242" s="4"/>
      <c r="K242" s="4"/>
      <c r="L242" s="4"/>
      <c r="M242" s="4"/>
      <c r="N242" s="4"/>
      <c r="O242" s="4"/>
      <c r="P242" s="4"/>
      <c r="Q242" s="4"/>
      <c r="R242" s="4"/>
      <c r="S242" s="4"/>
      <c r="T242" s="4"/>
      <c r="U242" s="4"/>
      <c r="V242" s="4"/>
      <c r="W242" s="4"/>
      <c r="X242" s="4"/>
      <c r="Y242" s="4"/>
      <c r="Z242" s="4"/>
    </row>
    <row r="243" spans="1:26" ht="15.75" customHeight="1">
      <c r="A243" s="4"/>
      <c r="B243" s="4"/>
      <c r="C243" s="4"/>
      <c r="D243" s="4"/>
      <c r="E243" s="4"/>
      <c r="F243" s="4"/>
      <c r="G243" s="4"/>
      <c r="H243" s="1"/>
      <c r="I243" s="4"/>
      <c r="J243" s="4"/>
      <c r="K243" s="4"/>
      <c r="L243" s="4"/>
      <c r="M243" s="4"/>
      <c r="N243" s="4"/>
      <c r="O243" s="4"/>
      <c r="P243" s="4"/>
      <c r="Q243" s="4"/>
      <c r="R243" s="4"/>
      <c r="S243" s="4"/>
      <c r="T243" s="4"/>
      <c r="U243" s="4"/>
      <c r="V243" s="4"/>
      <c r="W243" s="4"/>
      <c r="X243" s="4"/>
      <c r="Y243" s="4"/>
      <c r="Z243" s="4"/>
    </row>
    <row r="244" spans="1:26" ht="15.75" customHeight="1">
      <c r="A244" s="4"/>
      <c r="B244" s="4"/>
      <c r="C244" s="4"/>
      <c r="D244" s="4"/>
      <c r="E244" s="4"/>
      <c r="F244" s="4"/>
      <c r="G244" s="4"/>
      <c r="H244" s="1"/>
      <c r="I244" s="4"/>
      <c r="J244" s="4"/>
      <c r="K244" s="4"/>
      <c r="L244" s="4"/>
      <c r="M244" s="4"/>
      <c r="N244" s="4"/>
      <c r="O244" s="4"/>
      <c r="P244" s="4"/>
      <c r="Q244" s="4"/>
      <c r="R244" s="4"/>
      <c r="S244" s="4"/>
      <c r="T244" s="4"/>
      <c r="U244" s="4"/>
      <c r="V244" s="4"/>
      <c r="W244" s="4"/>
      <c r="X244" s="4"/>
      <c r="Y244" s="4"/>
      <c r="Z244" s="4"/>
    </row>
    <row r="245" spans="1:26" ht="15.75" customHeight="1">
      <c r="A245" s="4"/>
      <c r="B245" s="4"/>
      <c r="C245" s="4"/>
      <c r="D245" s="4"/>
      <c r="E245" s="4"/>
      <c r="F245" s="4"/>
      <c r="G245" s="4"/>
      <c r="H245" s="1"/>
      <c r="I245" s="4"/>
      <c r="J245" s="4"/>
      <c r="K245" s="4"/>
      <c r="L245" s="4"/>
      <c r="M245" s="4"/>
      <c r="N245" s="4"/>
      <c r="O245" s="4"/>
      <c r="P245" s="4"/>
      <c r="Q245" s="4"/>
      <c r="R245" s="4"/>
      <c r="S245" s="4"/>
      <c r="T245" s="4"/>
      <c r="U245" s="4"/>
      <c r="V245" s="4"/>
      <c r="W245" s="4"/>
      <c r="X245" s="4"/>
      <c r="Y245" s="4"/>
      <c r="Z245" s="4"/>
    </row>
    <row r="246" spans="1:26" ht="15.75" customHeight="1">
      <c r="A246" s="4"/>
      <c r="B246" s="4"/>
      <c r="C246" s="4"/>
      <c r="D246" s="4"/>
      <c r="E246" s="4"/>
      <c r="F246" s="4"/>
      <c r="G246" s="4"/>
      <c r="H246" s="1"/>
      <c r="I246" s="4"/>
      <c r="J246" s="4"/>
      <c r="K246" s="4"/>
      <c r="L246" s="4"/>
      <c r="M246" s="4"/>
      <c r="N246" s="4"/>
      <c r="O246" s="4"/>
      <c r="P246" s="4"/>
      <c r="Q246" s="4"/>
      <c r="R246" s="4"/>
      <c r="S246" s="4"/>
      <c r="T246" s="4"/>
      <c r="U246" s="4"/>
      <c r="V246" s="4"/>
      <c r="W246" s="4"/>
      <c r="X246" s="4"/>
      <c r="Y246" s="4"/>
      <c r="Z246" s="4"/>
    </row>
    <row r="247" spans="1:26" ht="15.75" customHeight="1">
      <c r="A247" s="4"/>
      <c r="B247" s="4"/>
      <c r="C247" s="4"/>
      <c r="D247" s="4"/>
      <c r="E247" s="4"/>
      <c r="F247" s="4"/>
      <c r="G247" s="4"/>
      <c r="H247" s="1"/>
      <c r="I247" s="4"/>
      <c r="J247" s="4"/>
      <c r="K247" s="4"/>
      <c r="L247" s="4"/>
      <c r="M247" s="4"/>
      <c r="N247" s="4"/>
      <c r="O247" s="4"/>
      <c r="P247" s="4"/>
      <c r="Q247" s="4"/>
      <c r="R247" s="4"/>
      <c r="S247" s="4"/>
      <c r="T247" s="4"/>
      <c r="U247" s="4"/>
      <c r="V247" s="4"/>
      <c r="W247" s="4"/>
      <c r="X247" s="4"/>
      <c r="Y247" s="4"/>
      <c r="Z247" s="4"/>
    </row>
    <row r="248" spans="1:26" ht="15.75" customHeight="1">
      <c r="A248" s="4"/>
      <c r="B248" s="4"/>
      <c r="C248" s="4"/>
      <c r="D248" s="4"/>
      <c r="E248" s="4"/>
      <c r="F248" s="4"/>
      <c r="G248" s="4"/>
      <c r="H248" s="1"/>
      <c r="I248" s="4"/>
      <c r="J248" s="4"/>
      <c r="K248" s="4"/>
      <c r="L248" s="4"/>
      <c r="M248" s="4"/>
      <c r="N248" s="4"/>
      <c r="O248" s="4"/>
      <c r="P248" s="4"/>
      <c r="Q248" s="4"/>
      <c r="R248" s="4"/>
      <c r="S248" s="4"/>
      <c r="T248" s="4"/>
      <c r="U248" s="4"/>
      <c r="V248" s="4"/>
      <c r="W248" s="4"/>
      <c r="X248" s="4"/>
      <c r="Y248" s="4"/>
      <c r="Z248" s="4"/>
    </row>
    <row r="249" spans="1:26" ht="15.75" customHeight="1">
      <c r="A249" s="4"/>
      <c r="B249" s="4"/>
      <c r="C249" s="4"/>
      <c r="D249" s="4"/>
      <c r="E249" s="4"/>
      <c r="F249" s="4"/>
      <c r="G249" s="4"/>
      <c r="H249" s="1"/>
      <c r="I249" s="4"/>
      <c r="J249" s="4"/>
      <c r="K249" s="4"/>
      <c r="L249" s="4"/>
      <c r="M249" s="4"/>
      <c r="N249" s="4"/>
      <c r="O249" s="4"/>
      <c r="P249" s="4"/>
      <c r="Q249" s="4"/>
      <c r="R249" s="4"/>
      <c r="S249" s="4"/>
      <c r="T249" s="4"/>
      <c r="U249" s="4"/>
      <c r="V249" s="4"/>
      <c r="W249" s="4"/>
      <c r="X249" s="4"/>
      <c r="Y249" s="4"/>
      <c r="Z249" s="4"/>
    </row>
    <row r="250" spans="1:26" ht="15.75" customHeight="1">
      <c r="A250" s="4"/>
      <c r="B250" s="4"/>
      <c r="C250" s="4"/>
      <c r="D250" s="4"/>
      <c r="E250" s="4"/>
      <c r="F250" s="4"/>
      <c r="G250" s="4"/>
      <c r="H250" s="1"/>
      <c r="I250" s="4"/>
      <c r="J250" s="4"/>
      <c r="K250" s="4"/>
      <c r="L250" s="4"/>
      <c r="M250" s="4"/>
      <c r="N250" s="4"/>
      <c r="O250" s="4"/>
      <c r="P250" s="4"/>
      <c r="Q250" s="4"/>
      <c r="R250" s="4"/>
      <c r="S250" s="4"/>
      <c r="T250" s="4"/>
      <c r="U250" s="4"/>
      <c r="V250" s="4"/>
      <c r="W250" s="4"/>
      <c r="X250" s="4"/>
      <c r="Y250" s="4"/>
      <c r="Z250" s="4"/>
    </row>
    <row r="251" spans="1:26" ht="15.75" customHeight="1">
      <c r="A251" s="4"/>
      <c r="B251" s="4"/>
      <c r="C251" s="4"/>
      <c r="D251" s="4"/>
      <c r="E251" s="4"/>
      <c r="F251" s="4"/>
      <c r="G251" s="4"/>
      <c r="H251" s="1"/>
      <c r="I251" s="4"/>
      <c r="J251" s="4"/>
      <c r="K251" s="4"/>
      <c r="L251" s="4"/>
      <c r="M251" s="4"/>
      <c r="N251" s="4"/>
      <c r="O251" s="4"/>
      <c r="P251" s="4"/>
      <c r="Q251" s="4"/>
      <c r="R251" s="4"/>
      <c r="S251" s="4"/>
      <c r="T251" s="4"/>
      <c r="U251" s="4"/>
      <c r="V251" s="4"/>
      <c r="W251" s="4"/>
      <c r="X251" s="4"/>
      <c r="Y251" s="4"/>
      <c r="Z251" s="4"/>
    </row>
    <row r="252" spans="1:26" ht="15.75" customHeight="1">
      <c r="A252" s="4"/>
      <c r="B252" s="4"/>
      <c r="C252" s="4"/>
      <c r="D252" s="4"/>
      <c r="E252" s="4"/>
      <c r="F252" s="4"/>
      <c r="G252" s="4"/>
      <c r="H252" s="1"/>
      <c r="I252" s="4"/>
      <c r="J252" s="4"/>
      <c r="K252" s="4"/>
      <c r="L252" s="4"/>
      <c r="M252" s="4"/>
      <c r="N252" s="4"/>
      <c r="O252" s="4"/>
      <c r="P252" s="4"/>
      <c r="Q252" s="4"/>
      <c r="R252" s="4"/>
      <c r="S252" s="4"/>
      <c r="T252" s="4"/>
      <c r="U252" s="4"/>
      <c r="V252" s="4"/>
      <c r="W252" s="4"/>
      <c r="X252" s="4"/>
      <c r="Y252" s="4"/>
      <c r="Z252" s="4"/>
    </row>
    <row r="253" spans="1:26" ht="15.75" customHeight="1">
      <c r="A253" s="4"/>
      <c r="B253" s="4"/>
      <c r="C253" s="4"/>
      <c r="D253" s="4"/>
      <c r="E253" s="4"/>
      <c r="F253" s="4"/>
      <c r="G253" s="4"/>
      <c r="H253" s="1"/>
      <c r="I253" s="4"/>
      <c r="J253" s="4"/>
      <c r="K253" s="4"/>
      <c r="L253" s="4"/>
      <c r="M253" s="4"/>
      <c r="N253" s="4"/>
      <c r="O253" s="4"/>
      <c r="P253" s="4"/>
      <c r="Q253" s="4"/>
      <c r="R253" s="4"/>
      <c r="S253" s="4"/>
      <c r="T253" s="4"/>
      <c r="U253" s="4"/>
      <c r="V253" s="4"/>
      <c r="W253" s="4"/>
      <c r="X253" s="4"/>
      <c r="Y253" s="4"/>
      <c r="Z253" s="4"/>
    </row>
    <row r="254" spans="1:26" ht="15.75" customHeight="1">
      <c r="A254" s="4"/>
      <c r="B254" s="4"/>
      <c r="C254" s="4"/>
      <c r="D254" s="4"/>
      <c r="E254" s="4"/>
      <c r="F254" s="4"/>
      <c r="G254" s="4"/>
      <c r="H254" s="1"/>
      <c r="I254" s="4"/>
      <c r="J254" s="4"/>
      <c r="K254" s="4"/>
      <c r="L254" s="4"/>
      <c r="M254" s="4"/>
      <c r="N254" s="4"/>
      <c r="O254" s="4"/>
      <c r="P254" s="4"/>
      <c r="Q254" s="4"/>
      <c r="R254" s="4"/>
      <c r="S254" s="4"/>
      <c r="T254" s="4"/>
      <c r="U254" s="4"/>
      <c r="V254" s="4"/>
      <c r="W254" s="4"/>
      <c r="X254" s="4"/>
      <c r="Y254" s="4"/>
      <c r="Z254" s="4"/>
    </row>
    <row r="255" spans="1:26" ht="15.75" customHeight="1">
      <c r="A255" s="4"/>
      <c r="B255" s="4"/>
      <c r="C255" s="4"/>
      <c r="D255" s="4"/>
      <c r="E255" s="4"/>
      <c r="F255" s="4"/>
      <c r="G255" s="4"/>
      <c r="H255" s="1"/>
      <c r="I255" s="4"/>
      <c r="J255" s="4"/>
      <c r="K255" s="4"/>
      <c r="L255" s="4"/>
      <c r="M255" s="4"/>
      <c r="N255" s="4"/>
      <c r="O255" s="4"/>
      <c r="P255" s="4"/>
      <c r="Q255" s="4"/>
      <c r="R255" s="4"/>
      <c r="S255" s="4"/>
      <c r="T255" s="4"/>
      <c r="U255" s="4"/>
      <c r="V255" s="4"/>
      <c r="W255" s="4"/>
      <c r="X255" s="4"/>
      <c r="Y255" s="4"/>
      <c r="Z255" s="4"/>
    </row>
    <row r="256" spans="1:26" ht="15.75" customHeight="1">
      <c r="A256" s="4"/>
      <c r="B256" s="4"/>
      <c r="C256" s="4"/>
      <c r="D256" s="4"/>
      <c r="E256" s="4"/>
      <c r="F256" s="4"/>
      <c r="G256" s="4"/>
      <c r="H256" s="1"/>
      <c r="I256" s="4"/>
      <c r="J256" s="4"/>
      <c r="K256" s="4"/>
      <c r="L256" s="4"/>
      <c r="M256" s="4"/>
      <c r="N256" s="4"/>
      <c r="O256" s="4"/>
      <c r="P256" s="4"/>
      <c r="Q256" s="4"/>
      <c r="R256" s="4"/>
      <c r="S256" s="4"/>
      <c r="T256" s="4"/>
      <c r="U256" s="4"/>
      <c r="V256" s="4"/>
      <c r="W256" s="4"/>
      <c r="X256" s="4"/>
      <c r="Y256" s="4"/>
      <c r="Z256" s="4"/>
    </row>
    <row r="257" spans="1:26" ht="15.75" customHeight="1">
      <c r="A257" s="4"/>
      <c r="B257" s="4"/>
      <c r="C257" s="4"/>
      <c r="D257" s="4"/>
      <c r="E257" s="4"/>
      <c r="F257" s="4"/>
      <c r="G257" s="4"/>
      <c r="H257" s="1"/>
      <c r="I257" s="4"/>
      <c r="J257" s="4"/>
      <c r="K257" s="4"/>
      <c r="L257" s="4"/>
      <c r="M257" s="4"/>
      <c r="N257" s="4"/>
      <c r="O257" s="4"/>
      <c r="P257" s="4"/>
      <c r="Q257" s="4"/>
      <c r="R257" s="4"/>
      <c r="S257" s="4"/>
      <c r="T257" s="4"/>
      <c r="U257" s="4"/>
      <c r="V257" s="4"/>
      <c r="W257" s="4"/>
      <c r="X257" s="4"/>
      <c r="Y257" s="4"/>
      <c r="Z257" s="4"/>
    </row>
    <row r="258" spans="1:26" ht="15.75" customHeight="1">
      <c r="A258" s="4"/>
      <c r="B258" s="4"/>
      <c r="C258" s="4"/>
      <c r="D258" s="4"/>
      <c r="E258" s="4"/>
      <c r="F258" s="4"/>
      <c r="G258" s="4"/>
      <c r="H258" s="1"/>
      <c r="I258" s="4"/>
      <c r="J258" s="4"/>
      <c r="K258" s="4"/>
      <c r="L258" s="4"/>
      <c r="M258" s="4"/>
      <c r="N258" s="4"/>
      <c r="O258" s="4"/>
      <c r="P258" s="4"/>
      <c r="Q258" s="4"/>
      <c r="R258" s="4"/>
      <c r="S258" s="4"/>
      <c r="T258" s="4"/>
      <c r="U258" s="4"/>
      <c r="V258" s="4"/>
      <c r="W258" s="4"/>
      <c r="X258" s="4"/>
      <c r="Y258" s="4"/>
      <c r="Z258" s="4"/>
    </row>
    <row r="259" spans="1:26" ht="15.75" customHeight="1">
      <c r="A259" s="4"/>
      <c r="B259" s="4"/>
      <c r="C259" s="4"/>
      <c r="D259" s="4"/>
      <c r="E259" s="4"/>
      <c r="F259" s="4"/>
      <c r="G259" s="4"/>
      <c r="H259" s="1"/>
      <c r="I259" s="4"/>
      <c r="J259" s="4"/>
      <c r="K259" s="4"/>
      <c r="L259" s="4"/>
      <c r="M259" s="4"/>
      <c r="N259" s="4"/>
      <c r="O259" s="4"/>
      <c r="P259" s="4"/>
      <c r="Q259" s="4"/>
      <c r="R259" s="4"/>
      <c r="S259" s="4"/>
      <c r="T259" s="4"/>
      <c r="U259" s="4"/>
      <c r="V259" s="4"/>
      <c r="W259" s="4"/>
      <c r="X259" s="4"/>
      <c r="Y259" s="4"/>
      <c r="Z259" s="4"/>
    </row>
    <row r="260" spans="1:26" ht="15.75" customHeight="1">
      <c r="A260" s="4"/>
      <c r="B260" s="4"/>
      <c r="C260" s="4"/>
      <c r="D260" s="4"/>
      <c r="E260" s="4"/>
      <c r="F260" s="4"/>
      <c r="G260" s="4"/>
      <c r="H260" s="1"/>
      <c r="I260" s="4"/>
      <c r="J260" s="4"/>
      <c r="K260" s="4"/>
      <c r="L260" s="4"/>
      <c r="M260" s="4"/>
      <c r="N260" s="4"/>
      <c r="O260" s="4"/>
      <c r="P260" s="4"/>
      <c r="Q260" s="4"/>
      <c r="R260" s="4"/>
      <c r="S260" s="4"/>
      <c r="T260" s="4"/>
      <c r="U260" s="4"/>
      <c r="V260" s="4"/>
      <c r="W260" s="4"/>
      <c r="X260" s="4"/>
      <c r="Y260" s="4"/>
      <c r="Z260" s="4"/>
    </row>
    <row r="261" spans="1:26" ht="15.75" customHeight="1">
      <c r="A261" s="4"/>
      <c r="B261" s="4"/>
      <c r="C261" s="4"/>
      <c r="D261" s="4"/>
      <c r="E261" s="4"/>
      <c r="F261" s="4"/>
      <c r="G261" s="4"/>
      <c r="H261" s="1"/>
      <c r="I261" s="4"/>
      <c r="J261" s="4"/>
      <c r="K261" s="4"/>
      <c r="L261" s="4"/>
      <c r="M261" s="4"/>
      <c r="N261" s="4"/>
      <c r="O261" s="4"/>
      <c r="P261" s="4"/>
      <c r="Q261" s="4"/>
      <c r="R261" s="4"/>
      <c r="S261" s="4"/>
      <c r="T261" s="4"/>
      <c r="U261" s="4"/>
      <c r="V261" s="4"/>
      <c r="W261" s="4"/>
      <c r="X261" s="4"/>
      <c r="Y261" s="4"/>
      <c r="Z261" s="4"/>
    </row>
    <row r="262" spans="1:26" ht="15.75" customHeight="1">
      <c r="A262" s="4"/>
      <c r="B262" s="4"/>
      <c r="C262" s="4"/>
      <c r="D262" s="4"/>
      <c r="E262" s="4"/>
      <c r="F262" s="4"/>
      <c r="G262" s="4"/>
      <c r="H262" s="1"/>
      <c r="I262" s="4"/>
      <c r="J262" s="4"/>
      <c r="K262" s="4"/>
      <c r="L262" s="4"/>
      <c r="M262" s="4"/>
      <c r="N262" s="4"/>
      <c r="O262" s="4"/>
      <c r="P262" s="4"/>
      <c r="Q262" s="4"/>
      <c r="R262" s="4"/>
      <c r="S262" s="4"/>
      <c r="T262" s="4"/>
      <c r="U262" s="4"/>
      <c r="V262" s="4"/>
      <c r="W262" s="4"/>
      <c r="X262" s="4"/>
      <c r="Y262" s="4"/>
      <c r="Z262" s="4"/>
    </row>
    <row r="263" spans="1:26" ht="15.75" customHeight="1">
      <c r="A263" s="4"/>
      <c r="B263" s="4"/>
      <c r="C263" s="4"/>
      <c r="D263" s="4"/>
      <c r="E263" s="4"/>
      <c r="F263" s="4"/>
      <c r="G263" s="4"/>
      <c r="H263" s="1"/>
      <c r="I263" s="4"/>
      <c r="J263" s="4"/>
      <c r="K263" s="4"/>
      <c r="L263" s="4"/>
      <c r="M263" s="4"/>
      <c r="N263" s="4"/>
      <c r="O263" s="4"/>
      <c r="P263" s="4"/>
      <c r="Q263" s="4"/>
      <c r="R263" s="4"/>
      <c r="S263" s="4"/>
      <c r="T263" s="4"/>
      <c r="U263" s="4"/>
      <c r="V263" s="4"/>
      <c r="W263" s="4"/>
      <c r="X263" s="4"/>
      <c r="Y263" s="4"/>
      <c r="Z263" s="4"/>
    </row>
    <row r="264" spans="1:26" ht="15.75" customHeight="1">
      <c r="A264" s="4"/>
      <c r="B264" s="4"/>
      <c r="C264" s="4"/>
      <c r="D264" s="4"/>
      <c r="E264" s="4"/>
      <c r="F264" s="4"/>
      <c r="G264" s="4"/>
      <c r="H264" s="1"/>
      <c r="I264" s="4"/>
      <c r="J264" s="4"/>
      <c r="K264" s="4"/>
      <c r="L264" s="4"/>
      <c r="M264" s="4"/>
      <c r="N264" s="4"/>
      <c r="O264" s="4"/>
      <c r="P264" s="4"/>
      <c r="Q264" s="4"/>
      <c r="R264" s="4"/>
      <c r="S264" s="4"/>
      <c r="T264" s="4"/>
      <c r="U264" s="4"/>
      <c r="V264" s="4"/>
      <c r="W264" s="4"/>
      <c r="X264" s="4"/>
      <c r="Y264" s="4"/>
      <c r="Z264" s="4"/>
    </row>
    <row r="265" spans="1:26" ht="15.75" customHeight="1">
      <c r="A265" s="4"/>
      <c r="B265" s="4"/>
      <c r="C265" s="4"/>
      <c r="D265" s="4"/>
      <c r="E265" s="4"/>
      <c r="F265" s="4"/>
      <c r="G265" s="4"/>
      <c r="H265" s="1"/>
      <c r="I265" s="4"/>
      <c r="J265" s="4"/>
      <c r="K265" s="4"/>
      <c r="L265" s="4"/>
      <c r="M265" s="4"/>
      <c r="N265" s="4"/>
      <c r="O265" s="4"/>
      <c r="P265" s="4"/>
      <c r="Q265" s="4"/>
      <c r="R265" s="4"/>
      <c r="S265" s="4"/>
      <c r="T265" s="4"/>
      <c r="U265" s="4"/>
      <c r="V265" s="4"/>
      <c r="W265" s="4"/>
      <c r="X265" s="4"/>
      <c r="Y265" s="4"/>
      <c r="Z265" s="4"/>
    </row>
    <row r="266" spans="1:26" ht="15.75" customHeight="1">
      <c r="A266" s="4"/>
      <c r="B266" s="4"/>
      <c r="C266" s="4"/>
      <c r="D266" s="4"/>
      <c r="E266" s="4"/>
      <c r="F266" s="4"/>
      <c r="G266" s="4"/>
      <c r="H266" s="1"/>
      <c r="I266" s="4"/>
      <c r="J266" s="4"/>
      <c r="K266" s="4"/>
      <c r="L266" s="4"/>
      <c r="M266" s="4"/>
      <c r="N266" s="4"/>
      <c r="O266" s="4"/>
      <c r="P266" s="4"/>
      <c r="Q266" s="4"/>
      <c r="R266" s="4"/>
      <c r="S266" s="4"/>
      <c r="T266" s="4"/>
      <c r="U266" s="4"/>
      <c r="V266" s="4"/>
      <c r="W266" s="4"/>
      <c r="X266" s="4"/>
      <c r="Y266" s="4"/>
      <c r="Z266" s="4"/>
    </row>
    <row r="267" spans="1:26" ht="15.75" customHeight="1">
      <c r="A267" s="4"/>
      <c r="B267" s="4"/>
      <c r="C267" s="4"/>
      <c r="D267" s="4"/>
      <c r="E267" s="4"/>
      <c r="F267" s="4"/>
      <c r="G267" s="4"/>
      <c r="H267" s="1"/>
      <c r="I267" s="4"/>
      <c r="J267" s="4"/>
      <c r="K267" s="4"/>
      <c r="L267" s="4"/>
      <c r="M267" s="4"/>
      <c r="N267" s="4"/>
      <c r="O267" s="4"/>
      <c r="P267" s="4"/>
      <c r="Q267" s="4"/>
      <c r="R267" s="4"/>
      <c r="S267" s="4"/>
      <c r="T267" s="4"/>
      <c r="U267" s="4"/>
      <c r="V267" s="4"/>
      <c r="W267" s="4"/>
      <c r="X267" s="4"/>
      <c r="Y267" s="4"/>
      <c r="Z267" s="4"/>
    </row>
    <row r="268" spans="1:26" ht="15.75" customHeight="1">
      <c r="A268" s="4"/>
      <c r="B268" s="4"/>
      <c r="C268" s="4"/>
      <c r="D268" s="4"/>
      <c r="E268" s="4"/>
      <c r="F268" s="4"/>
      <c r="G268" s="4"/>
      <c r="H268" s="1"/>
      <c r="I268" s="4"/>
      <c r="J268" s="4"/>
      <c r="K268" s="4"/>
      <c r="L268" s="4"/>
      <c r="M268" s="4"/>
      <c r="N268" s="4"/>
      <c r="O268" s="4"/>
      <c r="P268" s="4"/>
      <c r="Q268" s="4"/>
      <c r="R268" s="4"/>
      <c r="S268" s="4"/>
      <c r="T268" s="4"/>
      <c r="U268" s="4"/>
      <c r="V268" s="4"/>
      <c r="W268" s="4"/>
      <c r="X268" s="4"/>
      <c r="Y268" s="4"/>
      <c r="Z268" s="4"/>
    </row>
    <row r="269" spans="1:26" ht="15.75" customHeight="1">
      <c r="A269" s="4"/>
      <c r="B269" s="4"/>
      <c r="C269" s="4"/>
      <c r="D269" s="4"/>
      <c r="E269" s="4"/>
      <c r="F269" s="4"/>
      <c r="G269" s="4"/>
      <c r="H269" s="1"/>
      <c r="I269" s="4"/>
      <c r="J269" s="4"/>
      <c r="K269" s="4"/>
      <c r="L269" s="4"/>
      <c r="M269" s="4"/>
      <c r="N269" s="4"/>
      <c r="O269" s="4"/>
      <c r="P269" s="4"/>
      <c r="Q269" s="4"/>
      <c r="R269" s="4"/>
      <c r="S269" s="4"/>
      <c r="T269" s="4"/>
      <c r="U269" s="4"/>
      <c r="V269" s="4"/>
      <c r="W269" s="4"/>
      <c r="X269" s="4"/>
      <c r="Y269" s="4"/>
      <c r="Z269" s="4"/>
    </row>
    <row r="270" spans="1:26" ht="15.75" customHeight="1">
      <c r="A270" s="4"/>
      <c r="B270" s="4"/>
      <c r="C270" s="4"/>
      <c r="D270" s="4"/>
      <c r="E270" s="4"/>
      <c r="F270" s="4"/>
      <c r="G270" s="4"/>
      <c r="H270" s="1"/>
      <c r="I270" s="4"/>
      <c r="J270" s="4"/>
      <c r="K270" s="4"/>
      <c r="L270" s="4"/>
      <c r="M270" s="4"/>
      <c r="N270" s="4"/>
      <c r="O270" s="4"/>
      <c r="P270" s="4"/>
      <c r="Q270" s="4"/>
      <c r="R270" s="4"/>
      <c r="S270" s="4"/>
      <c r="T270" s="4"/>
      <c r="U270" s="4"/>
      <c r="V270" s="4"/>
      <c r="W270" s="4"/>
      <c r="X270" s="4"/>
      <c r="Y270" s="4"/>
      <c r="Z270" s="4"/>
    </row>
    <row r="271" spans="1:26" ht="15.75" customHeight="1">
      <c r="A271" s="4"/>
      <c r="B271" s="4"/>
      <c r="C271" s="4"/>
      <c r="D271" s="4"/>
      <c r="E271" s="4"/>
      <c r="F271" s="4"/>
      <c r="G271" s="4"/>
      <c r="H271" s="1"/>
      <c r="I271" s="4"/>
      <c r="J271" s="4"/>
      <c r="K271" s="4"/>
      <c r="L271" s="4"/>
      <c r="M271" s="4"/>
      <c r="N271" s="4"/>
      <c r="O271" s="4"/>
      <c r="P271" s="4"/>
      <c r="Q271" s="4"/>
      <c r="R271" s="4"/>
      <c r="S271" s="4"/>
      <c r="T271" s="4"/>
      <c r="U271" s="4"/>
      <c r="V271" s="4"/>
      <c r="W271" s="4"/>
      <c r="X271" s="4"/>
      <c r="Y271" s="4"/>
      <c r="Z271" s="4"/>
    </row>
    <row r="272" spans="1:26" ht="15.75" customHeight="1">
      <c r="A272" s="4"/>
      <c r="B272" s="4"/>
      <c r="C272" s="4"/>
      <c r="D272" s="4"/>
      <c r="E272" s="4"/>
      <c r="F272" s="4"/>
      <c r="G272" s="4"/>
      <c r="H272" s="1"/>
      <c r="I272" s="4"/>
      <c r="J272" s="4"/>
      <c r="K272" s="4"/>
      <c r="L272" s="4"/>
      <c r="M272" s="4"/>
      <c r="N272" s="4"/>
      <c r="O272" s="4"/>
      <c r="P272" s="4"/>
      <c r="Q272" s="4"/>
      <c r="R272" s="4"/>
      <c r="S272" s="4"/>
      <c r="T272" s="4"/>
      <c r="U272" s="4"/>
      <c r="V272" s="4"/>
      <c r="W272" s="4"/>
      <c r="X272" s="4"/>
      <c r="Y272" s="4"/>
      <c r="Z272" s="4"/>
    </row>
    <row r="273" spans="1:26" ht="15.75" customHeight="1">
      <c r="A273" s="4"/>
      <c r="B273" s="4"/>
      <c r="C273" s="4"/>
      <c r="D273" s="4"/>
      <c r="E273" s="4"/>
      <c r="F273" s="4"/>
      <c r="G273" s="4"/>
      <c r="H273" s="1"/>
      <c r="I273" s="4"/>
      <c r="J273" s="4"/>
      <c r="K273" s="4"/>
      <c r="L273" s="4"/>
      <c r="M273" s="4"/>
      <c r="N273" s="4"/>
      <c r="O273" s="4"/>
      <c r="P273" s="4"/>
      <c r="Q273" s="4"/>
      <c r="R273" s="4"/>
      <c r="S273" s="4"/>
      <c r="T273" s="4"/>
      <c r="U273" s="4"/>
      <c r="V273" s="4"/>
      <c r="W273" s="4"/>
      <c r="X273" s="4"/>
      <c r="Y273" s="4"/>
      <c r="Z273" s="4"/>
    </row>
    <row r="274" spans="1:26" ht="15.75" customHeight="1">
      <c r="A274" s="4"/>
      <c r="B274" s="4"/>
      <c r="C274" s="4"/>
      <c r="D274" s="4"/>
      <c r="E274" s="4"/>
      <c r="F274" s="4"/>
      <c r="G274" s="4"/>
      <c r="H274" s="1"/>
      <c r="I274" s="4"/>
      <c r="J274" s="4"/>
      <c r="K274" s="4"/>
      <c r="L274" s="4"/>
      <c r="M274" s="4"/>
      <c r="N274" s="4"/>
      <c r="O274" s="4"/>
      <c r="P274" s="4"/>
      <c r="Q274" s="4"/>
      <c r="R274" s="4"/>
      <c r="S274" s="4"/>
      <c r="T274" s="4"/>
      <c r="U274" s="4"/>
      <c r="V274" s="4"/>
      <c r="W274" s="4"/>
      <c r="X274" s="4"/>
      <c r="Y274" s="4"/>
      <c r="Z274" s="4"/>
    </row>
    <row r="275" spans="1:26" ht="15.75" customHeight="1">
      <c r="A275" s="4"/>
      <c r="B275" s="4"/>
      <c r="C275" s="4"/>
      <c r="D275" s="4"/>
      <c r="E275" s="4"/>
      <c r="F275" s="4"/>
      <c r="G275" s="4"/>
      <c r="H275" s="1"/>
      <c r="I275" s="4"/>
      <c r="J275" s="4"/>
      <c r="K275" s="4"/>
      <c r="L275" s="4"/>
      <c r="M275" s="4"/>
      <c r="N275" s="4"/>
      <c r="O275" s="4"/>
      <c r="P275" s="4"/>
      <c r="Q275" s="4"/>
      <c r="R275" s="4"/>
      <c r="S275" s="4"/>
      <c r="T275" s="4"/>
      <c r="U275" s="4"/>
      <c r="V275" s="4"/>
      <c r="W275" s="4"/>
      <c r="X275" s="4"/>
      <c r="Y275" s="4"/>
      <c r="Z275" s="4"/>
    </row>
    <row r="276" spans="1:26" ht="15.75" customHeight="1">
      <c r="A276" s="4"/>
      <c r="B276" s="4"/>
      <c r="C276" s="4"/>
      <c r="D276" s="4"/>
      <c r="E276" s="4"/>
      <c r="F276" s="4"/>
      <c r="G276" s="4"/>
      <c r="H276" s="1"/>
      <c r="I276" s="4"/>
      <c r="J276" s="4"/>
      <c r="K276" s="4"/>
      <c r="L276" s="4"/>
      <c r="M276" s="4"/>
      <c r="N276" s="4"/>
      <c r="O276" s="4"/>
      <c r="P276" s="4"/>
      <c r="Q276" s="4"/>
      <c r="R276" s="4"/>
      <c r="S276" s="4"/>
      <c r="T276" s="4"/>
      <c r="U276" s="4"/>
      <c r="V276" s="4"/>
      <c r="W276" s="4"/>
      <c r="X276" s="4"/>
      <c r="Y276" s="4"/>
      <c r="Z276" s="4"/>
    </row>
    <row r="277" spans="1:26" ht="15.75" customHeight="1">
      <c r="A277" s="4"/>
      <c r="B277" s="4"/>
      <c r="C277" s="4"/>
      <c r="D277" s="4"/>
      <c r="E277" s="4"/>
      <c r="F277" s="4"/>
      <c r="G277" s="4"/>
      <c r="H277" s="1"/>
      <c r="I277" s="4"/>
      <c r="J277" s="4"/>
      <c r="K277" s="4"/>
      <c r="L277" s="4"/>
      <c r="M277" s="4"/>
      <c r="N277" s="4"/>
      <c r="O277" s="4"/>
      <c r="P277" s="4"/>
      <c r="Q277" s="4"/>
      <c r="R277" s="4"/>
      <c r="S277" s="4"/>
      <c r="T277" s="4"/>
      <c r="U277" s="4"/>
      <c r="V277" s="4"/>
      <c r="W277" s="4"/>
      <c r="X277" s="4"/>
      <c r="Y277" s="4"/>
      <c r="Z277" s="4"/>
    </row>
    <row r="278" spans="1:26" ht="15.75" customHeight="1">
      <c r="A278" s="4"/>
      <c r="B278" s="4"/>
      <c r="C278" s="4"/>
      <c r="D278" s="4"/>
      <c r="E278" s="4"/>
      <c r="F278" s="4"/>
      <c r="G278" s="4"/>
      <c r="H278" s="1"/>
      <c r="I278" s="4"/>
      <c r="J278" s="4"/>
      <c r="K278" s="4"/>
      <c r="L278" s="4"/>
      <c r="M278" s="4"/>
      <c r="N278" s="4"/>
      <c r="O278" s="4"/>
      <c r="P278" s="4"/>
      <c r="Q278" s="4"/>
      <c r="R278" s="4"/>
      <c r="S278" s="4"/>
      <c r="T278" s="4"/>
      <c r="U278" s="4"/>
      <c r="V278" s="4"/>
      <c r="W278" s="4"/>
      <c r="X278" s="4"/>
      <c r="Y278" s="4"/>
      <c r="Z278" s="4"/>
    </row>
    <row r="279" spans="1:26" ht="15.75" customHeight="1">
      <c r="A279" s="4"/>
      <c r="B279" s="4"/>
      <c r="C279" s="4"/>
      <c r="D279" s="4"/>
      <c r="E279" s="4"/>
      <c r="F279" s="4"/>
      <c r="G279" s="4"/>
      <c r="H279" s="1"/>
      <c r="I279" s="4"/>
      <c r="J279" s="4"/>
      <c r="K279" s="4"/>
      <c r="L279" s="4"/>
      <c r="M279" s="4"/>
      <c r="N279" s="4"/>
      <c r="O279" s="4"/>
      <c r="P279" s="4"/>
      <c r="Q279" s="4"/>
      <c r="R279" s="4"/>
      <c r="S279" s="4"/>
      <c r="T279" s="4"/>
      <c r="U279" s="4"/>
      <c r="V279" s="4"/>
      <c r="W279" s="4"/>
      <c r="X279" s="4"/>
      <c r="Y279" s="4"/>
      <c r="Z279" s="4"/>
    </row>
    <row r="280" spans="1:26" ht="15.75" customHeight="1">
      <c r="A280" s="4"/>
      <c r="B280" s="4"/>
      <c r="C280" s="4"/>
      <c r="D280" s="4"/>
      <c r="E280" s="4"/>
      <c r="F280" s="4"/>
      <c r="G280" s="4"/>
      <c r="H280" s="1"/>
      <c r="I280" s="4"/>
      <c r="J280" s="4"/>
      <c r="K280" s="4"/>
      <c r="L280" s="4"/>
      <c r="M280" s="4"/>
      <c r="N280" s="4"/>
      <c r="O280" s="4"/>
      <c r="P280" s="4"/>
      <c r="Q280" s="4"/>
      <c r="R280" s="4"/>
      <c r="S280" s="4"/>
      <c r="T280" s="4"/>
      <c r="U280" s="4"/>
      <c r="V280" s="4"/>
      <c r="W280" s="4"/>
      <c r="X280" s="4"/>
      <c r="Y280" s="4"/>
      <c r="Z280" s="4"/>
    </row>
    <row r="281" spans="1:26" ht="15.75" customHeight="1">
      <c r="A281" s="4"/>
      <c r="B281" s="4"/>
      <c r="C281" s="4"/>
      <c r="D281" s="4"/>
      <c r="E281" s="4"/>
      <c r="F281" s="4"/>
      <c r="G281" s="4"/>
      <c r="H281" s="1"/>
      <c r="I281" s="4"/>
      <c r="J281" s="4"/>
      <c r="K281" s="4"/>
      <c r="L281" s="4"/>
      <c r="M281" s="4"/>
      <c r="N281" s="4"/>
      <c r="O281" s="4"/>
      <c r="P281" s="4"/>
      <c r="Q281" s="4"/>
      <c r="R281" s="4"/>
      <c r="S281" s="4"/>
      <c r="T281" s="4"/>
      <c r="U281" s="4"/>
      <c r="V281" s="4"/>
      <c r="W281" s="4"/>
      <c r="X281" s="4"/>
      <c r="Y281" s="4"/>
      <c r="Z281" s="4"/>
    </row>
    <row r="282" spans="1:26" ht="15.75" customHeight="1">
      <c r="A282" s="4"/>
      <c r="B282" s="4"/>
      <c r="C282" s="4"/>
      <c r="D282" s="4"/>
      <c r="E282" s="4"/>
      <c r="F282" s="4"/>
      <c r="G282" s="4"/>
      <c r="H282" s="1"/>
      <c r="I282" s="4"/>
      <c r="J282" s="4"/>
      <c r="K282" s="4"/>
      <c r="L282" s="4"/>
      <c r="M282" s="4"/>
      <c r="N282" s="4"/>
      <c r="O282" s="4"/>
      <c r="P282" s="4"/>
      <c r="Q282" s="4"/>
      <c r="R282" s="4"/>
      <c r="S282" s="4"/>
      <c r="T282" s="4"/>
      <c r="U282" s="4"/>
      <c r="V282" s="4"/>
      <c r="W282" s="4"/>
      <c r="X282" s="4"/>
      <c r="Y282" s="4"/>
      <c r="Z282" s="4"/>
    </row>
    <row r="283" spans="1:26" ht="15.75" customHeight="1">
      <c r="A283" s="4"/>
      <c r="B283" s="4"/>
      <c r="C283" s="4"/>
      <c r="D283" s="4"/>
      <c r="E283" s="4"/>
      <c r="F283" s="4"/>
      <c r="G283" s="4"/>
      <c r="H283" s="1"/>
      <c r="I283" s="4"/>
      <c r="J283" s="4"/>
      <c r="K283" s="4"/>
      <c r="L283" s="4"/>
      <c r="M283" s="4"/>
      <c r="N283" s="4"/>
      <c r="O283" s="4"/>
      <c r="P283" s="4"/>
      <c r="Q283" s="4"/>
      <c r="R283" s="4"/>
      <c r="S283" s="4"/>
      <c r="T283" s="4"/>
      <c r="U283" s="4"/>
      <c r="V283" s="4"/>
      <c r="W283" s="4"/>
      <c r="X283" s="4"/>
      <c r="Y283" s="4"/>
      <c r="Z283" s="4"/>
    </row>
    <row r="284" spans="1:26" ht="15.75" customHeight="1">
      <c r="A284" s="4"/>
      <c r="B284" s="4"/>
      <c r="C284" s="4"/>
      <c r="D284" s="4"/>
      <c r="E284" s="4"/>
      <c r="F284" s="4"/>
      <c r="G284" s="4"/>
      <c r="H284" s="1"/>
      <c r="I284" s="4"/>
      <c r="J284" s="4"/>
      <c r="K284" s="4"/>
      <c r="L284" s="4"/>
      <c r="M284" s="4"/>
      <c r="N284" s="4"/>
      <c r="O284" s="4"/>
      <c r="P284" s="4"/>
      <c r="Q284" s="4"/>
      <c r="R284" s="4"/>
      <c r="S284" s="4"/>
      <c r="T284" s="4"/>
      <c r="U284" s="4"/>
      <c r="V284" s="4"/>
      <c r="W284" s="4"/>
      <c r="X284" s="4"/>
      <c r="Y284" s="4"/>
      <c r="Z284" s="4"/>
    </row>
    <row r="285" spans="1:26" ht="15.75" customHeight="1">
      <c r="A285" s="4"/>
      <c r="B285" s="4"/>
      <c r="C285" s="4"/>
      <c r="D285" s="4"/>
      <c r="E285" s="4"/>
      <c r="F285" s="4"/>
      <c r="G285" s="4"/>
      <c r="H285" s="1"/>
      <c r="I285" s="4"/>
      <c r="J285" s="4"/>
      <c r="K285" s="4"/>
      <c r="L285" s="4"/>
      <c r="M285" s="4"/>
      <c r="N285" s="4"/>
      <c r="O285" s="4"/>
      <c r="P285" s="4"/>
      <c r="Q285" s="4"/>
      <c r="R285" s="4"/>
      <c r="S285" s="4"/>
      <c r="T285" s="4"/>
      <c r="U285" s="4"/>
      <c r="V285" s="4"/>
      <c r="W285" s="4"/>
      <c r="X285" s="4"/>
      <c r="Y285" s="4"/>
      <c r="Z285" s="4"/>
    </row>
    <row r="286" spans="1:26" ht="15.75" customHeight="1">
      <c r="A286" s="4"/>
      <c r="B286" s="4"/>
      <c r="C286" s="4"/>
      <c r="D286" s="4"/>
      <c r="E286" s="4"/>
      <c r="F286" s="4"/>
      <c r="G286" s="4"/>
      <c r="H286" s="1"/>
      <c r="I286" s="4"/>
      <c r="J286" s="4"/>
      <c r="K286" s="4"/>
      <c r="L286" s="4"/>
      <c r="M286" s="4"/>
      <c r="N286" s="4"/>
      <c r="O286" s="4"/>
      <c r="P286" s="4"/>
      <c r="Q286" s="4"/>
      <c r="R286" s="4"/>
      <c r="S286" s="4"/>
      <c r="T286" s="4"/>
      <c r="U286" s="4"/>
      <c r="V286" s="4"/>
      <c r="W286" s="4"/>
      <c r="X286" s="4"/>
      <c r="Y286" s="4"/>
      <c r="Z286" s="4"/>
    </row>
    <row r="287" spans="1:26" ht="15.75" customHeight="1">
      <c r="A287" s="4"/>
      <c r="B287" s="4"/>
      <c r="C287" s="4"/>
      <c r="D287" s="4"/>
      <c r="E287" s="4"/>
      <c r="F287" s="4"/>
      <c r="G287" s="4"/>
      <c r="H287" s="1"/>
      <c r="I287" s="4"/>
      <c r="J287" s="4"/>
      <c r="K287" s="4"/>
      <c r="L287" s="4"/>
      <c r="M287" s="4"/>
      <c r="N287" s="4"/>
      <c r="O287" s="4"/>
      <c r="P287" s="4"/>
      <c r="Q287" s="4"/>
      <c r="R287" s="4"/>
      <c r="S287" s="4"/>
      <c r="T287" s="4"/>
      <c r="U287" s="4"/>
      <c r="V287" s="4"/>
      <c r="W287" s="4"/>
      <c r="X287" s="4"/>
      <c r="Y287" s="4"/>
      <c r="Z287" s="4"/>
    </row>
    <row r="288" spans="1:26" ht="15.75" customHeight="1">
      <c r="A288" s="4"/>
      <c r="B288" s="4"/>
      <c r="C288" s="4"/>
      <c r="D288" s="4"/>
      <c r="E288" s="4"/>
      <c r="F288" s="4"/>
      <c r="G288" s="4"/>
      <c r="H288" s="1"/>
      <c r="I288" s="4"/>
      <c r="J288" s="4"/>
      <c r="K288" s="4"/>
      <c r="L288" s="4"/>
      <c r="M288" s="4"/>
      <c r="N288" s="4"/>
      <c r="O288" s="4"/>
      <c r="P288" s="4"/>
      <c r="Q288" s="4"/>
      <c r="R288" s="4"/>
      <c r="S288" s="4"/>
      <c r="T288" s="4"/>
      <c r="U288" s="4"/>
      <c r="V288" s="4"/>
      <c r="W288" s="4"/>
      <c r="X288" s="4"/>
      <c r="Y288" s="4"/>
      <c r="Z288" s="4"/>
    </row>
    <row r="289" spans="1:26" ht="15.75" customHeight="1">
      <c r="A289" s="4"/>
      <c r="B289" s="4"/>
      <c r="C289" s="4"/>
      <c r="D289" s="4"/>
      <c r="E289" s="4"/>
      <c r="F289" s="4"/>
      <c r="G289" s="4"/>
      <c r="H289" s="1"/>
      <c r="I289" s="4"/>
      <c r="J289" s="4"/>
      <c r="K289" s="4"/>
      <c r="L289" s="4"/>
      <c r="M289" s="4"/>
      <c r="N289" s="4"/>
      <c r="O289" s="4"/>
      <c r="P289" s="4"/>
      <c r="Q289" s="4"/>
      <c r="R289" s="4"/>
      <c r="S289" s="4"/>
      <c r="T289" s="4"/>
      <c r="U289" s="4"/>
      <c r="V289" s="4"/>
      <c r="W289" s="4"/>
      <c r="X289" s="4"/>
      <c r="Y289" s="4"/>
      <c r="Z289" s="4"/>
    </row>
    <row r="290" spans="1:26" ht="15.75" customHeight="1">
      <c r="A290" s="4"/>
      <c r="B290" s="4"/>
      <c r="C290" s="4"/>
      <c r="D290" s="4"/>
      <c r="E290" s="4"/>
      <c r="F290" s="4"/>
      <c r="G290" s="4"/>
      <c r="H290" s="1"/>
      <c r="I290" s="4"/>
      <c r="J290" s="4"/>
      <c r="K290" s="4"/>
      <c r="L290" s="4"/>
      <c r="M290" s="4"/>
      <c r="N290" s="4"/>
      <c r="O290" s="4"/>
      <c r="P290" s="4"/>
      <c r="Q290" s="4"/>
      <c r="R290" s="4"/>
      <c r="S290" s="4"/>
      <c r="T290" s="4"/>
      <c r="U290" s="4"/>
      <c r="V290" s="4"/>
      <c r="W290" s="4"/>
      <c r="X290" s="4"/>
      <c r="Y290" s="4"/>
      <c r="Z290" s="4"/>
    </row>
    <row r="291" spans="1:26" ht="15.75" customHeight="1">
      <c r="A291" s="4"/>
      <c r="B291" s="4"/>
      <c r="C291" s="4"/>
      <c r="D291" s="4"/>
      <c r="E291" s="4"/>
      <c r="F291" s="4"/>
      <c r="G291" s="4"/>
      <c r="H291" s="1"/>
      <c r="I291" s="4"/>
      <c r="J291" s="4"/>
      <c r="K291" s="4"/>
      <c r="L291" s="4"/>
      <c r="M291" s="4"/>
      <c r="N291" s="4"/>
      <c r="O291" s="4"/>
      <c r="P291" s="4"/>
      <c r="Q291" s="4"/>
      <c r="R291" s="4"/>
      <c r="S291" s="4"/>
      <c r="T291" s="4"/>
      <c r="U291" s="4"/>
      <c r="V291" s="4"/>
      <c r="W291" s="4"/>
      <c r="X291" s="4"/>
      <c r="Y291" s="4"/>
      <c r="Z291" s="4"/>
    </row>
    <row r="292" spans="1:26" ht="15.75" customHeight="1">
      <c r="A292" s="4"/>
      <c r="B292" s="4"/>
      <c r="C292" s="4"/>
      <c r="D292" s="4"/>
      <c r="E292" s="4"/>
      <c r="F292" s="4"/>
      <c r="G292" s="4"/>
      <c r="H292" s="1"/>
      <c r="I292" s="4"/>
      <c r="J292" s="4"/>
      <c r="K292" s="4"/>
      <c r="L292" s="4"/>
      <c r="M292" s="4"/>
      <c r="N292" s="4"/>
      <c r="O292" s="4"/>
      <c r="P292" s="4"/>
      <c r="Q292" s="4"/>
      <c r="R292" s="4"/>
      <c r="S292" s="4"/>
      <c r="T292" s="4"/>
      <c r="U292" s="4"/>
      <c r="V292" s="4"/>
      <c r="W292" s="4"/>
      <c r="X292" s="4"/>
      <c r="Y292" s="4"/>
      <c r="Z292" s="4"/>
    </row>
    <row r="293" spans="1:26" ht="15.75" customHeight="1">
      <c r="A293" s="4"/>
      <c r="B293" s="4"/>
      <c r="C293" s="4"/>
      <c r="D293" s="4"/>
      <c r="E293" s="4"/>
      <c r="F293" s="4"/>
      <c r="G293" s="4"/>
      <c r="H293" s="1"/>
      <c r="I293" s="4"/>
      <c r="J293" s="4"/>
      <c r="K293" s="4"/>
      <c r="L293" s="4"/>
      <c r="M293" s="4"/>
      <c r="N293" s="4"/>
      <c r="O293" s="4"/>
      <c r="P293" s="4"/>
      <c r="Q293" s="4"/>
      <c r="R293" s="4"/>
      <c r="S293" s="4"/>
      <c r="T293" s="4"/>
      <c r="U293" s="4"/>
      <c r="V293" s="4"/>
      <c r="W293" s="4"/>
      <c r="X293" s="4"/>
      <c r="Y293" s="4"/>
      <c r="Z293" s="4"/>
    </row>
    <row r="294" spans="1:26" ht="15.75" customHeight="1">
      <c r="A294" s="4"/>
      <c r="B294" s="4"/>
      <c r="C294" s="4"/>
      <c r="D294" s="4"/>
      <c r="E294" s="4"/>
      <c r="F294" s="4"/>
      <c r="G294" s="4"/>
      <c r="H294" s="1"/>
      <c r="I294" s="4"/>
      <c r="J294" s="4"/>
      <c r="K294" s="4"/>
      <c r="L294" s="4"/>
      <c r="M294" s="4"/>
      <c r="N294" s="4"/>
      <c r="O294" s="4"/>
      <c r="P294" s="4"/>
      <c r="Q294" s="4"/>
      <c r="R294" s="4"/>
      <c r="S294" s="4"/>
      <c r="T294" s="4"/>
      <c r="U294" s="4"/>
      <c r="V294" s="4"/>
      <c r="W294" s="4"/>
      <c r="X294" s="4"/>
      <c r="Y294" s="4"/>
      <c r="Z294" s="4"/>
    </row>
    <row r="295" spans="1:26" ht="15.75" customHeight="1">
      <c r="A295" s="4"/>
      <c r="B295" s="4"/>
      <c r="C295" s="4"/>
      <c r="D295" s="4"/>
      <c r="E295" s="4"/>
      <c r="F295" s="4"/>
      <c r="G295" s="4"/>
      <c r="H295" s="1"/>
      <c r="I295" s="4"/>
      <c r="J295" s="4"/>
      <c r="K295" s="4"/>
      <c r="L295" s="4"/>
      <c r="M295" s="4"/>
      <c r="N295" s="4"/>
      <c r="O295" s="4"/>
      <c r="P295" s="4"/>
      <c r="Q295" s="4"/>
      <c r="R295" s="4"/>
      <c r="S295" s="4"/>
      <c r="T295" s="4"/>
      <c r="U295" s="4"/>
      <c r="V295" s="4"/>
      <c r="W295" s="4"/>
      <c r="X295" s="4"/>
      <c r="Y295" s="4"/>
      <c r="Z295" s="4"/>
    </row>
    <row r="296" spans="1:26" ht="15.75" customHeight="1">
      <c r="A296" s="4"/>
      <c r="B296" s="4"/>
      <c r="C296" s="4"/>
      <c r="D296" s="4"/>
      <c r="E296" s="4"/>
      <c r="F296" s="4"/>
      <c r="G296" s="4"/>
      <c r="H296" s="1"/>
      <c r="I296" s="4"/>
      <c r="J296" s="4"/>
      <c r="K296" s="4"/>
      <c r="L296" s="4"/>
      <c r="M296" s="4"/>
      <c r="N296" s="4"/>
      <c r="O296" s="4"/>
      <c r="P296" s="4"/>
      <c r="Q296" s="4"/>
      <c r="R296" s="4"/>
      <c r="S296" s="4"/>
      <c r="T296" s="4"/>
      <c r="U296" s="4"/>
      <c r="V296" s="4"/>
      <c r="W296" s="4"/>
      <c r="X296" s="4"/>
      <c r="Y296" s="4"/>
      <c r="Z296" s="4"/>
    </row>
    <row r="297" spans="1:26" ht="15.75" customHeight="1">
      <c r="A297" s="4"/>
      <c r="B297" s="4"/>
      <c r="C297" s="4"/>
      <c r="D297" s="4"/>
      <c r="E297" s="4"/>
      <c r="F297" s="4"/>
      <c r="G297" s="4"/>
      <c r="H297" s="1"/>
      <c r="I297" s="4"/>
      <c r="J297" s="4"/>
      <c r="K297" s="4"/>
      <c r="L297" s="4"/>
      <c r="M297" s="4"/>
      <c r="N297" s="4"/>
      <c r="O297" s="4"/>
      <c r="P297" s="4"/>
      <c r="Q297" s="4"/>
      <c r="R297" s="4"/>
      <c r="S297" s="4"/>
      <c r="T297" s="4"/>
      <c r="U297" s="4"/>
      <c r="V297" s="4"/>
      <c r="W297" s="4"/>
      <c r="X297" s="4"/>
      <c r="Y297" s="4"/>
      <c r="Z297" s="4"/>
    </row>
    <row r="298" spans="1:26" ht="15.75" customHeight="1">
      <c r="A298" s="4"/>
      <c r="B298" s="4"/>
      <c r="C298" s="4"/>
      <c r="D298" s="4"/>
      <c r="E298" s="4"/>
      <c r="F298" s="4"/>
      <c r="G298" s="4"/>
      <c r="H298" s="1"/>
      <c r="I298" s="4"/>
      <c r="J298" s="4"/>
      <c r="K298" s="4"/>
      <c r="L298" s="4"/>
      <c r="M298" s="4"/>
      <c r="N298" s="4"/>
      <c r="O298" s="4"/>
      <c r="P298" s="4"/>
      <c r="Q298" s="4"/>
      <c r="R298" s="4"/>
      <c r="S298" s="4"/>
      <c r="T298" s="4"/>
      <c r="U298" s="4"/>
      <c r="V298" s="4"/>
      <c r="W298" s="4"/>
      <c r="X298" s="4"/>
      <c r="Y298" s="4"/>
      <c r="Z298" s="4"/>
    </row>
    <row r="299" spans="1:26" ht="15.75" customHeight="1">
      <c r="A299" s="4"/>
      <c r="B299" s="4"/>
      <c r="C299" s="4"/>
      <c r="D299" s="4"/>
      <c r="E299" s="4"/>
      <c r="F299" s="4"/>
      <c r="G299" s="4"/>
      <c r="H299" s="1"/>
      <c r="I299" s="4"/>
      <c r="J299" s="4"/>
      <c r="K299" s="4"/>
      <c r="L299" s="4"/>
      <c r="M299" s="4"/>
      <c r="N299" s="4"/>
      <c r="O299" s="4"/>
      <c r="P299" s="4"/>
      <c r="Q299" s="4"/>
      <c r="R299" s="4"/>
      <c r="S299" s="4"/>
      <c r="T299" s="4"/>
      <c r="U299" s="4"/>
      <c r="V299" s="4"/>
      <c r="W299" s="4"/>
      <c r="X299" s="4"/>
      <c r="Y299" s="4"/>
      <c r="Z299" s="4"/>
    </row>
    <row r="300" spans="1:26" ht="15.75" customHeight="1">
      <c r="A300" s="4"/>
      <c r="B300" s="4"/>
      <c r="C300" s="4"/>
      <c r="D300" s="4"/>
      <c r="E300" s="4"/>
      <c r="F300" s="4"/>
      <c r="G300" s="4"/>
      <c r="H300" s="1"/>
      <c r="I300" s="4"/>
      <c r="J300" s="4"/>
      <c r="K300" s="4"/>
      <c r="L300" s="4"/>
      <c r="M300" s="4"/>
      <c r="N300" s="4"/>
      <c r="O300" s="4"/>
      <c r="P300" s="4"/>
      <c r="Q300" s="4"/>
      <c r="R300" s="4"/>
      <c r="S300" s="4"/>
      <c r="T300" s="4"/>
      <c r="U300" s="4"/>
      <c r="V300" s="4"/>
      <c r="W300" s="4"/>
      <c r="X300" s="4"/>
      <c r="Y300" s="4"/>
      <c r="Z300" s="4"/>
    </row>
    <row r="301" spans="1:26" ht="15.75" customHeight="1">
      <c r="A301" s="4"/>
      <c r="B301" s="4"/>
      <c r="C301" s="4"/>
      <c r="D301" s="4"/>
      <c r="E301" s="4"/>
      <c r="F301" s="4"/>
      <c r="G301" s="4"/>
      <c r="H301" s="1"/>
      <c r="I301" s="4"/>
      <c r="J301" s="4"/>
      <c r="K301" s="4"/>
      <c r="L301" s="4"/>
      <c r="M301" s="4"/>
      <c r="N301" s="4"/>
      <c r="O301" s="4"/>
      <c r="P301" s="4"/>
      <c r="Q301" s="4"/>
      <c r="R301" s="4"/>
      <c r="S301" s="4"/>
      <c r="T301" s="4"/>
      <c r="U301" s="4"/>
      <c r="V301" s="4"/>
      <c r="W301" s="4"/>
      <c r="X301" s="4"/>
      <c r="Y301" s="4"/>
      <c r="Z301" s="4"/>
    </row>
    <row r="302" spans="1:26" ht="15.75" customHeight="1">
      <c r="A302" s="4"/>
      <c r="B302" s="4"/>
      <c r="C302" s="4"/>
      <c r="D302" s="4"/>
      <c r="E302" s="4"/>
      <c r="F302" s="4"/>
      <c r="G302" s="4"/>
      <c r="H302" s="1"/>
      <c r="I302" s="4"/>
      <c r="J302" s="4"/>
      <c r="K302" s="4"/>
      <c r="L302" s="4"/>
      <c r="M302" s="4"/>
      <c r="N302" s="4"/>
      <c r="O302" s="4"/>
      <c r="P302" s="4"/>
      <c r="Q302" s="4"/>
      <c r="R302" s="4"/>
      <c r="S302" s="4"/>
      <c r="T302" s="4"/>
      <c r="U302" s="4"/>
      <c r="V302" s="4"/>
      <c r="W302" s="4"/>
      <c r="X302" s="4"/>
      <c r="Y302" s="4"/>
      <c r="Z302" s="4"/>
    </row>
    <row r="303" spans="1:26" ht="15.75" customHeight="1">
      <c r="A303" s="4"/>
      <c r="B303" s="4"/>
      <c r="C303" s="4"/>
      <c r="D303" s="4"/>
      <c r="E303" s="4"/>
      <c r="F303" s="4"/>
      <c r="G303" s="4"/>
      <c r="H303" s="1"/>
      <c r="I303" s="4"/>
      <c r="J303" s="4"/>
      <c r="K303" s="4"/>
      <c r="L303" s="4"/>
      <c r="M303" s="4"/>
      <c r="N303" s="4"/>
      <c r="O303" s="4"/>
      <c r="P303" s="4"/>
      <c r="Q303" s="4"/>
      <c r="R303" s="4"/>
      <c r="S303" s="4"/>
      <c r="T303" s="4"/>
      <c r="U303" s="4"/>
      <c r="V303" s="4"/>
      <c r="W303" s="4"/>
      <c r="X303" s="4"/>
      <c r="Y303" s="4"/>
      <c r="Z303" s="4"/>
    </row>
    <row r="304" spans="1:26" ht="15.75" customHeight="1">
      <c r="A304" s="4"/>
      <c r="B304" s="4"/>
      <c r="C304" s="4"/>
      <c r="D304" s="4"/>
      <c r="E304" s="4"/>
      <c r="F304" s="4"/>
      <c r="G304" s="4"/>
      <c r="H304" s="1"/>
      <c r="I304" s="4"/>
      <c r="J304" s="4"/>
      <c r="K304" s="4"/>
      <c r="L304" s="4"/>
      <c r="M304" s="4"/>
      <c r="N304" s="4"/>
      <c r="O304" s="4"/>
      <c r="P304" s="4"/>
      <c r="Q304" s="4"/>
      <c r="R304" s="4"/>
      <c r="S304" s="4"/>
      <c r="T304" s="4"/>
      <c r="U304" s="4"/>
      <c r="V304" s="4"/>
      <c r="W304" s="4"/>
      <c r="X304" s="4"/>
      <c r="Y304" s="4"/>
      <c r="Z304" s="4"/>
    </row>
    <row r="305" spans="1:26" ht="15.75" customHeight="1">
      <c r="A305" s="4"/>
      <c r="B305" s="4"/>
      <c r="C305" s="4"/>
      <c r="D305" s="4"/>
      <c r="E305" s="4"/>
      <c r="F305" s="4"/>
      <c r="G305" s="4"/>
      <c r="H305" s="1"/>
      <c r="I305" s="4"/>
      <c r="J305" s="4"/>
      <c r="K305" s="4"/>
      <c r="L305" s="4"/>
      <c r="M305" s="4"/>
      <c r="N305" s="4"/>
      <c r="O305" s="4"/>
      <c r="P305" s="4"/>
      <c r="Q305" s="4"/>
      <c r="R305" s="4"/>
      <c r="S305" s="4"/>
      <c r="T305" s="4"/>
      <c r="U305" s="4"/>
      <c r="V305" s="4"/>
      <c r="W305" s="4"/>
      <c r="X305" s="4"/>
      <c r="Y305" s="4"/>
      <c r="Z305" s="4"/>
    </row>
    <row r="306" spans="1:26" ht="15.75" customHeight="1">
      <c r="A306" s="4"/>
      <c r="B306" s="4"/>
      <c r="C306" s="4"/>
      <c r="D306" s="4"/>
      <c r="E306" s="4"/>
      <c r="F306" s="4"/>
      <c r="G306" s="4"/>
      <c r="H306" s="1"/>
      <c r="I306" s="4"/>
      <c r="J306" s="4"/>
      <c r="K306" s="4"/>
      <c r="L306" s="4"/>
      <c r="M306" s="4"/>
      <c r="N306" s="4"/>
      <c r="O306" s="4"/>
      <c r="P306" s="4"/>
      <c r="Q306" s="4"/>
      <c r="R306" s="4"/>
      <c r="S306" s="4"/>
      <c r="T306" s="4"/>
      <c r="U306" s="4"/>
      <c r="V306" s="4"/>
      <c r="W306" s="4"/>
      <c r="X306" s="4"/>
      <c r="Y306" s="4"/>
      <c r="Z306" s="4"/>
    </row>
    <row r="307" spans="1:26" ht="15.75" customHeight="1">
      <c r="A307" s="4"/>
      <c r="B307" s="4"/>
      <c r="C307" s="4"/>
      <c r="D307" s="4"/>
      <c r="E307" s="4"/>
      <c r="F307" s="4"/>
      <c r="G307" s="4"/>
      <c r="H307" s="1"/>
      <c r="I307" s="4"/>
      <c r="J307" s="4"/>
      <c r="K307" s="4"/>
      <c r="L307" s="4"/>
      <c r="M307" s="4"/>
      <c r="N307" s="4"/>
      <c r="O307" s="4"/>
      <c r="P307" s="4"/>
      <c r="Q307" s="4"/>
      <c r="R307" s="4"/>
      <c r="S307" s="4"/>
      <c r="T307" s="4"/>
      <c r="U307" s="4"/>
      <c r="V307" s="4"/>
      <c r="W307" s="4"/>
      <c r="X307" s="4"/>
      <c r="Y307" s="4"/>
      <c r="Z307" s="4"/>
    </row>
    <row r="308" spans="1:26" ht="15.75" customHeight="1">
      <c r="A308" s="4"/>
      <c r="B308" s="4"/>
      <c r="C308" s="4"/>
      <c r="D308" s="4"/>
      <c r="E308" s="4"/>
      <c r="F308" s="4"/>
      <c r="G308" s="4"/>
      <c r="H308" s="1"/>
      <c r="I308" s="4"/>
      <c r="J308" s="4"/>
      <c r="K308" s="4"/>
      <c r="L308" s="4"/>
      <c r="M308" s="4"/>
      <c r="N308" s="4"/>
      <c r="O308" s="4"/>
      <c r="P308" s="4"/>
      <c r="Q308" s="4"/>
      <c r="R308" s="4"/>
      <c r="S308" s="4"/>
      <c r="T308" s="4"/>
      <c r="U308" s="4"/>
      <c r="V308" s="4"/>
      <c r="W308" s="4"/>
      <c r="X308" s="4"/>
      <c r="Y308" s="4"/>
      <c r="Z308" s="4"/>
    </row>
    <row r="309" spans="1:26" ht="15.75" customHeight="1">
      <c r="A309" s="4"/>
      <c r="B309" s="4"/>
      <c r="C309" s="4"/>
      <c r="D309" s="4"/>
      <c r="E309" s="4"/>
      <c r="F309" s="4"/>
      <c r="G309" s="4"/>
      <c r="H309" s="1"/>
      <c r="I309" s="4"/>
      <c r="J309" s="4"/>
      <c r="K309" s="4"/>
      <c r="L309" s="4"/>
      <c r="M309" s="4"/>
      <c r="N309" s="4"/>
      <c r="O309" s="4"/>
      <c r="P309" s="4"/>
      <c r="Q309" s="4"/>
      <c r="R309" s="4"/>
      <c r="S309" s="4"/>
      <c r="T309" s="4"/>
      <c r="U309" s="4"/>
      <c r="V309" s="4"/>
      <c r="W309" s="4"/>
      <c r="X309" s="4"/>
      <c r="Y309" s="4"/>
      <c r="Z309" s="4"/>
    </row>
    <row r="310" spans="1:26" ht="15.75" customHeight="1">
      <c r="A310" s="4"/>
      <c r="B310" s="4"/>
      <c r="C310" s="4"/>
      <c r="D310" s="4"/>
      <c r="E310" s="4"/>
      <c r="F310" s="4"/>
      <c r="G310" s="4"/>
      <c r="H310" s="1"/>
      <c r="I310" s="4"/>
      <c r="J310" s="4"/>
      <c r="K310" s="4"/>
      <c r="L310" s="4"/>
      <c r="M310" s="4"/>
      <c r="N310" s="4"/>
      <c r="O310" s="4"/>
      <c r="P310" s="4"/>
      <c r="Q310" s="4"/>
      <c r="R310" s="4"/>
      <c r="S310" s="4"/>
      <c r="T310" s="4"/>
      <c r="U310" s="4"/>
      <c r="V310" s="4"/>
      <c r="W310" s="4"/>
      <c r="X310" s="4"/>
      <c r="Y310" s="4"/>
      <c r="Z310" s="4"/>
    </row>
    <row r="311" spans="1:26" ht="15.75" customHeight="1">
      <c r="A311" s="4"/>
      <c r="B311" s="4"/>
      <c r="C311" s="4"/>
      <c r="D311" s="4"/>
      <c r="E311" s="4"/>
      <c r="F311" s="4"/>
      <c r="G311" s="4"/>
      <c r="H311" s="1"/>
      <c r="I311" s="4"/>
      <c r="J311" s="4"/>
      <c r="K311" s="4"/>
      <c r="L311" s="4"/>
      <c r="M311" s="4"/>
      <c r="N311" s="4"/>
      <c r="O311" s="4"/>
      <c r="P311" s="4"/>
      <c r="Q311" s="4"/>
      <c r="R311" s="4"/>
      <c r="S311" s="4"/>
      <c r="T311" s="4"/>
      <c r="U311" s="4"/>
      <c r="V311" s="4"/>
      <c r="W311" s="4"/>
      <c r="X311" s="4"/>
      <c r="Y311" s="4"/>
      <c r="Z311" s="4"/>
    </row>
    <row r="312" spans="1:26" ht="15.75" customHeight="1">
      <c r="A312" s="4"/>
      <c r="B312" s="4"/>
      <c r="C312" s="4"/>
      <c r="D312" s="4"/>
      <c r="E312" s="4"/>
      <c r="F312" s="4"/>
      <c r="G312" s="4"/>
      <c r="H312" s="1"/>
      <c r="I312" s="4"/>
      <c r="J312" s="4"/>
      <c r="K312" s="4"/>
      <c r="L312" s="4"/>
      <c r="M312" s="4"/>
      <c r="N312" s="4"/>
      <c r="O312" s="4"/>
      <c r="P312" s="4"/>
      <c r="Q312" s="4"/>
      <c r="R312" s="4"/>
      <c r="S312" s="4"/>
      <c r="T312" s="4"/>
      <c r="U312" s="4"/>
      <c r="V312" s="4"/>
      <c r="W312" s="4"/>
      <c r="X312" s="4"/>
      <c r="Y312" s="4"/>
      <c r="Z312" s="4"/>
    </row>
    <row r="313" spans="1:26" ht="15.75" customHeight="1">
      <c r="A313" s="4"/>
      <c r="B313" s="4"/>
      <c r="C313" s="4"/>
      <c r="D313" s="4"/>
      <c r="E313" s="4"/>
      <c r="F313" s="4"/>
      <c r="G313" s="4"/>
      <c r="H313" s="1"/>
      <c r="I313" s="4"/>
      <c r="J313" s="4"/>
      <c r="K313" s="4"/>
      <c r="L313" s="4"/>
      <c r="M313" s="4"/>
      <c r="N313" s="4"/>
      <c r="O313" s="4"/>
      <c r="P313" s="4"/>
      <c r="Q313" s="4"/>
      <c r="R313" s="4"/>
      <c r="S313" s="4"/>
      <c r="T313" s="4"/>
      <c r="U313" s="4"/>
      <c r="V313" s="4"/>
      <c r="W313" s="4"/>
      <c r="X313" s="4"/>
      <c r="Y313" s="4"/>
      <c r="Z313" s="4"/>
    </row>
    <row r="314" spans="1:26" ht="15.75" customHeight="1">
      <c r="A314" s="4"/>
      <c r="B314" s="4"/>
      <c r="C314" s="4"/>
      <c r="D314" s="4"/>
      <c r="E314" s="4"/>
      <c r="F314" s="4"/>
      <c r="G314" s="4"/>
      <c r="H314" s="1"/>
      <c r="I314" s="4"/>
      <c r="J314" s="4"/>
      <c r="K314" s="4"/>
      <c r="L314" s="4"/>
      <c r="M314" s="4"/>
      <c r="N314" s="4"/>
      <c r="O314" s="4"/>
      <c r="P314" s="4"/>
      <c r="Q314" s="4"/>
      <c r="R314" s="4"/>
      <c r="S314" s="4"/>
      <c r="T314" s="4"/>
      <c r="U314" s="4"/>
      <c r="V314" s="4"/>
      <c r="W314" s="4"/>
      <c r="X314" s="4"/>
      <c r="Y314" s="4"/>
      <c r="Z314" s="4"/>
    </row>
    <row r="315" spans="1:26" ht="15.75" customHeight="1">
      <c r="A315" s="4"/>
      <c r="B315" s="4"/>
      <c r="C315" s="4"/>
      <c r="D315" s="4"/>
      <c r="E315" s="4"/>
      <c r="F315" s="4"/>
      <c r="G315" s="4"/>
      <c r="H315" s="1"/>
      <c r="I315" s="4"/>
      <c r="J315" s="4"/>
      <c r="K315" s="4"/>
      <c r="L315" s="4"/>
      <c r="M315" s="4"/>
      <c r="N315" s="4"/>
      <c r="O315" s="4"/>
      <c r="P315" s="4"/>
      <c r="Q315" s="4"/>
      <c r="R315" s="4"/>
      <c r="S315" s="4"/>
      <c r="T315" s="4"/>
      <c r="U315" s="4"/>
      <c r="V315" s="4"/>
      <c r="W315" s="4"/>
      <c r="X315" s="4"/>
      <c r="Y315" s="4"/>
      <c r="Z315" s="4"/>
    </row>
    <row r="316" spans="1:26" ht="15.75" customHeight="1">
      <c r="A316" s="4"/>
      <c r="B316" s="4"/>
      <c r="C316" s="4"/>
      <c r="D316" s="4"/>
      <c r="E316" s="4"/>
      <c r="F316" s="4"/>
      <c r="G316" s="4"/>
      <c r="H316" s="1"/>
      <c r="I316" s="4"/>
      <c r="J316" s="4"/>
      <c r="K316" s="4"/>
      <c r="L316" s="4"/>
      <c r="M316" s="4"/>
      <c r="N316" s="4"/>
      <c r="O316" s="4"/>
      <c r="P316" s="4"/>
      <c r="Q316" s="4"/>
      <c r="R316" s="4"/>
      <c r="S316" s="4"/>
      <c r="T316" s="4"/>
      <c r="U316" s="4"/>
      <c r="V316" s="4"/>
      <c r="W316" s="4"/>
      <c r="X316" s="4"/>
      <c r="Y316" s="4"/>
      <c r="Z316" s="4"/>
    </row>
    <row r="317" spans="1:26" ht="15.75" customHeight="1">
      <c r="A317" s="4"/>
      <c r="B317" s="4"/>
      <c r="C317" s="4"/>
      <c r="D317" s="4"/>
      <c r="E317" s="4"/>
      <c r="F317" s="4"/>
      <c r="G317" s="4"/>
      <c r="H317" s="1"/>
      <c r="I317" s="4"/>
      <c r="J317" s="4"/>
      <c r="K317" s="4"/>
      <c r="L317" s="4"/>
      <c r="M317" s="4"/>
      <c r="N317" s="4"/>
      <c r="O317" s="4"/>
      <c r="P317" s="4"/>
      <c r="Q317" s="4"/>
      <c r="R317" s="4"/>
      <c r="S317" s="4"/>
      <c r="T317" s="4"/>
      <c r="U317" s="4"/>
      <c r="V317" s="4"/>
      <c r="W317" s="4"/>
      <c r="X317" s="4"/>
      <c r="Y317" s="4"/>
      <c r="Z317" s="4"/>
    </row>
    <row r="318" spans="1:26" ht="15.75" customHeight="1">
      <c r="A318" s="4"/>
      <c r="B318" s="4"/>
      <c r="C318" s="4"/>
      <c r="D318" s="4"/>
      <c r="E318" s="4"/>
      <c r="F318" s="4"/>
      <c r="G318" s="4"/>
      <c r="H318" s="1"/>
      <c r="I318" s="4"/>
      <c r="J318" s="4"/>
      <c r="K318" s="4"/>
      <c r="L318" s="4"/>
      <c r="M318" s="4"/>
      <c r="N318" s="4"/>
      <c r="O318" s="4"/>
      <c r="P318" s="4"/>
      <c r="Q318" s="4"/>
      <c r="R318" s="4"/>
      <c r="S318" s="4"/>
      <c r="T318" s="4"/>
      <c r="U318" s="4"/>
      <c r="V318" s="4"/>
      <c r="W318" s="4"/>
      <c r="X318" s="4"/>
      <c r="Y318" s="4"/>
      <c r="Z318" s="4"/>
    </row>
    <row r="319" spans="1:26" ht="15.75" customHeight="1">
      <c r="A319" s="4"/>
      <c r="B319" s="4"/>
      <c r="C319" s="4"/>
      <c r="D319" s="4"/>
      <c r="E319" s="4"/>
      <c r="F319" s="4"/>
      <c r="G319" s="4"/>
      <c r="H319" s="1"/>
      <c r="I319" s="4"/>
      <c r="J319" s="4"/>
      <c r="K319" s="4"/>
      <c r="L319" s="4"/>
      <c r="M319" s="4"/>
      <c r="N319" s="4"/>
      <c r="O319" s="4"/>
      <c r="P319" s="4"/>
      <c r="Q319" s="4"/>
      <c r="R319" s="4"/>
      <c r="S319" s="4"/>
      <c r="T319" s="4"/>
      <c r="U319" s="4"/>
      <c r="V319" s="4"/>
      <c r="W319" s="4"/>
      <c r="X319" s="4"/>
      <c r="Y319" s="4"/>
      <c r="Z319" s="4"/>
    </row>
    <row r="320" spans="1:26" ht="15.75" customHeight="1">
      <c r="A320" s="4"/>
      <c r="B320" s="4"/>
      <c r="C320" s="4"/>
      <c r="D320" s="4"/>
      <c r="E320" s="4"/>
      <c r="F320" s="4"/>
      <c r="G320" s="4"/>
      <c r="H320" s="1"/>
      <c r="I320" s="4"/>
      <c r="J320" s="4"/>
      <c r="K320" s="4"/>
      <c r="L320" s="4"/>
      <c r="M320" s="4"/>
      <c r="N320" s="4"/>
      <c r="O320" s="4"/>
      <c r="P320" s="4"/>
      <c r="Q320" s="4"/>
      <c r="R320" s="4"/>
      <c r="S320" s="4"/>
      <c r="T320" s="4"/>
      <c r="U320" s="4"/>
      <c r="V320" s="4"/>
      <c r="W320" s="4"/>
      <c r="X320" s="4"/>
      <c r="Y320" s="4"/>
      <c r="Z320" s="4"/>
    </row>
    <row r="321" spans="1:26" ht="15.75" customHeight="1">
      <c r="A321" s="4"/>
      <c r="B321" s="4"/>
      <c r="C321" s="4"/>
      <c r="D321" s="4"/>
      <c r="E321" s="4"/>
      <c r="F321" s="4"/>
      <c r="G321" s="4"/>
      <c r="H321" s="1"/>
      <c r="I321" s="4"/>
      <c r="J321" s="4"/>
      <c r="K321" s="4"/>
      <c r="L321" s="4"/>
      <c r="M321" s="4"/>
      <c r="N321" s="4"/>
      <c r="O321" s="4"/>
      <c r="P321" s="4"/>
      <c r="Q321" s="4"/>
      <c r="R321" s="4"/>
      <c r="S321" s="4"/>
      <c r="T321" s="4"/>
      <c r="U321" s="4"/>
      <c r="V321" s="4"/>
      <c r="W321" s="4"/>
      <c r="X321" s="4"/>
      <c r="Y321" s="4"/>
      <c r="Z321" s="4"/>
    </row>
    <row r="322" spans="1:26" ht="15.75" customHeight="1">
      <c r="A322" s="4"/>
      <c r="B322" s="4"/>
      <c r="C322" s="4"/>
      <c r="D322" s="4"/>
      <c r="E322" s="4"/>
      <c r="F322" s="4"/>
      <c r="G322" s="4"/>
      <c r="H322" s="1"/>
      <c r="I322" s="4"/>
      <c r="J322" s="4"/>
      <c r="K322" s="4"/>
      <c r="L322" s="4"/>
      <c r="M322" s="4"/>
      <c r="N322" s="4"/>
      <c r="O322" s="4"/>
      <c r="P322" s="4"/>
      <c r="Q322" s="4"/>
      <c r="R322" s="4"/>
      <c r="S322" s="4"/>
      <c r="T322" s="4"/>
      <c r="U322" s="4"/>
      <c r="V322" s="4"/>
      <c r="W322" s="4"/>
      <c r="X322" s="4"/>
      <c r="Y322" s="4"/>
      <c r="Z322" s="4"/>
    </row>
    <row r="323" spans="1:26" ht="15.75" customHeight="1">
      <c r="A323" s="4"/>
      <c r="B323" s="4"/>
      <c r="C323" s="4"/>
      <c r="D323" s="4"/>
      <c r="E323" s="4"/>
      <c r="F323" s="4"/>
      <c r="G323" s="4"/>
      <c r="H323" s="1"/>
      <c r="I323" s="4"/>
      <c r="J323" s="4"/>
      <c r="K323" s="4"/>
      <c r="L323" s="4"/>
      <c r="M323" s="4"/>
      <c r="N323" s="4"/>
      <c r="O323" s="4"/>
      <c r="P323" s="4"/>
      <c r="Q323" s="4"/>
      <c r="R323" s="4"/>
      <c r="S323" s="4"/>
      <c r="T323" s="4"/>
      <c r="U323" s="4"/>
      <c r="V323" s="4"/>
      <c r="W323" s="4"/>
      <c r="X323" s="4"/>
      <c r="Y323" s="4"/>
      <c r="Z323" s="4"/>
    </row>
    <row r="324" spans="1:26" ht="15.75" customHeight="1">
      <c r="A324" s="4"/>
      <c r="B324" s="4"/>
      <c r="C324" s="4"/>
      <c r="D324" s="4"/>
      <c r="E324" s="4"/>
      <c r="F324" s="4"/>
      <c r="G324" s="4"/>
      <c r="H324" s="1"/>
      <c r="I324" s="4"/>
      <c r="J324" s="4"/>
      <c r="K324" s="4"/>
      <c r="L324" s="4"/>
      <c r="M324" s="4"/>
      <c r="N324" s="4"/>
      <c r="O324" s="4"/>
      <c r="P324" s="4"/>
      <c r="Q324" s="4"/>
      <c r="R324" s="4"/>
      <c r="S324" s="4"/>
      <c r="T324" s="4"/>
      <c r="U324" s="4"/>
      <c r="V324" s="4"/>
      <c r="W324" s="4"/>
      <c r="X324" s="4"/>
      <c r="Y324" s="4"/>
      <c r="Z324" s="4"/>
    </row>
    <row r="325" spans="1:26" ht="15.75" customHeight="1">
      <c r="A325" s="4"/>
      <c r="B325" s="4"/>
      <c r="C325" s="4"/>
      <c r="D325" s="4"/>
      <c r="E325" s="4"/>
      <c r="F325" s="4"/>
      <c r="G325" s="4"/>
      <c r="H325" s="1"/>
      <c r="I325" s="4"/>
      <c r="J325" s="4"/>
      <c r="K325" s="4"/>
      <c r="L325" s="4"/>
      <c r="M325" s="4"/>
      <c r="N325" s="4"/>
      <c r="O325" s="4"/>
      <c r="P325" s="4"/>
      <c r="Q325" s="4"/>
      <c r="R325" s="4"/>
      <c r="S325" s="4"/>
      <c r="T325" s="4"/>
      <c r="U325" s="4"/>
      <c r="V325" s="4"/>
      <c r="W325" s="4"/>
      <c r="X325" s="4"/>
      <c r="Y325" s="4"/>
      <c r="Z325" s="4"/>
    </row>
    <row r="326" spans="1:26" ht="15.75" customHeight="1">
      <c r="A326" s="4"/>
      <c r="B326" s="4"/>
      <c r="C326" s="4"/>
      <c r="D326" s="4"/>
      <c r="E326" s="4"/>
      <c r="F326" s="4"/>
      <c r="G326" s="4"/>
      <c r="H326" s="1"/>
      <c r="I326" s="4"/>
      <c r="J326" s="4"/>
      <c r="K326" s="4"/>
      <c r="L326" s="4"/>
      <c r="M326" s="4"/>
      <c r="N326" s="4"/>
      <c r="O326" s="4"/>
      <c r="P326" s="4"/>
      <c r="Q326" s="4"/>
      <c r="R326" s="4"/>
      <c r="S326" s="4"/>
      <c r="T326" s="4"/>
      <c r="U326" s="4"/>
      <c r="V326" s="4"/>
      <c r="W326" s="4"/>
      <c r="X326" s="4"/>
      <c r="Y326" s="4"/>
      <c r="Z326" s="4"/>
    </row>
    <row r="327" spans="1:26" ht="15.75" customHeight="1">
      <c r="A327" s="4"/>
      <c r="B327" s="4"/>
      <c r="C327" s="4"/>
      <c r="D327" s="4"/>
      <c r="E327" s="4"/>
      <c r="F327" s="4"/>
      <c r="G327" s="4"/>
      <c r="H327" s="1"/>
      <c r="I327" s="4"/>
      <c r="J327" s="4"/>
      <c r="K327" s="4"/>
      <c r="L327" s="4"/>
      <c r="M327" s="4"/>
      <c r="N327" s="4"/>
      <c r="O327" s="4"/>
      <c r="P327" s="4"/>
      <c r="Q327" s="4"/>
      <c r="R327" s="4"/>
      <c r="S327" s="4"/>
      <c r="T327" s="4"/>
      <c r="U327" s="4"/>
      <c r="V327" s="4"/>
      <c r="W327" s="4"/>
      <c r="X327" s="4"/>
      <c r="Y327" s="4"/>
      <c r="Z327" s="4"/>
    </row>
    <row r="328" spans="1:26" ht="15.75" customHeight="1">
      <c r="A328" s="4"/>
      <c r="B328" s="4"/>
      <c r="C328" s="4"/>
      <c r="D328" s="4"/>
      <c r="E328" s="4"/>
      <c r="F328" s="4"/>
      <c r="G328" s="4"/>
      <c r="H328" s="1"/>
      <c r="I328" s="4"/>
      <c r="J328" s="4"/>
      <c r="K328" s="4"/>
      <c r="L328" s="4"/>
      <c r="M328" s="4"/>
      <c r="N328" s="4"/>
      <c r="O328" s="4"/>
      <c r="P328" s="4"/>
      <c r="Q328" s="4"/>
      <c r="R328" s="4"/>
      <c r="S328" s="4"/>
      <c r="T328" s="4"/>
      <c r="U328" s="4"/>
      <c r="V328" s="4"/>
      <c r="W328" s="4"/>
      <c r="X328" s="4"/>
      <c r="Y328" s="4"/>
      <c r="Z328" s="4"/>
    </row>
    <row r="329" spans="1:26" ht="15.75" customHeight="1">
      <c r="A329" s="4"/>
      <c r="B329" s="4"/>
      <c r="C329" s="4"/>
      <c r="D329" s="4"/>
      <c r="E329" s="4"/>
      <c r="F329" s="4"/>
      <c r="G329" s="4"/>
      <c r="H329" s="1"/>
      <c r="I329" s="4"/>
      <c r="J329" s="4"/>
      <c r="K329" s="4"/>
      <c r="L329" s="4"/>
      <c r="M329" s="4"/>
      <c r="N329" s="4"/>
      <c r="O329" s="4"/>
      <c r="P329" s="4"/>
      <c r="Q329" s="4"/>
      <c r="R329" s="4"/>
      <c r="S329" s="4"/>
      <c r="T329" s="4"/>
      <c r="U329" s="4"/>
      <c r="V329" s="4"/>
      <c r="W329" s="4"/>
      <c r="X329" s="4"/>
      <c r="Y329" s="4"/>
      <c r="Z329" s="4"/>
    </row>
    <row r="330" spans="1:26" ht="15.75" customHeight="1">
      <c r="A330" s="4"/>
      <c r="B330" s="4"/>
      <c r="C330" s="4"/>
      <c r="D330" s="4"/>
      <c r="E330" s="4"/>
      <c r="F330" s="4"/>
      <c r="G330" s="4"/>
      <c r="H330" s="1"/>
      <c r="I330" s="4"/>
      <c r="J330" s="4"/>
      <c r="K330" s="4"/>
      <c r="L330" s="4"/>
      <c r="M330" s="4"/>
      <c r="N330" s="4"/>
      <c r="O330" s="4"/>
      <c r="P330" s="4"/>
      <c r="Q330" s="4"/>
      <c r="R330" s="4"/>
      <c r="S330" s="4"/>
      <c r="T330" s="4"/>
      <c r="U330" s="4"/>
      <c r="V330" s="4"/>
      <c r="W330" s="4"/>
      <c r="X330" s="4"/>
      <c r="Y330" s="4"/>
      <c r="Z330" s="4"/>
    </row>
    <row r="331" spans="1:26" ht="15.75" customHeight="1">
      <c r="A331" s="4"/>
      <c r="B331" s="4"/>
      <c r="C331" s="4"/>
      <c r="D331" s="4"/>
      <c r="E331" s="4"/>
      <c r="F331" s="4"/>
      <c r="G331" s="4"/>
      <c r="H331" s="1"/>
      <c r="I331" s="4"/>
      <c r="J331" s="4"/>
      <c r="K331" s="4"/>
      <c r="L331" s="4"/>
      <c r="M331" s="4"/>
      <c r="N331" s="4"/>
      <c r="O331" s="4"/>
      <c r="P331" s="4"/>
      <c r="Q331" s="4"/>
      <c r="R331" s="4"/>
      <c r="S331" s="4"/>
      <c r="T331" s="4"/>
      <c r="U331" s="4"/>
      <c r="V331" s="4"/>
      <c r="W331" s="4"/>
      <c r="X331" s="4"/>
      <c r="Y331" s="4"/>
      <c r="Z331" s="4"/>
    </row>
    <row r="332" spans="1:26" ht="15.75" customHeight="1">
      <c r="A332" s="4"/>
      <c r="B332" s="4"/>
      <c r="C332" s="4"/>
      <c r="D332" s="4"/>
      <c r="E332" s="4"/>
      <c r="F332" s="4"/>
      <c r="G332" s="4"/>
      <c r="H332" s="1"/>
      <c r="I332" s="4"/>
      <c r="J332" s="4"/>
      <c r="K332" s="4"/>
      <c r="L332" s="4"/>
      <c r="M332" s="4"/>
      <c r="N332" s="4"/>
      <c r="O332" s="4"/>
      <c r="P332" s="4"/>
      <c r="Q332" s="4"/>
      <c r="R332" s="4"/>
      <c r="S332" s="4"/>
      <c r="T332" s="4"/>
      <c r="U332" s="4"/>
      <c r="V332" s="4"/>
      <c r="W332" s="4"/>
      <c r="X332" s="4"/>
      <c r="Y332" s="4"/>
      <c r="Z332" s="4"/>
    </row>
    <row r="333" spans="1:26" ht="15.75" customHeight="1">
      <c r="A333" s="4"/>
      <c r="B333" s="4"/>
      <c r="C333" s="4"/>
      <c r="D333" s="4"/>
      <c r="E333" s="4"/>
      <c r="F333" s="4"/>
      <c r="G333" s="4"/>
      <c r="H333" s="1"/>
      <c r="I333" s="4"/>
      <c r="J333" s="4"/>
      <c r="K333" s="4"/>
      <c r="L333" s="4"/>
      <c r="M333" s="4"/>
      <c r="N333" s="4"/>
      <c r="O333" s="4"/>
      <c r="P333" s="4"/>
      <c r="Q333" s="4"/>
      <c r="R333" s="4"/>
      <c r="S333" s="4"/>
      <c r="T333" s="4"/>
      <c r="U333" s="4"/>
      <c r="V333" s="4"/>
      <c r="W333" s="4"/>
      <c r="X333" s="4"/>
      <c r="Y333" s="4"/>
      <c r="Z333" s="4"/>
    </row>
    <row r="334" spans="1:26" ht="15.75" customHeight="1">
      <c r="A334" s="4"/>
      <c r="B334" s="4"/>
      <c r="C334" s="4"/>
      <c r="D334" s="4"/>
      <c r="E334" s="4"/>
      <c r="F334" s="4"/>
      <c r="G334" s="4"/>
      <c r="H334" s="1"/>
      <c r="I334" s="4"/>
      <c r="J334" s="4"/>
      <c r="K334" s="4"/>
      <c r="L334" s="4"/>
      <c r="M334" s="4"/>
      <c r="N334" s="4"/>
      <c r="O334" s="4"/>
      <c r="P334" s="4"/>
      <c r="Q334" s="4"/>
      <c r="R334" s="4"/>
      <c r="S334" s="4"/>
      <c r="T334" s="4"/>
      <c r="U334" s="4"/>
      <c r="V334" s="4"/>
      <c r="W334" s="4"/>
      <c r="X334" s="4"/>
      <c r="Y334" s="4"/>
      <c r="Z334" s="4"/>
    </row>
    <row r="335" spans="1:26" ht="15.75" customHeight="1">
      <c r="A335" s="4"/>
      <c r="B335" s="4"/>
      <c r="C335" s="4"/>
      <c r="D335" s="4"/>
      <c r="E335" s="4"/>
      <c r="F335" s="4"/>
      <c r="G335" s="4"/>
      <c r="H335" s="1"/>
      <c r="I335" s="4"/>
      <c r="J335" s="4"/>
      <c r="K335" s="4"/>
      <c r="L335" s="4"/>
      <c r="M335" s="4"/>
      <c r="N335" s="4"/>
      <c r="O335" s="4"/>
      <c r="P335" s="4"/>
      <c r="Q335" s="4"/>
      <c r="R335" s="4"/>
      <c r="S335" s="4"/>
      <c r="T335" s="4"/>
      <c r="U335" s="4"/>
      <c r="V335" s="4"/>
      <c r="W335" s="4"/>
      <c r="X335" s="4"/>
      <c r="Y335" s="4"/>
      <c r="Z335" s="4"/>
    </row>
    <row r="336" spans="1:26" ht="15.75" customHeight="1">
      <c r="A336" s="4"/>
      <c r="B336" s="4"/>
      <c r="C336" s="4"/>
      <c r="D336" s="4"/>
      <c r="E336" s="4"/>
      <c r="F336" s="4"/>
      <c r="G336" s="4"/>
      <c r="H336" s="1"/>
      <c r="I336" s="4"/>
      <c r="J336" s="4"/>
      <c r="K336" s="4"/>
      <c r="L336" s="4"/>
      <c r="M336" s="4"/>
      <c r="N336" s="4"/>
      <c r="O336" s="4"/>
      <c r="P336" s="4"/>
      <c r="Q336" s="4"/>
      <c r="R336" s="4"/>
      <c r="S336" s="4"/>
      <c r="T336" s="4"/>
      <c r="U336" s="4"/>
      <c r="V336" s="4"/>
      <c r="W336" s="4"/>
      <c r="X336" s="4"/>
      <c r="Y336" s="4"/>
      <c r="Z336" s="4"/>
    </row>
    <row r="337" spans="1:26" ht="15.75" customHeight="1">
      <c r="A337" s="4"/>
      <c r="B337" s="4"/>
      <c r="C337" s="4"/>
      <c r="D337" s="4"/>
      <c r="E337" s="4"/>
      <c r="F337" s="4"/>
      <c r="G337" s="4"/>
      <c r="H337" s="1"/>
      <c r="I337" s="4"/>
      <c r="J337" s="4"/>
      <c r="K337" s="4"/>
      <c r="L337" s="4"/>
      <c r="M337" s="4"/>
      <c r="N337" s="4"/>
      <c r="O337" s="4"/>
      <c r="P337" s="4"/>
      <c r="Q337" s="4"/>
      <c r="R337" s="4"/>
      <c r="S337" s="4"/>
      <c r="T337" s="4"/>
      <c r="U337" s="4"/>
      <c r="V337" s="4"/>
      <c r="W337" s="4"/>
      <c r="X337" s="4"/>
      <c r="Y337" s="4"/>
      <c r="Z337" s="4"/>
    </row>
    <row r="338" spans="1:26" ht="15.75" customHeight="1">
      <c r="A338" s="4"/>
      <c r="B338" s="4"/>
      <c r="C338" s="4"/>
      <c r="D338" s="4"/>
      <c r="E338" s="4"/>
      <c r="F338" s="4"/>
      <c r="G338" s="4"/>
      <c r="H338" s="1"/>
      <c r="I338" s="4"/>
      <c r="J338" s="4"/>
      <c r="K338" s="4"/>
      <c r="L338" s="4"/>
      <c r="M338" s="4"/>
      <c r="N338" s="4"/>
      <c r="O338" s="4"/>
      <c r="P338" s="4"/>
      <c r="Q338" s="4"/>
      <c r="R338" s="4"/>
      <c r="S338" s="4"/>
      <c r="T338" s="4"/>
      <c r="U338" s="4"/>
      <c r="V338" s="4"/>
      <c r="W338" s="4"/>
      <c r="X338" s="4"/>
      <c r="Y338" s="4"/>
      <c r="Z338" s="4"/>
    </row>
    <row r="339" spans="1:26" ht="15.75" customHeight="1">
      <c r="A339" s="4"/>
      <c r="B339" s="4"/>
      <c r="C339" s="4"/>
      <c r="D339" s="4"/>
      <c r="E339" s="4"/>
      <c r="F339" s="4"/>
      <c r="G339" s="4"/>
      <c r="H339" s="1"/>
      <c r="I339" s="4"/>
      <c r="J339" s="4"/>
      <c r="K339" s="4"/>
      <c r="L339" s="4"/>
      <c r="M339" s="4"/>
      <c r="N339" s="4"/>
      <c r="O339" s="4"/>
      <c r="P339" s="4"/>
      <c r="Q339" s="4"/>
      <c r="R339" s="4"/>
      <c r="S339" s="4"/>
      <c r="T339" s="4"/>
      <c r="U339" s="4"/>
      <c r="V339" s="4"/>
      <c r="W339" s="4"/>
      <c r="X339" s="4"/>
      <c r="Y339" s="4"/>
      <c r="Z339" s="4"/>
    </row>
    <row r="340" spans="1:26" ht="15.75" customHeight="1">
      <c r="A340" s="4"/>
      <c r="B340" s="4"/>
      <c r="C340" s="4"/>
      <c r="D340" s="4"/>
      <c r="E340" s="4"/>
      <c r="F340" s="4"/>
      <c r="G340" s="4"/>
      <c r="H340" s="1"/>
      <c r="I340" s="4"/>
      <c r="J340" s="4"/>
      <c r="K340" s="4"/>
      <c r="L340" s="4"/>
      <c r="M340" s="4"/>
      <c r="N340" s="4"/>
      <c r="O340" s="4"/>
      <c r="P340" s="4"/>
      <c r="Q340" s="4"/>
      <c r="R340" s="4"/>
      <c r="S340" s="4"/>
      <c r="T340" s="4"/>
      <c r="U340" s="4"/>
      <c r="V340" s="4"/>
      <c r="W340" s="4"/>
      <c r="X340" s="4"/>
      <c r="Y340" s="4"/>
      <c r="Z340" s="4"/>
    </row>
    <row r="341" spans="1:26" ht="15.75" customHeight="1">
      <c r="A341" s="4"/>
      <c r="B341" s="4"/>
      <c r="C341" s="4"/>
      <c r="D341" s="4"/>
      <c r="E341" s="4"/>
      <c r="F341" s="4"/>
      <c r="G341" s="4"/>
      <c r="H341" s="1"/>
      <c r="I341" s="4"/>
      <c r="J341" s="4"/>
      <c r="K341" s="4"/>
      <c r="L341" s="4"/>
      <c r="M341" s="4"/>
      <c r="N341" s="4"/>
      <c r="O341" s="4"/>
      <c r="P341" s="4"/>
      <c r="Q341" s="4"/>
      <c r="R341" s="4"/>
      <c r="S341" s="4"/>
      <c r="T341" s="4"/>
      <c r="U341" s="4"/>
      <c r="V341" s="4"/>
      <c r="W341" s="4"/>
      <c r="X341" s="4"/>
      <c r="Y341" s="4"/>
      <c r="Z341" s="4"/>
    </row>
    <row r="342" spans="1:26" ht="15.75" customHeight="1">
      <c r="A342" s="4"/>
      <c r="B342" s="4"/>
      <c r="C342" s="4"/>
      <c r="D342" s="4"/>
      <c r="E342" s="4"/>
      <c r="F342" s="4"/>
      <c r="G342" s="4"/>
      <c r="H342" s="1"/>
      <c r="I342" s="4"/>
      <c r="J342" s="4"/>
      <c r="K342" s="4"/>
      <c r="L342" s="4"/>
      <c r="M342" s="4"/>
      <c r="N342" s="4"/>
      <c r="O342" s="4"/>
      <c r="P342" s="4"/>
      <c r="Q342" s="4"/>
      <c r="R342" s="4"/>
      <c r="S342" s="4"/>
      <c r="T342" s="4"/>
      <c r="U342" s="4"/>
      <c r="V342" s="4"/>
      <c r="W342" s="4"/>
      <c r="X342" s="4"/>
      <c r="Y342" s="4"/>
      <c r="Z342" s="4"/>
    </row>
    <row r="343" spans="1:26" ht="15.75" customHeight="1">
      <c r="A343" s="4"/>
      <c r="B343" s="4"/>
      <c r="C343" s="4"/>
      <c r="D343" s="4"/>
      <c r="E343" s="4"/>
      <c r="F343" s="4"/>
      <c r="G343" s="4"/>
      <c r="H343" s="1"/>
      <c r="I343" s="4"/>
      <c r="J343" s="4"/>
      <c r="K343" s="4"/>
      <c r="L343" s="4"/>
      <c r="M343" s="4"/>
      <c r="N343" s="4"/>
      <c r="O343" s="4"/>
      <c r="P343" s="4"/>
      <c r="Q343" s="4"/>
      <c r="R343" s="4"/>
      <c r="S343" s="4"/>
      <c r="T343" s="4"/>
      <c r="U343" s="4"/>
      <c r="V343" s="4"/>
      <c r="W343" s="4"/>
      <c r="X343" s="4"/>
      <c r="Y343" s="4"/>
      <c r="Z343" s="4"/>
    </row>
    <row r="344" spans="1:26" ht="15.75" customHeight="1">
      <c r="A344" s="4"/>
      <c r="B344" s="4"/>
      <c r="C344" s="4"/>
      <c r="D344" s="4"/>
      <c r="E344" s="4"/>
      <c r="F344" s="4"/>
      <c r="G344" s="4"/>
      <c r="H344" s="1"/>
      <c r="I344" s="4"/>
      <c r="J344" s="4"/>
      <c r="K344" s="4"/>
      <c r="L344" s="4"/>
      <c r="M344" s="4"/>
      <c r="N344" s="4"/>
      <c r="O344" s="4"/>
      <c r="P344" s="4"/>
      <c r="Q344" s="4"/>
      <c r="R344" s="4"/>
      <c r="S344" s="4"/>
      <c r="T344" s="4"/>
      <c r="U344" s="4"/>
      <c r="V344" s="4"/>
      <c r="W344" s="4"/>
      <c r="X344" s="4"/>
      <c r="Y344" s="4"/>
      <c r="Z344" s="4"/>
    </row>
    <row r="345" spans="1:26" ht="15.75" customHeight="1">
      <c r="A345" s="4"/>
      <c r="B345" s="4"/>
      <c r="C345" s="4"/>
      <c r="D345" s="4"/>
      <c r="E345" s="4"/>
      <c r="F345" s="4"/>
      <c r="G345" s="4"/>
      <c r="H345" s="1"/>
      <c r="I345" s="4"/>
      <c r="J345" s="4"/>
      <c r="K345" s="4"/>
      <c r="L345" s="4"/>
      <c r="M345" s="4"/>
      <c r="N345" s="4"/>
      <c r="O345" s="4"/>
      <c r="P345" s="4"/>
      <c r="Q345" s="4"/>
      <c r="R345" s="4"/>
      <c r="S345" s="4"/>
      <c r="T345" s="4"/>
      <c r="U345" s="4"/>
      <c r="V345" s="4"/>
      <c r="W345" s="4"/>
      <c r="X345" s="4"/>
      <c r="Y345" s="4"/>
      <c r="Z345" s="4"/>
    </row>
    <row r="346" spans="1:26" ht="15.75" customHeight="1">
      <c r="A346" s="4"/>
      <c r="B346" s="4"/>
      <c r="C346" s="4"/>
      <c r="D346" s="4"/>
      <c r="E346" s="4"/>
      <c r="F346" s="4"/>
      <c r="G346" s="4"/>
      <c r="H346" s="1"/>
      <c r="I346" s="4"/>
      <c r="J346" s="4"/>
      <c r="K346" s="4"/>
      <c r="L346" s="4"/>
      <c r="M346" s="4"/>
      <c r="N346" s="4"/>
      <c r="O346" s="4"/>
      <c r="P346" s="4"/>
      <c r="Q346" s="4"/>
      <c r="R346" s="4"/>
      <c r="S346" s="4"/>
      <c r="T346" s="4"/>
      <c r="U346" s="4"/>
      <c r="V346" s="4"/>
      <c r="W346" s="4"/>
      <c r="X346" s="4"/>
      <c r="Y346" s="4"/>
      <c r="Z346" s="4"/>
    </row>
    <row r="347" spans="1:26" ht="15.75" customHeight="1">
      <c r="A347" s="4"/>
      <c r="B347" s="4"/>
      <c r="C347" s="4"/>
      <c r="D347" s="4"/>
      <c r="E347" s="4"/>
      <c r="F347" s="4"/>
      <c r="G347" s="4"/>
      <c r="H347" s="1"/>
      <c r="I347" s="4"/>
      <c r="J347" s="4"/>
      <c r="K347" s="4"/>
      <c r="L347" s="4"/>
      <c r="M347" s="4"/>
      <c r="N347" s="4"/>
      <c r="O347" s="4"/>
      <c r="P347" s="4"/>
      <c r="Q347" s="4"/>
      <c r="R347" s="4"/>
      <c r="S347" s="4"/>
      <c r="T347" s="4"/>
      <c r="U347" s="4"/>
      <c r="V347" s="4"/>
      <c r="W347" s="4"/>
      <c r="X347" s="4"/>
      <c r="Y347" s="4"/>
      <c r="Z347" s="4"/>
    </row>
    <row r="348" spans="1:26" ht="15.75" customHeight="1">
      <c r="A348" s="4"/>
      <c r="B348" s="4"/>
      <c r="C348" s="4"/>
      <c r="D348" s="4"/>
      <c r="E348" s="4"/>
      <c r="F348" s="4"/>
      <c r="G348" s="4"/>
      <c r="H348" s="1"/>
      <c r="I348" s="4"/>
      <c r="J348" s="4"/>
      <c r="K348" s="4"/>
      <c r="L348" s="4"/>
      <c r="M348" s="4"/>
      <c r="N348" s="4"/>
      <c r="O348" s="4"/>
      <c r="P348" s="4"/>
      <c r="Q348" s="4"/>
      <c r="R348" s="4"/>
      <c r="S348" s="4"/>
      <c r="T348" s="4"/>
      <c r="U348" s="4"/>
      <c r="V348" s="4"/>
      <c r="W348" s="4"/>
      <c r="X348" s="4"/>
      <c r="Y348" s="4"/>
      <c r="Z348" s="4"/>
    </row>
    <row r="349" spans="1:26" ht="15.75" customHeight="1">
      <c r="A349" s="4"/>
      <c r="B349" s="4"/>
      <c r="C349" s="4"/>
      <c r="D349" s="4"/>
      <c r="E349" s="4"/>
      <c r="F349" s="4"/>
      <c r="G349" s="4"/>
      <c r="H349" s="1"/>
      <c r="I349" s="4"/>
      <c r="J349" s="4"/>
      <c r="K349" s="4"/>
      <c r="L349" s="4"/>
      <c r="M349" s="4"/>
      <c r="N349" s="4"/>
      <c r="O349" s="4"/>
      <c r="P349" s="4"/>
      <c r="Q349" s="4"/>
      <c r="R349" s="4"/>
      <c r="S349" s="4"/>
      <c r="T349" s="4"/>
      <c r="U349" s="4"/>
      <c r="V349" s="4"/>
      <c r="W349" s="4"/>
      <c r="X349" s="4"/>
      <c r="Y349" s="4"/>
      <c r="Z349" s="4"/>
    </row>
    <row r="350" spans="1:26" ht="15.75" customHeight="1">
      <c r="A350" s="4"/>
      <c r="B350" s="4"/>
      <c r="C350" s="4"/>
      <c r="D350" s="4"/>
      <c r="E350" s="4"/>
      <c r="F350" s="4"/>
      <c r="G350" s="4"/>
      <c r="H350" s="1"/>
      <c r="I350" s="4"/>
      <c r="J350" s="4"/>
      <c r="K350" s="4"/>
      <c r="L350" s="4"/>
      <c r="M350" s="4"/>
      <c r="N350" s="4"/>
      <c r="O350" s="4"/>
      <c r="P350" s="4"/>
      <c r="Q350" s="4"/>
      <c r="R350" s="4"/>
      <c r="S350" s="4"/>
      <c r="T350" s="4"/>
      <c r="U350" s="4"/>
      <c r="V350" s="4"/>
      <c r="W350" s="4"/>
      <c r="X350" s="4"/>
      <c r="Y350" s="4"/>
      <c r="Z350" s="4"/>
    </row>
    <row r="351" spans="1:26" ht="15.75" customHeight="1">
      <c r="A351" s="4"/>
      <c r="B351" s="4"/>
      <c r="C351" s="4"/>
      <c r="D351" s="4"/>
      <c r="E351" s="4"/>
      <c r="F351" s="4"/>
      <c r="G351" s="4"/>
      <c r="H351" s="1"/>
      <c r="I351" s="4"/>
      <c r="J351" s="4"/>
      <c r="K351" s="4"/>
      <c r="L351" s="4"/>
      <c r="M351" s="4"/>
      <c r="N351" s="4"/>
      <c r="O351" s="4"/>
      <c r="P351" s="4"/>
      <c r="Q351" s="4"/>
      <c r="R351" s="4"/>
      <c r="S351" s="4"/>
      <c r="T351" s="4"/>
      <c r="U351" s="4"/>
      <c r="V351" s="4"/>
      <c r="W351" s="4"/>
      <c r="X351" s="4"/>
      <c r="Y351" s="4"/>
      <c r="Z351" s="4"/>
    </row>
    <row r="352" spans="1:26" ht="15.75" customHeight="1">
      <c r="A352" s="4"/>
      <c r="B352" s="4"/>
      <c r="C352" s="4"/>
      <c r="D352" s="4"/>
      <c r="E352" s="4"/>
      <c r="F352" s="4"/>
      <c r="G352" s="4"/>
      <c r="H352" s="1"/>
      <c r="I352" s="4"/>
      <c r="J352" s="4"/>
      <c r="K352" s="4"/>
      <c r="L352" s="4"/>
      <c r="M352" s="4"/>
      <c r="N352" s="4"/>
      <c r="O352" s="4"/>
      <c r="P352" s="4"/>
      <c r="Q352" s="4"/>
      <c r="R352" s="4"/>
      <c r="S352" s="4"/>
      <c r="T352" s="4"/>
      <c r="U352" s="4"/>
      <c r="V352" s="4"/>
      <c r="W352" s="4"/>
      <c r="X352" s="4"/>
      <c r="Y352" s="4"/>
      <c r="Z352" s="4"/>
    </row>
    <row r="353" spans="1:26" ht="15.75" customHeight="1">
      <c r="A353" s="4"/>
      <c r="B353" s="4"/>
      <c r="C353" s="4"/>
      <c r="D353" s="4"/>
      <c r="E353" s="4"/>
      <c r="F353" s="4"/>
      <c r="G353" s="4"/>
      <c r="H353" s="1"/>
      <c r="I353" s="4"/>
      <c r="J353" s="4"/>
      <c r="K353" s="4"/>
      <c r="L353" s="4"/>
      <c r="M353" s="4"/>
      <c r="N353" s="4"/>
      <c r="O353" s="4"/>
      <c r="P353" s="4"/>
      <c r="Q353" s="4"/>
      <c r="R353" s="4"/>
      <c r="S353" s="4"/>
      <c r="T353" s="4"/>
      <c r="U353" s="4"/>
      <c r="V353" s="4"/>
      <c r="W353" s="4"/>
      <c r="X353" s="4"/>
      <c r="Y353" s="4"/>
      <c r="Z353" s="4"/>
    </row>
    <row r="354" spans="1:26" ht="15.75" customHeight="1">
      <c r="A354" s="4"/>
      <c r="B354" s="4"/>
      <c r="C354" s="4"/>
      <c r="D354" s="4"/>
      <c r="E354" s="4"/>
      <c r="F354" s="4"/>
      <c r="G354" s="4"/>
      <c r="H354" s="1"/>
      <c r="I354" s="4"/>
      <c r="J354" s="4"/>
      <c r="K354" s="4"/>
      <c r="L354" s="4"/>
      <c r="M354" s="4"/>
      <c r="N354" s="4"/>
      <c r="O354" s="4"/>
      <c r="P354" s="4"/>
      <c r="Q354" s="4"/>
      <c r="R354" s="4"/>
      <c r="S354" s="4"/>
      <c r="T354" s="4"/>
      <c r="U354" s="4"/>
      <c r="V354" s="4"/>
      <c r="W354" s="4"/>
      <c r="X354" s="4"/>
      <c r="Y354" s="4"/>
      <c r="Z354" s="4"/>
    </row>
    <row r="355" spans="1:26" ht="15.75" customHeight="1">
      <c r="A355" s="4"/>
      <c r="B355" s="4"/>
      <c r="C355" s="4"/>
      <c r="D355" s="4"/>
      <c r="E355" s="4"/>
      <c r="F355" s="4"/>
      <c r="G355" s="4"/>
      <c r="H355" s="1"/>
      <c r="I355" s="4"/>
      <c r="J355" s="4"/>
      <c r="K355" s="4"/>
      <c r="L355" s="4"/>
      <c r="M355" s="4"/>
      <c r="N355" s="4"/>
      <c r="O355" s="4"/>
      <c r="P355" s="4"/>
      <c r="Q355" s="4"/>
      <c r="R355" s="4"/>
      <c r="S355" s="4"/>
      <c r="T355" s="4"/>
      <c r="U355" s="4"/>
      <c r="V355" s="4"/>
      <c r="W355" s="4"/>
      <c r="X355" s="4"/>
      <c r="Y355" s="4"/>
      <c r="Z355" s="4"/>
    </row>
    <row r="356" spans="1:26" ht="15.75" customHeight="1">
      <c r="A356" s="4"/>
      <c r="B356" s="4"/>
      <c r="C356" s="4"/>
      <c r="D356" s="4"/>
      <c r="E356" s="4"/>
      <c r="F356" s="4"/>
      <c r="G356" s="4"/>
      <c r="H356" s="1"/>
      <c r="I356" s="4"/>
      <c r="J356" s="4"/>
      <c r="K356" s="4"/>
      <c r="L356" s="4"/>
      <c r="M356" s="4"/>
      <c r="N356" s="4"/>
      <c r="O356" s="4"/>
      <c r="P356" s="4"/>
      <c r="Q356" s="4"/>
      <c r="R356" s="4"/>
      <c r="S356" s="4"/>
      <c r="T356" s="4"/>
      <c r="U356" s="4"/>
      <c r="V356" s="4"/>
      <c r="W356" s="4"/>
      <c r="X356" s="4"/>
      <c r="Y356" s="4"/>
      <c r="Z356" s="4"/>
    </row>
    <row r="357" spans="1:26" ht="15.75" customHeight="1">
      <c r="A357" s="4"/>
      <c r="B357" s="4"/>
      <c r="C357" s="4"/>
      <c r="D357" s="4"/>
      <c r="E357" s="4"/>
      <c r="F357" s="4"/>
      <c r="G357" s="4"/>
      <c r="H357" s="1"/>
      <c r="I357" s="4"/>
      <c r="J357" s="4"/>
      <c r="K357" s="4"/>
      <c r="L357" s="4"/>
      <c r="M357" s="4"/>
      <c r="N357" s="4"/>
      <c r="O357" s="4"/>
      <c r="P357" s="4"/>
      <c r="Q357" s="4"/>
      <c r="R357" s="4"/>
      <c r="S357" s="4"/>
      <c r="T357" s="4"/>
      <c r="U357" s="4"/>
      <c r="V357" s="4"/>
      <c r="W357" s="4"/>
      <c r="X357" s="4"/>
      <c r="Y357" s="4"/>
      <c r="Z357" s="4"/>
    </row>
    <row r="358" spans="1:26" ht="15.75" customHeight="1">
      <c r="A358" s="4"/>
      <c r="B358" s="4"/>
      <c r="C358" s="4"/>
      <c r="D358" s="4"/>
      <c r="E358" s="4"/>
      <c r="F358" s="4"/>
      <c r="G358" s="4"/>
      <c r="H358" s="1"/>
      <c r="I358" s="4"/>
      <c r="J358" s="4"/>
      <c r="K358" s="4"/>
      <c r="L358" s="4"/>
      <c r="M358" s="4"/>
      <c r="N358" s="4"/>
      <c r="O358" s="4"/>
      <c r="P358" s="4"/>
      <c r="Q358" s="4"/>
      <c r="R358" s="4"/>
      <c r="S358" s="4"/>
      <c r="T358" s="4"/>
      <c r="U358" s="4"/>
      <c r="V358" s="4"/>
      <c r="W358" s="4"/>
      <c r="X358" s="4"/>
      <c r="Y358" s="4"/>
      <c r="Z358" s="4"/>
    </row>
    <row r="359" spans="1:26" ht="15.75" customHeight="1">
      <c r="A359" s="4"/>
      <c r="B359" s="4"/>
      <c r="C359" s="4"/>
      <c r="D359" s="4"/>
      <c r="E359" s="4"/>
      <c r="F359" s="4"/>
      <c r="G359" s="4"/>
      <c r="H359" s="1"/>
      <c r="I359" s="4"/>
      <c r="J359" s="4"/>
      <c r="K359" s="4"/>
      <c r="L359" s="4"/>
      <c r="M359" s="4"/>
      <c r="N359" s="4"/>
      <c r="O359" s="4"/>
      <c r="P359" s="4"/>
      <c r="Q359" s="4"/>
      <c r="R359" s="4"/>
      <c r="S359" s="4"/>
      <c r="T359" s="4"/>
      <c r="U359" s="4"/>
      <c r="V359" s="4"/>
      <c r="W359" s="4"/>
      <c r="X359" s="4"/>
      <c r="Y359" s="4"/>
      <c r="Z359" s="4"/>
    </row>
    <row r="360" spans="1:26" ht="15.75" customHeight="1">
      <c r="A360" s="4"/>
      <c r="B360" s="4"/>
      <c r="C360" s="4"/>
      <c r="D360" s="4"/>
      <c r="E360" s="4"/>
      <c r="F360" s="4"/>
      <c r="G360" s="4"/>
      <c r="H360" s="1"/>
      <c r="I360" s="4"/>
      <c r="J360" s="4"/>
      <c r="K360" s="4"/>
      <c r="L360" s="4"/>
      <c r="M360" s="4"/>
      <c r="N360" s="4"/>
      <c r="O360" s="4"/>
      <c r="P360" s="4"/>
      <c r="Q360" s="4"/>
      <c r="R360" s="4"/>
      <c r="S360" s="4"/>
      <c r="T360" s="4"/>
      <c r="U360" s="4"/>
      <c r="V360" s="4"/>
      <c r="W360" s="4"/>
      <c r="X360" s="4"/>
      <c r="Y360" s="4"/>
      <c r="Z360" s="4"/>
    </row>
    <row r="361" spans="1:26" ht="15.75" customHeight="1">
      <c r="A361" s="4"/>
      <c r="B361" s="4"/>
      <c r="C361" s="4"/>
      <c r="D361" s="4"/>
      <c r="E361" s="4"/>
      <c r="F361" s="4"/>
      <c r="G361" s="4"/>
      <c r="H361" s="1"/>
      <c r="I361" s="4"/>
      <c r="J361" s="4"/>
      <c r="K361" s="4"/>
      <c r="L361" s="4"/>
      <c r="M361" s="4"/>
      <c r="N361" s="4"/>
      <c r="O361" s="4"/>
      <c r="P361" s="4"/>
      <c r="Q361" s="4"/>
      <c r="R361" s="4"/>
      <c r="S361" s="4"/>
      <c r="T361" s="4"/>
      <c r="U361" s="4"/>
      <c r="V361" s="4"/>
      <c r="W361" s="4"/>
      <c r="X361" s="4"/>
      <c r="Y361" s="4"/>
      <c r="Z361" s="4"/>
    </row>
    <row r="362" spans="1:26" ht="15.75" customHeight="1">
      <c r="A362" s="4"/>
      <c r="B362" s="4"/>
      <c r="C362" s="4"/>
      <c r="D362" s="4"/>
      <c r="E362" s="4"/>
      <c r="F362" s="4"/>
      <c r="G362" s="4"/>
      <c r="H362" s="1"/>
      <c r="I362" s="4"/>
      <c r="J362" s="4"/>
      <c r="K362" s="4"/>
      <c r="L362" s="4"/>
      <c r="M362" s="4"/>
      <c r="N362" s="4"/>
      <c r="O362" s="4"/>
      <c r="P362" s="4"/>
      <c r="Q362" s="4"/>
      <c r="R362" s="4"/>
      <c r="S362" s="4"/>
      <c r="T362" s="4"/>
      <c r="U362" s="4"/>
      <c r="V362" s="4"/>
      <c r="W362" s="4"/>
      <c r="X362" s="4"/>
      <c r="Y362" s="4"/>
      <c r="Z362" s="4"/>
    </row>
    <row r="363" spans="1:26" ht="15.75" customHeight="1">
      <c r="A363" s="4"/>
      <c r="B363" s="4"/>
      <c r="C363" s="4"/>
      <c r="D363" s="4"/>
      <c r="E363" s="4"/>
      <c r="F363" s="4"/>
      <c r="G363" s="4"/>
      <c r="H363" s="1"/>
      <c r="I363" s="4"/>
      <c r="J363" s="4"/>
      <c r="K363" s="4"/>
      <c r="L363" s="4"/>
      <c r="M363" s="4"/>
      <c r="N363" s="4"/>
      <c r="O363" s="4"/>
      <c r="P363" s="4"/>
      <c r="Q363" s="4"/>
      <c r="R363" s="4"/>
      <c r="S363" s="4"/>
      <c r="T363" s="4"/>
      <c r="U363" s="4"/>
      <c r="V363" s="4"/>
      <c r="W363" s="4"/>
      <c r="X363" s="4"/>
      <c r="Y363" s="4"/>
      <c r="Z363" s="4"/>
    </row>
    <row r="364" spans="1:26" ht="15.75" customHeight="1">
      <c r="A364" s="4"/>
      <c r="B364" s="4"/>
      <c r="C364" s="4"/>
      <c r="D364" s="4"/>
      <c r="E364" s="4"/>
      <c r="F364" s="4"/>
      <c r="G364" s="4"/>
      <c r="H364" s="1"/>
      <c r="I364" s="4"/>
      <c r="J364" s="4"/>
      <c r="K364" s="4"/>
      <c r="L364" s="4"/>
      <c r="M364" s="4"/>
      <c r="N364" s="4"/>
      <c r="O364" s="4"/>
      <c r="P364" s="4"/>
      <c r="Q364" s="4"/>
      <c r="R364" s="4"/>
      <c r="S364" s="4"/>
      <c r="T364" s="4"/>
      <c r="U364" s="4"/>
      <c r="V364" s="4"/>
      <c r="W364" s="4"/>
      <c r="X364" s="4"/>
      <c r="Y364" s="4"/>
      <c r="Z364" s="4"/>
    </row>
    <row r="365" spans="1:26" ht="15.75" customHeight="1">
      <c r="A365" s="4"/>
      <c r="B365" s="4"/>
      <c r="C365" s="4"/>
      <c r="D365" s="4"/>
      <c r="E365" s="4"/>
      <c r="F365" s="4"/>
      <c r="G365" s="4"/>
      <c r="H365" s="1"/>
      <c r="I365" s="4"/>
      <c r="J365" s="4"/>
      <c r="K365" s="4"/>
      <c r="L365" s="4"/>
      <c r="M365" s="4"/>
      <c r="N365" s="4"/>
      <c r="O365" s="4"/>
      <c r="P365" s="4"/>
      <c r="Q365" s="4"/>
      <c r="R365" s="4"/>
      <c r="S365" s="4"/>
      <c r="T365" s="4"/>
      <c r="U365" s="4"/>
      <c r="V365" s="4"/>
      <c r="W365" s="4"/>
      <c r="X365" s="4"/>
      <c r="Y365" s="4"/>
      <c r="Z365" s="4"/>
    </row>
    <row r="366" spans="1:26" ht="15.75" customHeight="1">
      <c r="A366" s="4"/>
      <c r="B366" s="4"/>
      <c r="C366" s="4"/>
      <c r="D366" s="4"/>
      <c r="E366" s="4"/>
      <c r="F366" s="4"/>
      <c r="G366" s="4"/>
      <c r="H366" s="1"/>
      <c r="I366" s="4"/>
      <c r="J366" s="4"/>
      <c r="K366" s="4"/>
      <c r="L366" s="4"/>
      <c r="M366" s="4"/>
      <c r="N366" s="4"/>
      <c r="O366" s="4"/>
      <c r="P366" s="4"/>
      <c r="Q366" s="4"/>
      <c r="R366" s="4"/>
      <c r="S366" s="4"/>
      <c r="T366" s="4"/>
      <c r="U366" s="4"/>
      <c r="V366" s="4"/>
      <c r="W366" s="4"/>
      <c r="X366" s="4"/>
      <c r="Y366" s="4"/>
      <c r="Z366" s="4"/>
    </row>
    <row r="367" spans="1:26" ht="15.75" customHeight="1">
      <c r="A367" s="4"/>
      <c r="B367" s="4"/>
      <c r="C367" s="4"/>
      <c r="D367" s="4"/>
      <c r="E367" s="4"/>
      <c r="F367" s="4"/>
      <c r="G367" s="4"/>
      <c r="H367" s="1"/>
      <c r="I367" s="4"/>
      <c r="J367" s="4"/>
      <c r="K367" s="4"/>
      <c r="L367" s="4"/>
      <c r="M367" s="4"/>
      <c r="N367" s="4"/>
      <c r="O367" s="4"/>
      <c r="P367" s="4"/>
      <c r="Q367" s="4"/>
      <c r="R367" s="4"/>
      <c r="S367" s="4"/>
      <c r="T367" s="4"/>
      <c r="U367" s="4"/>
      <c r="V367" s="4"/>
      <c r="W367" s="4"/>
      <c r="X367" s="4"/>
      <c r="Y367" s="4"/>
      <c r="Z367" s="4"/>
    </row>
    <row r="368" spans="1:26" ht="15.75" customHeight="1">
      <c r="A368" s="4"/>
      <c r="B368" s="4"/>
      <c r="C368" s="4"/>
      <c r="D368" s="4"/>
      <c r="E368" s="4"/>
      <c r="F368" s="4"/>
      <c r="G368" s="4"/>
      <c r="H368" s="1"/>
      <c r="I368" s="4"/>
      <c r="J368" s="4"/>
      <c r="K368" s="4"/>
      <c r="L368" s="4"/>
      <c r="M368" s="4"/>
      <c r="N368" s="4"/>
      <c r="O368" s="4"/>
      <c r="P368" s="4"/>
      <c r="Q368" s="4"/>
      <c r="R368" s="4"/>
      <c r="S368" s="4"/>
      <c r="T368" s="4"/>
      <c r="U368" s="4"/>
      <c r="V368" s="4"/>
      <c r="W368" s="4"/>
      <c r="X368" s="4"/>
      <c r="Y368" s="4"/>
      <c r="Z368" s="4"/>
    </row>
    <row r="369" spans="1:26" ht="15.75" customHeight="1">
      <c r="A369" s="4"/>
      <c r="B369" s="4"/>
      <c r="C369" s="4"/>
      <c r="D369" s="4"/>
      <c r="E369" s="4"/>
      <c r="F369" s="4"/>
      <c r="G369" s="4"/>
      <c r="H369" s="1"/>
      <c r="I369" s="4"/>
      <c r="J369" s="4"/>
      <c r="K369" s="4"/>
      <c r="L369" s="4"/>
      <c r="M369" s="4"/>
      <c r="N369" s="4"/>
      <c r="O369" s="4"/>
      <c r="P369" s="4"/>
      <c r="Q369" s="4"/>
      <c r="R369" s="4"/>
      <c r="S369" s="4"/>
      <c r="T369" s="4"/>
      <c r="U369" s="4"/>
      <c r="V369" s="4"/>
      <c r="W369" s="4"/>
      <c r="X369" s="4"/>
      <c r="Y369" s="4"/>
      <c r="Z369" s="4"/>
    </row>
    <row r="370" spans="1:26" ht="15.75" customHeight="1">
      <c r="A370" s="4"/>
      <c r="B370" s="4"/>
      <c r="C370" s="4"/>
      <c r="D370" s="4"/>
      <c r="E370" s="4"/>
      <c r="F370" s="4"/>
      <c r="G370" s="4"/>
      <c r="H370" s="1"/>
      <c r="I370" s="4"/>
      <c r="J370" s="4"/>
      <c r="K370" s="4"/>
      <c r="L370" s="4"/>
      <c r="M370" s="4"/>
      <c r="N370" s="4"/>
      <c r="O370" s="4"/>
      <c r="P370" s="4"/>
      <c r="Q370" s="4"/>
      <c r="R370" s="4"/>
      <c r="S370" s="4"/>
      <c r="T370" s="4"/>
      <c r="U370" s="4"/>
      <c r="V370" s="4"/>
      <c r="W370" s="4"/>
      <c r="X370" s="4"/>
      <c r="Y370" s="4"/>
      <c r="Z370" s="4"/>
    </row>
    <row r="371" spans="1:26" ht="15.75" customHeight="1">
      <c r="A371" s="4"/>
      <c r="B371" s="4"/>
      <c r="C371" s="4"/>
      <c r="D371" s="4"/>
      <c r="E371" s="4"/>
      <c r="F371" s="4"/>
      <c r="G371" s="4"/>
      <c r="H371" s="1"/>
      <c r="I371" s="4"/>
      <c r="J371" s="4"/>
      <c r="K371" s="4"/>
      <c r="L371" s="4"/>
      <c r="M371" s="4"/>
      <c r="N371" s="4"/>
      <c r="O371" s="4"/>
      <c r="P371" s="4"/>
      <c r="Q371" s="4"/>
      <c r="R371" s="4"/>
      <c r="S371" s="4"/>
      <c r="T371" s="4"/>
      <c r="U371" s="4"/>
      <c r="V371" s="4"/>
      <c r="W371" s="4"/>
      <c r="X371" s="4"/>
      <c r="Y371" s="4"/>
      <c r="Z371" s="4"/>
    </row>
    <row r="372" spans="1:26" ht="15.75" customHeight="1">
      <c r="A372" s="4"/>
      <c r="B372" s="4"/>
      <c r="C372" s="4"/>
      <c r="D372" s="4"/>
      <c r="E372" s="4"/>
      <c r="F372" s="4"/>
      <c r="G372" s="4"/>
      <c r="H372" s="1"/>
      <c r="I372" s="4"/>
      <c r="J372" s="4"/>
      <c r="K372" s="4"/>
      <c r="L372" s="4"/>
      <c r="M372" s="4"/>
      <c r="N372" s="4"/>
      <c r="O372" s="4"/>
      <c r="P372" s="4"/>
      <c r="Q372" s="4"/>
      <c r="R372" s="4"/>
      <c r="S372" s="4"/>
      <c r="T372" s="4"/>
      <c r="U372" s="4"/>
      <c r="V372" s="4"/>
      <c r="W372" s="4"/>
      <c r="X372" s="4"/>
      <c r="Y372" s="4"/>
      <c r="Z372" s="4"/>
    </row>
    <row r="373" spans="1:26" ht="15.75" customHeight="1">
      <c r="A373" s="4"/>
      <c r="B373" s="4"/>
      <c r="C373" s="4"/>
      <c r="D373" s="4"/>
      <c r="E373" s="4"/>
      <c r="F373" s="4"/>
      <c r="G373" s="4"/>
      <c r="H373" s="1"/>
      <c r="I373" s="4"/>
      <c r="J373" s="4"/>
      <c r="K373" s="4"/>
      <c r="L373" s="4"/>
      <c r="M373" s="4"/>
      <c r="N373" s="4"/>
      <c r="O373" s="4"/>
      <c r="P373" s="4"/>
      <c r="Q373" s="4"/>
      <c r="R373" s="4"/>
      <c r="S373" s="4"/>
      <c r="T373" s="4"/>
      <c r="U373" s="4"/>
      <c r="V373" s="4"/>
      <c r="W373" s="4"/>
      <c r="X373" s="4"/>
      <c r="Y373" s="4"/>
      <c r="Z373" s="4"/>
    </row>
    <row r="374" spans="1:26" ht="15.75" customHeight="1">
      <c r="A374" s="4"/>
      <c r="B374" s="4"/>
      <c r="C374" s="4"/>
      <c r="D374" s="4"/>
      <c r="E374" s="4"/>
      <c r="F374" s="4"/>
      <c r="G374" s="4"/>
      <c r="H374" s="1"/>
      <c r="I374" s="4"/>
      <c r="J374" s="4"/>
      <c r="K374" s="4"/>
      <c r="L374" s="4"/>
      <c r="M374" s="4"/>
      <c r="N374" s="4"/>
      <c r="O374" s="4"/>
      <c r="P374" s="4"/>
      <c r="Q374" s="4"/>
      <c r="R374" s="4"/>
      <c r="S374" s="4"/>
      <c r="T374" s="4"/>
      <c r="U374" s="4"/>
      <c r="V374" s="4"/>
      <c r="W374" s="4"/>
      <c r="X374" s="4"/>
      <c r="Y374" s="4"/>
      <c r="Z374" s="4"/>
    </row>
    <row r="375" spans="1:26" ht="15.75" customHeight="1">
      <c r="A375" s="4"/>
      <c r="B375" s="4"/>
      <c r="C375" s="4"/>
      <c r="D375" s="4"/>
      <c r="E375" s="4"/>
      <c r="F375" s="4"/>
      <c r="G375" s="4"/>
      <c r="H375" s="1"/>
      <c r="I375" s="4"/>
      <c r="J375" s="4"/>
      <c r="K375" s="4"/>
      <c r="L375" s="4"/>
      <c r="M375" s="4"/>
      <c r="N375" s="4"/>
      <c r="O375" s="4"/>
      <c r="P375" s="4"/>
      <c r="Q375" s="4"/>
      <c r="R375" s="4"/>
      <c r="S375" s="4"/>
      <c r="T375" s="4"/>
      <c r="U375" s="4"/>
      <c r="V375" s="4"/>
      <c r="W375" s="4"/>
      <c r="X375" s="4"/>
      <c r="Y375" s="4"/>
      <c r="Z375" s="4"/>
    </row>
    <row r="376" spans="1:26" ht="15.75" customHeight="1">
      <c r="A376" s="4"/>
      <c r="B376" s="4"/>
      <c r="C376" s="4"/>
      <c r="D376" s="4"/>
      <c r="E376" s="4"/>
      <c r="F376" s="4"/>
      <c r="G376" s="4"/>
      <c r="H376" s="1"/>
      <c r="I376" s="4"/>
      <c r="J376" s="4"/>
      <c r="K376" s="4"/>
      <c r="L376" s="4"/>
      <c r="M376" s="4"/>
      <c r="N376" s="4"/>
      <c r="O376" s="4"/>
      <c r="P376" s="4"/>
      <c r="Q376" s="4"/>
      <c r="R376" s="4"/>
      <c r="S376" s="4"/>
      <c r="T376" s="4"/>
      <c r="U376" s="4"/>
      <c r="V376" s="4"/>
      <c r="W376" s="4"/>
      <c r="X376" s="4"/>
      <c r="Y376" s="4"/>
      <c r="Z376" s="4"/>
    </row>
    <row r="377" spans="1:26" ht="15.75" customHeight="1">
      <c r="A377" s="4"/>
      <c r="B377" s="4"/>
      <c r="C377" s="4"/>
      <c r="D377" s="4"/>
      <c r="E377" s="4"/>
      <c r="F377" s="4"/>
      <c r="G377" s="4"/>
      <c r="H377" s="1"/>
      <c r="I377" s="4"/>
      <c r="J377" s="4"/>
      <c r="K377" s="4"/>
      <c r="L377" s="4"/>
      <c r="M377" s="4"/>
      <c r="N377" s="4"/>
      <c r="O377" s="4"/>
      <c r="P377" s="4"/>
      <c r="Q377" s="4"/>
      <c r="R377" s="4"/>
      <c r="S377" s="4"/>
      <c r="T377" s="4"/>
      <c r="U377" s="4"/>
      <c r="V377" s="4"/>
      <c r="W377" s="4"/>
      <c r="X377" s="4"/>
      <c r="Y377" s="4"/>
      <c r="Z377" s="4"/>
    </row>
    <row r="378" spans="1:26" ht="15.75" customHeight="1">
      <c r="A378" s="4"/>
      <c r="B378" s="4"/>
      <c r="C378" s="4"/>
      <c r="D378" s="4"/>
      <c r="E378" s="4"/>
      <c r="F378" s="4"/>
      <c r="G378" s="4"/>
      <c r="H378" s="1"/>
      <c r="I378" s="4"/>
      <c r="J378" s="4"/>
      <c r="K378" s="4"/>
      <c r="L378" s="4"/>
      <c r="M378" s="4"/>
      <c r="N378" s="4"/>
      <c r="O378" s="4"/>
      <c r="P378" s="4"/>
      <c r="Q378" s="4"/>
      <c r="R378" s="4"/>
      <c r="S378" s="4"/>
      <c r="T378" s="4"/>
      <c r="U378" s="4"/>
      <c r="V378" s="4"/>
      <c r="W378" s="4"/>
      <c r="X378" s="4"/>
      <c r="Y378" s="4"/>
      <c r="Z378" s="4"/>
    </row>
    <row r="379" spans="1:26" ht="15.75" customHeight="1">
      <c r="A379" s="4"/>
      <c r="B379" s="4"/>
      <c r="C379" s="4"/>
      <c r="D379" s="4"/>
      <c r="E379" s="4"/>
      <c r="F379" s="4"/>
      <c r="G379" s="4"/>
      <c r="H379" s="1"/>
      <c r="I379" s="4"/>
      <c r="J379" s="4"/>
      <c r="K379" s="4"/>
      <c r="L379" s="4"/>
      <c r="M379" s="4"/>
      <c r="N379" s="4"/>
      <c r="O379" s="4"/>
      <c r="P379" s="4"/>
      <c r="Q379" s="4"/>
      <c r="R379" s="4"/>
      <c r="S379" s="4"/>
      <c r="T379" s="4"/>
      <c r="U379" s="4"/>
      <c r="V379" s="4"/>
      <c r="W379" s="4"/>
      <c r="X379" s="4"/>
      <c r="Y379" s="4"/>
      <c r="Z379" s="4"/>
    </row>
    <row r="380" spans="1:26" ht="15.75" customHeight="1">
      <c r="A380" s="4"/>
      <c r="B380" s="4"/>
      <c r="C380" s="4"/>
      <c r="D380" s="4"/>
      <c r="E380" s="4"/>
      <c r="F380" s="4"/>
      <c r="G380" s="4"/>
      <c r="H380" s="1"/>
      <c r="I380" s="4"/>
      <c r="J380" s="4"/>
      <c r="K380" s="4"/>
      <c r="L380" s="4"/>
      <c r="M380" s="4"/>
      <c r="N380" s="4"/>
      <c r="O380" s="4"/>
      <c r="P380" s="4"/>
      <c r="Q380" s="4"/>
      <c r="R380" s="4"/>
      <c r="S380" s="4"/>
      <c r="T380" s="4"/>
      <c r="U380" s="4"/>
      <c r="V380" s="4"/>
      <c r="W380" s="4"/>
      <c r="X380" s="4"/>
      <c r="Y380" s="4"/>
      <c r="Z380" s="4"/>
    </row>
    <row r="381" spans="1:26" ht="15.75" customHeight="1">
      <c r="A381" s="4"/>
      <c r="B381" s="4"/>
      <c r="C381" s="4"/>
      <c r="D381" s="4"/>
      <c r="E381" s="4"/>
      <c r="F381" s="4"/>
      <c r="G381" s="4"/>
      <c r="H381" s="1"/>
      <c r="I381" s="4"/>
      <c r="J381" s="4"/>
      <c r="K381" s="4"/>
      <c r="L381" s="4"/>
      <c r="M381" s="4"/>
      <c r="N381" s="4"/>
      <c r="O381" s="4"/>
      <c r="P381" s="4"/>
      <c r="Q381" s="4"/>
      <c r="R381" s="4"/>
      <c r="S381" s="4"/>
      <c r="T381" s="4"/>
      <c r="U381" s="4"/>
      <c r="V381" s="4"/>
      <c r="W381" s="4"/>
      <c r="X381" s="4"/>
      <c r="Y381" s="4"/>
      <c r="Z381" s="4"/>
    </row>
    <row r="382" spans="1:26" ht="15.75" customHeight="1">
      <c r="A382" s="4"/>
      <c r="B382" s="4"/>
      <c r="C382" s="4"/>
      <c r="D382" s="4"/>
      <c r="E382" s="4"/>
      <c r="F382" s="4"/>
      <c r="G382" s="4"/>
      <c r="H382" s="1"/>
      <c r="I382" s="4"/>
      <c r="J382" s="4"/>
      <c r="K382" s="4"/>
      <c r="L382" s="4"/>
      <c r="M382" s="4"/>
      <c r="N382" s="4"/>
      <c r="O382" s="4"/>
      <c r="P382" s="4"/>
      <c r="Q382" s="4"/>
      <c r="R382" s="4"/>
      <c r="S382" s="4"/>
      <c r="T382" s="4"/>
      <c r="U382" s="4"/>
      <c r="V382" s="4"/>
      <c r="W382" s="4"/>
      <c r="X382" s="4"/>
      <c r="Y382" s="4"/>
      <c r="Z382" s="4"/>
    </row>
    <row r="383" spans="1:26" ht="15.75" customHeight="1">
      <c r="A383" s="4"/>
      <c r="B383" s="4"/>
      <c r="C383" s="4"/>
      <c r="D383" s="4"/>
      <c r="E383" s="4"/>
      <c r="F383" s="4"/>
      <c r="G383" s="4"/>
      <c r="H383" s="1"/>
      <c r="I383" s="4"/>
      <c r="J383" s="4"/>
      <c r="K383" s="4"/>
      <c r="L383" s="4"/>
      <c r="M383" s="4"/>
      <c r="N383" s="4"/>
      <c r="O383" s="4"/>
      <c r="P383" s="4"/>
      <c r="Q383" s="4"/>
      <c r="R383" s="4"/>
      <c r="S383" s="4"/>
      <c r="T383" s="4"/>
      <c r="U383" s="4"/>
      <c r="V383" s="4"/>
      <c r="W383" s="4"/>
      <c r="X383" s="4"/>
      <c r="Y383" s="4"/>
      <c r="Z383" s="4"/>
    </row>
    <row r="384" spans="1:26" ht="15.75" customHeight="1">
      <c r="A384" s="4"/>
      <c r="B384" s="4"/>
      <c r="C384" s="4"/>
      <c r="D384" s="4"/>
      <c r="E384" s="4"/>
      <c r="F384" s="4"/>
      <c r="G384" s="4"/>
      <c r="H384" s="1"/>
      <c r="I384" s="4"/>
      <c r="J384" s="4"/>
      <c r="K384" s="4"/>
      <c r="L384" s="4"/>
      <c r="M384" s="4"/>
      <c r="N384" s="4"/>
      <c r="O384" s="4"/>
      <c r="P384" s="4"/>
      <c r="Q384" s="4"/>
      <c r="R384" s="4"/>
      <c r="S384" s="4"/>
      <c r="T384" s="4"/>
      <c r="U384" s="4"/>
      <c r="V384" s="4"/>
      <c r="W384" s="4"/>
      <c r="X384" s="4"/>
      <c r="Y384" s="4"/>
      <c r="Z384" s="4"/>
    </row>
    <row r="385" spans="1:26" ht="15.75" customHeight="1">
      <c r="A385" s="4"/>
      <c r="B385" s="4"/>
      <c r="C385" s="4"/>
      <c r="D385" s="4"/>
      <c r="E385" s="4"/>
      <c r="F385" s="4"/>
      <c r="G385" s="4"/>
      <c r="H385" s="1"/>
      <c r="I385" s="4"/>
      <c r="J385" s="4"/>
      <c r="K385" s="4"/>
      <c r="L385" s="4"/>
      <c r="M385" s="4"/>
      <c r="N385" s="4"/>
      <c r="O385" s="4"/>
      <c r="P385" s="4"/>
      <c r="Q385" s="4"/>
      <c r="R385" s="4"/>
      <c r="S385" s="4"/>
      <c r="T385" s="4"/>
      <c r="U385" s="4"/>
      <c r="V385" s="4"/>
      <c r="W385" s="4"/>
      <c r="X385" s="4"/>
      <c r="Y385" s="4"/>
      <c r="Z385" s="4"/>
    </row>
    <row r="386" spans="1:26" ht="15.75" customHeight="1">
      <c r="A386" s="4"/>
      <c r="B386" s="4"/>
      <c r="C386" s="4"/>
      <c r="D386" s="4"/>
      <c r="E386" s="4"/>
      <c r="F386" s="4"/>
      <c r="G386" s="4"/>
      <c r="H386" s="1"/>
      <c r="I386" s="4"/>
      <c r="J386" s="4"/>
      <c r="K386" s="4"/>
      <c r="L386" s="4"/>
      <c r="M386" s="4"/>
      <c r="N386" s="4"/>
      <c r="O386" s="4"/>
      <c r="P386" s="4"/>
      <c r="Q386" s="4"/>
      <c r="R386" s="4"/>
      <c r="S386" s="4"/>
      <c r="T386" s="4"/>
      <c r="U386" s="4"/>
      <c r="V386" s="4"/>
      <c r="W386" s="4"/>
      <c r="X386" s="4"/>
      <c r="Y386" s="4"/>
      <c r="Z386" s="4"/>
    </row>
    <row r="387" spans="1:26" ht="15.75" customHeight="1">
      <c r="A387" s="4"/>
      <c r="B387" s="4"/>
      <c r="C387" s="4"/>
      <c r="D387" s="4"/>
      <c r="E387" s="4"/>
      <c r="F387" s="4"/>
      <c r="G387" s="4"/>
      <c r="H387" s="1"/>
      <c r="I387" s="4"/>
      <c r="J387" s="4"/>
      <c r="K387" s="4"/>
      <c r="L387" s="4"/>
      <c r="M387" s="4"/>
      <c r="N387" s="4"/>
      <c r="O387" s="4"/>
      <c r="P387" s="4"/>
      <c r="Q387" s="4"/>
      <c r="R387" s="4"/>
      <c r="S387" s="4"/>
      <c r="T387" s="4"/>
      <c r="U387" s="4"/>
      <c r="V387" s="4"/>
      <c r="W387" s="4"/>
      <c r="X387" s="4"/>
      <c r="Y387" s="4"/>
      <c r="Z387" s="4"/>
    </row>
    <row r="388" spans="1:26" ht="15.75" customHeight="1">
      <c r="A388" s="4"/>
      <c r="B388" s="4"/>
      <c r="C388" s="4"/>
      <c r="D388" s="4"/>
      <c r="E388" s="4"/>
      <c r="F388" s="4"/>
      <c r="G388" s="4"/>
      <c r="H388" s="1"/>
      <c r="I388" s="4"/>
      <c r="J388" s="4"/>
      <c r="K388" s="4"/>
      <c r="L388" s="4"/>
      <c r="M388" s="4"/>
      <c r="N388" s="4"/>
      <c r="O388" s="4"/>
      <c r="P388" s="4"/>
      <c r="Q388" s="4"/>
      <c r="R388" s="4"/>
      <c r="S388" s="4"/>
      <c r="T388" s="4"/>
      <c r="U388" s="4"/>
      <c r="V388" s="4"/>
      <c r="W388" s="4"/>
      <c r="X388" s="4"/>
      <c r="Y388" s="4"/>
      <c r="Z388" s="4"/>
    </row>
    <row r="389" spans="1:26" ht="15.75" customHeight="1">
      <c r="A389" s="4"/>
      <c r="B389" s="4"/>
      <c r="C389" s="4"/>
      <c r="D389" s="4"/>
      <c r="E389" s="4"/>
      <c r="F389" s="4"/>
      <c r="G389" s="4"/>
      <c r="H389" s="1"/>
      <c r="I389" s="4"/>
      <c r="J389" s="4"/>
      <c r="K389" s="4"/>
      <c r="L389" s="4"/>
      <c r="M389" s="4"/>
      <c r="N389" s="4"/>
      <c r="O389" s="4"/>
      <c r="P389" s="4"/>
      <c r="Q389" s="4"/>
      <c r="R389" s="4"/>
      <c r="S389" s="4"/>
      <c r="T389" s="4"/>
      <c r="U389" s="4"/>
      <c r="V389" s="4"/>
      <c r="W389" s="4"/>
      <c r="X389" s="4"/>
      <c r="Y389" s="4"/>
      <c r="Z389" s="4"/>
    </row>
    <row r="390" spans="1:26" ht="15.75" customHeight="1">
      <c r="A390" s="4"/>
      <c r="B390" s="4"/>
      <c r="C390" s="4"/>
      <c r="D390" s="4"/>
      <c r="E390" s="4"/>
      <c r="F390" s="4"/>
      <c r="G390" s="4"/>
      <c r="H390" s="1"/>
      <c r="I390" s="4"/>
      <c r="J390" s="4"/>
      <c r="K390" s="4"/>
      <c r="L390" s="4"/>
      <c r="M390" s="4"/>
      <c r="N390" s="4"/>
      <c r="O390" s="4"/>
      <c r="P390" s="4"/>
      <c r="Q390" s="4"/>
      <c r="R390" s="4"/>
      <c r="S390" s="4"/>
      <c r="T390" s="4"/>
      <c r="U390" s="4"/>
      <c r="V390" s="4"/>
      <c r="W390" s="4"/>
      <c r="X390" s="4"/>
      <c r="Y390" s="4"/>
      <c r="Z390" s="4"/>
    </row>
    <row r="391" spans="1:26" ht="15.75" customHeight="1">
      <c r="A391" s="4"/>
      <c r="B391" s="4"/>
      <c r="C391" s="4"/>
      <c r="D391" s="4"/>
      <c r="E391" s="4"/>
      <c r="F391" s="4"/>
      <c r="G391" s="4"/>
      <c r="H391" s="1"/>
      <c r="I391" s="4"/>
      <c r="J391" s="4"/>
      <c r="K391" s="4"/>
      <c r="L391" s="4"/>
      <c r="M391" s="4"/>
      <c r="N391" s="4"/>
      <c r="O391" s="4"/>
      <c r="P391" s="4"/>
      <c r="Q391" s="4"/>
      <c r="R391" s="4"/>
      <c r="S391" s="4"/>
      <c r="T391" s="4"/>
      <c r="U391" s="4"/>
      <c r="V391" s="4"/>
      <c r="W391" s="4"/>
      <c r="X391" s="4"/>
      <c r="Y391" s="4"/>
      <c r="Z391" s="4"/>
    </row>
    <row r="392" spans="1:26" ht="15.75" customHeight="1">
      <c r="A392" s="4"/>
      <c r="B392" s="4"/>
      <c r="C392" s="4"/>
      <c r="D392" s="4"/>
      <c r="E392" s="4"/>
      <c r="F392" s="4"/>
      <c r="G392" s="4"/>
      <c r="H392" s="1"/>
      <c r="I392" s="4"/>
      <c r="J392" s="4"/>
      <c r="K392" s="4"/>
      <c r="L392" s="4"/>
      <c r="M392" s="4"/>
      <c r="N392" s="4"/>
      <c r="O392" s="4"/>
      <c r="P392" s="4"/>
      <c r="Q392" s="4"/>
      <c r="R392" s="4"/>
      <c r="S392" s="4"/>
      <c r="T392" s="4"/>
      <c r="U392" s="4"/>
      <c r="V392" s="4"/>
      <c r="W392" s="4"/>
      <c r="X392" s="4"/>
      <c r="Y392" s="4"/>
      <c r="Z392" s="4"/>
    </row>
    <row r="393" spans="1:26" ht="15.75" customHeight="1">
      <c r="A393" s="4"/>
      <c r="B393" s="4"/>
      <c r="C393" s="4"/>
      <c r="D393" s="4"/>
      <c r="E393" s="4"/>
      <c r="F393" s="4"/>
      <c r="G393" s="4"/>
      <c r="H393" s="1"/>
      <c r="I393" s="4"/>
      <c r="J393" s="4"/>
      <c r="K393" s="4"/>
      <c r="L393" s="4"/>
      <c r="M393" s="4"/>
      <c r="N393" s="4"/>
      <c r="O393" s="4"/>
      <c r="P393" s="4"/>
      <c r="Q393" s="4"/>
      <c r="R393" s="4"/>
      <c r="S393" s="4"/>
      <c r="T393" s="4"/>
      <c r="U393" s="4"/>
      <c r="V393" s="4"/>
      <c r="W393" s="4"/>
      <c r="X393" s="4"/>
      <c r="Y393" s="4"/>
      <c r="Z393" s="4"/>
    </row>
    <row r="394" spans="1:26" ht="15.75" customHeight="1">
      <c r="A394" s="4"/>
      <c r="B394" s="4"/>
      <c r="C394" s="4"/>
      <c r="D394" s="4"/>
      <c r="E394" s="4"/>
      <c r="F394" s="4"/>
      <c r="G394" s="4"/>
      <c r="H394" s="1"/>
      <c r="I394" s="4"/>
      <c r="J394" s="4"/>
      <c r="K394" s="4"/>
      <c r="L394" s="4"/>
      <c r="M394" s="4"/>
      <c r="N394" s="4"/>
      <c r="O394" s="4"/>
      <c r="P394" s="4"/>
      <c r="Q394" s="4"/>
      <c r="R394" s="4"/>
      <c r="S394" s="4"/>
      <c r="T394" s="4"/>
      <c r="U394" s="4"/>
      <c r="V394" s="4"/>
      <c r="W394" s="4"/>
      <c r="X394" s="4"/>
      <c r="Y394" s="4"/>
      <c r="Z394" s="4"/>
    </row>
    <row r="395" spans="1:26" ht="15.75" customHeight="1">
      <c r="A395" s="4"/>
      <c r="B395" s="4"/>
      <c r="C395" s="4"/>
      <c r="D395" s="4"/>
      <c r="E395" s="4"/>
      <c r="F395" s="4"/>
      <c r="G395" s="4"/>
      <c r="H395" s="1"/>
      <c r="I395" s="4"/>
      <c r="J395" s="4"/>
      <c r="K395" s="4"/>
      <c r="L395" s="4"/>
      <c r="M395" s="4"/>
      <c r="N395" s="4"/>
      <c r="O395" s="4"/>
      <c r="P395" s="4"/>
      <c r="Q395" s="4"/>
      <c r="R395" s="4"/>
      <c r="S395" s="4"/>
      <c r="T395" s="4"/>
      <c r="U395" s="4"/>
      <c r="V395" s="4"/>
      <c r="W395" s="4"/>
      <c r="X395" s="4"/>
      <c r="Y395" s="4"/>
      <c r="Z395" s="4"/>
    </row>
    <row r="396" spans="1:26" ht="15.75" customHeight="1">
      <c r="A396" s="4"/>
      <c r="B396" s="4"/>
      <c r="C396" s="4"/>
      <c r="D396" s="4"/>
      <c r="E396" s="4"/>
      <c r="F396" s="4"/>
      <c r="G396" s="4"/>
      <c r="H396" s="1"/>
      <c r="I396" s="4"/>
      <c r="J396" s="4"/>
      <c r="K396" s="4"/>
      <c r="L396" s="4"/>
      <c r="M396" s="4"/>
      <c r="N396" s="4"/>
      <c r="O396" s="4"/>
      <c r="P396" s="4"/>
      <c r="Q396" s="4"/>
      <c r="R396" s="4"/>
      <c r="S396" s="4"/>
      <c r="T396" s="4"/>
      <c r="U396" s="4"/>
      <c r="V396" s="4"/>
      <c r="W396" s="4"/>
      <c r="X396" s="4"/>
      <c r="Y396" s="4"/>
      <c r="Z396" s="4"/>
    </row>
    <row r="397" spans="1:26" ht="15.75" customHeight="1">
      <c r="A397" s="4"/>
      <c r="B397" s="4"/>
      <c r="C397" s="4"/>
      <c r="D397" s="4"/>
      <c r="E397" s="4"/>
      <c r="F397" s="4"/>
      <c r="G397" s="4"/>
      <c r="H397" s="1"/>
      <c r="I397" s="4"/>
      <c r="J397" s="4"/>
      <c r="K397" s="4"/>
      <c r="L397" s="4"/>
      <c r="M397" s="4"/>
      <c r="N397" s="4"/>
      <c r="O397" s="4"/>
      <c r="P397" s="4"/>
      <c r="Q397" s="4"/>
      <c r="R397" s="4"/>
      <c r="S397" s="4"/>
      <c r="T397" s="4"/>
      <c r="U397" s="4"/>
      <c r="V397" s="4"/>
      <c r="W397" s="4"/>
      <c r="X397" s="4"/>
      <c r="Y397" s="4"/>
      <c r="Z397" s="4"/>
    </row>
    <row r="398" spans="1:26" ht="15.75" customHeight="1">
      <c r="A398" s="4"/>
      <c r="B398" s="4"/>
      <c r="C398" s="4"/>
      <c r="D398" s="4"/>
      <c r="E398" s="4"/>
      <c r="F398" s="4"/>
      <c r="G398" s="4"/>
      <c r="H398" s="1"/>
      <c r="I398" s="4"/>
      <c r="J398" s="4"/>
      <c r="K398" s="4"/>
      <c r="L398" s="4"/>
      <c r="M398" s="4"/>
      <c r="N398" s="4"/>
      <c r="O398" s="4"/>
      <c r="P398" s="4"/>
      <c r="Q398" s="4"/>
      <c r="R398" s="4"/>
      <c r="S398" s="4"/>
      <c r="T398" s="4"/>
      <c r="U398" s="4"/>
      <c r="V398" s="4"/>
      <c r="W398" s="4"/>
      <c r="X398" s="4"/>
      <c r="Y398" s="4"/>
      <c r="Z398" s="4"/>
    </row>
    <row r="399" spans="1:26" ht="15.75" customHeight="1">
      <c r="A399" s="4"/>
      <c r="B399" s="4"/>
      <c r="C399" s="4"/>
      <c r="D399" s="4"/>
      <c r="E399" s="4"/>
      <c r="F399" s="4"/>
      <c r="G399" s="4"/>
      <c r="H399" s="1"/>
      <c r="I399" s="4"/>
      <c r="J399" s="4"/>
      <c r="K399" s="4"/>
      <c r="L399" s="4"/>
      <c r="M399" s="4"/>
      <c r="N399" s="4"/>
      <c r="O399" s="4"/>
      <c r="P399" s="4"/>
      <c r="Q399" s="4"/>
      <c r="R399" s="4"/>
      <c r="S399" s="4"/>
      <c r="T399" s="4"/>
      <c r="U399" s="4"/>
      <c r="V399" s="4"/>
      <c r="W399" s="4"/>
      <c r="X399" s="4"/>
      <c r="Y399" s="4"/>
      <c r="Z399" s="4"/>
    </row>
    <row r="400" spans="1:26" ht="15.75" customHeight="1">
      <c r="A400" s="4"/>
      <c r="B400" s="4"/>
      <c r="C400" s="4"/>
      <c r="D400" s="4"/>
      <c r="E400" s="4"/>
      <c r="F400" s="4"/>
      <c r="G400" s="4"/>
      <c r="H400" s="1"/>
      <c r="I400" s="4"/>
      <c r="J400" s="4"/>
      <c r="K400" s="4"/>
      <c r="L400" s="4"/>
      <c r="M400" s="4"/>
      <c r="N400" s="4"/>
      <c r="O400" s="4"/>
      <c r="P400" s="4"/>
      <c r="Q400" s="4"/>
      <c r="R400" s="4"/>
      <c r="S400" s="4"/>
      <c r="T400" s="4"/>
      <c r="U400" s="4"/>
      <c r="V400" s="4"/>
      <c r="W400" s="4"/>
      <c r="X400" s="4"/>
      <c r="Y400" s="4"/>
      <c r="Z400" s="4"/>
    </row>
    <row r="401" spans="1:26" ht="15.75" customHeight="1">
      <c r="A401" s="4"/>
      <c r="B401" s="4"/>
      <c r="C401" s="4"/>
      <c r="D401" s="4"/>
      <c r="E401" s="4"/>
      <c r="F401" s="4"/>
      <c r="G401" s="4"/>
      <c r="H401" s="1"/>
      <c r="I401" s="4"/>
      <c r="J401" s="4"/>
      <c r="K401" s="4"/>
      <c r="L401" s="4"/>
      <c r="M401" s="4"/>
      <c r="N401" s="4"/>
      <c r="O401" s="4"/>
      <c r="P401" s="4"/>
      <c r="Q401" s="4"/>
      <c r="R401" s="4"/>
      <c r="S401" s="4"/>
      <c r="T401" s="4"/>
      <c r="U401" s="4"/>
      <c r="V401" s="4"/>
      <c r="W401" s="4"/>
      <c r="X401" s="4"/>
      <c r="Y401" s="4"/>
      <c r="Z401" s="4"/>
    </row>
    <row r="402" spans="1:26" ht="15.75" customHeight="1">
      <c r="A402" s="4"/>
      <c r="B402" s="4"/>
      <c r="C402" s="4"/>
      <c r="D402" s="4"/>
      <c r="E402" s="4"/>
      <c r="F402" s="4"/>
      <c r="G402" s="4"/>
      <c r="H402" s="1"/>
      <c r="I402" s="4"/>
      <c r="J402" s="4"/>
      <c r="K402" s="4"/>
      <c r="L402" s="4"/>
      <c r="M402" s="4"/>
      <c r="N402" s="4"/>
      <c r="O402" s="4"/>
      <c r="P402" s="4"/>
      <c r="Q402" s="4"/>
      <c r="R402" s="4"/>
      <c r="S402" s="4"/>
      <c r="T402" s="4"/>
      <c r="U402" s="4"/>
      <c r="V402" s="4"/>
      <c r="W402" s="4"/>
      <c r="X402" s="4"/>
      <c r="Y402" s="4"/>
      <c r="Z402" s="4"/>
    </row>
    <row r="403" spans="1:26" ht="15.75" customHeight="1">
      <c r="A403" s="4"/>
      <c r="B403" s="4"/>
      <c r="C403" s="4"/>
      <c r="D403" s="4"/>
      <c r="E403" s="4"/>
      <c r="F403" s="4"/>
      <c r="G403" s="4"/>
      <c r="H403" s="1"/>
      <c r="I403" s="4"/>
      <c r="J403" s="4"/>
      <c r="K403" s="4"/>
      <c r="L403" s="4"/>
      <c r="M403" s="4"/>
      <c r="N403" s="4"/>
      <c r="O403" s="4"/>
      <c r="P403" s="4"/>
      <c r="Q403" s="4"/>
      <c r="R403" s="4"/>
      <c r="S403" s="4"/>
      <c r="T403" s="4"/>
      <c r="U403" s="4"/>
      <c r="V403" s="4"/>
      <c r="W403" s="4"/>
      <c r="X403" s="4"/>
      <c r="Y403" s="4"/>
      <c r="Z403" s="4"/>
    </row>
    <row r="404" spans="1:26" ht="15.75" customHeight="1">
      <c r="A404" s="4"/>
      <c r="B404" s="4"/>
      <c r="C404" s="4"/>
      <c r="D404" s="4"/>
      <c r="E404" s="4"/>
      <c r="F404" s="4"/>
      <c r="G404" s="4"/>
      <c r="H404" s="1"/>
      <c r="I404" s="4"/>
      <c r="J404" s="4"/>
      <c r="K404" s="4"/>
      <c r="L404" s="4"/>
      <c r="M404" s="4"/>
      <c r="N404" s="4"/>
      <c r="O404" s="4"/>
      <c r="P404" s="4"/>
      <c r="Q404" s="4"/>
      <c r="R404" s="4"/>
      <c r="S404" s="4"/>
      <c r="T404" s="4"/>
      <c r="U404" s="4"/>
      <c r="V404" s="4"/>
      <c r="W404" s="4"/>
      <c r="X404" s="4"/>
      <c r="Y404" s="4"/>
      <c r="Z404" s="4"/>
    </row>
    <row r="405" spans="1:26" ht="15.75" customHeight="1">
      <c r="A405" s="4"/>
      <c r="B405" s="4"/>
      <c r="C405" s="4"/>
      <c r="D405" s="4"/>
      <c r="E405" s="4"/>
      <c r="F405" s="4"/>
      <c r="G405" s="4"/>
      <c r="H405" s="1"/>
      <c r="I405" s="4"/>
      <c r="J405" s="4"/>
      <c r="K405" s="4"/>
      <c r="L405" s="4"/>
      <c r="M405" s="4"/>
      <c r="N405" s="4"/>
      <c r="O405" s="4"/>
      <c r="P405" s="4"/>
      <c r="Q405" s="4"/>
      <c r="R405" s="4"/>
      <c r="S405" s="4"/>
      <c r="T405" s="4"/>
      <c r="U405" s="4"/>
      <c r="V405" s="4"/>
      <c r="W405" s="4"/>
      <c r="X405" s="4"/>
      <c r="Y405" s="4"/>
      <c r="Z405" s="4"/>
    </row>
    <row r="406" spans="1:26" ht="15.75" customHeight="1">
      <c r="A406" s="4"/>
      <c r="B406" s="4"/>
      <c r="C406" s="4"/>
      <c r="D406" s="4"/>
      <c r="E406" s="4"/>
      <c r="F406" s="4"/>
      <c r="G406" s="4"/>
      <c r="H406" s="1"/>
      <c r="I406" s="4"/>
      <c r="J406" s="4"/>
      <c r="K406" s="4"/>
      <c r="L406" s="4"/>
      <c r="M406" s="4"/>
      <c r="N406" s="4"/>
      <c r="O406" s="4"/>
      <c r="P406" s="4"/>
      <c r="Q406" s="4"/>
      <c r="R406" s="4"/>
      <c r="S406" s="4"/>
      <c r="T406" s="4"/>
      <c r="U406" s="4"/>
      <c r="V406" s="4"/>
      <c r="W406" s="4"/>
      <c r="X406" s="4"/>
      <c r="Y406" s="4"/>
      <c r="Z406" s="4"/>
    </row>
    <row r="407" spans="1:26" ht="15.75" customHeight="1">
      <c r="A407" s="4"/>
      <c r="B407" s="4"/>
      <c r="C407" s="4"/>
      <c r="D407" s="4"/>
      <c r="E407" s="4"/>
      <c r="F407" s="4"/>
      <c r="G407" s="4"/>
      <c r="H407" s="1"/>
      <c r="I407" s="4"/>
      <c r="J407" s="4"/>
      <c r="K407" s="4"/>
      <c r="L407" s="4"/>
      <c r="M407" s="4"/>
      <c r="N407" s="4"/>
      <c r="O407" s="4"/>
      <c r="P407" s="4"/>
      <c r="Q407" s="4"/>
      <c r="R407" s="4"/>
      <c r="S407" s="4"/>
      <c r="T407" s="4"/>
      <c r="U407" s="4"/>
      <c r="V407" s="4"/>
      <c r="W407" s="4"/>
      <c r="X407" s="4"/>
      <c r="Y407" s="4"/>
      <c r="Z407" s="4"/>
    </row>
    <row r="408" spans="1:26" ht="15.75" customHeight="1">
      <c r="A408" s="4"/>
      <c r="B408" s="4"/>
      <c r="C408" s="4"/>
      <c r="D408" s="4"/>
      <c r="E408" s="4"/>
      <c r="F408" s="4"/>
      <c r="G408" s="4"/>
      <c r="H408" s="1"/>
      <c r="I408" s="4"/>
      <c r="J408" s="4"/>
      <c r="K408" s="4"/>
      <c r="L408" s="4"/>
      <c r="M408" s="4"/>
      <c r="N408" s="4"/>
      <c r="O408" s="4"/>
      <c r="P408" s="4"/>
      <c r="Q408" s="4"/>
      <c r="R408" s="4"/>
      <c r="S408" s="4"/>
      <c r="T408" s="4"/>
      <c r="U408" s="4"/>
      <c r="V408" s="4"/>
      <c r="W408" s="4"/>
      <c r="X408" s="4"/>
      <c r="Y408" s="4"/>
      <c r="Z408" s="4"/>
    </row>
    <row r="409" spans="1:26" ht="15.75" customHeight="1">
      <c r="A409" s="4"/>
      <c r="B409" s="4"/>
      <c r="C409" s="4"/>
      <c r="D409" s="4"/>
      <c r="E409" s="4"/>
      <c r="F409" s="4"/>
      <c r="G409" s="4"/>
      <c r="H409" s="1"/>
      <c r="I409" s="4"/>
      <c r="J409" s="4"/>
      <c r="K409" s="4"/>
      <c r="L409" s="4"/>
      <c r="M409" s="4"/>
      <c r="N409" s="4"/>
      <c r="O409" s="4"/>
      <c r="P409" s="4"/>
      <c r="Q409" s="4"/>
      <c r="R409" s="4"/>
      <c r="S409" s="4"/>
      <c r="T409" s="4"/>
      <c r="U409" s="4"/>
      <c r="V409" s="4"/>
      <c r="W409" s="4"/>
      <c r="X409" s="4"/>
      <c r="Y409" s="4"/>
      <c r="Z409" s="4"/>
    </row>
    <row r="410" spans="1:26" ht="15.75" customHeight="1">
      <c r="A410" s="4"/>
      <c r="B410" s="4"/>
      <c r="C410" s="4"/>
      <c r="D410" s="4"/>
      <c r="E410" s="4"/>
      <c r="F410" s="4"/>
      <c r="G410" s="4"/>
      <c r="H410" s="1"/>
      <c r="I410" s="4"/>
      <c r="J410" s="4"/>
      <c r="K410" s="4"/>
      <c r="L410" s="4"/>
      <c r="M410" s="4"/>
      <c r="N410" s="4"/>
      <c r="O410" s="4"/>
      <c r="P410" s="4"/>
      <c r="Q410" s="4"/>
      <c r="R410" s="4"/>
      <c r="S410" s="4"/>
      <c r="T410" s="4"/>
      <c r="U410" s="4"/>
      <c r="V410" s="4"/>
      <c r="W410" s="4"/>
      <c r="X410" s="4"/>
      <c r="Y410" s="4"/>
      <c r="Z410" s="4"/>
    </row>
    <row r="411" spans="1:26" ht="15.75" customHeight="1">
      <c r="A411" s="4"/>
      <c r="B411" s="4"/>
      <c r="C411" s="4"/>
      <c r="D411" s="4"/>
      <c r="E411" s="4"/>
      <c r="F411" s="4"/>
      <c r="G411" s="4"/>
      <c r="H411" s="1"/>
      <c r="I411" s="4"/>
      <c r="J411" s="4"/>
      <c r="K411" s="4"/>
      <c r="L411" s="4"/>
      <c r="M411" s="4"/>
      <c r="N411" s="4"/>
      <c r="O411" s="4"/>
      <c r="P411" s="4"/>
      <c r="Q411" s="4"/>
      <c r="R411" s="4"/>
      <c r="S411" s="4"/>
      <c r="T411" s="4"/>
      <c r="U411" s="4"/>
      <c r="V411" s="4"/>
      <c r="W411" s="4"/>
      <c r="X411" s="4"/>
      <c r="Y411" s="4"/>
      <c r="Z411" s="4"/>
    </row>
    <row r="412" spans="1:26" ht="15.75" customHeight="1">
      <c r="A412" s="4"/>
      <c r="B412" s="4"/>
      <c r="C412" s="4"/>
      <c r="D412" s="4"/>
      <c r="E412" s="4"/>
      <c r="F412" s="4"/>
      <c r="G412" s="4"/>
      <c r="H412" s="1"/>
      <c r="I412" s="4"/>
      <c r="J412" s="4"/>
      <c r="K412" s="4"/>
      <c r="L412" s="4"/>
      <c r="M412" s="4"/>
      <c r="N412" s="4"/>
      <c r="O412" s="4"/>
      <c r="P412" s="4"/>
      <c r="Q412" s="4"/>
      <c r="R412" s="4"/>
      <c r="S412" s="4"/>
      <c r="T412" s="4"/>
      <c r="U412" s="4"/>
      <c r="V412" s="4"/>
      <c r="W412" s="4"/>
      <c r="X412" s="4"/>
      <c r="Y412" s="4"/>
      <c r="Z412" s="4"/>
    </row>
    <row r="413" spans="1:26" ht="15.75" customHeight="1">
      <c r="A413" s="4"/>
      <c r="B413" s="4"/>
      <c r="C413" s="4"/>
      <c r="D413" s="4"/>
      <c r="E413" s="4"/>
      <c r="F413" s="4"/>
      <c r="G413" s="4"/>
      <c r="H413" s="1"/>
      <c r="I413" s="4"/>
      <c r="J413" s="4"/>
      <c r="K413" s="4"/>
      <c r="L413" s="4"/>
      <c r="M413" s="4"/>
      <c r="N413" s="4"/>
      <c r="O413" s="4"/>
      <c r="P413" s="4"/>
      <c r="Q413" s="4"/>
      <c r="R413" s="4"/>
      <c r="S413" s="4"/>
      <c r="T413" s="4"/>
      <c r="U413" s="4"/>
      <c r="V413" s="4"/>
      <c r="W413" s="4"/>
      <c r="X413" s="4"/>
      <c r="Y413" s="4"/>
      <c r="Z413" s="4"/>
    </row>
    <row r="414" spans="1:26" ht="15.75" customHeight="1">
      <c r="A414" s="4"/>
      <c r="B414" s="4"/>
      <c r="C414" s="4"/>
      <c r="D414" s="4"/>
      <c r="E414" s="4"/>
      <c r="F414" s="4"/>
      <c r="G414" s="4"/>
      <c r="H414" s="1"/>
      <c r="I414" s="4"/>
      <c r="J414" s="4"/>
      <c r="K414" s="4"/>
      <c r="L414" s="4"/>
      <c r="M414" s="4"/>
      <c r="N414" s="4"/>
      <c r="O414" s="4"/>
      <c r="P414" s="4"/>
      <c r="Q414" s="4"/>
      <c r="R414" s="4"/>
      <c r="S414" s="4"/>
      <c r="T414" s="4"/>
      <c r="U414" s="4"/>
      <c r="V414" s="4"/>
      <c r="W414" s="4"/>
      <c r="X414" s="4"/>
      <c r="Y414" s="4"/>
      <c r="Z414" s="4"/>
    </row>
    <row r="415" spans="1:26" ht="15.75" customHeight="1">
      <c r="A415" s="4"/>
      <c r="B415" s="4"/>
      <c r="C415" s="4"/>
      <c r="D415" s="4"/>
      <c r="E415" s="4"/>
      <c r="F415" s="4"/>
      <c r="G415" s="4"/>
      <c r="H415" s="1"/>
      <c r="I415" s="4"/>
      <c r="J415" s="4"/>
      <c r="K415" s="4"/>
      <c r="L415" s="4"/>
      <c r="M415" s="4"/>
      <c r="N415" s="4"/>
      <c r="O415" s="4"/>
      <c r="P415" s="4"/>
      <c r="Q415" s="4"/>
      <c r="R415" s="4"/>
      <c r="S415" s="4"/>
      <c r="T415" s="4"/>
      <c r="U415" s="4"/>
      <c r="V415" s="4"/>
      <c r="W415" s="4"/>
      <c r="X415" s="4"/>
      <c r="Y415" s="4"/>
      <c r="Z415" s="4"/>
    </row>
    <row r="416" spans="1:26" ht="15.75" customHeight="1">
      <c r="A416" s="4"/>
      <c r="B416" s="4"/>
      <c r="C416" s="4"/>
      <c r="D416" s="4"/>
      <c r="E416" s="4"/>
      <c r="F416" s="4"/>
      <c r="G416" s="4"/>
      <c r="H416" s="1"/>
      <c r="I416" s="4"/>
      <c r="J416" s="4"/>
      <c r="K416" s="4"/>
      <c r="L416" s="4"/>
      <c r="M416" s="4"/>
      <c r="N416" s="4"/>
      <c r="O416" s="4"/>
      <c r="P416" s="4"/>
      <c r="Q416" s="4"/>
      <c r="R416" s="4"/>
      <c r="S416" s="4"/>
      <c r="T416" s="4"/>
      <c r="U416" s="4"/>
      <c r="V416" s="4"/>
      <c r="W416" s="4"/>
      <c r="X416" s="4"/>
      <c r="Y416" s="4"/>
      <c r="Z416" s="4"/>
    </row>
    <row r="417" spans="1:26" ht="15.75" customHeight="1">
      <c r="A417" s="4"/>
      <c r="B417" s="4"/>
      <c r="C417" s="4"/>
      <c r="D417" s="4"/>
      <c r="E417" s="4"/>
      <c r="F417" s="4"/>
      <c r="G417" s="4"/>
      <c r="H417" s="1"/>
      <c r="I417" s="4"/>
      <c r="J417" s="4"/>
      <c r="K417" s="4"/>
      <c r="L417" s="4"/>
      <c r="M417" s="4"/>
      <c r="N417" s="4"/>
      <c r="O417" s="4"/>
      <c r="P417" s="4"/>
      <c r="Q417" s="4"/>
      <c r="R417" s="4"/>
      <c r="S417" s="4"/>
      <c r="T417" s="4"/>
      <c r="U417" s="4"/>
      <c r="V417" s="4"/>
      <c r="W417" s="4"/>
      <c r="X417" s="4"/>
      <c r="Y417" s="4"/>
      <c r="Z417" s="4"/>
    </row>
    <row r="418" spans="1:26" ht="15.75" customHeight="1">
      <c r="A418" s="4"/>
      <c r="B418" s="4"/>
      <c r="C418" s="4"/>
      <c r="D418" s="4"/>
      <c r="E418" s="4"/>
      <c r="F418" s="4"/>
      <c r="G418" s="4"/>
      <c r="H418" s="1"/>
      <c r="I418" s="4"/>
      <c r="J418" s="4"/>
      <c r="K418" s="4"/>
      <c r="L418" s="4"/>
      <c r="M418" s="4"/>
      <c r="N418" s="4"/>
      <c r="O418" s="4"/>
      <c r="P418" s="4"/>
      <c r="Q418" s="4"/>
      <c r="R418" s="4"/>
      <c r="S418" s="4"/>
      <c r="T418" s="4"/>
      <c r="U418" s="4"/>
      <c r="V418" s="4"/>
      <c r="W418" s="4"/>
      <c r="X418" s="4"/>
      <c r="Y418" s="4"/>
      <c r="Z418" s="4"/>
    </row>
    <row r="419" spans="1:26" ht="15.75" customHeight="1">
      <c r="A419" s="4"/>
      <c r="B419" s="4"/>
      <c r="C419" s="4"/>
      <c r="D419" s="4"/>
      <c r="E419" s="4"/>
      <c r="F419" s="4"/>
      <c r="G419" s="4"/>
      <c r="H419" s="1"/>
      <c r="I419" s="4"/>
      <c r="J419" s="4"/>
      <c r="K419" s="4"/>
      <c r="L419" s="4"/>
      <c r="M419" s="4"/>
      <c r="N419" s="4"/>
      <c r="O419" s="4"/>
      <c r="P419" s="4"/>
      <c r="Q419" s="4"/>
      <c r="R419" s="4"/>
      <c r="S419" s="4"/>
      <c r="T419" s="4"/>
      <c r="U419" s="4"/>
      <c r="V419" s="4"/>
      <c r="W419" s="4"/>
      <c r="X419" s="4"/>
      <c r="Y419" s="4"/>
      <c r="Z419" s="4"/>
    </row>
    <row r="420" spans="1:26" ht="15.75" customHeight="1">
      <c r="A420" s="4"/>
      <c r="B420" s="4"/>
      <c r="C420" s="4"/>
      <c r="D420" s="4"/>
      <c r="E420" s="4"/>
      <c r="F420" s="4"/>
      <c r="G420" s="4"/>
      <c r="H420" s="1"/>
      <c r="I420" s="4"/>
      <c r="J420" s="4"/>
      <c r="K420" s="4"/>
      <c r="L420" s="4"/>
      <c r="M420" s="4"/>
      <c r="N420" s="4"/>
      <c r="O420" s="4"/>
      <c r="P420" s="4"/>
      <c r="Q420" s="4"/>
      <c r="R420" s="4"/>
      <c r="S420" s="4"/>
      <c r="T420" s="4"/>
      <c r="U420" s="4"/>
      <c r="V420" s="4"/>
      <c r="W420" s="4"/>
      <c r="X420" s="4"/>
      <c r="Y420" s="4"/>
      <c r="Z420" s="4"/>
    </row>
    <row r="421" spans="1:26" ht="15.75" customHeight="1">
      <c r="A421" s="4"/>
      <c r="B421" s="4"/>
      <c r="C421" s="4"/>
      <c r="D421" s="4"/>
      <c r="E421" s="4"/>
      <c r="F421" s="4"/>
      <c r="G421" s="4"/>
      <c r="H421" s="1"/>
      <c r="I421" s="4"/>
      <c r="J421" s="4"/>
      <c r="K421" s="4"/>
      <c r="L421" s="4"/>
      <c r="M421" s="4"/>
      <c r="N421" s="4"/>
      <c r="O421" s="4"/>
      <c r="P421" s="4"/>
      <c r="Q421" s="4"/>
      <c r="R421" s="4"/>
      <c r="S421" s="4"/>
      <c r="T421" s="4"/>
      <c r="U421" s="4"/>
      <c r="V421" s="4"/>
      <c r="W421" s="4"/>
      <c r="X421" s="4"/>
      <c r="Y421" s="4"/>
      <c r="Z421" s="4"/>
    </row>
    <row r="422" spans="1:26" ht="15.75" customHeight="1">
      <c r="A422" s="4"/>
      <c r="B422" s="4"/>
      <c r="C422" s="4"/>
      <c r="D422" s="4"/>
      <c r="E422" s="4"/>
      <c r="F422" s="4"/>
      <c r="G422" s="4"/>
      <c r="H422" s="1"/>
      <c r="I422" s="4"/>
      <c r="J422" s="4"/>
      <c r="K422" s="4"/>
      <c r="L422" s="4"/>
      <c r="M422" s="4"/>
      <c r="N422" s="4"/>
      <c r="O422" s="4"/>
      <c r="P422" s="4"/>
      <c r="Q422" s="4"/>
      <c r="R422" s="4"/>
      <c r="S422" s="4"/>
      <c r="T422" s="4"/>
      <c r="U422" s="4"/>
      <c r="V422" s="4"/>
      <c r="W422" s="4"/>
      <c r="X422" s="4"/>
      <c r="Y422" s="4"/>
      <c r="Z422" s="4"/>
    </row>
    <row r="423" spans="1:26" ht="15.75" customHeight="1">
      <c r="A423" s="4"/>
      <c r="B423" s="4"/>
      <c r="C423" s="4"/>
      <c r="D423" s="4"/>
      <c r="E423" s="4"/>
      <c r="F423" s="4"/>
      <c r="G423" s="4"/>
      <c r="H423" s="1"/>
      <c r="I423" s="4"/>
      <c r="J423" s="4"/>
      <c r="K423" s="4"/>
      <c r="L423" s="4"/>
      <c r="M423" s="4"/>
      <c r="N423" s="4"/>
      <c r="O423" s="4"/>
      <c r="P423" s="4"/>
      <c r="Q423" s="4"/>
      <c r="R423" s="4"/>
      <c r="S423" s="4"/>
      <c r="T423" s="4"/>
      <c r="U423" s="4"/>
      <c r="V423" s="4"/>
      <c r="W423" s="4"/>
      <c r="X423" s="4"/>
      <c r="Y423" s="4"/>
      <c r="Z423" s="4"/>
    </row>
    <row r="424" spans="1:26" ht="15.75" customHeight="1">
      <c r="A424" s="4"/>
      <c r="B424" s="4"/>
      <c r="C424" s="4"/>
      <c r="D424" s="4"/>
      <c r="E424" s="4"/>
      <c r="F424" s="4"/>
      <c r="G424" s="4"/>
      <c r="H424" s="1"/>
      <c r="I424" s="4"/>
      <c r="J424" s="4"/>
      <c r="K424" s="4"/>
      <c r="L424" s="4"/>
      <c r="M424" s="4"/>
      <c r="N424" s="4"/>
      <c r="O424" s="4"/>
      <c r="P424" s="4"/>
      <c r="Q424" s="4"/>
      <c r="R424" s="4"/>
      <c r="S424" s="4"/>
      <c r="T424" s="4"/>
      <c r="U424" s="4"/>
      <c r="V424" s="4"/>
      <c r="W424" s="4"/>
      <c r="X424" s="4"/>
      <c r="Y424" s="4"/>
      <c r="Z424" s="4"/>
    </row>
    <row r="425" spans="1:26" ht="15.75" customHeight="1">
      <c r="A425" s="4"/>
      <c r="B425" s="4"/>
      <c r="C425" s="4"/>
      <c r="D425" s="4"/>
      <c r="E425" s="4"/>
      <c r="F425" s="4"/>
      <c r="G425" s="4"/>
      <c r="H425" s="1"/>
      <c r="I425" s="4"/>
      <c r="J425" s="4"/>
      <c r="K425" s="4"/>
      <c r="L425" s="4"/>
      <c r="M425" s="4"/>
      <c r="N425" s="4"/>
      <c r="O425" s="4"/>
      <c r="P425" s="4"/>
      <c r="Q425" s="4"/>
      <c r="R425" s="4"/>
      <c r="S425" s="4"/>
      <c r="T425" s="4"/>
      <c r="U425" s="4"/>
      <c r="V425" s="4"/>
      <c r="W425" s="4"/>
      <c r="X425" s="4"/>
      <c r="Y425" s="4"/>
      <c r="Z425" s="4"/>
    </row>
    <row r="426" spans="1:26" ht="15.75" customHeight="1">
      <c r="A426" s="4"/>
      <c r="B426" s="4"/>
      <c r="C426" s="4"/>
      <c r="D426" s="4"/>
      <c r="E426" s="4"/>
      <c r="F426" s="4"/>
      <c r="G426" s="4"/>
      <c r="H426" s="1"/>
      <c r="I426" s="4"/>
      <c r="J426" s="4"/>
      <c r="K426" s="4"/>
      <c r="L426" s="4"/>
      <c r="M426" s="4"/>
      <c r="N426" s="4"/>
      <c r="O426" s="4"/>
      <c r="P426" s="4"/>
      <c r="Q426" s="4"/>
      <c r="R426" s="4"/>
      <c r="S426" s="4"/>
      <c r="T426" s="4"/>
      <c r="U426" s="4"/>
      <c r="V426" s="4"/>
      <c r="W426" s="4"/>
      <c r="X426" s="4"/>
      <c r="Y426" s="4"/>
      <c r="Z426" s="4"/>
    </row>
    <row r="427" spans="1:26" ht="15.75" customHeight="1">
      <c r="A427" s="4"/>
      <c r="B427" s="4"/>
      <c r="C427" s="4"/>
      <c r="D427" s="4"/>
      <c r="E427" s="4"/>
      <c r="F427" s="4"/>
      <c r="G427" s="4"/>
      <c r="H427" s="1"/>
      <c r="I427" s="4"/>
      <c r="J427" s="4"/>
      <c r="K427" s="4"/>
      <c r="L427" s="4"/>
      <c r="M427" s="4"/>
      <c r="N427" s="4"/>
      <c r="O427" s="4"/>
      <c r="P427" s="4"/>
      <c r="Q427" s="4"/>
      <c r="R427" s="4"/>
      <c r="S427" s="4"/>
      <c r="T427" s="4"/>
      <c r="U427" s="4"/>
      <c r="V427" s="4"/>
      <c r="W427" s="4"/>
      <c r="X427" s="4"/>
      <c r="Y427" s="4"/>
      <c r="Z427" s="4"/>
    </row>
    <row r="428" spans="1:26" ht="15.75" customHeight="1">
      <c r="A428" s="4"/>
      <c r="B428" s="4"/>
      <c r="C428" s="4"/>
      <c r="D428" s="4"/>
      <c r="E428" s="4"/>
      <c r="F428" s="4"/>
      <c r="G428" s="4"/>
      <c r="H428" s="1"/>
      <c r="I428" s="4"/>
      <c r="J428" s="4"/>
      <c r="K428" s="4"/>
      <c r="L428" s="4"/>
      <c r="M428" s="4"/>
      <c r="N428" s="4"/>
      <c r="O428" s="4"/>
      <c r="P428" s="4"/>
      <c r="Q428" s="4"/>
      <c r="R428" s="4"/>
      <c r="S428" s="4"/>
      <c r="T428" s="4"/>
      <c r="U428" s="4"/>
      <c r="V428" s="4"/>
      <c r="W428" s="4"/>
      <c r="X428" s="4"/>
      <c r="Y428" s="4"/>
      <c r="Z428" s="4"/>
    </row>
    <row r="429" spans="1:26" ht="15.75" customHeight="1">
      <c r="A429" s="4"/>
      <c r="B429" s="4"/>
      <c r="C429" s="4"/>
      <c r="D429" s="4"/>
      <c r="E429" s="4"/>
      <c r="F429" s="4"/>
      <c r="G429" s="4"/>
      <c r="H429" s="1"/>
      <c r="I429" s="4"/>
      <c r="J429" s="4"/>
      <c r="K429" s="4"/>
      <c r="L429" s="4"/>
      <c r="M429" s="4"/>
      <c r="N429" s="4"/>
      <c r="O429" s="4"/>
      <c r="P429" s="4"/>
      <c r="Q429" s="4"/>
      <c r="R429" s="4"/>
      <c r="S429" s="4"/>
      <c r="T429" s="4"/>
      <c r="U429" s="4"/>
      <c r="V429" s="4"/>
      <c r="W429" s="4"/>
      <c r="X429" s="4"/>
      <c r="Y429" s="4"/>
      <c r="Z429" s="4"/>
    </row>
    <row r="430" spans="1:26" ht="15.75" customHeight="1">
      <c r="A430" s="4"/>
      <c r="B430" s="4"/>
      <c r="C430" s="4"/>
      <c r="D430" s="4"/>
      <c r="E430" s="4"/>
      <c r="F430" s="4"/>
      <c r="G430" s="4"/>
      <c r="H430" s="1"/>
      <c r="I430" s="4"/>
      <c r="J430" s="4"/>
      <c r="K430" s="4"/>
      <c r="L430" s="4"/>
      <c r="M430" s="4"/>
      <c r="N430" s="4"/>
      <c r="O430" s="4"/>
      <c r="P430" s="4"/>
      <c r="Q430" s="4"/>
      <c r="R430" s="4"/>
      <c r="S430" s="4"/>
      <c r="T430" s="4"/>
      <c r="U430" s="4"/>
      <c r="V430" s="4"/>
      <c r="W430" s="4"/>
      <c r="X430" s="4"/>
      <c r="Y430" s="4"/>
      <c r="Z430" s="4"/>
    </row>
    <row r="431" spans="1:26" ht="15.75" customHeight="1">
      <c r="A431" s="4"/>
      <c r="B431" s="4"/>
      <c r="C431" s="4"/>
      <c r="D431" s="4"/>
      <c r="E431" s="4"/>
      <c r="F431" s="4"/>
      <c r="G431" s="4"/>
      <c r="H431" s="1"/>
      <c r="I431" s="4"/>
      <c r="J431" s="4"/>
      <c r="K431" s="4"/>
      <c r="L431" s="4"/>
      <c r="M431" s="4"/>
      <c r="N431" s="4"/>
      <c r="O431" s="4"/>
      <c r="P431" s="4"/>
      <c r="Q431" s="4"/>
      <c r="R431" s="4"/>
      <c r="S431" s="4"/>
      <c r="T431" s="4"/>
      <c r="U431" s="4"/>
      <c r="V431" s="4"/>
      <c r="W431" s="4"/>
      <c r="X431" s="4"/>
      <c r="Y431" s="4"/>
      <c r="Z431" s="4"/>
    </row>
    <row r="432" spans="1:26" ht="15.75" customHeight="1">
      <c r="A432" s="4"/>
      <c r="B432" s="4"/>
      <c r="C432" s="4"/>
      <c r="D432" s="4"/>
      <c r="E432" s="4"/>
      <c r="F432" s="4"/>
      <c r="G432" s="4"/>
      <c r="H432" s="1"/>
      <c r="I432" s="4"/>
      <c r="J432" s="4"/>
      <c r="K432" s="4"/>
      <c r="L432" s="4"/>
      <c r="M432" s="4"/>
      <c r="N432" s="4"/>
      <c r="O432" s="4"/>
      <c r="P432" s="4"/>
      <c r="Q432" s="4"/>
      <c r="R432" s="4"/>
      <c r="S432" s="4"/>
      <c r="T432" s="4"/>
      <c r="U432" s="4"/>
      <c r="V432" s="4"/>
      <c r="W432" s="4"/>
      <c r="X432" s="4"/>
      <c r="Y432" s="4"/>
      <c r="Z432" s="4"/>
    </row>
    <row r="433" spans="1:26" ht="15.75" customHeight="1">
      <c r="A433" s="4"/>
      <c r="B433" s="4"/>
      <c r="C433" s="4"/>
      <c r="D433" s="4"/>
      <c r="E433" s="4"/>
      <c r="F433" s="4"/>
      <c r="G433" s="4"/>
      <c r="H433" s="1"/>
      <c r="I433" s="4"/>
      <c r="J433" s="4"/>
      <c r="K433" s="4"/>
      <c r="L433" s="4"/>
      <c r="M433" s="4"/>
      <c r="N433" s="4"/>
      <c r="O433" s="4"/>
      <c r="P433" s="4"/>
      <c r="Q433" s="4"/>
      <c r="R433" s="4"/>
      <c r="S433" s="4"/>
      <c r="T433" s="4"/>
      <c r="U433" s="4"/>
      <c r="V433" s="4"/>
      <c r="W433" s="4"/>
      <c r="X433" s="4"/>
      <c r="Y433" s="4"/>
      <c r="Z433" s="4"/>
    </row>
    <row r="434" spans="1:26" ht="15.75" customHeight="1">
      <c r="A434" s="4"/>
      <c r="B434" s="4"/>
      <c r="C434" s="4"/>
      <c r="D434" s="4"/>
      <c r="E434" s="4"/>
      <c r="F434" s="4"/>
      <c r="G434" s="4"/>
      <c r="H434" s="1"/>
      <c r="I434" s="4"/>
      <c r="J434" s="4"/>
      <c r="K434" s="4"/>
      <c r="L434" s="4"/>
      <c r="M434" s="4"/>
      <c r="N434" s="4"/>
      <c r="O434" s="4"/>
      <c r="P434" s="4"/>
      <c r="Q434" s="4"/>
      <c r="R434" s="4"/>
      <c r="S434" s="4"/>
      <c r="T434" s="4"/>
      <c r="U434" s="4"/>
      <c r="V434" s="4"/>
      <c r="W434" s="4"/>
      <c r="X434" s="4"/>
      <c r="Y434" s="4"/>
      <c r="Z434" s="4"/>
    </row>
    <row r="435" spans="1:26" ht="15.75" customHeight="1">
      <c r="A435" s="4"/>
      <c r="B435" s="4"/>
      <c r="C435" s="4"/>
      <c r="D435" s="4"/>
      <c r="E435" s="4"/>
      <c r="F435" s="4"/>
      <c r="G435" s="4"/>
      <c r="H435" s="1"/>
      <c r="I435" s="4"/>
      <c r="J435" s="4"/>
      <c r="K435" s="4"/>
      <c r="L435" s="4"/>
      <c r="M435" s="4"/>
      <c r="N435" s="4"/>
      <c r="O435" s="4"/>
      <c r="P435" s="4"/>
      <c r="Q435" s="4"/>
      <c r="R435" s="4"/>
      <c r="S435" s="4"/>
      <c r="T435" s="4"/>
      <c r="U435" s="4"/>
      <c r="V435" s="4"/>
      <c r="W435" s="4"/>
      <c r="X435" s="4"/>
      <c r="Y435" s="4"/>
      <c r="Z435" s="4"/>
    </row>
    <row r="436" spans="1:26" ht="15.75" customHeight="1">
      <c r="A436" s="4"/>
      <c r="B436" s="4"/>
      <c r="C436" s="4"/>
      <c r="D436" s="4"/>
      <c r="E436" s="4"/>
      <c r="F436" s="4"/>
      <c r="G436" s="4"/>
      <c r="H436" s="1"/>
      <c r="I436" s="4"/>
      <c r="J436" s="4"/>
      <c r="K436" s="4"/>
      <c r="L436" s="4"/>
      <c r="M436" s="4"/>
      <c r="N436" s="4"/>
      <c r="O436" s="4"/>
      <c r="P436" s="4"/>
      <c r="Q436" s="4"/>
      <c r="R436" s="4"/>
      <c r="S436" s="4"/>
      <c r="T436" s="4"/>
      <c r="U436" s="4"/>
      <c r="V436" s="4"/>
      <c r="W436" s="4"/>
      <c r="X436" s="4"/>
      <c r="Y436" s="4"/>
      <c r="Z436" s="4"/>
    </row>
    <row r="437" spans="1:26" ht="15.75" customHeight="1">
      <c r="A437" s="4"/>
      <c r="B437" s="4"/>
      <c r="C437" s="4"/>
      <c r="D437" s="4"/>
      <c r="E437" s="4"/>
      <c r="F437" s="4"/>
      <c r="G437" s="4"/>
      <c r="H437" s="1"/>
      <c r="I437" s="4"/>
      <c r="J437" s="4"/>
      <c r="K437" s="4"/>
      <c r="L437" s="4"/>
      <c r="M437" s="4"/>
      <c r="N437" s="4"/>
      <c r="O437" s="4"/>
      <c r="P437" s="4"/>
      <c r="Q437" s="4"/>
      <c r="R437" s="4"/>
      <c r="S437" s="4"/>
      <c r="T437" s="4"/>
      <c r="U437" s="4"/>
      <c r="V437" s="4"/>
      <c r="W437" s="4"/>
      <c r="X437" s="4"/>
      <c r="Y437" s="4"/>
      <c r="Z437" s="4"/>
    </row>
    <row r="438" spans="1:26" ht="15.75" customHeight="1">
      <c r="A438" s="4"/>
      <c r="B438" s="4"/>
      <c r="C438" s="4"/>
      <c r="D438" s="4"/>
      <c r="E438" s="4"/>
      <c r="F438" s="4"/>
      <c r="G438" s="4"/>
      <c r="H438" s="1"/>
      <c r="I438" s="4"/>
      <c r="J438" s="4"/>
      <c r="K438" s="4"/>
      <c r="L438" s="4"/>
      <c r="M438" s="4"/>
      <c r="N438" s="4"/>
      <c r="O438" s="4"/>
      <c r="P438" s="4"/>
      <c r="Q438" s="4"/>
      <c r="R438" s="4"/>
      <c r="S438" s="4"/>
      <c r="T438" s="4"/>
      <c r="U438" s="4"/>
      <c r="V438" s="4"/>
      <c r="W438" s="4"/>
      <c r="X438" s="4"/>
      <c r="Y438" s="4"/>
      <c r="Z438" s="4"/>
    </row>
    <row r="439" spans="1:26" ht="15.75" customHeight="1">
      <c r="A439" s="4"/>
      <c r="B439" s="4"/>
      <c r="C439" s="4"/>
      <c r="D439" s="4"/>
      <c r="E439" s="4"/>
      <c r="F439" s="4"/>
      <c r="G439" s="4"/>
      <c r="H439" s="1"/>
      <c r="I439" s="4"/>
      <c r="J439" s="4"/>
      <c r="K439" s="4"/>
      <c r="L439" s="4"/>
      <c r="M439" s="4"/>
      <c r="N439" s="4"/>
      <c r="O439" s="4"/>
      <c r="P439" s="4"/>
      <c r="Q439" s="4"/>
      <c r="R439" s="4"/>
      <c r="S439" s="4"/>
      <c r="T439" s="4"/>
      <c r="U439" s="4"/>
      <c r="V439" s="4"/>
      <c r="W439" s="4"/>
      <c r="X439" s="4"/>
      <c r="Y439" s="4"/>
      <c r="Z439" s="4"/>
    </row>
    <row r="440" spans="1:26" ht="15.75" customHeight="1">
      <c r="A440" s="4"/>
      <c r="B440" s="4"/>
      <c r="C440" s="4"/>
      <c r="D440" s="4"/>
      <c r="E440" s="4"/>
      <c r="F440" s="4"/>
      <c r="G440" s="4"/>
      <c r="H440" s="1"/>
      <c r="I440" s="4"/>
      <c r="J440" s="4"/>
      <c r="K440" s="4"/>
      <c r="L440" s="4"/>
      <c r="M440" s="4"/>
      <c r="N440" s="4"/>
      <c r="O440" s="4"/>
      <c r="P440" s="4"/>
      <c r="Q440" s="4"/>
      <c r="R440" s="4"/>
      <c r="S440" s="4"/>
      <c r="T440" s="4"/>
      <c r="U440" s="4"/>
      <c r="V440" s="4"/>
      <c r="W440" s="4"/>
      <c r="X440" s="4"/>
      <c r="Y440" s="4"/>
      <c r="Z440" s="4"/>
    </row>
    <row r="441" spans="1:26" ht="15.75" customHeight="1">
      <c r="A441" s="4"/>
      <c r="B441" s="4"/>
      <c r="C441" s="4"/>
      <c r="D441" s="4"/>
      <c r="E441" s="4"/>
      <c r="F441" s="4"/>
      <c r="G441" s="4"/>
      <c r="H441" s="1"/>
      <c r="I441" s="4"/>
      <c r="J441" s="4"/>
      <c r="K441" s="4"/>
      <c r="L441" s="4"/>
      <c r="M441" s="4"/>
      <c r="N441" s="4"/>
      <c r="O441" s="4"/>
      <c r="P441" s="4"/>
      <c r="Q441" s="4"/>
      <c r="R441" s="4"/>
      <c r="S441" s="4"/>
      <c r="T441" s="4"/>
      <c r="U441" s="4"/>
      <c r="V441" s="4"/>
      <c r="W441" s="4"/>
      <c r="X441" s="4"/>
      <c r="Y441" s="4"/>
      <c r="Z441" s="4"/>
    </row>
    <row r="442" spans="1:26" ht="15.75" customHeight="1">
      <c r="A442" s="4"/>
      <c r="B442" s="4"/>
      <c r="C442" s="4"/>
      <c r="D442" s="4"/>
      <c r="E442" s="4"/>
      <c r="F442" s="4"/>
      <c r="G442" s="4"/>
      <c r="H442" s="1"/>
      <c r="I442" s="4"/>
      <c r="J442" s="4"/>
      <c r="K442" s="4"/>
      <c r="L442" s="4"/>
      <c r="M442" s="4"/>
      <c r="N442" s="4"/>
      <c r="O442" s="4"/>
      <c r="P442" s="4"/>
      <c r="Q442" s="4"/>
      <c r="R442" s="4"/>
      <c r="S442" s="4"/>
      <c r="T442" s="4"/>
      <c r="U442" s="4"/>
      <c r="V442" s="4"/>
      <c r="W442" s="4"/>
      <c r="X442" s="4"/>
      <c r="Y442" s="4"/>
      <c r="Z442" s="4"/>
    </row>
    <row r="443" spans="1:26" ht="15.75" customHeight="1">
      <c r="A443" s="4"/>
      <c r="B443" s="4"/>
      <c r="C443" s="4"/>
      <c r="D443" s="4"/>
      <c r="E443" s="4"/>
      <c r="F443" s="4"/>
      <c r="G443" s="4"/>
      <c r="H443" s="1"/>
      <c r="I443" s="4"/>
      <c r="J443" s="4"/>
      <c r="K443" s="4"/>
      <c r="L443" s="4"/>
      <c r="M443" s="4"/>
      <c r="N443" s="4"/>
      <c r="O443" s="4"/>
      <c r="P443" s="4"/>
      <c r="Q443" s="4"/>
      <c r="R443" s="4"/>
      <c r="S443" s="4"/>
      <c r="T443" s="4"/>
      <c r="U443" s="4"/>
      <c r="V443" s="4"/>
      <c r="W443" s="4"/>
      <c r="X443" s="4"/>
      <c r="Y443" s="4"/>
      <c r="Z443" s="4"/>
    </row>
    <row r="444" spans="1:26" ht="15.75" customHeight="1">
      <c r="A444" s="4"/>
      <c r="B444" s="4"/>
      <c r="C444" s="4"/>
      <c r="D444" s="4"/>
      <c r="E444" s="4"/>
      <c r="F444" s="4"/>
      <c r="G444" s="4"/>
      <c r="H444" s="1"/>
      <c r="I444" s="4"/>
      <c r="J444" s="4"/>
      <c r="K444" s="4"/>
      <c r="L444" s="4"/>
      <c r="M444" s="4"/>
      <c r="N444" s="4"/>
      <c r="O444" s="4"/>
      <c r="P444" s="4"/>
      <c r="Q444" s="4"/>
      <c r="R444" s="4"/>
      <c r="S444" s="4"/>
      <c r="T444" s="4"/>
      <c r="U444" s="4"/>
      <c r="V444" s="4"/>
      <c r="W444" s="4"/>
      <c r="X444" s="4"/>
      <c r="Y444" s="4"/>
      <c r="Z444" s="4"/>
    </row>
    <row r="445" spans="1:26" ht="15.75" customHeight="1">
      <c r="A445" s="4"/>
      <c r="B445" s="4"/>
      <c r="C445" s="4"/>
      <c r="D445" s="4"/>
      <c r="E445" s="4"/>
      <c r="F445" s="4"/>
      <c r="G445" s="4"/>
      <c r="H445" s="1"/>
      <c r="I445" s="4"/>
      <c r="J445" s="4"/>
      <c r="K445" s="4"/>
      <c r="L445" s="4"/>
      <c r="M445" s="4"/>
      <c r="N445" s="4"/>
      <c r="O445" s="4"/>
      <c r="P445" s="4"/>
      <c r="Q445" s="4"/>
      <c r="R445" s="4"/>
      <c r="S445" s="4"/>
      <c r="T445" s="4"/>
      <c r="U445" s="4"/>
      <c r="V445" s="4"/>
      <c r="W445" s="4"/>
      <c r="X445" s="4"/>
      <c r="Y445" s="4"/>
      <c r="Z445" s="4"/>
    </row>
    <row r="446" spans="1:26" ht="15.75" customHeight="1">
      <c r="A446" s="4"/>
      <c r="B446" s="4"/>
      <c r="C446" s="4"/>
      <c r="D446" s="4"/>
      <c r="E446" s="4"/>
      <c r="F446" s="4"/>
      <c r="G446" s="4"/>
      <c r="H446" s="1"/>
      <c r="I446" s="4"/>
      <c r="J446" s="4"/>
      <c r="K446" s="4"/>
      <c r="L446" s="4"/>
      <c r="M446" s="4"/>
      <c r="N446" s="4"/>
      <c r="O446" s="4"/>
      <c r="P446" s="4"/>
      <c r="Q446" s="4"/>
      <c r="R446" s="4"/>
      <c r="S446" s="4"/>
      <c r="T446" s="4"/>
      <c r="U446" s="4"/>
      <c r="V446" s="4"/>
      <c r="W446" s="4"/>
      <c r="X446" s="4"/>
      <c r="Y446" s="4"/>
      <c r="Z446" s="4"/>
    </row>
    <row r="447" spans="1:26" ht="15.75" customHeight="1">
      <c r="A447" s="4"/>
      <c r="B447" s="4"/>
      <c r="C447" s="4"/>
      <c r="D447" s="4"/>
      <c r="E447" s="4"/>
      <c r="F447" s="4"/>
      <c r="G447" s="4"/>
      <c r="H447" s="1"/>
      <c r="I447" s="4"/>
      <c r="J447" s="4"/>
      <c r="K447" s="4"/>
      <c r="L447" s="4"/>
      <c r="M447" s="4"/>
      <c r="N447" s="4"/>
      <c r="O447" s="4"/>
      <c r="P447" s="4"/>
      <c r="Q447" s="4"/>
      <c r="R447" s="4"/>
      <c r="S447" s="4"/>
      <c r="T447" s="4"/>
      <c r="U447" s="4"/>
      <c r="V447" s="4"/>
      <c r="W447" s="4"/>
      <c r="X447" s="4"/>
      <c r="Y447" s="4"/>
      <c r="Z447" s="4"/>
    </row>
    <row r="448" spans="1:26" ht="15.75" customHeight="1">
      <c r="A448" s="4"/>
      <c r="B448" s="4"/>
      <c r="C448" s="4"/>
      <c r="D448" s="4"/>
      <c r="E448" s="4"/>
      <c r="F448" s="4"/>
      <c r="G448" s="4"/>
      <c r="H448" s="1"/>
      <c r="I448" s="4"/>
      <c r="J448" s="4"/>
      <c r="K448" s="4"/>
      <c r="L448" s="4"/>
      <c r="M448" s="4"/>
      <c r="N448" s="4"/>
      <c r="O448" s="4"/>
      <c r="P448" s="4"/>
      <c r="Q448" s="4"/>
      <c r="R448" s="4"/>
      <c r="S448" s="4"/>
      <c r="T448" s="4"/>
      <c r="U448" s="4"/>
      <c r="V448" s="4"/>
      <c r="W448" s="4"/>
      <c r="X448" s="4"/>
      <c r="Y448" s="4"/>
      <c r="Z448" s="4"/>
    </row>
    <row r="449" spans="1:26" ht="15.75" customHeight="1">
      <c r="A449" s="4"/>
      <c r="B449" s="4"/>
      <c r="C449" s="4"/>
      <c r="D449" s="4"/>
      <c r="E449" s="4"/>
      <c r="F449" s="4"/>
      <c r="G449" s="4"/>
      <c r="H449" s="1"/>
      <c r="I449" s="4"/>
      <c r="J449" s="4"/>
      <c r="K449" s="4"/>
      <c r="L449" s="4"/>
      <c r="M449" s="4"/>
      <c r="N449" s="4"/>
      <c r="O449" s="4"/>
      <c r="P449" s="4"/>
      <c r="Q449" s="4"/>
      <c r="R449" s="4"/>
      <c r="S449" s="4"/>
      <c r="T449" s="4"/>
      <c r="U449" s="4"/>
      <c r="V449" s="4"/>
      <c r="W449" s="4"/>
      <c r="X449" s="4"/>
      <c r="Y449" s="4"/>
      <c r="Z449" s="4"/>
    </row>
    <row r="450" spans="1:26" ht="15.75" customHeight="1">
      <c r="A450" s="4"/>
      <c r="B450" s="4"/>
      <c r="C450" s="4"/>
      <c r="D450" s="4"/>
      <c r="E450" s="4"/>
      <c r="F450" s="4"/>
      <c r="G450" s="4"/>
      <c r="H450" s="1"/>
      <c r="I450" s="4"/>
      <c r="J450" s="4"/>
      <c r="K450" s="4"/>
      <c r="L450" s="4"/>
      <c r="M450" s="4"/>
      <c r="N450" s="4"/>
      <c r="O450" s="4"/>
      <c r="P450" s="4"/>
      <c r="Q450" s="4"/>
      <c r="R450" s="4"/>
      <c r="S450" s="4"/>
      <c r="T450" s="4"/>
      <c r="U450" s="4"/>
      <c r="V450" s="4"/>
      <c r="W450" s="4"/>
      <c r="X450" s="4"/>
      <c r="Y450" s="4"/>
      <c r="Z450" s="4"/>
    </row>
    <row r="451" spans="1:26" ht="15.75" customHeight="1">
      <c r="A451" s="4"/>
      <c r="B451" s="4"/>
      <c r="C451" s="4"/>
      <c r="D451" s="4"/>
      <c r="E451" s="4"/>
      <c r="F451" s="4"/>
      <c r="G451" s="4"/>
      <c r="H451" s="1"/>
      <c r="I451" s="4"/>
      <c r="J451" s="4"/>
      <c r="K451" s="4"/>
      <c r="L451" s="4"/>
      <c r="M451" s="4"/>
      <c r="N451" s="4"/>
      <c r="O451" s="4"/>
      <c r="P451" s="4"/>
      <c r="Q451" s="4"/>
      <c r="R451" s="4"/>
      <c r="S451" s="4"/>
      <c r="T451" s="4"/>
      <c r="U451" s="4"/>
      <c r="V451" s="4"/>
      <c r="W451" s="4"/>
      <c r="X451" s="4"/>
      <c r="Y451" s="4"/>
      <c r="Z451" s="4"/>
    </row>
    <row r="452" spans="1:26" ht="15.75" customHeight="1">
      <c r="A452" s="4"/>
      <c r="B452" s="4"/>
      <c r="C452" s="4"/>
      <c r="D452" s="4"/>
      <c r="E452" s="4"/>
      <c r="F452" s="4"/>
      <c r="G452" s="4"/>
      <c r="H452" s="1"/>
      <c r="I452" s="4"/>
      <c r="J452" s="4"/>
      <c r="K452" s="4"/>
      <c r="L452" s="4"/>
      <c r="M452" s="4"/>
      <c r="N452" s="4"/>
      <c r="O452" s="4"/>
      <c r="P452" s="4"/>
      <c r="Q452" s="4"/>
      <c r="R452" s="4"/>
      <c r="S452" s="4"/>
      <c r="T452" s="4"/>
      <c r="U452" s="4"/>
      <c r="V452" s="4"/>
      <c r="W452" s="4"/>
      <c r="X452" s="4"/>
      <c r="Y452" s="4"/>
      <c r="Z452" s="4"/>
    </row>
    <row r="453" spans="1:26" ht="15.75" customHeight="1">
      <c r="A453" s="4"/>
      <c r="B453" s="4"/>
      <c r="C453" s="4"/>
      <c r="D453" s="4"/>
      <c r="E453" s="4"/>
      <c r="F453" s="4"/>
      <c r="G453" s="4"/>
      <c r="H453" s="1"/>
      <c r="I453" s="4"/>
      <c r="J453" s="4"/>
      <c r="K453" s="4"/>
      <c r="L453" s="4"/>
      <c r="M453" s="4"/>
      <c r="N453" s="4"/>
      <c r="O453" s="4"/>
      <c r="P453" s="4"/>
      <c r="Q453" s="4"/>
      <c r="R453" s="4"/>
      <c r="S453" s="4"/>
      <c r="T453" s="4"/>
      <c r="U453" s="4"/>
      <c r="V453" s="4"/>
      <c r="W453" s="4"/>
      <c r="X453" s="4"/>
      <c r="Y453" s="4"/>
      <c r="Z453" s="4"/>
    </row>
    <row r="454" spans="1:26" ht="15.75" customHeight="1">
      <c r="A454" s="4"/>
      <c r="B454" s="4"/>
      <c r="C454" s="4"/>
      <c r="D454" s="4"/>
      <c r="E454" s="4"/>
      <c r="F454" s="4"/>
      <c r="G454" s="4"/>
      <c r="H454" s="1"/>
      <c r="I454" s="4"/>
      <c r="J454" s="4"/>
      <c r="K454" s="4"/>
      <c r="L454" s="4"/>
      <c r="M454" s="4"/>
      <c r="N454" s="4"/>
      <c r="O454" s="4"/>
      <c r="P454" s="4"/>
      <c r="Q454" s="4"/>
      <c r="R454" s="4"/>
      <c r="S454" s="4"/>
      <c r="T454" s="4"/>
      <c r="U454" s="4"/>
      <c r="V454" s="4"/>
      <c r="W454" s="4"/>
      <c r="X454" s="4"/>
      <c r="Y454" s="4"/>
      <c r="Z454" s="4"/>
    </row>
    <row r="455" spans="1:26" ht="15.75" customHeight="1">
      <c r="A455" s="4"/>
      <c r="B455" s="4"/>
      <c r="C455" s="4"/>
      <c r="D455" s="4"/>
      <c r="E455" s="4"/>
      <c r="F455" s="4"/>
      <c r="G455" s="4"/>
      <c r="H455" s="1"/>
      <c r="I455" s="4"/>
      <c r="J455" s="4"/>
      <c r="K455" s="4"/>
      <c r="L455" s="4"/>
      <c r="M455" s="4"/>
      <c r="N455" s="4"/>
      <c r="O455" s="4"/>
      <c r="P455" s="4"/>
      <c r="Q455" s="4"/>
      <c r="R455" s="4"/>
      <c r="S455" s="4"/>
      <c r="T455" s="4"/>
      <c r="U455" s="4"/>
      <c r="V455" s="4"/>
      <c r="W455" s="4"/>
      <c r="X455" s="4"/>
      <c r="Y455" s="4"/>
      <c r="Z455" s="4"/>
    </row>
    <row r="456" spans="1:26" ht="15.75" customHeight="1">
      <c r="A456" s="4"/>
      <c r="B456" s="4"/>
      <c r="C456" s="4"/>
      <c r="D456" s="4"/>
      <c r="E456" s="4"/>
      <c r="F456" s="4"/>
      <c r="G456" s="4"/>
      <c r="H456" s="1"/>
      <c r="I456" s="4"/>
      <c r="J456" s="4"/>
      <c r="K456" s="4"/>
      <c r="L456" s="4"/>
      <c r="M456" s="4"/>
      <c r="N456" s="4"/>
      <c r="O456" s="4"/>
      <c r="P456" s="4"/>
      <c r="Q456" s="4"/>
      <c r="R456" s="4"/>
      <c r="S456" s="4"/>
      <c r="T456" s="4"/>
      <c r="U456" s="4"/>
      <c r="V456" s="4"/>
      <c r="W456" s="4"/>
      <c r="X456" s="4"/>
      <c r="Y456" s="4"/>
      <c r="Z456" s="4"/>
    </row>
    <row r="457" spans="1:26" ht="15.75" customHeight="1">
      <c r="A457" s="4"/>
      <c r="B457" s="4"/>
      <c r="C457" s="4"/>
      <c r="D457" s="4"/>
      <c r="E457" s="4"/>
      <c r="F457" s="4"/>
      <c r="G457" s="4"/>
      <c r="H457" s="1"/>
      <c r="I457" s="4"/>
      <c r="J457" s="4"/>
      <c r="K457" s="4"/>
      <c r="L457" s="4"/>
      <c r="M457" s="4"/>
      <c r="N457" s="4"/>
      <c r="O457" s="4"/>
      <c r="P457" s="4"/>
      <c r="Q457" s="4"/>
      <c r="R457" s="4"/>
      <c r="S457" s="4"/>
      <c r="T457" s="4"/>
      <c r="U457" s="4"/>
      <c r="V457" s="4"/>
      <c r="W457" s="4"/>
      <c r="X457" s="4"/>
      <c r="Y457" s="4"/>
      <c r="Z457" s="4"/>
    </row>
    <row r="458" spans="1:26" ht="15.75" customHeight="1">
      <c r="A458" s="4"/>
      <c r="B458" s="4"/>
      <c r="C458" s="4"/>
      <c r="D458" s="4"/>
      <c r="E458" s="4"/>
      <c r="F458" s="4"/>
      <c r="G458" s="4"/>
      <c r="H458" s="1"/>
      <c r="I458" s="4"/>
      <c r="J458" s="4"/>
      <c r="K458" s="4"/>
      <c r="L458" s="4"/>
      <c r="M458" s="4"/>
      <c r="N458" s="4"/>
      <c r="O458" s="4"/>
      <c r="P458" s="4"/>
      <c r="Q458" s="4"/>
      <c r="R458" s="4"/>
      <c r="S458" s="4"/>
      <c r="T458" s="4"/>
      <c r="U458" s="4"/>
      <c r="V458" s="4"/>
      <c r="W458" s="4"/>
      <c r="X458" s="4"/>
      <c r="Y458" s="4"/>
      <c r="Z458" s="4"/>
    </row>
    <row r="459" spans="1:26" ht="15.75" customHeight="1">
      <c r="A459" s="4"/>
      <c r="B459" s="4"/>
      <c r="C459" s="4"/>
      <c r="D459" s="4"/>
      <c r="E459" s="4"/>
      <c r="F459" s="4"/>
      <c r="G459" s="4"/>
      <c r="H459" s="1"/>
      <c r="I459" s="4"/>
      <c r="J459" s="4"/>
      <c r="K459" s="4"/>
      <c r="L459" s="4"/>
      <c r="M459" s="4"/>
      <c r="N459" s="4"/>
      <c r="O459" s="4"/>
      <c r="P459" s="4"/>
      <c r="Q459" s="4"/>
      <c r="R459" s="4"/>
      <c r="S459" s="4"/>
      <c r="T459" s="4"/>
      <c r="U459" s="4"/>
      <c r="V459" s="4"/>
      <c r="W459" s="4"/>
      <c r="X459" s="4"/>
      <c r="Y459" s="4"/>
      <c r="Z459" s="4"/>
    </row>
    <row r="460" spans="1:26" ht="15.75" customHeight="1">
      <c r="A460" s="4"/>
      <c r="B460" s="4"/>
      <c r="C460" s="4"/>
      <c r="D460" s="4"/>
      <c r="E460" s="4"/>
      <c r="F460" s="4"/>
      <c r="G460" s="4"/>
      <c r="H460" s="1"/>
      <c r="I460" s="4"/>
      <c r="J460" s="4"/>
      <c r="K460" s="4"/>
      <c r="L460" s="4"/>
      <c r="M460" s="4"/>
      <c r="N460" s="4"/>
      <c r="O460" s="4"/>
      <c r="P460" s="4"/>
      <c r="Q460" s="4"/>
      <c r="R460" s="4"/>
      <c r="S460" s="4"/>
      <c r="T460" s="4"/>
      <c r="U460" s="4"/>
      <c r="V460" s="4"/>
      <c r="W460" s="4"/>
      <c r="X460" s="4"/>
      <c r="Y460" s="4"/>
      <c r="Z460" s="4"/>
    </row>
    <row r="461" spans="1:26" ht="15.75" customHeight="1">
      <c r="A461" s="4"/>
      <c r="B461" s="4"/>
      <c r="C461" s="4"/>
      <c r="D461" s="4"/>
      <c r="E461" s="4"/>
      <c r="F461" s="4"/>
      <c r="G461" s="4"/>
      <c r="H461" s="1"/>
      <c r="I461" s="4"/>
      <c r="J461" s="4"/>
      <c r="K461" s="4"/>
      <c r="L461" s="4"/>
      <c r="M461" s="4"/>
      <c r="N461" s="4"/>
      <c r="O461" s="4"/>
      <c r="P461" s="4"/>
      <c r="Q461" s="4"/>
      <c r="R461" s="4"/>
      <c r="S461" s="4"/>
      <c r="T461" s="4"/>
      <c r="U461" s="4"/>
      <c r="V461" s="4"/>
      <c r="W461" s="4"/>
      <c r="X461" s="4"/>
      <c r="Y461" s="4"/>
      <c r="Z461" s="4"/>
    </row>
    <row r="462" spans="1:26" ht="15.75" customHeight="1">
      <c r="A462" s="4"/>
      <c r="B462" s="4"/>
      <c r="C462" s="4"/>
      <c r="D462" s="4"/>
      <c r="E462" s="4"/>
      <c r="F462" s="4"/>
      <c r="G462" s="4"/>
      <c r="H462" s="1"/>
      <c r="I462" s="4"/>
      <c r="J462" s="4"/>
      <c r="K462" s="4"/>
      <c r="L462" s="4"/>
      <c r="M462" s="4"/>
      <c r="N462" s="4"/>
      <c r="O462" s="4"/>
      <c r="P462" s="4"/>
      <c r="Q462" s="4"/>
      <c r="R462" s="4"/>
      <c r="S462" s="4"/>
      <c r="T462" s="4"/>
      <c r="U462" s="4"/>
      <c r="V462" s="4"/>
      <c r="W462" s="4"/>
      <c r="X462" s="4"/>
      <c r="Y462" s="4"/>
      <c r="Z462" s="4"/>
    </row>
    <row r="463" spans="1:26" ht="15.75" customHeight="1">
      <c r="A463" s="4"/>
      <c r="B463" s="4"/>
      <c r="C463" s="4"/>
      <c r="D463" s="4"/>
      <c r="E463" s="4"/>
      <c r="F463" s="4"/>
      <c r="G463" s="4"/>
      <c r="H463" s="1"/>
      <c r="I463" s="4"/>
      <c r="J463" s="4"/>
      <c r="K463" s="4"/>
      <c r="L463" s="4"/>
      <c r="M463" s="4"/>
      <c r="N463" s="4"/>
      <c r="O463" s="4"/>
      <c r="P463" s="4"/>
      <c r="Q463" s="4"/>
      <c r="R463" s="4"/>
      <c r="S463" s="4"/>
      <c r="T463" s="4"/>
      <c r="U463" s="4"/>
      <c r="V463" s="4"/>
      <c r="W463" s="4"/>
      <c r="X463" s="4"/>
      <c r="Y463" s="4"/>
      <c r="Z463" s="4"/>
    </row>
    <row r="464" spans="1:26" ht="15.75" customHeight="1">
      <c r="A464" s="4"/>
      <c r="B464" s="4"/>
      <c r="C464" s="4"/>
      <c r="D464" s="4"/>
      <c r="E464" s="4"/>
      <c r="F464" s="4"/>
      <c r="G464" s="4"/>
      <c r="H464" s="1"/>
      <c r="I464" s="4"/>
      <c r="J464" s="4"/>
      <c r="K464" s="4"/>
      <c r="L464" s="4"/>
      <c r="M464" s="4"/>
      <c r="N464" s="4"/>
      <c r="O464" s="4"/>
      <c r="P464" s="4"/>
      <c r="Q464" s="4"/>
      <c r="R464" s="4"/>
      <c r="S464" s="4"/>
      <c r="T464" s="4"/>
      <c r="U464" s="4"/>
      <c r="V464" s="4"/>
      <c r="W464" s="4"/>
      <c r="X464" s="4"/>
      <c r="Y464" s="4"/>
      <c r="Z464" s="4"/>
    </row>
    <row r="465" spans="1:26" ht="15.75" customHeight="1">
      <c r="A465" s="4"/>
      <c r="B465" s="4"/>
      <c r="C465" s="4"/>
      <c r="D465" s="4"/>
      <c r="E465" s="4"/>
      <c r="F465" s="4"/>
      <c r="G465" s="4"/>
      <c r="H465" s="1"/>
      <c r="I465" s="4"/>
      <c r="J465" s="4"/>
      <c r="K465" s="4"/>
      <c r="L465" s="4"/>
      <c r="M465" s="4"/>
      <c r="N465" s="4"/>
      <c r="O465" s="4"/>
      <c r="P465" s="4"/>
      <c r="Q465" s="4"/>
      <c r="R465" s="4"/>
      <c r="S465" s="4"/>
      <c r="T465" s="4"/>
      <c r="U465" s="4"/>
      <c r="V465" s="4"/>
      <c r="W465" s="4"/>
      <c r="X465" s="4"/>
      <c r="Y465" s="4"/>
      <c r="Z465" s="4"/>
    </row>
    <row r="466" spans="1:26" ht="15.75" customHeight="1">
      <c r="A466" s="4"/>
      <c r="B466" s="4"/>
      <c r="C466" s="4"/>
      <c r="D466" s="4"/>
      <c r="E466" s="4"/>
      <c r="F466" s="4"/>
      <c r="G466" s="4"/>
      <c r="H466" s="1"/>
      <c r="I466" s="4"/>
      <c r="J466" s="4"/>
      <c r="K466" s="4"/>
      <c r="L466" s="4"/>
      <c r="M466" s="4"/>
      <c r="N466" s="4"/>
      <c r="O466" s="4"/>
      <c r="P466" s="4"/>
      <c r="Q466" s="4"/>
      <c r="R466" s="4"/>
      <c r="S466" s="4"/>
      <c r="T466" s="4"/>
      <c r="U466" s="4"/>
      <c r="V466" s="4"/>
      <c r="W466" s="4"/>
      <c r="X466" s="4"/>
      <c r="Y466" s="4"/>
      <c r="Z466" s="4"/>
    </row>
    <row r="467" spans="1:26" ht="15.75" customHeight="1">
      <c r="A467" s="4"/>
      <c r="B467" s="4"/>
      <c r="C467" s="4"/>
      <c r="D467" s="4"/>
      <c r="E467" s="4"/>
      <c r="F467" s="4"/>
      <c r="G467" s="4"/>
      <c r="H467" s="1"/>
      <c r="I467" s="4"/>
      <c r="J467" s="4"/>
      <c r="K467" s="4"/>
      <c r="L467" s="4"/>
      <c r="M467" s="4"/>
      <c r="N467" s="4"/>
      <c r="O467" s="4"/>
      <c r="P467" s="4"/>
      <c r="Q467" s="4"/>
      <c r="R467" s="4"/>
      <c r="S467" s="4"/>
      <c r="T467" s="4"/>
      <c r="U467" s="4"/>
      <c r="V467" s="4"/>
      <c r="W467" s="4"/>
      <c r="X467" s="4"/>
      <c r="Y467" s="4"/>
      <c r="Z467" s="4"/>
    </row>
    <row r="468" spans="1:26" ht="15.75" customHeight="1">
      <c r="A468" s="4"/>
      <c r="B468" s="4"/>
      <c r="C468" s="4"/>
      <c r="D468" s="4"/>
      <c r="E468" s="4"/>
      <c r="F468" s="4"/>
      <c r="G468" s="4"/>
      <c r="H468" s="1"/>
      <c r="I468" s="4"/>
      <c r="J468" s="4"/>
      <c r="K468" s="4"/>
      <c r="L468" s="4"/>
      <c r="M468" s="4"/>
      <c r="N468" s="4"/>
      <c r="O468" s="4"/>
      <c r="P468" s="4"/>
      <c r="Q468" s="4"/>
      <c r="R468" s="4"/>
      <c r="S468" s="4"/>
      <c r="T468" s="4"/>
      <c r="U468" s="4"/>
      <c r="V468" s="4"/>
      <c r="W468" s="4"/>
      <c r="X468" s="4"/>
      <c r="Y468" s="4"/>
      <c r="Z468" s="4"/>
    </row>
    <row r="469" spans="1:26" ht="15.75" customHeight="1">
      <c r="A469" s="4"/>
      <c r="B469" s="4"/>
      <c r="C469" s="4"/>
      <c r="D469" s="4"/>
      <c r="E469" s="4"/>
      <c r="F469" s="4"/>
      <c r="G469" s="4"/>
      <c r="H469" s="1"/>
      <c r="I469" s="4"/>
      <c r="J469" s="4"/>
      <c r="K469" s="4"/>
      <c r="L469" s="4"/>
      <c r="M469" s="4"/>
      <c r="N469" s="4"/>
      <c r="O469" s="4"/>
      <c r="P469" s="4"/>
      <c r="Q469" s="4"/>
      <c r="R469" s="4"/>
      <c r="S469" s="4"/>
      <c r="T469" s="4"/>
      <c r="U469" s="4"/>
      <c r="V469" s="4"/>
      <c r="W469" s="4"/>
      <c r="X469" s="4"/>
      <c r="Y469" s="4"/>
      <c r="Z469" s="4"/>
    </row>
    <row r="470" spans="1:26" ht="15.75" customHeight="1">
      <c r="A470" s="4"/>
      <c r="B470" s="4"/>
      <c r="C470" s="4"/>
      <c r="D470" s="4"/>
      <c r="E470" s="4"/>
      <c r="F470" s="4"/>
      <c r="G470" s="4"/>
      <c r="H470" s="1"/>
      <c r="I470" s="4"/>
      <c r="J470" s="4"/>
      <c r="K470" s="4"/>
      <c r="L470" s="4"/>
      <c r="M470" s="4"/>
      <c r="N470" s="4"/>
      <c r="O470" s="4"/>
      <c r="P470" s="4"/>
      <c r="Q470" s="4"/>
      <c r="R470" s="4"/>
      <c r="S470" s="4"/>
      <c r="T470" s="4"/>
      <c r="U470" s="4"/>
      <c r="V470" s="4"/>
      <c r="W470" s="4"/>
      <c r="X470" s="4"/>
      <c r="Y470" s="4"/>
      <c r="Z470" s="4"/>
    </row>
    <row r="471" spans="1:26" ht="15.75" customHeight="1">
      <c r="A471" s="4"/>
      <c r="B471" s="4"/>
      <c r="C471" s="4"/>
      <c r="D471" s="4"/>
      <c r="E471" s="4"/>
      <c r="F471" s="4"/>
      <c r="G471" s="4"/>
      <c r="H471" s="1"/>
      <c r="I471" s="4"/>
      <c r="J471" s="4"/>
      <c r="K471" s="4"/>
      <c r="L471" s="4"/>
      <c r="M471" s="4"/>
      <c r="N471" s="4"/>
      <c r="O471" s="4"/>
      <c r="P471" s="4"/>
      <c r="Q471" s="4"/>
      <c r="R471" s="4"/>
      <c r="S471" s="4"/>
      <c r="T471" s="4"/>
      <c r="U471" s="4"/>
      <c r="V471" s="4"/>
      <c r="W471" s="4"/>
      <c r="X471" s="4"/>
      <c r="Y471" s="4"/>
      <c r="Z471" s="4"/>
    </row>
    <row r="472" spans="1:26" ht="15.75" customHeight="1">
      <c r="A472" s="4"/>
      <c r="B472" s="4"/>
      <c r="C472" s="4"/>
      <c r="D472" s="4"/>
      <c r="E472" s="4"/>
      <c r="F472" s="4"/>
      <c r="G472" s="4"/>
      <c r="H472" s="1"/>
      <c r="I472" s="4"/>
      <c r="J472" s="4"/>
      <c r="K472" s="4"/>
      <c r="L472" s="4"/>
      <c r="M472" s="4"/>
      <c r="N472" s="4"/>
      <c r="O472" s="4"/>
      <c r="P472" s="4"/>
      <c r="Q472" s="4"/>
      <c r="R472" s="4"/>
      <c r="S472" s="4"/>
      <c r="T472" s="4"/>
      <c r="U472" s="4"/>
      <c r="V472" s="4"/>
      <c r="W472" s="4"/>
      <c r="X472" s="4"/>
      <c r="Y472" s="4"/>
      <c r="Z472" s="4"/>
    </row>
    <row r="473" spans="1:26" ht="15.75" customHeight="1">
      <c r="A473" s="4"/>
      <c r="B473" s="4"/>
      <c r="C473" s="4"/>
      <c r="D473" s="4"/>
      <c r="E473" s="4"/>
      <c r="F473" s="4"/>
      <c r="G473" s="4"/>
      <c r="H473" s="1"/>
      <c r="I473" s="4"/>
      <c r="J473" s="4"/>
      <c r="K473" s="4"/>
      <c r="L473" s="4"/>
      <c r="M473" s="4"/>
      <c r="N473" s="4"/>
      <c r="O473" s="4"/>
      <c r="P473" s="4"/>
      <c r="Q473" s="4"/>
      <c r="R473" s="4"/>
      <c r="S473" s="4"/>
      <c r="T473" s="4"/>
      <c r="U473" s="4"/>
      <c r="V473" s="4"/>
      <c r="W473" s="4"/>
      <c r="X473" s="4"/>
      <c r="Y473" s="4"/>
      <c r="Z473" s="4"/>
    </row>
    <row r="474" spans="1:26" ht="15.75" customHeight="1">
      <c r="A474" s="4"/>
      <c r="B474" s="4"/>
      <c r="C474" s="4"/>
      <c r="D474" s="4"/>
      <c r="E474" s="4"/>
      <c r="F474" s="4"/>
      <c r="G474" s="4"/>
      <c r="H474" s="1"/>
      <c r="I474" s="4"/>
      <c r="J474" s="4"/>
      <c r="K474" s="4"/>
      <c r="L474" s="4"/>
      <c r="M474" s="4"/>
      <c r="N474" s="4"/>
      <c r="O474" s="4"/>
      <c r="P474" s="4"/>
      <c r="Q474" s="4"/>
      <c r="R474" s="4"/>
      <c r="S474" s="4"/>
      <c r="T474" s="4"/>
      <c r="U474" s="4"/>
      <c r="V474" s="4"/>
      <c r="W474" s="4"/>
      <c r="X474" s="4"/>
      <c r="Y474" s="4"/>
      <c r="Z474" s="4"/>
    </row>
    <row r="475" spans="1:26" ht="15.75" customHeight="1">
      <c r="A475" s="4"/>
      <c r="B475" s="4"/>
      <c r="C475" s="4"/>
      <c r="D475" s="4"/>
      <c r="E475" s="4"/>
      <c r="F475" s="4"/>
      <c r="G475" s="4"/>
      <c r="H475" s="1"/>
      <c r="I475" s="4"/>
      <c r="J475" s="4"/>
      <c r="K475" s="4"/>
      <c r="L475" s="4"/>
      <c r="M475" s="4"/>
      <c r="N475" s="4"/>
      <c r="O475" s="4"/>
      <c r="P475" s="4"/>
      <c r="Q475" s="4"/>
      <c r="R475" s="4"/>
      <c r="S475" s="4"/>
      <c r="T475" s="4"/>
      <c r="U475" s="4"/>
      <c r="V475" s="4"/>
      <c r="W475" s="4"/>
      <c r="X475" s="4"/>
      <c r="Y475" s="4"/>
      <c r="Z475" s="4"/>
    </row>
    <row r="476" spans="1:26" ht="15.75" customHeight="1">
      <c r="A476" s="4"/>
      <c r="B476" s="4"/>
      <c r="C476" s="4"/>
      <c r="D476" s="4"/>
      <c r="E476" s="4"/>
      <c r="F476" s="4"/>
      <c r="G476" s="4"/>
      <c r="H476" s="1"/>
      <c r="I476" s="4"/>
      <c r="J476" s="4"/>
      <c r="K476" s="4"/>
      <c r="L476" s="4"/>
      <c r="M476" s="4"/>
      <c r="N476" s="4"/>
      <c r="O476" s="4"/>
      <c r="P476" s="4"/>
      <c r="Q476" s="4"/>
      <c r="R476" s="4"/>
      <c r="S476" s="4"/>
      <c r="T476" s="4"/>
      <c r="U476" s="4"/>
      <c r="V476" s="4"/>
      <c r="W476" s="4"/>
      <c r="X476" s="4"/>
      <c r="Y476" s="4"/>
      <c r="Z476" s="4"/>
    </row>
    <row r="477" spans="1:26" ht="15.75" customHeight="1">
      <c r="A477" s="4"/>
      <c r="B477" s="4"/>
      <c r="C477" s="4"/>
      <c r="D477" s="4"/>
      <c r="E477" s="4"/>
      <c r="F477" s="4"/>
      <c r="G477" s="4"/>
      <c r="H477" s="1"/>
      <c r="I477" s="4"/>
      <c r="J477" s="4"/>
      <c r="K477" s="4"/>
      <c r="L477" s="4"/>
      <c r="M477" s="4"/>
      <c r="N477" s="4"/>
      <c r="O477" s="4"/>
      <c r="P477" s="4"/>
      <c r="Q477" s="4"/>
      <c r="R477" s="4"/>
      <c r="S477" s="4"/>
      <c r="T477" s="4"/>
      <c r="U477" s="4"/>
      <c r="V477" s="4"/>
      <c r="W477" s="4"/>
      <c r="X477" s="4"/>
      <c r="Y477" s="4"/>
      <c r="Z477" s="4"/>
    </row>
    <row r="478" spans="1:26" ht="15.75" customHeight="1">
      <c r="A478" s="4"/>
      <c r="B478" s="4"/>
      <c r="C478" s="4"/>
      <c r="D478" s="4"/>
      <c r="E478" s="4"/>
      <c r="F478" s="4"/>
      <c r="G478" s="4"/>
      <c r="H478" s="1"/>
      <c r="I478" s="4"/>
      <c r="J478" s="4"/>
      <c r="K478" s="4"/>
      <c r="L478" s="4"/>
      <c r="M478" s="4"/>
      <c r="N478" s="4"/>
      <c r="O478" s="4"/>
      <c r="P478" s="4"/>
      <c r="Q478" s="4"/>
      <c r="R478" s="4"/>
      <c r="S478" s="4"/>
      <c r="T478" s="4"/>
      <c r="U478" s="4"/>
      <c r="V478" s="4"/>
      <c r="W478" s="4"/>
      <c r="X478" s="4"/>
      <c r="Y478" s="4"/>
      <c r="Z478" s="4"/>
    </row>
    <row r="479" spans="1:26" ht="15.75" customHeight="1">
      <c r="A479" s="4"/>
      <c r="B479" s="4"/>
      <c r="C479" s="4"/>
      <c r="D479" s="4"/>
      <c r="E479" s="4"/>
      <c r="F479" s="4"/>
      <c r="G479" s="4"/>
      <c r="H479" s="1"/>
      <c r="I479" s="4"/>
      <c r="J479" s="4"/>
      <c r="K479" s="4"/>
      <c r="L479" s="4"/>
      <c r="M479" s="4"/>
      <c r="N479" s="4"/>
      <c r="O479" s="4"/>
      <c r="P479" s="4"/>
      <c r="Q479" s="4"/>
      <c r="R479" s="4"/>
      <c r="S479" s="4"/>
      <c r="T479" s="4"/>
      <c r="U479" s="4"/>
      <c r="V479" s="4"/>
      <c r="W479" s="4"/>
      <c r="X479" s="4"/>
      <c r="Y479" s="4"/>
      <c r="Z479" s="4"/>
    </row>
    <row r="480" spans="1:26" ht="15.75" customHeight="1">
      <c r="A480" s="4"/>
      <c r="B480" s="4"/>
      <c r="C480" s="4"/>
      <c r="D480" s="4"/>
      <c r="E480" s="4"/>
      <c r="F480" s="4"/>
      <c r="G480" s="4"/>
      <c r="H480" s="1"/>
      <c r="I480" s="4"/>
      <c r="J480" s="4"/>
      <c r="K480" s="4"/>
      <c r="L480" s="4"/>
      <c r="M480" s="4"/>
      <c r="N480" s="4"/>
      <c r="O480" s="4"/>
      <c r="P480" s="4"/>
      <c r="Q480" s="4"/>
      <c r="R480" s="4"/>
      <c r="S480" s="4"/>
      <c r="T480" s="4"/>
      <c r="U480" s="4"/>
      <c r="V480" s="4"/>
      <c r="W480" s="4"/>
      <c r="X480" s="4"/>
      <c r="Y480" s="4"/>
      <c r="Z480" s="4"/>
    </row>
    <row r="481" spans="1:26" ht="15.75" customHeight="1">
      <c r="A481" s="4"/>
      <c r="B481" s="4"/>
      <c r="C481" s="4"/>
      <c r="D481" s="4"/>
      <c r="E481" s="4"/>
      <c r="F481" s="4"/>
      <c r="G481" s="4"/>
      <c r="H481" s="1"/>
      <c r="I481" s="4"/>
      <c r="J481" s="4"/>
      <c r="K481" s="4"/>
      <c r="L481" s="4"/>
      <c r="M481" s="4"/>
      <c r="N481" s="4"/>
      <c r="O481" s="4"/>
      <c r="P481" s="4"/>
      <c r="Q481" s="4"/>
      <c r="R481" s="4"/>
      <c r="S481" s="4"/>
      <c r="T481" s="4"/>
      <c r="U481" s="4"/>
      <c r="V481" s="4"/>
      <c r="W481" s="4"/>
      <c r="X481" s="4"/>
      <c r="Y481" s="4"/>
      <c r="Z481" s="4"/>
    </row>
    <row r="482" spans="1:26" ht="15.75" customHeight="1">
      <c r="A482" s="4"/>
      <c r="B482" s="4"/>
      <c r="C482" s="4"/>
      <c r="D482" s="4"/>
      <c r="E482" s="4"/>
      <c r="F482" s="4"/>
      <c r="G482" s="4"/>
      <c r="H482" s="1"/>
      <c r="I482" s="4"/>
      <c r="J482" s="4"/>
      <c r="K482" s="4"/>
      <c r="L482" s="4"/>
      <c r="M482" s="4"/>
      <c r="N482" s="4"/>
      <c r="O482" s="4"/>
      <c r="P482" s="4"/>
      <c r="Q482" s="4"/>
      <c r="R482" s="4"/>
      <c r="S482" s="4"/>
      <c r="T482" s="4"/>
      <c r="U482" s="4"/>
      <c r="V482" s="4"/>
      <c r="W482" s="4"/>
      <c r="X482" s="4"/>
      <c r="Y482" s="4"/>
      <c r="Z482" s="4"/>
    </row>
    <row r="483" spans="1:26" ht="15.75" customHeight="1">
      <c r="A483" s="4"/>
      <c r="B483" s="4"/>
      <c r="C483" s="4"/>
      <c r="D483" s="4"/>
      <c r="E483" s="4"/>
      <c r="F483" s="4"/>
      <c r="G483" s="4"/>
      <c r="H483" s="1"/>
      <c r="I483" s="4"/>
      <c r="J483" s="4"/>
      <c r="K483" s="4"/>
      <c r="L483" s="4"/>
      <c r="M483" s="4"/>
      <c r="N483" s="4"/>
      <c r="O483" s="4"/>
      <c r="P483" s="4"/>
      <c r="Q483" s="4"/>
      <c r="R483" s="4"/>
      <c r="S483" s="4"/>
      <c r="T483" s="4"/>
      <c r="U483" s="4"/>
      <c r="V483" s="4"/>
      <c r="W483" s="4"/>
      <c r="X483" s="4"/>
      <c r="Y483" s="4"/>
      <c r="Z483" s="4"/>
    </row>
    <row r="484" spans="1:26" ht="15.75" customHeight="1">
      <c r="A484" s="4"/>
      <c r="B484" s="4"/>
      <c r="C484" s="4"/>
      <c r="D484" s="4"/>
      <c r="E484" s="4"/>
      <c r="F484" s="4"/>
      <c r="G484" s="4"/>
      <c r="H484" s="1"/>
      <c r="I484" s="4"/>
      <c r="J484" s="4"/>
      <c r="K484" s="4"/>
      <c r="L484" s="4"/>
      <c r="M484" s="4"/>
      <c r="N484" s="4"/>
      <c r="O484" s="4"/>
      <c r="P484" s="4"/>
      <c r="Q484" s="4"/>
      <c r="R484" s="4"/>
      <c r="S484" s="4"/>
      <c r="T484" s="4"/>
      <c r="U484" s="4"/>
      <c r="V484" s="4"/>
      <c r="W484" s="4"/>
      <c r="X484" s="4"/>
      <c r="Y484" s="4"/>
      <c r="Z484" s="4"/>
    </row>
    <row r="485" spans="1:26" ht="15.75" customHeight="1">
      <c r="A485" s="4"/>
      <c r="B485" s="4"/>
      <c r="C485" s="4"/>
      <c r="D485" s="4"/>
      <c r="E485" s="4"/>
      <c r="F485" s="4"/>
      <c r="G485" s="4"/>
      <c r="H485" s="1"/>
      <c r="I485" s="4"/>
      <c r="J485" s="4"/>
      <c r="K485" s="4"/>
      <c r="L485" s="4"/>
      <c r="M485" s="4"/>
      <c r="N485" s="4"/>
      <c r="O485" s="4"/>
      <c r="P485" s="4"/>
      <c r="Q485" s="4"/>
      <c r="R485" s="4"/>
      <c r="S485" s="4"/>
      <c r="T485" s="4"/>
      <c r="U485" s="4"/>
      <c r="V485" s="4"/>
      <c r="W485" s="4"/>
      <c r="X485" s="4"/>
      <c r="Y485" s="4"/>
      <c r="Z485" s="4"/>
    </row>
    <row r="486" spans="1:26" ht="15.75" customHeight="1">
      <c r="A486" s="4"/>
      <c r="B486" s="4"/>
      <c r="C486" s="4"/>
      <c r="D486" s="4"/>
      <c r="E486" s="4"/>
      <c r="F486" s="4"/>
      <c r="G486" s="4"/>
      <c r="H486" s="1"/>
      <c r="I486" s="4"/>
      <c r="J486" s="4"/>
      <c r="K486" s="4"/>
      <c r="L486" s="4"/>
      <c r="M486" s="4"/>
      <c r="N486" s="4"/>
      <c r="O486" s="4"/>
      <c r="P486" s="4"/>
      <c r="Q486" s="4"/>
      <c r="R486" s="4"/>
      <c r="S486" s="4"/>
      <c r="T486" s="4"/>
      <c r="U486" s="4"/>
      <c r="V486" s="4"/>
      <c r="W486" s="4"/>
      <c r="X486" s="4"/>
      <c r="Y486" s="4"/>
      <c r="Z486" s="4"/>
    </row>
    <row r="487" spans="1:26" ht="15.75" customHeight="1">
      <c r="A487" s="4"/>
      <c r="B487" s="4"/>
      <c r="C487" s="4"/>
      <c r="D487" s="4"/>
      <c r="E487" s="4"/>
      <c r="F487" s="4"/>
      <c r="G487" s="4"/>
      <c r="H487" s="1"/>
      <c r="I487" s="4"/>
      <c r="J487" s="4"/>
      <c r="K487" s="4"/>
      <c r="L487" s="4"/>
      <c r="M487" s="4"/>
      <c r="N487" s="4"/>
      <c r="O487" s="4"/>
      <c r="P487" s="4"/>
      <c r="Q487" s="4"/>
      <c r="R487" s="4"/>
      <c r="S487" s="4"/>
      <c r="T487" s="4"/>
      <c r="U487" s="4"/>
      <c r="V487" s="4"/>
      <c r="W487" s="4"/>
      <c r="X487" s="4"/>
      <c r="Y487" s="4"/>
      <c r="Z487" s="4"/>
    </row>
    <row r="488" spans="1:26" ht="15.75" customHeight="1">
      <c r="A488" s="4"/>
      <c r="B488" s="4"/>
      <c r="C488" s="4"/>
      <c r="D488" s="4"/>
      <c r="E488" s="4"/>
      <c r="F488" s="4"/>
      <c r="G488" s="4"/>
      <c r="H488" s="1"/>
      <c r="I488" s="4"/>
      <c r="J488" s="4"/>
      <c r="K488" s="4"/>
      <c r="L488" s="4"/>
      <c r="M488" s="4"/>
      <c r="N488" s="4"/>
      <c r="O488" s="4"/>
      <c r="P488" s="4"/>
      <c r="Q488" s="4"/>
      <c r="R488" s="4"/>
      <c r="S488" s="4"/>
      <c r="T488" s="4"/>
      <c r="U488" s="4"/>
      <c r="V488" s="4"/>
      <c r="W488" s="4"/>
      <c r="X488" s="4"/>
      <c r="Y488" s="4"/>
      <c r="Z488" s="4"/>
    </row>
    <row r="489" spans="1:26" ht="15.75" customHeight="1">
      <c r="A489" s="4"/>
      <c r="B489" s="4"/>
      <c r="C489" s="4"/>
      <c r="D489" s="4"/>
      <c r="E489" s="4"/>
      <c r="F489" s="4"/>
      <c r="G489" s="4"/>
      <c r="H489" s="1"/>
      <c r="I489" s="4"/>
      <c r="J489" s="4"/>
      <c r="K489" s="4"/>
      <c r="L489" s="4"/>
      <c r="M489" s="4"/>
      <c r="N489" s="4"/>
      <c r="O489" s="4"/>
      <c r="P489" s="4"/>
      <c r="Q489" s="4"/>
      <c r="R489" s="4"/>
      <c r="S489" s="4"/>
      <c r="T489" s="4"/>
      <c r="U489" s="4"/>
      <c r="V489" s="4"/>
      <c r="W489" s="4"/>
      <c r="X489" s="4"/>
      <c r="Y489" s="4"/>
      <c r="Z489" s="4"/>
    </row>
    <row r="490" spans="1:26" ht="15.75" customHeight="1">
      <c r="A490" s="4"/>
      <c r="B490" s="4"/>
      <c r="C490" s="4"/>
      <c r="D490" s="4"/>
      <c r="E490" s="4"/>
      <c r="F490" s="4"/>
      <c r="G490" s="4"/>
      <c r="H490" s="1"/>
      <c r="I490" s="4"/>
      <c r="J490" s="4"/>
      <c r="K490" s="4"/>
      <c r="L490" s="4"/>
      <c r="M490" s="4"/>
      <c r="N490" s="4"/>
      <c r="O490" s="4"/>
      <c r="P490" s="4"/>
      <c r="Q490" s="4"/>
      <c r="R490" s="4"/>
      <c r="S490" s="4"/>
      <c r="T490" s="4"/>
      <c r="U490" s="4"/>
      <c r="V490" s="4"/>
      <c r="W490" s="4"/>
      <c r="X490" s="4"/>
      <c r="Y490" s="4"/>
      <c r="Z490" s="4"/>
    </row>
    <row r="491" spans="1:26" ht="15.75" customHeight="1">
      <c r="A491" s="4"/>
      <c r="B491" s="4"/>
      <c r="C491" s="4"/>
      <c r="D491" s="4"/>
      <c r="E491" s="4"/>
      <c r="F491" s="4"/>
      <c r="G491" s="4"/>
      <c r="H491" s="1"/>
      <c r="I491" s="4"/>
      <c r="J491" s="4"/>
      <c r="K491" s="4"/>
      <c r="L491" s="4"/>
      <c r="M491" s="4"/>
      <c r="N491" s="4"/>
      <c r="O491" s="4"/>
      <c r="P491" s="4"/>
      <c r="Q491" s="4"/>
      <c r="R491" s="4"/>
      <c r="S491" s="4"/>
      <c r="T491" s="4"/>
      <c r="U491" s="4"/>
      <c r="V491" s="4"/>
      <c r="W491" s="4"/>
      <c r="X491" s="4"/>
      <c r="Y491" s="4"/>
      <c r="Z491" s="4"/>
    </row>
    <row r="492" spans="1:26" ht="15.75" customHeight="1">
      <c r="A492" s="4"/>
      <c r="B492" s="4"/>
      <c r="C492" s="4"/>
      <c r="D492" s="4"/>
      <c r="E492" s="4"/>
      <c r="F492" s="4"/>
      <c r="G492" s="4"/>
      <c r="H492" s="1"/>
      <c r="I492" s="4"/>
      <c r="J492" s="4"/>
      <c r="K492" s="4"/>
      <c r="L492" s="4"/>
      <c r="M492" s="4"/>
      <c r="N492" s="4"/>
      <c r="O492" s="4"/>
      <c r="P492" s="4"/>
      <c r="Q492" s="4"/>
      <c r="R492" s="4"/>
      <c r="S492" s="4"/>
      <c r="T492" s="4"/>
      <c r="U492" s="4"/>
      <c r="V492" s="4"/>
      <c r="W492" s="4"/>
      <c r="X492" s="4"/>
      <c r="Y492" s="4"/>
      <c r="Z492" s="4"/>
    </row>
    <row r="493" spans="1:26" ht="15.75" customHeight="1">
      <c r="A493" s="4"/>
      <c r="B493" s="4"/>
      <c r="C493" s="4"/>
      <c r="D493" s="4"/>
      <c r="E493" s="4"/>
      <c r="F493" s="4"/>
      <c r="G493" s="4"/>
      <c r="H493" s="1"/>
      <c r="I493" s="4"/>
      <c r="J493" s="4"/>
      <c r="K493" s="4"/>
      <c r="L493" s="4"/>
      <c r="M493" s="4"/>
      <c r="N493" s="4"/>
      <c r="O493" s="4"/>
      <c r="P493" s="4"/>
      <c r="Q493" s="4"/>
      <c r="R493" s="4"/>
      <c r="S493" s="4"/>
      <c r="T493" s="4"/>
      <c r="U493" s="4"/>
      <c r="V493" s="4"/>
      <c r="W493" s="4"/>
      <c r="X493" s="4"/>
      <c r="Y493" s="4"/>
      <c r="Z493" s="4"/>
    </row>
    <row r="494" spans="1:26" ht="15.75" customHeight="1">
      <c r="A494" s="4"/>
      <c r="B494" s="4"/>
      <c r="C494" s="4"/>
      <c r="D494" s="4"/>
      <c r="E494" s="4"/>
      <c r="F494" s="4"/>
      <c r="G494" s="4"/>
      <c r="H494" s="1"/>
      <c r="I494" s="4"/>
      <c r="J494" s="4"/>
      <c r="K494" s="4"/>
      <c r="L494" s="4"/>
      <c r="M494" s="4"/>
      <c r="N494" s="4"/>
      <c r="O494" s="4"/>
      <c r="P494" s="4"/>
      <c r="Q494" s="4"/>
      <c r="R494" s="4"/>
      <c r="S494" s="4"/>
      <c r="T494" s="4"/>
      <c r="U494" s="4"/>
      <c r="V494" s="4"/>
      <c r="W494" s="4"/>
      <c r="X494" s="4"/>
      <c r="Y494" s="4"/>
      <c r="Z494" s="4"/>
    </row>
    <row r="495" spans="1:26" ht="15.75" customHeight="1">
      <c r="A495" s="4"/>
      <c r="B495" s="4"/>
      <c r="C495" s="4"/>
      <c r="D495" s="4"/>
      <c r="E495" s="4"/>
      <c r="F495" s="4"/>
      <c r="G495" s="4"/>
      <c r="H495" s="1"/>
      <c r="I495" s="4"/>
      <c r="J495" s="4"/>
      <c r="K495" s="4"/>
      <c r="L495" s="4"/>
      <c r="M495" s="4"/>
      <c r="N495" s="4"/>
      <c r="O495" s="4"/>
      <c r="P495" s="4"/>
      <c r="Q495" s="4"/>
      <c r="R495" s="4"/>
      <c r="S495" s="4"/>
      <c r="T495" s="4"/>
      <c r="U495" s="4"/>
      <c r="V495" s="4"/>
      <c r="W495" s="4"/>
      <c r="X495" s="4"/>
      <c r="Y495" s="4"/>
      <c r="Z495" s="4"/>
    </row>
    <row r="496" spans="1:26" ht="15.75" customHeight="1">
      <c r="A496" s="4"/>
      <c r="B496" s="4"/>
      <c r="C496" s="4"/>
      <c r="D496" s="4"/>
      <c r="E496" s="4"/>
      <c r="F496" s="4"/>
      <c r="G496" s="4"/>
      <c r="H496" s="1"/>
      <c r="I496" s="4"/>
      <c r="J496" s="4"/>
      <c r="K496" s="4"/>
      <c r="L496" s="4"/>
      <c r="M496" s="4"/>
      <c r="N496" s="4"/>
      <c r="O496" s="4"/>
      <c r="P496" s="4"/>
      <c r="Q496" s="4"/>
      <c r="R496" s="4"/>
      <c r="S496" s="4"/>
      <c r="T496" s="4"/>
      <c r="U496" s="4"/>
      <c r="V496" s="4"/>
      <c r="W496" s="4"/>
      <c r="X496" s="4"/>
      <c r="Y496" s="4"/>
      <c r="Z496" s="4"/>
    </row>
    <row r="497" spans="1:26" ht="15.75" customHeight="1">
      <c r="A497" s="4"/>
      <c r="B497" s="4"/>
      <c r="C497" s="4"/>
      <c r="D497" s="4"/>
      <c r="E497" s="4"/>
      <c r="F497" s="4"/>
      <c r="G497" s="4"/>
      <c r="H497" s="1"/>
      <c r="I497" s="4"/>
      <c r="J497" s="4"/>
      <c r="K497" s="4"/>
      <c r="L497" s="4"/>
      <c r="M497" s="4"/>
      <c r="N497" s="4"/>
      <c r="O497" s="4"/>
      <c r="P497" s="4"/>
      <c r="Q497" s="4"/>
      <c r="R497" s="4"/>
      <c r="S497" s="4"/>
      <c r="T497" s="4"/>
      <c r="U497" s="4"/>
      <c r="V497" s="4"/>
      <c r="W497" s="4"/>
      <c r="X497" s="4"/>
      <c r="Y497" s="4"/>
      <c r="Z497" s="4"/>
    </row>
    <row r="498" spans="1:26" ht="15.75" customHeight="1">
      <c r="A498" s="4"/>
      <c r="B498" s="4"/>
      <c r="C498" s="4"/>
      <c r="D498" s="4"/>
      <c r="E498" s="4"/>
      <c r="F498" s="4"/>
      <c r="G498" s="4"/>
      <c r="H498" s="1"/>
      <c r="I498" s="4"/>
      <c r="J498" s="4"/>
      <c r="K498" s="4"/>
      <c r="L498" s="4"/>
      <c r="M498" s="4"/>
      <c r="N498" s="4"/>
      <c r="O498" s="4"/>
      <c r="P498" s="4"/>
      <c r="Q498" s="4"/>
      <c r="R498" s="4"/>
      <c r="S498" s="4"/>
      <c r="T498" s="4"/>
      <c r="U498" s="4"/>
      <c r="V498" s="4"/>
      <c r="W498" s="4"/>
      <c r="X498" s="4"/>
      <c r="Y498" s="4"/>
      <c r="Z498" s="4"/>
    </row>
    <row r="499" spans="1:26" ht="15.75" customHeight="1">
      <c r="A499" s="4"/>
      <c r="B499" s="4"/>
      <c r="C499" s="4"/>
      <c r="D499" s="4"/>
      <c r="E499" s="4"/>
      <c r="F499" s="4"/>
      <c r="G499" s="4"/>
      <c r="H499" s="1"/>
      <c r="I499" s="4"/>
      <c r="J499" s="4"/>
      <c r="K499" s="4"/>
      <c r="L499" s="4"/>
      <c r="M499" s="4"/>
      <c r="N499" s="4"/>
      <c r="O499" s="4"/>
      <c r="P499" s="4"/>
      <c r="Q499" s="4"/>
      <c r="R499" s="4"/>
      <c r="S499" s="4"/>
      <c r="T499" s="4"/>
      <c r="U499" s="4"/>
      <c r="V499" s="4"/>
      <c r="W499" s="4"/>
      <c r="X499" s="4"/>
      <c r="Y499" s="4"/>
      <c r="Z499" s="4"/>
    </row>
    <row r="500" spans="1:26" ht="15.75" customHeight="1">
      <c r="A500" s="4"/>
      <c r="B500" s="4"/>
      <c r="C500" s="4"/>
      <c r="D500" s="4"/>
      <c r="E500" s="4"/>
      <c r="F500" s="4"/>
      <c r="G500" s="4"/>
      <c r="H500" s="1"/>
      <c r="I500" s="4"/>
      <c r="J500" s="4"/>
      <c r="K500" s="4"/>
      <c r="L500" s="4"/>
      <c r="M500" s="4"/>
      <c r="N500" s="4"/>
      <c r="O500" s="4"/>
      <c r="P500" s="4"/>
      <c r="Q500" s="4"/>
      <c r="R500" s="4"/>
      <c r="S500" s="4"/>
      <c r="T500" s="4"/>
      <c r="U500" s="4"/>
      <c r="V500" s="4"/>
      <c r="W500" s="4"/>
      <c r="X500" s="4"/>
      <c r="Y500" s="4"/>
      <c r="Z500" s="4"/>
    </row>
    <row r="501" spans="1:26" ht="15.75" customHeight="1">
      <c r="A501" s="4"/>
      <c r="B501" s="4"/>
      <c r="C501" s="4"/>
      <c r="D501" s="4"/>
      <c r="E501" s="4"/>
      <c r="F501" s="4"/>
      <c r="G501" s="4"/>
      <c r="H501" s="1"/>
      <c r="I501" s="4"/>
      <c r="J501" s="4"/>
      <c r="K501" s="4"/>
      <c r="L501" s="4"/>
      <c r="M501" s="4"/>
      <c r="N501" s="4"/>
      <c r="O501" s="4"/>
      <c r="P501" s="4"/>
      <c r="Q501" s="4"/>
      <c r="R501" s="4"/>
      <c r="S501" s="4"/>
      <c r="T501" s="4"/>
      <c r="U501" s="4"/>
      <c r="V501" s="4"/>
      <c r="W501" s="4"/>
      <c r="X501" s="4"/>
      <c r="Y501" s="4"/>
      <c r="Z501" s="4"/>
    </row>
    <row r="502" spans="1:26" ht="15.75" customHeight="1">
      <c r="A502" s="4"/>
      <c r="B502" s="4"/>
      <c r="C502" s="4"/>
      <c r="D502" s="4"/>
      <c r="E502" s="4"/>
      <c r="F502" s="4"/>
      <c r="G502" s="4"/>
      <c r="H502" s="1"/>
      <c r="I502" s="4"/>
      <c r="J502" s="4"/>
      <c r="K502" s="4"/>
      <c r="L502" s="4"/>
      <c r="M502" s="4"/>
      <c r="N502" s="4"/>
      <c r="O502" s="4"/>
      <c r="P502" s="4"/>
      <c r="Q502" s="4"/>
      <c r="R502" s="4"/>
      <c r="S502" s="4"/>
      <c r="T502" s="4"/>
      <c r="U502" s="4"/>
      <c r="V502" s="4"/>
      <c r="W502" s="4"/>
      <c r="X502" s="4"/>
      <c r="Y502" s="4"/>
      <c r="Z502" s="4"/>
    </row>
    <row r="503" spans="1:26" ht="15.75" customHeight="1">
      <c r="A503" s="4"/>
      <c r="B503" s="4"/>
      <c r="C503" s="4"/>
      <c r="D503" s="4"/>
      <c r="E503" s="4"/>
      <c r="F503" s="4"/>
      <c r="G503" s="4"/>
      <c r="H503" s="1"/>
      <c r="I503" s="4"/>
      <c r="J503" s="4"/>
      <c r="K503" s="4"/>
      <c r="L503" s="4"/>
      <c r="M503" s="4"/>
      <c r="N503" s="4"/>
      <c r="O503" s="4"/>
      <c r="P503" s="4"/>
      <c r="Q503" s="4"/>
      <c r="R503" s="4"/>
      <c r="S503" s="4"/>
      <c r="T503" s="4"/>
      <c r="U503" s="4"/>
      <c r="V503" s="4"/>
      <c r="W503" s="4"/>
      <c r="X503" s="4"/>
      <c r="Y503" s="4"/>
      <c r="Z503" s="4"/>
    </row>
    <row r="504" spans="1:26" ht="15.75" customHeight="1">
      <c r="A504" s="4"/>
      <c r="B504" s="4"/>
      <c r="C504" s="4"/>
      <c r="D504" s="4"/>
      <c r="E504" s="4"/>
      <c r="F504" s="4"/>
      <c r="G504" s="4"/>
      <c r="H504" s="1"/>
      <c r="I504" s="4"/>
      <c r="J504" s="4"/>
      <c r="K504" s="4"/>
      <c r="L504" s="4"/>
      <c r="M504" s="4"/>
      <c r="N504" s="4"/>
      <c r="O504" s="4"/>
      <c r="P504" s="4"/>
      <c r="Q504" s="4"/>
      <c r="R504" s="4"/>
      <c r="S504" s="4"/>
      <c r="T504" s="4"/>
      <c r="U504" s="4"/>
      <c r="V504" s="4"/>
      <c r="W504" s="4"/>
      <c r="X504" s="4"/>
      <c r="Y504" s="4"/>
      <c r="Z504" s="4"/>
    </row>
    <row r="505" spans="1:26" ht="15.75" customHeight="1">
      <c r="A505" s="4"/>
      <c r="B505" s="4"/>
      <c r="C505" s="4"/>
      <c r="D505" s="4"/>
      <c r="E505" s="4"/>
      <c r="F505" s="4"/>
      <c r="G505" s="4"/>
      <c r="H505" s="1"/>
      <c r="I505" s="4"/>
      <c r="J505" s="4"/>
      <c r="K505" s="4"/>
      <c r="L505" s="4"/>
      <c r="M505" s="4"/>
      <c r="N505" s="4"/>
      <c r="O505" s="4"/>
      <c r="P505" s="4"/>
      <c r="Q505" s="4"/>
      <c r="R505" s="4"/>
      <c r="S505" s="4"/>
      <c r="T505" s="4"/>
      <c r="U505" s="4"/>
      <c r="V505" s="4"/>
      <c r="W505" s="4"/>
      <c r="X505" s="4"/>
      <c r="Y505" s="4"/>
      <c r="Z505" s="4"/>
    </row>
    <row r="506" spans="1:26" ht="15.75" customHeight="1">
      <c r="A506" s="4"/>
      <c r="B506" s="4"/>
      <c r="C506" s="4"/>
      <c r="D506" s="4"/>
      <c r="E506" s="4"/>
      <c r="F506" s="4"/>
      <c r="G506" s="4"/>
      <c r="H506" s="1"/>
      <c r="I506" s="4"/>
      <c r="J506" s="4"/>
      <c r="K506" s="4"/>
      <c r="L506" s="4"/>
      <c r="M506" s="4"/>
      <c r="N506" s="4"/>
      <c r="O506" s="4"/>
      <c r="P506" s="4"/>
      <c r="Q506" s="4"/>
      <c r="R506" s="4"/>
      <c r="S506" s="4"/>
      <c r="T506" s="4"/>
      <c r="U506" s="4"/>
      <c r="V506" s="4"/>
      <c r="W506" s="4"/>
      <c r="X506" s="4"/>
      <c r="Y506" s="4"/>
      <c r="Z506" s="4"/>
    </row>
    <row r="507" spans="1:26" ht="15.75" customHeight="1">
      <c r="A507" s="4"/>
      <c r="B507" s="4"/>
      <c r="C507" s="4"/>
      <c r="D507" s="4"/>
      <c r="E507" s="4"/>
      <c r="F507" s="4"/>
      <c r="G507" s="4"/>
      <c r="H507" s="1"/>
      <c r="I507" s="4"/>
      <c r="J507" s="4"/>
      <c r="K507" s="4"/>
      <c r="L507" s="4"/>
      <c r="M507" s="4"/>
      <c r="N507" s="4"/>
      <c r="O507" s="4"/>
      <c r="P507" s="4"/>
      <c r="Q507" s="4"/>
      <c r="R507" s="4"/>
      <c r="S507" s="4"/>
      <c r="T507" s="4"/>
      <c r="U507" s="4"/>
      <c r="V507" s="4"/>
      <c r="W507" s="4"/>
      <c r="X507" s="4"/>
      <c r="Y507" s="4"/>
      <c r="Z507" s="4"/>
    </row>
    <row r="508" spans="1:26" ht="15.75" customHeight="1">
      <c r="A508" s="4"/>
      <c r="B508" s="4"/>
      <c r="C508" s="4"/>
      <c r="D508" s="4"/>
      <c r="E508" s="4"/>
      <c r="F508" s="4"/>
      <c r="G508" s="4"/>
      <c r="H508" s="1"/>
      <c r="I508" s="4"/>
      <c r="J508" s="4"/>
      <c r="K508" s="4"/>
      <c r="L508" s="4"/>
      <c r="M508" s="4"/>
      <c r="N508" s="4"/>
      <c r="O508" s="4"/>
      <c r="P508" s="4"/>
      <c r="Q508" s="4"/>
      <c r="R508" s="4"/>
      <c r="S508" s="4"/>
      <c r="T508" s="4"/>
      <c r="U508" s="4"/>
      <c r="V508" s="4"/>
      <c r="W508" s="4"/>
      <c r="X508" s="4"/>
      <c r="Y508" s="4"/>
      <c r="Z508" s="4"/>
    </row>
    <row r="509" spans="1:26" ht="15.75" customHeight="1">
      <c r="A509" s="4"/>
      <c r="B509" s="4"/>
      <c r="C509" s="4"/>
      <c r="D509" s="4"/>
      <c r="E509" s="4"/>
      <c r="F509" s="4"/>
      <c r="G509" s="4"/>
      <c r="H509" s="1"/>
      <c r="I509" s="4"/>
      <c r="J509" s="4"/>
      <c r="K509" s="4"/>
      <c r="L509" s="4"/>
      <c r="M509" s="4"/>
      <c r="N509" s="4"/>
      <c r="O509" s="4"/>
      <c r="P509" s="4"/>
      <c r="Q509" s="4"/>
      <c r="R509" s="4"/>
      <c r="S509" s="4"/>
      <c r="T509" s="4"/>
      <c r="U509" s="4"/>
      <c r="V509" s="4"/>
      <c r="W509" s="4"/>
      <c r="X509" s="4"/>
      <c r="Y509" s="4"/>
      <c r="Z509" s="4"/>
    </row>
    <row r="510" spans="1:26" ht="15.75" customHeight="1">
      <c r="A510" s="4"/>
      <c r="B510" s="4"/>
      <c r="C510" s="4"/>
      <c r="D510" s="4"/>
      <c r="E510" s="4"/>
      <c r="F510" s="4"/>
      <c r="G510" s="4"/>
      <c r="H510" s="1"/>
      <c r="I510" s="4"/>
      <c r="J510" s="4"/>
      <c r="K510" s="4"/>
      <c r="L510" s="4"/>
      <c r="M510" s="4"/>
      <c r="N510" s="4"/>
      <c r="O510" s="4"/>
      <c r="P510" s="4"/>
      <c r="Q510" s="4"/>
      <c r="R510" s="4"/>
      <c r="S510" s="4"/>
      <c r="T510" s="4"/>
      <c r="U510" s="4"/>
      <c r="V510" s="4"/>
      <c r="W510" s="4"/>
      <c r="X510" s="4"/>
      <c r="Y510" s="4"/>
      <c r="Z510" s="4"/>
    </row>
    <row r="511" spans="1:26" ht="15.75" customHeight="1">
      <c r="A511" s="4"/>
      <c r="B511" s="4"/>
      <c r="C511" s="4"/>
      <c r="D511" s="4"/>
      <c r="E511" s="4"/>
      <c r="F511" s="4"/>
      <c r="G511" s="4"/>
      <c r="H511" s="1"/>
      <c r="I511" s="4"/>
      <c r="J511" s="4"/>
      <c r="K511" s="4"/>
      <c r="L511" s="4"/>
      <c r="M511" s="4"/>
      <c r="N511" s="4"/>
      <c r="O511" s="4"/>
      <c r="P511" s="4"/>
      <c r="Q511" s="4"/>
      <c r="R511" s="4"/>
      <c r="S511" s="4"/>
      <c r="T511" s="4"/>
      <c r="U511" s="4"/>
      <c r="V511" s="4"/>
      <c r="W511" s="4"/>
      <c r="X511" s="4"/>
      <c r="Y511" s="4"/>
      <c r="Z511" s="4"/>
    </row>
    <row r="512" spans="1:26" ht="15.75" customHeight="1">
      <c r="A512" s="4"/>
      <c r="B512" s="4"/>
      <c r="C512" s="4"/>
      <c r="D512" s="4"/>
      <c r="E512" s="4"/>
      <c r="F512" s="4"/>
      <c r="G512" s="4"/>
      <c r="H512" s="1"/>
      <c r="I512" s="4"/>
      <c r="J512" s="4"/>
      <c r="K512" s="4"/>
      <c r="L512" s="4"/>
      <c r="M512" s="4"/>
      <c r="N512" s="4"/>
      <c r="O512" s="4"/>
      <c r="P512" s="4"/>
      <c r="Q512" s="4"/>
      <c r="R512" s="4"/>
      <c r="S512" s="4"/>
      <c r="T512" s="4"/>
      <c r="U512" s="4"/>
      <c r="V512" s="4"/>
      <c r="W512" s="4"/>
      <c r="X512" s="4"/>
      <c r="Y512" s="4"/>
      <c r="Z512" s="4"/>
    </row>
    <row r="513" spans="1:26" ht="15.75" customHeight="1">
      <c r="A513" s="4"/>
      <c r="B513" s="4"/>
      <c r="C513" s="4"/>
      <c r="D513" s="4"/>
      <c r="E513" s="4"/>
      <c r="F513" s="4"/>
      <c r="G513" s="4"/>
      <c r="H513" s="1"/>
      <c r="I513" s="4"/>
      <c r="J513" s="4"/>
      <c r="K513" s="4"/>
      <c r="L513" s="4"/>
      <c r="M513" s="4"/>
      <c r="N513" s="4"/>
      <c r="O513" s="4"/>
      <c r="P513" s="4"/>
      <c r="Q513" s="4"/>
      <c r="R513" s="4"/>
      <c r="S513" s="4"/>
      <c r="T513" s="4"/>
      <c r="U513" s="4"/>
      <c r="V513" s="4"/>
      <c r="W513" s="4"/>
      <c r="X513" s="4"/>
      <c r="Y513" s="4"/>
      <c r="Z513" s="4"/>
    </row>
    <row r="514" spans="1:26" ht="15.75" customHeight="1">
      <c r="A514" s="4"/>
      <c r="B514" s="4"/>
      <c r="C514" s="4"/>
      <c r="D514" s="4"/>
      <c r="E514" s="4"/>
      <c r="F514" s="4"/>
      <c r="G514" s="4"/>
      <c r="H514" s="1"/>
      <c r="I514" s="4"/>
      <c r="J514" s="4"/>
      <c r="K514" s="4"/>
      <c r="L514" s="4"/>
      <c r="M514" s="4"/>
      <c r="N514" s="4"/>
      <c r="O514" s="4"/>
      <c r="P514" s="4"/>
      <c r="Q514" s="4"/>
      <c r="R514" s="4"/>
      <c r="S514" s="4"/>
      <c r="T514" s="4"/>
      <c r="U514" s="4"/>
      <c r="V514" s="4"/>
      <c r="W514" s="4"/>
      <c r="X514" s="4"/>
      <c r="Y514" s="4"/>
      <c r="Z514" s="4"/>
    </row>
    <row r="515" spans="1:26" ht="15.75" customHeight="1">
      <c r="A515" s="4"/>
      <c r="B515" s="4"/>
      <c r="C515" s="4"/>
      <c r="D515" s="4"/>
      <c r="E515" s="4"/>
      <c r="F515" s="4"/>
      <c r="G515" s="4"/>
      <c r="H515" s="1"/>
      <c r="I515" s="4"/>
      <c r="J515" s="4"/>
      <c r="K515" s="4"/>
      <c r="L515" s="4"/>
      <c r="M515" s="4"/>
      <c r="N515" s="4"/>
      <c r="O515" s="4"/>
      <c r="P515" s="4"/>
      <c r="Q515" s="4"/>
      <c r="R515" s="4"/>
      <c r="S515" s="4"/>
      <c r="T515" s="4"/>
      <c r="U515" s="4"/>
      <c r="V515" s="4"/>
      <c r="W515" s="4"/>
      <c r="X515" s="4"/>
      <c r="Y515" s="4"/>
      <c r="Z515" s="4"/>
    </row>
    <row r="516" spans="1:26" ht="15.75" customHeight="1">
      <c r="A516" s="4"/>
      <c r="B516" s="4"/>
      <c r="C516" s="4"/>
      <c r="D516" s="4"/>
      <c r="E516" s="4"/>
      <c r="F516" s="4"/>
      <c r="G516" s="4"/>
      <c r="H516" s="1"/>
      <c r="I516" s="4"/>
      <c r="J516" s="4"/>
      <c r="K516" s="4"/>
      <c r="L516" s="4"/>
      <c r="M516" s="4"/>
      <c r="N516" s="4"/>
      <c r="O516" s="4"/>
      <c r="P516" s="4"/>
      <c r="Q516" s="4"/>
      <c r="R516" s="4"/>
      <c r="S516" s="4"/>
      <c r="T516" s="4"/>
      <c r="U516" s="4"/>
      <c r="V516" s="4"/>
      <c r="W516" s="4"/>
      <c r="X516" s="4"/>
      <c r="Y516" s="4"/>
      <c r="Z516" s="4"/>
    </row>
    <row r="517" spans="1:26" ht="15.75" customHeight="1">
      <c r="A517" s="4"/>
      <c r="B517" s="4"/>
      <c r="C517" s="4"/>
      <c r="D517" s="4"/>
      <c r="E517" s="4"/>
      <c r="F517" s="4"/>
      <c r="G517" s="4"/>
      <c r="H517" s="1"/>
      <c r="I517" s="4"/>
      <c r="J517" s="4"/>
      <c r="K517" s="4"/>
      <c r="L517" s="4"/>
      <c r="M517" s="4"/>
      <c r="N517" s="4"/>
      <c r="O517" s="4"/>
      <c r="P517" s="4"/>
      <c r="Q517" s="4"/>
      <c r="R517" s="4"/>
      <c r="S517" s="4"/>
      <c r="T517" s="4"/>
      <c r="U517" s="4"/>
      <c r="V517" s="4"/>
      <c r="W517" s="4"/>
      <c r="X517" s="4"/>
      <c r="Y517" s="4"/>
      <c r="Z517" s="4"/>
    </row>
    <row r="518" spans="1:26" ht="15.75" customHeight="1">
      <c r="A518" s="4"/>
      <c r="B518" s="4"/>
      <c r="C518" s="4"/>
      <c r="D518" s="4"/>
      <c r="E518" s="4"/>
      <c r="F518" s="4"/>
      <c r="G518" s="4"/>
      <c r="H518" s="1"/>
      <c r="I518" s="4"/>
      <c r="J518" s="4"/>
      <c r="K518" s="4"/>
      <c r="L518" s="4"/>
      <c r="M518" s="4"/>
      <c r="N518" s="4"/>
      <c r="O518" s="4"/>
      <c r="P518" s="4"/>
      <c r="Q518" s="4"/>
      <c r="R518" s="4"/>
      <c r="S518" s="4"/>
      <c r="T518" s="4"/>
      <c r="U518" s="4"/>
      <c r="V518" s="4"/>
      <c r="W518" s="4"/>
      <c r="X518" s="4"/>
      <c r="Y518" s="4"/>
      <c r="Z518" s="4"/>
    </row>
    <row r="519" spans="1:26" ht="15.75" customHeight="1">
      <c r="A519" s="4"/>
      <c r="B519" s="4"/>
      <c r="C519" s="4"/>
      <c r="D519" s="4"/>
      <c r="E519" s="4"/>
      <c r="F519" s="4"/>
      <c r="G519" s="4"/>
      <c r="H519" s="1"/>
      <c r="I519" s="4"/>
      <c r="J519" s="4"/>
      <c r="K519" s="4"/>
      <c r="L519" s="4"/>
      <c r="M519" s="4"/>
      <c r="N519" s="4"/>
      <c r="O519" s="4"/>
      <c r="P519" s="4"/>
      <c r="Q519" s="4"/>
      <c r="R519" s="4"/>
      <c r="S519" s="4"/>
      <c r="T519" s="4"/>
      <c r="U519" s="4"/>
      <c r="V519" s="4"/>
      <c r="W519" s="4"/>
      <c r="X519" s="4"/>
      <c r="Y519" s="4"/>
      <c r="Z519" s="4"/>
    </row>
    <row r="520" spans="1:26" ht="15.75" customHeight="1">
      <c r="A520" s="4"/>
      <c r="B520" s="4"/>
      <c r="C520" s="4"/>
      <c r="D520" s="4"/>
      <c r="E520" s="4"/>
      <c r="F520" s="4"/>
      <c r="G520" s="4"/>
      <c r="H520" s="1"/>
      <c r="I520" s="4"/>
      <c r="J520" s="4"/>
      <c r="K520" s="4"/>
      <c r="L520" s="4"/>
      <c r="M520" s="4"/>
      <c r="N520" s="4"/>
      <c r="O520" s="4"/>
      <c r="P520" s="4"/>
      <c r="Q520" s="4"/>
      <c r="R520" s="4"/>
      <c r="S520" s="4"/>
      <c r="T520" s="4"/>
      <c r="U520" s="4"/>
      <c r="V520" s="4"/>
      <c r="W520" s="4"/>
      <c r="X520" s="4"/>
      <c r="Y520" s="4"/>
      <c r="Z520" s="4"/>
    </row>
    <row r="521" spans="1:26" ht="15.75" customHeight="1">
      <c r="A521" s="4"/>
      <c r="B521" s="4"/>
      <c r="C521" s="4"/>
      <c r="D521" s="4"/>
      <c r="E521" s="4"/>
      <c r="F521" s="4"/>
      <c r="G521" s="4"/>
      <c r="H521" s="1"/>
      <c r="I521" s="4"/>
      <c r="J521" s="4"/>
      <c r="K521" s="4"/>
      <c r="L521" s="4"/>
      <c r="M521" s="4"/>
      <c r="N521" s="4"/>
      <c r="O521" s="4"/>
      <c r="P521" s="4"/>
      <c r="Q521" s="4"/>
      <c r="R521" s="4"/>
      <c r="S521" s="4"/>
      <c r="T521" s="4"/>
      <c r="U521" s="4"/>
      <c r="V521" s="4"/>
      <c r="W521" s="4"/>
      <c r="X521" s="4"/>
      <c r="Y521" s="4"/>
      <c r="Z521" s="4"/>
    </row>
    <row r="522" spans="1:26" ht="15.75" customHeight="1">
      <c r="A522" s="4"/>
      <c r="B522" s="4"/>
      <c r="C522" s="4"/>
      <c r="D522" s="4"/>
      <c r="E522" s="4"/>
      <c r="F522" s="4"/>
      <c r="G522" s="4"/>
      <c r="H522" s="1"/>
      <c r="I522" s="4"/>
      <c r="J522" s="4"/>
      <c r="K522" s="4"/>
      <c r="L522" s="4"/>
      <c r="M522" s="4"/>
      <c r="N522" s="4"/>
      <c r="O522" s="4"/>
      <c r="P522" s="4"/>
      <c r="Q522" s="4"/>
      <c r="R522" s="4"/>
      <c r="S522" s="4"/>
      <c r="T522" s="4"/>
      <c r="U522" s="4"/>
      <c r="V522" s="4"/>
      <c r="W522" s="4"/>
      <c r="X522" s="4"/>
      <c r="Y522" s="4"/>
      <c r="Z522" s="4"/>
    </row>
    <row r="523" spans="1:26" ht="15.75" customHeight="1">
      <c r="A523" s="4"/>
      <c r="B523" s="4"/>
      <c r="C523" s="4"/>
      <c r="D523" s="4"/>
      <c r="E523" s="4"/>
      <c r="F523" s="4"/>
      <c r="G523" s="4"/>
      <c r="H523" s="1"/>
      <c r="I523" s="4"/>
      <c r="J523" s="4"/>
      <c r="K523" s="4"/>
      <c r="L523" s="4"/>
      <c r="M523" s="4"/>
      <c r="N523" s="4"/>
      <c r="O523" s="4"/>
      <c r="P523" s="4"/>
      <c r="Q523" s="4"/>
      <c r="R523" s="4"/>
      <c r="S523" s="4"/>
      <c r="T523" s="4"/>
      <c r="U523" s="4"/>
      <c r="V523" s="4"/>
      <c r="W523" s="4"/>
      <c r="X523" s="4"/>
      <c r="Y523" s="4"/>
      <c r="Z523" s="4"/>
    </row>
    <row r="524" spans="1:26" ht="15.75" customHeight="1">
      <c r="A524" s="4"/>
      <c r="B524" s="4"/>
      <c r="C524" s="4"/>
      <c r="D524" s="4"/>
      <c r="E524" s="4"/>
      <c r="F524" s="4"/>
      <c r="G524" s="4"/>
      <c r="H524" s="1"/>
      <c r="I524" s="4"/>
      <c r="J524" s="4"/>
      <c r="K524" s="4"/>
      <c r="L524" s="4"/>
      <c r="M524" s="4"/>
      <c r="N524" s="4"/>
      <c r="O524" s="4"/>
      <c r="P524" s="4"/>
      <c r="Q524" s="4"/>
      <c r="R524" s="4"/>
      <c r="S524" s="4"/>
      <c r="T524" s="4"/>
      <c r="U524" s="4"/>
      <c r="V524" s="4"/>
      <c r="W524" s="4"/>
      <c r="X524" s="4"/>
      <c r="Y524" s="4"/>
      <c r="Z524" s="4"/>
    </row>
    <row r="525" spans="1:26" ht="15.75" customHeight="1">
      <c r="A525" s="4"/>
      <c r="B525" s="4"/>
      <c r="C525" s="4"/>
      <c r="D525" s="4"/>
      <c r="E525" s="4"/>
      <c r="F525" s="4"/>
      <c r="G525" s="4"/>
      <c r="H525" s="1"/>
      <c r="I525" s="4"/>
      <c r="J525" s="4"/>
      <c r="K525" s="4"/>
      <c r="L525" s="4"/>
      <c r="M525" s="4"/>
      <c r="N525" s="4"/>
      <c r="O525" s="4"/>
      <c r="P525" s="4"/>
      <c r="Q525" s="4"/>
      <c r="R525" s="4"/>
      <c r="S525" s="4"/>
      <c r="T525" s="4"/>
      <c r="U525" s="4"/>
      <c r="V525" s="4"/>
      <c r="W525" s="4"/>
      <c r="X525" s="4"/>
      <c r="Y525" s="4"/>
      <c r="Z525" s="4"/>
    </row>
    <row r="526" spans="1:26" ht="15.75" customHeight="1">
      <c r="A526" s="4"/>
      <c r="B526" s="4"/>
      <c r="C526" s="4"/>
      <c r="D526" s="4"/>
      <c r="E526" s="4"/>
      <c r="F526" s="4"/>
      <c r="G526" s="4"/>
      <c r="H526" s="1"/>
      <c r="I526" s="4"/>
      <c r="J526" s="4"/>
      <c r="K526" s="4"/>
      <c r="L526" s="4"/>
      <c r="M526" s="4"/>
      <c r="N526" s="4"/>
      <c r="O526" s="4"/>
      <c r="P526" s="4"/>
      <c r="Q526" s="4"/>
      <c r="R526" s="4"/>
      <c r="S526" s="4"/>
      <c r="T526" s="4"/>
      <c r="U526" s="4"/>
      <c r="V526" s="4"/>
      <c r="W526" s="4"/>
      <c r="X526" s="4"/>
      <c r="Y526" s="4"/>
      <c r="Z526" s="4"/>
    </row>
    <row r="527" spans="1:26" ht="15.75" customHeight="1">
      <c r="A527" s="4"/>
      <c r="B527" s="4"/>
      <c r="C527" s="4"/>
      <c r="D527" s="4"/>
      <c r="E527" s="4"/>
      <c r="F527" s="4"/>
      <c r="G527" s="4"/>
      <c r="H527" s="1"/>
      <c r="I527" s="4"/>
      <c r="J527" s="4"/>
      <c r="K527" s="4"/>
      <c r="L527" s="4"/>
      <c r="M527" s="4"/>
      <c r="N527" s="4"/>
      <c r="O527" s="4"/>
      <c r="P527" s="4"/>
      <c r="Q527" s="4"/>
      <c r="R527" s="4"/>
      <c r="S527" s="4"/>
      <c r="T527" s="4"/>
      <c r="U527" s="4"/>
      <c r="V527" s="4"/>
      <c r="W527" s="4"/>
      <c r="X527" s="4"/>
      <c r="Y527" s="4"/>
      <c r="Z527" s="4"/>
    </row>
    <row r="528" spans="1:26" ht="15.75" customHeight="1">
      <c r="A528" s="4"/>
      <c r="B528" s="4"/>
      <c r="C528" s="4"/>
      <c r="D528" s="4"/>
      <c r="E528" s="4"/>
      <c r="F528" s="4"/>
      <c r="G528" s="4"/>
      <c r="H528" s="1"/>
      <c r="I528" s="4"/>
      <c r="J528" s="4"/>
      <c r="K528" s="4"/>
      <c r="L528" s="4"/>
      <c r="M528" s="4"/>
      <c r="N528" s="4"/>
      <c r="O528" s="4"/>
      <c r="P528" s="4"/>
      <c r="Q528" s="4"/>
      <c r="R528" s="4"/>
      <c r="S528" s="4"/>
      <c r="T528" s="4"/>
      <c r="U528" s="4"/>
      <c r="V528" s="4"/>
      <c r="W528" s="4"/>
      <c r="X528" s="4"/>
      <c r="Y528" s="4"/>
      <c r="Z528" s="4"/>
    </row>
    <row r="529" spans="1:26" ht="15.75" customHeight="1">
      <c r="A529" s="4"/>
      <c r="B529" s="4"/>
      <c r="C529" s="4"/>
      <c r="D529" s="4"/>
      <c r="E529" s="4"/>
      <c r="F529" s="4"/>
      <c r="G529" s="4"/>
      <c r="H529" s="1"/>
      <c r="I529" s="4"/>
      <c r="J529" s="4"/>
      <c r="K529" s="4"/>
      <c r="L529" s="4"/>
      <c r="M529" s="4"/>
      <c r="N529" s="4"/>
      <c r="O529" s="4"/>
      <c r="P529" s="4"/>
      <c r="Q529" s="4"/>
      <c r="R529" s="4"/>
      <c r="S529" s="4"/>
      <c r="T529" s="4"/>
      <c r="U529" s="4"/>
      <c r="V529" s="4"/>
      <c r="W529" s="4"/>
      <c r="X529" s="4"/>
      <c r="Y529" s="4"/>
      <c r="Z529" s="4"/>
    </row>
    <row r="530" spans="1:26" ht="15.75" customHeight="1">
      <c r="A530" s="4"/>
      <c r="B530" s="4"/>
      <c r="C530" s="4"/>
      <c r="D530" s="4"/>
      <c r="E530" s="4"/>
      <c r="F530" s="4"/>
      <c r="G530" s="4"/>
      <c r="H530" s="1"/>
      <c r="I530" s="4"/>
      <c r="J530" s="4"/>
      <c r="K530" s="4"/>
      <c r="L530" s="4"/>
      <c r="M530" s="4"/>
      <c r="N530" s="4"/>
      <c r="O530" s="4"/>
      <c r="P530" s="4"/>
      <c r="Q530" s="4"/>
      <c r="R530" s="4"/>
      <c r="S530" s="4"/>
      <c r="T530" s="4"/>
      <c r="U530" s="4"/>
      <c r="V530" s="4"/>
      <c r="W530" s="4"/>
      <c r="X530" s="4"/>
      <c r="Y530" s="4"/>
      <c r="Z530" s="4"/>
    </row>
    <row r="531" spans="1:26" ht="15.75" customHeight="1">
      <c r="A531" s="4"/>
      <c r="B531" s="4"/>
      <c r="C531" s="4"/>
      <c r="D531" s="4"/>
      <c r="E531" s="4"/>
      <c r="F531" s="4"/>
      <c r="G531" s="4"/>
      <c r="H531" s="1"/>
      <c r="I531" s="4"/>
      <c r="J531" s="4"/>
      <c r="K531" s="4"/>
      <c r="L531" s="4"/>
      <c r="M531" s="4"/>
      <c r="N531" s="4"/>
      <c r="O531" s="4"/>
      <c r="P531" s="4"/>
      <c r="Q531" s="4"/>
      <c r="R531" s="4"/>
      <c r="S531" s="4"/>
      <c r="T531" s="4"/>
      <c r="U531" s="4"/>
      <c r="V531" s="4"/>
      <c r="W531" s="4"/>
      <c r="X531" s="4"/>
      <c r="Y531" s="4"/>
      <c r="Z531" s="4"/>
    </row>
    <row r="532" spans="1:26" ht="15.75" customHeight="1">
      <c r="A532" s="4"/>
      <c r="B532" s="4"/>
      <c r="C532" s="4"/>
      <c r="D532" s="4"/>
      <c r="E532" s="4"/>
      <c r="F532" s="4"/>
      <c r="G532" s="4"/>
      <c r="H532" s="1"/>
      <c r="I532" s="4"/>
      <c r="J532" s="4"/>
      <c r="K532" s="4"/>
      <c r="L532" s="4"/>
      <c r="M532" s="4"/>
      <c r="N532" s="4"/>
      <c r="O532" s="4"/>
      <c r="P532" s="4"/>
      <c r="Q532" s="4"/>
      <c r="R532" s="4"/>
      <c r="S532" s="4"/>
      <c r="T532" s="4"/>
      <c r="U532" s="4"/>
      <c r="V532" s="4"/>
      <c r="W532" s="4"/>
      <c r="X532" s="4"/>
      <c r="Y532" s="4"/>
      <c r="Z532" s="4"/>
    </row>
    <row r="533" spans="1:26" ht="15.75" customHeight="1">
      <c r="A533" s="4"/>
      <c r="B533" s="4"/>
      <c r="C533" s="4"/>
      <c r="D533" s="4"/>
      <c r="E533" s="4"/>
      <c r="F533" s="4"/>
      <c r="G533" s="4"/>
      <c r="H533" s="1"/>
      <c r="I533" s="4"/>
      <c r="J533" s="4"/>
      <c r="K533" s="4"/>
      <c r="L533" s="4"/>
      <c r="M533" s="4"/>
      <c r="N533" s="4"/>
      <c r="O533" s="4"/>
      <c r="P533" s="4"/>
      <c r="Q533" s="4"/>
      <c r="R533" s="4"/>
      <c r="S533" s="4"/>
      <c r="T533" s="4"/>
      <c r="U533" s="4"/>
      <c r="V533" s="4"/>
      <c r="W533" s="4"/>
      <c r="X533" s="4"/>
      <c r="Y533" s="4"/>
      <c r="Z533" s="4"/>
    </row>
    <row r="534" spans="1:26" ht="15.75" customHeight="1">
      <c r="A534" s="4"/>
      <c r="B534" s="4"/>
      <c r="C534" s="4"/>
      <c r="D534" s="4"/>
      <c r="E534" s="4"/>
      <c r="F534" s="4"/>
      <c r="G534" s="4"/>
      <c r="H534" s="1"/>
      <c r="I534" s="4"/>
      <c r="J534" s="4"/>
      <c r="K534" s="4"/>
      <c r="L534" s="4"/>
      <c r="M534" s="4"/>
      <c r="N534" s="4"/>
      <c r="O534" s="4"/>
      <c r="P534" s="4"/>
      <c r="Q534" s="4"/>
      <c r="R534" s="4"/>
      <c r="S534" s="4"/>
      <c r="T534" s="4"/>
      <c r="U534" s="4"/>
      <c r="V534" s="4"/>
      <c r="W534" s="4"/>
      <c r="X534" s="4"/>
      <c r="Y534" s="4"/>
      <c r="Z534" s="4"/>
    </row>
    <row r="535" spans="1:26" ht="15.75" customHeight="1">
      <c r="A535" s="4"/>
      <c r="B535" s="4"/>
      <c r="C535" s="4"/>
      <c r="D535" s="4"/>
      <c r="E535" s="4"/>
      <c r="F535" s="4"/>
      <c r="G535" s="4"/>
      <c r="H535" s="1"/>
      <c r="I535" s="4"/>
      <c r="J535" s="4"/>
      <c r="K535" s="4"/>
      <c r="L535" s="4"/>
      <c r="M535" s="4"/>
      <c r="N535" s="4"/>
      <c r="O535" s="4"/>
      <c r="P535" s="4"/>
      <c r="Q535" s="4"/>
      <c r="R535" s="4"/>
      <c r="S535" s="4"/>
      <c r="T535" s="4"/>
      <c r="U535" s="4"/>
      <c r="V535" s="4"/>
      <c r="W535" s="4"/>
      <c r="X535" s="4"/>
      <c r="Y535" s="4"/>
      <c r="Z535" s="4"/>
    </row>
    <row r="536" spans="1:26" ht="15.75" customHeight="1">
      <c r="A536" s="4"/>
      <c r="B536" s="4"/>
      <c r="C536" s="4"/>
      <c r="D536" s="4"/>
      <c r="E536" s="4"/>
      <c r="F536" s="4"/>
      <c r="G536" s="4"/>
      <c r="H536" s="1"/>
      <c r="I536" s="4"/>
      <c r="J536" s="4"/>
      <c r="K536" s="4"/>
      <c r="L536" s="4"/>
      <c r="M536" s="4"/>
      <c r="N536" s="4"/>
      <c r="O536" s="4"/>
      <c r="P536" s="4"/>
      <c r="Q536" s="4"/>
      <c r="R536" s="4"/>
      <c r="S536" s="4"/>
      <c r="T536" s="4"/>
      <c r="U536" s="4"/>
      <c r="V536" s="4"/>
      <c r="W536" s="4"/>
      <c r="X536" s="4"/>
      <c r="Y536" s="4"/>
      <c r="Z536" s="4"/>
    </row>
    <row r="537" spans="1:26" ht="15.75" customHeight="1">
      <c r="A537" s="4"/>
      <c r="B537" s="4"/>
      <c r="C537" s="4"/>
      <c r="D537" s="4"/>
      <c r="E537" s="4"/>
      <c r="F537" s="4"/>
      <c r="G537" s="4"/>
      <c r="H537" s="1"/>
      <c r="I537" s="4"/>
      <c r="J537" s="4"/>
      <c r="K537" s="4"/>
      <c r="L537" s="4"/>
      <c r="M537" s="4"/>
      <c r="N537" s="4"/>
      <c r="O537" s="4"/>
      <c r="P537" s="4"/>
      <c r="Q537" s="4"/>
      <c r="R537" s="4"/>
      <c r="S537" s="4"/>
      <c r="T537" s="4"/>
      <c r="U537" s="4"/>
      <c r="V537" s="4"/>
      <c r="W537" s="4"/>
      <c r="X537" s="4"/>
      <c r="Y537" s="4"/>
      <c r="Z537" s="4"/>
    </row>
    <row r="538" spans="1:26" ht="15.75" customHeight="1">
      <c r="A538" s="4"/>
      <c r="B538" s="4"/>
      <c r="C538" s="4"/>
      <c r="D538" s="4"/>
      <c r="E538" s="4"/>
      <c r="F538" s="4"/>
      <c r="G538" s="4"/>
      <c r="H538" s="1"/>
      <c r="I538" s="4"/>
      <c r="J538" s="4"/>
      <c r="K538" s="4"/>
      <c r="L538" s="4"/>
      <c r="M538" s="4"/>
      <c r="N538" s="4"/>
      <c r="O538" s="4"/>
      <c r="P538" s="4"/>
      <c r="Q538" s="4"/>
      <c r="R538" s="4"/>
      <c r="S538" s="4"/>
      <c r="T538" s="4"/>
      <c r="U538" s="4"/>
      <c r="V538" s="4"/>
      <c r="W538" s="4"/>
      <c r="X538" s="4"/>
      <c r="Y538" s="4"/>
      <c r="Z538" s="4"/>
    </row>
    <row r="539" spans="1:26" ht="15.75" customHeight="1">
      <c r="A539" s="4"/>
      <c r="B539" s="4"/>
      <c r="C539" s="4"/>
      <c r="D539" s="4"/>
      <c r="E539" s="4"/>
      <c r="F539" s="4"/>
      <c r="G539" s="4"/>
      <c r="H539" s="1"/>
      <c r="I539" s="4"/>
      <c r="J539" s="4"/>
      <c r="K539" s="4"/>
      <c r="L539" s="4"/>
      <c r="M539" s="4"/>
      <c r="N539" s="4"/>
      <c r="O539" s="4"/>
      <c r="P539" s="4"/>
      <c r="Q539" s="4"/>
      <c r="R539" s="4"/>
      <c r="S539" s="4"/>
      <c r="T539" s="4"/>
      <c r="U539" s="4"/>
      <c r="V539" s="4"/>
      <c r="W539" s="4"/>
      <c r="X539" s="4"/>
      <c r="Y539" s="4"/>
      <c r="Z539" s="4"/>
    </row>
    <row r="540" spans="1:26" ht="15.75" customHeight="1">
      <c r="A540" s="4"/>
      <c r="B540" s="4"/>
      <c r="C540" s="4"/>
      <c r="D540" s="4"/>
      <c r="E540" s="4"/>
      <c r="F540" s="4"/>
      <c r="G540" s="4"/>
      <c r="H540" s="1"/>
      <c r="I540" s="4"/>
      <c r="J540" s="4"/>
      <c r="K540" s="4"/>
      <c r="L540" s="4"/>
      <c r="M540" s="4"/>
      <c r="N540" s="4"/>
      <c r="O540" s="4"/>
      <c r="P540" s="4"/>
      <c r="Q540" s="4"/>
      <c r="R540" s="4"/>
      <c r="S540" s="4"/>
      <c r="T540" s="4"/>
      <c r="U540" s="4"/>
      <c r="V540" s="4"/>
      <c r="W540" s="4"/>
      <c r="X540" s="4"/>
      <c r="Y540" s="4"/>
      <c r="Z540" s="4"/>
    </row>
    <row r="541" spans="1:26" ht="15.75" customHeight="1">
      <c r="A541" s="4"/>
      <c r="B541" s="4"/>
      <c r="C541" s="4"/>
      <c r="D541" s="4"/>
      <c r="E541" s="4"/>
      <c r="F541" s="4"/>
      <c r="G541" s="4"/>
      <c r="H541" s="1"/>
      <c r="I541" s="4"/>
      <c r="J541" s="4"/>
      <c r="K541" s="4"/>
      <c r="L541" s="4"/>
      <c r="M541" s="4"/>
      <c r="N541" s="4"/>
      <c r="O541" s="4"/>
      <c r="P541" s="4"/>
      <c r="Q541" s="4"/>
      <c r="R541" s="4"/>
      <c r="S541" s="4"/>
      <c r="T541" s="4"/>
      <c r="U541" s="4"/>
      <c r="V541" s="4"/>
      <c r="W541" s="4"/>
      <c r="X541" s="4"/>
      <c r="Y541" s="4"/>
      <c r="Z541" s="4"/>
    </row>
    <row r="542" spans="1:26" ht="15.75" customHeight="1">
      <c r="A542" s="4"/>
      <c r="B542" s="4"/>
      <c r="C542" s="4"/>
      <c r="D542" s="4"/>
      <c r="E542" s="4"/>
      <c r="F542" s="4"/>
      <c r="G542" s="4"/>
      <c r="H542" s="1"/>
      <c r="I542" s="4"/>
      <c r="J542" s="4"/>
      <c r="K542" s="4"/>
      <c r="L542" s="4"/>
      <c r="M542" s="4"/>
      <c r="N542" s="4"/>
      <c r="O542" s="4"/>
      <c r="P542" s="4"/>
      <c r="Q542" s="4"/>
      <c r="R542" s="4"/>
      <c r="S542" s="4"/>
      <c r="T542" s="4"/>
      <c r="U542" s="4"/>
      <c r="V542" s="4"/>
      <c r="W542" s="4"/>
      <c r="X542" s="4"/>
      <c r="Y542" s="4"/>
      <c r="Z542" s="4"/>
    </row>
    <row r="543" spans="1:26" ht="15.75" customHeight="1">
      <c r="A543" s="4"/>
      <c r="B543" s="4"/>
      <c r="C543" s="4"/>
      <c r="D543" s="4"/>
      <c r="E543" s="4"/>
      <c r="F543" s="4"/>
      <c r="G543" s="4"/>
      <c r="H543" s="1"/>
      <c r="I543" s="4"/>
      <c r="J543" s="4"/>
      <c r="K543" s="4"/>
      <c r="L543" s="4"/>
      <c r="M543" s="4"/>
      <c r="N543" s="4"/>
      <c r="O543" s="4"/>
      <c r="P543" s="4"/>
      <c r="Q543" s="4"/>
      <c r="R543" s="4"/>
      <c r="S543" s="4"/>
      <c r="T543" s="4"/>
      <c r="U543" s="4"/>
      <c r="V543" s="4"/>
      <c r="W543" s="4"/>
      <c r="X543" s="4"/>
      <c r="Y543" s="4"/>
      <c r="Z543" s="4"/>
    </row>
    <row r="544" spans="1:26" ht="15.75" customHeight="1">
      <c r="A544" s="4"/>
      <c r="B544" s="4"/>
      <c r="C544" s="4"/>
      <c r="D544" s="4"/>
      <c r="E544" s="4"/>
      <c r="F544" s="4"/>
      <c r="G544" s="4"/>
      <c r="H544" s="1"/>
      <c r="I544" s="4"/>
      <c r="J544" s="4"/>
      <c r="K544" s="4"/>
      <c r="L544" s="4"/>
      <c r="M544" s="4"/>
      <c r="N544" s="4"/>
      <c r="O544" s="4"/>
      <c r="P544" s="4"/>
      <c r="Q544" s="4"/>
      <c r="R544" s="4"/>
      <c r="S544" s="4"/>
      <c r="T544" s="4"/>
      <c r="U544" s="4"/>
      <c r="V544" s="4"/>
      <c r="W544" s="4"/>
      <c r="X544" s="4"/>
      <c r="Y544" s="4"/>
      <c r="Z544" s="4"/>
    </row>
    <row r="545" spans="1:26" ht="15.75" customHeight="1">
      <c r="A545" s="4"/>
      <c r="B545" s="4"/>
      <c r="C545" s="4"/>
      <c r="D545" s="4"/>
      <c r="E545" s="4"/>
      <c r="F545" s="4"/>
      <c r="G545" s="4"/>
      <c r="H545" s="1"/>
      <c r="I545" s="4"/>
      <c r="J545" s="4"/>
      <c r="K545" s="4"/>
      <c r="L545" s="4"/>
      <c r="M545" s="4"/>
      <c r="N545" s="4"/>
      <c r="O545" s="4"/>
      <c r="P545" s="4"/>
      <c r="Q545" s="4"/>
      <c r="R545" s="4"/>
      <c r="S545" s="4"/>
      <c r="T545" s="4"/>
      <c r="U545" s="4"/>
      <c r="V545" s="4"/>
      <c r="W545" s="4"/>
      <c r="X545" s="4"/>
      <c r="Y545" s="4"/>
      <c r="Z545" s="4"/>
    </row>
    <row r="546" spans="1:26" ht="15.75" customHeight="1">
      <c r="A546" s="4"/>
      <c r="B546" s="4"/>
      <c r="C546" s="4"/>
      <c r="D546" s="4"/>
      <c r="E546" s="4"/>
      <c r="F546" s="4"/>
      <c r="G546" s="4"/>
      <c r="H546" s="1"/>
      <c r="I546" s="4"/>
      <c r="J546" s="4"/>
      <c r="K546" s="4"/>
      <c r="L546" s="4"/>
      <c r="M546" s="4"/>
      <c r="N546" s="4"/>
      <c r="O546" s="4"/>
      <c r="P546" s="4"/>
      <c r="Q546" s="4"/>
      <c r="R546" s="4"/>
      <c r="S546" s="4"/>
      <c r="T546" s="4"/>
      <c r="U546" s="4"/>
      <c r="V546" s="4"/>
      <c r="W546" s="4"/>
      <c r="X546" s="4"/>
      <c r="Y546" s="4"/>
      <c r="Z546" s="4"/>
    </row>
    <row r="547" spans="1:26" ht="15.75" customHeight="1">
      <c r="A547" s="4"/>
      <c r="B547" s="4"/>
      <c r="C547" s="4"/>
      <c r="D547" s="4"/>
      <c r="E547" s="4"/>
      <c r="F547" s="4"/>
      <c r="G547" s="4"/>
      <c r="H547" s="1"/>
      <c r="I547" s="4"/>
      <c r="J547" s="4"/>
      <c r="K547" s="4"/>
      <c r="L547" s="4"/>
      <c r="M547" s="4"/>
      <c r="N547" s="4"/>
      <c r="O547" s="4"/>
      <c r="P547" s="4"/>
      <c r="Q547" s="4"/>
      <c r="R547" s="4"/>
      <c r="S547" s="4"/>
      <c r="T547" s="4"/>
      <c r="U547" s="4"/>
      <c r="V547" s="4"/>
      <c r="W547" s="4"/>
      <c r="X547" s="4"/>
      <c r="Y547" s="4"/>
      <c r="Z547" s="4"/>
    </row>
    <row r="548" spans="1:26" ht="15.75" customHeight="1">
      <c r="A548" s="4"/>
      <c r="B548" s="4"/>
      <c r="C548" s="4"/>
      <c r="D548" s="4"/>
      <c r="E548" s="4"/>
      <c r="F548" s="4"/>
      <c r="G548" s="4"/>
      <c r="H548" s="1"/>
      <c r="I548" s="4"/>
      <c r="J548" s="4"/>
      <c r="K548" s="4"/>
      <c r="L548" s="4"/>
      <c r="M548" s="4"/>
      <c r="N548" s="4"/>
      <c r="O548" s="4"/>
      <c r="P548" s="4"/>
      <c r="Q548" s="4"/>
      <c r="R548" s="4"/>
      <c r="S548" s="4"/>
      <c r="T548" s="4"/>
      <c r="U548" s="4"/>
      <c r="V548" s="4"/>
      <c r="W548" s="4"/>
      <c r="X548" s="4"/>
      <c r="Y548" s="4"/>
      <c r="Z548" s="4"/>
    </row>
    <row r="549" spans="1:26" ht="15.75" customHeight="1">
      <c r="A549" s="4"/>
      <c r="B549" s="4"/>
      <c r="C549" s="4"/>
      <c r="D549" s="4"/>
      <c r="E549" s="4"/>
      <c r="F549" s="4"/>
      <c r="G549" s="4"/>
      <c r="H549" s="1"/>
      <c r="I549" s="4"/>
      <c r="J549" s="4"/>
      <c r="K549" s="4"/>
      <c r="L549" s="4"/>
      <c r="M549" s="4"/>
      <c r="N549" s="4"/>
      <c r="O549" s="4"/>
      <c r="P549" s="4"/>
      <c r="Q549" s="4"/>
      <c r="R549" s="4"/>
      <c r="S549" s="4"/>
      <c r="T549" s="4"/>
      <c r="U549" s="4"/>
      <c r="V549" s="4"/>
      <c r="W549" s="4"/>
      <c r="X549" s="4"/>
      <c r="Y549" s="4"/>
      <c r="Z549" s="4"/>
    </row>
    <row r="550" spans="1:26" ht="15.75" customHeight="1">
      <c r="A550" s="4"/>
      <c r="B550" s="4"/>
      <c r="C550" s="4"/>
      <c r="D550" s="4"/>
      <c r="E550" s="4"/>
      <c r="F550" s="4"/>
      <c r="G550" s="4"/>
      <c r="H550" s="1"/>
      <c r="I550" s="4"/>
      <c r="J550" s="4"/>
      <c r="K550" s="4"/>
      <c r="L550" s="4"/>
      <c r="M550" s="4"/>
      <c r="N550" s="4"/>
      <c r="O550" s="4"/>
      <c r="P550" s="4"/>
      <c r="Q550" s="4"/>
      <c r="R550" s="4"/>
      <c r="S550" s="4"/>
      <c r="T550" s="4"/>
      <c r="U550" s="4"/>
      <c r="V550" s="4"/>
      <c r="W550" s="4"/>
      <c r="X550" s="4"/>
      <c r="Y550" s="4"/>
      <c r="Z550" s="4"/>
    </row>
    <row r="551" spans="1:26" ht="15.75" customHeight="1">
      <c r="A551" s="4"/>
      <c r="B551" s="4"/>
      <c r="C551" s="4"/>
      <c r="D551" s="4"/>
      <c r="E551" s="4"/>
      <c r="F551" s="4"/>
      <c r="G551" s="4"/>
      <c r="H551" s="1"/>
      <c r="I551" s="4"/>
      <c r="J551" s="4"/>
      <c r="K551" s="4"/>
      <c r="L551" s="4"/>
      <c r="M551" s="4"/>
      <c r="N551" s="4"/>
      <c r="O551" s="4"/>
      <c r="P551" s="4"/>
      <c r="Q551" s="4"/>
      <c r="R551" s="4"/>
      <c r="S551" s="4"/>
      <c r="T551" s="4"/>
      <c r="U551" s="4"/>
      <c r="V551" s="4"/>
      <c r="W551" s="4"/>
      <c r="X551" s="4"/>
      <c r="Y551" s="4"/>
      <c r="Z551" s="4"/>
    </row>
    <row r="552" spans="1:26" ht="15.75" customHeight="1">
      <c r="A552" s="4"/>
      <c r="B552" s="4"/>
      <c r="C552" s="4"/>
      <c r="D552" s="4"/>
      <c r="E552" s="4"/>
      <c r="F552" s="4"/>
      <c r="G552" s="4"/>
      <c r="H552" s="1"/>
      <c r="I552" s="4"/>
      <c r="J552" s="4"/>
      <c r="K552" s="4"/>
      <c r="L552" s="4"/>
      <c r="M552" s="4"/>
      <c r="N552" s="4"/>
      <c r="O552" s="4"/>
      <c r="P552" s="4"/>
      <c r="Q552" s="4"/>
      <c r="R552" s="4"/>
      <c r="S552" s="4"/>
      <c r="T552" s="4"/>
      <c r="U552" s="4"/>
      <c r="V552" s="4"/>
      <c r="W552" s="4"/>
      <c r="X552" s="4"/>
      <c r="Y552" s="4"/>
      <c r="Z552" s="4"/>
    </row>
    <row r="553" spans="1:26" ht="15.75" customHeight="1">
      <c r="A553" s="4"/>
      <c r="B553" s="4"/>
      <c r="C553" s="4"/>
      <c r="D553" s="4"/>
      <c r="E553" s="4"/>
      <c r="F553" s="4"/>
      <c r="G553" s="4"/>
      <c r="H553" s="1"/>
      <c r="I553" s="4"/>
      <c r="J553" s="4"/>
      <c r="K553" s="4"/>
      <c r="L553" s="4"/>
      <c r="M553" s="4"/>
      <c r="N553" s="4"/>
      <c r="O553" s="4"/>
      <c r="P553" s="4"/>
      <c r="Q553" s="4"/>
      <c r="R553" s="4"/>
      <c r="S553" s="4"/>
      <c r="T553" s="4"/>
      <c r="U553" s="4"/>
      <c r="V553" s="4"/>
      <c r="W553" s="4"/>
      <c r="X553" s="4"/>
      <c r="Y553" s="4"/>
      <c r="Z553" s="4"/>
    </row>
    <row r="554" spans="1:26" ht="15.75" customHeight="1">
      <c r="A554" s="4"/>
      <c r="B554" s="4"/>
      <c r="C554" s="4"/>
      <c r="D554" s="4"/>
      <c r="E554" s="4"/>
      <c r="F554" s="4"/>
      <c r="G554" s="4"/>
      <c r="H554" s="1"/>
      <c r="I554" s="4"/>
      <c r="J554" s="4"/>
      <c r="K554" s="4"/>
      <c r="L554" s="4"/>
      <c r="M554" s="4"/>
      <c r="N554" s="4"/>
      <c r="O554" s="4"/>
      <c r="P554" s="4"/>
      <c r="Q554" s="4"/>
      <c r="R554" s="4"/>
      <c r="S554" s="4"/>
      <c r="T554" s="4"/>
      <c r="U554" s="4"/>
      <c r="V554" s="4"/>
      <c r="W554" s="4"/>
      <c r="X554" s="4"/>
      <c r="Y554" s="4"/>
      <c r="Z554" s="4"/>
    </row>
    <row r="555" spans="1:26" ht="15.75" customHeight="1">
      <c r="A555" s="4"/>
      <c r="B555" s="4"/>
      <c r="C555" s="4"/>
      <c r="D555" s="4"/>
      <c r="E555" s="4"/>
      <c r="F555" s="4"/>
      <c r="G555" s="4"/>
      <c r="H555" s="1"/>
      <c r="I555" s="4"/>
      <c r="J555" s="4"/>
      <c r="K555" s="4"/>
      <c r="L555" s="4"/>
      <c r="M555" s="4"/>
      <c r="N555" s="4"/>
      <c r="O555" s="4"/>
      <c r="P555" s="4"/>
      <c r="Q555" s="4"/>
      <c r="R555" s="4"/>
      <c r="S555" s="4"/>
      <c r="T555" s="4"/>
      <c r="U555" s="4"/>
      <c r="V555" s="4"/>
      <c r="W555" s="4"/>
      <c r="X555" s="4"/>
      <c r="Y555" s="4"/>
      <c r="Z555" s="4"/>
    </row>
    <row r="556" spans="1:26" ht="15.75" customHeight="1">
      <c r="A556" s="4"/>
      <c r="B556" s="4"/>
      <c r="C556" s="4"/>
      <c r="D556" s="4"/>
      <c r="E556" s="4"/>
      <c r="F556" s="4"/>
      <c r="G556" s="4"/>
      <c r="H556" s="1"/>
      <c r="I556" s="4"/>
      <c r="J556" s="4"/>
      <c r="K556" s="4"/>
      <c r="L556" s="4"/>
      <c r="M556" s="4"/>
      <c r="N556" s="4"/>
      <c r="O556" s="4"/>
      <c r="P556" s="4"/>
      <c r="Q556" s="4"/>
      <c r="R556" s="4"/>
      <c r="S556" s="4"/>
      <c r="T556" s="4"/>
      <c r="U556" s="4"/>
      <c r="V556" s="4"/>
      <c r="W556" s="4"/>
      <c r="X556" s="4"/>
      <c r="Y556" s="4"/>
      <c r="Z556" s="4"/>
    </row>
    <row r="557" spans="1:26" ht="15.75" customHeight="1">
      <c r="A557" s="4"/>
      <c r="B557" s="4"/>
      <c r="C557" s="4"/>
      <c r="D557" s="4"/>
      <c r="E557" s="4"/>
      <c r="F557" s="4"/>
      <c r="G557" s="4"/>
      <c r="H557" s="1"/>
      <c r="I557" s="4"/>
      <c r="J557" s="4"/>
      <c r="K557" s="4"/>
      <c r="L557" s="4"/>
      <c r="M557" s="4"/>
      <c r="N557" s="4"/>
      <c r="O557" s="4"/>
      <c r="P557" s="4"/>
      <c r="Q557" s="4"/>
      <c r="R557" s="4"/>
      <c r="S557" s="4"/>
      <c r="T557" s="4"/>
      <c r="U557" s="4"/>
      <c r="V557" s="4"/>
      <c r="W557" s="4"/>
      <c r="X557" s="4"/>
      <c r="Y557" s="4"/>
      <c r="Z557" s="4"/>
    </row>
    <row r="558" spans="1:26" ht="15.75" customHeight="1">
      <c r="A558" s="4"/>
      <c r="B558" s="4"/>
      <c r="C558" s="4"/>
      <c r="D558" s="4"/>
      <c r="E558" s="4"/>
      <c r="F558" s="4"/>
      <c r="G558" s="4"/>
      <c r="H558" s="1"/>
      <c r="I558" s="4"/>
      <c r="J558" s="4"/>
      <c r="K558" s="4"/>
      <c r="L558" s="4"/>
      <c r="M558" s="4"/>
      <c r="N558" s="4"/>
      <c r="O558" s="4"/>
      <c r="P558" s="4"/>
      <c r="Q558" s="4"/>
      <c r="R558" s="4"/>
      <c r="S558" s="4"/>
      <c r="T558" s="4"/>
      <c r="U558" s="4"/>
      <c r="V558" s="4"/>
      <c r="W558" s="4"/>
      <c r="X558" s="4"/>
      <c r="Y558" s="4"/>
      <c r="Z558" s="4"/>
    </row>
    <row r="559" spans="1:26" ht="15.75" customHeight="1">
      <c r="A559" s="4"/>
      <c r="B559" s="4"/>
      <c r="C559" s="4"/>
      <c r="D559" s="4"/>
      <c r="E559" s="4"/>
      <c r="F559" s="4"/>
      <c r="G559" s="4"/>
      <c r="H559" s="1"/>
      <c r="I559" s="4"/>
      <c r="J559" s="4"/>
      <c r="K559" s="4"/>
      <c r="L559" s="4"/>
      <c r="M559" s="4"/>
      <c r="N559" s="4"/>
      <c r="O559" s="4"/>
      <c r="P559" s="4"/>
      <c r="Q559" s="4"/>
      <c r="R559" s="4"/>
      <c r="S559" s="4"/>
      <c r="T559" s="4"/>
      <c r="U559" s="4"/>
      <c r="V559" s="4"/>
      <c r="W559" s="4"/>
      <c r="X559" s="4"/>
      <c r="Y559" s="4"/>
      <c r="Z559" s="4"/>
    </row>
    <row r="560" spans="1:26" ht="15.75" customHeight="1">
      <c r="A560" s="4"/>
      <c r="B560" s="4"/>
      <c r="C560" s="4"/>
      <c r="D560" s="4"/>
      <c r="E560" s="4"/>
      <c r="F560" s="4"/>
      <c r="G560" s="4"/>
      <c r="H560" s="1"/>
      <c r="I560" s="4"/>
      <c r="J560" s="4"/>
      <c r="K560" s="4"/>
      <c r="L560" s="4"/>
      <c r="M560" s="4"/>
      <c r="N560" s="4"/>
      <c r="O560" s="4"/>
      <c r="P560" s="4"/>
      <c r="Q560" s="4"/>
      <c r="R560" s="4"/>
      <c r="S560" s="4"/>
      <c r="T560" s="4"/>
      <c r="U560" s="4"/>
      <c r="V560" s="4"/>
      <c r="W560" s="4"/>
      <c r="X560" s="4"/>
      <c r="Y560" s="4"/>
      <c r="Z560" s="4"/>
    </row>
    <row r="561" spans="1:26" ht="15.75" customHeight="1">
      <c r="A561" s="4"/>
      <c r="B561" s="4"/>
      <c r="C561" s="4"/>
      <c r="D561" s="4"/>
      <c r="E561" s="4"/>
      <c r="F561" s="4"/>
      <c r="G561" s="4"/>
      <c r="H561" s="1"/>
      <c r="I561" s="4"/>
      <c r="J561" s="4"/>
      <c r="K561" s="4"/>
      <c r="L561" s="4"/>
      <c r="M561" s="4"/>
      <c r="N561" s="4"/>
      <c r="O561" s="4"/>
      <c r="P561" s="4"/>
      <c r="Q561" s="4"/>
      <c r="R561" s="4"/>
      <c r="S561" s="4"/>
      <c r="T561" s="4"/>
      <c r="U561" s="4"/>
      <c r="V561" s="4"/>
      <c r="W561" s="4"/>
      <c r="X561" s="4"/>
      <c r="Y561" s="4"/>
      <c r="Z561" s="4"/>
    </row>
    <row r="562" spans="1:26" ht="15.75" customHeight="1">
      <c r="A562" s="4"/>
      <c r="B562" s="4"/>
      <c r="C562" s="4"/>
      <c r="D562" s="4"/>
      <c r="E562" s="4"/>
      <c r="F562" s="4"/>
      <c r="G562" s="4"/>
      <c r="H562" s="1"/>
      <c r="I562" s="4"/>
      <c r="J562" s="4"/>
      <c r="K562" s="4"/>
      <c r="L562" s="4"/>
      <c r="M562" s="4"/>
      <c r="N562" s="4"/>
      <c r="O562" s="4"/>
      <c r="P562" s="4"/>
      <c r="Q562" s="4"/>
      <c r="R562" s="4"/>
      <c r="S562" s="4"/>
      <c r="T562" s="4"/>
      <c r="U562" s="4"/>
      <c r="V562" s="4"/>
      <c r="W562" s="4"/>
      <c r="X562" s="4"/>
      <c r="Y562" s="4"/>
      <c r="Z562" s="4"/>
    </row>
    <row r="563" spans="1:26" ht="15.75" customHeight="1">
      <c r="A563" s="4"/>
      <c r="B563" s="4"/>
      <c r="C563" s="4"/>
      <c r="D563" s="4"/>
      <c r="E563" s="4"/>
      <c r="F563" s="4"/>
      <c r="G563" s="4"/>
      <c r="H563" s="1"/>
      <c r="I563" s="4"/>
      <c r="J563" s="4"/>
      <c r="K563" s="4"/>
      <c r="L563" s="4"/>
      <c r="M563" s="4"/>
      <c r="N563" s="4"/>
      <c r="O563" s="4"/>
      <c r="P563" s="4"/>
      <c r="Q563" s="4"/>
      <c r="R563" s="4"/>
      <c r="S563" s="4"/>
      <c r="T563" s="4"/>
      <c r="U563" s="4"/>
      <c r="V563" s="4"/>
      <c r="W563" s="4"/>
      <c r="X563" s="4"/>
      <c r="Y563" s="4"/>
      <c r="Z563" s="4"/>
    </row>
    <row r="564" spans="1:26" ht="15.75" customHeight="1">
      <c r="A564" s="4"/>
      <c r="B564" s="4"/>
      <c r="C564" s="4"/>
      <c r="D564" s="4"/>
      <c r="E564" s="4"/>
      <c r="F564" s="4"/>
      <c r="G564" s="4"/>
      <c r="H564" s="1"/>
      <c r="I564" s="4"/>
      <c r="J564" s="4"/>
      <c r="K564" s="4"/>
      <c r="L564" s="4"/>
      <c r="M564" s="4"/>
      <c r="N564" s="4"/>
      <c r="O564" s="4"/>
      <c r="P564" s="4"/>
      <c r="Q564" s="4"/>
      <c r="R564" s="4"/>
      <c r="S564" s="4"/>
      <c r="T564" s="4"/>
      <c r="U564" s="4"/>
      <c r="V564" s="4"/>
      <c r="W564" s="4"/>
      <c r="X564" s="4"/>
      <c r="Y564" s="4"/>
      <c r="Z564" s="4"/>
    </row>
    <row r="565" spans="1:26" ht="15.75" customHeight="1">
      <c r="A565" s="4"/>
      <c r="B565" s="4"/>
      <c r="C565" s="4"/>
      <c r="D565" s="4"/>
      <c r="E565" s="4"/>
      <c r="F565" s="4"/>
      <c r="G565" s="4"/>
      <c r="H565" s="1"/>
      <c r="I565" s="4"/>
      <c r="J565" s="4"/>
      <c r="K565" s="4"/>
      <c r="L565" s="4"/>
      <c r="M565" s="4"/>
      <c r="N565" s="4"/>
      <c r="O565" s="4"/>
      <c r="P565" s="4"/>
      <c r="Q565" s="4"/>
      <c r="R565" s="4"/>
      <c r="S565" s="4"/>
      <c r="T565" s="4"/>
      <c r="U565" s="4"/>
      <c r="V565" s="4"/>
      <c r="W565" s="4"/>
      <c r="X565" s="4"/>
      <c r="Y565" s="4"/>
      <c r="Z565" s="4"/>
    </row>
    <row r="566" spans="1:26" ht="15.75" customHeight="1">
      <c r="A566" s="4"/>
      <c r="B566" s="4"/>
      <c r="C566" s="4"/>
      <c r="D566" s="4"/>
      <c r="E566" s="4"/>
      <c r="F566" s="4"/>
      <c r="G566" s="4"/>
      <c r="H566" s="1"/>
      <c r="I566" s="4"/>
      <c r="J566" s="4"/>
      <c r="K566" s="4"/>
      <c r="L566" s="4"/>
      <c r="M566" s="4"/>
      <c r="N566" s="4"/>
      <c r="O566" s="4"/>
      <c r="P566" s="4"/>
      <c r="Q566" s="4"/>
      <c r="R566" s="4"/>
      <c r="S566" s="4"/>
      <c r="T566" s="4"/>
      <c r="U566" s="4"/>
      <c r="V566" s="4"/>
      <c r="W566" s="4"/>
      <c r="X566" s="4"/>
      <c r="Y566" s="4"/>
      <c r="Z566" s="4"/>
    </row>
    <row r="567" spans="1:26" ht="15.75" customHeight="1">
      <c r="A567" s="4"/>
      <c r="B567" s="4"/>
      <c r="C567" s="4"/>
      <c r="D567" s="4"/>
      <c r="E567" s="4"/>
      <c r="F567" s="4"/>
      <c r="G567" s="4"/>
      <c r="H567" s="1"/>
      <c r="I567" s="4"/>
      <c r="J567" s="4"/>
      <c r="K567" s="4"/>
      <c r="L567" s="4"/>
      <c r="M567" s="4"/>
      <c r="N567" s="4"/>
      <c r="O567" s="4"/>
      <c r="P567" s="4"/>
      <c r="Q567" s="4"/>
      <c r="R567" s="4"/>
      <c r="S567" s="4"/>
      <c r="T567" s="4"/>
      <c r="U567" s="4"/>
      <c r="V567" s="4"/>
      <c r="W567" s="4"/>
      <c r="X567" s="4"/>
      <c r="Y567" s="4"/>
      <c r="Z567" s="4"/>
    </row>
    <row r="568" spans="1:26" ht="15.75" customHeight="1">
      <c r="A568" s="4"/>
      <c r="B568" s="4"/>
      <c r="C568" s="4"/>
      <c r="D568" s="4"/>
      <c r="E568" s="4"/>
      <c r="F568" s="4"/>
      <c r="G568" s="4"/>
      <c r="H568" s="1"/>
      <c r="I568" s="4"/>
      <c r="J568" s="4"/>
      <c r="K568" s="4"/>
      <c r="L568" s="4"/>
      <c r="M568" s="4"/>
      <c r="N568" s="4"/>
      <c r="O568" s="4"/>
      <c r="P568" s="4"/>
      <c r="Q568" s="4"/>
      <c r="R568" s="4"/>
      <c r="S568" s="4"/>
      <c r="T568" s="4"/>
      <c r="U568" s="4"/>
      <c r="V568" s="4"/>
      <c r="W568" s="4"/>
      <c r="X568" s="4"/>
      <c r="Y568" s="4"/>
      <c r="Z568" s="4"/>
    </row>
    <row r="569" spans="1:26" ht="15.75" customHeight="1">
      <c r="A569" s="4"/>
      <c r="B569" s="4"/>
      <c r="C569" s="4"/>
      <c r="D569" s="4"/>
      <c r="E569" s="4"/>
      <c r="F569" s="4"/>
      <c r="G569" s="4"/>
      <c r="H569" s="1"/>
      <c r="I569" s="4"/>
      <c r="J569" s="4"/>
      <c r="K569" s="4"/>
      <c r="L569" s="4"/>
      <c r="M569" s="4"/>
      <c r="N569" s="4"/>
      <c r="O569" s="4"/>
      <c r="P569" s="4"/>
      <c r="Q569" s="4"/>
      <c r="R569" s="4"/>
      <c r="S569" s="4"/>
      <c r="T569" s="4"/>
      <c r="U569" s="4"/>
      <c r="V569" s="4"/>
      <c r="W569" s="4"/>
      <c r="X569" s="4"/>
      <c r="Y569" s="4"/>
      <c r="Z569" s="4"/>
    </row>
    <row r="570" spans="1:26" ht="15.75" customHeight="1">
      <c r="A570" s="4"/>
      <c r="B570" s="4"/>
      <c r="C570" s="4"/>
      <c r="D570" s="4"/>
      <c r="E570" s="4"/>
      <c r="F570" s="4"/>
      <c r="G570" s="4"/>
      <c r="H570" s="1"/>
      <c r="I570" s="4"/>
      <c r="J570" s="4"/>
      <c r="K570" s="4"/>
      <c r="L570" s="4"/>
      <c r="M570" s="4"/>
      <c r="N570" s="4"/>
      <c r="O570" s="4"/>
      <c r="P570" s="4"/>
      <c r="Q570" s="4"/>
      <c r="R570" s="4"/>
      <c r="S570" s="4"/>
      <c r="T570" s="4"/>
      <c r="U570" s="4"/>
      <c r="V570" s="4"/>
      <c r="W570" s="4"/>
      <c r="X570" s="4"/>
      <c r="Y570" s="4"/>
      <c r="Z570" s="4"/>
    </row>
    <row r="571" spans="1:26" ht="15.75" customHeight="1">
      <c r="A571" s="4"/>
      <c r="B571" s="4"/>
      <c r="C571" s="4"/>
      <c r="D571" s="4"/>
      <c r="E571" s="4"/>
      <c r="F571" s="4"/>
      <c r="G571" s="4"/>
      <c r="H571" s="1"/>
      <c r="I571" s="4"/>
      <c r="J571" s="4"/>
      <c r="K571" s="4"/>
      <c r="L571" s="4"/>
      <c r="M571" s="4"/>
      <c r="N571" s="4"/>
      <c r="O571" s="4"/>
      <c r="P571" s="4"/>
      <c r="Q571" s="4"/>
      <c r="R571" s="4"/>
      <c r="S571" s="4"/>
      <c r="T571" s="4"/>
      <c r="U571" s="4"/>
      <c r="V571" s="4"/>
      <c r="W571" s="4"/>
      <c r="X571" s="4"/>
      <c r="Y571" s="4"/>
      <c r="Z571" s="4"/>
    </row>
    <row r="572" spans="1:26" ht="15.75" customHeight="1">
      <c r="A572" s="4"/>
      <c r="B572" s="4"/>
      <c r="C572" s="4"/>
      <c r="D572" s="4"/>
      <c r="E572" s="4"/>
      <c r="F572" s="4"/>
      <c r="G572" s="4"/>
      <c r="H572" s="1"/>
      <c r="I572" s="4"/>
      <c r="J572" s="4"/>
      <c r="K572" s="4"/>
      <c r="L572" s="4"/>
      <c r="M572" s="4"/>
      <c r="N572" s="4"/>
      <c r="O572" s="4"/>
      <c r="P572" s="4"/>
      <c r="Q572" s="4"/>
      <c r="R572" s="4"/>
      <c r="S572" s="4"/>
      <c r="T572" s="4"/>
      <c r="U572" s="4"/>
      <c r="V572" s="4"/>
      <c r="W572" s="4"/>
      <c r="X572" s="4"/>
      <c r="Y572" s="4"/>
      <c r="Z572" s="4"/>
    </row>
    <row r="573" spans="1:26" ht="15.75" customHeight="1">
      <c r="A573" s="4"/>
      <c r="B573" s="4"/>
      <c r="C573" s="4"/>
      <c r="D573" s="4"/>
      <c r="E573" s="4"/>
      <c r="F573" s="4"/>
      <c r="G573" s="4"/>
      <c r="H573" s="1"/>
      <c r="I573" s="4"/>
      <c r="J573" s="4"/>
      <c r="K573" s="4"/>
      <c r="L573" s="4"/>
      <c r="M573" s="4"/>
      <c r="N573" s="4"/>
      <c r="O573" s="4"/>
      <c r="P573" s="4"/>
      <c r="Q573" s="4"/>
      <c r="R573" s="4"/>
      <c r="S573" s="4"/>
      <c r="T573" s="4"/>
      <c r="U573" s="4"/>
      <c r="V573" s="4"/>
      <c r="W573" s="4"/>
      <c r="X573" s="4"/>
      <c r="Y573" s="4"/>
      <c r="Z573" s="4"/>
    </row>
    <row r="574" spans="1:26" ht="15.75" customHeight="1">
      <c r="A574" s="4"/>
      <c r="B574" s="4"/>
      <c r="C574" s="4"/>
      <c r="D574" s="4"/>
      <c r="E574" s="4"/>
      <c r="F574" s="4"/>
      <c r="G574" s="4"/>
      <c r="H574" s="1"/>
      <c r="I574" s="4"/>
      <c r="J574" s="4"/>
      <c r="K574" s="4"/>
      <c r="L574" s="4"/>
      <c r="M574" s="4"/>
      <c r="N574" s="4"/>
      <c r="O574" s="4"/>
      <c r="P574" s="4"/>
      <c r="Q574" s="4"/>
      <c r="R574" s="4"/>
      <c r="S574" s="4"/>
      <c r="T574" s="4"/>
      <c r="U574" s="4"/>
      <c r="V574" s="4"/>
      <c r="W574" s="4"/>
      <c r="X574" s="4"/>
      <c r="Y574" s="4"/>
      <c r="Z574" s="4"/>
    </row>
    <row r="575" spans="1:26" ht="15.75" customHeight="1">
      <c r="A575" s="4"/>
      <c r="B575" s="4"/>
      <c r="C575" s="4"/>
      <c r="D575" s="4"/>
      <c r="E575" s="4"/>
      <c r="F575" s="4"/>
      <c r="G575" s="4"/>
      <c r="H575" s="1"/>
      <c r="I575" s="4"/>
      <c r="J575" s="4"/>
      <c r="K575" s="4"/>
      <c r="L575" s="4"/>
      <c r="M575" s="4"/>
      <c r="N575" s="4"/>
      <c r="O575" s="4"/>
      <c r="P575" s="4"/>
      <c r="Q575" s="4"/>
      <c r="R575" s="4"/>
      <c r="S575" s="4"/>
      <c r="T575" s="4"/>
      <c r="U575" s="4"/>
      <c r="V575" s="4"/>
      <c r="W575" s="4"/>
      <c r="X575" s="4"/>
      <c r="Y575" s="4"/>
      <c r="Z575" s="4"/>
    </row>
    <row r="576" spans="1:26" ht="15.75" customHeight="1">
      <c r="A576" s="4"/>
      <c r="B576" s="4"/>
      <c r="C576" s="4"/>
      <c r="D576" s="4"/>
      <c r="E576" s="4"/>
      <c r="F576" s="4"/>
      <c r="G576" s="4"/>
      <c r="H576" s="1"/>
      <c r="I576" s="4"/>
      <c r="J576" s="4"/>
      <c r="K576" s="4"/>
      <c r="L576" s="4"/>
      <c r="M576" s="4"/>
      <c r="N576" s="4"/>
      <c r="O576" s="4"/>
      <c r="P576" s="4"/>
      <c r="Q576" s="4"/>
      <c r="R576" s="4"/>
      <c r="S576" s="4"/>
      <c r="T576" s="4"/>
      <c r="U576" s="4"/>
      <c r="V576" s="4"/>
      <c r="W576" s="4"/>
      <c r="X576" s="4"/>
      <c r="Y576" s="4"/>
      <c r="Z576" s="4"/>
    </row>
    <row r="577" spans="1:26" ht="15.75" customHeight="1">
      <c r="A577" s="4"/>
      <c r="B577" s="4"/>
      <c r="C577" s="4"/>
      <c r="D577" s="4"/>
      <c r="E577" s="4"/>
      <c r="F577" s="4"/>
      <c r="G577" s="4"/>
      <c r="H577" s="1"/>
      <c r="I577" s="4"/>
      <c r="J577" s="4"/>
      <c r="K577" s="4"/>
      <c r="L577" s="4"/>
      <c r="M577" s="4"/>
      <c r="N577" s="4"/>
      <c r="O577" s="4"/>
      <c r="P577" s="4"/>
      <c r="Q577" s="4"/>
      <c r="R577" s="4"/>
      <c r="S577" s="4"/>
      <c r="T577" s="4"/>
      <c r="U577" s="4"/>
      <c r="V577" s="4"/>
      <c r="W577" s="4"/>
      <c r="X577" s="4"/>
      <c r="Y577" s="4"/>
      <c r="Z577" s="4"/>
    </row>
    <row r="578" spans="1:26" ht="15.75" customHeight="1">
      <c r="A578" s="4"/>
      <c r="B578" s="4"/>
      <c r="C578" s="4"/>
      <c r="D578" s="4"/>
      <c r="E578" s="4"/>
      <c r="F578" s="4"/>
      <c r="G578" s="4"/>
      <c r="H578" s="1"/>
      <c r="I578" s="4"/>
      <c r="J578" s="4"/>
      <c r="K578" s="4"/>
      <c r="L578" s="4"/>
      <c r="M578" s="4"/>
      <c r="N578" s="4"/>
      <c r="O578" s="4"/>
      <c r="P578" s="4"/>
      <c r="Q578" s="4"/>
      <c r="R578" s="4"/>
      <c r="S578" s="4"/>
      <c r="T578" s="4"/>
      <c r="U578" s="4"/>
      <c r="V578" s="4"/>
      <c r="W578" s="4"/>
      <c r="X578" s="4"/>
      <c r="Y578" s="4"/>
      <c r="Z578" s="4"/>
    </row>
    <row r="579" spans="1:26" ht="15.75" customHeight="1">
      <c r="A579" s="4"/>
      <c r="B579" s="4"/>
      <c r="C579" s="4"/>
      <c r="D579" s="4"/>
      <c r="E579" s="4"/>
      <c r="F579" s="4"/>
      <c r="G579" s="4"/>
      <c r="H579" s="1"/>
      <c r="I579" s="4"/>
      <c r="J579" s="4"/>
      <c r="K579" s="4"/>
      <c r="L579" s="4"/>
      <c r="M579" s="4"/>
      <c r="N579" s="4"/>
      <c r="O579" s="4"/>
      <c r="P579" s="4"/>
      <c r="Q579" s="4"/>
      <c r="R579" s="4"/>
      <c r="S579" s="4"/>
      <c r="T579" s="4"/>
      <c r="U579" s="4"/>
      <c r="V579" s="4"/>
      <c r="W579" s="4"/>
      <c r="X579" s="4"/>
      <c r="Y579" s="4"/>
      <c r="Z579" s="4"/>
    </row>
    <row r="580" spans="1:26" ht="15.75" customHeight="1">
      <c r="A580" s="4"/>
      <c r="B580" s="4"/>
      <c r="C580" s="4"/>
      <c r="D580" s="4"/>
      <c r="E580" s="4"/>
      <c r="F580" s="4"/>
      <c r="G580" s="4"/>
      <c r="H580" s="1"/>
      <c r="I580" s="4"/>
      <c r="J580" s="4"/>
      <c r="K580" s="4"/>
      <c r="L580" s="4"/>
      <c r="M580" s="4"/>
      <c r="N580" s="4"/>
      <c r="O580" s="4"/>
      <c r="P580" s="4"/>
      <c r="Q580" s="4"/>
      <c r="R580" s="4"/>
      <c r="S580" s="4"/>
      <c r="T580" s="4"/>
      <c r="U580" s="4"/>
      <c r="V580" s="4"/>
      <c r="W580" s="4"/>
      <c r="X580" s="4"/>
      <c r="Y580" s="4"/>
      <c r="Z580" s="4"/>
    </row>
    <row r="581" spans="1:26" ht="15.75" customHeight="1">
      <c r="A581" s="4"/>
      <c r="B581" s="4"/>
      <c r="C581" s="4"/>
      <c r="D581" s="4"/>
      <c r="E581" s="4"/>
      <c r="F581" s="4"/>
      <c r="G581" s="4"/>
      <c r="H581" s="1"/>
      <c r="I581" s="4"/>
      <c r="J581" s="4"/>
      <c r="K581" s="4"/>
      <c r="L581" s="4"/>
      <c r="M581" s="4"/>
      <c r="N581" s="4"/>
      <c r="O581" s="4"/>
      <c r="P581" s="4"/>
      <c r="Q581" s="4"/>
      <c r="R581" s="4"/>
      <c r="S581" s="4"/>
      <c r="T581" s="4"/>
      <c r="U581" s="4"/>
      <c r="V581" s="4"/>
      <c r="W581" s="4"/>
      <c r="X581" s="4"/>
      <c r="Y581" s="4"/>
      <c r="Z581" s="4"/>
    </row>
    <row r="582" spans="1:26" ht="15.75" customHeight="1">
      <c r="A582" s="4"/>
      <c r="B582" s="4"/>
      <c r="C582" s="4"/>
      <c r="D582" s="4"/>
      <c r="E582" s="4"/>
      <c r="F582" s="4"/>
      <c r="G582" s="4"/>
      <c r="H582" s="1"/>
      <c r="I582" s="4"/>
      <c r="J582" s="4"/>
      <c r="K582" s="4"/>
      <c r="L582" s="4"/>
      <c r="M582" s="4"/>
      <c r="N582" s="4"/>
      <c r="O582" s="4"/>
      <c r="P582" s="4"/>
      <c r="Q582" s="4"/>
      <c r="R582" s="4"/>
      <c r="S582" s="4"/>
      <c r="T582" s="4"/>
      <c r="U582" s="4"/>
      <c r="V582" s="4"/>
      <c r="W582" s="4"/>
      <c r="X582" s="4"/>
      <c r="Y582" s="4"/>
      <c r="Z582" s="4"/>
    </row>
    <row r="583" spans="1:26" ht="15.75" customHeight="1">
      <c r="A583" s="4"/>
      <c r="B583" s="4"/>
      <c r="C583" s="4"/>
      <c r="D583" s="4"/>
      <c r="E583" s="4"/>
      <c r="F583" s="4"/>
      <c r="G583" s="4"/>
      <c r="H583" s="1"/>
      <c r="I583" s="4"/>
      <c r="J583" s="4"/>
      <c r="K583" s="4"/>
      <c r="L583" s="4"/>
      <c r="M583" s="4"/>
      <c r="N583" s="4"/>
      <c r="O583" s="4"/>
      <c r="P583" s="4"/>
      <c r="Q583" s="4"/>
      <c r="R583" s="4"/>
      <c r="S583" s="4"/>
      <c r="T583" s="4"/>
      <c r="U583" s="4"/>
      <c r="V583" s="4"/>
      <c r="W583" s="4"/>
      <c r="X583" s="4"/>
      <c r="Y583" s="4"/>
      <c r="Z583" s="4"/>
    </row>
    <row r="584" spans="1:26" ht="15.75" customHeight="1">
      <c r="A584" s="4"/>
      <c r="B584" s="4"/>
      <c r="C584" s="4"/>
      <c r="D584" s="4"/>
      <c r="E584" s="4"/>
      <c r="F584" s="4"/>
      <c r="G584" s="4"/>
      <c r="H584" s="1"/>
      <c r="I584" s="4"/>
      <c r="J584" s="4"/>
      <c r="K584" s="4"/>
      <c r="L584" s="4"/>
      <c r="M584" s="4"/>
      <c r="N584" s="4"/>
      <c r="O584" s="4"/>
      <c r="P584" s="4"/>
      <c r="Q584" s="4"/>
      <c r="R584" s="4"/>
      <c r="S584" s="4"/>
      <c r="T584" s="4"/>
      <c r="U584" s="4"/>
      <c r="V584" s="4"/>
      <c r="W584" s="4"/>
      <c r="X584" s="4"/>
      <c r="Y584" s="4"/>
      <c r="Z584" s="4"/>
    </row>
    <row r="585" spans="1:26" ht="15.75" customHeight="1">
      <c r="A585" s="4"/>
      <c r="B585" s="4"/>
      <c r="C585" s="4"/>
      <c r="D585" s="4"/>
      <c r="E585" s="4"/>
      <c r="F585" s="4"/>
      <c r="G585" s="4"/>
      <c r="H585" s="1"/>
      <c r="I585" s="4"/>
      <c r="J585" s="4"/>
      <c r="K585" s="4"/>
      <c r="L585" s="4"/>
      <c r="M585" s="4"/>
      <c r="N585" s="4"/>
      <c r="O585" s="4"/>
      <c r="P585" s="4"/>
      <c r="Q585" s="4"/>
      <c r="R585" s="4"/>
      <c r="S585" s="4"/>
      <c r="T585" s="4"/>
      <c r="U585" s="4"/>
      <c r="V585" s="4"/>
      <c r="W585" s="4"/>
      <c r="X585" s="4"/>
      <c r="Y585" s="4"/>
      <c r="Z585" s="4"/>
    </row>
    <row r="586" spans="1:26" ht="15.75" customHeight="1">
      <c r="A586" s="4"/>
      <c r="B586" s="4"/>
      <c r="C586" s="4"/>
      <c r="D586" s="4"/>
      <c r="E586" s="4"/>
      <c r="F586" s="4"/>
      <c r="G586" s="4"/>
      <c r="H586" s="1"/>
      <c r="I586" s="4"/>
      <c r="J586" s="4"/>
      <c r="K586" s="4"/>
      <c r="L586" s="4"/>
      <c r="M586" s="4"/>
      <c r="N586" s="4"/>
      <c r="O586" s="4"/>
      <c r="P586" s="4"/>
      <c r="Q586" s="4"/>
      <c r="R586" s="4"/>
      <c r="S586" s="4"/>
      <c r="T586" s="4"/>
      <c r="U586" s="4"/>
      <c r="V586" s="4"/>
      <c r="W586" s="4"/>
      <c r="X586" s="4"/>
      <c r="Y586" s="4"/>
      <c r="Z586" s="4"/>
    </row>
    <row r="587" spans="1:26" ht="15.75" customHeight="1">
      <c r="A587" s="4"/>
      <c r="B587" s="4"/>
      <c r="C587" s="4"/>
      <c r="D587" s="4"/>
      <c r="E587" s="4"/>
      <c r="F587" s="4"/>
      <c r="G587" s="4"/>
      <c r="H587" s="1"/>
      <c r="I587" s="4"/>
      <c r="J587" s="4"/>
      <c r="K587" s="4"/>
      <c r="L587" s="4"/>
      <c r="M587" s="4"/>
      <c r="N587" s="4"/>
      <c r="O587" s="4"/>
      <c r="P587" s="4"/>
      <c r="Q587" s="4"/>
      <c r="R587" s="4"/>
      <c r="S587" s="4"/>
      <c r="T587" s="4"/>
      <c r="U587" s="4"/>
      <c r="V587" s="4"/>
      <c r="W587" s="4"/>
      <c r="X587" s="4"/>
      <c r="Y587" s="4"/>
      <c r="Z587" s="4"/>
    </row>
    <row r="588" spans="1:26" ht="15.75" customHeight="1">
      <c r="A588" s="4"/>
      <c r="B588" s="4"/>
      <c r="C588" s="4"/>
      <c r="D588" s="4"/>
      <c r="E588" s="4"/>
      <c r="F588" s="4"/>
      <c r="G588" s="4"/>
      <c r="H588" s="1"/>
      <c r="I588" s="4"/>
      <c r="J588" s="4"/>
      <c r="K588" s="4"/>
      <c r="L588" s="4"/>
      <c r="M588" s="4"/>
      <c r="N588" s="4"/>
      <c r="O588" s="4"/>
      <c r="P588" s="4"/>
      <c r="Q588" s="4"/>
      <c r="R588" s="4"/>
      <c r="S588" s="4"/>
      <c r="T588" s="4"/>
      <c r="U588" s="4"/>
      <c r="V588" s="4"/>
      <c r="W588" s="4"/>
      <c r="X588" s="4"/>
      <c r="Y588" s="4"/>
      <c r="Z588" s="4"/>
    </row>
    <row r="589" spans="1:26" ht="15.75" customHeight="1">
      <c r="A589" s="4"/>
      <c r="B589" s="4"/>
      <c r="C589" s="4"/>
      <c r="D589" s="4"/>
      <c r="E589" s="4"/>
      <c r="F589" s="4"/>
      <c r="G589" s="4"/>
      <c r="H589" s="1"/>
      <c r="I589" s="4"/>
      <c r="J589" s="4"/>
      <c r="K589" s="4"/>
      <c r="L589" s="4"/>
      <c r="M589" s="4"/>
      <c r="N589" s="4"/>
      <c r="O589" s="4"/>
      <c r="P589" s="4"/>
      <c r="Q589" s="4"/>
      <c r="R589" s="4"/>
      <c r="S589" s="4"/>
      <c r="T589" s="4"/>
      <c r="U589" s="4"/>
      <c r="V589" s="4"/>
      <c r="W589" s="4"/>
      <c r="X589" s="4"/>
      <c r="Y589" s="4"/>
      <c r="Z589" s="4"/>
    </row>
    <row r="590" spans="1:26" ht="15.75" customHeight="1">
      <c r="A590" s="4"/>
      <c r="B590" s="4"/>
      <c r="C590" s="4"/>
      <c r="D590" s="4"/>
      <c r="E590" s="4"/>
      <c r="F590" s="4"/>
      <c r="G590" s="4"/>
      <c r="H590" s="1"/>
      <c r="I590" s="4"/>
      <c r="J590" s="4"/>
      <c r="K590" s="4"/>
      <c r="L590" s="4"/>
      <c r="M590" s="4"/>
      <c r="N590" s="4"/>
      <c r="O590" s="4"/>
      <c r="P590" s="4"/>
      <c r="Q590" s="4"/>
      <c r="R590" s="4"/>
      <c r="S590" s="4"/>
      <c r="T590" s="4"/>
      <c r="U590" s="4"/>
      <c r="V590" s="4"/>
      <c r="W590" s="4"/>
      <c r="X590" s="4"/>
      <c r="Y590" s="4"/>
      <c r="Z590" s="4"/>
    </row>
    <row r="591" spans="1:26" ht="15.75" customHeight="1">
      <c r="A591" s="4"/>
      <c r="B591" s="4"/>
      <c r="C591" s="4"/>
      <c r="D591" s="4"/>
      <c r="E591" s="4"/>
      <c r="F591" s="4"/>
      <c r="G591" s="4"/>
      <c r="H591" s="1"/>
      <c r="I591" s="4"/>
      <c r="J591" s="4"/>
      <c r="K591" s="4"/>
      <c r="L591" s="4"/>
      <c r="M591" s="4"/>
      <c r="N591" s="4"/>
      <c r="O591" s="4"/>
      <c r="P591" s="4"/>
      <c r="Q591" s="4"/>
      <c r="R591" s="4"/>
      <c r="S591" s="4"/>
      <c r="T591" s="4"/>
      <c r="U591" s="4"/>
      <c r="V591" s="4"/>
      <c r="W591" s="4"/>
      <c r="X591" s="4"/>
      <c r="Y591" s="4"/>
      <c r="Z591" s="4"/>
    </row>
    <row r="592" spans="1:26" ht="15.75" customHeight="1">
      <c r="A592" s="4"/>
      <c r="B592" s="4"/>
      <c r="C592" s="4"/>
      <c r="D592" s="4"/>
      <c r="E592" s="4"/>
      <c r="F592" s="4"/>
      <c r="G592" s="4"/>
      <c r="H592" s="1"/>
      <c r="I592" s="4"/>
      <c r="J592" s="4"/>
      <c r="K592" s="4"/>
      <c r="L592" s="4"/>
      <c r="M592" s="4"/>
      <c r="N592" s="4"/>
      <c r="O592" s="4"/>
      <c r="P592" s="4"/>
      <c r="Q592" s="4"/>
      <c r="R592" s="4"/>
      <c r="S592" s="4"/>
      <c r="T592" s="4"/>
      <c r="U592" s="4"/>
      <c r="V592" s="4"/>
      <c r="W592" s="4"/>
      <c r="X592" s="4"/>
      <c r="Y592" s="4"/>
      <c r="Z592" s="4"/>
    </row>
    <row r="593" spans="1:26" ht="15.75" customHeight="1">
      <c r="A593" s="4"/>
      <c r="B593" s="4"/>
      <c r="C593" s="4"/>
      <c r="D593" s="4"/>
      <c r="E593" s="4"/>
      <c r="F593" s="4"/>
      <c r="G593" s="4"/>
      <c r="H593" s="1"/>
      <c r="I593" s="4"/>
      <c r="J593" s="4"/>
      <c r="K593" s="4"/>
      <c r="L593" s="4"/>
      <c r="M593" s="4"/>
      <c r="N593" s="4"/>
      <c r="O593" s="4"/>
      <c r="P593" s="4"/>
      <c r="Q593" s="4"/>
      <c r="R593" s="4"/>
      <c r="S593" s="4"/>
      <c r="T593" s="4"/>
      <c r="U593" s="4"/>
      <c r="V593" s="4"/>
      <c r="W593" s="4"/>
      <c r="X593" s="4"/>
      <c r="Y593" s="4"/>
      <c r="Z593" s="4"/>
    </row>
    <row r="594" spans="1:26" ht="15.75" customHeight="1">
      <c r="A594" s="4"/>
      <c r="B594" s="4"/>
      <c r="C594" s="4"/>
      <c r="D594" s="4"/>
      <c r="E594" s="4"/>
      <c r="F594" s="4"/>
      <c r="G594" s="4"/>
      <c r="H594" s="1"/>
      <c r="I594" s="4"/>
      <c r="J594" s="4"/>
      <c r="K594" s="4"/>
      <c r="L594" s="4"/>
      <c r="M594" s="4"/>
      <c r="N594" s="4"/>
      <c r="O594" s="4"/>
      <c r="P594" s="4"/>
      <c r="Q594" s="4"/>
      <c r="R594" s="4"/>
      <c r="S594" s="4"/>
      <c r="T594" s="4"/>
      <c r="U594" s="4"/>
      <c r="V594" s="4"/>
      <c r="W594" s="4"/>
      <c r="X594" s="4"/>
      <c r="Y594" s="4"/>
      <c r="Z594" s="4"/>
    </row>
    <row r="595" spans="1:26" ht="15.75" customHeight="1">
      <c r="A595" s="4"/>
      <c r="B595" s="4"/>
      <c r="C595" s="4"/>
      <c r="D595" s="4"/>
      <c r="E595" s="4"/>
      <c r="F595" s="4"/>
      <c r="G595" s="4"/>
      <c r="H595" s="1"/>
      <c r="I595" s="4"/>
      <c r="J595" s="4"/>
      <c r="K595" s="4"/>
      <c r="L595" s="4"/>
      <c r="M595" s="4"/>
      <c r="N595" s="4"/>
      <c r="O595" s="4"/>
      <c r="P595" s="4"/>
      <c r="Q595" s="4"/>
      <c r="R595" s="4"/>
      <c r="S595" s="4"/>
      <c r="T595" s="4"/>
      <c r="U595" s="4"/>
      <c r="V595" s="4"/>
      <c r="W595" s="4"/>
      <c r="X595" s="4"/>
      <c r="Y595" s="4"/>
      <c r="Z595" s="4"/>
    </row>
    <row r="596" spans="1:26" ht="15.75" customHeight="1">
      <c r="A596" s="4"/>
      <c r="B596" s="4"/>
      <c r="C596" s="4"/>
      <c r="D596" s="4"/>
      <c r="E596" s="4"/>
      <c r="F596" s="4"/>
      <c r="G596" s="4"/>
      <c r="H596" s="1"/>
      <c r="I596" s="4"/>
      <c r="J596" s="4"/>
      <c r="K596" s="4"/>
      <c r="L596" s="4"/>
      <c r="M596" s="4"/>
      <c r="N596" s="4"/>
      <c r="O596" s="4"/>
      <c r="P596" s="4"/>
      <c r="Q596" s="4"/>
      <c r="R596" s="4"/>
      <c r="S596" s="4"/>
      <c r="T596" s="4"/>
      <c r="U596" s="4"/>
      <c r="V596" s="4"/>
      <c r="W596" s="4"/>
      <c r="X596" s="4"/>
      <c r="Y596" s="4"/>
      <c r="Z596" s="4"/>
    </row>
    <row r="597" spans="1:26" ht="15.75" customHeight="1">
      <c r="A597" s="4"/>
      <c r="B597" s="4"/>
      <c r="C597" s="4"/>
      <c r="D597" s="4"/>
      <c r="E597" s="4"/>
      <c r="F597" s="4"/>
      <c r="G597" s="4"/>
      <c r="H597" s="1"/>
      <c r="I597" s="4"/>
      <c r="J597" s="4"/>
      <c r="K597" s="4"/>
      <c r="L597" s="4"/>
      <c r="M597" s="4"/>
      <c r="N597" s="4"/>
      <c r="O597" s="4"/>
      <c r="P597" s="4"/>
      <c r="Q597" s="4"/>
      <c r="R597" s="4"/>
      <c r="S597" s="4"/>
      <c r="T597" s="4"/>
      <c r="U597" s="4"/>
      <c r="V597" s="4"/>
      <c r="W597" s="4"/>
      <c r="X597" s="4"/>
      <c r="Y597" s="4"/>
      <c r="Z597" s="4"/>
    </row>
    <row r="598" spans="1:26" ht="15.75" customHeight="1">
      <c r="A598" s="4"/>
      <c r="B598" s="4"/>
      <c r="C598" s="4"/>
      <c r="D598" s="4"/>
      <c r="E598" s="4"/>
      <c r="F598" s="4"/>
      <c r="G598" s="4"/>
      <c r="H598" s="1"/>
      <c r="I598" s="4"/>
      <c r="J598" s="4"/>
      <c r="K598" s="4"/>
      <c r="L598" s="4"/>
      <c r="M598" s="4"/>
      <c r="N598" s="4"/>
      <c r="O598" s="4"/>
      <c r="P598" s="4"/>
      <c r="Q598" s="4"/>
      <c r="R598" s="4"/>
      <c r="S598" s="4"/>
      <c r="T598" s="4"/>
      <c r="U598" s="4"/>
      <c r="V598" s="4"/>
      <c r="W598" s="4"/>
      <c r="X598" s="4"/>
      <c r="Y598" s="4"/>
      <c r="Z598" s="4"/>
    </row>
    <row r="599" spans="1:26" ht="15.75" customHeight="1">
      <c r="A599" s="4"/>
      <c r="B599" s="4"/>
      <c r="C599" s="4"/>
      <c r="D599" s="4"/>
      <c r="E599" s="4"/>
      <c r="F599" s="4"/>
      <c r="G599" s="4"/>
      <c r="H599" s="1"/>
      <c r="I599" s="4"/>
      <c r="J599" s="4"/>
      <c r="K599" s="4"/>
      <c r="L599" s="4"/>
      <c r="M599" s="4"/>
      <c r="N599" s="4"/>
      <c r="O599" s="4"/>
      <c r="P599" s="4"/>
      <c r="Q599" s="4"/>
      <c r="R599" s="4"/>
      <c r="S599" s="4"/>
      <c r="T599" s="4"/>
      <c r="U599" s="4"/>
      <c r="V599" s="4"/>
      <c r="W599" s="4"/>
      <c r="X599" s="4"/>
      <c r="Y599" s="4"/>
      <c r="Z599" s="4"/>
    </row>
    <row r="600" spans="1:26" ht="15.75" customHeight="1">
      <c r="A600" s="4"/>
      <c r="B600" s="4"/>
      <c r="C600" s="4"/>
      <c r="D600" s="4"/>
      <c r="E600" s="4"/>
      <c r="F600" s="4"/>
      <c r="G600" s="4"/>
      <c r="H600" s="1"/>
      <c r="I600" s="4"/>
      <c r="J600" s="4"/>
      <c r="K600" s="4"/>
      <c r="L600" s="4"/>
      <c r="M600" s="4"/>
      <c r="N600" s="4"/>
      <c r="O600" s="4"/>
      <c r="P600" s="4"/>
      <c r="Q600" s="4"/>
      <c r="R600" s="4"/>
      <c r="S600" s="4"/>
      <c r="T600" s="4"/>
      <c r="U600" s="4"/>
      <c r="V600" s="4"/>
      <c r="W600" s="4"/>
      <c r="X600" s="4"/>
      <c r="Y600" s="4"/>
      <c r="Z600" s="4"/>
    </row>
    <row r="601" spans="1:26" ht="15.75" customHeight="1">
      <c r="A601" s="4"/>
      <c r="B601" s="4"/>
      <c r="C601" s="4"/>
      <c r="D601" s="4"/>
      <c r="E601" s="4"/>
      <c r="F601" s="4"/>
      <c r="G601" s="4"/>
      <c r="H601" s="1"/>
      <c r="I601" s="4"/>
      <c r="J601" s="4"/>
      <c r="K601" s="4"/>
      <c r="L601" s="4"/>
      <c r="M601" s="4"/>
      <c r="N601" s="4"/>
      <c r="O601" s="4"/>
      <c r="P601" s="4"/>
      <c r="Q601" s="4"/>
      <c r="R601" s="4"/>
      <c r="S601" s="4"/>
      <c r="T601" s="4"/>
      <c r="U601" s="4"/>
      <c r="V601" s="4"/>
      <c r="W601" s="4"/>
      <c r="X601" s="4"/>
      <c r="Y601" s="4"/>
      <c r="Z601" s="4"/>
    </row>
    <row r="602" spans="1:26" ht="15.75" customHeight="1">
      <c r="A602" s="4"/>
      <c r="B602" s="4"/>
      <c r="C602" s="4"/>
      <c r="D602" s="4"/>
      <c r="E602" s="4"/>
      <c r="F602" s="4"/>
      <c r="G602" s="4"/>
      <c r="H602" s="1"/>
      <c r="I602" s="4"/>
      <c r="J602" s="4"/>
      <c r="K602" s="4"/>
      <c r="L602" s="4"/>
      <c r="M602" s="4"/>
      <c r="N602" s="4"/>
      <c r="O602" s="4"/>
      <c r="P602" s="4"/>
      <c r="Q602" s="4"/>
      <c r="R602" s="4"/>
      <c r="S602" s="4"/>
      <c r="T602" s="4"/>
      <c r="U602" s="4"/>
      <c r="V602" s="4"/>
      <c r="W602" s="4"/>
      <c r="X602" s="4"/>
      <c r="Y602" s="4"/>
      <c r="Z602" s="4"/>
    </row>
    <row r="603" spans="1:26" ht="15.75" customHeight="1">
      <c r="A603" s="4"/>
      <c r="B603" s="4"/>
      <c r="C603" s="4"/>
      <c r="D603" s="4"/>
      <c r="E603" s="4"/>
      <c r="F603" s="4"/>
      <c r="G603" s="4"/>
      <c r="H603" s="1"/>
      <c r="I603" s="4"/>
      <c r="J603" s="4"/>
      <c r="K603" s="4"/>
      <c r="L603" s="4"/>
      <c r="M603" s="4"/>
      <c r="N603" s="4"/>
      <c r="O603" s="4"/>
      <c r="P603" s="4"/>
      <c r="Q603" s="4"/>
      <c r="R603" s="4"/>
      <c r="S603" s="4"/>
      <c r="T603" s="4"/>
      <c r="U603" s="4"/>
      <c r="V603" s="4"/>
      <c r="W603" s="4"/>
      <c r="X603" s="4"/>
      <c r="Y603" s="4"/>
      <c r="Z603" s="4"/>
    </row>
    <row r="604" spans="1:26" ht="15.75" customHeight="1">
      <c r="A604" s="4"/>
      <c r="B604" s="4"/>
      <c r="C604" s="4"/>
      <c r="D604" s="4"/>
      <c r="E604" s="4"/>
      <c r="F604" s="4"/>
      <c r="G604" s="4"/>
      <c r="H604" s="1"/>
      <c r="I604" s="4"/>
      <c r="J604" s="4"/>
      <c r="K604" s="4"/>
      <c r="L604" s="4"/>
      <c r="M604" s="4"/>
      <c r="N604" s="4"/>
      <c r="O604" s="4"/>
      <c r="P604" s="4"/>
      <c r="Q604" s="4"/>
      <c r="R604" s="4"/>
      <c r="S604" s="4"/>
      <c r="T604" s="4"/>
      <c r="U604" s="4"/>
      <c r="V604" s="4"/>
      <c r="W604" s="4"/>
      <c r="X604" s="4"/>
      <c r="Y604" s="4"/>
      <c r="Z604" s="4"/>
    </row>
    <row r="605" spans="1:26" ht="15.75" customHeight="1">
      <c r="A605" s="4"/>
      <c r="B605" s="4"/>
      <c r="C605" s="4"/>
      <c r="D605" s="4"/>
      <c r="E605" s="4"/>
      <c r="F605" s="4"/>
      <c r="G605" s="4"/>
      <c r="H605" s="1"/>
      <c r="I605" s="4"/>
      <c r="J605" s="4"/>
      <c r="K605" s="4"/>
      <c r="L605" s="4"/>
      <c r="M605" s="4"/>
      <c r="N605" s="4"/>
      <c r="O605" s="4"/>
      <c r="P605" s="4"/>
      <c r="Q605" s="4"/>
      <c r="R605" s="4"/>
      <c r="S605" s="4"/>
      <c r="T605" s="4"/>
      <c r="U605" s="4"/>
      <c r="V605" s="4"/>
      <c r="W605" s="4"/>
      <c r="X605" s="4"/>
      <c r="Y605" s="4"/>
      <c r="Z605" s="4"/>
    </row>
    <row r="606" spans="1:26" ht="15.75" customHeight="1">
      <c r="A606" s="4"/>
      <c r="B606" s="4"/>
      <c r="C606" s="4"/>
      <c r="D606" s="4"/>
      <c r="E606" s="4"/>
      <c r="F606" s="4"/>
      <c r="G606" s="4"/>
      <c r="H606" s="1"/>
      <c r="I606" s="4"/>
      <c r="J606" s="4"/>
      <c r="K606" s="4"/>
      <c r="L606" s="4"/>
      <c r="M606" s="4"/>
      <c r="N606" s="4"/>
      <c r="O606" s="4"/>
      <c r="P606" s="4"/>
      <c r="Q606" s="4"/>
      <c r="R606" s="4"/>
      <c r="S606" s="4"/>
      <c r="T606" s="4"/>
      <c r="U606" s="4"/>
      <c r="V606" s="4"/>
      <c r="W606" s="4"/>
      <c r="X606" s="4"/>
      <c r="Y606" s="4"/>
      <c r="Z606" s="4"/>
    </row>
    <row r="607" spans="1:26" ht="15.75" customHeight="1">
      <c r="A607" s="4"/>
      <c r="B607" s="4"/>
      <c r="C607" s="4"/>
      <c r="D607" s="4"/>
      <c r="E607" s="4"/>
      <c r="F607" s="4"/>
      <c r="G607" s="4"/>
      <c r="H607" s="1"/>
      <c r="I607" s="4"/>
      <c r="J607" s="4"/>
      <c r="K607" s="4"/>
      <c r="L607" s="4"/>
      <c r="M607" s="4"/>
      <c r="N607" s="4"/>
      <c r="O607" s="4"/>
      <c r="P607" s="4"/>
      <c r="Q607" s="4"/>
      <c r="R607" s="4"/>
      <c r="S607" s="4"/>
      <c r="T607" s="4"/>
      <c r="U607" s="4"/>
      <c r="V607" s="4"/>
      <c r="W607" s="4"/>
      <c r="X607" s="4"/>
      <c r="Y607" s="4"/>
      <c r="Z607" s="4"/>
    </row>
    <row r="608" spans="1:26" ht="15.75" customHeight="1">
      <c r="A608" s="4"/>
      <c r="B608" s="4"/>
      <c r="C608" s="4"/>
      <c r="D608" s="4"/>
      <c r="E608" s="4"/>
      <c r="F608" s="4"/>
      <c r="G608" s="4"/>
      <c r="H608" s="1"/>
      <c r="I608" s="4"/>
      <c r="J608" s="4"/>
      <c r="K608" s="4"/>
      <c r="L608" s="4"/>
      <c r="M608" s="4"/>
      <c r="N608" s="4"/>
      <c r="O608" s="4"/>
      <c r="P608" s="4"/>
      <c r="Q608" s="4"/>
      <c r="R608" s="4"/>
      <c r="S608" s="4"/>
      <c r="T608" s="4"/>
      <c r="U608" s="4"/>
      <c r="V608" s="4"/>
      <c r="W608" s="4"/>
      <c r="X608" s="4"/>
      <c r="Y608" s="4"/>
      <c r="Z608" s="4"/>
    </row>
    <row r="609" spans="1:26" ht="15.75" customHeight="1">
      <c r="A609" s="4"/>
      <c r="B609" s="4"/>
      <c r="C609" s="4"/>
      <c r="D609" s="4"/>
      <c r="E609" s="4"/>
      <c r="F609" s="4"/>
      <c r="G609" s="4"/>
      <c r="H609" s="1"/>
      <c r="I609" s="4"/>
      <c r="J609" s="4"/>
      <c r="K609" s="4"/>
      <c r="L609" s="4"/>
      <c r="M609" s="4"/>
      <c r="N609" s="4"/>
      <c r="O609" s="4"/>
      <c r="P609" s="4"/>
      <c r="Q609" s="4"/>
      <c r="R609" s="4"/>
      <c r="S609" s="4"/>
      <c r="T609" s="4"/>
      <c r="U609" s="4"/>
      <c r="V609" s="4"/>
      <c r="W609" s="4"/>
      <c r="X609" s="4"/>
      <c r="Y609" s="4"/>
      <c r="Z609" s="4"/>
    </row>
    <row r="610" spans="1:26" ht="15.75" customHeight="1">
      <c r="A610" s="4"/>
      <c r="B610" s="4"/>
      <c r="C610" s="4"/>
      <c r="D610" s="4"/>
      <c r="E610" s="4"/>
      <c r="F610" s="4"/>
      <c r="G610" s="4"/>
      <c r="H610" s="1"/>
      <c r="I610" s="4"/>
      <c r="J610" s="4"/>
      <c r="K610" s="4"/>
      <c r="L610" s="4"/>
      <c r="M610" s="4"/>
      <c r="N610" s="4"/>
      <c r="O610" s="4"/>
      <c r="P610" s="4"/>
      <c r="Q610" s="4"/>
      <c r="R610" s="4"/>
      <c r="S610" s="4"/>
      <c r="T610" s="4"/>
      <c r="U610" s="4"/>
      <c r="V610" s="4"/>
      <c r="W610" s="4"/>
      <c r="X610" s="4"/>
      <c r="Y610" s="4"/>
      <c r="Z610" s="4"/>
    </row>
    <row r="611" spans="1:26" ht="15.75" customHeight="1">
      <c r="A611" s="4"/>
      <c r="B611" s="4"/>
      <c r="C611" s="4"/>
      <c r="D611" s="4"/>
      <c r="E611" s="4"/>
      <c r="F611" s="4"/>
      <c r="G611" s="4"/>
      <c r="H611" s="1"/>
      <c r="I611" s="4"/>
      <c r="J611" s="4"/>
      <c r="K611" s="4"/>
      <c r="L611" s="4"/>
      <c r="M611" s="4"/>
      <c r="N611" s="4"/>
      <c r="O611" s="4"/>
      <c r="P611" s="4"/>
      <c r="Q611" s="4"/>
      <c r="R611" s="4"/>
      <c r="S611" s="4"/>
      <c r="T611" s="4"/>
      <c r="U611" s="4"/>
      <c r="V611" s="4"/>
      <c r="W611" s="4"/>
      <c r="X611" s="4"/>
      <c r="Y611" s="4"/>
      <c r="Z611" s="4"/>
    </row>
    <row r="612" spans="1:26" ht="15.75" customHeight="1">
      <c r="A612" s="4"/>
      <c r="B612" s="4"/>
      <c r="C612" s="4"/>
      <c r="D612" s="4"/>
      <c r="E612" s="4"/>
      <c r="F612" s="4"/>
      <c r="G612" s="4"/>
      <c r="H612" s="1"/>
      <c r="I612" s="4"/>
      <c r="J612" s="4"/>
      <c r="K612" s="4"/>
      <c r="L612" s="4"/>
      <c r="M612" s="4"/>
      <c r="N612" s="4"/>
      <c r="O612" s="4"/>
      <c r="P612" s="4"/>
      <c r="Q612" s="4"/>
      <c r="R612" s="4"/>
      <c r="S612" s="4"/>
      <c r="T612" s="4"/>
      <c r="U612" s="4"/>
      <c r="V612" s="4"/>
      <c r="W612" s="4"/>
      <c r="X612" s="4"/>
      <c r="Y612" s="4"/>
      <c r="Z612" s="4"/>
    </row>
    <row r="613" spans="1:26" ht="15.75" customHeight="1">
      <c r="A613" s="4"/>
      <c r="B613" s="4"/>
      <c r="C613" s="4"/>
      <c r="D613" s="4"/>
      <c r="E613" s="4"/>
      <c r="F613" s="4"/>
      <c r="G613" s="4"/>
      <c r="H613" s="1"/>
      <c r="I613" s="4"/>
      <c r="J613" s="4"/>
      <c r="K613" s="4"/>
      <c r="L613" s="4"/>
      <c r="M613" s="4"/>
      <c r="N613" s="4"/>
      <c r="O613" s="4"/>
      <c r="P613" s="4"/>
      <c r="Q613" s="4"/>
      <c r="R613" s="4"/>
      <c r="S613" s="4"/>
      <c r="T613" s="4"/>
      <c r="U613" s="4"/>
      <c r="V613" s="4"/>
      <c r="W613" s="4"/>
      <c r="X613" s="4"/>
      <c r="Y613" s="4"/>
      <c r="Z613" s="4"/>
    </row>
    <row r="614" spans="1:26" ht="15.75" customHeight="1">
      <c r="A614" s="4"/>
      <c r="B614" s="4"/>
      <c r="C614" s="4"/>
      <c r="D614" s="4"/>
      <c r="E614" s="4"/>
      <c r="F614" s="4"/>
      <c r="G614" s="4"/>
      <c r="H614" s="1"/>
      <c r="I614" s="4"/>
      <c r="J614" s="4"/>
      <c r="K614" s="4"/>
      <c r="L614" s="4"/>
      <c r="M614" s="4"/>
      <c r="N614" s="4"/>
      <c r="O614" s="4"/>
      <c r="P614" s="4"/>
      <c r="Q614" s="4"/>
      <c r="R614" s="4"/>
      <c r="S614" s="4"/>
      <c r="T614" s="4"/>
      <c r="U614" s="4"/>
      <c r="V614" s="4"/>
      <c r="W614" s="4"/>
      <c r="X614" s="4"/>
      <c r="Y614" s="4"/>
      <c r="Z614" s="4"/>
    </row>
    <row r="615" spans="1:26" ht="15.75" customHeight="1">
      <c r="A615" s="4"/>
      <c r="B615" s="4"/>
      <c r="C615" s="4"/>
      <c r="D615" s="4"/>
      <c r="E615" s="4"/>
      <c r="F615" s="4"/>
      <c r="G615" s="4"/>
      <c r="H615" s="1"/>
      <c r="I615" s="4"/>
      <c r="J615" s="4"/>
      <c r="K615" s="4"/>
      <c r="L615" s="4"/>
      <c r="M615" s="4"/>
      <c r="N615" s="4"/>
      <c r="O615" s="4"/>
      <c r="P615" s="4"/>
      <c r="Q615" s="4"/>
      <c r="R615" s="4"/>
      <c r="S615" s="4"/>
      <c r="T615" s="4"/>
      <c r="U615" s="4"/>
      <c r="V615" s="4"/>
      <c r="W615" s="4"/>
      <c r="X615" s="4"/>
      <c r="Y615" s="4"/>
      <c r="Z615" s="4"/>
    </row>
    <row r="616" spans="1:26" ht="15.75" customHeight="1">
      <c r="A616" s="4"/>
      <c r="B616" s="4"/>
      <c r="C616" s="4"/>
      <c r="D616" s="4"/>
      <c r="E616" s="4"/>
      <c r="F616" s="4"/>
      <c r="G616" s="4"/>
      <c r="H616" s="1"/>
      <c r="I616" s="4"/>
      <c r="J616" s="4"/>
      <c r="K616" s="4"/>
      <c r="L616" s="4"/>
      <c r="M616" s="4"/>
      <c r="N616" s="4"/>
      <c r="O616" s="4"/>
      <c r="P616" s="4"/>
      <c r="Q616" s="4"/>
      <c r="R616" s="4"/>
      <c r="S616" s="4"/>
      <c r="T616" s="4"/>
      <c r="U616" s="4"/>
      <c r="V616" s="4"/>
      <c r="W616" s="4"/>
      <c r="X616" s="4"/>
      <c r="Y616" s="4"/>
      <c r="Z616" s="4"/>
    </row>
    <row r="617" spans="1:26" ht="15.75" customHeight="1">
      <c r="A617" s="4"/>
      <c r="B617" s="4"/>
      <c r="C617" s="4"/>
      <c r="D617" s="4"/>
      <c r="E617" s="4"/>
      <c r="F617" s="4"/>
      <c r="G617" s="4"/>
      <c r="H617" s="1"/>
      <c r="I617" s="4"/>
      <c r="J617" s="4"/>
      <c r="K617" s="4"/>
      <c r="L617" s="4"/>
      <c r="M617" s="4"/>
      <c r="N617" s="4"/>
      <c r="O617" s="4"/>
      <c r="P617" s="4"/>
      <c r="Q617" s="4"/>
      <c r="R617" s="4"/>
      <c r="S617" s="4"/>
      <c r="T617" s="4"/>
      <c r="U617" s="4"/>
      <c r="V617" s="4"/>
      <c r="W617" s="4"/>
      <c r="X617" s="4"/>
      <c r="Y617" s="4"/>
      <c r="Z617" s="4"/>
    </row>
    <row r="618" spans="1:26" ht="15.75" customHeight="1">
      <c r="A618" s="4"/>
      <c r="B618" s="4"/>
      <c r="C618" s="4"/>
      <c r="D618" s="4"/>
      <c r="E618" s="4"/>
      <c r="F618" s="4"/>
      <c r="G618" s="4"/>
      <c r="H618" s="1"/>
      <c r="I618" s="4"/>
      <c r="J618" s="4"/>
      <c r="K618" s="4"/>
      <c r="L618" s="4"/>
      <c r="M618" s="4"/>
      <c r="N618" s="4"/>
      <c r="O618" s="4"/>
      <c r="P618" s="4"/>
      <c r="Q618" s="4"/>
      <c r="R618" s="4"/>
      <c r="S618" s="4"/>
      <c r="T618" s="4"/>
      <c r="U618" s="4"/>
      <c r="V618" s="4"/>
      <c r="W618" s="4"/>
      <c r="X618" s="4"/>
      <c r="Y618" s="4"/>
      <c r="Z618" s="4"/>
    </row>
    <row r="619" spans="1:26" ht="15.75" customHeight="1">
      <c r="A619" s="4"/>
      <c r="B619" s="4"/>
      <c r="C619" s="4"/>
      <c r="D619" s="4"/>
      <c r="E619" s="4"/>
      <c r="F619" s="4"/>
      <c r="G619" s="4"/>
      <c r="H619" s="1"/>
      <c r="I619" s="4"/>
      <c r="J619" s="4"/>
      <c r="K619" s="4"/>
      <c r="L619" s="4"/>
      <c r="M619" s="4"/>
      <c r="N619" s="4"/>
      <c r="O619" s="4"/>
      <c r="P619" s="4"/>
      <c r="Q619" s="4"/>
      <c r="R619" s="4"/>
      <c r="S619" s="4"/>
      <c r="T619" s="4"/>
      <c r="U619" s="4"/>
      <c r="V619" s="4"/>
      <c r="W619" s="4"/>
      <c r="X619" s="4"/>
      <c r="Y619" s="4"/>
      <c r="Z619" s="4"/>
    </row>
    <row r="620" spans="1:26" ht="15.75" customHeight="1">
      <c r="A620" s="4"/>
      <c r="B620" s="4"/>
      <c r="C620" s="4"/>
      <c r="D620" s="4"/>
      <c r="E620" s="4"/>
      <c r="F620" s="4"/>
      <c r="G620" s="4"/>
      <c r="H620" s="1"/>
      <c r="I620" s="4"/>
      <c r="J620" s="4"/>
      <c r="K620" s="4"/>
      <c r="L620" s="4"/>
      <c r="M620" s="4"/>
      <c r="N620" s="4"/>
      <c r="O620" s="4"/>
      <c r="P620" s="4"/>
      <c r="Q620" s="4"/>
      <c r="R620" s="4"/>
      <c r="S620" s="4"/>
      <c r="T620" s="4"/>
      <c r="U620" s="4"/>
      <c r="V620" s="4"/>
      <c r="W620" s="4"/>
      <c r="X620" s="4"/>
      <c r="Y620" s="4"/>
      <c r="Z620" s="4"/>
    </row>
    <row r="621" spans="1:26" ht="15.75" customHeight="1">
      <c r="A621" s="4"/>
      <c r="B621" s="4"/>
      <c r="C621" s="4"/>
      <c r="D621" s="4"/>
      <c r="E621" s="4"/>
      <c r="F621" s="4"/>
      <c r="G621" s="4"/>
      <c r="H621" s="1"/>
      <c r="I621" s="4"/>
      <c r="J621" s="4"/>
      <c r="K621" s="4"/>
      <c r="L621" s="4"/>
      <c r="M621" s="4"/>
      <c r="N621" s="4"/>
      <c r="O621" s="4"/>
      <c r="P621" s="4"/>
      <c r="Q621" s="4"/>
      <c r="R621" s="4"/>
      <c r="S621" s="4"/>
      <c r="T621" s="4"/>
      <c r="U621" s="4"/>
      <c r="V621" s="4"/>
      <c r="W621" s="4"/>
      <c r="X621" s="4"/>
      <c r="Y621" s="4"/>
      <c r="Z621" s="4"/>
    </row>
    <row r="622" spans="1:26" ht="15.75" customHeight="1">
      <c r="A622" s="4"/>
      <c r="B622" s="4"/>
      <c r="C622" s="4"/>
      <c r="D622" s="4"/>
      <c r="E622" s="4"/>
      <c r="F622" s="4"/>
      <c r="G622" s="4"/>
      <c r="H622" s="1"/>
      <c r="I622" s="4"/>
      <c r="J622" s="4"/>
      <c r="K622" s="4"/>
      <c r="L622" s="4"/>
      <c r="M622" s="4"/>
      <c r="N622" s="4"/>
      <c r="O622" s="4"/>
      <c r="P622" s="4"/>
      <c r="Q622" s="4"/>
      <c r="R622" s="4"/>
      <c r="S622" s="4"/>
      <c r="T622" s="4"/>
      <c r="U622" s="4"/>
      <c r="V622" s="4"/>
      <c r="W622" s="4"/>
      <c r="X622" s="4"/>
      <c r="Y622" s="4"/>
      <c r="Z622" s="4"/>
    </row>
    <row r="623" spans="1:26" ht="15.75" customHeight="1">
      <c r="A623" s="4"/>
      <c r="B623" s="4"/>
      <c r="C623" s="4"/>
      <c r="D623" s="4"/>
      <c r="E623" s="4"/>
      <c r="F623" s="4"/>
      <c r="G623" s="4"/>
      <c r="H623" s="1"/>
      <c r="I623" s="4"/>
      <c r="J623" s="4"/>
      <c r="K623" s="4"/>
      <c r="L623" s="4"/>
      <c r="M623" s="4"/>
      <c r="N623" s="4"/>
      <c r="O623" s="4"/>
      <c r="P623" s="4"/>
      <c r="Q623" s="4"/>
      <c r="R623" s="4"/>
      <c r="S623" s="4"/>
      <c r="T623" s="4"/>
      <c r="U623" s="4"/>
      <c r="V623" s="4"/>
      <c r="W623" s="4"/>
      <c r="X623" s="4"/>
      <c r="Y623" s="4"/>
      <c r="Z623" s="4"/>
    </row>
    <row r="624" spans="1:26" ht="15.75" customHeight="1">
      <c r="A624" s="4"/>
      <c r="B624" s="4"/>
      <c r="C624" s="4"/>
      <c r="D624" s="4"/>
      <c r="E624" s="4"/>
      <c r="F624" s="4"/>
      <c r="G624" s="4"/>
      <c r="H624" s="1"/>
      <c r="I624" s="4"/>
      <c r="J624" s="4"/>
      <c r="K624" s="4"/>
      <c r="L624" s="4"/>
      <c r="M624" s="4"/>
      <c r="N624" s="4"/>
      <c r="O624" s="4"/>
      <c r="P624" s="4"/>
      <c r="Q624" s="4"/>
      <c r="R624" s="4"/>
      <c r="S624" s="4"/>
      <c r="T624" s="4"/>
      <c r="U624" s="4"/>
      <c r="V624" s="4"/>
      <c r="W624" s="4"/>
      <c r="X624" s="4"/>
      <c r="Y624" s="4"/>
      <c r="Z624" s="4"/>
    </row>
    <row r="625" spans="1:26" ht="15.75" customHeight="1">
      <c r="A625" s="4"/>
      <c r="B625" s="4"/>
      <c r="C625" s="4"/>
      <c r="D625" s="4"/>
      <c r="E625" s="4"/>
      <c r="F625" s="4"/>
      <c r="G625" s="4"/>
      <c r="H625" s="1"/>
      <c r="I625" s="4"/>
      <c r="J625" s="4"/>
      <c r="K625" s="4"/>
      <c r="L625" s="4"/>
      <c r="M625" s="4"/>
      <c r="N625" s="4"/>
      <c r="O625" s="4"/>
      <c r="P625" s="4"/>
      <c r="Q625" s="4"/>
      <c r="R625" s="4"/>
      <c r="S625" s="4"/>
      <c r="T625" s="4"/>
      <c r="U625" s="4"/>
      <c r="V625" s="4"/>
      <c r="W625" s="4"/>
      <c r="X625" s="4"/>
      <c r="Y625" s="4"/>
      <c r="Z625" s="4"/>
    </row>
    <row r="626" spans="1:26" ht="15.75" customHeight="1">
      <c r="A626" s="4"/>
      <c r="B626" s="4"/>
      <c r="C626" s="4"/>
      <c r="D626" s="4"/>
      <c r="E626" s="4"/>
      <c r="F626" s="4"/>
      <c r="G626" s="4"/>
      <c r="H626" s="1"/>
      <c r="I626" s="4"/>
      <c r="J626" s="4"/>
      <c r="K626" s="4"/>
      <c r="L626" s="4"/>
      <c r="M626" s="4"/>
      <c r="N626" s="4"/>
      <c r="O626" s="4"/>
      <c r="P626" s="4"/>
      <c r="Q626" s="4"/>
      <c r="R626" s="4"/>
      <c r="S626" s="4"/>
      <c r="T626" s="4"/>
      <c r="U626" s="4"/>
      <c r="V626" s="4"/>
      <c r="W626" s="4"/>
      <c r="X626" s="4"/>
      <c r="Y626" s="4"/>
      <c r="Z626" s="4"/>
    </row>
    <row r="627" spans="1:26" ht="15.75" customHeight="1">
      <c r="A627" s="4"/>
      <c r="B627" s="4"/>
      <c r="C627" s="4"/>
      <c r="D627" s="4"/>
      <c r="E627" s="4"/>
      <c r="F627" s="4"/>
      <c r="G627" s="4"/>
      <c r="H627" s="1"/>
      <c r="I627" s="4"/>
      <c r="J627" s="4"/>
      <c r="K627" s="4"/>
      <c r="L627" s="4"/>
      <c r="M627" s="4"/>
      <c r="N627" s="4"/>
      <c r="O627" s="4"/>
      <c r="P627" s="4"/>
      <c r="Q627" s="4"/>
      <c r="R627" s="4"/>
      <c r="S627" s="4"/>
      <c r="T627" s="4"/>
      <c r="U627" s="4"/>
      <c r="V627" s="4"/>
      <c r="W627" s="4"/>
      <c r="X627" s="4"/>
      <c r="Y627" s="4"/>
      <c r="Z627" s="4"/>
    </row>
    <row r="628" spans="1:26" ht="15.75" customHeight="1">
      <c r="A628" s="4"/>
      <c r="B628" s="4"/>
      <c r="C628" s="4"/>
      <c r="D628" s="4"/>
      <c r="E628" s="4"/>
      <c r="F628" s="4"/>
      <c r="G628" s="4"/>
      <c r="H628" s="1"/>
      <c r="I628" s="4"/>
      <c r="J628" s="4"/>
      <c r="K628" s="4"/>
      <c r="L628" s="4"/>
      <c r="M628" s="4"/>
      <c r="N628" s="4"/>
      <c r="O628" s="4"/>
      <c r="P628" s="4"/>
      <c r="Q628" s="4"/>
      <c r="R628" s="4"/>
      <c r="S628" s="4"/>
      <c r="T628" s="4"/>
      <c r="U628" s="4"/>
      <c r="V628" s="4"/>
      <c r="W628" s="4"/>
      <c r="X628" s="4"/>
      <c r="Y628" s="4"/>
      <c r="Z628" s="4"/>
    </row>
    <row r="629" spans="1:26" ht="15.75" customHeight="1">
      <c r="A629" s="4"/>
      <c r="B629" s="4"/>
      <c r="C629" s="4"/>
      <c r="D629" s="4"/>
      <c r="E629" s="4"/>
      <c r="F629" s="4"/>
      <c r="G629" s="4"/>
      <c r="H629" s="1"/>
      <c r="I629" s="4"/>
      <c r="J629" s="4"/>
      <c r="K629" s="4"/>
      <c r="L629" s="4"/>
      <c r="M629" s="4"/>
      <c r="N629" s="4"/>
      <c r="O629" s="4"/>
      <c r="P629" s="4"/>
      <c r="Q629" s="4"/>
      <c r="R629" s="4"/>
      <c r="S629" s="4"/>
      <c r="T629" s="4"/>
      <c r="U629" s="4"/>
      <c r="V629" s="4"/>
      <c r="W629" s="4"/>
      <c r="X629" s="4"/>
      <c r="Y629" s="4"/>
      <c r="Z629" s="4"/>
    </row>
    <row r="630" spans="1:26" ht="15.75" customHeight="1">
      <c r="A630" s="4"/>
      <c r="B630" s="4"/>
      <c r="C630" s="4"/>
      <c r="D630" s="4"/>
      <c r="E630" s="4"/>
      <c r="F630" s="4"/>
      <c r="G630" s="4"/>
      <c r="H630" s="1"/>
      <c r="I630" s="4"/>
      <c r="J630" s="4"/>
      <c r="K630" s="4"/>
      <c r="L630" s="4"/>
      <c r="M630" s="4"/>
      <c r="N630" s="4"/>
      <c r="O630" s="4"/>
      <c r="P630" s="4"/>
      <c r="Q630" s="4"/>
      <c r="R630" s="4"/>
      <c r="S630" s="4"/>
      <c r="T630" s="4"/>
      <c r="U630" s="4"/>
      <c r="V630" s="4"/>
      <c r="W630" s="4"/>
      <c r="X630" s="4"/>
      <c r="Y630" s="4"/>
      <c r="Z630" s="4"/>
    </row>
    <row r="631" spans="1:26" ht="15.75" customHeight="1">
      <c r="A631" s="4"/>
      <c r="B631" s="4"/>
      <c r="C631" s="4"/>
      <c r="D631" s="4"/>
      <c r="E631" s="4"/>
      <c r="F631" s="4"/>
      <c r="G631" s="4"/>
      <c r="H631" s="1"/>
      <c r="I631" s="4"/>
      <c r="J631" s="4"/>
      <c r="K631" s="4"/>
      <c r="L631" s="4"/>
      <c r="M631" s="4"/>
      <c r="N631" s="4"/>
      <c r="O631" s="4"/>
      <c r="P631" s="4"/>
      <c r="Q631" s="4"/>
      <c r="R631" s="4"/>
      <c r="S631" s="4"/>
      <c r="T631" s="4"/>
      <c r="U631" s="4"/>
      <c r="V631" s="4"/>
      <c r="W631" s="4"/>
      <c r="X631" s="4"/>
      <c r="Y631" s="4"/>
      <c r="Z631" s="4"/>
    </row>
    <row r="632" spans="1:26" ht="15.75" customHeight="1">
      <c r="A632" s="4"/>
      <c r="B632" s="4"/>
      <c r="C632" s="4"/>
      <c r="D632" s="4"/>
      <c r="E632" s="4"/>
      <c r="F632" s="4"/>
      <c r="G632" s="4"/>
      <c r="H632" s="1"/>
      <c r="I632" s="4"/>
      <c r="J632" s="4"/>
      <c r="K632" s="4"/>
      <c r="L632" s="4"/>
      <c r="M632" s="4"/>
      <c r="N632" s="4"/>
      <c r="O632" s="4"/>
      <c r="P632" s="4"/>
      <c r="Q632" s="4"/>
      <c r="R632" s="4"/>
      <c r="S632" s="4"/>
      <c r="T632" s="4"/>
      <c r="U632" s="4"/>
      <c r="V632" s="4"/>
      <c r="W632" s="4"/>
      <c r="X632" s="4"/>
      <c r="Y632" s="4"/>
      <c r="Z632" s="4"/>
    </row>
    <row r="633" spans="1:26" ht="15.75" customHeight="1">
      <c r="A633" s="4"/>
      <c r="B633" s="4"/>
      <c r="C633" s="4"/>
      <c r="D633" s="4"/>
      <c r="E633" s="4"/>
      <c r="F633" s="4"/>
      <c r="G633" s="4"/>
      <c r="H633" s="1"/>
      <c r="I633" s="4"/>
      <c r="J633" s="4"/>
      <c r="K633" s="4"/>
      <c r="L633" s="4"/>
      <c r="M633" s="4"/>
      <c r="N633" s="4"/>
      <c r="O633" s="4"/>
      <c r="P633" s="4"/>
      <c r="Q633" s="4"/>
      <c r="R633" s="4"/>
      <c r="S633" s="4"/>
      <c r="T633" s="4"/>
      <c r="U633" s="4"/>
      <c r="V633" s="4"/>
      <c r="W633" s="4"/>
      <c r="X633" s="4"/>
      <c r="Y633" s="4"/>
      <c r="Z633" s="4"/>
    </row>
    <row r="634" spans="1:26" ht="15.75" customHeight="1">
      <c r="A634" s="4"/>
      <c r="B634" s="4"/>
      <c r="C634" s="4"/>
      <c r="D634" s="4"/>
      <c r="E634" s="4"/>
      <c r="F634" s="4"/>
      <c r="G634" s="4"/>
      <c r="H634" s="1"/>
      <c r="I634" s="4"/>
      <c r="J634" s="4"/>
      <c r="K634" s="4"/>
      <c r="L634" s="4"/>
      <c r="M634" s="4"/>
      <c r="N634" s="4"/>
      <c r="O634" s="4"/>
      <c r="P634" s="4"/>
      <c r="Q634" s="4"/>
      <c r="R634" s="4"/>
      <c r="S634" s="4"/>
      <c r="T634" s="4"/>
      <c r="U634" s="4"/>
      <c r="V634" s="4"/>
      <c r="W634" s="4"/>
      <c r="X634" s="4"/>
      <c r="Y634" s="4"/>
      <c r="Z634" s="4"/>
    </row>
    <row r="635" spans="1:26" ht="15.75" customHeight="1">
      <c r="A635" s="4"/>
      <c r="B635" s="4"/>
      <c r="C635" s="4"/>
      <c r="D635" s="4"/>
      <c r="E635" s="4"/>
      <c r="F635" s="4"/>
      <c r="G635" s="4"/>
      <c r="H635" s="1"/>
      <c r="I635" s="4"/>
      <c r="J635" s="4"/>
      <c r="K635" s="4"/>
      <c r="L635" s="4"/>
      <c r="M635" s="4"/>
      <c r="N635" s="4"/>
      <c r="O635" s="4"/>
      <c r="P635" s="4"/>
      <c r="Q635" s="4"/>
      <c r="R635" s="4"/>
      <c r="S635" s="4"/>
      <c r="T635" s="4"/>
      <c r="U635" s="4"/>
      <c r="V635" s="4"/>
      <c r="W635" s="4"/>
      <c r="X635" s="4"/>
      <c r="Y635" s="4"/>
      <c r="Z635" s="4"/>
    </row>
    <row r="636" spans="1:26" ht="15.75" customHeight="1">
      <c r="A636" s="4"/>
      <c r="B636" s="4"/>
      <c r="C636" s="4"/>
      <c r="D636" s="4"/>
      <c r="E636" s="4"/>
      <c r="F636" s="4"/>
      <c r="G636" s="4"/>
      <c r="H636" s="1"/>
      <c r="I636" s="4"/>
      <c r="J636" s="4"/>
      <c r="K636" s="4"/>
      <c r="L636" s="4"/>
      <c r="M636" s="4"/>
      <c r="N636" s="4"/>
      <c r="O636" s="4"/>
      <c r="P636" s="4"/>
      <c r="Q636" s="4"/>
      <c r="R636" s="4"/>
      <c r="S636" s="4"/>
      <c r="T636" s="4"/>
      <c r="U636" s="4"/>
      <c r="V636" s="4"/>
      <c r="W636" s="4"/>
      <c r="X636" s="4"/>
      <c r="Y636" s="4"/>
      <c r="Z636" s="4"/>
    </row>
    <row r="637" spans="1:26" ht="15.75" customHeight="1">
      <c r="A637" s="4"/>
      <c r="B637" s="4"/>
      <c r="C637" s="4"/>
      <c r="D637" s="4"/>
      <c r="E637" s="4"/>
      <c r="F637" s="4"/>
      <c r="G637" s="4"/>
      <c r="H637" s="1"/>
      <c r="I637" s="4"/>
      <c r="J637" s="4"/>
      <c r="K637" s="4"/>
      <c r="L637" s="4"/>
      <c r="M637" s="4"/>
      <c r="N637" s="4"/>
      <c r="O637" s="4"/>
      <c r="P637" s="4"/>
      <c r="Q637" s="4"/>
      <c r="R637" s="4"/>
      <c r="S637" s="4"/>
      <c r="T637" s="4"/>
      <c r="U637" s="4"/>
      <c r="V637" s="4"/>
      <c r="W637" s="4"/>
      <c r="X637" s="4"/>
      <c r="Y637" s="4"/>
      <c r="Z637" s="4"/>
    </row>
    <row r="638" spans="1:26" ht="15.75" customHeight="1">
      <c r="A638" s="4"/>
      <c r="B638" s="4"/>
      <c r="C638" s="4"/>
      <c r="D638" s="4"/>
      <c r="E638" s="4"/>
      <c r="F638" s="4"/>
      <c r="G638" s="4"/>
      <c r="H638" s="1"/>
      <c r="I638" s="4"/>
      <c r="J638" s="4"/>
      <c r="K638" s="4"/>
      <c r="L638" s="4"/>
      <c r="M638" s="4"/>
      <c r="N638" s="4"/>
      <c r="O638" s="4"/>
      <c r="P638" s="4"/>
      <c r="Q638" s="4"/>
      <c r="R638" s="4"/>
      <c r="S638" s="4"/>
      <c r="T638" s="4"/>
      <c r="U638" s="4"/>
      <c r="V638" s="4"/>
      <c r="W638" s="4"/>
      <c r="X638" s="4"/>
      <c r="Y638" s="4"/>
      <c r="Z638" s="4"/>
    </row>
    <row r="639" spans="1:26" ht="15.75" customHeight="1">
      <c r="A639" s="4"/>
      <c r="B639" s="4"/>
      <c r="C639" s="4"/>
      <c r="D639" s="4"/>
      <c r="E639" s="4"/>
      <c r="F639" s="4"/>
      <c r="G639" s="4"/>
      <c r="H639" s="1"/>
      <c r="I639" s="4"/>
      <c r="J639" s="4"/>
      <c r="K639" s="4"/>
      <c r="L639" s="4"/>
      <c r="M639" s="4"/>
      <c r="N639" s="4"/>
      <c r="O639" s="4"/>
      <c r="P639" s="4"/>
      <c r="Q639" s="4"/>
      <c r="R639" s="4"/>
      <c r="S639" s="4"/>
      <c r="T639" s="4"/>
      <c r="U639" s="4"/>
      <c r="V639" s="4"/>
      <c r="W639" s="4"/>
      <c r="X639" s="4"/>
      <c r="Y639" s="4"/>
      <c r="Z639" s="4"/>
    </row>
    <row r="640" spans="1:26" ht="15.75" customHeight="1">
      <c r="A640" s="4"/>
      <c r="B640" s="4"/>
      <c r="C640" s="4"/>
      <c r="D640" s="4"/>
      <c r="E640" s="4"/>
      <c r="F640" s="4"/>
      <c r="G640" s="4"/>
      <c r="H640" s="1"/>
      <c r="I640" s="4"/>
      <c r="J640" s="4"/>
      <c r="K640" s="4"/>
      <c r="L640" s="4"/>
      <c r="M640" s="4"/>
      <c r="N640" s="4"/>
      <c r="O640" s="4"/>
      <c r="P640" s="4"/>
      <c r="Q640" s="4"/>
      <c r="R640" s="4"/>
      <c r="S640" s="4"/>
      <c r="T640" s="4"/>
      <c r="U640" s="4"/>
      <c r="V640" s="4"/>
      <c r="W640" s="4"/>
      <c r="X640" s="4"/>
      <c r="Y640" s="4"/>
      <c r="Z640" s="4"/>
    </row>
    <row r="641" spans="1:26" ht="15.75" customHeight="1">
      <c r="A641" s="4"/>
      <c r="B641" s="4"/>
      <c r="C641" s="4"/>
      <c r="D641" s="4"/>
      <c r="E641" s="4"/>
      <c r="F641" s="4"/>
      <c r="G641" s="4"/>
      <c r="H641" s="1"/>
      <c r="I641" s="4"/>
      <c r="J641" s="4"/>
      <c r="K641" s="4"/>
      <c r="L641" s="4"/>
      <c r="M641" s="4"/>
      <c r="N641" s="4"/>
      <c r="O641" s="4"/>
      <c r="P641" s="4"/>
      <c r="Q641" s="4"/>
      <c r="R641" s="4"/>
      <c r="S641" s="4"/>
      <c r="T641" s="4"/>
      <c r="U641" s="4"/>
      <c r="V641" s="4"/>
      <c r="W641" s="4"/>
      <c r="X641" s="4"/>
      <c r="Y641" s="4"/>
      <c r="Z641" s="4"/>
    </row>
    <row r="642" spans="1:26" ht="15.75" customHeight="1">
      <c r="A642" s="4"/>
      <c r="B642" s="4"/>
      <c r="C642" s="4"/>
      <c r="D642" s="4"/>
      <c r="E642" s="4"/>
      <c r="F642" s="4"/>
      <c r="G642" s="4"/>
      <c r="H642" s="1"/>
      <c r="I642" s="4"/>
      <c r="J642" s="4"/>
      <c r="K642" s="4"/>
      <c r="L642" s="4"/>
      <c r="M642" s="4"/>
      <c r="N642" s="4"/>
      <c r="O642" s="4"/>
      <c r="P642" s="4"/>
      <c r="Q642" s="4"/>
      <c r="R642" s="4"/>
      <c r="S642" s="4"/>
      <c r="T642" s="4"/>
      <c r="U642" s="4"/>
      <c r="V642" s="4"/>
      <c r="W642" s="4"/>
      <c r="X642" s="4"/>
      <c r="Y642" s="4"/>
      <c r="Z642" s="4"/>
    </row>
    <row r="643" spans="1:26" ht="15.75" customHeight="1">
      <c r="A643" s="4"/>
      <c r="B643" s="4"/>
      <c r="C643" s="4"/>
      <c r="D643" s="4"/>
      <c r="E643" s="4"/>
      <c r="F643" s="4"/>
      <c r="G643" s="4"/>
      <c r="H643" s="1"/>
      <c r="I643" s="4"/>
      <c r="J643" s="4"/>
      <c r="K643" s="4"/>
      <c r="L643" s="4"/>
      <c r="M643" s="4"/>
      <c r="N643" s="4"/>
      <c r="O643" s="4"/>
      <c r="P643" s="4"/>
      <c r="Q643" s="4"/>
      <c r="R643" s="4"/>
      <c r="S643" s="4"/>
      <c r="T643" s="4"/>
      <c r="U643" s="4"/>
      <c r="V643" s="4"/>
      <c r="W643" s="4"/>
      <c r="X643" s="4"/>
      <c r="Y643" s="4"/>
      <c r="Z643" s="4"/>
    </row>
    <row r="644" spans="1:26" ht="15.75" customHeight="1">
      <c r="A644" s="4"/>
      <c r="B644" s="4"/>
      <c r="C644" s="4"/>
      <c r="D644" s="4"/>
      <c r="E644" s="4"/>
      <c r="F644" s="4"/>
      <c r="G644" s="4"/>
      <c r="H644" s="1"/>
      <c r="I644" s="4"/>
      <c r="J644" s="4"/>
      <c r="K644" s="4"/>
      <c r="L644" s="4"/>
      <c r="M644" s="4"/>
      <c r="N644" s="4"/>
      <c r="O644" s="4"/>
      <c r="P644" s="4"/>
      <c r="Q644" s="4"/>
      <c r="R644" s="4"/>
      <c r="S644" s="4"/>
      <c r="T644" s="4"/>
      <c r="U644" s="4"/>
      <c r="V644" s="4"/>
      <c r="W644" s="4"/>
      <c r="X644" s="4"/>
      <c r="Y644" s="4"/>
      <c r="Z644" s="4"/>
    </row>
    <row r="645" spans="1:26" ht="15.75" customHeight="1">
      <c r="A645" s="4"/>
      <c r="B645" s="4"/>
      <c r="C645" s="4"/>
      <c r="D645" s="4"/>
      <c r="E645" s="4"/>
      <c r="F645" s="4"/>
      <c r="G645" s="4"/>
      <c r="H645" s="1"/>
      <c r="I645" s="4"/>
      <c r="J645" s="4"/>
      <c r="K645" s="4"/>
      <c r="L645" s="4"/>
      <c r="M645" s="4"/>
      <c r="N645" s="4"/>
      <c r="O645" s="4"/>
      <c r="P645" s="4"/>
      <c r="Q645" s="4"/>
      <c r="R645" s="4"/>
      <c r="S645" s="4"/>
      <c r="T645" s="4"/>
      <c r="U645" s="4"/>
      <c r="V645" s="4"/>
      <c r="W645" s="4"/>
      <c r="X645" s="4"/>
      <c r="Y645" s="4"/>
      <c r="Z645" s="4"/>
    </row>
    <row r="646" spans="1:26" ht="15.75" customHeight="1">
      <c r="A646" s="4"/>
      <c r="B646" s="4"/>
      <c r="C646" s="4"/>
      <c r="D646" s="4"/>
      <c r="E646" s="4"/>
      <c r="F646" s="4"/>
      <c r="G646" s="4"/>
      <c r="H646" s="1"/>
      <c r="I646" s="4"/>
      <c r="J646" s="4"/>
      <c r="K646" s="4"/>
      <c r="L646" s="4"/>
      <c r="M646" s="4"/>
      <c r="N646" s="4"/>
      <c r="O646" s="4"/>
      <c r="P646" s="4"/>
      <c r="Q646" s="4"/>
      <c r="R646" s="4"/>
      <c r="S646" s="4"/>
      <c r="T646" s="4"/>
      <c r="U646" s="4"/>
      <c r="V646" s="4"/>
      <c r="W646" s="4"/>
      <c r="X646" s="4"/>
      <c r="Y646" s="4"/>
      <c r="Z646" s="4"/>
    </row>
    <row r="647" spans="1:26" ht="15.75" customHeight="1">
      <c r="A647" s="4"/>
      <c r="B647" s="4"/>
      <c r="C647" s="4"/>
      <c r="D647" s="4"/>
      <c r="E647" s="4"/>
      <c r="F647" s="4"/>
      <c r="G647" s="4"/>
      <c r="H647" s="1"/>
      <c r="I647" s="4"/>
      <c r="J647" s="4"/>
      <c r="K647" s="4"/>
      <c r="L647" s="4"/>
      <c r="M647" s="4"/>
      <c r="N647" s="4"/>
      <c r="O647" s="4"/>
      <c r="P647" s="4"/>
      <c r="Q647" s="4"/>
      <c r="R647" s="4"/>
      <c r="S647" s="4"/>
      <c r="T647" s="4"/>
      <c r="U647" s="4"/>
      <c r="V647" s="4"/>
      <c r="W647" s="4"/>
      <c r="X647" s="4"/>
      <c r="Y647" s="4"/>
      <c r="Z647" s="4"/>
    </row>
    <row r="648" spans="1:26" ht="15.75" customHeight="1">
      <c r="A648" s="4"/>
      <c r="B648" s="4"/>
      <c r="C648" s="4"/>
      <c r="D648" s="4"/>
      <c r="E648" s="4"/>
      <c r="F648" s="4"/>
      <c r="G648" s="4"/>
      <c r="H648" s="1"/>
      <c r="I648" s="4"/>
      <c r="J648" s="4"/>
      <c r="K648" s="4"/>
      <c r="L648" s="4"/>
      <c r="M648" s="4"/>
      <c r="N648" s="4"/>
      <c r="O648" s="4"/>
      <c r="P648" s="4"/>
      <c r="Q648" s="4"/>
      <c r="R648" s="4"/>
      <c r="S648" s="4"/>
      <c r="T648" s="4"/>
      <c r="U648" s="4"/>
      <c r="V648" s="4"/>
      <c r="W648" s="4"/>
      <c r="X648" s="4"/>
      <c r="Y648" s="4"/>
      <c r="Z648" s="4"/>
    </row>
    <row r="649" spans="1:26" ht="15.75" customHeight="1">
      <c r="A649" s="4"/>
      <c r="B649" s="4"/>
      <c r="C649" s="4"/>
      <c r="D649" s="4"/>
      <c r="E649" s="4"/>
      <c r="F649" s="4"/>
      <c r="G649" s="4"/>
      <c r="H649" s="1"/>
      <c r="I649" s="4"/>
      <c r="J649" s="4"/>
      <c r="K649" s="4"/>
      <c r="L649" s="4"/>
      <c r="M649" s="4"/>
      <c r="N649" s="4"/>
      <c r="O649" s="4"/>
      <c r="P649" s="4"/>
      <c r="Q649" s="4"/>
      <c r="R649" s="4"/>
      <c r="S649" s="4"/>
      <c r="T649" s="4"/>
      <c r="U649" s="4"/>
      <c r="V649" s="4"/>
      <c r="W649" s="4"/>
      <c r="X649" s="4"/>
      <c r="Y649" s="4"/>
      <c r="Z649" s="4"/>
    </row>
    <row r="650" spans="1:26" ht="15.75" customHeight="1">
      <c r="A650" s="4"/>
      <c r="B650" s="4"/>
      <c r="C650" s="4"/>
      <c r="D650" s="4"/>
      <c r="E650" s="4"/>
      <c r="F650" s="4"/>
      <c r="G650" s="4"/>
      <c r="H650" s="1"/>
      <c r="I650" s="4"/>
      <c r="J650" s="4"/>
      <c r="K650" s="4"/>
      <c r="L650" s="4"/>
      <c r="M650" s="4"/>
      <c r="N650" s="4"/>
      <c r="O650" s="4"/>
      <c r="P650" s="4"/>
      <c r="Q650" s="4"/>
      <c r="R650" s="4"/>
      <c r="S650" s="4"/>
      <c r="T650" s="4"/>
      <c r="U650" s="4"/>
      <c r="V650" s="4"/>
      <c r="W650" s="4"/>
      <c r="X650" s="4"/>
      <c r="Y650" s="4"/>
      <c r="Z650" s="4"/>
    </row>
    <row r="651" spans="1:26" ht="15.75" customHeight="1">
      <c r="A651" s="4"/>
      <c r="B651" s="4"/>
      <c r="C651" s="4"/>
      <c r="D651" s="4"/>
      <c r="E651" s="4"/>
      <c r="F651" s="4"/>
      <c r="G651" s="4"/>
      <c r="H651" s="1"/>
      <c r="I651" s="4"/>
      <c r="J651" s="4"/>
      <c r="K651" s="4"/>
      <c r="L651" s="4"/>
      <c r="M651" s="4"/>
      <c r="N651" s="4"/>
      <c r="O651" s="4"/>
      <c r="P651" s="4"/>
      <c r="Q651" s="4"/>
      <c r="R651" s="4"/>
      <c r="S651" s="4"/>
      <c r="T651" s="4"/>
      <c r="U651" s="4"/>
      <c r="V651" s="4"/>
      <c r="W651" s="4"/>
      <c r="X651" s="4"/>
      <c r="Y651" s="4"/>
      <c r="Z651" s="4"/>
    </row>
    <row r="652" spans="1:26" ht="15.75" customHeight="1">
      <c r="A652" s="4"/>
      <c r="B652" s="4"/>
      <c r="C652" s="4"/>
      <c r="D652" s="4"/>
      <c r="E652" s="4"/>
      <c r="F652" s="4"/>
      <c r="G652" s="4"/>
      <c r="H652" s="1"/>
      <c r="I652" s="4"/>
      <c r="J652" s="4"/>
      <c r="K652" s="4"/>
      <c r="L652" s="4"/>
      <c r="M652" s="4"/>
      <c r="N652" s="4"/>
      <c r="O652" s="4"/>
      <c r="P652" s="4"/>
      <c r="Q652" s="4"/>
      <c r="R652" s="4"/>
      <c r="S652" s="4"/>
      <c r="T652" s="4"/>
      <c r="U652" s="4"/>
      <c r="V652" s="4"/>
      <c r="W652" s="4"/>
      <c r="X652" s="4"/>
      <c r="Y652" s="4"/>
      <c r="Z652" s="4"/>
    </row>
    <row r="653" spans="1:26" ht="15.75" customHeight="1">
      <c r="A653" s="4"/>
      <c r="B653" s="4"/>
      <c r="C653" s="4"/>
      <c r="D653" s="4"/>
      <c r="E653" s="4"/>
      <c r="F653" s="4"/>
      <c r="G653" s="4"/>
      <c r="H653" s="1"/>
      <c r="I653" s="4"/>
      <c r="J653" s="4"/>
      <c r="K653" s="4"/>
      <c r="L653" s="4"/>
      <c r="M653" s="4"/>
      <c r="N653" s="4"/>
      <c r="O653" s="4"/>
      <c r="P653" s="4"/>
      <c r="Q653" s="4"/>
      <c r="R653" s="4"/>
      <c r="S653" s="4"/>
      <c r="T653" s="4"/>
      <c r="U653" s="4"/>
      <c r="V653" s="4"/>
      <c r="W653" s="4"/>
      <c r="X653" s="4"/>
      <c r="Y653" s="4"/>
      <c r="Z653" s="4"/>
    </row>
    <row r="654" spans="1:26" ht="15.75" customHeight="1">
      <c r="A654" s="4"/>
      <c r="B654" s="4"/>
      <c r="C654" s="4"/>
      <c r="D654" s="4"/>
      <c r="E654" s="4"/>
      <c r="F654" s="4"/>
      <c r="G654" s="4"/>
      <c r="H654" s="1"/>
      <c r="I654" s="4"/>
      <c r="J654" s="4"/>
      <c r="K654" s="4"/>
      <c r="L654" s="4"/>
      <c r="M654" s="4"/>
      <c r="N654" s="4"/>
      <c r="O654" s="4"/>
      <c r="P654" s="4"/>
      <c r="Q654" s="4"/>
      <c r="R654" s="4"/>
      <c r="S654" s="4"/>
      <c r="T654" s="4"/>
      <c r="U654" s="4"/>
      <c r="V654" s="4"/>
      <c r="W654" s="4"/>
      <c r="X654" s="4"/>
      <c r="Y654" s="4"/>
      <c r="Z654" s="4"/>
    </row>
    <row r="655" spans="1:26" ht="15.75" customHeight="1">
      <c r="A655" s="4"/>
      <c r="B655" s="4"/>
      <c r="C655" s="4"/>
      <c r="D655" s="4"/>
      <c r="E655" s="4"/>
      <c r="F655" s="4"/>
      <c r="G655" s="4"/>
      <c r="H655" s="1"/>
      <c r="I655" s="4"/>
      <c r="J655" s="4"/>
      <c r="K655" s="4"/>
      <c r="L655" s="4"/>
      <c r="M655" s="4"/>
      <c r="N655" s="4"/>
      <c r="O655" s="4"/>
      <c r="P655" s="4"/>
      <c r="Q655" s="4"/>
      <c r="R655" s="4"/>
      <c r="S655" s="4"/>
      <c r="T655" s="4"/>
      <c r="U655" s="4"/>
      <c r="V655" s="4"/>
      <c r="W655" s="4"/>
      <c r="X655" s="4"/>
      <c r="Y655" s="4"/>
      <c r="Z655" s="4"/>
    </row>
    <row r="656" spans="1:26" ht="15.75" customHeight="1">
      <c r="A656" s="4"/>
      <c r="B656" s="4"/>
      <c r="C656" s="4"/>
      <c r="D656" s="4"/>
      <c r="E656" s="4"/>
      <c r="F656" s="4"/>
      <c r="G656" s="4"/>
      <c r="H656" s="1"/>
      <c r="I656" s="4"/>
      <c r="J656" s="4"/>
      <c r="K656" s="4"/>
      <c r="L656" s="4"/>
      <c r="M656" s="4"/>
      <c r="N656" s="4"/>
      <c r="O656" s="4"/>
      <c r="P656" s="4"/>
      <c r="Q656" s="4"/>
      <c r="R656" s="4"/>
      <c r="S656" s="4"/>
      <c r="T656" s="4"/>
      <c r="U656" s="4"/>
      <c r="V656" s="4"/>
      <c r="W656" s="4"/>
      <c r="X656" s="4"/>
      <c r="Y656" s="4"/>
      <c r="Z656" s="4"/>
    </row>
    <row r="657" spans="1:26" ht="15.75" customHeight="1">
      <c r="A657" s="4"/>
      <c r="B657" s="4"/>
      <c r="C657" s="4"/>
      <c r="D657" s="4"/>
      <c r="E657" s="4"/>
      <c r="F657" s="4"/>
      <c r="G657" s="4"/>
      <c r="H657" s="1"/>
      <c r="I657" s="4"/>
      <c r="J657" s="4"/>
      <c r="K657" s="4"/>
      <c r="L657" s="4"/>
      <c r="M657" s="4"/>
      <c r="N657" s="4"/>
      <c r="O657" s="4"/>
      <c r="P657" s="4"/>
      <c r="Q657" s="4"/>
      <c r="R657" s="4"/>
      <c r="S657" s="4"/>
      <c r="T657" s="4"/>
      <c r="U657" s="4"/>
      <c r="V657" s="4"/>
      <c r="W657" s="4"/>
      <c r="X657" s="4"/>
      <c r="Y657" s="4"/>
      <c r="Z657" s="4"/>
    </row>
    <row r="658" spans="1:26" ht="15.75" customHeight="1">
      <c r="A658" s="4"/>
      <c r="B658" s="4"/>
      <c r="C658" s="4"/>
      <c r="D658" s="4"/>
      <c r="E658" s="4"/>
      <c r="F658" s="4"/>
      <c r="G658" s="4"/>
      <c r="H658" s="1"/>
      <c r="I658" s="4"/>
      <c r="J658" s="4"/>
      <c r="K658" s="4"/>
      <c r="L658" s="4"/>
      <c r="M658" s="4"/>
      <c r="N658" s="4"/>
      <c r="O658" s="4"/>
      <c r="P658" s="4"/>
      <c r="Q658" s="4"/>
      <c r="R658" s="4"/>
      <c r="S658" s="4"/>
      <c r="T658" s="4"/>
      <c r="U658" s="4"/>
      <c r="V658" s="4"/>
      <c r="W658" s="4"/>
      <c r="X658" s="4"/>
      <c r="Y658" s="4"/>
      <c r="Z658" s="4"/>
    </row>
    <row r="659" spans="1:26" ht="15.75" customHeight="1">
      <c r="A659" s="4"/>
      <c r="B659" s="4"/>
      <c r="C659" s="4"/>
      <c r="D659" s="4"/>
      <c r="E659" s="4"/>
      <c r="F659" s="4"/>
      <c r="G659" s="4"/>
      <c r="H659" s="1"/>
      <c r="I659" s="4"/>
      <c r="J659" s="4"/>
      <c r="K659" s="4"/>
      <c r="L659" s="4"/>
      <c r="M659" s="4"/>
      <c r="N659" s="4"/>
      <c r="O659" s="4"/>
      <c r="P659" s="4"/>
      <c r="Q659" s="4"/>
      <c r="R659" s="4"/>
      <c r="S659" s="4"/>
      <c r="T659" s="4"/>
      <c r="U659" s="4"/>
      <c r="V659" s="4"/>
      <c r="W659" s="4"/>
      <c r="X659" s="4"/>
      <c r="Y659" s="4"/>
      <c r="Z659" s="4"/>
    </row>
    <row r="660" spans="1:26" ht="15.75" customHeight="1">
      <c r="A660" s="4"/>
      <c r="B660" s="4"/>
      <c r="C660" s="4"/>
      <c r="D660" s="4"/>
      <c r="E660" s="4"/>
      <c r="F660" s="4"/>
      <c r="G660" s="4"/>
      <c r="H660" s="1"/>
      <c r="I660" s="4"/>
      <c r="J660" s="4"/>
      <c r="K660" s="4"/>
      <c r="L660" s="4"/>
      <c r="M660" s="4"/>
      <c r="N660" s="4"/>
      <c r="O660" s="4"/>
      <c r="P660" s="4"/>
      <c r="Q660" s="4"/>
      <c r="R660" s="4"/>
      <c r="S660" s="4"/>
      <c r="T660" s="4"/>
      <c r="U660" s="4"/>
      <c r="V660" s="4"/>
      <c r="W660" s="4"/>
      <c r="X660" s="4"/>
      <c r="Y660" s="4"/>
      <c r="Z660" s="4"/>
    </row>
    <row r="661" spans="1:26" ht="15.75" customHeight="1">
      <c r="A661" s="4"/>
      <c r="B661" s="4"/>
      <c r="C661" s="4"/>
      <c r="D661" s="4"/>
      <c r="E661" s="4"/>
      <c r="F661" s="4"/>
      <c r="G661" s="4"/>
      <c r="H661" s="1"/>
      <c r="I661" s="4"/>
      <c r="J661" s="4"/>
      <c r="K661" s="4"/>
      <c r="L661" s="4"/>
      <c r="M661" s="4"/>
      <c r="N661" s="4"/>
      <c r="O661" s="4"/>
      <c r="P661" s="4"/>
      <c r="Q661" s="4"/>
      <c r="R661" s="4"/>
      <c r="S661" s="4"/>
      <c r="T661" s="4"/>
      <c r="U661" s="4"/>
      <c r="V661" s="4"/>
      <c r="W661" s="4"/>
      <c r="X661" s="4"/>
      <c r="Y661" s="4"/>
      <c r="Z661" s="4"/>
    </row>
    <row r="662" spans="1:26" ht="15.75" customHeight="1">
      <c r="A662" s="4"/>
      <c r="B662" s="4"/>
      <c r="C662" s="4"/>
      <c r="D662" s="4"/>
      <c r="E662" s="4"/>
      <c r="F662" s="4"/>
      <c r="G662" s="4"/>
      <c r="H662" s="1"/>
      <c r="I662" s="4"/>
      <c r="J662" s="4"/>
      <c r="K662" s="4"/>
      <c r="L662" s="4"/>
      <c r="M662" s="4"/>
      <c r="N662" s="4"/>
      <c r="O662" s="4"/>
      <c r="P662" s="4"/>
      <c r="Q662" s="4"/>
      <c r="R662" s="4"/>
      <c r="S662" s="4"/>
      <c r="T662" s="4"/>
      <c r="U662" s="4"/>
      <c r="V662" s="4"/>
      <c r="W662" s="4"/>
      <c r="X662" s="4"/>
      <c r="Y662" s="4"/>
      <c r="Z662" s="4"/>
    </row>
    <row r="663" spans="1:26" ht="15.75" customHeight="1">
      <c r="A663" s="4"/>
      <c r="B663" s="4"/>
      <c r="C663" s="4"/>
      <c r="D663" s="4"/>
      <c r="E663" s="4"/>
      <c r="F663" s="4"/>
      <c r="G663" s="4"/>
      <c r="H663" s="1"/>
      <c r="I663" s="4"/>
      <c r="J663" s="4"/>
      <c r="K663" s="4"/>
      <c r="L663" s="4"/>
      <c r="M663" s="4"/>
      <c r="N663" s="4"/>
      <c r="O663" s="4"/>
      <c r="P663" s="4"/>
      <c r="Q663" s="4"/>
      <c r="R663" s="4"/>
      <c r="S663" s="4"/>
      <c r="T663" s="4"/>
      <c r="U663" s="4"/>
      <c r="V663" s="4"/>
      <c r="W663" s="4"/>
      <c r="X663" s="4"/>
      <c r="Y663" s="4"/>
      <c r="Z663" s="4"/>
    </row>
    <row r="664" spans="1:26" ht="15.75" customHeight="1">
      <c r="A664" s="4"/>
      <c r="B664" s="4"/>
      <c r="C664" s="4"/>
      <c r="D664" s="4"/>
      <c r="E664" s="4"/>
      <c r="F664" s="4"/>
      <c r="G664" s="4"/>
      <c r="H664" s="1"/>
      <c r="I664" s="4"/>
      <c r="J664" s="4"/>
      <c r="K664" s="4"/>
      <c r="L664" s="4"/>
      <c r="M664" s="4"/>
      <c r="N664" s="4"/>
      <c r="O664" s="4"/>
      <c r="P664" s="4"/>
      <c r="Q664" s="4"/>
      <c r="R664" s="4"/>
      <c r="S664" s="4"/>
      <c r="T664" s="4"/>
      <c r="U664" s="4"/>
      <c r="V664" s="4"/>
      <c r="W664" s="4"/>
      <c r="X664" s="4"/>
      <c r="Y664" s="4"/>
      <c r="Z664" s="4"/>
    </row>
    <row r="665" spans="1:26" ht="15.75" customHeight="1">
      <c r="A665" s="4"/>
      <c r="B665" s="4"/>
      <c r="C665" s="4"/>
      <c r="D665" s="4"/>
      <c r="E665" s="4"/>
      <c r="F665" s="4"/>
      <c r="G665" s="4"/>
      <c r="H665" s="1"/>
      <c r="I665" s="4"/>
      <c r="J665" s="4"/>
      <c r="K665" s="4"/>
      <c r="L665" s="4"/>
      <c r="M665" s="4"/>
      <c r="N665" s="4"/>
      <c r="O665" s="4"/>
      <c r="P665" s="4"/>
      <c r="Q665" s="4"/>
      <c r="R665" s="4"/>
      <c r="S665" s="4"/>
      <c r="T665" s="4"/>
      <c r="U665" s="4"/>
      <c r="V665" s="4"/>
      <c r="W665" s="4"/>
      <c r="X665" s="4"/>
      <c r="Y665" s="4"/>
      <c r="Z665" s="4"/>
    </row>
    <row r="666" spans="1:26" ht="15.75" customHeight="1">
      <c r="A666" s="4"/>
      <c r="B666" s="4"/>
      <c r="C666" s="4"/>
      <c r="D666" s="4"/>
      <c r="E666" s="4"/>
      <c r="F666" s="4"/>
      <c r="G666" s="4"/>
      <c r="H666" s="1"/>
      <c r="I666" s="4"/>
      <c r="J666" s="4"/>
      <c r="K666" s="4"/>
      <c r="L666" s="4"/>
      <c r="M666" s="4"/>
      <c r="N666" s="4"/>
      <c r="O666" s="4"/>
      <c r="P666" s="4"/>
      <c r="Q666" s="4"/>
      <c r="R666" s="4"/>
      <c r="S666" s="4"/>
      <c r="T666" s="4"/>
      <c r="U666" s="4"/>
      <c r="V666" s="4"/>
      <c r="W666" s="4"/>
      <c r="X666" s="4"/>
      <c r="Y666" s="4"/>
      <c r="Z666" s="4"/>
    </row>
    <row r="667" spans="1:26" ht="15.75" customHeight="1">
      <c r="A667" s="4"/>
      <c r="B667" s="4"/>
      <c r="C667" s="4"/>
      <c r="D667" s="4"/>
      <c r="E667" s="4"/>
      <c r="F667" s="4"/>
      <c r="G667" s="4"/>
      <c r="H667" s="1"/>
      <c r="I667" s="4"/>
      <c r="J667" s="4"/>
      <c r="K667" s="4"/>
      <c r="L667" s="4"/>
      <c r="M667" s="4"/>
      <c r="N667" s="4"/>
      <c r="O667" s="4"/>
      <c r="P667" s="4"/>
      <c r="Q667" s="4"/>
      <c r="R667" s="4"/>
      <c r="S667" s="4"/>
      <c r="T667" s="4"/>
      <c r="U667" s="4"/>
      <c r="V667" s="4"/>
      <c r="W667" s="4"/>
      <c r="X667" s="4"/>
      <c r="Y667" s="4"/>
      <c r="Z667" s="4"/>
    </row>
    <row r="668" spans="1:26" ht="15.75" customHeight="1">
      <c r="A668" s="4"/>
      <c r="B668" s="4"/>
      <c r="C668" s="4"/>
      <c r="D668" s="4"/>
      <c r="E668" s="4"/>
      <c r="F668" s="4"/>
      <c r="G668" s="4"/>
      <c r="H668" s="1"/>
      <c r="I668" s="4"/>
      <c r="J668" s="4"/>
      <c r="K668" s="4"/>
      <c r="L668" s="4"/>
      <c r="M668" s="4"/>
      <c r="N668" s="4"/>
      <c r="O668" s="4"/>
      <c r="P668" s="4"/>
      <c r="Q668" s="4"/>
      <c r="R668" s="4"/>
      <c r="S668" s="4"/>
      <c r="T668" s="4"/>
      <c r="U668" s="4"/>
      <c r="V668" s="4"/>
      <c r="W668" s="4"/>
      <c r="X668" s="4"/>
      <c r="Y668" s="4"/>
      <c r="Z668" s="4"/>
    </row>
    <row r="669" spans="1:26" ht="15.75" customHeight="1">
      <c r="A669" s="4"/>
      <c r="B669" s="4"/>
      <c r="C669" s="4"/>
      <c r="D669" s="4"/>
      <c r="E669" s="4"/>
      <c r="F669" s="4"/>
      <c r="G669" s="4"/>
      <c r="H669" s="1"/>
      <c r="I669" s="4"/>
      <c r="J669" s="4"/>
      <c r="K669" s="4"/>
      <c r="L669" s="4"/>
      <c r="M669" s="4"/>
      <c r="N669" s="4"/>
      <c r="O669" s="4"/>
      <c r="P669" s="4"/>
      <c r="Q669" s="4"/>
      <c r="R669" s="4"/>
      <c r="S669" s="4"/>
      <c r="T669" s="4"/>
      <c r="U669" s="4"/>
      <c r="V669" s="4"/>
      <c r="W669" s="4"/>
      <c r="X669" s="4"/>
      <c r="Y669" s="4"/>
      <c r="Z669" s="4"/>
    </row>
    <row r="670" spans="1:26" ht="15.75" customHeight="1">
      <c r="A670" s="4"/>
      <c r="B670" s="4"/>
      <c r="C670" s="4"/>
      <c r="D670" s="4"/>
      <c r="E670" s="4"/>
      <c r="F670" s="4"/>
      <c r="G670" s="4"/>
      <c r="H670" s="1"/>
      <c r="I670" s="4"/>
      <c r="J670" s="4"/>
      <c r="K670" s="4"/>
      <c r="L670" s="4"/>
      <c r="M670" s="4"/>
      <c r="N670" s="4"/>
      <c r="O670" s="4"/>
      <c r="P670" s="4"/>
      <c r="Q670" s="4"/>
      <c r="R670" s="4"/>
      <c r="S670" s="4"/>
      <c r="T670" s="4"/>
      <c r="U670" s="4"/>
      <c r="V670" s="4"/>
      <c r="W670" s="4"/>
      <c r="X670" s="4"/>
      <c r="Y670" s="4"/>
      <c r="Z670" s="4"/>
    </row>
    <row r="671" spans="1:26" ht="15.75" customHeight="1">
      <c r="A671" s="4"/>
      <c r="B671" s="4"/>
      <c r="C671" s="4"/>
      <c r="D671" s="4"/>
      <c r="E671" s="4"/>
      <c r="F671" s="4"/>
      <c r="G671" s="4"/>
      <c r="H671" s="1"/>
      <c r="I671" s="4"/>
      <c r="J671" s="4"/>
      <c r="K671" s="4"/>
      <c r="L671" s="4"/>
      <c r="M671" s="4"/>
      <c r="N671" s="4"/>
      <c r="O671" s="4"/>
      <c r="P671" s="4"/>
      <c r="Q671" s="4"/>
      <c r="R671" s="4"/>
      <c r="S671" s="4"/>
      <c r="T671" s="4"/>
      <c r="U671" s="4"/>
      <c r="V671" s="4"/>
      <c r="W671" s="4"/>
      <c r="X671" s="4"/>
      <c r="Y671" s="4"/>
      <c r="Z671" s="4"/>
    </row>
    <row r="672" spans="1:26" ht="15.75" customHeight="1">
      <c r="A672" s="4"/>
      <c r="B672" s="4"/>
      <c r="C672" s="4"/>
      <c r="D672" s="4"/>
      <c r="E672" s="4"/>
      <c r="F672" s="4"/>
      <c r="G672" s="4"/>
      <c r="H672" s="1"/>
      <c r="I672" s="4"/>
      <c r="J672" s="4"/>
      <c r="K672" s="4"/>
      <c r="L672" s="4"/>
      <c r="M672" s="4"/>
      <c r="N672" s="4"/>
      <c r="O672" s="4"/>
      <c r="P672" s="4"/>
      <c r="Q672" s="4"/>
      <c r="R672" s="4"/>
      <c r="S672" s="4"/>
      <c r="T672" s="4"/>
      <c r="U672" s="4"/>
      <c r="V672" s="4"/>
      <c r="W672" s="4"/>
      <c r="X672" s="4"/>
      <c r="Y672" s="4"/>
      <c r="Z672" s="4"/>
    </row>
    <row r="673" spans="1:26" ht="15.75" customHeight="1">
      <c r="A673" s="4"/>
      <c r="B673" s="4"/>
      <c r="C673" s="4"/>
      <c r="D673" s="4"/>
      <c r="E673" s="4"/>
      <c r="F673" s="4"/>
      <c r="G673" s="4"/>
      <c r="H673" s="1"/>
      <c r="I673" s="4"/>
      <c r="J673" s="4"/>
      <c r="K673" s="4"/>
      <c r="L673" s="4"/>
      <c r="M673" s="4"/>
      <c r="N673" s="4"/>
      <c r="O673" s="4"/>
      <c r="P673" s="4"/>
      <c r="Q673" s="4"/>
      <c r="R673" s="4"/>
      <c r="S673" s="4"/>
      <c r="T673" s="4"/>
      <c r="U673" s="4"/>
      <c r="V673" s="4"/>
      <c r="W673" s="4"/>
      <c r="X673" s="4"/>
      <c r="Y673" s="4"/>
      <c r="Z673" s="4"/>
    </row>
    <row r="674" spans="1:26" ht="15.75" customHeight="1">
      <c r="A674" s="4"/>
      <c r="B674" s="4"/>
      <c r="C674" s="4"/>
      <c r="D674" s="4"/>
      <c r="E674" s="4"/>
      <c r="F674" s="4"/>
      <c r="G674" s="4"/>
      <c r="H674" s="1"/>
      <c r="I674" s="4"/>
      <c r="J674" s="4"/>
      <c r="K674" s="4"/>
      <c r="L674" s="4"/>
      <c r="M674" s="4"/>
      <c r="N674" s="4"/>
      <c r="O674" s="4"/>
      <c r="P674" s="4"/>
      <c r="Q674" s="4"/>
      <c r="R674" s="4"/>
      <c r="S674" s="4"/>
      <c r="T674" s="4"/>
      <c r="U674" s="4"/>
      <c r="V674" s="4"/>
      <c r="W674" s="4"/>
      <c r="X674" s="4"/>
      <c r="Y674" s="4"/>
      <c r="Z674" s="4"/>
    </row>
    <row r="675" spans="1:26" ht="15.75" customHeight="1">
      <c r="A675" s="4"/>
      <c r="B675" s="4"/>
      <c r="C675" s="4"/>
      <c r="D675" s="4"/>
      <c r="E675" s="4"/>
      <c r="F675" s="4"/>
      <c r="G675" s="4"/>
      <c r="H675" s="1"/>
      <c r="I675" s="4"/>
      <c r="J675" s="4"/>
      <c r="K675" s="4"/>
      <c r="L675" s="4"/>
      <c r="M675" s="4"/>
      <c r="N675" s="4"/>
      <c r="O675" s="4"/>
      <c r="P675" s="4"/>
      <c r="Q675" s="4"/>
      <c r="R675" s="4"/>
      <c r="S675" s="4"/>
      <c r="T675" s="4"/>
      <c r="U675" s="4"/>
      <c r="V675" s="4"/>
      <c r="W675" s="4"/>
      <c r="X675" s="4"/>
      <c r="Y675" s="4"/>
      <c r="Z675" s="4"/>
    </row>
    <row r="676" spans="1:26" ht="15.75" customHeight="1">
      <c r="A676" s="4"/>
      <c r="B676" s="4"/>
      <c r="C676" s="4"/>
      <c r="D676" s="4"/>
      <c r="E676" s="4"/>
      <c r="F676" s="4"/>
      <c r="G676" s="4"/>
      <c r="H676" s="1"/>
      <c r="I676" s="4"/>
      <c r="J676" s="4"/>
      <c r="K676" s="4"/>
      <c r="L676" s="4"/>
      <c r="M676" s="4"/>
      <c r="N676" s="4"/>
      <c r="O676" s="4"/>
      <c r="P676" s="4"/>
      <c r="Q676" s="4"/>
      <c r="R676" s="4"/>
      <c r="S676" s="4"/>
      <c r="T676" s="4"/>
      <c r="U676" s="4"/>
      <c r="V676" s="4"/>
      <c r="W676" s="4"/>
      <c r="X676" s="4"/>
      <c r="Y676" s="4"/>
      <c r="Z676" s="4"/>
    </row>
    <row r="677" spans="1:26" ht="15.75" customHeight="1">
      <c r="A677" s="4"/>
      <c r="B677" s="4"/>
      <c r="C677" s="4"/>
      <c r="D677" s="4"/>
      <c r="E677" s="4"/>
      <c r="F677" s="4"/>
      <c r="G677" s="4"/>
      <c r="H677" s="1"/>
      <c r="I677" s="4"/>
      <c r="J677" s="4"/>
      <c r="K677" s="4"/>
      <c r="L677" s="4"/>
      <c r="M677" s="4"/>
      <c r="N677" s="4"/>
      <c r="O677" s="4"/>
      <c r="P677" s="4"/>
      <c r="Q677" s="4"/>
      <c r="R677" s="4"/>
      <c r="S677" s="4"/>
      <c r="T677" s="4"/>
      <c r="U677" s="4"/>
      <c r="V677" s="4"/>
      <c r="W677" s="4"/>
      <c r="X677" s="4"/>
      <c r="Y677" s="4"/>
      <c r="Z677" s="4"/>
    </row>
    <row r="678" spans="1:26" ht="15.75" customHeight="1">
      <c r="A678" s="4"/>
      <c r="B678" s="4"/>
      <c r="C678" s="4"/>
      <c r="D678" s="4"/>
      <c r="E678" s="4"/>
      <c r="F678" s="4"/>
      <c r="G678" s="4"/>
      <c r="H678" s="1"/>
      <c r="I678" s="4"/>
      <c r="J678" s="4"/>
      <c r="K678" s="4"/>
      <c r="L678" s="4"/>
      <c r="M678" s="4"/>
      <c r="N678" s="4"/>
      <c r="O678" s="4"/>
      <c r="P678" s="4"/>
      <c r="Q678" s="4"/>
      <c r="R678" s="4"/>
      <c r="S678" s="4"/>
      <c r="T678" s="4"/>
      <c r="U678" s="4"/>
      <c r="V678" s="4"/>
      <c r="W678" s="4"/>
      <c r="X678" s="4"/>
      <c r="Y678" s="4"/>
      <c r="Z678" s="4"/>
    </row>
    <row r="679" spans="1:26" ht="15.75" customHeight="1">
      <c r="A679" s="4"/>
      <c r="B679" s="4"/>
      <c r="C679" s="4"/>
      <c r="D679" s="4"/>
      <c r="E679" s="4"/>
      <c r="F679" s="4"/>
      <c r="G679" s="4"/>
      <c r="H679" s="1"/>
      <c r="I679" s="4"/>
      <c r="J679" s="4"/>
      <c r="K679" s="4"/>
      <c r="L679" s="4"/>
      <c r="M679" s="4"/>
      <c r="N679" s="4"/>
      <c r="O679" s="4"/>
      <c r="P679" s="4"/>
      <c r="Q679" s="4"/>
      <c r="R679" s="4"/>
      <c r="S679" s="4"/>
      <c r="T679" s="4"/>
      <c r="U679" s="4"/>
      <c r="V679" s="4"/>
      <c r="W679" s="4"/>
      <c r="X679" s="4"/>
      <c r="Y679" s="4"/>
      <c r="Z679" s="4"/>
    </row>
    <row r="680" spans="1:26" ht="15.75" customHeight="1">
      <c r="A680" s="4"/>
      <c r="B680" s="4"/>
      <c r="C680" s="4"/>
      <c r="D680" s="4"/>
      <c r="E680" s="4"/>
      <c r="F680" s="4"/>
      <c r="G680" s="4"/>
      <c r="H680" s="1"/>
      <c r="I680" s="4"/>
      <c r="J680" s="4"/>
      <c r="K680" s="4"/>
      <c r="L680" s="4"/>
      <c r="M680" s="4"/>
      <c r="N680" s="4"/>
      <c r="O680" s="4"/>
      <c r="P680" s="4"/>
      <c r="Q680" s="4"/>
      <c r="R680" s="4"/>
      <c r="S680" s="4"/>
      <c r="T680" s="4"/>
      <c r="U680" s="4"/>
      <c r="V680" s="4"/>
      <c r="W680" s="4"/>
      <c r="X680" s="4"/>
      <c r="Y680" s="4"/>
      <c r="Z680" s="4"/>
    </row>
    <row r="681" spans="1:26" ht="15.75" customHeight="1">
      <c r="A681" s="4"/>
      <c r="B681" s="4"/>
      <c r="C681" s="4"/>
      <c r="D681" s="4"/>
      <c r="E681" s="4"/>
      <c r="F681" s="4"/>
      <c r="G681" s="4"/>
      <c r="H681" s="1"/>
      <c r="I681" s="4"/>
      <c r="J681" s="4"/>
      <c r="K681" s="4"/>
      <c r="L681" s="4"/>
      <c r="M681" s="4"/>
      <c r="N681" s="4"/>
      <c r="O681" s="4"/>
      <c r="P681" s="4"/>
      <c r="Q681" s="4"/>
      <c r="R681" s="4"/>
      <c r="S681" s="4"/>
      <c r="T681" s="4"/>
      <c r="U681" s="4"/>
      <c r="V681" s="4"/>
      <c r="W681" s="4"/>
      <c r="X681" s="4"/>
      <c r="Y681" s="4"/>
      <c r="Z681" s="4"/>
    </row>
    <row r="682" spans="1:26" ht="15.75" customHeight="1">
      <c r="A682" s="4"/>
      <c r="B682" s="4"/>
      <c r="C682" s="4"/>
      <c r="D682" s="4"/>
      <c r="E682" s="4"/>
      <c r="F682" s="4"/>
      <c r="G682" s="4"/>
      <c r="H682" s="1"/>
      <c r="I682" s="4"/>
      <c r="J682" s="4"/>
      <c r="K682" s="4"/>
      <c r="L682" s="4"/>
      <c r="M682" s="4"/>
      <c r="N682" s="4"/>
      <c r="O682" s="4"/>
      <c r="P682" s="4"/>
      <c r="Q682" s="4"/>
      <c r="R682" s="4"/>
      <c r="S682" s="4"/>
      <c r="T682" s="4"/>
      <c r="U682" s="4"/>
      <c r="V682" s="4"/>
      <c r="W682" s="4"/>
      <c r="X682" s="4"/>
      <c r="Y682" s="4"/>
      <c r="Z682" s="4"/>
    </row>
    <row r="683" spans="1:26" ht="15.75" customHeight="1">
      <c r="A683" s="4"/>
      <c r="B683" s="4"/>
      <c r="C683" s="4"/>
      <c r="D683" s="4"/>
      <c r="E683" s="4"/>
      <c r="F683" s="4"/>
      <c r="G683" s="4"/>
      <c r="H683" s="1"/>
      <c r="I683" s="4"/>
      <c r="J683" s="4"/>
      <c r="K683" s="4"/>
      <c r="L683" s="4"/>
      <c r="M683" s="4"/>
      <c r="N683" s="4"/>
      <c r="O683" s="4"/>
      <c r="P683" s="4"/>
      <c r="Q683" s="4"/>
      <c r="R683" s="4"/>
      <c r="S683" s="4"/>
      <c r="T683" s="4"/>
      <c r="U683" s="4"/>
      <c r="V683" s="4"/>
      <c r="W683" s="4"/>
      <c r="X683" s="4"/>
      <c r="Y683" s="4"/>
      <c r="Z683" s="4"/>
    </row>
    <row r="684" spans="1:26" ht="15.75" customHeight="1">
      <c r="A684" s="4"/>
      <c r="B684" s="4"/>
      <c r="C684" s="4"/>
      <c r="D684" s="4"/>
      <c r="E684" s="4"/>
      <c r="F684" s="4"/>
      <c r="G684" s="4"/>
      <c r="H684" s="1"/>
      <c r="I684" s="4"/>
      <c r="J684" s="4"/>
      <c r="K684" s="4"/>
      <c r="L684" s="4"/>
      <c r="M684" s="4"/>
      <c r="N684" s="4"/>
      <c r="O684" s="4"/>
      <c r="P684" s="4"/>
      <c r="Q684" s="4"/>
      <c r="R684" s="4"/>
      <c r="S684" s="4"/>
      <c r="T684" s="4"/>
      <c r="U684" s="4"/>
      <c r="V684" s="4"/>
      <c r="W684" s="4"/>
      <c r="X684" s="4"/>
      <c r="Y684" s="4"/>
      <c r="Z684" s="4"/>
    </row>
    <row r="685" spans="1:26" ht="15.75" customHeight="1">
      <c r="A685" s="4"/>
      <c r="B685" s="4"/>
      <c r="C685" s="4"/>
      <c r="D685" s="4"/>
      <c r="E685" s="4"/>
      <c r="F685" s="4"/>
      <c r="G685" s="4"/>
      <c r="H685" s="1"/>
      <c r="I685" s="4"/>
      <c r="J685" s="4"/>
      <c r="K685" s="4"/>
      <c r="L685" s="4"/>
      <c r="M685" s="4"/>
      <c r="N685" s="4"/>
      <c r="O685" s="4"/>
      <c r="P685" s="4"/>
      <c r="Q685" s="4"/>
      <c r="R685" s="4"/>
      <c r="S685" s="4"/>
      <c r="T685" s="4"/>
      <c r="U685" s="4"/>
      <c r="V685" s="4"/>
      <c r="W685" s="4"/>
      <c r="X685" s="4"/>
      <c r="Y685" s="4"/>
      <c r="Z685" s="4"/>
    </row>
    <row r="686" spans="1:26" ht="15.75" customHeight="1">
      <c r="A686" s="4"/>
      <c r="B686" s="4"/>
      <c r="C686" s="4"/>
      <c r="D686" s="4"/>
      <c r="E686" s="4"/>
      <c r="F686" s="4"/>
      <c r="G686" s="4"/>
      <c r="H686" s="1"/>
      <c r="I686" s="4"/>
      <c r="J686" s="4"/>
      <c r="K686" s="4"/>
      <c r="L686" s="4"/>
      <c r="M686" s="4"/>
      <c r="N686" s="4"/>
      <c r="O686" s="4"/>
      <c r="P686" s="4"/>
      <c r="Q686" s="4"/>
      <c r="R686" s="4"/>
      <c r="S686" s="4"/>
      <c r="T686" s="4"/>
      <c r="U686" s="4"/>
      <c r="V686" s="4"/>
      <c r="W686" s="4"/>
      <c r="X686" s="4"/>
      <c r="Y686" s="4"/>
      <c r="Z686" s="4"/>
    </row>
    <row r="687" spans="1:26" ht="15.75" customHeight="1">
      <c r="A687" s="4"/>
      <c r="B687" s="4"/>
      <c r="C687" s="4"/>
      <c r="D687" s="4"/>
      <c r="E687" s="4"/>
      <c r="F687" s="4"/>
      <c r="G687" s="4"/>
      <c r="H687" s="1"/>
      <c r="I687" s="4"/>
      <c r="J687" s="4"/>
      <c r="K687" s="4"/>
      <c r="L687" s="4"/>
      <c r="M687" s="4"/>
      <c r="N687" s="4"/>
      <c r="O687" s="4"/>
      <c r="P687" s="4"/>
      <c r="Q687" s="4"/>
      <c r="R687" s="4"/>
      <c r="S687" s="4"/>
      <c r="T687" s="4"/>
      <c r="U687" s="4"/>
      <c r="V687" s="4"/>
      <c r="W687" s="4"/>
      <c r="X687" s="4"/>
      <c r="Y687" s="4"/>
      <c r="Z687" s="4"/>
    </row>
    <row r="688" spans="1:26" ht="15.75" customHeight="1">
      <c r="A688" s="4"/>
      <c r="B688" s="4"/>
      <c r="C688" s="4"/>
      <c r="D688" s="4"/>
      <c r="E688" s="4"/>
      <c r="F688" s="4"/>
      <c r="G688" s="4"/>
      <c r="H688" s="1"/>
      <c r="I688" s="4"/>
      <c r="J688" s="4"/>
      <c r="K688" s="4"/>
      <c r="L688" s="4"/>
      <c r="M688" s="4"/>
      <c r="N688" s="4"/>
      <c r="O688" s="4"/>
      <c r="P688" s="4"/>
      <c r="Q688" s="4"/>
      <c r="R688" s="4"/>
      <c r="S688" s="4"/>
      <c r="T688" s="4"/>
      <c r="U688" s="4"/>
      <c r="V688" s="4"/>
      <c r="W688" s="4"/>
      <c r="X688" s="4"/>
      <c r="Y688" s="4"/>
      <c r="Z688" s="4"/>
    </row>
    <row r="689" spans="1:26" ht="15.75" customHeight="1">
      <c r="A689" s="4"/>
      <c r="B689" s="4"/>
      <c r="C689" s="4"/>
      <c r="D689" s="4"/>
      <c r="E689" s="4"/>
      <c r="F689" s="4"/>
      <c r="G689" s="4"/>
      <c r="H689" s="1"/>
      <c r="I689" s="4"/>
      <c r="J689" s="4"/>
      <c r="K689" s="4"/>
      <c r="L689" s="4"/>
      <c r="M689" s="4"/>
      <c r="N689" s="4"/>
      <c r="O689" s="4"/>
      <c r="P689" s="4"/>
      <c r="Q689" s="4"/>
      <c r="R689" s="4"/>
      <c r="S689" s="4"/>
      <c r="T689" s="4"/>
      <c r="U689" s="4"/>
      <c r="V689" s="4"/>
      <c r="W689" s="4"/>
      <c r="X689" s="4"/>
      <c r="Y689" s="4"/>
      <c r="Z689" s="4"/>
    </row>
    <row r="690" spans="1:26" ht="15.75" customHeight="1">
      <c r="A690" s="4"/>
      <c r="B690" s="4"/>
      <c r="C690" s="4"/>
      <c r="D690" s="4"/>
      <c r="E690" s="4"/>
      <c r="F690" s="4"/>
      <c r="G690" s="4"/>
      <c r="H690" s="1"/>
      <c r="I690" s="4"/>
      <c r="J690" s="4"/>
      <c r="K690" s="4"/>
      <c r="L690" s="4"/>
      <c r="M690" s="4"/>
      <c r="N690" s="4"/>
      <c r="O690" s="4"/>
      <c r="P690" s="4"/>
      <c r="Q690" s="4"/>
      <c r="R690" s="4"/>
      <c r="S690" s="4"/>
      <c r="T690" s="4"/>
      <c r="U690" s="4"/>
      <c r="V690" s="4"/>
      <c r="W690" s="4"/>
      <c r="X690" s="4"/>
      <c r="Y690" s="4"/>
      <c r="Z690" s="4"/>
    </row>
    <row r="691" spans="1:26" ht="15.75" customHeight="1">
      <c r="A691" s="4"/>
      <c r="B691" s="4"/>
      <c r="C691" s="4"/>
      <c r="D691" s="4"/>
      <c r="E691" s="4"/>
      <c r="F691" s="4"/>
      <c r="G691" s="4"/>
      <c r="H691" s="1"/>
      <c r="I691" s="4"/>
      <c r="J691" s="4"/>
      <c r="K691" s="4"/>
      <c r="L691" s="4"/>
      <c r="M691" s="4"/>
      <c r="N691" s="4"/>
      <c r="O691" s="4"/>
      <c r="P691" s="4"/>
      <c r="Q691" s="4"/>
      <c r="R691" s="4"/>
      <c r="S691" s="4"/>
      <c r="T691" s="4"/>
      <c r="U691" s="4"/>
      <c r="V691" s="4"/>
      <c r="W691" s="4"/>
      <c r="X691" s="4"/>
      <c r="Y691" s="4"/>
      <c r="Z691" s="4"/>
    </row>
    <row r="692" spans="1:26" ht="15.75" customHeight="1">
      <c r="A692" s="4"/>
      <c r="B692" s="4"/>
      <c r="C692" s="4"/>
      <c r="D692" s="4"/>
      <c r="E692" s="4"/>
      <c r="F692" s="4"/>
      <c r="G692" s="4"/>
      <c r="H692" s="1"/>
      <c r="I692" s="4"/>
      <c r="J692" s="4"/>
      <c r="K692" s="4"/>
      <c r="L692" s="4"/>
      <c r="M692" s="4"/>
      <c r="N692" s="4"/>
      <c r="O692" s="4"/>
      <c r="P692" s="4"/>
      <c r="Q692" s="4"/>
      <c r="R692" s="4"/>
      <c r="S692" s="4"/>
      <c r="T692" s="4"/>
      <c r="U692" s="4"/>
      <c r="V692" s="4"/>
      <c r="W692" s="4"/>
      <c r="X692" s="4"/>
      <c r="Y692" s="4"/>
      <c r="Z692" s="4"/>
    </row>
    <row r="693" spans="1:26" ht="15.75" customHeight="1">
      <c r="A693" s="4"/>
      <c r="B693" s="4"/>
      <c r="C693" s="4"/>
      <c r="D693" s="4"/>
      <c r="E693" s="4"/>
      <c r="F693" s="4"/>
      <c r="G693" s="4"/>
      <c r="H693" s="1"/>
      <c r="I693" s="4"/>
      <c r="J693" s="4"/>
      <c r="K693" s="4"/>
      <c r="L693" s="4"/>
      <c r="M693" s="4"/>
      <c r="N693" s="4"/>
      <c r="O693" s="4"/>
      <c r="P693" s="4"/>
      <c r="Q693" s="4"/>
      <c r="R693" s="4"/>
      <c r="S693" s="4"/>
      <c r="T693" s="4"/>
      <c r="U693" s="4"/>
      <c r="V693" s="4"/>
      <c r="W693" s="4"/>
      <c r="X693" s="4"/>
      <c r="Y693" s="4"/>
      <c r="Z693" s="4"/>
    </row>
    <row r="694" spans="1:26" ht="15.75" customHeight="1">
      <c r="A694" s="4"/>
      <c r="B694" s="4"/>
      <c r="C694" s="4"/>
      <c r="D694" s="4"/>
      <c r="E694" s="4"/>
      <c r="F694" s="4"/>
      <c r="G694" s="4"/>
      <c r="H694" s="1"/>
      <c r="I694" s="4"/>
      <c r="J694" s="4"/>
      <c r="K694" s="4"/>
      <c r="L694" s="4"/>
      <c r="M694" s="4"/>
      <c r="N694" s="4"/>
      <c r="O694" s="4"/>
      <c r="P694" s="4"/>
      <c r="Q694" s="4"/>
      <c r="R694" s="4"/>
      <c r="S694" s="4"/>
      <c r="T694" s="4"/>
      <c r="U694" s="4"/>
      <c r="V694" s="4"/>
      <c r="W694" s="4"/>
      <c r="X694" s="4"/>
      <c r="Y694" s="4"/>
      <c r="Z694" s="4"/>
    </row>
    <row r="695" spans="1:26" ht="15.75" customHeight="1">
      <c r="A695" s="4"/>
      <c r="B695" s="4"/>
      <c r="C695" s="4"/>
      <c r="D695" s="4"/>
      <c r="E695" s="4"/>
      <c r="F695" s="4"/>
      <c r="G695" s="4"/>
      <c r="H695" s="1"/>
      <c r="I695" s="4"/>
      <c r="J695" s="4"/>
      <c r="K695" s="4"/>
      <c r="L695" s="4"/>
      <c r="M695" s="4"/>
      <c r="N695" s="4"/>
      <c r="O695" s="4"/>
      <c r="P695" s="4"/>
      <c r="Q695" s="4"/>
      <c r="R695" s="4"/>
      <c r="S695" s="4"/>
      <c r="T695" s="4"/>
      <c r="U695" s="4"/>
      <c r="V695" s="4"/>
      <c r="W695" s="4"/>
      <c r="X695" s="4"/>
      <c r="Y695" s="4"/>
      <c r="Z695" s="4"/>
    </row>
    <row r="696" spans="1:26" ht="15.75" customHeight="1">
      <c r="A696" s="4"/>
      <c r="B696" s="4"/>
      <c r="C696" s="4"/>
      <c r="D696" s="4"/>
      <c r="E696" s="4"/>
      <c r="F696" s="4"/>
      <c r="G696" s="4"/>
      <c r="H696" s="1"/>
      <c r="I696" s="4"/>
      <c r="J696" s="4"/>
      <c r="K696" s="4"/>
      <c r="L696" s="4"/>
      <c r="M696" s="4"/>
      <c r="N696" s="4"/>
      <c r="O696" s="4"/>
      <c r="P696" s="4"/>
      <c r="Q696" s="4"/>
      <c r="R696" s="4"/>
      <c r="S696" s="4"/>
      <c r="T696" s="4"/>
      <c r="U696" s="4"/>
      <c r="V696" s="4"/>
      <c r="W696" s="4"/>
      <c r="X696" s="4"/>
      <c r="Y696" s="4"/>
      <c r="Z696" s="4"/>
    </row>
    <row r="697" spans="1:26" ht="15.75" customHeight="1">
      <c r="A697" s="4"/>
      <c r="B697" s="4"/>
      <c r="C697" s="4"/>
      <c r="D697" s="4"/>
      <c r="E697" s="4"/>
      <c r="F697" s="4"/>
      <c r="G697" s="4"/>
      <c r="H697" s="1"/>
      <c r="I697" s="4"/>
      <c r="J697" s="4"/>
      <c r="K697" s="4"/>
      <c r="L697" s="4"/>
      <c r="M697" s="4"/>
      <c r="N697" s="4"/>
      <c r="O697" s="4"/>
      <c r="P697" s="4"/>
      <c r="Q697" s="4"/>
      <c r="R697" s="4"/>
      <c r="S697" s="4"/>
      <c r="T697" s="4"/>
      <c r="U697" s="4"/>
      <c r="V697" s="4"/>
      <c r="W697" s="4"/>
      <c r="X697" s="4"/>
      <c r="Y697" s="4"/>
      <c r="Z697" s="4"/>
    </row>
    <row r="698" spans="1:26" ht="15.75" customHeight="1">
      <c r="A698" s="4"/>
      <c r="B698" s="4"/>
      <c r="C698" s="4"/>
      <c r="D698" s="4"/>
      <c r="E698" s="4"/>
      <c r="F698" s="4"/>
      <c r="G698" s="4"/>
      <c r="H698" s="1"/>
      <c r="I698" s="4"/>
      <c r="J698" s="4"/>
      <c r="K698" s="4"/>
      <c r="L698" s="4"/>
      <c r="M698" s="4"/>
      <c r="N698" s="4"/>
      <c r="O698" s="4"/>
      <c r="P698" s="4"/>
      <c r="Q698" s="4"/>
      <c r="R698" s="4"/>
      <c r="S698" s="4"/>
      <c r="T698" s="4"/>
      <c r="U698" s="4"/>
      <c r="V698" s="4"/>
      <c r="W698" s="4"/>
      <c r="X698" s="4"/>
      <c r="Y698" s="4"/>
      <c r="Z698" s="4"/>
    </row>
    <row r="699" spans="1:26" ht="15.75" customHeight="1">
      <c r="A699" s="4"/>
      <c r="B699" s="4"/>
      <c r="C699" s="4"/>
      <c r="D699" s="4"/>
      <c r="E699" s="4"/>
      <c r="F699" s="4"/>
      <c r="G699" s="4"/>
      <c r="H699" s="1"/>
      <c r="I699" s="4"/>
      <c r="J699" s="4"/>
      <c r="K699" s="4"/>
      <c r="L699" s="4"/>
      <c r="M699" s="4"/>
      <c r="N699" s="4"/>
      <c r="O699" s="4"/>
      <c r="P699" s="4"/>
      <c r="Q699" s="4"/>
      <c r="R699" s="4"/>
      <c r="S699" s="4"/>
      <c r="T699" s="4"/>
      <c r="U699" s="4"/>
      <c r="V699" s="4"/>
      <c r="W699" s="4"/>
      <c r="X699" s="4"/>
      <c r="Y699" s="4"/>
      <c r="Z699" s="4"/>
    </row>
    <row r="700" spans="1:26" ht="15.75" customHeight="1">
      <c r="A700" s="4"/>
      <c r="B700" s="4"/>
      <c r="C700" s="4"/>
      <c r="D700" s="4"/>
      <c r="E700" s="4"/>
      <c r="F700" s="4"/>
      <c r="G700" s="4"/>
      <c r="H700" s="1"/>
      <c r="I700" s="4"/>
      <c r="J700" s="4"/>
      <c r="K700" s="4"/>
      <c r="L700" s="4"/>
      <c r="M700" s="4"/>
      <c r="N700" s="4"/>
      <c r="O700" s="4"/>
      <c r="P700" s="4"/>
      <c r="Q700" s="4"/>
      <c r="R700" s="4"/>
      <c r="S700" s="4"/>
      <c r="T700" s="4"/>
      <c r="U700" s="4"/>
      <c r="V700" s="4"/>
      <c r="W700" s="4"/>
      <c r="X700" s="4"/>
      <c r="Y700" s="4"/>
      <c r="Z700" s="4"/>
    </row>
    <row r="701" spans="1:26" ht="15.75" customHeight="1">
      <c r="A701" s="4"/>
      <c r="B701" s="4"/>
      <c r="C701" s="4"/>
      <c r="D701" s="4"/>
      <c r="E701" s="4"/>
      <c r="F701" s="4"/>
      <c r="G701" s="4"/>
      <c r="H701" s="1"/>
      <c r="I701" s="4"/>
      <c r="J701" s="4"/>
      <c r="K701" s="4"/>
      <c r="L701" s="4"/>
      <c r="M701" s="4"/>
      <c r="N701" s="4"/>
      <c r="O701" s="4"/>
      <c r="P701" s="4"/>
      <c r="Q701" s="4"/>
      <c r="R701" s="4"/>
      <c r="S701" s="4"/>
      <c r="T701" s="4"/>
      <c r="U701" s="4"/>
      <c r="V701" s="4"/>
      <c r="W701" s="4"/>
      <c r="X701" s="4"/>
      <c r="Y701" s="4"/>
      <c r="Z701" s="4"/>
    </row>
    <row r="702" spans="1:26" ht="15.75" customHeight="1">
      <c r="A702" s="4"/>
      <c r="B702" s="4"/>
      <c r="C702" s="4"/>
      <c r="D702" s="4"/>
      <c r="E702" s="4"/>
      <c r="F702" s="4"/>
      <c r="G702" s="4"/>
      <c r="H702" s="1"/>
      <c r="I702" s="4"/>
      <c r="J702" s="4"/>
      <c r="K702" s="4"/>
      <c r="L702" s="4"/>
      <c r="M702" s="4"/>
      <c r="N702" s="4"/>
      <c r="O702" s="4"/>
      <c r="P702" s="4"/>
      <c r="Q702" s="4"/>
      <c r="R702" s="4"/>
      <c r="S702" s="4"/>
      <c r="T702" s="4"/>
      <c r="U702" s="4"/>
      <c r="V702" s="4"/>
      <c r="W702" s="4"/>
      <c r="X702" s="4"/>
      <c r="Y702" s="4"/>
      <c r="Z702" s="4"/>
    </row>
    <row r="703" spans="1:26" ht="15.75" customHeight="1">
      <c r="A703" s="4"/>
      <c r="B703" s="4"/>
      <c r="C703" s="4"/>
      <c r="D703" s="4"/>
      <c r="E703" s="4"/>
      <c r="F703" s="4"/>
      <c r="G703" s="4"/>
      <c r="H703" s="1"/>
      <c r="I703" s="4"/>
      <c r="J703" s="4"/>
      <c r="K703" s="4"/>
      <c r="L703" s="4"/>
      <c r="M703" s="4"/>
      <c r="N703" s="4"/>
      <c r="O703" s="4"/>
      <c r="P703" s="4"/>
      <c r="Q703" s="4"/>
      <c r="R703" s="4"/>
      <c r="S703" s="4"/>
      <c r="T703" s="4"/>
      <c r="U703" s="4"/>
      <c r="V703" s="4"/>
      <c r="W703" s="4"/>
      <c r="X703" s="4"/>
      <c r="Y703" s="4"/>
      <c r="Z703" s="4"/>
    </row>
    <row r="704" spans="1:26" ht="15.75" customHeight="1">
      <c r="A704" s="4"/>
      <c r="B704" s="4"/>
      <c r="C704" s="4"/>
      <c r="D704" s="4"/>
      <c r="E704" s="4"/>
      <c r="F704" s="4"/>
      <c r="G704" s="4"/>
      <c r="H704" s="1"/>
      <c r="I704" s="4"/>
      <c r="J704" s="4"/>
      <c r="K704" s="4"/>
      <c r="L704" s="4"/>
      <c r="M704" s="4"/>
      <c r="N704" s="4"/>
      <c r="O704" s="4"/>
      <c r="P704" s="4"/>
      <c r="Q704" s="4"/>
      <c r="R704" s="4"/>
      <c r="S704" s="4"/>
      <c r="T704" s="4"/>
      <c r="U704" s="4"/>
      <c r="V704" s="4"/>
      <c r="W704" s="4"/>
      <c r="X704" s="4"/>
      <c r="Y704" s="4"/>
      <c r="Z704" s="4"/>
    </row>
    <row r="705" spans="1:26" ht="15.75" customHeight="1">
      <c r="A705" s="4"/>
      <c r="B705" s="4"/>
      <c r="C705" s="4"/>
      <c r="D705" s="4"/>
      <c r="E705" s="4"/>
      <c r="F705" s="4"/>
      <c r="G705" s="4"/>
      <c r="H705" s="1"/>
      <c r="I705" s="4"/>
      <c r="J705" s="4"/>
      <c r="K705" s="4"/>
      <c r="L705" s="4"/>
      <c r="M705" s="4"/>
      <c r="N705" s="4"/>
      <c r="O705" s="4"/>
      <c r="P705" s="4"/>
      <c r="Q705" s="4"/>
      <c r="R705" s="4"/>
      <c r="S705" s="4"/>
      <c r="T705" s="4"/>
      <c r="U705" s="4"/>
      <c r="V705" s="4"/>
      <c r="W705" s="4"/>
      <c r="X705" s="4"/>
      <c r="Y705" s="4"/>
      <c r="Z705" s="4"/>
    </row>
    <row r="706" spans="1:26" ht="15.75" customHeight="1">
      <c r="A706" s="4"/>
      <c r="B706" s="4"/>
      <c r="C706" s="4"/>
      <c r="D706" s="4"/>
      <c r="E706" s="4"/>
      <c r="F706" s="4"/>
      <c r="G706" s="4"/>
      <c r="H706" s="1"/>
      <c r="I706" s="4"/>
      <c r="J706" s="4"/>
      <c r="K706" s="4"/>
      <c r="L706" s="4"/>
      <c r="M706" s="4"/>
      <c r="N706" s="4"/>
      <c r="O706" s="4"/>
      <c r="P706" s="4"/>
      <c r="Q706" s="4"/>
      <c r="R706" s="4"/>
      <c r="S706" s="4"/>
      <c r="T706" s="4"/>
      <c r="U706" s="4"/>
      <c r="V706" s="4"/>
      <c r="W706" s="4"/>
      <c r="X706" s="4"/>
      <c r="Y706" s="4"/>
      <c r="Z706" s="4"/>
    </row>
    <row r="707" spans="1:26" ht="15.75" customHeight="1">
      <c r="A707" s="4"/>
      <c r="B707" s="4"/>
      <c r="C707" s="4"/>
      <c r="D707" s="4"/>
      <c r="E707" s="4"/>
      <c r="F707" s="4"/>
      <c r="G707" s="4"/>
      <c r="H707" s="1"/>
      <c r="I707" s="4"/>
      <c r="J707" s="4"/>
      <c r="K707" s="4"/>
      <c r="L707" s="4"/>
      <c r="M707" s="4"/>
      <c r="N707" s="4"/>
      <c r="O707" s="4"/>
      <c r="P707" s="4"/>
      <c r="Q707" s="4"/>
      <c r="R707" s="4"/>
      <c r="S707" s="4"/>
      <c r="T707" s="4"/>
      <c r="U707" s="4"/>
      <c r="V707" s="4"/>
      <c r="W707" s="4"/>
      <c r="X707" s="4"/>
      <c r="Y707" s="4"/>
      <c r="Z707" s="4"/>
    </row>
    <row r="708" spans="1:26" ht="15.75" customHeight="1">
      <c r="A708" s="4"/>
      <c r="B708" s="4"/>
      <c r="C708" s="4"/>
      <c r="D708" s="4"/>
      <c r="E708" s="4"/>
      <c r="F708" s="4"/>
      <c r="G708" s="4"/>
      <c r="H708" s="1"/>
      <c r="I708" s="4"/>
      <c r="J708" s="4"/>
      <c r="K708" s="4"/>
      <c r="L708" s="4"/>
      <c r="M708" s="4"/>
      <c r="N708" s="4"/>
      <c r="O708" s="4"/>
      <c r="P708" s="4"/>
      <c r="Q708" s="4"/>
      <c r="R708" s="4"/>
      <c r="S708" s="4"/>
      <c r="T708" s="4"/>
      <c r="U708" s="4"/>
      <c r="V708" s="4"/>
      <c r="W708" s="4"/>
      <c r="X708" s="4"/>
      <c r="Y708" s="4"/>
      <c r="Z708" s="4"/>
    </row>
    <row r="709" spans="1:26" ht="15.75" customHeight="1">
      <c r="A709" s="4"/>
      <c r="B709" s="4"/>
      <c r="C709" s="4"/>
      <c r="D709" s="4"/>
      <c r="E709" s="4"/>
      <c r="F709" s="4"/>
      <c r="G709" s="4"/>
      <c r="H709" s="1"/>
      <c r="I709" s="4"/>
      <c r="J709" s="4"/>
      <c r="K709" s="4"/>
      <c r="L709" s="4"/>
      <c r="M709" s="4"/>
      <c r="N709" s="4"/>
      <c r="O709" s="4"/>
      <c r="P709" s="4"/>
      <c r="Q709" s="4"/>
      <c r="R709" s="4"/>
      <c r="S709" s="4"/>
      <c r="T709" s="4"/>
      <c r="U709" s="4"/>
      <c r="V709" s="4"/>
      <c r="W709" s="4"/>
      <c r="X709" s="4"/>
      <c r="Y709" s="4"/>
      <c r="Z709" s="4"/>
    </row>
    <row r="710" spans="1:26" ht="15.75" customHeight="1">
      <c r="A710" s="4"/>
      <c r="B710" s="4"/>
      <c r="C710" s="4"/>
      <c r="D710" s="4"/>
      <c r="E710" s="4"/>
      <c r="F710" s="4"/>
      <c r="G710" s="4"/>
      <c r="H710" s="1"/>
      <c r="I710" s="4"/>
      <c r="J710" s="4"/>
      <c r="K710" s="4"/>
      <c r="L710" s="4"/>
      <c r="M710" s="4"/>
      <c r="N710" s="4"/>
      <c r="O710" s="4"/>
      <c r="P710" s="4"/>
      <c r="Q710" s="4"/>
      <c r="R710" s="4"/>
      <c r="S710" s="4"/>
      <c r="T710" s="4"/>
      <c r="U710" s="4"/>
      <c r="V710" s="4"/>
      <c r="W710" s="4"/>
      <c r="X710" s="4"/>
      <c r="Y710" s="4"/>
      <c r="Z710" s="4"/>
    </row>
    <row r="711" spans="1:26" ht="15.75" customHeight="1">
      <c r="A711" s="4"/>
      <c r="B711" s="4"/>
      <c r="C711" s="4"/>
      <c r="D711" s="4"/>
      <c r="E711" s="4"/>
      <c r="F711" s="4"/>
      <c r="G711" s="4"/>
      <c r="H711" s="1"/>
      <c r="I711" s="4"/>
      <c r="J711" s="4"/>
      <c r="K711" s="4"/>
      <c r="L711" s="4"/>
      <c r="M711" s="4"/>
      <c r="N711" s="4"/>
      <c r="O711" s="4"/>
      <c r="P711" s="4"/>
      <c r="Q711" s="4"/>
      <c r="R711" s="4"/>
      <c r="S711" s="4"/>
      <c r="T711" s="4"/>
      <c r="U711" s="4"/>
      <c r="V711" s="4"/>
      <c r="W711" s="4"/>
      <c r="X711" s="4"/>
      <c r="Y711" s="4"/>
      <c r="Z711" s="4"/>
    </row>
    <row r="712" spans="1:26" ht="15.75" customHeight="1">
      <c r="A712" s="4"/>
      <c r="B712" s="4"/>
      <c r="C712" s="4"/>
      <c r="D712" s="4"/>
      <c r="E712" s="4"/>
      <c r="F712" s="4"/>
      <c r="G712" s="4"/>
      <c r="H712" s="1"/>
      <c r="I712" s="4"/>
      <c r="J712" s="4"/>
      <c r="K712" s="4"/>
      <c r="L712" s="4"/>
      <c r="M712" s="4"/>
      <c r="N712" s="4"/>
      <c r="O712" s="4"/>
      <c r="P712" s="4"/>
      <c r="Q712" s="4"/>
      <c r="R712" s="4"/>
      <c r="S712" s="4"/>
      <c r="T712" s="4"/>
      <c r="U712" s="4"/>
      <c r="V712" s="4"/>
      <c r="W712" s="4"/>
      <c r="X712" s="4"/>
      <c r="Y712" s="4"/>
      <c r="Z712" s="4"/>
    </row>
    <row r="713" spans="1:26" ht="15.75" customHeight="1">
      <c r="A713" s="4"/>
      <c r="B713" s="4"/>
      <c r="C713" s="4"/>
      <c r="D713" s="4"/>
      <c r="E713" s="4"/>
      <c r="F713" s="4"/>
      <c r="G713" s="4"/>
      <c r="H713" s="1"/>
      <c r="I713" s="4"/>
      <c r="J713" s="4"/>
      <c r="K713" s="4"/>
      <c r="L713" s="4"/>
      <c r="M713" s="4"/>
      <c r="N713" s="4"/>
      <c r="O713" s="4"/>
      <c r="P713" s="4"/>
      <c r="Q713" s="4"/>
      <c r="R713" s="4"/>
      <c r="S713" s="4"/>
      <c r="T713" s="4"/>
      <c r="U713" s="4"/>
      <c r="V713" s="4"/>
      <c r="W713" s="4"/>
      <c r="X713" s="4"/>
      <c r="Y713" s="4"/>
      <c r="Z713" s="4"/>
    </row>
    <row r="714" spans="1:26" ht="15.75" customHeight="1">
      <c r="A714" s="4"/>
      <c r="B714" s="4"/>
      <c r="C714" s="4"/>
      <c r="D714" s="4"/>
      <c r="E714" s="4"/>
      <c r="F714" s="4"/>
      <c r="G714" s="4"/>
      <c r="H714" s="1"/>
      <c r="I714" s="4"/>
      <c r="J714" s="4"/>
      <c r="K714" s="4"/>
      <c r="L714" s="4"/>
      <c r="M714" s="4"/>
      <c r="N714" s="4"/>
      <c r="O714" s="4"/>
      <c r="P714" s="4"/>
      <c r="Q714" s="4"/>
      <c r="R714" s="4"/>
      <c r="S714" s="4"/>
      <c r="T714" s="4"/>
      <c r="U714" s="4"/>
      <c r="V714" s="4"/>
      <c r="W714" s="4"/>
      <c r="X714" s="4"/>
      <c r="Y714" s="4"/>
      <c r="Z714" s="4"/>
    </row>
    <row r="715" spans="1:26" ht="15.75" customHeight="1">
      <c r="A715" s="4"/>
      <c r="B715" s="4"/>
      <c r="C715" s="4"/>
      <c r="D715" s="4"/>
      <c r="E715" s="4"/>
      <c r="F715" s="4"/>
      <c r="G715" s="4"/>
      <c r="H715" s="1"/>
      <c r="I715" s="4"/>
      <c r="J715" s="4"/>
      <c r="K715" s="4"/>
      <c r="L715" s="4"/>
      <c r="M715" s="4"/>
      <c r="N715" s="4"/>
      <c r="O715" s="4"/>
      <c r="P715" s="4"/>
      <c r="Q715" s="4"/>
      <c r="R715" s="4"/>
      <c r="S715" s="4"/>
      <c r="T715" s="4"/>
      <c r="U715" s="4"/>
      <c r="V715" s="4"/>
      <c r="W715" s="4"/>
      <c r="X715" s="4"/>
      <c r="Y715" s="4"/>
      <c r="Z715" s="4"/>
    </row>
    <row r="716" spans="1:26" ht="15.75" customHeight="1">
      <c r="A716" s="4"/>
      <c r="B716" s="4"/>
      <c r="C716" s="4"/>
      <c r="D716" s="4"/>
      <c r="E716" s="4"/>
      <c r="F716" s="4"/>
      <c r="G716" s="4"/>
      <c r="H716" s="1"/>
      <c r="I716" s="4"/>
      <c r="J716" s="4"/>
      <c r="K716" s="4"/>
      <c r="L716" s="4"/>
      <c r="M716" s="4"/>
      <c r="N716" s="4"/>
      <c r="O716" s="4"/>
      <c r="P716" s="4"/>
      <c r="Q716" s="4"/>
      <c r="R716" s="4"/>
      <c r="S716" s="4"/>
      <c r="T716" s="4"/>
      <c r="U716" s="4"/>
      <c r="V716" s="4"/>
      <c r="W716" s="4"/>
      <c r="X716" s="4"/>
      <c r="Y716" s="4"/>
      <c r="Z716" s="4"/>
    </row>
    <row r="717" spans="1:26" ht="15.75" customHeight="1">
      <c r="A717" s="4"/>
      <c r="B717" s="4"/>
      <c r="C717" s="4"/>
      <c r="D717" s="4"/>
      <c r="E717" s="4"/>
      <c r="F717" s="4"/>
      <c r="G717" s="4"/>
      <c r="H717" s="1"/>
      <c r="I717" s="4"/>
      <c r="J717" s="4"/>
      <c r="K717" s="4"/>
      <c r="L717" s="4"/>
      <c r="M717" s="4"/>
      <c r="N717" s="4"/>
      <c r="O717" s="4"/>
      <c r="P717" s="4"/>
      <c r="Q717" s="4"/>
      <c r="R717" s="4"/>
      <c r="S717" s="4"/>
      <c r="T717" s="4"/>
      <c r="U717" s="4"/>
      <c r="V717" s="4"/>
      <c r="W717" s="4"/>
      <c r="X717" s="4"/>
      <c r="Y717" s="4"/>
      <c r="Z717" s="4"/>
    </row>
    <row r="718" spans="1:26" ht="15.75" customHeight="1">
      <c r="A718" s="4"/>
      <c r="B718" s="4"/>
      <c r="C718" s="4"/>
      <c r="D718" s="4"/>
      <c r="E718" s="4"/>
      <c r="F718" s="4"/>
      <c r="G718" s="4"/>
      <c r="H718" s="1"/>
      <c r="I718" s="4"/>
      <c r="J718" s="4"/>
      <c r="K718" s="4"/>
      <c r="L718" s="4"/>
      <c r="M718" s="4"/>
      <c r="N718" s="4"/>
      <c r="O718" s="4"/>
      <c r="P718" s="4"/>
      <c r="Q718" s="4"/>
      <c r="R718" s="4"/>
      <c r="S718" s="4"/>
      <c r="T718" s="4"/>
      <c r="U718" s="4"/>
      <c r="V718" s="4"/>
      <c r="W718" s="4"/>
      <c r="X718" s="4"/>
      <c r="Y718" s="4"/>
      <c r="Z718" s="4"/>
    </row>
    <row r="719" spans="1:26" ht="15.75" customHeight="1">
      <c r="A719" s="4"/>
      <c r="B719" s="4"/>
      <c r="C719" s="4"/>
      <c r="D719" s="4"/>
      <c r="E719" s="4"/>
      <c r="F719" s="4"/>
      <c r="G719" s="4"/>
      <c r="H719" s="1"/>
      <c r="I719" s="4"/>
      <c r="J719" s="4"/>
      <c r="K719" s="4"/>
      <c r="L719" s="4"/>
      <c r="M719" s="4"/>
      <c r="N719" s="4"/>
      <c r="O719" s="4"/>
      <c r="P719" s="4"/>
      <c r="Q719" s="4"/>
      <c r="R719" s="4"/>
      <c r="S719" s="4"/>
      <c r="T719" s="4"/>
      <c r="U719" s="4"/>
      <c r="V719" s="4"/>
      <c r="W719" s="4"/>
      <c r="X719" s="4"/>
      <c r="Y719" s="4"/>
      <c r="Z719" s="4"/>
    </row>
    <row r="720" spans="1:26" ht="15.75" customHeight="1">
      <c r="A720" s="4"/>
      <c r="B720" s="4"/>
      <c r="C720" s="4"/>
      <c r="D720" s="4"/>
      <c r="E720" s="4"/>
      <c r="F720" s="4"/>
      <c r="G720" s="4"/>
      <c r="H720" s="1"/>
      <c r="I720" s="4"/>
      <c r="J720" s="4"/>
      <c r="K720" s="4"/>
      <c r="L720" s="4"/>
      <c r="M720" s="4"/>
      <c r="N720" s="4"/>
      <c r="O720" s="4"/>
      <c r="P720" s="4"/>
      <c r="Q720" s="4"/>
      <c r="R720" s="4"/>
      <c r="S720" s="4"/>
      <c r="T720" s="4"/>
      <c r="U720" s="4"/>
      <c r="V720" s="4"/>
      <c r="W720" s="4"/>
      <c r="X720" s="4"/>
      <c r="Y720" s="4"/>
      <c r="Z720" s="4"/>
    </row>
    <row r="721" spans="1:26" ht="15.75" customHeight="1">
      <c r="A721" s="4"/>
      <c r="B721" s="4"/>
      <c r="C721" s="4"/>
      <c r="D721" s="4"/>
      <c r="E721" s="4"/>
      <c r="F721" s="4"/>
      <c r="G721" s="4"/>
      <c r="H721" s="1"/>
      <c r="I721" s="4"/>
      <c r="J721" s="4"/>
      <c r="K721" s="4"/>
      <c r="L721" s="4"/>
      <c r="M721" s="4"/>
      <c r="N721" s="4"/>
      <c r="O721" s="4"/>
      <c r="P721" s="4"/>
      <c r="Q721" s="4"/>
      <c r="R721" s="4"/>
      <c r="S721" s="4"/>
      <c r="T721" s="4"/>
      <c r="U721" s="4"/>
      <c r="V721" s="4"/>
      <c r="W721" s="4"/>
      <c r="X721" s="4"/>
      <c r="Y721" s="4"/>
      <c r="Z721" s="4"/>
    </row>
    <row r="722" spans="1:26" ht="15.75" customHeight="1">
      <c r="A722" s="4"/>
      <c r="B722" s="4"/>
      <c r="C722" s="4"/>
      <c r="D722" s="4"/>
      <c r="E722" s="4"/>
      <c r="F722" s="4"/>
      <c r="G722" s="4"/>
      <c r="H722" s="1"/>
      <c r="I722" s="4"/>
      <c r="J722" s="4"/>
      <c r="K722" s="4"/>
      <c r="L722" s="4"/>
      <c r="M722" s="4"/>
      <c r="N722" s="4"/>
      <c r="O722" s="4"/>
      <c r="P722" s="4"/>
      <c r="Q722" s="4"/>
      <c r="R722" s="4"/>
      <c r="S722" s="4"/>
      <c r="T722" s="4"/>
      <c r="U722" s="4"/>
      <c r="V722" s="4"/>
      <c r="W722" s="4"/>
      <c r="X722" s="4"/>
      <c r="Y722" s="4"/>
      <c r="Z722" s="4"/>
    </row>
    <row r="723" spans="1:26" ht="15.75" customHeight="1">
      <c r="A723" s="4"/>
      <c r="B723" s="4"/>
      <c r="C723" s="4"/>
      <c r="D723" s="4"/>
      <c r="E723" s="4"/>
      <c r="F723" s="4"/>
      <c r="G723" s="4"/>
      <c r="H723" s="1"/>
      <c r="I723" s="4"/>
      <c r="J723" s="4"/>
      <c r="K723" s="4"/>
      <c r="L723" s="4"/>
      <c r="M723" s="4"/>
      <c r="N723" s="4"/>
      <c r="O723" s="4"/>
      <c r="P723" s="4"/>
      <c r="Q723" s="4"/>
      <c r="R723" s="4"/>
      <c r="S723" s="4"/>
      <c r="T723" s="4"/>
      <c r="U723" s="4"/>
      <c r="V723" s="4"/>
      <c r="W723" s="4"/>
      <c r="X723" s="4"/>
      <c r="Y723" s="4"/>
      <c r="Z723" s="4"/>
    </row>
    <row r="724" spans="1:26" ht="15.75" customHeight="1">
      <c r="A724" s="4"/>
      <c r="B724" s="4"/>
      <c r="C724" s="4"/>
      <c r="D724" s="4"/>
      <c r="E724" s="4"/>
      <c r="F724" s="4"/>
      <c r="G724" s="4"/>
      <c r="H724" s="1"/>
      <c r="I724" s="4"/>
      <c r="J724" s="4"/>
      <c r="K724" s="4"/>
      <c r="L724" s="4"/>
      <c r="M724" s="4"/>
      <c r="N724" s="4"/>
      <c r="O724" s="4"/>
      <c r="P724" s="4"/>
      <c r="Q724" s="4"/>
      <c r="R724" s="4"/>
      <c r="S724" s="4"/>
      <c r="T724" s="4"/>
      <c r="U724" s="4"/>
      <c r="V724" s="4"/>
      <c r="W724" s="4"/>
      <c r="X724" s="4"/>
      <c r="Y724" s="4"/>
      <c r="Z724" s="4"/>
    </row>
    <row r="725" spans="1:26" ht="15.75" customHeight="1">
      <c r="A725" s="4"/>
      <c r="B725" s="4"/>
      <c r="C725" s="4"/>
      <c r="D725" s="4"/>
      <c r="E725" s="4"/>
      <c r="F725" s="4"/>
      <c r="G725" s="4"/>
      <c r="H725" s="1"/>
      <c r="I725" s="4"/>
      <c r="J725" s="4"/>
      <c r="K725" s="4"/>
      <c r="L725" s="4"/>
      <c r="M725" s="4"/>
      <c r="N725" s="4"/>
      <c r="O725" s="4"/>
      <c r="P725" s="4"/>
      <c r="Q725" s="4"/>
      <c r="R725" s="4"/>
      <c r="S725" s="4"/>
      <c r="T725" s="4"/>
      <c r="U725" s="4"/>
      <c r="V725" s="4"/>
      <c r="W725" s="4"/>
      <c r="X725" s="4"/>
      <c r="Y725" s="4"/>
      <c r="Z725" s="4"/>
    </row>
    <row r="726" spans="1:26" ht="15.75" customHeight="1">
      <c r="A726" s="4"/>
      <c r="B726" s="4"/>
      <c r="C726" s="4"/>
      <c r="D726" s="4"/>
      <c r="E726" s="4"/>
      <c r="F726" s="4"/>
      <c r="G726" s="4"/>
      <c r="H726" s="1"/>
      <c r="I726" s="4"/>
      <c r="J726" s="4"/>
      <c r="K726" s="4"/>
      <c r="L726" s="4"/>
      <c r="M726" s="4"/>
      <c r="N726" s="4"/>
      <c r="O726" s="4"/>
      <c r="P726" s="4"/>
      <c r="Q726" s="4"/>
      <c r="R726" s="4"/>
      <c r="S726" s="4"/>
      <c r="T726" s="4"/>
      <c r="U726" s="4"/>
      <c r="V726" s="4"/>
      <c r="W726" s="4"/>
      <c r="X726" s="4"/>
      <c r="Y726" s="4"/>
      <c r="Z726" s="4"/>
    </row>
    <row r="727" spans="1:26" ht="15.75" customHeight="1">
      <c r="A727" s="4"/>
      <c r="B727" s="4"/>
      <c r="C727" s="4"/>
      <c r="D727" s="4"/>
      <c r="E727" s="4"/>
      <c r="F727" s="4"/>
      <c r="G727" s="4"/>
      <c r="H727" s="1"/>
      <c r="I727" s="4"/>
      <c r="J727" s="4"/>
      <c r="K727" s="4"/>
      <c r="L727" s="4"/>
      <c r="M727" s="4"/>
      <c r="N727" s="4"/>
      <c r="O727" s="4"/>
      <c r="P727" s="4"/>
      <c r="Q727" s="4"/>
      <c r="R727" s="4"/>
      <c r="S727" s="4"/>
      <c r="T727" s="4"/>
      <c r="U727" s="4"/>
      <c r="V727" s="4"/>
      <c r="W727" s="4"/>
      <c r="X727" s="4"/>
      <c r="Y727" s="4"/>
      <c r="Z727" s="4"/>
    </row>
    <row r="728" spans="1:26" ht="15.75" customHeight="1">
      <c r="A728" s="4"/>
      <c r="B728" s="4"/>
      <c r="C728" s="4"/>
      <c r="D728" s="4"/>
      <c r="E728" s="4"/>
      <c r="F728" s="4"/>
      <c r="G728" s="4"/>
      <c r="H728" s="1"/>
      <c r="I728" s="4"/>
      <c r="J728" s="4"/>
      <c r="K728" s="4"/>
      <c r="L728" s="4"/>
      <c r="M728" s="4"/>
      <c r="N728" s="4"/>
      <c r="O728" s="4"/>
      <c r="P728" s="4"/>
      <c r="Q728" s="4"/>
      <c r="R728" s="4"/>
      <c r="S728" s="4"/>
      <c r="T728" s="4"/>
      <c r="U728" s="4"/>
      <c r="V728" s="4"/>
      <c r="W728" s="4"/>
      <c r="X728" s="4"/>
      <c r="Y728" s="4"/>
      <c r="Z728" s="4"/>
    </row>
    <row r="729" spans="1:26" ht="15.75" customHeight="1">
      <c r="A729" s="4"/>
      <c r="B729" s="4"/>
      <c r="C729" s="4"/>
      <c r="D729" s="4"/>
      <c r="E729" s="4"/>
      <c r="F729" s="4"/>
      <c r="G729" s="4"/>
      <c r="H729" s="1"/>
      <c r="I729" s="4"/>
      <c r="J729" s="4"/>
      <c r="K729" s="4"/>
      <c r="L729" s="4"/>
      <c r="M729" s="4"/>
      <c r="N729" s="4"/>
      <c r="O729" s="4"/>
      <c r="P729" s="4"/>
      <c r="Q729" s="4"/>
      <c r="R729" s="4"/>
      <c r="S729" s="4"/>
      <c r="T729" s="4"/>
      <c r="U729" s="4"/>
      <c r="V729" s="4"/>
      <c r="W729" s="4"/>
      <c r="X729" s="4"/>
      <c r="Y729" s="4"/>
      <c r="Z729" s="4"/>
    </row>
    <row r="730" spans="1:26" ht="15.75" customHeight="1">
      <c r="A730" s="4"/>
      <c r="B730" s="4"/>
      <c r="C730" s="4"/>
      <c r="D730" s="4"/>
      <c r="E730" s="4"/>
      <c r="F730" s="4"/>
      <c r="G730" s="4"/>
      <c r="H730" s="1"/>
      <c r="I730" s="4"/>
      <c r="J730" s="4"/>
      <c r="K730" s="4"/>
      <c r="L730" s="4"/>
      <c r="M730" s="4"/>
      <c r="N730" s="4"/>
      <c r="O730" s="4"/>
      <c r="P730" s="4"/>
      <c r="Q730" s="4"/>
      <c r="R730" s="4"/>
      <c r="S730" s="4"/>
      <c r="T730" s="4"/>
      <c r="U730" s="4"/>
      <c r="V730" s="4"/>
      <c r="W730" s="4"/>
      <c r="X730" s="4"/>
      <c r="Y730" s="4"/>
      <c r="Z730" s="4"/>
    </row>
    <row r="731" spans="1:26" ht="15.75" customHeight="1">
      <c r="A731" s="4"/>
      <c r="B731" s="4"/>
      <c r="C731" s="4"/>
      <c r="D731" s="4"/>
      <c r="E731" s="4"/>
      <c r="F731" s="4"/>
      <c r="G731" s="4"/>
      <c r="H731" s="1"/>
      <c r="I731" s="4"/>
      <c r="J731" s="4"/>
      <c r="K731" s="4"/>
      <c r="L731" s="4"/>
      <c r="M731" s="4"/>
      <c r="N731" s="4"/>
      <c r="O731" s="4"/>
      <c r="P731" s="4"/>
      <c r="Q731" s="4"/>
      <c r="R731" s="4"/>
      <c r="S731" s="4"/>
      <c r="T731" s="4"/>
      <c r="U731" s="4"/>
      <c r="V731" s="4"/>
      <c r="W731" s="4"/>
      <c r="X731" s="4"/>
      <c r="Y731" s="4"/>
      <c r="Z731" s="4"/>
    </row>
    <row r="732" spans="1:26" ht="15.75" customHeight="1">
      <c r="A732" s="4"/>
      <c r="B732" s="4"/>
      <c r="C732" s="4"/>
      <c r="D732" s="4"/>
      <c r="E732" s="4"/>
      <c r="F732" s="4"/>
      <c r="G732" s="4"/>
      <c r="H732" s="1"/>
      <c r="I732" s="4"/>
      <c r="J732" s="4"/>
      <c r="K732" s="4"/>
      <c r="L732" s="4"/>
      <c r="M732" s="4"/>
      <c r="N732" s="4"/>
      <c r="O732" s="4"/>
      <c r="P732" s="4"/>
      <c r="Q732" s="4"/>
      <c r="R732" s="4"/>
      <c r="S732" s="4"/>
      <c r="T732" s="4"/>
      <c r="U732" s="4"/>
      <c r="V732" s="4"/>
      <c r="W732" s="4"/>
      <c r="X732" s="4"/>
      <c r="Y732" s="4"/>
      <c r="Z732" s="4"/>
    </row>
    <row r="733" spans="1:26" ht="15.75" customHeight="1">
      <c r="A733" s="4"/>
      <c r="B733" s="4"/>
      <c r="C733" s="4"/>
      <c r="D733" s="4"/>
      <c r="E733" s="4"/>
      <c r="F733" s="4"/>
      <c r="G733" s="4"/>
      <c r="H733" s="1"/>
      <c r="I733" s="4"/>
      <c r="J733" s="4"/>
      <c r="K733" s="4"/>
      <c r="L733" s="4"/>
      <c r="M733" s="4"/>
      <c r="N733" s="4"/>
      <c r="O733" s="4"/>
      <c r="P733" s="4"/>
      <c r="Q733" s="4"/>
      <c r="R733" s="4"/>
      <c r="S733" s="4"/>
      <c r="T733" s="4"/>
      <c r="U733" s="4"/>
      <c r="V733" s="4"/>
      <c r="W733" s="4"/>
      <c r="X733" s="4"/>
      <c r="Y733" s="4"/>
      <c r="Z733" s="4"/>
    </row>
    <row r="734" spans="1:26" ht="15.75" customHeight="1">
      <c r="A734" s="4"/>
      <c r="B734" s="4"/>
      <c r="C734" s="4"/>
      <c r="D734" s="4"/>
      <c r="E734" s="4"/>
      <c r="F734" s="4"/>
      <c r="G734" s="4"/>
      <c r="H734" s="1"/>
      <c r="I734" s="4"/>
      <c r="J734" s="4"/>
      <c r="K734" s="4"/>
      <c r="L734" s="4"/>
      <c r="M734" s="4"/>
      <c r="N734" s="4"/>
      <c r="O734" s="4"/>
      <c r="P734" s="4"/>
      <c r="Q734" s="4"/>
      <c r="R734" s="4"/>
      <c r="S734" s="4"/>
      <c r="T734" s="4"/>
      <c r="U734" s="4"/>
      <c r="V734" s="4"/>
      <c r="W734" s="4"/>
      <c r="X734" s="4"/>
      <c r="Y734" s="4"/>
      <c r="Z734" s="4"/>
    </row>
    <row r="735" spans="1:26" ht="15.75" customHeight="1">
      <c r="A735" s="4"/>
      <c r="B735" s="4"/>
      <c r="C735" s="4"/>
      <c r="D735" s="4"/>
      <c r="E735" s="4"/>
      <c r="F735" s="4"/>
      <c r="G735" s="4"/>
      <c r="H735" s="1"/>
      <c r="I735" s="4"/>
      <c r="J735" s="4"/>
      <c r="K735" s="4"/>
      <c r="L735" s="4"/>
      <c r="M735" s="4"/>
      <c r="N735" s="4"/>
      <c r="O735" s="4"/>
      <c r="P735" s="4"/>
      <c r="Q735" s="4"/>
      <c r="R735" s="4"/>
      <c r="S735" s="4"/>
      <c r="T735" s="4"/>
      <c r="U735" s="4"/>
      <c r="V735" s="4"/>
      <c r="W735" s="4"/>
      <c r="X735" s="4"/>
      <c r="Y735" s="4"/>
      <c r="Z735" s="4"/>
    </row>
    <row r="736" spans="1:26" ht="15.75" customHeight="1">
      <c r="A736" s="4"/>
      <c r="B736" s="4"/>
      <c r="C736" s="4"/>
      <c r="D736" s="4"/>
      <c r="E736" s="4"/>
      <c r="F736" s="4"/>
      <c r="G736" s="4"/>
      <c r="H736" s="1"/>
      <c r="I736" s="4"/>
      <c r="J736" s="4"/>
      <c r="K736" s="4"/>
      <c r="L736" s="4"/>
      <c r="M736" s="4"/>
      <c r="N736" s="4"/>
      <c r="O736" s="4"/>
      <c r="P736" s="4"/>
      <c r="Q736" s="4"/>
      <c r="R736" s="4"/>
      <c r="S736" s="4"/>
      <c r="T736" s="4"/>
      <c r="U736" s="4"/>
      <c r="V736" s="4"/>
      <c r="W736" s="4"/>
      <c r="X736" s="4"/>
      <c r="Y736" s="4"/>
      <c r="Z736" s="4"/>
    </row>
    <row r="737" spans="1:26" ht="15.75" customHeight="1">
      <c r="A737" s="4"/>
      <c r="B737" s="4"/>
      <c r="C737" s="4"/>
      <c r="D737" s="4"/>
      <c r="E737" s="4"/>
      <c r="F737" s="4"/>
      <c r="G737" s="4"/>
      <c r="H737" s="1"/>
      <c r="I737" s="4"/>
      <c r="J737" s="4"/>
      <c r="K737" s="4"/>
      <c r="L737" s="4"/>
      <c r="M737" s="4"/>
      <c r="N737" s="4"/>
      <c r="O737" s="4"/>
      <c r="P737" s="4"/>
      <c r="Q737" s="4"/>
      <c r="R737" s="4"/>
      <c r="S737" s="4"/>
      <c r="T737" s="4"/>
      <c r="U737" s="4"/>
      <c r="V737" s="4"/>
      <c r="W737" s="4"/>
      <c r="X737" s="4"/>
      <c r="Y737" s="4"/>
      <c r="Z737" s="4"/>
    </row>
    <row r="738" spans="1:26" ht="15.75" customHeight="1">
      <c r="A738" s="4"/>
      <c r="B738" s="4"/>
      <c r="C738" s="4"/>
      <c r="D738" s="4"/>
      <c r="E738" s="4"/>
      <c r="F738" s="4"/>
      <c r="G738" s="4"/>
      <c r="H738" s="1"/>
      <c r="I738" s="4"/>
      <c r="J738" s="4"/>
      <c r="K738" s="4"/>
      <c r="L738" s="4"/>
      <c r="M738" s="4"/>
      <c r="N738" s="4"/>
      <c r="O738" s="4"/>
      <c r="P738" s="4"/>
      <c r="Q738" s="4"/>
      <c r="R738" s="4"/>
      <c r="S738" s="4"/>
      <c r="T738" s="4"/>
      <c r="U738" s="4"/>
      <c r="V738" s="4"/>
      <c r="W738" s="4"/>
      <c r="X738" s="4"/>
      <c r="Y738" s="4"/>
      <c r="Z738" s="4"/>
    </row>
    <row r="739" spans="1:26" ht="15.75" customHeight="1">
      <c r="A739" s="4"/>
      <c r="B739" s="4"/>
      <c r="C739" s="4"/>
      <c r="D739" s="4"/>
      <c r="E739" s="4"/>
      <c r="F739" s="4"/>
      <c r="G739" s="4"/>
      <c r="H739" s="1"/>
      <c r="I739" s="4"/>
      <c r="J739" s="4"/>
      <c r="K739" s="4"/>
      <c r="L739" s="4"/>
      <c r="M739" s="4"/>
      <c r="N739" s="4"/>
      <c r="O739" s="4"/>
      <c r="P739" s="4"/>
      <c r="Q739" s="4"/>
      <c r="R739" s="4"/>
      <c r="S739" s="4"/>
      <c r="T739" s="4"/>
      <c r="U739" s="4"/>
      <c r="V739" s="4"/>
      <c r="W739" s="4"/>
      <c r="X739" s="4"/>
      <c r="Y739" s="4"/>
      <c r="Z739" s="4"/>
    </row>
    <row r="740" spans="1:26" ht="15.75" customHeight="1">
      <c r="A740" s="4"/>
      <c r="B740" s="4"/>
      <c r="C740" s="4"/>
      <c r="D740" s="4"/>
      <c r="E740" s="4"/>
      <c r="F740" s="4"/>
      <c r="G740" s="4"/>
      <c r="H740" s="1"/>
      <c r="I740" s="4"/>
      <c r="J740" s="4"/>
      <c r="K740" s="4"/>
      <c r="L740" s="4"/>
      <c r="M740" s="4"/>
      <c r="N740" s="4"/>
      <c r="O740" s="4"/>
      <c r="P740" s="4"/>
      <c r="Q740" s="4"/>
      <c r="R740" s="4"/>
      <c r="S740" s="4"/>
      <c r="T740" s="4"/>
      <c r="U740" s="4"/>
      <c r="V740" s="4"/>
      <c r="W740" s="4"/>
      <c r="X740" s="4"/>
      <c r="Y740" s="4"/>
      <c r="Z740" s="4"/>
    </row>
    <row r="741" spans="1:26" ht="15.75" customHeight="1">
      <c r="A741" s="4"/>
      <c r="B741" s="4"/>
      <c r="C741" s="4"/>
      <c r="D741" s="4"/>
      <c r="E741" s="4"/>
      <c r="F741" s="4"/>
      <c r="G741" s="4"/>
      <c r="H741" s="1"/>
      <c r="I741" s="4"/>
      <c r="J741" s="4"/>
      <c r="K741" s="4"/>
      <c r="L741" s="4"/>
      <c r="M741" s="4"/>
      <c r="N741" s="4"/>
      <c r="O741" s="4"/>
      <c r="P741" s="4"/>
      <c r="Q741" s="4"/>
      <c r="R741" s="4"/>
      <c r="S741" s="4"/>
      <c r="T741" s="4"/>
      <c r="U741" s="4"/>
      <c r="V741" s="4"/>
      <c r="W741" s="4"/>
      <c r="X741" s="4"/>
      <c r="Y741" s="4"/>
      <c r="Z741" s="4"/>
    </row>
    <row r="742" spans="1:26" ht="15.75" customHeight="1">
      <c r="A742" s="4"/>
      <c r="B742" s="4"/>
      <c r="C742" s="4"/>
      <c r="D742" s="4"/>
      <c r="E742" s="4"/>
      <c r="F742" s="4"/>
      <c r="G742" s="4"/>
      <c r="H742" s="1"/>
      <c r="I742" s="4"/>
      <c r="J742" s="4"/>
      <c r="K742" s="4"/>
      <c r="L742" s="4"/>
      <c r="M742" s="4"/>
      <c r="N742" s="4"/>
      <c r="O742" s="4"/>
      <c r="P742" s="4"/>
      <c r="Q742" s="4"/>
      <c r="R742" s="4"/>
      <c r="S742" s="4"/>
      <c r="T742" s="4"/>
      <c r="U742" s="4"/>
      <c r="V742" s="4"/>
      <c r="W742" s="4"/>
      <c r="X742" s="4"/>
      <c r="Y742" s="4"/>
      <c r="Z742" s="4"/>
    </row>
    <row r="743" spans="1:26" ht="15.75" customHeight="1">
      <c r="A743" s="4"/>
      <c r="B743" s="4"/>
      <c r="C743" s="4"/>
      <c r="D743" s="4"/>
      <c r="E743" s="4"/>
      <c r="F743" s="4"/>
      <c r="G743" s="4"/>
      <c r="H743" s="1"/>
      <c r="I743" s="4"/>
      <c r="J743" s="4"/>
      <c r="K743" s="4"/>
      <c r="L743" s="4"/>
      <c r="M743" s="4"/>
      <c r="N743" s="4"/>
      <c r="O743" s="4"/>
      <c r="P743" s="4"/>
      <c r="Q743" s="4"/>
      <c r="R743" s="4"/>
      <c r="S743" s="4"/>
      <c r="T743" s="4"/>
      <c r="U743" s="4"/>
      <c r="V743" s="4"/>
      <c r="W743" s="4"/>
      <c r="X743" s="4"/>
      <c r="Y743" s="4"/>
      <c r="Z743" s="4"/>
    </row>
    <row r="744" spans="1:26" ht="15.75" customHeight="1">
      <c r="A744" s="4"/>
      <c r="B744" s="4"/>
      <c r="C744" s="4"/>
      <c r="D744" s="4"/>
      <c r="E744" s="4"/>
      <c r="F744" s="4"/>
      <c r="G744" s="4"/>
      <c r="H744" s="1"/>
      <c r="I744" s="4"/>
      <c r="J744" s="4"/>
      <c r="K744" s="4"/>
      <c r="L744" s="4"/>
      <c r="M744" s="4"/>
      <c r="N744" s="4"/>
      <c r="O744" s="4"/>
      <c r="P744" s="4"/>
      <c r="Q744" s="4"/>
      <c r="R744" s="4"/>
      <c r="S744" s="4"/>
      <c r="T744" s="4"/>
      <c r="U744" s="4"/>
      <c r="V744" s="4"/>
      <c r="W744" s="4"/>
      <c r="X744" s="4"/>
      <c r="Y744" s="4"/>
      <c r="Z744" s="4"/>
    </row>
    <row r="745" spans="1:26" ht="15.75" customHeight="1">
      <c r="A745" s="4"/>
      <c r="B745" s="4"/>
      <c r="C745" s="4"/>
      <c r="D745" s="4"/>
      <c r="E745" s="4"/>
      <c r="F745" s="4"/>
      <c r="G745" s="4"/>
      <c r="H745" s="1"/>
      <c r="I745" s="4"/>
      <c r="J745" s="4"/>
      <c r="K745" s="4"/>
      <c r="L745" s="4"/>
      <c r="M745" s="4"/>
      <c r="N745" s="4"/>
      <c r="O745" s="4"/>
      <c r="P745" s="4"/>
      <c r="Q745" s="4"/>
      <c r="R745" s="4"/>
      <c r="S745" s="4"/>
      <c r="T745" s="4"/>
      <c r="U745" s="4"/>
      <c r="V745" s="4"/>
      <c r="W745" s="4"/>
      <c r="X745" s="4"/>
      <c r="Y745" s="4"/>
      <c r="Z745" s="4"/>
    </row>
    <row r="746" spans="1:26" ht="15.75" customHeight="1">
      <c r="A746" s="4"/>
      <c r="B746" s="4"/>
      <c r="C746" s="4"/>
      <c r="D746" s="4"/>
      <c r="E746" s="4"/>
      <c r="F746" s="4"/>
      <c r="G746" s="4"/>
      <c r="H746" s="1"/>
      <c r="I746" s="4"/>
      <c r="J746" s="4"/>
      <c r="K746" s="4"/>
      <c r="L746" s="4"/>
      <c r="M746" s="4"/>
      <c r="N746" s="4"/>
      <c r="O746" s="4"/>
      <c r="P746" s="4"/>
      <c r="Q746" s="4"/>
      <c r="R746" s="4"/>
      <c r="S746" s="4"/>
      <c r="T746" s="4"/>
      <c r="U746" s="4"/>
      <c r="V746" s="4"/>
      <c r="W746" s="4"/>
      <c r="X746" s="4"/>
      <c r="Y746" s="4"/>
      <c r="Z746" s="4"/>
    </row>
    <row r="747" spans="1:26" ht="15.75" customHeight="1">
      <c r="A747" s="4"/>
      <c r="B747" s="4"/>
      <c r="C747" s="4"/>
      <c r="D747" s="4"/>
      <c r="E747" s="4"/>
      <c r="F747" s="4"/>
      <c r="G747" s="4"/>
      <c r="H747" s="1"/>
      <c r="I747" s="4"/>
      <c r="J747" s="4"/>
      <c r="K747" s="4"/>
      <c r="L747" s="4"/>
      <c r="M747" s="4"/>
      <c r="N747" s="4"/>
      <c r="O747" s="4"/>
      <c r="P747" s="4"/>
      <c r="Q747" s="4"/>
      <c r="R747" s="4"/>
      <c r="S747" s="4"/>
      <c r="T747" s="4"/>
      <c r="U747" s="4"/>
      <c r="V747" s="4"/>
      <c r="W747" s="4"/>
      <c r="X747" s="4"/>
      <c r="Y747" s="4"/>
      <c r="Z747" s="4"/>
    </row>
    <row r="748" spans="1:26" ht="15.75" customHeight="1">
      <c r="A748" s="4"/>
      <c r="B748" s="4"/>
      <c r="C748" s="4"/>
      <c r="D748" s="4"/>
      <c r="E748" s="4"/>
      <c r="F748" s="4"/>
      <c r="G748" s="4"/>
      <c r="H748" s="1"/>
      <c r="I748" s="4"/>
      <c r="J748" s="4"/>
      <c r="K748" s="4"/>
      <c r="L748" s="4"/>
      <c r="M748" s="4"/>
      <c r="N748" s="4"/>
      <c r="O748" s="4"/>
      <c r="P748" s="4"/>
      <c r="Q748" s="4"/>
      <c r="R748" s="4"/>
      <c r="S748" s="4"/>
      <c r="T748" s="4"/>
      <c r="U748" s="4"/>
      <c r="V748" s="4"/>
      <c r="W748" s="4"/>
      <c r="X748" s="4"/>
      <c r="Y748" s="4"/>
      <c r="Z748" s="4"/>
    </row>
    <row r="749" spans="1:26" ht="15.75" customHeight="1">
      <c r="A749" s="4"/>
      <c r="B749" s="4"/>
      <c r="C749" s="4"/>
      <c r="D749" s="4"/>
      <c r="E749" s="4"/>
      <c r="F749" s="4"/>
      <c r="G749" s="4"/>
      <c r="H749" s="1"/>
      <c r="I749" s="4"/>
      <c r="J749" s="4"/>
      <c r="K749" s="4"/>
      <c r="L749" s="4"/>
      <c r="M749" s="4"/>
      <c r="N749" s="4"/>
      <c r="O749" s="4"/>
      <c r="P749" s="4"/>
      <c r="Q749" s="4"/>
      <c r="R749" s="4"/>
      <c r="S749" s="4"/>
      <c r="T749" s="4"/>
      <c r="U749" s="4"/>
      <c r="V749" s="4"/>
      <c r="W749" s="4"/>
      <c r="X749" s="4"/>
      <c r="Y749" s="4"/>
      <c r="Z749" s="4"/>
    </row>
    <row r="750" spans="1:26" ht="15.75" customHeight="1">
      <c r="A750" s="4"/>
      <c r="B750" s="4"/>
      <c r="C750" s="4"/>
      <c r="D750" s="4"/>
      <c r="E750" s="4"/>
      <c r="F750" s="4"/>
      <c r="G750" s="4"/>
      <c r="H750" s="1"/>
      <c r="I750" s="4"/>
      <c r="J750" s="4"/>
      <c r="K750" s="4"/>
      <c r="L750" s="4"/>
      <c r="M750" s="4"/>
      <c r="N750" s="4"/>
      <c r="O750" s="4"/>
      <c r="P750" s="4"/>
      <c r="Q750" s="4"/>
      <c r="R750" s="4"/>
      <c r="S750" s="4"/>
      <c r="T750" s="4"/>
      <c r="U750" s="4"/>
      <c r="V750" s="4"/>
      <c r="W750" s="4"/>
      <c r="X750" s="4"/>
      <c r="Y750" s="4"/>
      <c r="Z750" s="4"/>
    </row>
    <row r="751" spans="1:26" ht="15.75" customHeight="1">
      <c r="A751" s="4"/>
      <c r="B751" s="4"/>
      <c r="C751" s="4"/>
      <c r="D751" s="4"/>
      <c r="E751" s="4"/>
      <c r="F751" s="4"/>
      <c r="G751" s="4"/>
      <c r="H751" s="1"/>
      <c r="I751" s="4"/>
      <c r="J751" s="4"/>
      <c r="K751" s="4"/>
      <c r="L751" s="4"/>
      <c r="M751" s="4"/>
      <c r="N751" s="4"/>
      <c r="O751" s="4"/>
      <c r="P751" s="4"/>
      <c r="Q751" s="4"/>
      <c r="R751" s="4"/>
      <c r="S751" s="4"/>
      <c r="T751" s="4"/>
      <c r="U751" s="4"/>
      <c r="V751" s="4"/>
      <c r="W751" s="4"/>
      <c r="X751" s="4"/>
      <c r="Y751" s="4"/>
      <c r="Z751" s="4"/>
    </row>
    <row r="752" spans="1:26" ht="15.75" customHeight="1">
      <c r="A752" s="4"/>
      <c r="B752" s="4"/>
      <c r="C752" s="4"/>
      <c r="D752" s="4"/>
      <c r="E752" s="4"/>
      <c r="F752" s="4"/>
      <c r="G752" s="4"/>
      <c r="H752" s="1"/>
      <c r="I752" s="4"/>
      <c r="J752" s="4"/>
      <c r="K752" s="4"/>
      <c r="L752" s="4"/>
      <c r="M752" s="4"/>
      <c r="N752" s="4"/>
      <c r="O752" s="4"/>
      <c r="P752" s="4"/>
      <c r="Q752" s="4"/>
      <c r="R752" s="4"/>
      <c r="S752" s="4"/>
      <c r="T752" s="4"/>
      <c r="U752" s="4"/>
      <c r="V752" s="4"/>
      <c r="W752" s="4"/>
      <c r="X752" s="4"/>
      <c r="Y752" s="4"/>
      <c r="Z752" s="4"/>
    </row>
    <row r="753" spans="1:26" ht="15.75" customHeight="1">
      <c r="A753" s="4"/>
      <c r="B753" s="4"/>
      <c r="C753" s="4"/>
      <c r="D753" s="4"/>
      <c r="E753" s="4"/>
      <c r="F753" s="4"/>
      <c r="G753" s="4"/>
      <c r="H753" s="1"/>
      <c r="I753" s="4"/>
      <c r="J753" s="4"/>
      <c r="K753" s="4"/>
      <c r="L753" s="4"/>
      <c r="M753" s="4"/>
      <c r="N753" s="4"/>
      <c r="O753" s="4"/>
      <c r="P753" s="4"/>
      <c r="Q753" s="4"/>
      <c r="R753" s="4"/>
      <c r="S753" s="4"/>
      <c r="T753" s="4"/>
      <c r="U753" s="4"/>
      <c r="V753" s="4"/>
      <c r="W753" s="4"/>
      <c r="X753" s="4"/>
      <c r="Y753" s="4"/>
      <c r="Z753" s="4"/>
    </row>
    <row r="754" spans="1:26" ht="15.75" customHeight="1">
      <c r="A754" s="4"/>
      <c r="B754" s="4"/>
      <c r="C754" s="4"/>
      <c r="D754" s="4"/>
      <c r="E754" s="4"/>
      <c r="F754" s="4"/>
      <c r="G754" s="4"/>
      <c r="H754" s="1"/>
      <c r="I754" s="4"/>
      <c r="J754" s="4"/>
      <c r="K754" s="4"/>
      <c r="L754" s="4"/>
      <c r="M754" s="4"/>
      <c r="N754" s="4"/>
      <c r="O754" s="4"/>
      <c r="P754" s="4"/>
      <c r="Q754" s="4"/>
      <c r="R754" s="4"/>
      <c r="S754" s="4"/>
      <c r="T754" s="4"/>
      <c r="U754" s="4"/>
      <c r="V754" s="4"/>
      <c r="W754" s="4"/>
      <c r="X754" s="4"/>
      <c r="Y754" s="4"/>
      <c r="Z754" s="4"/>
    </row>
    <row r="755" spans="1:26" ht="15.75" customHeight="1">
      <c r="A755" s="4"/>
      <c r="B755" s="4"/>
      <c r="C755" s="4"/>
      <c r="D755" s="4"/>
      <c r="E755" s="4"/>
      <c r="F755" s="4"/>
      <c r="G755" s="4"/>
      <c r="H755" s="1"/>
      <c r="I755" s="4"/>
      <c r="J755" s="4"/>
      <c r="K755" s="4"/>
      <c r="L755" s="4"/>
      <c r="M755" s="4"/>
      <c r="N755" s="4"/>
      <c r="O755" s="4"/>
      <c r="P755" s="4"/>
      <c r="Q755" s="4"/>
      <c r="R755" s="4"/>
      <c r="S755" s="4"/>
      <c r="T755" s="4"/>
      <c r="U755" s="4"/>
      <c r="V755" s="4"/>
      <c r="W755" s="4"/>
      <c r="X755" s="4"/>
      <c r="Y755" s="4"/>
      <c r="Z755" s="4"/>
    </row>
    <row r="756" spans="1:26" ht="15.75" customHeight="1">
      <c r="A756" s="4"/>
      <c r="B756" s="4"/>
      <c r="C756" s="4"/>
      <c r="D756" s="4"/>
      <c r="E756" s="4"/>
      <c r="F756" s="4"/>
      <c r="G756" s="4"/>
      <c r="H756" s="1"/>
      <c r="I756" s="4"/>
      <c r="J756" s="4"/>
      <c r="K756" s="4"/>
      <c r="L756" s="4"/>
      <c r="M756" s="4"/>
      <c r="N756" s="4"/>
      <c r="O756" s="4"/>
      <c r="P756" s="4"/>
      <c r="Q756" s="4"/>
      <c r="R756" s="4"/>
      <c r="S756" s="4"/>
      <c r="T756" s="4"/>
      <c r="U756" s="4"/>
      <c r="V756" s="4"/>
      <c r="W756" s="4"/>
      <c r="X756" s="4"/>
      <c r="Y756" s="4"/>
      <c r="Z756" s="4"/>
    </row>
    <row r="757" spans="1:26" ht="15.75" customHeight="1">
      <c r="A757" s="4"/>
      <c r="B757" s="4"/>
      <c r="C757" s="4"/>
      <c r="D757" s="4"/>
      <c r="E757" s="4"/>
      <c r="F757" s="4"/>
      <c r="G757" s="4"/>
      <c r="H757" s="1"/>
      <c r="I757" s="4"/>
      <c r="J757" s="4"/>
      <c r="K757" s="4"/>
      <c r="L757" s="4"/>
      <c r="M757" s="4"/>
      <c r="N757" s="4"/>
      <c r="O757" s="4"/>
      <c r="P757" s="4"/>
      <c r="Q757" s="4"/>
      <c r="R757" s="4"/>
      <c r="S757" s="4"/>
      <c r="T757" s="4"/>
      <c r="U757" s="4"/>
      <c r="V757" s="4"/>
      <c r="W757" s="4"/>
      <c r="X757" s="4"/>
      <c r="Y757" s="4"/>
      <c r="Z757" s="4"/>
    </row>
    <row r="758" spans="1:26" ht="15.75" customHeight="1">
      <c r="A758" s="4"/>
      <c r="B758" s="4"/>
      <c r="C758" s="4"/>
      <c r="D758" s="4"/>
      <c r="E758" s="4"/>
      <c r="F758" s="4"/>
      <c r="G758" s="4"/>
      <c r="H758" s="1"/>
      <c r="I758" s="4"/>
      <c r="J758" s="4"/>
      <c r="K758" s="4"/>
      <c r="L758" s="4"/>
      <c r="M758" s="4"/>
      <c r="N758" s="4"/>
      <c r="O758" s="4"/>
      <c r="P758" s="4"/>
      <c r="Q758" s="4"/>
      <c r="R758" s="4"/>
      <c r="S758" s="4"/>
      <c r="T758" s="4"/>
      <c r="U758" s="4"/>
      <c r="V758" s="4"/>
      <c r="W758" s="4"/>
      <c r="X758" s="4"/>
      <c r="Y758" s="4"/>
      <c r="Z758" s="4"/>
    </row>
    <row r="759" spans="1:26" ht="15.75" customHeight="1">
      <c r="A759" s="4"/>
      <c r="B759" s="4"/>
      <c r="C759" s="4"/>
      <c r="D759" s="4"/>
      <c r="E759" s="4"/>
      <c r="F759" s="4"/>
      <c r="G759" s="4"/>
      <c r="H759" s="1"/>
      <c r="I759" s="4"/>
      <c r="J759" s="4"/>
      <c r="K759" s="4"/>
      <c r="L759" s="4"/>
      <c r="M759" s="4"/>
      <c r="N759" s="4"/>
      <c r="O759" s="4"/>
      <c r="P759" s="4"/>
      <c r="Q759" s="4"/>
      <c r="R759" s="4"/>
      <c r="S759" s="4"/>
      <c r="T759" s="4"/>
      <c r="U759" s="4"/>
      <c r="V759" s="4"/>
      <c r="W759" s="4"/>
      <c r="X759" s="4"/>
      <c r="Y759" s="4"/>
      <c r="Z759" s="4"/>
    </row>
    <row r="760" spans="1:26" ht="15.75" customHeight="1">
      <c r="A760" s="4"/>
      <c r="B760" s="4"/>
      <c r="C760" s="4"/>
      <c r="D760" s="4"/>
      <c r="E760" s="4"/>
      <c r="F760" s="4"/>
      <c r="G760" s="4"/>
      <c r="H760" s="1"/>
      <c r="I760" s="4"/>
      <c r="J760" s="4"/>
      <c r="K760" s="4"/>
      <c r="L760" s="4"/>
      <c r="M760" s="4"/>
      <c r="N760" s="4"/>
      <c r="O760" s="4"/>
      <c r="P760" s="4"/>
      <c r="Q760" s="4"/>
      <c r="R760" s="4"/>
      <c r="S760" s="4"/>
      <c r="T760" s="4"/>
      <c r="U760" s="4"/>
      <c r="V760" s="4"/>
      <c r="W760" s="4"/>
      <c r="X760" s="4"/>
      <c r="Y760" s="4"/>
      <c r="Z760" s="4"/>
    </row>
    <row r="761" spans="1:26" ht="15.75" customHeight="1">
      <c r="A761" s="4"/>
      <c r="B761" s="4"/>
      <c r="C761" s="4"/>
      <c r="D761" s="4"/>
      <c r="E761" s="4"/>
      <c r="F761" s="4"/>
      <c r="G761" s="4"/>
      <c r="H761" s="1"/>
      <c r="I761" s="4"/>
      <c r="J761" s="4"/>
      <c r="K761" s="4"/>
      <c r="L761" s="4"/>
      <c r="M761" s="4"/>
      <c r="N761" s="4"/>
      <c r="O761" s="4"/>
      <c r="P761" s="4"/>
      <c r="Q761" s="4"/>
      <c r="R761" s="4"/>
      <c r="S761" s="4"/>
      <c r="T761" s="4"/>
      <c r="U761" s="4"/>
      <c r="V761" s="4"/>
      <c r="W761" s="4"/>
      <c r="X761" s="4"/>
      <c r="Y761" s="4"/>
      <c r="Z761" s="4"/>
    </row>
    <row r="762" spans="1:26" ht="15.75" customHeight="1">
      <c r="A762" s="4"/>
      <c r="B762" s="4"/>
      <c r="C762" s="4"/>
      <c r="D762" s="4"/>
      <c r="E762" s="4"/>
      <c r="F762" s="4"/>
      <c r="G762" s="4"/>
      <c r="H762" s="1"/>
      <c r="I762" s="4"/>
      <c r="J762" s="4"/>
      <c r="K762" s="4"/>
      <c r="L762" s="4"/>
      <c r="M762" s="4"/>
      <c r="N762" s="4"/>
      <c r="O762" s="4"/>
      <c r="P762" s="4"/>
      <c r="Q762" s="4"/>
      <c r="R762" s="4"/>
      <c r="S762" s="4"/>
      <c r="T762" s="4"/>
      <c r="U762" s="4"/>
      <c r="V762" s="4"/>
      <c r="W762" s="4"/>
      <c r="X762" s="4"/>
      <c r="Y762" s="4"/>
      <c r="Z762" s="4"/>
    </row>
    <row r="763" spans="1:26" ht="15.75" customHeight="1">
      <c r="A763" s="4"/>
      <c r="B763" s="4"/>
      <c r="C763" s="4"/>
      <c r="D763" s="4"/>
      <c r="E763" s="4"/>
      <c r="F763" s="4"/>
      <c r="G763" s="4"/>
      <c r="H763" s="1"/>
      <c r="I763" s="4"/>
      <c r="J763" s="4"/>
      <c r="K763" s="4"/>
      <c r="L763" s="4"/>
      <c r="M763" s="4"/>
      <c r="N763" s="4"/>
      <c r="O763" s="4"/>
      <c r="P763" s="4"/>
      <c r="Q763" s="4"/>
      <c r="R763" s="4"/>
      <c r="S763" s="4"/>
      <c r="T763" s="4"/>
      <c r="U763" s="4"/>
      <c r="V763" s="4"/>
      <c r="W763" s="4"/>
      <c r="X763" s="4"/>
      <c r="Y763" s="4"/>
      <c r="Z763" s="4"/>
    </row>
    <row r="764" spans="1:26" ht="15.75" customHeight="1">
      <c r="A764" s="4"/>
      <c r="B764" s="4"/>
      <c r="C764" s="4"/>
      <c r="D764" s="4"/>
      <c r="E764" s="4"/>
      <c r="F764" s="4"/>
      <c r="G764" s="4"/>
      <c r="H764" s="1"/>
      <c r="I764" s="4"/>
      <c r="J764" s="4"/>
      <c r="K764" s="4"/>
      <c r="L764" s="4"/>
      <c r="M764" s="4"/>
      <c r="N764" s="4"/>
      <c r="O764" s="4"/>
      <c r="P764" s="4"/>
      <c r="Q764" s="4"/>
      <c r="R764" s="4"/>
      <c r="S764" s="4"/>
      <c r="T764" s="4"/>
      <c r="U764" s="4"/>
      <c r="V764" s="4"/>
      <c r="W764" s="4"/>
      <c r="X764" s="4"/>
      <c r="Y764" s="4"/>
      <c r="Z764" s="4"/>
    </row>
    <row r="765" spans="1:26" ht="15.75" customHeight="1">
      <c r="A765" s="4"/>
      <c r="B765" s="4"/>
      <c r="C765" s="4"/>
      <c r="D765" s="4"/>
      <c r="E765" s="4"/>
      <c r="F765" s="4"/>
      <c r="G765" s="4"/>
      <c r="H765" s="1"/>
      <c r="I765" s="4"/>
      <c r="J765" s="4"/>
      <c r="K765" s="4"/>
      <c r="L765" s="4"/>
      <c r="M765" s="4"/>
      <c r="N765" s="4"/>
      <c r="O765" s="4"/>
      <c r="P765" s="4"/>
      <c r="Q765" s="4"/>
      <c r="R765" s="4"/>
      <c r="S765" s="4"/>
      <c r="T765" s="4"/>
      <c r="U765" s="4"/>
      <c r="V765" s="4"/>
      <c r="W765" s="4"/>
      <c r="X765" s="4"/>
      <c r="Y765" s="4"/>
      <c r="Z765" s="4"/>
    </row>
    <row r="766" spans="1:26" ht="15.75" customHeight="1">
      <c r="A766" s="4"/>
      <c r="B766" s="4"/>
      <c r="C766" s="4"/>
      <c r="D766" s="4"/>
      <c r="E766" s="4"/>
      <c r="F766" s="4"/>
      <c r="G766" s="4"/>
      <c r="H766" s="1"/>
      <c r="I766" s="4"/>
      <c r="J766" s="4"/>
      <c r="K766" s="4"/>
      <c r="L766" s="4"/>
      <c r="M766" s="4"/>
      <c r="N766" s="4"/>
      <c r="O766" s="4"/>
      <c r="P766" s="4"/>
      <c r="Q766" s="4"/>
      <c r="R766" s="4"/>
      <c r="S766" s="4"/>
      <c r="T766" s="4"/>
      <c r="U766" s="4"/>
      <c r="V766" s="4"/>
      <c r="W766" s="4"/>
      <c r="X766" s="4"/>
      <c r="Y766" s="4"/>
      <c r="Z766" s="4"/>
    </row>
    <row r="767" spans="1:26" ht="15.75" customHeight="1">
      <c r="A767" s="4"/>
      <c r="B767" s="4"/>
      <c r="C767" s="4"/>
      <c r="D767" s="4"/>
      <c r="E767" s="4"/>
      <c r="F767" s="4"/>
      <c r="G767" s="4"/>
      <c r="H767" s="1"/>
      <c r="I767" s="4"/>
      <c r="J767" s="4"/>
      <c r="K767" s="4"/>
      <c r="L767" s="4"/>
      <c r="M767" s="4"/>
      <c r="N767" s="4"/>
      <c r="O767" s="4"/>
      <c r="P767" s="4"/>
      <c r="Q767" s="4"/>
      <c r="R767" s="4"/>
      <c r="S767" s="4"/>
      <c r="T767" s="4"/>
      <c r="U767" s="4"/>
      <c r="V767" s="4"/>
      <c r="W767" s="4"/>
      <c r="X767" s="4"/>
      <c r="Y767" s="4"/>
      <c r="Z767" s="4"/>
    </row>
    <row r="768" spans="1:26" ht="15.75" customHeight="1">
      <c r="A768" s="4"/>
      <c r="B768" s="4"/>
      <c r="C768" s="4"/>
      <c r="D768" s="4"/>
      <c r="E768" s="4"/>
      <c r="F768" s="4"/>
      <c r="G768" s="4"/>
      <c r="H768" s="1"/>
      <c r="I768" s="4"/>
      <c r="J768" s="4"/>
      <c r="K768" s="4"/>
      <c r="L768" s="4"/>
      <c r="M768" s="4"/>
      <c r="N768" s="4"/>
      <c r="O768" s="4"/>
      <c r="P768" s="4"/>
      <c r="Q768" s="4"/>
      <c r="R768" s="4"/>
      <c r="S768" s="4"/>
      <c r="T768" s="4"/>
      <c r="U768" s="4"/>
      <c r="V768" s="4"/>
      <c r="W768" s="4"/>
      <c r="X768" s="4"/>
      <c r="Y768" s="4"/>
      <c r="Z768" s="4"/>
    </row>
    <row r="769" spans="1:26" ht="15.75" customHeight="1">
      <c r="A769" s="4"/>
      <c r="B769" s="4"/>
      <c r="C769" s="4"/>
      <c r="D769" s="4"/>
      <c r="E769" s="4"/>
      <c r="F769" s="4"/>
      <c r="G769" s="4"/>
      <c r="H769" s="1"/>
      <c r="I769" s="4"/>
      <c r="J769" s="4"/>
      <c r="K769" s="4"/>
      <c r="L769" s="4"/>
      <c r="M769" s="4"/>
      <c r="N769" s="4"/>
      <c r="O769" s="4"/>
      <c r="P769" s="4"/>
      <c r="Q769" s="4"/>
      <c r="R769" s="4"/>
      <c r="S769" s="4"/>
      <c r="T769" s="4"/>
      <c r="U769" s="4"/>
      <c r="V769" s="4"/>
      <c r="W769" s="4"/>
      <c r="X769" s="4"/>
      <c r="Y769" s="4"/>
      <c r="Z769" s="4"/>
    </row>
    <row r="770" spans="1:26" ht="15.75" customHeight="1">
      <c r="A770" s="4"/>
      <c r="B770" s="4"/>
      <c r="C770" s="4"/>
      <c r="D770" s="4"/>
      <c r="E770" s="4"/>
      <c r="F770" s="4"/>
      <c r="G770" s="4"/>
      <c r="H770" s="1"/>
      <c r="I770" s="4"/>
      <c r="J770" s="4"/>
      <c r="K770" s="4"/>
      <c r="L770" s="4"/>
      <c r="M770" s="4"/>
      <c r="N770" s="4"/>
      <c r="O770" s="4"/>
      <c r="P770" s="4"/>
      <c r="Q770" s="4"/>
      <c r="R770" s="4"/>
      <c r="S770" s="4"/>
      <c r="T770" s="4"/>
      <c r="U770" s="4"/>
      <c r="V770" s="4"/>
      <c r="W770" s="4"/>
      <c r="X770" s="4"/>
      <c r="Y770" s="4"/>
      <c r="Z770" s="4"/>
    </row>
    <row r="771" spans="1:26" ht="15.75" customHeight="1">
      <c r="A771" s="4"/>
      <c r="B771" s="4"/>
      <c r="C771" s="4"/>
      <c r="D771" s="4"/>
      <c r="E771" s="4"/>
      <c r="F771" s="4"/>
      <c r="G771" s="4"/>
      <c r="H771" s="1"/>
      <c r="I771" s="4"/>
      <c r="J771" s="4"/>
      <c r="K771" s="4"/>
      <c r="L771" s="4"/>
      <c r="M771" s="4"/>
      <c r="N771" s="4"/>
      <c r="O771" s="4"/>
      <c r="P771" s="4"/>
      <c r="Q771" s="4"/>
      <c r="R771" s="4"/>
      <c r="S771" s="4"/>
      <c r="T771" s="4"/>
      <c r="U771" s="4"/>
      <c r="V771" s="4"/>
      <c r="W771" s="4"/>
      <c r="X771" s="4"/>
      <c r="Y771" s="4"/>
      <c r="Z771" s="4"/>
    </row>
    <row r="772" spans="1:26" ht="15.75" customHeight="1">
      <c r="A772" s="4"/>
      <c r="B772" s="4"/>
      <c r="C772" s="4"/>
      <c r="D772" s="4"/>
      <c r="E772" s="4"/>
      <c r="F772" s="4"/>
      <c r="G772" s="4"/>
      <c r="H772" s="1"/>
      <c r="I772" s="4"/>
      <c r="J772" s="4"/>
      <c r="K772" s="4"/>
      <c r="L772" s="4"/>
      <c r="M772" s="4"/>
      <c r="N772" s="4"/>
      <c r="O772" s="4"/>
      <c r="P772" s="4"/>
      <c r="Q772" s="4"/>
      <c r="R772" s="4"/>
      <c r="S772" s="4"/>
      <c r="T772" s="4"/>
      <c r="U772" s="4"/>
      <c r="V772" s="4"/>
      <c r="W772" s="4"/>
      <c r="X772" s="4"/>
      <c r="Y772" s="4"/>
      <c r="Z772" s="4"/>
    </row>
    <row r="773" spans="1:26" ht="15.75" customHeight="1">
      <c r="A773" s="4"/>
      <c r="B773" s="4"/>
      <c r="C773" s="4"/>
      <c r="D773" s="4"/>
      <c r="E773" s="4"/>
      <c r="F773" s="4"/>
      <c r="G773" s="4"/>
      <c r="H773" s="1"/>
      <c r="I773" s="4"/>
      <c r="J773" s="4"/>
      <c r="K773" s="4"/>
      <c r="L773" s="4"/>
      <c r="M773" s="4"/>
      <c r="N773" s="4"/>
      <c r="O773" s="4"/>
      <c r="P773" s="4"/>
      <c r="Q773" s="4"/>
      <c r="R773" s="4"/>
      <c r="S773" s="4"/>
      <c r="T773" s="4"/>
      <c r="U773" s="4"/>
      <c r="V773" s="4"/>
      <c r="W773" s="4"/>
      <c r="X773" s="4"/>
      <c r="Y773" s="4"/>
      <c r="Z773" s="4"/>
    </row>
    <row r="774" spans="1:26" ht="15.75" customHeight="1">
      <c r="A774" s="4"/>
      <c r="B774" s="4"/>
      <c r="C774" s="4"/>
      <c r="D774" s="4"/>
      <c r="E774" s="4"/>
      <c r="F774" s="4"/>
      <c r="G774" s="4"/>
      <c r="H774" s="1"/>
      <c r="I774" s="4"/>
      <c r="J774" s="4"/>
      <c r="K774" s="4"/>
      <c r="L774" s="4"/>
      <c r="M774" s="4"/>
      <c r="N774" s="4"/>
      <c r="O774" s="4"/>
      <c r="P774" s="4"/>
      <c r="Q774" s="4"/>
      <c r="R774" s="4"/>
      <c r="S774" s="4"/>
      <c r="T774" s="4"/>
      <c r="U774" s="4"/>
      <c r="V774" s="4"/>
      <c r="W774" s="4"/>
      <c r="X774" s="4"/>
      <c r="Y774" s="4"/>
      <c r="Z774" s="4"/>
    </row>
    <row r="775" spans="1:26" ht="15.75" customHeight="1">
      <c r="A775" s="4"/>
      <c r="B775" s="4"/>
      <c r="C775" s="4"/>
      <c r="D775" s="4"/>
      <c r="E775" s="4"/>
      <c r="F775" s="4"/>
      <c r="G775" s="4"/>
      <c r="H775" s="1"/>
      <c r="I775" s="4"/>
      <c r="J775" s="4"/>
      <c r="K775" s="4"/>
      <c r="L775" s="4"/>
      <c r="M775" s="4"/>
      <c r="N775" s="4"/>
      <c r="O775" s="4"/>
      <c r="P775" s="4"/>
      <c r="Q775" s="4"/>
      <c r="R775" s="4"/>
      <c r="S775" s="4"/>
      <c r="T775" s="4"/>
      <c r="U775" s="4"/>
      <c r="V775" s="4"/>
      <c r="W775" s="4"/>
      <c r="X775" s="4"/>
      <c r="Y775" s="4"/>
      <c r="Z775" s="4"/>
    </row>
    <row r="776" spans="1:26" ht="15.75" customHeight="1">
      <c r="A776" s="4"/>
      <c r="B776" s="4"/>
      <c r="C776" s="4"/>
      <c r="D776" s="4"/>
      <c r="E776" s="4"/>
      <c r="F776" s="4"/>
      <c r="G776" s="4"/>
      <c r="H776" s="1"/>
      <c r="I776" s="4"/>
      <c r="J776" s="4"/>
      <c r="K776" s="4"/>
      <c r="L776" s="4"/>
      <c r="M776" s="4"/>
      <c r="N776" s="4"/>
      <c r="O776" s="4"/>
      <c r="P776" s="4"/>
      <c r="Q776" s="4"/>
      <c r="R776" s="4"/>
      <c r="S776" s="4"/>
      <c r="T776" s="4"/>
      <c r="U776" s="4"/>
      <c r="V776" s="4"/>
      <c r="W776" s="4"/>
      <c r="X776" s="4"/>
      <c r="Y776" s="4"/>
      <c r="Z776" s="4"/>
    </row>
    <row r="777" spans="1:26" ht="15.75" customHeight="1">
      <c r="A777" s="4"/>
      <c r="B777" s="4"/>
      <c r="C777" s="4"/>
      <c r="D777" s="4"/>
      <c r="E777" s="4"/>
      <c r="F777" s="4"/>
      <c r="G777" s="4"/>
      <c r="H777" s="1"/>
      <c r="I777" s="4"/>
      <c r="J777" s="4"/>
      <c r="K777" s="4"/>
      <c r="L777" s="4"/>
      <c r="M777" s="4"/>
      <c r="N777" s="4"/>
      <c r="O777" s="4"/>
      <c r="P777" s="4"/>
      <c r="Q777" s="4"/>
      <c r="R777" s="4"/>
      <c r="S777" s="4"/>
      <c r="T777" s="4"/>
      <c r="U777" s="4"/>
      <c r="V777" s="4"/>
      <c r="W777" s="4"/>
      <c r="X777" s="4"/>
      <c r="Y777" s="4"/>
      <c r="Z777" s="4"/>
    </row>
    <row r="778" spans="1:26" ht="15.75" customHeight="1">
      <c r="A778" s="4"/>
      <c r="B778" s="4"/>
      <c r="C778" s="4"/>
      <c r="D778" s="4"/>
      <c r="E778" s="4"/>
      <c r="F778" s="4"/>
      <c r="G778" s="4"/>
      <c r="H778" s="1"/>
      <c r="I778" s="4"/>
      <c r="J778" s="4"/>
      <c r="K778" s="4"/>
      <c r="L778" s="4"/>
      <c r="M778" s="4"/>
      <c r="N778" s="4"/>
      <c r="O778" s="4"/>
      <c r="P778" s="4"/>
      <c r="Q778" s="4"/>
      <c r="R778" s="4"/>
      <c r="S778" s="4"/>
      <c r="T778" s="4"/>
      <c r="U778" s="4"/>
      <c r="V778" s="4"/>
      <c r="W778" s="4"/>
      <c r="X778" s="4"/>
      <c r="Y778" s="4"/>
      <c r="Z778" s="4"/>
    </row>
    <row r="779" spans="1:26" ht="15.75" customHeight="1">
      <c r="A779" s="4"/>
      <c r="B779" s="4"/>
      <c r="C779" s="4"/>
      <c r="D779" s="4"/>
      <c r="E779" s="4"/>
      <c r="F779" s="4"/>
      <c r="G779" s="4"/>
      <c r="H779" s="1"/>
      <c r="I779" s="4"/>
      <c r="J779" s="4"/>
      <c r="K779" s="4"/>
      <c r="L779" s="4"/>
      <c r="M779" s="4"/>
      <c r="N779" s="4"/>
      <c r="O779" s="4"/>
      <c r="P779" s="4"/>
      <c r="Q779" s="4"/>
      <c r="R779" s="4"/>
      <c r="S779" s="4"/>
      <c r="T779" s="4"/>
      <c r="U779" s="4"/>
      <c r="V779" s="4"/>
      <c r="W779" s="4"/>
      <c r="X779" s="4"/>
      <c r="Y779" s="4"/>
      <c r="Z779" s="4"/>
    </row>
    <row r="780" spans="1:26" ht="15.75" customHeight="1">
      <c r="A780" s="4"/>
      <c r="B780" s="4"/>
      <c r="C780" s="4"/>
      <c r="D780" s="4"/>
      <c r="E780" s="4"/>
      <c r="F780" s="4"/>
      <c r="G780" s="4"/>
      <c r="H780" s="1"/>
      <c r="I780" s="4"/>
      <c r="J780" s="4"/>
      <c r="K780" s="4"/>
      <c r="L780" s="4"/>
      <c r="M780" s="4"/>
      <c r="N780" s="4"/>
      <c r="O780" s="4"/>
      <c r="P780" s="4"/>
      <c r="Q780" s="4"/>
      <c r="R780" s="4"/>
      <c r="S780" s="4"/>
      <c r="T780" s="4"/>
      <c r="U780" s="4"/>
      <c r="V780" s="4"/>
      <c r="W780" s="4"/>
      <c r="X780" s="4"/>
      <c r="Y780" s="4"/>
      <c r="Z780" s="4"/>
    </row>
    <row r="781" spans="1:26" ht="15.75" customHeight="1">
      <c r="A781" s="4"/>
      <c r="B781" s="4"/>
      <c r="C781" s="4"/>
      <c r="D781" s="4"/>
      <c r="E781" s="4"/>
      <c r="F781" s="4"/>
      <c r="G781" s="4"/>
      <c r="H781" s="1"/>
      <c r="I781" s="4"/>
      <c r="J781" s="4"/>
      <c r="K781" s="4"/>
      <c r="L781" s="4"/>
      <c r="M781" s="4"/>
      <c r="N781" s="4"/>
      <c r="O781" s="4"/>
      <c r="P781" s="4"/>
      <c r="Q781" s="4"/>
      <c r="R781" s="4"/>
      <c r="S781" s="4"/>
      <c r="T781" s="4"/>
      <c r="U781" s="4"/>
      <c r="V781" s="4"/>
      <c r="W781" s="4"/>
      <c r="X781" s="4"/>
      <c r="Y781" s="4"/>
      <c r="Z781" s="4"/>
    </row>
    <row r="782" spans="1:26" ht="15.75" customHeight="1">
      <c r="A782" s="4"/>
      <c r="B782" s="4"/>
      <c r="C782" s="4"/>
      <c r="D782" s="4"/>
      <c r="E782" s="4"/>
      <c r="F782" s="4"/>
      <c r="G782" s="4"/>
      <c r="H782" s="1"/>
      <c r="I782" s="4"/>
      <c r="J782" s="4"/>
      <c r="K782" s="4"/>
      <c r="L782" s="4"/>
      <c r="M782" s="4"/>
      <c r="N782" s="4"/>
      <c r="O782" s="4"/>
      <c r="P782" s="4"/>
      <c r="Q782" s="4"/>
      <c r="R782" s="4"/>
      <c r="S782" s="4"/>
      <c r="T782" s="4"/>
      <c r="U782" s="4"/>
      <c r="V782" s="4"/>
      <c r="W782" s="4"/>
      <c r="X782" s="4"/>
      <c r="Y782" s="4"/>
      <c r="Z782" s="4"/>
    </row>
    <row r="783" spans="1:26" ht="15.75" customHeight="1">
      <c r="A783" s="4"/>
      <c r="B783" s="4"/>
      <c r="C783" s="4"/>
      <c r="D783" s="4"/>
      <c r="E783" s="4"/>
      <c r="F783" s="4"/>
      <c r="G783" s="4"/>
      <c r="H783" s="1"/>
      <c r="I783" s="4"/>
      <c r="J783" s="4"/>
      <c r="K783" s="4"/>
      <c r="L783" s="4"/>
      <c r="M783" s="4"/>
      <c r="N783" s="4"/>
      <c r="O783" s="4"/>
      <c r="P783" s="4"/>
      <c r="Q783" s="4"/>
      <c r="R783" s="4"/>
      <c r="S783" s="4"/>
      <c r="T783" s="4"/>
      <c r="U783" s="4"/>
      <c r="V783" s="4"/>
      <c r="W783" s="4"/>
      <c r="X783" s="4"/>
      <c r="Y783" s="4"/>
      <c r="Z783" s="4"/>
    </row>
    <row r="784" spans="1:26" ht="15.75" customHeight="1">
      <c r="A784" s="4"/>
      <c r="B784" s="4"/>
      <c r="C784" s="4"/>
      <c r="D784" s="4"/>
      <c r="E784" s="4"/>
      <c r="F784" s="4"/>
      <c r="G784" s="4"/>
      <c r="H784" s="1"/>
      <c r="I784" s="4"/>
      <c r="J784" s="4"/>
      <c r="K784" s="4"/>
      <c r="L784" s="4"/>
      <c r="M784" s="4"/>
      <c r="N784" s="4"/>
      <c r="O784" s="4"/>
      <c r="P784" s="4"/>
      <c r="Q784" s="4"/>
      <c r="R784" s="4"/>
      <c r="S784" s="4"/>
      <c r="T784" s="4"/>
      <c r="U784" s="4"/>
      <c r="V784" s="4"/>
      <c r="W784" s="4"/>
      <c r="X784" s="4"/>
      <c r="Y784" s="4"/>
      <c r="Z784" s="4"/>
    </row>
    <row r="785" spans="1:26" ht="15.75" customHeight="1">
      <c r="A785" s="4"/>
      <c r="B785" s="4"/>
      <c r="C785" s="4"/>
      <c r="D785" s="4"/>
      <c r="E785" s="4"/>
      <c r="F785" s="4"/>
      <c r="G785" s="4"/>
      <c r="H785" s="1"/>
      <c r="I785" s="4"/>
      <c r="J785" s="4"/>
      <c r="K785" s="4"/>
      <c r="L785" s="4"/>
      <c r="M785" s="4"/>
      <c r="N785" s="4"/>
      <c r="O785" s="4"/>
      <c r="P785" s="4"/>
      <c r="Q785" s="4"/>
      <c r="R785" s="4"/>
      <c r="S785" s="4"/>
      <c r="T785" s="4"/>
      <c r="U785" s="4"/>
      <c r="V785" s="4"/>
      <c r="W785" s="4"/>
      <c r="X785" s="4"/>
      <c r="Y785" s="4"/>
      <c r="Z785" s="4"/>
    </row>
    <row r="786" spans="1:26" ht="15.75" customHeight="1">
      <c r="A786" s="4"/>
      <c r="B786" s="4"/>
      <c r="C786" s="4"/>
      <c r="D786" s="4"/>
      <c r="E786" s="4"/>
      <c r="F786" s="4"/>
      <c r="G786" s="4"/>
      <c r="H786" s="1"/>
      <c r="I786" s="4"/>
      <c r="J786" s="4"/>
      <c r="K786" s="4"/>
      <c r="L786" s="4"/>
      <c r="M786" s="4"/>
      <c r="N786" s="4"/>
      <c r="O786" s="4"/>
      <c r="P786" s="4"/>
      <c r="Q786" s="4"/>
      <c r="R786" s="4"/>
      <c r="S786" s="4"/>
      <c r="T786" s="4"/>
      <c r="U786" s="4"/>
      <c r="V786" s="4"/>
      <c r="W786" s="4"/>
      <c r="X786" s="4"/>
      <c r="Y786" s="4"/>
      <c r="Z786" s="4"/>
    </row>
    <row r="787" spans="1:26" ht="15.75" customHeight="1">
      <c r="A787" s="4"/>
      <c r="B787" s="4"/>
      <c r="C787" s="4"/>
      <c r="D787" s="4"/>
      <c r="E787" s="4"/>
      <c r="F787" s="4"/>
      <c r="G787" s="4"/>
      <c r="H787" s="1"/>
      <c r="I787" s="4"/>
      <c r="J787" s="4"/>
      <c r="K787" s="4"/>
      <c r="L787" s="4"/>
      <c r="M787" s="4"/>
      <c r="N787" s="4"/>
      <c r="O787" s="4"/>
      <c r="P787" s="4"/>
      <c r="Q787" s="4"/>
      <c r="R787" s="4"/>
      <c r="S787" s="4"/>
      <c r="T787" s="4"/>
      <c r="U787" s="4"/>
      <c r="V787" s="4"/>
      <c r="W787" s="4"/>
      <c r="X787" s="4"/>
      <c r="Y787" s="4"/>
      <c r="Z787" s="4"/>
    </row>
    <row r="788" spans="1:26" ht="15.75" customHeight="1">
      <c r="A788" s="4"/>
      <c r="B788" s="4"/>
      <c r="C788" s="4"/>
      <c r="D788" s="4"/>
      <c r="E788" s="4"/>
      <c r="F788" s="4"/>
      <c r="G788" s="4"/>
      <c r="H788" s="1"/>
      <c r="I788" s="4"/>
      <c r="J788" s="4"/>
      <c r="K788" s="4"/>
      <c r="L788" s="4"/>
      <c r="M788" s="4"/>
      <c r="N788" s="4"/>
      <c r="O788" s="4"/>
      <c r="P788" s="4"/>
      <c r="Q788" s="4"/>
      <c r="R788" s="4"/>
      <c r="S788" s="4"/>
      <c r="T788" s="4"/>
      <c r="U788" s="4"/>
      <c r="V788" s="4"/>
      <c r="W788" s="4"/>
      <c r="X788" s="4"/>
      <c r="Y788" s="4"/>
      <c r="Z788" s="4"/>
    </row>
    <row r="789" spans="1:26" ht="15.75" customHeight="1">
      <c r="A789" s="4"/>
      <c r="B789" s="4"/>
      <c r="C789" s="4"/>
      <c r="D789" s="4"/>
      <c r="E789" s="4"/>
      <c r="F789" s="4"/>
      <c r="G789" s="4"/>
      <c r="H789" s="1"/>
      <c r="I789" s="4"/>
      <c r="J789" s="4"/>
      <c r="K789" s="4"/>
      <c r="L789" s="4"/>
      <c r="M789" s="4"/>
      <c r="N789" s="4"/>
      <c r="O789" s="4"/>
      <c r="P789" s="4"/>
      <c r="Q789" s="4"/>
      <c r="R789" s="4"/>
      <c r="S789" s="4"/>
      <c r="T789" s="4"/>
      <c r="U789" s="4"/>
      <c r="V789" s="4"/>
      <c r="W789" s="4"/>
      <c r="X789" s="4"/>
      <c r="Y789" s="4"/>
      <c r="Z789" s="4"/>
    </row>
    <row r="790" spans="1:26" ht="15.75" customHeight="1">
      <c r="A790" s="4"/>
      <c r="B790" s="4"/>
      <c r="C790" s="4"/>
      <c r="D790" s="4"/>
      <c r="E790" s="4"/>
      <c r="F790" s="4"/>
      <c r="G790" s="4"/>
      <c r="H790" s="1"/>
      <c r="I790" s="4"/>
      <c r="J790" s="4"/>
      <c r="K790" s="4"/>
      <c r="L790" s="4"/>
      <c r="M790" s="4"/>
      <c r="N790" s="4"/>
      <c r="O790" s="4"/>
      <c r="P790" s="4"/>
      <c r="Q790" s="4"/>
      <c r="R790" s="4"/>
      <c r="S790" s="4"/>
      <c r="T790" s="4"/>
      <c r="U790" s="4"/>
      <c r="V790" s="4"/>
      <c r="W790" s="4"/>
      <c r="X790" s="4"/>
      <c r="Y790" s="4"/>
      <c r="Z790" s="4"/>
    </row>
    <row r="791" spans="1:26" ht="15.75" customHeight="1">
      <c r="A791" s="4"/>
      <c r="B791" s="4"/>
      <c r="C791" s="4"/>
      <c r="D791" s="4"/>
      <c r="E791" s="4"/>
      <c r="F791" s="4"/>
      <c r="G791" s="4"/>
      <c r="H791" s="1"/>
      <c r="I791" s="4"/>
      <c r="J791" s="4"/>
      <c r="K791" s="4"/>
      <c r="L791" s="4"/>
      <c r="M791" s="4"/>
      <c r="N791" s="4"/>
      <c r="O791" s="4"/>
      <c r="P791" s="4"/>
      <c r="Q791" s="4"/>
      <c r="R791" s="4"/>
      <c r="S791" s="4"/>
      <c r="T791" s="4"/>
      <c r="U791" s="4"/>
      <c r="V791" s="4"/>
      <c r="W791" s="4"/>
      <c r="X791" s="4"/>
      <c r="Y791" s="4"/>
      <c r="Z791" s="4"/>
    </row>
    <row r="792" spans="1:26" ht="15.75" customHeight="1">
      <c r="A792" s="4"/>
      <c r="B792" s="4"/>
      <c r="C792" s="4"/>
      <c r="D792" s="4"/>
      <c r="E792" s="4"/>
      <c r="F792" s="4"/>
      <c r="G792" s="4"/>
      <c r="H792" s="1"/>
      <c r="I792" s="4"/>
      <c r="J792" s="4"/>
      <c r="K792" s="4"/>
      <c r="L792" s="4"/>
      <c r="M792" s="4"/>
      <c r="N792" s="4"/>
      <c r="O792" s="4"/>
      <c r="P792" s="4"/>
      <c r="Q792" s="4"/>
      <c r="R792" s="4"/>
      <c r="S792" s="4"/>
      <c r="T792" s="4"/>
      <c r="U792" s="4"/>
      <c r="V792" s="4"/>
      <c r="W792" s="4"/>
      <c r="X792" s="4"/>
      <c r="Y792" s="4"/>
      <c r="Z792" s="4"/>
    </row>
    <row r="793" spans="1:26" ht="15.75" customHeight="1">
      <c r="A793" s="4"/>
      <c r="B793" s="4"/>
      <c r="C793" s="4"/>
      <c r="D793" s="4"/>
      <c r="E793" s="4"/>
      <c r="F793" s="4"/>
      <c r="G793" s="4"/>
      <c r="H793" s="1"/>
      <c r="I793" s="4"/>
      <c r="J793" s="4"/>
      <c r="K793" s="4"/>
      <c r="L793" s="4"/>
      <c r="M793" s="4"/>
      <c r="N793" s="4"/>
      <c r="O793" s="4"/>
      <c r="P793" s="4"/>
      <c r="Q793" s="4"/>
      <c r="R793" s="4"/>
      <c r="S793" s="4"/>
      <c r="T793" s="4"/>
      <c r="U793" s="4"/>
      <c r="V793" s="4"/>
      <c r="W793" s="4"/>
      <c r="X793" s="4"/>
      <c r="Y793" s="4"/>
      <c r="Z793" s="4"/>
    </row>
    <row r="794" spans="1:26" ht="15.75" customHeight="1">
      <c r="A794" s="4"/>
      <c r="B794" s="4"/>
      <c r="C794" s="4"/>
      <c r="D794" s="4"/>
      <c r="E794" s="4"/>
      <c r="F794" s="4"/>
      <c r="G794" s="4"/>
      <c r="H794" s="1"/>
      <c r="I794" s="4"/>
      <c r="J794" s="4"/>
      <c r="K794" s="4"/>
      <c r="L794" s="4"/>
      <c r="M794" s="4"/>
      <c r="N794" s="4"/>
      <c r="O794" s="4"/>
      <c r="P794" s="4"/>
      <c r="Q794" s="4"/>
      <c r="R794" s="4"/>
      <c r="S794" s="4"/>
      <c r="T794" s="4"/>
      <c r="U794" s="4"/>
      <c r="V794" s="4"/>
      <c r="W794" s="4"/>
      <c r="X794" s="4"/>
      <c r="Y794" s="4"/>
      <c r="Z794" s="4"/>
    </row>
    <row r="795" spans="1:26" ht="15.75" customHeight="1">
      <c r="A795" s="4"/>
      <c r="B795" s="4"/>
      <c r="C795" s="4"/>
      <c r="D795" s="4"/>
      <c r="E795" s="4"/>
      <c r="F795" s="4"/>
      <c r="G795" s="4"/>
      <c r="H795" s="1"/>
      <c r="I795" s="4"/>
      <c r="J795" s="4"/>
      <c r="K795" s="4"/>
      <c r="L795" s="4"/>
      <c r="M795" s="4"/>
      <c r="N795" s="4"/>
      <c r="O795" s="4"/>
      <c r="P795" s="4"/>
      <c r="Q795" s="4"/>
      <c r="R795" s="4"/>
      <c r="S795" s="4"/>
      <c r="T795" s="4"/>
      <c r="U795" s="4"/>
      <c r="V795" s="4"/>
      <c r="W795" s="4"/>
      <c r="X795" s="4"/>
      <c r="Y795" s="4"/>
      <c r="Z795" s="4"/>
    </row>
    <row r="796" spans="1:26" ht="15.75" customHeight="1">
      <c r="A796" s="4"/>
      <c r="B796" s="4"/>
      <c r="C796" s="4"/>
      <c r="D796" s="4"/>
      <c r="E796" s="4"/>
      <c r="F796" s="4"/>
      <c r="G796" s="4"/>
      <c r="H796" s="1"/>
      <c r="I796" s="4"/>
      <c r="J796" s="4"/>
      <c r="K796" s="4"/>
      <c r="L796" s="4"/>
      <c r="M796" s="4"/>
      <c r="N796" s="4"/>
      <c r="O796" s="4"/>
      <c r="P796" s="4"/>
      <c r="Q796" s="4"/>
      <c r="R796" s="4"/>
      <c r="S796" s="4"/>
      <c r="T796" s="4"/>
      <c r="U796" s="4"/>
      <c r="V796" s="4"/>
      <c r="W796" s="4"/>
      <c r="X796" s="4"/>
      <c r="Y796" s="4"/>
      <c r="Z796" s="4"/>
    </row>
    <row r="797" spans="1:26" ht="15.75" customHeight="1">
      <c r="A797" s="4"/>
      <c r="B797" s="4"/>
      <c r="C797" s="4"/>
      <c r="D797" s="4"/>
      <c r="E797" s="4"/>
      <c r="F797" s="4"/>
      <c r="G797" s="4"/>
      <c r="H797" s="1"/>
      <c r="I797" s="4"/>
      <c r="J797" s="4"/>
      <c r="K797" s="4"/>
      <c r="L797" s="4"/>
      <c r="M797" s="4"/>
      <c r="N797" s="4"/>
      <c r="O797" s="4"/>
      <c r="P797" s="4"/>
      <c r="Q797" s="4"/>
      <c r="R797" s="4"/>
      <c r="S797" s="4"/>
      <c r="T797" s="4"/>
      <c r="U797" s="4"/>
      <c r="V797" s="4"/>
      <c r="W797" s="4"/>
      <c r="X797" s="4"/>
      <c r="Y797" s="4"/>
      <c r="Z797" s="4"/>
    </row>
    <row r="798" spans="1:26" ht="15.75" customHeight="1">
      <c r="A798" s="4"/>
      <c r="B798" s="4"/>
      <c r="C798" s="4"/>
      <c r="D798" s="4"/>
      <c r="E798" s="4"/>
      <c r="F798" s="4"/>
      <c r="G798" s="4"/>
      <c r="H798" s="1"/>
      <c r="I798" s="4"/>
      <c r="J798" s="4"/>
      <c r="K798" s="4"/>
      <c r="L798" s="4"/>
      <c r="M798" s="4"/>
      <c r="N798" s="4"/>
      <c r="O798" s="4"/>
      <c r="P798" s="4"/>
      <c r="Q798" s="4"/>
      <c r="R798" s="4"/>
      <c r="S798" s="4"/>
      <c r="T798" s="4"/>
      <c r="U798" s="4"/>
      <c r="V798" s="4"/>
      <c r="W798" s="4"/>
      <c r="X798" s="4"/>
      <c r="Y798" s="4"/>
      <c r="Z798" s="4"/>
    </row>
    <row r="799" spans="1:26" ht="15.75" customHeight="1">
      <c r="A799" s="4"/>
      <c r="B799" s="4"/>
      <c r="C799" s="4"/>
      <c r="D799" s="4"/>
      <c r="E799" s="4"/>
      <c r="F799" s="4"/>
      <c r="G799" s="4"/>
      <c r="H799" s="1"/>
      <c r="I799" s="4"/>
      <c r="J799" s="4"/>
      <c r="K799" s="4"/>
      <c r="L799" s="4"/>
      <c r="M799" s="4"/>
      <c r="N799" s="4"/>
      <c r="O799" s="4"/>
      <c r="P799" s="4"/>
      <c r="Q799" s="4"/>
      <c r="R799" s="4"/>
      <c r="S799" s="4"/>
      <c r="T799" s="4"/>
      <c r="U799" s="4"/>
      <c r="V799" s="4"/>
      <c r="W799" s="4"/>
      <c r="X799" s="4"/>
      <c r="Y799" s="4"/>
      <c r="Z799" s="4"/>
    </row>
    <row r="800" spans="1:26" ht="15.75" customHeight="1">
      <c r="A800" s="4"/>
      <c r="B800" s="4"/>
      <c r="C800" s="4"/>
      <c r="D800" s="4"/>
      <c r="E800" s="4"/>
      <c r="F800" s="4"/>
      <c r="G800" s="4"/>
      <c r="H800" s="1"/>
      <c r="I800" s="4"/>
      <c r="J800" s="4"/>
      <c r="K800" s="4"/>
      <c r="L800" s="4"/>
      <c r="M800" s="4"/>
      <c r="N800" s="4"/>
      <c r="O800" s="4"/>
      <c r="P800" s="4"/>
      <c r="Q800" s="4"/>
      <c r="R800" s="4"/>
      <c r="S800" s="4"/>
      <c r="T800" s="4"/>
      <c r="U800" s="4"/>
      <c r="V800" s="4"/>
      <c r="W800" s="4"/>
      <c r="X800" s="4"/>
      <c r="Y800" s="4"/>
      <c r="Z800" s="4"/>
    </row>
    <row r="801" spans="1:26" ht="15.75" customHeight="1">
      <c r="A801" s="4"/>
      <c r="B801" s="4"/>
      <c r="C801" s="4"/>
      <c r="D801" s="4"/>
      <c r="E801" s="4"/>
      <c r="F801" s="4"/>
      <c r="G801" s="4"/>
      <c r="H801" s="1"/>
      <c r="I801" s="4"/>
      <c r="J801" s="4"/>
      <c r="K801" s="4"/>
      <c r="L801" s="4"/>
      <c r="M801" s="4"/>
      <c r="N801" s="4"/>
      <c r="O801" s="4"/>
      <c r="P801" s="4"/>
      <c r="Q801" s="4"/>
      <c r="R801" s="4"/>
      <c r="S801" s="4"/>
      <c r="T801" s="4"/>
      <c r="U801" s="4"/>
      <c r="V801" s="4"/>
      <c r="W801" s="4"/>
      <c r="X801" s="4"/>
      <c r="Y801" s="4"/>
      <c r="Z801" s="4"/>
    </row>
    <row r="802" spans="1:26" ht="15.75" customHeight="1">
      <c r="A802" s="4"/>
      <c r="B802" s="4"/>
      <c r="C802" s="4"/>
      <c r="D802" s="4"/>
      <c r="E802" s="4"/>
      <c r="F802" s="4"/>
      <c r="G802" s="4"/>
      <c r="H802" s="1"/>
      <c r="I802" s="4"/>
      <c r="J802" s="4"/>
      <c r="K802" s="4"/>
      <c r="L802" s="4"/>
      <c r="M802" s="4"/>
      <c r="N802" s="4"/>
      <c r="O802" s="4"/>
      <c r="P802" s="4"/>
      <c r="Q802" s="4"/>
      <c r="R802" s="4"/>
      <c r="S802" s="4"/>
      <c r="T802" s="4"/>
      <c r="U802" s="4"/>
      <c r="V802" s="4"/>
      <c r="W802" s="4"/>
      <c r="X802" s="4"/>
      <c r="Y802" s="4"/>
      <c r="Z802" s="4"/>
    </row>
    <row r="803" spans="1:26" ht="15.75" customHeight="1">
      <c r="A803" s="4"/>
      <c r="B803" s="4"/>
      <c r="C803" s="4"/>
      <c r="D803" s="4"/>
      <c r="E803" s="4"/>
      <c r="F803" s="4"/>
      <c r="G803" s="4"/>
      <c r="H803" s="1"/>
      <c r="I803" s="4"/>
      <c r="J803" s="4"/>
      <c r="K803" s="4"/>
      <c r="L803" s="4"/>
      <c r="M803" s="4"/>
      <c r="N803" s="4"/>
      <c r="O803" s="4"/>
      <c r="P803" s="4"/>
      <c r="Q803" s="4"/>
      <c r="R803" s="4"/>
      <c r="S803" s="4"/>
      <c r="T803" s="4"/>
      <c r="U803" s="4"/>
      <c r="V803" s="4"/>
      <c r="W803" s="4"/>
      <c r="X803" s="4"/>
      <c r="Y803" s="4"/>
      <c r="Z803" s="4"/>
    </row>
    <row r="804" spans="1:26" ht="15.75" customHeight="1">
      <c r="A804" s="4"/>
      <c r="B804" s="4"/>
      <c r="C804" s="4"/>
      <c r="D804" s="4"/>
      <c r="E804" s="4"/>
      <c r="F804" s="4"/>
      <c r="G804" s="4"/>
      <c r="H804" s="1"/>
      <c r="I804" s="4"/>
      <c r="J804" s="4"/>
      <c r="K804" s="4"/>
      <c r="L804" s="4"/>
      <c r="M804" s="4"/>
      <c r="N804" s="4"/>
      <c r="O804" s="4"/>
      <c r="P804" s="4"/>
      <c r="Q804" s="4"/>
      <c r="R804" s="4"/>
      <c r="S804" s="4"/>
      <c r="T804" s="4"/>
      <c r="U804" s="4"/>
      <c r="V804" s="4"/>
      <c r="W804" s="4"/>
      <c r="X804" s="4"/>
      <c r="Y804" s="4"/>
      <c r="Z804" s="4"/>
    </row>
    <row r="805" spans="1:26" ht="15.75" customHeight="1">
      <c r="A805" s="4"/>
      <c r="B805" s="4"/>
      <c r="C805" s="4"/>
      <c r="D805" s="4"/>
      <c r="E805" s="4"/>
      <c r="F805" s="4"/>
      <c r="G805" s="4"/>
      <c r="H805" s="1"/>
      <c r="I805" s="4"/>
      <c r="J805" s="4"/>
      <c r="K805" s="4"/>
      <c r="L805" s="4"/>
      <c r="M805" s="4"/>
      <c r="N805" s="4"/>
      <c r="O805" s="4"/>
      <c r="P805" s="4"/>
      <c r="Q805" s="4"/>
      <c r="R805" s="4"/>
      <c r="S805" s="4"/>
      <c r="T805" s="4"/>
      <c r="U805" s="4"/>
      <c r="V805" s="4"/>
      <c r="W805" s="4"/>
      <c r="X805" s="4"/>
      <c r="Y805" s="4"/>
      <c r="Z805" s="4"/>
    </row>
    <row r="806" spans="1:26" ht="15.75" customHeight="1">
      <c r="A806" s="4"/>
      <c r="B806" s="4"/>
      <c r="C806" s="4"/>
      <c r="D806" s="4"/>
      <c r="E806" s="4"/>
      <c r="F806" s="4"/>
      <c r="G806" s="4"/>
      <c r="H806" s="1"/>
      <c r="I806" s="4"/>
      <c r="J806" s="4"/>
      <c r="K806" s="4"/>
      <c r="L806" s="4"/>
      <c r="M806" s="4"/>
      <c r="N806" s="4"/>
      <c r="O806" s="4"/>
      <c r="P806" s="4"/>
      <c r="Q806" s="4"/>
      <c r="R806" s="4"/>
      <c r="S806" s="4"/>
      <c r="T806" s="4"/>
      <c r="U806" s="4"/>
      <c r="V806" s="4"/>
      <c r="W806" s="4"/>
      <c r="X806" s="4"/>
      <c r="Y806" s="4"/>
      <c r="Z806" s="4"/>
    </row>
    <row r="807" spans="1:26" ht="15.75" customHeight="1">
      <c r="A807" s="4"/>
      <c r="B807" s="4"/>
      <c r="C807" s="4"/>
      <c r="D807" s="4"/>
      <c r="E807" s="4"/>
      <c r="F807" s="4"/>
      <c r="G807" s="4"/>
      <c r="H807" s="1"/>
      <c r="I807" s="4"/>
      <c r="J807" s="4"/>
      <c r="K807" s="4"/>
      <c r="L807" s="4"/>
      <c r="M807" s="4"/>
      <c r="N807" s="4"/>
      <c r="O807" s="4"/>
      <c r="P807" s="4"/>
      <c r="Q807" s="4"/>
      <c r="R807" s="4"/>
      <c r="S807" s="4"/>
      <c r="T807" s="4"/>
      <c r="U807" s="4"/>
      <c r="V807" s="4"/>
      <c r="W807" s="4"/>
      <c r="X807" s="4"/>
      <c r="Y807" s="4"/>
      <c r="Z807" s="4"/>
    </row>
    <row r="808" spans="1:26" ht="15.75" customHeight="1">
      <c r="A808" s="4"/>
      <c r="B808" s="4"/>
      <c r="C808" s="4"/>
      <c r="D808" s="4"/>
      <c r="E808" s="4"/>
      <c r="F808" s="4"/>
      <c r="G808" s="4"/>
      <c r="H808" s="1"/>
      <c r="I808" s="4"/>
      <c r="J808" s="4"/>
      <c r="K808" s="4"/>
      <c r="L808" s="4"/>
      <c r="M808" s="4"/>
      <c r="N808" s="4"/>
      <c r="O808" s="4"/>
      <c r="P808" s="4"/>
      <c r="Q808" s="4"/>
      <c r="R808" s="4"/>
      <c r="S808" s="4"/>
      <c r="T808" s="4"/>
      <c r="U808" s="4"/>
      <c r="V808" s="4"/>
      <c r="W808" s="4"/>
      <c r="X808" s="4"/>
      <c r="Y808" s="4"/>
      <c r="Z808" s="4"/>
    </row>
    <row r="809" spans="1:26" ht="15.75" customHeight="1">
      <c r="A809" s="4"/>
      <c r="B809" s="4"/>
      <c r="C809" s="4"/>
      <c r="D809" s="4"/>
      <c r="E809" s="4"/>
      <c r="F809" s="4"/>
      <c r="G809" s="4"/>
      <c r="H809" s="1"/>
      <c r="I809" s="4"/>
      <c r="J809" s="4"/>
      <c r="K809" s="4"/>
      <c r="L809" s="4"/>
      <c r="M809" s="4"/>
      <c r="N809" s="4"/>
      <c r="O809" s="4"/>
      <c r="P809" s="4"/>
      <c r="Q809" s="4"/>
      <c r="R809" s="4"/>
      <c r="S809" s="4"/>
      <c r="T809" s="4"/>
      <c r="U809" s="4"/>
      <c r="V809" s="4"/>
      <c r="W809" s="4"/>
      <c r="X809" s="4"/>
      <c r="Y809" s="4"/>
      <c r="Z809" s="4"/>
    </row>
    <row r="810" spans="1:26" ht="15.75" customHeight="1">
      <c r="A810" s="4"/>
      <c r="B810" s="4"/>
      <c r="C810" s="4"/>
      <c r="D810" s="4"/>
      <c r="E810" s="4"/>
      <c r="F810" s="4"/>
      <c r="G810" s="4"/>
      <c r="H810" s="1"/>
      <c r="I810" s="4"/>
      <c r="J810" s="4"/>
      <c r="K810" s="4"/>
      <c r="L810" s="4"/>
      <c r="M810" s="4"/>
      <c r="N810" s="4"/>
      <c r="O810" s="4"/>
      <c r="P810" s="4"/>
      <c r="Q810" s="4"/>
      <c r="R810" s="4"/>
      <c r="S810" s="4"/>
      <c r="T810" s="4"/>
      <c r="U810" s="4"/>
      <c r="V810" s="4"/>
      <c r="W810" s="4"/>
      <c r="X810" s="4"/>
      <c r="Y810" s="4"/>
      <c r="Z810" s="4"/>
    </row>
    <row r="811" spans="1:26" ht="15.75" customHeight="1">
      <c r="A811" s="4"/>
      <c r="B811" s="4"/>
      <c r="C811" s="4"/>
      <c r="D811" s="4"/>
      <c r="E811" s="4"/>
      <c r="F811" s="4"/>
      <c r="G811" s="4"/>
      <c r="H811" s="1"/>
      <c r="I811" s="4"/>
      <c r="J811" s="4"/>
      <c r="K811" s="4"/>
      <c r="L811" s="4"/>
      <c r="M811" s="4"/>
      <c r="N811" s="4"/>
      <c r="O811" s="4"/>
      <c r="P811" s="4"/>
      <c r="Q811" s="4"/>
      <c r="R811" s="4"/>
      <c r="S811" s="4"/>
      <c r="T811" s="4"/>
      <c r="U811" s="4"/>
      <c r="V811" s="4"/>
      <c r="W811" s="4"/>
      <c r="X811" s="4"/>
      <c r="Y811" s="4"/>
      <c r="Z811" s="4"/>
    </row>
    <row r="812" spans="1:26" ht="15.75" customHeight="1">
      <c r="A812" s="4"/>
      <c r="B812" s="4"/>
      <c r="C812" s="4"/>
      <c r="D812" s="4"/>
      <c r="E812" s="4"/>
      <c r="F812" s="4"/>
      <c r="G812" s="4"/>
      <c r="H812" s="1"/>
      <c r="I812" s="4"/>
      <c r="J812" s="4"/>
      <c r="K812" s="4"/>
      <c r="L812" s="4"/>
      <c r="M812" s="4"/>
      <c r="N812" s="4"/>
      <c r="O812" s="4"/>
      <c r="P812" s="4"/>
      <c r="Q812" s="4"/>
      <c r="R812" s="4"/>
      <c r="S812" s="4"/>
      <c r="T812" s="4"/>
      <c r="U812" s="4"/>
      <c r="V812" s="4"/>
      <c r="W812" s="4"/>
      <c r="X812" s="4"/>
      <c r="Y812" s="4"/>
      <c r="Z812" s="4"/>
    </row>
    <row r="813" spans="1:26" ht="15.75" customHeight="1">
      <c r="A813" s="4"/>
      <c r="B813" s="4"/>
      <c r="C813" s="4"/>
      <c r="D813" s="4"/>
      <c r="E813" s="4"/>
      <c r="F813" s="4"/>
      <c r="G813" s="4"/>
      <c r="H813" s="1"/>
      <c r="I813" s="4"/>
      <c r="J813" s="4"/>
      <c r="K813" s="4"/>
      <c r="L813" s="4"/>
      <c r="M813" s="4"/>
      <c r="N813" s="4"/>
      <c r="O813" s="4"/>
      <c r="P813" s="4"/>
      <c r="Q813" s="4"/>
      <c r="R813" s="4"/>
      <c r="S813" s="4"/>
      <c r="T813" s="4"/>
      <c r="U813" s="4"/>
      <c r="V813" s="4"/>
      <c r="W813" s="4"/>
      <c r="X813" s="4"/>
      <c r="Y813" s="4"/>
      <c r="Z813" s="4"/>
    </row>
    <row r="814" spans="1:26" ht="15.75" customHeight="1">
      <c r="A814" s="4"/>
      <c r="B814" s="4"/>
      <c r="C814" s="4"/>
      <c r="D814" s="4"/>
      <c r="E814" s="4"/>
      <c r="F814" s="4"/>
      <c r="G814" s="4"/>
      <c r="H814" s="1"/>
      <c r="I814" s="4"/>
      <c r="J814" s="4"/>
      <c r="K814" s="4"/>
      <c r="L814" s="4"/>
      <c r="M814" s="4"/>
      <c r="N814" s="4"/>
      <c r="O814" s="4"/>
      <c r="P814" s="4"/>
      <c r="Q814" s="4"/>
      <c r="R814" s="4"/>
      <c r="S814" s="4"/>
      <c r="T814" s="4"/>
      <c r="U814" s="4"/>
      <c r="V814" s="4"/>
      <c r="W814" s="4"/>
      <c r="X814" s="4"/>
      <c r="Y814" s="4"/>
      <c r="Z814" s="4"/>
    </row>
    <row r="815" spans="1:26" ht="15.75" customHeight="1">
      <c r="A815" s="4"/>
      <c r="B815" s="4"/>
      <c r="C815" s="4"/>
      <c r="D815" s="4"/>
      <c r="E815" s="4"/>
      <c r="F815" s="4"/>
      <c r="G815" s="4"/>
      <c r="H815" s="1"/>
      <c r="I815" s="4"/>
      <c r="J815" s="4"/>
      <c r="K815" s="4"/>
      <c r="L815" s="4"/>
      <c r="M815" s="4"/>
      <c r="N815" s="4"/>
      <c r="O815" s="4"/>
      <c r="P815" s="4"/>
      <c r="Q815" s="4"/>
      <c r="R815" s="4"/>
      <c r="S815" s="4"/>
      <c r="T815" s="4"/>
      <c r="U815" s="4"/>
      <c r="V815" s="4"/>
      <c r="W815" s="4"/>
      <c r="X815" s="4"/>
      <c r="Y815" s="4"/>
      <c r="Z815" s="4"/>
    </row>
    <row r="816" spans="1:26" ht="15.75" customHeight="1">
      <c r="A816" s="4"/>
      <c r="B816" s="4"/>
      <c r="C816" s="4"/>
      <c r="D816" s="4"/>
      <c r="E816" s="4"/>
      <c r="F816" s="4"/>
      <c r="G816" s="4"/>
      <c r="H816" s="1"/>
      <c r="I816" s="4"/>
      <c r="J816" s="4"/>
      <c r="K816" s="4"/>
      <c r="L816" s="4"/>
      <c r="M816" s="4"/>
      <c r="N816" s="4"/>
      <c r="O816" s="4"/>
      <c r="P816" s="4"/>
      <c r="Q816" s="4"/>
      <c r="R816" s="4"/>
      <c r="S816" s="4"/>
      <c r="T816" s="4"/>
      <c r="U816" s="4"/>
      <c r="V816" s="4"/>
      <c r="W816" s="4"/>
      <c r="X816" s="4"/>
      <c r="Y816" s="4"/>
      <c r="Z816" s="4"/>
    </row>
    <row r="817" spans="1:26" ht="15.75" customHeight="1">
      <c r="A817" s="4"/>
      <c r="B817" s="4"/>
      <c r="C817" s="4"/>
      <c r="D817" s="4"/>
      <c r="E817" s="4"/>
      <c r="F817" s="4"/>
      <c r="G817" s="4"/>
      <c r="H817" s="1"/>
      <c r="I817" s="4"/>
      <c r="J817" s="4"/>
      <c r="K817" s="4"/>
      <c r="L817" s="4"/>
      <c r="M817" s="4"/>
      <c r="N817" s="4"/>
      <c r="O817" s="4"/>
      <c r="P817" s="4"/>
      <c r="Q817" s="4"/>
      <c r="R817" s="4"/>
      <c r="S817" s="4"/>
      <c r="T817" s="4"/>
      <c r="U817" s="4"/>
      <c r="V817" s="4"/>
      <c r="W817" s="4"/>
      <c r="X817" s="4"/>
      <c r="Y817" s="4"/>
      <c r="Z817" s="4"/>
    </row>
    <row r="818" spans="1:26" ht="15.75" customHeight="1">
      <c r="A818" s="4"/>
      <c r="B818" s="4"/>
      <c r="C818" s="4"/>
      <c r="D818" s="4"/>
      <c r="E818" s="4"/>
      <c r="F818" s="4"/>
      <c r="G818" s="4"/>
      <c r="H818" s="1"/>
      <c r="I818" s="4"/>
      <c r="J818" s="4"/>
      <c r="K818" s="4"/>
      <c r="L818" s="4"/>
      <c r="M818" s="4"/>
      <c r="N818" s="4"/>
      <c r="O818" s="4"/>
      <c r="P818" s="4"/>
      <c r="Q818" s="4"/>
      <c r="R818" s="4"/>
      <c r="S818" s="4"/>
      <c r="T818" s="4"/>
      <c r="U818" s="4"/>
      <c r="V818" s="4"/>
      <c r="W818" s="4"/>
      <c r="X818" s="4"/>
      <c r="Y818" s="4"/>
      <c r="Z818" s="4"/>
    </row>
    <row r="819" spans="1:26" ht="15.75" customHeight="1">
      <c r="A819" s="4"/>
      <c r="B819" s="4"/>
      <c r="C819" s="4"/>
      <c r="D819" s="4"/>
      <c r="E819" s="4"/>
      <c r="F819" s="4"/>
      <c r="G819" s="4"/>
      <c r="H819" s="1"/>
      <c r="I819" s="4"/>
      <c r="J819" s="4"/>
      <c r="K819" s="4"/>
      <c r="L819" s="4"/>
      <c r="M819" s="4"/>
      <c r="N819" s="4"/>
      <c r="O819" s="4"/>
      <c r="P819" s="4"/>
      <c r="Q819" s="4"/>
      <c r="R819" s="4"/>
      <c r="S819" s="4"/>
      <c r="T819" s="4"/>
      <c r="U819" s="4"/>
      <c r="V819" s="4"/>
      <c r="W819" s="4"/>
      <c r="X819" s="4"/>
      <c r="Y819" s="4"/>
      <c r="Z819" s="4"/>
    </row>
    <row r="820" spans="1:26" ht="15.75" customHeight="1">
      <c r="A820" s="4"/>
      <c r="B820" s="4"/>
      <c r="C820" s="4"/>
      <c r="D820" s="4"/>
      <c r="E820" s="4"/>
      <c r="F820" s="4"/>
      <c r="G820" s="4"/>
      <c r="H820" s="1"/>
      <c r="I820" s="4"/>
      <c r="J820" s="4"/>
      <c r="K820" s="4"/>
      <c r="L820" s="4"/>
      <c r="M820" s="4"/>
      <c r="N820" s="4"/>
      <c r="O820" s="4"/>
      <c r="P820" s="4"/>
      <c r="Q820" s="4"/>
      <c r="R820" s="4"/>
      <c r="S820" s="4"/>
      <c r="T820" s="4"/>
      <c r="U820" s="4"/>
      <c r="V820" s="4"/>
      <c r="W820" s="4"/>
      <c r="X820" s="4"/>
      <c r="Y820" s="4"/>
      <c r="Z820" s="4"/>
    </row>
    <row r="821" spans="1:26" ht="15.75" customHeight="1">
      <c r="A821" s="4"/>
      <c r="B821" s="4"/>
      <c r="C821" s="4"/>
      <c r="D821" s="4"/>
      <c r="E821" s="4"/>
      <c r="F821" s="4"/>
      <c r="G821" s="4"/>
      <c r="H821" s="1"/>
      <c r="I821" s="4"/>
      <c r="J821" s="4"/>
      <c r="K821" s="4"/>
      <c r="L821" s="4"/>
      <c r="M821" s="4"/>
      <c r="N821" s="4"/>
      <c r="O821" s="4"/>
      <c r="P821" s="4"/>
      <c r="Q821" s="4"/>
      <c r="R821" s="4"/>
      <c r="S821" s="4"/>
      <c r="T821" s="4"/>
      <c r="U821" s="4"/>
      <c r="V821" s="4"/>
      <c r="W821" s="4"/>
      <c r="X821" s="4"/>
      <c r="Y821" s="4"/>
      <c r="Z821" s="4"/>
    </row>
    <row r="822" spans="1:26" ht="15.75" customHeight="1">
      <c r="A822" s="4"/>
      <c r="B822" s="4"/>
      <c r="C822" s="4"/>
      <c r="D822" s="4"/>
      <c r="E822" s="4"/>
      <c r="F822" s="4"/>
      <c r="G822" s="4"/>
      <c r="H822" s="1"/>
      <c r="I822" s="4"/>
      <c r="J822" s="4"/>
      <c r="K822" s="4"/>
      <c r="L822" s="4"/>
      <c r="M822" s="4"/>
      <c r="N822" s="4"/>
      <c r="O822" s="4"/>
      <c r="P822" s="4"/>
      <c r="Q822" s="4"/>
      <c r="R822" s="4"/>
      <c r="S822" s="4"/>
      <c r="T822" s="4"/>
      <c r="U822" s="4"/>
      <c r="V822" s="4"/>
      <c r="W822" s="4"/>
      <c r="X822" s="4"/>
      <c r="Y822" s="4"/>
      <c r="Z822" s="4"/>
    </row>
    <row r="823" spans="1:26" ht="15.75" customHeight="1">
      <c r="A823" s="4"/>
      <c r="B823" s="4"/>
      <c r="C823" s="4"/>
      <c r="D823" s="4"/>
      <c r="E823" s="4"/>
      <c r="F823" s="4"/>
      <c r="G823" s="4"/>
      <c r="H823" s="1"/>
      <c r="I823" s="4"/>
      <c r="J823" s="4"/>
      <c r="K823" s="4"/>
      <c r="L823" s="4"/>
      <c r="M823" s="4"/>
      <c r="N823" s="4"/>
      <c r="O823" s="4"/>
      <c r="P823" s="4"/>
      <c r="Q823" s="4"/>
      <c r="R823" s="4"/>
      <c r="S823" s="4"/>
      <c r="T823" s="4"/>
      <c r="U823" s="4"/>
      <c r="V823" s="4"/>
      <c r="W823" s="4"/>
      <c r="X823" s="4"/>
      <c r="Y823" s="4"/>
      <c r="Z823" s="4"/>
    </row>
    <row r="824" spans="1:26" ht="15.75" customHeight="1">
      <c r="A824" s="4"/>
      <c r="B824" s="4"/>
      <c r="C824" s="4"/>
      <c r="D824" s="4"/>
      <c r="E824" s="4"/>
      <c r="F824" s="4"/>
      <c r="G824" s="4"/>
      <c r="H824" s="1"/>
      <c r="I824" s="4"/>
      <c r="J824" s="4"/>
      <c r="K824" s="4"/>
      <c r="L824" s="4"/>
      <c r="M824" s="4"/>
      <c r="N824" s="4"/>
      <c r="O824" s="4"/>
      <c r="P824" s="4"/>
      <c r="Q824" s="4"/>
      <c r="R824" s="4"/>
      <c r="S824" s="4"/>
      <c r="T824" s="4"/>
      <c r="U824" s="4"/>
      <c r="V824" s="4"/>
      <c r="W824" s="4"/>
      <c r="X824" s="4"/>
      <c r="Y824" s="4"/>
      <c r="Z824" s="4"/>
    </row>
    <row r="825" spans="1:26" ht="15.75" customHeight="1">
      <c r="A825" s="4"/>
      <c r="B825" s="4"/>
      <c r="C825" s="4"/>
      <c r="D825" s="4"/>
      <c r="E825" s="4"/>
      <c r="F825" s="4"/>
      <c r="G825" s="4"/>
      <c r="H825" s="1"/>
      <c r="I825" s="4"/>
      <c r="J825" s="4"/>
      <c r="K825" s="4"/>
      <c r="L825" s="4"/>
      <c r="M825" s="4"/>
      <c r="N825" s="4"/>
      <c r="O825" s="4"/>
      <c r="P825" s="4"/>
      <c r="Q825" s="4"/>
      <c r="R825" s="4"/>
      <c r="S825" s="4"/>
      <c r="T825" s="4"/>
      <c r="U825" s="4"/>
      <c r="V825" s="4"/>
      <c r="W825" s="4"/>
      <c r="X825" s="4"/>
      <c r="Y825" s="4"/>
      <c r="Z825" s="4"/>
    </row>
    <row r="826" spans="1:26" ht="15.75" customHeight="1">
      <c r="A826" s="4"/>
      <c r="B826" s="4"/>
      <c r="C826" s="4"/>
      <c r="D826" s="4"/>
      <c r="E826" s="4"/>
      <c r="F826" s="4"/>
      <c r="G826" s="4"/>
      <c r="H826" s="1"/>
      <c r="I826" s="4"/>
      <c r="J826" s="4"/>
      <c r="K826" s="4"/>
      <c r="L826" s="4"/>
      <c r="M826" s="4"/>
      <c r="N826" s="4"/>
      <c r="O826" s="4"/>
      <c r="P826" s="4"/>
      <c r="Q826" s="4"/>
      <c r="R826" s="4"/>
      <c r="S826" s="4"/>
      <c r="T826" s="4"/>
      <c r="U826" s="4"/>
      <c r="V826" s="4"/>
      <c r="W826" s="4"/>
      <c r="X826" s="4"/>
      <c r="Y826" s="4"/>
      <c r="Z826" s="4"/>
    </row>
    <row r="827" spans="1:26" ht="15.75" customHeight="1">
      <c r="A827" s="4"/>
      <c r="B827" s="4"/>
      <c r="C827" s="4"/>
      <c r="D827" s="4"/>
      <c r="E827" s="4"/>
      <c r="F827" s="4"/>
      <c r="G827" s="4"/>
      <c r="H827" s="1"/>
      <c r="I827" s="4"/>
      <c r="J827" s="4"/>
      <c r="K827" s="4"/>
      <c r="L827" s="4"/>
      <c r="M827" s="4"/>
      <c r="N827" s="4"/>
      <c r="O827" s="4"/>
      <c r="P827" s="4"/>
      <c r="Q827" s="4"/>
      <c r="R827" s="4"/>
      <c r="S827" s="4"/>
      <c r="T827" s="4"/>
      <c r="U827" s="4"/>
      <c r="V827" s="4"/>
      <c r="W827" s="4"/>
      <c r="X827" s="4"/>
      <c r="Y827" s="4"/>
      <c r="Z827" s="4"/>
    </row>
    <row r="828" spans="1:26" ht="15.75" customHeight="1">
      <c r="A828" s="4"/>
      <c r="B828" s="4"/>
      <c r="C828" s="4"/>
      <c r="D828" s="4"/>
      <c r="E828" s="4"/>
      <c r="F828" s="4"/>
      <c r="G828" s="4"/>
      <c r="H828" s="1"/>
      <c r="I828" s="4"/>
      <c r="J828" s="4"/>
      <c r="K828" s="4"/>
      <c r="L828" s="4"/>
      <c r="M828" s="4"/>
      <c r="N828" s="4"/>
      <c r="O828" s="4"/>
      <c r="P828" s="4"/>
      <c r="Q828" s="4"/>
      <c r="R828" s="4"/>
      <c r="S828" s="4"/>
      <c r="T828" s="4"/>
      <c r="U828" s="4"/>
      <c r="V828" s="4"/>
      <c r="W828" s="4"/>
      <c r="X828" s="4"/>
      <c r="Y828" s="4"/>
      <c r="Z828" s="4"/>
    </row>
    <row r="829" spans="1:26" ht="15.75" customHeight="1">
      <c r="A829" s="4"/>
      <c r="B829" s="4"/>
      <c r="C829" s="4"/>
      <c r="D829" s="4"/>
      <c r="E829" s="4"/>
      <c r="F829" s="4"/>
      <c r="G829" s="4"/>
      <c r="H829" s="1"/>
      <c r="I829" s="4"/>
      <c r="J829" s="4"/>
      <c r="K829" s="4"/>
      <c r="L829" s="4"/>
      <c r="M829" s="4"/>
      <c r="N829" s="4"/>
      <c r="O829" s="4"/>
      <c r="P829" s="4"/>
      <c r="Q829" s="4"/>
      <c r="R829" s="4"/>
      <c r="S829" s="4"/>
      <c r="T829" s="4"/>
      <c r="U829" s="4"/>
      <c r="V829" s="4"/>
      <c r="W829" s="4"/>
      <c r="X829" s="4"/>
      <c r="Y829" s="4"/>
      <c r="Z829" s="4"/>
    </row>
    <row r="830" spans="1:26" ht="15.75" customHeight="1">
      <c r="A830" s="4"/>
      <c r="B830" s="4"/>
      <c r="C830" s="4"/>
      <c r="D830" s="4"/>
      <c r="E830" s="4"/>
      <c r="F830" s="4"/>
      <c r="G830" s="4"/>
      <c r="H830" s="1"/>
      <c r="I830" s="4"/>
      <c r="J830" s="4"/>
      <c r="K830" s="4"/>
      <c r="L830" s="4"/>
      <c r="M830" s="4"/>
      <c r="N830" s="4"/>
      <c r="O830" s="4"/>
      <c r="P830" s="4"/>
      <c r="Q830" s="4"/>
      <c r="R830" s="4"/>
      <c r="S830" s="4"/>
      <c r="T830" s="4"/>
      <c r="U830" s="4"/>
      <c r="V830" s="4"/>
      <c r="W830" s="4"/>
      <c r="X830" s="4"/>
      <c r="Y830" s="4"/>
      <c r="Z830" s="4"/>
    </row>
    <row r="831" spans="1:26" ht="15.75" customHeight="1">
      <c r="A831" s="4"/>
      <c r="B831" s="4"/>
      <c r="C831" s="4"/>
      <c r="D831" s="4"/>
      <c r="E831" s="4"/>
      <c r="F831" s="4"/>
      <c r="G831" s="4"/>
      <c r="H831" s="1"/>
      <c r="I831" s="4"/>
      <c r="J831" s="4"/>
      <c r="K831" s="4"/>
      <c r="L831" s="4"/>
      <c r="M831" s="4"/>
      <c r="N831" s="4"/>
      <c r="O831" s="4"/>
      <c r="P831" s="4"/>
      <c r="Q831" s="4"/>
      <c r="R831" s="4"/>
      <c r="S831" s="4"/>
      <c r="T831" s="4"/>
      <c r="U831" s="4"/>
      <c r="V831" s="4"/>
      <c r="W831" s="4"/>
      <c r="X831" s="4"/>
      <c r="Y831" s="4"/>
      <c r="Z831" s="4"/>
    </row>
    <row r="832" spans="1:26" ht="15.75" customHeight="1">
      <c r="A832" s="4"/>
      <c r="B832" s="4"/>
      <c r="C832" s="4"/>
      <c r="D832" s="4"/>
      <c r="E832" s="4"/>
      <c r="F832" s="4"/>
      <c r="G832" s="4"/>
      <c r="H832" s="1"/>
      <c r="I832" s="4"/>
      <c r="J832" s="4"/>
      <c r="K832" s="4"/>
      <c r="L832" s="4"/>
      <c r="M832" s="4"/>
      <c r="N832" s="4"/>
      <c r="O832" s="4"/>
      <c r="P832" s="4"/>
      <c r="Q832" s="4"/>
      <c r="R832" s="4"/>
      <c r="S832" s="4"/>
      <c r="T832" s="4"/>
      <c r="U832" s="4"/>
      <c r="V832" s="4"/>
      <c r="W832" s="4"/>
      <c r="X832" s="4"/>
      <c r="Y832" s="4"/>
      <c r="Z832" s="4"/>
    </row>
    <row r="833" spans="1:26" ht="15.75" customHeight="1">
      <c r="A833" s="4"/>
      <c r="B833" s="4"/>
      <c r="C833" s="4"/>
      <c r="D833" s="4"/>
      <c r="E833" s="4"/>
      <c r="F833" s="4"/>
      <c r="G833" s="4"/>
      <c r="H833" s="1"/>
      <c r="I833" s="4"/>
      <c r="J833" s="4"/>
      <c r="K833" s="4"/>
      <c r="L833" s="4"/>
      <c r="M833" s="4"/>
      <c r="N833" s="4"/>
      <c r="O833" s="4"/>
      <c r="P833" s="4"/>
      <c r="Q833" s="4"/>
      <c r="R833" s="4"/>
      <c r="S833" s="4"/>
      <c r="T833" s="4"/>
      <c r="U833" s="4"/>
      <c r="V833" s="4"/>
      <c r="W833" s="4"/>
      <c r="X833" s="4"/>
      <c r="Y833" s="4"/>
      <c r="Z833" s="4"/>
    </row>
    <row r="834" spans="1:26" ht="15.75" customHeight="1">
      <c r="A834" s="4"/>
      <c r="B834" s="4"/>
      <c r="C834" s="4"/>
      <c r="D834" s="4"/>
      <c r="E834" s="4"/>
      <c r="F834" s="4"/>
      <c r="G834" s="4"/>
      <c r="H834" s="1"/>
      <c r="I834" s="4"/>
      <c r="J834" s="4"/>
      <c r="K834" s="4"/>
      <c r="L834" s="4"/>
      <c r="M834" s="4"/>
      <c r="N834" s="4"/>
      <c r="O834" s="4"/>
      <c r="P834" s="4"/>
      <c r="Q834" s="4"/>
      <c r="R834" s="4"/>
      <c r="S834" s="4"/>
      <c r="T834" s="4"/>
      <c r="U834" s="4"/>
      <c r="V834" s="4"/>
      <c r="W834" s="4"/>
      <c r="X834" s="4"/>
      <c r="Y834" s="4"/>
      <c r="Z834" s="4"/>
    </row>
    <row r="835" spans="1:26" ht="15.75" customHeight="1">
      <c r="A835" s="4"/>
      <c r="B835" s="4"/>
      <c r="C835" s="4"/>
      <c r="D835" s="4"/>
      <c r="E835" s="4"/>
      <c r="F835" s="4"/>
      <c r="G835" s="4"/>
      <c r="H835" s="1"/>
      <c r="I835" s="4"/>
      <c r="J835" s="4"/>
      <c r="K835" s="4"/>
      <c r="L835" s="4"/>
      <c r="M835" s="4"/>
      <c r="N835" s="4"/>
      <c r="O835" s="4"/>
      <c r="P835" s="4"/>
      <c r="Q835" s="4"/>
      <c r="R835" s="4"/>
      <c r="S835" s="4"/>
      <c r="T835" s="4"/>
      <c r="U835" s="4"/>
      <c r="V835" s="4"/>
      <c r="W835" s="4"/>
      <c r="X835" s="4"/>
      <c r="Y835" s="4"/>
      <c r="Z835" s="4"/>
    </row>
    <row r="836" spans="1:26" ht="15.75" customHeight="1">
      <c r="A836" s="4"/>
      <c r="B836" s="4"/>
      <c r="C836" s="4"/>
      <c r="D836" s="4"/>
      <c r="E836" s="4"/>
      <c r="F836" s="4"/>
      <c r="G836" s="4"/>
      <c r="H836" s="1"/>
      <c r="I836" s="4"/>
      <c r="J836" s="4"/>
      <c r="K836" s="4"/>
      <c r="L836" s="4"/>
      <c r="M836" s="4"/>
      <c r="N836" s="4"/>
      <c r="O836" s="4"/>
      <c r="P836" s="4"/>
      <c r="Q836" s="4"/>
      <c r="R836" s="4"/>
      <c r="S836" s="4"/>
      <c r="T836" s="4"/>
      <c r="U836" s="4"/>
      <c r="V836" s="4"/>
      <c r="W836" s="4"/>
      <c r="X836" s="4"/>
      <c r="Y836" s="4"/>
      <c r="Z836" s="4"/>
    </row>
    <row r="837" spans="1:26" ht="15.75" customHeight="1">
      <c r="A837" s="4"/>
      <c r="B837" s="4"/>
      <c r="C837" s="4"/>
      <c r="D837" s="4"/>
      <c r="E837" s="4"/>
      <c r="F837" s="4"/>
      <c r="G837" s="4"/>
      <c r="H837" s="1"/>
      <c r="I837" s="4"/>
      <c r="J837" s="4"/>
      <c r="K837" s="4"/>
      <c r="L837" s="4"/>
      <c r="M837" s="4"/>
      <c r="N837" s="4"/>
      <c r="O837" s="4"/>
      <c r="P837" s="4"/>
      <c r="Q837" s="4"/>
      <c r="R837" s="4"/>
      <c r="S837" s="4"/>
      <c r="T837" s="4"/>
      <c r="U837" s="4"/>
      <c r="V837" s="4"/>
      <c r="W837" s="4"/>
      <c r="X837" s="4"/>
      <c r="Y837" s="4"/>
      <c r="Z837" s="4"/>
    </row>
    <row r="838" spans="1:26" ht="15.75" customHeight="1">
      <c r="A838" s="4"/>
      <c r="B838" s="4"/>
      <c r="C838" s="4"/>
      <c r="D838" s="4"/>
      <c r="E838" s="4"/>
      <c r="F838" s="4"/>
      <c r="G838" s="4"/>
      <c r="H838" s="1"/>
      <c r="I838" s="4"/>
      <c r="J838" s="4"/>
      <c r="K838" s="4"/>
      <c r="L838" s="4"/>
      <c r="M838" s="4"/>
      <c r="N838" s="4"/>
      <c r="O838" s="4"/>
      <c r="P838" s="4"/>
      <c r="Q838" s="4"/>
      <c r="R838" s="4"/>
      <c r="S838" s="4"/>
      <c r="T838" s="4"/>
      <c r="U838" s="4"/>
      <c r="V838" s="4"/>
      <c r="W838" s="4"/>
      <c r="X838" s="4"/>
      <c r="Y838" s="4"/>
      <c r="Z838" s="4"/>
    </row>
    <row r="839" spans="1:26" ht="15.75" customHeight="1">
      <c r="A839" s="4"/>
      <c r="B839" s="4"/>
      <c r="C839" s="4"/>
      <c r="D839" s="4"/>
      <c r="E839" s="4"/>
      <c r="F839" s="4"/>
      <c r="G839" s="4"/>
      <c r="H839" s="1"/>
      <c r="I839" s="4"/>
      <c r="J839" s="4"/>
      <c r="K839" s="4"/>
      <c r="L839" s="4"/>
      <c r="M839" s="4"/>
      <c r="N839" s="4"/>
      <c r="O839" s="4"/>
      <c r="P839" s="4"/>
      <c r="Q839" s="4"/>
      <c r="R839" s="4"/>
      <c r="S839" s="4"/>
      <c r="T839" s="4"/>
      <c r="U839" s="4"/>
      <c r="V839" s="4"/>
      <c r="W839" s="4"/>
      <c r="X839" s="4"/>
      <c r="Y839" s="4"/>
      <c r="Z839" s="4"/>
    </row>
    <row r="840" spans="1:26" ht="15.75" customHeight="1">
      <c r="A840" s="4"/>
      <c r="B840" s="4"/>
      <c r="C840" s="4"/>
      <c r="D840" s="4"/>
      <c r="E840" s="4"/>
      <c r="F840" s="4"/>
      <c r="G840" s="4"/>
      <c r="H840" s="1"/>
      <c r="I840" s="4"/>
      <c r="J840" s="4"/>
      <c r="K840" s="4"/>
      <c r="L840" s="4"/>
      <c r="M840" s="4"/>
      <c r="N840" s="4"/>
      <c r="O840" s="4"/>
      <c r="P840" s="4"/>
      <c r="Q840" s="4"/>
      <c r="R840" s="4"/>
      <c r="S840" s="4"/>
      <c r="T840" s="4"/>
      <c r="U840" s="4"/>
      <c r="V840" s="4"/>
      <c r="W840" s="4"/>
      <c r="X840" s="4"/>
      <c r="Y840" s="4"/>
      <c r="Z840" s="4"/>
    </row>
    <row r="841" spans="1:26" ht="15.75" customHeight="1">
      <c r="A841" s="4"/>
      <c r="B841" s="4"/>
      <c r="C841" s="4"/>
      <c r="D841" s="4"/>
      <c r="E841" s="4"/>
      <c r="F841" s="4"/>
      <c r="G841" s="4"/>
      <c r="H841" s="1"/>
      <c r="I841" s="4"/>
      <c r="J841" s="4"/>
      <c r="K841" s="4"/>
      <c r="L841" s="4"/>
      <c r="M841" s="4"/>
      <c r="N841" s="4"/>
      <c r="O841" s="4"/>
      <c r="P841" s="4"/>
      <c r="Q841" s="4"/>
      <c r="R841" s="4"/>
      <c r="S841" s="4"/>
      <c r="T841" s="4"/>
      <c r="U841" s="4"/>
      <c r="V841" s="4"/>
      <c r="W841" s="4"/>
      <c r="X841" s="4"/>
      <c r="Y841" s="4"/>
      <c r="Z841" s="4"/>
    </row>
    <row r="842" spans="1:26" ht="15.75" customHeight="1">
      <c r="A842" s="4"/>
      <c r="B842" s="4"/>
      <c r="C842" s="4"/>
      <c r="D842" s="4"/>
      <c r="E842" s="4"/>
      <c r="F842" s="4"/>
      <c r="G842" s="4"/>
      <c r="H842" s="1"/>
      <c r="I842" s="4"/>
      <c r="J842" s="4"/>
      <c r="K842" s="4"/>
      <c r="L842" s="4"/>
      <c r="M842" s="4"/>
      <c r="N842" s="4"/>
      <c r="O842" s="4"/>
      <c r="P842" s="4"/>
      <c r="Q842" s="4"/>
      <c r="R842" s="4"/>
      <c r="S842" s="4"/>
      <c r="T842" s="4"/>
      <c r="U842" s="4"/>
      <c r="V842" s="4"/>
      <c r="W842" s="4"/>
      <c r="X842" s="4"/>
      <c r="Y842" s="4"/>
      <c r="Z842" s="4"/>
    </row>
    <row r="843" spans="1:26" ht="15.75" customHeight="1">
      <c r="A843" s="4"/>
      <c r="B843" s="4"/>
      <c r="C843" s="4"/>
      <c r="D843" s="4"/>
      <c r="E843" s="4"/>
      <c r="F843" s="4"/>
      <c r="G843" s="4"/>
      <c r="H843" s="1"/>
      <c r="I843" s="4"/>
      <c r="J843" s="4"/>
      <c r="K843" s="4"/>
      <c r="L843" s="4"/>
      <c r="M843" s="4"/>
      <c r="N843" s="4"/>
      <c r="O843" s="4"/>
      <c r="P843" s="4"/>
      <c r="Q843" s="4"/>
      <c r="R843" s="4"/>
      <c r="S843" s="4"/>
      <c r="T843" s="4"/>
      <c r="U843" s="4"/>
      <c r="V843" s="4"/>
      <c r="W843" s="4"/>
      <c r="X843" s="4"/>
      <c r="Y843" s="4"/>
      <c r="Z843" s="4"/>
    </row>
    <row r="844" spans="1:26" ht="15.75" customHeight="1">
      <c r="A844" s="4"/>
      <c r="B844" s="4"/>
      <c r="C844" s="4"/>
      <c r="D844" s="4"/>
      <c r="E844" s="4"/>
      <c r="F844" s="4"/>
      <c r="G844" s="4"/>
      <c r="H844" s="1"/>
      <c r="I844" s="4"/>
      <c r="J844" s="4"/>
      <c r="K844" s="4"/>
      <c r="L844" s="4"/>
      <c r="M844" s="4"/>
      <c r="N844" s="4"/>
      <c r="O844" s="4"/>
      <c r="P844" s="4"/>
      <c r="Q844" s="4"/>
      <c r="R844" s="4"/>
      <c r="S844" s="4"/>
      <c r="T844" s="4"/>
      <c r="U844" s="4"/>
      <c r="V844" s="4"/>
      <c r="W844" s="4"/>
      <c r="X844" s="4"/>
      <c r="Y844" s="4"/>
      <c r="Z844" s="4"/>
    </row>
    <row r="845" spans="1:26" ht="15.75" customHeight="1">
      <c r="A845" s="4"/>
      <c r="B845" s="4"/>
      <c r="C845" s="4"/>
      <c r="D845" s="4"/>
      <c r="E845" s="4"/>
      <c r="F845" s="4"/>
      <c r="G845" s="4"/>
      <c r="H845" s="1"/>
      <c r="I845" s="4"/>
      <c r="J845" s="4"/>
      <c r="K845" s="4"/>
      <c r="L845" s="4"/>
      <c r="M845" s="4"/>
      <c r="N845" s="4"/>
      <c r="O845" s="4"/>
      <c r="P845" s="4"/>
      <c r="Q845" s="4"/>
      <c r="R845" s="4"/>
      <c r="S845" s="4"/>
      <c r="T845" s="4"/>
      <c r="U845" s="4"/>
      <c r="V845" s="4"/>
      <c r="W845" s="4"/>
      <c r="X845" s="4"/>
      <c r="Y845" s="4"/>
      <c r="Z845" s="4"/>
    </row>
    <row r="846" spans="1:26" ht="15.75" customHeight="1">
      <c r="A846" s="4"/>
      <c r="B846" s="4"/>
      <c r="C846" s="4"/>
      <c r="D846" s="4"/>
      <c r="E846" s="4"/>
      <c r="F846" s="4"/>
      <c r="G846" s="4"/>
      <c r="H846" s="1"/>
      <c r="I846" s="4"/>
      <c r="J846" s="4"/>
      <c r="K846" s="4"/>
      <c r="L846" s="4"/>
      <c r="M846" s="4"/>
      <c r="N846" s="4"/>
      <c r="O846" s="4"/>
      <c r="P846" s="4"/>
      <c r="Q846" s="4"/>
      <c r="R846" s="4"/>
      <c r="S846" s="4"/>
      <c r="T846" s="4"/>
      <c r="U846" s="4"/>
      <c r="V846" s="4"/>
      <c r="W846" s="4"/>
      <c r="X846" s="4"/>
      <c r="Y846" s="4"/>
      <c r="Z846" s="4"/>
    </row>
    <row r="847" spans="1:26" ht="15.75" customHeight="1">
      <c r="A847" s="4"/>
      <c r="B847" s="4"/>
      <c r="C847" s="4"/>
      <c r="D847" s="4"/>
      <c r="E847" s="4"/>
      <c r="F847" s="4"/>
      <c r="G847" s="4"/>
      <c r="H847" s="1"/>
      <c r="I847" s="4"/>
      <c r="J847" s="4"/>
      <c r="K847" s="4"/>
      <c r="L847" s="4"/>
      <c r="M847" s="4"/>
      <c r="N847" s="4"/>
      <c r="O847" s="4"/>
      <c r="P847" s="4"/>
      <c r="Q847" s="4"/>
      <c r="R847" s="4"/>
      <c r="S847" s="4"/>
      <c r="T847" s="4"/>
      <c r="U847" s="4"/>
      <c r="V847" s="4"/>
      <c r="W847" s="4"/>
      <c r="X847" s="4"/>
      <c r="Y847" s="4"/>
      <c r="Z847" s="4"/>
    </row>
    <row r="848" spans="1:26" ht="15.75" customHeight="1">
      <c r="A848" s="4"/>
      <c r="B848" s="4"/>
      <c r="C848" s="4"/>
      <c r="D848" s="4"/>
      <c r="E848" s="4"/>
      <c r="F848" s="4"/>
      <c r="G848" s="4"/>
      <c r="H848" s="1"/>
      <c r="I848" s="4"/>
      <c r="J848" s="4"/>
      <c r="K848" s="4"/>
      <c r="L848" s="4"/>
      <c r="M848" s="4"/>
      <c r="N848" s="4"/>
      <c r="O848" s="4"/>
      <c r="P848" s="4"/>
      <c r="Q848" s="4"/>
      <c r="R848" s="4"/>
      <c r="S848" s="4"/>
      <c r="T848" s="4"/>
      <c r="U848" s="4"/>
      <c r="V848" s="4"/>
      <c r="W848" s="4"/>
      <c r="X848" s="4"/>
      <c r="Y848" s="4"/>
      <c r="Z848" s="4"/>
    </row>
    <row r="849" spans="1:26" ht="15.75" customHeight="1">
      <c r="A849" s="4"/>
      <c r="B849" s="4"/>
      <c r="C849" s="4"/>
      <c r="D849" s="4"/>
      <c r="E849" s="4"/>
      <c r="F849" s="4"/>
      <c r="G849" s="4"/>
      <c r="H849" s="1"/>
      <c r="I849" s="4"/>
      <c r="J849" s="4"/>
      <c r="K849" s="4"/>
      <c r="L849" s="4"/>
      <c r="M849" s="4"/>
      <c r="N849" s="4"/>
      <c r="O849" s="4"/>
      <c r="P849" s="4"/>
      <c r="Q849" s="4"/>
      <c r="R849" s="4"/>
      <c r="S849" s="4"/>
      <c r="T849" s="4"/>
      <c r="U849" s="4"/>
      <c r="V849" s="4"/>
      <c r="W849" s="4"/>
      <c r="X849" s="4"/>
      <c r="Y849" s="4"/>
      <c r="Z849" s="4"/>
    </row>
    <row r="850" spans="1:26" ht="15.75" customHeight="1">
      <c r="A850" s="4"/>
      <c r="B850" s="4"/>
      <c r="C850" s="4"/>
      <c r="D850" s="4"/>
      <c r="E850" s="4"/>
      <c r="F850" s="4"/>
      <c r="G850" s="4"/>
      <c r="H850" s="1"/>
      <c r="I850" s="4"/>
      <c r="J850" s="4"/>
      <c r="K850" s="4"/>
      <c r="L850" s="4"/>
      <c r="M850" s="4"/>
      <c r="N850" s="4"/>
      <c r="O850" s="4"/>
      <c r="P850" s="4"/>
      <c r="Q850" s="4"/>
      <c r="R850" s="4"/>
      <c r="S850" s="4"/>
      <c r="T850" s="4"/>
      <c r="U850" s="4"/>
      <c r="V850" s="4"/>
      <c r="W850" s="4"/>
      <c r="X850" s="4"/>
      <c r="Y850" s="4"/>
      <c r="Z850" s="4"/>
    </row>
    <row r="851" spans="1:26" ht="15.75" customHeight="1">
      <c r="A851" s="4"/>
      <c r="B851" s="4"/>
      <c r="C851" s="4"/>
      <c r="D851" s="4"/>
      <c r="E851" s="4"/>
      <c r="F851" s="4"/>
      <c r="G851" s="4"/>
      <c r="H851" s="1"/>
      <c r="I851" s="4"/>
      <c r="J851" s="4"/>
      <c r="K851" s="4"/>
      <c r="L851" s="4"/>
      <c r="M851" s="4"/>
      <c r="N851" s="4"/>
      <c r="O851" s="4"/>
      <c r="P851" s="4"/>
      <c r="Q851" s="4"/>
      <c r="R851" s="4"/>
      <c r="S851" s="4"/>
      <c r="T851" s="4"/>
      <c r="U851" s="4"/>
      <c r="V851" s="4"/>
      <c r="W851" s="4"/>
      <c r="X851" s="4"/>
      <c r="Y851" s="4"/>
      <c r="Z851" s="4"/>
    </row>
    <row r="852" spans="1:26" ht="15.75" customHeight="1">
      <c r="A852" s="4"/>
      <c r="B852" s="4"/>
      <c r="C852" s="4"/>
      <c r="D852" s="4"/>
      <c r="E852" s="4"/>
      <c r="F852" s="4"/>
      <c r="G852" s="4"/>
      <c r="H852" s="1"/>
      <c r="I852" s="4"/>
      <c r="J852" s="4"/>
      <c r="K852" s="4"/>
      <c r="L852" s="4"/>
      <c r="M852" s="4"/>
      <c r="N852" s="4"/>
      <c r="O852" s="4"/>
      <c r="P852" s="4"/>
      <c r="Q852" s="4"/>
      <c r="R852" s="4"/>
      <c r="S852" s="4"/>
      <c r="T852" s="4"/>
      <c r="U852" s="4"/>
      <c r="V852" s="4"/>
      <c r="W852" s="4"/>
      <c r="X852" s="4"/>
      <c r="Y852" s="4"/>
      <c r="Z852" s="4"/>
    </row>
    <row r="853" spans="1:26" ht="15.75" customHeight="1">
      <c r="A853" s="4"/>
      <c r="B853" s="4"/>
      <c r="C853" s="4"/>
      <c r="D853" s="4"/>
      <c r="E853" s="4"/>
      <c r="F853" s="4"/>
      <c r="G853" s="4"/>
      <c r="H853" s="1"/>
      <c r="I853" s="4"/>
      <c r="J853" s="4"/>
      <c r="K853" s="4"/>
      <c r="L853" s="4"/>
      <c r="M853" s="4"/>
      <c r="N853" s="4"/>
      <c r="O853" s="4"/>
      <c r="P853" s="4"/>
      <c r="Q853" s="4"/>
      <c r="R853" s="4"/>
      <c r="S853" s="4"/>
      <c r="T853" s="4"/>
      <c r="U853" s="4"/>
      <c r="V853" s="4"/>
      <c r="W853" s="4"/>
      <c r="X853" s="4"/>
      <c r="Y853" s="4"/>
      <c r="Z853" s="4"/>
    </row>
    <row r="854" spans="1:26" ht="15.75" customHeight="1">
      <c r="A854" s="4"/>
      <c r="B854" s="4"/>
      <c r="C854" s="4"/>
      <c r="D854" s="4"/>
      <c r="E854" s="4"/>
      <c r="F854" s="4"/>
      <c r="G854" s="4"/>
      <c r="H854" s="1"/>
      <c r="I854" s="4"/>
      <c r="J854" s="4"/>
      <c r="K854" s="4"/>
      <c r="L854" s="4"/>
      <c r="M854" s="4"/>
      <c r="N854" s="4"/>
      <c r="O854" s="4"/>
      <c r="P854" s="4"/>
      <c r="Q854" s="4"/>
      <c r="R854" s="4"/>
      <c r="S854" s="4"/>
      <c r="T854" s="4"/>
      <c r="U854" s="4"/>
      <c r="V854" s="4"/>
      <c r="W854" s="4"/>
      <c r="X854" s="4"/>
      <c r="Y854" s="4"/>
      <c r="Z854" s="4"/>
    </row>
    <row r="855" spans="1:26" ht="15.75" customHeight="1">
      <c r="A855" s="4"/>
      <c r="B855" s="4"/>
      <c r="C855" s="4"/>
      <c r="D855" s="4"/>
      <c r="E855" s="4"/>
      <c r="F855" s="4"/>
      <c r="G855" s="4"/>
      <c r="H855" s="1"/>
      <c r="I855" s="4"/>
      <c r="J855" s="4"/>
      <c r="K855" s="4"/>
      <c r="L855" s="4"/>
      <c r="M855" s="4"/>
      <c r="N855" s="4"/>
      <c r="O855" s="4"/>
      <c r="P855" s="4"/>
      <c r="Q855" s="4"/>
      <c r="R855" s="4"/>
      <c r="S855" s="4"/>
      <c r="T855" s="4"/>
      <c r="U855" s="4"/>
      <c r="V855" s="4"/>
      <c r="W855" s="4"/>
      <c r="X855" s="4"/>
      <c r="Y855" s="4"/>
      <c r="Z855" s="4"/>
    </row>
    <row r="856" spans="1:26" ht="15.75" customHeight="1">
      <c r="A856" s="4"/>
      <c r="B856" s="4"/>
      <c r="C856" s="4"/>
      <c r="D856" s="4"/>
      <c r="E856" s="4"/>
      <c r="F856" s="4"/>
      <c r="G856" s="4"/>
      <c r="H856" s="1"/>
      <c r="I856" s="4"/>
      <c r="J856" s="4"/>
      <c r="K856" s="4"/>
      <c r="L856" s="4"/>
      <c r="M856" s="4"/>
      <c r="N856" s="4"/>
      <c r="O856" s="4"/>
      <c r="P856" s="4"/>
      <c r="Q856" s="4"/>
      <c r="R856" s="4"/>
      <c r="S856" s="4"/>
      <c r="T856" s="4"/>
      <c r="U856" s="4"/>
      <c r="V856" s="4"/>
      <c r="W856" s="4"/>
      <c r="X856" s="4"/>
      <c r="Y856" s="4"/>
      <c r="Z856" s="4"/>
    </row>
    <row r="857" spans="1:26" ht="15.75" customHeight="1">
      <c r="A857" s="4"/>
      <c r="B857" s="4"/>
      <c r="C857" s="4"/>
      <c r="D857" s="4"/>
      <c r="E857" s="4"/>
      <c r="F857" s="4"/>
      <c r="G857" s="4"/>
      <c r="H857" s="1"/>
      <c r="I857" s="4"/>
      <c r="J857" s="4"/>
      <c r="K857" s="4"/>
      <c r="L857" s="4"/>
      <c r="M857" s="4"/>
      <c r="N857" s="4"/>
      <c r="O857" s="4"/>
      <c r="P857" s="4"/>
      <c r="Q857" s="4"/>
      <c r="R857" s="4"/>
      <c r="S857" s="4"/>
      <c r="T857" s="4"/>
      <c r="U857" s="4"/>
      <c r="V857" s="4"/>
      <c r="W857" s="4"/>
      <c r="X857" s="4"/>
      <c r="Y857" s="4"/>
      <c r="Z857" s="4"/>
    </row>
    <row r="858" spans="1:26" ht="15.75" customHeight="1">
      <c r="A858" s="4"/>
      <c r="B858" s="4"/>
      <c r="C858" s="4"/>
      <c r="D858" s="4"/>
      <c r="E858" s="4"/>
      <c r="F858" s="4"/>
      <c r="G858" s="4"/>
      <c r="H858" s="1"/>
      <c r="I858" s="4"/>
      <c r="J858" s="4"/>
      <c r="K858" s="4"/>
      <c r="L858" s="4"/>
      <c r="M858" s="4"/>
      <c r="N858" s="4"/>
      <c r="O858" s="4"/>
      <c r="P858" s="4"/>
      <c r="Q858" s="4"/>
      <c r="R858" s="4"/>
      <c r="S858" s="4"/>
      <c r="T858" s="4"/>
      <c r="U858" s="4"/>
      <c r="V858" s="4"/>
      <c r="W858" s="4"/>
      <c r="X858" s="4"/>
      <c r="Y858" s="4"/>
      <c r="Z858" s="4"/>
    </row>
    <row r="859" spans="1:26" ht="15.75" customHeight="1">
      <c r="A859" s="4"/>
      <c r="B859" s="4"/>
      <c r="C859" s="4"/>
      <c r="D859" s="4"/>
      <c r="E859" s="4"/>
      <c r="F859" s="4"/>
      <c r="G859" s="4"/>
      <c r="H859" s="1"/>
      <c r="I859" s="4"/>
      <c r="J859" s="4"/>
      <c r="K859" s="4"/>
      <c r="L859" s="4"/>
      <c r="M859" s="4"/>
      <c r="N859" s="4"/>
      <c r="O859" s="4"/>
      <c r="P859" s="4"/>
      <c r="Q859" s="4"/>
      <c r="R859" s="4"/>
      <c r="S859" s="4"/>
      <c r="T859" s="4"/>
      <c r="U859" s="4"/>
      <c r="V859" s="4"/>
      <c r="W859" s="4"/>
      <c r="X859" s="4"/>
      <c r="Y859" s="4"/>
      <c r="Z859" s="4"/>
    </row>
    <row r="860" spans="1:26" ht="15.75" customHeight="1">
      <c r="A860" s="4"/>
      <c r="B860" s="4"/>
      <c r="C860" s="4"/>
      <c r="D860" s="4"/>
      <c r="E860" s="4"/>
      <c r="F860" s="4"/>
      <c r="G860" s="4"/>
      <c r="H860" s="1"/>
      <c r="I860" s="4"/>
      <c r="J860" s="4"/>
      <c r="K860" s="4"/>
      <c r="L860" s="4"/>
      <c r="M860" s="4"/>
      <c r="N860" s="4"/>
      <c r="O860" s="4"/>
      <c r="P860" s="4"/>
      <c r="Q860" s="4"/>
      <c r="R860" s="4"/>
      <c r="S860" s="4"/>
      <c r="T860" s="4"/>
      <c r="U860" s="4"/>
      <c r="V860" s="4"/>
      <c r="W860" s="4"/>
      <c r="X860" s="4"/>
      <c r="Y860" s="4"/>
      <c r="Z860" s="4"/>
    </row>
    <row r="861" spans="1:26" ht="15.75" customHeight="1">
      <c r="A861" s="4"/>
      <c r="B861" s="4"/>
      <c r="C861" s="4"/>
      <c r="D861" s="4"/>
      <c r="E861" s="4"/>
      <c r="F861" s="4"/>
      <c r="G861" s="4"/>
      <c r="H861" s="1"/>
      <c r="I861" s="4"/>
      <c r="J861" s="4"/>
      <c r="K861" s="4"/>
      <c r="L861" s="4"/>
      <c r="M861" s="4"/>
      <c r="N861" s="4"/>
      <c r="O861" s="4"/>
      <c r="P861" s="4"/>
      <c r="Q861" s="4"/>
      <c r="R861" s="4"/>
      <c r="S861" s="4"/>
      <c r="T861" s="4"/>
      <c r="U861" s="4"/>
      <c r="V861" s="4"/>
      <c r="W861" s="4"/>
      <c r="X861" s="4"/>
      <c r="Y861" s="4"/>
      <c r="Z861" s="4"/>
    </row>
    <row r="862" spans="1:26" ht="15.75" customHeight="1">
      <c r="A862" s="4"/>
      <c r="B862" s="4"/>
      <c r="C862" s="4"/>
      <c r="D862" s="4"/>
      <c r="E862" s="4"/>
      <c r="F862" s="4"/>
      <c r="G862" s="4"/>
      <c r="H862" s="1"/>
      <c r="I862" s="4"/>
      <c r="J862" s="4"/>
      <c r="K862" s="4"/>
      <c r="L862" s="4"/>
      <c r="M862" s="4"/>
      <c r="N862" s="4"/>
      <c r="O862" s="4"/>
      <c r="P862" s="4"/>
      <c r="Q862" s="4"/>
      <c r="R862" s="4"/>
      <c r="S862" s="4"/>
      <c r="T862" s="4"/>
      <c r="U862" s="4"/>
      <c r="V862" s="4"/>
      <c r="W862" s="4"/>
      <c r="X862" s="4"/>
      <c r="Y862" s="4"/>
      <c r="Z862" s="4"/>
    </row>
    <row r="863" spans="1:26" ht="15.75" customHeight="1">
      <c r="A863" s="4"/>
      <c r="B863" s="4"/>
      <c r="C863" s="4"/>
      <c r="D863" s="4"/>
      <c r="E863" s="4"/>
      <c r="F863" s="4"/>
      <c r="G863" s="4"/>
      <c r="H863" s="1"/>
      <c r="I863" s="4"/>
      <c r="J863" s="4"/>
      <c r="K863" s="4"/>
      <c r="L863" s="4"/>
      <c r="M863" s="4"/>
      <c r="N863" s="4"/>
      <c r="O863" s="4"/>
      <c r="P863" s="4"/>
      <c r="Q863" s="4"/>
      <c r="R863" s="4"/>
      <c r="S863" s="4"/>
      <c r="T863" s="4"/>
      <c r="U863" s="4"/>
      <c r="V863" s="4"/>
      <c r="W863" s="4"/>
      <c r="X863" s="4"/>
      <c r="Y863" s="4"/>
      <c r="Z863" s="4"/>
    </row>
    <row r="864" spans="1:26" ht="15.75" customHeight="1">
      <c r="A864" s="4"/>
      <c r="B864" s="4"/>
      <c r="C864" s="4"/>
      <c r="D864" s="4"/>
      <c r="E864" s="4"/>
      <c r="F864" s="4"/>
      <c r="G864" s="4"/>
      <c r="H864" s="1"/>
      <c r="I864" s="4"/>
      <c r="J864" s="4"/>
      <c r="K864" s="4"/>
      <c r="L864" s="4"/>
      <c r="M864" s="4"/>
      <c r="N864" s="4"/>
      <c r="O864" s="4"/>
      <c r="P864" s="4"/>
      <c r="Q864" s="4"/>
      <c r="R864" s="4"/>
      <c r="S864" s="4"/>
      <c r="T864" s="4"/>
      <c r="U864" s="4"/>
      <c r="V864" s="4"/>
      <c r="W864" s="4"/>
      <c r="X864" s="4"/>
      <c r="Y864" s="4"/>
      <c r="Z864" s="4"/>
    </row>
    <row r="865" spans="1:26" ht="15.75" customHeight="1">
      <c r="A865" s="4"/>
      <c r="B865" s="4"/>
      <c r="C865" s="4"/>
      <c r="D865" s="4"/>
      <c r="E865" s="4"/>
      <c r="F865" s="4"/>
      <c r="G865" s="4"/>
      <c r="H865" s="1"/>
      <c r="I865" s="4"/>
      <c r="J865" s="4"/>
      <c r="K865" s="4"/>
      <c r="L865" s="4"/>
      <c r="M865" s="4"/>
      <c r="N865" s="4"/>
      <c r="O865" s="4"/>
      <c r="P865" s="4"/>
      <c r="Q865" s="4"/>
      <c r="R865" s="4"/>
      <c r="S865" s="4"/>
      <c r="T865" s="4"/>
      <c r="U865" s="4"/>
      <c r="V865" s="4"/>
      <c r="W865" s="4"/>
      <c r="X865" s="4"/>
      <c r="Y865" s="4"/>
      <c r="Z865" s="4"/>
    </row>
    <row r="866" spans="1:26" ht="15.75" customHeight="1">
      <c r="A866" s="4"/>
      <c r="B866" s="4"/>
      <c r="C866" s="4"/>
      <c r="D866" s="4"/>
      <c r="E866" s="4"/>
      <c r="F866" s="4"/>
      <c r="G866" s="4"/>
      <c r="H866" s="1"/>
      <c r="I866" s="4"/>
      <c r="J866" s="4"/>
      <c r="K866" s="4"/>
      <c r="L866" s="4"/>
      <c r="M866" s="4"/>
      <c r="N866" s="4"/>
      <c r="O866" s="4"/>
      <c r="P866" s="4"/>
      <c r="Q866" s="4"/>
      <c r="R866" s="4"/>
      <c r="S866" s="4"/>
      <c r="T866" s="4"/>
      <c r="U866" s="4"/>
      <c r="V866" s="4"/>
      <c r="W866" s="4"/>
      <c r="X866" s="4"/>
      <c r="Y866" s="4"/>
      <c r="Z866" s="4"/>
    </row>
    <row r="867" spans="1:26" ht="15.75" customHeight="1">
      <c r="A867" s="4"/>
      <c r="B867" s="4"/>
      <c r="C867" s="4"/>
      <c r="D867" s="4"/>
      <c r="E867" s="4"/>
      <c r="F867" s="4"/>
      <c r="G867" s="4"/>
      <c r="H867" s="1"/>
      <c r="I867" s="4"/>
      <c r="J867" s="4"/>
      <c r="K867" s="4"/>
      <c r="L867" s="4"/>
      <c r="M867" s="4"/>
      <c r="N867" s="4"/>
      <c r="O867" s="4"/>
      <c r="P867" s="4"/>
      <c r="Q867" s="4"/>
      <c r="R867" s="4"/>
      <c r="S867" s="4"/>
      <c r="T867" s="4"/>
      <c r="U867" s="4"/>
      <c r="V867" s="4"/>
      <c r="W867" s="4"/>
      <c r="X867" s="4"/>
      <c r="Y867" s="4"/>
      <c r="Z867" s="4"/>
    </row>
    <row r="868" spans="1:26" ht="15.75" customHeight="1">
      <c r="A868" s="4"/>
      <c r="B868" s="4"/>
      <c r="C868" s="4"/>
      <c r="D868" s="4"/>
      <c r="E868" s="4"/>
      <c r="F868" s="4"/>
      <c r="G868" s="4"/>
      <c r="H868" s="1"/>
      <c r="I868" s="4"/>
      <c r="J868" s="4"/>
      <c r="K868" s="4"/>
      <c r="L868" s="4"/>
      <c r="M868" s="4"/>
      <c r="N868" s="4"/>
      <c r="O868" s="4"/>
      <c r="P868" s="4"/>
      <c r="Q868" s="4"/>
      <c r="R868" s="4"/>
      <c r="S868" s="4"/>
      <c r="T868" s="4"/>
      <c r="U868" s="4"/>
      <c r="V868" s="4"/>
      <c r="W868" s="4"/>
      <c r="X868" s="4"/>
      <c r="Y868" s="4"/>
      <c r="Z868" s="4"/>
    </row>
    <row r="869" spans="1:26" ht="15.75" customHeight="1">
      <c r="A869" s="4"/>
      <c r="B869" s="4"/>
      <c r="C869" s="4"/>
      <c r="D869" s="4"/>
      <c r="E869" s="4"/>
      <c r="F869" s="4"/>
      <c r="G869" s="4"/>
      <c r="H869" s="1"/>
      <c r="I869" s="4"/>
      <c r="J869" s="4"/>
      <c r="K869" s="4"/>
      <c r="L869" s="4"/>
      <c r="M869" s="4"/>
      <c r="N869" s="4"/>
      <c r="O869" s="4"/>
      <c r="P869" s="4"/>
      <c r="Q869" s="4"/>
      <c r="R869" s="4"/>
      <c r="S869" s="4"/>
      <c r="T869" s="4"/>
      <c r="U869" s="4"/>
      <c r="V869" s="4"/>
      <c r="W869" s="4"/>
      <c r="X869" s="4"/>
      <c r="Y869" s="4"/>
      <c r="Z869" s="4"/>
    </row>
    <row r="870" spans="1:26" ht="15.75" customHeight="1">
      <c r="A870" s="4"/>
      <c r="B870" s="4"/>
      <c r="C870" s="4"/>
      <c r="D870" s="4"/>
      <c r="E870" s="4"/>
      <c r="F870" s="4"/>
      <c r="G870" s="4"/>
      <c r="H870" s="1"/>
      <c r="I870" s="4"/>
      <c r="J870" s="4"/>
      <c r="K870" s="4"/>
      <c r="L870" s="4"/>
      <c r="M870" s="4"/>
      <c r="N870" s="4"/>
      <c r="O870" s="4"/>
      <c r="P870" s="4"/>
      <c r="Q870" s="4"/>
      <c r="R870" s="4"/>
      <c r="S870" s="4"/>
      <c r="T870" s="4"/>
      <c r="U870" s="4"/>
      <c r="V870" s="4"/>
      <c r="W870" s="4"/>
      <c r="X870" s="4"/>
      <c r="Y870" s="4"/>
      <c r="Z870" s="4"/>
    </row>
    <row r="871" spans="1:26" ht="15.75" customHeight="1">
      <c r="A871" s="4"/>
      <c r="B871" s="4"/>
      <c r="C871" s="4"/>
      <c r="D871" s="4"/>
      <c r="E871" s="4"/>
      <c r="F871" s="4"/>
      <c r="G871" s="4"/>
      <c r="H871" s="1"/>
      <c r="I871" s="4"/>
      <c r="J871" s="4"/>
      <c r="K871" s="4"/>
      <c r="L871" s="4"/>
      <c r="M871" s="4"/>
      <c r="N871" s="4"/>
      <c r="O871" s="4"/>
      <c r="P871" s="4"/>
      <c r="Q871" s="4"/>
      <c r="R871" s="4"/>
      <c r="S871" s="4"/>
      <c r="T871" s="4"/>
      <c r="U871" s="4"/>
      <c r="V871" s="4"/>
      <c r="W871" s="4"/>
      <c r="X871" s="4"/>
      <c r="Y871" s="4"/>
      <c r="Z871" s="4"/>
    </row>
    <row r="872" spans="1:26" ht="15.75" customHeight="1">
      <c r="A872" s="4"/>
      <c r="B872" s="4"/>
      <c r="C872" s="4"/>
      <c r="D872" s="4"/>
      <c r="E872" s="4"/>
      <c r="F872" s="4"/>
      <c r="G872" s="4"/>
      <c r="H872" s="1"/>
      <c r="I872" s="4"/>
      <c r="J872" s="4"/>
      <c r="K872" s="4"/>
      <c r="L872" s="4"/>
      <c r="M872" s="4"/>
      <c r="N872" s="4"/>
      <c r="O872" s="4"/>
      <c r="P872" s="4"/>
      <c r="Q872" s="4"/>
      <c r="R872" s="4"/>
      <c r="S872" s="4"/>
      <c r="T872" s="4"/>
      <c r="U872" s="4"/>
      <c r="V872" s="4"/>
      <c r="W872" s="4"/>
      <c r="X872" s="4"/>
      <c r="Y872" s="4"/>
      <c r="Z872" s="4"/>
    </row>
    <row r="873" spans="1:26" ht="15.75" customHeight="1">
      <c r="A873" s="4"/>
      <c r="B873" s="4"/>
      <c r="C873" s="4"/>
      <c r="D873" s="4"/>
      <c r="E873" s="4"/>
      <c r="F873" s="4"/>
      <c r="G873" s="4"/>
      <c r="H873" s="1"/>
      <c r="I873" s="4"/>
      <c r="J873" s="4"/>
      <c r="K873" s="4"/>
      <c r="L873" s="4"/>
      <c r="M873" s="4"/>
      <c r="N873" s="4"/>
      <c r="O873" s="4"/>
      <c r="P873" s="4"/>
      <c r="Q873" s="4"/>
      <c r="R873" s="4"/>
      <c r="S873" s="4"/>
      <c r="T873" s="4"/>
      <c r="U873" s="4"/>
      <c r="V873" s="4"/>
      <c r="W873" s="4"/>
      <c r="X873" s="4"/>
      <c r="Y873" s="4"/>
      <c r="Z873" s="4"/>
    </row>
    <row r="874" spans="1:26" ht="15.75" customHeight="1">
      <c r="A874" s="4"/>
      <c r="B874" s="4"/>
      <c r="C874" s="4"/>
      <c r="D874" s="4"/>
      <c r="E874" s="4"/>
      <c r="F874" s="4"/>
      <c r="G874" s="4"/>
      <c r="H874" s="1"/>
      <c r="I874" s="4"/>
      <c r="J874" s="4"/>
      <c r="K874" s="4"/>
      <c r="L874" s="4"/>
      <c r="M874" s="4"/>
      <c r="N874" s="4"/>
      <c r="O874" s="4"/>
      <c r="P874" s="4"/>
      <c r="Q874" s="4"/>
      <c r="R874" s="4"/>
      <c r="S874" s="4"/>
      <c r="T874" s="4"/>
      <c r="U874" s="4"/>
      <c r="V874" s="4"/>
      <c r="W874" s="4"/>
      <c r="X874" s="4"/>
      <c r="Y874" s="4"/>
      <c r="Z874" s="4"/>
    </row>
    <row r="875" spans="1:26" ht="15.75" customHeight="1">
      <c r="A875" s="4"/>
      <c r="B875" s="4"/>
      <c r="C875" s="4"/>
      <c r="D875" s="4"/>
      <c r="E875" s="4"/>
      <c r="F875" s="4"/>
      <c r="G875" s="4"/>
      <c r="H875" s="1"/>
      <c r="I875" s="4"/>
      <c r="J875" s="4"/>
      <c r="K875" s="4"/>
      <c r="L875" s="4"/>
      <c r="M875" s="4"/>
      <c r="N875" s="4"/>
      <c r="O875" s="4"/>
      <c r="P875" s="4"/>
      <c r="Q875" s="4"/>
      <c r="R875" s="4"/>
      <c r="S875" s="4"/>
      <c r="T875" s="4"/>
      <c r="U875" s="4"/>
      <c r="V875" s="4"/>
      <c r="W875" s="4"/>
      <c r="X875" s="4"/>
      <c r="Y875" s="4"/>
      <c r="Z875" s="4"/>
    </row>
    <row r="876" spans="1:26" ht="15.75" customHeight="1">
      <c r="A876" s="4"/>
      <c r="B876" s="4"/>
      <c r="C876" s="4"/>
      <c r="D876" s="4"/>
      <c r="E876" s="4"/>
      <c r="F876" s="4"/>
      <c r="G876" s="4"/>
      <c r="H876" s="1"/>
      <c r="I876" s="4"/>
      <c r="J876" s="4"/>
      <c r="K876" s="4"/>
      <c r="L876" s="4"/>
      <c r="M876" s="4"/>
      <c r="N876" s="4"/>
      <c r="O876" s="4"/>
      <c r="P876" s="4"/>
      <c r="Q876" s="4"/>
      <c r="R876" s="4"/>
      <c r="S876" s="4"/>
      <c r="T876" s="4"/>
      <c r="U876" s="4"/>
      <c r="V876" s="4"/>
      <c r="W876" s="4"/>
      <c r="X876" s="4"/>
      <c r="Y876" s="4"/>
      <c r="Z876" s="4"/>
    </row>
    <row r="877" spans="1:26" ht="15.75" customHeight="1">
      <c r="A877" s="4"/>
      <c r="B877" s="4"/>
      <c r="C877" s="4"/>
      <c r="D877" s="4"/>
      <c r="E877" s="4"/>
      <c r="F877" s="4"/>
      <c r="G877" s="4"/>
      <c r="H877" s="1"/>
      <c r="I877" s="4"/>
      <c r="J877" s="4"/>
      <c r="K877" s="4"/>
      <c r="L877" s="4"/>
      <c r="M877" s="4"/>
      <c r="N877" s="4"/>
      <c r="O877" s="4"/>
      <c r="P877" s="4"/>
      <c r="Q877" s="4"/>
      <c r="R877" s="4"/>
      <c r="S877" s="4"/>
      <c r="T877" s="4"/>
      <c r="U877" s="4"/>
      <c r="V877" s="4"/>
      <c r="W877" s="4"/>
      <c r="X877" s="4"/>
      <c r="Y877" s="4"/>
      <c r="Z877" s="4"/>
    </row>
    <row r="878" spans="1:26" ht="15.75" customHeight="1">
      <c r="A878" s="4"/>
      <c r="B878" s="4"/>
      <c r="C878" s="4"/>
      <c r="D878" s="4"/>
      <c r="E878" s="4"/>
      <c r="F878" s="4"/>
      <c r="G878" s="4"/>
      <c r="H878" s="1"/>
      <c r="I878" s="4"/>
      <c r="J878" s="4"/>
      <c r="K878" s="4"/>
      <c r="L878" s="4"/>
      <c r="M878" s="4"/>
      <c r="N878" s="4"/>
      <c r="O878" s="4"/>
      <c r="P878" s="4"/>
      <c r="Q878" s="4"/>
      <c r="R878" s="4"/>
      <c r="S878" s="4"/>
      <c r="T878" s="4"/>
      <c r="U878" s="4"/>
      <c r="V878" s="4"/>
      <c r="W878" s="4"/>
      <c r="X878" s="4"/>
      <c r="Y878" s="4"/>
      <c r="Z878" s="4"/>
    </row>
    <row r="879" spans="1:26" ht="15.75" customHeight="1">
      <c r="A879" s="4"/>
      <c r="B879" s="4"/>
      <c r="C879" s="4"/>
      <c r="D879" s="4"/>
      <c r="E879" s="4"/>
      <c r="F879" s="4"/>
      <c r="G879" s="4"/>
      <c r="H879" s="1"/>
      <c r="I879" s="4"/>
      <c r="J879" s="4"/>
      <c r="K879" s="4"/>
      <c r="L879" s="4"/>
      <c r="M879" s="4"/>
      <c r="N879" s="4"/>
      <c r="O879" s="4"/>
      <c r="P879" s="4"/>
      <c r="Q879" s="4"/>
      <c r="R879" s="4"/>
      <c r="S879" s="4"/>
      <c r="T879" s="4"/>
      <c r="U879" s="4"/>
      <c r="V879" s="4"/>
      <c r="W879" s="4"/>
      <c r="X879" s="4"/>
      <c r="Y879" s="4"/>
      <c r="Z879" s="4"/>
    </row>
    <row r="880" spans="1:26" ht="15.75" customHeight="1">
      <c r="A880" s="4"/>
      <c r="B880" s="4"/>
      <c r="C880" s="4"/>
      <c r="D880" s="4"/>
      <c r="E880" s="4"/>
      <c r="F880" s="4"/>
      <c r="G880" s="4"/>
      <c r="H880" s="1"/>
      <c r="I880" s="4"/>
      <c r="J880" s="4"/>
      <c r="K880" s="4"/>
      <c r="L880" s="4"/>
      <c r="M880" s="4"/>
      <c r="N880" s="4"/>
      <c r="O880" s="4"/>
      <c r="P880" s="4"/>
      <c r="Q880" s="4"/>
      <c r="R880" s="4"/>
      <c r="S880" s="4"/>
      <c r="T880" s="4"/>
      <c r="U880" s="4"/>
      <c r="V880" s="4"/>
      <c r="W880" s="4"/>
      <c r="X880" s="4"/>
      <c r="Y880" s="4"/>
      <c r="Z880" s="4"/>
    </row>
    <row r="881" spans="1:26" ht="15.75" customHeight="1">
      <c r="A881" s="4"/>
      <c r="B881" s="4"/>
      <c r="C881" s="4"/>
      <c r="D881" s="4"/>
      <c r="E881" s="4"/>
      <c r="F881" s="4"/>
      <c r="G881" s="4"/>
      <c r="H881" s="1"/>
      <c r="I881" s="4"/>
      <c r="J881" s="4"/>
      <c r="K881" s="4"/>
      <c r="L881" s="4"/>
      <c r="M881" s="4"/>
      <c r="N881" s="4"/>
      <c r="O881" s="4"/>
      <c r="P881" s="4"/>
      <c r="Q881" s="4"/>
      <c r="R881" s="4"/>
      <c r="S881" s="4"/>
      <c r="T881" s="4"/>
      <c r="U881" s="4"/>
      <c r="V881" s="4"/>
      <c r="W881" s="4"/>
      <c r="X881" s="4"/>
      <c r="Y881" s="4"/>
      <c r="Z881" s="4"/>
    </row>
    <row r="882" spans="1:26" ht="15.75" customHeight="1">
      <c r="A882" s="4"/>
      <c r="B882" s="4"/>
      <c r="C882" s="4"/>
      <c r="D882" s="4"/>
      <c r="E882" s="4"/>
      <c r="F882" s="4"/>
      <c r="G882" s="4"/>
      <c r="H882" s="1"/>
      <c r="I882" s="4"/>
      <c r="J882" s="4"/>
      <c r="K882" s="4"/>
      <c r="L882" s="4"/>
      <c r="M882" s="4"/>
      <c r="N882" s="4"/>
      <c r="O882" s="4"/>
      <c r="P882" s="4"/>
      <c r="Q882" s="4"/>
      <c r="R882" s="4"/>
      <c r="S882" s="4"/>
      <c r="T882" s="4"/>
      <c r="U882" s="4"/>
      <c r="V882" s="4"/>
      <c r="W882" s="4"/>
      <c r="X882" s="4"/>
      <c r="Y882" s="4"/>
      <c r="Z882" s="4"/>
    </row>
    <row r="883" spans="1:26" ht="15.75" customHeight="1">
      <c r="A883" s="4"/>
      <c r="B883" s="4"/>
      <c r="C883" s="4"/>
      <c r="D883" s="4"/>
      <c r="E883" s="4"/>
      <c r="F883" s="4"/>
      <c r="G883" s="4"/>
      <c r="H883" s="1"/>
      <c r="I883" s="4"/>
      <c r="J883" s="4"/>
      <c r="K883" s="4"/>
      <c r="L883" s="4"/>
      <c r="M883" s="4"/>
      <c r="N883" s="4"/>
      <c r="O883" s="4"/>
      <c r="P883" s="4"/>
      <c r="Q883" s="4"/>
      <c r="R883" s="4"/>
      <c r="S883" s="4"/>
      <c r="T883" s="4"/>
      <c r="U883" s="4"/>
      <c r="V883" s="4"/>
      <c r="W883" s="4"/>
      <c r="X883" s="4"/>
      <c r="Y883" s="4"/>
      <c r="Z883" s="4"/>
    </row>
    <row r="884" spans="1:26" ht="15.75" customHeight="1">
      <c r="A884" s="4"/>
      <c r="B884" s="4"/>
      <c r="C884" s="4"/>
      <c r="D884" s="4"/>
      <c r="E884" s="4"/>
      <c r="F884" s="4"/>
      <c r="G884" s="4"/>
      <c r="H884" s="1"/>
      <c r="I884" s="4"/>
      <c r="J884" s="4"/>
      <c r="K884" s="4"/>
      <c r="L884" s="4"/>
      <c r="M884" s="4"/>
      <c r="N884" s="4"/>
      <c r="O884" s="4"/>
      <c r="P884" s="4"/>
      <c r="Q884" s="4"/>
      <c r="R884" s="4"/>
      <c r="S884" s="4"/>
      <c r="T884" s="4"/>
      <c r="U884" s="4"/>
      <c r="V884" s="4"/>
      <c r="W884" s="4"/>
      <c r="X884" s="4"/>
      <c r="Y884" s="4"/>
      <c r="Z884" s="4"/>
    </row>
    <row r="885" spans="1:26" ht="15.75" customHeight="1">
      <c r="A885" s="4"/>
      <c r="B885" s="4"/>
      <c r="C885" s="4"/>
      <c r="D885" s="4"/>
      <c r="E885" s="4"/>
      <c r="F885" s="4"/>
      <c r="G885" s="4"/>
      <c r="H885" s="1"/>
      <c r="I885" s="4"/>
      <c r="J885" s="4"/>
      <c r="K885" s="4"/>
      <c r="L885" s="4"/>
      <c r="M885" s="4"/>
      <c r="N885" s="4"/>
      <c r="O885" s="4"/>
      <c r="P885" s="4"/>
      <c r="Q885" s="4"/>
      <c r="R885" s="4"/>
      <c r="S885" s="4"/>
      <c r="T885" s="4"/>
      <c r="U885" s="4"/>
      <c r="V885" s="4"/>
      <c r="W885" s="4"/>
      <c r="X885" s="4"/>
      <c r="Y885" s="4"/>
      <c r="Z885" s="4"/>
    </row>
    <row r="886" spans="1:26" ht="15.75" customHeight="1">
      <c r="A886" s="4"/>
      <c r="B886" s="4"/>
      <c r="C886" s="4"/>
      <c r="D886" s="4"/>
      <c r="E886" s="4"/>
      <c r="F886" s="4"/>
      <c r="G886" s="4"/>
      <c r="H886" s="1"/>
      <c r="I886" s="4"/>
      <c r="J886" s="4"/>
      <c r="K886" s="4"/>
      <c r="L886" s="4"/>
      <c r="M886" s="4"/>
      <c r="N886" s="4"/>
      <c r="O886" s="4"/>
      <c r="P886" s="4"/>
      <c r="Q886" s="4"/>
      <c r="R886" s="4"/>
      <c r="S886" s="4"/>
      <c r="T886" s="4"/>
      <c r="U886" s="4"/>
      <c r="V886" s="4"/>
      <c r="W886" s="4"/>
      <c r="X886" s="4"/>
      <c r="Y886" s="4"/>
      <c r="Z886" s="4"/>
    </row>
    <row r="887" spans="1:26" ht="15.75" customHeight="1">
      <c r="A887" s="4"/>
      <c r="B887" s="4"/>
      <c r="C887" s="4"/>
      <c r="D887" s="4"/>
      <c r="E887" s="4"/>
      <c r="F887" s="4"/>
      <c r="G887" s="4"/>
      <c r="H887" s="1"/>
      <c r="I887" s="4"/>
      <c r="J887" s="4"/>
      <c r="K887" s="4"/>
      <c r="L887" s="4"/>
      <c r="M887" s="4"/>
      <c r="N887" s="4"/>
      <c r="O887" s="4"/>
      <c r="P887" s="4"/>
      <c r="Q887" s="4"/>
      <c r="R887" s="4"/>
      <c r="S887" s="4"/>
      <c r="T887" s="4"/>
      <c r="U887" s="4"/>
      <c r="V887" s="4"/>
      <c r="W887" s="4"/>
      <c r="X887" s="4"/>
      <c r="Y887" s="4"/>
      <c r="Z887" s="4"/>
    </row>
    <row r="888" spans="1:26" ht="15.75" customHeight="1">
      <c r="A888" s="4"/>
      <c r="B888" s="4"/>
      <c r="C888" s="4"/>
      <c r="D888" s="4"/>
      <c r="E888" s="4"/>
      <c r="F888" s="4"/>
      <c r="G888" s="4"/>
      <c r="H888" s="1"/>
      <c r="I888" s="4"/>
      <c r="J888" s="4"/>
      <c r="K888" s="4"/>
      <c r="L888" s="4"/>
      <c r="M888" s="4"/>
      <c r="N888" s="4"/>
      <c r="O888" s="4"/>
      <c r="P888" s="4"/>
      <c r="Q888" s="4"/>
      <c r="R888" s="4"/>
      <c r="S888" s="4"/>
      <c r="T888" s="4"/>
      <c r="U888" s="4"/>
      <c r="V888" s="4"/>
      <c r="W888" s="4"/>
      <c r="X888" s="4"/>
      <c r="Y888" s="4"/>
      <c r="Z888" s="4"/>
    </row>
    <row r="889" spans="1:26" ht="15.75" customHeight="1">
      <c r="A889" s="4"/>
      <c r="B889" s="4"/>
      <c r="C889" s="4"/>
      <c r="D889" s="4"/>
      <c r="E889" s="4"/>
      <c r="F889" s="4"/>
      <c r="G889" s="4"/>
      <c r="H889" s="1"/>
      <c r="I889" s="4"/>
      <c r="J889" s="4"/>
      <c r="K889" s="4"/>
      <c r="L889" s="4"/>
      <c r="M889" s="4"/>
      <c r="N889" s="4"/>
      <c r="O889" s="4"/>
      <c r="P889" s="4"/>
      <c r="Q889" s="4"/>
      <c r="R889" s="4"/>
      <c r="S889" s="4"/>
      <c r="T889" s="4"/>
      <c r="U889" s="4"/>
      <c r="V889" s="4"/>
      <c r="W889" s="4"/>
      <c r="X889" s="4"/>
      <c r="Y889" s="4"/>
      <c r="Z889" s="4"/>
    </row>
    <row r="890" spans="1:26" ht="15.75" customHeight="1">
      <c r="A890" s="4"/>
      <c r="B890" s="4"/>
      <c r="C890" s="4"/>
      <c r="D890" s="4"/>
      <c r="E890" s="4"/>
      <c r="F890" s="4"/>
      <c r="G890" s="4"/>
      <c r="H890" s="1"/>
      <c r="I890" s="4"/>
      <c r="J890" s="4"/>
      <c r="K890" s="4"/>
      <c r="L890" s="4"/>
      <c r="M890" s="4"/>
      <c r="N890" s="4"/>
      <c r="O890" s="4"/>
      <c r="P890" s="4"/>
      <c r="Q890" s="4"/>
      <c r="R890" s="4"/>
      <c r="S890" s="4"/>
      <c r="T890" s="4"/>
      <c r="U890" s="4"/>
      <c r="V890" s="4"/>
      <c r="W890" s="4"/>
      <c r="X890" s="4"/>
      <c r="Y890" s="4"/>
      <c r="Z890" s="4"/>
    </row>
    <row r="891" spans="1:26" ht="15.75" customHeight="1">
      <c r="A891" s="4"/>
      <c r="B891" s="4"/>
      <c r="C891" s="4"/>
      <c r="D891" s="4"/>
      <c r="E891" s="4"/>
      <c r="F891" s="4"/>
      <c r="G891" s="4"/>
      <c r="H891" s="1"/>
      <c r="I891" s="4"/>
      <c r="J891" s="4"/>
      <c r="K891" s="4"/>
      <c r="L891" s="4"/>
      <c r="M891" s="4"/>
      <c r="N891" s="4"/>
      <c r="O891" s="4"/>
      <c r="P891" s="4"/>
      <c r="Q891" s="4"/>
      <c r="R891" s="4"/>
      <c r="S891" s="4"/>
      <c r="T891" s="4"/>
      <c r="U891" s="4"/>
      <c r="V891" s="4"/>
      <c r="W891" s="4"/>
      <c r="X891" s="4"/>
      <c r="Y891" s="4"/>
      <c r="Z891" s="4"/>
    </row>
    <row r="892" spans="1:26" ht="15.75" customHeight="1">
      <c r="A892" s="4"/>
      <c r="B892" s="4"/>
      <c r="C892" s="4"/>
      <c r="D892" s="4"/>
      <c r="E892" s="4"/>
      <c r="F892" s="4"/>
      <c r="G892" s="4"/>
      <c r="H892" s="1"/>
      <c r="I892" s="4"/>
      <c r="J892" s="4"/>
      <c r="K892" s="4"/>
      <c r="L892" s="4"/>
      <c r="M892" s="4"/>
      <c r="N892" s="4"/>
      <c r="O892" s="4"/>
      <c r="P892" s="4"/>
      <c r="Q892" s="4"/>
      <c r="R892" s="4"/>
      <c r="S892" s="4"/>
      <c r="T892" s="4"/>
      <c r="U892" s="4"/>
      <c r="V892" s="4"/>
      <c r="W892" s="4"/>
      <c r="X892" s="4"/>
      <c r="Y892" s="4"/>
      <c r="Z892" s="4"/>
    </row>
    <row r="893" spans="1:26" ht="15.75" customHeight="1">
      <c r="A893" s="4"/>
      <c r="B893" s="4"/>
      <c r="C893" s="4"/>
      <c r="D893" s="4"/>
      <c r="E893" s="4"/>
      <c r="F893" s="4"/>
      <c r="G893" s="4"/>
      <c r="H893" s="1"/>
      <c r="I893" s="4"/>
      <c r="J893" s="4"/>
      <c r="K893" s="4"/>
      <c r="L893" s="4"/>
      <c r="M893" s="4"/>
      <c r="N893" s="4"/>
      <c r="O893" s="4"/>
      <c r="P893" s="4"/>
      <c r="Q893" s="4"/>
      <c r="R893" s="4"/>
      <c r="S893" s="4"/>
      <c r="T893" s="4"/>
      <c r="U893" s="4"/>
      <c r="V893" s="4"/>
      <c r="W893" s="4"/>
      <c r="X893" s="4"/>
      <c r="Y893" s="4"/>
      <c r="Z893" s="4"/>
    </row>
    <row r="894" spans="1:26" ht="15.75" customHeight="1">
      <c r="A894" s="4"/>
      <c r="B894" s="4"/>
      <c r="C894" s="4"/>
      <c r="D894" s="4"/>
      <c r="E894" s="4"/>
      <c r="F894" s="4"/>
      <c r="G894" s="4"/>
      <c r="H894" s="1"/>
      <c r="I894" s="4"/>
      <c r="J894" s="4"/>
      <c r="K894" s="4"/>
      <c r="L894" s="4"/>
      <c r="M894" s="4"/>
      <c r="N894" s="4"/>
      <c r="O894" s="4"/>
      <c r="P894" s="4"/>
      <c r="Q894" s="4"/>
      <c r="R894" s="4"/>
      <c r="S894" s="4"/>
      <c r="T894" s="4"/>
      <c r="U894" s="4"/>
      <c r="V894" s="4"/>
      <c r="W894" s="4"/>
      <c r="X894" s="4"/>
      <c r="Y894" s="4"/>
      <c r="Z894" s="4"/>
    </row>
    <row r="895" spans="1:26" ht="15.75" customHeight="1">
      <c r="A895" s="4"/>
      <c r="B895" s="4"/>
      <c r="C895" s="4"/>
      <c r="D895" s="4"/>
      <c r="E895" s="4"/>
      <c r="F895" s="4"/>
      <c r="G895" s="4"/>
      <c r="H895" s="1"/>
      <c r="I895" s="4"/>
      <c r="J895" s="4"/>
      <c r="K895" s="4"/>
      <c r="L895" s="4"/>
      <c r="M895" s="4"/>
      <c r="N895" s="4"/>
      <c r="O895" s="4"/>
      <c r="P895" s="4"/>
      <c r="Q895" s="4"/>
      <c r="R895" s="4"/>
      <c r="S895" s="4"/>
      <c r="T895" s="4"/>
      <c r="U895" s="4"/>
      <c r="V895" s="4"/>
      <c r="W895" s="4"/>
      <c r="X895" s="4"/>
      <c r="Y895" s="4"/>
      <c r="Z895" s="4"/>
    </row>
    <row r="896" spans="1:26" ht="15.75" customHeight="1">
      <c r="A896" s="4"/>
      <c r="B896" s="4"/>
      <c r="C896" s="4"/>
      <c r="D896" s="4"/>
      <c r="E896" s="4"/>
      <c r="F896" s="4"/>
      <c r="G896" s="4"/>
      <c r="H896" s="1"/>
      <c r="I896" s="4"/>
      <c r="J896" s="4"/>
      <c r="K896" s="4"/>
      <c r="L896" s="4"/>
      <c r="M896" s="4"/>
      <c r="N896" s="4"/>
      <c r="O896" s="4"/>
      <c r="P896" s="4"/>
      <c r="Q896" s="4"/>
      <c r="R896" s="4"/>
      <c r="S896" s="4"/>
      <c r="T896" s="4"/>
      <c r="U896" s="4"/>
      <c r="V896" s="4"/>
      <c r="W896" s="4"/>
      <c r="X896" s="4"/>
      <c r="Y896" s="4"/>
      <c r="Z896" s="4"/>
    </row>
    <row r="897" spans="1:26" ht="15.75" customHeight="1">
      <c r="A897" s="4"/>
      <c r="B897" s="4"/>
      <c r="C897" s="4"/>
      <c r="D897" s="4"/>
      <c r="E897" s="4"/>
      <c r="F897" s="4"/>
      <c r="G897" s="4"/>
      <c r="H897" s="1"/>
      <c r="I897" s="4"/>
      <c r="J897" s="4"/>
      <c r="K897" s="4"/>
      <c r="L897" s="4"/>
      <c r="M897" s="4"/>
      <c r="N897" s="4"/>
      <c r="O897" s="4"/>
      <c r="P897" s="4"/>
      <c r="Q897" s="4"/>
      <c r="R897" s="4"/>
      <c r="S897" s="4"/>
      <c r="T897" s="4"/>
      <c r="U897" s="4"/>
      <c r="V897" s="4"/>
      <c r="W897" s="4"/>
      <c r="X897" s="4"/>
      <c r="Y897" s="4"/>
      <c r="Z897" s="4"/>
    </row>
    <row r="898" spans="1:26" ht="15.75" customHeight="1">
      <c r="A898" s="4"/>
      <c r="B898" s="4"/>
      <c r="C898" s="4"/>
      <c r="D898" s="4"/>
      <c r="E898" s="4"/>
      <c r="F898" s="4"/>
      <c r="G898" s="4"/>
      <c r="H898" s="1"/>
      <c r="I898" s="4"/>
      <c r="J898" s="4"/>
      <c r="K898" s="4"/>
      <c r="L898" s="4"/>
      <c r="M898" s="4"/>
      <c r="N898" s="4"/>
      <c r="O898" s="4"/>
      <c r="P898" s="4"/>
      <c r="Q898" s="4"/>
      <c r="R898" s="4"/>
      <c r="S898" s="4"/>
      <c r="T898" s="4"/>
      <c r="U898" s="4"/>
      <c r="V898" s="4"/>
      <c r="W898" s="4"/>
      <c r="X898" s="4"/>
      <c r="Y898" s="4"/>
      <c r="Z898" s="4"/>
    </row>
    <row r="899" spans="1:26" ht="15.75" customHeight="1">
      <c r="A899" s="4"/>
      <c r="B899" s="4"/>
      <c r="C899" s="4"/>
      <c r="D899" s="4"/>
      <c r="E899" s="4"/>
      <c r="F899" s="4"/>
      <c r="G899" s="4"/>
      <c r="H899" s="1"/>
      <c r="I899" s="4"/>
      <c r="J899" s="4"/>
      <c r="K899" s="4"/>
      <c r="L899" s="4"/>
      <c r="M899" s="4"/>
      <c r="N899" s="4"/>
      <c r="O899" s="4"/>
      <c r="P899" s="4"/>
      <c r="Q899" s="4"/>
      <c r="R899" s="4"/>
      <c r="S899" s="4"/>
      <c r="T899" s="4"/>
      <c r="U899" s="4"/>
      <c r="V899" s="4"/>
      <c r="W899" s="4"/>
      <c r="X899" s="4"/>
      <c r="Y899" s="4"/>
      <c r="Z899" s="4"/>
    </row>
    <row r="900" spans="1:26" ht="15.75" customHeight="1">
      <c r="A900" s="4"/>
      <c r="B900" s="4"/>
      <c r="C900" s="4"/>
      <c r="D900" s="4"/>
      <c r="E900" s="4"/>
      <c r="F900" s="4"/>
      <c r="G900" s="4"/>
      <c r="H900" s="1"/>
      <c r="I900" s="4"/>
      <c r="J900" s="4"/>
      <c r="K900" s="4"/>
      <c r="L900" s="4"/>
      <c r="M900" s="4"/>
      <c r="N900" s="4"/>
      <c r="O900" s="4"/>
      <c r="P900" s="4"/>
      <c r="Q900" s="4"/>
      <c r="R900" s="4"/>
      <c r="S900" s="4"/>
      <c r="T900" s="4"/>
      <c r="U900" s="4"/>
      <c r="V900" s="4"/>
      <c r="W900" s="4"/>
      <c r="X900" s="4"/>
      <c r="Y900" s="4"/>
      <c r="Z900" s="4"/>
    </row>
    <row r="901" spans="1:26" ht="15.75" customHeight="1">
      <c r="A901" s="4"/>
      <c r="B901" s="4"/>
      <c r="C901" s="4"/>
      <c r="D901" s="4"/>
      <c r="E901" s="4"/>
      <c r="F901" s="4"/>
      <c r="G901" s="4"/>
      <c r="H901" s="1"/>
      <c r="I901" s="4"/>
      <c r="J901" s="4"/>
      <c r="K901" s="4"/>
      <c r="L901" s="4"/>
      <c r="M901" s="4"/>
      <c r="N901" s="4"/>
      <c r="O901" s="4"/>
      <c r="P901" s="4"/>
      <c r="Q901" s="4"/>
      <c r="R901" s="4"/>
      <c r="S901" s="4"/>
      <c r="T901" s="4"/>
      <c r="U901" s="4"/>
      <c r="V901" s="4"/>
      <c r="W901" s="4"/>
      <c r="X901" s="4"/>
      <c r="Y901" s="4"/>
      <c r="Z901" s="4"/>
    </row>
    <row r="902" spans="1:26" ht="15.75" customHeight="1">
      <c r="A902" s="4"/>
      <c r="B902" s="4"/>
      <c r="C902" s="4"/>
      <c r="D902" s="4"/>
      <c r="E902" s="4"/>
      <c r="F902" s="4"/>
      <c r="G902" s="4"/>
      <c r="H902" s="1"/>
      <c r="I902" s="4"/>
      <c r="J902" s="4"/>
      <c r="K902" s="4"/>
      <c r="L902" s="4"/>
      <c r="M902" s="4"/>
      <c r="N902" s="4"/>
      <c r="O902" s="4"/>
      <c r="P902" s="4"/>
      <c r="Q902" s="4"/>
      <c r="R902" s="4"/>
      <c r="S902" s="4"/>
      <c r="T902" s="4"/>
      <c r="U902" s="4"/>
      <c r="V902" s="4"/>
      <c r="W902" s="4"/>
      <c r="X902" s="4"/>
      <c r="Y902" s="4"/>
      <c r="Z902" s="4"/>
    </row>
    <row r="903" spans="1:26" ht="15.75" customHeight="1">
      <c r="A903" s="4"/>
      <c r="B903" s="4"/>
      <c r="C903" s="4"/>
      <c r="D903" s="4"/>
      <c r="E903" s="4"/>
      <c r="F903" s="4"/>
      <c r="G903" s="4"/>
      <c r="H903" s="1"/>
      <c r="I903" s="4"/>
      <c r="J903" s="4"/>
      <c r="K903" s="4"/>
      <c r="L903" s="4"/>
      <c r="M903" s="4"/>
      <c r="N903" s="4"/>
      <c r="O903" s="4"/>
      <c r="P903" s="4"/>
      <c r="Q903" s="4"/>
      <c r="R903" s="4"/>
      <c r="S903" s="4"/>
      <c r="T903" s="4"/>
      <c r="U903" s="4"/>
      <c r="V903" s="4"/>
      <c r="W903" s="4"/>
      <c r="X903" s="4"/>
      <c r="Y903" s="4"/>
      <c r="Z903" s="4"/>
    </row>
    <row r="904" spans="1:26" ht="15.75" customHeight="1">
      <c r="A904" s="4"/>
      <c r="B904" s="4"/>
      <c r="C904" s="4"/>
      <c r="D904" s="4"/>
      <c r="E904" s="4"/>
      <c r="F904" s="4"/>
      <c r="G904" s="4"/>
      <c r="H904" s="1"/>
      <c r="I904" s="4"/>
      <c r="J904" s="4"/>
      <c r="K904" s="4"/>
      <c r="L904" s="4"/>
      <c r="M904" s="4"/>
      <c r="N904" s="4"/>
      <c r="O904" s="4"/>
      <c r="P904" s="4"/>
      <c r="Q904" s="4"/>
      <c r="R904" s="4"/>
      <c r="S904" s="4"/>
      <c r="T904" s="4"/>
      <c r="U904" s="4"/>
      <c r="V904" s="4"/>
      <c r="W904" s="4"/>
      <c r="X904" s="4"/>
      <c r="Y904" s="4"/>
      <c r="Z904" s="4"/>
    </row>
    <row r="905" spans="1:26" ht="15.75" customHeight="1">
      <c r="A905" s="4"/>
      <c r="B905" s="4"/>
      <c r="C905" s="4"/>
      <c r="D905" s="4"/>
      <c r="E905" s="4"/>
      <c r="F905" s="4"/>
      <c r="G905" s="4"/>
      <c r="H905" s="1"/>
      <c r="I905" s="4"/>
      <c r="J905" s="4"/>
      <c r="K905" s="4"/>
      <c r="L905" s="4"/>
      <c r="M905" s="4"/>
      <c r="N905" s="4"/>
      <c r="O905" s="4"/>
      <c r="P905" s="4"/>
      <c r="Q905" s="4"/>
      <c r="R905" s="4"/>
      <c r="S905" s="4"/>
      <c r="T905" s="4"/>
      <c r="U905" s="4"/>
      <c r="V905" s="4"/>
      <c r="W905" s="4"/>
      <c r="X905" s="4"/>
      <c r="Y905" s="4"/>
      <c r="Z905" s="4"/>
    </row>
    <row r="906" spans="1:26" ht="15.75" customHeight="1">
      <c r="A906" s="4"/>
      <c r="B906" s="4"/>
      <c r="C906" s="4"/>
      <c r="D906" s="4"/>
      <c r="E906" s="4"/>
      <c r="F906" s="4"/>
      <c r="G906" s="4"/>
      <c r="H906" s="1"/>
      <c r="I906" s="4"/>
      <c r="J906" s="4"/>
      <c r="K906" s="4"/>
      <c r="L906" s="4"/>
      <c r="M906" s="4"/>
      <c r="N906" s="4"/>
      <c r="O906" s="4"/>
      <c r="P906" s="4"/>
      <c r="Q906" s="4"/>
      <c r="R906" s="4"/>
      <c r="S906" s="4"/>
      <c r="T906" s="4"/>
      <c r="U906" s="4"/>
      <c r="V906" s="4"/>
      <c r="W906" s="4"/>
      <c r="X906" s="4"/>
      <c r="Y906" s="4"/>
      <c r="Z906" s="4"/>
    </row>
    <row r="907" spans="1:26" ht="15.75" customHeight="1">
      <c r="A907" s="4"/>
      <c r="B907" s="4"/>
      <c r="C907" s="4"/>
      <c r="D907" s="4"/>
      <c r="E907" s="4"/>
      <c r="F907" s="4"/>
      <c r="G907" s="4"/>
      <c r="H907" s="1"/>
      <c r="I907" s="4"/>
      <c r="J907" s="4"/>
      <c r="K907" s="4"/>
      <c r="L907" s="4"/>
      <c r="M907" s="4"/>
      <c r="N907" s="4"/>
      <c r="O907" s="4"/>
      <c r="P907" s="4"/>
      <c r="Q907" s="4"/>
      <c r="R907" s="4"/>
      <c r="S907" s="4"/>
      <c r="T907" s="4"/>
      <c r="U907" s="4"/>
      <c r="V907" s="4"/>
      <c r="W907" s="4"/>
      <c r="X907" s="4"/>
      <c r="Y907" s="4"/>
      <c r="Z907" s="4"/>
    </row>
    <row r="908" spans="1:26" ht="15.75" customHeight="1">
      <c r="A908" s="4"/>
      <c r="B908" s="4"/>
      <c r="C908" s="4"/>
      <c r="D908" s="4"/>
      <c r="E908" s="4"/>
      <c r="F908" s="4"/>
      <c r="G908" s="4"/>
      <c r="H908" s="1"/>
      <c r="I908" s="4"/>
      <c r="J908" s="4"/>
      <c r="K908" s="4"/>
      <c r="L908" s="4"/>
      <c r="M908" s="4"/>
      <c r="N908" s="4"/>
      <c r="O908" s="4"/>
      <c r="P908" s="4"/>
      <c r="Q908" s="4"/>
      <c r="R908" s="4"/>
      <c r="S908" s="4"/>
      <c r="T908" s="4"/>
      <c r="U908" s="4"/>
      <c r="V908" s="4"/>
      <c r="W908" s="4"/>
      <c r="X908" s="4"/>
      <c r="Y908" s="4"/>
      <c r="Z908" s="4"/>
    </row>
    <row r="909" spans="1:26" ht="15.75" customHeight="1">
      <c r="A909" s="4"/>
      <c r="B909" s="4"/>
      <c r="C909" s="4"/>
      <c r="D909" s="4"/>
      <c r="E909" s="4"/>
      <c r="F909" s="4"/>
      <c r="G909" s="4"/>
      <c r="H909" s="1"/>
      <c r="I909" s="4"/>
      <c r="J909" s="4"/>
      <c r="K909" s="4"/>
      <c r="L909" s="4"/>
      <c r="M909" s="4"/>
      <c r="N909" s="4"/>
      <c r="O909" s="4"/>
      <c r="P909" s="4"/>
      <c r="Q909" s="4"/>
      <c r="R909" s="4"/>
      <c r="S909" s="4"/>
      <c r="T909" s="4"/>
      <c r="U909" s="4"/>
      <c r="V909" s="4"/>
      <c r="W909" s="4"/>
      <c r="X909" s="4"/>
      <c r="Y909" s="4"/>
      <c r="Z909" s="4"/>
    </row>
    <row r="910" spans="1:26" ht="15.75" customHeight="1">
      <c r="A910" s="4"/>
      <c r="B910" s="4"/>
      <c r="C910" s="4"/>
      <c r="D910" s="4"/>
      <c r="E910" s="4"/>
      <c r="F910" s="4"/>
      <c r="G910" s="4"/>
      <c r="H910" s="1"/>
      <c r="I910" s="4"/>
      <c r="J910" s="4"/>
      <c r="K910" s="4"/>
      <c r="L910" s="4"/>
      <c r="M910" s="4"/>
      <c r="N910" s="4"/>
      <c r="O910" s="4"/>
      <c r="P910" s="4"/>
      <c r="Q910" s="4"/>
      <c r="R910" s="4"/>
      <c r="S910" s="4"/>
      <c r="T910" s="4"/>
      <c r="U910" s="4"/>
      <c r="V910" s="4"/>
      <c r="W910" s="4"/>
      <c r="X910" s="4"/>
      <c r="Y910" s="4"/>
      <c r="Z910" s="4"/>
    </row>
    <row r="911" spans="1:26" ht="15.75" customHeight="1">
      <c r="A911" s="4"/>
      <c r="B911" s="4"/>
      <c r="C911" s="4"/>
      <c r="D911" s="4"/>
      <c r="E911" s="4"/>
      <c r="F911" s="4"/>
      <c r="G911" s="4"/>
      <c r="H911" s="1"/>
      <c r="I911" s="4"/>
      <c r="J911" s="4"/>
      <c r="K911" s="4"/>
      <c r="L911" s="4"/>
      <c r="M911" s="4"/>
      <c r="N911" s="4"/>
      <c r="O911" s="4"/>
      <c r="P911" s="4"/>
      <c r="Q911" s="4"/>
      <c r="R911" s="4"/>
      <c r="S911" s="4"/>
      <c r="T911" s="4"/>
      <c r="U911" s="4"/>
      <c r="V911" s="4"/>
      <c r="W911" s="4"/>
      <c r="X911" s="4"/>
      <c r="Y911" s="4"/>
      <c r="Z911" s="4"/>
    </row>
    <row r="912" spans="1:26" ht="15.75" customHeight="1">
      <c r="A912" s="4"/>
      <c r="B912" s="4"/>
      <c r="C912" s="4"/>
      <c r="D912" s="4"/>
      <c r="E912" s="4"/>
      <c r="F912" s="4"/>
      <c r="G912" s="4"/>
      <c r="H912" s="1"/>
      <c r="I912" s="4"/>
      <c r="J912" s="4"/>
      <c r="K912" s="4"/>
      <c r="L912" s="4"/>
      <c r="M912" s="4"/>
      <c r="N912" s="4"/>
      <c r="O912" s="4"/>
      <c r="P912" s="4"/>
      <c r="Q912" s="4"/>
      <c r="R912" s="4"/>
      <c r="S912" s="4"/>
      <c r="T912" s="4"/>
      <c r="U912" s="4"/>
      <c r="V912" s="4"/>
      <c r="W912" s="4"/>
      <c r="X912" s="4"/>
      <c r="Y912" s="4"/>
      <c r="Z912" s="4"/>
    </row>
    <row r="913" spans="1:26" ht="15.75" customHeight="1">
      <c r="A913" s="4"/>
      <c r="B913" s="4"/>
      <c r="C913" s="4"/>
      <c r="D913" s="4"/>
      <c r="E913" s="4"/>
      <c r="F913" s="4"/>
      <c r="G913" s="4"/>
      <c r="H913" s="1"/>
      <c r="I913" s="4"/>
      <c r="J913" s="4"/>
      <c r="K913" s="4"/>
      <c r="L913" s="4"/>
      <c r="M913" s="4"/>
      <c r="N913" s="4"/>
      <c r="O913" s="4"/>
      <c r="P913" s="4"/>
      <c r="Q913" s="4"/>
      <c r="R913" s="4"/>
      <c r="S913" s="4"/>
      <c r="T913" s="4"/>
      <c r="U913" s="4"/>
      <c r="V913" s="4"/>
      <c r="W913" s="4"/>
      <c r="X913" s="4"/>
      <c r="Y913" s="4"/>
      <c r="Z913" s="4"/>
    </row>
    <row r="914" spans="1:26" ht="15.75" customHeight="1">
      <c r="A914" s="4"/>
      <c r="B914" s="4"/>
      <c r="C914" s="4"/>
      <c r="D914" s="4"/>
      <c r="E914" s="4"/>
      <c r="F914" s="4"/>
      <c r="G914" s="4"/>
      <c r="H914" s="1"/>
      <c r="I914" s="4"/>
      <c r="J914" s="4"/>
      <c r="K914" s="4"/>
      <c r="L914" s="4"/>
      <c r="M914" s="4"/>
      <c r="N914" s="4"/>
      <c r="O914" s="4"/>
      <c r="P914" s="4"/>
      <c r="Q914" s="4"/>
      <c r="R914" s="4"/>
      <c r="S914" s="4"/>
      <c r="T914" s="4"/>
      <c r="U914" s="4"/>
      <c r="V914" s="4"/>
      <c r="W914" s="4"/>
      <c r="X914" s="4"/>
      <c r="Y914" s="4"/>
      <c r="Z914" s="4"/>
    </row>
    <row r="915" spans="1:26" ht="15.75" customHeight="1">
      <c r="A915" s="4"/>
      <c r="B915" s="4"/>
      <c r="C915" s="4"/>
      <c r="D915" s="4"/>
      <c r="E915" s="4"/>
      <c r="F915" s="4"/>
      <c r="G915" s="4"/>
      <c r="H915" s="1"/>
      <c r="I915" s="4"/>
      <c r="J915" s="4"/>
      <c r="K915" s="4"/>
      <c r="L915" s="4"/>
      <c r="M915" s="4"/>
      <c r="N915" s="4"/>
      <c r="O915" s="4"/>
      <c r="P915" s="4"/>
      <c r="Q915" s="4"/>
      <c r="R915" s="4"/>
      <c r="S915" s="4"/>
      <c r="T915" s="4"/>
      <c r="U915" s="4"/>
      <c r="V915" s="4"/>
      <c r="W915" s="4"/>
      <c r="X915" s="4"/>
      <c r="Y915" s="4"/>
      <c r="Z915" s="4"/>
    </row>
    <row r="916" spans="1:26" ht="15.75" customHeight="1">
      <c r="A916" s="4"/>
      <c r="B916" s="4"/>
      <c r="C916" s="4"/>
      <c r="D916" s="4"/>
      <c r="E916" s="4"/>
      <c r="F916" s="4"/>
      <c r="G916" s="4"/>
      <c r="H916" s="1"/>
      <c r="I916" s="4"/>
      <c r="J916" s="4"/>
      <c r="K916" s="4"/>
      <c r="L916" s="4"/>
      <c r="M916" s="4"/>
      <c r="N916" s="4"/>
      <c r="O916" s="4"/>
      <c r="P916" s="4"/>
      <c r="Q916" s="4"/>
      <c r="R916" s="4"/>
      <c r="S916" s="4"/>
      <c r="T916" s="4"/>
      <c r="U916" s="4"/>
      <c r="V916" s="4"/>
      <c r="W916" s="4"/>
      <c r="X916" s="4"/>
      <c r="Y916" s="4"/>
      <c r="Z916" s="4"/>
    </row>
    <row r="917" spans="1:26" ht="15.75" customHeight="1">
      <c r="A917" s="4"/>
      <c r="B917" s="4"/>
      <c r="C917" s="4"/>
      <c r="D917" s="4"/>
      <c r="E917" s="4"/>
      <c r="F917" s="4"/>
      <c r="G917" s="4"/>
      <c r="H917" s="1"/>
      <c r="I917" s="4"/>
      <c r="J917" s="4"/>
      <c r="K917" s="4"/>
      <c r="L917" s="4"/>
      <c r="M917" s="4"/>
      <c r="N917" s="4"/>
      <c r="O917" s="4"/>
      <c r="P917" s="4"/>
      <c r="Q917" s="4"/>
      <c r="R917" s="4"/>
      <c r="S917" s="4"/>
      <c r="T917" s="4"/>
      <c r="U917" s="4"/>
      <c r="V917" s="4"/>
      <c r="W917" s="4"/>
      <c r="X917" s="4"/>
      <c r="Y917" s="4"/>
      <c r="Z917" s="4"/>
    </row>
    <row r="918" spans="1:26" ht="15.75" customHeight="1">
      <c r="A918" s="4"/>
      <c r="B918" s="4"/>
      <c r="C918" s="4"/>
      <c r="D918" s="4"/>
      <c r="E918" s="4"/>
      <c r="F918" s="4"/>
      <c r="G918" s="4"/>
      <c r="H918" s="1"/>
      <c r="I918" s="4"/>
      <c r="J918" s="4"/>
      <c r="K918" s="4"/>
      <c r="L918" s="4"/>
      <c r="M918" s="4"/>
      <c r="N918" s="4"/>
      <c r="O918" s="4"/>
      <c r="P918" s="4"/>
      <c r="Q918" s="4"/>
      <c r="R918" s="4"/>
      <c r="S918" s="4"/>
      <c r="T918" s="4"/>
      <c r="U918" s="4"/>
      <c r="V918" s="4"/>
      <c r="W918" s="4"/>
      <c r="X918" s="4"/>
      <c r="Y918" s="4"/>
      <c r="Z918" s="4"/>
    </row>
    <row r="919" spans="1:26" ht="15.75" customHeight="1">
      <c r="A919" s="4"/>
      <c r="B919" s="4"/>
      <c r="C919" s="4"/>
      <c r="D919" s="4"/>
      <c r="E919" s="4"/>
      <c r="F919" s="4"/>
      <c r="G919" s="4"/>
      <c r="H919" s="1"/>
      <c r="I919" s="4"/>
      <c r="J919" s="4"/>
      <c r="K919" s="4"/>
      <c r="L919" s="4"/>
      <c r="M919" s="4"/>
      <c r="N919" s="4"/>
      <c r="O919" s="4"/>
      <c r="P919" s="4"/>
      <c r="Q919" s="4"/>
      <c r="R919" s="4"/>
      <c r="S919" s="4"/>
      <c r="T919" s="4"/>
      <c r="U919" s="4"/>
      <c r="V919" s="4"/>
      <c r="W919" s="4"/>
      <c r="X919" s="4"/>
      <c r="Y919" s="4"/>
      <c r="Z919" s="4"/>
    </row>
    <row r="920" spans="1:26" ht="15.75" customHeight="1">
      <c r="A920" s="4"/>
      <c r="B920" s="4"/>
      <c r="C920" s="4"/>
      <c r="D920" s="4"/>
      <c r="E920" s="4"/>
      <c r="F920" s="4"/>
      <c r="G920" s="4"/>
      <c r="H920" s="1"/>
      <c r="I920" s="4"/>
      <c r="J920" s="4"/>
      <c r="K920" s="4"/>
      <c r="L920" s="4"/>
      <c r="M920" s="4"/>
      <c r="N920" s="4"/>
      <c r="O920" s="4"/>
      <c r="P920" s="4"/>
      <c r="Q920" s="4"/>
      <c r="R920" s="4"/>
      <c r="S920" s="4"/>
      <c r="T920" s="4"/>
      <c r="U920" s="4"/>
      <c r="V920" s="4"/>
      <c r="W920" s="4"/>
      <c r="X920" s="4"/>
      <c r="Y920" s="4"/>
      <c r="Z920" s="4"/>
    </row>
    <row r="921" spans="1:26" ht="15.75" customHeight="1">
      <c r="A921" s="4"/>
      <c r="B921" s="4"/>
      <c r="C921" s="4"/>
      <c r="D921" s="4"/>
      <c r="E921" s="4"/>
      <c r="F921" s="4"/>
      <c r="G921" s="4"/>
      <c r="H921" s="1"/>
      <c r="I921" s="4"/>
      <c r="J921" s="4"/>
      <c r="K921" s="4"/>
      <c r="L921" s="4"/>
      <c r="M921" s="4"/>
      <c r="N921" s="4"/>
      <c r="O921" s="4"/>
      <c r="P921" s="4"/>
      <c r="Q921" s="4"/>
      <c r="R921" s="4"/>
      <c r="S921" s="4"/>
      <c r="T921" s="4"/>
      <c r="U921" s="4"/>
      <c r="V921" s="4"/>
      <c r="W921" s="4"/>
      <c r="X921" s="4"/>
      <c r="Y921" s="4"/>
      <c r="Z921" s="4"/>
    </row>
    <row r="922" spans="1:26" ht="15.75" customHeight="1">
      <c r="A922" s="4"/>
      <c r="B922" s="4"/>
      <c r="C922" s="4"/>
      <c r="D922" s="4"/>
      <c r="E922" s="4"/>
      <c r="F922" s="4"/>
      <c r="G922" s="4"/>
      <c r="H922" s="1"/>
      <c r="I922" s="4"/>
      <c r="J922" s="4"/>
      <c r="K922" s="4"/>
      <c r="L922" s="4"/>
      <c r="M922" s="4"/>
      <c r="N922" s="4"/>
      <c r="O922" s="4"/>
      <c r="P922" s="4"/>
      <c r="Q922" s="4"/>
      <c r="R922" s="4"/>
      <c r="S922" s="4"/>
      <c r="T922" s="4"/>
      <c r="U922" s="4"/>
      <c r="V922" s="4"/>
      <c r="W922" s="4"/>
      <c r="X922" s="4"/>
      <c r="Y922" s="4"/>
      <c r="Z922" s="4"/>
    </row>
    <row r="923" spans="1:26" ht="15.75" customHeight="1">
      <c r="A923" s="4"/>
      <c r="B923" s="4"/>
      <c r="C923" s="4"/>
      <c r="D923" s="4"/>
      <c r="E923" s="4"/>
      <c r="F923" s="4"/>
      <c r="G923" s="4"/>
      <c r="H923" s="1"/>
      <c r="I923" s="4"/>
      <c r="J923" s="4"/>
      <c r="K923" s="4"/>
      <c r="L923" s="4"/>
      <c r="M923" s="4"/>
      <c r="N923" s="4"/>
      <c r="O923" s="4"/>
      <c r="P923" s="4"/>
      <c r="Q923" s="4"/>
      <c r="R923" s="4"/>
      <c r="S923" s="4"/>
      <c r="T923" s="4"/>
      <c r="U923" s="4"/>
      <c r="V923" s="4"/>
      <c r="W923" s="4"/>
      <c r="X923" s="4"/>
      <c r="Y923" s="4"/>
      <c r="Z923" s="4"/>
    </row>
    <row r="924" spans="1:26" ht="15.75" customHeight="1">
      <c r="A924" s="4"/>
      <c r="B924" s="4"/>
      <c r="C924" s="4"/>
      <c r="D924" s="4"/>
      <c r="E924" s="4"/>
      <c r="F924" s="4"/>
      <c r="G924" s="4"/>
      <c r="H924" s="1"/>
      <c r="I924" s="4"/>
      <c r="J924" s="4"/>
      <c r="K924" s="4"/>
      <c r="L924" s="4"/>
      <c r="M924" s="4"/>
      <c r="N924" s="4"/>
      <c r="O924" s="4"/>
      <c r="P924" s="4"/>
      <c r="Q924" s="4"/>
      <c r="R924" s="4"/>
      <c r="S924" s="4"/>
      <c r="T924" s="4"/>
      <c r="U924" s="4"/>
      <c r="V924" s="4"/>
      <c r="W924" s="4"/>
      <c r="X924" s="4"/>
      <c r="Y924" s="4"/>
      <c r="Z924" s="4"/>
    </row>
    <row r="925" spans="1:26" ht="15.75" customHeight="1">
      <c r="A925" s="4"/>
      <c r="B925" s="4"/>
      <c r="C925" s="4"/>
      <c r="D925" s="4"/>
      <c r="E925" s="4"/>
      <c r="F925" s="4"/>
      <c r="G925" s="4"/>
      <c r="H925" s="1"/>
      <c r="I925" s="4"/>
      <c r="J925" s="4"/>
      <c r="K925" s="4"/>
      <c r="L925" s="4"/>
      <c r="M925" s="4"/>
      <c r="N925" s="4"/>
      <c r="O925" s="4"/>
      <c r="P925" s="4"/>
      <c r="Q925" s="4"/>
      <c r="R925" s="4"/>
      <c r="S925" s="4"/>
      <c r="T925" s="4"/>
      <c r="U925" s="4"/>
      <c r="V925" s="4"/>
      <c r="W925" s="4"/>
      <c r="X925" s="4"/>
      <c r="Y925" s="4"/>
      <c r="Z925" s="4"/>
    </row>
    <row r="926" spans="1:26" ht="15.75" customHeight="1">
      <c r="A926" s="4"/>
      <c r="B926" s="4"/>
      <c r="C926" s="4"/>
      <c r="D926" s="4"/>
      <c r="E926" s="4"/>
      <c r="F926" s="4"/>
      <c r="G926" s="4"/>
      <c r="H926" s="1"/>
      <c r="I926" s="4"/>
      <c r="J926" s="4"/>
      <c r="K926" s="4"/>
      <c r="L926" s="4"/>
      <c r="M926" s="4"/>
      <c r="N926" s="4"/>
      <c r="O926" s="4"/>
      <c r="P926" s="4"/>
      <c r="Q926" s="4"/>
      <c r="R926" s="4"/>
      <c r="S926" s="4"/>
      <c r="T926" s="4"/>
      <c r="U926" s="4"/>
      <c r="V926" s="4"/>
      <c r="W926" s="4"/>
      <c r="X926" s="4"/>
      <c r="Y926" s="4"/>
      <c r="Z926" s="4"/>
    </row>
    <row r="927" spans="1:26" ht="15.75" customHeight="1">
      <c r="A927" s="4"/>
      <c r="B927" s="4"/>
      <c r="C927" s="4"/>
      <c r="D927" s="4"/>
      <c r="E927" s="4"/>
      <c r="F927" s="4"/>
      <c r="G927" s="4"/>
      <c r="H927" s="1"/>
      <c r="I927" s="4"/>
      <c r="J927" s="4"/>
      <c r="K927" s="4"/>
      <c r="L927" s="4"/>
      <c r="M927" s="4"/>
      <c r="N927" s="4"/>
      <c r="O927" s="4"/>
      <c r="P927" s="4"/>
      <c r="Q927" s="4"/>
      <c r="R927" s="4"/>
      <c r="S927" s="4"/>
      <c r="T927" s="4"/>
      <c r="U927" s="4"/>
      <c r="V927" s="4"/>
      <c r="W927" s="4"/>
      <c r="X927" s="4"/>
      <c r="Y927" s="4"/>
      <c r="Z927" s="4"/>
    </row>
    <row r="928" spans="1:26" ht="15.75" customHeight="1">
      <c r="A928" s="4"/>
      <c r="B928" s="4"/>
      <c r="C928" s="4"/>
      <c r="D928" s="4"/>
      <c r="E928" s="4"/>
      <c r="F928" s="4"/>
      <c r="G928" s="4"/>
      <c r="H928" s="1"/>
      <c r="I928" s="4"/>
      <c r="J928" s="4"/>
      <c r="K928" s="4"/>
      <c r="L928" s="4"/>
      <c r="M928" s="4"/>
      <c r="N928" s="4"/>
      <c r="O928" s="4"/>
      <c r="P928" s="4"/>
      <c r="Q928" s="4"/>
      <c r="R928" s="4"/>
      <c r="S928" s="4"/>
      <c r="T928" s="4"/>
      <c r="U928" s="4"/>
      <c r="V928" s="4"/>
      <c r="W928" s="4"/>
      <c r="X928" s="4"/>
      <c r="Y928" s="4"/>
      <c r="Z928" s="4"/>
    </row>
    <row r="929" spans="1:26" ht="15.75" customHeight="1">
      <c r="A929" s="4"/>
      <c r="B929" s="4"/>
      <c r="C929" s="4"/>
      <c r="D929" s="4"/>
      <c r="E929" s="4"/>
      <c r="F929" s="4"/>
      <c r="G929" s="4"/>
      <c r="H929" s="1"/>
      <c r="I929" s="4"/>
      <c r="J929" s="4"/>
      <c r="K929" s="4"/>
      <c r="L929" s="4"/>
      <c r="M929" s="4"/>
      <c r="N929" s="4"/>
      <c r="O929" s="4"/>
      <c r="P929" s="4"/>
      <c r="Q929" s="4"/>
      <c r="R929" s="4"/>
      <c r="S929" s="4"/>
      <c r="T929" s="4"/>
      <c r="U929" s="4"/>
      <c r="V929" s="4"/>
      <c r="W929" s="4"/>
      <c r="X929" s="4"/>
      <c r="Y929" s="4"/>
      <c r="Z929" s="4"/>
    </row>
    <row r="930" spans="1:26" ht="15.75" customHeight="1">
      <c r="A930" s="4"/>
      <c r="B930" s="4"/>
      <c r="C930" s="4"/>
      <c r="D930" s="4"/>
      <c r="E930" s="4"/>
      <c r="F930" s="4"/>
      <c r="G930" s="4"/>
      <c r="H930" s="1"/>
      <c r="I930" s="4"/>
      <c r="J930" s="4"/>
      <c r="K930" s="4"/>
      <c r="L930" s="4"/>
      <c r="M930" s="4"/>
      <c r="N930" s="4"/>
      <c r="O930" s="4"/>
      <c r="P930" s="4"/>
      <c r="Q930" s="4"/>
      <c r="R930" s="4"/>
      <c r="S930" s="4"/>
      <c r="T930" s="4"/>
      <c r="U930" s="4"/>
      <c r="V930" s="4"/>
      <c r="W930" s="4"/>
      <c r="X930" s="4"/>
      <c r="Y930" s="4"/>
      <c r="Z930" s="4"/>
    </row>
    <row r="931" spans="1:26" ht="15.75" customHeight="1">
      <c r="A931" s="4"/>
      <c r="B931" s="4"/>
      <c r="C931" s="4"/>
      <c r="D931" s="4"/>
      <c r="E931" s="4"/>
      <c r="F931" s="4"/>
      <c r="G931" s="4"/>
      <c r="H931" s="1"/>
      <c r="I931" s="4"/>
      <c r="J931" s="4"/>
      <c r="K931" s="4"/>
      <c r="L931" s="4"/>
      <c r="M931" s="4"/>
      <c r="N931" s="4"/>
      <c r="O931" s="4"/>
      <c r="P931" s="4"/>
      <c r="Q931" s="4"/>
      <c r="R931" s="4"/>
      <c r="S931" s="4"/>
      <c r="T931" s="4"/>
      <c r="U931" s="4"/>
      <c r="V931" s="4"/>
      <c r="W931" s="4"/>
      <c r="X931" s="4"/>
      <c r="Y931" s="4"/>
      <c r="Z931" s="4"/>
    </row>
    <row r="932" spans="1:26" ht="15.75" customHeight="1">
      <c r="A932" s="4"/>
      <c r="B932" s="4"/>
      <c r="C932" s="4"/>
      <c r="D932" s="4"/>
      <c r="E932" s="4"/>
      <c r="F932" s="4"/>
      <c r="G932" s="4"/>
      <c r="H932" s="1"/>
      <c r="I932" s="4"/>
      <c r="J932" s="4"/>
      <c r="K932" s="4"/>
      <c r="L932" s="4"/>
      <c r="M932" s="4"/>
      <c r="N932" s="4"/>
      <c r="O932" s="4"/>
      <c r="P932" s="4"/>
      <c r="Q932" s="4"/>
      <c r="R932" s="4"/>
      <c r="S932" s="4"/>
      <c r="T932" s="4"/>
      <c r="U932" s="4"/>
      <c r="V932" s="4"/>
      <c r="W932" s="4"/>
      <c r="X932" s="4"/>
      <c r="Y932" s="4"/>
      <c r="Z932" s="4"/>
    </row>
    <row r="933" spans="1:26" ht="15.75" customHeight="1">
      <c r="A933" s="4"/>
      <c r="B933" s="4"/>
      <c r="C933" s="4"/>
      <c r="D933" s="4"/>
      <c r="E933" s="4"/>
      <c r="F933" s="4"/>
      <c r="G933" s="4"/>
      <c r="H933" s="1"/>
      <c r="I933" s="4"/>
      <c r="J933" s="4"/>
      <c r="K933" s="4"/>
      <c r="L933" s="4"/>
      <c r="M933" s="4"/>
      <c r="N933" s="4"/>
      <c r="O933" s="4"/>
      <c r="P933" s="4"/>
      <c r="Q933" s="4"/>
      <c r="R933" s="4"/>
      <c r="S933" s="4"/>
      <c r="T933" s="4"/>
      <c r="U933" s="4"/>
      <c r="V933" s="4"/>
      <c r="W933" s="4"/>
      <c r="X933" s="4"/>
      <c r="Y933" s="4"/>
      <c r="Z933" s="4"/>
    </row>
    <row r="934" spans="1:26" ht="15.75" customHeight="1">
      <c r="A934" s="4"/>
      <c r="B934" s="4"/>
      <c r="C934" s="4"/>
      <c r="D934" s="4"/>
      <c r="E934" s="4"/>
      <c r="F934" s="4"/>
      <c r="G934" s="4"/>
      <c r="H934" s="1"/>
      <c r="I934" s="4"/>
      <c r="J934" s="4"/>
      <c r="K934" s="4"/>
      <c r="L934" s="4"/>
      <c r="M934" s="4"/>
      <c r="N934" s="4"/>
      <c r="O934" s="4"/>
      <c r="P934" s="4"/>
      <c r="Q934" s="4"/>
      <c r="R934" s="4"/>
      <c r="S934" s="4"/>
      <c r="T934" s="4"/>
      <c r="U934" s="4"/>
      <c r="V934" s="4"/>
      <c r="W934" s="4"/>
      <c r="X934" s="4"/>
      <c r="Y934" s="4"/>
      <c r="Z934" s="4"/>
    </row>
    <row r="935" spans="1:26" ht="15.75" customHeight="1">
      <c r="A935" s="4"/>
      <c r="B935" s="4"/>
      <c r="C935" s="4"/>
      <c r="D935" s="4"/>
      <c r="E935" s="4"/>
      <c r="F935" s="4"/>
      <c r="G935" s="4"/>
      <c r="H935" s="1"/>
      <c r="I935" s="4"/>
      <c r="J935" s="4"/>
      <c r="K935" s="4"/>
      <c r="L935" s="4"/>
      <c r="M935" s="4"/>
      <c r="N935" s="4"/>
      <c r="O935" s="4"/>
      <c r="P935" s="4"/>
      <c r="Q935" s="4"/>
      <c r="R935" s="4"/>
      <c r="S935" s="4"/>
      <c r="T935" s="4"/>
      <c r="U935" s="4"/>
      <c r="V935" s="4"/>
      <c r="W935" s="4"/>
      <c r="X935" s="4"/>
      <c r="Y935" s="4"/>
      <c r="Z935" s="4"/>
    </row>
    <row r="936" spans="1:26" ht="15.75" customHeight="1">
      <c r="A936" s="4"/>
      <c r="B936" s="4"/>
      <c r="C936" s="4"/>
      <c r="D936" s="4"/>
      <c r="E936" s="4"/>
      <c r="F936" s="4"/>
      <c r="G936" s="4"/>
      <c r="H936" s="1"/>
      <c r="I936" s="4"/>
      <c r="J936" s="4"/>
      <c r="K936" s="4"/>
      <c r="L936" s="4"/>
      <c r="M936" s="4"/>
      <c r="N936" s="4"/>
      <c r="O936" s="4"/>
      <c r="P936" s="4"/>
      <c r="Q936" s="4"/>
      <c r="R936" s="4"/>
      <c r="S936" s="4"/>
      <c r="T936" s="4"/>
      <c r="U936" s="4"/>
      <c r="V936" s="4"/>
      <c r="W936" s="4"/>
      <c r="X936" s="4"/>
      <c r="Y936" s="4"/>
      <c r="Z936" s="4"/>
    </row>
    <row r="937" spans="1:26" ht="15.75" customHeight="1">
      <c r="A937" s="4"/>
      <c r="B937" s="4"/>
      <c r="C937" s="4"/>
      <c r="D937" s="4"/>
      <c r="E937" s="4"/>
      <c r="F937" s="4"/>
      <c r="G937" s="4"/>
      <c r="H937" s="1"/>
      <c r="I937" s="4"/>
      <c r="J937" s="4"/>
      <c r="K937" s="4"/>
      <c r="L937" s="4"/>
      <c r="M937" s="4"/>
      <c r="N937" s="4"/>
      <c r="O937" s="4"/>
      <c r="P937" s="4"/>
      <c r="Q937" s="4"/>
      <c r="R937" s="4"/>
      <c r="S937" s="4"/>
      <c r="T937" s="4"/>
      <c r="U937" s="4"/>
      <c r="V937" s="4"/>
      <c r="W937" s="4"/>
      <c r="X937" s="4"/>
      <c r="Y937" s="4"/>
      <c r="Z937" s="4"/>
    </row>
    <row r="938" spans="1:26" ht="15.75" customHeight="1">
      <c r="A938" s="4"/>
      <c r="B938" s="4"/>
      <c r="C938" s="4"/>
      <c r="D938" s="4"/>
      <c r="E938" s="4"/>
      <c r="F938" s="4"/>
      <c r="G938" s="4"/>
      <c r="H938" s="1"/>
      <c r="I938" s="4"/>
      <c r="J938" s="4"/>
      <c r="K938" s="4"/>
      <c r="L938" s="4"/>
      <c r="M938" s="4"/>
      <c r="N938" s="4"/>
      <c r="O938" s="4"/>
      <c r="P938" s="4"/>
      <c r="Q938" s="4"/>
      <c r="R938" s="4"/>
      <c r="S938" s="4"/>
      <c r="T938" s="4"/>
      <c r="U938" s="4"/>
      <c r="V938" s="4"/>
      <c r="W938" s="4"/>
      <c r="X938" s="4"/>
      <c r="Y938" s="4"/>
      <c r="Z938" s="4"/>
    </row>
    <row r="939" spans="1:26" ht="15.75" customHeight="1">
      <c r="A939" s="4"/>
      <c r="B939" s="4"/>
      <c r="C939" s="4"/>
      <c r="D939" s="4"/>
      <c r="E939" s="4"/>
      <c r="F939" s="4"/>
      <c r="G939" s="4"/>
      <c r="H939" s="1"/>
      <c r="I939" s="4"/>
      <c r="J939" s="4"/>
      <c r="K939" s="4"/>
      <c r="L939" s="4"/>
      <c r="M939" s="4"/>
      <c r="N939" s="4"/>
      <c r="O939" s="4"/>
      <c r="P939" s="4"/>
      <c r="Q939" s="4"/>
      <c r="R939" s="4"/>
      <c r="S939" s="4"/>
      <c r="T939" s="4"/>
      <c r="U939" s="4"/>
      <c r="V939" s="4"/>
      <c r="W939" s="4"/>
      <c r="X939" s="4"/>
      <c r="Y939" s="4"/>
      <c r="Z939" s="4"/>
    </row>
    <row r="940" spans="1:26" ht="15.75" customHeight="1">
      <c r="A940" s="4"/>
      <c r="B940" s="4"/>
      <c r="C940" s="4"/>
      <c r="D940" s="4"/>
      <c r="E940" s="4"/>
      <c r="F940" s="4"/>
      <c r="G940" s="4"/>
      <c r="H940" s="1"/>
      <c r="I940" s="4"/>
      <c r="J940" s="4"/>
      <c r="K940" s="4"/>
      <c r="L940" s="4"/>
      <c r="M940" s="4"/>
      <c r="N940" s="4"/>
      <c r="O940" s="4"/>
      <c r="P940" s="4"/>
      <c r="Q940" s="4"/>
      <c r="R940" s="4"/>
      <c r="S940" s="4"/>
      <c r="T940" s="4"/>
      <c r="U940" s="4"/>
      <c r="V940" s="4"/>
      <c r="W940" s="4"/>
      <c r="X940" s="4"/>
      <c r="Y940" s="4"/>
      <c r="Z940" s="4"/>
    </row>
    <row r="941" spans="1:26" ht="15.75" customHeight="1">
      <c r="A941" s="4"/>
      <c r="B941" s="4"/>
      <c r="C941" s="4"/>
      <c r="D941" s="4"/>
      <c r="E941" s="4"/>
      <c r="F941" s="4"/>
      <c r="G941" s="4"/>
      <c r="H941" s="1"/>
      <c r="I941" s="4"/>
      <c r="J941" s="4"/>
      <c r="K941" s="4"/>
      <c r="L941" s="4"/>
      <c r="M941" s="4"/>
      <c r="N941" s="4"/>
      <c r="O941" s="4"/>
      <c r="P941" s="4"/>
      <c r="Q941" s="4"/>
      <c r="R941" s="4"/>
      <c r="S941" s="4"/>
      <c r="T941" s="4"/>
      <c r="U941" s="4"/>
      <c r="V941" s="4"/>
      <c r="W941" s="4"/>
      <c r="X941" s="4"/>
      <c r="Y941" s="4"/>
      <c r="Z941" s="4"/>
    </row>
    <row r="942" spans="1:26" ht="15.75" customHeight="1">
      <c r="A942" s="4"/>
      <c r="B942" s="4"/>
      <c r="C942" s="4"/>
      <c r="D942" s="4"/>
      <c r="E942" s="4"/>
      <c r="F942" s="4"/>
      <c r="G942" s="4"/>
      <c r="H942" s="1"/>
      <c r="I942" s="4"/>
      <c r="J942" s="4"/>
      <c r="K942" s="4"/>
      <c r="L942" s="4"/>
      <c r="M942" s="4"/>
      <c r="N942" s="4"/>
      <c r="O942" s="4"/>
      <c r="P942" s="4"/>
      <c r="Q942" s="4"/>
      <c r="R942" s="4"/>
      <c r="S942" s="4"/>
      <c r="T942" s="4"/>
      <c r="U942" s="4"/>
      <c r="V942" s="4"/>
      <c r="W942" s="4"/>
      <c r="X942" s="4"/>
      <c r="Y942" s="4"/>
      <c r="Z942" s="4"/>
    </row>
    <row r="943" spans="1:26" ht="15.75" customHeight="1">
      <c r="A943" s="4"/>
      <c r="B943" s="4"/>
      <c r="C943" s="4"/>
      <c r="D943" s="4"/>
      <c r="E943" s="4"/>
      <c r="F943" s="4"/>
      <c r="G943" s="4"/>
      <c r="H943" s="1"/>
      <c r="I943" s="4"/>
      <c r="J943" s="4"/>
      <c r="K943" s="4"/>
      <c r="L943" s="4"/>
      <c r="M943" s="4"/>
      <c r="N943" s="4"/>
      <c r="O943" s="4"/>
      <c r="P943" s="4"/>
      <c r="Q943" s="4"/>
      <c r="R943" s="4"/>
      <c r="S943" s="4"/>
      <c r="T943" s="4"/>
      <c r="U943" s="4"/>
      <c r="V943" s="4"/>
      <c r="W943" s="4"/>
      <c r="X943" s="4"/>
      <c r="Y943" s="4"/>
      <c r="Z943" s="4"/>
    </row>
    <row r="944" spans="1:26" ht="15.75" customHeight="1">
      <c r="A944" s="4"/>
      <c r="B944" s="4"/>
      <c r="C944" s="4"/>
      <c r="D944" s="4"/>
      <c r="E944" s="4"/>
      <c r="F944" s="4"/>
      <c r="G944" s="4"/>
      <c r="H944" s="1"/>
      <c r="I944" s="4"/>
      <c r="J944" s="4"/>
      <c r="K944" s="4"/>
      <c r="L944" s="4"/>
      <c r="M944" s="4"/>
      <c r="N944" s="4"/>
      <c r="O944" s="4"/>
      <c r="P944" s="4"/>
      <c r="Q944" s="4"/>
      <c r="R944" s="4"/>
      <c r="S944" s="4"/>
      <c r="T944" s="4"/>
      <c r="U944" s="4"/>
      <c r="V944" s="4"/>
      <c r="W944" s="4"/>
      <c r="X944" s="4"/>
      <c r="Y944" s="4"/>
      <c r="Z944" s="4"/>
    </row>
    <row r="945" spans="1:26" ht="15.75" customHeight="1">
      <c r="A945" s="4"/>
      <c r="B945" s="4"/>
      <c r="C945" s="4"/>
      <c r="D945" s="4"/>
      <c r="E945" s="4"/>
      <c r="F945" s="4"/>
      <c r="G945" s="4"/>
      <c r="H945" s="1"/>
      <c r="I945" s="4"/>
      <c r="J945" s="4"/>
      <c r="K945" s="4"/>
      <c r="L945" s="4"/>
      <c r="M945" s="4"/>
      <c r="N945" s="4"/>
      <c r="O945" s="4"/>
      <c r="P945" s="4"/>
      <c r="Q945" s="4"/>
      <c r="R945" s="4"/>
      <c r="S945" s="4"/>
      <c r="T945" s="4"/>
      <c r="U945" s="4"/>
      <c r="V945" s="4"/>
      <c r="W945" s="4"/>
      <c r="X945" s="4"/>
      <c r="Y945" s="4"/>
      <c r="Z945" s="4"/>
    </row>
    <row r="946" spans="1:26" ht="15.75" customHeight="1">
      <c r="A946" s="4"/>
      <c r="B946" s="4"/>
      <c r="C946" s="4"/>
      <c r="D946" s="4"/>
      <c r="E946" s="4"/>
      <c r="F946" s="4"/>
      <c r="G946" s="4"/>
      <c r="H946" s="1"/>
      <c r="I946" s="4"/>
      <c r="J946" s="4"/>
      <c r="K946" s="4"/>
      <c r="L946" s="4"/>
      <c r="M946" s="4"/>
      <c r="N946" s="4"/>
      <c r="O946" s="4"/>
      <c r="P946" s="4"/>
      <c r="Q946" s="4"/>
      <c r="R946" s="4"/>
      <c r="S946" s="4"/>
      <c r="T946" s="4"/>
      <c r="U946" s="4"/>
      <c r="V946" s="4"/>
      <c r="W946" s="4"/>
      <c r="X946" s="4"/>
      <c r="Y946" s="4"/>
      <c r="Z946" s="4"/>
    </row>
    <row r="947" spans="1:26" ht="15.75" customHeight="1">
      <c r="A947" s="4"/>
      <c r="B947" s="4"/>
      <c r="C947" s="4"/>
      <c r="D947" s="4"/>
      <c r="E947" s="4"/>
      <c r="F947" s="4"/>
      <c r="G947" s="4"/>
      <c r="H947" s="1"/>
      <c r="I947" s="4"/>
      <c r="J947" s="4"/>
      <c r="K947" s="4"/>
      <c r="L947" s="4"/>
      <c r="M947" s="4"/>
      <c r="N947" s="4"/>
      <c r="O947" s="4"/>
      <c r="P947" s="4"/>
      <c r="Q947" s="4"/>
      <c r="R947" s="4"/>
      <c r="S947" s="4"/>
      <c r="T947" s="4"/>
      <c r="U947" s="4"/>
      <c r="V947" s="4"/>
      <c r="W947" s="4"/>
      <c r="X947" s="4"/>
      <c r="Y947" s="4"/>
      <c r="Z947" s="4"/>
    </row>
    <row r="948" spans="1:26" ht="15.75" customHeight="1">
      <c r="A948" s="4"/>
      <c r="B948" s="4"/>
      <c r="C948" s="4"/>
      <c r="D948" s="4"/>
      <c r="E948" s="4"/>
      <c r="F948" s="4"/>
      <c r="G948" s="4"/>
      <c r="H948" s="1"/>
      <c r="I948" s="4"/>
      <c r="J948" s="4"/>
      <c r="K948" s="4"/>
      <c r="L948" s="4"/>
      <c r="M948" s="4"/>
      <c r="N948" s="4"/>
      <c r="O948" s="4"/>
      <c r="P948" s="4"/>
      <c r="Q948" s="4"/>
      <c r="R948" s="4"/>
      <c r="S948" s="4"/>
      <c r="T948" s="4"/>
      <c r="U948" s="4"/>
      <c r="V948" s="4"/>
      <c r="W948" s="4"/>
      <c r="X948" s="4"/>
      <c r="Y948" s="4"/>
      <c r="Z948" s="4"/>
    </row>
    <row r="949" spans="1:26" ht="15.75" customHeight="1">
      <c r="A949" s="4"/>
      <c r="B949" s="4"/>
      <c r="C949" s="4"/>
      <c r="D949" s="4"/>
      <c r="E949" s="4"/>
      <c r="F949" s="4"/>
      <c r="G949" s="4"/>
      <c r="H949" s="1"/>
      <c r="I949" s="4"/>
      <c r="J949" s="4"/>
      <c r="K949" s="4"/>
      <c r="L949" s="4"/>
      <c r="M949" s="4"/>
      <c r="N949" s="4"/>
      <c r="O949" s="4"/>
      <c r="P949" s="4"/>
      <c r="Q949" s="4"/>
      <c r="R949" s="4"/>
      <c r="S949" s="4"/>
      <c r="T949" s="4"/>
      <c r="U949" s="4"/>
      <c r="V949" s="4"/>
      <c r="W949" s="4"/>
      <c r="X949" s="4"/>
      <c r="Y949" s="4"/>
      <c r="Z949" s="4"/>
    </row>
    <row r="950" spans="1:26" ht="15.75" customHeight="1">
      <c r="A950" s="4"/>
      <c r="B950" s="4"/>
      <c r="C950" s="4"/>
      <c r="D950" s="4"/>
      <c r="E950" s="4"/>
      <c r="F950" s="4"/>
      <c r="G950" s="4"/>
      <c r="H950" s="1"/>
      <c r="I950" s="4"/>
      <c r="J950" s="4"/>
      <c r="K950" s="4"/>
      <c r="L950" s="4"/>
      <c r="M950" s="4"/>
      <c r="N950" s="4"/>
      <c r="O950" s="4"/>
      <c r="P950" s="4"/>
      <c r="Q950" s="4"/>
      <c r="R950" s="4"/>
      <c r="S950" s="4"/>
      <c r="T950" s="4"/>
      <c r="U950" s="4"/>
      <c r="V950" s="4"/>
      <c r="W950" s="4"/>
      <c r="X950" s="4"/>
      <c r="Y950" s="4"/>
      <c r="Z950" s="4"/>
    </row>
    <row r="951" spans="1:26" ht="15.75" customHeight="1">
      <c r="A951" s="4"/>
      <c r="B951" s="4"/>
      <c r="C951" s="4"/>
      <c r="D951" s="4"/>
      <c r="E951" s="4"/>
      <c r="F951" s="4"/>
      <c r="G951" s="4"/>
      <c r="H951" s="1"/>
      <c r="I951" s="4"/>
      <c r="J951" s="4"/>
      <c r="K951" s="4"/>
      <c r="L951" s="4"/>
      <c r="M951" s="4"/>
      <c r="N951" s="4"/>
      <c r="O951" s="4"/>
      <c r="P951" s="4"/>
      <c r="Q951" s="4"/>
      <c r="R951" s="4"/>
      <c r="S951" s="4"/>
      <c r="T951" s="4"/>
      <c r="U951" s="4"/>
      <c r="V951" s="4"/>
      <c r="W951" s="4"/>
      <c r="X951" s="4"/>
      <c r="Y951" s="4"/>
      <c r="Z951" s="4"/>
    </row>
    <row r="952" spans="1:26" ht="15.75" customHeight="1">
      <c r="A952" s="4"/>
      <c r="B952" s="4"/>
      <c r="C952" s="4"/>
      <c r="D952" s="4"/>
      <c r="E952" s="4"/>
      <c r="F952" s="4"/>
      <c r="G952" s="4"/>
      <c r="H952" s="1"/>
      <c r="I952" s="4"/>
      <c r="J952" s="4"/>
      <c r="K952" s="4"/>
      <c r="L952" s="4"/>
      <c r="M952" s="4"/>
      <c r="N952" s="4"/>
      <c r="O952" s="4"/>
      <c r="P952" s="4"/>
      <c r="Q952" s="4"/>
      <c r="R952" s="4"/>
      <c r="S952" s="4"/>
      <c r="T952" s="4"/>
      <c r="U952" s="4"/>
      <c r="V952" s="4"/>
      <c r="W952" s="4"/>
      <c r="X952" s="4"/>
      <c r="Y952" s="4"/>
      <c r="Z952" s="4"/>
    </row>
    <row r="953" spans="1:26" ht="15.75" customHeight="1">
      <c r="A953" s="4"/>
      <c r="B953" s="4"/>
      <c r="C953" s="4"/>
      <c r="D953" s="4"/>
      <c r="E953" s="4"/>
      <c r="F953" s="4"/>
      <c r="G953" s="4"/>
      <c r="H953" s="1"/>
      <c r="I953" s="4"/>
      <c r="J953" s="4"/>
      <c r="K953" s="4"/>
      <c r="L953" s="4"/>
      <c r="M953" s="4"/>
      <c r="N953" s="4"/>
      <c r="O953" s="4"/>
      <c r="P953" s="4"/>
      <c r="Q953" s="4"/>
      <c r="R953" s="4"/>
      <c r="S953" s="4"/>
      <c r="T953" s="4"/>
      <c r="U953" s="4"/>
      <c r="V953" s="4"/>
      <c r="W953" s="4"/>
      <c r="X953" s="4"/>
      <c r="Y953" s="4"/>
      <c r="Z953" s="4"/>
    </row>
    <row r="954" spans="1:26" ht="15.75" customHeight="1">
      <c r="A954" s="4"/>
      <c r="B954" s="4"/>
      <c r="C954" s="4"/>
      <c r="D954" s="4"/>
      <c r="E954" s="4"/>
      <c r="F954" s="4"/>
      <c r="G954" s="4"/>
      <c r="H954" s="1"/>
      <c r="I954" s="4"/>
      <c r="J954" s="4"/>
      <c r="K954" s="4"/>
      <c r="L954" s="4"/>
      <c r="M954" s="4"/>
      <c r="N954" s="4"/>
      <c r="O954" s="4"/>
      <c r="P954" s="4"/>
      <c r="Q954" s="4"/>
      <c r="R954" s="4"/>
      <c r="S954" s="4"/>
      <c r="T954" s="4"/>
      <c r="U954" s="4"/>
      <c r="V954" s="4"/>
      <c r="W954" s="4"/>
      <c r="X954" s="4"/>
      <c r="Y954" s="4"/>
      <c r="Z954" s="4"/>
    </row>
    <row r="955" spans="1:26" ht="15.75" customHeight="1">
      <c r="A955" s="4"/>
      <c r="B955" s="4"/>
      <c r="C955" s="4"/>
      <c r="D955" s="4"/>
      <c r="E955" s="4"/>
      <c r="F955" s="4"/>
      <c r="G955" s="4"/>
      <c r="H955" s="1"/>
      <c r="I955" s="4"/>
      <c r="J955" s="4"/>
      <c r="K955" s="4"/>
      <c r="L955" s="4"/>
      <c r="M955" s="4"/>
      <c r="N955" s="4"/>
      <c r="O955" s="4"/>
      <c r="P955" s="4"/>
      <c r="Q955" s="4"/>
      <c r="R955" s="4"/>
      <c r="S955" s="4"/>
      <c r="T955" s="4"/>
      <c r="U955" s="4"/>
      <c r="V955" s="4"/>
      <c r="W955" s="4"/>
      <c r="X955" s="4"/>
      <c r="Y955" s="4"/>
      <c r="Z955" s="4"/>
    </row>
    <row r="956" spans="1:26" ht="15.75" customHeight="1">
      <c r="A956" s="4"/>
      <c r="B956" s="4"/>
      <c r="C956" s="4"/>
      <c r="D956" s="4"/>
      <c r="E956" s="4"/>
      <c r="F956" s="4"/>
      <c r="G956" s="4"/>
      <c r="H956" s="1"/>
      <c r="I956" s="4"/>
      <c r="J956" s="4"/>
      <c r="K956" s="4"/>
      <c r="L956" s="4"/>
      <c r="M956" s="4"/>
      <c r="N956" s="4"/>
      <c r="O956" s="4"/>
      <c r="P956" s="4"/>
      <c r="Q956" s="4"/>
      <c r="R956" s="4"/>
      <c r="S956" s="4"/>
      <c r="T956" s="4"/>
      <c r="U956" s="4"/>
      <c r="V956" s="4"/>
      <c r="W956" s="4"/>
      <c r="X956" s="4"/>
      <c r="Y956" s="4"/>
      <c r="Z956" s="4"/>
    </row>
    <row r="957" spans="1:26" ht="15.75" customHeight="1">
      <c r="A957" s="4"/>
      <c r="B957" s="4"/>
      <c r="C957" s="4"/>
      <c r="D957" s="4"/>
      <c r="E957" s="4"/>
      <c r="F957" s="4"/>
      <c r="G957" s="4"/>
      <c r="H957" s="1"/>
      <c r="I957" s="4"/>
      <c r="J957" s="4"/>
      <c r="K957" s="4"/>
      <c r="L957" s="4"/>
      <c r="M957" s="4"/>
      <c r="N957" s="4"/>
      <c r="O957" s="4"/>
      <c r="P957" s="4"/>
      <c r="Q957" s="4"/>
      <c r="R957" s="4"/>
      <c r="S957" s="4"/>
      <c r="T957" s="4"/>
      <c r="U957" s="4"/>
      <c r="V957" s="4"/>
      <c r="W957" s="4"/>
      <c r="X957" s="4"/>
      <c r="Y957" s="4"/>
      <c r="Z957" s="4"/>
    </row>
    <row r="958" spans="1:26" ht="15.75" customHeight="1">
      <c r="A958" s="4"/>
      <c r="B958" s="4"/>
      <c r="C958" s="4"/>
      <c r="D958" s="4"/>
      <c r="E958" s="4"/>
      <c r="F958" s="4"/>
      <c r="G958" s="4"/>
      <c r="H958" s="1"/>
      <c r="I958" s="4"/>
      <c r="J958" s="4"/>
      <c r="K958" s="4"/>
      <c r="L958" s="4"/>
      <c r="M958" s="4"/>
      <c r="N958" s="4"/>
      <c r="O958" s="4"/>
      <c r="P958" s="4"/>
      <c r="Q958" s="4"/>
      <c r="R958" s="4"/>
      <c r="S958" s="4"/>
      <c r="T958" s="4"/>
      <c r="U958" s="4"/>
      <c r="V958" s="4"/>
      <c r="W958" s="4"/>
      <c r="X958" s="4"/>
      <c r="Y958" s="4"/>
      <c r="Z958" s="4"/>
    </row>
    <row r="959" spans="1:26" ht="15.75" customHeight="1">
      <c r="A959" s="4"/>
      <c r="B959" s="4"/>
      <c r="C959" s="4"/>
      <c r="D959" s="4"/>
      <c r="E959" s="4"/>
      <c r="F959" s="4"/>
      <c r="G959" s="4"/>
      <c r="H959" s="1"/>
      <c r="I959" s="4"/>
      <c r="J959" s="4"/>
      <c r="K959" s="4"/>
      <c r="L959" s="4"/>
      <c r="M959" s="4"/>
      <c r="N959" s="4"/>
      <c r="O959" s="4"/>
      <c r="P959" s="4"/>
      <c r="Q959" s="4"/>
      <c r="R959" s="4"/>
      <c r="S959" s="4"/>
      <c r="T959" s="4"/>
      <c r="U959" s="4"/>
      <c r="V959" s="4"/>
      <c r="W959" s="4"/>
      <c r="X959" s="4"/>
      <c r="Y959" s="4"/>
      <c r="Z959" s="4"/>
    </row>
    <row r="960" spans="1:26" ht="15.75" customHeight="1">
      <c r="A960" s="4"/>
      <c r="B960" s="4"/>
      <c r="C960" s="4"/>
      <c r="D960" s="4"/>
      <c r="E960" s="4"/>
      <c r="F960" s="4"/>
      <c r="G960" s="4"/>
      <c r="H960" s="1"/>
      <c r="I960" s="4"/>
      <c r="J960" s="4"/>
      <c r="K960" s="4"/>
      <c r="L960" s="4"/>
      <c r="M960" s="4"/>
      <c r="N960" s="4"/>
      <c r="O960" s="4"/>
      <c r="P960" s="4"/>
      <c r="Q960" s="4"/>
      <c r="R960" s="4"/>
      <c r="S960" s="4"/>
      <c r="T960" s="4"/>
      <c r="U960" s="4"/>
      <c r="V960" s="4"/>
      <c r="W960" s="4"/>
      <c r="X960" s="4"/>
      <c r="Y960" s="4"/>
      <c r="Z960" s="4"/>
    </row>
    <row r="961" spans="1:26" ht="15.75" customHeight="1">
      <c r="A961" s="4"/>
      <c r="B961" s="4"/>
      <c r="C961" s="4"/>
      <c r="D961" s="4"/>
      <c r="E961" s="4"/>
      <c r="F961" s="4"/>
      <c r="G961" s="4"/>
      <c r="H961" s="1"/>
      <c r="I961" s="4"/>
      <c r="J961" s="4"/>
      <c r="K961" s="4"/>
      <c r="L961" s="4"/>
      <c r="M961" s="4"/>
      <c r="N961" s="4"/>
      <c r="O961" s="4"/>
      <c r="P961" s="4"/>
      <c r="Q961" s="4"/>
      <c r="R961" s="4"/>
      <c r="S961" s="4"/>
      <c r="T961" s="4"/>
      <c r="U961" s="4"/>
      <c r="V961" s="4"/>
      <c r="W961" s="4"/>
      <c r="X961" s="4"/>
      <c r="Y961" s="4"/>
      <c r="Z961" s="4"/>
    </row>
    <row r="962" spans="1:26" ht="15.75" customHeight="1">
      <c r="A962" s="4"/>
      <c r="B962" s="4"/>
      <c r="C962" s="4"/>
      <c r="D962" s="4"/>
      <c r="E962" s="4"/>
      <c r="F962" s="4"/>
      <c r="G962" s="4"/>
      <c r="H962" s="1"/>
      <c r="I962" s="4"/>
      <c r="J962" s="4"/>
      <c r="K962" s="4"/>
      <c r="L962" s="4"/>
      <c r="M962" s="4"/>
      <c r="N962" s="4"/>
      <c r="O962" s="4"/>
      <c r="P962" s="4"/>
      <c r="Q962" s="4"/>
      <c r="R962" s="4"/>
      <c r="S962" s="4"/>
      <c r="T962" s="4"/>
      <c r="U962" s="4"/>
      <c r="V962" s="4"/>
      <c r="W962" s="4"/>
      <c r="X962" s="4"/>
      <c r="Y962" s="4"/>
      <c r="Z962" s="4"/>
    </row>
    <row r="963" spans="1:26" ht="15.75" customHeight="1">
      <c r="A963" s="4"/>
      <c r="B963" s="4"/>
      <c r="C963" s="4"/>
      <c r="D963" s="4"/>
      <c r="E963" s="4"/>
      <c r="F963" s="4"/>
      <c r="G963" s="4"/>
      <c r="H963" s="1"/>
      <c r="I963" s="4"/>
      <c r="J963" s="4"/>
      <c r="K963" s="4"/>
      <c r="L963" s="4"/>
      <c r="M963" s="4"/>
      <c r="N963" s="4"/>
      <c r="O963" s="4"/>
      <c r="P963" s="4"/>
      <c r="Q963" s="4"/>
      <c r="R963" s="4"/>
      <c r="S963" s="4"/>
      <c r="T963" s="4"/>
      <c r="U963" s="4"/>
      <c r="V963" s="4"/>
      <c r="W963" s="4"/>
      <c r="X963" s="4"/>
      <c r="Y963" s="4"/>
      <c r="Z963" s="4"/>
    </row>
    <row r="964" spans="1:26" ht="15.75" customHeight="1">
      <c r="A964" s="4"/>
      <c r="B964" s="4"/>
      <c r="C964" s="4"/>
      <c r="D964" s="4"/>
      <c r="E964" s="4"/>
      <c r="F964" s="4"/>
      <c r="G964" s="4"/>
      <c r="H964" s="1"/>
      <c r="I964" s="4"/>
      <c r="J964" s="4"/>
      <c r="K964" s="4"/>
      <c r="L964" s="4"/>
      <c r="M964" s="4"/>
      <c r="N964" s="4"/>
      <c r="O964" s="4"/>
      <c r="P964" s="4"/>
      <c r="Q964" s="4"/>
      <c r="R964" s="4"/>
      <c r="S964" s="4"/>
      <c r="T964" s="4"/>
      <c r="U964" s="4"/>
      <c r="V964" s="4"/>
      <c r="W964" s="4"/>
      <c r="X964" s="4"/>
      <c r="Y964" s="4"/>
      <c r="Z964" s="4"/>
    </row>
    <row r="965" spans="1:26" ht="15.75" customHeight="1">
      <c r="A965" s="4"/>
      <c r="B965" s="4"/>
      <c r="C965" s="4"/>
      <c r="D965" s="4"/>
      <c r="E965" s="4"/>
      <c r="F965" s="4"/>
      <c r="G965" s="4"/>
      <c r="H965" s="1"/>
      <c r="I965" s="4"/>
      <c r="J965" s="4"/>
      <c r="K965" s="4"/>
      <c r="L965" s="4"/>
      <c r="M965" s="4"/>
      <c r="N965" s="4"/>
      <c r="O965" s="4"/>
      <c r="P965" s="4"/>
      <c r="Q965" s="4"/>
      <c r="R965" s="4"/>
      <c r="S965" s="4"/>
      <c r="T965" s="4"/>
      <c r="U965" s="4"/>
      <c r="V965" s="4"/>
      <c r="W965" s="4"/>
      <c r="X965" s="4"/>
      <c r="Y965" s="4"/>
      <c r="Z965" s="4"/>
    </row>
    <row r="966" spans="1:26" ht="15.75" customHeight="1">
      <c r="A966" s="4"/>
      <c r="B966" s="4"/>
      <c r="C966" s="4"/>
      <c r="D966" s="4"/>
      <c r="E966" s="4"/>
      <c r="F966" s="4"/>
      <c r="G966" s="4"/>
      <c r="H966" s="1"/>
      <c r="I966" s="4"/>
      <c r="J966" s="4"/>
      <c r="K966" s="4"/>
      <c r="L966" s="4"/>
      <c r="M966" s="4"/>
      <c r="N966" s="4"/>
      <c r="O966" s="4"/>
      <c r="P966" s="4"/>
      <c r="Q966" s="4"/>
      <c r="R966" s="4"/>
      <c r="S966" s="4"/>
      <c r="T966" s="4"/>
      <c r="U966" s="4"/>
      <c r="V966" s="4"/>
      <c r="W966" s="4"/>
      <c r="X966" s="4"/>
      <c r="Y966" s="4"/>
      <c r="Z966" s="4"/>
    </row>
    <row r="967" spans="1:26" ht="15.75" customHeight="1">
      <c r="A967" s="4"/>
      <c r="B967" s="4"/>
      <c r="C967" s="4"/>
      <c r="D967" s="4"/>
      <c r="E967" s="4"/>
      <c r="F967" s="4"/>
      <c r="G967" s="4"/>
      <c r="H967" s="1"/>
      <c r="I967" s="4"/>
      <c r="J967" s="4"/>
      <c r="K967" s="4"/>
      <c r="L967" s="4"/>
      <c r="M967" s="4"/>
      <c r="N967" s="4"/>
      <c r="O967" s="4"/>
      <c r="P967" s="4"/>
      <c r="Q967" s="4"/>
      <c r="R967" s="4"/>
      <c r="S967" s="4"/>
      <c r="T967" s="4"/>
      <c r="U967" s="4"/>
      <c r="V967" s="4"/>
      <c r="W967" s="4"/>
      <c r="X967" s="4"/>
      <c r="Y967" s="4"/>
      <c r="Z967" s="4"/>
    </row>
    <row r="968" spans="1:26" ht="15.75" customHeight="1">
      <c r="A968" s="4"/>
      <c r="B968" s="4"/>
      <c r="C968" s="4"/>
      <c r="D968" s="4"/>
      <c r="E968" s="4"/>
      <c r="F968" s="4"/>
      <c r="G968" s="4"/>
      <c r="H968" s="1"/>
      <c r="I968" s="4"/>
      <c r="J968" s="4"/>
      <c r="K968" s="4"/>
      <c r="L968" s="4"/>
      <c r="M968" s="4"/>
      <c r="N968" s="4"/>
      <c r="O968" s="4"/>
      <c r="P968" s="4"/>
      <c r="Q968" s="4"/>
      <c r="R968" s="4"/>
      <c r="S968" s="4"/>
      <c r="T968" s="4"/>
      <c r="U968" s="4"/>
      <c r="V968" s="4"/>
      <c r="W968" s="4"/>
      <c r="X968" s="4"/>
      <c r="Y968" s="4"/>
      <c r="Z968" s="4"/>
    </row>
    <row r="969" spans="1:26" ht="15.75" customHeight="1">
      <c r="A969" s="4"/>
      <c r="B969" s="4"/>
      <c r="C969" s="4"/>
      <c r="D969" s="4"/>
      <c r="E969" s="4"/>
      <c r="F969" s="4"/>
      <c r="G969" s="4"/>
      <c r="H969" s="1"/>
      <c r="I969" s="4"/>
      <c r="J969" s="4"/>
      <c r="K969" s="4"/>
      <c r="L969" s="4"/>
      <c r="M969" s="4"/>
      <c r="N969" s="4"/>
      <c r="O969" s="4"/>
      <c r="P969" s="4"/>
      <c r="Q969" s="4"/>
      <c r="R969" s="4"/>
      <c r="S969" s="4"/>
      <c r="T969" s="4"/>
      <c r="U969" s="4"/>
      <c r="V969" s="4"/>
      <c r="W969" s="4"/>
      <c r="X969" s="4"/>
      <c r="Y969" s="4"/>
      <c r="Z969" s="4"/>
    </row>
    <row r="970" spans="1:26" ht="15.75" customHeight="1">
      <c r="A970" s="4"/>
      <c r="B970" s="4"/>
      <c r="C970" s="4"/>
      <c r="D970" s="4"/>
      <c r="E970" s="4"/>
      <c r="F970" s="4"/>
      <c r="G970" s="4"/>
      <c r="H970" s="1"/>
      <c r="I970" s="4"/>
      <c r="J970" s="4"/>
      <c r="K970" s="4"/>
      <c r="L970" s="4"/>
      <c r="M970" s="4"/>
      <c r="N970" s="4"/>
      <c r="O970" s="4"/>
      <c r="P970" s="4"/>
      <c r="Q970" s="4"/>
      <c r="R970" s="4"/>
      <c r="S970" s="4"/>
      <c r="T970" s="4"/>
      <c r="U970" s="4"/>
      <c r="V970" s="4"/>
      <c r="W970" s="4"/>
      <c r="X970" s="4"/>
      <c r="Y970" s="4"/>
      <c r="Z970" s="4"/>
    </row>
    <row r="971" spans="1:26" ht="15.75" customHeight="1">
      <c r="A971" s="4"/>
      <c r="B971" s="4"/>
      <c r="C971" s="4"/>
      <c r="D971" s="4"/>
      <c r="E971" s="4"/>
      <c r="F971" s="4"/>
      <c r="G971" s="4"/>
      <c r="H971" s="1"/>
      <c r="I971" s="4"/>
      <c r="J971" s="4"/>
      <c r="K971" s="4"/>
      <c r="L971" s="4"/>
      <c r="M971" s="4"/>
      <c r="N971" s="4"/>
      <c r="O971" s="4"/>
      <c r="P971" s="4"/>
      <c r="Q971" s="4"/>
      <c r="R971" s="4"/>
      <c r="S971" s="4"/>
      <c r="T971" s="4"/>
      <c r="U971" s="4"/>
      <c r="V971" s="4"/>
      <c r="W971" s="4"/>
      <c r="X971" s="4"/>
      <c r="Y971" s="4"/>
      <c r="Z971" s="4"/>
    </row>
    <row r="972" spans="1:26" ht="15.75" customHeight="1">
      <c r="A972" s="4"/>
      <c r="B972" s="4"/>
      <c r="C972" s="4"/>
      <c r="D972" s="4"/>
      <c r="E972" s="4"/>
      <c r="F972" s="4"/>
      <c r="G972" s="4"/>
      <c r="H972" s="1"/>
      <c r="I972" s="4"/>
      <c r="J972" s="4"/>
      <c r="K972" s="4"/>
      <c r="L972" s="4"/>
      <c r="M972" s="4"/>
      <c r="N972" s="4"/>
      <c r="O972" s="4"/>
      <c r="P972" s="4"/>
      <c r="Q972" s="4"/>
      <c r="R972" s="4"/>
      <c r="S972" s="4"/>
      <c r="T972" s="4"/>
      <c r="U972" s="4"/>
      <c r="V972" s="4"/>
      <c r="W972" s="4"/>
      <c r="X972" s="4"/>
      <c r="Y972" s="4"/>
      <c r="Z972" s="4"/>
    </row>
    <row r="973" spans="1:26" ht="15.75" customHeight="1">
      <c r="A973" s="4"/>
      <c r="B973" s="4"/>
      <c r="C973" s="4"/>
      <c r="D973" s="4"/>
      <c r="E973" s="4"/>
      <c r="F973" s="4"/>
      <c r="G973" s="4"/>
      <c r="H973" s="1"/>
      <c r="I973" s="4"/>
      <c r="J973" s="4"/>
      <c r="K973" s="4"/>
      <c r="L973" s="4"/>
      <c r="M973" s="4"/>
      <c r="N973" s="4"/>
      <c r="O973" s="4"/>
      <c r="P973" s="4"/>
      <c r="Q973" s="4"/>
      <c r="R973" s="4"/>
      <c r="S973" s="4"/>
      <c r="T973" s="4"/>
      <c r="U973" s="4"/>
      <c r="V973" s="4"/>
      <c r="W973" s="4"/>
      <c r="X973" s="4"/>
      <c r="Y973" s="4"/>
      <c r="Z973" s="4"/>
    </row>
    <row r="974" spans="1:26" ht="15.75" customHeight="1">
      <c r="A974" s="4"/>
      <c r="B974" s="4"/>
      <c r="C974" s="4"/>
      <c r="D974" s="4"/>
      <c r="E974" s="4"/>
      <c r="F974" s="4"/>
      <c r="G974" s="4"/>
      <c r="H974" s="1"/>
      <c r="I974" s="4"/>
      <c r="J974" s="4"/>
      <c r="K974" s="4"/>
      <c r="L974" s="4"/>
      <c r="M974" s="4"/>
      <c r="N974" s="4"/>
      <c r="O974" s="4"/>
      <c r="P974" s="4"/>
      <c r="Q974" s="4"/>
      <c r="R974" s="4"/>
      <c r="S974" s="4"/>
      <c r="T974" s="4"/>
      <c r="U974" s="4"/>
      <c r="V974" s="4"/>
      <c r="W974" s="4"/>
      <c r="X974" s="4"/>
      <c r="Y974" s="4"/>
      <c r="Z974" s="4"/>
    </row>
    <row r="975" spans="1:26" ht="15.75" customHeight="1">
      <c r="A975" s="4"/>
      <c r="B975" s="4"/>
      <c r="C975" s="4"/>
      <c r="D975" s="4"/>
      <c r="E975" s="4"/>
      <c r="F975" s="4"/>
      <c r="G975" s="4"/>
      <c r="H975" s="1"/>
      <c r="I975" s="4"/>
      <c r="J975" s="4"/>
      <c r="K975" s="4"/>
      <c r="L975" s="4"/>
      <c r="M975" s="4"/>
      <c r="N975" s="4"/>
      <c r="O975" s="4"/>
      <c r="P975" s="4"/>
      <c r="Q975" s="4"/>
      <c r="R975" s="4"/>
      <c r="S975" s="4"/>
      <c r="T975" s="4"/>
      <c r="U975" s="4"/>
      <c r="V975" s="4"/>
      <c r="W975" s="4"/>
      <c r="X975" s="4"/>
      <c r="Y975" s="4"/>
      <c r="Z975" s="4"/>
    </row>
    <row r="976" spans="1:26" ht="15.75" customHeight="1">
      <c r="A976" s="4"/>
      <c r="B976" s="4"/>
      <c r="C976" s="4"/>
      <c r="D976" s="4"/>
      <c r="E976" s="4"/>
      <c r="F976" s="4"/>
      <c r="G976" s="4"/>
      <c r="H976" s="1"/>
      <c r="I976" s="4"/>
      <c r="J976" s="4"/>
      <c r="K976" s="4"/>
      <c r="L976" s="4"/>
      <c r="M976" s="4"/>
      <c r="N976" s="4"/>
      <c r="O976" s="4"/>
      <c r="P976" s="4"/>
      <c r="Q976" s="4"/>
      <c r="R976" s="4"/>
      <c r="S976" s="4"/>
      <c r="T976" s="4"/>
      <c r="U976" s="4"/>
      <c r="V976" s="4"/>
      <c r="W976" s="4"/>
      <c r="X976" s="4"/>
      <c r="Y976" s="4"/>
      <c r="Z976" s="4"/>
    </row>
    <row r="977" spans="1:26" ht="15.75" customHeight="1">
      <c r="A977" s="4"/>
      <c r="B977" s="4"/>
      <c r="C977" s="4"/>
      <c r="D977" s="4"/>
      <c r="E977" s="4"/>
      <c r="F977" s="4"/>
      <c r="G977" s="4"/>
      <c r="H977" s="1"/>
      <c r="I977" s="4"/>
      <c r="J977" s="4"/>
      <c r="K977" s="4"/>
      <c r="L977" s="4"/>
      <c r="M977" s="4"/>
      <c r="N977" s="4"/>
      <c r="O977" s="4"/>
      <c r="P977" s="4"/>
      <c r="Q977" s="4"/>
      <c r="R977" s="4"/>
      <c r="S977" s="4"/>
      <c r="T977" s="4"/>
      <c r="U977" s="4"/>
      <c r="V977" s="4"/>
      <c r="W977" s="4"/>
      <c r="X977" s="4"/>
      <c r="Y977" s="4"/>
      <c r="Z977" s="4"/>
    </row>
    <row r="978" spans="1:26" ht="15.75" customHeight="1">
      <c r="A978" s="4"/>
      <c r="B978" s="4"/>
      <c r="C978" s="4"/>
      <c r="D978" s="4"/>
      <c r="E978" s="4"/>
      <c r="F978" s="4"/>
      <c r="G978" s="4"/>
      <c r="H978" s="1"/>
      <c r="I978" s="4"/>
      <c r="J978" s="4"/>
      <c r="K978" s="4"/>
      <c r="L978" s="4"/>
      <c r="M978" s="4"/>
      <c r="N978" s="4"/>
      <c r="O978" s="4"/>
      <c r="P978" s="4"/>
      <c r="Q978" s="4"/>
      <c r="R978" s="4"/>
      <c r="S978" s="4"/>
      <c r="T978" s="4"/>
      <c r="U978" s="4"/>
      <c r="V978" s="4"/>
      <c r="W978" s="4"/>
      <c r="X978" s="4"/>
      <c r="Y978" s="4"/>
      <c r="Z978" s="4"/>
    </row>
    <row r="979" spans="1:26" ht="15.75" customHeight="1">
      <c r="A979" s="4"/>
      <c r="B979" s="4"/>
      <c r="C979" s="4"/>
      <c r="D979" s="4"/>
      <c r="E979" s="4"/>
      <c r="F979" s="4"/>
      <c r="G979" s="4"/>
      <c r="H979" s="1"/>
      <c r="I979" s="4"/>
      <c r="J979" s="4"/>
      <c r="K979" s="4"/>
      <c r="L979" s="4"/>
      <c r="M979" s="4"/>
      <c r="N979" s="4"/>
      <c r="O979" s="4"/>
      <c r="P979" s="4"/>
      <c r="Q979" s="4"/>
      <c r="R979" s="4"/>
      <c r="S979" s="4"/>
      <c r="T979" s="4"/>
      <c r="U979" s="4"/>
      <c r="V979" s="4"/>
      <c r="W979" s="4"/>
      <c r="X979" s="4"/>
      <c r="Y979" s="4"/>
      <c r="Z979" s="4"/>
    </row>
    <row r="980" spans="1:26" ht="15.75" customHeight="1">
      <c r="A980" s="4"/>
      <c r="B980" s="4"/>
      <c r="C980" s="4"/>
      <c r="D980" s="4"/>
      <c r="E980" s="4"/>
      <c r="F980" s="4"/>
      <c r="G980" s="4"/>
      <c r="H980" s="1"/>
      <c r="I980" s="4"/>
      <c r="J980" s="4"/>
      <c r="K980" s="4"/>
      <c r="L980" s="4"/>
      <c r="M980" s="4"/>
      <c r="N980" s="4"/>
      <c r="O980" s="4"/>
      <c r="P980" s="4"/>
      <c r="Q980" s="4"/>
      <c r="R980" s="4"/>
      <c r="S980" s="4"/>
      <c r="T980" s="4"/>
      <c r="U980" s="4"/>
      <c r="V980" s="4"/>
      <c r="W980" s="4"/>
      <c r="X980" s="4"/>
      <c r="Y980" s="4"/>
      <c r="Z980" s="4"/>
    </row>
    <row r="981" spans="1:26" ht="15.75" customHeight="1">
      <c r="A981" s="4"/>
      <c r="B981" s="4"/>
      <c r="C981" s="4"/>
      <c r="D981" s="4"/>
      <c r="E981" s="4"/>
      <c r="F981" s="4"/>
      <c r="G981" s="4"/>
      <c r="H981" s="1"/>
      <c r="I981" s="4"/>
      <c r="J981" s="4"/>
      <c r="K981" s="4"/>
      <c r="L981" s="4"/>
      <c r="M981" s="4"/>
      <c r="N981" s="4"/>
      <c r="O981" s="4"/>
      <c r="P981" s="4"/>
      <c r="Q981" s="4"/>
      <c r="R981" s="4"/>
      <c r="S981" s="4"/>
      <c r="T981" s="4"/>
      <c r="U981" s="4"/>
      <c r="V981" s="4"/>
      <c r="W981" s="4"/>
      <c r="X981" s="4"/>
      <c r="Y981" s="4"/>
      <c r="Z981" s="4"/>
    </row>
    <row r="982" spans="1:26" ht="15.75" customHeight="1">
      <c r="A982" s="4"/>
      <c r="B982" s="4"/>
      <c r="C982" s="4"/>
      <c r="D982" s="4"/>
      <c r="E982" s="4"/>
      <c r="F982" s="4"/>
      <c r="G982" s="4"/>
      <c r="H982" s="1"/>
      <c r="I982" s="4"/>
      <c r="J982" s="4"/>
      <c r="K982" s="4"/>
      <c r="L982" s="4"/>
      <c r="M982" s="4"/>
      <c r="N982" s="4"/>
      <c r="O982" s="4"/>
      <c r="P982" s="4"/>
      <c r="Q982" s="4"/>
      <c r="R982" s="4"/>
      <c r="S982" s="4"/>
      <c r="T982" s="4"/>
      <c r="U982" s="4"/>
      <c r="V982" s="4"/>
      <c r="W982" s="4"/>
      <c r="X982" s="4"/>
      <c r="Y982" s="4"/>
      <c r="Z982" s="4"/>
    </row>
    <row r="983" spans="1:26" ht="15.75" customHeight="1">
      <c r="A983" s="4"/>
      <c r="B983" s="4"/>
      <c r="C983" s="4"/>
      <c r="D983" s="4"/>
      <c r="E983" s="4"/>
      <c r="F983" s="4"/>
      <c r="G983" s="4"/>
      <c r="H983" s="1"/>
      <c r="I983" s="4"/>
      <c r="J983" s="4"/>
      <c r="K983" s="4"/>
      <c r="L983" s="4"/>
      <c r="M983" s="4"/>
      <c r="N983" s="4"/>
      <c r="O983" s="4"/>
      <c r="P983" s="4"/>
      <c r="Q983" s="4"/>
      <c r="R983" s="4"/>
      <c r="S983" s="4"/>
      <c r="T983" s="4"/>
      <c r="U983" s="4"/>
      <c r="V983" s="4"/>
      <c r="W983" s="4"/>
      <c r="X983" s="4"/>
      <c r="Y983" s="4"/>
      <c r="Z983" s="4"/>
    </row>
    <row r="984" spans="1:26" ht="15.75" customHeight="1">
      <c r="A984" s="4"/>
      <c r="B984" s="4"/>
      <c r="C984" s="4"/>
      <c r="D984" s="4"/>
      <c r="E984" s="4"/>
      <c r="F984" s="4"/>
      <c r="G984" s="4"/>
      <c r="H984" s="1"/>
      <c r="I984" s="4"/>
      <c r="J984" s="4"/>
      <c r="K984" s="4"/>
      <c r="L984" s="4"/>
      <c r="M984" s="4"/>
      <c r="N984" s="4"/>
      <c r="O984" s="4"/>
      <c r="P984" s="4"/>
      <c r="Q984" s="4"/>
      <c r="R984" s="4"/>
      <c r="S984" s="4"/>
      <c r="T984" s="4"/>
      <c r="U984" s="4"/>
      <c r="V984" s="4"/>
      <c r="W984" s="4"/>
      <c r="X984" s="4"/>
      <c r="Y984" s="4"/>
      <c r="Z984" s="4"/>
    </row>
    <row r="985" spans="1:26" ht="15.75" customHeight="1">
      <c r="A985" s="4"/>
      <c r="B985" s="4"/>
      <c r="C985" s="4"/>
      <c r="D985" s="4"/>
      <c r="E985" s="4"/>
      <c r="F985" s="4"/>
      <c r="G985" s="4"/>
      <c r="H985" s="1"/>
      <c r="I985" s="4"/>
      <c r="J985" s="4"/>
      <c r="K985" s="4"/>
      <c r="L985" s="4"/>
      <c r="M985" s="4"/>
      <c r="N985" s="4"/>
      <c r="O985" s="4"/>
      <c r="P985" s="4"/>
      <c r="Q985" s="4"/>
      <c r="R985" s="4"/>
      <c r="S985" s="4"/>
      <c r="T985" s="4"/>
      <c r="U985" s="4"/>
      <c r="V985" s="4"/>
      <c r="W985" s="4"/>
      <c r="X985" s="4"/>
      <c r="Y985" s="4"/>
      <c r="Z985" s="4"/>
    </row>
    <row r="986" spans="1:26" ht="15.75" customHeight="1">
      <c r="A986" s="4"/>
      <c r="B986" s="4"/>
      <c r="C986" s="4"/>
      <c r="D986" s="4"/>
      <c r="E986" s="4"/>
      <c r="F986" s="4"/>
      <c r="G986" s="4"/>
      <c r="H986" s="1"/>
      <c r="I986" s="4"/>
      <c r="J986" s="4"/>
      <c r="K986" s="4"/>
      <c r="L986" s="4"/>
      <c r="M986" s="4"/>
      <c r="N986" s="4"/>
      <c r="O986" s="4"/>
      <c r="P986" s="4"/>
      <c r="Q986" s="4"/>
      <c r="R986" s="4"/>
      <c r="S986" s="4"/>
      <c r="T986" s="4"/>
      <c r="U986" s="4"/>
      <c r="V986" s="4"/>
      <c r="W986" s="4"/>
      <c r="X986" s="4"/>
      <c r="Y986" s="4"/>
      <c r="Z986" s="4"/>
    </row>
    <row r="987" spans="1:26" ht="15.75" customHeight="1">
      <c r="A987" s="4"/>
      <c r="B987" s="4"/>
      <c r="C987" s="4"/>
      <c r="D987" s="4"/>
      <c r="E987" s="4"/>
      <c r="F987" s="4"/>
      <c r="G987" s="4"/>
      <c r="H987" s="1"/>
      <c r="I987" s="4"/>
      <c r="J987" s="4"/>
      <c r="K987" s="4"/>
      <c r="L987" s="4"/>
      <c r="M987" s="4"/>
      <c r="N987" s="4"/>
      <c r="O987" s="4"/>
      <c r="P987" s="4"/>
      <c r="Q987" s="4"/>
      <c r="R987" s="4"/>
      <c r="S987" s="4"/>
      <c r="T987" s="4"/>
      <c r="U987" s="4"/>
      <c r="V987" s="4"/>
      <c r="W987" s="4"/>
      <c r="X987" s="4"/>
      <c r="Y987" s="4"/>
      <c r="Z987" s="4"/>
    </row>
    <row r="988" spans="1:26" ht="15.75" customHeight="1">
      <c r="A988" s="4"/>
      <c r="B988" s="4"/>
      <c r="C988" s="4"/>
      <c r="D988" s="4"/>
      <c r="E988" s="4"/>
      <c r="F988" s="4"/>
      <c r="G988" s="4"/>
      <c r="H988" s="1"/>
      <c r="I988" s="4"/>
      <c r="J988" s="4"/>
      <c r="K988" s="4"/>
      <c r="L988" s="4"/>
      <c r="M988" s="4"/>
      <c r="N988" s="4"/>
      <c r="O988" s="4"/>
      <c r="P988" s="4"/>
      <c r="Q988" s="4"/>
      <c r="R988" s="4"/>
      <c r="S988" s="4"/>
      <c r="T988" s="4"/>
      <c r="U988" s="4"/>
      <c r="V988" s="4"/>
      <c r="W988" s="4"/>
      <c r="X988" s="4"/>
      <c r="Y988" s="4"/>
      <c r="Z988" s="4"/>
    </row>
    <row r="989" spans="1:26" ht="15.75" customHeight="1">
      <c r="A989" s="4"/>
      <c r="B989" s="4"/>
      <c r="C989" s="4"/>
      <c r="D989" s="4"/>
      <c r="E989" s="4"/>
      <c r="F989" s="4"/>
      <c r="G989" s="4"/>
      <c r="H989" s="1"/>
      <c r="I989" s="4"/>
      <c r="J989" s="4"/>
      <c r="K989" s="4"/>
      <c r="L989" s="4"/>
      <c r="M989" s="4"/>
      <c r="N989" s="4"/>
      <c r="O989" s="4"/>
      <c r="P989" s="4"/>
      <c r="Q989" s="4"/>
      <c r="R989" s="4"/>
      <c r="S989" s="4"/>
      <c r="T989" s="4"/>
      <c r="U989" s="4"/>
      <c r="V989" s="4"/>
      <c r="W989" s="4"/>
      <c r="X989" s="4"/>
      <c r="Y989" s="4"/>
      <c r="Z989" s="4"/>
    </row>
    <row r="990" spans="1:26" ht="15.75" customHeight="1">
      <c r="A990" s="4"/>
      <c r="B990" s="4"/>
      <c r="C990" s="4"/>
      <c r="D990" s="4"/>
      <c r="E990" s="4"/>
      <c r="F990" s="4"/>
      <c r="G990" s="4"/>
      <c r="H990" s="1"/>
      <c r="I990" s="4"/>
      <c r="J990" s="4"/>
      <c r="K990" s="4"/>
      <c r="L990" s="4"/>
      <c r="M990" s="4"/>
      <c r="N990" s="4"/>
      <c r="O990" s="4"/>
      <c r="P990" s="4"/>
      <c r="Q990" s="4"/>
      <c r="R990" s="4"/>
      <c r="S990" s="4"/>
      <c r="T990" s="4"/>
      <c r="U990" s="4"/>
      <c r="V990" s="4"/>
      <c r="W990" s="4"/>
      <c r="X990" s="4"/>
      <c r="Y990" s="4"/>
      <c r="Z990" s="4"/>
    </row>
    <row r="991" spans="1:26" ht="15.75" customHeight="1">
      <c r="A991" s="4"/>
      <c r="B991" s="4"/>
      <c r="C991" s="4"/>
      <c r="D991" s="4"/>
      <c r="E991" s="4"/>
      <c r="F991" s="4"/>
      <c r="G991" s="4"/>
      <c r="H991" s="1"/>
      <c r="I991" s="4"/>
      <c r="J991" s="4"/>
      <c r="K991" s="4"/>
      <c r="L991" s="4"/>
      <c r="M991" s="4"/>
      <c r="N991" s="4"/>
      <c r="O991" s="4"/>
      <c r="P991" s="4"/>
      <c r="Q991" s="4"/>
      <c r="R991" s="4"/>
      <c r="S991" s="4"/>
      <c r="T991" s="4"/>
      <c r="U991" s="4"/>
      <c r="V991" s="4"/>
      <c r="W991" s="4"/>
      <c r="X991" s="4"/>
      <c r="Y991" s="4"/>
      <c r="Z991" s="4"/>
    </row>
    <row r="992" spans="1:26" ht="15.75" customHeight="1">
      <c r="A992" s="4"/>
      <c r="B992" s="4"/>
      <c r="C992" s="4"/>
      <c r="D992" s="4"/>
      <c r="E992" s="4"/>
      <c r="F992" s="4"/>
      <c r="G992" s="4"/>
      <c r="H992" s="1"/>
      <c r="I992" s="4"/>
      <c r="J992" s="4"/>
      <c r="K992" s="4"/>
      <c r="L992" s="4"/>
      <c r="M992" s="4"/>
      <c r="N992" s="4"/>
      <c r="O992" s="4"/>
      <c r="P992" s="4"/>
      <c r="Q992" s="4"/>
      <c r="R992" s="4"/>
      <c r="S992" s="4"/>
      <c r="T992" s="4"/>
      <c r="U992" s="4"/>
      <c r="V992" s="4"/>
      <c r="W992" s="4"/>
      <c r="X992" s="4"/>
      <c r="Y992" s="4"/>
      <c r="Z992" s="4"/>
    </row>
    <row r="993" spans="1:26" ht="15.75" customHeight="1">
      <c r="A993" s="4"/>
      <c r="B993" s="4"/>
      <c r="C993" s="4"/>
      <c r="D993" s="4"/>
      <c r="E993" s="4"/>
      <c r="F993" s="4"/>
      <c r="G993" s="4"/>
      <c r="H993" s="1"/>
      <c r="I993" s="4"/>
      <c r="J993" s="4"/>
      <c r="K993" s="4"/>
      <c r="L993" s="4"/>
      <c r="M993" s="4"/>
      <c r="N993" s="4"/>
      <c r="O993" s="4"/>
      <c r="P993" s="4"/>
      <c r="Q993" s="4"/>
      <c r="R993" s="4"/>
      <c r="S993" s="4"/>
      <c r="T993" s="4"/>
      <c r="U993" s="4"/>
      <c r="V993" s="4"/>
      <c r="W993" s="4"/>
      <c r="X993" s="4"/>
      <c r="Y993" s="4"/>
      <c r="Z993" s="4"/>
    </row>
    <row r="994" spans="1:26" ht="15.75" customHeight="1">
      <c r="A994" s="4"/>
      <c r="B994" s="4"/>
      <c r="C994" s="4"/>
      <c r="D994" s="4"/>
      <c r="E994" s="4"/>
      <c r="F994" s="4"/>
      <c r="G994" s="4"/>
      <c r="H994" s="1"/>
      <c r="I994" s="4"/>
      <c r="J994" s="4"/>
      <c r="K994" s="4"/>
      <c r="L994" s="4"/>
      <c r="M994" s="4"/>
      <c r="N994" s="4"/>
      <c r="O994" s="4"/>
      <c r="P994" s="4"/>
      <c r="Q994" s="4"/>
      <c r="R994" s="4"/>
      <c r="S994" s="4"/>
      <c r="T994" s="4"/>
      <c r="U994" s="4"/>
      <c r="V994" s="4"/>
      <c r="W994" s="4"/>
      <c r="X994" s="4"/>
      <c r="Y994" s="4"/>
      <c r="Z994" s="4"/>
    </row>
    <row r="995" spans="1:26" ht="15.75" customHeight="1">
      <c r="A995" s="4"/>
      <c r="B995" s="4"/>
      <c r="C995" s="4"/>
      <c r="D995" s="4"/>
      <c r="E995" s="4"/>
      <c r="F995" s="4"/>
      <c r="G995" s="4"/>
      <c r="H995" s="1"/>
      <c r="I995" s="4"/>
      <c r="J995" s="4"/>
      <c r="K995" s="4"/>
      <c r="L995" s="4"/>
      <c r="M995" s="4"/>
      <c r="N995" s="4"/>
      <c r="O995" s="4"/>
      <c r="P995" s="4"/>
      <c r="Q995" s="4"/>
      <c r="R995" s="4"/>
      <c r="S995" s="4"/>
      <c r="T995" s="4"/>
      <c r="U995" s="4"/>
      <c r="V995" s="4"/>
      <c r="W995" s="4"/>
      <c r="X995" s="4"/>
      <c r="Y995" s="4"/>
      <c r="Z995" s="4"/>
    </row>
    <row r="996" spans="1:26" ht="15.75" customHeight="1">
      <c r="A996" s="4"/>
      <c r="B996" s="4"/>
      <c r="C996" s="4"/>
      <c r="D996" s="4"/>
      <c r="E996" s="4"/>
      <c r="F996" s="4"/>
      <c r="G996" s="4"/>
      <c r="H996" s="1"/>
      <c r="I996" s="4"/>
      <c r="J996" s="4"/>
      <c r="K996" s="4"/>
      <c r="L996" s="4"/>
      <c r="M996" s="4"/>
      <c r="N996" s="4"/>
      <c r="O996" s="4"/>
      <c r="P996" s="4"/>
      <c r="Q996" s="4"/>
      <c r="R996" s="4"/>
      <c r="S996" s="4"/>
      <c r="T996" s="4"/>
      <c r="U996" s="4"/>
      <c r="V996" s="4"/>
      <c r="W996" s="4"/>
      <c r="X996" s="4"/>
      <c r="Y996" s="4"/>
      <c r="Z996" s="4"/>
    </row>
    <row r="997" spans="1:26" ht="15.75" customHeight="1">
      <c r="A997" s="4"/>
      <c r="B997" s="4"/>
      <c r="C997" s="4"/>
      <c r="D997" s="4"/>
      <c r="E997" s="4"/>
      <c r="F997" s="4"/>
      <c r="G997" s="4"/>
      <c r="H997" s="1"/>
      <c r="I997" s="4"/>
      <c r="J997" s="4"/>
      <c r="K997" s="4"/>
      <c r="L997" s="4"/>
      <c r="M997" s="4"/>
      <c r="N997" s="4"/>
      <c r="O997" s="4"/>
      <c r="P997" s="4"/>
      <c r="Q997" s="4"/>
      <c r="R997" s="4"/>
      <c r="S997" s="4"/>
      <c r="T997" s="4"/>
      <c r="U997" s="4"/>
      <c r="V997" s="4"/>
      <c r="W997" s="4"/>
      <c r="X997" s="4"/>
      <c r="Y997" s="4"/>
      <c r="Z997" s="4"/>
    </row>
    <row r="998" spans="1:26" ht="15.75" customHeight="1">
      <c r="A998" s="4"/>
      <c r="B998" s="4"/>
      <c r="C998" s="4"/>
      <c r="D998" s="4"/>
      <c r="E998" s="4"/>
      <c r="F998" s="4"/>
      <c r="G998" s="4"/>
      <c r="H998" s="1"/>
      <c r="I998" s="4"/>
      <c r="J998" s="4"/>
      <c r="K998" s="4"/>
      <c r="L998" s="4"/>
      <c r="M998" s="4"/>
      <c r="N998" s="4"/>
      <c r="O998" s="4"/>
      <c r="P998" s="4"/>
      <c r="Q998" s="4"/>
      <c r="R998" s="4"/>
      <c r="S998" s="4"/>
      <c r="T998" s="4"/>
      <c r="U998" s="4"/>
      <c r="V998" s="4"/>
      <c r="W998" s="4"/>
      <c r="X998" s="4"/>
      <c r="Y998" s="4"/>
      <c r="Z998" s="4"/>
    </row>
    <row r="999" spans="1:26" ht="15.75" customHeight="1">
      <c r="A999" s="4"/>
      <c r="B999" s="4"/>
      <c r="C999" s="4"/>
      <c r="D999" s="4"/>
      <c r="E999" s="4"/>
      <c r="F999" s="4"/>
      <c r="G999" s="4"/>
      <c r="H999" s="1"/>
      <c r="I999" s="4"/>
      <c r="J999" s="4"/>
      <c r="K999" s="4"/>
      <c r="L999" s="4"/>
      <c r="M999" s="4"/>
      <c r="N999" s="4"/>
      <c r="O999" s="4"/>
      <c r="P999" s="4"/>
      <c r="Q999" s="4"/>
      <c r="R999" s="4"/>
      <c r="S999" s="4"/>
      <c r="T999" s="4"/>
      <c r="U999" s="4"/>
      <c r="V999" s="4"/>
      <c r="W999" s="4"/>
      <c r="X999" s="4"/>
      <c r="Y999" s="4"/>
      <c r="Z999" s="4"/>
    </row>
    <row r="1000" spans="1:26" ht="15.75" customHeight="1">
      <c r="A1000" s="4"/>
      <c r="B1000" s="4"/>
      <c r="C1000" s="4"/>
      <c r="D1000" s="4"/>
      <c r="E1000" s="4"/>
      <c r="F1000" s="4"/>
      <c r="G1000" s="4"/>
      <c r="H1000" s="1"/>
      <c r="I1000" s="4"/>
      <c r="J1000" s="4"/>
      <c r="K1000" s="4"/>
      <c r="L1000" s="4"/>
      <c r="M1000" s="4"/>
      <c r="N1000" s="4"/>
      <c r="O1000" s="4"/>
      <c r="P1000" s="4"/>
      <c r="Q1000" s="4"/>
      <c r="R1000" s="4"/>
      <c r="S1000" s="4"/>
      <c r="T1000" s="4"/>
      <c r="U1000" s="4"/>
      <c r="V1000" s="4"/>
      <c r="W1000" s="4"/>
      <c r="X1000" s="4"/>
      <c r="Y1000" s="4"/>
      <c r="Z1000" s="4"/>
    </row>
  </sheetData>
  <mergeCells count="7">
    <mergeCell ref="H24:J24"/>
    <mergeCell ref="C30:D30"/>
    <mergeCell ref="A1:B1"/>
    <mergeCell ref="C1:I2"/>
    <mergeCell ref="A2:B2"/>
    <mergeCell ref="C3:I6"/>
    <mergeCell ref="A7:J7"/>
  </mergeCells>
  <pageMargins left="0" right="0" top="0.4" bottom="0" header="0" footer="0"/>
  <pageSetup paperSize="9" fitToHeight="0" orientation="landscape"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election activeCell="E29" sqref="E29"/>
    </sheetView>
  </sheetViews>
  <sheetFormatPr defaultColWidth="14.42578125" defaultRowHeight="15" customHeight="1"/>
  <cols>
    <col min="1" max="1" width="5.7109375" customWidth="1"/>
    <col min="2" max="2" width="36.7109375" customWidth="1"/>
    <col min="3" max="3" width="8.140625" customWidth="1"/>
    <col min="4" max="4" width="9.140625" customWidth="1"/>
    <col min="5" max="5" width="26.7109375" customWidth="1"/>
    <col min="6" max="6" width="30.85546875" customWidth="1"/>
    <col min="7" max="7" width="40.140625" customWidth="1"/>
    <col min="8" max="26" width="9" customWidth="1"/>
  </cols>
  <sheetData>
    <row r="1" spans="1:26" ht="15.75" customHeight="1">
      <c r="A1" s="1557" t="s">
        <v>3596</v>
      </c>
      <c r="B1" s="1517"/>
      <c r="C1" s="1546"/>
      <c r="D1" s="1517"/>
      <c r="E1" s="7"/>
      <c r="F1" s="5" t="s">
        <v>3625</v>
      </c>
      <c r="G1" s="4"/>
      <c r="H1" s="4"/>
      <c r="I1" s="4"/>
      <c r="J1" s="4"/>
      <c r="K1" s="4"/>
      <c r="L1" s="4"/>
      <c r="M1" s="4"/>
      <c r="N1" s="4"/>
      <c r="O1" s="4"/>
      <c r="P1" s="4"/>
      <c r="Q1" s="4"/>
      <c r="R1" s="4"/>
      <c r="S1" s="4"/>
      <c r="T1" s="4"/>
      <c r="U1" s="4"/>
      <c r="V1" s="4"/>
      <c r="W1" s="4"/>
      <c r="X1" s="4"/>
      <c r="Y1" s="4"/>
      <c r="Z1" s="4"/>
    </row>
    <row r="2" spans="1:26" ht="15.75" customHeight="1">
      <c r="A2" s="1538" t="s">
        <v>3626</v>
      </c>
      <c r="B2" s="1517"/>
      <c r="C2" s="1517"/>
      <c r="D2" s="1517"/>
      <c r="E2" s="7"/>
      <c r="F2" s="4"/>
      <c r="G2" s="4"/>
      <c r="H2" s="4"/>
      <c r="I2" s="4"/>
      <c r="J2" s="4"/>
      <c r="K2" s="4"/>
      <c r="L2" s="4"/>
      <c r="M2" s="4"/>
      <c r="N2" s="4"/>
      <c r="O2" s="4"/>
      <c r="P2" s="4"/>
      <c r="Q2" s="4"/>
      <c r="R2" s="4"/>
      <c r="S2" s="4"/>
      <c r="T2" s="4"/>
      <c r="U2" s="4"/>
      <c r="V2" s="4"/>
      <c r="W2" s="4"/>
      <c r="X2" s="4"/>
      <c r="Y2" s="4"/>
      <c r="Z2" s="4"/>
    </row>
    <row r="3" spans="1:26" ht="15.75" customHeight="1">
      <c r="A3" s="32"/>
      <c r="B3" s="32"/>
      <c r="C3" s="6"/>
      <c r="D3" s="6"/>
      <c r="E3" s="7"/>
      <c r="F3" s="4"/>
      <c r="G3" s="4"/>
      <c r="H3" s="4"/>
      <c r="I3" s="4"/>
      <c r="J3" s="4"/>
      <c r="K3" s="4"/>
      <c r="L3" s="4"/>
      <c r="M3" s="4"/>
      <c r="N3" s="4"/>
      <c r="O3" s="4"/>
      <c r="P3" s="4"/>
      <c r="Q3" s="4"/>
      <c r="R3" s="4"/>
      <c r="S3" s="4"/>
      <c r="T3" s="4"/>
      <c r="U3" s="4"/>
      <c r="V3" s="4"/>
      <c r="W3" s="4"/>
      <c r="X3" s="4"/>
      <c r="Y3" s="4"/>
      <c r="Z3" s="4"/>
    </row>
    <row r="4" spans="1:26" ht="15.75" customHeight="1">
      <c r="A4" s="32"/>
      <c r="B4" s="32"/>
      <c r="C4" s="6"/>
      <c r="D4" s="6"/>
      <c r="E4" s="7"/>
      <c r="F4" s="4"/>
      <c r="G4" s="4"/>
      <c r="H4" s="4"/>
      <c r="I4" s="4"/>
      <c r="J4" s="4"/>
      <c r="K4" s="4"/>
      <c r="L4" s="4"/>
      <c r="M4" s="4"/>
      <c r="N4" s="4"/>
      <c r="O4" s="4"/>
      <c r="P4" s="4"/>
      <c r="Q4" s="4"/>
      <c r="R4" s="4"/>
      <c r="S4" s="4"/>
      <c r="T4" s="4"/>
      <c r="U4" s="4"/>
      <c r="V4" s="4"/>
      <c r="W4" s="4"/>
      <c r="X4" s="4"/>
      <c r="Y4" s="4"/>
      <c r="Z4" s="4"/>
    </row>
    <row r="5" spans="1:26" ht="31.5" customHeight="1">
      <c r="A5" s="1627" t="s">
        <v>3627</v>
      </c>
      <c r="B5" s="1517"/>
      <c r="C5" s="1517"/>
      <c r="D5" s="1517"/>
      <c r="E5" s="1517"/>
      <c r="F5" s="1517"/>
      <c r="G5" s="4"/>
      <c r="H5" s="4"/>
      <c r="I5" s="4"/>
      <c r="J5" s="4"/>
      <c r="K5" s="4"/>
      <c r="L5" s="4"/>
      <c r="M5" s="4"/>
      <c r="N5" s="4"/>
      <c r="O5" s="4"/>
      <c r="P5" s="4"/>
      <c r="Q5" s="4"/>
      <c r="R5" s="4"/>
      <c r="S5" s="4"/>
      <c r="T5" s="4"/>
      <c r="U5" s="4"/>
      <c r="V5" s="4"/>
      <c r="W5" s="4"/>
      <c r="X5" s="4"/>
      <c r="Y5" s="4"/>
      <c r="Z5" s="4"/>
    </row>
    <row r="6" spans="1:26" ht="31.5" customHeight="1">
      <c r="A6" s="1694" t="s">
        <v>3628</v>
      </c>
      <c r="B6" s="1695"/>
      <c r="C6" s="1695"/>
      <c r="D6" s="1695"/>
      <c r="E6" s="1695"/>
      <c r="F6" s="1695"/>
      <c r="G6" s="4"/>
      <c r="H6" s="4"/>
      <c r="I6" s="4"/>
      <c r="J6" s="4"/>
      <c r="K6" s="4"/>
      <c r="L6" s="4"/>
      <c r="M6" s="4"/>
      <c r="N6" s="4"/>
      <c r="O6" s="4"/>
      <c r="P6" s="4"/>
      <c r="Q6" s="4"/>
      <c r="R6" s="4"/>
      <c r="S6" s="4"/>
      <c r="T6" s="4"/>
      <c r="U6" s="4"/>
      <c r="V6" s="4"/>
      <c r="W6" s="4"/>
      <c r="X6" s="4"/>
      <c r="Y6" s="4"/>
      <c r="Z6" s="4"/>
    </row>
    <row r="7" spans="1:26" ht="15.75" customHeight="1">
      <c r="A7" s="4"/>
      <c r="B7" s="4"/>
      <c r="C7" s="6"/>
      <c r="D7" s="6"/>
      <c r="E7" s="7"/>
      <c r="F7" s="4"/>
      <c r="G7" s="4"/>
      <c r="H7" s="4"/>
      <c r="I7" s="4"/>
      <c r="J7" s="4"/>
      <c r="K7" s="4"/>
      <c r="L7" s="4"/>
      <c r="M7" s="4"/>
      <c r="N7" s="4"/>
      <c r="O7" s="4"/>
      <c r="P7" s="4"/>
      <c r="Q7" s="4"/>
      <c r="R7" s="4"/>
      <c r="S7" s="4"/>
      <c r="T7" s="4"/>
      <c r="U7" s="4"/>
      <c r="V7" s="4"/>
      <c r="W7" s="4"/>
      <c r="X7" s="4"/>
      <c r="Y7" s="4"/>
      <c r="Z7" s="4"/>
    </row>
    <row r="8" spans="1:26" ht="44.25" customHeight="1">
      <c r="A8" s="1356" t="s">
        <v>1236</v>
      </c>
      <c r="B8" s="1357" t="s">
        <v>3629</v>
      </c>
      <c r="C8" s="1358" t="s">
        <v>3602</v>
      </c>
      <c r="D8" s="1357" t="s">
        <v>3604</v>
      </c>
      <c r="E8" s="1357" t="s">
        <v>3630</v>
      </c>
      <c r="F8" s="1357" t="s">
        <v>3631</v>
      </c>
      <c r="G8" s="4"/>
      <c r="H8" s="4"/>
      <c r="I8" s="4"/>
      <c r="J8" s="4"/>
      <c r="K8" s="4"/>
      <c r="L8" s="4"/>
      <c r="M8" s="4"/>
      <c r="N8" s="4"/>
      <c r="O8" s="4"/>
      <c r="P8" s="4"/>
      <c r="Q8" s="4"/>
      <c r="R8" s="4"/>
      <c r="S8" s="4"/>
      <c r="T8" s="4"/>
      <c r="U8" s="4"/>
      <c r="V8" s="4"/>
      <c r="W8" s="4"/>
      <c r="X8" s="4"/>
      <c r="Y8" s="4"/>
      <c r="Z8" s="4"/>
    </row>
    <row r="9" spans="1:26" ht="44.25" customHeight="1">
      <c r="A9" s="1359" t="s">
        <v>71</v>
      </c>
      <c r="B9" s="1360" t="s">
        <v>3632</v>
      </c>
      <c r="C9" s="376"/>
      <c r="D9" s="1361"/>
      <c r="E9" s="1361"/>
      <c r="F9" s="1361"/>
      <c r="G9" s="9"/>
      <c r="H9" s="4"/>
      <c r="I9" s="4"/>
      <c r="J9" s="4"/>
      <c r="K9" s="4"/>
      <c r="L9" s="4"/>
      <c r="M9" s="4"/>
      <c r="N9" s="4"/>
      <c r="O9" s="4"/>
      <c r="P9" s="4"/>
      <c r="Q9" s="4"/>
      <c r="R9" s="4"/>
      <c r="S9" s="4"/>
      <c r="T9" s="4"/>
      <c r="U9" s="4"/>
      <c r="V9" s="4"/>
      <c r="W9" s="4"/>
      <c r="X9" s="4"/>
      <c r="Y9" s="4"/>
      <c r="Z9" s="4"/>
    </row>
    <row r="10" spans="1:26" ht="44.25" customHeight="1">
      <c r="A10" s="1366"/>
      <c r="B10" s="1367"/>
      <c r="C10" s="1369" t="s">
        <v>3612</v>
      </c>
      <c r="D10" s="1366"/>
      <c r="E10" s="1370"/>
      <c r="F10" s="1371"/>
      <c r="G10" s="4"/>
      <c r="H10" s="4"/>
      <c r="I10" s="4"/>
      <c r="J10" s="4"/>
      <c r="K10" s="4"/>
      <c r="L10" s="4"/>
      <c r="M10" s="4"/>
      <c r="N10" s="4"/>
      <c r="O10" s="4"/>
      <c r="P10" s="4"/>
      <c r="Q10" s="4"/>
      <c r="R10" s="4"/>
      <c r="S10" s="4"/>
      <c r="T10" s="4"/>
      <c r="U10" s="4"/>
      <c r="V10" s="4"/>
      <c r="W10" s="4"/>
      <c r="X10" s="4"/>
      <c r="Y10" s="4"/>
      <c r="Z10" s="4"/>
    </row>
    <row r="11" spans="1:26" ht="57" customHeight="1">
      <c r="A11" s="1366"/>
      <c r="B11" s="1367"/>
      <c r="C11" s="1372" t="s">
        <v>3612</v>
      </c>
      <c r="D11" s="1366"/>
      <c r="E11" s="1370"/>
      <c r="F11" s="1373"/>
      <c r="G11" s="4"/>
      <c r="H11" s="4"/>
      <c r="I11" s="4"/>
      <c r="J11" s="4"/>
      <c r="K11" s="4"/>
      <c r="L11" s="4"/>
      <c r="M11" s="4"/>
      <c r="N11" s="4"/>
      <c r="O11" s="4"/>
      <c r="P11" s="4"/>
      <c r="Q11" s="4"/>
      <c r="R11" s="4"/>
      <c r="S11" s="4"/>
      <c r="T11" s="4"/>
      <c r="U11" s="4"/>
      <c r="V11" s="4"/>
      <c r="W11" s="4"/>
      <c r="X11" s="4"/>
      <c r="Y11" s="4"/>
      <c r="Z11" s="4"/>
    </row>
    <row r="12" spans="1:26" ht="24.75" customHeight="1">
      <c r="A12" s="1366"/>
      <c r="B12" s="1367"/>
      <c r="C12" s="1366" t="s">
        <v>3612</v>
      </c>
      <c r="D12" s="1366"/>
      <c r="E12" s="1370"/>
      <c r="F12" s="1373"/>
      <c r="G12" s="4"/>
      <c r="H12" s="4"/>
      <c r="I12" s="4"/>
      <c r="J12" s="4"/>
      <c r="K12" s="4"/>
      <c r="L12" s="4"/>
      <c r="M12" s="4"/>
      <c r="N12" s="4"/>
      <c r="O12" s="4"/>
      <c r="P12" s="4"/>
      <c r="Q12" s="4"/>
      <c r="R12" s="4"/>
      <c r="S12" s="4"/>
      <c r="T12" s="4"/>
      <c r="U12" s="4"/>
      <c r="V12" s="4"/>
      <c r="W12" s="4"/>
      <c r="X12" s="4"/>
      <c r="Y12" s="4"/>
      <c r="Z12" s="4"/>
    </row>
    <row r="13" spans="1:26" ht="48" customHeight="1">
      <c r="A13" s="1366"/>
      <c r="B13" s="1367"/>
      <c r="C13" s="1369" t="s">
        <v>3612</v>
      </c>
      <c r="D13" s="1369"/>
      <c r="E13" s="1370"/>
      <c r="F13" s="1373"/>
      <c r="G13" s="9"/>
      <c r="H13" s="9"/>
      <c r="I13" s="9"/>
      <c r="J13" s="9"/>
      <c r="K13" s="9"/>
      <c r="L13" s="9"/>
      <c r="M13" s="9"/>
      <c r="N13" s="9"/>
      <c r="O13" s="9"/>
      <c r="P13" s="9"/>
      <c r="Q13" s="9"/>
      <c r="R13" s="9"/>
      <c r="S13" s="9"/>
      <c r="T13" s="9"/>
      <c r="U13" s="9"/>
      <c r="V13" s="9"/>
      <c r="W13" s="9"/>
      <c r="X13" s="9"/>
      <c r="Y13" s="9"/>
      <c r="Z13" s="9"/>
    </row>
    <row r="14" spans="1:26" ht="60.75" customHeight="1">
      <c r="A14" s="1362" t="s">
        <v>95</v>
      </c>
      <c r="B14" s="1360" t="s">
        <v>3633</v>
      </c>
      <c r="C14" s="1362" t="s">
        <v>26</v>
      </c>
      <c r="D14" s="1362"/>
      <c r="E14" s="1365"/>
      <c r="F14" s="1365"/>
      <c r="G14" s="26"/>
      <c r="H14" s="26"/>
      <c r="I14" s="26"/>
      <c r="J14" s="26"/>
      <c r="K14" s="26"/>
      <c r="L14" s="26"/>
      <c r="M14" s="26"/>
      <c r="N14" s="26"/>
      <c r="O14" s="26"/>
      <c r="P14" s="26"/>
      <c r="Q14" s="26"/>
      <c r="R14" s="26"/>
      <c r="S14" s="26"/>
      <c r="T14" s="26"/>
      <c r="U14" s="26"/>
      <c r="V14" s="26"/>
      <c r="W14" s="26"/>
      <c r="X14" s="26"/>
      <c r="Y14" s="26"/>
      <c r="Z14" s="26"/>
    </row>
    <row r="15" spans="1:26" ht="56.25" customHeight="1">
      <c r="A15" s="1366"/>
      <c r="B15" s="1374"/>
      <c r="C15" s="1369" t="s">
        <v>26</v>
      </c>
      <c r="D15" s="1375"/>
      <c r="E15" s="1374"/>
      <c r="F15" s="1374"/>
      <c r="G15" s="4"/>
      <c r="H15" s="4"/>
      <c r="I15" s="4"/>
      <c r="J15" s="4"/>
      <c r="K15" s="4"/>
      <c r="L15" s="4"/>
      <c r="M15" s="4"/>
      <c r="N15" s="4"/>
      <c r="O15" s="4"/>
      <c r="P15" s="4"/>
      <c r="Q15" s="4"/>
      <c r="R15" s="4"/>
      <c r="S15" s="4"/>
      <c r="T15" s="4"/>
      <c r="U15" s="4"/>
      <c r="V15" s="4"/>
      <c r="W15" s="4"/>
      <c r="X15" s="4"/>
      <c r="Y15" s="4"/>
      <c r="Z15" s="4"/>
    </row>
    <row r="16" spans="1:26" ht="67.5" customHeight="1">
      <c r="A16" s="1366"/>
      <c r="B16" s="1367"/>
      <c r="C16" s="1369" t="s">
        <v>26</v>
      </c>
      <c r="D16" s="1366"/>
      <c r="E16" s="1370"/>
      <c r="F16" s="1373"/>
      <c r="G16" s="1376"/>
      <c r="H16" s="1376"/>
      <c r="I16" s="1376"/>
      <c r="J16" s="1376"/>
      <c r="K16" s="1376"/>
      <c r="L16" s="1376"/>
      <c r="M16" s="1376"/>
      <c r="N16" s="1376"/>
      <c r="O16" s="1376"/>
      <c r="P16" s="1376"/>
      <c r="Q16" s="1376"/>
      <c r="R16" s="1376"/>
      <c r="S16" s="1376"/>
      <c r="T16" s="1376"/>
      <c r="U16" s="1376"/>
      <c r="V16" s="1376"/>
      <c r="W16" s="1376"/>
      <c r="X16" s="1376"/>
      <c r="Y16" s="1376"/>
      <c r="Z16" s="1376"/>
    </row>
    <row r="17" spans="1:26" ht="27" customHeight="1">
      <c r="A17" s="1378"/>
      <c r="B17" s="1379" t="s">
        <v>3620</v>
      </c>
      <c r="C17" s="1380"/>
      <c r="D17" s="1381"/>
      <c r="E17" s="1380"/>
      <c r="F17" s="1380"/>
      <c r="G17" s="4"/>
      <c r="H17" s="4"/>
      <c r="I17" s="4"/>
      <c r="J17" s="4"/>
      <c r="K17" s="4"/>
      <c r="L17" s="4"/>
      <c r="M17" s="4"/>
      <c r="N17" s="4"/>
      <c r="O17" s="4"/>
      <c r="P17" s="4"/>
      <c r="Q17" s="4"/>
      <c r="R17" s="4"/>
      <c r="S17" s="4"/>
      <c r="T17" s="4"/>
      <c r="U17" s="4"/>
      <c r="V17" s="4"/>
      <c r="W17" s="4"/>
      <c r="X17" s="4"/>
      <c r="Y17" s="4"/>
      <c r="Z17" s="4"/>
    </row>
    <row r="18" spans="1:26" ht="6" customHeight="1">
      <c r="A18" s="4"/>
      <c r="B18" s="4"/>
      <c r="C18" s="1383"/>
      <c r="D18" s="4"/>
      <c r="E18" s="1383"/>
      <c r="F18" s="1383"/>
      <c r="G18" s="4"/>
      <c r="H18" s="4"/>
      <c r="I18" s="4"/>
      <c r="J18" s="4"/>
      <c r="K18" s="4"/>
      <c r="L18" s="4"/>
      <c r="M18" s="4"/>
      <c r="N18" s="4"/>
      <c r="O18" s="4"/>
      <c r="P18" s="4"/>
      <c r="Q18" s="4"/>
      <c r="R18" s="4"/>
      <c r="S18" s="4"/>
      <c r="T18" s="4"/>
      <c r="U18" s="4"/>
      <c r="V18" s="4"/>
      <c r="W18" s="4"/>
      <c r="X18" s="4"/>
      <c r="Y18" s="4"/>
      <c r="Z18" s="4"/>
    </row>
    <row r="19" spans="1:26" ht="18" customHeight="1">
      <c r="A19" s="1"/>
      <c r="B19" s="1"/>
      <c r="C19" s="1384"/>
      <c r="D19" s="6"/>
      <c r="E19" s="6"/>
      <c r="F19" s="1385"/>
      <c r="G19" s="4"/>
      <c r="H19" s="4"/>
      <c r="I19" s="4"/>
      <c r="J19" s="4"/>
      <c r="K19" s="4"/>
      <c r="L19" s="4"/>
      <c r="M19" s="4"/>
      <c r="N19" s="4"/>
      <c r="O19" s="4"/>
      <c r="P19" s="4"/>
      <c r="Q19" s="4"/>
      <c r="R19" s="4"/>
      <c r="S19" s="4"/>
      <c r="T19" s="4"/>
      <c r="U19" s="4"/>
      <c r="V19" s="4"/>
      <c r="W19" s="4"/>
      <c r="X19" s="4"/>
      <c r="Y19" s="4"/>
      <c r="Z19" s="4"/>
    </row>
    <row r="20" spans="1:26" ht="30" customHeight="1">
      <c r="A20" s="4"/>
      <c r="B20" s="26" t="s">
        <v>3621</v>
      </c>
      <c r="C20" s="4"/>
      <c r="D20" s="26" t="s">
        <v>3634</v>
      </c>
      <c r="E20" s="26"/>
      <c r="F20" s="27" t="s">
        <v>3635</v>
      </c>
      <c r="G20" s="4"/>
      <c r="H20" s="4"/>
      <c r="I20" s="4"/>
      <c r="J20" s="4"/>
      <c r="K20" s="4"/>
      <c r="L20" s="4"/>
      <c r="M20" s="4"/>
      <c r="N20" s="4"/>
      <c r="O20" s="4"/>
      <c r="P20" s="4"/>
      <c r="Q20" s="4"/>
      <c r="R20" s="4"/>
      <c r="S20" s="4"/>
      <c r="T20" s="4"/>
      <c r="U20" s="4"/>
      <c r="V20" s="4"/>
      <c r="W20" s="4"/>
      <c r="X20" s="4"/>
      <c r="Y20" s="4"/>
      <c r="Z20" s="4"/>
    </row>
    <row r="21" spans="1:26" ht="15.75" customHeight="1">
      <c r="A21" s="1223"/>
      <c r="B21" s="1223"/>
      <c r="C21" s="90"/>
      <c r="D21" s="1223"/>
      <c r="E21" s="1223"/>
      <c r="F21" s="1223"/>
      <c r="G21" s="1223"/>
      <c r="H21" s="1223"/>
      <c r="I21" s="1223"/>
      <c r="J21" s="1223"/>
      <c r="K21" s="1223"/>
      <c r="L21" s="1223"/>
      <c r="M21" s="1223"/>
      <c r="N21" s="1223"/>
      <c r="O21" s="1223"/>
      <c r="P21" s="1223"/>
      <c r="Q21" s="1223"/>
      <c r="R21" s="1223"/>
      <c r="S21" s="1223"/>
      <c r="T21" s="1223"/>
      <c r="U21" s="1223"/>
      <c r="V21" s="1223"/>
      <c r="W21" s="1223"/>
      <c r="X21" s="1223"/>
      <c r="Y21" s="1223"/>
      <c r="Z21" s="1223"/>
    </row>
    <row r="22" spans="1:26" ht="15.75" customHeight="1">
      <c r="A22" s="1223"/>
      <c r="B22" s="1223"/>
      <c r="C22" s="90"/>
      <c r="D22" s="1223"/>
      <c r="E22" s="1223"/>
      <c r="F22" s="1223"/>
      <c r="G22" s="1223"/>
      <c r="H22" s="1223"/>
      <c r="I22" s="1223"/>
      <c r="J22" s="1223"/>
      <c r="K22" s="1223"/>
      <c r="L22" s="1223"/>
      <c r="M22" s="1223"/>
      <c r="N22" s="1223"/>
      <c r="O22" s="1223"/>
      <c r="P22" s="1223"/>
      <c r="Q22" s="1223"/>
      <c r="R22" s="1223"/>
      <c r="S22" s="1223"/>
      <c r="T22" s="1223"/>
      <c r="U22" s="1223"/>
      <c r="V22" s="1223"/>
      <c r="W22" s="1223"/>
      <c r="X22" s="1223"/>
      <c r="Y22" s="1223"/>
      <c r="Z22" s="1223"/>
    </row>
    <row r="23" spans="1:26" ht="15.75" customHeight="1">
      <c r="A23" s="1223"/>
      <c r="B23" s="1223"/>
      <c r="C23" s="90"/>
      <c r="D23" s="1223"/>
      <c r="E23" s="1223"/>
      <c r="F23" s="1223"/>
      <c r="G23" s="1223"/>
      <c r="H23" s="1223"/>
      <c r="I23" s="1223"/>
      <c r="J23" s="1223"/>
      <c r="K23" s="1223"/>
      <c r="L23" s="1223"/>
      <c r="M23" s="1223"/>
      <c r="N23" s="1223"/>
      <c r="O23" s="1223"/>
      <c r="P23" s="1223"/>
      <c r="Q23" s="1223"/>
      <c r="R23" s="1223"/>
      <c r="S23" s="1223"/>
      <c r="T23" s="1223"/>
      <c r="U23" s="1223"/>
      <c r="V23" s="1223"/>
      <c r="W23" s="1223"/>
      <c r="X23" s="1223"/>
      <c r="Y23" s="1223"/>
      <c r="Z23" s="1223"/>
    </row>
    <row r="24" spans="1:26" ht="15.75" customHeight="1">
      <c r="A24" s="1223"/>
      <c r="B24" s="1223"/>
      <c r="C24" s="90"/>
      <c r="D24" s="1513" t="s">
        <v>3862</v>
      </c>
      <c r="E24" s="1513"/>
      <c r="F24" s="1223"/>
      <c r="G24" s="1223"/>
      <c r="H24" s="1223"/>
      <c r="I24" s="1223"/>
      <c r="J24" s="1223"/>
      <c r="K24" s="1223"/>
      <c r="L24" s="1223"/>
      <c r="M24" s="1223"/>
      <c r="N24" s="1223"/>
      <c r="O24" s="1223"/>
      <c r="P24" s="1223"/>
      <c r="Q24" s="1223"/>
      <c r="R24" s="1223"/>
      <c r="S24" s="1223"/>
      <c r="T24" s="1223"/>
      <c r="U24" s="1223"/>
      <c r="V24" s="1223"/>
      <c r="W24" s="1223"/>
      <c r="X24" s="1223"/>
      <c r="Y24" s="1223"/>
      <c r="Z24" s="1223"/>
    </row>
    <row r="25" spans="1:26" ht="15.75" customHeight="1">
      <c r="A25" s="1223"/>
      <c r="B25" s="222"/>
      <c r="C25" s="1387"/>
      <c r="D25" s="1223"/>
      <c r="E25" s="1223"/>
      <c r="F25" s="1223"/>
      <c r="G25" s="1223"/>
      <c r="H25" s="1223"/>
      <c r="I25" s="1223"/>
      <c r="J25" s="1223"/>
      <c r="K25" s="1223"/>
      <c r="L25" s="1223"/>
      <c r="M25" s="1223"/>
      <c r="N25" s="1223"/>
      <c r="O25" s="1223"/>
      <c r="P25" s="1223"/>
      <c r="Q25" s="1223"/>
      <c r="R25" s="1223"/>
      <c r="S25" s="1223"/>
      <c r="T25" s="1223"/>
      <c r="U25" s="1223"/>
      <c r="V25" s="1223"/>
      <c r="W25" s="1223"/>
      <c r="X25" s="1223"/>
      <c r="Y25" s="1223"/>
      <c r="Z25" s="1223"/>
    </row>
    <row r="26" spans="1:26" ht="15.75" customHeight="1">
      <c r="A26" s="4"/>
      <c r="B26" s="4"/>
      <c r="C26" s="4"/>
      <c r="D26" s="4"/>
      <c r="E26" s="4"/>
      <c r="F26" s="4"/>
      <c r="G26" s="4"/>
      <c r="H26" s="4"/>
      <c r="I26" s="4"/>
      <c r="J26" s="4"/>
      <c r="K26" s="4"/>
      <c r="L26" s="4"/>
      <c r="M26" s="4"/>
      <c r="N26" s="4"/>
      <c r="O26" s="4"/>
      <c r="P26" s="4"/>
      <c r="Q26" s="4"/>
      <c r="R26" s="4"/>
      <c r="S26" s="4"/>
      <c r="T26" s="4"/>
      <c r="U26" s="4"/>
      <c r="V26" s="4"/>
      <c r="W26" s="4"/>
      <c r="X26" s="4"/>
      <c r="Y26" s="4"/>
      <c r="Z26" s="4"/>
    </row>
    <row r="27" spans="1:26" ht="15.75" customHeight="1">
      <c r="A27" s="4"/>
      <c r="B27" s="4"/>
      <c r="C27" s="4"/>
      <c r="D27" s="4"/>
      <c r="E27" s="4"/>
      <c r="F27" s="4"/>
      <c r="G27" s="4"/>
      <c r="H27" s="4"/>
      <c r="I27" s="4"/>
      <c r="J27" s="4"/>
      <c r="K27" s="4"/>
      <c r="L27" s="4"/>
      <c r="M27" s="4"/>
      <c r="N27" s="4"/>
      <c r="O27" s="4"/>
      <c r="P27" s="4"/>
      <c r="Q27" s="4"/>
      <c r="R27" s="4"/>
      <c r="S27" s="4"/>
      <c r="T27" s="4"/>
      <c r="U27" s="4"/>
      <c r="V27" s="4"/>
      <c r="W27" s="4"/>
      <c r="X27" s="4"/>
      <c r="Y27" s="4"/>
      <c r="Z27" s="4"/>
    </row>
    <row r="28" spans="1:26" ht="15.75" customHeight="1">
      <c r="A28" s="4"/>
      <c r="B28" s="4"/>
      <c r="C28" s="4"/>
      <c r="D28" s="4"/>
      <c r="E28" s="4"/>
      <c r="F28" s="4"/>
      <c r="G28" s="4"/>
      <c r="H28" s="4"/>
      <c r="I28" s="4"/>
      <c r="J28" s="4"/>
      <c r="K28" s="4"/>
      <c r="L28" s="4"/>
      <c r="M28" s="4"/>
      <c r="N28" s="4"/>
      <c r="O28" s="4"/>
      <c r="P28" s="4"/>
      <c r="Q28" s="4"/>
      <c r="R28" s="4"/>
      <c r="S28" s="4"/>
      <c r="T28" s="4"/>
      <c r="U28" s="4"/>
      <c r="V28" s="4"/>
      <c r="W28" s="4"/>
      <c r="X28" s="4"/>
      <c r="Y28" s="4"/>
      <c r="Z28" s="4"/>
    </row>
    <row r="29" spans="1:26" ht="15.75" customHeight="1">
      <c r="A29" s="4"/>
      <c r="B29" s="4"/>
      <c r="C29" s="4"/>
      <c r="D29" s="4"/>
      <c r="E29" s="4"/>
      <c r="F29" s="4"/>
      <c r="G29" s="4"/>
      <c r="H29" s="4"/>
      <c r="I29" s="4"/>
      <c r="J29" s="4"/>
      <c r="K29" s="4"/>
      <c r="L29" s="4"/>
      <c r="M29" s="4"/>
      <c r="N29" s="4"/>
      <c r="O29" s="4"/>
      <c r="P29" s="4"/>
      <c r="Q29" s="4"/>
      <c r="R29" s="4"/>
      <c r="S29" s="4"/>
      <c r="T29" s="4"/>
      <c r="U29" s="4"/>
      <c r="V29" s="4"/>
      <c r="W29" s="4"/>
      <c r="X29" s="4"/>
      <c r="Y29" s="4"/>
      <c r="Z29" s="4"/>
    </row>
    <row r="30" spans="1:26" ht="15.75" customHeight="1">
      <c r="A30" s="4"/>
      <c r="B30" s="4"/>
      <c r="C30" s="4"/>
      <c r="D30" s="4"/>
      <c r="E30" s="4"/>
      <c r="F30" s="4"/>
      <c r="G30" s="4"/>
      <c r="H30" s="4"/>
      <c r="I30" s="4"/>
      <c r="J30" s="4"/>
      <c r="K30" s="4"/>
      <c r="L30" s="4"/>
      <c r="M30" s="4"/>
      <c r="N30" s="4"/>
      <c r="O30" s="4"/>
      <c r="P30" s="4"/>
      <c r="Q30" s="4"/>
      <c r="R30" s="4"/>
      <c r="S30" s="4"/>
      <c r="T30" s="4"/>
      <c r="U30" s="4"/>
      <c r="V30" s="4"/>
      <c r="W30" s="4"/>
      <c r="X30" s="4"/>
      <c r="Y30" s="4"/>
      <c r="Z30" s="4"/>
    </row>
    <row r="31" spans="1:26" ht="15.75" customHeight="1">
      <c r="A31" s="4"/>
      <c r="B31" s="4"/>
      <c r="C31" s="4"/>
      <c r="D31" s="4"/>
      <c r="E31" s="4"/>
      <c r="F31" s="4"/>
      <c r="G31" s="4"/>
      <c r="H31" s="4"/>
      <c r="I31" s="4"/>
      <c r="J31" s="4"/>
      <c r="K31" s="4"/>
      <c r="L31" s="4"/>
      <c r="M31" s="4"/>
      <c r="N31" s="4"/>
      <c r="O31" s="4"/>
      <c r="P31" s="4"/>
      <c r="Q31" s="4"/>
      <c r="R31" s="4"/>
      <c r="S31" s="4"/>
      <c r="T31" s="4"/>
      <c r="U31" s="4"/>
      <c r="V31" s="4"/>
      <c r="W31" s="4"/>
      <c r="X31" s="4"/>
      <c r="Y31" s="4"/>
      <c r="Z31" s="4"/>
    </row>
    <row r="32" spans="1:26" ht="15.75" customHeight="1">
      <c r="A32" s="4"/>
      <c r="B32" s="4"/>
      <c r="C32" s="4"/>
      <c r="D32" s="4"/>
      <c r="E32" s="4"/>
      <c r="F32" s="4"/>
      <c r="G32" s="4"/>
      <c r="H32" s="4"/>
      <c r="I32" s="4"/>
      <c r="J32" s="4"/>
      <c r="K32" s="4"/>
      <c r="L32" s="4"/>
      <c r="M32" s="4"/>
      <c r="N32" s="4"/>
      <c r="O32" s="4"/>
      <c r="P32" s="4"/>
      <c r="Q32" s="4"/>
      <c r="R32" s="4"/>
      <c r="S32" s="4"/>
      <c r="T32" s="4"/>
      <c r="U32" s="4"/>
      <c r="V32" s="4"/>
      <c r="W32" s="4"/>
      <c r="X32" s="4"/>
      <c r="Y32" s="4"/>
      <c r="Z32" s="4"/>
    </row>
    <row r="33" spans="1:26" ht="15.75" customHeight="1">
      <c r="A33" s="4"/>
      <c r="B33" s="4"/>
      <c r="C33" s="4"/>
      <c r="D33" s="4"/>
      <c r="E33" s="4"/>
      <c r="F33" s="4"/>
      <c r="G33" s="4"/>
      <c r="H33" s="4"/>
      <c r="I33" s="4"/>
      <c r="J33" s="4"/>
      <c r="K33" s="4"/>
      <c r="L33" s="4"/>
      <c r="M33" s="4"/>
      <c r="N33" s="4"/>
      <c r="O33" s="4"/>
      <c r="P33" s="4"/>
      <c r="Q33" s="4"/>
      <c r="R33" s="4"/>
      <c r="S33" s="4"/>
      <c r="T33" s="4"/>
      <c r="U33" s="4"/>
      <c r="V33" s="4"/>
      <c r="W33" s="4"/>
      <c r="X33" s="4"/>
      <c r="Y33" s="4"/>
      <c r="Z33" s="4"/>
    </row>
    <row r="34" spans="1:26" ht="15.75" customHeight="1">
      <c r="A34" s="4"/>
      <c r="B34" s="4"/>
      <c r="C34" s="4"/>
      <c r="D34" s="4"/>
      <c r="E34" s="4"/>
      <c r="F34" s="4"/>
      <c r="G34" s="4"/>
      <c r="H34" s="4"/>
      <c r="I34" s="4"/>
      <c r="J34" s="4"/>
      <c r="K34" s="4"/>
      <c r="L34" s="4"/>
      <c r="M34" s="4"/>
      <c r="N34" s="4"/>
      <c r="O34" s="4"/>
      <c r="P34" s="4"/>
      <c r="Q34" s="4"/>
      <c r="R34" s="4"/>
      <c r="S34" s="4"/>
      <c r="T34" s="4"/>
      <c r="U34" s="4"/>
      <c r="V34" s="4"/>
      <c r="W34" s="4"/>
      <c r="X34" s="4"/>
      <c r="Y34" s="4"/>
      <c r="Z34" s="4"/>
    </row>
    <row r="35" spans="1:26" ht="15.75" customHeight="1">
      <c r="A35" s="4"/>
      <c r="B35" s="4"/>
      <c r="C35" s="4"/>
      <c r="D35" s="4"/>
      <c r="E35" s="4"/>
      <c r="F35" s="4"/>
      <c r="G35" s="4"/>
      <c r="H35" s="4"/>
      <c r="I35" s="4"/>
      <c r="J35" s="4"/>
      <c r="K35" s="4"/>
      <c r="L35" s="4"/>
      <c r="M35" s="4"/>
      <c r="N35" s="4"/>
      <c r="O35" s="4"/>
      <c r="P35" s="4"/>
      <c r="Q35" s="4"/>
      <c r="R35" s="4"/>
      <c r="S35" s="4"/>
      <c r="T35" s="4"/>
      <c r="U35" s="4"/>
      <c r="V35" s="4"/>
      <c r="W35" s="4"/>
      <c r="X35" s="4"/>
      <c r="Y35" s="4"/>
      <c r="Z35" s="4"/>
    </row>
    <row r="36" spans="1:26" ht="15.75" customHeight="1">
      <c r="A36" s="4"/>
      <c r="B36" s="4"/>
      <c r="C36" s="4"/>
      <c r="D36" s="4"/>
      <c r="E36" s="4"/>
      <c r="F36" s="4"/>
      <c r="G36" s="4"/>
      <c r="H36" s="4"/>
      <c r="I36" s="4"/>
      <c r="J36" s="4"/>
      <c r="K36" s="4"/>
      <c r="L36" s="4"/>
      <c r="M36" s="4"/>
      <c r="N36" s="4"/>
      <c r="O36" s="4"/>
      <c r="P36" s="4"/>
      <c r="Q36" s="4"/>
      <c r="R36" s="4"/>
      <c r="S36" s="4"/>
      <c r="T36" s="4"/>
      <c r="U36" s="4"/>
      <c r="V36" s="4"/>
      <c r="W36" s="4"/>
      <c r="X36" s="4"/>
      <c r="Y36" s="4"/>
      <c r="Z36" s="4"/>
    </row>
    <row r="37" spans="1:26" ht="15.75" customHeight="1">
      <c r="A37" s="4"/>
      <c r="B37" s="4"/>
      <c r="C37" s="4"/>
      <c r="D37" s="4"/>
      <c r="E37" s="4"/>
      <c r="F37" s="4"/>
      <c r="G37" s="4"/>
      <c r="H37" s="4"/>
      <c r="I37" s="4"/>
      <c r="J37" s="4"/>
      <c r="K37" s="4"/>
      <c r="L37" s="4"/>
      <c r="M37" s="4"/>
      <c r="N37" s="4"/>
      <c r="O37" s="4"/>
      <c r="P37" s="4"/>
      <c r="Q37" s="4"/>
      <c r="R37" s="4"/>
      <c r="S37" s="4"/>
      <c r="T37" s="4"/>
      <c r="U37" s="4"/>
      <c r="V37" s="4"/>
      <c r="W37" s="4"/>
      <c r="X37" s="4"/>
      <c r="Y37" s="4"/>
      <c r="Z37" s="4"/>
    </row>
    <row r="38" spans="1:26" ht="15.75" customHeight="1">
      <c r="A38" s="4"/>
      <c r="B38" s="4"/>
      <c r="C38" s="4"/>
      <c r="D38" s="4"/>
      <c r="E38" s="4"/>
      <c r="F38" s="4"/>
      <c r="G38" s="4"/>
      <c r="H38" s="4"/>
      <c r="I38" s="4"/>
      <c r="J38" s="4"/>
      <c r="K38" s="4"/>
      <c r="L38" s="4"/>
      <c r="M38" s="4"/>
      <c r="N38" s="4"/>
      <c r="O38" s="4"/>
      <c r="P38" s="4"/>
      <c r="Q38" s="4"/>
      <c r="R38" s="4"/>
      <c r="S38" s="4"/>
      <c r="T38" s="4"/>
      <c r="U38" s="4"/>
      <c r="V38" s="4"/>
      <c r="W38" s="4"/>
      <c r="X38" s="4"/>
      <c r="Y38" s="4"/>
      <c r="Z38" s="4"/>
    </row>
    <row r="39" spans="1:26" ht="15.75" customHeight="1">
      <c r="A39" s="4"/>
      <c r="B39" s="4"/>
      <c r="C39" s="4"/>
      <c r="D39" s="4"/>
      <c r="E39" s="4"/>
      <c r="F39" s="4"/>
      <c r="G39" s="4"/>
      <c r="H39" s="4"/>
      <c r="I39" s="4"/>
      <c r="J39" s="4"/>
      <c r="K39" s="4"/>
      <c r="L39" s="4"/>
      <c r="M39" s="4"/>
      <c r="N39" s="4"/>
      <c r="O39" s="4"/>
      <c r="P39" s="4"/>
      <c r="Q39" s="4"/>
      <c r="R39" s="4"/>
      <c r="S39" s="4"/>
      <c r="T39" s="4"/>
      <c r="U39" s="4"/>
      <c r="V39" s="4"/>
      <c r="W39" s="4"/>
      <c r="X39" s="4"/>
      <c r="Y39" s="4"/>
      <c r="Z39" s="4"/>
    </row>
    <row r="40" spans="1:26" ht="15.75" customHeight="1">
      <c r="A40" s="4"/>
      <c r="B40" s="4"/>
      <c r="C40" s="4"/>
      <c r="D40" s="4"/>
      <c r="E40" s="4"/>
      <c r="F40" s="4"/>
      <c r="G40" s="4"/>
      <c r="H40" s="4"/>
      <c r="I40" s="4"/>
      <c r="J40" s="4"/>
      <c r="K40" s="4"/>
      <c r="L40" s="4"/>
      <c r="M40" s="4"/>
      <c r="N40" s="4"/>
      <c r="O40" s="4"/>
      <c r="P40" s="4"/>
      <c r="Q40" s="4"/>
      <c r="R40" s="4"/>
      <c r="S40" s="4"/>
      <c r="T40" s="4"/>
      <c r="U40" s="4"/>
      <c r="V40" s="4"/>
      <c r="W40" s="4"/>
      <c r="X40" s="4"/>
      <c r="Y40" s="4"/>
      <c r="Z40" s="4"/>
    </row>
    <row r="41" spans="1:26" ht="15.75" customHeight="1">
      <c r="A41" s="4"/>
      <c r="B41" s="4"/>
      <c r="C41" s="4"/>
      <c r="D41" s="4"/>
      <c r="E41" s="4"/>
      <c r="F41" s="4"/>
      <c r="G41" s="4"/>
      <c r="H41" s="4"/>
      <c r="I41" s="4"/>
      <c r="J41" s="4"/>
      <c r="K41" s="4"/>
      <c r="L41" s="4"/>
      <c r="M41" s="4"/>
      <c r="N41" s="4"/>
      <c r="O41" s="4"/>
      <c r="P41" s="4"/>
      <c r="Q41" s="4"/>
      <c r="R41" s="4"/>
      <c r="S41" s="4"/>
      <c r="T41" s="4"/>
      <c r="U41" s="4"/>
      <c r="V41" s="4"/>
      <c r="W41" s="4"/>
      <c r="X41" s="4"/>
      <c r="Y41" s="4"/>
      <c r="Z41" s="4"/>
    </row>
    <row r="42" spans="1:26" ht="15.75" customHeight="1">
      <c r="A42" s="4"/>
      <c r="B42" s="4"/>
      <c r="C42" s="4"/>
      <c r="D42" s="4"/>
      <c r="E42" s="4"/>
      <c r="F42" s="4"/>
      <c r="G42" s="4"/>
      <c r="H42" s="4"/>
      <c r="I42" s="4"/>
      <c r="J42" s="4"/>
      <c r="K42" s="4"/>
      <c r="L42" s="4"/>
      <c r="M42" s="4"/>
      <c r="N42" s="4"/>
      <c r="O42" s="4"/>
      <c r="P42" s="4"/>
      <c r="Q42" s="4"/>
      <c r="R42" s="4"/>
      <c r="S42" s="4"/>
      <c r="T42" s="4"/>
      <c r="U42" s="4"/>
      <c r="V42" s="4"/>
      <c r="W42" s="4"/>
      <c r="X42" s="4"/>
      <c r="Y42" s="4"/>
      <c r="Z42" s="4"/>
    </row>
    <row r="43" spans="1:26" ht="15.75" customHeight="1">
      <c r="A43" s="4"/>
      <c r="B43" s="4"/>
      <c r="C43" s="4"/>
      <c r="D43" s="4"/>
      <c r="E43" s="4"/>
      <c r="F43" s="4"/>
      <c r="G43" s="4"/>
      <c r="H43" s="4"/>
      <c r="I43" s="4"/>
      <c r="J43" s="4"/>
      <c r="K43" s="4"/>
      <c r="L43" s="4"/>
      <c r="M43" s="4"/>
      <c r="N43" s="4"/>
      <c r="O43" s="4"/>
      <c r="P43" s="4"/>
      <c r="Q43" s="4"/>
      <c r="R43" s="4"/>
      <c r="S43" s="4"/>
      <c r="T43" s="4"/>
      <c r="U43" s="4"/>
      <c r="V43" s="4"/>
      <c r="W43" s="4"/>
      <c r="X43" s="4"/>
      <c r="Y43" s="4"/>
      <c r="Z43" s="4"/>
    </row>
    <row r="44" spans="1:26" ht="15.75" customHeight="1">
      <c r="A44" s="4"/>
      <c r="B44" s="4"/>
      <c r="C44" s="4"/>
      <c r="D44" s="4"/>
      <c r="E44" s="4"/>
      <c r="F44" s="4"/>
      <c r="G44" s="4"/>
      <c r="H44" s="4"/>
      <c r="I44" s="4"/>
      <c r="J44" s="4"/>
      <c r="K44" s="4"/>
      <c r="L44" s="4"/>
      <c r="M44" s="4"/>
      <c r="N44" s="4"/>
      <c r="O44" s="4"/>
      <c r="P44" s="4"/>
      <c r="Q44" s="4"/>
      <c r="R44" s="4"/>
      <c r="S44" s="4"/>
      <c r="T44" s="4"/>
      <c r="U44" s="4"/>
      <c r="V44" s="4"/>
      <c r="W44" s="4"/>
      <c r="X44" s="4"/>
      <c r="Y44" s="4"/>
      <c r="Z44" s="4"/>
    </row>
    <row r="45" spans="1:26" ht="15.75" customHeight="1">
      <c r="A45" s="4"/>
      <c r="B45" s="4"/>
      <c r="C45" s="4"/>
      <c r="D45" s="4"/>
      <c r="E45" s="4"/>
      <c r="F45" s="4"/>
      <c r="G45" s="4"/>
      <c r="H45" s="4"/>
      <c r="I45" s="4"/>
      <c r="J45" s="4"/>
      <c r="K45" s="4"/>
      <c r="L45" s="4"/>
      <c r="M45" s="4"/>
      <c r="N45" s="4"/>
      <c r="O45" s="4"/>
      <c r="P45" s="4"/>
      <c r="Q45" s="4"/>
      <c r="R45" s="4"/>
      <c r="S45" s="4"/>
      <c r="T45" s="4"/>
      <c r="U45" s="4"/>
      <c r="V45" s="4"/>
      <c r="W45" s="4"/>
      <c r="X45" s="4"/>
      <c r="Y45" s="4"/>
      <c r="Z45" s="4"/>
    </row>
    <row r="46" spans="1:26" ht="15.75" customHeight="1">
      <c r="A46" s="4"/>
      <c r="B46" s="4"/>
      <c r="C46" s="4"/>
      <c r="D46" s="4"/>
      <c r="E46" s="4"/>
      <c r="F46" s="4"/>
      <c r="G46" s="4"/>
      <c r="H46" s="4"/>
      <c r="I46" s="4"/>
      <c r="J46" s="4"/>
      <c r="K46" s="4"/>
      <c r="L46" s="4"/>
      <c r="M46" s="4"/>
      <c r="N46" s="4"/>
      <c r="O46" s="4"/>
      <c r="P46" s="4"/>
      <c r="Q46" s="4"/>
      <c r="R46" s="4"/>
      <c r="S46" s="4"/>
      <c r="T46" s="4"/>
      <c r="U46" s="4"/>
      <c r="V46" s="4"/>
      <c r="W46" s="4"/>
      <c r="X46" s="4"/>
      <c r="Y46" s="4"/>
      <c r="Z46" s="4"/>
    </row>
    <row r="47" spans="1:26" ht="15.75" customHeight="1">
      <c r="A47" s="4"/>
      <c r="B47" s="4"/>
      <c r="C47" s="4"/>
      <c r="D47" s="4"/>
      <c r="E47" s="4"/>
      <c r="F47" s="4"/>
      <c r="G47" s="4"/>
      <c r="H47" s="4"/>
      <c r="I47" s="4"/>
      <c r="J47" s="4"/>
      <c r="K47" s="4"/>
      <c r="L47" s="4"/>
      <c r="M47" s="4"/>
      <c r="N47" s="4"/>
      <c r="O47" s="4"/>
      <c r="P47" s="4"/>
      <c r="Q47" s="4"/>
      <c r="R47" s="4"/>
      <c r="S47" s="4"/>
      <c r="T47" s="4"/>
      <c r="U47" s="4"/>
      <c r="V47" s="4"/>
      <c r="W47" s="4"/>
      <c r="X47" s="4"/>
      <c r="Y47" s="4"/>
      <c r="Z47" s="4"/>
    </row>
    <row r="48" spans="1:26" ht="15.75" customHeight="1">
      <c r="A48" s="4"/>
      <c r="B48" s="4"/>
      <c r="C48" s="4"/>
      <c r="D48" s="4"/>
      <c r="E48" s="4"/>
      <c r="F48" s="4"/>
      <c r="G48" s="4"/>
      <c r="H48" s="4"/>
      <c r="I48" s="4"/>
      <c r="J48" s="4"/>
      <c r="K48" s="4"/>
      <c r="L48" s="4"/>
      <c r="M48" s="4"/>
      <c r="N48" s="4"/>
      <c r="O48" s="4"/>
      <c r="P48" s="4"/>
      <c r="Q48" s="4"/>
      <c r="R48" s="4"/>
      <c r="S48" s="4"/>
      <c r="T48" s="4"/>
      <c r="U48" s="4"/>
      <c r="V48" s="4"/>
      <c r="W48" s="4"/>
      <c r="X48" s="4"/>
      <c r="Y48" s="4"/>
      <c r="Z48" s="4"/>
    </row>
    <row r="49" spans="1:26" ht="15.75" customHeight="1">
      <c r="A49" s="4"/>
      <c r="B49" s="4"/>
      <c r="C49" s="4"/>
      <c r="D49" s="4"/>
      <c r="E49" s="4"/>
      <c r="F49" s="4"/>
      <c r="G49" s="4"/>
      <c r="H49" s="4"/>
      <c r="I49" s="4"/>
      <c r="J49" s="4"/>
      <c r="K49" s="4"/>
      <c r="L49" s="4"/>
      <c r="M49" s="4"/>
      <c r="N49" s="4"/>
      <c r="O49" s="4"/>
      <c r="P49" s="4"/>
      <c r="Q49" s="4"/>
      <c r="R49" s="4"/>
      <c r="S49" s="4"/>
      <c r="T49" s="4"/>
      <c r="U49" s="4"/>
      <c r="V49" s="4"/>
      <c r="W49" s="4"/>
      <c r="X49" s="4"/>
      <c r="Y49" s="4"/>
      <c r="Z49" s="4"/>
    </row>
    <row r="50" spans="1:26" ht="15.75" customHeight="1">
      <c r="A50" s="4"/>
      <c r="B50" s="4"/>
      <c r="C50" s="4"/>
      <c r="D50" s="4"/>
      <c r="E50" s="4"/>
      <c r="F50" s="4"/>
      <c r="G50" s="4"/>
      <c r="H50" s="4"/>
      <c r="I50" s="4"/>
      <c r="J50" s="4"/>
      <c r="K50" s="4"/>
      <c r="L50" s="4"/>
      <c r="M50" s="4"/>
      <c r="N50" s="4"/>
      <c r="O50" s="4"/>
      <c r="P50" s="4"/>
      <c r="Q50" s="4"/>
      <c r="R50" s="4"/>
      <c r="S50" s="4"/>
      <c r="T50" s="4"/>
      <c r="U50" s="4"/>
      <c r="V50" s="4"/>
      <c r="W50" s="4"/>
      <c r="X50" s="4"/>
      <c r="Y50" s="4"/>
      <c r="Z50" s="4"/>
    </row>
    <row r="51" spans="1:26" ht="15.75" customHeight="1">
      <c r="A51" s="4"/>
      <c r="B51" s="4"/>
      <c r="C51" s="4"/>
      <c r="D51" s="4"/>
      <c r="E51" s="4"/>
      <c r="F51" s="4"/>
      <c r="G51" s="4"/>
      <c r="H51" s="4"/>
      <c r="I51" s="4"/>
      <c r="J51" s="4"/>
      <c r="K51" s="4"/>
      <c r="L51" s="4"/>
      <c r="M51" s="4"/>
      <c r="N51" s="4"/>
      <c r="O51" s="4"/>
      <c r="P51" s="4"/>
      <c r="Q51" s="4"/>
      <c r="R51" s="4"/>
      <c r="S51" s="4"/>
      <c r="T51" s="4"/>
      <c r="U51" s="4"/>
      <c r="V51" s="4"/>
      <c r="W51" s="4"/>
      <c r="X51" s="4"/>
      <c r="Y51" s="4"/>
      <c r="Z51" s="4"/>
    </row>
    <row r="52" spans="1:26" ht="15.75" customHeight="1">
      <c r="A52" s="4"/>
      <c r="B52" s="4"/>
      <c r="C52" s="4"/>
      <c r="D52" s="4"/>
      <c r="E52" s="4"/>
      <c r="F52" s="4"/>
      <c r="G52" s="4"/>
      <c r="H52" s="4"/>
      <c r="I52" s="4"/>
      <c r="J52" s="4"/>
      <c r="K52" s="4"/>
      <c r="L52" s="4"/>
      <c r="M52" s="4"/>
      <c r="N52" s="4"/>
      <c r="O52" s="4"/>
      <c r="P52" s="4"/>
      <c r="Q52" s="4"/>
      <c r="R52" s="4"/>
      <c r="S52" s="4"/>
      <c r="T52" s="4"/>
      <c r="U52" s="4"/>
      <c r="V52" s="4"/>
      <c r="W52" s="4"/>
      <c r="X52" s="4"/>
      <c r="Y52" s="4"/>
      <c r="Z52" s="4"/>
    </row>
    <row r="53" spans="1:26" ht="15.75" customHeight="1">
      <c r="A53" s="4"/>
      <c r="B53" s="4"/>
      <c r="C53" s="4"/>
      <c r="D53" s="4"/>
      <c r="E53" s="4"/>
      <c r="F53" s="4"/>
      <c r="G53" s="4"/>
      <c r="H53" s="4"/>
      <c r="I53" s="4"/>
      <c r="J53" s="4"/>
      <c r="K53" s="4"/>
      <c r="L53" s="4"/>
      <c r="M53" s="4"/>
      <c r="N53" s="4"/>
      <c r="O53" s="4"/>
      <c r="P53" s="4"/>
      <c r="Q53" s="4"/>
      <c r="R53" s="4"/>
      <c r="S53" s="4"/>
      <c r="T53" s="4"/>
      <c r="U53" s="4"/>
      <c r="V53" s="4"/>
      <c r="W53" s="4"/>
      <c r="X53" s="4"/>
      <c r="Y53" s="4"/>
      <c r="Z53" s="4"/>
    </row>
    <row r="54" spans="1:26" ht="15.75" customHeight="1">
      <c r="A54" s="4"/>
      <c r="B54" s="4"/>
      <c r="C54" s="4"/>
      <c r="D54" s="4"/>
      <c r="E54" s="4"/>
      <c r="F54" s="4"/>
      <c r="G54" s="4"/>
      <c r="H54" s="4"/>
      <c r="I54" s="4"/>
      <c r="J54" s="4"/>
      <c r="K54" s="4"/>
      <c r="L54" s="4"/>
      <c r="M54" s="4"/>
      <c r="N54" s="4"/>
      <c r="O54" s="4"/>
      <c r="P54" s="4"/>
      <c r="Q54" s="4"/>
      <c r="R54" s="4"/>
      <c r="S54" s="4"/>
      <c r="T54" s="4"/>
      <c r="U54" s="4"/>
      <c r="V54" s="4"/>
      <c r="W54" s="4"/>
      <c r="X54" s="4"/>
      <c r="Y54" s="4"/>
      <c r="Z54" s="4"/>
    </row>
    <row r="55" spans="1:26" ht="15.75" customHeight="1">
      <c r="A55" s="4"/>
      <c r="B55" s="4"/>
      <c r="C55" s="4"/>
      <c r="D55" s="4"/>
      <c r="E55" s="4"/>
      <c r="F55" s="4"/>
      <c r="G55" s="4"/>
      <c r="H55" s="4"/>
      <c r="I55" s="4"/>
      <c r="J55" s="4"/>
      <c r="K55" s="4"/>
      <c r="L55" s="4"/>
      <c r="M55" s="4"/>
      <c r="N55" s="4"/>
      <c r="O55" s="4"/>
      <c r="P55" s="4"/>
      <c r="Q55" s="4"/>
      <c r="R55" s="4"/>
      <c r="S55" s="4"/>
      <c r="T55" s="4"/>
      <c r="U55" s="4"/>
      <c r="V55" s="4"/>
      <c r="W55" s="4"/>
      <c r="X55" s="4"/>
      <c r="Y55" s="4"/>
      <c r="Z55" s="4"/>
    </row>
    <row r="56" spans="1:26" ht="15.75" customHeight="1">
      <c r="A56" s="4"/>
      <c r="B56" s="4"/>
      <c r="C56" s="4"/>
      <c r="D56" s="4"/>
      <c r="E56" s="4"/>
      <c r="F56" s="4"/>
      <c r="G56" s="4"/>
      <c r="H56" s="4"/>
      <c r="I56" s="4"/>
      <c r="J56" s="4"/>
      <c r="K56" s="4"/>
      <c r="L56" s="4"/>
      <c r="M56" s="4"/>
      <c r="N56" s="4"/>
      <c r="O56" s="4"/>
      <c r="P56" s="4"/>
      <c r="Q56" s="4"/>
      <c r="R56" s="4"/>
      <c r="S56" s="4"/>
      <c r="T56" s="4"/>
      <c r="U56" s="4"/>
      <c r="V56" s="4"/>
      <c r="W56" s="4"/>
      <c r="X56" s="4"/>
      <c r="Y56" s="4"/>
      <c r="Z56" s="4"/>
    </row>
    <row r="57" spans="1:26" ht="15.75" customHeight="1">
      <c r="A57" s="4"/>
      <c r="B57" s="4"/>
      <c r="C57" s="4"/>
      <c r="D57" s="4"/>
      <c r="E57" s="4"/>
      <c r="F57" s="4"/>
      <c r="G57" s="4"/>
      <c r="H57" s="4"/>
      <c r="I57" s="4"/>
      <c r="J57" s="4"/>
      <c r="K57" s="4"/>
      <c r="L57" s="4"/>
      <c r="M57" s="4"/>
      <c r="N57" s="4"/>
      <c r="O57" s="4"/>
      <c r="P57" s="4"/>
      <c r="Q57" s="4"/>
      <c r="R57" s="4"/>
      <c r="S57" s="4"/>
      <c r="T57" s="4"/>
      <c r="U57" s="4"/>
      <c r="V57" s="4"/>
      <c r="W57" s="4"/>
      <c r="X57" s="4"/>
      <c r="Y57" s="4"/>
      <c r="Z57" s="4"/>
    </row>
    <row r="58" spans="1:26" ht="15.75" customHeight="1">
      <c r="A58" s="4"/>
      <c r="B58" s="4"/>
      <c r="C58" s="4"/>
      <c r="D58" s="4"/>
      <c r="E58" s="4"/>
      <c r="F58" s="4"/>
      <c r="G58" s="4"/>
      <c r="H58" s="4"/>
      <c r="I58" s="4"/>
      <c r="J58" s="4"/>
      <c r="K58" s="4"/>
      <c r="L58" s="4"/>
      <c r="M58" s="4"/>
      <c r="N58" s="4"/>
      <c r="O58" s="4"/>
      <c r="P58" s="4"/>
      <c r="Q58" s="4"/>
      <c r="R58" s="4"/>
      <c r="S58" s="4"/>
      <c r="T58" s="4"/>
      <c r="U58" s="4"/>
      <c r="V58" s="4"/>
      <c r="W58" s="4"/>
      <c r="X58" s="4"/>
      <c r="Y58" s="4"/>
      <c r="Z58" s="4"/>
    </row>
    <row r="59" spans="1:26" ht="15.75" customHeight="1">
      <c r="A59" s="4"/>
      <c r="B59" s="4"/>
      <c r="C59" s="4"/>
      <c r="D59" s="4"/>
      <c r="E59" s="4"/>
      <c r="F59" s="4"/>
      <c r="G59" s="4"/>
      <c r="H59" s="4"/>
      <c r="I59" s="4"/>
      <c r="J59" s="4"/>
      <c r="K59" s="4"/>
      <c r="L59" s="4"/>
      <c r="M59" s="4"/>
      <c r="N59" s="4"/>
      <c r="O59" s="4"/>
      <c r="P59" s="4"/>
      <c r="Q59" s="4"/>
      <c r="R59" s="4"/>
      <c r="S59" s="4"/>
      <c r="T59" s="4"/>
      <c r="U59" s="4"/>
      <c r="V59" s="4"/>
      <c r="W59" s="4"/>
      <c r="X59" s="4"/>
      <c r="Y59" s="4"/>
      <c r="Z59" s="4"/>
    </row>
    <row r="60" spans="1:26" ht="15.75" customHeight="1">
      <c r="A60" s="4"/>
      <c r="B60" s="4"/>
      <c r="C60" s="4"/>
      <c r="D60" s="4"/>
      <c r="E60" s="4"/>
      <c r="F60" s="4"/>
      <c r="G60" s="4"/>
      <c r="H60" s="4"/>
      <c r="I60" s="4"/>
      <c r="J60" s="4"/>
      <c r="K60" s="4"/>
      <c r="L60" s="4"/>
      <c r="M60" s="4"/>
      <c r="N60" s="4"/>
      <c r="O60" s="4"/>
      <c r="P60" s="4"/>
      <c r="Q60" s="4"/>
      <c r="R60" s="4"/>
      <c r="S60" s="4"/>
      <c r="T60" s="4"/>
      <c r="U60" s="4"/>
      <c r="V60" s="4"/>
      <c r="W60" s="4"/>
      <c r="X60" s="4"/>
      <c r="Y60" s="4"/>
      <c r="Z60" s="4"/>
    </row>
    <row r="61" spans="1:26" ht="15.75" customHeight="1">
      <c r="A61" s="4"/>
      <c r="B61" s="4"/>
      <c r="C61" s="4"/>
      <c r="D61" s="4"/>
      <c r="E61" s="4"/>
      <c r="F61" s="4"/>
      <c r="G61" s="4"/>
      <c r="H61" s="4"/>
      <c r="I61" s="4"/>
      <c r="J61" s="4"/>
      <c r="K61" s="4"/>
      <c r="L61" s="4"/>
      <c r="M61" s="4"/>
      <c r="N61" s="4"/>
      <c r="O61" s="4"/>
      <c r="P61" s="4"/>
      <c r="Q61" s="4"/>
      <c r="R61" s="4"/>
      <c r="S61" s="4"/>
      <c r="T61" s="4"/>
      <c r="U61" s="4"/>
      <c r="V61" s="4"/>
      <c r="W61" s="4"/>
      <c r="X61" s="4"/>
      <c r="Y61" s="4"/>
      <c r="Z61" s="4"/>
    </row>
    <row r="62" spans="1:26" ht="15.75" customHeight="1">
      <c r="A62" s="4"/>
      <c r="B62" s="4"/>
      <c r="C62" s="4"/>
      <c r="D62" s="4"/>
      <c r="E62" s="4"/>
      <c r="F62" s="4"/>
      <c r="G62" s="4"/>
      <c r="H62" s="4"/>
      <c r="I62" s="4"/>
      <c r="J62" s="4"/>
      <c r="K62" s="4"/>
      <c r="L62" s="4"/>
      <c r="M62" s="4"/>
      <c r="N62" s="4"/>
      <c r="O62" s="4"/>
      <c r="P62" s="4"/>
      <c r="Q62" s="4"/>
      <c r="R62" s="4"/>
      <c r="S62" s="4"/>
      <c r="T62" s="4"/>
      <c r="U62" s="4"/>
      <c r="V62" s="4"/>
      <c r="W62" s="4"/>
      <c r="X62" s="4"/>
      <c r="Y62" s="4"/>
      <c r="Z62" s="4"/>
    </row>
    <row r="63" spans="1:26" ht="15.75" customHeight="1">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ht="15.75" customHeight="1">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ht="15.75" customHeight="1">
      <c r="A65" s="4"/>
      <c r="B65" s="4"/>
      <c r="C65" s="4"/>
      <c r="D65" s="4"/>
      <c r="E65" s="4"/>
      <c r="F65" s="4"/>
      <c r="G65" s="4"/>
      <c r="H65" s="4"/>
      <c r="I65" s="4"/>
      <c r="J65" s="4"/>
      <c r="K65" s="4"/>
      <c r="L65" s="4"/>
      <c r="M65" s="4"/>
      <c r="N65" s="4"/>
      <c r="O65" s="4"/>
      <c r="P65" s="4"/>
      <c r="Q65" s="4"/>
      <c r="R65" s="4"/>
      <c r="S65" s="4"/>
      <c r="T65" s="4"/>
      <c r="U65" s="4"/>
      <c r="V65" s="4"/>
      <c r="W65" s="4"/>
      <c r="X65" s="4"/>
      <c r="Y65" s="4"/>
      <c r="Z65" s="4"/>
    </row>
    <row r="66" spans="1:26" ht="15.75" customHeight="1">
      <c r="A66" s="4"/>
      <c r="B66" s="4"/>
      <c r="C66" s="4"/>
      <c r="D66" s="4"/>
      <c r="E66" s="4"/>
      <c r="F66" s="4"/>
      <c r="G66" s="4"/>
      <c r="H66" s="4"/>
      <c r="I66" s="4"/>
      <c r="J66" s="4"/>
      <c r="K66" s="4"/>
      <c r="L66" s="4"/>
      <c r="M66" s="4"/>
      <c r="N66" s="4"/>
      <c r="O66" s="4"/>
      <c r="P66" s="4"/>
      <c r="Q66" s="4"/>
      <c r="R66" s="4"/>
      <c r="S66" s="4"/>
      <c r="T66" s="4"/>
      <c r="U66" s="4"/>
      <c r="V66" s="4"/>
      <c r="W66" s="4"/>
      <c r="X66" s="4"/>
      <c r="Y66" s="4"/>
      <c r="Z66" s="4"/>
    </row>
    <row r="67" spans="1:26" ht="15.75" customHeight="1">
      <c r="A67" s="4"/>
      <c r="B67" s="4"/>
      <c r="C67" s="4"/>
      <c r="D67" s="4"/>
      <c r="E67" s="4"/>
      <c r="F67" s="4"/>
      <c r="G67" s="4"/>
      <c r="H67" s="4"/>
      <c r="I67" s="4"/>
      <c r="J67" s="4"/>
      <c r="K67" s="4"/>
      <c r="L67" s="4"/>
      <c r="M67" s="4"/>
      <c r="N67" s="4"/>
      <c r="O67" s="4"/>
      <c r="P67" s="4"/>
      <c r="Q67" s="4"/>
      <c r="R67" s="4"/>
      <c r="S67" s="4"/>
      <c r="T67" s="4"/>
      <c r="U67" s="4"/>
      <c r="V67" s="4"/>
      <c r="W67" s="4"/>
      <c r="X67" s="4"/>
      <c r="Y67" s="4"/>
      <c r="Z67" s="4"/>
    </row>
    <row r="68" spans="1:26" ht="15.75" customHeight="1">
      <c r="A68" s="4"/>
      <c r="B68" s="4"/>
      <c r="C68" s="4"/>
      <c r="D68" s="4"/>
      <c r="E68" s="4"/>
      <c r="F68" s="4"/>
      <c r="G68" s="4"/>
      <c r="H68" s="4"/>
      <c r="I68" s="4"/>
      <c r="J68" s="4"/>
      <c r="K68" s="4"/>
      <c r="L68" s="4"/>
      <c r="M68" s="4"/>
      <c r="N68" s="4"/>
      <c r="O68" s="4"/>
      <c r="P68" s="4"/>
      <c r="Q68" s="4"/>
      <c r="R68" s="4"/>
      <c r="S68" s="4"/>
      <c r="T68" s="4"/>
      <c r="U68" s="4"/>
      <c r="V68" s="4"/>
      <c r="W68" s="4"/>
      <c r="X68" s="4"/>
      <c r="Y68" s="4"/>
      <c r="Z68" s="4"/>
    </row>
    <row r="69" spans="1:26" ht="15.75" customHeight="1">
      <c r="A69" s="4"/>
      <c r="B69" s="4"/>
      <c r="C69" s="4"/>
      <c r="D69" s="4"/>
      <c r="E69" s="4"/>
      <c r="F69" s="4"/>
      <c r="G69" s="4"/>
      <c r="H69" s="4"/>
      <c r="I69" s="4"/>
      <c r="J69" s="4"/>
      <c r="K69" s="4"/>
      <c r="L69" s="4"/>
      <c r="M69" s="4"/>
      <c r="N69" s="4"/>
      <c r="O69" s="4"/>
      <c r="P69" s="4"/>
      <c r="Q69" s="4"/>
      <c r="R69" s="4"/>
      <c r="S69" s="4"/>
      <c r="T69" s="4"/>
      <c r="U69" s="4"/>
      <c r="V69" s="4"/>
      <c r="W69" s="4"/>
      <c r="X69" s="4"/>
      <c r="Y69" s="4"/>
      <c r="Z69" s="4"/>
    </row>
    <row r="70" spans="1:26" ht="15.75" customHeight="1">
      <c r="A70" s="4"/>
      <c r="B70" s="4"/>
      <c r="C70" s="4"/>
      <c r="D70" s="4"/>
      <c r="E70" s="4"/>
      <c r="F70" s="4"/>
      <c r="G70" s="4"/>
      <c r="H70" s="4"/>
      <c r="I70" s="4"/>
      <c r="J70" s="4"/>
      <c r="K70" s="4"/>
      <c r="L70" s="4"/>
      <c r="M70" s="4"/>
      <c r="N70" s="4"/>
      <c r="O70" s="4"/>
      <c r="P70" s="4"/>
      <c r="Q70" s="4"/>
      <c r="R70" s="4"/>
      <c r="S70" s="4"/>
      <c r="T70" s="4"/>
      <c r="U70" s="4"/>
      <c r="V70" s="4"/>
      <c r="W70" s="4"/>
      <c r="X70" s="4"/>
      <c r="Y70" s="4"/>
      <c r="Z70" s="4"/>
    </row>
    <row r="71" spans="1:26" ht="15.75" customHeight="1">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ht="15.75" customHeight="1">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ht="15.75" customHeight="1">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6"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mergeCells count="5">
    <mergeCell ref="A1:B1"/>
    <mergeCell ref="C1:D2"/>
    <mergeCell ref="A2:B2"/>
    <mergeCell ref="A5:F5"/>
    <mergeCell ref="A6:F6"/>
  </mergeCells>
  <pageMargins left="0.7" right="0.7" top="0.75" bottom="0.75" header="0" footer="0"/>
  <pageSetup orientation="landscape"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topLeftCell="A13" workbookViewId="0">
      <selection activeCell="E17" sqref="E17"/>
    </sheetView>
  </sheetViews>
  <sheetFormatPr defaultColWidth="14.42578125" defaultRowHeight="15" customHeight="1"/>
  <cols>
    <col min="1" max="1" width="5.140625" customWidth="1"/>
    <col min="2" max="2" width="52.28515625" customWidth="1"/>
    <col min="3" max="4" width="11.140625" customWidth="1"/>
    <col min="5" max="6" width="11" customWidth="1"/>
    <col min="7" max="7" width="12.28515625" customWidth="1"/>
    <col min="8" max="8" width="48" customWidth="1"/>
    <col min="9" max="26" width="9" customWidth="1"/>
  </cols>
  <sheetData>
    <row r="1" spans="1:26" ht="18" customHeight="1">
      <c r="A1" s="1557" t="s">
        <v>53</v>
      </c>
      <c r="B1" s="1517"/>
      <c r="C1" s="27"/>
      <c r="D1" s="27"/>
      <c r="E1" s="1388"/>
      <c r="F1" s="1388"/>
      <c r="G1" s="5" t="s">
        <v>3636</v>
      </c>
      <c r="H1" s="1"/>
      <c r="I1" s="4"/>
      <c r="J1" s="4"/>
      <c r="K1" s="4"/>
      <c r="L1" s="4"/>
      <c r="M1" s="4"/>
      <c r="N1" s="4"/>
      <c r="O1" s="4"/>
      <c r="P1" s="4"/>
      <c r="Q1" s="4"/>
      <c r="R1" s="4"/>
      <c r="S1" s="4"/>
      <c r="T1" s="4"/>
      <c r="U1" s="4"/>
      <c r="V1" s="4"/>
      <c r="W1" s="4"/>
      <c r="X1" s="4"/>
      <c r="Y1" s="4"/>
      <c r="Z1" s="4"/>
    </row>
    <row r="2" spans="1:26" ht="18" customHeight="1">
      <c r="A2" s="1518" t="s">
        <v>3637</v>
      </c>
      <c r="B2" s="1517"/>
      <c r="C2" s="27"/>
      <c r="D2" s="27"/>
      <c r="E2" s="1389"/>
      <c r="F2" s="1388"/>
      <c r="G2" s="4"/>
      <c r="H2" s="1"/>
      <c r="I2" s="4"/>
      <c r="J2" s="4"/>
      <c r="K2" s="4"/>
      <c r="L2" s="4"/>
      <c r="M2" s="4"/>
      <c r="N2" s="4"/>
      <c r="O2" s="4"/>
      <c r="P2" s="4"/>
      <c r="Q2" s="4"/>
      <c r="R2" s="4"/>
      <c r="S2" s="4"/>
      <c r="T2" s="4"/>
      <c r="U2" s="4"/>
      <c r="V2" s="4"/>
      <c r="W2" s="4"/>
      <c r="X2" s="4"/>
      <c r="Y2" s="4"/>
      <c r="Z2" s="4"/>
    </row>
    <row r="3" spans="1:26" ht="24.75" customHeight="1">
      <c r="A3" s="1665" t="s">
        <v>3638</v>
      </c>
      <c r="B3" s="1517"/>
      <c r="C3" s="1517"/>
      <c r="D3" s="1517"/>
      <c r="E3" s="1517"/>
      <c r="F3" s="1517"/>
      <c r="G3" s="1517"/>
      <c r="H3" s="1"/>
      <c r="I3" s="4"/>
      <c r="J3" s="4"/>
      <c r="K3" s="4"/>
      <c r="L3" s="4"/>
      <c r="M3" s="4"/>
      <c r="N3" s="4"/>
      <c r="O3" s="4"/>
      <c r="P3" s="4"/>
      <c r="Q3" s="4"/>
      <c r="R3" s="4"/>
      <c r="S3" s="4"/>
      <c r="T3" s="4"/>
      <c r="U3" s="4"/>
      <c r="V3" s="4"/>
      <c r="W3" s="4"/>
      <c r="X3" s="4"/>
      <c r="Y3" s="4"/>
      <c r="Z3" s="4"/>
    </row>
    <row r="4" spans="1:26" ht="19.5" customHeight="1">
      <c r="A4" s="1628" t="s">
        <v>3639</v>
      </c>
      <c r="B4" s="1517"/>
      <c r="C4" s="1517"/>
      <c r="D4" s="1517"/>
      <c r="E4" s="1517"/>
      <c r="F4" s="1517"/>
      <c r="G4" s="1517"/>
      <c r="H4" s="1"/>
      <c r="I4" s="4"/>
      <c r="J4" s="4"/>
      <c r="K4" s="4"/>
      <c r="L4" s="4"/>
      <c r="M4" s="4"/>
      <c r="N4" s="4"/>
      <c r="O4" s="4"/>
      <c r="P4" s="4"/>
      <c r="Q4" s="4"/>
      <c r="R4" s="4"/>
      <c r="S4" s="4"/>
      <c r="T4" s="4"/>
      <c r="U4" s="4"/>
      <c r="V4" s="4"/>
      <c r="W4" s="4"/>
      <c r="X4" s="4"/>
      <c r="Y4" s="4"/>
      <c r="Z4" s="4"/>
    </row>
    <row r="5" spans="1:26" ht="21" customHeight="1">
      <c r="A5" s="4"/>
      <c r="B5" s="4"/>
      <c r="C5" s="4"/>
      <c r="D5" s="4"/>
      <c r="E5" s="1388"/>
      <c r="F5" s="1567" t="s">
        <v>3640</v>
      </c>
      <c r="G5" s="1517"/>
      <c r="H5" s="1"/>
      <c r="I5" s="4"/>
      <c r="J5" s="4"/>
      <c r="K5" s="4"/>
      <c r="L5" s="4"/>
      <c r="M5" s="4"/>
      <c r="N5" s="4"/>
      <c r="O5" s="4"/>
      <c r="P5" s="4"/>
      <c r="Q5" s="4"/>
      <c r="R5" s="4"/>
      <c r="S5" s="4"/>
      <c r="T5" s="4"/>
      <c r="U5" s="4"/>
      <c r="V5" s="4"/>
      <c r="W5" s="4"/>
      <c r="X5" s="4"/>
      <c r="Y5" s="4"/>
      <c r="Z5" s="4"/>
    </row>
    <row r="6" spans="1:26" ht="24.75" customHeight="1">
      <c r="A6" s="1390" t="s">
        <v>1236</v>
      </c>
      <c r="B6" s="1391" t="s">
        <v>59</v>
      </c>
      <c r="C6" s="1392" t="s">
        <v>60</v>
      </c>
      <c r="D6" s="1392" t="s">
        <v>242</v>
      </c>
      <c r="E6" s="1393" t="s">
        <v>1638</v>
      </c>
      <c r="F6" s="1393" t="s">
        <v>1639</v>
      </c>
      <c r="G6" s="1394" t="s">
        <v>69</v>
      </c>
      <c r="H6" s="7"/>
      <c r="I6" s="27"/>
      <c r="J6" s="27"/>
      <c r="K6" s="27"/>
      <c r="L6" s="27"/>
      <c r="M6" s="27"/>
      <c r="N6" s="27"/>
      <c r="O6" s="27"/>
      <c r="P6" s="27"/>
      <c r="Q6" s="27"/>
      <c r="R6" s="27"/>
      <c r="S6" s="27"/>
      <c r="T6" s="27"/>
      <c r="U6" s="27"/>
      <c r="V6" s="27"/>
      <c r="W6" s="27"/>
      <c r="X6" s="27"/>
      <c r="Y6" s="27"/>
      <c r="Z6" s="27"/>
    </row>
    <row r="7" spans="1:26" ht="24.75" customHeight="1">
      <c r="A7" s="1395" t="s">
        <v>368</v>
      </c>
      <c r="B7" s="1396" t="s">
        <v>369</v>
      </c>
      <c r="C7" s="1397" t="s">
        <v>370</v>
      </c>
      <c r="D7" s="1397" t="s">
        <v>371</v>
      </c>
      <c r="E7" s="1398" t="s">
        <v>372</v>
      </c>
      <c r="F7" s="1399" t="s">
        <v>3641</v>
      </c>
      <c r="G7" s="1400" t="s">
        <v>374</v>
      </c>
      <c r="H7" s="1200" t="s">
        <v>3642</v>
      </c>
      <c r="I7" s="160"/>
      <c r="J7" s="160"/>
      <c r="K7" s="160"/>
      <c r="L7" s="160"/>
      <c r="M7" s="160"/>
      <c r="N7" s="160"/>
      <c r="O7" s="160"/>
      <c r="P7" s="160"/>
      <c r="Q7" s="160"/>
      <c r="R7" s="160"/>
      <c r="S7" s="160"/>
      <c r="T7" s="160"/>
      <c r="U7" s="160"/>
      <c r="V7" s="160"/>
      <c r="W7" s="160"/>
      <c r="X7" s="160"/>
      <c r="Y7" s="160"/>
      <c r="Z7" s="160"/>
    </row>
    <row r="8" spans="1:26" ht="15.75" customHeight="1">
      <c r="A8" s="1401">
        <v>1</v>
      </c>
      <c r="B8" s="1402" t="s">
        <v>3643</v>
      </c>
      <c r="C8" s="1403"/>
      <c r="D8" s="1403"/>
      <c r="E8" s="1404"/>
      <c r="F8" s="1405"/>
      <c r="G8" s="1406"/>
      <c r="H8" s="1"/>
      <c r="I8" s="4"/>
      <c r="J8" s="4"/>
      <c r="K8" s="4"/>
      <c r="L8" s="4"/>
      <c r="M8" s="4"/>
      <c r="N8" s="4"/>
      <c r="O8" s="4"/>
      <c r="P8" s="4"/>
      <c r="Q8" s="4"/>
      <c r="R8" s="4"/>
      <c r="S8" s="4"/>
      <c r="T8" s="4"/>
      <c r="U8" s="4"/>
      <c r="V8" s="4"/>
      <c r="W8" s="4"/>
      <c r="X8" s="4"/>
      <c r="Y8" s="4"/>
      <c r="Z8" s="4"/>
    </row>
    <row r="9" spans="1:26" ht="15.75" customHeight="1">
      <c r="A9" s="1401"/>
      <c r="B9" s="1407" t="s">
        <v>3644</v>
      </c>
      <c r="C9" s="1403" t="s">
        <v>3645</v>
      </c>
      <c r="D9" s="1403"/>
      <c r="E9" s="1404">
        <v>1800</v>
      </c>
      <c r="F9" s="1405">
        <f t="shared" ref="F9:F15" si="0">+E9*D9</f>
        <v>0</v>
      </c>
      <c r="G9" s="1406"/>
      <c r="H9" s="1"/>
      <c r="I9" s="4"/>
      <c r="J9" s="4"/>
      <c r="K9" s="4"/>
      <c r="L9" s="4"/>
      <c r="M9" s="4"/>
      <c r="N9" s="4"/>
      <c r="O9" s="4"/>
      <c r="P9" s="4"/>
      <c r="Q9" s="4"/>
      <c r="R9" s="4"/>
      <c r="S9" s="4"/>
      <c r="T9" s="4"/>
      <c r="U9" s="4"/>
      <c r="V9" s="4"/>
      <c r="W9" s="4"/>
      <c r="X9" s="4"/>
      <c r="Y9" s="4"/>
      <c r="Z9" s="4"/>
    </row>
    <row r="10" spans="1:26" ht="15.75" customHeight="1">
      <c r="A10" s="1401"/>
      <c r="B10" s="1407" t="s">
        <v>3646</v>
      </c>
      <c r="C10" s="1403" t="s">
        <v>3645</v>
      </c>
      <c r="D10" s="1403"/>
      <c r="E10" s="1404">
        <v>1500</v>
      </c>
      <c r="F10" s="1405">
        <f t="shared" si="0"/>
        <v>0</v>
      </c>
      <c r="G10" s="1406"/>
      <c r="H10" s="1"/>
      <c r="I10" s="4"/>
      <c r="J10" s="4"/>
      <c r="K10" s="4"/>
      <c r="L10" s="4"/>
      <c r="M10" s="4"/>
      <c r="N10" s="4"/>
      <c r="O10" s="4"/>
      <c r="P10" s="4"/>
      <c r="Q10" s="4"/>
      <c r="R10" s="4"/>
      <c r="S10" s="4"/>
      <c r="T10" s="4"/>
      <c r="U10" s="4"/>
      <c r="V10" s="4"/>
      <c r="W10" s="4"/>
      <c r="X10" s="4"/>
      <c r="Y10" s="4"/>
      <c r="Z10" s="4"/>
    </row>
    <row r="11" spans="1:26" ht="15.75" customHeight="1">
      <c r="A11" s="1401"/>
      <c r="B11" s="1407" t="s">
        <v>3647</v>
      </c>
      <c r="C11" s="1403" t="s">
        <v>3645</v>
      </c>
      <c r="D11" s="1403"/>
      <c r="E11" s="1404">
        <v>1000</v>
      </c>
      <c r="F11" s="1405">
        <f t="shared" si="0"/>
        <v>0</v>
      </c>
      <c r="G11" s="1406"/>
      <c r="H11" s="1"/>
      <c r="I11" s="4"/>
      <c r="J11" s="4"/>
      <c r="K11" s="4"/>
      <c r="L11" s="4"/>
      <c r="M11" s="4"/>
      <c r="N11" s="4"/>
      <c r="O11" s="4"/>
      <c r="P11" s="4"/>
      <c r="Q11" s="4"/>
      <c r="R11" s="4"/>
      <c r="S11" s="4"/>
      <c r="T11" s="4"/>
      <c r="U11" s="4"/>
      <c r="V11" s="4"/>
      <c r="W11" s="4"/>
      <c r="X11" s="4"/>
      <c r="Y11" s="4"/>
      <c r="Z11" s="4"/>
    </row>
    <row r="12" spans="1:26" ht="15.75" customHeight="1">
      <c r="A12" s="1401"/>
      <c r="B12" s="1407" t="s">
        <v>3648</v>
      </c>
      <c r="C12" s="1403" t="s">
        <v>3645</v>
      </c>
      <c r="D12" s="1403"/>
      <c r="E12" s="1404">
        <v>900</v>
      </c>
      <c r="F12" s="1405">
        <f t="shared" si="0"/>
        <v>0</v>
      </c>
      <c r="G12" s="1406"/>
      <c r="H12" s="1"/>
      <c r="I12" s="4"/>
      <c r="J12" s="4"/>
      <c r="K12" s="4"/>
      <c r="L12" s="4"/>
      <c r="M12" s="4"/>
      <c r="N12" s="4"/>
      <c r="O12" s="4"/>
      <c r="P12" s="4"/>
      <c r="Q12" s="4"/>
      <c r="R12" s="4"/>
      <c r="S12" s="4"/>
      <c r="T12" s="4"/>
      <c r="U12" s="4"/>
      <c r="V12" s="4"/>
      <c r="W12" s="4"/>
      <c r="X12" s="4"/>
      <c r="Y12" s="4"/>
      <c r="Z12" s="4"/>
    </row>
    <row r="13" spans="1:26" ht="15.75" customHeight="1">
      <c r="A13" s="1401"/>
      <c r="B13" s="1407" t="s">
        <v>3649</v>
      </c>
      <c r="C13" s="1403" t="s">
        <v>3645</v>
      </c>
      <c r="D13" s="1403"/>
      <c r="E13" s="1404">
        <v>1100</v>
      </c>
      <c r="F13" s="1405">
        <f t="shared" si="0"/>
        <v>0</v>
      </c>
      <c r="G13" s="1406"/>
      <c r="H13" s="1"/>
      <c r="I13" s="4"/>
      <c r="J13" s="4"/>
      <c r="K13" s="4"/>
      <c r="L13" s="4"/>
      <c r="M13" s="4"/>
      <c r="N13" s="4"/>
      <c r="O13" s="4"/>
      <c r="P13" s="4"/>
      <c r="Q13" s="4"/>
      <c r="R13" s="4"/>
      <c r="S13" s="4"/>
      <c r="T13" s="4"/>
      <c r="U13" s="4"/>
      <c r="V13" s="4"/>
      <c r="W13" s="4"/>
      <c r="X13" s="4"/>
      <c r="Y13" s="4"/>
      <c r="Z13" s="4"/>
    </row>
    <row r="14" spans="1:26" ht="15.75" customHeight="1">
      <c r="A14" s="1401"/>
      <c r="B14" s="1407" t="s">
        <v>3650</v>
      </c>
      <c r="C14" s="1403" t="s">
        <v>3645</v>
      </c>
      <c r="D14" s="1403"/>
      <c r="E14" s="1404">
        <v>2500</v>
      </c>
      <c r="F14" s="1405">
        <f t="shared" si="0"/>
        <v>0</v>
      </c>
      <c r="G14" s="1406"/>
      <c r="H14" s="1"/>
      <c r="I14" s="4"/>
      <c r="J14" s="4"/>
      <c r="K14" s="4"/>
      <c r="L14" s="4"/>
      <c r="M14" s="4"/>
      <c r="N14" s="4"/>
      <c r="O14" s="4"/>
      <c r="P14" s="4"/>
      <c r="Q14" s="4"/>
      <c r="R14" s="4"/>
      <c r="S14" s="4"/>
      <c r="T14" s="4"/>
      <c r="U14" s="4"/>
      <c r="V14" s="4"/>
      <c r="W14" s="4"/>
      <c r="X14" s="4"/>
      <c r="Y14" s="4"/>
      <c r="Z14" s="4"/>
    </row>
    <row r="15" spans="1:26" ht="15.75" customHeight="1">
      <c r="A15" s="1401"/>
      <c r="B15" s="1407" t="s">
        <v>3651</v>
      </c>
      <c r="C15" s="1403" t="s">
        <v>3645</v>
      </c>
      <c r="D15" s="1403"/>
      <c r="E15" s="1404">
        <v>1000</v>
      </c>
      <c r="F15" s="1405">
        <f t="shared" si="0"/>
        <v>0</v>
      </c>
      <c r="G15" s="1406"/>
      <c r="H15" s="1"/>
      <c r="I15" s="4"/>
      <c r="J15" s="4"/>
      <c r="K15" s="4"/>
      <c r="L15" s="4"/>
      <c r="M15" s="4"/>
      <c r="N15" s="4"/>
      <c r="O15" s="4"/>
      <c r="P15" s="4"/>
      <c r="Q15" s="4"/>
      <c r="R15" s="4"/>
      <c r="S15" s="4"/>
      <c r="T15" s="4"/>
      <c r="U15" s="4"/>
      <c r="V15" s="4"/>
      <c r="W15" s="4"/>
      <c r="X15" s="4"/>
      <c r="Y15" s="4"/>
      <c r="Z15" s="4"/>
    </row>
    <row r="16" spans="1:26" ht="15.75" customHeight="1">
      <c r="A16" s="1401"/>
      <c r="B16" s="1407" t="s">
        <v>3652</v>
      </c>
      <c r="C16" s="1403"/>
      <c r="D16" s="1403"/>
      <c r="E16" s="1404"/>
      <c r="F16" s="1405"/>
      <c r="G16" s="1406"/>
      <c r="H16" s="1"/>
      <c r="I16" s="4"/>
      <c r="J16" s="4"/>
      <c r="K16" s="4"/>
      <c r="L16" s="4"/>
      <c r="M16" s="4"/>
      <c r="N16" s="4"/>
      <c r="O16" s="4"/>
      <c r="P16" s="4"/>
      <c r="Q16" s="4"/>
      <c r="R16" s="4"/>
      <c r="S16" s="4"/>
      <c r="T16" s="4"/>
      <c r="U16" s="4"/>
      <c r="V16" s="4"/>
      <c r="W16" s="4"/>
      <c r="X16" s="4"/>
      <c r="Y16" s="4"/>
      <c r="Z16" s="4"/>
    </row>
    <row r="17" spans="1:26" ht="15.75" customHeight="1">
      <c r="A17" s="1401">
        <v>2</v>
      </c>
      <c r="B17" s="1408" t="s">
        <v>3653</v>
      </c>
      <c r="C17" s="1409"/>
      <c r="D17" s="1409"/>
      <c r="E17" s="1410"/>
      <c r="F17" s="1411"/>
      <c r="G17" s="1412"/>
      <c r="H17" s="6" t="s">
        <v>3654</v>
      </c>
      <c r="I17" s="26"/>
      <c r="J17" s="26"/>
      <c r="K17" s="26"/>
      <c r="L17" s="26"/>
      <c r="M17" s="26"/>
      <c r="N17" s="26"/>
      <c r="O17" s="26"/>
      <c r="P17" s="26"/>
      <c r="Q17" s="26"/>
      <c r="R17" s="26"/>
      <c r="S17" s="26"/>
      <c r="T17" s="26"/>
      <c r="U17" s="26"/>
      <c r="V17" s="26"/>
      <c r="W17" s="26"/>
      <c r="X17" s="26"/>
      <c r="Y17" s="26"/>
      <c r="Z17" s="26"/>
    </row>
    <row r="18" spans="1:26" ht="15.75" customHeight="1" thickBot="1">
      <c r="A18" s="1413"/>
      <c r="B18" s="1414"/>
      <c r="C18" s="1415"/>
      <c r="D18" s="1415"/>
      <c r="E18" s="1416"/>
      <c r="F18" s="1417"/>
      <c r="G18" s="1418"/>
      <c r="H18" s="1"/>
      <c r="I18" s="4"/>
      <c r="J18" s="4"/>
      <c r="K18" s="4"/>
      <c r="L18" s="4"/>
      <c r="M18" s="4"/>
      <c r="N18" s="4"/>
      <c r="O18" s="4"/>
      <c r="P18" s="4"/>
      <c r="Q18" s="4"/>
      <c r="R18" s="4"/>
      <c r="S18" s="4"/>
      <c r="T18" s="4"/>
      <c r="U18" s="4"/>
      <c r="V18" s="4"/>
      <c r="W18" s="4"/>
      <c r="X18" s="4"/>
      <c r="Y18" s="4"/>
      <c r="Z18" s="4"/>
    </row>
    <row r="19" spans="1:26" ht="36.75" customHeight="1" thickTop="1">
      <c r="A19" s="211"/>
      <c r="B19" s="211"/>
      <c r="C19" s="211"/>
      <c r="D19" s="1704" t="s">
        <v>3861</v>
      </c>
      <c r="E19" s="1705"/>
      <c r="F19" s="1705"/>
      <c r="G19" s="1705"/>
      <c r="H19" s="1383"/>
      <c r="I19" s="211"/>
      <c r="J19" s="211"/>
      <c r="K19" s="211"/>
      <c r="L19" s="211"/>
      <c r="M19" s="211"/>
      <c r="N19" s="211"/>
      <c r="O19" s="211"/>
      <c r="P19" s="211"/>
      <c r="Q19" s="211"/>
      <c r="R19" s="211"/>
      <c r="S19" s="211"/>
      <c r="T19" s="211"/>
      <c r="U19" s="211"/>
      <c r="V19" s="211"/>
      <c r="W19" s="211"/>
      <c r="X19" s="211"/>
      <c r="Y19" s="211"/>
      <c r="Z19" s="211"/>
    </row>
    <row r="20" spans="1:26" ht="15.75" customHeight="1">
      <c r="A20" s="4"/>
      <c r="B20" s="1702"/>
      <c r="C20" s="1517"/>
      <c r="D20" s="1517"/>
      <c r="E20" s="1517"/>
      <c r="F20" s="1546"/>
      <c r="G20" s="1517"/>
      <c r="H20" s="1"/>
      <c r="I20" s="4"/>
      <c r="J20" s="4"/>
      <c r="K20" s="4"/>
      <c r="L20" s="4"/>
      <c r="M20" s="4"/>
      <c r="N20" s="4"/>
      <c r="O20" s="4"/>
      <c r="P20" s="4"/>
      <c r="Q20" s="4"/>
      <c r="R20" s="4"/>
      <c r="S20" s="4"/>
      <c r="T20" s="4"/>
      <c r="U20" s="4"/>
      <c r="V20" s="4"/>
      <c r="W20" s="4"/>
      <c r="X20" s="4"/>
      <c r="Y20" s="4"/>
      <c r="Z20" s="4"/>
    </row>
    <row r="21" spans="1:26" ht="15.75" customHeight="1">
      <c r="A21" s="1703"/>
      <c r="B21" s="1517"/>
      <c r="C21" s="1517"/>
      <c r="D21" s="1517"/>
      <c r="E21" s="1517"/>
      <c r="F21" s="1388"/>
      <c r="G21" s="4"/>
      <c r="H21" s="1"/>
      <c r="I21" s="4"/>
      <c r="J21" s="4"/>
      <c r="K21" s="4"/>
      <c r="L21" s="4"/>
      <c r="M21" s="4"/>
      <c r="N21" s="4"/>
      <c r="O21" s="4"/>
      <c r="P21" s="4"/>
      <c r="Q21" s="4"/>
      <c r="R21" s="4"/>
      <c r="S21" s="4"/>
      <c r="T21" s="4"/>
      <c r="U21" s="4"/>
      <c r="V21" s="4"/>
      <c r="W21" s="4"/>
      <c r="X21" s="4"/>
      <c r="Y21" s="4"/>
      <c r="Z21" s="4"/>
    </row>
    <row r="22" spans="1:26" ht="15.75" customHeight="1">
      <c r="A22" s="26"/>
      <c r="B22" s="4"/>
      <c r="C22" s="4"/>
      <c r="D22" s="4"/>
      <c r="E22" s="1388"/>
      <c r="F22" s="1388"/>
      <c r="G22" s="4"/>
      <c r="H22" s="1"/>
      <c r="I22" s="4"/>
      <c r="J22" s="4"/>
      <c r="K22" s="4"/>
      <c r="L22" s="4"/>
      <c r="M22" s="4"/>
      <c r="N22" s="4"/>
      <c r="O22" s="4"/>
      <c r="P22" s="4"/>
      <c r="Q22" s="4"/>
      <c r="R22" s="4"/>
      <c r="S22" s="4"/>
      <c r="T22" s="4"/>
      <c r="U22" s="4"/>
      <c r="V22" s="4"/>
      <c r="W22" s="4"/>
      <c r="X22" s="4"/>
      <c r="Y22" s="4"/>
      <c r="Z22" s="4"/>
    </row>
    <row r="23" spans="1:26" ht="15.75" customHeight="1">
      <c r="A23" s="4"/>
      <c r="B23" s="4"/>
      <c r="C23" s="4"/>
      <c r="D23" s="4"/>
      <c r="E23" s="1388"/>
      <c r="F23" s="1388"/>
      <c r="G23" s="4"/>
      <c r="H23" s="1"/>
      <c r="I23" s="4"/>
      <c r="J23" s="4"/>
      <c r="K23" s="4"/>
      <c r="L23" s="4"/>
      <c r="M23" s="4"/>
      <c r="N23" s="4"/>
      <c r="O23" s="4"/>
      <c r="P23" s="4"/>
      <c r="Q23" s="4"/>
      <c r="R23" s="4"/>
      <c r="S23" s="4"/>
      <c r="T23" s="4"/>
      <c r="U23" s="4"/>
      <c r="V23" s="4"/>
      <c r="W23" s="4"/>
      <c r="X23" s="4"/>
      <c r="Y23" s="4"/>
      <c r="Z23" s="4"/>
    </row>
    <row r="24" spans="1:26" ht="15.75" customHeight="1">
      <c r="A24" s="4"/>
      <c r="B24" s="4"/>
      <c r="C24" s="4"/>
      <c r="D24" s="4"/>
      <c r="E24" s="1388"/>
      <c r="F24" s="1388"/>
      <c r="G24" s="4"/>
      <c r="H24" s="1"/>
      <c r="I24" s="4"/>
      <c r="J24" s="4"/>
      <c r="K24" s="4"/>
      <c r="L24" s="4"/>
      <c r="M24" s="4"/>
      <c r="N24" s="4"/>
      <c r="O24" s="4"/>
      <c r="P24" s="4"/>
      <c r="Q24" s="4"/>
      <c r="R24" s="4"/>
      <c r="S24" s="4"/>
      <c r="T24" s="4"/>
      <c r="U24" s="4"/>
      <c r="V24" s="4"/>
      <c r="W24" s="4"/>
      <c r="X24" s="4"/>
      <c r="Y24" s="4"/>
      <c r="Z24" s="4"/>
    </row>
    <row r="25" spans="1:26" ht="15.75" customHeight="1">
      <c r="A25" s="4"/>
      <c r="B25" s="4"/>
      <c r="C25" s="4"/>
      <c r="D25" s="4"/>
      <c r="E25" s="1388"/>
      <c r="F25" s="1388"/>
      <c r="G25" s="4"/>
      <c r="H25" s="1"/>
      <c r="I25" s="4"/>
      <c r="J25" s="4"/>
      <c r="K25" s="4"/>
      <c r="L25" s="4"/>
      <c r="M25" s="4"/>
      <c r="N25" s="4"/>
      <c r="O25" s="4"/>
      <c r="P25" s="4"/>
      <c r="Q25" s="4"/>
      <c r="R25" s="4"/>
      <c r="S25" s="4"/>
      <c r="T25" s="4"/>
      <c r="U25" s="4"/>
      <c r="V25" s="4"/>
      <c r="W25" s="4"/>
      <c r="X25" s="4"/>
      <c r="Y25" s="4"/>
      <c r="Z25" s="4"/>
    </row>
    <row r="26" spans="1:26" ht="15.75" customHeight="1">
      <c r="A26" s="4"/>
      <c r="B26" s="4"/>
      <c r="C26" s="4"/>
      <c r="D26" s="4"/>
      <c r="E26" s="1388"/>
      <c r="F26" s="1388"/>
      <c r="G26" s="4"/>
      <c r="H26" s="1"/>
      <c r="I26" s="4"/>
      <c r="J26" s="4"/>
      <c r="K26" s="4"/>
      <c r="L26" s="4"/>
      <c r="M26" s="4"/>
      <c r="N26" s="4"/>
      <c r="O26" s="4"/>
      <c r="P26" s="4"/>
      <c r="Q26" s="4"/>
      <c r="R26" s="4"/>
      <c r="S26" s="4"/>
      <c r="T26" s="4"/>
      <c r="U26" s="4"/>
      <c r="V26" s="4"/>
      <c r="W26" s="4"/>
      <c r="X26" s="4"/>
      <c r="Y26" s="4"/>
      <c r="Z26" s="4"/>
    </row>
    <row r="27" spans="1:26" ht="15.75" customHeight="1">
      <c r="A27" s="4"/>
      <c r="B27" s="4"/>
      <c r="C27" s="4"/>
      <c r="D27" s="4"/>
      <c r="E27" s="1388"/>
      <c r="F27" s="1388"/>
      <c r="G27" s="4"/>
      <c r="H27" s="1"/>
      <c r="I27" s="4"/>
      <c r="J27" s="4"/>
      <c r="K27" s="4"/>
      <c r="L27" s="4"/>
      <c r="M27" s="4"/>
      <c r="N27" s="4"/>
      <c r="O27" s="4"/>
      <c r="P27" s="4"/>
      <c r="Q27" s="4"/>
      <c r="R27" s="4"/>
      <c r="S27" s="4"/>
      <c r="T27" s="4"/>
      <c r="U27" s="4"/>
      <c r="V27" s="4"/>
      <c r="W27" s="4"/>
      <c r="X27" s="4"/>
      <c r="Y27" s="4"/>
      <c r="Z27" s="4"/>
    </row>
    <row r="28" spans="1:26" ht="15.75" customHeight="1">
      <c r="A28" s="4"/>
      <c r="B28" s="4"/>
      <c r="C28" s="4"/>
      <c r="D28" s="4"/>
      <c r="E28" s="1388"/>
      <c r="F28" s="1388"/>
      <c r="G28" s="4"/>
      <c r="H28" s="1"/>
      <c r="I28" s="4"/>
      <c r="J28" s="4"/>
      <c r="K28" s="4"/>
      <c r="L28" s="4"/>
      <c r="M28" s="4"/>
      <c r="N28" s="4"/>
      <c r="O28" s="4"/>
      <c r="P28" s="4"/>
      <c r="Q28" s="4"/>
      <c r="R28" s="4"/>
      <c r="S28" s="4"/>
      <c r="T28" s="4"/>
      <c r="U28" s="4"/>
      <c r="V28" s="4"/>
      <c r="W28" s="4"/>
      <c r="X28" s="4"/>
      <c r="Y28" s="4"/>
      <c r="Z28" s="4"/>
    </row>
    <row r="29" spans="1:26" ht="15.75" customHeight="1">
      <c r="A29" s="4"/>
      <c r="B29" s="4"/>
      <c r="C29" s="4"/>
      <c r="D29" s="4"/>
      <c r="E29" s="1388"/>
      <c r="F29" s="1388"/>
      <c r="G29" s="4"/>
      <c r="H29" s="1"/>
      <c r="I29" s="4"/>
      <c r="J29" s="4"/>
      <c r="K29" s="4"/>
      <c r="L29" s="4"/>
      <c r="M29" s="4"/>
      <c r="N29" s="4"/>
      <c r="O29" s="4"/>
      <c r="P29" s="4"/>
      <c r="Q29" s="4"/>
      <c r="R29" s="4"/>
      <c r="S29" s="4"/>
      <c r="T29" s="4"/>
      <c r="U29" s="4"/>
      <c r="V29" s="4"/>
      <c r="W29" s="4"/>
      <c r="X29" s="4"/>
      <c r="Y29" s="4"/>
      <c r="Z29" s="4"/>
    </row>
    <row r="30" spans="1:26" ht="15.75" customHeight="1">
      <c r="A30" s="4"/>
      <c r="B30" s="4"/>
      <c r="C30" s="4"/>
      <c r="D30" s="4"/>
      <c r="E30" s="1388"/>
      <c r="F30" s="1388"/>
      <c r="G30" s="4"/>
      <c r="H30" s="1"/>
      <c r="I30" s="4"/>
      <c r="J30" s="4"/>
      <c r="K30" s="4"/>
      <c r="L30" s="4"/>
      <c r="M30" s="4"/>
      <c r="N30" s="4"/>
      <c r="O30" s="4"/>
      <c r="P30" s="4"/>
      <c r="Q30" s="4"/>
      <c r="R30" s="4"/>
      <c r="S30" s="4"/>
      <c r="T30" s="4"/>
      <c r="U30" s="4"/>
      <c r="V30" s="4"/>
      <c r="W30" s="4"/>
      <c r="X30" s="4"/>
      <c r="Y30" s="4"/>
      <c r="Z30" s="4"/>
    </row>
    <row r="31" spans="1:26" ht="15.75" customHeight="1">
      <c r="A31" s="4"/>
      <c r="B31" s="4"/>
      <c r="C31" s="4"/>
      <c r="D31" s="4"/>
      <c r="E31" s="1388"/>
      <c r="F31" s="1388"/>
      <c r="G31" s="4"/>
      <c r="H31" s="1"/>
      <c r="I31" s="4"/>
      <c r="J31" s="4"/>
      <c r="K31" s="4"/>
      <c r="L31" s="4"/>
      <c r="M31" s="4"/>
      <c r="N31" s="4"/>
      <c r="O31" s="4"/>
      <c r="P31" s="4"/>
      <c r="Q31" s="4"/>
      <c r="R31" s="4"/>
      <c r="S31" s="4"/>
      <c r="T31" s="4"/>
      <c r="U31" s="4"/>
      <c r="V31" s="4"/>
      <c r="W31" s="4"/>
      <c r="X31" s="4"/>
      <c r="Y31" s="4"/>
      <c r="Z31" s="4"/>
    </row>
    <row r="32" spans="1:26" ht="15.75" customHeight="1">
      <c r="A32" s="4"/>
      <c r="B32" s="4"/>
      <c r="C32" s="4"/>
      <c r="D32" s="4"/>
      <c r="E32" s="1388"/>
      <c r="F32" s="1388"/>
      <c r="G32" s="4"/>
      <c r="H32" s="1"/>
      <c r="I32" s="4"/>
      <c r="J32" s="4"/>
      <c r="K32" s="4"/>
      <c r="L32" s="4"/>
      <c r="M32" s="4"/>
      <c r="N32" s="4"/>
      <c r="O32" s="4"/>
      <c r="P32" s="4"/>
      <c r="Q32" s="4"/>
      <c r="R32" s="4"/>
      <c r="S32" s="4"/>
      <c r="T32" s="4"/>
      <c r="U32" s="4"/>
      <c r="V32" s="4"/>
      <c r="W32" s="4"/>
      <c r="X32" s="4"/>
      <c r="Y32" s="4"/>
      <c r="Z32" s="4"/>
    </row>
    <row r="33" spans="1:26" ht="15.75" customHeight="1">
      <c r="A33" s="4"/>
      <c r="B33" s="4"/>
      <c r="C33" s="4"/>
      <c r="D33" s="4"/>
      <c r="E33" s="1388"/>
      <c r="F33" s="1388"/>
      <c r="G33" s="4"/>
      <c r="H33" s="1"/>
      <c r="I33" s="4"/>
      <c r="J33" s="4"/>
      <c r="K33" s="4"/>
      <c r="L33" s="4"/>
      <c r="M33" s="4"/>
      <c r="N33" s="4"/>
      <c r="O33" s="4"/>
      <c r="P33" s="4"/>
      <c r="Q33" s="4"/>
      <c r="R33" s="4"/>
      <c r="S33" s="4"/>
      <c r="T33" s="4"/>
      <c r="U33" s="4"/>
      <c r="V33" s="4"/>
      <c r="W33" s="4"/>
      <c r="X33" s="4"/>
      <c r="Y33" s="4"/>
      <c r="Z33" s="4"/>
    </row>
    <row r="34" spans="1:26" ht="15.75" customHeight="1">
      <c r="A34" s="4"/>
      <c r="B34" s="4"/>
      <c r="C34" s="4"/>
      <c r="D34" s="4"/>
      <c r="E34" s="1388"/>
      <c r="F34" s="1388"/>
      <c r="G34" s="4"/>
      <c r="H34" s="1"/>
      <c r="I34" s="4"/>
      <c r="J34" s="4"/>
      <c r="K34" s="4"/>
      <c r="L34" s="4"/>
      <c r="M34" s="4"/>
      <c r="N34" s="4"/>
      <c r="O34" s="4"/>
      <c r="P34" s="4"/>
      <c r="Q34" s="4"/>
      <c r="R34" s="4"/>
      <c r="S34" s="4"/>
      <c r="T34" s="4"/>
      <c r="U34" s="4"/>
      <c r="V34" s="4"/>
      <c r="W34" s="4"/>
      <c r="X34" s="4"/>
      <c r="Y34" s="4"/>
      <c r="Z34" s="4"/>
    </row>
    <row r="35" spans="1:26" ht="15.75" customHeight="1">
      <c r="A35" s="4"/>
      <c r="B35" s="4"/>
      <c r="C35" s="4"/>
      <c r="D35" s="4"/>
      <c r="E35" s="1388"/>
      <c r="F35" s="1388"/>
      <c r="G35" s="4"/>
      <c r="H35" s="1"/>
      <c r="I35" s="4"/>
      <c r="J35" s="4"/>
      <c r="K35" s="4"/>
      <c r="L35" s="4"/>
      <c r="M35" s="4"/>
      <c r="N35" s="4"/>
      <c r="O35" s="4"/>
      <c r="P35" s="4"/>
      <c r="Q35" s="4"/>
      <c r="R35" s="4"/>
      <c r="S35" s="4"/>
      <c r="T35" s="4"/>
      <c r="U35" s="4"/>
      <c r="V35" s="4"/>
      <c r="W35" s="4"/>
      <c r="X35" s="4"/>
      <c r="Y35" s="4"/>
      <c r="Z35" s="4"/>
    </row>
    <row r="36" spans="1:26" ht="15.75" customHeight="1">
      <c r="A36" s="4"/>
      <c r="B36" s="4"/>
      <c r="C36" s="4"/>
      <c r="D36" s="4"/>
      <c r="E36" s="1388"/>
      <c r="F36" s="1388"/>
      <c r="G36" s="4"/>
      <c r="H36" s="1"/>
      <c r="I36" s="4"/>
      <c r="J36" s="4"/>
      <c r="K36" s="4"/>
      <c r="L36" s="4"/>
      <c r="M36" s="4"/>
      <c r="N36" s="4"/>
      <c r="O36" s="4"/>
      <c r="P36" s="4"/>
      <c r="Q36" s="4"/>
      <c r="R36" s="4"/>
      <c r="S36" s="4"/>
      <c r="T36" s="4"/>
      <c r="U36" s="4"/>
      <c r="V36" s="4"/>
      <c r="W36" s="4"/>
      <c r="X36" s="4"/>
      <c r="Y36" s="4"/>
      <c r="Z36" s="4"/>
    </row>
    <row r="37" spans="1:26" ht="15.75" customHeight="1">
      <c r="A37" s="4"/>
      <c r="B37" s="4"/>
      <c r="C37" s="4"/>
      <c r="D37" s="4"/>
      <c r="E37" s="1388"/>
      <c r="F37" s="1388"/>
      <c r="G37" s="4"/>
      <c r="H37" s="1"/>
      <c r="I37" s="4"/>
      <c r="J37" s="4"/>
      <c r="K37" s="4"/>
      <c r="L37" s="4"/>
      <c r="M37" s="4"/>
      <c r="N37" s="4"/>
      <c r="O37" s="4"/>
      <c r="P37" s="4"/>
      <c r="Q37" s="4"/>
      <c r="R37" s="4"/>
      <c r="S37" s="4"/>
      <c r="T37" s="4"/>
      <c r="U37" s="4"/>
      <c r="V37" s="4"/>
      <c r="W37" s="4"/>
      <c r="X37" s="4"/>
      <c r="Y37" s="4"/>
      <c r="Z37" s="4"/>
    </row>
    <row r="38" spans="1:26" ht="15.75" customHeight="1">
      <c r="A38" s="4"/>
      <c r="B38" s="4"/>
      <c r="C38" s="4"/>
      <c r="D38" s="4"/>
      <c r="E38" s="1388"/>
      <c r="F38" s="1388"/>
      <c r="G38" s="4"/>
      <c r="H38" s="1"/>
      <c r="I38" s="4"/>
      <c r="J38" s="4"/>
      <c r="K38" s="4"/>
      <c r="L38" s="4"/>
      <c r="M38" s="4"/>
      <c r="N38" s="4"/>
      <c r="O38" s="4"/>
      <c r="P38" s="4"/>
      <c r="Q38" s="4"/>
      <c r="R38" s="4"/>
      <c r="S38" s="4"/>
      <c r="T38" s="4"/>
      <c r="U38" s="4"/>
      <c r="V38" s="4"/>
      <c r="W38" s="4"/>
      <c r="X38" s="4"/>
      <c r="Y38" s="4"/>
      <c r="Z38" s="4"/>
    </row>
    <row r="39" spans="1:26" ht="15.75" customHeight="1">
      <c r="A39" s="4"/>
      <c r="B39" s="4"/>
      <c r="C39" s="4"/>
      <c r="D39" s="4"/>
      <c r="E39" s="1388"/>
      <c r="F39" s="1388"/>
      <c r="G39" s="4"/>
      <c r="H39" s="1"/>
      <c r="I39" s="4"/>
      <c r="J39" s="4"/>
      <c r="K39" s="4"/>
      <c r="L39" s="4"/>
      <c r="M39" s="4"/>
      <c r="N39" s="4"/>
      <c r="O39" s="4"/>
      <c r="P39" s="4"/>
      <c r="Q39" s="4"/>
      <c r="R39" s="4"/>
      <c r="S39" s="4"/>
      <c r="T39" s="4"/>
      <c r="U39" s="4"/>
      <c r="V39" s="4"/>
      <c r="W39" s="4"/>
      <c r="X39" s="4"/>
      <c r="Y39" s="4"/>
      <c r="Z39" s="4"/>
    </row>
    <row r="40" spans="1:26" ht="15.75" customHeight="1">
      <c r="A40" s="4"/>
      <c r="B40" s="4"/>
      <c r="C40" s="4"/>
      <c r="D40" s="4"/>
      <c r="E40" s="1388"/>
      <c r="F40" s="1388"/>
      <c r="G40" s="4"/>
      <c r="H40" s="1"/>
      <c r="I40" s="4"/>
      <c r="J40" s="4"/>
      <c r="K40" s="4"/>
      <c r="L40" s="4"/>
      <c r="M40" s="4"/>
      <c r="N40" s="4"/>
      <c r="O40" s="4"/>
      <c r="P40" s="4"/>
      <c r="Q40" s="4"/>
      <c r="R40" s="4"/>
      <c r="S40" s="4"/>
      <c r="T40" s="4"/>
      <c r="U40" s="4"/>
      <c r="V40" s="4"/>
      <c r="W40" s="4"/>
      <c r="X40" s="4"/>
      <c r="Y40" s="4"/>
      <c r="Z40" s="4"/>
    </row>
    <row r="41" spans="1:26" ht="15.75" customHeight="1">
      <c r="A41" s="4"/>
      <c r="B41" s="4"/>
      <c r="C41" s="4"/>
      <c r="D41" s="4"/>
      <c r="E41" s="1388"/>
      <c r="F41" s="1388"/>
      <c r="G41" s="4"/>
      <c r="H41" s="1"/>
      <c r="I41" s="4"/>
      <c r="J41" s="4"/>
      <c r="K41" s="4"/>
      <c r="L41" s="4"/>
      <c r="M41" s="4"/>
      <c r="N41" s="4"/>
      <c r="O41" s="4"/>
      <c r="P41" s="4"/>
      <c r="Q41" s="4"/>
      <c r="R41" s="4"/>
      <c r="S41" s="4"/>
      <c r="T41" s="4"/>
      <c r="U41" s="4"/>
      <c r="V41" s="4"/>
      <c r="W41" s="4"/>
      <c r="X41" s="4"/>
      <c r="Y41" s="4"/>
      <c r="Z41" s="4"/>
    </row>
    <row r="42" spans="1:26" ht="15.75" customHeight="1">
      <c r="A42" s="4"/>
      <c r="B42" s="4"/>
      <c r="C42" s="4"/>
      <c r="D42" s="4"/>
      <c r="E42" s="1388"/>
      <c r="F42" s="1388"/>
      <c r="G42" s="4"/>
      <c r="H42" s="1"/>
      <c r="I42" s="4"/>
      <c r="J42" s="4"/>
      <c r="K42" s="4"/>
      <c r="L42" s="4"/>
      <c r="M42" s="4"/>
      <c r="N42" s="4"/>
      <c r="O42" s="4"/>
      <c r="P42" s="4"/>
      <c r="Q42" s="4"/>
      <c r="R42" s="4"/>
      <c r="S42" s="4"/>
      <c r="T42" s="4"/>
      <c r="U42" s="4"/>
      <c r="V42" s="4"/>
      <c r="W42" s="4"/>
      <c r="X42" s="4"/>
      <c r="Y42" s="4"/>
      <c r="Z42" s="4"/>
    </row>
    <row r="43" spans="1:26" ht="15.75" customHeight="1">
      <c r="A43" s="4"/>
      <c r="B43" s="4"/>
      <c r="C43" s="4"/>
      <c r="D43" s="4"/>
      <c r="E43" s="1388"/>
      <c r="F43" s="1388"/>
      <c r="G43" s="4"/>
      <c r="H43" s="1"/>
      <c r="I43" s="4"/>
      <c r="J43" s="4"/>
      <c r="K43" s="4"/>
      <c r="L43" s="4"/>
      <c r="M43" s="4"/>
      <c r="N43" s="4"/>
      <c r="O43" s="4"/>
      <c r="P43" s="4"/>
      <c r="Q43" s="4"/>
      <c r="R43" s="4"/>
      <c r="S43" s="4"/>
      <c r="T43" s="4"/>
      <c r="U43" s="4"/>
      <c r="V43" s="4"/>
      <c r="W43" s="4"/>
      <c r="X43" s="4"/>
      <c r="Y43" s="4"/>
      <c r="Z43" s="4"/>
    </row>
    <row r="44" spans="1:26" ht="15.75" customHeight="1">
      <c r="A44" s="4"/>
      <c r="B44" s="4"/>
      <c r="C44" s="4"/>
      <c r="D44" s="4"/>
      <c r="E44" s="1388"/>
      <c r="F44" s="1388"/>
      <c r="G44" s="4"/>
      <c r="H44" s="1"/>
      <c r="I44" s="4"/>
      <c r="J44" s="4"/>
      <c r="K44" s="4"/>
      <c r="L44" s="4"/>
      <c r="M44" s="4"/>
      <c r="N44" s="4"/>
      <c r="O44" s="4"/>
      <c r="P44" s="4"/>
      <c r="Q44" s="4"/>
      <c r="R44" s="4"/>
      <c r="S44" s="4"/>
      <c r="T44" s="4"/>
      <c r="U44" s="4"/>
      <c r="V44" s="4"/>
      <c r="W44" s="4"/>
      <c r="X44" s="4"/>
      <c r="Y44" s="4"/>
      <c r="Z44" s="4"/>
    </row>
    <row r="45" spans="1:26" ht="15.75" customHeight="1">
      <c r="A45" s="4"/>
      <c r="B45" s="4"/>
      <c r="C45" s="4"/>
      <c r="D45" s="4"/>
      <c r="E45" s="1388"/>
      <c r="F45" s="1388"/>
      <c r="G45" s="4"/>
      <c r="H45" s="1"/>
      <c r="I45" s="4"/>
      <c r="J45" s="4"/>
      <c r="K45" s="4"/>
      <c r="L45" s="4"/>
      <c r="M45" s="4"/>
      <c r="N45" s="4"/>
      <c r="O45" s="4"/>
      <c r="P45" s="4"/>
      <c r="Q45" s="4"/>
      <c r="R45" s="4"/>
      <c r="S45" s="4"/>
      <c r="T45" s="4"/>
      <c r="U45" s="4"/>
      <c r="V45" s="4"/>
      <c r="W45" s="4"/>
      <c r="X45" s="4"/>
      <c r="Y45" s="4"/>
      <c r="Z45" s="4"/>
    </row>
    <row r="46" spans="1:26" ht="15.75" customHeight="1">
      <c r="A46" s="4"/>
      <c r="B46" s="4"/>
      <c r="C46" s="4"/>
      <c r="D46" s="4"/>
      <c r="E46" s="1388"/>
      <c r="F46" s="1388"/>
      <c r="G46" s="4"/>
      <c r="H46" s="1"/>
      <c r="I46" s="4"/>
      <c r="J46" s="4"/>
      <c r="K46" s="4"/>
      <c r="L46" s="4"/>
      <c r="M46" s="4"/>
      <c r="N46" s="4"/>
      <c r="O46" s="4"/>
      <c r="P46" s="4"/>
      <c r="Q46" s="4"/>
      <c r="R46" s="4"/>
      <c r="S46" s="4"/>
      <c r="T46" s="4"/>
      <c r="U46" s="4"/>
      <c r="V46" s="4"/>
      <c r="W46" s="4"/>
      <c r="X46" s="4"/>
      <c r="Y46" s="4"/>
      <c r="Z46" s="4"/>
    </row>
    <row r="47" spans="1:26" ht="15.75" customHeight="1">
      <c r="A47" s="4"/>
      <c r="B47" s="4"/>
      <c r="C47" s="4"/>
      <c r="D47" s="4"/>
      <c r="E47" s="1388"/>
      <c r="F47" s="1388"/>
      <c r="G47" s="4"/>
      <c r="H47" s="1"/>
      <c r="I47" s="4"/>
      <c r="J47" s="4"/>
      <c r="K47" s="4"/>
      <c r="L47" s="4"/>
      <c r="M47" s="4"/>
      <c r="N47" s="4"/>
      <c r="O47" s="4"/>
      <c r="P47" s="4"/>
      <c r="Q47" s="4"/>
      <c r="R47" s="4"/>
      <c r="S47" s="4"/>
      <c r="T47" s="4"/>
      <c r="U47" s="4"/>
      <c r="V47" s="4"/>
      <c r="W47" s="4"/>
      <c r="X47" s="4"/>
      <c r="Y47" s="4"/>
      <c r="Z47" s="4"/>
    </row>
    <row r="48" spans="1:26" ht="15.75" customHeight="1">
      <c r="A48" s="4"/>
      <c r="B48" s="4"/>
      <c r="C48" s="4"/>
      <c r="D48" s="4"/>
      <c r="E48" s="1388"/>
      <c r="F48" s="1388"/>
      <c r="G48" s="4"/>
      <c r="H48" s="1"/>
      <c r="I48" s="4"/>
      <c r="J48" s="4"/>
      <c r="K48" s="4"/>
      <c r="L48" s="4"/>
      <c r="M48" s="4"/>
      <c r="N48" s="4"/>
      <c r="O48" s="4"/>
      <c r="P48" s="4"/>
      <c r="Q48" s="4"/>
      <c r="R48" s="4"/>
      <c r="S48" s="4"/>
      <c r="T48" s="4"/>
      <c r="U48" s="4"/>
      <c r="V48" s="4"/>
      <c r="W48" s="4"/>
      <c r="X48" s="4"/>
      <c r="Y48" s="4"/>
      <c r="Z48" s="4"/>
    </row>
    <row r="49" spans="1:26" ht="15.75" customHeight="1">
      <c r="A49" s="4"/>
      <c r="B49" s="4"/>
      <c r="C49" s="4"/>
      <c r="D49" s="4"/>
      <c r="E49" s="1388"/>
      <c r="F49" s="1388"/>
      <c r="G49" s="4"/>
      <c r="H49" s="1"/>
      <c r="I49" s="4"/>
      <c r="J49" s="4"/>
      <c r="K49" s="4"/>
      <c r="L49" s="4"/>
      <c r="M49" s="4"/>
      <c r="N49" s="4"/>
      <c r="O49" s="4"/>
      <c r="P49" s="4"/>
      <c r="Q49" s="4"/>
      <c r="R49" s="4"/>
      <c r="S49" s="4"/>
      <c r="T49" s="4"/>
      <c r="U49" s="4"/>
      <c r="V49" s="4"/>
      <c r="W49" s="4"/>
      <c r="X49" s="4"/>
      <c r="Y49" s="4"/>
      <c r="Z49" s="4"/>
    </row>
    <row r="50" spans="1:26" ht="15.75" customHeight="1">
      <c r="A50" s="4"/>
      <c r="B50" s="4"/>
      <c r="C50" s="4"/>
      <c r="D50" s="4"/>
      <c r="E50" s="1388"/>
      <c r="F50" s="1388"/>
      <c r="G50" s="4"/>
      <c r="H50" s="1"/>
      <c r="I50" s="4"/>
      <c r="J50" s="4"/>
      <c r="K50" s="4"/>
      <c r="L50" s="4"/>
      <c r="M50" s="4"/>
      <c r="N50" s="4"/>
      <c r="O50" s="4"/>
      <c r="P50" s="4"/>
      <c r="Q50" s="4"/>
      <c r="R50" s="4"/>
      <c r="S50" s="4"/>
      <c r="T50" s="4"/>
      <c r="U50" s="4"/>
      <c r="V50" s="4"/>
      <c r="W50" s="4"/>
      <c r="X50" s="4"/>
      <c r="Y50" s="4"/>
      <c r="Z50" s="4"/>
    </row>
    <row r="51" spans="1:26" ht="15.75" customHeight="1">
      <c r="A51" s="4"/>
      <c r="B51" s="4"/>
      <c r="C51" s="4"/>
      <c r="D51" s="4"/>
      <c r="E51" s="1388"/>
      <c r="F51" s="1388"/>
      <c r="G51" s="4"/>
      <c r="H51" s="1"/>
      <c r="I51" s="4"/>
      <c r="J51" s="4"/>
      <c r="K51" s="4"/>
      <c r="L51" s="4"/>
      <c r="M51" s="4"/>
      <c r="N51" s="4"/>
      <c r="O51" s="4"/>
      <c r="P51" s="4"/>
      <c r="Q51" s="4"/>
      <c r="R51" s="4"/>
      <c r="S51" s="4"/>
      <c r="T51" s="4"/>
      <c r="U51" s="4"/>
      <c r="V51" s="4"/>
      <c r="W51" s="4"/>
      <c r="X51" s="4"/>
      <c r="Y51" s="4"/>
      <c r="Z51" s="4"/>
    </row>
    <row r="52" spans="1:26" ht="15.75" customHeight="1">
      <c r="A52" s="4"/>
      <c r="B52" s="4"/>
      <c r="C52" s="4"/>
      <c r="D52" s="4"/>
      <c r="E52" s="1388"/>
      <c r="F52" s="1388"/>
      <c r="G52" s="4"/>
      <c r="H52" s="1"/>
      <c r="I52" s="4"/>
      <c r="J52" s="4"/>
      <c r="K52" s="4"/>
      <c r="L52" s="4"/>
      <c r="M52" s="4"/>
      <c r="N52" s="4"/>
      <c r="O52" s="4"/>
      <c r="P52" s="4"/>
      <c r="Q52" s="4"/>
      <c r="R52" s="4"/>
      <c r="S52" s="4"/>
      <c r="T52" s="4"/>
      <c r="U52" s="4"/>
      <c r="V52" s="4"/>
      <c r="W52" s="4"/>
      <c r="X52" s="4"/>
      <c r="Y52" s="4"/>
      <c r="Z52" s="4"/>
    </row>
    <row r="53" spans="1:26" ht="15.75" customHeight="1">
      <c r="A53" s="4"/>
      <c r="B53" s="4"/>
      <c r="C53" s="4"/>
      <c r="D53" s="4"/>
      <c r="E53" s="1388"/>
      <c r="F53" s="1388"/>
      <c r="G53" s="4"/>
      <c r="H53" s="1"/>
      <c r="I53" s="4"/>
      <c r="J53" s="4"/>
      <c r="K53" s="4"/>
      <c r="L53" s="4"/>
      <c r="M53" s="4"/>
      <c r="N53" s="4"/>
      <c r="O53" s="4"/>
      <c r="P53" s="4"/>
      <c r="Q53" s="4"/>
      <c r="R53" s="4"/>
      <c r="S53" s="4"/>
      <c r="T53" s="4"/>
      <c r="U53" s="4"/>
      <c r="V53" s="4"/>
      <c r="W53" s="4"/>
      <c r="X53" s="4"/>
      <c r="Y53" s="4"/>
      <c r="Z53" s="4"/>
    </row>
    <row r="54" spans="1:26" ht="15.75" customHeight="1">
      <c r="A54" s="4"/>
      <c r="B54" s="4"/>
      <c r="C54" s="4"/>
      <c r="D54" s="4"/>
      <c r="E54" s="1388"/>
      <c r="F54" s="1388"/>
      <c r="G54" s="4"/>
      <c r="H54" s="1"/>
      <c r="I54" s="4"/>
      <c r="J54" s="4"/>
      <c r="K54" s="4"/>
      <c r="L54" s="4"/>
      <c r="M54" s="4"/>
      <c r="N54" s="4"/>
      <c r="O54" s="4"/>
      <c r="P54" s="4"/>
      <c r="Q54" s="4"/>
      <c r="R54" s="4"/>
      <c r="S54" s="4"/>
      <c r="T54" s="4"/>
      <c r="U54" s="4"/>
      <c r="V54" s="4"/>
      <c r="W54" s="4"/>
      <c r="X54" s="4"/>
      <c r="Y54" s="4"/>
      <c r="Z54" s="4"/>
    </row>
    <row r="55" spans="1:26" ht="15.75" customHeight="1">
      <c r="A55" s="4"/>
      <c r="B55" s="4"/>
      <c r="C55" s="4"/>
      <c r="D55" s="4"/>
      <c r="E55" s="1388"/>
      <c r="F55" s="1388"/>
      <c r="G55" s="4"/>
      <c r="H55" s="1"/>
      <c r="I55" s="4"/>
      <c r="J55" s="4"/>
      <c r="K55" s="4"/>
      <c r="L55" s="4"/>
      <c r="M55" s="4"/>
      <c r="N55" s="4"/>
      <c r="O55" s="4"/>
      <c r="P55" s="4"/>
      <c r="Q55" s="4"/>
      <c r="R55" s="4"/>
      <c r="S55" s="4"/>
      <c r="T55" s="4"/>
      <c r="U55" s="4"/>
      <c r="V55" s="4"/>
      <c r="W55" s="4"/>
      <c r="X55" s="4"/>
      <c r="Y55" s="4"/>
      <c r="Z55" s="4"/>
    </row>
    <row r="56" spans="1:26" ht="15.75" customHeight="1">
      <c r="A56" s="4"/>
      <c r="B56" s="4"/>
      <c r="C56" s="4"/>
      <c r="D56" s="4"/>
      <c r="E56" s="1388"/>
      <c r="F56" s="1388"/>
      <c r="G56" s="4"/>
      <c r="H56" s="1"/>
      <c r="I56" s="4"/>
      <c r="J56" s="4"/>
      <c r="K56" s="4"/>
      <c r="L56" s="4"/>
      <c r="M56" s="4"/>
      <c r="N56" s="4"/>
      <c r="O56" s="4"/>
      <c r="P56" s="4"/>
      <c r="Q56" s="4"/>
      <c r="R56" s="4"/>
      <c r="S56" s="4"/>
      <c r="T56" s="4"/>
      <c r="U56" s="4"/>
      <c r="V56" s="4"/>
      <c r="W56" s="4"/>
      <c r="X56" s="4"/>
      <c r="Y56" s="4"/>
      <c r="Z56" s="4"/>
    </row>
    <row r="57" spans="1:26" ht="15.75" customHeight="1">
      <c r="A57" s="4"/>
      <c r="B57" s="4"/>
      <c r="C57" s="4"/>
      <c r="D57" s="4"/>
      <c r="E57" s="1388"/>
      <c r="F57" s="1388"/>
      <c r="G57" s="4"/>
      <c r="H57" s="1"/>
      <c r="I57" s="4"/>
      <c r="J57" s="4"/>
      <c r="K57" s="4"/>
      <c r="L57" s="4"/>
      <c r="M57" s="4"/>
      <c r="N57" s="4"/>
      <c r="O57" s="4"/>
      <c r="P57" s="4"/>
      <c r="Q57" s="4"/>
      <c r="R57" s="4"/>
      <c r="S57" s="4"/>
      <c r="T57" s="4"/>
      <c r="U57" s="4"/>
      <c r="V57" s="4"/>
      <c r="W57" s="4"/>
      <c r="X57" s="4"/>
      <c r="Y57" s="4"/>
      <c r="Z57" s="4"/>
    </row>
    <row r="58" spans="1:26" ht="15.75" customHeight="1">
      <c r="A58" s="4"/>
      <c r="B58" s="4"/>
      <c r="C58" s="4"/>
      <c r="D58" s="4"/>
      <c r="E58" s="1388"/>
      <c r="F58" s="1388"/>
      <c r="G58" s="4"/>
      <c r="H58" s="1"/>
      <c r="I58" s="4"/>
      <c r="J58" s="4"/>
      <c r="K58" s="4"/>
      <c r="L58" s="4"/>
      <c r="M58" s="4"/>
      <c r="N58" s="4"/>
      <c r="O58" s="4"/>
      <c r="P58" s="4"/>
      <c r="Q58" s="4"/>
      <c r="R58" s="4"/>
      <c r="S58" s="4"/>
      <c r="T58" s="4"/>
      <c r="U58" s="4"/>
      <c r="V58" s="4"/>
      <c r="W58" s="4"/>
      <c r="X58" s="4"/>
      <c r="Y58" s="4"/>
      <c r="Z58" s="4"/>
    </row>
    <row r="59" spans="1:26" ht="15.75" customHeight="1">
      <c r="A59" s="4"/>
      <c r="B59" s="4"/>
      <c r="C59" s="4"/>
      <c r="D59" s="4"/>
      <c r="E59" s="1388"/>
      <c r="F59" s="1388"/>
      <c r="G59" s="4"/>
      <c r="H59" s="1"/>
      <c r="I59" s="4"/>
      <c r="J59" s="4"/>
      <c r="K59" s="4"/>
      <c r="L59" s="4"/>
      <c r="M59" s="4"/>
      <c r="N59" s="4"/>
      <c r="O59" s="4"/>
      <c r="P59" s="4"/>
      <c r="Q59" s="4"/>
      <c r="R59" s="4"/>
      <c r="S59" s="4"/>
      <c r="T59" s="4"/>
      <c r="U59" s="4"/>
      <c r="V59" s="4"/>
      <c r="W59" s="4"/>
      <c r="X59" s="4"/>
      <c r="Y59" s="4"/>
      <c r="Z59" s="4"/>
    </row>
    <row r="60" spans="1:26" ht="15.75" customHeight="1">
      <c r="A60" s="4"/>
      <c r="B60" s="4"/>
      <c r="C60" s="4"/>
      <c r="D60" s="4"/>
      <c r="E60" s="1388"/>
      <c r="F60" s="1388"/>
      <c r="G60" s="4"/>
      <c r="H60" s="1"/>
      <c r="I60" s="4"/>
      <c r="J60" s="4"/>
      <c r="K60" s="4"/>
      <c r="L60" s="4"/>
      <c r="M60" s="4"/>
      <c r="N60" s="4"/>
      <c r="O60" s="4"/>
      <c r="P60" s="4"/>
      <c r="Q60" s="4"/>
      <c r="R60" s="4"/>
      <c r="S60" s="4"/>
      <c r="T60" s="4"/>
      <c r="U60" s="4"/>
      <c r="V60" s="4"/>
      <c r="W60" s="4"/>
      <c r="X60" s="4"/>
      <c r="Y60" s="4"/>
      <c r="Z60" s="4"/>
    </row>
    <row r="61" spans="1:26" ht="15.75" customHeight="1">
      <c r="A61" s="4"/>
      <c r="B61" s="4"/>
      <c r="C61" s="4"/>
      <c r="D61" s="4"/>
      <c r="E61" s="1388"/>
      <c r="F61" s="1388"/>
      <c r="G61" s="4"/>
      <c r="H61" s="1"/>
      <c r="I61" s="4"/>
      <c r="J61" s="4"/>
      <c r="K61" s="4"/>
      <c r="L61" s="4"/>
      <c r="M61" s="4"/>
      <c r="N61" s="4"/>
      <c r="O61" s="4"/>
      <c r="P61" s="4"/>
      <c r="Q61" s="4"/>
      <c r="R61" s="4"/>
      <c r="S61" s="4"/>
      <c r="T61" s="4"/>
      <c r="U61" s="4"/>
      <c r="V61" s="4"/>
      <c r="W61" s="4"/>
      <c r="X61" s="4"/>
      <c r="Y61" s="4"/>
      <c r="Z61" s="4"/>
    </row>
    <row r="62" spans="1:26" ht="15.75" customHeight="1">
      <c r="A62" s="4"/>
      <c r="B62" s="4"/>
      <c r="C62" s="4"/>
      <c r="D62" s="4"/>
      <c r="E62" s="1388"/>
      <c r="F62" s="1388"/>
      <c r="G62" s="4"/>
      <c r="H62" s="1"/>
      <c r="I62" s="4"/>
      <c r="J62" s="4"/>
      <c r="K62" s="4"/>
      <c r="L62" s="4"/>
      <c r="M62" s="4"/>
      <c r="N62" s="4"/>
      <c r="O62" s="4"/>
      <c r="P62" s="4"/>
      <c r="Q62" s="4"/>
      <c r="R62" s="4"/>
      <c r="S62" s="4"/>
      <c r="T62" s="4"/>
      <c r="U62" s="4"/>
      <c r="V62" s="4"/>
      <c r="W62" s="4"/>
      <c r="X62" s="4"/>
      <c r="Y62" s="4"/>
      <c r="Z62" s="4"/>
    </row>
    <row r="63" spans="1:26" ht="15.75" customHeight="1">
      <c r="A63" s="4"/>
      <c r="B63" s="4"/>
      <c r="C63" s="4"/>
      <c r="D63" s="4"/>
      <c r="E63" s="1388"/>
      <c r="F63" s="1388"/>
      <c r="G63" s="4"/>
      <c r="H63" s="1"/>
      <c r="I63" s="4"/>
      <c r="J63" s="4"/>
      <c r="K63" s="4"/>
      <c r="L63" s="4"/>
      <c r="M63" s="4"/>
      <c r="N63" s="4"/>
      <c r="O63" s="4"/>
      <c r="P63" s="4"/>
      <c r="Q63" s="4"/>
      <c r="R63" s="4"/>
      <c r="S63" s="4"/>
      <c r="T63" s="4"/>
      <c r="U63" s="4"/>
      <c r="V63" s="4"/>
      <c r="W63" s="4"/>
      <c r="X63" s="4"/>
      <c r="Y63" s="4"/>
      <c r="Z63" s="4"/>
    </row>
    <row r="64" spans="1:26" ht="15.75" customHeight="1">
      <c r="A64" s="4"/>
      <c r="B64" s="4"/>
      <c r="C64" s="4"/>
      <c r="D64" s="4"/>
      <c r="E64" s="1388"/>
      <c r="F64" s="1388"/>
      <c r="G64" s="4"/>
      <c r="H64" s="1"/>
      <c r="I64" s="4"/>
      <c r="J64" s="4"/>
      <c r="K64" s="4"/>
      <c r="L64" s="4"/>
      <c r="M64" s="4"/>
      <c r="N64" s="4"/>
      <c r="O64" s="4"/>
      <c r="P64" s="4"/>
      <c r="Q64" s="4"/>
      <c r="R64" s="4"/>
      <c r="S64" s="4"/>
      <c r="T64" s="4"/>
      <c r="U64" s="4"/>
      <c r="V64" s="4"/>
      <c r="W64" s="4"/>
      <c r="X64" s="4"/>
      <c r="Y64" s="4"/>
      <c r="Z64" s="4"/>
    </row>
    <row r="65" spans="1:26" ht="15.75" customHeight="1">
      <c r="A65" s="4"/>
      <c r="B65" s="4"/>
      <c r="C65" s="4"/>
      <c r="D65" s="4"/>
      <c r="E65" s="1388"/>
      <c r="F65" s="1388"/>
      <c r="G65" s="4"/>
      <c r="H65" s="1"/>
      <c r="I65" s="4"/>
      <c r="J65" s="4"/>
      <c r="K65" s="4"/>
      <c r="L65" s="4"/>
      <c r="M65" s="4"/>
      <c r="N65" s="4"/>
      <c r="O65" s="4"/>
      <c r="P65" s="4"/>
      <c r="Q65" s="4"/>
      <c r="R65" s="4"/>
      <c r="S65" s="4"/>
      <c r="T65" s="4"/>
      <c r="U65" s="4"/>
      <c r="V65" s="4"/>
      <c r="W65" s="4"/>
      <c r="X65" s="4"/>
      <c r="Y65" s="4"/>
      <c r="Z65" s="4"/>
    </row>
    <row r="66" spans="1:26" ht="15.75" customHeight="1">
      <c r="A66" s="4"/>
      <c r="B66" s="4"/>
      <c r="C66" s="4"/>
      <c r="D66" s="4"/>
      <c r="E66" s="1388"/>
      <c r="F66" s="1388"/>
      <c r="G66" s="4"/>
      <c r="H66" s="1"/>
      <c r="I66" s="4"/>
      <c r="J66" s="4"/>
      <c r="K66" s="4"/>
      <c r="L66" s="4"/>
      <c r="M66" s="4"/>
      <c r="N66" s="4"/>
      <c r="O66" s="4"/>
      <c r="P66" s="4"/>
      <c r="Q66" s="4"/>
      <c r="R66" s="4"/>
      <c r="S66" s="4"/>
      <c r="T66" s="4"/>
      <c r="U66" s="4"/>
      <c r="V66" s="4"/>
      <c r="W66" s="4"/>
      <c r="X66" s="4"/>
      <c r="Y66" s="4"/>
      <c r="Z66" s="4"/>
    </row>
    <row r="67" spans="1:26" ht="15.75" customHeight="1">
      <c r="A67" s="4"/>
      <c r="B67" s="4"/>
      <c r="C67" s="4"/>
      <c r="D67" s="4"/>
      <c r="E67" s="1388"/>
      <c r="F67" s="1388"/>
      <c r="G67" s="4"/>
      <c r="H67" s="1"/>
      <c r="I67" s="4"/>
      <c r="J67" s="4"/>
      <c r="K67" s="4"/>
      <c r="L67" s="4"/>
      <c r="M67" s="4"/>
      <c r="N67" s="4"/>
      <c r="O67" s="4"/>
      <c r="P67" s="4"/>
      <c r="Q67" s="4"/>
      <c r="R67" s="4"/>
      <c r="S67" s="4"/>
      <c r="T67" s="4"/>
      <c r="U67" s="4"/>
      <c r="V67" s="4"/>
      <c r="W67" s="4"/>
      <c r="X67" s="4"/>
      <c r="Y67" s="4"/>
      <c r="Z67" s="4"/>
    </row>
    <row r="68" spans="1:26" ht="15.75" customHeight="1">
      <c r="A68" s="4"/>
      <c r="B68" s="4"/>
      <c r="C68" s="4"/>
      <c r="D68" s="4"/>
      <c r="E68" s="1388"/>
      <c r="F68" s="1388"/>
      <c r="G68" s="4"/>
      <c r="H68" s="1"/>
      <c r="I68" s="4"/>
      <c r="J68" s="4"/>
      <c r="K68" s="4"/>
      <c r="L68" s="4"/>
      <c r="M68" s="4"/>
      <c r="N68" s="4"/>
      <c r="O68" s="4"/>
      <c r="P68" s="4"/>
      <c r="Q68" s="4"/>
      <c r="R68" s="4"/>
      <c r="S68" s="4"/>
      <c r="T68" s="4"/>
      <c r="U68" s="4"/>
      <c r="V68" s="4"/>
      <c r="W68" s="4"/>
      <c r="X68" s="4"/>
      <c r="Y68" s="4"/>
      <c r="Z68" s="4"/>
    </row>
    <row r="69" spans="1:26" ht="15.75" customHeight="1">
      <c r="A69" s="4"/>
      <c r="B69" s="4"/>
      <c r="C69" s="4"/>
      <c r="D69" s="4"/>
      <c r="E69" s="1388"/>
      <c r="F69" s="1388"/>
      <c r="G69" s="4"/>
      <c r="H69" s="1"/>
      <c r="I69" s="4"/>
      <c r="J69" s="4"/>
      <c r="K69" s="4"/>
      <c r="L69" s="4"/>
      <c r="M69" s="4"/>
      <c r="N69" s="4"/>
      <c r="O69" s="4"/>
      <c r="P69" s="4"/>
      <c r="Q69" s="4"/>
      <c r="R69" s="4"/>
      <c r="S69" s="4"/>
      <c r="T69" s="4"/>
      <c r="U69" s="4"/>
      <c r="V69" s="4"/>
      <c r="W69" s="4"/>
      <c r="X69" s="4"/>
      <c r="Y69" s="4"/>
      <c r="Z69" s="4"/>
    </row>
    <row r="70" spans="1:26" ht="15.75" customHeight="1">
      <c r="A70" s="4"/>
      <c r="B70" s="4"/>
      <c r="C70" s="4"/>
      <c r="D70" s="4"/>
      <c r="E70" s="1388"/>
      <c r="F70" s="1388"/>
      <c r="G70" s="4"/>
      <c r="H70" s="1"/>
      <c r="I70" s="4"/>
      <c r="J70" s="4"/>
      <c r="K70" s="4"/>
      <c r="L70" s="4"/>
      <c r="M70" s="4"/>
      <c r="N70" s="4"/>
      <c r="O70" s="4"/>
      <c r="P70" s="4"/>
      <c r="Q70" s="4"/>
      <c r="R70" s="4"/>
      <c r="S70" s="4"/>
      <c r="T70" s="4"/>
      <c r="U70" s="4"/>
      <c r="V70" s="4"/>
      <c r="W70" s="4"/>
      <c r="X70" s="4"/>
      <c r="Y70" s="4"/>
      <c r="Z70" s="4"/>
    </row>
    <row r="71" spans="1:26" ht="15.75" customHeight="1">
      <c r="A71" s="4"/>
      <c r="B71" s="4"/>
      <c r="C71" s="4"/>
      <c r="D71" s="4"/>
      <c r="E71" s="1388"/>
      <c r="F71" s="1388"/>
      <c r="G71" s="4"/>
      <c r="H71" s="1"/>
      <c r="I71" s="4"/>
      <c r="J71" s="4"/>
      <c r="K71" s="4"/>
      <c r="L71" s="4"/>
      <c r="M71" s="4"/>
      <c r="N71" s="4"/>
      <c r="O71" s="4"/>
      <c r="P71" s="4"/>
      <c r="Q71" s="4"/>
      <c r="R71" s="4"/>
      <c r="S71" s="4"/>
      <c r="T71" s="4"/>
      <c r="U71" s="4"/>
      <c r="V71" s="4"/>
      <c r="W71" s="4"/>
      <c r="X71" s="4"/>
      <c r="Y71" s="4"/>
      <c r="Z71" s="4"/>
    </row>
    <row r="72" spans="1:26" ht="15.75" customHeight="1">
      <c r="A72" s="4"/>
      <c r="B72" s="4"/>
      <c r="C72" s="4"/>
      <c r="D72" s="4"/>
      <c r="E72" s="1388"/>
      <c r="F72" s="1388"/>
      <c r="G72" s="4"/>
      <c r="H72" s="1"/>
      <c r="I72" s="4"/>
      <c r="J72" s="4"/>
      <c r="K72" s="4"/>
      <c r="L72" s="4"/>
      <c r="M72" s="4"/>
      <c r="N72" s="4"/>
      <c r="O72" s="4"/>
      <c r="P72" s="4"/>
      <c r="Q72" s="4"/>
      <c r="R72" s="4"/>
      <c r="S72" s="4"/>
      <c r="T72" s="4"/>
      <c r="U72" s="4"/>
      <c r="V72" s="4"/>
      <c r="W72" s="4"/>
      <c r="X72" s="4"/>
      <c r="Y72" s="4"/>
      <c r="Z72" s="4"/>
    </row>
    <row r="73" spans="1:26" ht="15.75" customHeight="1">
      <c r="A73" s="4"/>
      <c r="B73" s="4"/>
      <c r="C73" s="4"/>
      <c r="D73" s="4"/>
      <c r="E73" s="1388"/>
      <c r="F73" s="1388"/>
      <c r="G73" s="4"/>
      <c r="H73" s="1"/>
      <c r="I73" s="4"/>
      <c r="J73" s="4"/>
      <c r="K73" s="4"/>
      <c r="L73" s="4"/>
      <c r="M73" s="4"/>
      <c r="N73" s="4"/>
      <c r="O73" s="4"/>
      <c r="P73" s="4"/>
      <c r="Q73" s="4"/>
      <c r="R73" s="4"/>
      <c r="S73" s="4"/>
      <c r="T73" s="4"/>
      <c r="U73" s="4"/>
      <c r="V73" s="4"/>
      <c r="W73" s="4"/>
      <c r="X73" s="4"/>
      <c r="Y73" s="4"/>
      <c r="Z73" s="4"/>
    </row>
    <row r="74" spans="1:26" ht="15.75" customHeight="1">
      <c r="A74" s="4"/>
      <c r="B74" s="4"/>
      <c r="C74" s="4"/>
      <c r="D74" s="4"/>
      <c r="E74" s="1388"/>
      <c r="F74" s="1388"/>
      <c r="G74" s="4"/>
      <c r="H74" s="1"/>
      <c r="I74" s="4"/>
      <c r="J74" s="4"/>
      <c r="K74" s="4"/>
      <c r="L74" s="4"/>
      <c r="M74" s="4"/>
      <c r="N74" s="4"/>
      <c r="O74" s="4"/>
      <c r="P74" s="4"/>
      <c r="Q74" s="4"/>
      <c r="R74" s="4"/>
      <c r="S74" s="4"/>
      <c r="T74" s="4"/>
      <c r="U74" s="4"/>
      <c r="V74" s="4"/>
      <c r="W74" s="4"/>
      <c r="X74" s="4"/>
      <c r="Y74" s="4"/>
      <c r="Z74" s="4"/>
    </row>
    <row r="75" spans="1:26" ht="15.75" customHeight="1">
      <c r="A75" s="4"/>
      <c r="B75" s="4"/>
      <c r="C75" s="4"/>
      <c r="D75" s="4"/>
      <c r="E75" s="1388"/>
      <c r="F75" s="1388"/>
      <c r="G75" s="4"/>
      <c r="H75" s="1"/>
      <c r="I75" s="4"/>
      <c r="J75" s="4"/>
      <c r="K75" s="4"/>
      <c r="L75" s="4"/>
      <c r="M75" s="4"/>
      <c r="N75" s="4"/>
      <c r="O75" s="4"/>
      <c r="P75" s="4"/>
      <c r="Q75" s="4"/>
      <c r="R75" s="4"/>
      <c r="S75" s="4"/>
      <c r="T75" s="4"/>
      <c r="U75" s="4"/>
      <c r="V75" s="4"/>
      <c r="W75" s="4"/>
      <c r="X75" s="4"/>
      <c r="Y75" s="4"/>
      <c r="Z75" s="4"/>
    </row>
    <row r="76" spans="1:26" ht="15.75" customHeight="1">
      <c r="A76" s="4"/>
      <c r="B76" s="4"/>
      <c r="C76" s="4"/>
      <c r="D76" s="4"/>
      <c r="E76" s="1388"/>
      <c r="F76" s="1388"/>
      <c r="G76" s="4"/>
      <c r="H76" s="1"/>
      <c r="I76" s="4"/>
      <c r="J76" s="4"/>
      <c r="K76" s="4"/>
      <c r="L76" s="4"/>
      <c r="M76" s="4"/>
      <c r="N76" s="4"/>
      <c r="O76" s="4"/>
      <c r="P76" s="4"/>
      <c r="Q76" s="4"/>
      <c r="R76" s="4"/>
      <c r="S76" s="4"/>
      <c r="T76" s="4"/>
      <c r="U76" s="4"/>
      <c r="V76" s="4"/>
      <c r="W76" s="4"/>
      <c r="X76" s="4"/>
      <c r="Y76" s="4"/>
      <c r="Z76" s="4"/>
    </row>
    <row r="77" spans="1:26" ht="15.75" customHeight="1">
      <c r="A77" s="4"/>
      <c r="B77" s="4"/>
      <c r="C77" s="4"/>
      <c r="D77" s="4"/>
      <c r="E77" s="1388"/>
      <c r="F77" s="1388"/>
      <c r="G77" s="4"/>
      <c r="H77" s="1"/>
      <c r="I77" s="4"/>
      <c r="J77" s="4"/>
      <c r="K77" s="4"/>
      <c r="L77" s="4"/>
      <c r="M77" s="4"/>
      <c r="N77" s="4"/>
      <c r="O77" s="4"/>
      <c r="P77" s="4"/>
      <c r="Q77" s="4"/>
      <c r="R77" s="4"/>
      <c r="S77" s="4"/>
      <c r="T77" s="4"/>
      <c r="U77" s="4"/>
      <c r="V77" s="4"/>
      <c r="W77" s="4"/>
      <c r="X77" s="4"/>
      <c r="Y77" s="4"/>
      <c r="Z77" s="4"/>
    </row>
    <row r="78" spans="1:26" ht="15.75" customHeight="1">
      <c r="A78" s="4"/>
      <c r="B78" s="4"/>
      <c r="C78" s="4"/>
      <c r="D78" s="4"/>
      <c r="E78" s="1388"/>
      <c r="F78" s="1388"/>
      <c r="G78" s="4"/>
      <c r="H78" s="1"/>
      <c r="I78" s="4"/>
      <c r="J78" s="4"/>
      <c r="K78" s="4"/>
      <c r="L78" s="4"/>
      <c r="M78" s="4"/>
      <c r="N78" s="4"/>
      <c r="O78" s="4"/>
      <c r="P78" s="4"/>
      <c r="Q78" s="4"/>
      <c r="R78" s="4"/>
      <c r="S78" s="4"/>
      <c r="T78" s="4"/>
      <c r="U78" s="4"/>
      <c r="V78" s="4"/>
      <c r="W78" s="4"/>
      <c r="X78" s="4"/>
      <c r="Y78" s="4"/>
      <c r="Z78" s="4"/>
    </row>
    <row r="79" spans="1:26" ht="15.75" customHeight="1">
      <c r="A79" s="4"/>
      <c r="B79" s="4"/>
      <c r="C79" s="4"/>
      <c r="D79" s="4"/>
      <c r="E79" s="1388"/>
      <c r="F79" s="1388"/>
      <c r="G79" s="4"/>
      <c r="H79" s="1"/>
      <c r="I79" s="4"/>
      <c r="J79" s="4"/>
      <c r="K79" s="4"/>
      <c r="L79" s="4"/>
      <c r="M79" s="4"/>
      <c r="N79" s="4"/>
      <c r="O79" s="4"/>
      <c r="P79" s="4"/>
      <c r="Q79" s="4"/>
      <c r="R79" s="4"/>
      <c r="S79" s="4"/>
      <c r="T79" s="4"/>
      <c r="U79" s="4"/>
      <c r="V79" s="4"/>
      <c r="W79" s="4"/>
      <c r="X79" s="4"/>
      <c r="Y79" s="4"/>
      <c r="Z79" s="4"/>
    </row>
    <row r="80" spans="1:26" ht="15.75" customHeight="1">
      <c r="A80" s="4"/>
      <c r="B80" s="4"/>
      <c r="C80" s="4"/>
      <c r="D80" s="4"/>
      <c r="E80" s="1388"/>
      <c r="F80" s="1388"/>
      <c r="G80" s="4"/>
      <c r="H80" s="1"/>
      <c r="I80" s="4"/>
      <c r="J80" s="4"/>
      <c r="K80" s="4"/>
      <c r="L80" s="4"/>
      <c r="M80" s="4"/>
      <c r="N80" s="4"/>
      <c r="O80" s="4"/>
      <c r="P80" s="4"/>
      <c r="Q80" s="4"/>
      <c r="R80" s="4"/>
      <c r="S80" s="4"/>
      <c r="T80" s="4"/>
      <c r="U80" s="4"/>
      <c r="V80" s="4"/>
      <c r="W80" s="4"/>
      <c r="X80" s="4"/>
      <c r="Y80" s="4"/>
      <c r="Z80" s="4"/>
    </row>
    <row r="81" spans="1:26" ht="15.75" customHeight="1">
      <c r="A81" s="4"/>
      <c r="B81" s="4"/>
      <c r="C81" s="4"/>
      <c r="D81" s="4"/>
      <c r="E81" s="1388"/>
      <c r="F81" s="1388"/>
      <c r="G81" s="4"/>
      <c r="H81" s="1"/>
      <c r="I81" s="4"/>
      <c r="J81" s="4"/>
      <c r="K81" s="4"/>
      <c r="L81" s="4"/>
      <c r="M81" s="4"/>
      <c r="N81" s="4"/>
      <c r="O81" s="4"/>
      <c r="P81" s="4"/>
      <c r="Q81" s="4"/>
      <c r="R81" s="4"/>
      <c r="S81" s="4"/>
      <c r="T81" s="4"/>
      <c r="U81" s="4"/>
      <c r="V81" s="4"/>
      <c r="W81" s="4"/>
      <c r="X81" s="4"/>
      <c r="Y81" s="4"/>
      <c r="Z81" s="4"/>
    </row>
    <row r="82" spans="1:26" ht="15.75" customHeight="1">
      <c r="A82" s="4"/>
      <c r="B82" s="4"/>
      <c r="C82" s="4"/>
      <c r="D82" s="4"/>
      <c r="E82" s="1388"/>
      <c r="F82" s="1388"/>
      <c r="G82" s="4"/>
      <c r="H82" s="1"/>
      <c r="I82" s="4"/>
      <c r="J82" s="4"/>
      <c r="K82" s="4"/>
      <c r="L82" s="4"/>
      <c r="M82" s="4"/>
      <c r="N82" s="4"/>
      <c r="O82" s="4"/>
      <c r="P82" s="4"/>
      <c r="Q82" s="4"/>
      <c r="R82" s="4"/>
      <c r="S82" s="4"/>
      <c r="T82" s="4"/>
      <c r="U82" s="4"/>
      <c r="V82" s="4"/>
      <c r="W82" s="4"/>
      <c r="X82" s="4"/>
      <c r="Y82" s="4"/>
      <c r="Z82" s="4"/>
    </row>
    <row r="83" spans="1:26" ht="15.75" customHeight="1">
      <c r="A83" s="4"/>
      <c r="B83" s="4"/>
      <c r="C83" s="4"/>
      <c r="D83" s="4"/>
      <c r="E83" s="1388"/>
      <c r="F83" s="1388"/>
      <c r="G83" s="4"/>
      <c r="H83" s="1"/>
      <c r="I83" s="4"/>
      <c r="J83" s="4"/>
      <c r="K83" s="4"/>
      <c r="L83" s="4"/>
      <c r="M83" s="4"/>
      <c r="N83" s="4"/>
      <c r="O83" s="4"/>
      <c r="P83" s="4"/>
      <c r="Q83" s="4"/>
      <c r="R83" s="4"/>
      <c r="S83" s="4"/>
      <c r="T83" s="4"/>
      <c r="U83" s="4"/>
      <c r="V83" s="4"/>
      <c r="W83" s="4"/>
      <c r="X83" s="4"/>
      <c r="Y83" s="4"/>
      <c r="Z83" s="4"/>
    </row>
    <row r="84" spans="1:26" ht="15.75" customHeight="1">
      <c r="A84" s="4"/>
      <c r="B84" s="4"/>
      <c r="C84" s="4"/>
      <c r="D84" s="4"/>
      <c r="E84" s="1388"/>
      <c r="F84" s="1388"/>
      <c r="G84" s="4"/>
      <c r="H84" s="1"/>
      <c r="I84" s="4"/>
      <c r="J84" s="4"/>
      <c r="K84" s="4"/>
      <c r="L84" s="4"/>
      <c r="M84" s="4"/>
      <c r="N84" s="4"/>
      <c r="O84" s="4"/>
      <c r="P84" s="4"/>
      <c r="Q84" s="4"/>
      <c r="R84" s="4"/>
      <c r="S84" s="4"/>
      <c r="T84" s="4"/>
      <c r="U84" s="4"/>
      <c r="V84" s="4"/>
      <c r="W84" s="4"/>
      <c r="X84" s="4"/>
      <c r="Y84" s="4"/>
      <c r="Z84" s="4"/>
    </row>
    <row r="85" spans="1:26" ht="15.75" customHeight="1">
      <c r="A85" s="4"/>
      <c r="B85" s="4"/>
      <c r="C85" s="4"/>
      <c r="D85" s="4"/>
      <c r="E85" s="1388"/>
      <c r="F85" s="1388"/>
      <c r="G85" s="4"/>
      <c r="H85" s="1"/>
      <c r="I85" s="4"/>
      <c r="J85" s="4"/>
      <c r="K85" s="4"/>
      <c r="L85" s="4"/>
      <c r="M85" s="4"/>
      <c r="N85" s="4"/>
      <c r="O85" s="4"/>
      <c r="P85" s="4"/>
      <c r="Q85" s="4"/>
      <c r="R85" s="4"/>
      <c r="S85" s="4"/>
      <c r="T85" s="4"/>
      <c r="U85" s="4"/>
      <c r="V85" s="4"/>
      <c r="W85" s="4"/>
      <c r="X85" s="4"/>
      <c r="Y85" s="4"/>
      <c r="Z85" s="4"/>
    </row>
    <row r="86" spans="1:26" ht="15.75" customHeight="1">
      <c r="A86" s="4"/>
      <c r="B86" s="4"/>
      <c r="C86" s="4"/>
      <c r="D86" s="4"/>
      <c r="E86" s="1388"/>
      <c r="F86" s="1388"/>
      <c r="G86" s="4"/>
      <c r="H86" s="1"/>
      <c r="I86" s="4"/>
      <c r="J86" s="4"/>
      <c r="K86" s="4"/>
      <c r="L86" s="4"/>
      <c r="M86" s="4"/>
      <c r="N86" s="4"/>
      <c r="O86" s="4"/>
      <c r="P86" s="4"/>
      <c r="Q86" s="4"/>
      <c r="R86" s="4"/>
      <c r="S86" s="4"/>
      <c r="T86" s="4"/>
      <c r="U86" s="4"/>
      <c r="V86" s="4"/>
      <c r="W86" s="4"/>
      <c r="X86" s="4"/>
      <c r="Y86" s="4"/>
      <c r="Z86" s="4"/>
    </row>
    <row r="87" spans="1:26" ht="15.75" customHeight="1">
      <c r="A87" s="4"/>
      <c r="B87" s="4"/>
      <c r="C87" s="4"/>
      <c r="D87" s="4"/>
      <c r="E87" s="1388"/>
      <c r="F87" s="1388"/>
      <c r="G87" s="4"/>
      <c r="H87" s="1"/>
      <c r="I87" s="4"/>
      <c r="J87" s="4"/>
      <c r="K87" s="4"/>
      <c r="L87" s="4"/>
      <c r="M87" s="4"/>
      <c r="N87" s="4"/>
      <c r="O87" s="4"/>
      <c r="P87" s="4"/>
      <c r="Q87" s="4"/>
      <c r="R87" s="4"/>
      <c r="S87" s="4"/>
      <c r="T87" s="4"/>
      <c r="U87" s="4"/>
      <c r="V87" s="4"/>
      <c r="W87" s="4"/>
      <c r="X87" s="4"/>
      <c r="Y87" s="4"/>
      <c r="Z87" s="4"/>
    </row>
    <row r="88" spans="1:26" ht="15.75" customHeight="1">
      <c r="A88" s="4"/>
      <c r="B88" s="4"/>
      <c r="C88" s="4"/>
      <c r="D88" s="4"/>
      <c r="E88" s="1388"/>
      <c r="F88" s="1388"/>
      <c r="G88" s="4"/>
      <c r="H88" s="1"/>
      <c r="I88" s="4"/>
      <c r="J88" s="4"/>
      <c r="K88" s="4"/>
      <c r="L88" s="4"/>
      <c r="M88" s="4"/>
      <c r="N88" s="4"/>
      <c r="O88" s="4"/>
      <c r="P88" s="4"/>
      <c r="Q88" s="4"/>
      <c r="R88" s="4"/>
      <c r="S88" s="4"/>
      <c r="T88" s="4"/>
      <c r="U88" s="4"/>
      <c r="V88" s="4"/>
      <c r="W88" s="4"/>
      <c r="X88" s="4"/>
      <c r="Y88" s="4"/>
      <c r="Z88" s="4"/>
    </row>
    <row r="89" spans="1:26" ht="15.75" customHeight="1">
      <c r="A89" s="4"/>
      <c r="B89" s="4"/>
      <c r="C89" s="4"/>
      <c r="D89" s="4"/>
      <c r="E89" s="1388"/>
      <c r="F89" s="1388"/>
      <c r="G89" s="4"/>
      <c r="H89" s="1"/>
      <c r="I89" s="4"/>
      <c r="J89" s="4"/>
      <c r="K89" s="4"/>
      <c r="L89" s="4"/>
      <c r="M89" s="4"/>
      <c r="N89" s="4"/>
      <c r="O89" s="4"/>
      <c r="P89" s="4"/>
      <c r="Q89" s="4"/>
      <c r="R89" s="4"/>
      <c r="S89" s="4"/>
      <c r="T89" s="4"/>
      <c r="U89" s="4"/>
      <c r="V89" s="4"/>
      <c r="W89" s="4"/>
      <c r="X89" s="4"/>
      <c r="Y89" s="4"/>
      <c r="Z89" s="4"/>
    </row>
    <row r="90" spans="1:26" ht="15.75" customHeight="1">
      <c r="A90" s="4"/>
      <c r="B90" s="4"/>
      <c r="C90" s="4"/>
      <c r="D90" s="4"/>
      <c r="E90" s="1388"/>
      <c r="F90" s="1388"/>
      <c r="G90" s="4"/>
      <c r="H90" s="1"/>
      <c r="I90" s="4"/>
      <c r="J90" s="4"/>
      <c r="K90" s="4"/>
      <c r="L90" s="4"/>
      <c r="M90" s="4"/>
      <c r="N90" s="4"/>
      <c r="O90" s="4"/>
      <c r="P90" s="4"/>
      <c r="Q90" s="4"/>
      <c r="R90" s="4"/>
      <c r="S90" s="4"/>
      <c r="T90" s="4"/>
      <c r="U90" s="4"/>
      <c r="V90" s="4"/>
      <c r="W90" s="4"/>
      <c r="X90" s="4"/>
      <c r="Y90" s="4"/>
      <c r="Z90" s="4"/>
    </row>
    <row r="91" spans="1:26" ht="15.75" customHeight="1">
      <c r="A91" s="4"/>
      <c r="B91" s="4"/>
      <c r="C91" s="4"/>
      <c r="D91" s="4"/>
      <c r="E91" s="1388"/>
      <c r="F91" s="1388"/>
      <c r="G91" s="4"/>
      <c r="H91" s="1"/>
      <c r="I91" s="4"/>
      <c r="J91" s="4"/>
      <c r="K91" s="4"/>
      <c r="L91" s="4"/>
      <c r="M91" s="4"/>
      <c r="N91" s="4"/>
      <c r="O91" s="4"/>
      <c r="P91" s="4"/>
      <c r="Q91" s="4"/>
      <c r="R91" s="4"/>
      <c r="S91" s="4"/>
      <c r="T91" s="4"/>
      <c r="U91" s="4"/>
      <c r="V91" s="4"/>
      <c r="W91" s="4"/>
      <c r="X91" s="4"/>
      <c r="Y91" s="4"/>
      <c r="Z91" s="4"/>
    </row>
    <row r="92" spans="1:26" ht="15.75" customHeight="1">
      <c r="A92" s="4"/>
      <c r="B92" s="4"/>
      <c r="C92" s="4"/>
      <c r="D92" s="4"/>
      <c r="E92" s="1388"/>
      <c r="F92" s="1388"/>
      <c r="G92" s="4"/>
      <c r="H92" s="1"/>
      <c r="I92" s="4"/>
      <c r="J92" s="4"/>
      <c r="K92" s="4"/>
      <c r="L92" s="4"/>
      <c r="M92" s="4"/>
      <c r="N92" s="4"/>
      <c r="O92" s="4"/>
      <c r="P92" s="4"/>
      <c r="Q92" s="4"/>
      <c r="R92" s="4"/>
      <c r="S92" s="4"/>
      <c r="T92" s="4"/>
      <c r="U92" s="4"/>
      <c r="V92" s="4"/>
      <c r="W92" s="4"/>
      <c r="X92" s="4"/>
      <c r="Y92" s="4"/>
      <c r="Z92" s="4"/>
    </row>
    <row r="93" spans="1:26" ht="15.75" customHeight="1">
      <c r="A93" s="4"/>
      <c r="B93" s="4"/>
      <c r="C93" s="4"/>
      <c r="D93" s="4"/>
      <c r="E93" s="1388"/>
      <c r="F93" s="1388"/>
      <c r="G93" s="4"/>
      <c r="H93" s="1"/>
      <c r="I93" s="4"/>
      <c r="J93" s="4"/>
      <c r="K93" s="4"/>
      <c r="L93" s="4"/>
      <c r="M93" s="4"/>
      <c r="N93" s="4"/>
      <c r="O93" s="4"/>
      <c r="P93" s="4"/>
      <c r="Q93" s="4"/>
      <c r="R93" s="4"/>
      <c r="S93" s="4"/>
      <c r="T93" s="4"/>
      <c r="U93" s="4"/>
      <c r="V93" s="4"/>
      <c r="W93" s="4"/>
      <c r="X93" s="4"/>
      <c r="Y93" s="4"/>
      <c r="Z93" s="4"/>
    </row>
    <row r="94" spans="1:26" ht="15.75" customHeight="1">
      <c r="A94" s="4"/>
      <c r="B94" s="4"/>
      <c r="C94" s="4"/>
      <c r="D94" s="4"/>
      <c r="E94" s="1388"/>
      <c r="F94" s="1388"/>
      <c r="G94" s="4"/>
      <c r="H94" s="1"/>
      <c r="I94" s="4"/>
      <c r="J94" s="4"/>
      <c r="K94" s="4"/>
      <c r="L94" s="4"/>
      <c r="M94" s="4"/>
      <c r="N94" s="4"/>
      <c r="O94" s="4"/>
      <c r="P94" s="4"/>
      <c r="Q94" s="4"/>
      <c r="R94" s="4"/>
      <c r="S94" s="4"/>
      <c r="T94" s="4"/>
      <c r="U94" s="4"/>
      <c r="V94" s="4"/>
      <c r="W94" s="4"/>
      <c r="X94" s="4"/>
      <c r="Y94" s="4"/>
      <c r="Z94" s="4"/>
    </row>
    <row r="95" spans="1:26" ht="15.75" customHeight="1">
      <c r="A95" s="4"/>
      <c r="B95" s="4"/>
      <c r="C95" s="4"/>
      <c r="D95" s="4"/>
      <c r="E95" s="1388"/>
      <c r="F95" s="1388"/>
      <c r="G95" s="4"/>
      <c r="H95" s="1"/>
      <c r="I95" s="4"/>
      <c r="J95" s="4"/>
      <c r="K95" s="4"/>
      <c r="L95" s="4"/>
      <c r="M95" s="4"/>
      <c r="N95" s="4"/>
      <c r="O95" s="4"/>
      <c r="P95" s="4"/>
      <c r="Q95" s="4"/>
      <c r="R95" s="4"/>
      <c r="S95" s="4"/>
      <c r="T95" s="4"/>
      <c r="U95" s="4"/>
      <c r="V95" s="4"/>
      <c r="W95" s="4"/>
      <c r="X95" s="4"/>
      <c r="Y95" s="4"/>
      <c r="Z95" s="4"/>
    </row>
    <row r="96" spans="1:26" ht="15.75" customHeight="1">
      <c r="A96" s="4"/>
      <c r="B96" s="4"/>
      <c r="C96" s="4"/>
      <c r="D96" s="4"/>
      <c r="E96" s="1388"/>
      <c r="F96" s="1388"/>
      <c r="G96" s="4"/>
      <c r="H96" s="1"/>
      <c r="I96" s="4"/>
      <c r="J96" s="4"/>
      <c r="K96" s="4"/>
      <c r="L96" s="4"/>
      <c r="M96" s="4"/>
      <c r="N96" s="4"/>
      <c r="O96" s="4"/>
      <c r="P96" s="4"/>
      <c r="Q96" s="4"/>
      <c r="R96" s="4"/>
      <c r="S96" s="4"/>
      <c r="T96" s="4"/>
      <c r="U96" s="4"/>
      <c r="V96" s="4"/>
      <c r="W96" s="4"/>
      <c r="X96" s="4"/>
      <c r="Y96" s="4"/>
      <c r="Z96" s="4"/>
    </row>
    <row r="97" spans="1:26" ht="15.75" customHeight="1">
      <c r="A97" s="4"/>
      <c r="B97" s="4"/>
      <c r="C97" s="4"/>
      <c r="D97" s="4"/>
      <c r="E97" s="1388"/>
      <c r="F97" s="1388"/>
      <c r="G97" s="4"/>
      <c r="H97" s="1"/>
      <c r="I97" s="4"/>
      <c r="J97" s="4"/>
      <c r="K97" s="4"/>
      <c r="L97" s="4"/>
      <c r="M97" s="4"/>
      <c r="N97" s="4"/>
      <c r="O97" s="4"/>
      <c r="P97" s="4"/>
      <c r="Q97" s="4"/>
      <c r="R97" s="4"/>
      <c r="S97" s="4"/>
      <c r="T97" s="4"/>
      <c r="U97" s="4"/>
      <c r="V97" s="4"/>
      <c r="W97" s="4"/>
      <c r="X97" s="4"/>
      <c r="Y97" s="4"/>
      <c r="Z97" s="4"/>
    </row>
    <row r="98" spans="1:26" ht="15.75" customHeight="1">
      <c r="A98" s="4"/>
      <c r="B98" s="4"/>
      <c r="C98" s="4"/>
      <c r="D98" s="4"/>
      <c r="E98" s="1388"/>
      <c r="F98" s="1388"/>
      <c r="G98" s="4"/>
      <c r="H98" s="1"/>
      <c r="I98" s="4"/>
      <c r="J98" s="4"/>
      <c r="K98" s="4"/>
      <c r="L98" s="4"/>
      <c r="M98" s="4"/>
      <c r="N98" s="4"/>
      <c r="O98" s="4"/>
      <c r="P98" s="4"/>
      <c r="Q98" s="4"/>
      <c r="R98" s="4"/>
      <c r="S98" s="4"/>
      <c r="T98" s="4"/>
      <c r="U98" s="4"/>
      <c r="V98" s="4"/>
      <c r="W98" s="4"/>
      <c r="X98" s="4"/>
      <c r="Y98" s="4"/>
      <c r="Z98" s="4"/>
    </row>
    <row r="99" spans="1:26" ht="15.75" customHeight="1">
      <c r="A99" s="4"/>
      <c r="B99" s="4"/>
      <c r="C99" s="4"/>
      <c r="D99" s="4"/>
      <c r="E99" s="1388"/>
      <c r="F99" s="1388"/>
      <c r="G99" s="4"/>
      <c r="H99" s="1"/>
      <c r="I99" s="4"/>
      <c r="J99" s="4"/>
      <c r="K99" s="4"/>
      <c r="L99" s="4"/>
      <c r="M99" s="4"/>
      <c r="N99" s="4"/>
      <c r="O99" s="4"/>
      <c r="P99" s="4"/>
      <c r="Q99" s="4"/>
      <c r="R99" s="4"/>
      <c r="S99" s="4"/>
      <c r="T99" s="4"/>
      <c r="U99" s="4"/>
      <c r="V99" s="4"/>
      <c r="W99" s="4"/>
      <c r="X99" s="4"/>
      <c r="Y99" s="4"/>
      <c r="Z99" s="4"/>
    </row>
    <row r="100" spans="1:26" ht="15.75" customHeight="1">
      <c r="A100" s="4"/>
      <c r="B100" s="4"/>
      <c r="C100" s="4"/>
      <c r="D100" s="4"/>
      <c r="E100" s="1388"/>
      <c r="F100" s="1388"/>
      <c r="G100" s="4"/>
      <c r="H100" s="1"/>
      <c r="I100" s="4"/>
      <c r="J100" s="4"/>
      <c r="K100" s="4"/>
      <c r="L100" s="4"/>
      <c r="M100" s="4"/>
      <c r="N100" s="4"/>
      <c r="O100" s="4"/>
      <c r="P100" s="4"/>
      <c r="Q100" s="4"/>
      <c r="R100" s="4"/>
      <c r="S100" s="4"/>
      <c r="T100" s="4"/>
      <c r="U100" s="4"/>
      <c r="V100" s="4"/>
      <c r="W100" s="4"/>
      <c r="X100" s="4"/>
      <c r="Y100" s="4"/>
      <c r="Z100" s="4"/>
    </row>
    <row r="101" spans="1:26" ht="15.75" customHeight="1">
      <c r="A101" s="4"/>
      <c r="B101" s="4"/>
      <c r="C101" s="4"/>
      <c r="D101" s="4"/>
      <c r="E101" s="1388"/>
      <c r="F101" s="1388"/>
      <c r="G101" s="4"/>
      <c r="H101" s="1"/>
      <c r="I101" s="4"/>
      <c r="J101" s="4"/>
      <c r="K101" s="4"/>
      <c r="L101" s="4"/>
      <c r="M101" s="4"/>
      <c r="N101" s="4"/>
      <c r="O101" s="4"/>
      <c r="P101" s="4"/>
      <c r="Q101" s="4"/>
      <c r="R101" s="4"/>
      <c r="S101" s="4"/>
      <c r="T101" s="4"/>
      <c r="U101" s="4"/>
      <c r="V101" s="4"/>
      <c r="W101" s="4"/>
      <c r="X101" s="4"/>
      <c r="Y101" s="4"/>
      <c r="Z101" s="4"/>
    </row>
    <row r="102" spans="1:26" ht="15.75" customHeight="1">
      <c r="A102" s="4"/>
      <c r="B102" s="4"/>
      <c r="C102" s="4"/>
      <c r="D102" s="4"/>
      <c r="E102" s="1388"/>
      <c r="F102" s="1388"/>
      <c r="G102" s="4"/>
      <c r="H102" s="1"/>
      <c r="I102" s="4"/>
      <c r="J102" s="4"/>
      <c r="K102" s="4"/>
      <c r="L102" s="4"/>
      <c r="M102" s="4"/>
      <c r="N102" s="4"/>
      <c r="O102" s="4"/>
      <c r="P102" s="4"/>
      <c r="Q102" s="4"/>
      <c r="R102" s="4"/>
      <c r="S102" s="4"/>
      <c r="T102" s="4"/>
      <c r="U102" s="4"/>
      <c r="V102" s="4"/>
      <c r="W102" s="4"/>
      <c r="X102" s="4"/>
      <c r="Y102" s="4"/>
      <c r="Z102" s="4"/>
    </row>
    <row r="103" spans="1:26" ht="15.75" customHeight="1">
      <c r="A103" s="4"/>
      <c r="B103" s="4"/>
      <c r="C103" s="4"/>
      <c r="D103" s="4"/>
      <c r="E103" s="1388"/>
      <c r="F103" s="1388"/>
      <c r="G103" s="4"/>
      <c r="H103" s="1"/>
      <c r="I103" s="4"/>
      <c r="J103" s="4"/>
      <c r="K103" s="4"/>
      <c r="L103" s="4"/>
      <c r="M103" s="4"/>
      <c r="N103" s="4"/>
      <c r="O103" s="4"/>
      <c r="P103" s="4"/>
      <c r="Q103" s="4"/>
      <c r="R103" s="4"/>
      <c r="S103" s="4"/>
      <c r="T103" s="4"/>
      <c r="U103" s="4"/>
      <c r="V103" s="4"/>
      <c r="W103" s="4"/>
      <c r="X103" s="4"/>
      <c r="Y103" s="4"/>
      <c r="Z103" s="4"/>
    </row>
    <row r="104" spans="1:26" ht="15.75" customHeight="1">
      <c r="A104" s="4"/>
      <c r="B104" s="4"/>
      <c r="C104" s="4"/>
      <c r="D104" s="4"/>
      <c r="E104" s="1388"/>
      <c r="F104" s="1388"/>
      <c r="G104" s="4"/>
      <c r="H104" s="1"/>
      <c r="I104" s="4"/>
      <c r="J104" s="4"/>
      <c r="K104" s="4"/>
      <c r="L104" s="4"/>
      <c r="M104" s="4"/>
      <c r="N104" s="4"/>
      <c r="O104" s="4"/>
      <c r="P104" s="4"/>
      <c r="Q104" s="4"/>
      <c r="R104" s="4"/>
      <c r="S104" s="4"/>
      <c r="T104" s="4"/>
      <c r="U104" s="4"/>
      <c r="V104" s="4"/>
      <c r="W104" s="4"/>
      <c r="X104" s="4"/>
      <c r="Y104" s="4"/>
      <c r="Z104" s="4"/>
    </row>
    <row r="105" spans="1:26" ht="15.75" customHeight="1">
      <c r="A105" s="4"/>
      <c r="B105" s="4"/>
      <c r="C105" s="4"/>
      <c r="D105" s="4"/>
      <c r="E105" s="1388"/>
      <c r="F105" s="1388"/>
      <c r="G105" s="4"/>
      <c r="H105" s="1"/>
      <c r="I105" s="4"/>
      <c r="J105" s="4"/>
      <c r="K105" s="4"/>
      <c r="L105" s="4"/>
      <c r="M105" s="4"/>
      <c r="N105" s="4"/>
      <c r="O105" s="4"/>
      <c r="P105" s="4"/>
      <c r="Q105" s="4"/>
      <c r="R105" s="4"/>
      <c r="S105" s="4"/>
      <c r="T105" s="4"/>
      <c r="U105" s="4"/>
      <c r="V105" s="4"/>
      <c r="W105" s="4"/>
      <c r="X105" s="4"/>
      <c r="Y105" s="4"/>
      <c r="Z105" s="4"/>
    </row>
    <row r="106" spans="1:26" ht="15.75" customHeight="1">
      <c r="A106" s="4"/>
      <c r="B106" s="4"/>
      <c r="C106" s="4"/>
      <c r="D106" s="4"/>
      <c r="E106" s="1388"/>
      <c r="F106" s="1388"/>
      <c r="G106" s="4"/>
      <c r="H106" s="1"/>
      <c r="I106" s="4"/>
      <c r="J106" s="4"/>
      <c r="K106" s="4"/>
      <c r="L106" s="4"/>
      <c r="M106" s="4"/>
      <c r="N106" s="4"/>
      <c r="O106" s="4"/>
      <c r="P106" s="4"/>
      <c r="Q106" s="4"/>
      <c r="R106" s="4"/>
      <c r="S106" s="4"/>
      <c r="T106" s="4"/>
      <c r="U106" s="4"/>
      <c r="V106" s="4"/>
      <c r="W106" s="4"/>
      <c r="X106" s="4"/>
      <c r="Y106" s="4"/>
      <c r="Z106" s="4"/>
    </row>
    <row r="107" spans="1:26" ht="15.75" customHeight="1">
      <c r="A107" s="4"/>
      <c r="B107" s="4"/>
      <c r="C107" s="4"/>
      <c r="D107" s="4"/>
      <c r="E107" s="1388"/>
      <c r="F107" s="1388"/>
      <c r="G107" s="4"/>
      <c r="H107" s="1"/>
      <c r="I107" s="4"/>
      <c r="J107" s="4"/>
      <c r="K107" s="4"/>
      <c r="L107" s="4"/>
      <c r="M107" s="4"/>
      <c r="N107" s="4"/>
      <c r="O107" s="4"/>
      <c r="P107" s="4"/>
      <c r="Q107" s="4"/>
      <c r="R107" s="4"/>
      <c r="S107" s="4"/>
      <c r="T107" s="4"/>
      <c r="U107" s="4"/>
      <c r="V107" s="4"/>
      <c r="W107" s="4"/>
      <c r="X107" s="4"/>
      <c r="Y107" s="4"/>
      <c r="Z107" s="4"/>
    </row>
    <row r="108" spans="1:26" ht="15.75" customHeight="1">
      <c r="A108" s="4"/>
      <c r="B108" s="4"/>
      <c r="C108" s="4"/>
      <c r="D108" s="4"/>
      <c r="E108" s="1388"/>
      <c r="F108" s="1388"/>
      <c r="G108" s="4"/>
      <c r="H108" s="1"/>
      <c r="I108" s="4"/>
      <c r="J108" s="4"/>
      <c r="K108" s="4"/>
      <c r="L108" s="4"/>
      <c r="M108" s="4"/>
      <c r="N108" s="4"/>
      <c r="O108" s="4"/>
      <c r="P108" s="4"/>
      <c r="Q108" s="4"/>
      <c r="R108" s="4"/>
      <c r="S108" s="4"/>
      <c r="T108" s="4"/>
      <c r="U108" s="4"/>
      <c r="V108" s="4"/>
      <c r="W108" s="4"/>
      <c r="X108" s="4"/>
      <c r="Y108" s="4"/>
      <c r="Z108" s="4"/>
    </row>
    <row r="109" spans="1:26" ht="15.75" customHeight="1">
      <c r="A109" s="4"/>
      <c r="B109" s="4"/>
      <c r="C109" s="4"/>
      <c r="D109" s="4"/>
      <c r="E109" s="1388"/>
      <c r="F109" s="1388"/>
      <c r="G109" s="4"/>
      <c r="H109" s="1"/>
      <c r="I109" s="4"/>
      <c r="J109" s="4"/>
      <c r="K109" s="4"/>
      <c r="L109" s="4"/>
      <c r="M109" s="4"/>
      <c r="N109" s="4"/>
      <c r="O109" s="4"/>
      <c r="P109" s="4"/>
      <c r="Q109" s="4"/>
      <c r="R109" s="4"/>
      <c r="S109" s="4"/>
      <c r="T109" s="4"/>
      <c r="U109" s="4"/>
      <c r="V109" s="4"/>
      <c r="W109" s="4"/>
      <c r="X109" s="4"/>
      <c r="Y109" s="4"/>
      <c r="Z109" s="4"/>
    </row>
    <row r="110" spans="1:26" ht="15.75" customHeight="1">
      <c r="A110" s="4"/>
      <c r="B110" s="4"/>
      <c r="C110" s="4"/>
      <c r="D110" s="4"/>
      <c r="E110" s="1388"/>
      <c r="F110" s="1388"/>
      <c r="G110" s="4"/>
      <c r="H110" s="1"/>
      <c r="I110" s="4"/>
      <c r="J110" s="4"/>
      <c r="K110" s="4"/>
      <c r="L110" s="4"/>
      <c r="M110" s="4"/>
      <c r="N110" s="4"/>
      <c r="O110" s="4"/>
      <c r="P110" s="4"/>
      <c r="Q110" s="4"/>
      <c r="R110" s="4"/>
      <c r="S110" s="4"/>
      <c r="T110" s="4"/>
      <c r="U110" s="4"/>
      <c r="V110" s="4"/>
      <c r="W110" s="4"/>
      <c r="X110" s="4"/>
      <c r="Y110" s="4"/>
      <c r="Z110" s="4"/>
    </row>
    <row r="111" spans="1:26" ht="15.75" customHeight="1">
      <c r="A111" s="4"/>
      <c r="B111" s="4"/>
      <c r="C111" s="4"/>
      <c r="D111" s="4"/>
      <c r="E111" s="1388"/>
      <c r="F111" s="1388"/>
      <c r="G111" s="4"/>
      <c r="H111" s="1"/>
      <c r="I111" s="4"/>
      <c r="J111" s="4"/>
      <c r="K111" s="4"/>
      <c r="L111" s="4"/>
      <c r="M111" s="4"/>
      <c r="N111" s="4"/>
      <c r="O111" s="4"/>
      <c r="P111" s="4"/>
      <c r="Q111" s="4"/>
      <c r="R111" s="4"/>
      <c r="S111" s="4"/>
      <c r="T111" s="4"/>
      <c r="U111" s="4"/>
      <c r="V111" s="4"/>
      <c r="W111" s="4"/>
      <c r="X111" s="4"/>
      <c r="Y111" s="4"/>
      <c r="Z111" s="4"/>
    </row>
    <row r="112" spans="1:26" ht="15.75" customHeight="1">
      <c r="A112" s="4"/>
      <c r="B112" s="4"/>
      <c r="C112" s="4"/>
      <c r="D112" s="4"/>
      <c r="E112" s="1388"/>
      <c r="F112" s="1388"/>
      <c r="G112" s="4"/>
      <c r="H112" s="1"/>
      <c r="I112" s="4"/>
      <c r="J112" s="4"/>
      <c r="K112" s="4"/>
      <c r="L112" s="4"/>
      <c r="M112" s="4"/>
      <c r="N112" s="4"/>
      <c r="O112" s="4"/>
      <c r="P112" s="4"/>
      <c r="Q112" s="4"/>
      <c r="R112" s="4"/>
      <c r="S112" s="4"/>
      <c r="T112" s="4"/>
      <c r="U112" s="4"/>
      <c r="V112" s="4"/>
      <c r="W112" s="4"/>
      <c r="X112" s="4"/>
      <c r="Y112" s="4"/>
      <c r="Z112" s="4"/>
    </row>
    <row r="113" spans="1:26" ht="15.75" customHeight="1">
      <c r="A113" s="4"/>
      <c r="B113" s="4"/>
      <c r="C113" s="4"/>
      <c r="D113" s="4"/>
      <c r="E113" s="1388"/>
      <c r="F113" s="1388"/>
      <c r="G113" s="4"/>
      <c r="H113" s="1"/>
      <c r="I113" s="4"/>
      <c r="J113" s="4"/>
      <c r="K113" s="4"/>
      <c r="L113" s="4"/>
      <c r="M113" s="4"/>
      <c r="N113" s="4"/>
      <c r="O113" s="4"/>
      <c r="P113" s="4"/>
      <c r="Q113" s="4"/>
      <c r="R113" s="4"/>
      <c r="S113" s="4"/>
      <c r="T113" s="4"/>
      <c r="U113" s="4"/>
      <c r="V113" s="4"/>
      <c r="W113" s="4"/>
      <c r="X113" s="4"/>
      <c r="Y113" s="4"/>
      <c r="Z113" s="4"/>
    </row>
    <row r="114" spans="1:26" ht="15.75" customHeight="1">
      <c r="A114" s="4"/>
      <c r="B114" s="4"/>
      <c r="C114" s="4"/>
      <c r="D114" s="4"/>
      <c r="E114" s="1388"/>
      <c r="F114" s="1388"/>
      <c r="G114" s="4"/>
      <c r="H114" s="1"/>
      <c r="I114" s="4"/>
      <c r="J114" s="4"/>
      <c r="K114" s="4"/>
      <c r="L114" s="4"/>
      <c r="M114" s="4"/>
      <c r="N114" s="4"/>
      <c r="O114" s="4"/>
      <c r="P114" s="4"/>
      <c r="Q114" s="4"/>
      <c r="R114" s="4"/>
      <c r="S114" s="4"/>
      <c r="T114" s="4"/>
      <c r="U114" s="4"/>
      <c r="V114" s="4"/>
      <c r="W114" s="4"/>
      <c r="X114" s="4"/>
      <c r="Y114" s="4"/>
      <c r="Z114" s="4"/>
    </row>
    <row r="115" spans="1:26" ht="15.75" customHeight="1">
      <c r="A115" s="4"/>
      <c r="B115" s="4"/>
      <c r="C115" s="4"/>
      <c r="D115" s="4"/>
      <c r="E115" s="1388"/>
      <c r="F115" s="1388"/>
      <c r="G115" s="4"/>
      <c r="H115" s="1"/>
      <c r="I115" s="4"/>
      <c r="J115" s="4"/>
      <c r="K115" s="4"/>
      <c r="L115" s="4"/>
      <c r="M115" s="4"/>
      <c r="N115" s="4"/>
      <c r="O115" s="4"/>
      <c r="P115" s="4"/>
      <c r="Q115" s="4"/>
      <c r="R115" s="4"/>
      <c r="S115" s="4"/>
      <c r="T115" s="4"/>
      <c r="U115" s="4"/>
      <c r="V115" s="4"/>
      <c r="W115" s="4"/>
      <c r="X115" s="4"/>
      <c r="Y115" s="4"/>
      <c r="Z115" s="4"/>
    </row>
    <row r="116" spans="1:26" ht="15.75" customHeight="1">
      <c r="A116" s="4"/>
      <c r="B116" s="4"/>
      <c r="C116" s="4"/>
      <c r="D116" s="4"/>
      <c r="E116" s="1388"/>
      <c r="F116" s="1388"/>
      <c r="G116" s="4"/>
      <c r="H116" s="1"/>
      <c r="I116" s="4"/>
      <c r="J116" s="4"/>
      <c r="K116" s="4"/>
      <c r="L116" s="4"/>
      <c r="M116" s="4"/>
      <c r="N116" s="4"/>
      <c r="O116" s="4"/>
      <c r="P116" s="4"/>
      <c r="Q116" s="4"/>
      <c r="R116" s="4"/>
      <c r="S116" s="4"/>
      <c r="T116" s="4"/>
      <c r="U116" s="4"/>
      <c r="V116" s="4"/>
      <c r="W116" s="4"/>
      <c r="X116" s="4"/>
      <c r="Y116" s="4"/>
      <c r="Z116" s="4"/>
    </row>
    <row r="117" spans="1:26" ht="15.75" customHeight="1">
      <c r="A117" s="4"/>
      <c r="B117" s="4"/>
      <c r="C117" s="4"/>
      <c r="D117" s="4"/>
      <c r="E117" s="1388"/>
      <c r="F117" s="1388"/>
      <c r="G117" s="4"/>
      <c r="H117" s="1"/>
      <c r="I117" s="4"/>
      <c r="J117" s="4"/>
      <c r="K117" s="4"/>
      <c r="L117" s="4"/>
      <c r="M117" s="4"/>
      <c r="N117" s="4"/>
      <c r="O117" s="4"/>
      <c r="P117" s="4"/>
      <c r="Q117" s="4"/>
      <c r="R117" s="4"/>
      <c r="S117" s="4"/>
      <c r="T117" s="4"/>
      <c r="U117" s="4"/>
      <c r="V117" s="4"/>
      <c r="W117" s="4"/>
      <c r="X117" s="4"/>
      <c r="Y117" s="4"/>
      <c r="Z117" s="4"/>
    </row>
    <row r="118" spans="1:26" ht="15.75" customHeight="1">
      <c r="A118" s="4"/>
      <c r="B118" s="4"/>
      <c r="C118" s="4"/>
      <c r="D118" s="4"/>
      <c r="E118" s="1388"/>
      <c r="F118" s="1388"/>
      <c r="G118" s="4"/>
      <c r="H118" s="1"/>
      <c r="I118" s="4"/>
      <c r="J118" s="4"/>
      <c r="K118" s="4"/>
      <c r="L118" s="4"/>
      <c r="M118" s="4"/>
      <c r="N118" s="4"/>
      <c r="O118" s="4"/>
      <c r="P118" s="4"/>
      <c r="Q118" s="4"/>
      <c r="R118" s="4"/>
      <c r="S118" s="4"/>
      <c r="T118" s="4"/>
      <c r="U118" s="4"/>
      <c r="V118" s="4"/>
      <c r="W118" s="4"/>
      <c r="X118" s="4"/>
      <c r="Y118" s="4"/>
      <c r="Z118" s="4"/>
    </row>
    <row r="119" spans="1:26" ht="15.75" customHeight="1">
      <c r="A119" s="4"/>
      <c r="B119" s="4"/>
      <c r="C119" s="4"/>
      <c r="D119" s="4"/>
      <c r="E119" s="1388"/>
      <c r="F119" s="1388"/>
      <c r="G119" s="4"/>
      <c r="H119" s="1"/>
      <c r="I119" s="4"/>
      <c r="J119" s="4"/>
      <c r="K119" s="4"/>
      <c r="L119" s="4"/>
      <c r="M119" s="4"/>
      <c r="N119" s="4"/>
      <c r="O119" s="4"/>
      <c r="P119" s="4"/>
      <c r="Q119" s="4"/>
      <c r="R119" s="4"/>
      <c r="S119" s="4"/>
      <c r="T119" s="4"/>
      <c r="U119" s="4"/>
      <c r="V119" s="4"/>
      <c r="W119" s="4"/>
      <c r="X119" s="4"/>
      <c r="Y119" s="4"/>
      <c r="Z119" s="4"/>
    </row>
    <row r="120" spans="1:26" ht="15.75" customHeight="1">
      <c r="A120" s="4"/>
      <c r="B120" s="4"/>
      <c r="C120" s="4"/>
      <c r="D120" s="4"/>
      <c r="E120" s="1388"/>
      <c r="F120" s="1388"/>
      <c r="G120" s="4"/>
      <c r="H120" s="1"/>
      <c r="I120" s="4"/>
      <c r="J120" s="4"/>
      <c r="K120" s="4"/>
      <c r="L120" s="4"/>
      <c r="M120" s="4"/>
      <c r="N120" s="4"/>
      <c r="O120" s="4"/>
      <c r="P120" s="4"/>
      <c r="Q120" s="4"/>
      <c r="R120" s="4"/>
      <c r="S120" s="4"/>
      <c r="T120" s="4"/>
      <c r="U120" s="4"/>
      <c r="V120" s="4"/>
      <c r="W120" s="4"/>
      <c r="X120" s="4"/>
      <c r="Y120" s="4"/>
      <c r="Z120" s="4"/>
    </row>
    <row r="121" spans="1:26" ht="15.75" customHeight="1">
      <c r="A121" s="4"/>
      <c r="B121" s="4"/>
      <c r="C121" s="4"/>
      <c r="D121" s="4"/>
      <c r="E121" s="1388"/>
      <c r="F121" s="1388"/>
      <c r="G121" s="4"/>
      <c r="H121" s="1"/>
      <c r="I121" s="4"/>
      <c r="J121" s="4"/>
      <c r="K121" s="4"/>
      <c r="L121" s="4"/>
      <c r="M121" s="4"/>
      <c r="N121" s="4"/>
      <c r="O121" s="4"/>
      <c r="P121" s="4"/>
      <c r="Q121" s="4"/>
      <c r="R121" s="4"/>
      <c r="S121" s="4"/>
      <c r="T121" s="4"/>
      <c r="U121" s="4"/>
      <c r="V121" s="4"/>
      <c r="W121" s="4"/>
      <c r="X121" s="4"/>
      <c r="Y121" s="4"/>
      <c r="Z121" s="4"/>
    </row>
    <row r="122" spans="1:26" ht="15.75" customHeight="1">
      <c r="A122" s="4"/>
      <c r="B122" s="4"/>
      <c r="C122" s="4"/>
      <c r="D122" s="4"/>
      <c r="E122" s="1388"/>
      <c r="F122" s="1388"/>
      <c r="G122" s="4"/>
      <c r="H122" s="1"/>
      <c r="I122" s="4"/>
      <c r="J122" s="4"/>
      <c r="K122" s="4"/>
      <c r="L122" s="4"/>
      <c r="M122" s="4"/>
      <c r="N122" s="4"/>
      <c r="O122" s="4"/>
      <c r="P122" s="4"/>
      <c r="Q122" s="4"/>
      <c r="R122" s="4"/>
      <c r="S122" s="4"/>
      <c r="T122" s="4"/>
      <c r="U122" s="4"/>
      <c r="V122" s="4"/>
      <c r="W122" s="4"/>
      <c r="X122" s="4"/>
      <c r="Y122" s="4"/>
      <c r="Z122" s="4"/>
    </row>
    <row r="123" spans="1:26" ht="15.75" customHeight="1">
      <c r="A123" s="4"/>
      <c r="B123" s="4"/>
      <c r="C123" s="4"/>
      <c r="D123" s="4"/>
      <c r="E123" s="1388"/>
      <c r="F123" s="1388"/>
      <c r="G123" s="4"/>
      <c r="H123" s="1"/>
      <c r="I123" s="4"/>
      <c r="J123" s="4"/>
      <c r="K123" s="4"/>
      <c r="L123" s="4"/>
      <c r="M123" s="4"/>
      <c r="N123" s="4"/>
      <c r="O123" s="4"/>
      <c r="P123" s="4"/>
      <c r="Q123" s="4"/>
      <c r="R123" s="4"/>
      <c r="S123" s="4"/>
      <c r="T123" s="4"/>
      <c r="U123" s="4"/>
      <c r="V123" s="4"/>
      <c r="W123" s="4"/>
      <c r="X123" s="4"/>
      <c r="Y123" s="4"/>
      <c r="Z123" s="4"/>
    </row>
    <row r="124" spans="1:26" ht="15.75" customHeight="1">
      <c r="A124" s="4"/>
      <c r="B124" s="4"/>
      <c r="C124" s="4"/>
      <c r="D124" s="4"/>
      <c r="E124" s="1388"/>
      <c r="F124" s="1388"/>
      <c r="G124" s="4"/>
      <c r="H124" s="1"/>
      <c r="I124" s="4"/>
      <c r="J124" s="4"/>
      <c r="K124" s="4"/>
      <c r="L124" s="4"/>
      <c r="M124" s="4"/>
      <c r="N124" s="4"/>
      <c r="O124" s="4"/>
      <c r="P124" s="4"/>
      <c r="Q124" s="4"/>
      <c r="R124" s="4"/>
      <c r="S124" s="4"/>
      <c r="T124" s="4"/>
      <c r="U124" s="4"/>
      <c r="V124" s="4"/>
      <c r="W124" s="4"/>
      <c r="X124" s="4"/>
      <c r="Y124" s="4"/>
      <c r="Z124" s="4"/>
    </row>
    <row r="125" spans="1:26" ht="15.75" customHeight="1">
      <c r="A125" s="4"/>
      <c r="B125" s="4"/>
      <c r="C125" s="4"/>
      <c r="D125" s="4"/>
      <c r="E125" s="1388"/>
      <c r="F125" s="1388"/>
      <c r="G125" s="4"/>
      <c r="H125" s="1"/>
      <c r="I125" s="4"/>
      <c r="J125" s="4"/>
      <c r="K125" s="4"/>
      <c r="L125" s="4"/>
      <c r="M125" s="4"/>
      <c r="N125" s="4"/>
      <c r="O125" s="4"/>
      <c r="P125" s="4"/>
      <c r="Q125" s="4"/>
      <c r="R125" s="4"/>
      <c r="S125" s="4"/>
      <c r="T125" s="4"/>
      <c r="U125" s="4"/>
      <c r="V125" s="4"/>
      <c r="W125" s="4"/>
      <c r="X125" s="4"/>
      <c r="Y125" s="4"/>
      <c r="Z125" s="4"/>
    </row>
    <row r="126" spans="1:26" ht="15.75" customHeight="1">
      <c r="A126" s="4"/>
      <c r="B126" s="4"/>
      <c r="C126" s="4"/>
      <c r="D126" s="4"/>
      <c r="E126" s="1388"/>
      <c r="F126" s="1388"/>
      <c r="G126" s="4"/>
      <c r="H126" s="1"/>
      <c r="I126" s="4"/>
      <c r="J126" s="4"/>
      <c r="K126" s="4"/>
      <c r="L126" s="4"/>
      <c r="M126" s="4"/>
      <c r="N126" s="4"/>
      <c r="O126" s="4"/>
      <c r="P126" s="4"/>
      <c r="Q126" s="4"/>
      <c r="R126" s="4"/>
      <c r="S126" s="4"/>
      <c r="T126" s="4"/>
      <c r="U126" s="4"/>
      <c r="V126" s="4"/>
      <c r="W126" s="4"/>
      <c r="X126" s="4"/>
      <c r="Y126" s="4"/>
      <c r="Z126" s="4"/>
    </row>
    <row r="127" spans="1:26" ht="15.75" customHeight="1">
      <c r="A127" s="4"/>
      <c r="B127" s="4"/>
      <c r="C127" s="4"/>
      <c r="D127" s="4"/>
      <c r="E127" s="1388"/>
      <c r="F127" s="1388"/>
      <c r="G127" s="4"/>
      <c r="H127" s="1"/>
      <c r="I127" s="4"/>
      <c r="J127" s="4"/>
      <c r="K127" s="4"/>
      <c r="L127" s="4"/>
      <c r="M127" s="4"/>
      <c r="N127" s="4"/>
      <c r="O127" s="4"/>
      <c r="P127" s="4"/>
      <c r="Q127" s="4"/>
      <c r="R127" s="4"/>
      <c r="S127" s="4"/>
      <c r="T127" s="4"/>
      <c r="U127" s="4"/>
      <c r="V127" s="4"/>
      <c r="W127" s="4"/>
      <c r="X127" s="4"/>
      <c r="Y127" s="4"/>
      <c r="Z127" s="4"/>
    </row>
    <row r="128" spans="1:26" ht="15.75" customHeight="1">
      <c r="A128" s="4"/>
      <c r="B128" s="4"/>
      <c r="C128" s="4"/>
      <c r="D128" s="4"/>
      <c r="E128" s="1388"/>
      <c r="F128" s="1388"/>
      <c r="G128" s="4"/>
      <c r="H128" s="1"/>
      <c r="I128" s="4"/>
      <c r="J128" s="4"/>
      <c r="K128" s="4"/>
      <c r="L128" s="4"/>
      <c r="M128" s="4"/>
      <c r="N128" s="4"/>
      <c r="O128" s="4"/>
      <c r="P128" s="4"/>
      <c r="Q128" s="4"/>
      <c r="R128" s="4"/>
      <c r="S128" s="4"/>
      <c r="T128" s="4"/>
      <c r="U128" s="4"/>
      <c r="V128" s="4"/>
      <c r="W128" s="4"/>
      <c r="X128" s="4"/>
      <c r="Y128" s="4"/>
      <c r="Z128" s="4"/>
    </row>
    <row r="129" spans="1:26" ht="15.75" customHeight="1">
      <c r="A129" s="4"/>
      <c r="B129" s="4"/>
      <c r="C129" s="4"/>
      <c r="D129" s="4"/>
      <c r="E129" s="1388"/>
      <c r="F129" s="1388"/>
      <c r="G129" s="4"/>
      <c r="H129" s="1"/>
      <c r="I129" s="4"/>
      <c r="J129" s="4"/>
      <c r="K129" s="4"/>
      <c r="L129" s="4"/>
      <c r="M129" s="4"/>
      <c r="N129" s="4"/>
      <c r="O129" s="4"/>
      <c r="P129" s="4"/>
      <c r="Q129" s="4"/>
      <c r="R129" s="4"/>
      <c r="S129" s="4"/>
      <c r="T129" s="4"/>
      <c r="U129" s="4"/>
      <c r="V129" s="4"/>
      <c r="W129" s="4"/>
      <c r="X129" s="4"/>
      <c r="Y129" s="4"/>
      <c r="Z129" s="4"/>
    </row>
    <row r="130" spans="1:26" ht="15.75" customHeight="1">
      <c r="A130" s="4"/>
      <c r="B130" s="4"/>
      <c r="C130" s="4"/>
      <c r="D130" s="4"/>
      <c r="E130" s="1388"/>
      <c r="F130" s="1388"/>
      <c r="G130" s="4"/>
      <c r="H130" s="1"/>
      <c r="I130" s="4"/>
      <c r="J130" s="4"/>
      <c r="K130" s="4"/>
      <c r="L130" s="4"/>
      <c r="M130" s="4"/>
      <c r="N130" s="4"/>
      <c r="O130" s="4"/>
      <c r="P130" s="4"/>
      <c r="Q130" s="4"/>
      <c r="R130" s="4"/>
      <c r="S130" s="4"/>
      <c r="T130" s="4"/>
      <c r="U130" s="4"/>
      <c r="V130" s="4"/>
      <c r="W130" s="4"/>
      <c r="X130" s="4"/>
      <c r="Y130" s="4"/>
      <c r="Z130" s="4"/>
    </row>
    <row r="131" spans="1:26" ht="15.75" customHeight="1">
      <c r="A131" s="4"/>
      <c r="B131" s="4"/>
      <c r="C131" s="4"/>
      <c r="D131" s="4"/>
      <c r="E131" s="1388"/>
      <c r="F131" s="1388"/>
      <c r="G131" s="4"/>
      <c r="H131" s="1"/>
      <c r="I131" s="4"/>
      <c r="J131" s="4"/>
      <c r="K131" s="4"/>
      <c r="L131" s="4"/>
      <c r="M131" s="4"/>
      <c r="N131" s="4"/>
      <c r="O131" s="4"/>
      <c r="P131" s="4"/>
      <c r="Q131" s="4"/>
      <c r="R131" s="4"/>
      <c r="S131" s="4"/>
      <c r="T131" s="4"/>
      <c r="U131" s="4"/>
      <c r="V131" s="4"/>
      <c r="W131" s="4"/>
      <c r="X131" s="4"/>
      <c r="Y131" s="4"/>
      <c r="Z131" s="4"/>
    </row>
    <row r="132" spans="1:26" ht="15.75" customHeight="1">
      <c r="A132" s="4"/>
      <c r="B132" s="4"/>
      <c r="C132" s="4"/>
      <c r="D132" s="4"/>
      <c r="E132" s="1388"/>
      <c r="F132" s="1388"/>
      <c r="G132" s="4"/>
      <c r="H132" s="1"/>
      <c r="I132" s="4"/>
      <c r="J132" s="4"/>
      <c r="K132" s="4"/>
      <c r="L132" s="4"/>
      <c r="M132" s="4"/>
      <c r="N132" s="4"/>
      <c r="O132" s="4"/>
      <c r="P132" s="4"/>
      <c r="Q132" s="4"/>
      <c r="R132" s="4"/>
      <c r="S132" s="4"/>
      <c r="T132" s="4"/>
      <c r="U132" s="4"/>
      <c r="V132" s="4"/>
      <c r="W132" s="4"/>
      <c r="X132" s="4"/>
      <c r="Y132" s="4"/>
      <c r="Z132" s="4"/>
    </row>
    <row r="133" spans="1:26" ht="15.75" customHeight="1">
      <c r="A133" s="4"/>
      <c r="B133" s="4"/>
      <c r="C133" s="4"/>
      <c r="D133" s="4"/>
      <c r="E133" s="1388"/>
      <c r="F133" s="1388"/>
      <c r="G133" s="4"/>
      <c r="H133" s="1"/>
      <c r="I133" s="4"/>
      <c r="J133" s="4"/>
      <c r="K133" s="4"/>
      <c r="L133" s="4"/>
      <c r="M133" s="4"/>
      <c r="N133" s="4"/>
      <c r="O133" s="4"/>
      <c r="P133" s="4"/>
      <c r="Q133" s="4"/>
      <c r="R133" s="4"/>
      <c r="S133" s="4"/>
      <c r="T133" s="4"/>
      <c r="U133" s="4"/>
      <c r="V133" s="4"/>
      <c r="W133" s="4"/>
      <c r="X133" s="4"/>
      <c r="Y133" s="4"/>
      <c r="Z133" s="4"/>
    </row>
    <row r="134" spans="1:26" ht="15.75" customHeight="1">
      <c r="A134" s="4"/>
      <c r="B134" s="4"/>
      <c r="C134" s="4"/>
      <c r="D134" s="4"/>
      <c r="E134" s="1388"/>
      <c r="F134" s="1388"/>
      <c r="G134" s="4"/>
      <c r="H134" s="1"/>
      <c r="I134" s="4"/>
      <c r="J134" s="4"/>
      <c r="K134" s="4"/>
      <c r="L134" s="4"/>
      <c r="M134" s="4"/>
      <c r="N134" s="4"/>
      <c r="O134" s="4"/>
      <c r="P134" s="4"/>
      <c r="Q134" s="4"/>
      <c r="R134" s="4"/>
      <c r="S134" s="4"/>
      <c r="T134" s="4"/>
      <c r="U134" s="4"/>
      <c r="V134" s="4"/>
      <c r="W134" s="4"/>
      <c r="X134" s="4"/>
      <c r="Y134" s="4"/>
      <c r="Z134" s="4"/>
    </row>
    <row r="135" spans="1:26" ht="15.75" customHeight="1">
      <c r="A135" s="4"/>
      <c r="B135" s="4"/>
      <c r="C135" s="4"/>
      <c r="D135" s="4"/>
      <c r="E135" s="1388"/>
      <c r="F135" s="1388"/>
      <c r="G135" s="4"/>
      <c r="H135" s="1"/>
      <c r="I135" s="4"/>
      <c r="J135" s="4"/>
      <c r="K135" s="4"/>
      <c r="L135" s="4"/>
      <c r="M135" s="4"/>
      <c r="N135" s="4"/>
      <c r="O135" s="4"/>
      <c r="P135" s="4"/>
      <c r="Q135" s="4"/>
      <c r="R135" s="4"/>
      <c r="S135" s="4"/>
      <c r="T135" s="4"/>
      <c r="U135" s="4"/>
      <c r="V135" s="4"/>
      <c r="W135" s="4"/>
      <c r="X135" s="4"/>
      <c r="Y135" s="4"/>
      <c r="Z135" s="4"/>
    </row>
    <row r="136" spans="1:26" ht="15.75" customHeight="1">
      <c r="A136" s="4"/>
      <c r="B136" s="4"/>
      <c r="C136" s="4"/>
      <c r="D136" s="4"/>
      <c r="E136" s="1388"/>
      <c r="F136" s="1388"/>
      <c r="G136" s="4"/>
      <c r="H136" s="1"/>
      <c r="I136" s="4"/>
      <c r="J136" s="4"/>
      <c r="K136" s="4"/>
      <c r="L136" s="4"/>
      <c r="M136" s="4"/>
      <c r="N136" s="4"/>
      <c r="O136" s="4"/>
      <c r="P136" s="4"/>
      <c r="Q136" s="4"/>
      <c r="R136" s="4"/>
      <c r="S136" s="4"/>
      <c r="T136" s="4"/>
      <c r="U136" s="4"/>
      <c r="V136" s="4"/>
      <c r="W136" s="4"/>
      <c r="X136" s="4"/>
      <c r="Y136" s="4"/>
      <c r="Z136" s="4"/>
    </row>
    <row r="137" spans="1:26" ht="15.75" customHeight="1">
      <c r="A137" s="4"/>
      <c r="B137" s="4"/>
      <c r="C137" s="4"/>
      <c r="D137" s="4"/>
      <c r="E137" s="1388"/>
      <c r="F137" s="1388"/>
      <c r="G137" s="4"/>
      <c r="H137" s="1"/>
      <c r="I137" s="4"/>
      <c r="J137" s="4"/>
      <c r="K137" s="4"/>
      <c r="L137" s="4"/>
      <c r="M137" s="4"/>
      <c r="N137" s="4"/>
      <c r="O137" s="4"/>
      <c r="P137" s="4"/>
      <c r="Q137" s="4"/>
      <c r="R137" s="4"/>
      <c r="S137" s="4"/>
      <c r="T137" s="4"/>
      <c r="U137" s="4"/>
      <c r="V137" s="4"/>
      <c r="W137" s="4"/>
      <c r="X137" s="4"/>
      <c r="Y137" s="4"/>
      <c r="Z137" s="4"/>
    </row>
    <row r="138" spans="1:26" ht="15.75" customHeight="1">
      <c r="A138" s="4"/>
      <c r="B138" s="4"/>
      <c r="C138" s="4"/>
      <c r="D138" s="4"/>
      <c r="E138" s="1388"/>
      <c r="F138" s="1388"/>
      <c r="G138" s="4"/>
      <c r="H138" s="1"/>
      <c r="I138" s="4"/>
      <c r="J138" s="4"/>
      <c r="K138" s="4"/>
      <c r="L138" s="4"/>
      <c r="M138" s="4"/>
      <c r="N138" s="4"/>
      <c r="O138" s="4"/>
      <c r="P138" s="4"/>
      <c r="Q138" s="4"/>
      <c r="R138" s="4"/>
      <c r="S138" s="4"/>
      <c r="T138" s="4"/>
      <c r="U138" s="4"/>
      <c r="V138" s="4"/>
      <c r="W138" s="4"/>
      <c r="X138" s="4"/>
      <c r="Y138" s="4"/>
      <c r="Z138" s="4"/>
    </row>
    <row r="139" spans="1:26" ht="15.75" customHeight="1">
      <c r="A139" s="4"/>
      <c r="B139" s="4"/>
      <c r="C139" s="4"/>
      <c r="D139" s="4"/>
      <c r="E139" s="1388"/>
      <c r="F139" s="1388"/>
      <c r="G139" s="4"/>
      <c r="H139" s="1"/>
      <c r="I139" s="4"/>
      <c r="J139" s="4"/>
      <c r="K139" s="4"/>
      <c r="L139" s="4"/>
      <c r="M139" s="4"/>
      <c r="N139" s="4"/>
      <c r="O139" s="4"/>
      <c r="P139" s="4"/>
      <c r="Q139" s="4"/>
      <c r="R139" s="4"/>
      <c r="S139" s="4"/>
      <c r="T139" s="4"/>
      <c r="U139" s="4"/>
      <c r="V139" s="4"/>
      <c r="W139" s="4"/>
      <c r="X139" s="4"/>
      <c r="Y139" s="4"/>
      <c r="Z139" s="4"/>
    </row>
    <row r="140" spans="1:26" ht="15.75" customHeight="1">
      <c r="A140" s="4"/>
      <c r="B140" s="4"/>
      <c r="C140" s="4"/>
      <c r="D140" s="4"/>
      <c r="E140" s="1388"/>
      <c r="F140" s="1388"/>
      <c r="G140" s="4"/>
      <c r="H140" s="1"/>
      <c r="I140" s="4"/>
      <c r="J140" s="4"/>
      <c r="K140" s="4"/>
      <c r="L140" s="4"/>
      <c r="M140" s="4"/>
      <c r="N140" s="4"/>
      <c r="O140" s="4"/>
      <c r="P140" s="4"/>
      <c r="Q140" s="4"/>
      <c r="R140" s="4"/>
      <c r="S140" s="4"/>
      <c r="T140" s="4"/>
      <c r="U140" s="4"/>
      <c r="V140" s="4"/>
      <c r="W140" s="4"/>
      <c r="X140" s="4"/>
      <c r="Y140" s="4"/>
      <c r="Z140" s="4"/>
    </row>
    <row r="141" spans="1:26" ht="15.75" customHeight="1">
      <c r="A141" s="4"/>
      <c r="B141" s="4"/>
      <c r="C141" s="4"/>
      <c r="D141" s="4"/>
      <c r="E141" s="1388"/>
      <c r="F141" s="1388"/>
      <c r="G141" s="4"/>
      <c r="H141" s="1"/>
      <c r="I141" s="4"/>
      <c r="J141" s="4"/>
      <c r="K141" s="4"/>
      <c r="L141" s="4"/>
      <c r="M141" s="4"/>
      <c r="N141" s="4"/>
      <c r="O141" s="4"/>
      <c r="P141" s="4"/>
      <c r="Q141" s="4"/>
      <c r="R141" s="4"/>
      <c r="S141" s="4"/>
      <c r="T141" s="4"/>
      <c r="U141" s="4"/>
      <c r="V141" s="4"/>
      <c r="W141" s="4"/>
      <c r="X141" s="4"/>
      <c r="Y141" s="4"/>
      <c r="Z141" s="4"/>
    </row>
    <row r="142" spans="1:26" ht="15.75" customHeight="1">
      <c r="A142" s="4"/>
      <c r="B142" s="4"/>
      <c r="C142" s="4"/>
      <c r="D142" s="4"/>
      <c r="E142" s="1388"/>
      <c r="F142" s="1388"/>
      <c r="G142" s="4"/>
      <c r="H142" s="1"/>
      <c r="I142" s="4"/>
      <c r="J142" s="4"/>
      <c r="K142" s="4"/>
      <c r="L142" s="4"/>
      <c r="M142" s="4"/>
      <c r="N142" s="4"/>
      <c r="O142" s="4"/>
      <c r="P142" s="4"/>
      <c r="Q142" s="4"/>
      <c r="R142" s="4"/>
      <c r="S142" s="4"/>
      <c r="T142" s="4"/>
      <c r="U142" s="4"/>
      <c r="V142" s="4"/>
      <c r="W142" s="4"/>
      <c r="X142" s="4"/>
      <c r="Y142" s="4"/>
      <c r="Z142" s="4"/>
    </row>
    <row r="143" spans="1:26" ht="15.75" customHeight="1">
      <c r="A143" s="4"/>
      <c r="B143" s="4"/>
      <c r="C143" s="4"/>
      <c r="D143" s="4"/>
      <c r="E143" s="1388"/>
      <c r="F143" s="1388"/>
      <c r="G143" s="4"/>
      <c r="H143" s="1"/>
      <c r="I143" s="4"/>
      <c r="J143" s="4"/>
      <c r="K143" s="4"/>
      <c r="L143" s="4"/>
      <c r="M143" s="4"/>
      <c r="N143" s="4"/>
      <c r="O143" s="4"/>
      <c r="P143" s="4"/>
      <c r="Q143" s="4"/>
      <c r="R143" s="4"/>
      <c r="S143" s="4"/>
      <c r="T143" s="4"/>
      <c r="U143" s="4"/>
      <c r="V143" s="4"/>
      <c r="W143" s="4"/>
      <c r="X143" s="4"/>
      <c r="Y143" s="4"/>
      <c r="Z143" s="4"/>
    </row>
    <row r="144" spans="1:26" ht="15.75" customHeight="1">
      <c r="A144" s="4"/>
      <c r="B144" s="4"/>
      <c r="C144" s="4"/>
      <c r="D144" s="4"/>
      <c r="E144" s="1388"/>
      <c r="F144" s="1388"/>
      <c r="G144" s="4"/>
      <c r="H144" s="1"/>
      <c r="I144" s="4"/>
      <c r="J144" s="4"/>
      <c r="K144" s="4"/>
      <c r="L144" s="4"/>
      <c r="M144" s="4"/>
      <c r="N144" s="4"/>
      <c r="O144" s="4"/>
      <c r="P144" s="4"/>
      <c r="Q144" s="4"/>
      <c r="R144" s="4"/>
      <c r="S144" s="4"/>
      <c r="T144" s="4"/>
      <c r="U144" s="4"/>
      <c r="V144" s="4"/>
      <c r="W144" s="4"/>
      <c r="X144" s="4"/>
      <c r="Y144" s="4"/>
      <c r="Z144" s="4"/>
    </row>
    <row r="145" spans="1:26" ht="15.75" customHeight="1">
      <c r="A145" s="4"/>
      <c r="B145" s="4"/>
      <c r="C145" s="4"/>
      <c r="D145" s="4"/>
      <c r="E145" s="1388"/>
      <c r="F145" s="1388"/>
      <c r="G145" s="4"/>
      <c r="H145" s="1"/>
      <c r="I145" s="4"/>
      <c r="J145" s="4"/>
      <c r="K145" s="4"/>
      <c r="L145" s="4"/>
      <c r="M145" s="4"/>
      <c r="N145" s="4"/>
      <c r="O145" s="4"/>
      <c r="P145" s="4"/>
      <c r="Q145" s="4"/>
      <c r="R145" s="4"/>
      <c r="S145" s="4"/>
      <c r="T145" s="4"/>
      <c r="U145" s="4"/>
      <c r="V145" s="4"/>
      <c r="W145" s="4"/>
      <c r="X145" s="4"/>
      <c r="Y145" s="4"/>
      <c r="Z145" s="4"/>
    </row>
    <row r="146" spans="1:26" ht="15.75" customHeight="1">
      <c r="A146" s="4"/>
      <c r="B146" s="4"/>
      <c r="C146" s="4"/>
      <c r="D146" s="4"/>
      <c r="E146" s="1388"/>
      <c r="F146" s="1388"/>
      <c r="G146" s="4"/>
      <c r="H146" s="1"/>
      <c r="I146" s="4"/>
      <c r="J146" s="4"/>
      <c r="K146" s="4"/>
      <c r="L146" s="4"/>
      <c r="M146" s="4"/>
      <c r="N146" s="4"/>
      <c r="O146" s="4"/>
      <c r="P146" s="4"/>
      <c r="Q146" s="4"/>
      <c r="R146" s="4"/>
      <c r="S146" s="4"/>
      <c r="T146" s="4"/>
      <c r="U146" s="4"/>
      <c r="V146" s="4"/>
      <c r="W146" s="4"/>
      <c r="X146" s="4"/>
      <c r="Y146" s="4"/>
      <c r="Z146" s="4"/>
    </row>
    <row r="147" spans="1:26" ht="15.75" customHeight="1">
      <c r="A147" s="4"/>
      <c r="B147" s="4"/>
      <c r="C147" s="4"/>
      <c r="D147" s="4"/>
      <c r="E147" s="1388"/>
      <c r="F147" s="1388"/>
      <c r="G147" s="4"/>
      <c r="H147" s="1"/>
      <c r="I147" s="4"/>
      <c r="J147" s="4"/>
      <c r="K147" s="4"/>
      <c r="L147" s="4"/>
      <c r="M147" s="4"/>
      <c r="N147" s="4"/>
      <c r="O147" s="4"/>
      <c r="P147" s="4"/>
      <c r="Q147" s="4"/>
      <c r="R147" s="4"/>
      <c r="S147" s="4"/>
      <c r="T147" s="4"/>
      <c r="U147" s="4"/>
      <c r="V147" s="4"/>
      <c r="W147" s="4"/>
      <c r="X147" s="4"/>
      <c r="Y147" s="4"/>
      <c r="Z147" s="4"/>
    </row>
    <row r="148" spans="1:26" ht="15.75" customHeight="1">
      <c r="A148" s="4"/>
      <c r="B148" s="4"/>
      <c r="C148" s="4"/>
      <c r="D148" s="4"/>
      <c r="E148" s="1388"/>
      <c r="F148" s="1388"/>
      <c r="G148" s="4"/>
      <c r="H148" s="1"/>
      <c r="I148" s="4"/>
      <c r="J148" s="4"/>
      <c r="K148" s="4"/>
      <c r="L148" s="4"/>
      <c r="M148" s="4"/>
      <c r="N148" s="4"/>
      <c r="O148" s="4"/>
      <c r="P148" s="4"/>
      <c r="Q148" s="4"/>
      <c r="R148" s="4"/>
      <c r="S148" s="4"/>
      <c r="T148" s="4"/>
      <c r="U148" s="4"/>
      <c r="V148" s="4"/>
      <c r="W148" s="4"/>
      <c r="X148" s="4"/>
      <c r="Y148" s="4"/>
      <c r="Z148" s="4"/>
    </row>
    <row r="149" spans="1:26" ht="15.75" customHeight="1">
      <c r="A149" s="4"/>
      <c r="B149" s="4"/>
      <c r="C149" s="4"/>
      <c r="D149" s="4"/>
      <c r="E149" s="1388"/>
      <c r="F149" s="1388"/>
      <c r="G149" s="4"/>
      <c r="H149" s="1"/>
      <c r="I149" s="4"/>
      <c r="J149" s="4"/>
      <c r="K149" s="4"/>
      <c r="L149" s="4"/>
      <c r="M149" s="4"/>
      <c r="N149" s="4"/>
      <c r="O149" s="4"/>
      <c r="P149" s="4"/>
      <c r="Q149" s="4"/>
      <c r="R149" s="4"/>
      <c r="S149" s="4"/>
      <c r="T149" s="4"/>
      <c r="U149" s="4"/>
      <c r="V149" s="4"/>
      <c r="W149" s="4"/>
      <c r="X149" s="4"/>
      <c r="Y149" s="4"/>
      <c r="Z149" s="4"/>
    </row>
    <row r="150" spans="1:26" ht="15.75" customHeight="1">
      <c r="A150" s="4"/>
      <c r="B150" s="4"/>
      <c r="C150" s="4"/>
      <c r="D150" s="4"/>
      <c r="E150" s="1388"/>
      <c r="F150" s="1388"/>
      <c r="G150" s="4"/>
      <c r="H150" s="1"/>
      <c r="I150" s="4"/>
      <c r="J150" s="4"/>
      <c r="K150" s="4"/>
      <c r="L150" s="4"/>
      <c r="M150" s="4"/>
      <c r="N150" s="4"/>
      <c r="O150" s="4"/>
      <c r="P150" s="4"/>
      <c r="Q150" s="4"/>
      <c r="R150" s="4"/>
      <c r="S150" s="4"/>
      <c r="T150" s="4"/>
      <c r="U150" s="4"/>
      <c r="V150" s="4"/>
      <c r="W150" s="4"/>
      <c r="X150" s="4"/>
      <c r="Y150" s="4"/>
      <c r="Z150" s="4"/>
    </row>
    <row r="151" spans="1:26" ht="15.75" customHeight="1">
      <c r="A151" s="4"/>
      <c r="B151" s="4"/>
      <c r="C151" s="4"/>
      <c r="D151" s="4"/>
      <c r="E151" s="1388"/>
      <c r="F151" s="1388"/>
      <c r="G151" s="4"/>
      <c r="H151" s="1"/>
      <c r="I151" s="4"/>
      <c r="J151" s="4"/>
      <c r="K151" s="4"/>
      <c r="L151" s="4"/>
      <c r="M151" s="4"/>
      <c r="N151" s="4"/>
      <c r="O151" s="4"/>
      <c r="P151" s="4"/>
      <c r="Q151" s="4"/>
      <c r="R151" s="4"/>
      <c r="S151" s="4"/>
      <c r="T151" s="4"/>
      <c r="U151" s="4"/>
      <c r="V151" s="4"/>
      <c r="W151" s="4"/>
      <c r="X151" s="4"/>
      <c r="Y151" s="4"/>
      <c r="Z151" s="4"/>
    </row>
    <row r="152" spans="1:26" ht="15.75" customHeight="1">
      <c r="A152" s="4"/>
      <c r="B152" s="4"/>
      <c r="C152" s="4"/>
      <c r="D152" s="4"/>
      <c r="E152" s="1388"/>
      <c r="F152" s="1388"/>
      <c r="G152" s="4"/>
      <c r="H152" s="1"/>
      <c r="I152" s="4"/>
      <c r="J152" s="4"/>
      <c r="K152" s="4"/>
      <c r="L152" s="4"/>
      <c r="M152" s="4"/>
      <c r="N152" s="4"/>
      <c r="O152" s="4"/>
      <c r="P152" s="4"/>
      <c r="Q152" s="4"/>
      <c r="R152" s="4"/>
      <c r="S152" s="4"/>
      <c r="T152" s="4"/>
      <c r="U152" s="4"/>
      <c r="V152" s="4"/>
      <c r="W152" s="4"/>
      <c r="X152" s="4"/>
      <c r="Y152" s="4"/>
      <c r="Z152" s="4"/>
    </row>
    <row r="153" spans="1:26" ht="15.75" customHeight="1">
      <c r="A153" s="4"/>
      <c r="B153" s="4"/>
      <c r="C153" s="4"/>
      <c r="D153" s="4"/>
      <c r="E153" s="1388"/>
      <c r="F153" s="1388"/>
      <c r="G153" s="4"/>
      <c r="H153" s="1"/>
      <c r="I153" s="4"/>
      <c r="J153" s="4"/>
      <c r="K153" s="4"/>
      <c r="L153" s="4"/>
      <c r="M153" s="4"/>
      <c r="N153" s="4"/>
      <c r="O153" s="4"/>
      <c r="P153" s="4"/>
      <c r="Q153" s="4"/>
      <c r="R153" s="4"/>
      <c r="S153" s="4"/>
      <c r="T153" s="4"/>
      <c r="U153" s="4"/>
      <c r="V153" s="4"/>
      <c r="W153" s="4"/>
      <c r="X153" s="4"/>
      <c r="Y153" s="4"/>
      <c r="Z153" s="4"/>
    </row>
    <row r="154" spans="1:26" ht="15.75" customHeight="1">
      <c r="A154" s="4"/>
      <c r="B154" s="4"/>
      <c r="C154" s="4"/>
      <c r="D154" s="4"/>
      <c r="E154" s="1388"/>
      <c r="F154" s="1388"/>
      <c r="G154" s="4"/>
      <c r="H154" s="1"/>
      <c r="I154" s="4"/>
      <c r="J154" s="4"/>
      <c r="K154" s="4"/>
      <c r="L154" s="4"/>
      <c r="M154" s="4"/>
      <c r="N154" s="4"/>
      <c r="O154" s="4"/>
      <c r="P154" s="4"/>
      <c r="Q154" s="4"/>
      <c r="R154" s="4"/>
      <c r="S154" s="4"/>
      <c r="T154" s="4"/>
      <c r="U154" s="4"/>
      <c r="V154" s="4"/>
      <c r="W154" s="4"/>
      <c r="X154" s="4"/>
      <c r="Y154" s="4"/>
      <c r="Z154" s="4"/>
    </row>
    <row r="155" spans="1:26" ht="15.75" customHeight="1">
      <c r="A155" s="4"/>
      <c r="B155" s="4"/>
      <c r="C155" s="4"/>
      <c r="D155" s="4"/>
      <c r="E155" s="1388"/>
      <c r="F155" s="1388"/>
      <c r="G155" s="4"/>
      <c r="H155" s="1"/>
      <c r="I155" s="4"/>
      <c r="J155" s="4"/>
      <c r="K155" s="4"/>
      <c r="L155" s="4"/>
      <c r="M155" s="4"/>
      <c r="N155" s="4"/>
      <c r="O155" s="4"/>
      <c r="P155" s="4"/>
      <c r="Q155" s="4"/>
      <c r="R155" s="4"/>
      <c r="S155" s="4"/>
      <c r="T155" s="4"/>
      <c r="U155" s="4"/>
      <c r="V155" s="4"/>
      <c r="W155" s="4"/>
      <c r="X155" s="4"/>
      <c r="Y155" s="4"/>
      <c r="Z155" s="4"/>
    </row>
    <row r="156" spans="1:26" ht="15.75" customHeight="1">
      <c r="A156" s="4"/>
      <c r="B156" s="4"/>
      <c r="C156" s="4"/>
      <c r="D156" s="4"/>
      <c r="E156" s="1388"/>
      <c r="F156" s="1388"/>
      <c r="G156" s="4"/>
      <c r="H156" s="1"/>
      <c r="I156" s="4"/>
      <c r="J156" s="4"/>
      <c r="K156" s="4"/>
      <c r="L156" s="4"/>
      <c r="M156" s="4"/>
      <c r="N156" s="4"/>
      <c r="O156" s="4"/>
      <c r="P156" s="4"/>
      <c r="Q156" s="4"/>
      <c r="R156" s="4"/>
      <c r="S156" s="4"/>
      <c r="T156" s="4"/>
      <c r="U156" s="4"/>
      <c r="V156" s="4"/>
      <c r="W156" s="4"/>
      <c r="X156" s="4"/>
      <c r="Y156" s="4"/>
      <c r="Z156" s="4"/>
    </row>
    <row r="157" spans="1:26" ht="15.75" customHeight="1">
      <c r="A157" s="4"/>
      <c r="B157" s="4"/>
      <c r="C157" s="4"/>
      <c r="D157" s="4"/>
      <c r="E157" s="1388"/>
      <c r="F157" s="1388"/>
      <c r="G157" s="4"/>
      <c r="H157" s="1"/>
      <c r="I157" s="4"/>
      <c r="J157" s="4"/>
      <c r="K157" s="4"/>
      <c r="L157" s="4"/>
      <c r="M157" s="4"/>
      <c r="N157" s="4"/>
      <c r="O157" s="4"/>
      <c r="P157" s="4"/>
      <c r="Q157" s="4"/>
      <c r="R157" s="4"/>
      <c r="S157" s="4"/>
      <c r="T157" s="4"/>
      <c r="U157" s="4"/>
      <c r="V157" s="4"/>
      <c r="W157" s="4"/>
      <c r="X157" s="4"/>
      <c r="Y157" s="4"/>
      <c r="Z157" s="4"/>
    </row>
    <row r="158" spans="1:26" ht="15.75" customHeight="1">
      <c r="A158" s="4"/>
      <c r="B158" s="4"/>
      <c r="C158" s="4"/>
      <c r="D158" s="4"/>
      <c r="E158" s="1388"/>
      <c r="F158" s="1388"/>
      <c r="G158" s="4"/>
      <c r="H158" s="1"/>
      <c r="I158" s="4"/>
      <c r="J158" s="4"/>
      <c r="K158" s="4"/>
      <c r="L158" s="4"/>
      <c r="M158" s="4"/>
      <c r="N158" s="4"/>
      <c r="O158" s="4"/>
      <c r="P158" s="4"/>
      <c r="Q158" s="4"/>
      <c r="R158" s="4"/>
      <c r="S158" s="4"/>
      <c r="T158" s="4"/>
      <c r="U158" s="4"/>
      <c r="V158" s="4"/>
      <c r="W158" s="4"/>
      <c r="X158" s="4"/>
      <c r="Y158" s="4"/>
      <c r="Z158" s="4"/>
    </row>
    <row r="159" spans="1:26" ht="15.75" customHeight="1">
      <c r="A159" s="4"/>
      <c r="B159" s="4"/>
      <c r="C159" s="4"/>
      <c r="D159" s="4"/>
      <c r="E159" s="1388"/>
      <c r="F159" s="1388"/>
      <c r="G159" s="4"/>
      <c r="H159" s="1"/>
      <c r="I159" s="4"/>
      <c r="J159" s="4"/>
      <c r="K159" s="4"/>
      <c r="L159" s="4"/>
      <c r="M159" s="4"/>
      <c r="N159" s="4"/>
      <c r="O159" s="4"/>
      <c r="P159" s="4"/>
      <c r="Q159" s="4"/>
      <c r="R159" s="4"/>
      <c r="S159" s="4"/>
      <c r="T159" s="4"/>
      <c r="U159" s="4"/>
      <c r="V159" s="4"/>
      <c r="W159" s="4"/>
      <c r="X159" s="4"/>
      <c r="Y159" s="4"/>
      <c r="Z159" s="4"/>
    </row>
    <row r="160" spans="1:26" ht="15.75" customHeight="1">
      <c r="A160" s="4"/>
      <c r="B160" s="4"/>
      <c r="C160" s="4"/>
      <c r="D160" s="4"/>
      <c r="E160" s="1388"/>
      <c r="F160" s="1388"/>
      <c r="G160" s="4"/>
      <c r="H160" s="1"/>
      <c r="I160" s="4"/>
      <c r="J160" s="4"/>
      <c r="K160" s="4"/>
      <c r="L160" s="4"/>
      <c r="M160" s="4"/>
      <c r="N160" s="4"/>
      <c r="O160" s="4"/>
      <c r="P160" s="4"/>
      <c r="Q160" s="4"/>
      <c r="R160" s="4"/>
      <c r="S160" s="4"/>
      <c r="T160" s="4"/>
      <c r="U160" s="4"/>
      <c r="V160" s="4"/>
      <c r="W160" s="4"/>
      <c r="X160" s="4"/>
      <c r="Y160" s="4"/>
      <c r="Z160" s="4"/>
    </row>
    <row r="161" spans="1:26" ht="15.75" customHeight="1">
      <c r="A161" s="4"/>
      <c r="B161" s="4"/>
      <c r="C161" s="4"/>
      <c r="D161" s="4"/>
      <c r="E161" s="1388"/>
      <c r="F161" s="1388"/>
      <c r="G161" s="4"/>
      <c r="H161" s="1"/>
      <c r="I161" s="4"/>
      <c r="J161" s="4"/>
      <c r="K161" s="4"/>
      <c r="L161" s="4"/>
      <c r="M161" s="4"/>
      <c r="N161" s="4"/>
      <c r="O161" s="4"/>
      <c r="P161" s="4"/>
      <c r="Q161" s="4"/>
      <c r="R161" s="4"/>
      <c r="S161" s="4"/>
      <c r="T161" s="4"/>
      <c r="U161" s="4"/>
      <c r="V161" s="4"/>
      <c r="W161" s="4"/>
      <c r="X161" s="4"/>
      <c r="Y161" s="4"/>
      <c r="Z161" s="4"/>
    </row>
    <row r="162" spans="1:26" ht="15.75" customHeight="1">
      <c r="A162" s="4"/>
      <c r="B162" s="4"/>
      <c r="C162" s="4"/>
      <c r="D162" s="4"/>
      <c r="E162" s="1388"/>
      <c r="F162" s="1388"/>
      <c r="G162" s="4"/>
      <c r="H162" s="1"/>
      <c r="I162" s="4"/>
      <c r="J162" s="4"/>
      <c r="K162" s="4"/>
      <c r="L162" s="4"/>
      <c r="M162" s="4"/>
      <c r="N162" s="4"/>
      <c r="O162" s="4"/>
      <c r="P162" s="4"/>
      <c r="Q162" s="4"/>
      <c r="R162" s="4"/>
      <c r="S162" s="4"/>
      <c r="T162" s="4"/>
      <c r="U162" s="4"/>
      <c r="V162" s="4"/>
      <c r="W162" s="4"/>
      <c r="X162" s="4"/>
      <c r="Y162" s="4"/>
      <c r="Z162" s="4"/>
    </row>
    <row r="163" spans="1:26" ht="15.75" customHeight="1">
      <c r="A163" s="4"/>
      <c r="B163" s="4"/>
      <c r="C163" s="4"/>
      <c r="D163" s="4"/>
      <c r="E163" s="1388"/>
      <c r="F163" s="1388"/>
      <c r="G163" s="4"/>
      <c r="H163" s="1"/>
      <c r="I163" s="4"/>
      <c r="J163" s="4"/>
      <c r="K163" s="4"/>
      <c r="L163" s="4"/>
      <c r="M163" s="4"/>
      <c r="N163" s="4"/>
      <c r="O163" s="4"/>
      <c r="P163" s="4"/>
      <c r="Q163" s="4"/>
      <c r="R163" s="4"/>
      <c r="S163" s="4"/>
      <c r="T163" s="4"/>
      <c r="U163" s="4"/>
      <c r="V163" s="4"/>
      <c r="W163" s="4"/>
      <c r="X163" s="4"/>
      <c r="Y163" s="4"/>
      <c r="Z163" s="4"/>
    </row>
    <row r="164" spans="1:26" ht="15.75" customHeight="1">
      <c r="A164" s="4"/>
      <c r="B164" s="4"/>
      <c r="C164" s="4"/>
      <c r="D164" s="4"/>
      <c r="E164" s="1388"/>
      <c r="F164" s="1388"/>
      <c r="G164" s="4"/>
      <c r="H164" s="1"/>
      <c r="I164" s="4"/>
      <c r="J164" s="4"/>
      <c r="K164" s="4"/>
      <c r="L164" s="4"/>
      <c r="M164" s="4"/>
      <c r="N164" s="4"/>
      <c r="O164" s="4"/>
      <c r="P164" s="4"/>
      <c r="Q164" s="4"/>
      <c r="R164" s="4"/>
      <c r="S164" s="4"/>
      <c r="T164" s="4"/>
      <c r="U164" s="4"/>
      <c r="V164" s="4"/>
      <c r="W164" s="4"/>
      <c r="X164" s="4"/>
      <c r="Y164" s="4"/>
      <c r="Z164" s="4"/>
    </row>
    <row r="165" spans="1:26" ht="15.75" customHeight="1">
      <c r="A165" s="4"/>
      <c r="B165" s="4"/>
      <c r="C165" s="4"/>
      <c r="D165" s="4"/>
      <c r="E165" s="1388"/>
      <c r="F165" s="1388"/>
      <c r="G165" s="4"/>
      <c r="H165" s="1"/>
      <c r="I165" s="4"/>
      <c r="J165" s="4"/>
      <c r="K165" s="4"/>
      <c r="L165" s="4"/>
      <c r="M165" s="4"/>
      <c r="N165" s="4"/>
      <c r="O165" s="4"/>
      <c r="P165" s="4"/>
      <c r="Q165" s="4"/>
      <c r="R165" s="4"/>
      <c r="S165" s="4"/>
      <c r="T165" s="4"/>
      <c r="U165" s="4"/>
      <c r="V165" s="4"/>
      <c r="W165" s="4"/>
      <c r="X165" s="4"/>
      <c r="Y165" s="4"/>
      <c r="Z165" s="4"/>
    </row>
    <row r="166" spans="1:26" ht="15.75" customHeight="1">
      <c r="A166" s="4"/>
      <c r="B166" s="4"/>
      <c r="C166" s="4"/>
      <c r="D166" s="4"/>
      <c r="E166" s="1388"/>
      <c r="F166" s="1388"/>
      <c r="G166" s="4"/>
      <c r="H166" s="1"/>
      <c r="I166" s="4"/>
      <c r="J166" s="4"/>
      <c r="K166" s="4"/>
      <c r="L166" s="4"/>
      <c r="M166" s="4"/>
      <c r="N166" s="4"/>
      <c r="O166" s="4"/>
      <c r="P166" s="4"/>
      <c r="Q166" s="4"/>
      <c r="R166" s="4"/>
      <c r="S166" s="4"/>
      <c r="T166" s="4"/>
      <c r="U166" s="4"/>
      <c r="V166" s="4"/>
      <c r="W166" s="4"/>
      <c r="X166" s="4"/>
      <c r="Y166" s="4"/>
      <c r="Z166" s="4"/>
    </row>
    <row r="167" spans="1:26" ht="15.75" customHeight="1">
      <c r="A167" s="4"/>
      <c r="B167" s="4"/>
      <c r="C167" s="4"/>
      <c r="D167" s="4"/>
      <c r="E167" s="1388"/>
      <c r="F167" s="1388"/>
      <c r="G167" s="4"/>
      <c r="H167" s="1"/>
      <c r="I167" s="4"/>
      <c r="J167" s="4"/>
      <c r="K167" s="4"/>
      <c r="L167" s="4"/>
      <c r="M167" s="4"/>
      <c r="N167" s="4"/>
      <c r="O167" s="4"/>
      <c r="P167" s="4"/>
      <c r="Q167" s="4"/>
      <c r="R167" s="4"/>
      <c r="S167" s="4"/>
      <c r="T167" s="4"/>
      <c r="U167" s="4"/>
      <c r="V167" s="4"/>
      <c r="W167" s="4"/>
      <c r="X167" s="4"/>
      <c r="Y167" s="4"/>
      <c r="Z167" s="4"/>
    </row>
    <row r="168" spans="1:26" ht="15.75" customHeight="1">
      <c r="A168" s="4"/>
      <c r="B168" s="4"/>
      <c r="C168" s="4"/>
      <c r="D168" s="4"/>
      <c r="E168" s="1388"/>
      <c r="F168" s="1388"/>
      <c r="G168" s="4"/>
      <c r="H168" s="1"/>
      <c r="I168" s="4"/>
      <c r="J168" s="4"/>
      <c r="K168" s="4"/>
      <c r="L168" s="4"/>
      <c r="M168" s="4"/>
      <c r="N168" s="4"/>
      <c r="O168" s="4"/>
      <c r="P168" s="4"/>
      <c r="Q168" s="4"/>
      <c r="R168" s="4"/>
      <c r="S168" s="4"/>
      <c r="T168" s="4"/>
      <c r="U168" s="4"/>
      <c r="V168" s="4"/>
      <c r="W168" s="4"/>
      <c r="X168" s="4"/>
      <c r="Y168" s="4"/>
      <c r="Z168" s="4"/>
    </row>
    <row r="169" spans="1:26" ht="15.75" customHeight="1">
      <c r="A169" s="4"/>
      <c r="B169" s="4"/>
      <c r="C169" s="4"/>
      <c r="D169" s="4"/>
      <c r="E169" s="1388"/>
      <c r="F169" s="1388"/>
      <c r="G169" s="4"/>
      <c r="H169" s="1"/>
      <c r="I169" s="4"/>
      <c r="J169" s="4"/>
      <c r="K169" s="4"/>
      <c r="L169" s="4"/>
      <c r="M169" s="4"/>
      <c r="N169" s="4"/>
      <c r="O169" s="4"/>
      <c r="P169" s="4"/>
      <c r="Q169" s="4"/>
      <c r="R169" s="4"/>
      <c r="S169" s="4"/>
      <c r="T169" s="4"/>
      <c r="U169" s="4"/>
      <c r="V169" s="4"/>
      <c r="W169" s="4"/>
      <c r="X169" s="4"/>
      <c r="Y169" s="4"/>
      <c r="Z169" s="4"/>
    </row>
    <row r="170" spans="1:26" ht="15.75" customHeight="1">
      <c r="A170" s="4"/>
      <c r="B170" s="4"/>
      <c r="C170" s="4"/>
      <c r="D170" s="4"/>
      <c r="E170" s="1388"/>
      <c r="F170" s="1388"/>
      <c r="G170" s="4"/>
      <c r="H170" s="1"/>
      <c r="I170" s="4"/>
      <c r="J170" s="4"/>
      <c r="K170" s="4"/>
      <c r="L170" s="4"/>
      <c r="M170" s="4"/>
      <c r="N170" s="4"/>
      <c r="O170" s="4"/>
      <c r="P170" s="4"/>
      <c r="Q170" s="4"/>
      <c r="R170" s="4"/>
      <c r="S170" s="4"/>
      <c r="T170" s="4"/>
      <c r="U170" s="4"/>
      <c r="V170" s="4"/>
      <c r="W170" s="4"/>
      <c r="X170" s="4"/>
      <c r="Y170" s="4"/>
      <c r="Z170" s="4"/>
    </row>
    <row r="171" spans="1:26" ht="15.75" customHeight="1">
      <c r="A171" s="4"/>
      <c r="B171" s="4"/>
      <c r="C171" s="4"/>
      <c r="D171" s="4"/>
      <c r="E171" s="1388"/>
      <c r="F171" s="1388"/>
      <c r="G171" s="4"/>
      <c r="H171" s="1"/>
      <c r="I171" s="4"/>
      <c r="J171" s="4"/>
      <c r="K171" s="4"/>
      <c r="L171" s="4"/>
      <c r="M171" s="4"/>
      <c r="N171" s="4"/>
      <c r="O171" s="4"/>
      <c r="P171" s="4"/>
      <c r="Q171" s="4"/>
      <c r="R171" s="4"/>
      <c r="S171" s="4"/>
      <c r="T171" s="4"/>
      <c r="U171" s="4"/>
      <c r="V171" s="4"/>
      <c r="W171" s="4"/>
      <c r="X171" s="4"/>
      <c r="Y171" s="4"/>
      <c r="Z171" s="4"/>
    </row>
    <row r="172" spans="1:26" ht="15.75" customHeight="1">
      <c r="A172" s="4"/>
      <c r="B172" s="4"/>
      <c r="C172" s="4"/>
      <c r="D172" s="4"/>
      <c r="E172" s="1388"/>
      <c r="F172" s="1388"/>
      <c r="G172" s="4"/>
      <c r="H172" s="1"/>
      <c r="I172" s="4"/>
      <c r="J172" s="4"/>
      <c r="K172" s="4"/>
      <c r="L172" s="4"/>
      <c r="M172" s="4"/>
      <c r="N172" s="4"/>
      <c r="O172" s="4"/>
      <c r="P172" s="4"/>
      <c r="Q172" s="4"/>
      <c r="R172" s="4"/>
      <c r="S172" s="4"/>
      <c r="T172" s="4"/>
      <c r="U172" s="4"/>
      <c r="V172" s="4"/>
      <c r="W172" s="4"/>
      <c r="X172" s="4"/>
      <c r="Y172" s="4"/>
      <c r="Z172" s="4"/>
    </row>
    <row r="173" spans="1:26" ht="15.75" customHeight="1">
      <c r="A173" s="4"/>
      <c r="B173" s="4"/>
      <c r="C173" s="4"/>
      <c r="D173" s="4"/>
      <c r="E173" s="1388"/>
      <c r="F173" s="1388"/>
      <c r="G173" s="4"/>
      <c r="H173" s="1"/>
      <c r="I173" s="4"/>
      <c r="J173" s="4"/>
      <c r="K173" s="4"/>
      <c r="L173" s="4"/>
      <c r="M173" s="4"/>
      <c r="N173" s="4"/>
      <c r="O173" s="4"/>
      <c r="P173" s="4"/>
      <c r="Q173" s="4"/>
      <c r="R173" s="4"/>
      <c r="S173" s="4"/>
      <c r="T173" s="4"/>
      <c r="U173" s="4"/>
      <c r="V173" s="4"/>
      <c r="W173" s="4"/>
      <c r="X173" s="4"/>
      <c r="Y173" s="4"/>
      <c r="Z173" s="4"/>
    </row>
    <row r="174" spans="1:26" ht="15.75" customHeight="1">
      <c r="A174" s="4"/>
      <c r="B174" s="4"/>
      <c r="C174" s="4"/>
      <c r="D174" s="4"/>
      <c r="E174" s="1388"/>
      <c r="F174" s="1388"/>
      <c r="G174" s="4"/>
      <c r="H174" s="1"/>
      <c r="I174" s="4"/>
      <c r="J174" s="4"/>
      <c r="K174" s="4"/>
      <c r="L174" s="4"/>
      <c r="M174" s="4"/>
      <c r="N174" s="4"/>
      <c r="O174" s="4"/>
      <c r="P174" s="4"/>
      <c r="Q174" s="4"/>
      <c r="R174" s="4"/>
      <c r="S174" s="4"/>
      <c r="T174" s="4"/>
      <c r="U174" s="4"/>
      <c r="V174" s="4"/>
      <c r="W174" s="4"/>
      <c r="X174" s="4"/>
      <c r="Y174" s="4"/>
      <c r="Z174" s="4"/>
    </row>
    <row r="175" spans="1:26" ht="15.75" customHeight="1">
      <c r="A175" s="4"/>
      <c r="B175" s="4"/>
      <c r="C175" s="4"/>
      <c r="D175" s="4"/>
      <c r="E175" s="1388"/>
      <c r="F175" s="1388"/>
      <c r="G175" s="4"/>
      <c r="H175" s="1"/>
      <c r="I175" s="4"/>
      <c r="J175" s="4"/>
      <c r="K175" s="4"/>
      <c r="L175" s="4"/>
      <c r="M175" s="4"/>
      <c r="N175" s="4"/>
      <c r="O175" s="4"/>
      <c r="P175" s="4"/>
      <c r="Q175" s="4"/>
      <c r="R175" s="4"/>
      <c r="S175" s="4"/>
      <c r="T175" s="4"/>
      <c r="U175" s="4"/>
      <c r="V175" s="4"/>
      <c r="W175" s="4"/>
      <c r="X175" s="4"/>
      <c r="Y175" s="4"/>
      <c r="Z175" s="4"/>
    </row>
    <row r="176" spans="1:26" ht="15.75" customHeight="1">
      <c r="A176" s="4"/>
      <c r="B176" s="4"/>
      <c r="C176" s="4"/>
      <c r="D176" s="4"/>
      <c r="E176" s="1388"/>
      <c r="F176" s="1388"/>
      <c r="G176" s="4"/>
      <c r="H176" s="1"/>
      <c r="I176" s="4"/>
      <c r="J176" s="4"/>
      <c r="K176" s="4"/>
      <c r="L176" s="4"/>
      <c r="M176" s="4"/>
      <c r="N176" s="4"/>
      <c r="O176" s="4"/>
      <c r="P176" s="4"/>
      <c r="Q176" s="4"/>
      <c r="R176" s="4"/>
      <c r="S176" s="4"/>
      <c r="T176" s="4"/>
      <c r="U176" s="4"/>
      <c r="V176" s="4"/>
      <c r="W176" s="4"/>
      <c r="X176" s="4"/>
      <c r="Y176" s="4"/>
      <c r="Z176" s="4"/>
    </row>
    <row r="177" spans="1:26" ht="15.75" customHeight="1">
      <c r="A177" s="4"/>
      <c r="B177" s="4"/>
      <c r="C177" s="4"/>
      <c r="D177" s="4"/>
      <c r="E177" s="1388"/>
      <c r="F177" s="1388"/>
      <c r="G177" s="4"/>
      <c r="H177" s="1"/>
      <c r="I177" s="4"/>
      <c r="J177" s="4"/>
      <c r="K177" s="4"/>
      <c r="L177" s="4"/>
      <c r="M177" s="4"/>
      <c r="N177" s="4"/>
      <c r="O177" s="4"/>
      <c r="P177" s="4"/>
      <c r="Q177" s="4"/>
      <c r="R177" s="4"/>
      <c r="S177" s="4"/>
      <c r="T177" s="4"/>
      <c r="U177" s="4"/>
      <c r="V177" s="4"/>
      <c r="W177" s="4"/>
      <c r="X177" s="4"/>
      <c r="Y177" s="4"/>
      <c r="Z177" s="4"/>
    </row>
    <row r="178" spans="1:26" ht="15.75" customHeight="1">
      <c r="A178" s="4"/>
      <c r="B178" s="4"/>
      <c r="C178" s="4"/>
      <c r="D178" s="4"/>
      <c r="E178" s="1388"/>
      <c r="F178" s="1388"/>
      <c r="G178" s="4"/>
      <c r="H178" s="1"/>
      <c r="I178" s="4"/>
      <c r="J178" s="4"/>
      <c r="K178" s="4"/>
      <c r="L178" s="4"/>
      <c r="M178" s="4"/>
      <c r="N178" s="4"/>
      <c r="O178" s="4"/>
      <c r="P178" s="4"/>
      <c r="Q178" s="4"/>
      <c r="R178" s="4"/>
      <c r="S178" s="4"/>
      <c r="T178" s="4"/>
      <c r="U178" s="4"/>
      <c r="V178" s="4"/>
      <c r="W178" s="4"/>
      <c r="X178" s="4"/>
      <c r="Y178" s="4"/>
      <c r="Z178" s="4"/>
    </row>
    <row r="179" spans="1:26" ht="15.75" customHeight="1">
      <c r="A179" s="4"/>
      <c r="B179" s="4"/>
      <c r="C179" s="4"/>
      <c r="D179" s="4"/>
      <c r="E179" s="1388"/>
      <c r="F179" s="1388"/>
      <c r="G179" s="4"/>
      <c r="H179" s="1"/>
      <c r="I179" s="4"/>
      <c r="J179" s="4"/>
      <c r="K179" s="4"/>
      <c r="L179" s="4"/>
      <c r="M179" s="4"/>
      <c r="N179" s="4"/>
      <c r="O179" s="4"/>
      <c r="P179" s="4"/>
      <c r="Q179" s="4"/>
      <c r="R179" s="4"/>
      <c r="S179" s="4"/>
      <c r="T179" s="4"/>
      <c r="U179" s="4"/>
      <c r="V179" s="4"/>
      <c r="W179" s="4"/>
      <c r="X179" s="4"/>
      <c r="Y179" s="4"/>
      <c r="Z179" s="4"/>
    </row>
    <row r="180" spans="1:26" ht="15.75" customHeight="1">
      <c r="A180" s="4"/>
      <c r="B180" s="4"/>
      <c r="C180" s="4"/>
      <c r="D180" s="4"/>
      <c r="E180" s="1388"/>
      <c r="F180" s="1388"/>
      <c r="G180" s="4"/>
      <c r="H180" s="1"/>
      <c r="I180" s="4"/>
      <c r="J180" s="4"/>
      <c r="K180" s="4"/>
      <c r="L180" s="4"/>
      <c r="M180" s="4"/>
      <c r="N180" s="4"/>
      <c r="O180" s="4"/>
      <c r="P180" s="4"/>
      <c r="Q180" s="4"/>
      <c r="R180" s="4"/>
      <c r="S180" s="4"/>
      <c r="T180" s="4"/>
      <c r="U180" s="4"/>
      <c r="V180" s="4"/>
      <c r="W180" s="4"/>
      <c r="X180" s="4"/>
      <c r="Y180" s="4"/>
      <c r="Z180" s="4"/>
    </row>
    <row r="181" spans="1:26" ht="15.75" customHeight="1">
      <c r="A181" s="4"/>
      <c r="B181" s="4"/>
      <c r="C181" s="4"/>
      <c r="D181" s="4"/>
      <c r="E181" s="1388"/>
      <c r="F181" s="1388"/>
      <c r="G181" s="4"/>
      <c r="H181" s="1"/>
      <c r="I181" s="4"/>
      <c r="J181" s="4"/>
      <c r="K181" s="4"/>
      <c r="L181" s="4"/>
      <c r="M181" s="4"/>
      <c r="N181" s="4"/>
      <c r="O181" s="4"/>
      <c r="P181" s="4"/>
      <c r="Q181" s="4"/>
      <c r="R181" s="4"/>
      <c r="S181" s="4"/>
      <c r="T181" s="4"/>
      <c r="U181" s="4"/>
      <c r="V181" s="4"/>
      <c r="W181" s="4"/>
      <c r="X181" s="4"/>
      <c r="Y181" s="4"/>
      <c r="Z181" s="4"/>
    </row>
    <row r="182" spans="1:26" ht="15.75" customHeight="1">
      <c r="A182" s="4"/>
      <c r="B182" s="4"/>
      <c r="C182" s="4"/>
      <c r="D182" s="4"/>
      <c r="E182" s="1388"/>
      <c r="F182" s="1388"/>
      <c r="G182" s="4"/>
      <c r="H182" s="1"/>
      <c r="I182" s="4"/>
      <c r="J182" s="4"/>
      <c r="K182" s="4"/>
      <c r="L182" s="4"/>
      <c r="M182" s="4"/>
      <c r="N182" s="4"/>
      <c r="O182" s="4"/>
      <c r="P182" s="4"/>
      <c r="Q182" s="4"/>
      <c r="R182" s="4"/>
      <c r="S182" s="4"/>
      <c r="T182" s="4"/>
      <c r="U182" s="4"/>
      <c r="V182" s="4"/>
      <c r="W182" s="4"/>
      <c r="X182" s="4"/>
      <c r="Y182" s="4"/>
      <c r="Z182" s="4"/>
    </row>
    <row r="183" spans="1:26" ht="15.75" customHeight="1">
      <c r="A183" s="4"/>
      <c r="B183" s="4"/>
      <c r="C183" s="4"/>
      <c r="D183" s="4"/>
      <c r="E183" s="1388"/>
      <c r="F183" s="1388"/>
      <c r="G183" s="4"/>
      <c r="H183" s="1"/>
      <c r="I183" s="4"/>
      <c r="J183" s="4"/>
      <c r="K183" s="4"/>
      <c r="L183" s="4"/>
      <c r="M183" s="4"/>
      <c r="N183" s="4"/>
      <c r="O183" s="4"/>
      <c r="P183" s="4"/>
      <c r="Q183" s="4"/>
      <c r="R183" s="4"/>
      <c r="S183" s="4"/>
      <c r="T183" s="4"/>
      <c r="U183" s="4"/>
      <c r="V183" s="4"/>
      <c r="W183" s="4"/>
      <c r="X183" s="4"/>
      <c r="Y183" s="4"/>
      <c r="Z183" s="4"/>
    </row>
    <row r="184" spans="1:26" ht="15.75" customHeight="1">
      <c r="A184" s="4"/>
      <c r="B184" s="4"/>
      <c r="C184" s="4"/>
      <c r="D184" s="4"/>
      <c r="E184" s="1388"/>
      <c r="F184" s="1388"/>
      <c r="G184" s="4"/>
      <c r="H184" s="1"/>
      <c r="I184" s="4"/>
      <c r="J184" s="4"/>
      <c r="K184" s="4"/>
      <c r="L184" s="4"/>
      <c r="M184" s="4"/>
      <c r="N184" s="4"/>
      <c r="O184" s="4"/>
      <c r="P184" s="4"/>
      <c r="Q184" s="4"/>
      <c r="R184" s="4"/>
      <c r="S184" s="4"/>
      <c r="T184" s="4"/>
      <c r="U184" s="4"/>
      <c r="V184" s="4"/>
      <c r="W184" s="4"/>
      <c r="X184" s="4"/>
      <c r="Y184" s="4"/>
      <c r="Z184" s="4"/>
    </row>
    <row r="185" spans="1:26" ht="15.75" customHeight="1">
      <c r="A185" s="4"/>
      <c r="B185" s="4"/>
      <c r="C185" s="4"/>
      <c r="D185" s="4"/>
      <c r="E185" s="1388"/>
      <c r="F185" s="1388"/>
      <c r="G185" s="4"/>
      <c r="H185" s="1"/>
      <c r="I185" s="4"/>
      <c r="J185" s="4"/>
      <c r="K185" s="4"/>
      <c r="L185" s="4"/>
      <c r="M185" s="4"/>
      <c r="N185" s="4"/>
      <c r="O185" s="4"/>
      <c r="P185" s="4"/>
      <c r="Q185" s="4"/>
      <c r="R185" s="4"/>
      <c r="S185" s="4"/>
      <c r="T185" s="4"/>
      <c r="U185" s="4"/>
      <c r="V185" s="4"/>
      <c r="W185" s="4"/>
      <c r="X185" s="4"/>
      <c r="Y185" s="4"/>
      <c r="Z185" s="4"/>
    </row>
    <row r="186" spans="1:26" ht="15.75" customHeight="1">
      <c r="A186" s="4"/>
      <c r="B186" s="4"/>
      <c r="C186" s="4"/>
      <c r="D186" s="4"/>
      <c r="E186" s="1388"/>
      <c r="F186" s="1388"/>
      <c r="G186" s="4"/>
      <c r="H186" s="1"/>
      <c r="I186" s="4"/>
      <c r="J186" s="4"/>
      <c r="K186" s="4"/>
      <c r="L186" s="4"/>
      <c r="M186" s="4"/>
      <c r="N186" s="4"/>
      <c r="O186" s="4"/>
      <c r="P186" s="4"/>
      <c r="Q186" s="4"/>
      <c r="R186" s="4"/>
      <c r="S186" s="4"/>
      <c r="T186" s="4"/>
      <c r="U186" s="4"/>
      <c r="V186" s="4"/>
      <c r="W186" s="4"/>
      <c r="X186" s="4"/>
      <c r="Y186" s="4"/>
      <c r="Z186" s="4"/>
    </row>
    <row r="187" spans="1:26" ht="15.75" customHeight="1">
      <c r="A187" s="4"/>
      <c r="B187" s="4"/>
      <c r="C187" s="4"/>
      <c r="D187" s="4"/>
      <c r="E187" s="1388"/>
      <c r="F187" s="1388"/>
      <c r="G187" s="4"/>
      <c r="H187" s="1"/>
      <c r="I187" s="4"/>
      <c r="J187" s="4"/>
      <c r="K187" s="4"/>
      <c r="L187" s="4"/>
      <c r="M187" s="4"/>
      <c r="N187" s="4"/>
      <c r="O187" s="4"/>
      <c r="P187" s="4"/>
      <c r="Q187" s="4"/>
      <c r="R187" s="4"/>
      <c r="S187" s="4"/>
      <c r="T187" s="4"/>
      <c r="U187" s="4"/>
      <c r="V187" s="4"/>
      <c r="W187" s="4"/>
      <c r="X187" s="4"/>
      <c r="Y187" s="4"/>
      <c r="Z187" s="4"/>
    </row>
    <row r="188" spans="1:26" ht="15.75" customHeight="1">
      <c r="A188" s="4"/>
      <c r="B188" s="4"/>
      <c r="C188" s="4"/>
      <c r="D188" s="4"/>
      <c r="E188" s="1388"/>
      <c r="F188" s="1388"/>
      <c r="G188" s="4"/>
      <c r="H188" s="1"/>
      <c r="I188" s="4"/>
      <c r="J188" s="4"/>
      <c r="K188" s="4"/>
      <c r="L188" s="4"/>
      <c r="M188" s="4"/>
      <c r="N188" s="4"/>
      <c r="O188" s="4"/>
      <c r="P188" s="4"/>
      <c r="Q188" s="4"/>
      <c r="R188" s="4"/>
      <c r="S188" s="4"/>
      <c r="T188" s="4"/>
      <c r="U188" s="4"/>
      <c r="V188" s="4"/>
      <c r="W188" s="4"/>
      <c r="X188" s="4"/>
      <c r="Y188" s="4"/>
      <c r="Z188" s="4"/>
    </row>
    <row r="189" spans="1:26" ht="15.75" customHeight="1">
      <c r="A189" s="4"/>
      <c r="B189" s="4"/>
      <c r="C189" s="4"/>
      <c r="D189" s="4"/>
      <c r="E189" s="1388"/>
      <c r="F189" s="1388"/>
      <c r="G189" s="4"/>
      <c r="H189" s="1"/>
      <c r="I189" s="4"/>
      <c r="J189" s="4"/>
      <c r="K189" s="4"/>
      <c r="L189" s="4"/>
      <c r="M189" s="4"/>
      <c r="N189" s="4"/>
      <c r="O189" s="4"/>
      <c r="P189" s="4"/>
      <c r="Q189" s="4"/>
      <c r="R189" s="4"/>
      <c r="S189" s="4"/>
      <c r="T189" s="4"/>
      <c r="U189" s="4"/>
      <c r="V189" s="4"/>
      <c r="W189" s="4"/>
      <c r="X189" s="4"/>
      <c r="Y189" s="4"/>
      <c r="Z189" s="4"/>
    </row>
    <row r="190" spans="1:26" ht="15.75" customHeight="1">
      <c r="A190" s="4"/>
      <c r="B190" s="4"/>
      <c r="C190" s="4"/>
      <c r="D190" s="4"/>
      <c r="E190" s="1388"/>
      <c r="F190" s="1388"/>
      <c r="G190" s="4"/>
      <c r="H190" s="1"/>
      <c r="I190" s="4"/>
      <c r="J190" s="4"/>
      <c r="K190" s="4"/>
      <c r="L190" s="4"/>
      <c r="M190" s="4"/>
      <c r="N190" s="4"/>
      <c r="O190" s="4"/>
      <c r="P190" s="4"/>
      <c r="Q190" s="4"/>
      <c r="R190" s="4"/>
      <c r="S190" s="4"/>
      <c r="T190" s="4"/>
      <c r="U190" s="4"/>
      <c r="V190" s="4"/>
      <c r="W190" s="4"/>
      <c r="X190" s="4"/>
      <c r="Y190" s="4"/>
      <c r="Z190" s="4"/>
    </row>
    <row r="191" spans="1:26" ht="15.75" customHeight="1">
      <c r="A191" s="4"/>
      <c r="B191" s="4"/>
      <c r="C191" s="4"/>
      <c r="D191" s="4"/>
      <c r="E191" s="1388"/>
      <c r="F191" s="1388"/>
      <c r="G191" s="4"/>
      <c r="H191" s="1"/>
      <c r="I191" s="4"/>
      <c r="J191" s="4"/>
      <c r="K191" s="4"/>
      <c r="L191" s="4"/>
      <c r="M191" s="4"/>
      <c r="N191" s="4"/>
      <c r="O191" s="4"/>
      <c r="P191" s="4"/>
      <c r="Q191" s="4"/>
      <c r="R191" s="4"/>
      <c r="S191" s="4"/>
      <c r="T191" s="4"/>
      <c r="U191" s="4"/>
      <c r="V191" s="4"/>
      <c r="W191" s="4"/>
      <c r="X191" s="4"/>
      <c r="Y191" s="4"/>
      <c r="Z191" s="4"/>
    </row>
    <row r="192" spans="1:26" ht="15.75" customHeight="1">
      <c r="A192" s="4"/>
      <c r="B192" s="4"/>
      <c r="C192" s="4"/>
      <c r="D192" s="4"/>
      <c r="E192" s="1388"/>
      <c r="F192" s="1388"/>
      <c r="G192" s="4"/>
      <c r="H192" s="1"/>
      <c r="I192" s="4"/>
      <c r="J192" s="4"/>
      <c r="K192" s="4"/>
      <c r="L192" s="4"/>
      <c r="M192" s="4"/>
      <c r="N192" s="4"/>
      <c r="O192" s="4"/>
      <c r="P192" s="4"/>
      <c r="Q192" s="4"/>
      <c r="R192" s="4"/>
      <c r="S192" s="4"/>
      <c r="T192" s="4"/>
      <c r="U192" s="4"/>
      <c r="V192" s="4"/>
      <c r="W192" s="4"/>
      <c r="X192" s="4"/>
      <c r="Y192" s="4"/>
      <c r="Z192" s="4"/>
    </row>
    <row r="193" spans="1:26" ht="15.75" customHeight="1">
      <c r="A193" s="4"/>
      <c r="B193" s="4"/>
      <c r="C193" s="4"/>
      <c r="D193" s="4"/>
      <c r="E193" s="1388"/>
      <c r="F193" s="1388"/>
      <c r="G193" s="4"/>
      <c r="H193" s="1"/>
      <c r="I193" s="4"/>
      <c r="J193" s="4"/>
      <c r="K193" s="4"/>
      <c r="L193" s="4"/>
      <c r="M193" s="4"/>
      <c r="N193" s="4"/>
      <c r="O193" s="4"/>
      <c r="P193" s="4"/>
      <c r="Q193" s="4"/>
      <c r="R193" s="4"/>
      <c r="S193" s="4"/>
      <c r="T193" s="4"/>
      <c r="U193" s="4"/>
      <c r="V193" s="4"/>
      <c r="W193" s="4"/>
      <c r="X193" s="4"/>
      <c r="Y193" s="4"/>
      <c r="Z193" s="4"/>
    </row>
    <row r="194" spans="1:26" ht="15.75" customHeight="1">
      <c r="A194" s="4"/>
      <c r="B194" s="4"/>
      <c r="C194" s="4"/>
      <c r="D194" s="4"/>
      <c r="E194" s="1388"/>
      <c r="F194" s="1388"/>
      <c r="G194" s="4"/>
      <c r="H194" s="1"/>
      <c r="I194" s="4"/>
      <c r="J194" s="4"/>
      <c r="K194" s="4"/>
      <c r="L194" s="4"/>
      <c r="M194" s="4"/>
      <c r="N194" s="4"/>
      <c r="O194" s="4"/>
      <c r="P194" s="4"/>
      <c r="Q194" s="4"/>
      <c r="R194" s="4"/>
      <c r="S194" s="4"/>
      <c r="T194" s="4"/>
      <c r="U194" s="4"/>
      <c r="V194" s="4"/>
      <c r="W194" s="4"/>
      <c r="X194" s="4"/>
      <c r="Y194" s="4"/>
      <c r="Z194" s="4"/>
    </row>
    <row r="195" spans="1:26" ht="15.75" customHeight="1">
      <c r="A195" s="4"/>
      <c r="B195" s="4"/>
      <c r="C195" s="4"/>
      <c r="D195" s="4"/>
      <c r="E195" s="1388"/>
      <c r="F195" s="1388"/>
      <c r="G195" s="4"/>
      <c r="H195" s="1"/>
      <c r="I195" s="4"/>
      <c r="J195" s="4"/>
      <c r="K195" s="4"/>
      <c r="L195" s="4"/>
      <c r="M195" s="4"/>
      <c r="N195" s="4"/>
      <c r="O195" s="4"/>
      <c r="P195" s="4"/>
      <c r="Q195" s="4"/>
      <c r="R195" s="4"/>
      <c r="S195" s="4"/>
      <c r="T195" s="4"/>
      <c r="U195" s="4"/>
      <c r="V195" s="4"/>
      <c r="W195" s="4"/>
      <c r="X195" s="4"/>
      <c r="Y195" s="4"/>
      <c r="Z195" s="4"/>
    </row>
    <row r="196" spans="1:26" ht="15.75" customHeight="1">
      <c r="A196" s="4"/>
      <c r="B196" s="4"/>
      <c r="C196" s="4"/>
      <c r="D196" s="4"/>
      <c r="E196" s="1388"/>
      <c r="F196" s="1388"/>
      <c r="G196" s="4"/>
      <c r="H196" s="1"/>
      <c r="I196" s="4"/>
      <c r="J196" s="4"/>
      <c r="K196" s="4"/>
      <c r="L196" s="4"/>
      <c r="M196" s="4"/>
      <c r="N196" s="4"/>
      <c r="O196" s="4"/>
      <c r="P196" s="4"/>
      <c r="Q196" s="4"/>
      <c r="R196" s="4"/>
      <c r="S196" s="4"/>
      <c r="T196" s="4"/>
      <c r="U196" s="4"/>
      <c r="V196" s="4"/>
      <c r="W196" s="4"/>
      <c r="X196" s="4"/>
      <c r="Y196" s="4"/>
      <c r="Z196" s="4"/>
    </row>
    <row r="197" spans="1:26" ht="15.75" customHeight="1">
      <c r="A197" s="4"/>
      <c r="B197" s="4"/>
      <c r="C197" s="4"/>
      <c r="D197" s="4"/>
      <c r="E197" s="1388"/>
      <c r="F197" s="1388"/>
      <c r="G197" s="4"/>
      <c r="H197" s="1"/>
      <c r="I197" s="4"/>
      <c r="J197" s="4"/>
      <c r="K197" s="4"/>
      <c r="L197" s="4"/>
      <c r="M197" s="4"/>
      <c r="N197" s="4"/>
      <c r="O197" s="4"/>
      <c r="P197" s="4"/>
      <c r="Q197" s="4"/>
      <c r="R197" s="4"/>
      <c r="S197" s="4"/>
      <c r="T197" s="4"/>
      <c r="U197" s="4"/>
      <c r="V197" s="4"/>
      <c r="W197" s="4"/>
      <c r="X197" s="4"/>
      <c r="Y197" s="4"/>
      <c r="Z197" s="4"/>
    </row>
    <row r="198" spans="1:26" ht="15.75" customHeight="1">
      <c r="A198" s="4"/>
      <c r="B198" s="4"/>
      <c r="C198" s="4"/>
      <c r="D198" s="4"/>
      <c r="E198" s="1388"/>
      <c r="F198" s="1388"/>
      <c r="G198" s="4"/>
      <c r="H198" s="1"/>
      <c r="I198" s="4"/>
      <c r="J198" s="4"/>
      <c r="K198" s="4"/>
      <c r="L198" s="4"/>
      <c r="M198" s="4"/>
      <c r="N198" s="4"/>
      <c r="O198" s="4"/>
      <c r="P198" s="4"/>
      <c r="Q198" s="4"/>
      <c r="R198" s="4"/>
      <c r="S198" s="4"/>
      <c r="T198" s="4"/>
      <c r="U198" s="4"/>
      <c r="V198" s="4"/>
      <c r="W198" s="4"/>
      <c r="X198" s="4"/>
      <c r="Y198" s="4"/>
      <c r="Z198" s="4"/>
    </row>
    <row r="199" spans="1:26" ht="15.75" customHeight="1">
      <c r="A199" s="4"/>
      <c r="B199" s="4"/>
      <c r="C199" s="4"/>
      <c r="D199" s="4"/>
      <c r="E199" s="1388"/>
      <c r="F199" s="1388"/>
      <c r="G199" s="4"/>
      <c r="H199" s="1"/>
      <c r="I199" s="4"/>
      <c r="J199" s="4"/>
      <c r="K199" s="4"/>
      <c r="L199" s="4"/>
      <c r="M199" s="4"/>
      <c r="N199" s="4"/>
      <c r="O199" s="4"/>
      <c r="P199" s="4"/>
      <c r="Q199" s="4"/>
      <c r="R199" s="4"/>
      <c r="S199" s="4"/>
      <c r="T199" s="4"/>
      <c r="U199" s="4"/>
      <c r="V199" s="4"/>
      <c r="W199" s="4"/>
      <c r="X199" s="4"/>
      <c r="Y199" s="4"/>
      <c r="Z199" s="4"/>
    </row>
    <row r="200" spans="1:26" ht="15.75" customHeight="1">
      <c r="A200" s="4"/>
      <c r="B200" s="4"/>
      <c r="C200" s="4"/>
      <c r="D200" s="4"/>
      <c r="E200" s="1388"/>
      <c r="F200" s="1388"/>
      <c r="G200" s="4"/>
      <c r="H200" s="1"/>
      <c r="I200" s="4"/>
      <c r="J200" s="4"/>
      <c r="K200" s="4"/>
      <c r="L200" s="4"/>
      <c r="M200" s="4"/>
      <c r="N200" s="4"/>
      <c r="O200" s="4"/>
      <c r="P200" s="4"/>
      <c r="Q200" s="4"/>
      <c r="R200" s="4"/>
      <c r="S200" s="4"/>
      <c r="T200" s="4"/>
      <c r="U200" s="4"/>
      <c r="V200" s="4"/>
      <c r="W200" s="4"/>
      <c r="X200" s="4"/>
      <c r="Y200" s="4"/>
      <c r="Z200" s="4"/>
    </row>
    <row r="201" spans="1:26" ht="15.75" customHeight="1">
      <c r="A201" s="4"/>
      <c r="B201" s="4"/>
      <c r="C201" s="4"/>
      <c r="D201" s="4"/>
      <c r="E201" s="1388"/>
      <c r="F201" s="1388"/>
      <c r="G201" s="4"/>
      <c r="H201" s="1"/>
      <c r="I201" s="4"/>
      <c r="J201" s="4"/>
      <c r="K201" s="4"/>
      <c r="L201" s="4"/>
      <c r="M201" s="4"/>
      <c r="N201" s="4"/>
      <c r="O201" s="4"/>
      <c r="P201" s="4"/>
      <c r="Q201" s="4"/>
      <c r="R201" s="4"/>
      <c r="S201" s="4"/>
      <c r="T201" s="4"/>
      <c r="U201" s="4"/>
      <c r="V201" s="4"/>
      <c r="W201" s="4"/>
      <c r="X201" s="4"/>
      <c r="Y201" s="4"/>
      <c r="Z201" s="4"/>
    </row>
    <row r="202" spans="1:26" ht="15.75" customHeight="1">
      <c r="A202" s="4"/>
      <c r="B202" s="4"/>
      <c r="C202" s="4"/>
      <c r="D202" s="4"/>
      <c r="E202" s="1388"/>
      <c r="F202" s="1388"/>
      <c r="G202" s="4"/>
      <c r="H202" s="1"/>
      <c r="I202" s="4"/>
      <c r="J202" s="4"/>
      <c r="K202" s="4"/>
      <c r="L202" s="4"/>
      <c r="M202" s="4"/>
      <c r="N202" s="4"/>
      <c r="O202" s="4"/>
      <c r="P202" s="4"/>
      <c r="Q202" s="4"/>
      <c r="R202" s="4"/>
      <c r="S202" s="4"/>
      <c r="T202" s="4"/>
      <c r="U202" s="4"/>
      <c r="V202" s="4"/>
      <c r="W202" s="4"/>
      <c r="X202" s="4"/>
      <c r="Y202" s="4"/>
      <c r="Z202" s="4"/>
    </row>
    <row r="203" spans="1:26" ht="15.75" customHeight="1">
      <c r="A203" s="4"/>
      <c r="B203" s="4"/>
      <c r="C203" s="4"/>
      <c r="D203" s="4"/>
      <c r="E203" s="1388"/>
      <c r="F203" s="1388"/>
      <c r="G203" s="4"/>
      <c r="H203" s="1"/>
      <c r="I203" s="4"/>
      <c r="J203" s="4"/>
      <c r="K203" s="4"/>
      <c r="L203" s="4"/>
      <c r="M203" s="4"/>
      <c r="N203" s="4"/>
      <c r="O203" s="4"/>
      <c r="P203" s="4"/>
      <c r="Q203" s="4"/>
      <c r="R203" s="4"/>
      <c r="S203" s="4"/>
      <c r="T203" s="4"/>
      <c r="U203" s="4"/>
      <c r="V203" s="4"/>
      <c r="W203" s="4"/>
      <c r="X203" s="4"/>
      <c r="Y203" s="4"/>
      <c r="Z203" s="4"/>
    </row>
    <row r="204" spans="1:26" ht="15.75" customHeight="1">
      <c r="A204" s="4"/>
      <c r="B204" s="4"/>
      <c r="C204" s="4"/>
      <c r="D204" s="4"/>
      <c r="E204" s="1388"/>
      <c r="F204" s="1388"/>
      <c r="G204" s="4"/>
      <c r="H204" s="1"/>
      <c r="I204" s="4"/>
      <c r="J204" s="4"/>
      <c r="K204" s="4"/>
      <c r="L204" s="4"/>
      <c r="M204" s="4"/>
      <c r="N204" s="4"/>
      <c r="O204" s="4"/>
      <c r="P204" s="4"/>
      <c r="Q204" s="4"/>
      <c r="R204" s="4"/>
      <c r="S204" s="4"/>
      <c r="T204" s="4"/>
      <c r="U204" s="4"/>
      <c r="V204" s="4"/>
      <c r="W204" s="4"/>
      <c r="X204" s="4"/>
      <c r="Y204" s="4"/>
      <c r="Z204" s="4"/>
    </row>
    <row r="205" spans="1:26" ht="15.75" customHeight="1">
      <c r="A205" s="4"/>
      <c r="B205" s="4"/>
      <c r="C205" s="4"/>
      <c r="D205" s="4"/>
      <c r="E205" s="1388"/>
      <c r="F205" s="1388"/>
      <c r="G205" s="4"/>
      <c r="H205" s="1"/>
      <c r="I205" s="4"/>
      <c r="J205" s="4"/>
      <c r="K205" s="4"/>
      <c r="L205" s="4"/>
      <c r="M205" s="4"/>
      <c r="N205" s="4"/>
      <c r="O205" s="4"/>
      <c r="P205" s="4"/>
      <c r="Q205" s="4"/>
      <c r="R205" s="4"/>
      <c r="S205" s="4"/>
      <c r="T205" s="4"/>
      <c r="U205" s="4"/>
      <c r="V205" s="4"/>
      <c r="W205" s="4"/>
      <c r="X205" s="4"/>
      <c r="Y205" s="4"/>
      <c r="Z205" s="4"/>
    </row>
    <row r="206" spans="1:26" ht="15.75" customHeight="1">
      <c r="A206" s="4"/>
      <c r="B206" s="4"/>
      <c r="C206" s="4"/>
      <c r="D206" s="4"/>
      <c r="E206" s="1388"/>
      <c r="F206" s="1388"/>
      <c r="G206" s="4"/>
      <c r="H206" s="1"/>
      <c r="I206" s="4"/>
      <c r="J206" s="4"/>
      <c r="K206" s="4"/>
      <c r="L206" s="4"/>
      <c r="M206" s="4"/>
      <c r="N206" s="4"/>
      <c r="O206" s="4"/>
      <c r="P206" s="4"/>
      <c r="Q206" s="4"/>
      <c r="R206" s="4"/>
      <c r="S206" s="4"/>
      <c r="T206" s="4"/>
      <c r="U206" s="4"/>
      <c r="V206" s="4"/>
      <c r="W206" s="4"/>
      <c r="X206" s="4"/>
      <c r="Y206" s="4"/>
      <c r="Z206" s="4"/>
    </row>
    <row r="207" spans="1:26" ht="15.75" customHeight="1">
      <c r="A207" s="4"/>
      <c r="B207" s="4"/>
      <c r="C207" s="4"/>
      <c r="D207" s="4"/>
      <c r="E207" s="1388"/>
      <c r="F207" s="1388"/>
      <c r="G207" s="4"/>
      <c r="H207" s="1"/>
      <c r="I207" s="4"/>
      <c r="J207" s="4"/>
      <c r="K207" s="4"/>
      <c r="L207" s="4"/>
      <c r="M207" s="4"/>
      <c r="N207" s="4"/>
      <c r="O207" s="4"/>
      <c r="P207" s="4"/>
      <c r="Q207" s="4"/>
      <c r="R207" s="4"/>
      <c r="S207" s="4"/>
      <c r="T207" s="4"/>
      <c r="U207" s="4"/>
      <c r="V207" s="4"/>
      <c r="W207" s="4"/>
      <c r="X207" s="4"/>
      <c r="Y207" s="4"/>
      <c r="Z207" s="4"/>
    </row>
    <row r="208" spans="1:26" ht="15.75" customHeight="1">
      <c r="A208" s="4"/>
      <c r="B208" s="4"/>
      <c r="C208" s="4"/>
      <c r="D208" s="4"/>
      <c r="E208" s="1388"/>
      <c r="F208" s="1388"/>
      <c r="G208" s="4"/>
      <c r="H208" s="1"/>
      <c r="I208" s="4"/>
      <c r="J208" s="4"/>
      <c r="K208" s="4"/>
      <c r="L208" s="4"/>
      <c r="M208" s="4"/>
      <c r="N208" s="4"/>
      <c r="O208" s="4"/>
      <c r="P208" s="4"/>
      <c r="Q208" s="4"/>
      <c r="R208" s="4"/>
      <c r="S208" s="4"/>
      <c r="T208" s="4"/>
      <c r="U208" s="4"/>
      <c r="V208" s="4"/>
      <c r="W208" s="4"/>
      <c r="X208" s="4"/>
      <c r="Y208" s="4"/>
      <c r="Z208" s="4"/>
    </row>
    <row r="209" spans="1:26" ht="15.75" customHeight="1">
      <c r="A209" s="4"/>
      <c r="B209" s="4"/>
      <c r="C209" s="4"/>
      <c r="D209" s="4"/>
      <c r="E209" s="1388"/>
      <c r="F209" s="1388"/>
      <c r="G209" s="4"/>
      <c r="H209" s="1"/>
      <c r="I209" s="4"/>
      <c r="J209" s="4"/>
      <c r="K209" s="4"/>
      <c r="L209" s="4"/>
      <c r="M209" s="4"/>
      <c r="N209" s="4"/>
      <c r="O209" s="4"/>
      <c r="P209" s="4"/>
      <c r="Q209" s="4"/>
      <c r="R209" s="4"/>
      <c r="S209" s="4"/>
      <c r="T209" s="4"/>
      <c r="U209" s="4"/>
      <c r="V209" s="4"/>
      <c r="W209" s="4"/>
      <c r="X209" s="4"/>
      <c r="Y209" s="4"/>
      <c r="Z209" s="4"/>
    </row>
    <row r="210" spans="1:26" ht="15.75" customHeight="1">
      <c r="A210" s="4"/>
      <c r="B210" s="4"/>
      <c r="C210" s="4"/>
      <c r="D210" s="4"/>
      <c r="E210" s="1388"/>
      <c r="F210" s="1388"/>
      <c r="G210" s="4"/>
      <c r="H210" s="1"/>
      <c r="I210" s="4"/>
      <c r="J210" s="4"/>
      <c r="K210" s="4"/>
      <c r="L210" s="4"/>
      <c r="M210" s="4"/>
      <c r="N210" s="4"/>
      <c r="O210" s="4"/>
      <c r="P210" s="4"/>
      <c r="Q210" s="4"/>
      <c r="R210" s="4"/>
      <c r="S210" s="4"/>
      <c r="T210" s="4"/>
      <c r="U210" s="4"/>
      <c r="V210" s="4"/>
      <c r="W210" s="4"/>
      <c r="X210" s="4"/>
      <c r="Y210" s="4"/>
      <c r="Z210" s="4"/>
    </row>
    <row r="211" spans="1:26" ht="15.75" customHeight="1">
      <c r="A211" s="4"/>
      <c r="B211" s="4"/>
      <c r="C211" s="4"/>
      <c r="D211" s="4"/>
      <c r="E211" s="1388"/>
      <c r="F211" s="1388"/>
      <c r="G211" s="4"/>
      <c r="H211" s="1"/>
      <c r="I211" s="4"/>
      <c r="J211" s="4"/>
      <c r="K211" s="4"/>
      <c r="L211" s="4"/>
      <c r="M211" s="4"/>
      <c r="N211" s="4"/>
      <c r="O211" s="4"/>
      <c r="P211" s="4"/>
      <c r="Q211" s="4"/>
      <c r="R211" s="4"/>
      <c r="S211" s="4"/>
      <c r="T211" s="4"/>
      <c r="U211" s="4"/>
      <c r="V211" s="4"/>
      <c r="W211" s="4"/>
      <c r="X211" s="4"/>
      <c r="Y211" s="4"/>
      <c r="Z211" s="4"/>
    </row>
    <row r="212" spans="1:26" ht="15.75" customHeight="1">
      <c r="A212" s="4"/>
      <c r="B212" s="4"/>
      <c r="C212" s="4"/>
      <c r="D212" s="4"/>
      <c r="E212" s="1388"/>
      <c r="F212" s="1388"/>
      <c r="G212" s="4"/>
      <c r="H212" s="1"/>
      <c r="I212" s="4"/>
      <c r="J212" s="4"/>
      <c r="K212" s="4"/>
      <c r="L212" s="4"/>
      <c r="M212" s="4"/>
      <c r="N212" s="4"/>
      <c r="O212" s="4"/>
      <c r="P212" s="4"/>
      <c r="Q212" s="4"/>
      <c r="R212" s="4"/>
      <c r="S212" s="4"/>
      <c r="T212" s="4"/>
      <c r="U212" s="4"/>
      <c r="V212" s="4"/>
      <c r="W212" s="4"/>
      <c r="X212" s="4"/>
      <c r="Y212" s="4"/>
      <c r="Z212" s="4"/>
    </row>
    <row r="213" spans="1:26" ht="15.75" customHeight="1">
      <c r="A213" s="4"/>
      <c r="B213" s="4"/>
      <c r="C213" s="4"/>
      <c r="D213" s="4"/>
      <c r="E213" s="1388"/>
      <c r="F213" s="1388"/>
      <c r="G213" s="4"/>
      <c r="H213" s="1"/>
      <c r="I213" s="4"/>
      <c r="J213" s="4"/>
      <c r="K213" s="4"/>
      <c r="L213" s="4"/>
      <c r="M213" s="4"/>
      <c r="N213" s="4"/>
      <c r="O213" s="4"/>
      <c r="P213" s="4"/>
      <c r="Q213" s="4"/>
      <c r="R213" s="4"/>
      <c r="S213" s="4"/>
      <c r="T213" s="4"/>
      <c r="U213" s="4"/>
      <c r="V213" s="4"/>
      <c r="W213" s="4"/>
      <c r="X213" s="4"/>
      <c r="Y213" s="4"/>
      <c r="Z213" s="4"/>
    </row>
    <row r="214" spans="1:26" ht="15.75" customHeight="1">
      <c r="A214" s="4"/>
      <c r="B214" s="4"/>
      <c r="C214" s="4"/>
      <c r="D214" s="4"/>
      <c r="E214" s="1388"/>
      <c r="F214" s="1388"/>
      <c r="G214" s="4"/>
      <c r="H214" s="1"/>
      <c r="I214" s="4"/>
      <c r="J214" s="4"/>
      <c r="K214" s="4"/>
      <c r="L214" s="4"/>
      <c r="M214" s="4"/>
      <c r="N214" s="4"/>
      <c r="O214" s="4"/>
      <c r="P214" s="4"/>
      <c r="Q214" s="4"/>
      <c r="R214" s="4"/>
      <c r="S214" s="4"/>
      <c r="T214" s="4"/>
      <c r="U214" s="4"/>
      <c r="V214" s="4"/>
      <c r="W214" s="4"/>
      <c r="X214" s="4"/>
      <c r="Y214" s="4"/>
      <c r="Z214" s="4"/>
    </row>
    <row r="215" spans="1:26" ht="15.75" customHeight="1">
      <c r="A215" s="4"/>
      <c r="B215" s="4"/>
      <c r="C215" s="4"/>
      <c r="D215" s="4"/>
      <c r="E215" s="1388"/>
      <c r="F215" s="1388"/>
      <c r="G215" s="4"/>
      <c r="H215" s="1"/>
      <c r="I215" s="4"/>
      <c r="J215" s="4"/>
      <c r="K215" s="4"/>
      <c r="L215" s="4"/>
      <c r="M215" s="4"/>
      <c r="N215" s="4"/>
      <c r="O215" s="4"/>
      <c r="P215" s="4"/>
      <c r="Q215" s="4"/>
      <c r="R215" s="4"/>
      <c r="S215" s="4"/>
      <c r="T215" s="4"/>
      <c r="U215" s="4"/>
      <c r="V215" s="4"/>
      <c r="W215" s="4"/>
      <c r="X215" s="4"/>
      <c r="Y215" s="4"/>
      <c r="Z215" s="4"/>
    </row>
    <row r="216" spans="1:26" ht="15.75" customHeight="1">
      <c r="A216" s="4"/>
      <c r="B216" s="4"/>
      <c r="C216" s="4"/>
      <c r="D216" s="4"/>
      <c r="E216" s="1388"/>
      <c r="F216" s="1388"/>
      <c r="G216" s="4"/>
      <c r="H216" s="1"/>
      <c r="I216" s="4"/>
      <c r="J216" s="4"/>
      <c r="K216" s="4"/>
      <c r="L216" s="4"/>
      <c r="M216" s="4"/>
      <c r="N216" s="4"/>
      <c r="O216" s="4"/>
      <c r="P216" s="4"/>
      <c r="Q216" s="4"/>
      <c r="R216" s="4"/>
      <c r="S216" s="4"/>
      <c r="T216" s="4"/>
      <c r="U216" s="4"/>
      <c r="V216" s="4"/>
      <c r="W216" s="4"/>
      <c r="X216" s="4"/>
      <c r="Y216" s="4"/>
      <c r="Z216" s="4"/>
    </row>
    <row r="217" spans="1:26" ht="15.75" customHeight="1">
      <c r="A217" s="4"/>
      <c r="B217" s="4"/>
      <c r="C217" s="4"/>
      <c r="D217" s="4"/>
      <c r="E217" s="1388"/>
      <c r="F217" s="1388"/>
      <c r="G217" s="4"/>
      <c r="H217" s="1"/>
      <c r="I217" s="4"/>
      <c r="J217" s="4"/>
      <c r="K217" s="4"/>
      <c r="L217" s="4"/>
      <c r="M217" s="4"/>
      <c r="N217" s="4"/>
      <c r="O217" s="4"/>
      <c r="P217" s="4"/>
      <c r="Q217" s="4"/>
      <c r="R217" s="4"/>
      <c r="S217" s="4"/>
      <c r="T217" s="4"/>
      <c r="U217" s="4"/>
      <c r="V217" s="4"/>
      <c r="W217" s="4"/>
      <c r="X217" s="4"/>
      <c r="Y217" s="4"/>
      <c r="Z217" s="4"/>
    </row>
    <row r="218" spans="1:26" ht="15.75" customHeight="1">
      <c r="A218" s="4"/>
      <c r="B218" s="4"/>
      <c r="C218" s="4"/>
      <c r="D218" s="4"/>
      <c r="E218" s="1388"/>
      <c r="F218" s="1388"/>
      <c r="G218" s="4"/>
      <c r="H218" s="1"/>
      <c r="I218" s="4"/>
      <c r="J218" s="4"/>
      <c r="K218" s="4"/>
      <c r="L218" s="4"/>
      <c r="M218" s="4"/>
      <c r="N218" s="4"/>
      <c r="O218" s="4"/>
      <c r="P218" s="4"/>
      <c r="Q218" s="4"/>
      <c r="R218" s="4"/>
      <c r="S218" s="4"/>
      <c r="T218" s="4"/>
      <c r="U218" s="4"/>
      <c r="V218" s="4"/>
      <c r="W218" s="4"/>
      <c r="X218" s="4"/>
      <c r="Y218" s="4"/>
      <c r="Z218" s="4"/>
    </row>
    <row r="219" spans="1:26" ht="15.75" customHeight="1">
      <c r="A219" s="4"/>
      <c r="B219" s="4"/>
      <c r="C219" s="4"/>
      <c r="D219" s="4"/>
      <c r="E219" s="1388"/>
      <c r="F219" s="1388"/>
      <c r="G219" s="4"/>
      <c r="H219" s="1"/>
      <c r="I219" s="4"/>
      <c r="J219" s="4"/>
      <c r="K219" s="4"/>
      <c r="L219" s="4"/>
      <c r="M219" s="4"/>
      <c r="N219" s="4"/>
      <c r="O219" s="4"/>
      <c r="P219" s="4"/>
      <c r="Q219" s="4"/>
      <c r="R219" s="4"/>
      <c r="S219" s="4"/>
      <c r="T219" s="4"/>
      <c r="U219" s="4"/>
      <c r="V219" s="4"/>
      <c r="W219" s="4"/>
      <c r="X219" s="4"/>
      <c r="Y219" s="4"/>
      <c r="Z219" s="4"/>
    </row>
    <row r="220" spans="1:26" ht="15.75" customHeight="1">
      <c r="A220" s="4"/>
      <c r="B220" s="4"/>
      <c r="C220" s="4"/>
      <c r="D220" s="4"/>
      <c r="E220" s="1388"/>
      <c r="F220" s="1388"/>
      <c r="G220" s="4"/>
      <c r="H220" s="1"/>
      <c r="I220" s="4"/>
      <c r="J220" s="4"/>
      <c r="K220" s="4"/>
      <c r="L220" s="4"/>
      <c r="M220" s="4"/>
      <c r="N220" s="4"/>
      <c r="O220" s="4"/>
      <c r="P220" s="4"/>
      <c r="Q220" s="4"/>
      <c r="R220" s="4"/>
      <c r="S220" s="4"/>
      <c r="T220" s="4"/>
      <c r="U220" s="4"/>
      <c r="V220" s="4"/>
      <c r="W220" s="4"/>
      <c r="X220" s="4"/>
      <c r="Y220" s="4"/>
      <c r="Z220" s="4"/>
    </row>
    <row r="221" spans="1:26" ht="15.75" customHeight="1">
      <c r="A221" s="4"/>
      <c r="B221" s="4"/>
      <c r="C221" s="4"/>
      <c r="D221" s="4"/>
      <c r="E221" s="1388"/>
      <c r="F221" s="1388"/>
      <c r="G221" s="4"/>
      <c r="H221" s="1"/>
      <c r="I221" s="4"/>
      <c r="J221" s="4"/>
      <c r="K221" s="4"/>
      <c r="L221" s="4"/>
      <c r="M221" s="4"/>
      <c r="N221" s="4"/>
      <c r="O221" s="4"/>
      <c r="P221" s="4"/>
      <c r="Q221" s="4"/>
      <c r="R221" s="4"/>
      <c r="S221" s="4"/>
      <c r="T221" s="4"/>
      <c r="U221" s="4"/>
      <c r="V221" s="4"/>
      <c r="W221" s="4"/>
      <c r="X221" s="4"/>
      <c r="Y221" s="4"/>
      <c r="Z221" s="4"/>
    </row>
    <row r="222" spans="1:26" ht="15.75" customHeight="1">
      <c r="A222" s="4"/>
      <c r="B222" s="4"/>
      <c r="C222" s="4"/>
      <c r="D222" s="4"/>
      <c r="E222" s="1388"/>
      <c r="F222" s="1388"/>
      <c r="G222" s="4"/>
      <c r="H222" s="1"/>
      <c r="I222" s="4"/>
      <c r="J222" s="4"/>
      <c r="K222" s="4"/>
      <c r="L222" s="4"/>
      <c r="M222" s="4"/>
      <c r="N222" s="4"/>
      <c r="O222" s="4"/>
      <c r="P222" s="4"/>
      <c r="Q222" s="4"/>
      <c r="R222" s="4"/>
      <c r="S222" s="4"/>
      <c r="T222" s="4"/>
      <c r="U222" s="4"/>
      <c r="V222" s="4"/>
      <c r="W222" s="4"/>
      <c r="X222" s="4"/>
      <c r="Y222" s="4"/>
      <c r="Z222" s="4"/>
    </row>
    <row r="223" spans="1:26" ht="15.75" customHeight="1">
      <c r="A223" s="4"/>
      <c r="B223" s="4"/>
      <c r="C223" s="4"/>
      <c r="D223" s="4"/>
      <c r="E223" s="1388"/>
      <c r="F223" s="1388"/>
      <c r="G223" s="4"/>
      <c r="H223" s="1"/>
      <c r="I223" s="4"/>
      <c r="J223" s="4"/>
      <c r="K223" s="4"/>
      <c r="L223" s="4"/>
      <c r="M223" s="4"/>
      <c r="N223" s="4"/>
      <c r="O223" s="4"/>
      <c r="P223" s="4"/>
      <c r="Q223" s="4"/>
      <c r="R223" s="4"/>
      <c r="S223" s="4"/>
      <c r="T223" s="4"/>
      <c r="U223" s="4"/>
      <c r="V223" s="4"/>
      <c r="W223" s="4"/>
      <c r="X223" s="4"/>
      <c r="Y223" s="4"/>
      <c r="Z223" s="4"/>
    </row>
    <row r="224" spans="1:26" ht="15.75" customHeight="1">
      <c r="A224" s="4"/>
      <c r="B224" s="4"/>
      <c r="C224" s="4"/>
      <c r="D224" s="4"/>
      <c r="E224" s="1388"/>
      <c r="F224" s="1388"/>
      <c r="G224" s="4"/>
      <c r="H224" s="1"/>
      <c r="I224" s="4"/>
      <c r="J224" s="4"/>
      <c r="K224" s="4"/>
      <c r="L224" s="4"/>
      <c r="M224" s="4"/>
      <c r="N224" s="4"/>
      <c r="O224" s="4"/>
      <c r="P224" s="4"/>
      <c r="Q224" s="4"/>
      <c r="R224" s="4"/>
      <c r="S224" s="4"/>
      <c r="T224" s="4"/>
      <c r="U224" s="4"/>
      <c r="V224" s="4"/>
      <c r="W224" s="4"/>
      <c r="X224" s="4"/>
      <c r="Y224" s="4"/>
      <c r="Z224" s="4"/>
    </row>
    <row r="225" spans="1:26" ht="15.75" customHeight="1">
      <c r="A225" s="4"/>
      <c r="B225" s="4"/>
      <c r="C225" s="4"/>
      <c r="D225" s="4"/>
      <c r="E225" s="1388"/>
      <c r="F225" s="1388"/>
      <c r="G225" s="4"/>
      <c r="H225" s="1"/>
      <c r="I225" s="4"/>
      <c r="J225" s="4"/>
      <c r="K225" s="4"/>
      <c r="L225" s="4"/>
      <c r="M225" s="4"/>
      <c r="N225" s="4"/>
      <c r="O225" s="4"/>
      <c r="P225" s="4"/>
      <c r="Q225" s="4"/>
      <c r="R225" s="4"/>
      <c r="S225" s="4"/>
      <c r="T225" s="4"/>
      <c r="U225" s="4"/>
      <c r="V225" s="4"/>
      <c r="W225" s="4"/>
      <c r="X225" s="4"/>
      <c r="Y225" s="4"/>
      <c r="Z225" s="4"/>
    </row>
    <row r="226" spans="1:26" ht="15.75" customHeight="1">
      <c r="A226" s="4"/>
      <c r="B226" s="4"/>
      <c r="C226" s="4"/>
      <c r="D226" s="4"/>
      <c r="E226" s="1388"/>
      <c r="F226" s="1388"/>
      <c r="G226" s="4"/>
      <c r="H226" s="1"/>
      <c r="I226" s="4"/>
      <c r="J226" s="4"/>
      <c r="K226" s="4"/>
      <c r="L226" s="4"/>
      <c r="M226" s="4"/>
      <c r="N226" s="4"/>
      <c r="O226" s="4"/>
      <c r="P226" s="4"/>
      <c r="Q226" s="4"/>
      <c r="R226" s="4"/>
      <c r="S226" s="4"/>
      <c r="T226" s="4"/>
      <c r="U226" s="4"/>
      <c r="V226" s="4"/>
      <c r="W226" s="4"/>
      <c r="X226" s="4"/>
      <c r="Y226" s="4"/>
      <c r="Z226" s="4"/>
    </row>
    <row r="227" spans="1:26" ht="15.75" customHeight="1">
      <c r="A227" s="4"/>
      <c r="B227" s="4"/>
      <c r="C227" s="4"/>
      <c r="D227" s="4"/>
      <c r="E227" s="1388"/>
      <c r="F227" s="1388"/>
      <c r="G227" s="4"/>
      <c r="H227" s="1"/>
      <c r="I227" s="4"/>
      <c r="J227" s="4"/>
      <c r="K227" s="4"/>
      <c r="L227" s="4"/>
      <c r="M227" s="4"/>
      <c r="N227" s="4"/>
      <c r="O227" s="4"/>
      <c r="P227" s="4"/>
      <c r="Q227" s="4"/>
      <c r="R227" s="4"/>
      <c r="S227" s="4"/>
      <c r="T227" s="4"/>
      <c r="U227" s="4"/>
      <c r="V227" s="4"/>
      <c r="W227" s="4"/>
      <c r="X227" s="4"/>
      <c r="Y227" s="4"/>
      <c r="Z227" s="4"/>
    </row>
    <row r="228" spans="1:26" ht="15.75" customHeight="1">
      <c r="A228" s="4"/>
      <c r="B228" s="4"/>
      <c r="C228" s="4"/>
      <c r="D228" s="4"/>
      <c r="E228" s="1388"/>
      <c r="F228" s="1388"/>
      <c r="G228" s="4"/>
      <c r="H228" s="1"/>
      <c r="I228" s="4"/>
      <c r="J228" s="4"/>
      <c r="K228" s="4"/>
      <c r="L228" s="4"/>
      <c r="M228" s="4"/>
      <c r="N228" s="4"/>
      <c r="O228" s="4"/>
      <c r="P228" s="4"/>
      <c r="Q228" s="4"/>
      <c r="R228" s="4"/>
      <c r="S228" s="4"/>
      <c r="T228" s="4"/>
      <c r="U228" s="4"/>
      <c r="V228" s="4"/>
      <c r="W228" s="4"/>
      <c r="X228" s="4"/>
      <c r="Y228" s="4"/>
      <c r="Z228" s="4"/>
    </row>
    <row r="229" spans="1:26" ht="15.75" customHeight="1">
      <c r="A229" s="4"/>
      <c r="B229" s="4"/>
      <c r="C229" s="4"/>
      <c r="D229" s="4"/>
      <c r="E229" s="1388"/>
      <c r="F229" s="1388"/>
      <c r="G229" s="4"/>
      <c r="H229" s="1"/>
      <c r="I229" s="4"/>
      <c r="J229" s="4"/>
      <c r="K229" s="4"/>
      <c r="L229" s="4"/>
      <c r="M229" s="4"/>
      <c r="N229" s="4"/>
      <c r="O229" s="4"/>
      <c r="P229" s="4"/>
      <c r="Q229" s="4"/>
      <c r="R229" s="4"/>
      <c r="S229" s="4"/>
      <c r="T229" s="4"/>
      <c r="U229" s="4"/>
      <c r="V229" s="4"/>
      <c r="W229" s="4"/>
      <c r="X229" s="4"/>
      <c r="Y229" s="4"/>
      <c r="Z229" s="4"/>
    </row>
    <row r="230" spans="1:26" ht="15.75" customHeight="1">
      <c r="A230" s="4"/>
      <c r="B230" s="4"/>
      <c r="C230" s="4"/>
      <c r="D230" s="4"/>
      <c r="E230" s="1388"/>
      <c r="F230" s="1388"/>
      <c r="G230" s="4"/>
      <c r="H230" s="1"/>
      <c r="I230" s="4"/>
      <c r="J230" s="4"/>
      <c r="K230" s="4"/>
      <c r="L230" s="4"/>
      <c r="M230" s="4"/>
      <c r="N230" s="4"/>
      <c r="O230" s="4"/>
      <c r="P230" s="4"/>
      <c r="Q230" s="4"/>
      <c r="R230" s="4"/>
      <c r="S230" s="4"/>
      <c r="T230" s="4"/>
      <c r="U230" s="4"/>
      <c r="V230" s="4"/>
      <c r="W230" s="4"/>
      <c r="X230" s="4"/>
      <c r="Y230" s="4"/>
      <c r="Z230" s="4"/>
    </row>
    <row r="231" spans="1:26" ht="15.75" customHeight="1">
      <c r="A231" s="4"/>
      <c r="B231" s="4"/>
      <c r="C231" s="4"/>
      <c r="D231" s="4"/>
      <c r="E231" s="1388"/>
      <c r="F231" s="1388"/>
      <c r="G231" s="4"/>
      <c r="H231" s="1"/>
      <c r="I231" s="4"/>
      <c r="J231" s="4"/>
      <c r="K231" s="4"/>
      <c r="L231" s="4"/>
      <c r="M231" s="4"/>
      <c r="N231" s="4"/>
      <c r="O231" s="4"/>
      <c r="P231" s="4"/>
      <c r="Q231" s="4"/>
      <c r="R231" s="4"/>
      <c r="S231" s="4"/>
      <c r="T231" s="4"/>
      <c r="U231" s="4"/>
      <c r="V231" s="4"/>
      <c r="W231" s="4"/>
      <c r="X231" s="4"/>
      <c r="Y231" s="4"/>
      <c r="Z231" s="4"/>
    </row>
    <row r="232" spans="1:26" ht="15.75" customHeight="1">
      <c r="A232" s="4"/>
      <c r="B232" s="4"/>
      <c r="C232" s="4"/>
      <c r="D232" s="4"/>
      <c r="E232" s="1388"/>
      <c r="F232" s="1388"/>
      <c r="G232" s="4"/>
      <c r="H232" s="1"/>
      <c r="I232" s="4"/>
      <c r="J232" s="4"/>
      <c r="K232" s="4"/>
      <c r="L232" s="4"/>
      <c r="M232" s="4"/>
      <c r="N232" s="4"/>
      <c r="O232" s="4"/>
      <c r="P232" s="4"/>
      <c r="Q232" s="4"/>
      <c r="R232" s="4"/>
      <c r="S232" s="4"/>
      <c r="T232" s="4"/>
      <c r="U232" s="4"/>
      <c r="V232" s="4"/>
      <c r="W232" s="4"/>
      <c r="X232" s="4"/>
      <c r="Y232" s="4"/>
      <c r="Z232" s="4"/>
    </row>
    <row r="233" spans="1:26" ht="15.75" customHeight="1">
      <c r="A233" s="4"/>
      <c r="B233" s="4"/>
      <c r="C233" s="4"/>
      <c r="D233" s="4"/>
      <c r="E233" s="1388"/>
      <c r="F233" s="1388"/>
      <c r="G233" s="4"/>
      <c r="H233" s="1"/>
      <c r="I233" s="4"/>
      <c r="J233" s="4"/>
      <c r="K233" s="4"/>
      <c r="L233" s="4"/>
      <c r="M233" s="4"/>
      <c r="N233" s="4"/>
      <c r="O233" s="4"/>
      <c r="P233" s="4"/>
      <c r="Q233" s="4"/>
      <c r="R233" s="4"/>
      <c r="S233" s="4"/>
      <c r="T233" s="4"/>
      <c r="U233" s="4"/>
      <c r="V233" s="4"/>
      <c r="W233" s="4"/>
      <c r="X233" s="4"/>
      <c r="Y233" s="4"/>
      <c r="Z233" s="4"/>
    </row>
    <row r="234" spans="1:26" ht="15.75" customHeight="1">
      <c r="A234" s="4"/>
      <c r="B234" s="4"/>
      <c r="C234" s="4"/>
      <c r="D234" s="4"/>
      <c r="E234" s="1388"/>
      <c r="F234" s="1388"/>
      <c r="G234" s="4"/>
      <c r="H234" s="1"/>
      <c r="I234" s="4"/>
      <c r="J234" s="4"/>
      <c r="K234" s="4"/>
      <c r="L234" s="4"/>
      <c r="M234" s="4"/>
      <c r="N234" s="4"/>
      <c r="O234" s="4"/>
      <c r="P234" s="4"/>
      <c r="Q234" s="4"/>
      <c r="R234" s="4"/>
      <c r="S234" s="4"/>
      <c r="T234" s="4"/>
      <c r="U234" s="4"/>
      <c r="V234" s="4"/>
      <c r="W234" s="4"/>
      <c r="X234" s="4"/>
      <c r="Y234" s="4"/>
      <c r="Z234" s="4"/>
    </row>
    <row r="235" spans="1:26" ht="15.75" customHeight="1">
      <c r="A235" s="4"/>
      <c r="B235" s="4"/>
      <c r="C235" s="4"/>
      <c r="D235" s="4"/>
      <c r="E235" s="1388"/>
      <c r="F235" s="1388"/>
      <c r="G235" s="4"/>
      <c r="H235" s="1"/>
      <c r="I235" s="4"/>
      <c r="J235" s="4"/>
      <c r="K235" s="4"/>
      <c r="L235" s="4"/>
      <c r="M235" s="4"/>
      <c r="N235" s="4"/>
      <c r="O235" s="4"/>
      <c r="P235" s="4"/>
      <c r="Q235" s="4"/>
      <c r="R235" s="4"/>
      <c r="S235" s="4"/>
      <c r="T235" s="4"/>
      <c r="U235" s="4"/>
      <c r="V235" s="4"/>
      <c r="W235" s="4"/>
      <c r="X235" s="4"/>
      <c r="Y235" s="4"/>
      <c r="Z235" s="4"/>
    </row>
    <row r="236" spans="1:26" ht="15.75" customHeight="1">
      <c r="A236" s="4"/>
      <c r="B236" s="4"/>
      <c r="C236" s="4"/>
      <c r="D236" s="4"/>
      <c r="E236" s="1388"/>
      <c r="F236" s="1388"/>
      <c r="G236" s="4"/>
      <c r="H236" s="1"/>
      <c r="I236" s="4"/>
      <c r="J236" s="4"/>
      <c r="K236" s="4"/>
      <c r="L236" s="4"/>
      <c r="M236" s="4"/>
      <c r="N236" s="4"/>
      <c r="O236" s="4"/>
      <c r="P236" s="4"/>
      <c r="Q236" s="4"/>
      <c r="R236" s="4"/>
      <c r="S236" s="4"/>
      <c r="T236" s="4"/>
      <c r="U236" s="4"/>
      <c r="V236" s="4"/>
      <c r="W236" s="4"/>
      <c r="X236" s="4"/>
      <c r="Y236" s="4"/>
      <c r="Z236" s="4"/>
    </row>
    <row r="237" spans="1:26" ht="15.75" customHeight="1">
      <c r="A237" s="4"/>
      <c r="B237" s="4"/>
      <c r="C237" s="4"/>
      <c r="D237" s="4"/>
      <c r="E237" s="1388"/>
      <c r="F237" s="1388"/>
      <c r="G237" s="4"/>
      <c r="H237" s="1"/>
      <c r="I237" s="4"/>
      <c r="J237" s="4"/>
      <c r="K237" s="4"/>
      <c r="L237" s="4"/>
      <c r="M237" s="4"/>
      <c r="N237" s="4"/>
      <c r="O237" s="4"/>
      <c r="P237" s="4"/>
      <c r="Q237" s="4"/>
      <c r="R237" s="4"/>
      <c r="S237" s="4"/>
      <c r="T237" s="4"/>
      <c r="U237" s="4"/>
      <c r="V237" s="4"/>
      <c r="W237" s="4"/>
      <c r="X237" s="4"/>
      <c r="Y237" s="4"/>
      <c r="Z237" s="4"/>
    </row>
    <row r="238" spans="1:26" ht="15.75" customHeight="1">
      <c r="A238" s="4"/>
      <c r="B238" s="4"/>
      <c r="C238" s="4"/>
      <c r="D238" s="4"/>
      <c r="E238" s="1388"/>
      <c r="F238" s="1388"/>
      <c r="G238" s="4"/>
      <c r="H238" s="1"/>
      <c r="I238" s="4"/>
      <c r="J238" s="4"/>
      <c r="K238" s="4"/>
      <c r="L238" s="4"/>
      <c r="M238" s="4"/>
      <c r="N238" s="4"/>
      <c r="O238" s="4"/>
      <c r="P238" s="4"/>
      <c r="Q238" s="4"/>
      <c r="R238" s="4"/>
      <c r="S238" s="4"/>
      <c r="T238" s="4"/>
      <c r="U238" s="4"/>
      <c r="V238" s="4"/>
      <c r="W238" s="4"/>
      <c r="X238" s="4"/>
      <c r="Y238" s="4"/>
      <c r="Z238" s="4"/>
    </row>
    <row r="239" spans="1:26" ht="15.75" customHeight="1">
      <c r="A239" s="4"/>
      <c r="B239" s="4"/>
      <c r="C239" s="4"/>
      <c r="D239" s="4"/>
      <c r="E239" s="1388"/>
      <c r="F239" s="1388"/>
      <c r="G239" s="4"/>
      <c r="H239" s="1"/>
      <c r="I239" s="4"/>
      <c r="J239" s="4"/>
      <c r="K239" s="4"/>
      <c r="L239" s="4"/>
      <c r="M239" s="4"/>
      <c r="N239" s="4"/>
      <c r="O239" s="4"/>
      <c r="P239" s="4"/>
      <c r="Q239" s="4"/>
      <c r="R239" s="4"/>
      <c r="S239" s="4"/>
      <c r="T239" s="4"/>
      <c r="U239" s="4"/>
      <c r="V239" s="4"/>
      <c r="W239" s="4"/>
      <c r="X239" s="4"/>
      <c r="Y239" s="4"/>
      <c r="Z239" s="4"/>
    </row>
    <row r="240" spans="1:26" ht="15.75" customHeight="1">
      <c r="A240" s="4"/>
      <c r="B240" s="4"/>
      <c r="C240" s="4"/>
      <c r="D240" s="4"/>
      <c r="E240" s="1388"/>
      <c r="F240" s="1388"/>
      <c r="G240" s="4"/>
      <c r="H240" s="1"/>
      <c r="I240" s="4"/>
      <c r="J240" s="4"/>
      <c r="K240" s="4"/>
      <c r="L240" s="4"/>
      <c r="M240" s="4"/>
      <c r="N240" s="4"/>
      <c r="O240" s="4"/>
      <c r="P240" s="4"/>
      <c r="Q240" s="4"/>
      <c r="R240" s="4"/>
      <c r="S240" s="4"/>
      <c r="T240" s="4"/>
      <c r="U240" s="4"/>
      <c r="V240" s="4"/>
      <c r="W240" s="4"/>
      <c r="X240" s="4"/>
      <c r="Y240" s="4"/>
      <c r="Z240" s="4"/>
    </row>
    <row r="241" spans="1:26" ht="15.75" customHeight="1">
      <c r="A241" s="4"/>
      <c r="B241" s="4"/>
      <c r="C241" s="4"/>
      <c r="D241" s="4"/>
      <c r="E241" s="1388"/>
      <c r="F241" s="1388"/>
      <c r="G241" s="4"/>
      <c r="H241" s="1"/>
      <c r="I241" s="4"/>
      <c r="J241" s="4"/>
      <c r="K241" s="4"/>
      <c r="L241" s="4"/>
      <c r="M241" s="4"/>
      <c r="N241" s="4"/>
      <c r="O241" s="4"/>
      <c r="P241" s="4"/>
      <c r="Q241" s="4"/>
      <c r="R241" s="4"/>
      <c r="S241" s="4"/>
      <c r="T241" s="4"/>
      <c r="U241" s="4"/>
      <c r="V241" s="4"/>
      <c r="W241" s="4"/>
      <c r="X241" s="4"/>
      <c r="Y241" s="4"/>
      <c r="Z241" s="4"/>
    </row>
    <row r="242" spans="1:26" ht="15.75" customHeight="1">
      <c r="A242" s="4"/>
      <c r="B242" s="4"/>
      <c r="C242" s="4"/>
      <c r="D242" s="4"/>
      <c r="E242" s="1388"/>
      <c r="F242" s="1388"/>
      <c r="G242" s="4"/>
      <c r="H242" s="1"/>
      <c r="I242" s="4"/>
      <c r="J242" s="4"/>
      <c r="K242" s="4"/>
      <c r="L242" s="4"/>
      <c r="M242" s="4"/>
      <c r="N242" s="4"/>
      <c r="O242" s="4"/>
      <c r="P242" s="4"/>
      <c r="Q242" s="4"/>
      <c r="R242" s="4"/>
      <c r="S242" s="4"/>
      <c r="T242" s="4"/>
      <c r="U242" s="4"/>
      <c r="V242" s="4"/>
      <c r="W242" s="4"/>
      <c r="X242" s="4"/>
      <c r="Y242" s="4"/>
      <c r="Z242" s="4"/>
    </row>
    <row r="243" spans="1:26" ht="15.75" customHeight="1">
      <c r="A243" s="4"/>
      <c r="B243" s="4"/>
      <c r="C243" s="4"/>
      <c r="D243" s="4"/>
      <c r="E243" s="1388"/>
      <c r="F243" s="1388"/>
      <c r="G243" s="4"/>
      <c r="H243" s="1"/>
      <c r="I243" s="4"/>
      <c r="J243" s="4"/>
      <c r="K243" s="4"/>
      <c r="L243" s="4"/>
      <c r="M243" s="4"/>
      <c r="N243" s="4"/>
      <c r="O243" s="4"/>
      <c r="P243" s="4"/>
      <c r="Q243" s="4"/>
      <c r="R243" s="4"/>
      <c r="S243" s="4"/>
      <c r="T243" s="4"/>
      <c r="U243" s="4"/>
      <c r="V243" s="4"/>
      <c r="W243" s="4"/>
      <c r="X243" s="4"/>
      <c r="Y243" s="4"/>
      <c r="Z243" s="4"/>
    </row>
    <row r="244" spans="1:26" ht="15.75" customHeight="1">
      <c r="A244" s="4"/>
      <c r="B244" s="4"/>
      <c r="C244" s="4"/>
      <c r="D244" s="4"/>
      <c r="E244" s="1388"/>
      <c r="F244" s="1388"/>
      <c r="G244" s="4"/>
      <c r="H244" s="1"/>
      <c r="I244" s="4"/>
      <c r="J244" s="4"/>
      <c r="K244" s="4"/>
      <c r="L244" s="4"/>
      <c r="M244" s="4"/>
      <c r="N244" s="4"/>
      <c r="O244" s="4"/>
      <c r="P244" s="4"/>
      <c r="Q244" s="4"/>
      <c r="R244" s="4"/>
      <c r="S244" s="4"/>
      <c r="T244" s="4"/>
      <c r="U244" s="4"/>
      <c r="V244" s="4"/>
      <c r="W244" s="4"/>
      <c r="X244" s="4"/>
      <c r="Y244" s="4"/>
      <c r="Z244" s="4"/>
    </row>
    <row r="245" spans="1:26" ht="15.75" customHeight="1">
      <c r="A245" s="4"/>
      <c r="B245" s="4"/>
      <c r="C245" s="4"/>
      <c r="D245" s="4"/>
      <c r="E245" s="1388"/>
      <c r="F245" s="1388"/>
      <c r="G245" s="4"/>
      <c r="H245" s="1"/>
      <c r="I245" s="4"/>
      <c r="J245" s="4"/>
      <c r="K245" s="4"/>
      <c r="L245" s="4"/>
      <c r="M245" s="4"/>
      <c r="N245" s="4"/>
      <c r="O245" s="4"/>
      <c r="P245" s="4"/>
      <c r="Q245" s="4"/>
      <c r="R245" s="4"/>
      <c r="S245" s="4"/>
      <c r="T245" s="4"/>
      <c r="U245" s="4"/>
      <c r="V245" s="4"/>
      <c r="W245" s="4"/>
      <c r="X245" s="4"/>
      <c r="Y245" s="4"/>
      <c r="Z245" s="4"/>
    </row>
    <row r="246" spans="1:26" ht="15.75" customHeight="1">
      <c r="A246" s="4"/>
      <c r="B246" s="4"/>
      <c r="C246" s="4"/>
      <c r="D246" s="4"/>
      <c r="E246" s="1388"/>
      <c r="F246" s="1388"/>
      <c r="G246" s="4"/>
      <c r="H246" s="1"/>
      <c r="I246" s="4"/>
      <c r="J246" s="4"/>
      <c r="K246" s="4"/>
      <c r="L246" s="4"/>
      <c r="M246" s="4"/>
      <c r="N246" s="4"/>
      <c r="O246" s="4"/>
      <c r="P246" s="4"/>
      <c r="Q246" s="4"/>
      <c r="R246" s="4"/>
      <c r="S246" s="4"/>
      <c r="T246" s="4"/>
      <c r="U246" s="4"/>
      <c r="V246" s="4"/>
      <c r="W246" s="4"/>
      <c r="X246" s="4"/>
      <c r="Y246" s="4"/>
      <c r="Z246" s="4"/>
    </row>
    <row r="247" spans="1:26" ht="15.75" customHeight="1">
      <c r="A247" s="4"/>
      <c r="B247" s="4"/>
      <c r="C247" s="4"/>
      <c r="D247" s="4"/>
      <c r="E247" s="1388"/>
      <c r="F247" s="1388"/>
      <c r="G247" s="4"/>
      <c r="H247" s="1"/>
      <c r="I247" s="4"/>
      <c r="J247" s="4"/>
      <c r="K247" s="4"/>
      <c r="L247" s="4"/>
      <c r="M247" s="4"/>
      <c r="N247" s="4"/>
      <c r="O247" s="4"/>
      <c r="P247" s="4"/>
      <c r="Q247" s="4"/>
      <c r="R247" s="4"/>
      <c r="S247" s="4"/>
      <c r="T247" s="4"/>
      <c r="U247" s="4"/>
      <c r="V247" s="4"/>
      <c r="W247" s="4"/>
      <c r="X247" s="4"/>
      <c r="Y247" s="4"/>
      <c r="Z247" s="4"/>
    </row>
    <row r="248" spans="1:26" ht="15.75" customHeight="1">
      <c r="A248" s="4"/>
      <c r="B248" s="4"/>
      <c r="C248" s="4"/>
      <c r="D248" s="4"/>
      <c r="E248" s="1388"/>
      <c r="F248" s="1388"/>
      <c r="G248" s="4"/>
      <c r="H248" s="1"/>
      <c r="I248" s="4"/>
      <c r="J248" s="4"/>
      <c r="K248" s="4"/>
      <c r="L248" s="4"/>
      <c r="M248" s="4"/>
      <c r="N248" s="4"/>
      <c r="O248" s="4"/>
      <c r="P248" s="4"/>
      <c r="Q248" s="4"/>
      <c r="R248" s="4"/>
      <c r="S248" s="4"/>
      <c r="T248" s="4"/>
      <c r="U248" s="4"/>
      <c r="V248" s="4"/>
      <c r="W248" s="4"/>
      <c r="X248" s="4"/>
      <c r="Y248" s="4"/>
      <c r="Z248" s="4"/>
    </row>
    <row r="249" spans="1:26" ht="15.75" customHeight="1">
      <c r="A249" s="4"/>
      <c r="B249" s="4"/>
      <c r="C249" s="4"/>
      <c r="D249" s="4"/>
      <c r="E249" s="1388"/>
      <c r="F249" s="1388"/>
      <c r="G249" s="4"/>
      <c r="H249" s="1"/>
      <c r="I249" s="4"/>
      <c r="J249" s="4"/>
      <c r="K249" s="4"/>
      <c r="L249" s="4"/>
      <c r="M249" s="4"/>
      <c r="N249" s="4"/>
      <c r="O249" s="4"/>
      <c r="P249" s="4"/>
      <c r="Q249" s="4"/>
      <c r="R249" s="4"/>
      <c r="S249" s="4"/>
      <c r="T249" s="4"/>
      <c r="U249" s="4"/>
      <c r="V249" s="4"/>
      <c r="W249" s="4"/>
      <c r="X249" s="4"/>
      <c r="Y249" s="4"/>
      <c r="Z249" s="4"/>
    </row>
    <row r="250" spans="1:26" ht="15.75" customHeight="1">
      <c r="A250" s="4"/>
      <c r="B250" s="4"/>
      <c r="C250" s="4"/>
      <c r="D250" s="4"/>
      <c r="E250" s="1388"/>
      <c r="F250" s="1388"/>
      <c r="G250" s="4"/>
      <c r="H250" s="1"/>
      <c r="I250" s="4"/>
      <c r="J250" s="4"/>
      <c r="K250" s="4"/>
      <c r="L250" s="4"/>
      <c r="M250" s="4"/>
      <c r="N250" s="4"/>
      <c r="O250" s="4"/>
      <c r="P250" s="4"/>
      <c r="Q250" s="4"/>
      <c r="R250" s="4"/>
      <c r="S250" s="4"/>
      <c r="T250" s="4"/>
      <c r="U250" s="4"/>
      <c r="V250" s="4"/>
      <c r="W250" s="4"/>
      <c r="X250" s="4"/>
      <c r="Y250" s="4"/>
      <c r="Z250" s="4"/>
    </row>
    <row r="251" spans="1:26" ht="15.75" customHeight="1">
      <c r="A251" s="4"/>
      <c r="B251" s="4"/>
      <c r="C251" s="4"/>
      <c r="D251" s="4"/>
      <c r="E251" s="1388"/>
      <c r="F251" s="1388"/>
      <c r="G251" s="4"/>
      <c r="H251" s="1"/>
      <c r="I251" s="4"/>
      <c r="J251" s="4"/>
      <c r="K251" s="4"/>
      <c r="L251" s="4"/>
      <c r="M251" s="4"/>
      <c r="N251" s="4"/>
      <c r="O251" s="4"/>
      <c r="P251" s="4"/>
      <c r="Q251" s="4"/>
      <c r="R251" s="4"/>
      <c r="S251" s="4"/>
      <c r="T251" s="4"/>
      <c r="U251" s="4"/>
      <c r="V251" s="4"/>
      <c r="W251" s="4"/>
      <c r="X251" s="4"/>
      <c r="Y251" s="4"/>
      <c r="Z251" s="4"/>
    </row>
    <row r="252" spans="1:26" ht="15.75" customHeight="1">
      <c r="A252" s="4"/>
      <c r="B252" s="4"/>
      <c r="C252" s="4"/>
      <c r="D252" s="4"/>
      <c r="E252" s="1388"/>
      <c r="F252" s="1388"/>
      <c r="G252" s="4"/>
      <c r="H252" s="1"/>
      <c r="I252" s="4"/>
      <c r="J252" s="4"/>
      <c r="K252" s="4"/>
      <c r="L252" s="4"/>
      <c r="M252" s="4"/>
      <c r="N252" s="4"/>
      <c r="O252" s="4"/>
      <c r="P252" s="4"/>
      <c r="Q252" s="4"/>
      <c r="R252" s="4"/>
      <c r="S252" s="4"/>
      <c r="T252" s="4"/>
      <c r="U252" s="4"/>
      <c r="V252" s="4"/>
      <c r="W252" s="4"/>
      <c r="X252" s="4"/>
      <c r="Y252" s="4"/>
      <c r="Z252" s="4"/>
    </row>
    <row r="253" spans="1:26" ht="15.75" customHeight="1">
      <c r="A253" s="4"/>
      <c r="B253" s="4"/>
      <c r="C253" s="4"/>
      <c r="D253" s="4"/>
      <c r="E253" s="1388"/>
      <c r="F253" s="1388"/>
      <c r="G253" s="4"/>
      <c r="H253" s="1"/>
      <c r="I253" s="4"/>
      <c r="J253" s="4"/>
      <c r="K253" s="4"/>
      <c r="L253" s="4"/>
      <c r="M253" s="4"/>
      <c r="N253" s="4"/>
      <c r="O253" s="4"/>
      <c r="P253" s="4"/>
      <c r="Q253" s="4"/>
      <c r="R253" s="4"/>
      <c r="S253" s="4"/>
      <c r="T253" s="4"/>
      <c r="U253" s="4"/>
      <c r="V253" s="4"/>
      <c r="W253" s="4"/>
      <c r="X253" s="4"/>
      <c r="Y253" s="4"/>
      <c r="Z253" s="4"/>
    </row>
    <row r="254" spans="1:26" ht="15.75" customHeight="1">
      <c r="A254" s="4"/>
      <c r="B254" s="4"/>
      <c r="C254" s="4"/>
      <c r="D254" s="4"/>
      <c r="E254" s="1388"/>
      <c r="F254" s="1388"/>
      <c r="G254" s="4"/>
      <c r="H254" s="1"/>
      <c r="I254" s="4"/>
      <c r="J254" s="4"/>
      <c r="K254" s="4"/>
      <c r="L254" s="4"/>
      <c r="M254" s="4"/>
      <c r="N254" s="4"/>
      <c r="O254" s="4"/>
      <c r="P254" s="4"/>
      <c r="Q254" s="4"/>
      <c r="R254" s="4"/>
      <c r="S254" s="4"/>
      <c r="T254" s="4"/>
      <c r="U254" s="4"/>
      <c r="V254" s="4"/>
      <c r="W254" s="4"/>
      <c r="X254" s="4"/>
      <c r="Y254" s="4"/>
      <c r="Z254" s="4"/>
    </row>
    <row r="255" spans="1:26" ht="15.75" customHeight="1">
      <c r="A255" s="4"/>
      <c r="B255" s="4"/>
      <c r="C255" s="4"/>
      <c r="D255" s="4"/>
      <c r="E255" s="1388"/>
      <c r="F255" s="1388"/>
      <c r="G255" s="4"/>
      <c r="H255" s="1"/>
      <c r="I255" s="4"/>
      <c r="J255" s="4"/>
      <c r="K255" s="4"/>
      <c r="L255" s="4"/>
      <c r="M255" s="4"/>
      <c r="N255" s="4"/>
      <c r="O255" s="4"/>
      <c r="P255" s="4"/>
      <c r="Q255" s="4"/>
      <c r="R255" s="4"/>
      <c r="S255" s="4"/>
      <c r="T255" s="4"/>
      <c r="U255" s="4"/>
      <c r="V255" s="4"/>
      <c r="W255" s="4"/>
      <c r="X255" s="4"/>
      <c r="Y255" s="4"/>
      <c r="Z255" s="4"/>
    </row>
    <row r="256" spans="1:26" ht="15.75" customHeight="1">
      <c r="A256" s="4"/>
      <c r="B256" s="4"/>
      <c r="C256" s="4"/>
      <c r="D256" s="4"/>
      <c r="E256" s="1388"/>
      <c r="F256" s="1388"/>
      <c r="G256" s="4"/>
      <c r="H256" s="1"/>
      <c r="I256" s="4"/>
      <c r="J256" s="4"/>
      <c r="K256" s="4"/>
      <c r="L256" s="4"/>
      <c r="M256" s="4"/>
      <c r="N256" s="4"/>
      <c r="O256" s="4"/>
      <c r="P256" s="4"/>
      <c r="Q256" s="4"/>
      <c r="R256" s="4"/>
      <c r="S256" s="4"/>
      <c r="T256" s="4"/>
      <c r="U256" s="4"/>
      <c r="V256" s="4"/>
      <c r="W256" s="4"/>
      <c r="X256" s="4"/>
      <c r="Y256" s="4"/>
      <c r="Z256" s="4"/>
    </row>
    <row r="257" spans="1:26" ht="15.75" customHeight="1">
      <c r="A257" s="4"/>
      <c r="B257" s="4"/>
      <c r="C257" s="4"/>
      <c r="D257" s="4"/>
      <c r="E257" s="1388"/>
      <c r="F257" s="1388"/>
      <c r="G257" s="4"/>
      <c r="H257" s="1"/>
      <c r="I257" s="4"/>
      <c r="J257" s="4"/>
      <c r="K257" s="4"/>
      <c r="L257" s="4"/>
      <c r="M257" s="4"/>
      <c r="N257" s="4"/>
      <c r="O257" s="4"/>
      <c r="P257" s="4"/>
      <c r="Q257" s="4"/>
      <c r="R257" s="4"/>
      <c r="S257" s="4"/>
      <c r="T257" s="4"/>
      <c r="U257" s="4"/>
      <c r="V257" s="4"/>
      <c r="W257" s="4"/>
      <c r="X257" s="4"/>
      <c r="Y257" s="4"/>
      <c r="Z257" s="4"/>
    </row>
    <row r="258" spans="1:26" ht="15.75" customHeight="1">
      <c r="A258" s="4"/>
      <c r="B258" s="4"/>
      <c r="C258" s="4"/>
      <c r="D258" s="4"/>
      <c r="E258" s="1388"/>
      <c r="F258" s="1388"/>
      <c r="G258" s="4"/>
      <c r="H258" s="1"/>
      <c r="I258" s="4"/>
      <c r="J258" s="4"/>
      <c r="K258" s="4"/>
      <c r="L258" s="4"/>
      <c r="M258" s="4"/>
      <c r="N258" s="4"/>
      <c r="O258" s="4"/>
      <c r="P258" s="4"/>
      <c r="Q258" s="4"/>
      <c r="R258" s="4"/>
      <c r="S258" s="4"/>
      <c r="T258" s="4"/>
      <c r="U258" s="4"/>
      <c r="V258" s="4"/>
      <c r="W258" s="4"/>
      <c r="X258" s="4"/>
      <c r="Y258" s="4"/>
      <c r="Z258" s="4"/>
    </row>
    <row r="259" spans="1:26" ht="15.75" customHeight="1">
      <c r="A259" s="4"/>
      <c r="B259" s="4"/>
      <c r="C259" s="4"/>
      <c r="D259" s="4"/>
      <c r="E259" s="1388"/>
      <c r="F259" s="1388"/>
      <c r="G259" s="4"/>
      <c r="H259" s="1"/>
      <c r="I259" s="4"/>
      <c r="J259" s="4"/>
      <c r="K259" s="4"/>
      <c r="L259" s="4"/>
      <c r="M259" s="4"/>
      <c r="N259" s="4"/>
      <c r="O259" s="4"/>
      <c r="P259" s="4"/>
      <c r="Q259" s="4"/>
      <c r="R259" s="4"/>
      <c r="S259" s="4"/>
      <c r="T259" s="4"/>
      <c r="U259" s="4"/>
      <c r="V259" s="4"/>
      <c r="W259" s="4"/>
      <c r="X259" s="4"/>
      <c r="Y259" s="4"/>
      <c r="Z259" s="4"/>
    </row>
    <row r="260" spans="1:26" ht="15.75" customHeight="1">
      <c r="A260" s="4"/>
      <c r="B260" s="4"/>
      <c r="C260" s="4"/>
      <c r="D260" s="4"/>
      <c r="E260" s="1388"/>
      <c r="F260" s="1388"/>
      <c r="G260" s="4"/>
      <c r="H260" s="1"/>
      <c r="I260" s="4"/>
      <c r="J260" s="4"/>
      <c r="K260" s="4"/>
      <c r="L260" s="4"/>
      <c r="M260" s="4"/>
      <c r="N260" s="4"/>
      <c r="O260" s="4"/>
      <c r="P260" s="4"/>
      <c r="Q260" s="4"/>
      <c r="R260" s="4"/>
      <c r="S260" s="4"/>
      <c r="T260" s="4"/>
      <c r="U260" s="4"/>
      <c r="V260" s="4"/>
      <c r="W260" s="4"/>
      <c r="X260" s="4"/>
      <c r="Y260" s="4"/>
      <c r="Z260" s="4"/>
    </row>
    <row r="261" spans="1:26" ht="15.75" customHeight="1">
      <c r="A261" s="4"/>
      <c r="B261" s="4"/>
      <c r="C261" s="4"/>
      <c r="D261" s="4"/>
      <c r="E261" s="1388"/>
      <c r="F261" s="1388"/>
      <c r="G261" s="4"/>
      <c r="H261" s="1"/>
      <c r="I261" s="4"/>
      <c r="J261" s="4"/>
      <c r="K261" s="4"/>
      <c r="L261" s="4"/>
      <c r="M261" s="4"/>
      <c r="N261" s="4"/>
      <c r="O261" s="4"/>
      <c r="P261" s="4"/>
      <c r="Q261" s="4"/>
      <c r="R261" s="4"/>
      <c r="S261" s="4"/>
      <c r="T261" s="4"/>
      <c r="U261" s="4"/>
      <c r="V261" s="4"/>
      <c r="W261" s="4"/>
      <c r="X261" s="4"/>
      <c r="Y261" s="4"/>
      <c r="Z261" s="4"/>
    </row>
    <row r="262" spans="1:26" ht="15.75" customHeight="1">
      <c r="A262" s="4"/>
      <c r="B262" s="4"/>
      <c r="C262" s="4"/>
      <c r="D262" s="4"/>
      <c r="E262" s="1388"/>
      <c r="F262" s="1388"/>
      <c r="G262" s="4"/>
      <c r="H262" s="1"/>
      <c r="I262" s="4"/>
      <c r="J262" s="4"/>
      <c r="K262" s="4"/>
      <c r="L262" s="4"/>
      <c r="M262" s="4"/>
      <c r="N262" s="4"/>
      <c r="O262" s="4"/>
      <c r="P262" s="4"/>
      <c r="Q262" s="4"/>
      <c r="R262" s="4"/>
      <c r="S262" s="4"/>
      <c r="T262" s="4"/>
      <c r="U262" s="4"/>
      <c r="V262" s="4"/>
      <c r="W262" s="4"/>
      <c r="X262" s="4"/>
      <c r="Y262" s="4"/>
      <c r="Z262" s="4"/>
    </row>
    <row r="263" spans="1:26" ht="15.75" customHeight="1">
      <c r="A263" s="4"/>
      <c r="B263" s="4"/>
      <c r="C263" s="4"/>
      <c r="D263" s="4"/>
      <c r="E263" s="1388"/>
      <c r="F263" s="1388"/>
      <c r="G263" s="4"/>
      <c r="H263" s="1"/>
      <c r="I263" s="4"/>
      <c r="J263" s="4"/>
      <c r="K263" s="4"/>
      <c r="L263" s="4"/>
      <c r="M263" s="4"/>
      <c r="N263" s="4"/>
      <c r="O263" s="4"/>
      <c r="P263" s="4"/>
      <c r="Q263" s="4"/>
      <c r="R263" s="4"/>
      <c r="S263" s="4"/>
      <c r="T263" s="4"/>
      <c r="U263" s="4"/>
      <c r="V263" s="4"/>
      <c r="W263" s="4"/>
      <c r="X263" s="4"/>
      <c r="Y263" s="4"/>
      <c r="Z263" s="4"/>
    </row>
    <row r="264" spans="1:26" ht="15.75" customHeight="1">
      <c r="A264" s="4"/>
      <c r="B264" s="4"/>
      <c r="C264" s="4"/>
      <c r="D264" s="4"/>
      <c r="E264" s="1388"/>
      <c r="F264" s="1388"/>
      <c r="G264" s="4"/>
      <c r="H264" s="1"/>
      <c r="I264" s="4"/>
      <c r="J264" s="4"/>
      <c r="K264" s="4"/>
      <c r="L264" s="4"/>
      <c r="M264" s="4"/>
      <c r="N264" s="4"/>
      <c r="O264" s="4"/>
      <c r="P264" s="4"/>
      <c r="Q264" s="4"/>
      <c r="R264" s="4"/>
      <c r="S264" s="4"/>
      <c r="T264" s="4"/>
      <c r="U264" s="4"/>
      <c r="V264" s="4"/>
      <c r="W264" s="4"/>
      <c r="X264" s="4"/>
      <c r="Y264" s="4"/>
      <c r="Z264" s="4"/>
    </row>
    <row r="265" spans="1:26" ht="15.75" customHeight="1">
      <c r="A265" s="4"/>
      <c r="B265" s="4"/>
      <c r="C265" s="4"/>
      <c r="D265" s="4"/>
      <c r="E265" s="1388"/>
      <c r="F265" s="1388"/>
      <c r="G265" s="4"/>
      <c r="H265" s="1"/>
      <c r="I265" s="4"/>
      <c r="J265" s="4"/>
      <c r="K265" s="4"/>
      <c r="L265" s="4"/>
      <c r="M265" s="4"/>
      <c r="N265" s="4"/>
      <c r="O265" s="4"/>
      <c r="P265" s="4"/>
      <c r="Q265" s="4"/>
      <c r="R265" s="4"/>
      <c r="S265" s="4"/>
      <c r="T265" s="4"/>
      <c r="U265" s="4"/>
      <c r="V265" s="4"/>
      <c r="W265" s="4"/>
      <c r="X265" s="4"/>
      <c r="Y265" s="4"/>
      <c r="Z265" s="4"/>
    </row>
    <row r="266" spans="1:26" ht="15.75" customHeight="1">
      <c r="A266" s="4"/>
      <c r="B266" s="4"/>
      <c r="C266" s="4"/>
      <c r="D266" s="4"/>
      <c r="E266" s="1388"/>
      <c r="F266" s="1388"/>
      <c r="G266" s="4"/>
      <c r="H266" s="1"/>
      <c r="I266" s="4"/>
      <c r="J266" s="4"/>
      <c r="K266" s="4"/>
      <c r="L266" s="4"/>
      <c r="M266" s="4"/>
      <c r="N266" s="4"/>
      <c r="O266" s="4"/>
      <c r="P266" s="4"/>
      <c r="Q266" s="4"/>
      <c r="R266" s="4"/>
      <c r="S266" s="4"/>
      <c r="T266" s="4"/>
      <c r="U266" s="4"/>
      <c r="V266" s="4"/>
      <c r="W266" s="4"/>
      <c r="X266" s="4"/>
      <c r="Y266" s="4"/>
      <c r="Z266" s="4"/>
    </row>
    <row r="267" spans="1:26" ht="15.75" customHeight="1">
      <c r="A267" s="4"/>
      <c r="B267" s="4"/>
      <c r="C267" s="4"/>
      <c r="D267" s="4"/>
      <c r="E267" s="1388"/>
      <c r="F267" s="1388"/>
      <c r="G267" s="4"/>
      <c r="H267" s="1"/>
      <c r="I267" s="4"/>
      <c r="J267" s="4"/>
      <c r="K267" s="4"/>
      <c r="L267" s="4"/>
      <c r="M267" s="4"/>
      <c r="N267" s="4"/>
      <c r="O267" s="4"/>
      <c r="P267" s="4"/>
      <c r="Q267" s="4"/>
      <c r="R267" s="4"/>
      <c r="S267" s="4"/>
      <c r="T267" s="4"/>
      <c r="U267" s="4"/>
      <c r="V267" s="4"/>
      <c r="W267" s="4"/>
      <c r="X267" s="4"/>
      <c r="Y267" s="4"/>
      <c r="Z267" s="4"/>
    </row>
    <row r="268" spans="1:26" ht="15.75" customHeight="1">
      <c r="A268" s="4"/>
      <c r="B268" s="4"/>
      <c r="C268" s="4"/>
      <c r="D268" s="4"/>
      <c r="E268" s="1388"/>
      <c r="F268" s="1388"/>
      <c r="G268" s="4"/>
      <c r="H268" s="1"/>
      <c r="I268" s="4"/>
      <c r="J268" s="4"/>
      <c r="K268" s="4"/>
      <c r="L268" s="4"/>
      <c r="M268" s="4"/>
      <c r="N268" s="4"/>
      <c r="O268" s="4"/>
      <c r="P268" s="4"/>
      <c r="Q268" s="4"/>
      <c r="R268" s="4"/>
      <c r="S268" s="4"/>
      <c r="T268" s="4"/>
      <c r="U268" s="4"/>
      <c r="V268" s="4"/>
      <c r="W268" s="4"/>
      <c r="X268" s="4"/>
      <c r="Y268" s="4"/>
      <c r="Z268" s="4"/>
    </row>
    <row r="269" spans="1:26" ht="15.75" customHeight="1">
      <c r="A269" s="4"/>
      <c r="B269" s="4"/>
      <c r="C269" s="4"/>
      <c r="D269" s="4"/>
      <c r="E269" s="1388"/>
      <c r="F269" s="1388"/>
      <c r="G269" s="4"/>
      <c r="H269" s="1"/>
      <c r="I269" s="4"/>
      <c r="J269" s="4"/>
      <c r="K269" s="4"/>
      <c r="L269" s="4"/>
      <c r="M269" s="4"/>
      <c r="N269" s="4"/>
      <c r="O269" s="4"/>
      <c r="P269" s="4"/>
      <c r="Q269" s="4"/>
      <c r="R269" s="4"/>
      <c r="S269" s="4"/>
      <c r="T269" s="4"/>
      <c r="U269" s="4"/>
      <c r="V269" s="4"/>
      <c r="W269" s="4"/>
      <c r="X269" s="4"/>
      <c r="Y269" s="4"/>
      <c r="Z269" s="4"/>
    </row>
    <row r="270" spans="1:26" ht="15.75" customHeight="1">
      <c r="A270" s="4"/>
      <c r="B270" s="4"/>
      <c r="C270" s="4"/>
      <c r="D270" s="4"/>
      <c r="E270" s="1388"/>
      <c r="F270" s="1388"/>
      <c r="G270" s="4"/>
      <c r="H270" s="1"/>
      <c r="I270" s="4"/>
      <c r="J270" s="4"/>
      <c r="K270" s="4"/>
      <c r="L270" s="4"/>
      <c r="M270" s="4"/>
      <c r="N270" s="4"/>
      <c r="O270" s="4"/>
      <c r="P270" s="4"/>
      <c r="Q270" s="4"/>
      <c r="R270" s="4"/>
      <c r="S270" s="4"/>
      <c r="T270" s="4"/>
      <c r="U270" s="4"/>
      <c r="V270" s="4"/>
      <c r="W270" s="4"/>
      <c r="X270" s="4"/>
      <c r="Y270" s="4"/>
      <c r="Z270" s="4"/>
    </row>
    <row r="271" spans="1:26" ht="15.75" customHeight="1">
      <c r="A271" s="4"/>
      <c r="B271" s="4"/>
      <c r="C271" s="4"/>
      <c r="D271" s="4"/>
      <c r="E271" s="1388"/>
      <c r="F271" s="1388"/>
      <c r="G271" s="4"/>
      <c r="H271" s="1"/>
      <c r="I271" s="4"/>
      <c r="J271" s="4"/>
      <c r="K271" s="4"/>
      <c r="L271" s="4"/>
      <c r="M271" s="4"/>
      <c r="N271" s="4"/>
      <c r="O271" s="4"/>
      <c r="P271" s="4"/>
      <c r="Q271" s="4"/>
      <c r="R271" s="4"/>
      <c r="S271" s="4"/>
      <c r="T271" s="4"/>
      <c r="U271" s="4"/>
      <c r="V271" s="4"/>
      <c r="W271" s="4"/>
      <c r="X271" s="4"/>
      <c r="Y271" s="4"/>
      <c r="Z271" s="4"/>
    </row>
    <row r="272" spans="1:26" ht="15.75" customHeight="1">
      <c r="A272" s="4"/>
      <c r="B272" s="4"/>
      <c r="C272" s="4"/>
      <c r="D272" s="4"/>
      <c r="E272" s="1388"/>
      <c r="F272" s="1388"/>
      <c r="G272" s="4"/>
      <c r="H272" s="1"/>
      <c r="I272" s="4"/>
      <c r="J272" s="4"/>
      <c r="K272" s="4"/>
      <c r="L272" s="4"/>
      <c r="M272" s="4"/>
      <c r="N272" s="4"/>
      <c r="O272" s="4"/>
      <c r="P272" s="4"/>
      <c r="Q272" s="4"/>
      <c r="R272" s="4"/>
      <c r="S272" s="4"/>
      <c r="T272" s="4"/>
      <c r="U272" s="4"/>
      <c r="V272" s="4"/>
      <c r="W272" s="4"/>
      <c r="X272" s="4"/>
      <c r="Y272" s="4"/>
      <c r="Z272" s="4"/>
    </row>
    <row r="273" spans="1:26" ht="15.75" customHeight="1">
      <c r="A273" s="4"/>
      <c r="B273" s="4"/>
      <c r="C273" s="4"/>
      <c r="D273" s="4"/>
      <c r="E273" s="1388"/>
      <c r="F273" s="1388"/>
      <c r="G273" s="4"/>
      <c r="H273" s="1"/>
      <c r="I273" s="4"/>
      <c r="J273" s="4"/>
      <c r="K273" s="4"/>
      <c r="L273" s="4"/>
      <c r="M273" s="4"/>
      <c r="N273" s="4"/>
      <c r="O273" s="4"/>
      <c r="P273" s="4"/>
      <c r="Q273" s="4"/>
      <c r="R273" s="4"/>
      <c r="S273" s="4"/>
      <c r="T273" s="4"/>
      <c r="U273" s="4"/>
      <c r="V273" s="4"/>
      <c r="W273" s="4"/>
      <c r="X273" s="4"/>
      <c r="Y273" s="4"/>
      <c r="Z273" s="4"/>
    </row>
    <row r="274" spans="1:26" ht="15.75" customHeight="1">
      <c r="A274" s="4"/>
      <c r="B274" s="4"/>
      <c r="C274" s="4"/>
      <c r="D274" s="4"/>
      <c r="E274" s="1388"/>
      <c r="F274" s="1388"/>
      <c r="G274" s="4"/>
      <c r="H274" s="1"/>
      <c r="I274" s="4"/>
      <c r="J274" s="4"/>
      <c r="K274" s="4"/>
      <c r="L274" s="4"/>
      <c r="M274" s="4"/>
      <c r="N274" s="4"/>
      <c r="O274" s="4"/>
      <c r="P274" s="4"/>
      <c r="Q274" s="4"/>
      <c r="R274" s="4"/>
      <c r="S274" s="4"/>
      <c r="T274" s="4"/>
      <c r="U274" s="4"/>
      <c r="V274" s="4"/>
      <c r="W274" s="4"/>
      <c r="X274" s="4"/>
      <c r="Y274" s="4"/>
      <c r="Z274" s="4"/>
    </row>
    <row r="275" spans="1:26" ht="15.75" customHeight="1">
      <c r="A275" s="4"/>
      <c r="B275" s="4"/>
      <c r="C275" s="4"/>
      <c r="D275" s="4"/>
      <c r="E275" s="1388"/>
      <c r="F275" s="1388"/>
      <c r="G275" s="4"/>
      <c r="H275" s="1"/>
      <c r="I275" s="4"/>
      <c r="J275" s="4"/>
      <c r="K275" s="4"/>
      <c r="L275" s="4"/>
      <c r="M275" s="4"/>
      <c r="N275" s="4"/>
      <c r="O275" s="4"/>
      <c r="P275" s="4"/>
      <c r="Q275" s="4"/>
      <c r="R275" s="4"/>
      <c r="S275" s="4"/>
      <c r="T275" s="4"/>
      <c r="U275" s="4"/>
      <c r="V275" s="4"/>
      <c r="W275" s="4"/>
      <c r="X275" s="4"/>
      <c r="Y275" s="4"/>
      <c r="Z275" s="4"/>
    </row>
    <row r="276" spans="1:26" ht="15.75" customHeight="1">
      <c r="A276" s="4"/>
      <c r="B276" s="4"/>
      <c r="C276" s="4"/>
      <c r="D276" s="4"/>
      <c r="E276" s="1388"/>
      <c r="F276" s="1388"/>
      <c r="G276" s="4"/>
      <c r="H276" s="1"/>
      <c r="I276" s="4"/>
      <c r="J276" s="4"/>
      <c r="K276" s="4"/>
      <c r="L276" s="4"/>
      <c r="M276" s="4"/>
      <c r="N276" s="4"/>
      <c r="O276" s="4"/>
      <c r="P276" s="4"/>
      <c r="Q276" s="4"/>
      <c r="R276" s="4"/>
      <c r="S276" s="4"/>
      <c r="T276" s="4"/>
      <c r="U276" s="4"/>
      <c r="V276" s="4"/>
      <c r="W276" s="4"/>
      <c r="X276" s="4"/>
      <c r="Y276" s="4"/>
      <c r="Z276" s="4"/>
    </row>
    <row r="277" spans="1:26" ht="15.75" customHeight="1">
      <c r="A277" s="4"/>
      <c r="B277" s="4"/>
      <c r="C277" s="4"/>
      <c r="D277" s="4"/>
      <c r="E277" s="1388"/>
      <c r="F277" s="1388"/>
      <c r="G277" s="4"/>
      <c r="H277" s="1"/>
      <c r="I277" s="4"/>
      <c r="J277" s="4"/>
      <c r="K277" s="4"/>
      <c r="L277" s="4"/>
      <c r="M277" s="4"/>
      <c r="N277" s="4"/>
      <c r="O277" s="4"/>
      <c r="P277" s="4"/>
      <c r="Q277" s="4"/>
      <c r="R277" s="4"/>
      <c r="S277" s="4"/>
      <c r="T277" s="4"/>
      <c r="U277" s="4"/>
      <c r="V277" s="4"/>
      <c r="W277" s="4"/>
      <c r="X277" s="4"/>
      <c r="Y277" s="4"/>
      <c r="Z277" s="4"/>
    </row>
    <row r="278" spans="1:26" ht="15.75" customHeight="1">
      <c r="A278" s="4"/>
      <c r="B278" s="4"/>
      <c r="C278" s="4"/>
      <c r="D278" s="4"/>
      <c r="E278" s="1388"/>
      <c r="F278" s="1388"/>
      <c r="G278" s="4"/>
      <c r="H278" s="1"/>
      <c r="I278" s="4"/>
      <c r="J278" s="4"/>
      <c r="K278" s="4"/>
      <c r="L278" s="4"/>
      <c r="M278" s="4"/>
      <c r="N278" s="4"/>
      <c r="O278" s="4"/>
      <c r="P278" s="4"/>
      <c r="Q278" s="4"/>
      <c r="R278" s="4"/>
      <c r="S278" s="4"/>
      <c r="T278" s="4"/>
      <c r="U278" s="4"/>
      <c r="V278" s="4"/>
      <c r="W278" s="4"/>
      <c r="X278" s="4"/>
      <c r="Y278" s="4"/>
      <c r="Z278" s="4"/>
    </row>
    <row r="279" spans="1:26" ht="15.75" customHeight="1">
      <c r="A279" s="4"/>
      <c r="B279" s="4"/>
      <c r="C279" s="4"/>
      <c r="D279" s="4"/>
      <c r="E279" s="1388"/>
      <c r="F279" s="1388"/>
      <c r="G279" s="4"/>
      <c r="H279" s="1"/>
      <c r="I279" s="4"/>
      <c r="J279" s="4"/>
      <c r="K279" s="4"/>
      <c r="L279" s="4"/>
      <c r="M279" s="4"/>
      <c r="N279" s="4"/>
      <c r="O279" s="4"/>
      <c r="P279" s="4"/>
      <c r="Q279" s="4"/>
      <c r="R279" s="4"/>
      <c r="S279" s="4"/>
      <c r="T279" s="4"/>
      <c r="U279" s="4"/>
      <c r="V279" s="4"/>
      <c r="W279" s="4"/>
      <c r="X279" s="4"/>
      <c r="Y279" s="4"/>
      <c r="Z279" s="4"/>
    </row>
    <row r="280" spans="1:26" ht="15.75" customHeight="1">
      <c r="A280" s="4"/>
      <c r="B280" s="4"/>
      <c r="C280" s="4"/>
      <c r="D280" s="4"/>
      <c r="E280" s="1388"/>
      <c r="F280" s="1388"/>
      <c r="G280" s="4"/>
      <c r="H280" s="1"/>
      <c r="I280" s="4"/>
      <c r="J280" s="4"/>
      <c r="K280" s="4"/>
      <c r="L280" s="4"/>
      <c r="M280" s="4"/>
      <c r="N280" s="4"/>
      <c r="O280" s="4"/>
      <c r="P280" s="4"/>
      <c r="Q280" s="4"/>
      <c r="R280" s="4"/>
      <c r="S280" s="4"/>
      <c r="T280" s="4"/>
      <c r="U280" s="4"/>
      <c r="V280" s="4"/>
      <c r="W280" s="4"/>
      <c r="X280" s="4"/>
      <c r="Y280" s="4"/>
      <c r="Z280" s="4"/>
    </row>
    <row r="281" spans="1:26" ht="15.75" customHeight="1">
      <c r="A281" s="4"/>
      <c r="B281" s="4"/>
      <c r="C281" s="4"/>
      <c r="D281" s="4"/>
      <c r="E281" s="1388"/>
      <c r="F281" s="1388"/>
      <c r="G281" s="4"/>
      <c r="H281" s="1"/>
      <c r="I281" s="4"/>
      <c r="J281" s="4"/>
      <c r="K281" s="4"/>
      <c r="L281" s="4"/>
      <c r="M281" s="4"/>
      <c r="N281" s="4"/>
      <c r="O281" s="4"/>
      <c r="P281" s="4"/>
      <c r="Q281" s="4"/>
      <c r="R281" s="4"/>
      <c r="S281" s="4"/>
      <c r="T281" s="4"/>
      <c r="U281" s="4"/>
      <c r="V281" s="4"/>
      <c r="W281" s="4"/>
      <c r="X281" s="4"/>
      <c r="Y281" s="4"/>
      <c r="Z281" s="4"/>
    </row>
    <row r="282" spans="1:26" ht="15.75" customHeight="1">
      <c r="A282" s="4"/>
      <c r="B282" s="4"/>
      <c r="C282" s="4"/>
      <c r="D282" s="4"/>
      <c r="E282" s="1388"/>
      <c r="F282" s="1388"/>
      <c r="G282" s="4"/>
      <c r="H282" s="1"/>
      <c r="I282" s="4"/>
      <c r="J282" s="4"/>
      <c r="K282" s="4"/>
      <c r="L282" s="4"/>
      <c r="M282" s="4"/>
      <c r="N282" s="4"/>
      <c r="O282" s="4"/>
      <c r="P282" s="4"/>
      <c r="Q282" s="4"/>
      <c r="R282" s="4"/>
      <c r="S282" s="4"/>
      <c r="T282" s="4"/>
      <c r="U282" s="4"/>
      <c r="V282" s="4"/>
      <c r="W282" s="4"/>
      <c r="X282" s="4"/>
      <c r="Y282" s="4"/>
      <c r="Z282" s="4"/>
    </row>
    <row r="283" spans="1:26" ht="15.75" customHeight="1">
      <c r="A283" s="4"/>
      <c r="B283" s="4"/>
      <c r="C283" s="4"/>
      <c r="D283" s="4"/>
      <c r="E283" s="1388"/>
      <c r="F283" s="1388"/>
      <c r="G283" s="4"/>
      <c r="H283" s="1"/>
      <c r="I283" s="4"/>
      <c r="J283" s="4"/>
      <c r="K283" s="4"/>
      <c r="L283" s="4"/>
      <c r="M283" s="4"/>
      <c r="N283" s="4"/>
      <c r="O283" s="4"/>
      <c r="P283" s="4"/>
      <c r="Q283" s="4"/>
      <c r="R283" s="4"/>
      <c r="S283" s="4"/>
      <c r="T283" s="4"/>
      <c r="U283" s="4"/>
      <c r="V283" s="4"/>
      <c r="W283" s="4"/>
      <c r="X283" s="4"/>
      <c r="Y283" s="4"/>
      <c r="Z283" s="4"/>
    </row>
    <row r="284" spans="1:26" ht="15.75" customHeight="1">
      <c r="A284" s="4"/>
      <c r="B284" s="4"/>
      <c r="C284" s="4"/>
      <c r="D284" s="4"/>
      <c r="E284" s="1388"/>
      <c r="F284" s="1388"/>
      <c r="G284" s="4"/>
      <c r="H284" s="1"/>
      <c r="I284" s="4"/>
      <c r="J284" s="4"/>
      <c r="K284" s="4"/>
      <c r="L284" s="4"/>
      <c r="M284" s="4"/>
      <c r="N284" s="4"/>
      <c r="O284" s="4"/>
      <c r="P284" s="4"/>
      <c r="Q284" s="4"/>
      <c r="R284" s="4"/>
      <c r="S284" s="4"/>
      <c r="T284" s="4"/>
      <c r="U284" s="4"/>
      <c r="V284" s="4"/>
      <c r="W284" s="4"/>
      <c r="X284" s="4"/>
      <c r="Y284" s="4"/>
      <c r="Z284" s="4"/>
    </row>
    <row r="285" spans="1:26" ht="15.75" customHeight="1">
      <c r="A285" s="4"/>
      <c r="B285" s="4"/>
      <c r="C285" s="4"/>
      <c r="D285" s="4"/>
      <c r="E285" s="1388"/>
      <c r="F285" s="1388"/>
      <c r="G285" s="4"/>
      <c r="H285" s="1"/>
      <c r="I285" s="4"/>
      <c r="J285" s="4"/>
      <c r="K285" s="4"/>
      <c r="L285" s="4"/>
      <c r="M285" s="4"/>
      <c r="N285" s="4"/>
      <c r="O285" s="4"/>
      <c r="P285" s="4"/>
      <c r="Q285" s="4"/>
      <c r="R285" s="4"/>
      <c r="S285" s="4"/>
      <c r="T285" s="4"/>
      <c r="U285" s="4"/>
      <c r="V285" s="4"/>
      <c r="W285" s="4"/>
      <c r="X285" s="4"/>
      <c r="Y285" s="4"/>
      <c r="Z285" s="4"/>
    </row>
    <row r="286" spans="1:26" ht="15.75" customHeight="1">
      <c r="A286" s="4"/>
      <c r="B286" s="4"/>
      <c r="C286" s="4"/>
      <c r="D286" s="4"/>
      <c r="E286" s="1388"/>
      <c r="F286" s="1388"/>
      <c r="G286" s="4"/>
      <c r="H286" s="1"/>
      <c r="I286" s="4"/>
      <c r="J286" s="4"/>
      <c r="K286" s="4"/>
      <c r="L286" s="4"/>
      <c r="M286" s="4"/>
      <c r="N286" s="4"/>
      <c r="O286" s="4"/>
      <c r="P286" s="4"/>
      <c r="Q286" s="4"/>
      <c r="R286" s="4"/>
      <c r="S286" s="4"/>
      <c r="T286" s="4"/>
      <c r="U286" s="4"/>
      <c r="V286" s="4"/>
      <c r="W286" s="4"/>
      <c r="X286" s="4"/>
      <c r="Y286" s="4"/>
      <c r="Z286" s="4"/>
    </row>
    <row r="287" spans="1:26" ht="15.75" customHeight="1">
      <c r="A287" s="4"/>
      <c r="B287" s="4"/>
      <c r="C287" s="4"/>
      <c r="D287" s="4"/>
      <c r="E287" s="1388"/>
      <c r="F287" s="1388"/>
      <c r="G287" s="4"/>
      <c r="H287" s="1"/>
      <c r="I287" s="4"/>
      <c r="J287" s="4"/>
      <c r="K287" s="4"/>
      <c r="L287" s="4"/>
      <c r="M287" s="4"/>
      <c r="N287" s="4"/>
      <c r="O287" s="4"/>
      <c r="P287" s="4"/>
      <c r="Q287" s="4"/>
      <c r="R287" s="4"/>
      <c r="S287" s="4"/>
      <c r="T287" s="4"/>
      <c r="U287" s="4"/>
      <c r="V287" s="4"/>
      <c r="W287" s="4"/>
      <c r="X287" s="4"/>
      <c r="Y287" s="4"/>
      <c r="Z287" s="4"/>
    </row>
    <row r="288" spans="1:26" ht="15.75" customHeight="1">
      <c r="A288" s="4"/>
      <c r="B288" s="4"/>
      <c r="C288" s="4"/>
      <c r="D288" s="4"/>
      <c r="E288" s="1388"/>
      <c r="F288" s="1388"/>
      <c r="G288" s="4"/>
      <c r="H288" s="1"/>
      <c r="I288" s="4"/>
      <c r="J288" s="4"/>
      <c r="K288" s="4"/>
      <c r="L288" s="4"/>
      <c r="M288" s="4"/>
      <c r="N288" s="4"/>
      <c r="O288" s="4"/>
      <c r="P288" s="4"/>
      <c r="Q288" s="4"/>
      <c r="R288" s="4"/>
      <c r="S288" s="4"/>
      <c r="T288" s="4"/>
      <c r="U288" s="4"/>
      <c r="V288" s="4"/>
      <c r="W288" s="4"/>
      <c r="X288" s="4"/>
      <c r="Y288" s="4"/>
      <c r="Z288" s="4"/>
    </row>
    <row r="289" spans="1:26" ht="15.75" customHeight="1">
      <c r="A289" s="4"/>
      <c r="B289" s="4"/>
      <c r="C289" s="4"/>
      <c r="D289" s="4"/>
      <c r="E289" s="1388"/>
      <c r="F289" s="1388"/>
      <c r="G289" s="4"/>
      <c r="H289" s="1"/>
      <c r="I289" s="4"/>
      <c r="J289" s="4"/>
      <c r="K289" s="4"/>
      <c r="L289" s="4"/>
      <c r="M289" s="4"/>
      <c r="N289" s="4"/>
      <c r="O289" s="4"/>
      <c r="P289" s="4"/>
      <c r="Q289" s="4"/>
      <c r="R289" s="4"/>
      <c r="S289" s="4"/>
      <c r="T289" s="4"/>
      <c r="U289" s="4"/>
      <c r="V289" s="4"/>
      <c r="W289" s="4"/>
      <c r="X289" s="4"/>
      <c r="Y289" s="4"/>
      <c r="Z289" s="4"/>
    </row>
    <row r="290" spans="1:26" ht="15.75" customHeight="1">
      <c r="A290" s="4"/>
      <c r="B290" s="4"/>
      <c r="C290" s="4"/>
      <c r="D290" s="4"/>
      <c r="E290" s="1388"/>
      <c r="F290" s="1388"/>
      <c r="G290" s="4"/>
      <c r="H290" s="1"/>
      <c r="I290" s="4"/>
      <c r="J290" s="4"/>
      <c r="K290" s="4"/>
      <c r="L290" s="4"/>
      <c r="M290" s="4"/>
      <c r="N290" s="4"/>
      <c r="O290" s="4"/>
      <c r="P290" s="4"/>
      <c r="Q290" s="4"/>
      <c r="R290" s="4"/>
      <c r="S290" s="4"/>
      <c r="T290" s="4"/>
      <c r="U290" s="4"/>
      <c r="V290" s="4"/>
      <c r="W290" s="4"/>
      <c r="X290" s="4"/>
      <c r="Y290" s="4"/>
      <c r="Z290" s="4"/>
    </row>
    <row r="291" spans="1:26" ht="15.75" customHeight="1">
      <c r="A291" s="4"/>
      <c r="B291" s="4"/>
      <c r="C291" s="4"/>
      <c r="D291" s="4"/>
      <c r="E291" s="1388"/>
      <c r="F291" s="1388"/>
      <c r="G291" s="4"/>
      <c r="H291" s="1"/>
      <c r="I291" s="4"/>
      <c r="J291" s="4"/>
      <c r="K291" s="4"/>
      <c r="L291" s="4"/>
      <c r="M291" s="4"/>
      <c r="N291" s="4"/>
      <c r="O291" s="4"/>
      <c r="P291" s="4"/>
      <c r="Q291" s="4"/>
      <c r="R291" s="4"/>
      <c r="S291" s="4"/>
      <c r="T291" s="4"/>
      <c r="U291" s="4"/>
      <c r="V291" s="4"/>
      <c r="W291" s="4"/>
      <c r="X291" s="4"/>
      <c r="Y291" s="4"/>
      <c r="Z291" s="4"/>
    </row>
    <row r="292" spans="1:26" ht="15.75" customHeight="1">
      <c r="A292" s="4"/>
      <c r="B292" s="4"/>
      <c r="C292" s="4"/>
      <c r="D292" s="4"/>
      <c r="E292" s="1388"/>
      <c r="F292" s="1388"/>
      <c r="G292" s="4"/>
      <c r="H292" s="1"/>
      <c r="I292" s="4"/>
      <c r="J292" s="4"/>
      <c r="K292" s="4"/>
      <c r="L292" s="4"/>
      <c r="M292" s="4"/>
      <c r="N292" s="4"/>
      <c r="O292" s="4"/>
      <c r="P292" s="4"/>
      <c r="Q292" s="4"/>
      <c r="R292" s="4"/>
      <c r="S292" s="4"/>
      <c r="T292" s="4"/>
      <c r="U292" s="4"/>
      <c r="V292" s="4"/>
      <c r="W292" s="4"/>
      <c r="X292" s="4"/>
      <c r="Y292" s="4"/>
      <c r="Z292" s="4"/>
    </row>
    <row r="293" spans="1:26" ht="15.75" customHeight="1">
      <c r="A293" s="4"/>
      <c r="B293" s="4"/>
      <c r="C293" s="4"/>
      <c r="D293" s="4"/>
      <c r="E293" s="1388"/>
      <c r="F293" s="1388"/>
      <c r="G293" s="4"/>
      <c r="H293" s="1"/>
      <c r="I293" s="4"/>
      <c r="J293" s="4"/>
      <c r="K293" s="4"/>
      <c r="L293" s="4"/>
      <c r="M293" s="4"/>
      <c r="N293" s="4"/>
      <c r="O293" s="4"/>
      <c r="P293" s="4"/>
      <c r="Q293" s="4"/>
      <c r="R293" s="4"/>
      <c r="S293" s="4"/>
      <c r="T293" s="4"/>
      <c r="U293" s="4"/>
      <c r="V293" s="4"/>
      <c r="W293" s="4"/>
      <c r="X293" s="4"/>
      <c r="Y293" s="4"/>
      <c r="Z293" s="4"/>
    </row>
    <row r="294" spans="1:26" ht="15.75" customHeight="1">
      <c r="A294" s="4"/>
      <c r="B294" s="4"/>
      <c r="C294" s="4"/>
      <c r="D294" s="4"/>
      <c r="E294" s="1388"/>
      <c r="F294" s="1388"/>
      <c r="G294" s="4"/>
      <c r="H294" s="1"/>
      <c r="I294" s="4"/>
      <c r="J294" s="4"/>
      <c r="K294" s="4"/>
      <c r="L294" s="4"/>
      <c r="M294" s="4"/>
      <c r="N294" s="4"/>
      <c r="O294" s="4"/>
      <c r="P294" s="4"/>
      <c r="Q294" s="4"/>
      <c r="R294" s="4"/>
      <c r="S294" s="4"/>
      <c r="T294" s="4"/>
      <c r="U294" s="4"/>
      <c r="V294" s="4"/>
      <c r="W294" s="4"/>
      <c r="X294" s="4"/>
      <c r="Y294" s="4"/>
      <c r="Z294" s="4"/>
    </row>
    <row r="295" spans="1:26" ht="15.75" customHeight="1">
      <c r="A295" s="4"/>
      <c r="B295" s="4"/>
      <c r="C295" s="4"/>
      <c r="D295" s="4"/>
      <c r="E295" s="1388"/>
      <c r="F295" s="1388"/>
      <c r="G295" s="4"/>
      <c r="H295" s="1"/>
      <c r="I295" s="4"/>
      <c r="J295" s="4"/>
      <c r="K295" s="4"/>
      <c r="L295" s="4"/>
      <c r="M295" s="4"/>
      <c r="N295" s="4"/>
      <c r="O295" s="4"/>
      <c r="P295" s="4"/>
      <c r="Q295" s="4"/>
      <c r="R295" s="4"/>
      <c r="S295" s="4"/>
      <c r="T295" s="4"/>
      <c r="U295" s="4"/>
      <c r="V295" s="4"/>
      <c r="W295" s="4"/>
      <c r="X295" s="4"/>
      <c r="Y295" s="4"/>
      <c r="Z295" s="4"/>
    </row>
    <row r="296" spans="1:26" ht="15.75" customHeight="1">
      <c r="A296" s="4"/>
      <c r="B296" s="4"/>
      <c r="C296" s="4"/>
      <c r="D296" s="4"/>
      <c r="E296" s="1388"/>
      <c r="F296" s="1388"/>
      <c r="G296" s="4"/>
      <c r="H296" s="1"/>
      <c r="I296" s="4"/>
      <c r="J296" s="4"/>
      <c r="K296" s="4"/>
      <c r="L296" s="4"/>
      <c r="M296" s="4"/>
      <c r="N296" s="4"/>
      <c r="O296" s="4"/>
      <c r="P296" s="4"/>
      <c r="Q296" s="4"/>
      <c r="R296" s="4"/>
      <c r="S296" s="4"/>
      <c r="T296" s="4"/>
      <c r="U296" s="4"/>
      <c r="V296" s="4"/>
      <c r="W296" s="4"/>
      <c r="X296" s="4"/>
      <c r="Y296" s="4"/>
      <c r="Z296" s="4"/>
    </row>
    <row r="297" spans="1:26" ht="15.75" customHeight="1">
      <c r="A297" s="4"/>
      <c r="B297" s="4"/>
      <c r="C297" s="4"/>
      <c r="D297" s="4"/>
      <c r="E297" s="1388"/>
      <c r="F297" s="1388"/>
      <c r="G297" s="4"/>
      <c r="H297" s="1"/>
      <c r="I297" s="4"/>
      <c r="J297" s="4"/>
      <c r="K297" s="4"/>
      <c r="L297" s="4"/>
      <c r="M297" s="4"/>
      <c r="N297" s="4"/>
      <c r="O297" s="4"/>
      <c r="P297" s="4"/>
      <c r="Q297" s="4"/>
      <c r="R297" s="4"/>
      <c r="S297" s="4"/>
      <c r="T297" s="4"/>
      <c r="U297" s="4"/>
      <c r="V297" s="4"/>
      <c r="W297" s="4"/>
      <c r="X297" s="4"/>
      <c r="Y297" s="4"/>
      <c r="Z297" s="4"/>
    </row>
    <row r="298" spans="1:26" ht="15.75" customHeight="1">
      <c r="A298" s="4"/>
      <c r="B298" s="4"/>
      <c r="C298" s="4"/>
      <c r="D298" s="4"/>
      <c r="E298" s="1388"/>
      <c r="F298" s="1388"/>
      <c r="G298" s="4"/>
      <c r="H298" s="1"/>
      <c r="I298" s="4"/>
      <c r="J298" s="4"/>
      <c r="K298" s="4"/>
      <c r="L298" s="4"/>
      <c r="M298" s="4"/>
      <c r="N298" s="4"/>
      <c r="O298" s="4"/>
      <c r="P298" s="4"/>
      <c r="Q298" s="4"/>
      <c r="R298" s="4"/>
      <c r="S298" s="4"/>
      <c r="T298" s="4"/>
      <c r="U298" s="4"/>
      <c r="V298" s="4"/>
      <c r="W298" s="4"/>
      <c r="X298" s="4"/>
      <c r="Y298" s="4"/>
      <c r="Z298" s="4"/>
    </row>
    <row r="299" spans="1:26" ht="15.75" customHeight="1">
      <c r="A299" s="4"/>
      <c r="B299" s="4"/>
      <c r="C299" s="4"/>
      <c r="D299" s="4"/>
      <c r="E299" s="1388"/>
      <c r="F299" s="1388"/>
      <c r="G299" s="4"/>
      <c r="H299" s="1"/>
      <c r="I299" s="4"/>
      <c r="J299" s="4"/>
      <c r="K299" s="4"/>
      <c r="L299" s="4"/>
      <c r="M299" s="4"/>
      <c r="N299" s="4"/>
      <c r="O299" s="4"/>
      <c r="P299" s="4"/>
      <c r="Q299" s="4"/>
      <c r="R299" s="4"/>
      <c r="S299" s="4"/>
      <c r="T299" s="4"/>
      <c r="U299" s="4"/>
      <c r="V299" s="4"/>
      <c r="W299" s="4"/>
      <c r="X299" s="4"/>
      <c r="Y299" s="4"/>
      <c r="Z299" s="4"/>
    </row>
    <row r="300" spans="1:26" ht="15.75" customHeight="1">
      <c r="A300" s="4"/>
      <c r="B300" s="4"/>
      <c r="C300" s="4"/>
      <c r="D300" s="4"/>
      <c r="E300" s="1388"/>
      <c r="F300" s="1388"/>
      <c r="G300" s="4"/>
      <c r="H300" s="1"/>
      <c r="I300" s="4"/>
      <c r="J300" s="4"/>
      <c r="K300" s="4"/>
      <c r="L300" s="4"/>
      <c r="M300" s="4"/>
      <c r="N300" s="4"/>
      <c r="O300" s="4"/>
      <c r="P300" s="4"/>
      <c r="Q300" s="4"/>
      <c r="R300" s="4"/>
      <c r="S300" s="4"/>
      <c r="T300" s="4"/>
      <c r="U300" s="4"/>
      <c r="V300" s="4"/>
      <c r="W300" s="4"/>
      <c r="X300" s="4"/>
      <c r="Y300" s="4"/>
      <c r="Z300" s="4"/>
    </row>
    <row r="301" spans="1:26" ht="15.75" customHeight="1">
      <c r="A301" s="4"/>
      <c r="B301" s="4"/>
      <c r="C301" s="4"/>
      <c r="D301" s="4"/>
      <c r="E301" s="1388"/>
      <c r="F301" s="1388"/>
      <c r="G301" s="4"/>
      <c r="H301" s="1"/>
      <c r="I301" s="4"/>
      <c r="J301" s="4"/>
      <c r="K301" s="4"/>
      <c r="L301" s="4"/>
      <c r="M301" s="4"/>
      <c r="N301" s="4"/>
      <c r="O301" s="4"/>
      <c r="P301" s="4"/>
      <c r="Q301" s="4"/>
      <c r="R301" s="4"/>
      <c r="S301" s="4"/>
      <c r="T301" s="4"/>
      <c r="U301" s="4"/>
      <c r="V301" s="4"/>
      <c r="W301" s="4"/>
      <c r="X301" s="4"/>
      <c r="Y301" s="4"/>
      <c r="Z301" s="4"/>
    </row>
    <row r="302" spans="1:26" ht="15.75" customHeight="1">
      <c r="A302" s="4"/>
      <c r="B302" s="4"/>
      <c r="C302" s="4"/>
      <c r="D302" s="4"/>
      <c r="E302" s="1388"/>
      <c r="F302" s="1388"/>
      <c r="G302" s="4"/>
      <c r="H302" s="1"/>
      <c r="I302" s="4"/>
      <c r="J302" s="4"/>
      <c r="K302" s="4"/>
      <c r="L302" s="4"/>
      <c r="M302" s="4"/>
      <c r="N302" s="4"/>
      <c r="O302" s="4"/>
      <c r="P302" s="4"/>
      <c r="Q302" s="4"/>
      <c r="R302" s="4"/>
      <c r="S302" s="4"/>
      <c r="T302" s="4"/>
      <c r="U302" s="4"/>
      <c r="V302" s="4"/>
      <c r="W302" s="4"/>
      <c r="X302" s="4"/>
      <c r="Y302" s="4"/>
      <c r="Z302" s="4"/>
    </row>
    <row r="303" spans="1:26" ht="15.75" customHeight="1">
      <c r="A303" s="4"/>
      <c r="B303" s="4"/>
      <c r="C303" s="4"/>
      <c r="D303" s="4"/>
      <c r="E303" s="1388"/>
      <c r="F303" s="1388"/>
      <c r="G303" s="4"/>
      <c r="H303" s="1"/>
      <c r="I303" s="4"/>
      <c r="J303" s="4"/>
      <c r="K303" s="4"/>
      <c r="L303" s="4"/>
      <c r="M303" s="4"/>
      <c r="N303" s="4"/>
      <c r="O303" s="4"/>
      <c r="P303" s="4"/>
      <c r="Q303" s="4"/>
      <c r="R303" s="4"/>
      <c r="S303" s="4"/>
      <c r="T303" s="4"/>
      <c r="U303" s="4"/>
      <c r="V303" s="4"/>
      <c r="W303" s="4"/>
      <c r="X303" s="4"/>
      <c r="Y303" s="4"/>
      <c r="Z303" s="4"/>
    </row>
    <row r="304" spans="1:26" ht="15.75" customHeight="1">
      <c r="A304" s="4"/>
      <c r="B304" s="4"/>
      <c r="C304" s="4"/>
      <c r="D304" s="4"/>
      <c r="E304" s="1388"/>
      <c r="F304" s="1388"/>
      <c r="G304" s="4"/>
      <c r="H304" s="1"/>
      <c r="I304" s="4"/>
      <c r="J304" s="4"/>
      <c r="K304" s="4"/>
      <c r="L304" s="4"/>
      <c r="M304" s="4"/>
      <c r="N304" s="4"/>
      <c r="O304" s="4"/>
      <c r="P304" s="4"/>
      <c r="Q304" s="4"/>
      <c r="R304" s="4"/>
      <c r="S304" s="4"/>
      <c r="T304" s="4"/>
      <c r="U304" s="4"/>
      <c r="V304" s="4"/>
      <c r="W304" s="4"/>
      <c r="X304" s="4"/>
      <c r="Y304" s="4"/>
      <c r="Z304" s="4"/>
    </row>
    <row r="305" spans="1:26" ht="15.75" customHeight="1">
      <c r="A305" s="4"/>
      <c r="B305" s="4"/>
      <c r="C305" s="4"/>
      <c r="D305" s="4"/>
      <c r="E305" s="1388"/>
      <c r="F305" s="1388"/>
      <c r="G305" s="4"/>
      <c r="H305" s="1"/>
      <c r="I305" s="4"/>
      <c r="J305" s="4"/>
      <c r="K305" s="4"/>
      <c r="L305" s="4"/>
      <c r="M305" s="4"/>
      <c r="N305" s="4"/>
      <c r="O305" s="4"/>
      <c r="P305" s="4"/>
      <c r="Q305" s="4"/>
      <c r="R305" s="4"/>
      <c r="S305" s="4"/>
      <c r="T305" s="4"/>
      <c r="U305" s="4"/>
      <c r="V305" s="4"/>
      <c r="W305" s="4"/>
      <c r="X305" s="4"/>
      <c r="Y305" s="4"/>
      <c r="Z305" s="4"/>
    </row>
    <row r="306" spans="1:26" ht="15.75" customHeight="1">
      <c r="A306" s="4"/>
      <c r="B306" s="4"/>
      <c r="C306" s="4"/>
      <c r="D306" s="4"/>
      <c r="E306" s="1388"/>
      <c r="F306" s="1388"/>
      <c r="G306" s="4"/>
      <c r="H306" s="1"/>
      <c r="I306" s="4"/>
      <c r="J306" s="4"/>
      <c r="K306" s="4"/>
      <c r="L306" s="4"/>
      <c r="M306" s="4"/>
      <c r="N306" s="4"/>
      <c r="O306" s="4"/>
      <c r="P306" s="4"/>
      <c r="Q306" s="4"/>
      <c r="R306" s="4"/>
      <c r="S306" s="4"/>
      <c r="T306" s="4"/>
      <c r="U306" s="4"/>
      <c r="V306" s="4"/>
      <c r="W306" s="4"/>
      <c r="X306" s="4"/>
      <c r="Y306" s="4"/>
      <c r="Z306" s="4"/>
    </row>
    <row r="307" spans="1:26" ht="15.75" customHeight="1">
      <c r="A307" s="4"/>
      <c r="B307" s="4"/>
      <c r="C307" s="4"/>
      <c r="D307" s="4"/>
      <c r="E307" s="1388"/>
      <c r="F307" s="1388"/>
      <c r="G307" s="4"/>
      <c r="H307" s="1"/>
      <c r="I307" s="4"/>
      <c r="J307" s="4"/>
      <c r="K307" s="4"/>
      <c r="L307" s="4"/>
      <c r="M307" s="4"/>
      <c r="N307" s="4"/>
      <c r="O307" s="4"/>
      <c r="P307" s="4"/>
      <c r="Q307" s="4"/>
      <c r="R307" s="4"/>
      <c r="S307" s="4"/>
      <c r="T307" s="4"/>
      <c r="U307" s="4"/>
      <c r="V307" s="4"/>
      <c r="W307" s="4"/>
      <c r="X307" s="4"/>
      <c r="Y307" s="4"/>
      <c r="Z307" s="4"/>
    </row>
    <row r="308" spans="1:26" ht="15.75" customHeight="1">
      <c r="A308" s="4"/>
      <c r="B308" s="4"/>
      <c r="C308" s="4"/>
      <c r="D308" s="4"/>
      <c r="E308" s="1388"/>
      <c r="F308" s="1388"/>
      <c r="G308" s="4"/>
      <c r="H308" s="1"/>
      <c r="I308" s="4"/>
      <c r="J308" s="4"/>
      <c r="K308" s="4"/>
      <c r="L308" s="4"/>
      <c r="M308" s="4"/>
      <c r="N308" s="4"/>
      <c r="O308" s="4"/>
      <c r="P308" s="4"/>
      <c r="Q308" s="4"/>
      <c r="R308" s="4"/>
      <c r="S308" s="4"/>
      <c r="T308" s="4"/>
      <c r="U308" s="4"/>
      <c r="V308" s="4"/>
      <c r="W308" s="4"/>
      <c r="X308" s="4"/>
      <c r="Y308" s="4"/>
      <c r="Z308" s="4"/>
    </row>
    <row r="309" spans="1:26" ht="15.75" customHeight="1">
      <c r="A309" s="4"/>
      <c r="B309" s="4"/>
      <c r="C309" s="4"/>
      <c r="D309" s="4"/>
      <c r="E309" s="1388"/>
      <c r="F309" s="1388"/>
      <c r="G309" s="4"/>
      <c r="H309" s="1"/>
      <c r="I309" s="4"/>
      <c r="J309" s="4"/>
      <c r="K309" s="4"/>
      <c r="L309" s="4"/>
      <c r="M309" s="4"/>
      <c r="N309" s="4"/>
      <c r="O309" s="4"/>
      <c r="P309" s="4"/>
      <c r="Q309" s="4"/>
      <c r="R309" s="4"/>
      <c r="S309" s="4"/>
      <c r="T309" s="4"/>
      <c r="U309" s="4"/>
      <c r="V309" s="4"/>
      <c r="W309" s="4"/>
      <c r="X309" s="4"/>
      <c r="Y309" s="4"/>
      <c r="Z309" s="4"/>
    </row>
    <row r="310" spans="1:26" ht="15.75" customHeight="1">
      <c r="A310" s="4"/>
      <c r="B310" s="4"/>
      <c r="C310" s="4"/>
      <c r="D310" s="4"/>
      <c r="E310" s="1388"/>
      <c r="F310" s="1388"/>
      <c r="G310" s="4"/>
      <c r="H310" s="1"/>
      <c r="I310" s="4"/>
      <c r="J310" s="4"/>
      <c r="K310" s="4"/>
      <c r="L310" s="4"/>
      <c r="M310" s="4"/>
      <c r="N310" s="4"/>
      <c r="O310" s="4"/>
      <c r="P310" s="4"/>
      <c r="Q310" s="4"/>
      <c r="R310" s="4"/>
      <c r="S310" s="4"/>
      <c r="T310" s="4"/>
      <c r="U310" s="4"/>
      <c r="V310" s="4"/>
      <c r="W310" s="4"/>
      <c r="X310" s="4"/>
      <c r="Y310" s="4"/>
      <c r="Z310" s="4"/>
    </row>
    <row r="311" spans="1:26" ht="15.75" customHeight="1">
      <c r="A311" s="4"/>
      <c r="B311" s="4"/>
      <c r="C311" s="4"/>
      <c r="D311" s="4"/>
      <c r="E311" s="1388"/>
      <c r="F311" s="1388"/>
      <c r="G311" s="4"/>
      <c r="H311" s="1"/>
      <c r="I311" s="4"/>
      <c r="J311" s="4"/>
      <c r="K311" s="4"/>
      <c r="L311" s="4"/>
      <c r="M311" s="4"/>
      <c r="N311" s="4"/>
      <c r="O311" s="4"/>
      <c r="P311" s="4"/>
      <c r="Q311" s="4"/>
      <c r="R311" s="4"/>
      <c r="S311" s="4"/>
      <c r="T311" s="4"/>
      <c r="U311" s="4"/>
      <c r="V311" s="4"/>
      <c r="W311" s="4"/>
      <c r="X311" s="4"/>
      <c r="Y311" s="4"/>
      <c r="Z311" s="4"/>
    </row>
    <row r="312" spans="1:26" ht="15.75" customHeight="1">
      <c r="A312" s="4"/>
      <c r="B312" s="4"/>
      <c r="C312" s="4"/>
      <c r="D312" s="4"/>
      <c r="E312" s="1388"/>
      <c r="F312" s="1388"/>
      <c r="G312" s="4"/>
      <c r="H312" s="1"/>
      <c r="I312" s="4"/>
      <c r="J312" s="4"/>
      <c r="K312" s="4"/>
      <c r="L312" s="4"/>
      <c r="M312" s="4"/>
      <c r="N312" s="4"/>
      <c r="O312" s="4"/>
      <c r="P312" s="4"/>
      <c r="Q312" s="4"/>
      <c r="R312" s="4"/>
      <c r="S312" s="4"/>
      <c r="T312" s="4"/>
      <c r="U312" s="4"/>
      <c r="V312" s="4"/>
      <c r="W312" s="4"/>
      <c r="X312" s="4"/>
      <c r="Y312" s="4"/>
      <c r="Z312" s="4"/>
    </row>
    <row r="313" spans="1:26" ht="15.75" customHeight="1">
      <c r="A313" s="4"/>
      <c r="B313" s="4"/>
      <c r="C313" s="4"/>
      <c r="D313" s="4"/>
      <c r="E313" s="1388"/>
      <c r="F313" s="1388"/>
      <c r="G313" s="4"/>
      <c r="H313" s="1"/>
      <c r="I313" s="4"/>
      <c r="J313" s="4"/>
      <c r="K313" s="4"/>
      <c r="L313" s="4"/>
      <c r="M313" s="4"/>
      <c r="N313" s="4"/>
      <c r="O313" s="4"/>
      <c r="P313" s="4"/>
      <c r="Q313" s="4"/>
      <c r="R313" s="4"/>
      <c r="S313" s="4"/>
      <c r="T313" s="4"/>
      <c r="U313" s="4"/>
      <c r="V313" s="4"/>
      <c r="W313" s="4"/>
      <c r="X313" s="4"/>
      <c r="Y313" s="4"/>
      <c r="Z313" s="4"/>
    </row>
    <row r="314" spans="1:26" ht="15.75" customHeight="1">
      <c r="A314" s="4"/>
      <c r="B314" s="4"/>
      <c r="C314" s="4"/>
      <c r="D314" s="4"/>
      <c r="E314" s="1388"/>
      <c r="F314" s="1388"/>
      <c r="G314" s="4"/>
      <c r="H314" s="1"/>
      <c r="I314" s="4"/>
      <c r="J314" s="4"/>
      <c r="K314" s="4"/>
      <c r="L314" s="4"/>
      <c r="M314" s="4"/>
      <c r="N314" s="4"/>
      <c r="O314" s="4"/>
      <c r="P314" s="4"/>
      <c r="Q314" s="4"/>
      <c r="R314" s="4"/>
      <c r="S314" s="4"/>
      <c r="T314" s="4"/>
      <c r="U314" s="4"/>
      <c r="V314" s="4"/>
      <c r="W314" s="4"/>
      <c r="X314" s="4"/>
      <c r="Y314" s="4"/>
      <c r="Z314" s="4"/>
    </row>
    <row r="315" spans="1:26" ht="15.75" customHeight="1">
      <c r="A315" s="4"/>
      <c r="B315" s="4"/>
      <c r="C315" s="4"/>
      <c r="D315" s="4"/>
      <c r="E315" s="1388"/>
      <c r="F315" s="1388"/>
      <c r="G315" s="4"/>
      <c r="H315" s="1"/>
      <c r="I315" s="4"/>
      <c r="J315" s="4"/>
      <c r="K315" s="4"/>
      <c r="L315" s="4"/>
      <c r="M315" s="4"/>
      <c r="N315" s="4"/>
      <c r="O315" s="4"/>
      <c r="P315" s="4"/>
      <c r="Q315" s="4"/>
      <c r="R315" s="4"/>
      <c r="S315" s="4"/>
      <c r="T315" s="4"/>
      <c r="U315" s="4"/>
      <c r="V315" s="4"/>
      <c r="W315" s="4"/>
      <c r="X315" s="4"/>
      <c r="Y315" s="4"/>
      <c r="Z315" s="4"/>
    </row>
    <row r="316" spans="1:26" ht="15.75" customHeight="1">
      <c r="A316" s="4"/>
      <c r="B316" s="4"/>
      <c r="C316" s="4"/>
      <c r="D316" s="4"/>
      <c r="E316" s="1388"/>
      <c r="F316" s="1388"/>
      <c r="G316" s="4"/>
      <c r="H316" s="1"/>
      <c r="I316" s="4"/>
      <c r="J316" s="4"/>
      <c r="K316" s="4"/>
      <c r="L316" s="4"/>
      <c r="M316" s="4"/>
      <c r="N316" s="4"/>
      <c r="O316" s="4"/>
      <c r="P316" s="4"/>
      <c r="Q316" s="4"/>
      <c r="R316" s="4"/>
      <c r="S316" s="4"/>
      <c r="T316" s="4"/>
      <c r="U316" s="4"/>
      <c r="V316" s="4"/>
      <c r="W316" s="4"/>
      <c r="X316" s="4"/>
      <c r="Y316" s="4"/>
      <c r="Z316" s="4"/>
    </row>
    <row r="317" spans="1:26" ht="15.75" customHeight="1">
      <c r="A317" s="4"/>
      <c r="B317" s="4"/>
      <c r="C317" s="4"/>
      <c r="D317" s="4"/>
      <c r="E317" s="1388"/>
      <c r="F317" s="1388"/>
      <c r="G317" s="4"/>
      <c r="H317" s="1"/>
      <c r="I317" s="4"/>
      <c r="J317" s="4"/>
      <c r="K317" s="4"/>
      <c r="L317" s="4"/>
      <c r="M317" s="4"/>
      <c r="N317" s="4"/>
      <c r="O317" s="4"/>
      <c r="P317" s="4"/>
      <c r="Q317" s="4"/>
      <c r="R317" s="4"/>
      <c r="S317" s="4"/>
      <c r="T317" s="4"/>
      <c r="U317" s="4"/>
      <c r="V317" s="4"/>
      <c r="W317" s="4"/>
      <c r="X317" s="4"/>
      <c r="Y317" s="4"/>
      <c r="Z317" s="4"/>
    </row>
    <row r="318" spans="1:26" ht="15.75" customHeight="1">
      <c r="A318" s="4"/>
      <c r="B318" s="4"/>
      <c r="C318" s="4"/>
      <c r="D318" s="4"/>
      <c r="E318" s="1388"/>
      <c r="F318" s="1388"/>
      <c r="G318" s="4"/>
      <c r="H318" s="1"/>
      <c r="I318" s="4"/>
      <c r="J318" s="4"/>
      <c r="K318" s="4"/>
      <c r="L318" s="4"/>
      <c r="M318" s="4"/>
      <c r="N318" s="4"/>
      <c r="O318" s="4"/>
      <c r="P318" s="4"/>
      <c r="Q318" s="4"/>
      <c r="R318" s="4"/>
      <c r="S318" s="4"/>
      <c r="T318" s="4"/>
      <c r="U318" s="4"/>
      <c r="V318" s="4"/>
      <c r="W318" s="4"/>
      <c r="X318" s="4"/>
      <c r="Y318" s="4"/>
      <c r="Z318" s="4"/>
    </row>
    <row r="319" spans="1:26" ht="15.75" customHeight="1">
      <c r="A319" s="4"/>
      <c r="B319" s="4"/>
      <c r="C319" s="4"/>
      <c r="D319" s="4"/>
      <c r="E319" s="1388"/>
      <c r="F319" s="1388"/>
      <c r="G319" s="4"/>
      <c r="H319" s="1"/>
      <c r="I319" s="4"/>
      <c r="J319" s="4"/>
      <c r="K319" s="4"/>
      <c r="L319" s="4"/>
      <c r="M319" s="4"/>
      <c r="N319" s="4"/>
      <c r="O319" s="4"/>
      <c r="P319" s="4"/>
      <c r="Q319" s="4"/>
      <c r="R319" s="4"/>
      <c r="S319" s="4"/>
      <c r="T319" s="4"/>
      <c r="U319" s="4"/>
      <c r="V319" s="4"/>
      <c r="W319" s="4"/>
      <c r="X319" s="4"/>
      <c r="Y319" s="4"/>
      <c r="Z319" s="4"/>
    </row>
    <row r="320" spans="1:26" ht="15.75" customHeight="1">
      <c r="A320" s="4"/>
      <c r="B320" s="4"/>
      <c r="C320" s="4"/>
      <c r="D320" s="4"/>
      <c r="E320" s="1388"/>
      <c r="F320" s="1388"/>
      <c r="G320" s="4"/>
      <c r="H320" s="1"/>
      <c r="I320" s="4"/>
      <c r="J320" s="4"/>
      <c r="K320" s="4"/>
      <c r="L320" s="4"/>
      <c r="M320" s="4"/>
      <c r="N320" s="4"/>
      <c r="O320" s="4"/>
      <c r="P320" s="4"/>
      <c r="Q320" s="4"/>
      <c r="R320" s="4"/>
      <c r="S320" s="4"/>
      <c r="T320" s="4"/>
      <c r="U320" s="4"/>
      <c r="V320" s="4"/>
      <c r="W320" s="4"/>
      <c r="X320" s="4"/>
      <c r="Y320" s="4"/>
      <c r="Z320" s="4"/>
    </row>
    <row r="321" spans="1:26" ht="15.75" customHeight="1">
      <c r="A321" s="4"/>
      <c r="B321" s="4"/>
      <c r="C321" s="4"/>
      <c r="D321" s="4"/>
      <c r="E321" s="1388"/>
      <c r="F321" s="1388"/>
      <c r="G321" s="4"/>
      <c r="H321" s="1"/>
      <c r="I321" s="4"/>
      <c r="J321" s="4"/>
      <c r="K321" s="4"/>
      <c r="L321" s="4"/>
      <c r="M321" s="4"/>
      <c r="N321" s="4"/>
      <c r="O321" s="4"/>
      <c r="P321" s="4"/>
      <c r="Q321" s="4"/>
      <c r="R321" s="4"/>
      <c r="S321" s="4"/>
      <c r="T321" s="4"/>
      <c r="U321" s="4"/>
      <c r="V321" s="4"/>
      <c r="W321" s="4"/>
      <c r="X321" s="4"/>
      <c r="Y321" s="4"/>
      <c r="Z321" s="4"/>
    </row>
    <row r="322" spans="1:26" ht="15.75" customHeight="1">
      <c r="A322" s="4"/>
      <c r="B322" s="4"/>
      <c r="C322" s="4"/>
      <c r="D322" s="4"/>
      <c r="E322" s="1388"/>
      <c r="F322" s="1388"/>
      <c r="G322" s="4"/>
      <c r="H322" s="1"/>
      <c r="I322" s="4"/>
      <c r="J322" s="4"/>
      <c r="K322" s="4"/>
      <c r="L322" s="4"/>
      <c r="M322" s="4"/>
      <c r="N322" s="4"/>
      <c r="O322" s="4"/>
      <c r="P322" s="4"/>
      <c r="Q322" s="4"/>
      <c r="R322" s="4"/>
      <c r="S322" s="4"/>
      <c r="T322" s="4"/>
      <c r="U322" s="4"/>
      <c r="V322" s="4"/>
      <c r="W322" s="4"/>
      <c r="X322" s="4"/>
      <c r="Y322" s="4"/>
      <c r="Z322" s="4"/>
    </row>
    <row r="323" spans="1:26" ht="15.75" customHeight="1">
      <c r="A323" s="4"/>
      <c r="B323" s="4"/>
      <c r="C323" s="4"/>
      <c r="D323" s="4"/>
      <c r="E323" s="1388"/>
      <c r="F323" s="1388"/>
      <c r="G323" s="4"/>
      <c r="H323" s="1"/>
      <c r="I323" s="4"/>
      <c r="J323" s="4"/>
      <c r="K323" s="4"/>
      <c r="L323" s="4"/>
      <c r="M323" s="4"/>
      <c r="N323" s="4"/>
      <c r="O323" s="4"/>
      <c r="P323" s="4"/>
      <c r="Q323" s="4"/>
      <c r="R323" s="4"/>
      <c r="S323" s="4"/>
      <c r="T323" s="4"/>
      <c r="U323" s="4"/>
      <c r="V323" s="4"/>
      <c r="W323" s="4"/>
      <c r="X323" s="4"/>
      <c r="Y323" s="4"/>
      <c r="Z323" s="4"/>
    </row>
    <row r="324" spans="1:26" ht="15.75" customHeight="1">
      <c r="A324" s="4"/>
      <c r="B324" s="4"/>
      <c r="C324" s="4"/>
      <c r="D324" s="4"/>
      <c r="E324" s="1388"/>
      <c r="F324" s="1388"/>
      <c r="G324" s="4"/>
      <c r="H324" s="1"/>
      <c r="I324" s="4"/>
      <c r="J324" s="4"/>
      <c r="K324" s="4"/>
      <c r="L324" s="4"/>
      <c r="M324" s="4"/>
      <c r="N324" s="4"/>
      <c r="O324" s="4"/>
      <c r="P324" s="4"/>
      <c r="Q324" s="4"/>
      <c r="R324" s="4"/>
      <c r="S324" s="4"/>
      <c r="T324" s="4"/>
      <c r="U324" s="4"/>
      <c r="V324" s="4"/>
      <c r="W324" s="4"/>
      <c r="X324" s="4"/>
      <c r="Y324" s="4"/>
      <c r="Z324" s="4"/>
    </row>
    <row r="325" spans="1:26" ht="15.75" customHeight="1">
      <c r="A325" s="4"/>
      <c r="B325" s="4"/>
      <c r="C325" s="4"/>
      <c r="D325" s="4"/>
      <c r="E325" s="1388"/>
      <c r="F325" s="1388"/>
      <c r="G325" s="4"/>
      <c r="H325" s="1"/>
      <c r="I325" s="4"/>
      <c r="J325" s="4"/>
      <c r="K325" s="4"/>
      <c r="L325" s="4"/>
      <c r="M325" s="4"/>
      <c r="N325" s="4"/>
      <c r="O325" s="4"/>
      <c r="P325" s="4"/>
      <c r="Q325" s="4"/>
      <c r="R325" s="4"/>
      <c r="S325" s="4"/>
      <c r="T325" s="4"/>
      <c r="U325" s="4"/>
      <c r="V325" s="4"/>
      <c r="W325" s="4"/>
      <c r="X325" s="4"/>
      <c r="Y325" s="4"/>
      <c r="Z325" s="4"/>
    </row>
    <row r="326" spans="1:26" ht="15.75" customHeight="1">
      <c r="A326" s="4"/>
      <c r="B326" s="4"/>
      <c r="C326" s="4"/>
      <c r="D326" s="4"/>
      <c r="E326" s="1388"/>
      <c r="F326" s="1388"/>
      <c r="G326" s="4"/>
      <c r="H326" s="1"/>
      <c r="I326" s="4"/>
      <c r="J326" s="4"/>
      <c r="K326" s="4"/>
      <c r="L326" s="4"/>
      <c r="M326" s="4"/>
      <c r="N326" s="4"/>
      <c r="O326" s="4"/>
      <c r="P326" s="4"/>
      <c r="Q326" s="4"/>
      <c r="R326" s="4"/>
      <c r="S326" s="4"/>
      <c r="T326" s="4"/>
      <c r="U326" s="4"/>
      <c r="V326" s="4"/>
      <c r="W326" s="4"/>
      <c r="X326" s="4"/>
      <c r="Y326" s="4"/>
      <c r="Z326" s="4"/>
    </row>
    <row r="327" spans="1:26" ht="15.75" customHeight="1">
      <c r="A327" s="4"/>
      <c r="B327" s="4"/>
      <c r="C327" s="4"/>
      <c r="D327" s="4"/>
      <c r="E327" s="1388"/>
      <c r="F327" s="1388"/>
      <c r="G327" s="4"/>
      <c r="H327" s="1"/>
      <c r="I327" s="4"/>
      <c r="J327" s="4"/>
      <c r="K327" s="4"/>
      <c r="L327" s="4"/>
      <c r="M327" s="4"/>
      <c r="N327" s="4"/>
      <c r="O327" s="4"/>
      <c r="P327" s="4"/>
      <c r="Q327" s="4"/>
      <c r="R327" s="4"/>
      <c r="S327" s="4"/>
      <c r="T327" s="4"/>
      <c r="U327" s="4"/>
      <c r="V327" s="4"/>
      <c r="W327" s="4"/>
      <c r="X327" s="4"/>
      <c r="Y327" s="4"/>
      <c r="Z327" s="4"/>
    </row>
    <row r="328" spans="1:26" ht="15.75" customHeight="1">
      <c r="A328" s="4"/>
      <c r="B328" s="4"/>
      <c r="C328" s="4"/>
      <c r="D328" s="4"/>
      <c r="E328" s="1388"/>
      <c r="F328" s="1388"/>
      <c r="G328" s="4"/>
      <c r="H328" s="1"/>
      <c r="I328" s="4"/>
      <c r="J328" s="4"/>
      <c r="K328" s="4"/>
      <c r="L328" s="4"/>
      <c r="M328" s="4"/>
      <c r="N328" s="4"/>
      <c r="O328" s="4"/>
      <c r="P328" s="4"/>
      <c r="Q328" s="4"/>
      <c r="R328" s="4"/>
      <c r="S328" s="4"/>
      <c r="T328" s="4"/>
      <c r="U328" s="4"/>
      <c r="V328" s="4"/>
      <c r="W328" s="4"/>
      <c r="X328" s="4"/>
      <c r="Y328" s="4"/>
      <c r="Z328" s="4"/>
    </row>
    <row r="329" spans="1:26" ht="15.75" customHeight="1">
      <c r="A329" s="4"/>
      <c r="B329" s="4"/>
      <c r="C329" s="4"/>
      <c r="D329" s="4"/>
      <c r="E329" s="1388"/>
      <c r="F329" s="1388"/>
      <c r="G329" s="4"/>
      <c r="H329" s="1"/>
      <c r="I329" s="4"/>
      <c r="J329" s="4"/>
      <c r="K329" s="4"/>
      <c r="L329" s="4"/>
      <c r="M329" s="4"/>
      <c r="N329" s="4"/>
      <c r="O329" s="4"/>
      <c r="P329" s="4"/>
      <c r="Q329" s="4"/>
      <c r="R329" s="4"/>
      <c r="S329" s="4"/>
      <c r="T329" s="4"/>
      <c r="U329" s="4"/>
      <c r="V329" s="4"/>
      <c r="W329" s="4"/>
      <c r="X329" s="4"/>
      <c r="Y329" s="4"/>
      <c r="Z329" s="4"/>
    </row>
    <row r="330" spans="1:26" ht="15.75" customHeight="1">
      <c r="A330" s="4"/>
      <c r="B330" s="4"/>
      <c r="C330" s="4"/>
      <c r="D330" s="4"/>
      <c r="E330" s="1388"/>
      <c r="F330" s="1388"/>
      <c r="G330" s="4"/>
      <c r="H330" s="1"/>
      <c r="I330" s="4"/>
      <c r="J330" s="4"/>
      <c r="K330" s="4"/>
      <c r="L330" s="4"/>
      <c r="M330" s="4"/>
      <c r="N330" s="4"/>
      <c r="O330" s="4"/>
      <c r="P330" s="4"/>
      <c r="Q330" s="4"/>
      <c r="R330" s="4"/>
      <c r="S330" s="4"/>
      <c r="T330" s="4"/>
      <c r="U330" s="4"/>
      <c r="V330" s="4"/>
      <c r="W330" s="4"/>
      <c r="X330" s="4"/>
      <c r="Y330" s="4"/>
      <c r="Z330" s="4"/>
    </row>
    <row r="331" spans="1:26" ht="15.75" customHeight="1">
      <c r="A331" s="4"/>
      <c r="B331" s="4"/>
      <c r="C331" s="4"/>
      <c r="D331" s="4"/>
      <c r="E331" s="1388"/>
      <c r="F331" s="1388"/>
      <c r="G331" s="4"/>
      <c r="H331" s="1"/>
      <c r="I331" s="4"/>
      <c r="J331" s="4"/>
      <c r="K331" s="4"/>
      <c r="L331" s="4"/>
      <c r="M331" s="4"/>
      <c r="N331" s="4"/>
      <c r="O331" s="4"/>
      <c r="P331" s="4"/>
      <c r="Q331" s="4"/>
      <c r="R331" s="4"/>
      <c r="S331" s="4"/>
      <c r="T331" s="4"/>
      <c r="U331" s="4"/>
      <c r="V331" s="4"/>
      <c r="W331" s="4"/>
      <c r="X331" s="4"/>
      <c r="Y331" s="4"/>
      <c r="Z331" s="4"/>
    </row>
    <row r="332" spans="1:26" ht="15.75" customHeight="1">
      <c r="A332" s="4"/>
      <c r="B332" s="4"/>
      <c r="C332" s="4"/>
      <c r="D332" s="4"/>
      <c r="E332" s="1388"/>
      <c r="F332" s="1388"/>
      <c r="G332" s="4"/>
      <c r="H332" s="1"/>
      <c r="I332" s="4"/>
      <c r="J332" s="4"/>
      <c r="K332" s="4"/>
      <c r="L332" s="4"/>
      <c r="M332" s="4"/>
      <c r="N332" s="4"/>
      <c r="O332" s="4"/>
      <c r="P332" s="4"/>
      <c r="Q332" s="4"/>
      <c r="R332" s="4"/>
      <c r="S332" s="4"/>
      <c r="T332" s="4"/>
      <c r="U332" s="4"/>
      <c r="V332" s="4"/>
      <c r="W332" s="4"/>
      <c r="X332" s="4"/>
      <c r="Y332" s="4"/>
      <c r="Z332" s="4"/>
    </row>
    <row r="333" spans="1:26" ht="15.75" customHeight="1">
      <c r="A333" s="4"/>
      <c r="B333" s="4"/>
      <c r="C333" s="4"/>
      <c r="D333" s="4"/>
      <c r="E333" s="1388"/>
      <c r="F333" s="1388"/>
      <c r="G333" s="4"/>
      <c r="H333" s="1"/>
      <c r="I333" s="4"/>
      <c r="J333" s="4"/>
      <c r="K333" s="4"/>
      <c r="L333" s="4"/>
      <c r="M333" s="4"/>
      <c r="N333" s="4"/>
      <c r="O333" s="4"/>
      <c r="P333" s="4"/>
      <c r="Q333" s="4"/>
      <c r="R333" s="4"/>
      <c r="S333" s="4"/>
      <c r="T333" s="4"/>
      <c r="U333" s="4"/>
      <c r="V333" s="4"/>
      <c r="W333" s="4"/>
      <c r="X333" s="4"/>
      <c r="Y333" s="4"/>
      <c r="Z333" s="4"/>
    </row>
    <row r="334" spans="1:26" ht="15.75" customHeight="1">
      <c r="A334" s="4"/>
      <c r="B334" s="4"/>
      <c r="C334" s="4"/>
      <c r="D334" s="4"/>
      <c r="E334" s="1388"/>
      <c r="F334" s="1388"/>
      <c r="G334" s="4"/>
      <c r="H334" s="1"/>
      <c r="I334" s="4"/>
      <c r="J334" s="4"/>
      <c r="K334" s="4"/>
      <c r="L334" s="4"/>
      <c r="M334" s="4"/>
      <c r="N334" s="4"/>
      <c r="O334" s="4"/>
      <c r="P334" s="4"/>
      <c r="Q334" s="4"/>
      <c r="R334" s="4"/>
      <c r="S334" s="4"/>
      <c r="T334" s="4"/>
      <c r="U334" s="4"/>
      <c r="V334" s="4"/>
      <c r="W334" s="4"/>
      <c r="X334" s="4"/>
      <c r="Y334" s="4"/>
      <c r="Z334" s="4"/>
    </row>
    <row r="335" spans="1:26" ht="15.75" customHeight="1">
      <c r="A335" s="4"/>
      <c r="B335" s="4"/>
      <c r="C335" s="4"/>
      <c r="D335" s="4"/>
      <c r="E335" s="1388"/>
      <c r="F335" s="1388"/>
      <c r="G335" s="4"/>
      <c r="H335" s="1"/>
      <c r="I335" s="4"/>
      <c r="J335" s="4"/>
      <c r="K335" s="4"/>
      <c r="L335" s="4"/>
      <c r="M335" s="4"/>
      <c r="N335" s="4"/>
      <c r="O335" s="4"/>
      <c r="P335" s="4"/>
      <c r="Q335" s="4"/>
      <c r="R335" s="4"/>
      <c r="S335" s="4"/>
      <c r="T335" s="4"/>
      <c r="U335" s="4"/>
      <c r="V335" s="4"/>
      <c r="W335" s="4"/>
      <c r="X335" s="4"/>
      <c r="Y335" s="4"/>
      <c r="Z335" s="4"/>
    </row>
    <row r="336" spans="1:26" ht="15.75" customHeight="1">
      <c r="A336" s="4"/>
      <c r="B336" s="4"/>
      <c r="C336" s="4"/>
      <c r="D336" s="4"/>
      <c r="E336" s="1388"/>
      <c r="F336" s="1388"/>
      <c r="G336" s="4"/>
      <c r="H336" s="1"/>
      <c r="I336" s="4"/>
      <c r="J336" s="4"/>
      <c r="K336" s="4"/>
      <c r="L336" s="4"/>
      <c r="M336" s="4"/>
      <c r="N336" s="4"/>
      <c r="O336" s="4"/>
      <c r="P336" s="4"/>
      <c r="Q336" s="4"/>
      <c r="R336" s="4"/>
      <c r="S336" s="4"/>
      <c r="T336" s="4"/>
      <c r="U336" s="4"/>
      <c r="V336" s="4"/>
      <c r="W336" s="4"/>
      <c r="X336" s="4"/>
      <c r="Y336" s="4"/>
      <c r="Z336" s="4"/>
    </row>
    <row r="337" spans="1:26" ht="15.75" customHeight="1">
      <c r="A337" s="4"/>
      <c r="B337" s="4"/>
      <c r="C337" s="4"/>
      <c r="D337" s="4"/>
      <c r="E337" s="1388"/>
      <c r="F337" s="1388"/>
      <c r="G337" s="4"/>
      <c r="H337" s="1"/>
      <c r="I337" s="4"/>
      <c r="J337" s="4"/>
      <c r="K337" s="4"/>
      <c r="L337" s="4"/>
      <c r="M337" s="4"/>
      <c r="N337" s="4"/>
      <c r="O337" s="4"/>
      <c r="P337" s="4"/>
      <c r="Q337" s="4"/>
      <c r="R337" s="4"/>
      <c r="S337" s="4"/>
      <c r="T337" s="4"/>
      <c r="U337" s="4"/>
      <c r="V337" s="4"/>
      <c r="W337" s="4"/>
      <c r="X337" s="4"/>
      <c r="Y337" s="4"/>
      <c r="Z337" s="4"/>
    </row>
    <row r="338" spans="1:26" ht="15.75" customHeight="1">
      <c r="A338" s="4"/>
      <c r="B338" s="4"/>
      <c r="C338" s="4"/>
      <c r="D338" s="4"/>
      <c r="E338" s="1388"/>
      <c r="F338" s="1388"/>
      <c r="G338" s="4"/>
      <c r="H338" s="1"/>
      <c r="I338" s="4"/>
      <c r="J338" s="4"/>
      <c r="K338" s="4"/>
      <c r="L338" s="4"/>
      <c r="M338" s="4"/>
      <c r="N338" s="4"/>
      <c r="O338" s="4"/>
      <c r="P338" s="4"/>
      <c r="Q338" s="4"/>
      <c r="R338" s="4"/>
      <c r="S338" s="4"/>
      <c r="T338" s="4"/>
      <c r="U338" s="4"/>
      <c r="V338" s="4"/>
      <c r="W338" s="4"/>
      <c r="X338" s="4"/>
      <c r="Y338" s="4"/>
      <c r="Z338" s="4"/>
    </row>
    <row r="339" spans="1:26" ht="15.75" customHeight="1">
      <c r="A339" s="4"/>
      <c r="B339" s="4"/>
      <c r="C339" s="4"/>
      <c r="D339" s="4"/>
      <c r="E339" s="1388"/>
      <c r="F339" s="1388"/>
      <c r="G339" s="4"/>
      <c r="H339" s="1"/>
      <c r="I339" s="4"/>
      <c r="J339" s="4"/>
      <c r="K339" s="4"/>
      <c r="L339" s="4"/>
      <c r="M339" s="4"/>
      <c r="N339" s="4"/>
      <c r="O339" s="4"/>
      <c r="P339" s="4"/>
      <c r="Q339" s="4"/>
      <c r="R339" s="4"/>
      <c r="S339" s="4"/>
      <c r="T339" s="4"/>
      <c r="U339" s="4"/>
      <c r="V339" s="4"/>
      <c r="W339" s="4"/>
      <c r="X339" s="4"/>
      <c r="Y339" s="4"/>
      <c r="Z339" s="4"/>
    </row>
    <row r="340" spans="1:26" ht="15.75" customHeight="1">
      <c r="A340" s="4"/>
      <c r="B340" s="4"/>
      <c r="C340" s="4"/>
      <c r="D340" s="4"/>
      <c r="E340" s="1388"/>
      <c r="F340" s="1388"/>
      <c r="G340" s="4"/>
      <c r="H340" s="1"/>
      <c r="I340" s="4"/>
      <c r="J340" s="4"/>
      <c r="K340" s="4"/>
      <c r="L340" s="4"/>
      <c r="M340" s="4"/>
      <c r="N340" s="4"/>
      <c r="O340" s="4"/>
      <c r="P340" s="4"/>
      <c r="Q340" s="4"/>
      <c r="R340" s="4"/>
      <c r="S340" s="4"/>
      <c r="T340" s="4"/>
      <c r="U340" s="4"/>
      <c r="V340" s="4"/>
      <c r="W340" s="4"/>
      <c r="X340" s="4"/>
      <c r="Y340" s="4"/>
      <c r="Z340" s="4"/>
    </row>
    <row r="341" spans="1:26" ht="15.75" customHeight="1">
      <c r="A341" s="4"/>
      <c r="B341" s="4"/>
      <c r="C341" s="4"/>
      <c r="D341" s="4"/>
      <c r="E341" s="1388"/>
      <c r="F341" s="1388"/>
      <c r="G341" s="4"/>
      <c r="H341" s="1"/>
      <c r="I341" s="4"/>
      <c r="J341" s="4"/>
      <c r="K341" s="4"/>
      <c r="L341" s="4"/>
      <c r="M341" s="4"/>
      <c r="N341" s="4"/>
      <c r="O341" s="4"/>
      <c r="P341" s="4"/>
      <c r="Q341" s="4"/>
      <c r="R341" s="4"/>
      <c r="S341" s="4"/>
      <c r="T341" s="4"/>
      <c r="U341" s="4"/>
      <c r="V341" s="4"/>
      <c r="W341" s="4"/>
      <c r="X341" s="4"/>
      <c r="Y341" s="4"/>
      <c r="Z341" s="4"/>
    </row>
    <row r="342" spans="1:26" ht="15.75" customHeight="1">
      <c r="A342" s="4"/>
      <c r="B342" s="4"/>
      <c r="C342" s="4"/>
      <c r="D342" s="4"/>
      <c r="E342" s="1388"/>
      <c r="F342" s="1388"/>
      <c r="G342" s="4"/>
      <c r="H342" s="1"/>
      <c r="I342" s="4"/>
      <c r="J342" s="4"/>
      <c r="K342" s="4"/>
      <c r="L342" s="4"/>
      <c r="M342" s="4"/>
      <c r="N342" s="4"/>
      <c r="O342" s="4"/>
      <c r="P342" s="4"/>
      <c r="Q342" s="4"/>
      <c r="R342" s="4"/>
      <c r="S342" s="4"/>
      <c r="T342" s="4"/>
      <c r="U342" s="4"/>
      <c r="V342" s="4"/>
      <c r="W342" s="4"/>
      <c r="X342" s="4"/>
      <c r="Y342" s="4"/>
      <c r="Z342" s="4"/>
    </row>
    <row r="343" spans="1:26" ht="15.75" customHeight="1">
      <c r="A343" s="4"/>
      <c r="B343" s="4"/>
      <c r="C343" s="4"/>
      <c r="D343" s="4"/>
      <c r="E343" s="1388"/>
      <c r="F343" s="1388"/>
      <c r="G343" s="4"/>
      <c r="H343" s="1"/>
      <c r="I343" s="4"/>
      <c r="J343" s="4"/>
      <c r="K343" s="4"/>
      <c r="L343" s="4"/>
      <c r="M343" s="4"/>
      <c r="N343" s="4"/>
      <c r="O343" s="4"/>
      <c r="P343" s="4"/>
      <c r="Q343" s="4"/>
      <c r="R343" s="4"/>
      <c r="S343" s="4"/>
      <c r="T343" s="4"/>
      <c r="U343" s="4"/>
      <c r="V343" s="4"/>
      <c r="W343" s="4"/>
      <c r="X343" s="4"/>
      <c r="Y343" s="4"/>
      <c r="Z343" s="4"/>
    </row>
    <row r="344" spans="1:26" ht="15.75" customHeight="1">
      <c r="A344" s="4"/>
      <c r="B344" s="4"/>
      <c r="C344" s="4"/>
      <c r="D344" s="4"/>
      <c r="E344" s="1388"/>
      <c r="F344" s="1388"/>
      <c r="G344" s="4"/>
      <c r="H344" s="1"/>
      <c r="I344" s="4"/>
      <c r="J344" s="4"/>
      <c r="K344" s="4"/>
      <c r="L344" s="4"/>
      <c r="M344" s="4"/>
      <c r="N344" s="4"/>
      <c r="O344" s="4"/>
      <c r="P344" s="4"/>
      <c r="Q344" s="4"/>
      <c r="R344" s="4"/>
      <c r="S344" s="4"/>
      <c r="T344" s="4"/>
      <c r="U344" s="4"/>
      <c r="V344" s="4"/>
      <c r="W344" s="4"/>
      <c r="X344" s="4"/>
      <c r="Y344" s="4"/>
      <c r="Z344" s="4"/>
    </row>
    <row r="345" spans="1:26" ht="15.75" customHeight="1">
      <c r="A345" s="4"/>
      <c r="B345" s="4"/>
      <c r="C345" s="4"/>
      <c r="D345" s="4"/>
      <c r="E345" s="1388"/>
      <c r="F345" s="1388"/>
      <c r="G345" s="4"/>
      <c r="H345" s="1"/>
      <c r="I345" s="4"/>
      <c r="J345" s="4"/>
      <c r="K345" s="4"/>
      <c r="L345" s="4"/>
      <c r="M345" s="4"/>
      <c r="N345" s="4"/>
      <c r="O345" s="4"/>
      <c r="P345" s="4"/>
      <c r="Q345" s="4"/>
      <c r="R345" s="4"/>
      <c r="S345" s="4"/>
      <c r="T345" s="4"/>
      <c r="U345" s="4"/>
      <c r="V345" s="4"/>
      <c r="W345" s="4"/>
      <c r="X345" s="4"/>
      <c r="Y345" s="4"/>
      <c r="Z345" s="4"/>
    </row>
    <row r="346" spans="1:26" ht="15.75" customHeight="1">
      <c r="A346" s="4"/>
      <c r="B346" s="4"/>
      <c r="C346" s="4"/>
      <c r="D346" s="4"/>
      <c r="E346" s="1388"/>
      <c r="F346" s="1388"/>
      <c r="G346" s="4"/>
      <c r="H346" s="1"/>
      <c r="I346" s="4"/>
      <c r="J346" s="4"/>
      <c r="K346" s="4"/>
      <c r="L346" s="4"/>
      <c r="M346" s="4"/>
      <c r="N346" s="4"/>
      <c r="O346" s="4"/>
      <c r="P346" s="4"/>
      <c r="Q346" s="4"/>
      <c r="R346" s="4"/>
      <c r="S346" s="4"/>
      <c r="T346" s="4"/>
      <c r="U346" s="4"/>
      <c r="V346" s="4"/>
      <c r="W346" s="4"/>
      <c r="X346" s="4"/>
      <c r="Y346" s="4"/>
      <c r="Z346" s="4"/>
    </row>
    <row r="347" spans="1:26" ht="15.75" customHeight="1">
      <c r="A347" s="4"/>
      <c r="B347" s="4"/>
      <c r="C347" s="4"/>
      <c r="D347" s="4"/>
      <c r="E347" s="1388"/>
      <c r="F347" s="1388"/>
      <c r="G347" s="4"/>
      <c r="H347" s="1"/>
      <c r="I347" s="4"/>
      <c r="J347" s="4"/>
      <c r="K347" s="4"/>
      <c r="L347" s="4"/>
      <c r="M347" s="4"/>
      <c r="N347" s="4"/>
      <c r="O347" s="4"/>
      <c r="P347" s="4"/>
      <c r="Q347" s="4"/>
      <c r="R347" s="4"/>
      <c r="S347" s="4"/>
      <c r="T347" s="4"/>
      <c r="U347" s="4"/>
      <c r="V347" s="4"/>
      <c r="W347" s="4"/>
      <c r="X347" s="4"/>
      <c r="Y347" s="4"/>
      <c r="Z347" s="4"/>
    </row>
    <row r="348" spans="1:26" ht="15.75" customHeight="1">
      <c r="A348" s="4"/>
      <c r="B348" s="4"/>
      <c r="C348" s="4"/>
      <c r="D348" s="4"/>
      <c r="E348" s="1388"/>
      <c r="F348" s="1388"/>
      <c r="G348" s="4"/>
      <c r="H348" s="1"/>
      <c r="I348" s="4"/>
      <c r="J348" s="4"/>
      <c r="K348" s="4"/>
      <c r="L348" s="4"/>
      <c r="M348" s="4"/>
      <c r="N348" s="4"/>
      <c r="O348" s="4"/>
      <c r="P348" s="4"/>
      <c r="Q348" s="4"/>
      <c r="R348" s="4"/>
      <c r="S348" s="4"/>
      <c r="T348" s="4"/>
      <c r="U348" s="4"/>
      <c r="V348" s="4"/>
      <c r="W348" s="4"/>
      <c r="X348" s="4"/>
      <c r="Y348" s="4"/>
      <c r="Z348" s="4"/>
    </row>
    <row r="349" spans="1:26" ht="15.75" customHeight="1">
      <c r="A349" s="4"/>
      <c r="B349" s="4"/>
      <c r="C349" s="4"/>
      <c r="D349" s="4"/>
      <c r="E349" s="1388"/>
      <c r="F349" s="1388"/>
      <c r="G349" s="4"/>
      <c r="H349" s="1"/>
      <c r="I349" s="4"/>
      <c r="J349" s="4"/>
      <c r="K349" s="4"/>
      <c r="L349" s="4"/>
      <c r="M349" s="4"/>
      <c r="N349" s="4"/>
      <c r="O349" s="4"/>
      <c r="P349" s="4"/>
      <c r="Q349" s="4"/>
      <c r="R349" s="4"/>
      <c r="S349" s="4"/>
      <c r="T349" s="4"/>
      <c r="U349" s="4"/>
      <c r="V349" s="4"/>
      <c r="W349" s="4"/>
      <c r="X349" s="4"/>
      <c r="Y349" s="4"/>
      <c r="Z349" s="4"/>
    </row>
    <row r="350" spans="1:26" ht="15.75" customHeight="1">
      <c r="A350" s="4"/>
      <c r="B350" s="4"/>
      <c r="C350" s="4"/>
      <c r="D350" s="4"/>
      <c r="E350" s="1388"/>
      <c r="F350" s="1388"/>
      <c r="G350" s="4"/>
      <c r="H350" s="1"/>
      <c r="I350" s="4"/>
      <c r="J350" s="4"/>
      <c r="K350" s="4"/>
      <c r="L350" s="4"/>
      <c r="M350" s="4"/>
      <c r="N350" s="4"/>
      <c r="O350" s="4"/>
      <c r="P350" s="4"/>
      <c r="Q350" s="4"/>
      <c r="R350" s="4"/>
      <c r="S350" s="4"/>
      <c r="T350" s="4"/>
      <c r="U350" s="4"/>
      <c r="V350" s="4"/>
      <c r="W350" s="4"/>
      <c r="X350" s="4"/>
      <c r="Y350" s="4"/>
      <c r="Z350" s="4"/>
    </row>
    <row r="351" spans="1:26" ht="15.75" customHeight="1">
      <c r="A351" s="4"/>
      <c r="B351" s="4"/>
      <c r="C351" s="4"/>
      <c r="D351" s="4"/>
      <c r="E351" s="1388"/>
      <c r="F351" s="1388"/>
      <c r="G351" s="4"/>
      <c r="H351" s="1"/>
      <c r="I351" s="4"/>
      <c r="J351" s="4"/>
      <c r="K351" s="4"/>
      <c r="L351" s="4"/>
      <c r="M351" s="4"/>
      <c r="N351" s="4"/>
      <c r="O351" s="4"/>
      <c r="P351" s="4"/>
      <c r="Q351" s="4"/>
      <c r="R351" s="4"/>
      <c r="S351" s="4"/>
      <c r="T351" s="4"/>
      <c r="U351" s="4"/>
      <c r="V351" s="4"/>
      <c r="W351" s="4"/>
      <c r="X351" s="4"/>
      <c r="Y351" s="4"/>
      <c r="Z351" s="4"/>
    </row>
    <row r="352" spans="1:26" ht="15.75" customHeight="1">
      <c r="A352" s="4"/>
      <c r="B352" s="4"/>
      <c r="C352" s="4"/>
      <c r="D352" s="4"/>
      <c r="E352" s="1388"/>
      <c r="F352" s="1388"/>
      <c r="G352" s="4"/>
      <c r="H352" s="1"/>
      <c r="I352" s="4"/>
      <c r="J352" s="4"/>
      <c r="K352" s="4"/>
      <c r="L352" s="4"/>
      <c r="M352" s="4"/>
      <c r="N352" s="4"/>
      <c r="O352" s="4"/>
      <c r="P352" s="4"/>
      <c r="Q352" s="4"/>
      <c r="R352" s="4"/>
      <c r="S352" s="4"/>
      <c r="T352" s="4"/>
      <c r="U352" s="4"/>
      <c r="V352" s="4"/>
      <c r="W352" s="4"/>
      <c r="X352" s="4"/>
      <c r="Y352" s="4"/>
      <c r="Z352" s="4"/>
    </row>
    <row r="353" spans="1:26" ht="15.75" customHeight="1">
      <c r="A353" s="4"/>
      <c r="B353" s="4"/>
      <c r="C353" s="4"/>
      <c r="D353" s="4"/>
      <c r="E353" s="1388"/>
      <c r="F353" s="1388"/>
      <c r="G353" s="4"/>
      <c r="H353" s="1"/>
      <c r="I353" s="4"/>
      <c r="J353" s="4"/>
      <c r="K353" s="4"/>
      <c r="L353" s="4"/>
      <c r="M353" s="4"/>
      <c r="N353" s="4"/>
      <c r="O353" s="4"/>
      <c r="P353" s="4"/>
      <c r="Q353" s="4"/>
      <c r="R353" s="4"/>
      <c r="S353" s="4"/>
      <c r="T353" s="4"/>
      <c r="U353" s="4"/>
      <c r="V353" s="4"/>
      <c r="W353" s="4"/>
      <c r="X353" s="4"/>
      <c r="Y353" s="4"/>
      <c r="Z353" s="4"/>
    </row>
    <row r="354" spans="1:26" ht="15.75" customHeight="1">
      <c r="A354" s="4"/>
      <c r="B354" s="4"/>
      <c r="C354" s="4"/>
      <c r="D354" s="4"/>
      <c r="E354" s="1388"/>
      <c r="F354" s="1388"/>
      <c r="G354" s="4"/>
      <c r="H354" s="1"/>
      <c r="I354" s="4"/>
      <c r="J354" s="4"/>
      <c r="K354" s="4"/>
      <c r="L354" s="4"/>
      <c r="M354" s="4"/>
      <c r="N354" s="4"/>
      <c r="O354" s="4"/>
      <c r="P354" s="4"/>
      <c r="Q354" s="4"/>
      <c r="R354" s="4"/>
      <c r="S354" s="4"/>
      <c r="T354" s="4"/>
      <c r="U354" s="4"/>
      <c r="V354" s="4"/>
      <c r="W354" s="4"/>
      <c r="X354" s="4"/>
      <c r="Y354" s="4"/>
      <c r="Z354" s="4"/>
    </row>
    <row r="355" spans="1:26" ht="15.75" customHeight="1">
      <c r="A355" s="4"/>
      <c r="B355" s="4"/>
      <c r="C355" s="4"/>
      <c r="D355" s="4"/>
      <c r="E355" s="1388"/>
      <c r="F355" s="1388"/>
      <c r="G355" s="4"/>
      <c r="H355" s="1"/>
      <c r="I355" s="4"/>
      <c r="J355" s="4"/>
      <c r="K355" s="4"/>
      <c r="L355" s="4"/>
      <c r="M355" s="4"/>
      <c r="N355" s="4"/>
      <c r="O355" s="4"/>
      <c r="P355" s="4"/>
      <c r="Q355" s="4"/>
      <c r="R355" s="4"/>
      <c r="S355" s="4"/>
      <c r="T355" s="4"/>
      <c r="U355" s="4"/>
      <c r="V355" s="4"/>
      <c r="W355" s="4"/>
      <c r="X355" s="4"/>
      <c r="Y355" s="4"/>
      <c r="Z355" s="4"/>
    </row>
    <row r="356" spans="1:26" ht="15.75" customHeight="1">
      <c r="A356" s="4"/>
      <c r="B356" s="4"/>
      <c r="C356" s="4"/>
      <c r="D356" s="4"/>
      <c r="E356" s="1388"/>
      <c r="F356" s="1388"/>
      <c r="G356" s="4"/>
      <c r="H356" s="1"/>
      <c r="I356" s="4"/>
      <c r="J356" s="4"/>
      <c r="K356" s="4"/>
      <c r="L356" s="4"/>
      <c r="M356" s="4"/>
      <c r="N356" s="4"/>
      <c r="O356" s="4"/>
      <c r="P356" s="4"/>
      <c r="Q356" s="4"/>
      <c r="R356" s="4"/>
      <c r="S356" s="4"/>
      <c r="T356" s="4"/>
      <c r="U356" s="4"/>
      <c r="V356" s="4"/>
      <c r="W356" s="4"/>
      <c r="X356" s="4"/>
      <c r="Y356" s="4"/>
      <c r="Z356" s="4"/>
    </row>
    <row r="357" spans="1:26" ht="15.75" customHeight="1">
      <c r="A357" s="4"/>
      <c r="B357" s="4"/>
      <c r="C357" s="4"/>
      <c r="D357" s="4"/>
      <c r="E357" s="1388"/>
      <c r="F357" s="1388"/>
      <c r="G357" s="4"/>
      <c r="H357" s="1"/>
      <c r="I357" s="4"/>
      <c r="J357" s="4"/>
      <c r="K357" s="4"/>
      <c r="L357" s="4"/>
      <c r="M357" s="4"/>
      <c r="N357" s="4"/>
      <c r="O357" s="4"/>
      <c r="P357" s="4"/>
      <c r="Q357" s="4"/>
      <c r="R357" s="4"/>
      <c r="S357" s="4"/>
      <c r="T357" s="4"/>
      <c r="U357" s="4"/>
      <c r="V357" s="4"/>
      <c r="W357" s="4"/>
      <c r="X357" s="4"/>
      <c r="Y357" s="4"/>
      <c r="Z357" s="4"/>
    </row>
    <row r="358" spans="1:26" ht="15.75" customHeight="1">
      <c r="A358" s="4"/>
      <c r="B358" s="4"/>
      <c r="C358" s="4"/>
      <c r="D358" s="4"/>
      <c r="E358" s="1388"/>
      <c r="F358" s="1388"/>
      <c r="G358" s="4"/>
      <c r="H358" s="1"/>
      <c r="I358" s="4"/>
      <c r="J358" s="4"/>
      <c r="K358" s="4"/>
      <c r="L358" s="4"/>
      <c r="M358" s="4"/>
      <c r="N358" s="4"/>
      <c r="O358" s="4"/>
      <c r="P358" s="4"/>
      <c r="Q358" s="4"/>
      <c r="R358" s="4"/>
      <c r="S358" s="4"/>
      <c r="T358" s="4"/>
      <c r="U358" s="4"/>
      <c r="V358" s="4"/>
      <c r="W358" s="4"/>
      <c r="X358" s="4"/>
      <c r="Y358" s="4"/>
      <c r="Z358" s="4"/>
    </row>
    <row r="359" spans="1:26" ht="15.75" customHeight="1">
      <c r="A359" s="4"/>
      <c r="B359" s="4"/>
      <c r="C359" s="4"/>
      <c r="D359" s="4"/>
      <c r="E359" s="1388"/>
      <c r="F359" s="1388"/>
      <c r="G359" s="4"/>
      <c r="H359" s="1"/>
      <c r="I359" s="4"/>
      <c r="J359" s="4"/>
      <c r="K359" s="4"/>
      <c r="L359" s="4"/>
      <c r="M359" s="4"/>
      <c r="N359" s="4"/>
      <c r="O359" s="4"/>
      <c r="P359" s="4"/>
      <c r="Q359" s="4"/>
      <c r="R359" s="4"/>
      <c r="S359" s="4"/>
      <c r="T359" s="4"/>
      <c r="U359" s="4"/>
      <c r="V359" s="4"/>
      <c r="W359" s="4"/>
      <c r="X359" s="4"/>
      <c r="Y359" s="4"/>
      <c r="Z359" s="4"/>
    </row>
    <row r="360" spans="1:26" ht="15.75" customHeight="1">
      <c r="A360" s="4"/>
      <c r="B360" s="4"/>
      <c r="C360" s="4"/>
      <c r="D360" s="4"/>
      <c r="E360" s="1388"/>
      <c r="F360" s="1388"/>
      <c r="G360" s="4"/>
      <c r="H360" s="1"/>
      <c r="I360" s="4"/>
      <c r="J360" s="4"/>
      <c r="K360" s="4"/>
      <c r="L360" s="4"/>
      <c r="M360" s="4"/>
      <c r="N360" s="4"/>
      <c r="O360" s="4"/>
      <c r="P360" s="4"/>
      <c r="Q360" s="4"/>
      <c r="R360" s="4"/>
      <c r="S360" s="4"/>
      <c r="T360" s="4"/>
      <c r="U360" s="4"/>
      <c r="V360" s="4"/>
      <c r="W360" s="4"/>
      <c r="X360" s="4"/>
      <c r="Y360" s="4"/>
      <c r="Z360" s="4"/>
    </row>
    <row r="361" spans="1:26" ht="15.75" customHeight="1">
      <c r="A361" s="4"/>
      <c r="B361" s="4"/>
      <c r="C361" s="4"/>
      <c r="D361" s="4"/>
      <c r="E361" s="1388"/>
      <c r="F361" s="1388"/>
      <c r="G361" s="4"/>
      <c r="H361" s="1"/>
      <c r="I361" s="4"/>
      <c r="J361" s="4"/>
      <c r="K361" s="4"/>
      <c r="L361" s="4"/>
      <c r="M361" s="4"/>
      <c r="N361" s="4"/>
      <c r="O361" s="4"/>
      <c r="P361" s="4"/>
      <c r="Q361" s="4"/>
      <c r="R361" s="4"/>
      <c r="S361" s="4"/>
      <c r="T361" s="4"/>
      <c r="U361" s="4"/>
      <c r="V361" s="4"/>
      <c r="W361" s="4"/>
      <c r="X361" s="4"/>
      <c r="Y361" s="4"/>
      <c r="Z361" s="4"/>
    </row>
    <row r="362" spans="1:26" ht="15.75" customHeight="1">
      <c r="A362" s="4"/>
      <c r="B362" s="4"/>
      <c r="C362" s="4"/>
      <c r="D362" s="4"/>
      <c r="E362" s="1388"/>
      <c r="F362" s="1388"/>
      <c r="G362" s="4"/>
      <c r="H362" s="1"/>
      <c r="I362" s="4"/>
      <c r="J362" s="4"/>
      <c r="K362" s="4"/>
      <c r="L362" s="4"/>
      <c r="M362" s="4"/>
      <c r="N362" s="4"/>
      <c r="O362" s="4"/>
      <c r="P362" s="4"/>
      <c r="Q362" s="4"/>
      <c r="R362" s="4"/>
      <c r="S362" s="4"/>
      <c r="T362" s="4"/>
      <c r="U362" s="4"/>
      <c r="V362" s="4"/>
      <c r="W362" s="4"/>
      <c r="X362" s="4"/>
      <c r="Y362" s="4"/>
      <c r="Z362" s="4"/>
    </row>
    <row r="363" spans="1:26" ht="15.75" customHeight="1">
      <c r="A363" s="4"/>
      <c r="B363" s="4"/>
      <c r="C363" s="4"/>
      <c r="D363" s="4"/>
      <c r="E363" s="1388"/>
      <c r="F363" s="1388"/>
      <c r="G363" s="4"/>
      <c r="H363" s="1"/>
      <c r="I363" s="4"/>
      <c r="J363" s="4"/>
      <c r="K363" s="4"/>
      <c r="L363" s="4"/>
      <c r="M363" s="4"/>
      <c r="N363" s="4"/>
      <c r="O363" s="4"/>
      <c r="P363" s="4"/>
      <c r="Q363" s="4"/>
      <c r="R363" s="4"/>
      <c r="S363" s="4"/>
      <c r="T363" s="4"/>
      <c r="U363" s="4"/>
      <c r="V363" s="4"/>
      <c r="W363" s="4"/>
      <c r="X363" s="4"/>
      <c r="Y363" s="4"/>
      <c r="Z363" s="4"/>
    </row>
    <row r="364" spans="1:26" ht="15.75" customHeight="1">
      <c r="A364" s="4"/>
      <c r="B364" s="4"/>
      <c r="C364" s="4"/>
      <c r="D364" s="4"/>
      <c r="E364" s="1388"/>
      <c r="F364" s="1388"/>
      <c r="G364" s="4"/>
      <c r="H364" s="1"/>
      <c r="I364" s="4"/>
      <c r="J364" s="4"/>
      <c r="K364" s="4"/>
      <c r="L364" s="4"/>
      <c r="M364" s="4"/>
      <c r="N364" s="4"/>
      <c r="O364" s="4"/>
      <c r="P364" s="4"/>
      <c r="Q364" s="4"/>
      <c r="R364" s="4"/>
      <c r="S364" s="4"/>
      <c r="T364" s="4"/>
      <c r="U364" s="4"/>
      <c r="V364" s="4"/>
      <c r="W364" s="4"/>
      <c r="X364" s="4"/>
      <c r="Y364" s="4"/>
      <c r="Z364" s="4"/>
    </row>
    <row r="365" spans="1:26" ht="15.75" customHeight="1">
      <c r="A365" s="4"/>
      <c r="B365" s="4"/>
      <c r="C365" s="4"/>
      <c r="D365" s="4"/>
      <c r="E365" s="1388"/>
      <c r="F365" s="1388"/>
      <c r="G365" s="4"/>
      <c r="H365" s="1"/>
      <c r="I365" s="4"/>
      <c r="J365" s="4"/>
      <c r="K365" s="4"/>
      <c r="L365" s="4"/>
      <c r="M365" s="4"/>
      <c r="N365" s="4"/>
      <c r="O365" s="4"/>
      <c r="P365" s="4"/>
      <c r="Q365" s="4"/>
      <c r="R365" s="4"/>
      <c r="S365" s="4"/>
      <c r="T365" s="4"/>
      <c r="U365" s="4"/>
      <c r="V365" s="4"/>
      <c r="W365" s="4"/>
      <c r="X365" s="4"/>
      <c r="Y365" s="4"/>
      <c r="Z365" s="4"/>
    </row>
    <row r="366" spans="1:26" ht="15.75" customHeight="1">
      <c r="A366" s="4"/>
      <c r="B366" s="4"/>
      <c r="C366" s="4"/>
      <c r="D366" s="4"/>
      <c r="E366" s="1388"/>
      <c r="F366" s="1388"/>
      <c r="G366" s="4"/>
      <c r="H366" s="1"/>
      <c r="I366" s="4"/>
      <c r="J366" s="4"/>
      <c r="K366" s="4"/>
      <c r="L366" s="4"/>
      <c r="M366" s="4"/>
      <c r="N366" s="4"/>
      <c r="O366" s="4"/>
      <c r="P366" s="4"/>
      <c r="Q366" s="4"/>
      <c r="R366" s="4"/>
      <c r="S366" s="4"/>
      <c r="T366" s="4"/>
      <c r="U366" s="4"/>
      <c r="V366" s="4"/>
      <c r="W366" s="4"/>
      <c r="X366" s="4"/>
      <c r="Y366" s="4"/>
      <c r="Z366" s="4"/>
    </row>
    <row r="367" spans="1:26" ht="15.75" customHeight="1">
      <c r="A367" s="4"/>
      <c r="B367" s="4"/>
      <c r="C367" s="4"/>
      <c r="D367" s="4"/>
      <c r="E367" s="1388"/>
      <c r="F367" s="1388"/>
      <c r="G367" s="4"/>
      <c r="H367" s="1"/>
      <c r="I367" s="4"/>
      <c r="J367" s="4"/>
      <c r="K367" s="4"/>
      <c r="L367" s="4"/>
      <c r="M367" s="4"/>
      <c r="N367" s="4"/>
      <c r="O367" s="4"/>
      <c r="P367" s="4"/>
      <c r="Q367" s="4"/>
      <c r="R367" s="4"/>
      <c r="S367" s="4"/>
      <c r="T367" s="4"/>
      <c r="U367" s="4"/>
      <c r="V367" s="4"/>
      <c r="W367" s="4"/>
      <c r="X367" s="4"/>
      <c r="Y367" s="4"/>
      <c r="Z367" s="4"/>
    </row>
    <row r="368" spans="1:26" ht="15.75" customHeight="1">
      <c r="A368" s="4"/>
      <c r="B368" s="4"/>
      <c r="C368" s="4"/>
      <c r="D368" s="4"/>
      <c r="E368" s="1388"/>
      <c r="F368" s="1388"/>
      <c r="G368" s="4"/>
      <c r="H368" s="1"/>
      <c r="I368" s="4"/>
      <c r="J368" s="4"/>
      <c r="K368" s="4"/>
      <c r="L368" s="4"/>
      <c r="M368" s="4"/>
      <c r="N368" s="4"/>
      <c r="O368" s="4"/>
      <c r="P368" s="4"/>
      <c r="Q368" s="4"/>
      <c r="R368" s="4"/>
      <c r="S368" s="4"/>
      <c r="T368" s="4"/>
      <c r="U368" s="4"/>
      <c r="V368" s="4"/>
      <c r="W368" s="4"/>
      <c r="X368" s="4"/>
      <c r="Y368" s="4"/>
      <c r="Z368" s="4"/>
    </row>
    <row r="369" spans="1:26" ht="15.75" customHeight="1">
      <c r="A369" s="4"/>
      <c r="B369" s="4"/>
      <c r="C369" s="4"/>
      <c r="D369" s="4"/>
      <c r="E369" s="1388"/>
      <c r="F369" s="1388"/>
      <c r="G369" s="4"/>
      <c r="H369" s="1"/>
      <c r="I369" s="4"/>
      <c r="J369" s="4"/>
      <c r="K369" s="4"/>
      <c r="L369" s="4"/>
      <c r="M369" s="4"/>
      <c r="N369" s="4"/>
      <c r="O369" s="4"/>
      <c r="P369" s="4"/>
      <c r="Q369" s="4"/>
      <c r="R369" s="4"/>
      <c r="S369" s="4"/>
      <c r="T369" s="4"/>
      <c r="U369" s="4"/>
      <c r="V369" s="4"/>
      <c r="W369" s="4"/>
      <c r="X369" s="4"/>
      <c r="Y369" s="4"/>
      <c r="Z369" s="4"/>
    </row>
    <row r="370" spans="1:26" ht="15.75" customHeight="1">
      <c r="A370" s="4"/>
      <c r="B370" s="4"/>
      <c r="C370" s="4"/>
      <c r="D370" s="4"/>
      <c r="E370" s="1388"/>
      <c r="F370" s="1388"/>
      <c r="G370" s="4"/>
      <c r="H370" s="1"/>
      <c r="I370" s="4"/>
      <c r="J370" s="4"/>
      <c r="K370" s="4"/>
      <c r="L370" s="4"/>
      <c r="M370" s="4"/>
      <c r="N370" s="4"/>
      <c r="O370" s="4"/>
      <c r="P370" s="4"/>
      <c r="Q370" s="4"/>
      <c r="R370" s="4"/>
      <c r="S370" s="4"/>
      <c r="T370" s="4"/>
      <c r="U370" s="4"/>
      <c r="V370" s="4"/>
      <c r="W370" s="4"/>
      <c r="X370" s="4"/>
      <c r="Y370" s="4"/>
      <c r="Z370" s="4"/>
    </row>
    <row r="371" spans="1:26" ht="15.75" customHeight="1">
      <c r="A371" s="4"/>
      <c r="B371" s="4"/>
      <c r="C371" s="4"/>
      <c r="D371" s="4"/>
      <c r="E371" s="1388"/>
      <c r="F371" s="1388"/>
      <c r="G371" s="4"/>
      <c r="H371" s="1"/>
      <c r="I371" s="4"/>
      <c r="J371" s="4"/>
      <c r="K371" s="4"/>
      <c r="L371" s="4"/>
      <c r="M371" s="4"/>
      <c r="N371" s="4"/>
      <c r="O371" s="4"/>
      <c r="P371" s="4"/>
      <c r="Q371" s="4"/>
      <c r="R371" s="4"/>
      <c r="S371" s="4"/>
      <c r="T371" s="4"/>
      <c r="U371" s="4"/>
      <c r="V371" s="4"/>
      <c r="W371" s="4"/>
      <c r="X371" s="4"/>
      <c r="Y371" s="4"/>
      <c r="Z371" s="4"/>
    </row>
    <row r="372" spans="1:26" ht="15.75" customHeight="1">
      <c r="A372" s="4"/>
      <c r="B372" s="4"/>
      <c r="C372" s="4"/>
      <c r="D372" s="4"/>
      <c r="E372" s="1388"/>
      <c r="F372" s="1388"/>
      <c r="G372" s="4"/>
      <c r="H372" s="1"/>
      <c r="I372" s="4"/>
      <c r="J372" s="4"/>
      <c r="K372" s="4"/>
      <c r="L372" s="4"/>
      <c r="M372" s="4"/>
      <c r="N372" s="4"/>
      <c r="O372" s="4"/>
      <c r="P372" s="4"/>
      <c r="Q372" s="4"/>
      <c r="R372" s="4"/>
      <c r="S372" s="4"/>
      <c r="T372" s="4"/>
      <c r="U372" s="4"/>
      <c r="V372" s="4"/>
      <c r="W372" s="4"/>
      <c r="X372" s="4"/>
      <c r="Y372" s="4"/>
      <c r="Z372" s="4"/>
    </row>
    <row r="373" spans="1:26" ht="15.75" customHeight="1">
      <c r="A373" s="4"/>
      <c r="B373" s="4"/>
      <c r="C373" s="4"/>
      <c r="D373" s="4"/>
      <c r="E373" s="1388"/>
      <c r="F373" s="1388"/>
      <c r="G373" s="4"/>
      <c r="H373" s="1"/>
      <c r="I373" s="4"/>
      <c r="J373" s="4"/>
      <c r="K373" s="4"/>
      <c r="L373" s="4"/>
      <c r="M373" s="4"/>
      <c r="N373" s="4"/>
      <c r="O373" s="4"/>
      <c r="P373" s="4"/>
      <c r="Q373" s="4"/>
      <c r="R373" s="4"/>
      <c r="S373" s="4"/>
      <c r="T373" s="4"/>
      <c r="U373" s="4"/>
      <c r="V373" s="4"/>
      <c r="W373" s="4"/>
      <c r="X373" s="4"/>
      <c r="Y373" s="4"/>
      <c r="Z373" s="4"/>
    </row>
    <row r="374" spans="1:26" ht="15.75" customHeight="1">
      <c r="A374" s="4"/>
      <c r="B374" s="4"/>
      <c r="C374" s="4"/>
      <c r="D374" s="4"/>
      <c r="E374" s="1388"/>
      <c r="F374" s="1388"/>
      <c r="G374" s="4"/>
      <c r="H374" s="1"/>
      <c r="I374" s="4"/>
      <c r="J374" s="4"/>
      <c r="K374" s="4"/>
      <c r="L374" s="4"/>
      <c r="M374" s="4"/>
      <c r="N374" s="4"/>
      <c r="O374" s="4"/>
      <c r="P374" s="4"/>
      <c r="Q374" s="4"/>
      <c r="R374" s="4"/>
      <c r="S374" s="4"/>
      <c r="T374" s="4"/>
      <c r="U374" s="4"/>
      <c r="V374" s="4"/>
      <c r="W374" s="4"/>
      <c r="X374" s="4"/>
      <c r="Y374" s="4"/>
      <c r="Z374" s="4"/>
    </row>
    <row r="375" spans="1:26" ht="15.75" customHeight="1">
      <c r="A375" s="4"/>
      <c r="B375" s="4"/>
      <c r="C375" s="4"/>
      <c r="D375" s="4"/>
      <c r="E375" s="1388"/>
      <c r="F375" s="1388"/>
      <c r="G375" s="4"/>
      <c r="H375" s="1"/>
      <c r="I375" s="4"/>
      <c r="J375" s="4"/>
      <c r="K375" s="4"/>
      <c r="L375" s="4"/>
      <c r="M375" s="4"/>
      <c r="N375" s="4"/>
      <c r="O375" s="4"/>
      <c r="P375" s="4"/>
      <c r="Q375" s="4"/>
      <c r="R375" s="4"/>
      <c r="S375" s="4"/>
      <c r="T375" s="4"/>
      <c r="U375" s="4"/>
      <c r="V375" s="4"/>
      <c r="W375" s="4"/>
      <c r="X375" s="4"/>
      <c r="Y375" s="4"/>
      <c r="Z375" s="4"/>
    </row>
    <row r="376" spans="1:26" ht="15.75" customHeight="1">
      <c r="A376" s="4"/>
      <c r="B376" s="4"/>
      <c r="C376" s="4"/>
      <c r="D376" s="4"/>
      <c r="E376" s="1388"/>
      <c r="F376" s="1388"/>
      <c r="G376" s="4"/>
      <c r="H376" s="1"/>
      <c r="I376" s="4"/>
      <c r="J376" s="4"/>
      <c r="K376" s="4"/>
      <c r="L376" s="4"/>
      <c r="M376" s="4"/>
      <c r="N376" s="4"/>
      <c r="O376" s="4"/>
      <c r="P376" s="4"/>
      <c r="Q376" s="4"/>
      <c r="R376" s="4"/>
      <c r="S376" s="4"/>
      <c r="T376" s="4"/>
      <c r="U376" s="4"/>
      <c r="V376" s="4"/>
      <c r="W376" s="4"/>
      <c r="X376" s="4"/>
      <c r="Y376" s="4"/>
      <c r="Z376" s="4"/>
    </row>
    <row r="377" spans="1:26" ht="15.75" customHeight="1">
      <c r="A377" s="4"/>
      <c r="B377" s="4"/>
      <c r="C377" s="4"/>
      <c r="D377" s="4"/>
      <c r="E377" s="1388"/>
      <c r="F377" s="1388"/>
      <c r="G377" s="4"/>
      <c r="H377" s="1"/>
      <c r="I377" s="4"/>
      <c r="J377" s="4"/>
      <c r="K377" s="4"/>
      <c r="L377" s="4"/>
      <c r="M377" s="4"/>
      <c r="N377" s="4"/>
      <c r="O377" s="4"/>
      <c r="P377" s="4"/>
      <c r="Q377" s="4"/>
      <c r="R377" s="4"/>
      <c r="S377" s="4"/>
      <c r="T377" s="4"/>
      <c r="U377" s="4"/>
      <c r="V377" s="4"/>
      <c r="W377" s="4"/>
      <c r="X377" s="4"/>
      <c r="Y377" s="4"/>
      <c r="Z377" s="4"/>
    </row>
    <row r="378" spans="1:26" ht="15.75" customHeight="1">
      <c r="A378" s="4"/>
      <c r="B378" s="4"/>
      <c r="C378" s="4"/>
      <c r="D378" s="4"/>
      <c r="E378" s="1388"/>
      <c r="F378" s="1388"/>
      <c r="G378" s="4"/>
      <c r="H378" s="1"/>
      <c r="I378" s="4"/>
      <c r="J378" s="4"/>
      <c r="K378" s="4"/>
      <c r="L378" s="4"/>
      <c r="M378" s="4"/>
      <c r="N378" s="4"/>
      <c r="O378" s="4"/>
      <c r="P378" s="4"/>
      <c r="Q378" s="4"/>
      <c r="R378" s="4"/>
      <c r="S378" s="4"/>
      <c r="T378" s="4"/>
      <c r="U378" s="4"/>
      <c r="V378" s="4"/>
      <c r="W378" s="4"/>
      <c r="X378" s="4"/>
      <c r="Y378" s="4"/>
      <c r="Z378" s="4"/>
    </row>
    <row r="379" spans="1:26" ht="15.75" customHeight="1">
      <c r="A379" s="4"/>
      <c r="B379" s="4"/>
      <c r="C379" s="4"/>
      <c r="D379" s="4"/>
      <c r="E379" s="1388"/>
      <c r="F379" s="1388"/>
      <c r="G379" s="4"/>
      <c r="H379" s="1"/>
      <c r="I379" s="4"/>
      <c r="J379" s="4"/>
      <c r="K379" s="4"/>
      <c r="L379" s="4"/>
      <c r="M379" s="4"/>
      <c r="N379" s="4"/>
      <c r="O379" s="4"/>
      <c r="P379" s="4"/>
      <c r="Q379" s="4"/>
      <c r="R379" s="4"/>
      <c r="S379" s="4"/>
      <c r="T379" s="4"/>
      <c r="U379" s="4"/>
      <c r="V379" s="4"/>
      <c r="W379" s="4"/>
      <c r="X379" s="4"/>
      <c r="Y379" s="4"/>
      <c r="Z379" s="4"/>
    </row>
    <row r="380" spans="1:26" ht="15.75" customHeight="1">
      <c r="A380" s="4"/>
      <c r="B380" s="4"/>
      <c r="C380" s="4"/>
      <c r="D380" s="4"/>
      <c r="E380" s="1388"/>
      <c r="F380" s="1388"/>
      <c r="G380" s="4"/>
      <c r="H380" s="1"/>
      <c r="I380" s="4"/>
      <c r="J380" s="4"/>
      <c r="K380" s="4"/>
      <c r="L380" s="4"/>
      <c r="M380" s="4"/>
      <c r="N380" s="4"/>
      <c r="O380" s="4"/>
      <c r="P380" s="4"/>
      <c r="Q380" s="4"/>
      <c r="R380" s="4"/>
      <c r="S380" s="4"/>
      <c r="T380" s="4"/>
      <c r="U380" s="4"/>
      <c r="V380" s="4"/>
      <c r="W380" s="4"/>
      <c r="X380" s="4"/>
      <c r="Y380" s="4"/>
      <c r="Z380" s="4"/>
    </row>
    <row r="381" spans="1:26" ht="15.75" customHeight="1">
      <c r="A381" s="4"/>
      <c r="B381" s="4"/>
      <c r="C381" s="4"/>
      <c r="D381" s="4"/>
      <c r="E381" s="1388"/>
      <c r="F381" s="1388"/>
      <c r="G381" s="4"/>
      <c r="H381" s="1"/>
      <c r="I381" s="4"/>
      <c r="J381" s="4"/>
      <c r="K381" s="4"/>
      <c r="L381" s="4"/>
      <c r="M381" s="4"/>
      <c r="N381" s="4"/>
      <c r="O381" s="4"/>
      <c r="P381" s="4"/>
      <c r="Q381" s="4"/>
      <c r="R381" s="4"/>
      <c r="S381" s="4"/>
      <c r="T381" s="4"/>
      <c r="U381" s="4"/>
      <c r="V381" s="4"/>
      <c r="W381" s="4"/>
      <c r="X381" s="4"/>
      <c r="Y381" s="4"/>
      <c r="Z381" s="4"/>
    </row>
    <row r="382" spans="1:26" ht="15.75" customHeight="1">
      <c r="A382" s="4"/>
      <c r="B382" s="4"/>
      <c r="C382" s="4"/>
      <c r="D382" s="4"/>
      <c r="E382" s="1388"/>
      <c r="F382" s="1388"/>
      <c r="G382" s="4"/>
      <c r="H382" s="1"/>
      <c r="I382" s="4"/>
      <c r="J382" s="4"/>
      <c r="K382" s="4"/>
      <c r="L382" s="4"/>
      <c r="M382" s="4"/>
      <c r="N382" s="4"/>
      <c r="O382" s="4"/>
      <c r="P382" s="4"/>
      <c r="Q382" s="4"/>
      <c r="R382" s="4"/>
      <c r="S382" s="4"/>
      <c r="T382" s="4"/>
      <c r="U382" s="4"/>
      <c r="V382" s="4"/>
      <c r="W382" s="4"/>
      <c r="X382" s="4"/>
      <c r="Y382" s="4"/>
      <c r="Z382" s="4"/>
    </row>
    <row r="383" spans="1:26" ht="15.75" customHeight="1">
      <c r="A383" s="4"/>
      <c r="B383" s="4"/>
      <c r="C383" s="4"/>
      <c r="D383" s="4"/>
      <c r="E383" s="1388"/>
      <c r="F383" s="1388"/>
      <c r="G383" s="4"/>
      <c r="H383" s="1"/>
      <c r="I383" s="4"/>
      <c r="J383" s="4"/>
      <c r="K383" s="4"/>
      <c r="L383" s="4"/>
      <c r="M383" s="4"/>
      <c r="N383" s="4"/>
      <c r="O383" s="4"/>
      <c r="P383" s="4"/>
      <c r="Q383" s="4"/>
      <c r="R383" s="4"/>
      <c r="S383" s="4"/>
      <c r="T383" s="4"/>
      <c r="U383" s="4"/>
      <c r="V383" s="4"/>
      <c r="W383" s="4"/>
      <c r="X383" s="4"/>
      <c r="Y383" s="4"/>
      <c r="Z383" s="4"/>
    </row>
    <row r="384" spans="1:26" ht="15.75" customHeight="1">
      <c r="A384" s="4"/>
      <c r="B384" s="4"/>
      <c r="C384" s="4"/>
      <c r="D384" s="4"/>
      <c r="E384" s="1388"/>
      <c r="F384" s="1388"/>
      <c r="G384" s="4"/>
      <c r="H384" s="1"/>
      <c r="I384" s="4"/>
      <c r="J384" s="4"/>
      <c r="K384" s="4"/>
      <c r="L384" s="4"/>
      <c r="M384" s="4"/>
      <c r="N384" s="4"/>
      <c r="O384" s="4"/>
      <c r="P384" s="4"/>
      <c r="Q384" s="4"/>
      <c r="R384" s="4"/>
      <c r="S384" s="4"/>
      <c r="T384" s="4"/>
      <c r="U384" s="4"/>
      <c r="V384" s="4"/>
      <c r="W384" s="4"/>
      <c r="X384" s="4"/>
      <c r="Y384" s="4"/>
      <c r="Z384" s="4"/>
    </row>
    <row r="385" spans="1:26" ht="15.75" customHeight="1">
      <c r="A385" s="4"/>
      <c r="B385" s="4"/>
      <c r="C385" s="4"/>
      <c r="D385" s="4"/>
      <c r="E385" s="1388"/>
      <c r="F385" s="1388"/>
      <c r="G385" s="4"/>
      <c r="H385" s="1"/>
      <c r="I385" s="4"/>
      <c r="J385" s="4"/>
      <c r="K385" s="4"/>
      <c r="L385" s="4"/>
      <c r="M385" s="4"/>
      <c r="N385" s="4"/>
      <c r="O385" s="4"/>
      <c r="P385" s="4"/>
      <c r="Q385" s="4"/>
      <c r="R385" s="4"/>
      <c r="S385" s="4"/>
      <c r="T385" s="4"/>
      <c r="U385" s="4"/>
      <c r="V385" s="4"/>
      <c r="W385" s="4"/>
      <c r="X385" s="4"/>
      <c r="Y385" s="4"/>
      <c r="Z385" s="4"/>
    </row>
    <row r="386" spans="1:26" ht="15.75" customHeight="1">
      <c r="A386" s="4"/>
      <c r="B386" s="4"/>
      <c r="C386" s="4"/>
      <c r="D386" s="4"/>
      <c r="E386" s="1388"/>
      <c r="F386" s="1388"/>
      <c r="G386" s="4"/>
      <c r="H386" s="1"/>
      <c r="I386" s="4"/>
      <c r="J386" s="4"/>
      <c r="K386" s="4"/>
      <c r="L386" s="4"/>
      <c r="M386" s="4"/>
      <c r="N386" s="4"/>
      <c r="O386" s="4"/>
      <c r="P386" s="4"/>
      <c r="Q386" s="4"/>
      <c r="R386" s="4"/>
      <c r="S386" s="4"/>
      <c r="T386" s="4"/>
      <c r="U386" s="4"/>
      <c r="V386" s="4"/>
      <c r="W386" s="4"/>
      <c r="X386" s="4"/>
      <c r="Y386" s="4"/>
      <c r="Z386" s="4"/>
    </row>
    <row r="387" spans="1:26" ht="15.75" customHeight="1">
      <c r="A387" s="4"/>
      <c r="B387" s="4"/>
      <c r="C387" s="4"/>
      <c r="D387" s="4"/>
      <c r="E387" s="1388"/>
      <c r="F387" s="1388"/>
      <c r="G387" s="4"/>
      <c r="H387" s="1"/>
      <c r="I387" s="4"/>
      <c r="J387" s="4"/>
      <c r="K387" s="4"/>
      <c r="L387" s="4"/>
      <c r="M387" s="4"/>
      <c r="N387" s="4"/>
      <c r="O387" s="4"/>
      <c r="P387" s="4"/>
      <c r="Q387" s="4"/>
      <c r="R387" s="4"/>
      <c r="S387" s="4"/>
      <c r="T387" s="4"/>
      <c r="U387" s="4"/>
      <c r="V387" s="4"/>
      <c r="W387" s="4"/>
      <c r="X387" s="4"/>
      <c r="Y387" s="4"/>
      <c r="Z387" s="4"/>
    </row>
    <row r="388" spans="1:26" ht="15.75" customHeight="1">
      <c r="A388" s="4"/>
      <c r="B388" s="4"/>
      <c r="C388" s="4"/>
      <c r="D388" s="4"/>
      <c r="E388" s="1388"/>
      <c r="F388" s="1388"/>
      <c r="G388" s="4"/>
      <c r="H388" s="1"/>
      <c r="I388" s="4"/>
      <c r="J388" s="4"/>
      <c r="K388" s="4"/>
      <c r="L388" s="4"/>
      <c r="M388" s="4"/>
      <c r="N388" s="4"/>
      <c r="O388" s="4"/>
      <c r="P388" s="4"/>
      <c r="Q388" s="4"/>
      <c r="R388" s="4"/>
      <c r="S388" s="4"/>
      <c r="T388" s="4"/>
      <c r="U388" s="4"/>
      <c r="V388" s="4"/>
      <c r="W388" s="4"/>
      <c r="X388" s="4"/>
      <c r="Y388" s="4"/>
      <c r="Z388" s="4"/>
    </row>
    <row r="389" spans="1:26" ht="15.75" customHeight="1">
      <c r="A389" s="4"/>
      <c r="B389" s="4"/>
      <c r="C389" s="4"/>
      <c r="D389" s="4"/>
      <c r="E389" s="1388"/>
      <c r="F389" s="1388"/>
      <c r="G389" s="4"/>
      <c r="H389" s="1"/>
      <c r="I389" s="4"/>
      <c r="J389" s="4"/>
      <c r="K389" s="4"/>
      <c r="L389" s="4"/>
      <c r="M389" s="4"/>
      <c r="N389" s="4"/>
      <c r="O389" s="4"/>
      <c r="P389" s="4"/>
      <c r="Q389" s="4"/>
      <c r="R389" s="4"/>
      <c r="S389" s="4"/>
      <c r="T389" s="4"/>
      <c r="U389" s="4"/>
      <c r="V389" s="4"/>
      <c r="W389" s="4"/>
      <c r="X389" s="4"/>
      <c r="Y389" s="4"/>
      <c r="Z389" s="4"/>
    </row>
    <row r="390" spans="1:26" ht="15.75" customHeight="1">
      <c r="A390" s="4"/>
      <c r="B390" s="4"/>
      <c r="C390" s="4"/>
      <c r="D390" s="4"/>
      <c r="E390" s="1388"/>
      <c r="F390" s="1388"/>
      <c r="G390" s="4"/>
      <c r="H390" s="1"/>
      <c r="I390" s="4"/>
      <c r="J390" s="4"/>
      <c r="K390" s="4"/>
      <c r="L390" s="4"/>
      <c r="M390" s="4"/>
      <c r="N390" s="4"/>
      <c r="O390" s="4"/>
      <c r="P390" s="4"/>
      <c r="Q390" s="4"/>
      <c r="R390" s="4"/>
      <c r="S390" s="4"/>
      <c r="T390" s="4"/>
      <c r="U390" s="4"/>
      <c r="V390" s="4"/>
      <c r="W390" s="4"/>
      <c r="X390" s="4"/>
      <c r="Y390" s="4"/>
      <c r="Z390" s="4"/>
    </row>
    <row r="391" spans="1:26" ht="15.75" customHeight="1">
      <c r="A391" s="4"/>
      <c r="B391" s="4"/>
      <c r="C391" s="4"/>
      <c r="D391" s="4"/>
      <c r="E391" s="1388"/>
      <c r="F391" s="1388"/>
      <c r="G391" s="4"/>
      <c r="H391" s="1"/>
      <c r="I391" s="4"/>
      <c r="J391" s="4"/>
      <c r="K391" s="4"/>
      <c r="L391" s="4"/>
      <c r="M391" s="4"/>
      <c r="N391" s="4"/>
      <c r="O391" s="4"/>
      <c r="P391" s="4"/>
      <c r="Q391" s="4"/>
      <c r="R391" s="4"/>
      <c r="S391" s="4"/>
      <c r="T391" s="4"/>
      <c r="U391" s="4"/>
      <c r="V391" s="4"/>
      <c r="W391" s="4"/>
      <c r="X391" s="4"/>
      <c r="Y391" s="4"/>
      <c r="Z391" s="4"/>
    </row>
    <row r="392" spans="1:26" ht="15.75" customHeight="1">
      <c r="A392" s="4"/>
      <c r="B392" s="4"/>
      <c r="C392" s="4"/>
      <c r="D392" s="4"/>
      <c r="E392" s="1388"/>
      <c r="F392" s="1388"/>
      <c r="G392" s="4"/>
      <c r="H392" s="1"/>
      <c r="I392" s="4"/>
      <c r="J392" s="4"/>
      <c r="K392" s="4"/>
      <c r="L392" s="4"/>
      <c r="M392" s="4"/>
      <c r="N392" s="4"/>
      <c r="O392" s="4"/>
      <c r="P392" s="4"/>
      <c r="Q392" s="4"/>
      <c r="R392" s="4"/>
      <c r="S392" s="4"/>
      <c r="T392" s="4"/>
      <c r="U392" s="4"/>
      <c r="V392" s="4"/>
      <c r="W392" s="4"/>
      <c r="X392" s="4"/>
      <c r="Y392" s="4"/>
      <c r="Z392" s="4"/>
    </row>
    <row r="393" spans="1:26" ht="15.75" customHeight="1">
      <c r="A393" s="4"/>
      <c r="B393" s="4"/>
      <c r="C393" s="4"/>
      <c r="D393" s="4"/>
      <c r="E393" s="1388"/>
      <c r="F393" s="1388"/>
      <c r="G393" s="4"/>
      <c r="H393" s="1"/>
      <c r="I393" s="4"/>
      <c r="J393" s="4"/>
      <c r="K393" s="4"/>
      <c r="L393" s="4"/>
      <c r="M393" s="4"/>
      <c r="N393" s="4"/>
      <c r="O393" s="4"/>
      <c r="P393" s="4"/>
      <c r="Q393" s="4"/>
      <c r="R393" s="4"/>
      <c r="S393" s="4"/>
      <c r="T393" s="4"/>
      <c r="U393" s="4"/>
      <c r="V393" s="4"/>
      <c r="W393" s="4"/>
      <c r="X393" s="4"/>
      <c r="Y393" s="4"/>
      <c r="Z393" s="4"/>
    </row>
    <row r="394" spans="1:26" ht="15.75" customHeight="1">
      <c r="A394" s="4"/>
      <c r="B394" s="4"/>
      <c r="C394" s="4"/>
      <c r="D394" s="4"/>
      <c r="E394" s="1388"/>
      <c r="F394" s="1388"/>
      <c r="G394" s="4"/>
      <c r="H394" s="1"/>
      <c r="I394" s="4"/>
      <c r="J394" s="4"/>
      <c r="K394" s="4"/>
      <c r="L394" s="4"/>
      <c r="M394" s="4"/>
      <c r="N394" s="4"/>
      <c r="O394" s="4"/>
      <c r="P394" s="4"/>
      <c r="Q394" s="4"/>
      <c r="R394" s="4"/>
      <c r="S394" s="4"/>
      <c r="T394" s="4"/>
      <c r="U394" s="4"/>
      <c r="V394" s="4"/>
      <c r="W394" s="4"/>
      <c r="X394" s="4"/>
      <c r="Y394" s="4"/>
      <c r="Z394" s="4"/>
    </row>
    <row r="395" spans="1:26" ht="15.75" customHeight="1">
      <c r="A395" s="4"/>
      <c r="B395" s="4"/>
      <c r="C395" s="4"/>
      <c r="D395" s="4"/>
      <c r="E395" s="1388"/>
      <c r="F395" s="1388"/>
      <c r="G395" s="4"/>
      <c r="H395" s="1"/>
      <c r="I395" s="4"/>
      <c r="J395" s="4"/>
      <c r="K395" s="4"/>
      <c r="L395" s="4"/>
      <c r="M395" s="4"/>
      <c r="N395" s="4"/>
      <c r="O395" s="4"/>
      <c r="P395" s="4"/>
      <c r="Q395" s="4"/>
      <c r="R395" s="4"/>
      <c r="S395" s="4"/>
      <c r="T395" s="4"/>
      <c r="U395" s="4"/>
      <c r="V395" s="4"/>
      <c r="W395" s="4"/>
      <c r="X395" s="4"/>
      <c r="Y395" s="4"/>
      <c r="Z395" s="4"/>
    </row>
    <row r="396" spans="1:26" ht="15.75" customHeight="1">
      <c r="A396" s="4"/>
      <c r="B396" s="4"/>
      <c r="C396" s="4"/>
      <c r="D396" s="4"/>
      <c r="E396" s="1388"/>
      <c r="F396" s="1388"/>
      <c r="G396" s="4"/>
      <c r="H396" s="1"/>
      <c r="I396" s="4"/>
      <c r="J396" s="4"/>
      <c r="K396" s="4"/>
      <c r="L396" s="4"/>
      <c r="M396" s="4"/>
      <c r="N396" s="4"/>
      <c r="O396" s="4"/>
      <c r="P396" s="4"/>
      <c r="Q396" s="4"/>
      <c r="R396" s="4"/>
      <c r="S396" s="4"/>
      <c r="T396" s="4"/>
      <c r="U396" s="4"/>
      <c r="V396" s="4"/>
      <c r="W396" s="4"/>
      <c r="X396" s="4"/>
      <c r="Y396" s="4"/>
      <c r="Z396" s="4"/>
    </row>
    <row r="397" spans="1:26" ht="15.75" customHeight="1">
      <c r="A397" s="4"/>
      <c r="B397" s="4"/>
      <c r="C397" s="4"/>
      <c r="D397" s="4"/>
      <c r="E397" s="1388"/>
      <c r="F397" s="1388"/>
      <c r="G397" s="4"/>
      <c r="H397" s="1"/>
      <c r="I397" s="4"/>
      <c r="J397" s="4"/>
      <c r="K397" s="4"/>
      <c r="L397" s="4"/>
      <c r="M397" s="4"/>
      <c r="N397" s="4"/>
      <c r="O397" s="4"/>
      <c r="P397" s="4"/>
      <c r="Q397" s="4"/>
      <c r="R397" s="4"/>
      <c r="S397" s="4"/>
      <c r="T397" s="4"/>
      <c r="U397" s="4"/>
      <c r="V397" s="4"/>
      <c r="W397" s="4"/>
      <c r="X397" s="4"/>
      <c r="Y397" s="4"/>
      <c r="Z397" s="4"/>
    </row>
    <row r="398" spans="1:26" ht="15.75" customHeight="1">
      <c r="A398" s="4"/>
      <c r="B398" s="4"/>
      <c r="C398" s="4"/>
      <c r="D398" s="4"/>
      <c r="E398" s="1388"/>
      <c r="F398" s="1388"/>
      <c r="G398" s="4"/>
      <c r="H398" s="1"/>
      <c r="I398" s="4"/>
      <c r="J398" s="4"/>
      <c r="K398" s="4"/>
      <c r="L398" s="4"/>
      <c r="M398" s="4"/>
      <c r="N398" s="4"/>
      <c r="O398" s="4"/>
      <c r="P398" s="4"/>
      <c r="Q398" s="4"/>
      <c r="R398" s="4"/>
      <c r="S398" s="4"/>
      <c r="T398" s="4"/>
      <c r="U398" s="4"/>
      <c r="V398" s="4"/>
      <c r="W398" s="4"/>
      <c r="X398" s="4"/>
      <c r="Y398" s="4"/>
      <c r="Z398" s="4"/>
    </row>
    <row r="399" spans="1:26" ht="15.75" customHeight="1">
      <c r="A399" s="4"/>
      <c r="B399" s="4"/>
      <c r="C399" s="4"/>
      <c r="D399" s="4"/>
      <c r="E399" s="1388"/>
      <c r="F399" s="1388"/>
      <c r="G399" s="4"/>
      <c r="H399" s="1"/>
      <c r="I399" s="4"/>
      <c r="J399" s="4"/>
      <c r="K399" s="4"/>
      <c r="L399" s="4"/>
      <c r="M399" s="4"/>
      <c r="N399" s="4"/>
      <c r="O399" s="4"/>
      <c r="P399" s="4"/>
      <c r="Q399" s="4"/>
      <c r="R399" s="4"/>
      <c r="S399" s="4"/>
      <c r="T399" s="4"/>
      <c r="U399" s="4"/>
      <c r="V399" s="4"/>
      <c r="W399" s="4"/>
      <c r="X399" s="4"/>
      <c r="Y399" s="4"/>
      <c r="Z399" s="4"/>
    </row>
    <row r="400" spans="1:26" ht="15.75" customHeight="1">
      <c r="A400" s="4"/>
      <c r="B400" s="4"/>
      <c r="C400" s="4"/>
      <c r="D400" s="4"/>
      <c r="E400" s="1388"/>
      <c r="F400" s="1388"/>
      <c r="G400" s="4"/>
      <c r="H400" s="1"/>
      <c r="I400" s="4"/>
      <c r="J400" s="4"/>
      <c r="K400" s="4"/>
      <c r="L400" s="4"/>
      <c r="M400" s="4"/>
      <c r="N400" s="4"/>
      <c r="O400" s="4"/>
      <c r="P400" s="4"/>
      <c r="Q400" s="4"/>
      <c r="R400" s="4"/>
      <c r="S400" s="4"/>
      <c r="T400" s="4"/>
      <c r="U400" s="4"/>
      <c r="V400" s="4"/>
      <c r="W400" s="4"/>
      <c r="X400" s="4"/>
      <c r="Y400" s="4"/>
      <c r="Z400" s="4"/>
    </row>
    <row r="401" spans="1:26" ht="15.75" customHeight="1">
      <c r="A401" s="4"/>
      <c r="B401" s="4"/>
      <c r="C401" s="4"/>
      <c r="D401" s="4"/>
      <c r="E401" s="1388"/>
      <c r="F401" s="1388"/>
      <c r="G401" s="4"/>
      <c r="H401" s="1"/>
      <c r="I401" s="4"/>
      <c r="J401" s="4"/>
      <c r="K401" s="4"/>
      <c r="L401" s="4"/>
      <c r="M401" s="4"/>
      <c r="N401" s="4"/>
      <c r="O401" s="4"/>
      <c r="P401" s="4"/>
      <c r="Q401" s="4"/>
      <c r="R401" s="4"/>
      <c r="S401" s="4"/>
      <c r="T401" s="4"/>
      <c r="U401" s="4"/>
      <c r="V401" s="4"/>
      <c r="W401" s="4"/>
      <c r="X401" s="4"/>
      <c r="Y401" s="4"/>
      <c r="Z401" s="4"/>
    </row>
    <row r="402" spans="1:26" ht="15.75" customHeight="1">
      <c r="A402" s="4"/>
      <c r="B402" s="4"/>
      <c r="C402" s="4"/>
      <c r="D402" s="4"/>
      <c r="E402" s="1388"/>
      <c r="F402" s="1388"/>
      <c r="G402" s="4"/>
      <c r="H402" s="1"/>
      <c r="I402" s="4"/>
      <c r="J402" s="4"/>
      <c r="K402" s="4"/>
      <c r="L402" s="4"/>
      <c r="M402" s="4"/>
      <c r="N402" s="4"/>
      <c r="O402" s="4"/>
      <c r="P402" s="4"/>
      <c r="Q402" s="4"/>
      <c r="R402" s="4"/>
      <c r="S402" s="4"/>
      <c r="T402" s="4"/>
      <c r="U402" s="4"/>
      <c r="V402" s="4"/>
      <c r="W402" s="4"/>
      <c r="X402" s="4"/>
      <c r="Y402" s="4"/>
      <c r="Z402" s="4"/>
    </row>
    <row r="403" spans="1:26" ht="15.75" customHeight="1">
      <c r="A403" s="4"/>
      <c r="B403" s="4"/>
      <c r="C403" s="4"/>
      <c r="D403" s="4"/>
      <c r="E403" s="1388"/>
      <c r="F403" s="1388"/>
      <c r="G403" s="4"/>
      <c r="H403" s="1"/>
      <c r="I403" s="4"/>
      <c r="J403" s="4"/>
      <c r="K403" s="4"/>
      <c r="L403" s="4"/>
      <c r="M403" s="4"/>
      <c r="N403" s="4"/>
      <c r="O403" s="4"/>
      <c r="P403" s="4"/>
      <c r="Q403" s="4"/>
      <c r="R403" s="4"/>
      <c r="S403" s="4"/>
      <c r="T403" s="4"/>
      <c r="U403" s="4"/>
      <c r="V403" s="4"/>
      <c r="W403" s="4"/>
      <c r="X403" s="4"/>
      <c r="Y403" s="4"/>
      <c r="Z403" s="4"/>
    </row>
    <row r="404" spans="1:26" ht="15.75" customHeight="1">
      <c r="A404" s="4"/>
      <c r="B404" s="4"/>
      <c r="C404" s="4"/>
      <c r="D404" s="4"/>
      <c r="E404" s="1388"/>
      <c r="F404" s="1388"/>
      <c r="G404" s="4"/>
      <c r="H404" s="1"/>
      <c r="I404" s="4"/>
      <c r="J404" s="4"/>
      <c r="K404" s="4"/>
      <c r="L404" s="4"/>
      <c r="M404" s="4"/>
      <c r="N404" s="4"/>
      <c r="O404" s="4"/>
      <c r="P404" s="4"/>
      <c r="Q404" s="4"/>
      <c r="R404" s="4"/>
      <c r="S404" s="4"/>
      <c r="T404" s="4"/>
      <c r="U404" s="4"/>
      <c r="V404" s="4"/>
      <c r="W404" s="4"/>
      <c r="X404" s="4"/>
      <c r="Y404" s="4"/>
      <c r="Z404" s="4"/>
    </row>
    <row r="405" spans="1:26" ht="15.75" customHeight="1">
      <c r="A405" s="4"/>
      <c r="B405" s="4"/>
      <c r="C405" s="4"/>
      <c r="D405" s="4"/>
      <c r="E405" s="1388"/>
      <c r="F405" s="1388"/>
      <c r="G405" s="4"/>
      <c r="H405" s="1"/>
      <c r="I405" s="4"/>
      <c r="J405" s="4"/>
      <c r="K405" s="4"/>
      <c r="L405" s="4"/>
      <c r="M405" s="4"/>
      <c r="N405" s="4"/>
      <c r="O405" s="4"/>
      <c r="P405" s="4"/>
      <c r="Q405" s="4"/>
      <c r="R405" s="4"/>
      <c r="S405" s="4"/>
      <c r="T405" s="4"/>
      <c r="U405" s="4"/>
      <c r="V405" s="4"/>
      <c r="W405" s="4"/>
      <c r="X405" s="4"/>
      <c r="Y405" s="4"/>
      <c r="Z405" s="4"/>
    </row>
    <row r="406" spans="1:26" ht="15.75" customHeight="1">
      <c r="A406" s="4"/>
      <c r="B406" s="4"/>
      <c r="C406" s="4"/>
      <c r="D406" s="4"/>
      <c r="E406" s="1388"/>
      <c r="F406" s="1388"/>
      <c r="G406" s="4"/>
      <c r="H406" s="1"/>
      <c r="I406" s="4"/>
      <c r="J406" s="4"/>
      <c r="K406" s="4"/>
      <c r="L406" s="4"/>
      <c r="M406" s="4"/>
      <c r="N406" s="4"/>
      <c r="O406" s="4"/>
      <c r="P406" s="4"/>
      <c r="Q406" s="4"/>
      <c r="R406" s="4"/>
      <c r="S406" s="4"/>
      <c r="T406" s="4"/>
      <c r="U406" s="4"/>
      <c r="V406" s="4"/>
      <c r="W406" s="4"/>
      <c r="X406" s="4"/>
      <c r="Y406" s="4"/>
      <c r="Z406" s="4"/>
    </row>
    <row r="407" spans="1:26" ht="15.75" customHeight="1">
      <c r="A407" s="4"/>
      <c r="B407" s="4"/>
      <c r="C407" s="4"/>
      <c r="D407" s="4"/>
      <c r="E407" s="1388"/>
      <c r="F407" s="1388"/>
      <c r="G407" s="4"/>
      <c r="H407" s="1"/>
      <c r="I407" s="4"/>
      <c r="J407" s="4"/>
      <c r="K407" s="4"/>
      <c r="L407" s="4"/>
      <c r="M407" s="4"/>
      <c r="N407" s="4"/>
      <c r="O407" s="4"/>
      <c r="P407" s="4"/>
      <c r="Q407" s="4"/>
      <c r="R407" s="4"/>
      <c r="S407" s="4"/>
      <c r="T407" s="4"/>
      <c r="U407" s="4"/>
      <c r="V407" s="4"/>
      <c r="W407" s="4"/>
      <c r="X407" s="4"/>
      <c r="Y407" s="4"/>
      <c r="Z407" s="4"/>
    </row>
    <row r="408" spans="1:26" ht="15.75" customHeight="1">
      <c r="A408" s="4"/>
      <c r="B408" s="4"/>
      <c r="C408" s="4"/>
      <c r="D408" s="4"/>
      <c r="E408" s="1388"/>
      <c r="F408" s="1388"/>
      <c r="G408" s="4"/>
      <c r="H408" s="1"/>
      <c r="I408" s="4"/>
      <c r="J408" s="4"/>
      <c r="K408" s="4"/>
      <c r="L408" s="4"/>
      <c r="M408" s="4"/>
      <c r="N408" s="4"/>
      <c r="O408" s="4"/>
      <c r="P408" s="4"/>
      <c r="Q408" s="4"/>
      <c r="R408" s="4"/>
      <c r="S408" s="4"/>
      <c r="T408" s="4"/>
      <c r="U408" s="4"/>
      <c r="V408" s="4"/>
      <c r="W408" s="4"/>
      <c r="X408" s="4"/>
      <c r="Y408" s="4"/>
      <c r="Z408" s="4"/>
    </row>
    <row r="409" spans="1:26" ht="15.75" customHeight="1">
      <c r="A409" s="4"/>
      <c r="B409" s="4"/>
      <c r="C409" s="4"/>
      <c r="D409" s="4"/>
      <c r="E409" s="1388"/>
      <c r="F409" s="1388"/>
      <c r="G409" s="4"/>
      <c r="H409" s="1"/>
      <c r="I409" s="4"/>
      <c r="J409" s="4"/>
      <c r="K409" s="4"/>
      <c r="L409" s="4"/>
      <c r="M409" s="4"/>
      <c r="N409" s="4"/>
      <c r="O409" s="4"/>
      <c r="P409" s="4"/>
      <c r="Q409" s="4"/>
      <c r="R409" s="4"/>
      <c r="S409" s="4"/>
      <c r="T409" s="4"/>
      <c r="U409" s="4"/>
      <c r="V409" s="4"/>
      <c r="W409" s="4"/>
      <c r="X409" s="4"/>
      <c r="Y409" s="4"/>
      <c r="Z409" s="4"/>
    </row>
    <row r="410" spans="1:26" ht="15.75" customHeight="1">
      <c r="A410" s="4"/>
      <c r="B410" s="4"/>
      <c r="C410" s="4"/>
      <c r="D410" s="4"/>
      <c r="E410" s="1388"/>
      <c r="F410" s="1388"/>
      <c r="G410" s="4"/>
      <c r="H410" s="1"/>
      <c r="I410" s="4"/>
      <c r="J410" s="4"/>
      <c r="K410" s="4"/>
      <c r="L410" s="4"/>
      <c r="M410" s="4"/>
      <c r="N410" s="4"/>
      <c r="O410" s="4"/>
      <c r="P410" s="4"/>
      <c r="Q410" s="4"/>
      <c r="R410" s="4"/>
      <c r="S410" s="4"/>
      <c r="T410" s="4"/>
      <c r="U410" s="4"/>
      <c r="V410" s="4"/>
      <c r="W410" s="4"/>
      <c r="X410" s="4"/>
      <c r="Y410" s="4"/>
      <c r="Z410" s="4"/>
    </row>
    <row r="411" spans="1:26" ht="15.75" customHeight="1">
      <c r="A411" s="4"/>
      <c r="B411" s="4"/>
      <c r="C411" s="4"/>
      <c r="D411" s="4"/>
      <c r="E411" s="1388"/>
      <c r="F411" s="1388"/>
      <c r="G411" s="4"/>
      <c r="H411" s="1"/>
      <c r="I411" s="4"/>
      <c r="J411" s="4"/>
      <c r="K411" s="4"/>
      <c r="L411" s="4"/>
      <c r="M411" s="4"/>
      <c r="N411" s="4"/>
      <c r="O411" s="4"/>
      <c r="P411" s="4"/>
      <c r="Q411" s="4"/>
      <c r="R411" s="4"/>
      <c r="S411" s="4"/>
      <c r="T411" s="4"/>
      <c r="U411" s="4"/>
      <c r="V411" s="4"/>
      <c r="W411" s="4"/>
      <c r="X411" s="4"/>
      <c r="Y411" s="4"/>
      <c r="Z411" s="4"/>
    </row>
    <row r="412" spans="1:26" ht="15.75" customHeight="1">
      <c r="A412" s="4"/>
      <c r="B412" s="4"/>
      <c r="C412" s="4"/>
      <c r="D412" s="4"/>
      <c r="E412" s="1388"/>
      <c r="F412" s="1388"/>
      <c r="G412" s="4"/>
      <c r="H412" s="1"/>
      <c r="I412" s="4"/>
      <c r="J412" s="4"/>
      <c r="K412" s="4"/>
      <c r="L412" s="4"/>
      <c r="M412" s="4"/>
      <c r="N412" s="4"/>
      <c r="O412" s="4"/>
      <c r="P412" s="4"/>
      <c r="Q412" s="4"/>
      <c r="R412" s="4"/>
      <c r="S412" s="4"/>
      <c r="T412" s="4"/>
      <c r="U412" s="4"/>
      <c r="V412" s="4"/>
      <c r="W412" s="4"/>
      <c r="X412" s="4"/>
      <c r="Y412" s="4"/>
      <c r="Z412" s="4"/>
    </row>
    <row r="413" spans="1:26" ht="15.75" customHeight="1">
      <c r="A413" s="4"/>
      <c r="B413" s="4"/>
      <c r="C413" s="4"/>
      <c r="D413" s="4"/>
      <c r="E413" s="1388"/>
      <c r="F413" s="1388"/>
      <c r="G413" s="4"/>
      <c r="H413" s="1"/>
      <c r="I413" s="4"/>
      <c r="J413" s="4"/>
      <c r="K413" s="4"/>
      <c r="L413" s="4"/>
      <c r="M413" s="4"/>
      <c r="N413" s="4"/>
      <c r="O413" s="4"/>
      <c r="P413" s="4"/>
      <c r="Q413" s="4"/>
      <c r="R413" s="4"/>
      <c r="S413" s="4"/>
      <c r="T413" s="4"/>
      <c r="U413" s="4"/>
      <c r="V413" s="4"/>
      <c r="W413" s="4"/>
      <c r="X413" s="4"/>
      <c r="Y413" s="4"/>
      <c r="Z413" s="4"/>
    </row>
    <row r="414" spans="1:26" ht="15.75" customHeight="1">
      <c r="A414" s="4"/>
      <c r="B414" s="4"/>
      <c r="C414" s="4"/>
      <c r="D414" s="4"/>
      <c r="E414" s="1388"/>
      <c r="F414" s="1388"/>
      <c r="G414" s="4"/>
      <c r="H414" s="1"/>
      <c r="I414" s="4"/>
      <c r="J414" s="4"/>
      <c r="K414" s="4"/>
      <c r="L414" s="4"/>
      <c r="M414" s="4"/>
      <c r="N414" s="4"/>
      <c r="O414" s="4"/>
      <c r="P414" s="4"/>
      <c r="Q414" s="4"/>
      <c r="R414" s="4"/>
      <c r="S414" s="4"/>
      <c r="T414" s="4"/>
      <c r="U414" s="4"/>
      <c r="V414" s="4"/>
      <c r="W414" s="4"/>
      <c r="X414" s="4"/>
      <c r="Y414" s="4"/>
      <c r="Z414" s="4"/>
    </row>
    <row r="415" spans="1:26" ht="15.75" customHeight="1">
      <c r="A415" s="4"/>
      <c r="B415" s="4"/>
      <c r="C415" s="4"/>
      <c r="D415" s="4"/>
      <c r="E415" s="1388"/>
      <c r="F415" s="1388"/>
      <c r="G415" s="4"/>
      <c r="H415" s="1"/>
      <c r="I415" s="4"/>
      <c r="J415" s="4"/>
      <c r="K415" s="4"/>
      <c r="L415" s="4"/>
      <c r="M415" s="4"/>
      <c r="N415" s="4"/>
      <c r="O415" s="4"/>
      <c r="P415" s="4"/>
      <c r="Q415" s="4"/>
      <c r="R415" s="4"/>
      <c r="S415" s="4"/>
      <c r="T415" s="4"/>
      <c r="U415" s="4"/>
      <c r="V415" s="4"/>
      <c r="W415" s="4"/>
      <c r="X415" s="4"/>
      <c r="Y415" s="4"/>
      <c r="Z415" s="4"/>
    </row>
    <row r="416" spans="1:26" ht="15.75" customHeight="1">
      <c r="A416" s="4"/>
      <c r="B416" s="4"/>
      <c r="C416" s="4"/>
      <c r="D416" s="4"/>
      <c r="E416" s="1388"/>
      <c r="F416" s="1388"/>
      <c r="G416" s="4"/>
      <c r="H416" s="1"/>
      <c r="I416" s="4"/>
      <c r="J416" s="4"/>
      <c r="K416" s="4"/>
      <c r="L416" s="4"/>
      <c r="M416" s="4"/>
      <c r="N416" s="4"/>
      <c r="O416" s="4"/>
      <c r="P416" s="4"/>
      <c r="Q416" s="4"/>
      <c r="R416" s="4"/>
      <c r="S416" s="4"/>
      <c r="T416" s="4"/>
      <c r="U416" s="4"/>
      <c r="V416" s="4"/>
      <c r="W416" s="4"/>
      <c r="X416" s="4"/>
      <c r="Y416" s="4"/>
      <c r="Z416" s="4"/>
    </row>
    <row r="417" spans="1:26" ht="15.75" customHeight="1">
      <c r="A417" s="4"/>
      <c r="B417" s="4"/>
      <c r="C417" s="4"/>
      <c r="D417" s="4"/>
      <c r="E417" s="1388"/>
      <c r="F417" s="1388"/>
      <c r="G417" s="4"/>
      <c r="H417" s="1"/>
      <c r="I417" s="4"/>
      <c r="J417" s="4"/>
      <c r="K417" s="4"/>
      <c r="L417" s="4"/>
      <c r="M417" s="4"/>
      <c r="N417" s="4"/>
      <c r="O417" s="4"/>
      <c r="P417" s="4"/>
      <c r="Q417" s="4"/>
      <c r="R417" s="4"/>
      <c r="S417" s="4"/>
      <c r="T417" s="4"/>
      <c r="U417" s="4"/>
      <c r="V417" s="4"/>
      <c r="W417" s="4"/>
      <c r="X417" s="4"/>
      <c r="Y417" s="4"/>
      <c r="Z417" s="4"/>
    </row>
    <row r="418" spans="1:26" ht="15.75" customHeight="1">
      <c r="A418" s="4"/>
      <c r="B418" s="4"/>
      <c r="C418" s="4"/>
      <c r="D418" s="4"/>
      <c r="E418" s="1388"/>
      <c r="F418" s="1388"/>
      <c r="G418" s="4"/>
      <c r="H418" s="1"/>
      <c r="I418" s="4"/>
      <c r="J418" s="4"/>
      <c r="K418" s="4"/>
      <c r="L418" s="4"/>
      <c r="M418" s="4"/>
      <c r="N418" s="4"/>
      <c r="O418" s="4"/>
      <c r="P418" s="4"/>
      <c r="Q418" s="4"/>
      <c r="R418" s="4"/>
      <c r="S418" s="4"/>
      <c r="T418" s="4"/>
      <c r="U418" s="4"/>
      <c r="V418" s="4"/>
      <c r="W418" s="4"/>
      <c r="X418" s="4"/>
      <c r="Y418" s="4"/>
      <c r="Z418" s="4"/>
    </row>
    <row r="419" spans="1:26" ht="15.75" customHeight="1">
      <c r="A419" s="4"/>
      <c r="B419" s="4"/>
      <c r="C419" s="4"/>
      <c r="D419" s="4"/>
      <c r="E419" s="1388"/>
      <c r="F419" s="1388"/>
      <c r="G419" s="4"/>
      <c r="H419" s="1"/>
      <c r="I419" s="4"/>
      <c r="J419" s="4"/>
      <c r="K419" s="4"/>
      <c r="L419" s="4"/>
      <c r="M419" s="4"/>
      <c r="N419" s="4"/>
      <c r="O419" s="4"/>
      <c r="P419" s="4"/>
      <c r="Q419" s="4"/>
      <c r="R419" s="4"/>
      <c r="S419" s="4"/>
      <c r="T419" s="4"/>
      <c r="U419" s="4"/>
      <c r="V419" s="4"/>
      <c r="W419" s="4"/>
      <c r="X419" s="4"/>
      <c r="Y419" s="4"/>
      <c r="Z419" s="4"/>
    </row>
    <row r="420" spans="1:26" ht="15.75" customHeight="1">
      <c r="A420" s="4"/>
      <c r="B420" s="4"/>
      <c r="C420" s="4"/>
      <c r="D420" s="4"/>
      <c r="E420" s="1388"/>
      <c r="F420" s="1388"/>
      <c r="G420" s="4"/>
      <c r="H420" s="1"/>
      <c r="I420" s="4"/>
      <c r="J420" s="4"/>
      <c r="K420" s="4"/>
      <c r="L420" s="4"/>
      <c r="M420" s="4"/>
      <c r="N420" s="4"/>
      <c r="O420" s="4"/>
      <c r="P420" s="4"/>
      <c r="Q420" s="4"/>
      <c r="R420" s="4"/>
      <c r="S420" s="4"/>
      <c r="T420" s="4"/>
      <c r="U420" s="4"/>
      <c r="V420" s="4"/>
      <c r="W420" s="4"/>
      <c r="X420" s="4"/>
      <c r="Y420" s="4"/>
      <c r="Z420" s="4"/>
    </row>
    <row r="421" spans="1:26" ht="15.75" customHeight="1">
      <c r="A421" s="4"/>
      <c r="B421" s="4"/>
      <c r="C421" s="4"/>
      <c r="D421" s="4"/>
      <c r="E421" s="1388"/>
      <c r="F421" s="1388"/>
      <c r="G421" s="4"/>
      <c r="H421" s="1"/>
      <c r="I421" s="4"/>
      <c r="J421" s="4"/>
      <c r="K421" s="4"/>
      <c r="L421" s="4"/>
      <c r="M421" s="4"/>
      <c r="N421" s="4"/>
      <c r="O421" s="4"/>
      <c r="P421" s="4"/>
      <c r="Q421" s="4"/>
      <c r="R421" s="4"/>
      <c r="S421" s="4"/>
      <c r="T421" s="4"/>
      <c r="U421" s="4"/>
      <c r="V421" s="4"/>
      <c r="W421" s="4"/>
      <c r="X421" s="4"/>
      <c r="Y421" s="4"/>
      <c r="Z421" s="4"/>
    </row>
    <row r="422" spans="1:26" ht="15.75" customHeight="1">
      <c r="A422" s="4"/>
      <c r="B422" s="4"/>
      <c r="C422" s="4"/>
      <c r="D422" s="4"/>
      <c r="E422" s="1388"/>
      <c r="F422" s="1388"/>
      <c r="G422" s="4"/>
      <c r="H422" s="1"/>
      <c r="I422" s="4"/>
      <c r="J422" s="4"/>
      <c r="K422" s="4"/>
      <c r="L422" s="4"/>
      <c r="M422" s="4"/>
      <c r="N422" s="4"/>
      <c r="O422" s="4"/>
      <c r="P422" s="4"/>
      <c r="Q422" s="4"/>
      <c r="R422" s="4"/>
      <c r="S422" s="4"/>
      <c r="T422" s="4"/>
      <c r="U422" s="4"/>
      <c r="V422" s="4"/>
      <c r="W422" s="4"/>
      <c r="X422" s="4"/>
      <c r="Y422" s="4"/>
      <c r="Z422" s="4"/>
    </row>
    <row r="423" spans="1:26" ht="15.75" customHeight="1">
      <c r="A423" s="4"/>
      <c r="B423" s="4"/>
      <c r="C423" s="4"/>
      <c r="D423" s="4"/>
      <c r="E423" s="1388"/>
      <c r="F423" s="1388"/>
      <c r="G423" s="4"/>
      <c r="H423" s="1"/>
      <c r="I423" s="4"/>
      <c r="J423" s="4"/>
      <c r="K423" s="4"/>
      <c r="L423" s="4"/>
      <c r="M423" s="4"/>
      <c r="N423" s="4"/>
      <c r="O423" s="4"/>
      <c r="P423" s="4"/>
      <c r="Q423" s="4"/>
      <c r="R423" s="4"/>
      <c r="S423" s="4"/>
      <c r="T423" s="4"/>
      <c r="U423" s="4"/>
      <c r="V423" s="4"/>
      <c r="W423" s="4"/>
      <c r="X423" s="4"/>
      <c r="Y423" s="4"/>
      <c r="Z423" s="4"/>
    </row>
    <row r="424" spans="1:26" ht="15.75" customHeight="1">
      <c r="A424" s="4"/>
      <c r="B424" s="4"/>
      <c r="C424" s="4"/>
      <c r="D424" s="4"/>
      <c r="E424" s="1388"/>
      <c r="F424" s="1388"/>
      <c r="G424" s="4"/>
      <c r="H424" s="1"/>
      <c r="I424" s="4"/>
      <c r="J424" s="4"/>
      <c r="K424" s="4"/>
      <c r="L424" s="4"/>
      <c r="M424" s="4"/>
      <c r="N424" s="4"/>
      <c r="O424" s="4"/>
      <c r="P424" s="4"/>
      <c r="Q424" s="4"/>
      <c r="R424" s="4"/>
      <c r="S424" s="4"/>
      <c r="T424" s="4"/>
      <c r="U424" s="4"/>
      <c r="V424" s="4"/>
      <c r="W424" s="4"/>
      <c r="X424" s="4"/>
      <c r="Y424" s="4"/>
      <c r="Z424" s="4"/>
    </row>
    <row r="425" spans="1:26" ht="15.75" customHeight="1">
      <c r="A425" s="4"/>
      <c r="B425" s="4"/>
      <c r="C425" s="4"/>
      <c r="D425" s="4"/>
      <c r="E425" s="1388"/>
      <c r="F425" s="1388"/>
      <c r="G425" s="4"/>
      <c r="H425" s="1"/>
      <c r="I425" s="4"/>
      <c r="J425" s="4"/>
      <c r="K425" s="4"/>
      <c r="L425" s="4"/>
      <c r="M425" s="4"/>
      <c r="N425" s="4"/>
      <c r="O425" s="4"/>
      <c r="P425" s="4"/>
      <c r="Q425" s="4"/>
      <c r="R425" s="4"/>
      <c r="S425" s="4"/>
      <c r="T425" s="4"/>
      <c r="U425" s="4"/>
      <c r="V425" s="4"/>
      <c r="W425" s="4"/>
      <c r="X425" s="4"/>
      <c r="Y425" s="4"/>
      <c r="Z425" s="4"/>
    </row>
    <row r="426" spans="1:26" ht="15.75" customHeight="1">
      <c r="A426" s="4"/>
      <c r="B426" s="4"/>
      <c r="C426" s="4"/>
      <c r="D426" s="4"/>
      <c r="E426" s="1388"/>
      <c r="F426" s="1388"/>
      <c r="G426" s="4"/>
      <c r="H426" s="1"/>
      <c r="I426" s="4"/>
      <c r="J426" s="4"/>
      <c r="K426" s="4"/>
      <c r="L426" s="4"/>
      <c r="M426" s="4"/>
      <c r="N426" s="4"/>
      <c r="O426" s="4"/>
      <c r="P426" s="4"/>
      <c r="Q426" s="4"/>
      <c r="R426" s="4"/>
      <c r="S426" s="4"/>
      <c r="T426" s="4"/>
      <c r="U426" s="4"/>
      <c r="V426" s="4"/>
      <c r="W426" s="4"/>
      <c r="X426" s="4"/>
      <c r="Y426" s="4"/>
      <c r="Z426" s="4"/>
    </row>
    <row r="427" spans="1:26" ht="15.75" customHeight="1">
      <c r="A427" s="4"/>
      <c r="B427" s="4"/>
      <c r="C427" s="4"/>
      <c r="D427" s="4"/>
      <c r="E427" s="1388"/>
      <c r="F427" s="1388"/>
      <c r="G427" s="4"/>
      <c r="H427" s="1"/>
      <c r="I427" s="4"/>
      <c r="J427" s="4"/>
      <c r="K427" s="4"/>
      <c r="L427" s="4"/>
      <c r="M427" s="4"/>
      <c r="N427" s="4"/>
      <c r="O427" s="4"/>
      <c r="P427" s="4"/>
      <c r="Q427" s="4"/>
      <c r="R427" s="4"/>
      <c r="S427" s="4"/>
      <c r="T427" s="4"/>
      <c r="U427" s="4"/>
      <c r="V427" s="4"/>
      <c r="W427" s="4"/>
      <c r="X427" s="4"/>
      <c r="Y427" s="4"/>
      <c r="Z427" s="4"/>
    </row>
    <row r="428" spans="1:26" ht="15.75" customHeight="1">
      <c r="A428" s="4"/>
      <c r="B428" s="4"/>
      <c r="C428" s="4"/>
      <c r="D428" s="4"/>
      <c r="E428" s="1388"/>
      <c r="F428" s="1388"/>
      <c r="G428" s="4"/>
      <c r="H428" s="1"/>
      <c r="I428" s="4"/>
      <c r="J428" s="4"/>
      <c r="K428" s="4"/>
      <c r="L428" s="4"/>
      <c r="M428" s="4"/>
      <c r="N428" s="4"/>
      <c r="O428" s="4"/>
      <c r="P428" s="4"/>
      <c r="Q428" s="4"/>
      <c r="R428" s="4"/>
      <c r="S428" s="4"/>
      <c r="T428" s="4"/>
      <c r="U428" s="4"/>
      <c r="V428" s="4"/>
      <c r="W428" s="4"/>
      <c r="X428" s="4"/>
      <c r="Y428" s="4"/>
      <c r="Z428" s="4"/>
    </row>
    <row r="429" spans="1:26" ht="15.75" customHeight="1">
      <c r="A429" s="4"/>
      <c r="B429" s="4"/>
      <c r="C429" s="4"/>
      <c r="D429" s="4"/>
      <c r="E429" s="1388"/>
      <c r="F429" s="1388"/>
      <c r="G429" s="4"/>
      <c r="H429" s="1"/>
      <c r="I429" s="4"/>
      <c r="J429" s="4"/>
      <c r="K429" s="4"/>
      <c r="L429" s="4"/>
      <c r="M429" s="4"/>
      <c r="N429" s="4"/>
      <c r="O429" s="4"/>
      <c r="P429" s="4"/>
      <c r="Q429" s="4"/>
      <c r="R429" s="4"/>
      <c r="S429" s="4"/>
      <c r="T429" s="4"/>
      <c r="U429" s="4"/>
      <c r="V429" s="4"/>
      <c r="W429" s="4"/>
      <c r="X429" s="4"/>
      <c r="Y429" s="4"/>
      <c r="Z429" s="4"/>
    </row>
    <row r="430" spans="1:26" ht="15.75" customHeight="1">
      <c r="A430" s="4"/>
      <c r="B430" s="4"/>
      <c r="C430" s="4"/>
      <c r="D430" s="4"/>
      <c r="E430" s="1388"/>
      <c r="F430" s="1388"/>
      <c r="G430" s="4"/>
      <c r="H430" s="1"/>
      <c r="I430" s="4"/>
      <c r="J430" s="4"/>
      <c r="K430" s="4"/>
      <c r="L430" s="4"/>
      <c r="M430" s="4"/>
      <c r="N430" s="4"/>
      <c r="O430" s="4"/>
      <c r="P430" s="4"/>
      <c r="Q430" s="4"/>
      <c r="R430" s="4"/>
      <c r="S430" s="4"/>
      <c r="T430" s="4"/>
      <c r="U430" s="4"/>
      <c r="V430" s="4"/>
      <c r="W430" s="4"/>
      <c r="X430" s="4"/>
      <c r="Y430" s="4"/>
      <c r="Z430" s="4"/>
    </row>
    <row r="431" spans="1:26" ht="15.75" customHeight="1">
      <c r="A431" s="4"/>
      <c r="B431" s="4"/>
      <c r="C431" s="4"/>
      <c r="D431" s="4"/>
      <c r="E431" s="1388"/>
      <c r="F431" s="1388"/>
      <c r="G431" s="4"/>
      <c r="H431" s="1"/>
      <c r="I431" s="4"/>
      <c r="J431" s="4"/>
      <c r="K431" s="4"/>
      <c r="L431" s="4"/>
      <c r="M431" s="4"/>
      <c r="N431" s="4"/>
      <c r="O431" s="4"/>
      <c r="P431" s="4"/>
      <c r="Q431" s="4"/>
      <c r="R431" s="4"/>
      <c r="S431" s="4"/>
      <c r="T431" s="4"/>
      <c r="U431" s="4"/>
      <c r="V431" s="4"/>
      <c r="W431" s="4"/>
      <c r="X431" s="4"/>
      <c r="Y431" s="4"/>
      <c r="Z431" s="4"/>
    </row>
    <row r="432" spans="1:26" ht="15.75" customHeight="1">
      <c r="A432" s="4"/>
      <c r="B432" s="4"/>
      <c r="C432" s="4"/>
      <c r="D432" s="4"/>
      <c r="E432" s="1388"/>
      <c r="F432" s="1388"/>
      <c r="G432" s="4"/>
      <c r="H432" s="1"/>
      <c r="I432" s="4"/>
      <c r="J432" s="4"/>
      <c r="K432" s="4"/>
      <c r="L432" s="4"/>
      <c r="M432" s="4"/>
      <c r="N432" s="4"/>
      <c r="O432" s="4"/>
      <c r="P432" s="4"/>
      <c r="Q432" s="4"/>
      <c r="R432" s="4"/>
      <c r="S432" s="4"/>
      <c r="T432" s="4"/>
      <c r="U432" s="4"/>
      <c r="V432" s="4"/>
      <c r="W432" s="4"/>
      <c r="X432" s="4"/>
      <c r="Y432" s="4"/>
      <c r="Z432" s="4"/>
    </row>
    <row r="433" spans="1:26" ht="15.75" customHeight="1">
      <c r="A433" s="4"/>
      <c r="B433" s="4"/>
      <c r="C433" s="4"/>
      <c r="D433" s="4"/>
      <c r="E433" s="1388"/>
      <c r="F433" s="1388"/>
      <c r="G433" s="4"/>
      <c r="H433" s="1"/>
      <c r="I433" s="4"/>
      <c r="J433" s="4"/>
      <c r="K433" s="4"/>
      <c r="L433" s="4"/>
      <c r="M433" s="4"/>
      <c r="N433" s="4"/>
      <c r="O433" s="4"/>
      <c r="P433" s="4"/>
      <c r="Q433" s="4"/>
      <c r="R433" s="4"/>
      <c r="S433" s="4"/>
      <c r="T433" s="4"/>
      <c r="U433" s="4"/>
      <c r="V433" s="4"/>
      <c r="W433" s="4"/>
      <c r="X433" s="4"/>
      <c r="Y433" s="4"/>
      <c r="Z433" s="4"/>
    </row>
    <row r="434" spans="1:26" ht="15.75" customHeight="1">
      <c r="A434" s="4"/>
      <c r="B434" s="4"/>
      <c r="C434" s="4"/>
      <c r="D434" s="4"/>
      <c r="E434" s="1388"/>
      <c r="F434" s="1388"/>
      <c r="G434" s="4"/>
      <c r="H434" s="1"/>
      <c r="I434" s="4"/>
      <c r="J434" s="4"/>
      <c r="K434" s="4"/>
      <c r="L434" s="4"/>
      <c r="M434" s="4"/>
      <c r="N434" s="4"/>
      <c r="O434" s="4"/>
      <c r="P434" s="4"/>
      <c r="Q434" s="4"/>
      <c r="R434" s="4"/>
      <c r="S434" s="4"/>
      <c r="T434" s="4"/>
      <c r="U434" s="4"/>
      <c r="V434" s="4"/>
      <c r="W434" s="4"/>
      <c r="X434" s="4"/>
      <c r="Y434" s="4"/>
      <c r="Z434" s="4"/>
    </row>
    <row r="435" spans="1:26" ht="15.75" customHeight="1">
      <c r="A435" s="4"/>
      <c r="B435" s="4"/>
      <c r="C435" s="4"/>
      <c r="D435" s="4"/>
      <c r="E435" s="1388"/>
      <c r="F435" s="1388"/>
      <c r="G435" s="4"/>
      <c r="H435" s="1"/>
      <c r="I435" s="4"/>
      <c r="J435" s="4"/>
      <c r="K435" s="4"/>
      <c r="L435" s="4"/>
      <c r="M435" s="4"/>
      <c r="N435" s="4"/>
      <c r="O435" s="4"/>
      <c r="P435" s="4"/>
      <c r="Q435" s="4"/>
      <c r="R435" s="4"/>
      <c r="S435" s="4"/>
      <c r="T435" s="4"/>
      <c r="U435" s="4"/>
      <c r="V435" s="4"/>
      <c r="W435" s="4"/>
      <c r="X435" s="4"/>
      <c r="Y435" s="4"/>
      <c r="Z435" s="4"/>
    </row>
    <row r="436" spans="1:26" ht="15.75" customHeight="1">
      <c r="A436" s="4"/>
      <c r="B436" s="4"/>
      <c r="C436" s="4"/>
      <c r="D436" s="4"/>
      <c r="E436" s="1388"/>
      <c r="F436" s="1388"/>
      <c r="G436" s="4"/>
      <c r="H436" s="1"/>
      <c r="I436" s="4"/>
      <c r="J436" s="4"/>
      <c r="K436" s="4"/>
      <c r="L436" s="4"/>
      <c r="M436" s="4"/>
      <c r="N436" s="4"/>
      <c r="O436" s="4"/>
      <c r="P436" s="4"/>
      <c r="Q436" s="4"/>
      <c r="R436" s="4"/>
      <c r="S436" s="4"/>
      <c r="T436" s="4"/>
      <c r="U436" s="4"/>
      <c r="V436" s="4"/>
      <c r="W436" s="4"/>
      <c r="X436" s="4"/>
      <c r="Y436" s="4"/>
      <c r="Z436" s="4"/>
    </row>
    <row r="437" spans="1:26" ht="15.75" customHeight="1">
      <c r="A437" s="4"/>
      <c r="B437" s="4"/>
      <c r="C437" s="4"/>
      <c r="D437" s="4"/>
      <c r="E437" s="1388"/>
      <c r="F437" s="1388"/>
      <c r="G437" s="4"/>
      <c r="H437" s="1"/>
      <c r="I437" s="4"/>
      <c r="J437" s="4"/>
      <c r="K437" s="4"/>
      <c r="L437" s="4"/>
      <c r="M437" s="4"/>
      <c r="N437" s="4"/>
      <c r="O437" s="4"/>
      <c r="P437" s="4"/>
      <c r="Q437" s="4"/>
      <c r="R437" s="4"/>
      <c r="S437" s="4"/>
      <c r="T437" s="4"/>
      <c r="U437" s="4"/>
      <c r="V437" s="4"/>
      <c r="W437" s="4"/>
      <c r="X437" s="4"/>
      <c r="Y437" s="4"/>
      <c r="Z437" s="4"/>
    </row>
    <row r="438" spans="1:26" ht="15.75" customHeight="1">
      <c r="A438" s="4"/>
      <c r="B438" s="4"/>
      <c r="C438" s="4"/>
      <c r="D438" s="4"/>
      <c r="E438" s="1388"/>
      <c r="F438" s="1388"/>
      <c r="G438" s="4"/>
      <c r="H438" s="1"/>
      <c r="I438" s="4"/>
      <c r="J438" s="4"/>
      <c r="K438" s="4"/>
      <c r="L438" s="4"/>
      <c r="M438" s="4"/>
      <c r="N438" s="4"/>
      <c r="O438" s="4"/>
      <c r="P438" s="4"/>
      <c r="Q438" s="4"/>
      <c r="R438" s="4"/>
      <c r="S438" s="4"/>
      <c r="T438" s="4"/>
      <c r="U438" s="4"/>
      <c r="V438" s="4"/>
      <c r="W438" s="4"/>
      <c r="X438" s="4"/>
      <c r="Y438" s="4"/>
      <c r="Z438" s="4"/>
    </row>
    <row r="439" spans="1:26" ht="15.75" customHeight="1">
      <c r="A439" s="4"/>
      <c r="B439" s="4"/>
      <c r="C439" s="4"/>
      <c r="D439" s="4"/>
      <c r="E439" s="1388"/>
      <c r="F439" s="1388"/>
      <c r="G439" s="4"/>
      <c r="H439" s="1"/>
      <c r="I439" s="4"/>
      <c r="J439" s="4"/>
      <c r="K439" s="4"/>
      <c r="L439" s="4"/>
      <c r="M439" s="4"/>
      <c r="N439" s="4"/>
      <c r="O439" s="4"/>
      <c r="P439" s="4"/>
      <c r="Q439" s="4"/>
      <c r="R439" s="4"/>
      <c r="S439" s="4"/>
      <c r="T439" s="4"/>
      <c r="U439" s="4"/>
      <c r="V439" s="4"/>
      <c r="W439" s="4"/>
      <c r="X439" s="4"/>
      <c r="Y439" s="4"/>
      <c r="Z439" s="4"/>
    </row>
    <row r="440" spans="1:26" ht="15.75" customHeight="1">
      <c r="A440" s="4"/>
      <c r="B440" s="4"/>
      <c r="C440" s="4"/>
      <c r="D440" s="4"/>
      <c r="E440" s="1388"/>
      <c r="F440" s="1388"/>
      <c r="G440" s="4"/>
      <c r="H440" s="1"/>
      <c r="I440" s="4"/>
      <c r="J440" s="4"/>
      <c r="K440" s="4"/>
      <c r="L440" s="4"/>
      <c r="M440" s="4"/>
      <c r="N440" s="4"/>
      <c r="O440" s="4"/>
      <c r="P440" s="4"/>
      <c r="Q440" s="4"/>
      <c r="R440" s="4"/>
      <c r="S440" s="4"/>
      <c r="T440" s="4"/>
      <c r="U440" s="4"/>
      <c r="V440" s="4"/>
      <c r="W440" s="4"/>
      <c r="X440" s="4"/>
      <c r="Y440" s="4"/>
      <c r="Z440" s="4"/>
    </row>
    <row r="441" spans="1:26" ht="15.75" customHeight="1">
      <c r="A441" s="4"/>
      <c r="B441" s="4"/>
      <c r="C441" s="4"/>
      <c r="D441" s="4"/>
      <c r="E441" s="1388"/>
      <c r="F441" s="1388"/>
      <c r="G441" s="4"/>
      <c r="H441" s="1"/>
      <c r="I441" s="4"/>
      <c r="J441" s="4"/>
      <c r="K441" s="4"/>
      <c r="L441" s="4"/>
      <c r="M441" s="4"/>
      <c r="N441" s="4"/>
      <c r="O441" s="4"/>
      <c r="P441" s="4"/>
      <c r="Q441" s="4"/>
      <c r="R441" s="4"/>
      <c r="S441" s="4"/>
      <c r="T441" s="4"/>
      <c r="U441" s="4"/>
      <c r="V441" s="4"/>
      <c r="W441" s="4"/>
      <c r="X441" s="4"/>
      <c r="Y441" s="4"/>
      <c r="Z441" s="4"/>
    </row>
    <row r="442" spans="1:26" ht="15.75" customHeight="1">
      <c r="A442" s="4"/>
      <c r="B442" s="4"/>
      <c r="C442" s="4"/>
      <c r="D442" s="4"/>
      <c r="E442" s="1388"/>
      <c r="F442" s="1388"/>
      <c r="G442" s="4"/>
      <c r="H442" s="1"/>
      <c r="I442" s="4"/>
      <c r="J442" s="4"/>
      <c r="K442" s="4"/>
      <c r="L442" s="4"/>
      <c r="M442" s="4"/>
      <c r="N442" s="4"/>
      <c r="O442" s="4"/>
      <c r="P442" s="4"/>
      <c r="Q442" s="4"/>
      <c r="R442" s="4"/>
      <c r="S442" s="4"/>
      <c r="T442" s="4"/>
      <c r="U442" s="4"/>
      <c r="V442" s="4"/>
      <c r="W442" s="4"/>
      <c r="X442" s="4"/>
      <c r="Y442" s="4"/>
      <c r="Z442" s="4"/>
    </row>
    <row r="443" spans="1:26" ht="15.75" customHeight="1">
      <c r="A443" s="4"/>
      <c r="B443" s="4"/>
      <c r="C443" s="4"/>
      <c r="D443" s="4"/>
      <c r="E443" s="1388"/>
      <c r="F443" s="1388"/>
      <c r="G443" s="4"/>
      <c r="H443" s="1"/>
      <c r="I443" s="4"/>
      <c r="J443" s="4"/>
      <c r="K443" s="4"/>
      <c r="L443" s="4"/>
      <c r="M443" s="4"/>
      <c r="N443" s="4"/>
      <c r="O443" s="4"/>
      <c r="P443" s="4"/>
      <c r="Q443" s="4"/>
      <c r="R443" s="4"/>
      <c r="S443" s="4"/>
      <c r="T443" s="4"/>
      <c r="U443" s="4"/>
      <c r="V443" s="4"/>
      <c r="W443" s="4"/>
      <c r="X443" s="4"/>
      <c r="Y443" s="4"/>
      <c r="Z443" s="4"/>
    </row>
    <row r="444" spans="1:26" ht="15.75" customHeight="1">
      <c r="A444" s="4"/>
      <c r="B444" s="4"/>
      <c r="C444" s="4"/>
      <c r="D444" s="4"/>
      <c r="E444" s="1388"/>
      <c r="F444" s="1388"/>
      <c r="G444" s="4"/>
      <c r="H444" s="1"/>
      <c r="I444" s="4"/>
      <c r="J444" s="4"/>
      <c r="K444" s="4"/>
      <c r="L444" s="4"/>
      <c r="M444" s="4"/>
      <c r="N444" s="4"/>
      <c r="O444" s="4"/>
      <c r="P444" s="4"/>
      <c r="Q444" s="4"/>
      <c r="R444" s="4"/>
      <c r="S444" s="4"/>
      <c r="T444" s="4"/>
      <c r="U444" s="4"/>
      <c r="V444" s="4"/>
      <c r="W444" s="4"/>
      <c r="X444" s="4"/>
      <c r="Y444" s="4"/>
      <c r="Z444" s="4"/>
    </row>
    <row r="445" spans="1:26" ht="15.75" customHeight="1">
      <c r="A445" s="4"/>
      <c r="B445" s="4"/>
      <c r="C445" s="4"/>
      <c r="D445" s="4"/>
      <c r="E445" s="1388"/>
      <c r="F445" s="1388"/>
      <c r="G445" s="4"/>
      <c r="H445" s="1"/>
      <c r="I445" s="4"/>
      <c r="J445" s="4"/>
      <c r="K445" s="4"/>
      <c r="L445" s="4"/>
      <c r="M445" s="4"/>
      <c r="N445" s="4"/>
      <c r="O445" s="4"/>
      <c r="P445" s="4"/>
      <c r="Q445" s="4"/>
      <c r="R445" s="4"/>
      <c r="S445" s="4"/>
      <c r="T445" s="4"/>
      <c r="U445" s="4"/>
      <c r="V445" s="4"/>
      <c r="W445" s="4"/>
      <c r="X445" s="4"/>
      <c r="Y445" s="4"/>
      <c r="Z445" s="4"/>
    </row>
    <row r="446" spans="1:26" ht="15.75" customHeight="1">
      <c r="A446" s="4"/>
      <c r="B446" s="4"/>
      <c r="C446" s="4"/>
      <c r="D446" s="4"/>
      <c r="E446" s="1388"/>
      <c r="F446" s="1388"/>
      <c r="G446" s="4"/>
      <c r="H446" s="1"/>
      <c r="I446" s="4"/>
      <c r="J446" s="4"/>
      <c r="K446" s="4"/>
      <c r="L446" s="4"/>
      <c r="M446" s="4"/>
      <c r="N446" s="4"/>
      <c r="O446" s="4"/>
      <c r="P446" s="4"/>
      <c r="Q446" s="4"/>
      <c r="R446" s="4"/>
      <c r="S446" s="4"/>
      <c r="T446" s="4"/>
      <c r="U446" s="4"/>
      <c r="V446" s="4"/>
      <c r="W446" s="4"/>
      <c r="X446" s="4"/>
      <c r="Y446" s="4"/>
      <c r="Z446" s="4"/>
    </row>
    <row r="447" spans="1:26" ht="15.75" customHeight="1">
      <c r="A447" s="4"/>
      <c r="B447" s="4"/>
      <c r="C447" s="4"/>
      <c r="D447" s="4"/>
      <c r="E447" s="1388"/>
      <c r="F447" s="1388"/>
      <c r="G447" s="4"/>
      <c r="H447" s="1"/>
      <c r="I447" s="4"/>
      <c r="J447" s="4"/>
      <c r="K447" s="4"/>
      <c r="L447" s="4"/>
      <c r="M447" s="4"/>
      <c r="N447" s="4"/>
      <c r="O447" s="4"/>
      <c r="P447" s="4"/>
      <c r="Q447" s="4"/>
      <c r="R447" s="4"/>
      <c r="S447" s="4"/>
      <c r="T447" s="4"/>
      <c r="U447" s="4"/>
      <c r="V447" s="4"/>
      <c r="W447" s="4"/>
      <c r="X447" s="4"/>
      <c r="Y447" s="4"/>
      <c r="Z447" s="4"/>
    </row>
    <row r="448" spans="1:26" ht="15.75" customHeight="1">
      <c r="A448" s="4"/>
      <c r="B448" s="4"/>
      <c r="C448" s="4"/>
      <c r="D448" s="4"/>
      <c r="E448" s="1388"/>
      <c r="F448" s="1388"/>
      <c r="G448" s="4"/>
      <c r="H448" s="1"/>
      <c r="I448" s="4"/>
      <c r="J448" s="4"/>
      <c r="K448" s="4"/>
      <c r="L448" s="4"/>
      <c r="M448" s="4"/>
      <c r="N448" s="4"/>
      <c r="O448" s="4"/>
      <c r="P448" s="4"/>
      <c r="Q448" s="4"/>
      <c r="R448" s="4"/>
      <c r="S448" s="4"/>
      <c r="T448" s="4"/>
      <c r="U448" s="4"/>
      <c r="V448" s="4"/>
      <c r="W448" s="4"/>
      <c r="X448" s="4"/>
      <c r="Y448" s="4"/>
      <c r="Z448" s="4"/>
    </row>
    <row r="449" spans="1:26" ht="15.75" customHeight="1">
      <c r="A449" s="4"/>
      <c r="B449" s="4"/>
      <c r="C449" s="4"/>
      <c r="D449" s="4"/>
      <c r="E449" s="1388"/>
      <c r="F449" s="1388"/>
      <c r="G449" s="4"/>
      <c r="H449" s="1"/>
      <c r="I449" s="4"/>
      <c r="J449" s="4"/>
      <c r="K449" s="4"/>
      <c r="L449" s="4"/>
      <c r="M449" s="4"/>
      <c r="N449" s="4"/>
      <c r="O449" s="4"/>
      <c r="P449" s="4"/>
      <c r="Q449" s="4"/>
      <c r="R449" s="4"/>
      <c r="S449" s="4"/>
      <c r="T449" s="4"/>
      <c r="U449" s="4"/>
      <c r="V449" s="4"/>
      <c r="W449" s="4"/>
      <c r="X449" s="4"/>
      <c r="Y449" s="4"/>
      <c r="Z449" s="4"/>
    </row>
    <row r="450" spans="1:26" ht="15.75" customHeight="1">
      <c r="A450" s="4"/>
      <c r="B450" s="4"/>
      <c r="C450" s="4"/>
      <c r="D450" s="4"/>
      <c r="E450" s="1388"/>
      <c r="F450" s="1388"/>
      <c r="G450" s="4"/>
      <c r="H450" s="1"/>
      <c r="I450" s="4"/>
      <c r="J450" s="4"/>
      <c r="K450" s="4"/>
      <c r="L450" s="4"/>
      <c r="M450" s="4"/>
      <c r="N450" s="4"/>
      <c r="O450" s="4"/>
      <c r="P450" s="4"/>
      <c r="Q450" s="4"/>
      <c r="R450" s="4"/>
      <c r="S450" s="4"/>
      <c r="T450" s="4"/>
      <c r="U450" s="4"/>
      <c r="V450" s="4"/>
      <c r="W450" s="4"/>
      <c r="X450" s="4"/>
      <c r="Y450" s="4"/>
      <c r="Z450" s="4"/>
    </row>
    <row r="451" spans="1:26" ht="15.75" customHeight="1">
      <c r="A451" s="4"/>
      <c r="B451" s="4"/>
      <c r="C451" s="4"/>
      <c r="D451" s="4"/>
      <c r="E451" s="1388"/>
      <c r="F451" s="1388"/>
      <c r="G451" s="4"/>
      <c r="H451" s="1"/>
      <c r="I451" s="4"/>
      <c r="J451" s="4"/>
      <c r="K451" s="4"/>
      <c r="L451" s="4"/>
      <c r="M451" s="4"/>
      <c r="N451" s="4"/>
      <c r="O451" s="4"/>
      <c r="P451" s="4"/>
      <c r="Q451" s="4"/>
      <c r="R451" s="4"/>
      <c r="S451" s="4"/>
      <c r="T451" s="4"/>
      <c r="U451" s="4"/>
      <c r="V451" s="4"/>
      <c r="W451" s="4"/>
      <c r="X451" s="4"/>
      <c r="Y451" s="4"/>
      <c r="Z451" s="4"/>
    </row>
    <row r="452" spans="1:26" ht="15.75" customHeight="1">
      <c r="A452" s="4"/>
      <c r="B452" s="4"/>
      <c r="C452" s="4"/>
      <c r="D452" s="4"/>
      <c r="E452" s="1388"/>
      <c r="F452" s="1388"/>
      <c r="G452" s="4"/>
      <c r="H452" s="1"/>
      <c r="I452" s="4"/>
      <c r="J452" s="4"/>
      <c r="K452" s="4"/>
      <c r="L452" s="4"/>
      <c r="M452" s="4"/>
      <c r="N452" s="4"/>
      <c r="O452" s="4"/>
      <c r="P452" s="4"/>
      <c r="Q452" s="4"/>
      <c r="R452" s="4"/>
      <c r="S452" s="4"/>
      <c r="T452" s="4"/>
      <c r="U452" s="4"/>
      <c r="V452" s="4"/>
      <c r="W452" s="4"/>
      <c r="X452" s="4"/>
      <c r="Y452" s="4"/>
      <c r="Z452" s="4"/>
    </row>
    <row r="453" spans="1:26" ht="15.75" customHeight="1">
      <c r="A453" s="4"/>
      <c r="B453" s="4"/>
      <c r="C453" s="4"/>
      <c r="D453" s="4"/>
      <c r="E453" s="1388"/>
      <c r="F453" s="1388"/>
      <c r="G453" s="4"/>
      <c r="H453" s="1"/>
      <c r="I453" s="4"/>
      <c r="J453" s="4"/>
      <c r="K453" s="4"/>
      <c r="L453" s="4"/>
      <c r="M453" s="4"/>
      <c r="N453" s="4"/>
      <c r="O453" s="4"/>
      <c r="P453" s="4"/>
      <c r="Q453" s="4"/>
      <c r="R453" s="4"/>
      <c r="S453" s="4"/>
      <c r="T453" s="4"/>
      <c r="U453" s="4"/>
      <c r="V453" s="4"/>
      <c r="W453" s="4"/>
      <c r="X453" s="4"/>
      <c r="Y453" s="4"/>
      <c r="Z453" s="4"/>
    </row>
    <row r="454" spans="1:26" ht="15.75" customHeight="1">
      <c r="A454" s="4"/>
      <c r="B454" s="4"/>
      <c r="C454" s="4"/>
      <c r="D454" s="4"/>
      <c r="E454" s="1388"/>
      <c r="F454" s="1388"/>
      <c r="G454" s="4"/>
      <c r="H454" s="1"/>
      <c r="I454" s="4"/>
      <c r="J454" s="4"/>
      <c r="K454" s="4"/>
      <c r="L454" s="4"/>
      <c r="M454" s="4"/>
      <c r="N454" s="4"/>
      <c r="O454" s="4"/>
      <c r="P454" s="4"/>
      <c r="Q454" s="4"/>
      <c r="R454" s="4"/>
      <c r="S454" s="4"/>
      <c r="T454" s="4"/>
      <c r="U454" s="4"/>
      <c r="V454" s="4"/>
      <c r="W454" s="4"/>
      <c r="X454" s="4"/>
      <c r="Y454" s="4"/>
      <c r="Z454" s="4"/>
    </row>
    <row r="455" spans="1:26" ht="15.75" customHeight="1">
      <c r="A455" s="4"/>
      <c r="B455" s="4"/>
      <c r="C455" s="4"/>
      <c r="D455" s="4"/>
      <c r="E455" s="1388"/>
      <c r="F455" s="1388"/>
      <c r="G455" s="4"/>
      <c r="H455" s="1"/>
      <c r="I455" s="4"/>
      <c r="J455" s="4"/>
      <c r="K455" s="4"/>
      <c r="L455" s="4"/>
      <c r="M455" s="4"/>
      <c r="N455" s="4"/>
      <c r="O455" s="4"/>
      <c r="P455" s="4"/>
      <c r="Q455" s="4"/>
      <c r="R455" s="4"/>
      <c r="S455" s="4"/>
      <c r="T455" s="4"/>
      <c r="U455" s="4"/>
      <c r="V455" s="4"/>
      <c r="W455" s="4"/>
      <c r="X455" s="4"/>
      <c r="Y455" s="4"/>
      <c r="Z455" s="4"/>
    </row>
    <row r="456" spans="1:26" ht="15.75" customHeight="1">
      <c r="A456" s="4"/>
      <c r="B456" s="4"/>
      <c r="C456" s="4"/>
      <c r="D456" s="4"/>
      <c r="E456" s="1388"/>
      <c r="F456" s="1388"/>
      <c r="G456" s="4"/>
      <c r="H456" s="1"/>
      <c r="I456" s="4"/>
      <c r="J456" s="4"/>
      <c r="K456" s="4"/>
      <c r="L456" s="4"/>
      <c r="M456" s="4"/>
      <c r="N456" s="4"/>
      <c r="O456" s="4"/>
      <c r="P456" s="4"/>
      <c r="Q456" s="4"/>
      <c r="R456" s="4"/>
      <c r="S456" s="4"/>
      <c r="T456" s="4"/>
      <c r="U456" s="4"/>
      <c r="V456" s="4"/>
      <c r="W456" s="4"/>
      <c r="X456" s="4"/>
      <c r="Y456" s="4"/>
      <c r="Z456" s="4"/>
    </row>
    <row r="457" spans="1:26" ht="15.75" customHeight="1">
      <c r="A457" s="4"/>
      <c r="B457" s="4"/>
      <c r="C457" s="4"/>
      <c r="D457" s="4"/>
      <c r="E457" s="1388"/>
      <c r="F457" s="1388"/>
      <c r="G457" s="4"/>
      <c r="H457" s="1"/>
      <c r="I457" s="4"/>
      <c r="J457" s="4"/>
      <c r="K457" s="4"/>
      <c r="L457" s="4"/>
      <c r="M457" s="4"/>
      <c r="N457" s="4"/>
      <c r="O457" s="4"/>
      <c r="P457" s="4"/>
      <c r="Q457" s="4"/>
      <c r="R457" s="4"/>
      <c r="S457" s="4"/>
      <c r="T457" s="4"/>
      <c r="U457" s="4"/>
      <c r="V457" s="4"/>
      <c r="W457" s="4"/>
      <c r="X457" s="4"/>
      <c r="Y457" s="4"/>
      <c r="Z457" s="4"/>
    </row>
    <row r="458" spans="1:26" ht="15.75" customHeight="1">
      <c r="A458" s="4"/>
      <c r="B458" s="4"/>
      <c r="C458" s="4"/>
      <c r="D458" s="4"/>
      <c r="E458" s="1388"/>
      <c r="F458" s="1388"/>
      <c r="G458" s="4"/>
      <c r="H458" s="1"/>
      <c r="I458" s="4"/>
      <c r="J458" s="4"/>
      <c r="K458" s="4"/>
      <c r="L458" s="4"/>
      <c r="M458" s="4"/>
      <c r="N458" s="4"/>
      <c r="O458" s="4"/>
      <c r="P458" s="4"/>
      <c r="Q458" s="4"/>
      <c r="R458" s="4"/>
      <c r="S458" s="4"/>
      <c r="T458" s="4"/>
      <c r="U458" s="4"/>
      <c r="V458" s="4"/>
      <c r="W458" s="4"/>
      <c r="X458" s="4"/>
      <c r="Y458" s="4"/>
      <c r="Z458" s="4"/>
    </row>
    <row r="459" spans="1:26" ht="15.75" customHeight="1">
      <c r="A459" s="4"/>
      <c r="B459" s="4"/>
      <c r="C459" s="4"/>
      <c r="D459" s="4"/>
      <c r="E459" s="1388"/>
      <c r="F459" s="1388"/>
      <c r="G459" s="4"/>
      <c r="H459" s="1"/>
      <c r="I459" s="4"/>
      <c r="J459" s="4"/>
      <c r="K459" s="4"/>
      <c r="L459" s="4"/>
      <c r="M459" s="4"/>
      <c r="N459" s="4"/>
      <c r="O459" s="4"/>
      <c r="P459" s="4"/>
      <c r="Q459" s="4"/>
      <c r="R459" s="4"/>
      <c r="S459" s="4"/>
      <c r="T459" s="4"/>
      <c r="U459" s="4"/>
      <c r="V459" s="4"/>
      <c r="W459" s="4"/>
      <c r="X459" s="4"/>
      <c r="Y459" s="4"/>
      <c r="Z459" s="4"/>
    </row>
    <row r="460" spans="1:26" ht="15.75" customHeight="1">
      <c r="A460" s="4"/>
      <c r="B460" s="4"/>
      <c r="C460" s="4"/>
      <c r="D460" s="4"/>
      <c r="E460" s="1388"/>
      <c r="F460" s="1388"/>
      <c r="G460" s="4"/>
      <c r="H460" s="1"/>
      <c r="I460" s="4"/>
      <c r="J460" s="4"/>
      <c r="K460" s="4"/>
      <c r="L460" s="4"/>
      <c r="M460" s="4"/>
      <c r="N460" s="4"/>
      <c r="O460" s="4"/>
      <c r="P460" s="4"/>
      <c r="Q460" s="4"/>
      <c r="R460" s="4"/>
      <c r="S460" s="4"/>
      <c r="T460" s="4"/>
      <c r="U460" s="4"/>
      <c r="V460" s="4"/>
      <c r="W460" s="4"/>
      <c r="X460" s="4"/>
      <c r="Y460" s="4"/>
      <c r="Z460" s="4"/>
    </row>
    <row r="461" spans="1:26" ht="15.75" customHeight="1">
      <c r="A461" s="4"/>
      <c r="B461" s="4"/>
      <c r="C461" s="4"/>
      <c r="D461" s="4"/>
      <c r="E461" s="1388"/>
      <c r="F461" s="1388"/>
      <c r="G461" s="4"/>
      <c r="H461" s="1"/>
      <c r="I461" s="4"/>
      <c r="J461" s="4"/>
      <c r="K461" s="4"/>
      <c r="L461" s="4"/>
      <c r="M461" s="4"/>
      <c r="N461" s="4"/>
      <c r="O461" s="4"/>
      <c r="P461" s="4"/>
      <c r="Q461" s="4"/>
      <c r="R461" s="4"/>
      <c r="S461" s="4"/>
      <c r="T461" s="4"/>
      <c r="U461" s="4"/>
      <c r="V461" s="4"/>
      <c r="W461" s="4"/>
      <c r="X461" s="4"/>
      <c r="Y461" s="4"/>
      <c r="Z461" s="4"/>
    </row>
    <row r="462" spans="1:26" ht="15.75" customHeight="1">
      <c r="A462" s="4"/>
      <c r="B462" s="4"/>
      <c r="C462" s="4"/>
      <c r="D462" s="4"/>
      <c r="E462" s="1388"/>
      <c r="F462" s="1388"/>
      <c r="G462" s="4"/>
      <c r="H462" s="1"/>
      <c r="I462" s="4"/>
      <c r="J462" s="4"/>
      <c r="K462" s="4"/>
      <c r="L462" s="4"/>
      <c r="M462" s="4"/>
      <c r="N462" s="4"/>
      <c r="O462" s="4"/>
      <c r="P462" s="4"/>
      <c r="Q462" s="4"/>
      <c r="R462" s="4"/>
      <c r="S462" s="4"/>
      <c r="T462" s="4"/>
      <c r="U462" s="4"/>
      <c r="V462" s="4"/>
      <c r="W462" s="4"/>
      <c r="X462" s="4"/>
      <c r="Y462" s="4"/>
      <c r="Z462" s="4"/>
    </row>
    <row r="463" spans="1:26" ht="15.75" customHeight="1">
      <c r="A463" s="4"/>
      <c r="B463" s="4"/>
      <c r="C463" s="4"/>
      <c r="D463" s="4"/>
      <c r="E463" s="1388"/>
      <c r="F463" s="1388"/>
      <c r="G463" s="4"/>
      <c r="H463" s="1"/>
      <c r="I463" s="4"/>
      <c r="J463" s="4"/>
      <c r="K463" s="4"/>
      <c r="L463" s="4"/>
      <c r="M463" s="4"/>
      <c r="N463" s="4"/>
      <c r="O463" s="4"/>
      <c r="P463" s="4"/>
      <c r="Q463" s="4"/>
      <c r="R463" s="4"/>
      <c r="S463" s="4"/>
      <c r="T463" s="4"/>
      <c r="U463" s="4"/>
      <c r="V463" s="4"/>
      <c r="W463" s="4"/>
      <c r="X463" s="4"/>
      <c r="Y463" s="4"/>
      <c r="Z463" s="4"/>
    </row>
    <row r="464" spans="1:26" ht="15.75" customHeight="1">
      <c r="A464" s="4"/>
      <c r="B464" s="4"/>
      <c r="C464" s="4"/>
      <c r="D464" s="4"/>
      <c r="E464" s="1388"/>
      <c r="F464" s="1388"/>
      <c r="G464" s="4"/>
      <c r="H464" s="1"/>
      <c r="I464" s="4"/>
      <c r="J464" s="4"/>
      <c r="K464" s="4"/>
      <c r="L464" s="4"/>
      <c r="M464" s="4"/>
      <c r="N464" s="4"/>
      <c r="O464" s="4"/>
      <c r="P464" s="4"/>
      <c r="Q464" s="4"/>
      <c r="R464" s="4"/>
      <c r="S464" s="4"/>
      <c r="T464" s="4"/>
      <c r="U464" s="4"/>
      <c r="V464" s="4"/>
      <c r="W464" s="4"/>
      <c r="X464" s="4"/>
      <c r="Y464" s="4"/>
      <c r="Z464" s="4"/>
    </row>
    <row r="465" spans="1:26" ht="15.75" customHeight="1">
      <c r="A465" s="4"/>
      <c r="B465" s="4"/>
      <c r="C465" s="4"/>
      <c r="D465" s="4"/>
      <c r="E465" s="1388"/>
      <c r="F465" s="1388"/>
      <c r="G465" s="4"/>
      <c r="H465" s="1"/>
      <c r="I465" s="4"/>
      <c r="J465" s="4"/>
      <c r="K465" s="4"/>
      <c r="L465" s="4"/>
      <c r="M465" s="4"/>
      <c r="N465" s="4"/>
      <c r="O465" s="4"/>
      <c r="P465" s="4"/>
      <c r="Q465" s="4"/>
      <c r="R465" s="4"/>
      <c r="S465" s="4"/>
      <c r="T465" s="4"/>
      <c r="U465" s="4"/>
      <c r="V465" s="4"/>
      <c r="W465" s="4"/>
      <c r="X465" s="4"/>
      <c r="Y465" s="4"/>
      <c r="Z465" s="4"/>
    </row>
    <row r="466" spans="1:26" ht="15.75" customHeight="1">
      <c r="A466" s="4"/>
      <c r="B466" s="4"/>
      <c r="C466" s="4"/>
      <c r="D466" s="4"/>
      <c r="E466" s="1388"/>
      <c r="F466" s="1388"/>
      <c r="G466" s="4"/>
      <c r="H466" s="1"/>
      <c r="I466" s="4"/>
      <c r="J466" s="4"/>
      <c r="K466" s="4"/>
      <c r="L466" s="4"/>
      <c r="M466" s="4"/>
      <c r="N466" s="4"/>
      <c r="O466" s="4"/>
      <c r="P466" s="4"/>
      <c r="Q466" s="4"/>
      <c r="R466" s="4"/>
      <c r="S466" s="4"/>
      <c r="T466" s="4"/>
      <c r="U466" s="4"/>
      <c r="V466" s="4"/>
      <c r="W466" s="4"/>
      <c r="X466" s="4"/>
      <c r="Y466" s="4"/>
      <c r="Z466" s="4"/>
    </row>
    <row r="467" spans="1:26" ht="15.75" customHeight="1">
      <c r="A467" s="4"/>
      <c r="B467" s="4"/>
      <c r="C467" s="4"/>
      <c r="D467" s="4"/>
      <c r="E467" s="1388"/>
      <c r="F467" s="1388"/>
      <c r="G467" s="4"/>
      <c r="H467" s="1"/>
      <c r="I467" s="4"/>
      <c r="J467" s="4"/>
      <c r="K467" s="4"/>
      <c r="L467" s="4"/>
      <c r="M467" s="4"/>
      <c r="N467" s="4"/>
      <c r="O467" s="4"/>
      <c r="P467" s="4"/>
      <c r="Q467" s="4"/>
      <c r="R467" s="4"/>
      <c r="S467" s="4"/>
      <c r="T467" s="4"/>
      <c r="U467" s="4"/>
      <c r="V467" s="4"/>
      <c r="W467" s="4"/>
      <c r="X467" s="4"/>
      <c r="Y467" s="4"/>
      <c r="Z467" s="4"/>
    </row>
    <row r="468" spans="1:26" ht="15.75" customHeight="1">
      <c r="A468" s="4"/>
      <c r="B468" s="4"/>
      <c r="C468" s="4"/>
      <c r="D468" s="4"/>
      <c r="E468" s="1388"/>
      <c r="F468" s="1388"/>
      <c r="G468" s="4"/>
      <c r="H468" s="1"/>
      <c r="I468" s="4"/>
      <c r="J468" s="4"/>
      <c r="K468" s="4"/>
      <c r="L468" s="4"/>
      <c r="M468" s="4"/>
      <c r="N468" s="4"/>
      <c r="O468" s="4"/>
      <c r="P468" s="4"/>
      <c r="Q468" s="4"/>
      <c r="R468" s="4"/>
      <c r="S468" s="4"/>
      <c r="T468" s="4"/>
      <c r="U468" s="4"/>
      <c r="V468" s="4"/>
      <c r="W468" s="4"/>
      <c r="X468" s="4"/>
      <c r="Y468" s="4"/>
      <c r="Z468" s="4"/>
    </row>
    <row r="469" spans="1:26" ht="15.75" customHeight="1">
      <c r="A469" s="4"/>
      <c r="B469" s="4"/>
      <c r="C469" s="4"/>
      <c r="D469" s="4"/>
      <c r="E469" s="1388"/>
      <c r="F469" s="1388"/>
      <c r="G469" s="4"/>
      <c r="H469" s="1"/>
      <c r="I469" s="4"/>
      <c r="J469" s="4"/>
      <c r="K469" s="4"/>
      <c r="L469" s="4"/>
      <c r="M469" s="4"/>
      <c r="N469" s="4"/>
      <c r="O469" s="4"/>
      <c r="P469" s="4"/>
      <c r="Q469" s="4"/>
      <c r="R469" s="4"/>
      <c r="S469" s="4"/>
      <c r="T469" s="4"/>
      <c r="U469" s="4"/>
      <c r="V469" s="4"/>
      <c r="W469" s="4"/>
      <c r="X469" s="4"/>
      <c r="Y469" s="4"/>
      <c r="Z469" s="4"/>
    </row>
    <row r="470" spans="1:26" ht="15.75" customHeight="1">
      <c r="A470" s="4"/>
      <c r="B470" s="4"/>
      <c r="C470" s="4"/>
      <c r="D470" s="4"/>
      <c r="E470" s="1388"/>
      <c r="F470" s="1388"/>
      <c r="G470" s="4"/>
      <c r="H470" s="1"/>
      <c r="I470" s="4"/>
      <c r="J470" s="4"/>
      <c r="K470" s="4"/>
      <c r="L470" s="4"/>
      <c r="M470" s="4"/>
      <c r="N470" s="4"/>
      <c r="O470" s="4"/>
      <c r="P470" s="4"/>
      <c r="Q470" s="4"/>
      <c r="R470" s="4"/>
      <c r="S470" s="4"/>
      <c r="T470" s="4"/>
      <c r="U470" s="4"/>
      <c r="V470" s="4"/>
      <c r="W470" s="4"/>
      <c r="X470" s="4"/>
      <c r="Y470" s="4"/>
      <c r="Z470" s="4"/>
    </row>
    <row r="471" spans="1:26" ht="15.75" customHeight="1">
      <c r="A471" s="4"/>
      <c r="B471" s="4"/>
      <c r="C471" s="4"/>
      <c r="D471" s="4"/>
      <c r="E471" s="1388"/>
      <c r="F471" s="1388"/>
      <c r="G471" s="4"/>
      <c r="H471" s="1"/>
      <c r="I471" s="4"/>
      <c r="J471" s="4"/>
      <c r="K471" s="4"/>
      <c r="L471" s="4"/>
      <c r="M471" s="4"/>
      <c r="N471" s="4"/>
      <c r="O471" s="4"/>
      <c r="P471" s="4"/>
      <c r="Q471" s="4"/>
      <c r="R471" s="4"/>
      <c r="S471" s="4"/>
      <c r="T471" s="4"/>
      <c r="U471" s="4"/>
      <c r="V471" s="4"/>
      <c r="W471" s="4"/>
      <c r="X471" s="4"/>
      <c r="Y471" s="4"/>
      <c r="Z471" s="4"/>
    </row>
    <row r="472" spans="1:26" ht="15.75" customHeight="1">
      <c r="A472" s="4"/>
      <c r="B472" s="4"/>
      <c r="C472" s="4"/>
      <c r="D472" s="4"/>
      <c r="E472" s="1388"/>
      <c r="F472" s="1388"/>
      <c r="G472" s="4"/>
      <c r="H472" s="1"/>
      <c r="I472" s="4"/>
      <c r="J472" s="4"/>
      <c r="K472" s="4"/>
      <c r="L472" s="4"/>
      <c r="M472" s="4"/>
      <c r="N472" s="4"/>
      <c r="O472" s="4"/>
      <c r="P472" s="4"/>
      <c r="Q472" s="4"/>
      <c r="R472" s="4"/>
      <c r="S472" s="4"/>
      <c r="T472" s="4"/>
      <c r="U472" s="4"/>
      <c r="V472" s="4"/>
      <c r="W472" s="4"/>
      <c r="X472" s="4"/>
      <c r="Y472" s="4"/>
      <c r="Z472" s="4"/>
    </row>
    <row r="473" spans="1:26" ht="15.75" customHeight="1">
      <c r="A473" s="4"/>
      <c r="B473" s="4"/>
      <c r="C473" s="4"/>
      <c r="D473" s="4"/>
      <c r="E473" s="1388"/>
      <c r="F473" s="1388"/>
      <c r="G473" s="4"/>
      <c r="H473" s="1"/>
      <c r="I473" s="4"/>
      <c r="J473" s="4"/>
      <c r="K473" s="4"/>
      <c r="L473" s="4"/>
      <c r="M473" s="4"/>
      <c r="N473" s="4"/>
      <c r="O473" s="4"/>
      <c r="P473" s="4"/>
      <c r="Q473" s="4"/>
      <c r="R473" s="4"/>
      <c r="S473" s="4"/>
      <c r="T473" s="4"/>
      <c r="U473" s="4"/>
      <c r="V473" s="4"/>
      <c r="W473" s="4"/>
      <c r="X473" s="4"/>
      <c r="Y473" s="4"/>
      <c r="Z473" s="4"/>
    </row>
    <row r="474" spans="1:26" ht="15.75" customHeight="1">
      <c r="A474" s="4"/>
      <c r="B474" s="4"/>
      <c r="C474" s="4"/>
      <c r="D474" s="4"/>
      <c r="E474" s="1388"/>
      <c r="F474" s="1388"/>
      <c r="G474" s="4"/>
      <c r="H474" s="1"/>
      <c r="I474" s="4"/>
      <c r="J474" s="4"/>
      <c r="K474" s="4"/>
      <c r="L474" s="4"/>
      <c r="M474" s="4"/>
      <c r="N474" s="4"/>
      <c r="O474" s="4"/>
      <c r="P474" s="4"/>
      <c r="Q474" s="4"/>
      <c r="R474" s="4"/>
      <c r="S474" s="4"/>
      <c r="T474" s="4"/>
      <c r="U474" s="4"/>
      <c r="V474" s="4"/>
      <c r="W474" s="4"/>
      <c r="X474" s="4"/>
      <c r="Y474" s="4"/>
      <c r="Z474" s="4"/>
    </row>
    <row r="475" spans="1:26" ht="15.75" customHeight="1">
      <c r="A475" s="4"/>
      <c r="B475" s="4"/>
      <c r="C475" s="4"/>
      <c r="D475" s="4"/>
      <c r="E475" s="1388"/>
      <c r="F475" s="1388"/>
      <c r="G475" s="4"/>
      <c r="H475" s="1"/>
      <c r="I475" s="4"/>
      <c r="J475" s="4"/>
      <c r="K475" s="4"/>
      <c r="L475" s="4"/>
      <c r="M475" s="4"/>
      <c r="N475" s="4"/>
      <c r="O475" s="4"/>
      <c r="P475" s="4"/>
      <c r="Q475" s="4"/>
      <c r="R475" s="4"/>
      <c r="S475" s="4"/>
      <c r="T475" s="4"/>
      <c r="U475" s="4"/>
      <c r="V475" s="4"/>
      <c r="W475" s="4"/>
      <c r="X475" s="4"/>
      <c r="Y475" s="4"/>
      <c r="Z475" s="4"/>
    </row>
    <row r="476" spans="1:26" ht="15.75" customHeight="1">
      <c r="A476" s="4"/>
      <c r="B476" s="4"/>
      <c r="C476" s="4"/>
      <c r="D476" s="4"/>
      <c r="E476" s="1388"/>
      <c r="F476" s="1388"/>
      <c r="G476" s="4"/>
      <c r="H476" s="1"/>
      <c r="I476" s="4"/>
      <c r="J476" s="4"/>
      <c r="K476" s="4"/>
      <c r="L476" s="4"/>
      <c r="M476" s="4"/>
      <c r="N476" s="4"/>
      <c r="O476" s="4"/>
      <c r="P476" s="4"/>
      <c r="Q476" s="4"/>
      <c r="R476" s="4"/>
      <c r="S476" s="4"/>
      <c r="T476" s="4"/>
      <c r="U476" s="4"/>
      <c r="V476" s="4"/>
      <c r="W476" s="4"/>
      <c r="X476" s="4"/>
      <c r="Y476" s="4"/>
      <c r="Z476" s="4"/>
    </row>
    <row r="477" spans="1:26" ht="15.75" customHeight="1">
      <c r="A477" s="4"/>
      <c r="B477" s="4"/>
      <c r="C477" s="4"/>
      <c r="D477" s="4"/>
      <c r="E477" s="1388"/>
      <c r="F477" s="1388"/>
      <c r="G477" s="4"/>
      <c r="H477" s="1"/>
      <c r="I477" s="4"/>
      <c r="J477" s="4"/>
      <c r="K477" s="4"/>
      <c r="L477" s="4"/>
      <c r="M477" s="4"/>
      <c r="N477" s="4"/>
      <c r="O477" s="4"/>
      <c r="P477" s="4"/>
      <c r="Q477" s="4"/>
      <c r="R477" s="4"/>
      <c r="S477" s="4"/>
      <c r="T477" s="4"/>
      <c r="U477" s="4"/>
      <c r="V477" s="4"/>
      <c r="W477" s="4"/>
      <c r="X477" s="4"/>
      <c r="Y477" s="4"/>
      <c r="Z477" s="4"/>
    </row>
    <row r="478" spans="1:26" ht="15.75" customHeight="1">
      <c r="A478" s="4"/>
      <c r="B478" s="4"/>
      <c r="C478" s="4"/>
      <c r="D478" s="4"/>
      <c r="E478" s="1388"/>
      <c r="F478" s="1388"/>
      <c r="G478" s="4"/>
      <c r="H478" s="1"/>
      <c r="I478" s="4"/>
      <c r="J478" s="4"/>
      <c r="K478" s="4"/>
      <c r="L478" s="4"/>
      <c r="M478" s="4"/>
      <c r="N478" s="4"/>
      <c r="O478" s="4"/>
      <c r="P478" s="4"/>
      <c r="Q478" s="4"/>
      <c r="R478" s="4"/>
      <c r="S478" s="4"/>
      <c r="T478" s="4"/>
      <c r="U478" s="4"/>
      <c r="V478" s="4"/>
      <c r="W478" s="4"/>
      <c r="X478" s="4"/>
      <c r="Y478" s="4"/>
      <c r="Z478" s="4"/>
    </row>
    <row r="479" spans="1:26" ht="15.75" customHeight="1">
      <c r="A479" s="4"/>
      <c r="B479" s="4"/>
      <c r="C479" s="4"/>
      <c r="D479" s="4"/>
      <c r="E479" s="1388"/>
      <c r="F479" s="1388"/>
      <c r="G479" s="4"/>
      <c r="H479" s="1"/>
      <c r="I479" s="4"/>
      <c r="J479" s="4"/>
      <c r="K479" s="4"/>
      <c r="L479" s="4"/>
      <c r="M479" s="4"/>
      <c r="N479" s="4"/>
      <c r="O479" s="4"/>
      <c r="P479" s="4"/>
      <c r="Q479" s="4"/>
      <c r="R479" s="4"/>
      <c r="S479" s="4"/>
      <c r="T479" s="4"/>
      <c r="U479" s="4"/>
      <c r="V479" s="4"/>
      <c r="W479" s="4"/>
      <c r="X479" s="4"/>
      <c r="Y479" s="4"/>
      <c r="Z479" s="4"/>
    </row>
    <row r="480" spans="1:26" ht="15.75" customHeight="1">
      <c r="A480" s="4"/>
      <c r="B480" s="4"/>
      <c r="C480" s="4"/>
      <c r="D480" s="4"/>
      <c r="E480" s="1388"/>
      <c r="F480" s="1388"/>
      <c r="G480" s="4"/>
      <c r="H480" s="1"/>
      <c r="I480" s="4"/>
      <c r="J480" s="4"/>
      <c r="K480" s="4"/>
      <c r="L480" s="4"/>
      <c r="M480" s="4"/>
      <c r="N480" s="4"/>
      <c r="O480" s="4"/>
      <c r="P480" s="4"/>
      <c r="Q480" s="4"/>
      <c r="R480" s="4"/>
      <c r="S480" s="4"/>
      <c r="T480" s="4"/>
      <c r="U480" s="4"/>
      <c r="V480" s="4"/>
      <c r="W480" s="4"/>
      <c r="X480" s="4"/>
      <c r="Y480" s="4"/>
      <c r="Z480" s="4"/>
    </row>
    <row r="481" spans="1:26" ht="15.75" customHeight="1">
      <c r="A481" s="4"/>
      <c r="B481" s="4"/>
      <c r="C481" s="4"/>
      <c r="D481" s="4"/>
      <c r="E481" s="1388"/>
      <c r="F481" s="1388"/>
      <c r="G481" s="4"/>
      <c r="H481" s="1"/>
      <c r="I481" s="4"/>
      <c r="J481" s="4"/>
      <c r="K481" s="4"/>
      <c r="L481" s="4"/>
      <c r="M481" s="4"/>
      <c r="N481" s="4"/>
      <c r="O481" s="4"/>
      <c r="P481" s="4"/>
      <c r="Q481" s="4"/>
      <c r="R481" s="4"/>
      <c r="S481" s="4"/>
      <c r="T481" s="4"/>
      <c r="U481" s="4"/>
      <c r="V481" s="4"/>
      <c r="W481" s="4"/>
      <c r="X481" s="4"/>
      <c r="Y481" s="4"/>
      <c r="Z481" s="4"/>
    </row>
    <row r="482" spans="1:26" ht="15.75" customHeight="1">
      <c r="A482" s="4"/>
      <c r="B482" s="4"/>
      <c r="C482" s="4"/>
      <c r="D482" s="4"/>
      <c r="E482" s="1388"/>
      <c r="F482" s="1388"/>
      <c r="G482" s="4"/>
      <c r="H482" s="1"/>
      <c r="I482" s="4"/>
      <c r="J482" s="4"/>
      <c r="K482" s="4"/>
      <c r="L482" s="4"/>
      <c r="M482" s="4"/>
      <c r="N482" s="4"/>
      <c r="O482" s="4"/>
      <c r="P482" s="4"/>
      <c r="Q482" s="4"/>
      <c r="R482" s="4"/>
      <c r="S482" s="4"/>
      <c r="T482" s="4"/>
      <c r="U482" s="4"/>
      <c r="V482" s="4"/>
      <c r="W482" s="4"/>
      <c r="X482" s="4"/>
      <c r="Y482" s="4"/>
      <c r="Z482" s="4"/>
    </row>
    <row r="483" spans="1:26" ht="15.75" customHeight="1">
      <c r="A483" s="4"/>
      <c r="B483" s="4"/>
      <c r="C483" s="4"/>
      <c r="D483" s="4"/>
      <c r="E483" s="1388"/>
      <c r="F483" s="1388"/>
      <c r="G483" s="4"/>
      <c r="H483" s="1"/>
      <c r="I483" s="4"/>
      <c r="J483" s="4"/>
      <c r="K483" s="4"/>
      <c r="L483" s="4"/>
      <c r="M483" s="4"/>
      <c r="N483" s="4"/>
      <c r="O483" s="4"/>
      <c r="P483" s="4"/>
      <c r="Q483" s="4"/>
      <c r="R483" s="4"/>
      <c r="S483" s="4"/>
      <c r="T483" s="4"/>
      <c r="U483" s="4"/>
      <c r="V483" s="4"/>
      <c r="W483" s="4"/>
      <c r="X483" s="4"/>
      <c r="Y483" s="4"/>
      <c r="Z483" s="4"/>
    </row>
    <row r="484" spans="1:26" ht="15.75" customHeight="1">
      <c r="A484" s="4"/>
      <c r="B484" s="4"/>
      <c r="C484" s="4"/>
      <c r="D484" s="4"/>
      <c r="E484" s="1388"/>
      <c r="F484" s="1388"/>
      <c r="G484" s="4"/>
      <c r="H484" s="1"/>
      <c r="I484" s="4"/>
      <c r="J484" s="4"/>
      <c r="K484" s="4"/>
      <c r="L484" s="4"/>
      <c r="M484" s="4"/>
      <c r="N484" s="4"/>
      <c r="O484" s="4"/>
      <c r="P484" s="4"/>
      <c r="Q484" s="4"/>
      <c r="R484" s="4"/>
      <c r="S484" s="4"/>
      <c r="T484" s="4"/>
      <c r="U484" s="4"/>
      <c r="V484" s="4"/>
      <c r="W484" s="4"/>
      <c r="X484" s="4"/>
      <c r="Y484" s="4"/>
      <c r="Z484" s="4"/>
    </row>
    <row r="485" spans="1:26" ht="15.75" customHeight="1">
      <c r="A485" s="4"/>
      <c r="B485" s="4"/>
      <c r="C485" s="4"/>
      <c r="D485" s="4"/>
      <c r="E485" s="1388"/>
      <c r="F485" s="1388"/>
      <c r="G485" s="4"/>
      <c r="H485" s="1"/>
      <c r="I485" s="4"/>
      <c r="J485" s="4"/>
      <c r="K485" s="4"/>
      <c r="L485" s="4"/>
      <c r="M485" s="4"/>
      <c r="N485" s="4"/>
      <c r="O485" s="4"/>
      <c r="P485" s="4"/>
      <c r="Q485" s="4"/>
      <c r="R485" s="4"/>
      <c r="S485" s="4"/>
      <c r="T485" s="4"/>
      <c r="U485" s="4"/>
      <c r="V485" s="4"/>
      <c r="W485" s="4"/>
      <c r="X485" s="4"/>
      <c r="Y485" s="4"/>
      <c r="Z485" s="4"/>
    </row>
    <row r="486" spans="1:26" ht="15.75" customHeight="1">
      <c r="A486" s="4"/>
      <c r="B486" s="4"/>
      <c r="C486" s="4"/>
      <c r="D486" s="4"/>
      <c r="E486" s="1388"/>
      <c r="F486" s="1388"/>
      <c r="G486" s="4"/>
      <c r="H486" s="1"/>
      <c r="I486" s="4"/>
      <c r="J486" s="4"/>
      <c r="K486" s="4"/>
      <c r="L486" s="4"/>
      <c r="M486" s="4"/>
      <c r="N486" s="4"/>
      <c r="O486" s="4"/>
      <c r="P486" s="4"/>
      <c r="Q486" s="4"/>
      <c r="R486" s="4"/>
      <c r="S486" s="4"/>
      <c r="T486" s="4"/>
      <c r="U486" s="4"/>
      <c r="V486" s="4"/>
      <c r="W486" s="4"/>
      <c r="X486" s="4"/>
      <c r="Y486" s="4"/>
      <c r="Z486" s="4"/>
    </row>
    <row r="487" spans="1:26" ht="15.75" customHeight="1">
      <c r="A487" s="4"/>
      <c r="B487" s="4"/>
      <c r="C487" s="4"/>
      <c r="D487" s="4"/>
      <c r="E487" s="1388"/>
      <c r="F487" s="1388"/>
      <c r="G487" s="4"/>
      <c r="H487" s="1"/>
      <c r="I487" s="4"/>
      <c r="J487" s="4"/>
      <c r="K487" s="4"/>
      <c r="L487" s="4"/>
      <c r="M487" s="4"/>
      <c r="N487" s="4"/>
      <c r="O487" s="4"/>
      <c r="P487" s="4"/>
      <c r="Q487" s="4"/>
      <c r="R487" s="4"/>
      <c r="S487" s="4"/>
      <c r="T487" s="4"/>
      <c r="U487" s="4"/>
      <c r="V487" s="4"/>
      <c r="W487" s="4"/>
      <c r="X487" s="4"/>
      <c r="Y487" s="4"/>
      <c r="Z487" s="4"/>
    </row>
    <row r="488" spans="1:26" ht="15.75" customHeight="1">
      <c r="A488" s="4"/>
      <c r="B488" s="4"/>
      <c r="C488" s="4"/>
      <c r="D488" s="4"/>
      <c r="E488" s="1388"/>
      <c r="F488" s="1388"/>
      <c r="G488" s="4"/>
      <c r="H488" s="1"/>
      <c r="I488" s="4"/>
      <c r="J488" s="4"/>
      <c r="K488" s="4"/>
      <c r="L488" s="4"/>
      <c r="M488" s="4"/>
      <c r="N488" s="4"/>
      <c r="O488" s="4"/>
      <c r="P488" s="4"/>
      <c r="Q488" s="4"/>
      <c r="R488" s="4"/>
      <c r="S488" s="4"/>
      <c r="T488" s="4"/>
      <c r="U488" s="4"/>
      <c r="V488" s="4"/>
      <c r="W488" s="4"/>
      <c r="X488" s="4"/>
      <c r="Y488" s="4"/>
      <c r="Z488" s="4"/>
    </row>
    <row r="489" spans="1:26" ht="15.75" customHeight="1">
      <c r="A489" s="4"/>
      <c r="B489" s="4"/>
      <c r="C489" s="4"/>
      <c r="D489" s="4"/>
      <c r="E489" s="1388"/>
      <c r="F489" s="1388"/>
      <c r="G489" s="4"/>
      <c r="H489" s="1"/>
      <c r="I489" s="4"/>
      <c r="J489" s="4"/>
      <c r="K489" s="4"/>
      <c r="L489" s="4"/>
      <c r="M489" s="4"/>
      <c r="N489" s="4"/>
      <c r="O489" s="4"/>
      <c r="P489" s="4"/>
      <c r="Q489" s="4"/>
      <c r="R489" s="4"/>
      <c r="S489" s="4"/>
      <c r="T489" s="4"/>
      <c r="U489" s="4"/>
      <c r="V489" s="4"/>
      <c r="W489" s="4"/>
      <c r="X489" s="4"/>
      <c r="Y489" s="4"/>
      <c r="Z489" s="4"/>
    </row>
    <row r="490" spans="1:26" ht="15.75" customHeight="1">
      <c r="A490" s="4"/>
      <c r="B490" s="4"/>
      <c r="C490" s="4"/>
      <c r="D490" s="4"/>
      <c r="E490" s="1388"/>
      <c r="F490" s="1388"/>
      <c r="G490" s="4"/>
      <c r="H490" s="1"/>
      <c r="I490" s="4"/>
      <c r="J490" s="4"/>
      <c r="K490" s="4"/>
      <c r="L490" s="4"/>
      <c r="M490" s="4"/>
      <c r="N490" s="4"/>
      <c r="O490" s="4"/>
      <c r="P490" s="4"/>
      <c r="Q490" s="4"/>
      <c r="R490" s="4"/>
      <c r="S490" s="4"/>
      <c r="T490" s="4"/>
      <c r="U490" s="4"/>
      <c r="V490" s="4"/>
      <c r="W490" s="4"/>
      <c r="X490" s="4"/>
      <c r="Y490" s="4"/>
      <c r="Z490" s="4"/>
    </row>
    <row r="491" spans="1:26" ht="15.75" customHeight="1">
      <c r="A491" s="4"/>
      <c r="B491" s="4"/>
      <c r="C491" s="4"/>
      <c r="D491" s="4"/>
      <c r="E491" s="1388"/>
      <c r="F491" s="1388"/>
      <c r="G491" s="4"/>
      <c r="H491" s="1"/>
      <c r="I491" s="4"/>
      <c r="J491" s="4"/>
      <c r="K491" s="4"/>
      <c r="L491" s="4"/>
      <c r="M491" s="4"/>
      <c r="N491" s="4"/>
      <c r="O491" s="4"/>
      <c r="P491" s="4"/>
      <c r="Q491" s="4"/>
      <c r="R491" s="4"/>
      <c r="S491" s="4"/>
      <c r="T491" s="4"/>
      <c r="U491" s="4"/>
      <c r="V491" s="4"/>
      <c r="W491" s="4"/>
      <c r="X491" s="4"/>
      <c r="Y491" s="4"/>
      <c r="Z491" s="4"/>
    </row>
    <row r="492" spans="1:26" ht="15.75" customHeight="1">
      <c r="A492" s="4"/>
      <c r="B492" s="4"/>
      <c r="C492" s="4"/>
      <c r="D492" s="4"/>
      <c r="E492" s="1388"/>
      <c r="F492" s="1388"/>
      <c r="G492" s="4"/>
      <c r="H492" s="1"/>
      <c r="I492" s="4"/>
      <c r="J492" s="4"/>
      <c r="K492" s="4"/>
      <c r="L492" s="4"/>
      <c r="M492" s="4"/>
      <c r="N492" s="4"/>
      <c r="O492" s="4"/>
      <c r="P492" s="4"/>
      <c r="Q492" s="4"/>
      <c r="R492" s="4"/>
      <c r="S492" s="4"/>
      <c r="T492" s="4"/>
      <c r="U492" s="4"/>
      <c r="V492" s="4"/>
      <c r="W492" s="4"/>
      <c r="X492" s="4"/>
      <c r="Y492" s="4"/>
      <c r="Z492" s="4"/>
    </row>
    <row r="493" spans="1:26" ht="15.75" customHeight="1">
      <c r="A493" s="4"/>
      <c r="B493" s="4"/>
      <c r="C493" s="4"/>
      <c r="D493" s="4"/>
      <c r="E493" s="1388"/>
      <c r="F493" s="1388"/>
      <c r="G493" s="4"/>
      <c r="H493" s="1"/>
      <c r="I493" s="4"/>
      <c r="J493" s="4"/>
      <c r="K493" s="4"/>
      <c r="L493" s="4"/>
      <c r="M493" s="4"/>
      <c r="N493" s="4"/>
      <c r="O493" s="4"/>
      <c r="P493" s="4"/>
      <c r="Q493" s="4"/>
      <c r="R493" s="4"/>
      <c r="S493" s="4"/>
      <c r="T493" s="4"/>
      <c r="U493" s="4"/>
      <c r="V493" s="4"/>
      <c r="W493" s="4"/>
      <c r="X493" s="4"/>
      <c r="Y493" s="4"/>
      <c r="Z493" s="4"/>
    </row>
    <row r="494" spans="1:26" ht="15.75" customHeight="1">
      <c r="A494" s="4"/>
      <c r="B494" s="4"/>
      <c r="C494" s="4"/>
      <c r="D494" s="4"/>
      <c r="E494" s="1388"/>
      <c r="F494" s="1388"/>
      <c r="G494" s="4"/>
      <c r="H494" s="1"/>
      <c r="I494" s="4"/>
      <c r="J494" s="4"/>
      <c r="K494" s="4"/>
      <c r="L494" s="4"/>
      <c r="M494" s="4"/>
      <c r="N494" s="4"/>
      <c r="O494" s="4"/>
      <c r="P494" s="4"/>
      <c r="Q494" s="4"/>
      <c r="R494" s="4"/>
      <c r="S494" s="4"/>
      <c r="T494" s="4"/>
      <c r="U494" s="4"/>
      <c r="V494" s="4"/>
      <c r="W494" s="4"/>
      <c r="X494" s="4"/>
      <c r="Y494" s="4"/>
      <c r="Z494" s="4"/>
    </row>
    <row r="495" spans="1:26" ht="15.75" customHeight="1">
      <c r="A495" s="4"/>
      <c r="B495" s="4"/>
      <c r="C495" s="4"/>
      <c r="D495" s="4"/>
      <c r="E495" s="1388"/>
      <c r="F495" s="1388"/>
      <c r="G495" s="4"/>
      <c r="H495" s="1"/>
      <c r="I495" s="4"/>
      <c r="J495" s="4"/>
      <c r="K495" s="4"/>
      <c r="L495" s="4"/>
      <c r="M495" s="4"/>
      <c r="N495" s="4"/>
      <c r="O495" s="4"/>
      <c r="P495" s="4"/>
      <c r="Q495" s="4"/>
      <c r="R495" s="4"/>
      <c r="S495" s="4"/>
      <c r="T495" s="4"/>
      <c r="U495" s="4"/>
      <c r="V495" s="4"/>
      <c r="W495" s="4"/>
      <c r="X495" s="4"/>
      <c r="Y495" s="4"/>
      <c r="Z495" s="4"/>
    </row>
    <row r="496" spans="1:26" ht="15.75" customHeight="1">
      <c r="A496" s="4"/>
      <c r="B496" s="4"/>
      <c r="C496" s="4"/>
      <c r="D496" s="4"/>
      <c r="E496" s="1388"/>
      <c r="F496" s="1388"/>
      <c r="G496" s="4"/>
      <c r="H496" s="1"/>
      <c r="I496" s="4"/>
      <c r="J496" s="4"/>
      <c r="K496" s="4"/>
      <c r="L496" s="4"/>
      <c r="M496" s="4"/>
      <c r="N496" s="4"/>
      <c r="O496" s="4"/>
      <c r="P496" s="4"/>
      <c r="Q496" s="4"/>
      <c r="R496" s="4"/>
      <c r="S496" s="4"/>
      <c r="T496" s="4"/>
      <c r="U496" s="4"/>
      <c r="V496" s="4"/>
      <c r="W496" s="4"/>
      <c r="X496" s="4"/>
      <c r="Y496" s="4"/>
      <c r="Z496" s="4"/>
    </row>
    <row r="497" spans="1:26" ht="15.75" customHeight="1">
      <c r="A497" s="4"/>
      <c r="B497" s="4"/>
      <c r="C497" s="4"/>
      <c r="D497" s="4"/>
      <c r="E497" s="1388"/>
      <c r="F497" s="1388"/>
      <c r="G497" s="4"/>
      <c r="H497" s="1"/>
      <c r="I497" s="4"/>
      <c r="J497" s="4"/>
      <c r="K497" s="4"/>
      <c r="L497" s="4"/>
      <c r="M497" s="4"/>
      <c r="N497" s="4"/>
      <c r="O497" s="4"/>
      <c r="P497" s="4"/>
      <c r="Q497" s="4"/>
      <c r="R497" s="4"/>
      <c r="S497" s="4"/>
      <c r="T497" s="4"/>
      <c r="U497" s="4"/>
      <c r="V497" s="4"/>
      <c r="W497" s="4"/>
      <c r="X497" s="4"/>
      <c r="Y497" s="4"/>
      <c r="Z497" s="4"/>
    </row>
    <row r="498" spans="1:26" ht="15.75" customHeight="1">
      <c r="A498" s="4"/>
      <c r="B498" s="4"/>
      <c r="C498" s="4"/>
      <c r="D498" s="4"/>
      <c r="E498" s="1388"/>
      <c r="F498" s="1388"/>
      <c r="G498" s="4"/>
      <c r="H498" s="1"/>
      <c r="I498" s="4"/>
      <c r="J498" s="4"/>
      <c r="K498" s="4"/>
      <c r="L498" s="4"/>
      <c r="M498" s="4"/>
      <c r="N498" s="4"/>
      <c r="O498" s="4"/>
      <c r="P498" s="4"/>
      <c r="Q498" s="4"/>
      <c r="R498" s="4"/>
      <c r="S498" s="4"/>
      <c r="T498" s="4"/>
      <c r="U498" s="4"/>
      <c r="V498" s="4"/>
      <c r="W498" s="4"/>
      <c r="X498" s="4"/>
      <c r="Y498" s="4"/>
      <c r="Z498" s="4"/>
    </row>
    <row r="499" spans="1:26" ht="15.75" customHeight="1">
      <c r="A499" s="4"/>
      <c r="B499" s="4"/>
      <c r="C499" s="4"/>
      <c r="D499" s="4"/>
      <c r="E499" s="1388"/>
      <c r="F499" s="1388"/>
      <c r="G499" s="4"/>
      <c r="H499" s="1"/>
      <c r="I499" s="4"/>
      <c r="J499" s="4"/>
      <c r="K499" s="4"/>
      <c r="L499" s="4"/>
      <c r="M499" s="4"/>
      <c r="N499" s="4"/>
      <c r="O499" s="4"/>
      <c r="P499" s="4"/>
      <c r="Q499" s="4"/>
      <c r="R499" s="4"/>
      <c r="S499" s="4"/>
      <c r="T499" s="4"/>
      <c r="U499" s="4"/>
      <c r="V499" s="4"/>
      <c r="W499" s="4"/>
      <c r="X499" s="4"/>
      <c r="Y499" s="4"/>
      <c r="Z499" s="4"/>
    </row>
    <row r="500" spans="1:26" ht="15.75" customHeight="1">
      <c r="A500" s="4"/>
      <c r="B500" s="4"/>
      <c r="C500" s="4"/>
      <c r="D500" s="4"/>
      <c r="E500" s="1388"/>
      <c r="F500" s="1388"/>
      <c r="G500" s="4"/>
      <c r="H500" s="1"/>
      <c r="I500" s="4"/>
      <c r="J500" s="4"/>
      <c r="K500" s="4"/>
      <c r="L500" s="4"/>
      <c r="M500" s="4"/>
      <c r="N500" s="4"/>
      <c r="O500" s="4"/>
      <c r="P500" s="4"/>
      <c r="Q500" s="4"/>
      <c r="R500" s="4"/>
      <c r="S500" s="4"/>
      <c r="T500" s="4"/>
      <c r="U500" s="4"/>
      <c r="V500" s="4"/>
      <c r="W500" s="4"/>
      <c r="X500" s="4"/>
      <c r="Y500" s="4"/>
      <c r="Z500" s="4"/>
    </row>
    <row r="501" spans="1:26" ht="15.75" customHeight="1">
      <c r="A501" s="4"/>
      <c r="B501" s="4"/>
      <c r="C501" s="4"/>
      <c r="D501" s="4"/>
      <c r="E501" s="1388"/>
      <c r="F501" s="1388"/>
      <c r="G501" s="4"/>
      <c r="H501" s="1"/>
      <c r="I501" s="4"/>
      <c r="J501" s="4"/>
      <c r="K501" s="4"/>
      <c r="L501" s="4"/>
      <c r="M501" s="4"/>
      <c r="N501" s="4"/>
      <c r="O501" s="4"/>
      <c r="P501" s="4"/>
      <c r="Q501" s="4"/>
      <c r="R501" s="4"/>
      <c r="S501" s="4"/>
      <c r="T501" s="4"/>
      <c r="U501" s="4"/>
      <c r="V501" s="4"/>
      <c r="W501" s="4"/>
      <c r="X501" s="4"/>
      <c r="Y501" s="4"/>
      <c r="Z501" s="4"/>
    </row>
    <row r="502" spans="1:26" ht="15.75" customHeight="1">
      <c r="A502" s="4"/>
      <c r="B502" s="4"/>
      <c r="C502" s="4"/>
      <c r="D502" s="4"/>
      <c r="E502" s="1388"/>
      <c r="F502" s="1388"/>
      <c r="G502" s="4"/>
      <c r="H502" s="1"/>
      <c r="I502" s="4"/>
      <c r="J502" s="4"/>
      <c r="K502" s="4"/>
      <c r="L502" s="4"/>
      <c r="M502" s="4"/>
      <c r="N502" s="4"/>
      <c r="O502" s="4"/>
      <c r="P502" s="4"/>
      <c r="Q502" s="4"/>
      <c r="R502" s="4"/>
      <c r="S502" s="4"/>
      <c r="T502" s="4"/>
      <c r="U502" s="4"/>
      <c r="V502" s="4"/>
      <c r="W502" s="4"/>
      <c r="X502" s="4"/>
      <c r="Y502" s="4"/>
      <c r="Z502" s="4"/>
    </row>
    <row r="503" spans="1:26" ht="15.75" customHeight="1">
      <c r="A503" s="4"/>
      <c r="B503" s="4"/>
      <c r="C503" s="4"/>
      <c r="D503" s="4"/>
      <c r="E503" s="1388"/>
      <c r="F503" s="1388"/>
      <c r="G503" s="4"/>
      <c r="H503" s="1"/>
      <c r="I503" s="4"/>
      <c r="J503" s="4"/>
      <c r="K503" s="4"/>
      <c r="L503" s="4"/>
      <c r="M503" s="4"/>
      <c r="N503" s="4"/>
      <c r="O503" s="4"/>
      <c r="P503" s="4"/>
      <c r="Q503" s="4"/>
      <c r="R503" s="4"/>
      <c r="S503" s="4"/>
      <c r="T503" s="4"/>
      <c r="U503" s="4"/>
      <c r="V503" s="4"/>
      <c r="W503" s="4"/>
      <c r="X503" s="4"/>
      <c r="Y503" s="4"/>
      <c r="Z503" s="4"/>
    </row>
    <row r="504" spans="1:26" ht="15.75" customHeight="1">
      <c r="A504" s="4"/>
      <c r="B504" s="4"/>
      <c r="C504" s="4"/>
      <c r="D504" s="4"/>
      <c r="E504" s="1388"/>
      <c r="F504" s="1388"/>
      <c r="G504" s="4"/>
      <c r="H504" s="1"/>
      <c r="I504" s="4"/>
      <c r="J504" s="4"/>
      <c r="K504" s="4"/>
      <c r="L504" s="4"/>
      <c r="M504" s="4"/>
      <c r="N504" s="4"/>
      <c r="O504" s="4"/>
      <c r="P504" s="4"/>
      <c r="Q504" s="4"/>
      <c r="R504" s="4"/>
      <c r="S504" s="4"/>
      <c r="T504" s="4"/>
      <c r="U504" s="4"/>
      <c r="V504" s="4"/>
      <c r="W504" s="4"/>
      <c r="X504" s="4"/>
      <c r="Y504" s="4"/>
      <c r="Z504" s="4"/>
    </row>
    <row r="505" spans="1:26" ht="15.75" customHeight="1">
      <c r="A505" s="4"/>
      <c r="B505" s="4"/>
      <c r="C505" s="4"/>
      <c r="D505" s="4"/>
      <c r="E505" s="1388"/>
      <c r="F505" s="1388"/>
      <c r="G505" s="4"/>
      <c r="H505" s="1"/>
      <c r="I505" s="4"/>
      <c r="J505" s="4"/>
      <c r="K505" s="4"/>
      <c r="L505" s="4"/>
      <c r="M505" s="4"/>
      <c r="N505" s="4"/>
      <c r="O505" s="4"/>
      <c r="P505" s="4"/>
      <c r="Q505" s="4"/>
      <c r="R505" s="4"/>
      <c r="S505" s="4"/>
      <c r="T505" s="4"/>
      <c r="U505" s="4"/>
      <c r="V505" s="4"/>
      <c r="W505" s="4"/>
      <c r="X505" s="4"/>
      <c r="Y505" s="4"/>
      <c r="Z505" s="4"/>
    </row>
    <row r="506" spans="1:26" ht="15.75" customHeight="1">
      <c r="A506" s="4"/>
      <c r="B506" s="4"/>
      <c r="C506" s="4"/>
      <c r="D506" s="4"/>
      <c r="E506" s="1388"/>
      <c r="F506" s="1388"/>
      <c r="G506" s="4"/>
      <c r="H506" s="1"/>
      <c r="I506" s="4"/>
      <c r="J506" s="4"/>
      <c r="K506" s="4"/>
      <c r="L506" s="4"/>
      <c r="M506" s="4"/>
      <c r="N506" s="4"/>
      <c r="O506" s="4"/>
      <c r="P506" s="4"/>
      <c r="Q506" s="4"/>
      <c r="R506" s="4"/>
      <c r="S506" s="4"/>
      <c r="T506" s="4"/>
      <c r="U506" s="4"/>
      <c r="V506" s="4"/>
      <c r="W506" s="4"/>
      <c r="X506" s="4"/>
      <c r="Y506" s="4"/>
      <c r="Z506" s="4"/>
    </row>
    <row r="507" spans="1:26" ht="15.75" customHeight="1">
      <c r="A507" s="4"/>
      <c r="B507" s="4"/>
      <c r="C507" s="4"/>
      <c r="D507" s="4"/>
      <c r="E507" s="1388"/>
      <c r="F507" s="1388"/>
      <c r="G507" s="4"/>
      <c r="H507" s="1"/>
      <c r="I507" s="4"/>
      <c r="J507" s="4"/>
      <c r="K507" s="4"/>
      <c r="L507" s="4"/>
      <c r="M507" s="4"/>
      <c r="N507" s="4"/>
      <c r="O507" s="4"/>
      <c r="P507" s="4"/>
      <c r="Q507" s="4"/>
      <c r="R507" s="4"/>
      <c r="S507" s="4"/>
      <c r="T507" s="4"/>
      <c r="U507" s="4"/>
      <c r="V507" s="4"/>
      <c r="W507" s="4"/>
      <c r="X507" s="4"/>
      <c r="Y507" s="4"/>
      <c r="Z507" s="4"/>
    </row>
    <row r="508" spans="1:26" ht="15.75" customHeight="1">
      <c r="A508" s="4"/>
      <c r="B508" s="4"/>
      <c r="C508" s="4"/>
      <c r="D508" s="4"/>
      <c r="E508" s="1388"/>
      <c r="F508" s="1388"/>
      <c r="G508" s="4"/>
      <c r="H508" s="1"/>
      <c r="I508" s="4"/>
      <c r="J508" s="4"/>
      <c r="K508" s="4"/>
      <c r="L508" s="4"/>
      <c r="M508" s="4"/>
      <c r="N508" s="4"/>
      <c r="O508" s="4"/>
      <c r="P508" s="4"/>
      <c r="Q508" s="4"/>
      <c r="R508" s="4"/>
      <c r="S508" s="4"/>
      <c r="T508" s="4"/>
      <c r="U508" s="4"/>
      <c r="V508" s="4"/>
      <c r="W508" s="4"/>
      <c r="X508" s="4"/>
      <c r="Y508" s="4"/>
      <c r="Z508" s="4"/>
    </row>
    <row r="509" spans="1:26" ht="15.75" customHeight="1">
      <c r="A509" s="4"/>
      <c r="B509" s="4"/>
      <c r="C509" s="4"/>
      <c r="D509" s="4"/>
      <c r="E509" s="1388"/>
      <c r="F509" s="1388"/>
      <c r="G509" s="4"/>
      <c r="H509" s="1"/>
      <c r="I509" s="4"/>
      <c r="J509" s="4"/>
      <c r="K509" s="4"/>
      <c r="L509" s="4"/>
      <c r="M509" s="4"/>
      <c r="N509" s="4"/>
      <c r="O509" s="4"/>
      <c r="P509" s="4"/>
      <c r="Q509" s="4"/>
      <c r="R509" s="4"/>
      <c r="S509" s="4"/>
      <c r="T509" s="4"/>
      <c r="U509" s="4"/>
      <c r="V509" s="4"/>
      <c r="W509" s="4"/>
      <c r="X509" s="4"/>
      <c r="Y509" s="4"/>
      <c r="Z509" s="4"/>
    </row>
    <row r="510" spans="1:26" ht="15.75" customHeight="1">
      <c r="A510" s="4"/>
      <c r="B510" s="4"/>
      <c r="C510" s="4"/>
      <c r="D510" s="4"/>
      <c r="E510" s="1388"/>
      <c r="F510" s="1388"/>
      <c r="G510" s="4"/>
      <c r="H510" s="1"/>
      <c r="I510" s="4"/>
      <c r="J510" s="4"/>
      <c r="K510" s="4"/>
      <c r="L510" s="4"/>
      <c r="M510" s="4"/>
      <c r="N510" s="4"/>
      <c r="O510" s="4"/>
      <c r="P510" s="4"/>
      <c r="Q510" s="4"/>
      <c r="R510" s="4"/>
      <c r="S510" s="4"/>
      <c r="T510" s="4"/>
      <c r="U510" s="4"/>
      <c r="V510" s="4"/>
      <c r="W510" s="4"/>
      <c r="X510" s="4"/>
      <c r="Y510" s="4"/>
      <c r="Z510" s="4"/>
    </row>
    <row r="511" spans="1:26" ht="15.75" customHeight="1">
      <c r="A511" s="4"/>
      <c r="B511" s="4"/>
      <c r="C511" s="4"/>
      <c r="D511" s="4"/>
      <c r="E511" s="1388"/>
      <c r="F511" s="1388"/>
      <c r="G511" s="4"/>
      <c r="H511" s="1"/>
      <c r="I511" s="4"/>
      <c r="J511" s="4"/>
      <c r="K511" s="4"/>
      <c r="L511" s="4"/>
      <c r="M511" s="4"/>
      <c r="N511" s="4"/>
      <c r="O511" s="4"/>
      <c r="P511" s="4"/>
      <c r="Q511" s="4"/>
      <c r="R511" s="4"/>
      <c r="S511" s="4"/>
      <c r="T511" s="4"/>
      <c r="U511" s="4"/>
      <c r="V511" s="4"/>
      <c r="W511" s="4"/>
      <c r="X511" s="4"/>
      <c r="Y511" s="4"/>
      <c r="Z511" s="4"/>
    </row>
    <row r="512" spans="1:26" ht="15.75" customHeight="1">
      <c r="A512" s="4"/>
      <c r="B512" s="4"/>
      <c r="C512" s="4"/>
      <c r="D512" s="4"/>
      <c r="E512" s="1388"/>
      <c r="F512" s="1388"/>
      <c r="G512" s="4"/>
      <c r="H512" s="1"/>
      <c r="I512" s="4"/>
      <c r="J512" s="4"/>
      <c r="K512" s="4"/>
      <c r="L512" s="4"/>
      <c r="M512" s="4"/>
      <c r="N512" s="4"/>
      <c r="O512" s="4"/>
      <c r="P512" s="4"/>
      <c r="Q512" s="4"/>
      <c r="R512" s="4"/>
      <c r="S512" s="4"/>
      <c r="T512" s="4"/>
      <c r="U512" s="4"/>
      <c r="V512" s="4"/>
      <c r="W512" s="4"/>
      <c r="X512" s="4"/>
      <c r="Y512" s="4"/>
      <c r="Z512" s="4"/>
    </row>
    <row r="513" spans="1:26" ht="15.75" customHeight="1">
      <c r="A513" s="4"/>
      <c r="B513" s="4"/>
      <c r="C513" s="4"/>
      <c r="D513" s="4"/>
      <c r="E513" s="1388"/>
      <c r="F513" s="1388"/>
      <c r="G513" s="4"/>
      <c r="H513" s="1"/>
      <c r="I513" s="4"/>
      <c r="J513" s="4"/>
      <c r="K513" s="4"/>
      <c r="L513" s="4"/>
      <c r="M513" s="4"/>
      <c r="N513" s="4"/>
      <c r="O513" s="4"/>
      <c r="P513" s="4"/>
      <c r="Q513" s="4"/>
      <c r="R513" s="4"/>
      <c r="S513" s="4"/>
      <c r="T513" s="4"/>
      <c r="U513" s="4"/>
      <c r="V513" s="4"/>
      <c r="W513" s="4"/>
      <c r="X513" s="4"/>
      <c r="Y513" s="4"/>
      <c r="Z513" s="4"/>
    </row>
    <row r="514" spans="1:26" ht="15.75" customHeight="1">
      <c r="A514" s="4"/>
      <c r="B514" s="4"/>
      <c r="C514" s="4"/>
      <c r="D514" s="4"/>
      <c r="E514" s="1388"/>
      <c r="F514" s="1388"/>
      <c r="G514" s="4"/>
      <c r="H514" s="1"/>
      <c r="I514" s="4"/>
      <c r="J514" s="4"/>
      <c r="K514" s="4"/>
      <c r="L514" s="4"/>
      <c r="M514" s="4"/>
      <c r="N514" s="4"/>
      <c r="O514" s="4"/>
      <c r="P514" s="4"/>
      <c r="Q514" s="4"/>
      <c r="R514" s="4"/>
      <c r="S514" s="4"/>
      <c r="T514" s="4"/>
      <c r="U514" s="4"/>
      <c r="V514" s="4"/>
      <c r="W514" s="4"/>
      <c r="X514" s="4"/>
      <c r="Y514" s="4"/>
      <c r="Z514" s="4"/>
    </row>
    <row r="515" spans="1:26" ht="15.75" customHeight="1">
      <c r="A515" s="4"/>
      <c r="B515" s="4"/>
      <c r="C515" s="4"/>
      <c r="D515" s="4"/>
      <c r="E515" s="1388"/>
      <c r="F515" s="1388"/>
      <c r="G515" s="4"/>
      <c r="H515" s="1"/>
      <c r="I515" s="4"/>
      <c r="J515" s="4"/>
      <c r="K515" s="4"/>
      <c r="L515" s="4"/>
      <c r="M515" s="4"/>
      <c r="N515" s="4"/>
      <c r="O515" s="4"/>
      <c r="P515" s="4"/>
      <c r="Q515" s="4"/>
      <c r="R515" s="4"/>
      <c r="S515" s="4"/>
      <c r="T515" s="4"/>
      <c r="U515" s="4"/>
      <c r="V515" s="4"/>
      <c r="W515" s="4"/>
      <c r="X515" s="4"/>
      <c r="Y515" s="4"/>
      <c r="Z515" s="4"/>
    </row>
    <row r="516" spans="1:26" ht="15.75" customHeight="1">
      <c r="A516" s="4"/>
      <c r="B516" s="4"/>
      <c r="C516" s="4"/>
      <c r="D516" s="4"/>
      <c r="E516" s="1388"/>
      <c r="F516" s="1388"/>
      <c r="G516" s="4"/>
      <c r="H516" s="1"/>
      <c r="I516" s="4"/>
      <c r="J516" s="4"/>
      <c r="K516" s="4"/>
      <c r="L516" s="4"/>
      <c r="M516" s="4"/>
      <c r="N516" s="4"/>
      <c r="O516" s="4"/>
      <c r="P516" s="4"/>
      <c r="Q516" s="4"/>
      <c r="R516" s="4"/>
      <c r="S516" s="4"/>
      <c r="T516" s="4"/>
      <c r="U516" s="4"/>
      <c r="V516" s="4"/>
      <c r="W516" s="4"/>
      <c r="X516" s="4"/>
      <c r="Y516" s="4"/>
      <c r="Z516" s="4"/>
    </row>
    <row r="517" spans="1:26" ht="15.75" customHeight="1">
      <c r="A517" s="4"/>
      <c r="B517" s="4"/>
      <c r="C517" s="4"/>
      <c r="D517" s="4"/>
      <c r="E517" s="1388"/>
      <c r="F517" s="1388"/>
      <c r="G517" s="4"/>
      <c r="H517" s="1"/>
      <c r="I517" s="4"/>
      <c r="J517" s="4"/>
      <c r="K517" s="4"/>
      <c r="L517" s="4"/>
      <c r="M517" s="4"/>
      <c r="N517" s="4"/>
      <c r="O517" s="4"/>
      <c r="P517" s="4"/>
      <c r="Q517" s="4"/>
      <c r="R517" s="4"/>
      <c r="S517" s="4"/>
      <c r="T517" s="4"/>
      <c r="U517" s="4"/>
      <c r="V517" s="4"/>
      <c r="W517" s="4"/>
      <c r="X517" s="4"/>
      <c r="Y517" s="4"/>
      <c r="Z517" s="4"/>
    </row>
    <row r="518" spans="1:26" ht="15.75" customHeight="1">
      <c r="A518" s="4"/>
      <c r="B518" s="4"/>
      <c r="C518" s="4"/>
      <c r="D518" s="4"/>
      <c r="E518" s="1388"/>
      <c r="F518" s="1388"/>
      <c r="G518" s="4"/>
      <c r="H518" s="1"/>
      <c r="I518" s="4"/>
      <c r="J518" s="4"/>
      <c r="K518" s="4"/>
      <c r="L518" s="4"/>
      <c r="M518" s="4"/>
      <c r="N518" s="4"/>
      <c r="O518" s="4"/>
      <c r="P518" s="4"/>
      <c r="Q518" s="4"/>
      <c r="R518" s="4"/>
      <c r="S518" s="4"/>
      <c r="T518" s="4"/>
      <c r="U518" s="4"/>
      <c r="V518" s="4"/>
      <c r="W518" s="4"/>
      <c r="X518" s="4"/>
      <c r="Y518" s="4"/>
      <c r="Z518" s="4"/>
    </row>
    <row r="519" spans="1:26" ht="15.75" customHeight="1">
      <c r="A519" s="4"/>
      <c r="B519" s="4"/>
      <c r="C519" s="4"/>
      <c r="D519" s="4"/>
      <c r="E519" s="1388"/>
      <c r="F519" s="1388"/>
      <c r="G519" s="4"/>
      <c r="H519" s="1"/>
      <c r="I519" s="4"/>
      <c r="J519" s="4"/>
      <c r="K519" s="4"/>
      <c r="L519" s="4"/>
      <c r="M519" s="4"/>
      <c r="N519" s="4"/>
      <c r="O519" s="4"/>
      <c r="P519" s="4"/>
      <c r="Q519" s="4"/>
      <c r="R519" s="4"/>
      <c r="S519" s="4"/>
      <c r="T519" s="4"/>
      <c r="U519" s="4"/>
      <c r="V519" s="4"/>
      <c r="W519" s="4"/>
      <c r="X519" s="4"/>
      <c r="Y519" s="4"/>
      <c r="Z519" s="4"/>
    </row>
    <row r="520" spans="1:26" ht="15.75" customHeight="1">
      <c r="A520" s="4"/>
      <c r="B520" s="4"/>
      <c r="C520" s="4"/>
      <c r="D520" s="4"/>
      <c r="E520" s="1388"/>
      <c r="F520" s="1388"/>
      <c r="G520" s="4"/>
      <c r="H520" s="1"/>
      <c r="I520" s="4"/>
      <c r="J520" s="4"/>
      <c r="K520" s="4"/>
      <c r="L520" s="4"/>
      <c r="M520" s="4"/>
      <c r="N520" s="4"/>
      <c r="O520" s="4"/>
      <c r="P520" s="4"/>
      <c r="Q520" s="4"/>
      <c r="R520" s="4"/>
      <c r="S520" s="4"/>
      <c r="T520" s="4"/>
      <c r="U520" s="4"/>
      <c r="V520" s="4"/>
      <c r="W520" s="4"/>
      <c r="X520" s="4"/>
      <c r="Y520" s="4"/>
      <c r="Z520" s="4"/>
    </row>
    <row r="521" spans="1:26" ht="15.75" customHeight="1">
      <c r="A521" s="4"/>
      <c r="B521" s="4"/>
      <c r="C521" s="4"/>
      <c r="D521" s="4"/>
      <c r="E521" s="1388"/>
      <c r="F521" s="1388"/>
      <c r="G521" s="4"/>
      <c r="H521" s="1"/>
      <c r="I521" s="4"/>
      <c r="J521" s="4"/>
      <c r="K521" s="4"/>
      <c r="L521" s="4"/>
      <c r="M521" s="4"/>
      <c r="N521" s="4"/>
      <c r="O521" s="4"/>
      <c r="P521" s="4"/>
      <c r="Q521" s="4"/>
      <c r="R521" s="4"/>
      <c r="S521" s="4"/>
      <c r="T521" s="4"/>
      <c r="U521" s="4"/>
      <c r="V521" s="4"/>
      <c r="W521" s="4"/>
      <c r="X521" s="4"/>
      <c r="Y521" s="4"/>
      <c r="Z521" s="4"/>
    </row>
    <row r="522" spans="1:26" ht="15.75" customHeight="1">
      <c r="A522" s="4"/>
      <c r="B522" s="4"/>
      <c r="C522" s="4"/>
      <c r="D522" s="4"/>
      <c r="E522" s="1388"/>
      <c r="F522" s="1388"/>
      <c r="G522" s="4"/>
      <c r="H522" s="1"/>
      <c r="I522" s="4"/>
      <c r="J522" s="4"/>
      <c r="K522" s="4"/>
      <c r="L522" s="4"/>
      <c r="M522" s="4"/>
      <c r="N522" s="4"/>
      <c r="O522" s="4"/>
      <c r="P522" s="4"/>
      <c r="Q522" s="4"/>
      <c r="R522" s="4"/>
      <c r="S522" s="4"/>
      <c r="T522" s="4"/>
      <c r="U522" s="4"/>
      <c r="V522" s="4"/>
      <c r="W522" s="4"/>
      <c r="X522" s="4"/>
      <c r="Y522" s="4"/>
      <c r="Z522" s="4"/>
    </row>
    <row r="523" spans="1:26" ht="15.75" customHeight="1">
      <c r="A523" s="4"/>
      <c r="B523" s="4"/>
      <c r="C523" s="4"/>
      <c r="D523" s="4"/>
      <c r="E523" s="1388"/>
      <c r="F523" s="1388"/>
      <c r="G523" s="4"/>
      <c r="H523" s="1"/>
      <c r="I523" s="4"/>
      <c r="J523" s="4"/>
      <c r="K523" s="4"/>
      <c r="L523" s="4"/>
      <c r="M523" s="4"/>
      <c r="N523" s="4"/>
      <c r="O523" s="4"/>
      <c r="P523" s="4"/>
      <c r="Q523" s="4"/>
      <c r="R523" s="4"/>
      <c r="S523" s="4"/>
      <c r="T523" s="4"/>
      <c r="U523" s="4"/>
      <c r="V523" s="4"/>
      <c r="W523" s="4"/>
      <c r="X523" s="4"/>
      <c r="Y523" s="4"/>
      <c r="Z523" s="4"/>
    </row>
    <row r="524" spans="1:26" ht="15.75" customHeight="1">
      <c r="A524" s="4"/>
      <c r="B524" s="4"/>
      <c r="C524" s="4"/>
      <c r="D524" s="4"/>
      <c r="E524" s="1388"/>
      <c r="F524" s="1388"/>
      <c r="G524" s="4"/>
      <c r="H524" s="1"/>
      <c r="I524" s="4"/>
      <c r="J524" s="4"/>
      <c r="K524" s="4"/>
      <c r="L524" s="4"/>
      <c r="M524" s="4"/>
      <c r="N524" s="4"/>
      <c r="O524" s="4"/>
      <c r="P524" s="4"/>
      <c r="Q524" s="4"/>
      <c r="R524" s="4"/>
      <c r="S524" s="4"/>
      <c r="T524" s="4"/>
      <c r="U524" s="4"/>
      <c r="V524" s="4"/>
      <c r="W524" s="4"/>
      <c r="X524" s="4"/>
      <c r="Y524" s="4"/>
      <c r="Z524" s="4"/>
    </row>
    <row r="525" spans="1:26" ht="15.75" customHeight="1">
      <c r="A525" s="4"/>
      <c r="B525" s="4"/>
      <c r="C525" s="4"/>
      <c r="D525" s="4"/>
      <c r="E525" s="1388"/>
      <c r="F525" s="1388"/>
      <c r="G525" s="4"/>
      <c r="H525" s="1"/>
      <c r="I525" s="4"/>
      <c r="J525" s="4"/>
      <c r="K525" s="4"/>
      <c r="L525" s="4"/>
      <c r="M525" s="4"/>
      <c r="N525" s="4"/>
      <c r="O525" s="4"/>
      <c r="P525" s="4"/>
      <c r="Q525" s="4"/>
      <c r="R525" s="4"/>
      <c r="S525" s="4"/>
      <c r="T525" s="4"/>
      <c r="U525" s="4"/>
      <c r="V525" s="4"/>
      <c r="W525" s="4"/>
      <c r="X525" s="4"/>
      <c r="Y525" s="4"/>
      <c r="Z525" s="4"/>
    </row>
    <row r="526" spans="1:26" ht="15.75" customHeight="1">
      <c r="A526" s="4"/>
      <c r="B526" s="4"/>
      <c r="C526" s="4"/>
      <c r="D526" s="4"/>
      <c r="E526" s="1388"/>
      <c r="F526" s="1388"/>
      <c r="G526" s="4"/>
      <c r="H526" s="1"/>
      <c r="I526" s="4"/>
      <c r="J526" s="4"/>
      <c r="K526" s="4"/>
      <c r="L526" s="4"/>
      <c r="M526" s="4"/>
      <c r="N526" s="4"/>
      <c r="O526" s="4"/>
      <c r="P526" s="4"/>
      <c r="Q526" s="4"/>
      <c r="R526" s="4"/>
      <c r="S526" s="4"/>
      <c r="T526" s="4"/>
      <c r="U526" s="4"/>
      <c r="V526" s="4"/>
      <c r="W526" s="4"/>
      <c r="X526" s="4"/>
      <c r="Y526" s="4"/>
      <c r="Z526" s="4"/>
    </row>
    <row r="527" spans="1:26" ht="15.75" customHeight="1">
      <c r="A527" s="4"/>
      <c r="B527" s="4"/>
      <c r="C527" s="4"/>
      <c r="D527" s="4"/>
      <c r="E527" s="1388"/>
      <c r="F527" s="1388"/>
      <c r="G527" s="4"/>
      <c r="H527" s="1"/>
      <c r="I527" s="4"/>
      <c r="J527" s="4"/>
      <c r="K527" s="4"/>
      <c r="L527" s="4"/>
      <c r="M527" s="4"/>
      <c r="N527" s="4"/>
      <c r="O527" s="4"/>
      <c r="P527" s="4"/>
      <c r="Q527" s="4"/>
      <c r="R527" s="4"/>
      <c r="S527" s="4"/>
      <c r="T527" s="4"/>
      <c r="U527" s="4"/>
      <c r="V527" s="4"/>
      <c r="W527" s="4"/>
      <c r="X527" s="4"/>
      <c r="Y527" s="4"/>
      <c r="Z527" s="4"/>
    </row>
    <row r="528" spans="1:26" ht="15.75" customHeight="1">
      <c r="A528" s="4"/>
      <c r="B528" s="4"/>
      <c r="C528" s="4"/>
      <c r="D528" s="4"/>
      <c r="E528" s="1388"/>
      <c r="F528" s="1388"/>
      <c r="G528" s="4"/>
      <c r="H528" s="1"/>
      <c r="I528" s="4"/>
      <c r="J528" s="4"/>
      <c r="K528" s="4"/>
      <c r="L528" s="4"/>
      <c r="M528" s="4"/>
      <c r="N528" s="4"/>
      <c r="O528" s="4"/>
      <c r="P528" s="4"/>
      <c r="Q528" s="4"/>
      <c r="R528" s="4"/>
      <c r="S528" s="4"/>
      <c r="T528" s="4"/>
      <c r="U528" s="4"/>
      <c r="V528" s="4"/>
      <c r="W528" s="4"/>
      <c r="X528" s="4"/>
      <c r="Y528" s="4"/>
      <c r="Z528" s="4"/>
    </row>
    <row r="529" spans="1:26" ht="15.75" customHeight="1">
      <c r="A529" s="4"/>
      <c r="B529" s="4"/>
      <c r="C529" s="4"/>
      <c r="D529" s="4"/>
      <c r="E529" s="1388"/>
      <c r="F529" s="1388"/>
      <c r="G529" s="4"/>
      <c r="H529" s="1"/>
      <c r="I529" s="4"/>
      <c r="J529" s="4"/>
      <c r="K529" s="4"/>
      <c r="L529" s="4"/>
      <c r="M529" s="4"/>
      <c r="N529" s="4"/>
      <c r="O529" s="4"/>
      <c r="P529" s="4"/>
      <c r="Q529" s="4"/>
      <c r="R529" s="4"/>
      <c r="S529" s="4"/>
      <c r="T529" s="4"/>
      <c r="U529" s="4"/>
      <c r="V529" s="4"/>
      <c r="W529" s="4"/>
      <c r="X529" s="4"/>
      <c r="Y529" s="4"/>
      <c r="Z529" s="4"/>
    </row>
    <row r="530" spans="1:26" ht="15.75" customHeight="1">
      <c r="A530" s="4"/>
      <c r="B530" s="4"/>
      <c r="C530" s="4"/>
      <c r="D530" s="4"/>
      <c r="E530" s="1388"/>
      <c r="F530" s="1388"/>
      <c r="G530" s="4"/>
      <c r="H530" s="1"/>
      <c r="I530" s="4"/>
      <c r="J530" s="4"/>
      <c r="K530" s="4"/>
      <c r="L530" s="4"/>
      <c r="M530" s="4"/>
      <c r="N530" s="4"/>
      <c r="O530" s="4"/>
      <c r="P530" s="4"/>
      <c r="Q530" s="4"/>
      <c r="R530" s="4"/>
      <c r="S530" s="4"/>
      <c r="T530" s="4"/>
      <c r="U530" s="4"/>
      <c r="V530" s="4"/>
      <c r="W530" s="4"/>
      <c r="X530" s="4"/>
      <c r="Y530" s="4"/>
      <c r="Z530" s="4"/>
    </row>
    <row r="531" spans="1:26" ht="15.75" customHeight="1">
      <c r="A531" s="4"/>
      <c r="B531" s="4"/>
      <c r="C531" s="4"/>
      <c r="D531" s="4"/>
      <c r="E531" s="1388"/>
      <c r="F531" s="1388"/>
      <c r="G531" s="4"/>
      <c r="H531" s="1"/>
      <c r="I531" s="4"/>
      <c r="J531" s="4"/>
      <c r="K531" s="4"/>
      <c r="L531" s="4"/>
      <c r="M531" s="4"/>
      <c r="N531" s="4"/>
      <c r="O531" s="4"/>
      <c r="P531" s="4"/>
      <c r="Q531" s="4"/>
      <c r="R531" s="4"/>
      <c r="S531" s="4"/>
      <c r="T531" s="4"/>
      <c r="U531" s="4"/>
      <c r="V531" s="4"/>
      <c r="W531" s="4"/>
      <c r="X531" s="4"/>
      <c r="Y531" s="4"/>
      <c r="Z531" s="4"/>
    </row>
    <row r="532" spans="1:26" ht="15.75" customHeight="1">
      <c r="A532" s="4"/>
      <c r="B532" s="4"/>
      <c r="C532" s="4"/>
      <c r="D532" s="4"/>
      <c r="E532" s="1388"/>
      <c r="F532" s="1388"/>
      <c r="G532" s="4"/>
      <c r="H532" s="1"/>
      <c r="I532" s="4"/>
      <c r="J532" s="4"/>
      <c r="K532" s="4"/>
      <c r="L532" s="4"/>
      <c r="M532" s="4"/>
      <c r="N532" s="4"/>
      <c r="O532" s="4"/>
      <c r="P532" s="4"/>
      <c r="Q532" s="4"/>
      <c r="R532" s="4"/>
      <c r="S532" s="4"/>
      <c r="T532" s="4"/>
      <c r="U532" s="4"/>
      <c r="V532" s="4"/>
      <c r="W532" s="4"/>
      <c r="X532" s="4"/>
      <c r="Y532" s="4"/>
      <c r="Z532" s="4"/>
    </row>
    <row r="533" spans="1:26" ht="15.75" customHeight="1">
      <c r="A533" s="4"/>
      <c r="B533" s="4"/>
      <c r="C533" s="4"/>
      <c r="D533" s="4"/>
      <c r="E533" s="1388"/>
      <c r="F533" s="1388"/>
      <c r="G533" s="4"/>
      <c r="H533" s="1"/>
      <c r="I533" s="4"/>
      <c r="J533" s="4"/>
      <c r="K533" s="4"/>
      <c r="L533" s="4"/>
      <c r="M533" s="4"/>
      <c r="N533" s="4"/>
      <c r="O533" s="4"/>
      <c r="P533" s="4"/>
      <c r="Q533" s="4"/>
      <c r="R533" s="4"/>
      <c r="S533" s="4"/>
      <c r="T533" s="4"/>
      <c r="U533" s="4"/>
      <c r="V533" s="4"/>
      <c r="W533" s="4"/>
      <c r="X533" s="4"/>
      <c r="Y533" s="4"/>
      <c r="Z533" s="4"/>
    </row>
    <row r="534" spans="1:26" ht="15.75" customHeight="1">
      <c r="A534" s="4"/>
      <c r="B534" s="4"/>
      <c r="C534" s="4"/>
      <c r="D534" s="4"/>
      <c r="E534" s="1388"/>
      <c r="F534" s="1388"/>
      <c r="G534" s="4"/>
      <c r="H534" s="1"/>
      <c r="I534" s="4"/>
      <c r="J534" s="4"/>
      <c r="K534" s="4"/>
      <c r="L534" s="4"/>
      <c r="M534" s="4"/>
      <c r="N534" s="4"/>
      <c r="O534" s="4"/>
      <c r="P534" s="4"/>
      <c r="Q534" s="4"/>
      <c r="R534" s="4"/>
      <c r="S534" s="4"/>
      <c r="T534" s="4"/>
      <c r="U534" s="4"/>
      <c r="V534" s="4"/>
      <c r="W534" s="4"/>
      <c r="X534" s="4"/>
      <c r="Y534" s="4"/>
      <c r="Z534" s="4"/>
    </row>
    <row r="535" spans="1:26" ht="15.75" customHeight="1">
      <c r="A535" s="4"/>
      <c r="B535" s="4"/>
      <c r="C535" s="4"/>
      <c r="D535" s="4"/>
      <c r="E535" s="1388"/>
      <c r="F535" s="1388"/>
      <c r="G535" s="4"/>
      <c r="H535" s="1"/>
      <c r="I535" s="4"/>
      <c r="J535" s="4"/>
      <c r="K535" s="4"/>
      <c r="L535" s="4"/>
      <c r="M535" s="4"/>
      <c r="N535" s="4"/>
      <c r="O535" s="4"/>
      <c r="P535" s="4"/>
      <c r="Q535" s="4"/>
      <c r="R535" s="4"/>
      <c r="S535" s="4"/>
      <c r="T535" s="4"/>
      <c r="U535" s="4"/>
      <c r="V535" s="4"/>
      <c r="W535" s="4"/>
      <c r="X535" s="4"/>
      <c r="Y535" s="4"/>
      <c r="Z535" s="4"/>
    </row>
    <row r="536" spans="1:26" ht="15.75" customHeight="1">
      <c r="A536" s="4"/>
      <c r="B536" s="4"/>
      <c r="C536" s="4"/>
      <c r="D536" s="4"/>
      <c r="E536" s="1388"/>
      <c r="F536" s="1388"/>
      <c r="G536" s="4"/>
      <c r="H536" s="1"/>
      <c r="I536" s="4"/>
      <c r="J536" s="4"/>
      <c r="K536" s="4"/>
      <c r="L536" s="4"/>
      <c r="M536" s="4"/>
      <c r="N536" s="4"/>
      <c r="O536" s="4"/>
      <c r="P536" s="4"/>
      <c r="Q536" s="4"/>
      <c r="R536" s="4"/>
      <c r="S536" s="4"/>
      <c r="T536" s="4"/>
      <c r="U536" s="4"/>
      <c r="V536" s="4"/>
      <c r="W536" s="4"/>
      <c r="X536" s="4"/>
      <c r="Y536" s="4"/>
      <c r="Z536" s="4"/>
    </row>
    <row r="537" spans="1:26" ht="15.75" customHeight="1">
      <c r="A537" s="4"/>
      <c r="B537" s="4"/>
      <c r="C537" s="4"/>
      <c r="D537" s="4"/>
      <c r="E537" s="1388"/>
      <c r="F537" s="1388"/>
      <c r="G537" s="4"/>
      <c r="H537" s="1"/>
      <c r="I537" s="4"/>
      <c r="J537" s="4"/>
      <c r="K537" s="4"/>
      <c r="L537" s="4"/>
      <c r="M537" s="4"/>
      <c r="N537" s="4"/>
      <c r="O537" s="4"/>
      <c r="P537" s="4"/>
      <c r="Q537" s="4"/>
      <c r="R537" s="4"/>
      <c r="S537" s="4"/>
      <c r="T537" s="4"/>
      <c r="U537" s="4"/>
      <c r="V537" s="4"/>
      <c r="W537" s="4"/>
      <c r="X537" s="4"/>
      <c r="Y537" s="4"/>
      <c r="Z537" s="4"/>
    </row>
    <row r="538" spans="1:26" ht="15.75" customHeight="1">
      <c r="A538" s="4"/>
      <c r="B538" s="4"/>
      <c r="C538" s="4"/>
      <c r="D538" s="4"/>
      <c r="E538" s="1388"/>
      <c r="F538" s="1388"/>
      <c r="G538" s="4"/>
      <c r="H538" s="1"/>
      <c r="I538" s="4"/>
      <c r="J538" s="4"/>
      <c r="K538" s="4"/>
      <c r="L538" s="4"/>
      <c r="M538" s="4"/>
      <c r="N538" s="4"/>
      <c r="O538" s="4"/>
      <c r="P538" s="4"/>
      <c r="Q538" s="4"/>
      <c r="R538" s="4"/>
      <c r="S538" s="4"/>
      <c r="T538" s="4"/>
      <c r="U538" s="4"/>
      <c r="V538" s="4"/>
      <c r="W538" s="4"/>
      <c r="X538" s="4"/>
      <c r="Y538" s="4"/>
      <c r="Z538" s="4"/>
    </row>
    <row r="539" spans="1:26" ht="15.75" customHeight="1">
      <c r="A539" s="4"/>
      <c r="B539" s="4"/>
      <c r="C539" s="4"/>
      <c r="D539" s="4"/>
      <c r="E539" s="1388"/>
      <c r="F539" s="1388"/>
      <c r="G539" s="4"/>
      <c r="H539" s="1"/>
      <c r="I539" s="4"/>
      <c r="J539" s="4"/>
      <c r="K539" s="4"/>
      <c r="L539" s="4"/>
      <c r="M539" s="4"/>
      <c r="N539" s="4"/>
      <c r="O539" s="4"/>
      <c r="P539" s="4"/>
      <c r="Q539" s="4"/>
      <c r="R539" s="4"/>
      <c r="S539" s="4"/>
      <c r="T539" s="4"/>
      <c r="U539" s="4"/>
      <c r="V539" s="4"/>
      <c r="W539" s="4"/>
      <c r="X539" s="4"/>
      <c r="Y539" s="4"/>
      <c r="Z539" s="4"/>
    </row>
    <row r="540" spans="1:26" ht="15.75" customHeight="1">
      <c r="A540" s="4"/>
      <c r="B540" s="4"/>
      <c r="C540" s="4"/>
      <c r="D540" s="4"/>
      <c r="E540" s="1388"/>
      <c r="F540" s="1388"/>
      <c r="G540" s="4"/>
      <c r="H540" s="1"/>
      <c r="I540" s="4"/>
      <c r="J540" s="4"/>
      <c r="K540" s="4"/>
      <c r="L540" s="4"/>
      <c r="M540" s="4"/>
      <c r="N540" s="4"/>
      <c r="O540" s="4"/>
      <c r="P540" s="4"/>
      <c r="Q540" s="4"/>
      <c r="R540" s="4"/>
      <c r="S540" s="4"/>
      <c r="T540" s="4"/>
      <c r="U540" s="4"/>
      <c r="V540" s="4"/>
      <c r="W540" s="4"/>
      <c r="X540" s="4"/>
      <c r="Y540" s="4"/>
      <c r="Z540" s="4"/>
    </row>
    <row r="541" spans="1:26" ht="15.75" customHeight="1">
      <c r="A541" s="4"/>
      <c r="B541" s="4"/>
      <c r="C541" s="4"/>
      <c r="D541" s="4"/>
      <c r="E541" s="1388"/>
      <c r="F541" s="1388"/>
      <c r="G541" s="4"/>
      <c r="H541" s="1"/>
      <c r="I541" s="4"/>
      <c r="J541" s="4"/>
      <c r="K541" s="4"/>
      <c r="L541" s="4"/>
      <c r="M541" s="4"/>
      <c r="N541" s="4"/>
      <c r="O541" s="4"/>
      <c r="P541" s="4"/>
      <c r="Q541" s="4"/>
      <c r="R541" s="4"/>
      <c r="S541" s="4"/>
      <c r="T541" s="4"/>
      <c r="U541" s="4"/>
      <c r="V541" s="4"/>
      <c r="W541" s="4"/>
      <c r="X541" s="4"/>
      <c r="Y541" s="4"/>
      <c r="Z541" s="4"/>
    </row>
    <row r="542" spans="1:26" ht="15.75" customHeight="1">
      <c r="A542" s="4"/>
      <c r="B542" s="4"/>
      <c r="C542" s="4"/>
      <c r="D542" s="4"/>
      <c r="E542" s="1388"/>
      <c r="F542" s="1388"/>
      <c r="G542" s="4"/>
      <c r="H542" s="1"/>
      <c r="I542" s="4"/>
      <c r="J542" s="4"/>
      <c r="K542" s="4"/>
      <c r="L542" s="4"/>
      <c r="M542" s="4"/>
      <c r="N542" s="4"/>
      <c r="O542" s="4"/>
      <c r="P542" s="4"/>
      <c r="Q542" s="4"/>
      <c r="R542" s="4"/>
      <c r="S542" s="4"/>
      <c r="T542" s="4"/>
      <c r="U542" s="4"/>
      <c r="V542" s="4"/>
      <c r="W542" s="4"/>
      <c r="X542" s="4"/>
      <c r="Y542" s="4"/>
      <c r="Z542" s="4"/>
    </row>
    <row r="543" spans="1:26" ht="15.75" customHeight="1">
      <c r="A543" s="4"/>
      <c r="B543" s="4"/>
      <c r="C543" s="4"/>
      <c r="D543" s="4"/>
      <c r="E543" s="1388"/>
      <c r="F543" s="1388"/>
      <c r="G543" s="4"/>
      <c r="H543" s="1"/>
      <c r="I543" s="4"/>
      <c r="J543" s="4"/>
      <c r="K543" s="4"/>
      <c r="L543" s="4"/>
      <c r="M543" s="4"/>
      <c r="N543" s="4"/>
      <c r="O543" s="4"/>
      <c r="P543" s="4"/>
      <c r="Q543" s="4"/>
      <c r="R543" s="4"/>
      <c r="S543" s="4"/>
      <c r="T543" s="4"/>
      <c r="U543" s="4"/>
      <c r="V543" s="4"/>
      <c r="W543" s="4"/>
      <c r="X543" s="4"/>
      <c r="Y543" s="4"/>
      <c r="Z543" s="4"/>
    </row>
    <row r="544" spans="1:26" ht="15.75" customHeight="1">
      <c r="A544" s="4"/>
      <c r="B544" s="4"/>
      <c r="C544" s="4"/>
      <c r="D544" s="4"/>
      <c r="E544" s="1388"/>
      <c r="F544" s="1388"/>
      <c r="G544" s="4"/>
      <c r="H544" s="1"/>
      <c r="I544" s="4"/>
      <c r="J544" s="4"/>
      <c r="K544" s="4"/>
      <c r="L544" s="4"/>
      <c r="M544" s="4"/>
      <c r="N544" s="4"/>
      <c r="O544" s="4"/>
      <c r="P544" s="4"/>
      <c r="Q544" s="4"/>
      <c r="R544" s="4"/>
      <c r="S544" s="4"/>
      <c r="T544" s="4"/>
      <c r="U544" s="4"/>
      <c r="V544" s="4"/>
      <c r="W544" s="4"/>
      <c r="X544" s="4"/>
      <c r="Y544" s="4"/>
      <c r="Z544" s="4"/>
    </row>
    <row r="545" spans="1:26" ht="15.75" customHeight="1">
      <c r="A545" s="4"/>
      <c r="B545" s="4"/>
      <c r="C545" s="4"/>
      <c r="D545" s="4"/>
      <c r="E545" s="1388"/>
      <c r="F545" s="1388"/>
      <c r="G545" s="4"/>
      <c r="H545" s="1"/>
      <c r="I545" s="4"/>
      <c r="J545" s="4"/>
      <c r="K545" s="4"/>
      <c r="L545" s="4"/>
      <c r="M545" s="4"/>
      <c r="N545" s="4"/>
      <c r="O545" s="4"/>
      <c r="P545" s="4"/>
      <c r="Q545" s="4"/>
      <c r="R545" s="4"/>
      <c r="S545" s="4"/>
      <c r="T545" s="4"/>
      <c r="U545" s="4"/>
      <c r="V545" s="4"/>
      <c r="W545" s="4"/>
      <c r="X545" s="4"/>
      <c r="Y545" s="4"/>
      <c r="Z545" s="4"/>
    </row>
    <row r="546" spans="1:26" ht="15.75" customHeight="1">
      <c r="A546" s="4"/>
      <c r="B546" s="4"/>
      <c r="C546" s="4"/>
      <c r="D546" s="4"/>
      <c r="E546" s="1388"/>
      <c r="F546" s="1388"/>
      <c r="G546" s="4"/>
      <c r="H546" s="1"/>
      <c r="I546" s="4"/>
      <c r="J546" s="4"/>
      <c r="K546" s="4"/>
      <c r="L546" s="4"/>
      <c r="M546" s="4"/>
      <c r="N546" s="4"/>
      <c r="O546" s="4"/>
      <c r="P546" s="4"/>
      <c r="Q546" s="4"/>
      <c r="R546" s="4"/>
      <c r="S546" s="4"/>
      <c r="T546" s="4"/>
      <c r="U546" s="4"/>
      <c r="V546" s="4"/>
      <c r="W546" s="4"/>
      <c r="X546" s="4"/>
      <c r="Y546" s="4"/>
      <c r="Z546" s="4"/>
    </row>
    <row r="547" spans="1:26" ht="15.75" customHeight="1">
      <c r="A547" s="4"/>
      <c r="B547" s="4"/>
      <c r="C547" s="4"/>
      <c r="D547" s="4"/>
      <c r="E547" s="1388"/>
      <c r="F547" s="1388"/>
      <c r="G547" s="4"/>
      <c r="H547" s="1"/>
      <c r="I547" s="4"/>
      <c r="J547" s="4"/>
      <c r="K547" s="4"/>
      <c r="L547" s="4"/>
      <c r="M547" s="4"/>
      <c r="N547" s="4"/>
      <c r="O547" s="4"/>
      <c r="P547" s="4"/>
      <c r="Q547" s="4"/>
      <c r="R547" s="4"/>
      <c r="S547" s="4"/>
      <c r="T547" s="4"/>
      <c r="U547" s="4"/>
      <c r="V547" s="4"/>
      <c r="W547" s="4"/>
      <c r="X547" s="4"/>
      <c r="Y547" s="4"/>
      <c r="Z547" s="4"/>
    </row>
    <row r="548" spans="1:26" ht="15.75" customHeight="1">
      <c r="A548" s="4"/>
      <c r="B548" s="4"/>
      <c r="C548" s="4"/>
      <c r="D548" s="4"/>
      <c r="E548" s="1388"/>
      <c r="F548" s="1388"/>
      <c r="G548" s="4"/>
      <c r="H548" s="1"/>
      <c r="I548" s="4"/>
      <c r="J548" s="4"/>
      <c r="K548" s="4"/>
      <c r="L548" s="4"/>
      <c r="M548" s="4"/>
      <c r="N548" s="4"/>
      <c r="O548" s="4"/>
      <c r="P548" s="4"/>
      <c r="Q548" s="4"/>
      <c r="R548" s="4"/>
      <c r="S548" s="4"/>
      <c r="T548" s="4"/>
      <c r="U548" s="4"/>
      <c r="V548" s="4"/>
      <c r="W548" s="4"/>
      <c r="X548" s="4"/>
      <c r="Y548" s="4"/>
      <c r="Z548" s="4"/>
    </row>
    <row r="549" spans="1:26" ht="15.75" customHeight="1">
      <c r="A549" s="4"/>
      <c r="B549" s="4"/>
      <c r="C549" s="4"/>
      <c r="D549" s="4"/>
      <c r="E549" s="1388"/>
      <c r="F549" s="1388"/>
      <c r="G549" s="4"/>
      <c r="H549" s="1"/>
      <c r="I549" s="4"/>
      <c r="J549" s="4"/>
      <c r="K549" s="4"/>
      <c r="L549" s="4"/>
      <c r="M549" s="4"/>
      <c r="N549" s="4"/>
      <c r="O549" s="4"/>
      <c r="P549" s="4"/>
      <c r="Q549" s="4"/>
      <c r="R549" s="4"/>
      <c r="S549" s="4"/>
      <c r="T549" s="4"/>
      <c r="U549" s="4"/>
      <c r="V549" s="4"/>
      <c r="W549" s="4"/>
      <c r="X549" s="4"/>
      <c r="Y549" s="4"/>
      <c r="Z549" s="4"/>
    </row>
    <row r="550" spans="1:26" ht="15.75" customHeight="1">
      <c r="A550" s="4"/>
      <c r="B550" s="4"/>
      <c r="C550" s="4"/>
      <c r="D550" s="4"/>
      <c r="E550" s="1388"/>
      <c r="F550" s="1388"/>
      <c r="G550" s="4"/>
      <c r="H550" s="1"/>
      <c r="I550" s="4"/>
      <c r="J550" s="4"/>
      <c r="K550" s="4"/>
      <c r="L550" s="4"/>
      <c r="M550" s="4"/>
      <c r="N550" s="4"/>
      <c r="O550" s="4"/>
      <c r="P550" s="4"/>
      <c r="Q550" s="4"/>
      <c r="R550" s="4"/>
      <c r="S550" s="4"/>
      <c r="T550" s="4"/>
      <c r="U550" s="4"/>
      <c r="V550" s="4"/>
      <c r="W550" s="4"/>
      <c r="X550" s="4"/>
      <c r="Y550" s="4"/>
      <c r="Z550" s="4"/>
    </row>
    <row r="551" spans="1:26" ht="15.75" customHeight="1">
      <c r="A551" s="4"/>
      <c r="B551" s="4"/>
      <c r="C551" s="4"/>
      <c r="D551" s="4"/>
      <c r="E551" s="1388"/>
      <c r="F551" s="1388"/>
      <c r="G551" s="4"/>
      <c r="H551" s="1"/>
      <c r="I551" s="4"/>
      <c r="J551" s="4"/>
      <c r="K551" s="4"/>
      <c r="L551" s="4"/>
      <c r="M551" s="4"/>
      <c r="N551" s="4"/>
      <c r="O551" s="4"/>
      <c r="P551" s="4"/>
      <c r="Q551" s="4"/>
      <c r="R551" s="4"/>
      <c r="S551" s="4"/>
      <c r="T551" s="4"/>
      <c r="U551" s="4"/>
      <c r="V551" s="4"/>
      <c r="W551" s="4"/>
      <c r="X551" s="4"/>
      <c r="Y551" s="4"/>
      <c r="Z551" s="4"/>
    </row>
    <row r="552" spans="1:26" ht="15.75" customHeight="1">
      <c r="A552" s="4"/>
      <c r="B552" s="4"/>
      <c r="C552" s="4"/>
      <c r="D552" s="4"/>
      <c r="E552" s="1388"/>
      <c r="F552" s="1388"/>
      <c r="G552" s="4"/>
      <c r="H552" s="1"/>
      <c r="I552" s="4"/>
      <c r="J552" s="4"/>
      <c r="K552" s="4"/>
      <c r="L552" s="4"/>
      <c r="M552" s="4"/>
      <c r="N552" s="4"/>
      <c r="O552" s="4"/>
      <c r="P552" s="4"/>
      <c r="Q552" s="4"/>
      <c r="R552" s="4"/>
      <c r="S552" s="4"/>
      <c r="T552" s="4"/>
      <c r="U552" s="4"/>
      <c r="V552" s="4"/>
      <c r="W552" s="4"/>
      <c r="X552" s="4"/>
      <c r="Y552" s="4"/>
      <c r="Z552" s="4"/>
    </row>
    <row r="553" spans="1:26" ht="15.75" customHeight="1">
      <c r="A553" s="4"/>
      <c r="B553" s="4"/>
      <c r="C553" s="4"/>
      <c r="D553" s="4"/>
      <c r="E553" s="1388"/>
      <c r="F553" s="1388"/>
      <c r="G553" s="4"/>
      <c r="H553" s="1"/>
      <c r="I553" s="4"/>
      <c r="J553" s="4"/>
      <c r="K553" s="4"/>
      <c r="L553" s="4"/>
      <c r="M553" s="4"/>
      <c r="N553" s="4"/>
      <c r="O553" s="4"/>
      <c r="P553" s="4"/>
      <c r="Q553" s="4"/>
      <c r="R553" s="4"/>
      <c r="S553" s="4"/>
      <c r="T553" s="4"/>
      <c r="U553" s="4"/>
      <c r="V553" s="4"/>
      <c r="W553" s="4"/>
      <c r="X553" s="4"/>
      <c r="Y553" s="4"/>
      <c r="Z553" s="4"/>
    </row>
    <row r="554" spans="1:26" ht="15.75" customHeight="1">
      <c r="A554" s="4"/>
      <c r="B554" s="4"/>
      <c r="C554" s="4"/>
      <c r="D554" s="4"/>
      <c r="E554" s="1388"/>
      <c r="F554" s="1388"/>
      <c r="G554" s="4"/>
      <c r="H554" s="1"/>
      <c r="I554" s="4"/>
      <c r="J554" s="4"/>
      <c r="K554" s="4"/>
      <c r="L554" s="4"/>
      <c r="M554" s="4"/>
      <c r="N554" s="4"/>
      <c r="O554" s="4"/>
      <c r="P554" s="4"/>
      <c r="Q554" s="4"/>
      <c r="R554" s="4"/>
      <c r="S554" s="4"/>
      <c r="T554" s="4"/>
      <c r="U554" s="4"/>
      <c r="V554" s="4"/>
      <c r="W554" s="4"/>
      <c r="X554" s="4"/>
      <c r="Y554" s="4"/>
      <c r="Z554" s="4"/>
    </row>
    <row r="555" spans="1:26" ht="15.75" customHeight="1">
      <c r="A555" s="4"/>
      <c r="B555" s="4"/>
      <c r="C555" s="4"/>
      <c r="D555" s="4"/>
      <c r="E555" s="1388"/>
      <c r="F555" s="1388"/>
      <c r="G555" s="4"/>
      <c r="H555" s="1"/>
      <c r="I555" s="4"/>
      <c r="J555" s="4"/>
      <c r="K555" s="4"/>
      <c r="L555" s="4"/>
      <c r="M555" s="4"/>
      <c r="N555" s="4"/>
      <c r="O555" s="4"/>
      <c r="P555" s="4"/>
      <c r="Q555" s="4"/>
      <c r="R555" s="4"/>
      <c r="S555" s="4"/>
      <c r="T555" s="4"/>
      <c r="U555" s="4"/>
      <c r="V555" s="4"/>
      <c r="W555" s="4"/>
      <c r="X555" s="4"/>
      <c r="Y555" s="4"/>
      <c r="Z555" s="4"/>
    </row>
    <row r="556" spans="1:26" ht="15.75" customHeight="1">
      <c r="A556" s="4"/>
      <c r="B556" s="4"/>
      <c r="C556" s="4"/>
      <c r="D556" s="4"/>
      <c r="E556" s="1388"/>
      <c r="F556" s="1388"/>
      <c r="G556" s="4"/>
      <c r="H556" s="1"/>
      <c r="I556" s="4"/>
      <c r="J556" s="4"/>
      <c r="K556" s="4"/>
      <c r="L556" s="4"/>
      <c r="M556" s="4"/>
      <c r="N556" s="4"/>
      <c r="O556" s="4"/>
      <c r="P556" s="4"/>
      <c r="Q556" s="4"/>
      <c r="R556" s="4"/>
      <c r="S556" s="4"/>
      <c r="T556" s="4"/>
      <c r="U556" s="4"/>
      <c r="V556" s="4"/>
      <c r="W556" s="4"/>
      <c r="X556" s="4"/>
      <c r="Y556" s="4"/>
      <c r="Z556" s="4"/>
    </row>
    <row r="557" spans="1:26" ht="15.75" customHeight="1">
      <c r="A557" s="4"/>
      <c r="B557" s="4"/>
      <c r="C557" s="4"/>
      <c r="D557" s="4"/>
      <c r="E557" s="1388"/>
      <c r="F557" s="1388"/>
      <c r="G557" s="4"/>
      <c r="H557" s="1"/>
      <c r="I557" s="4"/>
      <c r="J557" s="4"/>
      <c r="K557" s="4"/>
      <c r="L557" s="4"/>
      <c r="M557" s="4"/>
      <c r="N557" s="4"/>
      <c r="O557" s="4"/>
      <c r="P557" s="4"/>
      <c r="Q557" s="4"/>
      <c r="R557" s="4"/>
      <c r="S557" s="4"/>
      <c r="T557" s="4"/>
      <c r="U557" s="4"/>
      <c r="V557" s="4"/>
      <c r="W557" s="4"/>
      <c r="X557" s="4"/>
      <c r="Y557" s="4"/>
      <c r="Z557" s="4"/>
    </row>
    <row r="558" spans="1:26" ht="15.75" customHeight="1">
      <c r="A558" s="4"/>
      <c r="B558" s="4"/>
      <c r="C558" s="4"/>
      <c r="D558" s="4"/>
      <c r="E558" s="1388"/>
      <c r="F558" s="1388"/>
      <c r="G558" s="4"/>
      <c r="H558" s="1"/>
      <c r="I558" s="4"/>
      <c r="J558" s="4"/>
      <c r="K558" s="4"/>
      <c r="L558" s="4"/>
      <c r="M558" s="4"/>
      <c r="N558" s="4"/>
      <c r="O558" s="4"/>
      <c r="P558" s="4"/>
      <c r="Q558" s="4"/>
      <c r="R558" s="4"/>
      <c r="S558" s="4"/>
      <c r="T558" s="4"/>
      <c r="U558" s="4"/>
      <c r="V558" s="4"/>
      <c r="W558" s="4"/>
      <c r="X558" s="4"/>
      <c r="Y558" s="4"/>
      <c r="Z558" s="4"/>
    </row>
    <row r="559" spans="1:26" ht="15.75" customHeight="1">
      <c r="A559" s="4"/>
      <c r="B559" s="4"/>
      <c r="C559" s="4"/>
      <c r="D559" s="4"/>
      <c r="E559" s="1388"/>
      <c r="F559" s="1388"/>
      <c r="G559" s="4"/>
      <c r="H559" s="1"/>
      <c r="I559" s="4"/>
      <c r="J559" s="4"/>
      <c r="K559" s="4"/>
      <c r="L559" s="4"/>
      <c r="M559" s="4"/>
      <c r="N559" s="4"/>
      <c r="O559" s="4"/>
      <c r="P559" s="4"/>
      <c r="Q559" s="4"/>
      <c r="R559" s="4"/>
      <c r="S559" s="4"/>
      <c r="T559" s="4"/>
      <c r="U559" s="4"/>
      <c r="V559" s="4"/>
      <c r="W559" s="4"/>
      <c r="X559" s="4"/>
      <c r="Y559" s="4"/>
      <c r="Z559" s="4"/>
    </row>
    <row r="560" spans="1:26" ht="15.75" customHeight="1">
      <c r="A560" s="4"/>
      <c r="B560" s="4"/>
      <c r="C560" s="4"/>
      <c r="D560" s="4"/>
      <c r="E560" s="1388"/>
      <c r="F560" s="1388"/>
      <c r="G560" s="4"/>
      <c r="H560" s="1"/>
      <c r="I560" s="4"/>
      <c r="J560" s="4"/>
      <c r="K560" s="4"/>
      <c r="L560" s="4"/>
      <c r="M560" s="4"/>
      <c r="N560" s="4"/>
      <c r="O560" s="4"/>
      <c r="P560" s="4"/>
      <c r="Q560" s="4"/>
      <c r="R560" s="4"/>
      <c r="S560" s="4"/>
      <c r="T560" s="4"/>
      <c r="U560" s="4"/>
      <c r="V560" s="4"/>
      <c r="W560" s="4"/>
      <c r="X560" s="4"/>
      <c r="Y560" s="4"/>
      <c r="Z560" s="4"/>
    </row>
    <row r="561" spans="1:26" ht="15.75" customHeight="1">
      <c r="A561" s="4"/>
      <c r="B561" s="4"/>
      <c r="C561" s="4"/>
      <c r="D561" s="4"/>
      <c r="E561" s="1388"/>
      <c r="F561" s="1388"/>
      <c r="G561" s="4"/>
      <c r="H561" s="1"/>
      <c r="I561" s="4"/>
      <c r="J561" s="4"/>
      <c r="K561" s="4"/>
      <c r="L561" s="4"/>
      <c r="M561" s="4"/>
      <c r="N561" s="4"/>
      <c r="O561" s="4"/>
      <c r="P561" s="4"/>
      <c r="Q561" s="4"/>
      <c r="R561" s="4"/>
      <c r="S561" s="4"/>
      <c r="T561" s="4"/>
      <c r="U561" s="4"/>
      <c r="V561" s="4"/>
      <c r="W561" s="4"/>
      <c r="X561" s="4"/>
      <c r="Y561" s="4"/>
      <c r="Z561" s="4"/>
    </row>
    <row r="562" spans="1:26" ht="15.75" customHeight="1">
      <c r="A562" s="4"/>
      <c r="B562" s="4"/>
      <c r="C562" s="4"/>
      <c r="D562" s="4"/>
      <c r="E562" s="1388"/>
      <c r="F562" s="1388"/>
      <c r="G562" s="4"/>
      <c r="H562" s="1"/>
      <c r="I562" s="4"/>
      <c r="J562" s="4"/>
      <c r="K562" s="4"/>
      <c r="L562" s="4"/>
      <c r="M562" s="4"/>
      <c r="N562" s="4"/>
      <c r="O562" s="4"/>
      <c r="P562" s="4"/>
      <c r="Q562" s="4"/>
      <c r="R562" s="4"/>
      <c r="S562" s="4"/>
      <c r="T562" s="4"/>
      <c r="U562" s="4"/>
      <c r="V562" s="4"/>
      <c r="W562" s="4"/>
      <c r="X562" s="4"/>
      <c r="Y562" s="4"/>
      <c r="Z562" s="4"/>
    </row>
    <row r="563" spans="1:26" ht="15.75" customHeight="1">
      <c r="A563" s="4"/>
      <c r="B563" s="4"/>
      <c r="C563" s="4"/>
      <c r="D563" s="4"/>
      <c r="E563" s="1388"/>
      <c r="F563" s="1388"/>
      <c r="G563" s="4"/>
      <c r="H563" s="1"/>
      <c r="I563" s="4"/>
      <c r="J563" s="4"/>
      <c r="K563" s="4"/>
      <c r="L563" s="4"/>
      <c r="M563" s="4"/>
      <c r="N563" s="4"/>
      <c r="O563" s="4"/>
      <c r="P563" s="4"/>
      <c r="Q563" s="4"/>
      <c r="R563" s="4"/>
      <c r="S563" s="4"/>
      <c r="T563" s="4"/>
      <c r="U563" s="4"/>
      <c r="V563" s="4"/>
      <c r="W563" s="4"/>
      <c r="X563" s="4"/>
      <c r="Y563" s="4"/>
      <c r="Z563" s="4"/>
    </row>
    <row r="564" spans="1:26" ht="15.75" customHeight="1">
      <c r="A564" s="4"/>
      <c r="B564" s="4"/>
      <c r="C564" s="4"/>
      <c r="D564" s="4"/>
      <c r="E564" s="1388"/>
      <c r="F564" s="1388"/>
      <c r="G564" s="4"/>
      <c r="H564" s="1"/>
      <c r="I564" s="4"/>
      <c r="J564" s="4"/>
      <c r="K564" s="4"/>
      <c r="L564" s="4"/>
      <c r="M564" s="4"/>
      <c r="N564" s="4"/>
      <c r="O564" s="4"/>
      <c r="P564" s="4"/>
      <c r="Q564" s="4"/>
      <c r="R564" s="4"/>
      <c r="S564" s="4"/>
      <c r="T564" s="4"/>
      <c r="U564" s="4"/>
      <c r="V564" s="4"/>
      <c r="W564" s="4"/>
      <c r="X564" s="4"/>
      <c r="Y564" s="4"/>
      <c r="Z564" s="4"/>
    </row>
    <row r="565" spans="1:26" ht="15.75" customHeight="1">
      <c r="A565" s="4"/>
      <c r="B565" s="4"/>
      <c r="C565" s="4"/>
      <c r="D565" s="4"/>
      <c r="E565" s="1388"/>
      <c r="F565" s="1388"/>
      <c r="G565" s="4"/>
      <c r="H565" s="1"/>
      <c r="I565" s="4"/>
      <c r="J565" s="4"/>
      <c r="K565" s="4"/>
      <c r="L565" s="4"/>
      <c r="M565" s="4"/>
      <c r="N565" s="4"/>
      <c r="O565" s="4"/>
      <c r="P565" s="4"/>
      <c r="Q565" s="4"/>
      <c r="R565" s="4"/>
      <c r="S565" s="4"/>
      <c r="T565" s="4"/>
      <c r="U565" s="4"/>
      <c r="V565" s="4"/>
      <c r="W565" s="4"/>
      <c r="X565" s="4"/>
      <c r="Y565" s="4"/>
      <c r="Z565" s="4"/>
    </row>
    <row r="566" spans="1:26" ht="15.75" customHeight="1">
      <c r="A566" s="4"/>
      <c r="B566" s="4"/>
      <c r="C566" s="4"/>
      <c r="D566" s="4"/>
      <c r="E566" s="1388"/>
      <c r="F566" s="1388"/>
      <c r="G566" s="4"/>
      <c r="H566" s="1"/>
      <c r="I566" s="4"/>
      <c r="J566" s="4"/>
      <c r="K566" s="4"/>
      <c r="L566" s="4"/>
      <c r="M566" s="4"/>
      <c r="N566" s="4"/>
      <c r="O566" s="4"/>
      <c r="P566" s="4"/>
      <c r="Q566" s="4"/>
      <c r="R566" s="4"/>
      <c r="S566" s="4"/>
      <c r="T566" s="4"/>
      <c r="U566" s="4"/>
      <c r="V566" s="4"/>
      <c r="W566" s="4"/>
      <c r="X566" s="4"/>
      <c r="Y566" s="4"/>
      <c r="Z566" s="4"/>
    </row>
    <row r="567" spans="1:26" ht="15.75" customHeight="1">
      <c r="A567" s="4"/>
      <c r="B567" s="4"/>
      <c r="C567" s="4"/>
      <c r="D567" s="4"/>
      <c r="E567" s="1388"/>
      <c r="F567" s="1388"/>
      <c r="G567" s="4"/>
      <c r="H567" s="1"/>
      <c r="I567" s="4"/>
      <c r="J567" s="4"/>
      <c r="K567" s="4"/>
      <c r="L567" s="4"/>
      <c r="M567" s="4"/>
      <c r="N567" s="4"/>
      <c r="O567" s="4"/>
      <c r="P567" s="4"/>
      <c r="Q567" s="4"/>
      <c r="R567" s="4"/>
      <c r="S567" s="4"/>
      <c r="T567" s="4"/>
      <c r="U567" s="4"/>
      <c r="V567" s="4"/>
      <c r="W567" s="4"/>
      <c r="X567" s="4"/>
      <c r="Y567" s="4"/>
      <c r="Z567" s="4"/>
    </row>
    <row r="568" spans="1:26" ht="15.75" customHeight="1">
      <c r="A568" s="4"/>
      <c r="B568" s="4"/>
      <c r="C568" s="4"/>
      <c r="D568" s="4"/>
      <c r="E568" s="1388"/>
      <c r="F568" s="1388"/>
      <c r="G568" s="4"/>
      <c r="H568" s="1"/>
      <c r="I568" s="4"/>
      <c r="J568" s="4"/>
      <c r="K568" s="4"/>
      <c r="L568" s="4"/>
      <c r="M568" s="4"/>
      <c r="N568" s="4"/>
      <c r="O568" s="4"/>
      <c r="P568" s="4"/>
      <c r="Q568" s="4"/>
      <c r="R568" s="4"/>
      <c r="S568" s="4"/>
      <c r="T568" s="4"/>
      <c r="U568" s="4"/>
      <c r="V568" s="4"/>
      <c r="W568" s="4"/>
      <c r="X568" s="4"/>
      <c r="Y568" s="4"/>
      <c r="Z568" s="4"/>
    </row>
    <row r="569" spans="1:26" ht="15.75" customHeight="1">
      <c r="A569" s="4"/>
      <c r="B569" s="4"/>
      <c r="C569" s="4"/>
      <c r="D569" s="4"/>
      <c r="E569" s="1388"/>
      <c r="F569" s="1388"/>
      <c r="G569" s="4"/>
      <c r="H569" s="1"/>
      <c r="I569" s="4"/>
      <c r="J569" s="4"/>
      <c r="K569" s="4"/>
      <c r="L569" s="4"/>
      <c r="M569" s="4"/>
      <c r="N569" s="4"/>
      <c r="O569" s="4"/>
      <c r="P569" s="4"/>
      <c r="Q569" s="4"/>
      <c r="R569" s="4"/>
      <c r="S569" s="4"/>
      <c r="T569" s="4"/>
      <c r="U569" s="4"/>
      <c r="V569" s="4"/>
      <c r="W569" s="4"/>
      <c r="X569" s="4"/>
      <c r="Y569" s="4"/>
      <c r="Z569" s="4"/>
    </row>
    <row r="570" spans="1:26" ht="15.75" customHeight="1">
      <c r="A570" s="4"/>
      <c r="B570" s="4"/>
      <c r="C570" s="4"/>
      <c r="D570" s="4"/>
      <c r="E570" s="1388"/>
      <c r="F570" s="1388"/>
      <c r="G570" s="4"/>
      <c r="H570" s="1"/>
      <c r="I570" s="4"/>
      <c r="J570" s="4"/>
      <c r="K570" s="4"/>
      <c r="L570" s="4"/>
      <c r="M570" s="4"/>
      <c r="N570" s="4"/>
      <c r="O570" s="4"/>
      <c r="P570" s="4"/>
      <c r="Q570" s="4"/>
      <c r="R570" s="4"/>
      <c r="S570" s="4"/>
      <c r="T570" s="4"/>
      <c r="U570" s="4"/>
      <c r="V570" s="4"/>
      <c r="W570" s="4"/>
      <c r="X570" s="4"/>
      <c r="Y570" s="4"/>
      <c r="Z570" s="4"/>
    </row>
    <row r="571" spans="1:26" ht="15.75" customHeight="1">
      <c r="A571" s="4"/>
      <c r="B571" s="4"/>
      <c r="C571" s="4"/>
      <c r="D571" s="4"/>
      <c r="E571" s="1388"/>
      <c r="F571" s="1388"/>
      <c r="G571" s="4"/>
      <c r="H571" s="1"/>
      <c r="I571" s="4"/>
      <c r="J571" s="4"/>
      <c r="K571" s="4"/>
      <c r="L571" s="4"/>
      <c r="M571" s="4"/>
      <c r="N571" s="4"/>
      <c r="O571" s="4"/>
      <c r="P571" s="4"/>
      <c r="Q571" s="4"/>
      <c r="R571" s="4"/>
      <c r="S571" s="4"/>
      <c r="T571" s="4"/>
      <c r="U571" s="4"/>
      <c r="V571" s="4"/>
      <c r="W571" s="4"/>
      <c r="X571" s="4"/>
      <c r="Y571" s="4"/>
      <c r="Z571" s="4"/>
    </row>
    <row r="572" spans="1:26" ht="15.75" customHeight="1">
      <c r="A572" s="4"/>
      <c r="B572" s="4"/>
      <c r="C572" s="4"/>
      <c r="D572" s="4"/>
      <c r="E572" s="1388"/>
      <c r="F572" s="1388"/>
      <c r="G572" s="4"/>
      <c r="H572" s="1"/>
      <c r="I572" s="4"/>
      <c r="J572" s="4"/>
      <c r="K572" s="4"/>
      <c r="L572" s="4"/>
      <c r="M572" s="4"/>
      <c r="N572" s="4"/>
      <c r="O572" s="4"/>
      <c r="P572" s="4"/>
      <c r="Q572" s="4"/>
      <c r="R572" s="4"/>
      <c r="S572" s="4"/>
      <c r="T572" s="4"/>
      <c r="U572" s="4"/>
      <c r="V572" s="4"/>
      <c r="W572" s="4"/>
      <c r="X572" s="4"/>
      <c r="Y572" s="4"/>
      <c r="Z572" s="4"/>
    </row>
    <row r="573" spans="1:26" ht="15.75" customHeight="1">
      <c r="A573" s="4"/>
      <c r="B573" s="4"/>
      <c r="C573" s="4"/>
      <c r="D573" s="4"/>
      <c r="E573" s="1388"/>
      <c r="F573" s="1388"/>
      <c r="G573" s="4"/>
      <c r="H573" s="1"/>
      <c r="I573" s="4"/>
      <c r="J573" s="4"/>
      <c r="K573" s="4"/>
      <c r="L573" s="4"/>
      <c r="M573" s="4"/>
      <c r="N573" s="4"/>
      <c r="O573" s="4"/>
      <c r="P573" s="4"/>
      <c r="Q573" s="4"/>
      <c r="R573" s="4"/>
      <c r="S573" s="4"/>
      <c r="T573" s="4"/>
      <c r="U573" s="4"/>
      <c r="V573" s="4"/>
      <c r="W573" s="4"/>
      <c r="X573" s="4"/>
      <c r="Y573" s="4"/>
      <c r="Z573" s="4"/>
    </row>
    <row r="574" spans="1:26" ht="15.75" customHeight="1">
      <c r="A574" s="4"/>
      <c r="B574" s="4"/>
      <c r="C574" s="4"/>
      <c r="D574" s="4"/>
      <c r="E574" s="1388"/>
      <c r="F574" s="1388"/>
      <c r="G574" s="4"/>
      <c r="H574" s="1"/>
      <c r="I574" s="4"/>
      <c r="J574" s="4"/>
      <c r="K574" s="4"/>
      <c r="L574" s="4"/>
      <c r="M574" s="4"/>
      <c r="N574" s="4"/>
      <c r="O574" s="4"/>
      <c r="P574" s="4"/>
      <c r="Q574" s="4"/>
      <c r="R574" s="4"/>
      <c r="S574" s="4"/>
      <c r="T574" s="4"/>
      <c r="U574" s="4"/>
      <c r="V574" s="4"/>
      <c r="W574" s="4"/>
      <c r="X574" s="4"/>
      <c r="Y574" s="4"/>
      <c r="Z574" s="4"/>
    </row>
    <row r="575" spans="1:26" ht="15.75" customHeight="1">
      <c r="A575" s="4"/>
      <c r="B575" s="4"/>
      <c r="C575" s="4"/>
      <c r="D575" s="4"/>
      <c r="E575" s="1388"/>
      <c r="F575" s="1388"/>
      <c r="G575" s="4"/>
      <c r="H575" s="1"/>
      <c r="I575" s="4"/>
      <c r="J575" s="4"/>
      <c r="K575" s="4"/>
      <c r="L575" s="4"/>
      <c r="M575" s="4"/>
      <c r="N575" s="4"/>
      <c r="O575" s="4"/>
      <c r="P575" s="4"/>
      <c r="Q575" s="4"/>
      <c r="R575" s="4"/>
      <c r="S575" s="4"/>
      <c r="T575" s="4"/>
      <c r="U575" s="4"/>
      <c r="V575" s="4"/>
      <c r="W575" s="4"/>
      <c r="X575" s="4"/>
      <c r="Y575" s="4"/>
      <c r="Z575" s="4"/>
    </row>
    <row r="576" spans="1:26" ht="15.75" customHeight="1">
      <c r="A576" s="4"/>
      <c r="B576" s="4"/>
      <c r="C576" s="4"/>
      <c r="D576" s="4"/>
      <c r="E576" s="1388"/>
      <c r="F576" s="1388"/>
      <c r="G576" s="4"/>
      <c r="H576" s="1"/>
      <c r="I576" s="4"/>
      <c r="J576" s="4"/>
      <c r="K576" s="4"/>
      <c r="L576" s="4"/>
      <c r="M576" s="4"/>
      <c r="N576" s="4"/>
      <c r="O576" s="4"/>
      <c r="P576" s="4"/>
      <c r="Q576" s="4"/>
      <c r="R576" s="4"/>
      <c r="S576" s="4"/>
      <c r="T576" s="4"/>
      <c r="U576" s="4"/>
      <c r="V576" s="4"/>
      <c r="W576" s="4"/>
      <c r="X576" s="4"/>
      <c r="Y576" s="4"/>
      <c r="Z576" s="4"/>
    </row>
    <row r="577" spans="1:26" ht="15.75" customHeight="1">
      <c r="A577" s="4"/>
      <c r="B577" s="4"/>
      <c r="C577" s="4"/>
      <c r="D577" s="4"/>
      <c r="E577" s="1388"/>
      <c r="F577" s="1388"/>
      <c r="G577" s="4"/>
      <c r="H577" s="1"/>
      <c r="I577" s="4"/>
      <c r="J577" s="4"/>
      <c r="K577" s="4"/>
      <c r="L577" s="4"/>
      <c r="M577" s="4"/>
      <c r="N577" s="4"/>
      <c r="O577" s="4"/>
      <c r="P577" s="4"/>
      <c r="Q577" s="4"/>
      <c r="R577" s="4"/>
      <c r="S577" s="4"/>
      <c r="T577" s="4"/>
      <c r="U577" s="4"/>
      <c r="V577" s="4"/>
      <c r="W577" s="4"/>
      <c r="X577" s="4"/>
      <c r="Y577" s="4"/>
      <c r="Z577" s="4"/>
    </row>
    <row r="578" spans="1:26" ht="15.75" customHeight="1">
      <c r="A578" s="4"/>
      <c r="B578" s="4"/>
      <c r="C578" s="4"/>
      <c r="D578" s="4"/>
      <c r="E578" s="1388"/>
      <c r="F578" s="1388"/>
      <c r="G578" s="4"/>
      <c r="H578" s="1"/>
      <c r="I578" s="4"/>
      <c r="J578" s="4"/>
      <c r="K578" s="4"/>
      <c r="L578" s="4"/>
      <c r="M578" s="4"/>
      <c r="N578" s="4"/>
      <c r="O578" s="4"/>
      <c r="P578" s="4"/>
      <c r="Q578" s="4"/>
      <c r="R578" s="4"/>
      <c r="S578" s="4"/>
      <c r="T578" s="4"/>
      <c r="U578" s="4"/>
      <c r="V578" s="4"/>
      <c r="W578" s="4"/>
      <c r="X578" s="4"/>
      <c r="Y578" s="4"/>
      <c r="Z578" s="4"/>
    </row>
    <row r="579" spans="1:26" ht="15.75" customHeight="1">
      <c r="A579" s="4"/>
      <c r="B579" s="4"/>
      <c r="C579" s="4"/>
      <c r="D579" s="4"/>
      <c r="E579" s="1388"/>
      <c r="F579" s="1388"/>
      <c r="G579" s="4"/>
      <c r="H579" s="1"/>
      <c r="I579" s="4"/>
      <c r="J579" s="4"/>
      <c r="K579" s="4"/>
      <c r="L579" s="4"/>
      <c r="M579" s="4"/>
      <c r="N579" s="4"/>
      <c r="O579" s="4"/>
      <c r="P579" s="4"/>
      <c r="Q579" s="4"/>
      <c r="R579" s="4"/>
      <c r="S579" s="4"/>
      <c r="T579" s="4"/>
      <c r="U579" s="4"/>
      <c r="V579" s="4"/>
      <c r="W579" s="4"/>
      <c r="X579" s="4"/>
      <c r="Y579" s="4"/>
      <c r="Z579" s="4"/>
    </row>
    <row r="580" spans="1:26" ht="15.75" customHeight="1">
      <c r="A580" s="4"/>
      <c r="B580" s="4"/>
      <c r="C580" s="4"/>
      <c r="D580" s="4"/>
      <c r="E580" s="1388"/>
      <c r="F580" s="1388"/>
      <c r="G580" s="4"/>
      <c r="H580" s="1"/>
      <c r="I580" s="4"/>
      <c r="J580" s="4"/>
      <c r="K580" s="4"/>
      <c r="L580" s="4"/>
      <c r="M580" s="4"/>
      <c r="N580" s="4"/>
      <c r="O580" s="4"/>
      <c r="P580" s="4"/>
      <c r="Q580" s="4"/>
      <c r="R580" s="4"/>
      <c r="S580" s="4"/>
      <c r="T580" s="4"/>
      <c r="U580" s="4"/>
      <c r="V580" s="4"/>
      <c r="W580" s="4"/>
      <c r="X580" s="4"/>
      <c r="Y580" s="4"/>
      <c r="Z580" s="4"/>
    </row>
    <row r="581" spans="1:26" ht="15.75" customHeight="1">
      <c r="A581" s="4"/>
      <c r="B581" s="4"/>
      <c r="C581" s="4"/>
      <c r="D581" s="4"/>
      <c r="E581" s="1388"/>
      <c r="F581" s="1388"/>
      <c r="G581" s="4"/>
      <c r="H581" s="1"/>
      <c r="I581" s="4"/>
      <c r="J581" s="4"/>
      <c r="K581" s="4"/>
      <c r="L581" s="4"/>
      <c r="M581" s="4"/>
      <c r="N581" s="4"/>
      <c r="O581" s="4"/>
      <c r="P581" s="4"/>
      <c r="Q581" s="4"/>
      <c r="R581" s="4"/>
      <c r="S581" s="4"/>
      <c r="T581" s="4"/>
      <c r="U581" s="4"/>
      <c r="V581" s="4"/>
      <c r="W581" s="4"/>
      <c r="X581" s="4"/>
      <c r="Y581" s="4"/>
      <c r="Z581" s="4"/>
    </row>
    <row r="582" spans="1:26" ht="15.75" customHeight="1">
      <c r="A582" s="4"/>
      <c r="B582" s="4"/>
      <c r="C582" s="4"/>
      <c r="D582" s="4"/>
      <c r="E582" s="1388"/>
      <c r="F582" s="1388"/>
      <c r="G582" s="4"/>
      <c r="H582" s="1"/>
      <c r="I582" s="4"/>
      <c r="J582" s="4"/>
      <c r="K582" s="4"/>
      <c r="L582" s="4"/>
      <c r="M582" s="4"/>
      <c r="N582" s="4"/>
      <c r="O582" s="4"/>
      <c r="P582" s="4"/>
      <c r="Q582" s="4"/>
      <c r="R582" s="4"/>
      <c r="S582" s="4"/>
      <c r="T582" s="4"/>
      <c r="U582" s="4"/>
      <c r="V582" s="4"/>
      <c r="W582" s="4"/>
      <c r="X582" s="4"/>
      <c r="Y582" s="4"/>
      <c r="Z582" s="4"/>
    </row>
    <row r="583" spans="1:26" ht="15.75" customHeight="1">
      <c r="A583" s="4"/>
      <c r="B583" s="4"/>
      <c r="C583" s="4"/>
      <c r="D583" s="4"/>
      <c r="E583" s="1388"/>
      <c r="F583" s="1388"/>
      <c r="G583" s="4"/>
      <c r="H583" s="1"/>
      <c r="I583" s="4"/>
      <c r="J583" s="4"/>
      <c r="K583" s="4"/>
      <c r="L583" s="4"/>
      <c r="M583" s="4"/>
      <c r="N583" s="4"/>
      <c r="O583" s="4"/>
      <c r="P583" s="4"/>
      <c r="Q583" s="4"/>
      <c r="R583" s="4"/>
      <c r="S583" s="4"/>
      <c r="T583" s="4"/>
      <c r="U583" s="4"/>
      <c r="V583" s="4"/>
      <c r="W583" s="4"/>
      <c r="X583" s="4"/>
      <c r="Y583" s="4"/>
      <c r="Z583" s="4"/>
    </row>
    <row r="584" spans="1:26" ht="15.75" customHeight="1">
      <c r="A584" s="4"/>
      <c r="B584" s="4"/>
      <c r="C584" s="4"/>
      <c r="D584" s="4"/>
      <c r="E584" s="1388"/>
      <c r="F584" s="1388"/>
      <c r="G584" s="4"/>
      <c r="H584" s="1"/>
      <c r="I584" s="4"/>
      <c r="J584" s="4"/>
      <c r="K584" s="4"/>
      <c r="L584" s="4"/>
      <c r="M584" s="4"/>
      <c r="N584" s="4"/>
      <c r="O584" s="4"/>
      <c r="P584" s="4"/>
      <c r="Q584" s="4"/>
      <c r="R584" s="4"/>
      <c r="S584" s="4"/>
      <c r="T584" s="4"/>
      <c r="U584" s="4"/>
      <c r="V584" s="4"/>
      <c r="W584" s="4"/>
      <c r="X584" s="4"/>
      <c r="Y584" s="4"/>
      <c r="Z584" s="4"/>
    </row>
    <row r="585" spans="1:26" ht="15.75" customHeight="1">
      <c r="A585" s="4"/>
      <c r="B585" s="4"/>
      <c r="C585" s="4"/>
      <c r="D585" s="4"/>
      <c r="E585" s="1388"/>
      <c r="F585" s="1388"/>
      <c r="G585" s="4"/>
      <c r="H585" s="1"/>
      <c r="I585" s="4"/>
      <c r="J585" s="4"/>
      <c r="K585" s="4"/>
      <c r="L585" s="4"/>
      <c r="M585" s="4"/>
      <c r="N585" s="4"/>
      <c r="O585" s="4"/>
      <c r="P585" s="4"/>
      <c r="Q585" s="4"/>
      <c r="R585" s="4"/>
      <c r="S585" s="4"/>
      <c r="T585" s="4"/>
      <c r="U585" s="4"/>
      <c r="V585" s="4"/>
      <c r="W585" s="4"/>
      <c r="X585" s="4"/>
      <c r="Y585" s="4"/>
      <c r="Z585" s="4"/>
    </row>
    <row r="586" spans="1:26" ht="15.75" customHeight="1">
      <c r="A586" s="4"/>
      <c r="B586" s="4"/>
      <c r="C586" s="4"/>
      <c r="D586" s="4"/>
      <c r="E586" s="1388"/>
      <c r="F586" s="1388"/>
      <c r="G586" s="4"/>
      <c r="H586" s="1"/>
      <c r="I586" s="4"/>
      <c r="J586" s="4"/>
      <c r="K586" s="4"/>
      <c r="L586" s="4"/>
      <c r="M586" s="4"/>
      <c r="N586" s="4"/>
      <c r="O586" s="4"/>
      <c r="P586" s="4"/>
      <c r="Q586" s="4"/>
      <c r="R586" s="4"/>
      <c r="S586" s="4"/>
      <c r="T586" s="4"/>
      <c r="U586" s="4"/>
      <c r="V586" s="4"/>
      <c r="W586" s="4"/>
      <c r="X586" s="4"/>
      <c r="Y586" s="4"/>
      <c r="Z586" s="4"/>
    </row>
    <row r="587" spans="1:26" ht="15.75" customHeight="1">
      <c r="A587" s="4"/>
      <c r="B587" s="4"/>
      <c r="C587" s="4"/>
      <c r="D587" s="4"/>
      <c r="E587" s="1388"/>
      <c r="F587" s="1388"/>
      <c r="G587" s="4"/>
      <c r="H587" s="1"/>
      <c r="I587" s="4"/>
      <c r="J587" s="4"/>
      <c r="K587" s="4"/>
      <c r="L587" s="4"/>
      <c r="M587" s="4"/>
      <c r="N587" s="4"/>
      <c r="O587" s="4"/>
      <c r="P587" s="4"/>
      <c r="Q587" s="4"/>
      <c r="R587" s="4"/>
      <c r="S587" s="4"/>
      <c r="T587" s="4"/>
      <c r="U587" s="4"/>
      <c r="V587" s="4"/>
      <c r="W587" s="4"/>
      <c r="X587" s="4"/>
      <c r="Y587" s="4"/>
      <c r="Z587" s="4"/>
    </row>
    <row r="588" spans="1:26" ht="15.75" customHeight="1">
      <c r="A588" s="4"/>
      <c r="B588" s="4"/>
      <c r="C588" s="4"/>
      <c r="D588" s="4"/>
      <c r="E588" s="1388"/>
      <c r="F588" s="1388"/>
      <c r="G588" s="4"/>
      <c r="H588" s="1"/>
      <c r="I588" s="4"/>
      <c r="J588" s="4"/>
      <c r="K588" s="4"/>
      <c r="L588" s="4"/>
      <c r="M588" s="4"/>
      <c r="N588" s="4"/>
      <c r="O588" s="4"/>
      <c r="P588" s="4"/>
      <c r="Q588" s="4"/>
      <c r="R588" s="4"/>
      <c r="S588" s="4"/>
      <c r="T588" s="4"/>
      <c r="U588" s="4"/>
      <c r="V588" s="4"/>
      <c r="W588" s="4"/>
      <c r="X588" s="4"/>
      <c r="Y588" s="4"/>
      <c r="Z588" s="4"/>
    </row>
    <row r="589" spans="1:26" ht="15.75" customHeight="1">
      <c r="A589" s="4"/>
      <c r="B589" s="4"/>
      <c r="C589" s="4"/>
      <c r="D589" s="4"/>
      <c r="E589" s="1388"/>
      <c r="F589" s="1388"/>
      <c r="G589" s="4"/>
      <c r="H589" s="1"/>
      <c r="I589" s="4"/>
      <c r="J589" s="4"/>
      <c r="K589" s="4"/>
      <c r="L589" s="4"/>
      <c r="M589" s="4"/>
      <c r="N589" s="4"/>
      <c r="O589" s="4"/>
      <c r="P589" s="4"/>
      <c r="Q589" s="4"/>
      <c r="R589" s="4"/>
      <c r="S589" s="4"/>
      <c r="T589" s="4"/>
      <c r="U589" s="4"/>
      <c r="V589" s="4"/>
      <c r="W589" s="4"/>
      <c r="X589" s="4"/>
      <c r="Y589" s="4"/>
      <c r="Z589" s="4"/>
    </row>
    <row r="590" spans="1:26" ht="15.75" customHeight="1">
      <c r="A590" s="4"/>
      <c r="B590" s="4"/>
      <c r="C590" s="4"/>
      <c r="D590" s="4"/>
      <c r="E590" s="1388"/>
      <c r="F590" s="1388"/>
      <c r="G590" s="4"/>
      <c r="H590" s="1"/>
      <c r="I590" s="4"/>
      <c r="J590" s="4"/>
      <c r="K590" s="4"/>
      <c r="L590" s="4"/>
      <c r="M590" s="4"/>
      <c r="N590" s="4"/>
      <c r="O590" s="4"/>
      <c r="P590" s="4"/>
      <c r="Q590" s="4"/>
      <c r="R590" s="4"/>
      <c r="S590" s="4"/>
      <c r="T590" s="4"/>
      <c r="U590" s="4"/>
      <c r="V590" s="4"/>
      <c r="W590" s="4"/>
      <c r="X590" s="4"/>
      <c r="Y590" s="4"/>
      <c r="Z590" s="4"/>
    </row>
    <row r="591" spans="1:26" ht="15.75" customHeight="1">
      <c r="A591" s="4"/>
      <c r="B591" s="4"/>
      <c r="C591" s="4"/>
      <c r="D591" s="4"/>
      <c r="E591" s="1388"/>
      <c r="F591" s="1388"/>
      <c r="G591" s="4"/>
      <c r="H591" s="1"/>
      <c r="I591" s="4"/>
      <c r="J591" s="4"/>
      <c r="K591" s="4"/>
      <c r="L591" s="4"/>
      <c r="M591" s="4"/>
      <c r="N591" s="4"/>
      <c r="O591" s="4"/>
      <c r="P591" s="4"/>
      <c r="Q591" s="4"/>
      <c r="R591" s="4"/>
      <c r="S591" s="4"/>
      <c r="T591" s="4"/>
      <c r="U591" s="4"/>
      <c r="V591" s="4"/>
      <c r="W591" s="4"/>
      <c r="X591" s="4"/>
      <c r="Y591" s="4"/>
      <c r="Z591" s="4"/>
    </row>
    <row r="592" spans="1:26" ht="15.75" customHeight="1">
      <c r="A592" s="4"/>
      <c r="B592" s="4"/>
      <c r="C592" s="4"/>
      <c r="D592" s="4"/>
      <c r="E592" s="1388"/>
      <c r="F592" s="1388"/>
      <c r="G592" s="4"/>
      <c r="H592" s="1"/>
      <c r="I592" s="4"/>
      <c r="J592" s="4"/>
      <c r="K592" s="4"/>
      <c r="L592" s="4"/>
      <c r="M592" s="4"/>
      <c r="N592" s="4"/>
      <c r="O592" s="4"/>
      <c r="P592" s="4"/>
      <c r="Q592" s="4"/>
      <c r="R592" s="4"/>
      <c r="S592" s="4"/>
      <c r="T592" s="4"/>
      <c r="U592" s="4"/>
      <c r="V592" s="4"/>
      <c r="W592" s="4"/>
      <c r="X592" s="4"/>
      <c r="Y592" s="4"/>
      <c r="Z592" s="4"/>
    </row>
    <row r="593" spans="1:26" ht="15.75" customHeight="1">
      <c r="A593" s="4"/>
      <c r="B593" s="4"/>
      <c r="C593" s="4"/>
      <c r="D593" s="4"/>
      <c r="E593" s="1388"/>
      <c r="F593" s="1388"/>
      <c r="G593" s="4"/>
      <c r="H593" s="1"/>
      <c r="I593" s="4"/>
      <c r="J593" s="4"/>
      <c r="K593" s="4"/>
      <c r="L593" s="4"/>
      <c r="M593" s="4"/>
      <c r="N593" s="4"/>
      <c r="O593" s="4"/>
      <c r="P593" s="4"/>
      <c r="Q593" s="4"/>
      <c r="R593" s="4"/>
      <c r="S593" s="4"/>
      <c r="T593" s="4"/>
      <c r="U593" s="4"/>
      <c r="V593" s="4"/>
      <c r="W593" s="4"/>
      <c r="X593" s="4"/>
      <c r="Y593" s="4"/>
      <c r="Z593" s="4"/>
    </row>
    <row r="594" spans="1:26" ht="15.75" customHeight="1">
      <c r="A594" s="4"/>
      <c r="B594" s="4"/>
      <c r="C594" s="4"/>
      <c r="D594" s="4"/>
      <c r="E594" s="1388"/>
      <c r="F594" s="1388"/>
      <c r="G594" s="4"/>
      <c r="H594" s="1"/>
      <c r="I594" s="4"/>
      <c r="J594" s="4"/>
      <c r="K594" s="4"/>
      <c r="L594" s="4"/>
      <c r="M594" s="4"/>
      <c r="N594" s="4"/>
      <c r="O594" s="4"/>
      <c r="P594" s="4"/>
      <c r="Q594" s="4"/>
      <c r="R594" s="4"/>
      <c r="S594" s="4"/>
      <c r="T594" s="4"/>
      <c r="U594" s="4"/>
      <c r="V594" s="4"/>
      <c r="W594" s="4"/>
      <c r="X594" s="4"/>
      <c r="Y594" s="4"/>
      <c r="Z594" s="4"/>
    </row>
    <row r="595" spans="1:26" ht="15.75" customHeight="1">
      <c r="A595" s="4"/>
      <c r="B595" s="4"/>
      <c r="C595" s="4"/>
      <c r="D595" s="4"/>
      <c r="E595" s="1388"/>
      <c r="F595" s="1388"/>
      <c r="G595" s="4"/>
      <c r="H595" s="1"/>
      <c r="I595" s="4"/>
      <c r="J595" s="4"/>
      <c r="K595" s="4"/>
      <c r="L595" s="4"/>
      <c r="M595" s="4"/>
      <c r="N595" s="4"/>
      <c r="O595" s="4"/>
      <c r="P595" s="4"/>
      <c r="Q595" s="4"/>
      <c r="R595" s="4"/>
      <c r="S595" s="4"/>
      <c r="T595" s="4"/>
      <c r="U595" s="4"/>
      <c r="V595" s="4"/>
      <c r="W595" s="4"/>
      <c r="X595" s="4"/>
      <c r="Y595" s="4"/>
      <c r="Z595" s="4"/>
    </row>
    <row r="596" spans="1:26" ht="15.75" customHeight="1">
      <c r="A596" s="4"/>
      <c r="B596" s="4"/>
      <c r="C596" s="4"/>
      <c r="D596" s="4"/>
      <c r="E596" s="1388"/>
      <c r="F596" s="1388"/>
      <c r="G596" s="4"/>
      <c r="H596" s="1"/>
      <c r="I596" s="4"/>
      <c r="J596" s="4"/>
      <c r="K596" s="4"/>
      <c r="L596" s="4"/>
      <c r="M596" s="4"/>
      <c r="N596" s="4"/>
      <c r="O596" s="4"/>
      <c r="P596" s="4"/>
      <c r="Q596" s="4"/>
      <c r="R596" s="4"/>
      <c r="S596" s="4"/>
      <c r="T596" s="4"/>
      <c r="U596" s="4"/>
      <c r="V596" s="4"/>
      <c r="W596" s="4"/>
      <c r="X596" s="4"/>
      <c r="Y596" s="4"/>
      <c r="Z596" s="4"/>
    </row>
    <row r="597" spans="1:26" ht="15.75" customHeight="1">
      <c r="A597" s="4"/>
      <c r="B597" s="4"/>
      <c r="C597" s="4"/>
      <c r="D597" s="4"/>
      <c r="E597" s="1388"/>
      <c r="F597" s="1388"/>
      <c r="G597" s="4"/>
      <c r="H597" s="1"/>
      <c r="I597" s="4"/>
      <c r="J597" s="4"/>
      <c r="K597" s="4"/>
      <c r="L597" s="4"/>
      <c r="M597" s="4"/>
      <c r="N597" s="4"/>
      <c r="O597" s="4"/>
      <c r="P597" s="4"/>
      <c r="Q597" s="4"/>
      <c r="R597" s="4"/>
      <c r="S597" s="4"/>
      <c r="T597" s="4"/>
      <c r="U597" s="4"/>
      <c r="V597" s="4"/>
      <c r="W597" s="4"/>
      <c r="X597" s="4"/>
      <c r="Y597" s="4"/>
      <c r="Z597" s="4"/>
    </row>
    <row r="598" spans="1:26" ht="15.75" customHeight="1">
      <c r="A598" s="4"/>
      <c r="B598" s="4"/>
      <c r="C598" s="4"/>
      <c r="D598" s="4"/>
      <c r="E598" s="1388"/>
      <c r="F598" s="1388"/>
      <c r="G598" s="4"/>
      <c r="H598" s="1"/>
      <c r="I598" s="4"/>
      <c r="J598" s="4"/>
      <c r="K598" s="4"/>
      <c r="L598" s="4"/>
      <c r="M598" s="4"/>
      <c r="N598" s="4"/>
      <c r="O598" s="4"/>
      <c r="P598" s="4"/>
      <c r="Q598" s="4"/>
      <c r="R598" s="4"/>
      <c r="S598" s="4"/>
      <c r="T598" s="4"/>
      <c r="U598" s="4"/>
      <c r="V598" s="4"/>
      <c r="W598" s="4"/>
      <c r="X598" s="4"/>
      <c r="Y598" s="4"/>
      <c r="Z598" s="4"/>
    </row>
    <row r="599" spans="1:26" ht="15.75" customHeight="1">
      <c r="A599" s="4"/>
      <c r="B599" s="4"/>
      <c r="C599" s="4"/>
      <c r="D599" s="4"/>
      <c r="E599" s="1388"/>
      <c r="F599" s="1388"/>
      <c r="G599" s="4"/>
      <c r="H599" s="1"/>
      <c r="I599" s="4"/>
      <c r="J599" s="4"/>
      <c r="K599" s="4"/>
      <c r="L599" s="4"/>
      <c r="M599" s="4"/>
      <c r="N599" s="4"/>
      <c r="O599" s="4"/>
      <c r="P599" s="4"/>
      <c r="Q599" s="4"/>
      <c r="R599" s="4"/>
      <c r="S599" s="4"/>
      <c r="T599" s="4"/>
      <c r="U599" s="4"/>
      <c r="V599" s="4"/>
      <c r="W599" s="4"/>
      <c r="X599" s="4"/>
      <c r="Y599" s="4"/>
      <c r="Z599" s="4"/>
    </row>
    <row r="600" spans="1:26" ht="15.75" customHeight="1">
      <c r="A600" s="4"/>
      <c r="B600" s="4"/>
      <c r="C600" s="4"/>
      <c r="D600" s="4"/>
      <c r="E600" s="1388"/>
      <c r="F600" s="1388"/>
      <c r="G600" s="4"/>
      <c r="H600" s="1"/>
      <c r="I600" s="4"/>
      <c r="J600" s="4"/>
      <c r="K600" s="4"/>
      <c r="L600" s="4"/>
      <c r="M600" s="4"/>
      <c r="N600" s="4"/>
      <c r="O600" s="4"/>
      <c r="P600" s="4"/>
      <c r="Q600" s="4"/>
      <c r="R600" s="4"/>
      <c r="S600" s="4"/>
      <c r="T600" s="4"/>
      <c r="U600" s="4"/>
      <c r="V600" s="4"/>
      <c r="W600" s="4"/>
      <c r="X600" s="4"/>
      <c r="Y600" s="4"/>
      <c r="Z600" s="4"/>
    </row>
    <row r="601" spans="1:26" ht="15.75" customHeight="1">
      <c r="A601" s="4"/>
      <c r="B601" s="4"/>
      <c r="C601" s="4"/>
      <c r="D601" s="4"/>
      <c r="E601" s="1388"/>
      <c r="F601" s="1388"/>
      <c r="G601" s="4"/>
      <c r="H601" s="1"/>
      <c r="I601" s="4"/>
      <c r="J601" s="4"/>
      <c r="K601" s="4"/>
      <c r="L601" s="4"/>
      <c r="M601" s="4"/>
      <c r="N601" s="4"/>
      <c r="O601" s="4"/>
      <c r="P601" s="4"/>
      <c r="Q601" s="4"/>
      <c r="R601" s="4"/>
      <c r="S601" s="4"/>
      <c r="T601" s="4"/>
      <c r="U601" s="4"/>
      <c r="V601" s="4"/>
      <c r="W601" s="4"/>
      <c r="X601" s="4"/>
      <c r="Y601" s="4"/>
      <c r="Z601" s="4"/>
    </row>
    <row r="602" spans="1:26" ht="15.75" customHeight="1">
      <c r="A602" s="4"/>
      <c r="B602" s="4"/>
      <c r="C602" s="4"/>
      <c r="D602" s="4"/>
      <c r="E602" s="1388"/>
      <c r="F602" s="1388"/>
      <c r="G602" s="4"/>
      <c r="H602" s="1"/>
      <c r="I602" s="4"/>
      <c r="J602" s="4"/>
      <c r="K602" s="4"/>
      <c r="L602" s="4"/>
      <c r="M602" s="4"/>
      <c r="N602" s="4"/>
      <c r="O602" s="4"/>
      <c r="P602" s="4"/>
      <c r="Q602" s="4"/>
      <c r="R602" s="4"/>
      <c r="S602" s="4"/>
      <c r="T602" s="4"/>
      <c r="U602" s="4"/>
      <c r="V602" s="4"/>
      <c r="W602" s="4"/>
      <c r="X602" s="4"/>
      <c r="Y602" s="4"/>
      <c r="Z602" s="4"/>
    </row>
    <row r="603" spans="1:26" ht="15.75" customHeight="1">
      <c r="A603" s="4"/>
      <c r="B603" s="4"/>
      <c r="C603" s="4"/>
      <c r="D603" s="4"/>
      <c r="E603" s="1388"/>
      <c r="F603" s="1388"/>
      <c r="G603" s="4"/>
      <c r="H603" s="1"/>
      <c r="I603" s="4"/>
      <c r="J603" s="4"/>
      <c r="K603" s="4"/>
      <c r="L603" s="4"/>
      <c r="M603" s="4"/>
      <c r="N603" s="4"/>
      <c r="O603" s="4"/>
      <c r="P603" s="4"/>
      <c r="Q603" s="4"/>
      <c r="R603" s="4"/>
      <c r="S603" s="4"/>
      <c r="T603" s="4"/>
      <c r="U603" s="4"/>
      <c r="V603" s="4"/>
      <c r="W603" s="4"/>
      <c r="X603" s="4"/>
      <c r="Y603" s="4"/>
      <c r="Z603" s="4"/>
    </row>
    <row r="604" spans="1:26" ht="15.75" customHeight="1">
      <c r="A604" s="4"/>
      <c r="B604" s="4"/>
      <c r="C604" s="4"/>
      <c r="D604" s="4"/>
      <c r="E604" s="1388"/>
      <c r="F604" s="1388"/>
      <c r="G604" s="4"/>
      <c r="H604" s="1"/>
      <c r="I604" s="4"/>
      <c r="J604" s="4"/>
      <c r="K604" s="4"/>
      <c r="L604" s="4"/>
      <c r="M604" s="4"/>
      <c r="N604" s="4"/>
      <c r="O604" s="4"/>
      <c r="P604" s="4"/>
      <c r="Q604" s="4"/>
      <c r="R604" s="4"/>
      <c r="S604" s="4"/>
      <c r="T604" s="4"/>
      <c r="U604" s="4"/>
      <c r="V604" s="4"/>
      <c r="W604" s="4"/>
      <c r="X604" s="4"/>
      <c r="Y604" s="4"/>
      <c r="Z604" s="4"/>
    </row>
    <row r="605" spans="1:26" ht="15.75" customHeight="1">
      <c r="A605" s="4"/>
      <c r="B605" s="4"/>
      <c r="C605" s="4"/>
      <c r="D605" s="4"/>
      <c r="E605" s="1388"/>
      <c r="F605" s="1388"/>
      <c r="G605" s="4"/>
      <c r="H605" s="1"/>
      <c r="I605" s="4"/>
      <c r="J605" s="4"/>
      <c r="K605" s="4"/>
      <c r="L605" s="4"/>
      <c r="M605" s="4"/>
      <c r="N605" s="4"/>
      <c r="O605" s="4"/>
      <c r="P605" s="4"/>
      <c r="Q605" s="4"/>
      <c r="R605" s="4"/>
      <c r="S605" s="4"/>
      <c r="T605" s="4"/>
      <c r="U605" s="4"/>
      <c r="V605" s="4"/>
      <c r="W605" s="4"/>
      <c r="X605" s="4"/>
      <c r="Y605" s="4"/>
      <c r="Z605" s="4"/>
    </row>
    <row r="606" spans="1:26" ht="15.75" customHeight="1">
      <c r="A606" s="4"/>
      <c r="B606" s="4"/>
      <c r="C606" s="4"/>
      <c r="D606" s="4"/>
      <c r="E606" s="1388"/>
      <c r="F606" s="1388"/>
      <c r="G606" s="4"/>
      <c r="H606" s="1"/>
      <c r="I606" s="4"/>
      <c r="J606" s="4"/>
      <c r="K606" s="4"/>
      <c r="L606" s="4"/>
      <c r="M606" s="4"/>
      <c r="N606" s="4"/>
      <c r="O606" s="4"/>
      <c r="P606" s="4"/>
      <c r="Q606" s="4"/>
      <c r="R606" s="4"/>
      <c r="S606" s="4"/>
      <c r="T606" s="4"/>
      <c r="U606" s="4"/>
      <c r="V606" s="4"/>
      <c r="W606" s="4"/>
      <c r="X606" s="4"/>
      <c r="Y606" s="4"/>
      <c r="Z606" s="4"/>
    </row>
    <row r="607" spans="1:26" ht="15.75" customHeight="1">
      <c r="A607" s="4"/>
      <c r="B607" s="4"/>
      <c r="C607" s="4"/>
      <c r="D607" s="4"/>
      <c r="E607" s="1388"/>
      <c r="F607" s="1388"/>
      <c r="G607" s="4"/>
      <c r="H607" s="1"/>
      <c r="I607" s="4"/>
      <c r="J607" s="4"/>
      <c r="K607" s="4"/>
      <c r="L607" s="4"/>
      <c r="M607" s="4"/>
      <c r="N607" s="4"/>
      <c r="O607" s="4"/>
      <c r="P607" s="4"/>
      <c r="Q607" s="4"/>
      <c r="R607" s="4"/>
      <c r="S607" s="4"/>
      <c r="T607" s="4"/>
      <c r="U607" s="4"/>
      <c r="V607" s="4"/>
      <c r="W607" s="4"/>
      <c r="X607" s="4"/>
      <c r="Y607" s="4"/>
      <c r="Z607" s="4"/>
    </row>
    <row r="608" spans="1:26" ht="15.75" customHeight="1">
      <c r="A608" s="4"/>
      <c r="B608" s="4"/>
      <c r="C608" s="4"/>
      <c r="D608" s="4"/>
      <c r="E608" s="1388"/>
      <c r="F608" s="1388"/>
      <c r="G608" s="4"/>
      <c r="H608" s="1"/>
      <c r="I608" s="4"/>
      <c r="J608" s="4"/>
      <c r="K608" s="4"/>
      <c r="L608" s="4"/>
      <c r="M608" s="4"/>
      <c r="N608" s="4"/>
      <c r="O608" s="4"/>
      <c r="P608" s="4"/>
      <c r="Q608" s="4"/>
      <c r="R608" s="4"/>
      <c r="S608" s="4"/>
      <c r="T608" s="4"/>
      <c r="U608" s="4"/>
      <c r="V608" s="4"/>
      <c r="W608" s="4"/>
      <c r="X608" s="4"/>
      <c r="Y608" s="4"/>
      <c r="Z608" s="4"/>
    </row>
    <row r="609" spans="1:26" ht="15.75" customHeight="1">
      <c r="A609" s="4"/>
      <c r="B609" s="4"/>
      <c r="C609" s="4"/>
      <c r="D609" s="4"/>
      <c r="E609" s="1388"/>
      <c r="F609" s="1388"/>
      <c r="G609" s="4"/>
      <c r="H609" s="1"/>
      <c r="I609" s="4"/>
      <c r="J609" s="4"/>
      <c r="K609" s="4"/>
      <c r="L609" s="4"/>
      <c r="M609" s="4"/>
      <c r="N609" s="4"/>
      <c r="O609" s="4"/>
      <c r="P609" s="4"/>
      <c r="Q609" s="4"/>
      <c r="R609" s="4"/>
      <c r="S609" s="4"/>
      <c r="T609" s="4"/>
      <c r="U609" s="4"/>
      <c r="V609" s="4"/>
      <c r="W609" s="4"/>
      <c r="X609" s="4"/>
      <c r="Y609" s="4"/>
      <c r="Z609" s="4"/>
    </row>
    <row r="610" spans="1:26" ht="15.75" customHeight="1">
      <c r="A610" s="4"/>
      <c r="B610" s="4"/>
      <c r="C610" s="4"/>
      <c r="D610" s="4"/>
      <c r="E610" s="1388"/>
      <c r="F610" s="1388"/>
      <c r="G610" s="4"/>
      <c r="H610" s="1"/>
      <c r="I610" s="4"/>
      <c r="J610" s="4"/>
      <c r="K610" s="4"/>
      <c r="L610" s="4"/>
      <c r="M610" s="4"/>
      <c r="N610" s="4"/>
      <c r="O610" s="4"/>
      <c r="P610" s="4"/>
      <c r="Q610" s="4"/>
      <c r="R610" s="4"/>
      <c r="S610" s="4"/>
      <c r="T610" s="4"/>
      <c r="U610" s="4"/>
      <c r="V610" s="4"/>
      <c r="W610" s="4"/>
      <c r="X610" s="4"/>
      <c r="Y610" s="4"/>
      <c r="Z610" s="4"/>
    </row>
    <row r="611" spans="1:26" ht="15.75" customHeight="1">
      <c r="A611" s="4"/>
      <c r="B611" s="4"/>
      <c r="C611" s="4"/>
      <c r="D611" s="4"/>
      <c r="E611" s="1388"/>
      <c r="F611" s="1388"/>
      <c r="G611" s="4"/>
      <c r="H611" s="1"/>
      <c r="I611" s="4"/>
      <c r="J611" s="4"/>
      <c r="K611" s="4"/>
      <c r="L611" s="4"/>
      <c r="M611" s="4"/>
      <c r="N611" s="4"/>
      <c r="O611" s="4"/>
      <c r="P611" s="4"/>
      <c r="Q611" s="4"/>
      <c r="R611" s="4"/>
      <c r="S611" s="4"/>
      <c r="T611" s="4"/>
      <c r="U611" s="4"/>
      <c r="V611" s="4"/>
      <c r="W611" s="4"/>
      <c r="X611" s="4"/>
      <c r="Y611" s="4"/>
      <c r="Z611" s="4"/>
    </row>
    <row r="612" spans="1:26" ht="15.75" customHeight="1">
      <c r="A612" s="4"/>
      <c r="B612" s="4"/>
      <c r="C612" s="4"/>
      <c r="D612" s="4"/>
      <c r="E612" s="1388"/>
      <c r="F612" s="1388"/>
      <c r="G612" s="4"/>
      <c r="H612" s="1"/>
      <c r="I612" s="4"/>
      <c r="J612" s="4"/>
      <c r="K612" s="4"/>
      <c r="L612" s="4"/>
      <c r="M612" s="4"/>
      <c r="N612" s="4"/>
      <c r="O612" s="4"/>
      <c r="P612" s="4"/>
      <c r="Q612" s="4"/>
      <c r="R612" s="4"/>
      <c r="S612" s="4"/>
      <c r="T612" s="4"/>
      <c r="U612" s="4"/>
      <c r="V612" s="4"/>
      <c r="W612" s="4"/>
      <c r="X612" s="4"/>
      <c r="Y612" s="4"/>
      <c r="Z612" s="4"/>
    </row>
    <row r="613" spans="1:26" ht="15.75" customHeight="1">
      <c r="A613" s="4"/>
      <c r="B613" s="4"/>
      <c r="C613" s="4"/>
      <c r="D613" s="4"/>
      <c r="E613" s="1388"/>
      <c r="F613" s="1388"/>
      <c r="G613" s="4"/>
      <c r="H613" s="1"/>
      <c r="I613" s="4"/>
      <c r="J613" s="4"/>
      <c r="K613" s="4"/>
      <c r="L613" s="4"/>
      <c r="M613" s="4"/>
      <c r="N613" s="4"/>
      <c r="O613" s="4"/>
      <c r="P613" s="4"/>
      <c r="Q613" s="4"/>
      <c r="R613" s="4"/>
      <c r="S613" s="4"/>
      <c r="T613" s="4"/>
      <c r="U613" s="4"/>
      <c r="V613" s="4"/>
      <c r="W613" s="4"/>
      <c r="X613" s="4"/>
      <c r="Y613" s="4"/>
      <c r="Z613" s="4"/>
    </row>
    <row r="614" spans="1:26" ht="15.75" customHeight="1">
      <c r="A614" s="4"/>
      <c r="B614" s="4"/>
      <c r="C614" s="4"/>
      <c r="D614" s="4"/>
      <c r="E614" s="1388"/>
      <c r="F614" s="1388"/>
      <c r="G614" s="4"/>
      <c r="H614" s="1"/>
      <c r="I614" s="4"/>
      <c r="J614" s="4"/>
      <c r="K614" s="4"/>
      <c r="L614" s="4"/>
      <c r="M614" s="4"/>
      <c r="N614" s="4"/>
      <c r="O614" s="4"/>
      <c r="P614" s="4"/>
      <c r="Q614" s="4"/>
      <c r="R614" s="4"/>
      <c r="S614" s="4"/>
      <c r="T614" s="4"/>
      <c r="U614" s="4"/>
      <c r="V614" s="4"/>
      <c r="W614" s="4"/>
      <c r="X614" s="4"/>
      <c r="Y614" s="4"/>
      <c r="Z614" s="4"/>
    </row>
    <row r="615" spans="1:26" ht="15.75" customHeight="1">
      <c r="A615" s="4"/>
      <c r="B615" s="4"/>
      <c r="C615" s="4"/>
      <c r="D615" s="4"/>
      <c r="E615" s="1388"/>
      <c r="F615" s="1388"/>
      <c r="G615" s="4"/>
      <c r="H615" s="1"/>
      <c r="I615" s="4"/>
      <c r="J615" s="4"/>
      <c r="K615" s="4"/>
      <c r="L615" s="4"/>
      <c r="M615" s="4"/>
      <c r="N615" s="4"/>
      <c r="O615" s="4"/>
      <c r="P615" s="4"/>
      <c r="Q615" s="4"/>
      <c r="R615" s="4"/>
      <c r="S615" s="4"/>
      <c r="T615" s="4"/>
      <c r="U615" s="4"/>
      <c r="V615" s="4"/>
      <c r="W615" s="4"/>
      <c r="X615" s="4"/>
      <c r="Y615" s="4"/>
      <c r="Z615" s="4"/>
    </row>
    <row r="616" spans="1:26" ht="15.75" customHeight="1">
      <c r="A616" s="4"/>
      <c r="B616" s="4"/>
      <c r="C616" s="4"/>
      <c r="D616" s="4"/>
      <c r="E616" s="1388"/>
      <c r="F616" s="1388"/>
      <c r="G616" s="4"/>
      <c r="H616" s="1"/>
      <c r="I616" s="4"/>
      <c r="J616" s="4"/>
      <c r="K616" s="4"/>
      <c r="L616" s="4"/>
      <c r="M616" s="4"/>
      <c r="N616" s="4"/>
      <c r="O616" s="4"/>
      <c r="P616" s="4"/>
      <c r="Q616" s="4"/>
      <c r="R616" s="4"/>
      <c r="S616" s="4"/>
      <c r="T616" s="4"/>
      <c r="U616" s="4"/>
      <c r="V616" s="4"/>
      <c r="W616" s="4"/>
      <c r="X616" s="4"/>
      <c r="Y616" s="4"/>
      <c r="Z616" s="4"/>
    </row>
    <row r="617" spans="1:26" ht="15.75" customHeight="1">
      <c r="A617" s="4"/>
      <c r="B617" s="4"/>
      <c r="C617" s="4"/>
      <c r="D617" s="4"/>
      <c r="E617" s="1388"/>
      <c r="F617" s="1388"/>
      <c r="G617" s="4"/>
      <c r="H617" s="1"/>
      <c r="I617" s="4"/>
      <c r="J617" s="4"/>
      <c r="K617" s="4"/>
      <c r="L617" s="4"/>
      <c r="M617" s="4"/>
      <c r="N617" s="4"/>
      <c r="O617" s="4"/>
      <c r="P617" s="4"/>
      <c r="Q617" s="4"/>
      <c r="R617" s="4"/>
      <c r="S617" s="4"/>
      <c r="T617" s="4"/>
      <c r="U617" s="4"/>
      <c r="V617" s="4"/>
      <c r="W617" s="4"/>
      <c r="X617" s="4"/>
      <c r="Y617" s="4"/>
      <c r="Z617" s="4"/>
    </row>
    <row r="618" spans="1:26" ht="15.75" customHeight="1">
      <c r="A618" s="4"/>
      <c r="B618" s="4"/>
      <c r="C618" s="4"/>
      <c r="D618" s="4"/>
      <c r="E618" s="1388"/>
      <c r="F618" s="1388"/>
      <c r="G618" s="4"/>
      <c r="H618" s="1"/>
      <c r="I618" s="4"/>
      <c r="J618" s="4"/>
      <c r="K618" s="4"/>
      <c r="L618" s="4"/>
      <c r="M618" s="4"/>
      <c r="N618" s="4"/>
      <c r="O618" s="4"/>
      <c r="P618" s="4"/>
      <c r="Q618" s="4"/>
      <c r="R618" s="4"/>
      <c r="S618" s="4"/>
      <c r="T618" s="4"/>
      <c r="U618" s="4"/>
      <c r="V618" s="4"/>
      <c r="W618" s="4"/>
      <c r="X618" s="4"/>
      <c r="Y618" s="4"/>
      <c r="Z618" s="4"/>
    </row>
    <row r="619" spans="1:26" ht="15.75" customHeight="1">
      <c r="A619" s="4"/>
      <c r="B619" s="4"/>
      <c r="C619" s="4"/>
      <c r="D619" s="4"/>
      <c r="E619" s="1388"/>
      <c r="F619" s="1388"/>
      <c r="G619" s="4"/>
      <c r="H619" s="1"/>
      <c r="I619" s="4"/>
      <c r="J619" s="4"/>
      <c r="K619" s="4"/>
      <c r="L619" s="4"/>
      <c r="M619" s="4"/>
      <c r="N619" s="4"/>
      <c r="O619" s="4"/>
      <c r="P619" s="4"/>
      <c r="Q619" s="4"/>
      <c r="R619" s="4"/>
      <c r="S619" s="4"/>
      <c r="T619" s="4"/>
      <c r="U619" s="4"/>
      <c r="V619" s="4"/>
      <c r="W619" s="4"/>
      <c r="X619" s="4"/>
      <c r="Y619" s="4"/>
      <c r="Z619" s="4"/>
    </row>
    <row r="620" spans="1:26" ht="15.75" customHeight="1">
      <c r="A620" s="4"/>
      <c r="B620" s="4"/>
      <c r="C620" s="4"/>
      <c r="D620" s="4"/>
      <c r="E620" s="1388"/>
      <c r="F620" s="1388"/>
      <c r="G620" s="4"/>
      <c r="H620" s="1"/>
      <c r="I620" s="4"/>
      <c r="J620" s="4"/>
      <c r="K620" s="4"/>
      <c r="L620" s="4"/>
      <c r="M620" s="4"/>
      <c r="N620" s="4"/>
      <c r="O620" s="4"/>
      <c r="P620" s="4"/>
      <c r="Q620" s="4"/>
      <c r="R620" s="4"/>
      <c r="S620" s="4"/>
      <c r="T620" s="4"/>
      <c r="U620" s="4"/>
      <c r="V620" s="4"/>
      <c r="W620" s="4"/>
      <c r="X620" s="4"/>
      <c r="Y620" s="4"/>
      <c r="Z620" s="4"/>
    </row>
    <row r="621" spans="1:26" ht="15.75" customHeight="1">
      <c r="A621" s="4"/>
      <c r="B621" s="4"/>
      <c r="C621" s="4"/>
      <c r="D621" s="4"/>
      <c r="E621" s="1388"/>
      <c r="F621" s="1388"/>
      <c r="G621" s="4"/>
      <c r="H621" s="1"/>
      <c r="I621" s="4"/>
      <c r="J621" s="4"/>
      <c r="K621" s="4"/>
      <c r="L621" s="4"/>
      <c r="M621" s="4"/>
      <c r="N621" s="4"/>
      <c r="O621" s="4"/>
      <c r="P621" s="4"/>
      <c r="Q621" s="4"/>
      <c r="R621" s="4"/>
      <c r="S621" s="4"/>
      <c r="T621" s="4"/>
      <c r="U621" s="4"/>
      <c r="V621" s="4"/>
      <c r="W621" s="4"/>
      <c r="X621" s="4"/>
      <c r="Y621" s="4"/>
      <c r="Z621" s="4"/>
    </row>
    <row r="622" spans="1:26" ht="15.75" customHeight="1">
      <c r="A622" s="4"/>
      <c r="B622" s="4"/>
      <c r="C622" s="4"/>
      <c r="D622" s="4"/>
      <c r="E622" s="1388"/>
      <c r="F622" s="1388"/>
      <c r="G622" s="4"/>
      <c r="H622" s="1"/>
      <c r="I622" s="4"/>
      <c r="J622" s="4"/>
      <c r="K622" s="4"/>
      <c r="L622" s="4"/>
      <c r="M622" s="4"/>
      <c r="N622" s="4"/>
      <c r="O622" s="4"/>
      <c r="P622" s="4"/>
      <c r="Q622" s="4"/>
      <c r="R622" s="4"/>
      <c r="S622" s="4"/>
      <c r="T622" s="4"/>
      <c r="U622" s="4"/>
      <c r="V622" s="4"/>
      <c r="W622" s="4"/>
      <c r="X622" s="4"/>
      <c r="Y622" s="4"/>
      <c r="Z622" s="4"/>
    </row>
    <row r="623" spans="1:26" ht="15.75" customHeight="1">
      <c r="A623" s="4"/>
      <c r="B623" s="4"/>
      <c r="C623" s="4"/>
      <c r="D623" s="4"/>
      <c r="E623" s="1388"/>
      <c r="F623" s="1388"/>
      <c r="G623" s="4"/>
      <c r="H623" s="1"/>
      <c r="I623" s="4"/>
      <c r="J623" s="4"/>
      <c r="K623" s="4"/>
      <c r="L623" s="4"/>
      <c r="M623" s="4"/>
      <c r="N623" s="4"/>
      <c r="O623" s="4"/>
      <c r="P623" s="4"/>
      <c r="Q623" s="4"/>
      <c r="R623" s="4"/>
      <c r="S623" s="4"/>
      <c r="T623" s="4"/>
      <c r="U623" s="4"/>
      <c r="V623" s="4"/>
      <c r="W623" s="4"/>
      <c r="X623" s="4"/>
      <c r="Y623" s="4"/>
      <c r="Z623" s="4"/>
    </row>
    <row r="624" spans="1:26" ht="15.75" customHeight="1">
      <c r="A624" s="4"/>
      <c r="B624" s="4"/>
      <c r="C624" s="4"/>
      <c r="D624" s="4"/>
      <c r="E624" s="1388"/>
      <c r="F624" s="1388"/>
      <c r="G624" s="4"/>
      <c r="H624" s="1"/>
      <c r="I624" s="4"/>
      <c r="J624" s="4"/>
      <c r="K624" s="4"/>
      <c r="L624" s="4"/>
      <c r="M624" s="4"/>
      <c r="N624" s="4"/>
      <c r="O624" s="4"/>
      <c r="P624" s="4"/>
      <c r="Q624" s="4"/>
      <c r="R624" s="4"/>
      <c r="S624" s="4"/>
      <c r="T624" s="4"/>
      <c r="U624" s="4"/>
      <c r="V624" s="4"/>
      <c r="W624" s="4"/>
      <c r="X624" s="4"/>
      <c r="Y624" s="4"/>
      <c r="Z624" s="4"/>
    </row>
    <row r="625" spans="1:26" ht="15.75" customHeight="1">
      <c r="A625" s="4"/>
      <c r="B625" s="4"/>
      <c r="C625" s="4"/>
      <c r="D625" s="4"/>
      <c r="E625" s="1388"/>
      <c r="F625" s="1388"/>
      <c r="G625" s="4"/>
      <c r="H625" s="1"/>
      <c r="I625" s="4"/>
      <c r="J625" s="4"/>
      <c r="K625" s="4"/>
      <c r="L625" s="4"/>
      <c r="M625" s="4"/>
      <c r="N625" s="4"/>
      <c r="O625" s="4"/>
      <c r="P625" s="4"/>
      <c r="Q625" s="4"/>
      <c r="R625" s="4"/>
      <c r="S625" s="4"/>
      <c r="T625" s="4"/>
      <c r="U625" s="4"/>
      <c r="V625" s="4"/>
      <c r="W625" s="4"/>
      <c r="X625" s="4"/>
      <c r="Y625" s="4"/>
      <c r="Z625" s="4"/>
    </row>
    <row r="626" spans="1:26" ht="15.75" customHeight="1">
      <c r="A626" s="4"/>
      <c r="B626" s="4"/>
      <c r="C626" s="4"/>
      <c r="D626" s="4"/>
      <c r="E626" s="1388"/>
      <c r="F626" s="1388"/>
      <c r="G626" s="4"/>
      <c r="H626" s="1"/>
      <c r="I626" s="4"/>
      <c r="J626" s="4"/>
      <c r="K626" s="4"/>
      <c r="L626" s="4"/>
      <c r="M626" s="4"/>
      <c r="N626" s="4"/>
      <c r="O626" s="4"/>
      <c r="P626" s="4"/>
      <c r="Q626" s="4"/>
      <c r="R626" s="4"/>
      <c r="S626" s="4"/>
      <c r="T626" s="4"/>
      <c r="U626" s="4"/>
      <c r="V626" s="4"/>
      <c r="W626" s="4"/>
      <c r="X626" s="4"/>
      <c r="Y626" s="4"/>
      <c r="Z626" s="4"/>
    </row>
    <row r="627" spans="1:26" ht="15.75" customHeight="1">
      <c r="A627" s="4"/>
      <c r="B627" s="4"/>
      <c r="C627" s="4"/>
      <c r="D627" s="4"/>
      <c r="E627" s="1388"/>
      <c r="F627" s="1388"/>
      <c r="G627" s="4"/>
      <c r="H627" s="1"/>
      <c r="I627" s="4"/>
      <c r="J627" s="4"/>
      <c r="K627" s="4"/>
      <c r="L627" s="4"/>
      <c r="M627" s="4"/>
      <c r="N627" s="4"/>
      <c r="O627" s="4"/>
      <c r="P627" s="4"/>
      <c r="Q627" s="4"/>
      <c r="R627" s="4"/>
      <c r="S627" s="4"/>
      <c r="T627" s="4"/>
      <c r="U627" s="4"/>
      <c r="V627" s="4"/>
      <c r="W627" s="4"/>
      <c r="X627" s="4"/>
      <c r="Y627" s="4"/>
      <c r="Z627" s="4"/>
    </row>
    <row r="628" spans="1:26" ht="15.75" customHeight="1">
      <c r="A628" s="4"/>
      <c r="B628" s="4"/>
      <c r="C628" s="4"/>
      <c r="D628" s="4"/>
      <c r="E628" s="1388"/>
      <c r="F628" s="1388"/>
      <c r="G628" s="4"/>
      <c r="H628" s="1"/>
      <c r="I628" s="4"/>
      <c r="J628" s="4"/>
      <c r="K628" s="4"/>
      <c r="L628" s="4"/>
      <c r="M628" s="4"/>
      <c r="N628" s="4"/>
      <c r="O628" s="4"/>
      <c r="P628" s="4"/>
      <c r="Q628" s="4"/>
      <c r="R628" s="4"/>
      <c r="S628" s="4"/>
      <c r="T628" s="4"/>
      <c r="U628" s="4"/>
      <c r="V628" s="4"/>
      <c r="W628" s="4"/>
      <c r="X628" s="4"/>
      <c r="Y628" s="4"/>
      <c r="Z628" s="4"/>
    </row>
    <row r="629" spans="1:26" ht="15.75" customHeight="1">
      <c r="A629" s="4"/>
      <c r="B629" s="4"/>
      <c r="C629" s="4"/>
      <c r="D629" s="4"/>
      <c r="E629" s="1388"/>
      <c r="F629" s="1388"/>
      <c r="G629" s="4"/>
      <c r="H629" s="1"/>
      <c r="I629" s="4"/>
      <c r="J629" s="4"/>
      <c r="K629" s="4"/>
      <c r="L629" s="4"/>
      <c r="M629" s="4"/>
      <c r="N629" s="4"/>
      <c r="O629" s="4"/>
      <c r="P629" s="4"/>
      <c r="Q629" s="4"/>
      <c r="R629" s="4"/>
      <c r="S629" s="4"/>
      <c r="T629" s="4"/>
      <c r="U629" s="4"/>
      <c r="V629" s="4"/>
      <c r="W629" s="4"/>
      <c r="X629" s="4"/>
      <c r="Y629" s="4"/>
      <c r="Z629" s="4"/>
    </row>
    <row r="630" spans="1:26" ht="15.75" customHeight="1">
      <c r="A630" s="4"/>
      <c r="B630" s="4"/>
      <c r="C630" s="4"/>
      <c r="D630" s="4"/>
      <c r="E630" s="1388"/>
      <c r="F630" s="1388"/>
      <c r="G630" s="4"/>
      <c r="H630" s="1"/>
      <c r="I630" s="4"/>
      <c r="J630" s="4"/>
      <c r="K630" s="4"/>
      <c r="L630" s="4"/>
      <c r="M630" s="4"/>
      <c r="N630" s="4"/>
      <c r="O630" s="4"/>
      <c r="P630" s="4"/>
      <c r="Q630" s="4"/>
      <c r="R630" s="4"/>
      <c r="S630" s="4"/>
      <c r="T630" s="4"/>
      <c r="U630" s="4"/>
      <c r="V630" s="4"/>
      <c r="W630" s="4"/>
      <c r="X630" s="4"/>
      <c r="Y630" s="4"/>
      <c r="Z630" s="4"/>
    </row>
    <row r="631" spans="1:26" ht="15.75" customHeight="1">
      <c r="A631" s="4"/>
      <c r="B631" s="4"/>
      <c r="C631" s="4"/>
      <c r="D631" s="4"/>
      <c r="E631" s="1388"/>
      <c r="F631" s="1388"/>
      <c r="G631" s="4"/>
      <c r="H631" s="1"/>
      <c r="I631" s="4"/>
      <c r="J631" s="4"/>
      <c r="K631" s="4"/>
      <c r="L631" s="4"/>
      <c r="M631" s="4"/>
      <c r="N631" s="4"/>
      <c r="O631" s="4"/>
      <c r="P631" s="4"/>
      <c r="Q631" s="4"/>
      <c r="R631" s="4"/>
      <c r="S631" s="4"/>
      <c r="T631" s="4"/>
      <c r="U631" s="4"/>
      <c r="V631" s="4"/>
      <c r="W631" s="4"/>
      <c r="X631" s="4"/>
      <c r="Y631" s="4"/>
      <c r="Z631" s="4"/>
    </row>
    <row r="632" spans="1:26" ht="15.75" customHeight="1">
      <c r="A632" s="4"/>
      <c r="B632" s="4"/>
      <c r="C632" s="4"/>
      <c r="D632" s="4"/>
      <c r="E632" s="1388"/>
      <c r="F632" s="1388"/>
      <c r="G632" s="4"/>
      <c r="H632" s="1"/>
      <c r="I632" s="4"/>
      <c r="J632" s="4"/>
      <c r="K632" s="4"/>
      <c r="L632" s="4"/>
      <c r="M632" s="4"/>
      <c r="N632" s="4"/>
      <c r="O632" s="4"/>
      <c r="P632" s="4"/>
      <c r="Q632" s="4"/>
      <c r="R632" s="4"/>
      <c r="S632" s="4"/>
      <c r="T632" s="4"/>
      <c r="U632" s="4"/>
      <c r="V632" s="4"/>
      <c r="W632" s="4"/>
      <c r="X632" s="4"/>
      <c r="Y632" s="4"/>
      <c r="Z632" s="4"/>
    </row>
    <row r="633" spans="1:26" ht="15.75" customHeight="1">
      <c r="A633" s="4"/>
      <c r="B633" s="4"/>
      <c r="C633" s="4"/>
      <c r="D633" s="4"/>
      <c r="E633" s="1388"/>
      <c r="F633" s="1388"/>
      <c r="G633" s="4"/>
      <c r="H633" s="1"/>
      <c r="I633" s="4"/>
      <c r="J633" s="4"/>
      <c r="K633" s="4"/>
      <c r="L633" s="4"/>
      <c r="M633" s="4"/>
      <c r="N633" s="4"/>
      <c r="O633" s="4"/>
      <c r="P633" s="4"/>
      <c r="Q633" s="4"/>
      <c r="R633" s="4"/>
      <c r="S633" s="4"/>
      <c r="T633" s="4"/>
      <c r="U633" s="4"/>
      <c r="V633" s="4"/>
      <c r="W633" s="4"/>
      <c r="X633" s="4"/>
      <c r="Y633" s="4"/>
      <c r="Z633" s="4"/>
    </row>
    <row r="634" spans="1:26" ht="15.75" customHeight="1">
      <c r="A634" s="4"/>
      <c r="B634" s="4"/>
      <c r="C634" s="4"/>
      <c r="D634" s="4"/>
      <c r="E634" s="1388"/>
      <c r="F634" s="1388"/>
      <c r="G634" s="4"/>
      <c r="H634" s="1"/>
      <c r="I634" s="4"/>
      <c r="J634" s="4"/>
      <c r="K634" s="4"/>
      <c r="L634" s="4"/>
      <c r="M634" s="4"/>
      <c r="N634" s="4"/>
      <c r="O634" s="4"/>
      <c r="P634" s="4"/>
      <c r="Q634" s="4"/>
      <c r="R634" s="4"/>
      <c r="S634" s="4"/>
      <c r="T634" s="4"/>
      <c r="U634" s="4"/>
      <c r="V634" s="4"/>
      <c r="W634" s="4"/>
      <c r="X634" s="4"/>
      <c r="Y634" s="4"/>
      <c r="Z634" s="4"/>
    </row>
    <row r="635" spans="1:26" ht="15.75" customHeight="1">
      <c r="A635" s="4"/>
      <c r="B635" s="4"/>
      <c r="C635" s="4"/>
      <c r="D635" s="4"/>
      <c r="E635" s="1388"/>
      <c r="F635" s="1388"/>
      <c r="G635" s="4"/>
      <c r="H635" s="1"/>
      <c r="I635" s="4"/>
      <c r="J635" s="4"/>
      <c r="K635" s="4"/>
      <c r="L635" s="4"/>
      <c r="M635" s="4"/>
      <c r="N635" s="4"/>
      <c r="O635" s="4"/>
      <c r="P635" s="4"/>
      <c r="Q635" s="4"/>
      <c r="R635" s="4"/>
      <c r="S635" s="4"/>
      <c r="T635" s="4"/>
      <c r="U635" s="4"/>
      <c r="V635" s="4"/>
      <c r="W635" s="4"/>
      <c r="X635" s="4"/>
      <c r="Y635" s="4"/>
      <c r="Z635" s="4"/>
    </row>
    <row r="636" spans="1:26" ht="15.75" customHeight="1">
      <c r="A636" s="4"/>
      <c r="B636" s="4"/>
      <c r="C636" s="4"/>
      <c r="D636" s="4"/>
      <c r="E636" s="1388"/>
      <c r="F636" s="1388"/>
      <c r="G636" s="4"/>
      <c r="H636" s="1"/>
      <c r="I636" s="4"/>
      <c r="J636" s="4"/>
      <c r="K636" s="4"/>
      <c r="L636" s="4"/>
      <c r="M636" s="4"/>
      <c r="N636" s="4"/>
      <c r="O636" s="4"/>
      <c r="P636" s="4"/>
      <c r="Q636" s="4"/>
      <c r="R636" s="4"/>
      <c r="S636" s="4"/>
      <c r="T636" s="4"/>
      <c r="U636" s="4"/>
      <c r="V636" s="4"/>
      <c r="W636" s="4"/>
      <c r="X636" s="4"/>
      <c r="Y636" s="4"/>
      <c r="Z636" s="4"/>
    </row>
    <row r="637" spans="1:26" ht="15.75" customHeight="1">
      <c r="A637" s="4"/>
      <c r="B637" s="4"/>
      <c r="C637" s="4"/>
      <c r="D637" s="4"/>
      <c r="E637" s="1388"/>
      <c r="F637" s="1388"/>
      <c r="G637" s="4"/>
      <c r="H637" s="1"/>
      <c r="I637" s="4"/>
      <c r="J637" s="4"/>
      <c r="K637" s="4"/>
      <c r="L637" s="4"/>
      <c r="M637" s="4"/>
      <c r="N637" s="4"/>
      <c r="O637" s="4"/>
      <c r="P637" s="4"/>
      <c r="Q637" s="4"/>
      <c r="R637" s="4"/>
      <c r="S637" s="4"/>
      <c r="T637" s="4"/>
      <c r="U637" s="4"/>
      <c r="V637" s="4"/>
      <c r="W637" s="4"/>
      <c r="X637" s="4"/>
      <c r="Y637" s="4"/>
      <c r="Z637" s="4"/>
    </row>
    <row r="638" spans="1:26" ht="15.75" customHeight="1">
      <c r="A638" s="4"/>
      <c r="B638" s="4"/>
      <c r="C638" s="4"/>
      <c r="D638" s="4"/>
      <c r="E638" s="1388"/>
      <c r="F638" s="1388"/>
      <c r="G638" s="4"/>
      <c r="H638" s="1"/>
      <c r="I638" s="4"/>
      <c r="J638" s="4"/>
      <c r="K638" s="4"/>
      <c r="L638" s="4"/>
      <c r="M638" s="4"/>
      <c r="N638" s="4"/>
      <c r="O638" s="4"/>
      <c r="P638" s="4"/>
      <c r="Q638" s="4"/>
      <c r="R638" s="4"/>
      <c r="S638" s="4"/>
      <c r="T638" s="4"/>
      <c r="U638" s="4"/>
      <c r="V638" s="4"/>
      <c r="W638" s="4"/>
      <c r="X638" s="4"/>
      <c r="Y638" s="4"/>
      <c r="Z638" s="4"/>
    </row>
    <row r="639" spans="1:26" ht="15.75" customHeight="1">
      <c r="A639" s="4"/>
      <c r="B639" s="4"/>
      <c r="C639" s="4"/>
      <c r="D639" s="4"/>
      <c r="E639" s="1388"/>
      <c r="F639" s="1388"/>
      <c r="G639" s="4"/>
      <c r="H639" s="1"/>
      <c r="I639" s="4"/>
      <c r="J639" s="4"/>
      <c r="K639" s="4"/>
      <c r="L639" s="4"/>
      <c r="M639" s="4"/>
      <c r="N639" s="4"/>
      <c r="O639" s="4"/>
      <c r="P639" s="4"/>
      <c r="Q639" s="4"/>
      <c r="R639" s="4"/>
      <c r="S639" s="4"/>
      <c r="T639" s="4"/>
      <c r="U639" s="4"/>
      <c r="V639" s="4"/>
      <c r="W639" s="4"/>
      <c r="X639" s="4"/>
      <c r="Y639" s="4"/>
      <c r="Z639" s="4"/>
    </row>
    <row r="640" spans="1:26" ht="15.75" customHeight="1">
      <c r="A640" s="4"/>
      <c r="B640" s="4"/>
      <c r="C640" s="4"/>
      <c r="D640" s="4"/>
      <c r="E640" s="1388"/>
      <c r="F640" s="1388"/>
      <c r="G640" s="4"/>
      <c r="H640" s="1"/>
      <c r="I640" s="4"/>
      <c r="J640" s="4"/>
      <c r="K640" s="4"/>
      <c r="L640" s="4"/>
      <c r="M640" s="4"/>
      <c r="N640" s="4"/>
      <c r="O640" s="4"/>
      <c r="P640" s="4"/>
      <c r="Q640" s="4"/>
      <c r="R640" s="4"/>
      <c r="S640" s="4"/>
      <c r="T640" s="4"/>
      <c r="U640" s="4"/>
      <c r="V640" s="4"/>
      <c r="W640" s="4"/>
      <c r="X640" s="4"/>
      <c r="Y640" s="4"/>
      <c r="Z640" s="4"/>
    </row>
    <row r="641" spans="1:26" ht="15.75" customHeight="1">
      <c r="A641" s="4"/>
      <c r="B641" s="4"/>
      <c r="C641" s="4"/>
      <c r="D641" s="4"/>
      <c r="E641" s="1388"/>
      <c r="F641" s="1388"/>
      <c r="G641" s="4"/>
      <c r="H641" s="1"/>
      <c r="I641" s="4"/>
      <c r="J641" s="4"/>
      <c r="K641" s="4"/>
      <c r="L641" s="4"/>
      <c r="M641" s="4"/>
      <c r="N641" s="4"/>
      <c r="O641" s="4"/>
      <c r="P641" s="4"/>
      <c r="Q641" s="4"/>
      <c r="R641" s="4"/>
      <c r="S641" s="4"/>
      <c r="T641" s="4"/>
      <c r="U641" s="4"/>
      <c r="V641" s="4"/>
      <c r="W641" s="4"/>
      <c r="X641" s="4"/>
      <c r="Y641" s="4"/>
      <c r="Z641" s="4"/>
    </row>
    <row r="642" spans="1:26" ht="15.75" customHeight="1">
      <c r="A642" s="4"/>
      <c r="B642" s="4"/>
      <c r="C642" s="4"/>
      <c r="D642" s="4"/>
      <c r="E642" s="1388"/>
      <c r="F642" s="1388"/>
      <c r="G642" s="4"/>
      <c r="H642" s="1"/>
      <c r="I642" s="4"/>
      <c r="J642" s="4"/>
      <c r="K642" s="4"/>
      <c r="L642" s="4"/>
      <c r="M642" s="4"/>
      <c r="N642" s="4"/>
      <c r="O642" s="4"/>
      <c r="P642" s="4"/>
      <c r="Q642" s="4"/>
      <c r="R642" s="4"/>
      <c r="S642" s="4"/>
      <c r="T642" s="4"/>
      <c r="U642" s="4"/>
      <c r="V642" s="4"/>
      <c r="W642" s="4"/>
      <c r="X642" s="4"/>
      <c r="Y642" s="4"/>
      <c r="Z642" s="4"/>
    </row>
    <row r="643" spans="1:26" ht="15.75" customHeight="1">
      <c r="A643" s="4"/>
      <c r="B643" s="4"/>
      <c r="C643" s="4"/>
      <c r="D643" s="4"/>
      <c r="E643" s="1388"/>
      <c r="F643" s="1388"/>
      <c r="G643" s="4"/>
      <c r="H643" s="1"/>
      <c r="I643" s="4"/>
      <c r="J643" s="4"/>
      <c r="K643" s="4"/>
      <c r="L643" s="4"/>
      <c r="M643" s="4"/>
      <c r="N643" s="4"/>
      <c r="O643" s="4"/>
      <c r="P643" s="4"/>
      <c r="Q643" s="4"/>
      <c r="R643" s="4"/>
      <c r="S643" s="4"/>
      <c r="T643" s="4"/>
      <c r="U643" s="4"/>
      <c r="V643" s="4"/>
      <c r="W643" s="4"/>
      <c r="X643" s="4"/>
      <c r="Y643" s="4"/>
      <c r="Z643" s="4"/>
    </row>
    <row r="644" spans="1:26" ht="15.75" customHeight="1">
      <c r="A644" s="4"/>
      <c r="B644" s="4"/>
      <c r="C644" s="4"/>
      <c r="D644" s="4"/>
      <c r="E644" s="1388"/>
      <c r="F644" s="1388"/>
      <c r="G644" s="4"/>
      <c r="H644" s="1"/>
      <c r="I644" s="4"/>
      <c r="J644" s="4"/>
      <c r="K644" s="4"/>
      <c r="L644" s="4"/>
      <c r="M644" s="4"/>
      <c r="N644" s="4"/>
      <c r="O644" s="4"/>
      <c r="P644" s="4"/>
      <c r="Q644" s="4"/>
      <c r="R644" s="4"/>
      <c r="S644" s="4"/>
      <c r="T644" s="4"/>
      <c r="U644" s="4"/>
      <c r="V644" s="4"/>
      <c r="W644" s="4"/>
      <c r="X644" s="4"/>
      <c r="Y644" s="4"/>
      <c r="Z644" s="4"/>
    </row>
    <row r="645" spans="1:26" ht="15.75" customHeight="1">
      <c r="A645" s="4"/>
      <c r="B645" s="4"/>
      <c r="C645" s="4"/>
      <c r="D645" s="4"/>
      <c r="E645" s="1388"/>
      <c r="F645" s="1388"/>
      <c r="G645" s="4"/>
      <c r="H645" s="1"/>
      <c r="I645" s="4"/>
      <c r="J645" s="4"/>
      <c r="K645" s="4"/>
      <c r="L645" s="4"/>
      <c r="M645" s="4"/>
      <c r="N645" s="4"/>
      <c r="O645" s="4"/>
      <c r="P645" s="4"/>
      <c r="Q645" s="4"/>
      <c r="R645" s="4"/>
      <c r="S645" s="4"/>
      <c r="T645" s="4"/>
      <c r="U645" s="4"/>
      <c r="V645" s="4"/>
      <c r="W645" s="4"/>
      <c r="X645" s="4"/>
      <c r="Y645" s="4"/>
      <c r="Z645" s="4"/>
    </row>
    <row r="646" spans="1:26" ht="15.75" customHeight="1">
      <c r="A646" s="4"/>
      <c r="B646" s="4"/>
      <c r="C646" s="4"/>
      <c r="D646" s="4"/>
      <c r="E646" s="1388"/>
      <c r="F646" s="1388"/>
      <c r="G646" s="4"/>
      <c r="H646" s="1"/>
      <c r="I646" s="4"/>
      <c r="J646" s="4"/>
      <c r="K646" s="4"/>
      <c r="L646" s="4"/>
      <c r="M646" s="4"/>
      <c r="N646" s="4"/>
      <c r="O646" s="4"/>
      <c r="P646" s="4"/>
      <c r="Q646" s="4"/>
      <c r="R646" s="4"/>
      <c r="S646" s="4"/>
      <c r="T646" s="4"/>
      <c r="U646" s="4"/>
      <c r="V646" s="4"/>
      <c r="W646" s="4"/>
      <c r="X646" s="4"/>
      <c r="Y646" s="4"/>
      <c r="Z646" s="4"/>
    </row>
    <row r="647" spans="1:26" ht="15.75" customHeight="1">
      <c r="A647" s="4"/>
      <c r="B647" s="4"/>
      <c r="C647" s="4"/>
      <c r="D647" s="4"/>
      <c r="E647" s="1388"/>
      <c r="F647" s="1388"/>
      <c r="G647" s="4"/>
      <c r="H647" s="1"/>
      <c r="I647" s="4"/>
      <c r="J647" s="4"/>
      <c r="K647" s="4"/>
      <c r="L647" s="4"/>
      <c r="M647" s="4"/>
      <c r="N647" s="4"/>
      <c r="O647" s="4"/>
      <c r="P647" s="4"/>
      <c r="Q647" s="4"/>
      <c r="R647" s="4"/>
      <c r="S647" s="4"/>
      <c r="T647" s="4"/>
      <c r="U647" s="4"/>
      <c r="V647" s="4"/>
      <c r="W647" s="4"/>
      <c r="X647" s="4"/>
      <c r="Y647" s="4"/>
      <c r="Z647" s="4"/>
    </row>
    <row r="648" spans="1:26" ht="15.75" customHeight="1">
      <c r="A648" s="4"/>
      <c r="B648" s="4"/>
      <c r="C648" s="4"/>
      <c r="D648" s="4"/>
      <c r="E648" s="1388"/>
      <c r="F648" s="1388"/>
      <c r="G648" s="4"/>
      <c r="H648" s="1"/>
      <c r="I648" s="4"/>
      <c r="J648" s="4"/>
      <c r="K648" s="4"/>
      <c r="L648" s="4"/>
      <c r="M648" s="4"/>
      <c r="N648" s="4"/>
      <c r="O648" s="4"/>
      <c r="P648" s="4"/>
      <c r="Q648" s="4"/>
      <c r="R648" s="4"/>
      <c r="S648" s="4"/>
      <c r="T648" s="4"/>
      <c r="U648" s="4"/>
      <c r="V648" s="4"/>
      <c r="W648" s="4"/>
      <c r="X648" s="4"/>
      <c r="Y648" s="4"/>
      <c r="Z648" s="4"/>
    </row>
    <row r="649" spans="1:26" ht="15.75" customHeight="1">
      <c r="A649" s="4"/>
      <c r="B649" s="4"/>
      <c r="C649" s="4"/>
      <c r="D649" s="4"/>
      <c r="E649" s="1388"/>
      <c r="F649" s="1388"/>
      <c r="G649" s="4"/>
      <c r="H649" s="1"/>
      <c r="I649" s="4"/>
      <c r="J649" s="4"/>
      <c r="K649" s="4"/>
      <c r="L649" s="4"/>
      <c r="M649" s="4"/>
      <c r="N649" s="4"/>
      <c r="O649" s="4"/>
      <c r="P649" s="4"/>
      <c r="Q649" s="4"/>
      <c r="R649" s="4"/>
      <c r="S649" s="4"/>
      <c r="T649" s="4"/>
      <c r="U649" s="4"/>
      <c r="V649" s="4"/>
      <c r="W649" s="4"/>
      <c r="X649" s="4"/>
      <c r="Y649" s="4"/>
      <c r="Z649" s="4"/>
    </row>
    <row r="650" spans="1:26" ht="15.75" customHeight="1">
      <c r="A650" s="4"/>
      <c r="B650" s="4"/>
      <c r="C650" s="4"/>
      <c r="D650" s="4"/>
      <c r="E650" s="1388"/>
      <c r="F650" s="1388"/>
      <c r="G650" s="4"/>
      <c r="H650" s="1"/>
      <c r="I650" s="4"/>
      <c r="J650" s="4"/>
      <c r="K650" s="4"/>
      <c r="L650" s="4"/>
      <c r="M650" s="4"/>
      <c r="N650" s="4"/>
      <c r="O650" s="4"/>
      <c r="P650" s="4"/>
      <c r="Q650" s="4"/>
      <c r="R650" s="4"/>
      <c r="S650" s="4"/>
      <c r="T650" s="4"/>
      <c r="U650" s="4"/>
      <c r="V650" s="4"/>
      <c r="W650" s="4"/>
      <c r="X650" s="4"/>
      <c r="Y650" s="4"/>
      <c r="Z650" s="4"/>
    </row>
    <row r="651" spans="1:26" ht="15.75" customHeight="1">
      <c r="A651" s="4"/>
      <c r="B651" s="4"/>
      <c r="C651" s="4"/>
      <c r="D651" s="4"/>
      <c r="E651" s="1388"/>
      <c r="F651" s="1388"/>
      <c r="G651" s="4"/>
      <c r="H651" s="1"/>
      <c r="I651" s="4"/>
      <c r="J651" s="4"/>
      <c r="K651" s="4"/>
      <c r="L651" s="4"/>
      <c r="M651" s="4"/>
      <c r="N651" s="4"/>
      <c r="O651" s="4"/>
      <c r="P651" s="4"/>
      <c r="Q651" s="4"/>
      <c r="R651" s="4"/>
      <c r="S651" s="4"/>
      <c r="T651" s="4"/>
      <c r="U651" s="4"/>
      <c r="V651" s="4"/>
      <c r="W651" s="4"/>
      <c r="X651" s="4"/>
      <c r="Y651" s="4"/>
      <c r="Z651" s="4"/>
    </row>
    <row r="652" spans="1:26" ht="15.75" customHeight="1">
      <c r="A652" s="4"/>
      <c r="B652" s="4"/>
      <c r="C652" s="4"/>
      <c r="D652" s="4"/>
      <c r="E652" s="1388"/>
      <c r="F652" s="1388"/>
      <c r="G652" s="4"/>
      <c r="H652" s="1"/>
      <c r="I652" s="4"/>
      <c r="J652" s="4"/>
      <c r="K652" s="4"/>
      <c r="L652" s="4"/>
      <c r="M652" s="4"/>
      <c r="N652" s="4"/>
      <c r="O652" s="4"/>
      <c r="P652" s="4"/>
      <c r="Q652" s="4"/>
      <c r="R652" s="4"/>
      <c r="S652" s="4"/>
      <c r="T652" s="4"/>
      <c r="U652" s="4"/>
      <c r="V652" s="4"/>
      <c r="W652" s="4"/>
      <c r="X652" s="4"/>
      <c r="Y652" s="4"/>
      <c r="Z652" s="4"/>
    </row>
    <row r="653" spans="1:26" ht="15.75" customHeight="1">
      <c r="A653" s="4"/>
      <c r="B653" s="4"/>
      <c r="C653" s="4"/>
      <c r="D653" s="4"/>
      <c r="E653" s="1388"/>
      <c r="F653" s="1388"/>
      <c r="G653" s="4"/>
      <c r="H653" s="1"/>
      <c r="I653" s="4"/>
      <c r="J653" s="4"/>
      <c r="K653" s="4"/>
      <c r="L653" s="4"/>
      <c r="M653" s="4"/>
      <c r="N653" s="4"/>
      <c r="O653" s="4"/>
      <c r="P653" s="4"/>
      <c r="Q653" s="4"/>
      <c r="R653" s="4"/>
      <c r="S653" s="4"/>
      <c r="T653" s="4"/>
      <c r="U653" s="4"/>
      <c r="V653" s="4"/>
      <c r="W653" s="4"/>
      <c r="X653" s="4"/>
      <c r="Y653" s="4"/>
      <c r="Z653" s="4"/>
    </row>
    <row r="654" spans="1:26" ht="15.75" customHeight="1">
      <c r="A654" s="4"/>
      <c r="B654" s="4"/>
      <c r="C654" s="4"/>
      <c r="D654" s="4"/>
      <c r="E654" s="1388"/>
      <c r="F654" s="1388"/>
      <c r="G654" s="4"/>
      <c r="H654" s="1"/>
      <c r="I654" s="4"/>
      <c r="J654" s="4"/>
      <c r="K654" s="4"/>
      <c r="L654" s="4"/>
      <c r="M654" s="4"/>
      <c r="N654" s="4"/>
      <c r="O654" s="4"/>
      <c r="P654" s="4"/>
      <c r="Q654" s="4"/>
      <c r="R654" s="4"/>
      <c r="S654" s="4"/>
      <c r="T654" s="4"/>
      <c r="U654" s="4"/>
      <c r="V654" s="4"/>
      <c r="W654" s="4"/>
      <c r="X654" s="4"/>
      <c r="Y654" s="4"/>
      <c r="Z654" s="4"/>
    </row>
    <row r="655" spans="1:26" ht="15.75" customHeight="1">
      <c r="A655" s="4"/>
      <c r="B655" s="4"/>
      <c r="C655" s="4"/>
      <c r="D655" s="4"/>
      <c r="E655" s="1388"/>
      <c r="F655" s="1388"/>
      <c r="G655" s="4"/>
      <c r="H655" s="1"/>
      <c r="I655" s="4"/>
      <c r="J655" s="4"/>
      <c r="K655" s="4"/>
      <c r="L655" s="4"/>
      <c r="M655" s="4"/>
      <c r="N655" s="4"/>
      <c r="O655" s="4"/>
      <c r="P655" s="4"/>
      <c r="Q655" s="4"/>
      <c r="R655" s="4"/>
      <c r="S655" s="4"/>
      <c r="T655" s="4"/>
      <c r="U655" s="4"/>
      <c r="V655" s="4"/>
      <c r="W655" s="4"/>
      <c r="X655" s="4"/>
      <c r="Y655" s="4"/>
      <c r="Z655" s="4"/>
    </row>
    <row r="656" spans="1:26" ht="15.75" customHeight="1">
      <c r="A656" s="4"/>
      <c r="B656" s="4"/>
      <c r="C656" s="4"/>
      <c r="D656" s="4"/>
      <c r="E656" s="1388"/>
      <c r="F656" s="1388"/>
      <c r="G656" s="4"/>
      <c r="H656" s="1"/>
      <c r="I656" s="4"/>
      <c r="J656" s="4"/>
      <c r="K656" s="4"/>
      <c r="L656" s="4"/>
      <c r="M656" s="4"/>
      <c r="N656" s="4"/>
      <c r="O656" s="4"/>
      <c r="P656" s="4"/>
      <c r="Q656" s="4"/>
      <c r="R656" s="4"/>
      <c r="S656" s="4"/>
      <c r="T656" s="4"/>
      <c r="U656" s="4"/>
      <c r="V656" s="4"/>
      <c r="W656" s="4"/>
      <c r="X656" s="4"/>
      <c r="Y656" s="4"/>
      <c r="Z656" s="4"/>
    </row>
    <row r="657" spans="1:26" ht="15.75" customHeight="1">
      <c r="A657" s="4"/>
      <c r="B657" s="4"/>
      <c r="C657" s="4"/>
      <c r="D657" s="4"/>
      <c r="E657" s="1388"/>
      <c r="F657" s="1388"/>
      <c r="G657" s="4"/>
      <c r="H657" s="1"/>
      <c r="I657" s="4"/>
      <c r="J657" s="4"/>
      <c r="K657" s="4"/>
      <c r="L657" s="4"/>
      <c r="M657" s="4"/>
      <c r="N657" s="4"/>
      <c r="O657" s="4"/>
      <c r="P657" s="4"/>
      <c r="Q657" s="4"/>
      <c r="R657" s="4"/>
      <c r="S657" s="4"/>
      <c r="T657" s="4"/>
      <c r="U657" s="4"/>
      <c r="V657" s="4"/>
      <c r="W657" s="4"/>
      <c r="X657" s="4"/>
      <c r="Y657" s="4"/>
      <c r="Z657" s="4"/>
    </row>
    <row r="658" spans="1:26" ht="15.75" customHeight="1">
      <c r="A658" s="4"/>
      <c r="B658" s="4"/>
      <c r="C658" s="4"/>
      <c r="D658" s="4"/>
      <c r="E658" s="1388"/>
      <c r="F658" s="1388"/>
      <c r="G658" s="4"/>
      <c r="H658" s="1"/>
      <c r="I658" s="4"/>
      <c r="J658" s="4"/>
      <c r="K658" s="4"/>
      <c r="L658" s="4"/>
      <c r="M658" s="4"/>
      <c r="N658" s="4"/>
      <c r="O658" s="4"/>
      <c r="P658" s="4"/>
      <c r="Q658" s="4"/>
      <c r="R658" s="4"/>
      <c r="S658" s="4"/>
      <c r="T658" s="4"/>
      <c r="U658" s="4"/>
      <c r="V658" s="4"/>
      <c r="W658" s="4"/>
      <c r="X658" s="4"/>
      <c r="Y658" s="4"/>
      <c r="Z658" s="4"/>
    </row>
    <row r="659" spans="1:26" ht="15.75" customHeight="1">
      <c r="A659" s="4"/>
      <c r="B659" s="4"/>
      <c r="C659" s="4"/>
      <c r="D659" s="4"/>
      <c r="E659" s="1388"/>
      <c r="F659" s="1388"/>
      <c r="G659" s="4"/>
      <c r="H659" s="1"/>
      <c r="I659" s="4"/>
      <c r="J659" s="4"/>
      <c r="K659" s="4"/>
      <c r="L659" s="4"/>
      <c r="M659" s="4"/>
      <c r="N659" s="4"/>
      <c r="O659" s="4"/>
      <c r="P659" s="4"/>
      <c r="Q659" s="4"/>
      <c r="R659" s="4"/>
      <c r="S659" s="4"/>
      <c r="T659" s="4"/>
      <c r="U659" s="4"/>
      <c r="V659" s="4"/>
      <c r="W659" s="4"/>
      <c r="X659" s="4"/>
      <c r="Y659" s="4"/>
      <c r="Z659" s="4"/>
    </row>
    <row r="660" spans="1:26" ht="15.75" customHeight="1">
      <c r="A660" s="4"/>
      <c r="B660" s="4"/>
      <c r="C660" s="4"/>
      <c r="D660" s="4"/>
      <c r="E660" s="1388"/>
      <c r="F660" s="1388"/>
      <c r="G660" s="4"/>
      <c r="H660" s="1"/>
      <c r="I660" s="4"/>
      <c r="J660" s="4"/>
      <c r="K660" s="4"/>
      <c r="L660" s="4"/>
      <c r="M660" s="4"/>
      <c r="N660" s="4"/>
      <c r="O660" s="4"/>
      <c r="P660" s="4"/>
      <c r="Q660" s="4"/>
      <c r="R660" s="4"/>
      <c r="S660" s="4"/>
      <c r="T660" s="4"/>
      <c r="U660" s="4"/>
      <c r="V660" s="4"/>
      <c r="W660" s="4"/>
      <c r="X660" s="4"/>
      <c r="Y660" s="4"/>
      <c r="Z660" s="4"/>
    </row>
    <row r="661" spans="1:26" ht="15.75" customHeight="1">
      <c r="A661" s="4"/>
      <c r="B661" s="4"/>
      <c r="C661" s="4"/>
      <c r="D661" s="4"/>
      <c r="E661" s="1388"/>
      <c r="F661" s="1388"/>
      <c r="G661" s="4"/>
      <c r="H661" s="1"/>
      <c r="I661" s="4"/>
      <c r="J661" s="4"/>
      <c r="K661" s="4"/>
      <c r="L661" s="4"/>
      <c r="M661" s="4"/>
      <c r="N661" s="4"/>
      <c r="O661" s="4"/>
      <c r="P661" s="4"/>
      <c r="Q661" s="4"/>
      <c r="R661" s="4"/>
      <c r="S661" s="4"/>
      <c r="T661" s="4"/>
      <c r="U661" s="4"/>
      <c r="V661" s="4"/>
      <c r="W661" s="4"/>
      <c r="X661" s="4"/>
      <c r="Y661" s="4"/>
      <c r="Z661" s="4"/>
    </row>
    <row r="662" spans="1:26" ht="15.75" customHeight="1">
      <c r="A662" s="4"/>
      <c r="B662" s="4"/>
      <c r="C662" s="4"/>
      <c r="D662" s="4"/>
      <c r="E662" s="1388"/>
      <c r="F662" s="1388"/>
      <c r="G662" s="4"/>
      <c r="H662" s="1"/>
      <c r="I662" s="4"/>
      <c r="J662" s="4"/>
      <c r="K662" s="4"/>
      <c r="L662" s="4"/>
      <c r="M662" s="4"/>
      <c r="N662" s="4"/>
      <c r="O662" s="4"/>
      <c r="P662" s="4"/>
      <c r="Q662" s="4"/>
      <c r="R662" s="4"/>
      <c r="S662" s="4"/>
      <c r="T662" s="4"/>
      <c r="U662" s="4"/>
      <c r="V662" s="4"/>
      <c r="W662" s="4"/>
      <c r="X662" s="4"/>
      <c r="Y662" s="4"/>
      <c r="Z662" s="4"/>
    </row>
    <row r="663" spans="1:26" ht="15.75" customHeight="1">
      <c r="A663" s="4"/>
      <c r="B663" s="4"/>
      <c r="C663" s="4"/>
      <c r="D663" s="4"/>
      <c r="E663" s="1388"/>
      <c r="F663" s="1388"/>
      <c r="G663" s="4"/>
      <c r="H663" s="1"/>
      <c r="I663" s="4"/>
      <c r="J663" s="4"/>
      <c r="K663" s="4"/>
      <c r="L663" s="4"/>
      <c r="M663" s="4"/>
      <c r="N663" s="4"/>
      <c r="O663" s="4"/>
      <c r="P663" s="4"/>
      <c r="Q663" s="4"/>
      <c r="R663" s="4"/>
      <c r="S663" s="4"/>
      <c r="T663" s="4"/>
      <c r="U663" s="4"/>
      <c r="V663" s="4"/>
      <c r="W663" s="4"/>
      <c r="X663" s="4"/>
      <c r="Y663" s="4"/>
      <c r="Z663" s="4"/>
    </row>
    <row r="664" spans="1:26" ht="15.75" customHeight="1">
      <c r="A664" s="4"/>
      <c r="B664" s="4"/>
      <c r="C664" s="4"/>
      <c r="D664" s="4"/>
      <c r="E664" s="1388"/>
      <c r="F664" s="1388"/>
      <c r="G664" s="4"/>
      <c r="H664" s="1"/>
      <c r="I664" s="4"/>
      <c r="J664" s="4"/>
      <c r="K664" s="4"/>
      <c r="L664" s="4"/>
      <c r="M664" s="4"/>
      <c r="N664" s="4"/>
      <c r="O664" s="4"/>
      <c r="P664" s="4"/>
      <c r="Q664" s="4"/>
      <c r="R664" s="4"/>
      <c r="S664" s="4"/>
      <c r="T664" s="4"/>
      <c r="U664" s="4"/>
      <c r="V664" s="4"/>
      <c r="W664" s="4"/>
      <c r="X664" s="4"/>
      <c r="Y664" s="4"/>
      <c r="Z664" s="4"/>
    </row>
    <row r="665" spans="1:26" ht="15.75" customHeight="1">
      <c r="A665" s="4"/>
      <c r="B665" s="4"/>
      <c r="C665" s="4"/>
      <c r="D665" s="4"/>
      <c r="E665" s="1388"/>
      <c r="F665" s="1388"/>
      <c r="G665" s="4"/>
      <c r="H665" s="1"/>
      <c r="I665" s="4"/>
      <c r="J665" s="4"/>
      <c r="K665" s="4"/>
      <c r="L665" s="4"/>
      <c r="M665" s="4"/>
      <c r="N665" s="4"/>
      <c r="O665" s="4"/>
      <c r="P665" s="4"/>
      <c r="Q665" s="4"/>
      <c r="R665" s="4"/>
      <c r="S665" s="4"/>
      <c r="T665" s="4"/>
      <c r="U665" s="4"/>
      <c r="V665" s="4"/>
      <c r="W665" s="4"/>
      <c r="X665" s="4"/>
      <c r="Y665" s="4"/>
      <c r="Z665" s="4"/>
    </row>
    <row r="666" spans="1:26" ht="15.75" customHeight="1">
      <c r="A666" s="4"/>
      <c r="B666" s="4"/>
      <c r="C666" s="4"/>
      <c r="D666" s="4"/>
      <c r="E666" s="1388"/>
      <c r="F666" s="1388"/>
      <c r="G666" s="4"/>
      <c r="H666" s="1"/>
      <c r="I666" s="4"/>
      <c r="J666" s="4"/>
      <c r="K666" s="4"/>
      <c r="L666" s="4"/>
      <c r="M666" s="4"/>
      <c r="N666" s="4"/>
      <c r="O666" s="4"/>
      <c r="P666" s="4"/>
      <c r="Q666" s="4"/>
      <c r="R666" s="4"/>
      <c r="S666" s="4"/>
      <c r="T666" s="4"/>
      <c r="U666" s="4"/>
      <c r="V666" s="4"/>
      <c r="W666" s="4"/>
      <c r="X666" s="4"/>
      <c r="Y666" s="4"/>
      <c r="Z666" s="4"/>
    </row>
    <row r="667" spans="1:26" ht="15.75" customHeight="1">
      <c r="A667" s="4"/>
      <c r="B667" s="4"/>
      <c r="C667" s="4"/>
      <c r="D667" s="4"/>
      <c r="E667" s="1388"/>
      <c r="F667" s="1388"/>
      <c r="G667" s="4"/>
      <c r="H667" s="1"/>
      <c r="I667" s="4"/>
      <c r="J667" s="4"/>
      <c r="K667" s="4"/>
      <c r="L667" s="4"/>
      <c r="M667" s="4"/>
      <c r="N667" s="4"/>
      <c r="O667" s="4"/>
      <c r="P667" s="4"/>
      <c r="Q667" s="4"/>
      <c r="R667" s="4"/>
      <c r="S667" s="4"/>
      <c r="T667" s="4"/>
      <c r="U667" s="4"/>
      <c r="V667" s="4"/>
      <c r="W667" s="4"/>
      <c r="X667" s="4"/>
      <c r="Y667" s="4"/>
      <c r="Z667" s="4"/>
    </row>
    <row r="668" spans="1:26" ht="15.75" customHeight="1">
      <c r="A668" s="4"/>
      <c r="B668" s="4"/>
      <c r="C668" s="4"/>
      <c r="D668" s="4"/>
      <c r="E668" s="1388"/>
      <c r="F668" s="1388"/>
      <c r="G668" s="4"/>
      <c r="H668" s="1"/>
      <c r="I668" s="4"/>
      <c r="J668" s="4"/>
      <c r="K668" s="4"/>
      <c r="L668" s="4"/>
      <c r="M668" s="4"/>
      <c r="N668" s="4"/>
      <c r="O668" s="4"/>
      <c r="P668" s="4"/>
      <c r="Q668" s="4"/>
      <c r="R668" s="4"/>
      <c r="S668" s="4"/>
      <c r="T668" s="4"/>
      <c r="U668" s="4"/>
      <c r="V668" s="4"/>
      <c r="W668" s="4"/>
      <c r="X668" s="4"/>
      <c r="Y668" s="4"/>
      <c r="Z668" s="4"/>
    </row>
    <row r="669" spans="1:26" ht="15.75" customHeight="1">
      <c r="A669" s="4"/>
      <c r="B669" s="4"/>
      <c r="C669" s="4"/>
      <c r="D669" s="4"/>
      <c r="E669" s="1388"/>
      <c r="F669" s="1388"/>
      <c r="G669" s="4"/>
      <c r="H669" s="1"/>
      <c r="I669" s="4"/>
      <c r="J669" s="4"/>
      <c r="K669" s="4"/>
      <c r="L669" s="4"/>
      <c r="M669" s="4"/>
      <c r="N669" s="4"/>
      <c r="O669" s="4"/>
      <c r="P669" s="4"/>
      <c r="Q669" s="4"/>
      <c r="R669" s="4"/>
      <c r="S669" s="4"/>
      <c r="T669" s="4"/>
      <c r="U669" s="4"/>
      <c r="V669" s="4"/>
      <c r="W669" s="4"/>
      <c r="X669" s="4"/>
      <c r="Y669" s="4"/>
      <c r="Z669" s="4"/>
    </row>
    <row r="670" spans="1:26" ht="15.75" customHeight="1">
      <c r="A670" s="4"/>
      <c r="B670" s="4"/>
      <c r="C670" s="4"/>
      <c r="D670" s="4"/>
      <c r="E670" s="1388"/>
      <c r="F670" s="1388"/>
      <c r="G670" s="4"/>
      <c r="H670" s="1"/>
      <c r="I670" s="4"/>
      <c r="J670" s="4"/>
      <c r="K670" s="4"/>
      <c r="L670" s="4"/>
      <c r="M670" s="4"/>
      <c r="N670" s="4"/>
      <c r="O670" s="4"/>
      <c r="P670" s="4"/>
      <c r="Q670" s="4"/>
      <c r="R670" s="4"/>
      <c r="S670" s="4"/>
      <c r="T670" s="4"/>
      <c r="U670" s="4"/>
      <c r="V670" s="4"/>
      <c r="W670" s="4"/>
      <c r="X670" s="4"/>
      <c r="Y670" s="4"/>
      <c r="Z670" s="4"/>
    </row>
    <row r="671" spans="1:26" ht="15.75" customHeight="1">
      <c r="A671" s="4"/>
      <c r="B671" s="4"/>
      <c r="C671" s="4"/>
      <c r="D671" s="4"/>
      <c r="E671" s="1388"/>
      <c r="F671" s="1388"/>
      <c r="G671" s="4"/>
      <c r="H671" s="1"/>
      <c r="I671" s="4"/>
      <c r="J671" s="4"/>
      <c r="K671" s="4"/>
      <c r="L671" s="4"/>
      <c r="M671" s="4"/>
      <c r="N671" s="4"/>
      <c r="O671" s="4"/>
      <c r="P671" s="4"/>
      <c r="Q671" s="4"/>
      <c r="R671" s="4"/>
      <c r="S671" s="4"/>
      <c r="T671" s="4"/>
      <c r="U671" s="4"/>
      <c r="V671" s="4"/>
      <c r="W671" s="4"/>
      <c r="X671" s="4"/>
      <c r="Y671" s="4"/>
      <c r="Z671" s="4"/>
    </row>
    <row r="672" spans="1:26" ht="15.75" customHeight="1">
      <c r="A672" s="4"/>
      <c r="B672" s="4"/>
      <c r="C672" s="4"/>
      <c r="D672" s="4"/>
      <c r="E672" s="1388"/>
      <c r="F672" s="1388"/>
      <c r="G672" s="4"/>
      <c r="H672" s="1"/>
      <c r="I672" s="4"/>
      <c r="J672" s="4"/>
      <c r="K672" s="4"/>
      <c r="L672" s="4"/>
      <c r="M672" s="4"/>
      <c r="N672" s="4"/>
      <c r="O672" s="4"/>
      <c r="P672" s="4"/>
      <c r="Q672" s="4"/>
      <c r="R672" s="4"/>
      <c r="S672" s="4"/>
      <c r="T672" s="4"/>
      <c r="U672" s="4"/>
      <c r="V672" s="4"/>
      <c r="W672" s="4"/>
      <c r="X672" s="4"/>
      <c r="Y672" s="4"/>
      <c r="Z672" s="4"/>
    </row>
    <row r="673" spans="1:26" ht="15.75" customHeight="1">
      <c r="A673" s="4"/>
      <c r="B673" s="4"/>
      <c r="C673" s="4"/>
      <c r="D673" s="4"/>
      <c r="E673" s="1388"/>
      <c r="F673" s="1388"/>
      <c r="G673" s="4"/>
      <c r="H673" s="1"/>
      <c r="I673" s="4"/>
      <c r="J673" s="4"/>
      <c r="K673" s="4"/>
      <c r="L673" s="4"/>
      <c r="M673" s="4"/>
      <c r="N673" s="4"/>
      <c r="O673" s="4"/>
      <c r="P673" s="4"/>
      <c r="Q673" s="4"/>
      <c r="R673" s="4"/>
      <c r="S673" s="4"/>
      <c r="T673" s="4"/>
      <c r="U673" s="4"/>
      <c r="V673" s="4"/>
      <c r="W673" s="4"/>
      <c r="X673" s="4"/>
      <c r="Y673" s="4"/>
      <c r="Z673" s="4"/>
    </row>
    <row r="674" spans="1:26" ht="15.75" customHeight="1">
      <c r="A674" s="4"/>
      <c r="B674" s="4"/>
      <c r="C674" s="4"/>
      <c r="D674" s="4"/>
      <c r="E674" s="1388"/>
      <c r="F674" s="1388"/>
      <c r="G674" s="4"/>
      <c r="H674" s="1"/>
      <c r="I674" s="4"/>
      <c r="J674" s="4"/>
      <c r="K674" s="4"/>
      <c r="L674" s="4"/>
      <c r="M674" s="4"/>
      <c r="N674" s="4"/>
      <c r="O674" s="4"/>
      <c r="P674" s="4"/>
      <c r="Q674" s="4"/>
      <c r="R674" s="4"/>
      <c r="S674" s="4"/>
      <c r="T674" s="4"/>
      <c r="U674" s="4"/>
      <c r="V674" s="4"/>
      <c r="W674" s="4"/>
      <c r="X674" s="4"/>
      <c r="Y674" s="4"/>
      <c r="Z674" s="4"/>
    </row>
    <row r="675" spans="1:26" ht="15.75" customHeight="1">
      <c r="A675" s="4"/>
      <c r="B675" s="4"/>
      <c r="C675" s="4"/>
      <c r="D675" s="4"/>
      <c r="E675" s="1388"/>
      <c r="F675" s="1388"/>
      <c r="G675" s="4"/>
      <c r="H675" s="1"/>
      <c r="I675" s="4"/>
      <c r="J675" s="4"/>
      <c r="K675" s="4"/>
      <c r="L675" s="4"/>
      <c r="M675" s="4"/>
      <c r="N675" s="4"/>
      <c r="O675" s="4"/>
      <c r="P675" s="4"/>
      <c r="Q675" s="4"/>
      <c r="R675" s="4"/>
      <c r="S675" s="4"/>
      <c r="T675" s="4"/>
      <c r="U675" s="4"/>
      <c r="V675" s="4"/>
      <c r="W675" s="4"/>
      <c r="X675" s="4"/>
      <c r="Y675" s="4"/>
      <c r="Z675" s="4"/>
    </row>
    <row r="676" spans="1:26" ht="15.75" customHeight="1">
      <c r="A676" s="4"/>
      <c r="B676" s="4"/>
      <c r="C676" s="4"/>
      <c r="D676" s="4"/>
      <c r="E676" s="1388"/>
      <c r="F676" s="1388"/>
      <c r="G676" s="4"/>
      <c r="H676" s="1"/>
      <c r="I676" s="4"/>
      <c r="J676" s="4"/>
      <c r="K676" s="4"/>
      <c r="L676" s="4"/>
      <c r="M676" s="4"/>
      <c r="N676" s="4"/>
      <c r="O676" s="4"/>
      <c r="P676" s="4"/>
      <c r="Q676" s="4"/>
      <c r="R676" s="4"/>
      <c r="S676" s="4"/>
      <c r="T676" s="4"/>
      <c r="U676" s="4"/>
      <c r="V676" s="4"/>
      <c r="W676" s="4"/>
      <c r="X676" s="4"/>
      <c r="Y676" s="4"/>
      <c r="Z676" s="4"/>
    </row>
    <row r="677" spans="1:26" ht="15.75" customHeight="1">
      <c r="A677" s="4"/>
      <c r="B677" s="4"/>
      <c r="C677" s="4"/>
      <c r="D677" s="4"/>
      <c r="E677" s="1388"/>
      <c r="F677" s="1388"/>
      <c r="G677" s="4"/>
      <c r="H677" s="1"/>
      <c r="I677" s="4"/>
      <c r="J677" s="4"/>
      <c r="K677" s="4"/>
      <c r="L677" s="4"/>
      <c r="M677" s="4"/>
      <c r="N677" s="4"/>
      <c r="O677" s="4"/>
      <c r="P677" s="4"/>
      <c r="Q677" s="4"/>
      <c r="R677" s="4"/>
      <c r="S677" s="4"/>
      <c r="T677" s="4"/>
      <c r="U677" s="4"/>
      <c r="V677" s="4"/>
      <c r="W677" s="4"/>
      <c r="X677" s="4"/>
      <c r="Y677" s="4"/>
      <c r="Z677" s="4"/>
    </row>
    <row r="678" spans="1:26" ht="15.75" customHeight="1">
      <c r="A678" s="4"/>
      <c r="B678" s="4"/>
      <c r="C678" s="4"/>
      <c r="D678" s="4"/>
      <c r="E678" s="1388"/>
      <c r="F678" s="1388"/>
      <c r="G678" s="4"/>
      <c r="H678" s="1"/>
      <c r="I678" s="4"/>
      <c r="J678" s="4"/>
      <c r="K678" s="4"/>
      <c r="L678" s="4"/>
      <c r="M678" s="4"/>
      <c r="N678" s="4"/>
      <c r="O678" s="4"/>
      <c r="P678" s="4"/>
      <c r="Q678" s="4"/>
      <c r="R678" s="4"/>
      <c r="S678" s="4"/>
      <c r="T678" s="4"/>
      <c r="U678" s="4"/>
      <c r="V678" s="4"/>
      <c r="W678" s="4"/>
      <c r="X678" s="4"/>
      <c r="Y678" s="4"/>
      <c r="Z678" s="4"/>
    </row>
    <row r="679" spans="1:26" ht="15.75" customHeight="1">
      <c r="A679" s="4"/>
      <c r="B679" s="4"/>
      <c r="C679" s="4"/>
      <c r="D679" s="4"/>
      <c r="E679" s="1388"/>
      <c r="F679" s="1388"/>
      <c r="G679" s="4"/>
      <c r="H679" s="1"/>
      <c r="I679" s="4"/>
      <c r="J679" s="4"/>
      <c r="K679" s="4"/>
      <c r="L679" s="4"/>
      <c r="M679" s="4"/>
      <c r="N679" s="4"/>
      <c r="O679" s="4"/>
      <c r="P679" s="4"/>
      <c r="Q679" s="4"/>
      <c r="R679" s="4"/>
      <c r="S679" s="4"/>
      <c r="T679" s="4"/>
      <c r="U679" s="4"/>
      <c r="V679" s="4"/>
      <c r="W679" s="4"/>
      <c r="X679" s="4"/>
      <c r="Y679" s="4"/>
      <c r="Z679" s="4"/>
    </row>
    <row r="680" spans="1:26" ht="15.75" customHeight="1">
      <c r="A680" s="4"/>
      <c r="B680" s="4"/>
      <c r="C680" s="4"/>
      <c r="D680" s="4"/>
      <c r="E680" s="1388"/>
      <c r="F680" s="1388"/>
      <c r="G680" s="4"/>
      <c r="H680" s="1"/>
      <c r="I680" s="4"/>
      <c r="J680" s="4"/>
      <c r="K680" s="4"/>
      <c r="L680" s="4"/>
      <c r="M680" s="4"/>
      <c r="N680" s="4"/>
      <c r="O680" s="4"/>
      <c r="P680" s="4"/>
      <c r="Q680" s="4"/>
      <c r="R680" s="4"/>
      <c r="S680" s="4"/>
      <c r="T680" s="4"/>
      <c r="U680" s="4"/>
      <c r="V680" s="4"/>
      <c r="W680" s="4"/>
      <c r="X680" s="4"/>
      <c r="Y680" s="4"/>
      <c r="Z680" s="4"/>
    </row>
    <row r="681" spans="1:26" ht="15.75" customHeight="1">
      <c r="A681" s="4"/>
      <c r="B681" s="4"/>
      <c r="C681" s="4"/>
      <c r="D681" s="4"/>
      <c r="E681" s="1388"/>
      <c r="F681" s="1388"/>
      <c r="G681" s="4"/>
      <c r="H681" s="1"/>
      <c r="I681" s="4"/>
      <c r="J681" s="4"/>
      <c r="K681" s="4"/>
      <c r="L681" s="4"/>
      <c r="M681" s="4"/>
      <c r="N681" s="4"/>
      <c r="O681" s="4"/>
      <c r="P681" s="4"/>
      <c r="Q681" s="4"/>
      <c r="R681" s="4"/>
      <c r="S681" s="4"/>
      <c r="T681" s="4"/>
      <c r="U681" s="4"/>
      <c r="V681" s="4"/>
      <c r="W681" s="4"/>
      <c r="X681" s="4"/>
      <c r="Y681" s="4"/>
      <c r="Z681" s="4"/>
    </row>
    <row r="682" spans="1:26" ht="15.75" customHeight="1">
      <c r="A682" s="4"/>
      <c r="B682" s="4"/>
      <c r="C682" s="4"/>
      <c r="D682" s="4"/>
      <c r="E682" s="1388"/>
      <c r="F682" s="1388"/>
      <c r="G682" s="4"/>
      <c r="H682" s="1"/>
      <c r="I682" s="4"/>
      <c r="J682" s="4"/>
      <c r="K682" s="4"/>
      <c r="L682" s="4"/>
      <c r="M682" s="4"/>
      <c r="N682" s="4"/>
      <c r="O682" s="4"/>
      <c r="P682" s="4"/>
      <c r="Q682" s="4"/>
      <c r="R682" s="4"/>
      <c r="S682" s="4"/>
      <c r="T682" s="4"/>
      <c r="U682" s="4"/>
      <c r="V682" s="4"/>
      <c r="W682" s="4"/>
      <c r="X682" s="4"/>
      <c r="Y682" s="4"/>
      <c r="Z682" s="4"/>
    </row>
    <row r="683" spans="1:26" ht="15.75" customHeight="1">
      <c r="A683" s="4"/>
      <c r="B683" s="4"/>
      <c r="C683" s="4"/>
      <c r="D683" s="4"/>
      <c r="E683" s="1388"/>
      <c r="F683" s="1388"/>
      <c r="G683" s="4"/>
      <c r="H683" s="1"/>
      <c r="I683" s="4"/>
      <c r="J683" s="4"/>
      <c r="K683" s="4"/>
      <c r="L683" s="4"/>
      <c r="M683" s="4"/>
      <c r="N683" s="4"/>
      <c r="O683" s="4"/>
      <c r="P683" s="4"/>
      <c r="Q683" s="4"/>
      <c r="R683" s="4"/>
      <c r="S683" s="4"/>
      <c r="T683" s="4"/>
      <c r="U683" s="4"/>
      <c r="V683" s="4"/>
      <c r="W683" s="4"/>
      <c r="X683" s="4"/>
      <c r="Y683" s="4"/>
      <c r="Z683" s="4"/>
    </row>
    <row r="684" spans="1:26" ht="15.75" customHeight="1">
      <c r="A684" s="4"/>
      <c r="B684" s="4"/>
      <c r="C684" s="4"/>
      <c r="D684" s="4"/>
      <c r="E684" s="1388"/>
      <c r="F684" s="1388"/>
      <c r="G684" s="4"/>
      <c r="H684" s="1"/>
      <c r="I684" s="4"/>
      <c r="J684" s="4"/>
      <c r="K684" s="4"/>
      <c r="L684" s="4"/>
      <c r="M684" s="4"/>
      <c r="N684" s="4"/>
      <c r="O684" s="4"/>
      <c r="P684" s="4"/>
      <c r="Q684" s="4"/>
      <c r="R684" s="4"/>
      <c r="S684" s="4"/>
      <c r="T684" s="4"/>
      <c r="U684" s="4"/>
      <c r="V684" s="4"/>
      <c r="W684" s="4"/>
      <c r="X684" s="4"/>
      <c r="Y684" s="4"/>
      <c r="Z684" s="4"/>
    </row>
    <row r="685" spans="1:26" ht="15.75" customHeight="1">
      <c r="A685" s="4"/>
      <c r="B685" s="4"/>
      <c r="C685" s="4"/>
      <c r="D685" s="4"/>
      <c r="E685" s="1388"/>
      <c r="F685" s="1388"/>
      <c r="G685" s="4"/>
      <c r="H685" s="1"/>
      <c r="I685" s="4"/>
      <c r="J685" s="4"/>
      <c r="K685" s="4"/>
      <c r="L685" s="4"/>
      <c r="M685" s="4"/>
      <c r="N685" s="4"/>
      <c r="O685" s="4"/>
      <c r="P685" s="4"/>
      <c r="Q685" s="4"/>
      <c r="R685" s="4"/>
      <c r="S685" s="4"/>
      <c r="T685" s="4"/>
      <c r="U685" s="4"/>
      <c r="V685" s="4"/>
      <c r="W685" s="4"/>
      <c r="X685" s="4"/>
      <c r="Y685" s="4"/>
      <c r="Z685" s="4"/>
    </row>
    <row r="686" spans="1:26" ht="15.75" customHeight="1">
      <c r="A686" s="4"/>
      <c r="B686" s="4"/>
      <c r="C686" s="4"/>
      <c r="D686" s="4"/>
      <c r="E686" s="1388"/>
      <c r="F686" s="1388"/>
      <c r="G686" s="4"/>
      <c r="H686" s="1"/>
      <c r="I686" s="4"/>
      <c r="J686" s="4"/>
      <c r="K686" s="4"/>
      <c r="L686" s="4"/>
      <c r="M686" s="4"/>
      <c r="N686" s="4"/>
      <c r="O686" s="4"/>
      <c r="P686" s="4"/>
      <c r="Q686" s="4"/>
      <c r="R686" s="4"/>
      <c r="S686" s="4"/>
      <c r="T686" s="4"/>
      <c r="U686" s="4"/>
      <c r="V686" s="4"/>
      <c r="W686" s="4"/>
      <c r="X686" s="4"/>
      <c r="Y686" s="4"/>
      <c r="Z686" s="4"/>
    </row>
    <row r="687" spans="1:26" ht="15.75" customHeight="1">
      <c r="A687" s="4"/>
      <c r="B687" s="4"/>
      <c r="C687" s="4"/>
      <c r="D687" s="4"/>
      <c r="E687" s="1388"/>
      <c r="F687" s="1388"/>
      <c r="G687" s="4"/>
      <c r="H687" s="1"/>
      <c r="I687" s="4"/>
      <c r="J687" s="4"/>
      <c r="K687" s="4"/>
      <c r="L687" s="4"/>
      <c r="M687" s="4"/>
      <c r="N687" s="4"/>
      <c r="O687" s="4"/>
      <c r="P687" s="4"/>
      <c r="Q687" s="4"/>
      <c r="R687" s="4"/>
      <c r="S687" s="4"/>
      <c r="T687" s="4"/>
      <c r="U687" s="4"/>
      <c r="V687" s="4"/>
      <c r="W687" s="4"/>
      <c r="X687" s="4"/>
      <c r="Y687" s="4"/>
      <c r="Z687" s="4"/>
    </row>
    <row r="688" spans="1:26" ht="15.75" customHeight="1">
      <c r="A688" s="4"/>
      <c r="B688" s="4"/>
      <c r="C688" s="4"/>
      <c r="D688" s="4"/>
      <c r="E688" s="1388"/>
      <c r="F688" s="1388"/>
      <c r="G688" s="4"/>
      <c r="H688" s="1"/>
      <c r="I688" s="4"/>
      <c r="J688" s="4"/>
      <c r="K688" s="4"/>
      <c r="L688" s="4"/>
      <c r="M688" s="4"/>
      <c r="N688" s="4"/>
      <c r="O688" s="4"/>
      <c r="P688" s="4"/>
      <c r="Q688" s="4"/>
      <c r="R688" s="4"/>
      <c r="S688" s="4"/>
      <c r="T688" s="4"/>
      <c r="U688" s="4"/>
      <c r="V688" s="4"/>
      <c r="W688" s="4"/>
      <c r="X688" s="4"/>
      <c r="Y688" s="4"/>
      <c r="Z688" s="4"/>
    </row>
    <row r="689" spans="1:26" ht="15.75" customHeight="1">
      <c r="A689" s="4"/>
      <c r="B689" s="4"/>
      <c r="C689" s="4"/>
      <c r="D689" s="4"/>
      <c r="E689" s="1388"/>
      <c r="F689" s="1388"/>
      <c r="G689" s="4"/>
      <c r="H689" s="1"/>
      <c r="I689" s="4"/>
      <c r="J689" s="4"/>
      <c r="K689" s="4"/>
      <c r="L689" s="4"/>
      <c r="M689" s="4"/>
      <c r="N689" s="4"/>
      <c r="O689" s="4"/>
      <c r="P689" s="4"/>
      <c r="Q689" s="4"/>
      <c r="R689" s="4"/>
      <c r="S689" s="4"/>
      <c r="T689" s="4"/>
      <c r="U689" s="4"/>
      <c r="V689" s="4"/>
      <c r="W689" s="4"/>
      <c r="X689" s="4"/>
      <c r="Y689" s="4"/>
      <c r="Z689" s="4"/>
    </row>
    <row r="690" spans="1:26" ht="15.75" customHeight="1">
      <c r="A690" s="4"/>
      <c r="B690" s="4"/>
      <c r="C690" s="4"/>
      <c r="D690" s="4"/>
      <c r="E690" s="1388"/>
      <c r="F690" s="1388"/>
      <c r="G690" s="4"/>
      <c r="H690" s="1"/>
      <c r="I690" s="4"/>
      <c r="J690" s="4"/>
      <c r="K690" s="4"/>
      <c r="L690" s="4"/>
      <c r="M690" s="4"/>
      <c r="N690" s="4"/>
      <c r="O690" s="4"/>
      <c r="P690" s="4"/>
      <c r="Q690" s="4"/>
      <c r="R690" s="4"/>
      <c r="S690" s="4"/>
      <c r="T690" s="4"/>
      <c r="U690" s="4"/>
      <c r="V690" s="4"/>
      <c r="W690" s="4"/>
      <c r="X690" s="4"/>
      <c r="Y690" s="4"/>
      <c r="Z690" s="4"/>
    </row>
    <row r="691" spans="1:26" ht="15.75" customHeight="1">
      <c r="A691" s="4"/>
      <c r="B691" s="4"/>
      <c r="C691" s="4"/>
      <c r="D691" s="4"/>
      <c r="E691" s="1388"/>
      <c r="F691" s="1388"/>
      <c r="G691" s="4"/>
      <c r="H691" s="1"/>
      <c r="I691" s="4"/>
      <c r="J691" s="4"/>
      <c r="K691" s="4"/>
      <c r="L691" s="4"/>
      <c r="M691" s="4"/>
      <c r="N691" s="4"/>
      <c r="O691" s="4"/>
      <c r="P691" s="4"/>
      <c r="Q691" s="4"/>
      <c r="R691" s="4"/>
      <c r="S691" s="4"/>
      <c r="T691" s="4"/>
      <c r="U691" s="4"/>
      <c r="V691" s="4"/>
      <c r="W691" s="4"/>
      <c r="X691" s="4"/>
      <c r="Y691" s="4"/>
      <c r="Z691" s="4"/>
    </row>
    <row r="692" spans="1:26" ht="15.75" customHeight="1">
      <c r="A692" s="4"/>
      <c r="B692" s="4"/>
      <c r="C692" s="4"/>
      <c r="D692" s="4"/>
      <c r="E692" s="1388"/>
      <c r="F692" s="1388"/>
      <c r="G692" s="4"/>
      <c r="H692" s="1"/>
      <c r="I692" s="4"/>
      <c r="J692" s="4"/>
      <c r="K692" s="4"/>
      <c r="L692" s="4"/>
      <c r="M692" s="4"/>
      <c r="N692" s="4"/>
      <c r="O692" s="4"/>
      <c r="P692" s="4"/>
      <c r="Q692" s="4"/>
      <c r="R692" s="4"/>
      <c r="S692" s="4"/>
      <c r="T692" s="4"/>
      <c r="U692" s="4"/>
      <c r="V692" s="4"/>
      <c r="W692" s="4"/>
      <c r="X692" s="4"/>
      <c r="Y692" s="4"/>
      <c r="Z692" s="4"/>
    </row>
    <row r="693" spans="1:26" ht="15.75" customHeight="1">
      <c r="A693" s="4"/>
      <c r="B693" s="4"/>
      <c r="C693" s="4"/>
      <c r="D693" s="4"/>
      <c r="E693" s="1388"/>
      <c r="F693" s="1388"/>
      <c r="G693" s="4"/>
      <c r="H693" s="1"/>
      <c r="I693" s="4"/>
      <c r="J693" s="4"/>
      <c r="K693" s="4"/>
      <c r="L693" s="4"/>
      <c r="M693" s="4"/>
      <c r="N693" s="4"/>
      <c r="O693" s="4"/>
      <c r="P693" s="4"/>
      <c r="Q693" s="4"/>
      <c r="R693" s="4"/>
      <c r="S693" s="4"/>
      <c r="T693" s="4"/>
      <c r="U693" s="4"/>
      <c r="V693" s="4"/>
      <c r="W693" s="4"/>
      <c r="X693" s="4"/>
      <c r="Y693" s="4"/>
      <c r="Z693" s="4"/>
    </row>
    <row r="694" spans="1:26" ht="15.75" customHeight="1">
      <c r="A694" s="4"/>
      <c r="B694" s="4"/>
      <c r="C694" s="4"/>
      <c r="D694" s="4"/>
      <c r="E694" s="1388"/>
      <c r="F694" s="1388"/>
      <c r="G694" s="4"/>
      <c r="H694" s="1"/>
      <c r="I694" s="4"/>
      <c r="J694" s="4"/>
      <c r="K694" s="4"/>
      <c r="L694" s="4"/>
      <c r="M694" s="4"/>
      <c r="N694" s="4"/>
      <c r="O694" s="4"/>
      <c r="P694" s="4"/>
      <c r="Q694" s="4"/>
      <c r="R694" s="4"/>
      <c r="S694" s="4"/>
      <c r="T694" s="4"/>
      <c r="U694" s="4"/>
      <c r="V694" s="4"/>
      <c r="W694" s="4"/>
      <c r="X694" s="4"/>
      <c r="Y694" s="4"/>
      <c r="Z694" s="4"/>
    </row>
    <row r="695" spans="1:26" ht="15.75" customHeight="1">
      <c r="A695" s="4"/>
      <c r="B695" s="4"/>
      <c r="C695" s="4"/>
      <c r="D695" s="4"/>
      <c r="E695" s="1388"/>
      <c r="F695" s="1388"/>
      <c r="G695" s="4"/>
      <c r="H695" s="1"/>
      <c r="I695" s="4"/>
      <c r="J695" s="4"/>
      <c r="K695" s="4"/>
      <c r="L695" s="4"/>
      <c r="M695" s="4"/>
      <c r="N695" s="4"/>
      <c r="O695" s="4"/>
      <c r="P695" s="4"/>
      <c r="Q695" s="4"/>
      <c r="R695" s="4"/>
      <c r="S695" s="4"/>
      <c r="T695" s="4"/>
      <c r="U695" s="4"/>
      <c r="V695" s="4"/>
      <c r="W695" s="4"/>
      <c r="X695" s="4"/>
      <c r="Y695" s="4"/>
      <c r="Z695" s="4"/>
    </row>
    <row r="696" spans="1:26" ht="15.75" customHeight="1">
      <c r="A696" s="4"/>
      <c r="B696" s="4"/>
      <c r="C696" s="4"/>
      <c r="D696" s="4"/>
      <c r="E696" s="1388"/>
      <c r="F696" s="1388"/>
      <c r="G696" s="4"/>
      <c r="H696" s="1"/>
      <c r="I696" s="4"/>
      <c r="J696" s="4"/>
      <c r="K696" s="4"/>
      <c r="L696" s="4"/>
      <c r="M696" s="4"/>
      <c r="N696" s="4"/>
      <c r="O696" s="4"/>
      <c r="P696" s="4"/>
      <c r="Q696" s="4"/>
      <c r="R696" s="4"/>
      <c r="S696" s="4"/>
      <c r="T696" s="4"/>
      <c r="U696" s="4"/>
      <c r="V696" s="4"/>
      <c r="W696" s="4"/>
      <c r="X696" s="4"/>
      <c r="Y696" s="4"/>
      <c r="Z696" s="4"/>
    </row>
    <row r="697" spans="1:26" ht="15.75" customHeight="1">
      <c r="A697" s="4"/>
      <c r="B697" s="4"/>
      <c r="C697" s="4"/>
      <c r="D697" s="4"/>
      <c r="E697" s="1388"/>
      <c r="F697" s="1388"/>
      <c r="G697" s="4"/>
      <c r="H697" s="1"/>
      <c r="I697" s="4"/>
      <c r="J697" s="4"/>
      <c r="K697" s="4"/>
      <c r="L697" s="4"/>
      <c r="M697" s="4"/>
      <c r="N697" s="4"/>
      <c r="O697" s="4"/>
      <c r="P697" s="4"/>
      <c r="Q697" s="4"/>
      <c r="R697" s="4"/>
      <c r="S697" s="4"/>
      <c r="T697" s="4"/>
      <c r="U697" s="4"/>
      <c r="V697" s="4"/>
      <c r="W697" s="4"/>
      <c r="X697" s="4"/>
      <c r="Y697" s="4"/>
      <c r="Z697" s="4"/>
    </row>
    <row r="698" spans="1:26" ht="15.75" customHeight="1">
      <c r="A698" s="4"/>
      <c r="B698" s="4"/>
      <c r="C698" s="4"/>
      <c r="D698" s="4"/>
      <c r="E698" s="1388"/>
      <c r="F698" s="1388"/>
      <c r="G698" s="4"/>
      <c r="H698" s="1"/>
      <c r="I698" s="4"/>
      <c r="J698" s="4"/>
      <c r="K698" s="4"/>
      <c r="L698" s="4"/>
      <c r="M698" s="4"/>
      <c r="N698" s="4"/>
      <c r="O698" s="4"/>
      <c r="P698" s="4"/>
      <c r="Q698" s="4"/>
      <c r="R698" s="4"/>
      <c r="S698" s="4"/>
      <c r="T698" s="4"/>
      <c r="U698" s="4"/>
      <c r="V698" s="4"/>
      <c r="W698" s="4"/>
      <c r="X698" s="4"/>
      <c r="Y698" s="4"/>
      <c r="Z698" s="4"/>
    </row>
    <row r="699" spans="1:26" ht="15.75" customHeight="1">
      <c r="A699" s="4"/>
      <c r="B699" s="4"/>
      <c r="C699" s="4"/>
      <c r="D699" s="4"/>
      <c r="E699" s="1388"/>
      <c r="F699" s="1388"/>
      <c r="G699" s="4"/>
      <c r="H699" s="1"/>
      <c r="I699" s="4"/>
      <c r="J699" s="4"/>
      <c r="K699" s="4"/>
      <c r="L699" s="4"/>
      <c r="M699" s="4"/>
      <c r="N699" s="4"/>
      <c r="O699" s="4"/>
      <c r="P699" s="4"/>
      <c r="Q699" s="4"/>
      <c r="R699" s="4"/>
      <c r="S699" s="4"/>
      <c r="T699" s="4"/>
      <c r="U699" s="4"/>
      <c r="V699" s="4"/>
      <c r="W699" s="4"/>
      <c r="X699" s="4"/>
      <c r="Y699" s="4"/>
      <c r="Z699" s="4"/>
    </row>
    <row r="700" spans="1:26" ht="15.75" customHeight="1">
      <c r="A700" s="4"/>
      <c r="B700" s="4"/>
      <c r="C700" s="4"/>
      <c r="D700" s="4"/>
      <c r="E700" s="1388"/>
      <c r="F700" s="1388"/>
      <c r="G700" s="4"/>
      <c r="H700" s="1"/>
      <c r="I700" s="4"/>
      <c r="J700" s="4"/>
      <c r="K700" s="4"/>
      <c r="L700" s="4"/>
      <c r="M700" s="4"/>
      <c r="N700" s="4"/>
      <c r="O700" s="4"/>
      <c r="P700" s="4"/>
      <c r="Q700" s="4"/>
      <c r="R700" s="4"/>
      <c r="S700" s="4"/>
      <c r="T700" s="4"/>
      <c r="U700" s="4"/>
      <c r="V700" s="4"/>
      <c r="W700" s="4"/>
      <c r="X700" s="4"/>
      <c r="Y700" s="4"/>
      <c r="Z700" s="4"/>
    </row>
    <row r="701" spans="1:26" ht="15.75" customHeight="1">
      <c r="A701" s="4"/>
      <c r="B701" s="4"/>
      <c r="C701" s="4"/>
      <c r="D701" s="4"/>
      <c r="E701" s="1388"/>
      <c r="F701" s="1388"/>
      <c r="G701" s="4"/>
      <c r="H701" s="1"/>
      <c r="I701" s="4"/>
      <c r="J701" s="4"/>
      <c r="K701" s="4"/>
      <c r="L701" s="4"/>
      <c r="M701" s="4"/>
      <c r="N701" s="4"/>
      <c r="O701" s="4"/>
      <c r="P701" s="4"/>
      <c r="Q701" s="4"/>
      <c r="R701" s="4"/>
      <c r="S701" s="4"/>
      <c r="T701" s="4"/>
      <c r="U701" s="4"/>
      <c r="V701" s="4"/>
      <c r="W701" s="4"/>
      <c r="X701" s="4"/>
      <c r="Y701" s="4"/>
      <c r="Z701" s="4"/>
    </row>
    <row r="702" spans="1:26" ht="15.75" customHeight="1">
      <c r="A702" s="4"/>
      <c r="B702" s="4"/>
      <c r="C702" s="4"/>
      <c r="D702" s="4"/>
      <c r="E702" s="1388"/>
      <c r="F702" s="1388"/>
      <c r="G702" s="4"/>
      <c r="H702" s="1"/>
      <c r="I702" s="4"/>
      <c r="J702" s="4"/>
      <c r="K702" s="4"/>
      <c r="L702" s="4"/>
      <c r="M702" s="4"/>
      <c r="N702" s="4"/>
      <c r="O702" s="4"/>
      <c r="P702" s="4"/>
      <c r="Q702" s="4"/>
      <c r="R702" s="4"/>
      <c r="S702" s="4"/>
      <c r="T702" s="4"/>
      <c r="U702" s="4"/>
      <c r="V702" s="4"/>
      <c r="W702" s="4"/>
      <c r="X702" s="4"/>
      <c r="Y702" s="4"/>
      <c r="Z702" s="4"/>
    </row>
    <row r="703" spans="1:26" ht="15.75" customHeight="1">
      <c r="A703" s="4"/>
      <c r="B703" s="4"/>
      <c r="C703" s="4"/>
      <c r="D703" s="4"/>
      <c r="E703" s="1388"/>
      <c r="F703" s="1388"/>
      <c r="G703" s="4"/>
      <c r="H703" s="1"/>
      <c r="I703" s="4"/>
      <c r="J703" s="4"/>
      <c r="K703" s="4"/>
      <c r="L703" s="4"/>
      <c r="M703" s="4"/>
      <c r="N703" s="4"/>
      <c r="O703" s="4"/>
      <c r="P703" s="4"/>
      <c r="Q703" s="4"/>
      <c r="R703" s="4"/>
      <c r="S703" s="4"/>
      <c r="T703" s="4"/>
      <c r="U703" s="4"/>
      <c r="V703" s="4"/>
      <c r="W703" s="4"/>
      <c r="X703" s="4"/>
      <c r="Y703" s="4"/>
      <c r="Z703" s="4"/>
    </row>
    <row r="704" spans="1:26" ht="15.75" customHeight="1">
      <c r="A704" s="4"/>
      <c r="B704" s="4"/>
      <c r="C704" s="4"/>
      <c r="D704" s="4"/>
      <c r="E704" s="1388"/>
      <c r="F704" s="1388"/>
      <c r="G704" s="4"/>
      <c r="H704" s="1"/>
      <c r="I704" s="4"/>
      <c r="J704" s="4"/>
      <c r="K704" s="4"/>
      <c r="L704" s="4"/>
      <c r="M704" s="4"/>
      <c r="N704" s="4"/>
      <c r="O704" s="4"/>
      <c r="P704" s="4"/>
      <c r="Q704" s="4"/>
      <c r="R704" s="4"/>
      <c r="S704" s="4"/>
      <c r="T704" s="4"/>
      <c r="U704" s="4"/>
      <c r="V704" s="4"/>
      <c r="W704" s="4"/>
      <c r="X704" s="4"/>
      <c r="Y704" s="4"/>
      <c r="Z704" s="4"/>
    </row>
    <row r="705" spans="1:26" ht="15.75" customHeight="1">
      <c r="A705" s="4"/>
      <c r="B705" s="4"/>
      <c r="C705" s="4"/>
      <c r="D705" s="4"/>
      <c r="E705" s="1388"/>
      <c r="F705" s="1388"/>
      <c r="G705" s="4"/>
      <c r="H705" s="1"/>
      <c r="I705" s="4"/>
      <c r="J705" s="4"/>
      <c r="K705" s="4"/>
      <c r="L705" s="4"/>
      <c r="M705" s="4"/>
      <c r="N705" s="4"/>
      <c r="O705" s="4"/>
      <c r="P705" s="4"/>
      <c r="Q705" s="4"/>
      <c r="R705" s="4"/>
      <c r="S705" s="4"/>
      <c r="T705" s="4"/>
      <c r="U705" s="4"/>
      <c r="V705" s="4"/>
      <c r="W705" s="4"/>
      <c r="X705" s="4"/>
      <c r="Y705" s="4"/>
      <c r="Z705" s="4"/>
    </row>
    <row r="706" spans="1:26" ht="15.75" customHeight="1">
      <c r="A706" s="4"/>
      <c r="B706" s="4"/>
      <c r="C706" s="4"/>
      <c r="D706" s="4"/>
      <c r="E706" s="1388"/>
      <c r="F706" s="1388"/>
      <c r="G706" s="4"/>
      <c r="H706" s="1"/>
      <c r="I706" s="4"/>
      <c r="J706" s="4"/>
      <c r="K706" s="4"/>
      <c r="L706" s="4"/>
      <c r="M706" s="4"/>
      <c r="N706" s="4"/>
      <c r="O706" s="4"/>
      <c r="P706" s="4"/>
      <c r="Q706" s="4"/>
      <c r="R706" s="4"/>
      <c r="S706" s="4"/>
      <c r="T706" s="4"/>
      <c r="U706" s="4"/>
      <c r="V706" s="4"/>
      <c r="W706" s="4"/>
      <c r="X706" s="4"/>
      <c r="Y706" s="4"/>
      <c r="Z706" s="4"/>
    </row>
    <row r="707" spans="1:26" ht="15.75" customHeight="1">
      <c r="A707" s="4"/>
      <c r="B707" s="4"/>
      <c r="C707" s="4"/>
      <c r="D707" s="4"/>
      <c r="E707" s="1388"/>
      <c r="F707" s="1388"/>
      <c r="G707" s="4"/>
      <c r="H707" s="1"/>
      <c r="I707" s="4"/>
      <c r="J707" s="4"/>
      <c r="K707" s="4"/>
      <c r="L707" s="4"/>
      <c r="M707" s="4"/>
      <c r="N707" s="4"/>
      <c r="O707" s="4"/>
      <c r="P707" s="4"/>
      <c r="Q707" s="4"/>
      <c r="R707" s="4"/>
      <c r="S707" s="4"/>
      <c r="T707" s="4"/>
      <c r="U707" s="4"/>
      <c r="V707" s="4"/>
      <c r="W707" s="4"/>
      <c r="X707" s="4"/>
      <c r="Y707" s="4"/>
      <c r="Z707" s="4"/>
    </row>
    <row r="708" spans="1:26" ht="15.75" customHeight="1">
      <c r="A708" s="4"/>
      <c r="B708" s="4"/>
      <c r="C708" s="4"/>
      <c r="D708" s="4"/>
      <c r="E708" s="1388"/>
      <c r="F708" s="1388"/>
      <c r="G708" s="4"/>
      <c r="H708" s="1"/>
      <c r="I708" s="4"/>
      <c r="J708" s="4"/>
      <c r="K708" s="4"/>
      <c r="L708" s="4"/>
      <c r="M708" s="4"/>
      <c r="N708" s="4"/>
      <c r="O708" s="4"/>
      <c r="P708" s="4"/>
      <c r="Q708" s="4"/>
      <c r="R708" s="4"/>
      <c r="S708" s="4"/>
      <c r="T708" s="4"/>
      <c r="U708" s="4"/>
      <c r="V708" s="4"/>
      <c r="W708" s="4"/>
      <c r="X708" s="4"/>
      <c r="Y708" s="4"/>
      <c r="Z708" s="4"/>
    </row>
    <row r="709" spans="1:26" ht="15.75" customHeight="1">
      <c r="A709" s="4"/>
      <c r="B709" s="4"/>
      <c r="C709" s="4"/>
      <c r="D709" s="4"/>
      <c r="E709" s="1388"/>
      <c r="F709" s="1388"/>
      <c r="G709" s="4"/>
      <c r="H709" s="1"/>
      <c r="I709" s="4"/>
      <c r="J709" s="4"/>
      <c r="K709" s="4"/>
      <c r="L709" s="4"/>
      <c r="M709" s="4"/>
      <c r="N709" s="4"/>
      <c r="O709" s="4"/>
      <c r="P709" s="4"/>
      <c r="Q709" s="4"/>
      <c r="R709" s="4"/>
      <c r="S709" s="4"/>
      <c r="T709" s="4"/>
      <c r="U709" s="4"/>
      <c r="V709" s="4"/>
      <c r="W709" s="4"/>
      <c r="X709" s="4"/>
      <c r="Y709" s="4"/>
      <c r="Z709" s="4"/>
    </row>
    <row r="710" spans="1:26" ht="15.75" customHeight="1">
      <c r="A710" s="4"/>
      <c r="B710" s="4"/>
      <c r="C710" s="4"/>
      <c r="D710" s="4"/>
      <c r="E710" s="1388"/>
      <c r="F710" s="1388"/>
      <c r="G710" s="4"/>
      <c r="H710" s="1"/>
      <c r="I710" s="4"/>
      <c r="J710" s="4"/>
      <c r="K710" s="4"/>
      <c r="L710" s="4"/>
      <c r="M710" s="4"/>
      <c r="N710" s="4"/>
      <c r="O710" s="4"/>
      <c r="P710" s="4"/>
      <c r="Q710" s="4"/>
      <c r="R710" s="4"/>
      <c r="S710" s="4"/>
      <c r="T710" s="4"/>
      <c r="U710" s="4"/>
      <c r="V710" s="4"/>
      <c r="W710" s="4"/>
      <c r="X710" s="4"/>
      <c r="Y710" s="4"/>
      <c r="Z710" s="4"/>
    </row>
    <row r="711" spans="1:26" ht="15.75" customHeight="1">
      <c r="A711" s="4"/>
      <c r="B711" s="4"/>
      <c r="C711" s="4"/>
      <c r="D711" s="4"/>
      <c r="E711" s="1388"/>
      <c r="F711" s="1388"/>
      <c r="G711" s="4"/>
      <c r="H711" s="1"/>
      <c r="I711" s="4"/>
      <c r="J711" s="4"/>
      <c r="K711" s="4"/>
      <c r="L711" s="4"/>
      <c r="M711" s="4"/>
      <c r="N711" s="4"/>
      <c r="O711" s="4"/>
      <c r="P711" s="4"/>
      <c r="Q711" s="4"/>
      <c r="R711" s="4"/>
      <c r="S711" s="4"/>
      <c r="T711" s="4"/>
      <c r="U711" s="4"/>
      <c r="V711" s="4"/>
      <c r="W711" s="4"/>
      <c r="X711" s="4"/>
      <c r="Y711" s="4"/>
      <c r="Z711" s="4"/>
    </row>
    <row r="712" spans="1:26" ht="15.75" customHeight="1">
      <c r="A712" s="4"/>
      <c r="B712" s="4"/>
      <c r="C712" s="4"/>
      <c r="D712" s="4"/>
      <c r="E712" s="1388"/>
      <c r="F712" s="1388"/>
      <c r="G712" s="4"/>
      <c r="H712" s="1"/>
      <c r="I712" s="4"/>
      <c r="J712" s="4"/>
      <c r="K712" s="4"/>
      <c r="L712" s="4"/>
      <c r="M712" s="4"/>
      <c r="N712" s="4"/>
      <c r="O712" s="4"/>
      <c r="P712" s="4"/>
      <c r="Q712" s="4"/>
      <c r="R712" s="4"/>
      <c r="S712" s="4"/>
      <c r="T712" s="4"/>
      <c r="U712" s="4"/>
      <c r="V712" s="4"/>
      <c r="W712" s="4"/>
      <c r="X712" s="4"/>
      <c r="Y712" s="4"/>
      <c r="Z712" s="4"/>
    </row>
    <row r="713" spans="1:26" ht="15.75" customHeight="1">
      <c r="A713" s="4"/>
      <c r="B713" s="4"/>
      <c r="C713" s="4"/>
      <c r="D713" s="4"/>
      <c r="E713" s="1388"/>
      <c r="F713" s="1388"/>
      <c r="G713" s="4"/>
      <c r="H713" s="1"/>
      <c r="I713" s="4"/>
      <c r="J713" s="4"/>
      <c r="K713" s="4"/>
      <c r="L713" s="4"/>
      <c r="M713" s="4"/>
      <c r="N713" s="4"/>
      <c r="O713" s="4"/>
      <c r="P713" s="4"/>
      <c r="Q713" s="4"/>
      <c r="R713" s="4"/>
      <c r="S713" s="4"/>
      <c r="T713" s="4"/>
      <c r="U713" s="4"/>
      <c r="V713" s="4"/>
      <c r="W713" s="4"/>
      <c r="X713" s="4"/>
      <c r="Y713" s="4"/>
      <c r="Z713" s="4"/>
    </row>
    <row r="714" spans="1:26" ht="15.75" customHeight="1">
      <c r="A714" s="4"/>
      <c r="B714" s="4"/>
      <c r="C714" s="4"/>
      <c r="D714" s="4"/>
      <c r="E714" s="1388"/>
      <c r="F714" s="1388"/>
      <c r="G714" s="4"/>
      <c r="H714" s="1"/>
      <c r="I714" s="4"/>
      <c r="J714" s="4"/>
      <c r="K714" s="4"/>
      <c r="L714" s="4"/>
      <c r="M714" s="4"/>
      <c r="N714" s="4"/>
      <c r="O714" s="4"/>
      <c r="P714" s="4"/>
      <c r="Q714" s="4"/>
      <c r="R714" s="4"/>
      <c r="S714" s="4"/>
      <c r="T714" s="4"/>
      <c r="U714" s="4"/>
      <c r="V714" s="4"/>
      <c r="W714" s="4"/>
      <c r="X714" s="4"/>
      <c r="Y714" s="4"/>
      <c r="Z714" s="4"/>
    </row>
    <row r="715" spans="1:26" ht="15.75" customHeight="1">
      <c r="A715" s="4"/>
      <c r="B715" s="4"/>
      <c r="C715" s="4"/>
      <c r="D715" s="4"/>
      <c r="E715" s="1388"/>
      <c r="F715" s="1388"/>
      <c r="G715" s="4"/>
      <c r="H715" s="1"/>
      <c r="I715" s="4"/>
      <c r="J715" s="4"/>
      <c r="K715" s="4"/>
      <c r="L715" s="4"/>
      <c r="M715" s="4"/>
      <c r="N715" s="4"/>
      <c r="O715" s="4"/>
      <c r="P715" s="4"/>
      <c r="Q715" s="4"/>
      <c r="R715" s="4"/>
      <c r="S715" s="4"/>
      <c r="T715" s="4"/>
      <c r="U715" s="4"/>
      <c r="V715" s="4"/>
      <c r="W715" s="4"/>
      <c r="X715" s="4"/>
      <c r="Y715" s="4"/>
      <c r="Z715" s="4"/>
    </row>
    <row r="716" spans="1:26" ht="15.75" customHeight="1">
      <c r="A716" s="4"/>
      <c r="B716" s="4"/>
      <c r="C716" s="4"/>
      <c r="D716" s="4"/>
      <c r="E716" s="1388"/>
      <c r="F716" s="1388"/>
      <c r="G716" s="4"/>
      <c r="H716" s="1"/>
      <c r="I716" s="4"/>
      <c r="J716" s="4"/>
      <c r="K716" s="4"/>
      <c r="L716" s="4"/>
      <c r="M716" s="4"/>
      <c r="N716" s="4"/>
      <c r="O716" s="4"/>
      <c r="P716" s="4"/>
      <c r="Q716" s="4"/>
      <c r="R716" s="4"/>
      <c r="S716" s="4"/>
      <c r="T716" s="4"/>
      <c r="U716" s="4"/>
      <c r="V716" s="4"/>
      <c r="W716" s="4"/>
      <c r="X716" s="4"/>
      <c r="Y716" s="4"/>
      <c r="Z716" s="4"/>
    </row>
    <row r="717" spans="1:26" ht="15.75" customHeight="1">
      <c r="A717" s="4"/>
      <c r="B717" s="4"/>
      <c r="C717" s="4"/>
      <c r="D717" s="4"/>
      <c r="E717" s="1388"/>
      <c r="F717" s="1388"/>
      <c r="G717" s="4"/>
      <c r="H717" s="1"/>
      <c r="I717" s="4"/>
      <c r="J717" s="4"/>
      <c r="K717" s="4"/>
      <c r="L717" s="4"/>
      <c r="M717" s="4"/>
      <c r="N717" s="4"/>
      <c r="O717" s="4"/>
      <c r="P717" s="4"/>
      <c r="Q717" s="4"/>
      <c r="R717" s="4"/>
      <c r="S717" s="4"/>
      <c r="T717" s="4"/>
      <c r="U717" s="4"/>
      <c r="V717" s="4"/>
      <c r="W717" s="4"/>
      <c r="X717" s="4"/>
      <c r="Y717" s="4"/>
      <c r="Z717" s="4"/>
    </row>
    <row r="718" spans="1:26" ht="15.75" customHeight="1">
      <c r="A718" s="4"/>
      <c r="B718" s="4"/>
      <c r="C718" s="4"/>
      <c r="D718" s="4"/>
      <c r="E718" s="1388"/>
      <c r="F718" s="1388"/>
      <c r="G718" s="4"/>
      <c r="H718" s="1"/>
      <c r="I718" s="4"/>
      <c r="J718" s="4"/>
      <c r="K718" s="4"/>
      <c r="L718" s="4"/>
      <c r="M718" s="4"/>
      <c r="N718" s="4"/>
      <c r="O718" s="4"/>
      <c r="P718" s="4"/>
      <c r="Q718" s="4"/>
      <c r="R718" s="4"/>
      <c r="S718" s="4"/>
      <c r="T718" s="4"/>
      <c r="U718" s="4"/>
      <c r="V718" s="4"/>
      <c r="W718" s="4"/>
      <c r="X718" s="4"/>
      <c r="Y718" s="4"/>
      <c r="Z718" s="4"/>
    </row>
    <row r="719" spans="1:26" ht="15.75" customHeight="1">
      <c r="A719" s="4"/>
      <c r="B719" s="4"/>
      <c r="C719" s="4"/>
      <c r="D719" s="4"/>
      <c r="E719" s="1388"/>
      <c r="F719" s="1388"/>
      <c r="G719" s="4"/>
      <c r="H719" s="1"/>
      <c r="I719" s="4"/>
      <c r="J719" s="4"/>
      <c r="K719" s="4"/>
      <c r="L719" s="4"/>
      <c r="M719" s="4"/>
      <c r="N719" s="4"/>
      <c r="O719" s="4"/>
      <c r="P719" s="4"/>
      <c r="Q719" s="4"/>
      <c r="R719" s="4"/>
      <c r="S719" s="4"/>
      <c r="T719" s="4"/>
      <c r="U719" s="4"/>
      <c r="V719" s="4"/>
      <c r="W719" s="4"/>
      <c r="X719" s="4"/>
      <c r="Y719" s="4"/>
      <c r="Z719" s="4"/>
    </row>
    <row r="720" spans="1:26" ht="15.75" customHeight="1">
      <c r="A720" s="4"/>
      <c r="B720" s="4"/>
      <c r="C720" s="4"/>
      <c r="D720" s="4"/>
      <c r="E720" s="1388"/>
      <c r="F720" s="1388"/>
      <c r="G720" s="4"/>
      <c r="H720" s="1"/>
      <c r="I720" s="4"/>
      <c r="J720" s="4"/>
      <c r="K720" s="4"/>
      <c r="L720" s="4"/>
      <c r="M720" s="4"/>
      <c r="N720" s="4"/>
      <c r="O720" s="4"/>
      <c r="P720" s="4"/>
      <c r="Q720" s="4"/>
      <c r="R720" s="4"/>
      <c r="S720" s="4"/>
      <c r="T720" s="4"/>
      <c r="U720" s="4"/>
      <c r="V720" s="4"/>
      <c r="W720" s="4"/>
      <c r="X720" s="4"/>
      <c r="Y720" s="4"/>
      <c r="Z720" s="4"/>
    </row>
    <row r="721" spans="1:26" ht="15.75" customHeight="1">
      <c r="A721" s="4"/>
      <c r="B721" s="4"/>
      <c r="C721" s="4"/>
      <c r="D721" s="4"/>
      <c r="E721" s="1388"/>
      <c r="F721" s="1388"/>
      <c r="G721" s="4"/>
      <c r="H721" s="1"/>
      <c r="I721" s="4"/>
      <c r="J721" s="4"/>
      <c r="K721" s="4"/>
      <c r="L721" s="4"/>
      <c r="M721" s="4"/>
      <c r="N721" s="4"/>
      <c r="O721" s="4"/>
      <c r="P721" s="4"/>
      <c r="Q721" s="4"/>
      <c r="R721" s="4"/>
      <c r="S721" s="4"/>
      <c r="T721" s="4"/>
      <c r="U721" s="4"/>
      <c r="V721" s="4"/>
      <c r="W721" s="4"/>
      <c r="X721" s="4"/>
      <c r="Y721" s="4"/>
      <c r="Z721" s="4"/>
    </row>
    <row r="722" spans="1:26" ht="15.75" customHeight="1">
      <c r="A722" s="4"/>
      <c r="B722" s="4"/>
      <c r="C722" s="4"/>
      <c r="D722" s="4"/>
      <c r="E722" s="1388"/>
      <c r="F722" s="1388"/>
      <c r="G722" s="4"/>
      <c r="H722" s="1"/>
      <c r="I722" s="4"/>
      <c r="J722" s="4"/>
      <c r="K722" s="4"/>
      <c r="L722" s="4"/>
      <c r="M722" s="4"/>
      <c r="N722" s="4"/>
      <c r="O722" s="4"/>
      <c r="P722" s="4"/>
      <c r="Q722" s="4"/>
      <c r="R722" s="4"/>
      <c r="S722" s="4"/>
      <c r="T722" s="4"/>
      <c r="U722" s="4"/>
      <c r="V722" s="4"/>
      <c r="W722" s="4"/>
      <c r="X722" s="4"/>
      <c r="Y722" s="4"/>
      <c r="Z722" s="4"/>
    </row>
    <row r="723" spans="1:26" ht="15.75" customHeight="1">
      <c r="A723" s="4"/>
      <c r="B723" s="4"/>
      <c r="C723" s="4"/>
      <c r="D723" s="4"/>
      <c r="E723" s="1388"/>
      <c r="F723" s="1388"/>
      <c r="G723" s="4"/>
      <c r="H723" s="1"/>
      <c r="I723" s="4"/>
      <c r="J723" s="4"/>
      <c r="K723" s="4"/>
      <c r="L723" s="4"/>
      <c r="M723" s="4"/>
      <c r="N723" s="4"/>
      <c r="O723" s="4"/>
      <c r="P723" s="4"/>
      <c r="Q723" s="4"/>
      <c r="R723" s="4"/>
      <c r="S723" s="4"/>
      <c r="T723" s="4"/>
      <c r="U723" s="4"/>
      <c r="V723" s="4"/>
      <c r="W723" s="4"/>
      <c r="X723" s="4"/>
      <c r="Y723" s="4"/>
      <c r="Z723" s="4"/>
    </row>
    <row r="724" spans="1:26" ht="15.75" customHeight="1">
      <c r="A724" s="4"/>
      <c r="B724" s="4"/>
      <c r="C724" s="4"/>
      <c r="D724" s="4"/>
      <c r="E724" s="1388"/>
      <c r="F724" s="1388"/>
      <c r="G724" s="4"/>
      <c r="H724" s="1"/>
      <c r="I724" s="4"/>
      <c r="J724" s="4"/>
      <c r="K724" s="4"/>
      <c r="L724" s="4"/>
      <c r="M724" s="4"/>
      <c r="N724" s="4"/>
      <c r="O724" s="4"/>
      <c r="P724" s="4"/>
      <c r="Q724" s="4"/>
      <c r="R724" s="4"/>
      <c r="S724" s="4"/>
      <c r="T724" s="4"/>
      <c r="U724" s="4"/>
      <c r="V724" s="4"/>
      <c r="W724" s="4"/>
      <c r="X724" s="4"/>
      <c r="Y724" s="4"/>
      <c r="Z724" s="4"/>
    </row>
    <row r="725" spans="1:26" ht="15.75" customHeight="1">
      <c r="A725" s="4"/>
      <c r="B725" s="4"/>
      <c r="C725" s="4"/>
      <c r="D725" s="4"/>
      <c r="E725" s="1388"/>
      <c r="F725" s="1388"/>
      <c r="G725" s="4"/>
      <c r="H725" s="1"/>
      <c r="I725" s="4"/>
      <c r="J725" s="4"/>
      <c r="K725" s="4"/>
      <c r="L725" s="4"/>
      <c r="M725" s="4"/>
      <c r="N725" s="4"/>
      <c r="O725" s="4"/>
      <c r="P725" s="4"/>
      <c r="Q725" s="4"/>
      <c r="R725" s="4"/>
      <c r="S725" s="4"/>
      <c r="T725" s="4"/>
      <c r="U725" s="4"/>
      <c r="V725" s="4"/>
      <c r="W725" s="4"/>
      <c r="X725" s="4"/>
      <c r="Y725" s="4"/>
      <c r="Z725" s="4"/>
    </row>
    <row r="726" spans="1:26" ht="15.75" customHeight="1">
      <c r="A726" s="4"/>
      <c r="B726" s="4"/>
      <c r="C726" s="4"/>
      <c r="D726" s="4"/>
      <c r="E726" s="1388"/>
      <c r="F726" s="1388"/>
      <c r="G726" s="4"/>
      <c r="H726" s="1"/>
      <c r="I726" s="4"/>
      <c r="J726" s="4"/>
      <c r="K726" s="4"/>
      <c r="L726" s="4"/>
      <c r="M726" s="4"/>
      <c r="N726" s="4"/>
      <c r="O726" s="4"/>
      <c r="P726" s="4"/>
      <c r="Q726" s="4"/>
      <c r="R726" s="4"/>
      <c r="S726" s="4"/>
      <c r="T726" s="4"/>
      <c r="U726" s="4"/>
      <c r="V726" s="4"/>
      <c r="W726" s="4"/>
      <c r="X726" s="4"/>
      <c r="Y726" s="4"/>
      <c r="Z726" s="4"/>
    </row>
    <row r="727" spans="1:26" ht="15.75" customHeight="1">
      <c r="A727" s="4"/>
      <c r="B727" s="4"/>
      <c r="C727" s="4"/>
      <c r="D727" s="4"/>
      <c r="E727" s="1388"/>
      <c r="F727" s="1388"/>
      <c r="G727" s="4"/>
      <c r="H727" s="1"/>
      <c r="I727" s="4"/>
      <c r="J727" s="4"/>
      <c r="K727" s="4"/>
      <c r="L727" s="4"/>
      <c r="M727" s="4"/>
      <c r="N727" s="4"/>
      <c r="O727" s="4"/>
      <c r="P727" s="4"/>
      <c r="Q727" s="4"/>
      <c r="R727" s="4"/>
      <c r="S727" s="4"/>
      <c r="T727" s="4"/>
      <c r="U727" s="4"/>
      <c r="V727" s="4"/>
      <c r="W727" s="4"/>
      <c r="X727" s="4"/>
      <c r="Y727" s="4"/>
      <c r="Z727" s="4"/>
    </row>
    <row r="728" spans="1:26" ht="15.75" customHeight="1">
      <c r="A728" s="4"/>
      <c r="B728" s="4"/>
      <c r="C728" s="4"/>
      <c r="D728" s="4"/>
      <c r="E728" s="1388"/>
      <c r="F728" s="1388"/>
      <c r="G728" s="4"/>
      <c r="H728" s="1"/>
      <c r="I728" s="4"/>
      <c r="J728" s="4"/>
      <c r="K728" s="4"/>
      <c r="L728" s="4"/>
      <c r="M728" s="4"/>
      <c r="N728" s="4"/>
      <c r="O728" s="4"/>
      <c r="P728" s="4"/>
      <c r="Q728" s="4"/>
      <c r="R728" s="4"/>
      <c r="S728" s="4"/>
      <c r="T728" s="4"/>
      <c r="U728" s="4"/>
      <c r="V728" s="4"/>
      <c r="W728" s="4"/>
      <c r="X728" s="4"/>
      <c r="Y728" s="4"/>
      <c r="Z728" s="4"/>
    </row>
    <row r="729" spans="1:26" ht="15.75" customHeight="1">
      <c r="A729" s="4"/>
      <c r="B729" s="4"/>
      <c r="C729" s="4"/>
      <c r="D729" s="4"/>
      <c r="E729" s="1388"/>
      <c r="F729" s="1388"/>
      <c r="G729" s="4"/>
      <c r="H729" s="1"/>
      <c r="I729" s="4"/>
      <c r="J729" s="4"/>
      <c r="K729" s="4"/>
      <c r="L729" s="4"/>
      <c r="M729" s="4"/>
      <c r="N729" s="4"/>
      <c r="O729" s="4"/>
      <c r="P729" s="4"/>
      <c r="Q729" s="4"/>
      <c r="R729" s="4"/>
      <c r="S729" s="4"/>
      <c r="T729" s="4"/>
      <c r="U729" s="4"/>
      <c r="V729" s="4"/>
      <c r="W729" s="4"/>
      <c r="X729" s="4"/>
      <c r="Y729" s="4"/>
      <c r="Z729" s="4"/>
    </row>
    <row r="730" spans="1:26" ht="15.75" customHeight="1">
      <c r="A730" s="4"/>
      <c r="B730" s="4"/>
      <c r="C730" s="4"/>
      <c r="D730" s="4"/>
      <c r="E730" s="1388"/>
      <c r="F730" s="1388"/>
      <c r="G730" s="4"/>
      <c r="H730" s="1"/>
      <c r="I730" s="4"/>
      <c r="J730" s="4"/>
      <c r="K730" s="4"/>
      <c r="L730" s="4"/>
      <c r="M730" s="4"/>
      <c r="N730" s="4"/>
      <c r="O730" s="4"/>
      <c r="P730" s="4"/>
      <c r="Q730" s="4"/>
      <c r="R730" s="4"/>
      <c r="S730" s="4"/>
      <c r="T730" s="4"/>
      <c r="U730" s="4"/>
      <c r="V730" s="4"/>
      <c r="W730" s="4"/>
      <c r="X730" s="4"/>
      <c r="Y730" s="4"/>
      <c r="Z730" s="4"/>
    </row>
    <row r="731" spans="1:26" ht="15.75" customHeight="1">
      <c r="A731" s="4"/>
      <c r="B731" s="4"/>
      <c r="C731" s="4"/>
      <c r="D731" s="4"/>
      <c r="E731" s="1388"/>
      <c r="F731" s="1388"/>
      <c r="G731" s="4"/>
      <c r="H731" s="1"/>
      <c r="I731" s="4"/>
      <c r="J731" s="4"/>
      <c r="K731" s="4"/>
      <c r="L731" s="4"/>
      <c r="M731" s="4"/>
      <c r="N731" s="4"/>
      <c r="O731" s="4"/>
      <c r="P731" s="4"/>
      <c r="Q731" s="4"/>
      <c r="R731" s="4"/>
      <c r="S731" s="4"/>
      <c r="T731" s="4"/>
      <c r="U731" s="4"/>
      <c r="V731" s="4"/>
      <c r="W731" s="4"/>
      <c r="X731" s="4"/>
      <c r="Y731" s="4"/>
      <c r="Z731" s="4"/>
    </row>
    <row r="732" spans="1:26" ht="15.75" customHeight="1">
      <c r="A732" s="4"/>
      <c r="B732" s="4"/>
      <c r="C732" s="4"/>
      <c r="D732" s="4"/>
      <c r="E732" s="1388"/>
      <c r="F732" s="1388"/>
      <c r="G732" s="4"/>
      <c r="H732" s="1"/>
      <c r="I732" s="4"/>
      <c r="J732" s="4"/>
      <c r="K732" s="4"/>
      <c r="L732" s="4"/>
      <c r="M732" s="4"/>
      <c r="N732" s="4"/>
      <c r="O732" s="4"/>
      <c r="P732" s="4"/>
      <c r="Q732" s="4"/>
      <c r="R732" s="4"/>
      <c r="S732" s="4"/>
      <c r="T732" s="4"/>
      <c r="U732" s="4"/>
      <c r="V732" s="4"/>
      <c r="W732" s="4"/>
      <c r="X732" s="4"/>
      <c r="Y732" s="4"/>
      <c r="Z732" s="4"/>
    </row>
    <row r="733" spans="1:26" ht="15.75" customHeight="1">
      <c r="A733" s="4"/>
      <c r="B733" s="4"/>
      <c r="C733" s="4"/>
      <c r="D733" s="4"/>
      <c r="E733" s="1388"/>
      <c r="F733" s="1388"/>
      <c r="G733" s="4"/>
      <c r="H733" s="1"/>
      <c r="I733" s="4"/>
      <c r="J733" s="4"/>
      <c r="K733" s="4"/>
      <c r="L733" s="4"/>
      <c r="M733" s="4"/>
      <c r="N733" s="4"/>
      <c r="O733" s="4"/>
      <c r="P733" s="4"/>
      <c r="Q733" s="4"/>
      <c r="R733" s="4"/>
      <c r="S733" s="4"/>
      <c r="T733" s="4"/>
      <c r="U733" s="4"/>
      <c r="V733" s="4"/>
      <c r="W733" s="4"/>
      <c r="X733" s="4"/>
      <c r="Y733" s="4"/>
      <c r="Z733" s="4"/>
    </row>
    <row r="734" spans="1:26" ht="15.75" customHeight="1">
      <c r="A734" s="4"/>
      <c r="B734" s="4"/>
      <c r="C734" s="4"/>
      <c r="D734" s="4"/>
      <c r="E734" s="1388"/>
      <c r="F734" s="1388"/>
      <c r="G734" s="4"/>
      <c r="H734" s="1"/>
      <c r="I734" s="4"/>
      <c r="J734" s="4"/>
      <c r="K734" s="4"/>
      <c r="L734" s="4"/>
      <c r="M734" s="4"/>
      <c r="N734" s="4"/>
      <c r="O734" s="4"/>
      <c r="P734" s="4"/>
      <c r="Q734" s="4"/>
      <c r="R734" s="4"/>
      <c r="S734" s="4"/>
      <c r="T734" s="4"/>
      <c r="U734" s="4"/>
      <c r="V734" s="4"/>
      <c r="W734" s="4"/>
      <c r="X734" s="4"/>
      <c r="Y734" s="4"/>
      <c r="Z734" s="4"/>
    </row>
    <row r="735" spans="1:26" ht="15.75" customHeight="1">
      <c r="A735" s="4"/>
      <c r="B735" s="4"/>
      <c r="C735" s="4"/>
      <c r="D735" s="4"/>
      <c r="E735" s="1388"/>
      <c r="F735" s="1388"/>
      <c r="G735" s="4"/>
      <c r="H735" s="1"/>
      <c r="I735" s="4"/>
      <c r="J735" s="4"/>
      <c r="K735" s="4"/>
      <c r="L735" s="4"/>
      <c r="M735" s="4"/>
      <c r="N735" s="4"/>
      <c r="O735" s="4"/>
      <c r="P735" s="4"/>
      <c r="Q735" s="4"/>
      <c r="R735" s="4"/>
      <c r="S735" s="4"/>
      <c r="T735" s="4"/>
      <c r="U735" s="4"/>
      <c r="V735" s="4"/>
      <c r="W735" s="4"/>
      <c r="X735" s="4"/>
      <c r="Y735" s="4"/>
      <c r="Z735" s="4"/>
    </row>
    <row r="736" spans="1:26" ht="15.75" customHeight="1">
      <c r="A736" s="4"/>
      <c r="B736" s="4"/>
      <c r="C736" s="4"/>
      <c r="D736" s="4"/>
      <c r="E736" s="1388"/>
      <c r="F736" s="1388"/>
      <c r="G736" s="4"/>
      <c r="H736" s="1"/>
      <c r="I736" s="4"/>
      <c r="J736" s="4"/>
      <c r="K736" s="4"/>
      <c r="L736" s="4"/>
      <c r="M736" s="4"/>
      <c r="N736" s="4"/>
      <c r="O736" s="4"/>
      <c r="P736" s="4"/>
      <c r="Q736" s="4"/>
      <c r="R736" s="4"/>
      <c r="S736" s="4"/>
      <c r="T736" s="4"/>
      <c r="U736" s="4"/>
      <c r="V736" s="4"/>
      <c r="W736" s="4"/>
      <c r="X736" s="4"/>
      <c r="Y736" s="4"/>
      <c r="Z736" s="4"/>
    </row>
    <row r="737" spans="1:26" ht="15.75" customHeight="1">
      <c r="A737" s="4"/>
      <c r="B737" s="4"/>
      <c r="C737" s="4"/>
      <c r="D737" s="4"/>
      <c r="E737" s="1388"/>
      <c r="F737" s="1388"/>
      <c r="G737" s="4"/>
      <c r="H737" s="1"/>
      <c r="I737" s="4"/>
      <c r="J737" s="4"/>
      <c r="K737" s="4"/>
      <c r="L737" s="4"/>
      <c r="M737" s="4"/>
      <c r="N737" s="4"/>
      <c r="O737" s="4"/>
      <c r="P737" s="4"/>
      <c r="Q737" s="4"/>
      <c r="R737" s="4"/>
      <c r="S737" s="4"/>
      <c r="T737" s="4"/>
      <c r="U737" s="4"/>
      <c r="V737" s="4"/>
      <c r="W737" s="4"/>
      <c r="X737" s="4"/>
      <c r="Y737" s="4"/>
      <c r="Z737" s="4"/>
    </row>
    <row r="738" spans="1:26" ht="15.75" customHeight="1">
      <c r="A738" s="4"/>
      <c r="B738" s="4"/>
      <c r="C738" s="4"/>
      <c r="D738" s="4"/>
      <c r="E738" s="1388"/>
      <c r="F738" s="1388"/>
      <c r="G738" s="4"/>
      <c r="H738" s="1"/>
      <c r="I738" s="4"/>
      <c r="J738" s="4"/>
      <c r="K738" s="4"/>
      <c r="L738" s="4"/>
      <c r="M738" s="4"/>
      <c r="N738" s="4"/>
      <c r="O738" s="4"/>
      <c r="P738" s="4"/>
      <c r="Q738" s="4"/>
      <c r="R738" s="4"/>
      <c r="S738" s="4"/>
      <c r="T738" s="4"/>
      <c r="U738" s="4"/>
      <c r="V738" s="4"/>
      <c r="W738" s="4"/>
      <c r="X738" s="4"/>
      <c r="Y738" s="4"/>
      <c r="Z738" s="4"/>
    </row>
    <row r="739" spans="1:26" ht="15.75" customHeight="1">
      <c r="A739" s="4"/>
      <c r="B739" s="4"/>
      <c r="C739" s="4"/>
      <c r="D739" s="4"/>
      <c r="E739" s="1388"/>
      <c r="F739" s="1388"/>
      <c r="G739" s="4"/>
      <c r="H739" s="1"/>
      <c r="I739" s="4"/>
      <c r="J739" s="4"/>
      <c r="K739" s="4"/>
      <c r="L739" s="4"/>
      <c r="M739" s="4"/>
      <c r="N739" s="4"/>
      <c r="O739" s="4"/>
      <c r="P739" s="4"/>
      <c r="Q739" s="4"/>
      <c r="R739" s="4"/>
      <c r="S739" s="4"/>
      <c r="T739" s="4"/>
      <c r="U739" s="4"/>
      <c r="V739" s="4"/>
      <c r="W739" s="4"/>
      <c r="X739" s="4"/>
      <c r="Y739" s="4"/>
      <c r="Z739" s="4"/>
    </row>
    <row r="740" spans="1:26" ht="15.75" customHeight="1">
      <c r="A740" s="4"/>
      <c r="B740" s="4"/>
      <c r="C740" s="4"/>
      <c r="D740" s="4"/>
      <c r="E740" s="1388"/>
      <c r="F740" s="1388"/>
      <c r="G740" s="4"/>
      <c r="H740" s="1"/>
      <c r="I740" s="4"/>
      <c r="J740" s="4"/>
      <c r="K740" s="4"/>
      <c r="L740" s="4"/>
      <c r="M740" s="4"/>
      <c r="N740" s="4"/>
      <c r="O740" s="4"/>
      <c r="P740" s="4"/>
      <c r="Q740" s="4"/>
      <c r="R740" s="4"/>
      <c r="S740" s="4"/>
      <c r="T740" s="4"/>
      <c r="U740" s="4"/>
      <c r="V740" s="4"/>
      <c r="W740" s="4"/>
      <c r="X740" s="4"/>
      <c r="Y740" s="4"/>
      <c r="Z740" s="4"/>
    </row>
    <row r="741" spans="1:26" ht="15.75" customHeight="1">
      <c r="A741" s="4"/>
      <c r="B741" s="4"/>
      <c r="C741" s="4"/>
      <c r="D741" s="4"/>
      <c r="E741" s="1388"/>
      <c r="F741" s="1388"/>
      <c r="G741" s="4"/>
      <c r="H741" s="1"/>
      <c r="I741" s="4"/>
      <c r="J741" s="4"/>
      <c r="K741" s="4"/>
      <c r="L741" s="4"/>
      <c r="M741" s="4"/>
      <c r="N741" s="4"/>
      <c r="O741" s="4"/>
      <c r="P741" s="4"/>
      <c r="Q741" s="4"/>
      <c r="R741" s="4"/>
      <c r="S741" s="4"/>
      <c r="T741" s="4"/>
      <c r="U741" s="4"/>
      <c r="V741" s="4"/>
      <c r="W741" s="4"/>
      <c r="X741" s="4"/>
      <c r="Y741" s="4"/>
      <c r="Z741" s="4"/>
    </row>
    <row r="742" spans="1:26" ht="15.75" customHeight="1">
      <c r="A742" s="4"/>
      <c r="B742" s="4"/>
      <c r="C742" s="4"/>
      <c r="D742" s="4"/>
      <c r="E742" s="1388"/>
      <c r="F742" s="1388"/>
      <c r="G742" s="4"/>
      <c r="H742" s="1"/>
      <c r="I742" s="4"/>
      <c r="J742" s="4"/>
      <c r="K742" s="4"/>
      <c r="L742" s="4"/>
      <c r="M742" s="4"/>
      <c r="N742" s="4"/>
      <c r="O742" s="4"/>
      <c r="P742" s="4"/>
      <c r="Q742" s="4"/>
      <c r="R742" s="4"/>
      <c r="S742" s="4"/>
      <c r="T742" s="4"/>
      <c r="U742" s="4"/>
      <c r="V742" s="4"/>
      <c r="W742" s="4"/>
      <c r="X742" s="4"/>
      <c r="Y742" s="4"/>
      <c r="Z742" s="4"/>
    </row>
    <row r="743" spans="1:26" ht="15.75" customHeight="1">
      <c r="A743" s="4"/>
      <c r="B743" s="4"/>
      <c r="C743" s="4"/>
      <c r="D743" s="4"/>
      <c r="E743" s="1388"/>
      <c r="F743" s="1388"/>
      <c r="G743" s="4"/>
      <c r="H743" s="1"/>
      <c r="I743" s="4"/>
      <c r="J743" s="4"/>
      <c r="K743" s="4"/>
      <c r="L743" s="4"/>
      <c r="M743" s="4"/>
      <c r="N743" s="4"/>
      <c r="O743" s="4"/>
      <c r="P743" s="4"/>
      <c r="Q743" s="4"/>
      <c r="R743" s="4"/>
      <c r="S743" s="4"/>
      <c r="T743" s="4"/>
      <c r="U743" s="4"/>
      <c r="V743" s="4"/>
      <c r="W743" s="4"/>
      <c r="X743" s="4"/>
      <c r="Y743" s="4"/>
      <c r="Z743" s="4"/>
    </row>
    <row r="744" spans="1:26" ht="15.75" customHeight="1">
      <c r="A744" s="4"/>
      <c r="B744" s="4"/>
      <c r="C744" s="4"/>
      <c r="D744" s="4"/>
      <c r="E744" s="1388"/>
      <c r="F744" s="1388"/>
      <c r="G744" s="4"/>
      <c r="H744" s="1"/>
      <c r="I744" s="4"/>
      <c r="J744" s="4"/>
      <c r="K744" s="4"/>
      <c r="L744" s="4"/>
      <c r="M744" s="4"/>
      <c r="N744" s="4"/>
      <c r="O744" s="4"/>
      <c r="P744" s="4"/>
      <c r="Q744" s="4"/>
      <c r="R744" s="4"/>
      <c r="S744" s="4"/>
      <c r="T744" s="4"/>
      <c r="U744" s="4"/>
      <c r="V744" s="4"/>
      <c r="W744" s="4"/>
      <c r="X744" s="4"/>
      <c r="Y744" s="4"/>
      <c r="Z744" s="4"/>
    </row>
    <row r="745" spans="1:26" ht="15.75" customHeight="1">
      <c r="A745" s="4"/>
      <c r="B745" s="4"/>
      <c r="C745" s="4"/>
      <c r="D745" s="4"/>
      <c r="E745" s="1388"/>
      <c r="F745" s="1388"/>
      <c r="G745" s="4"/>
      <c r="H745" s="1"/>
      <c r="I745" s="4"/>
      <c r="J745" s="4"/>
      <c r="K745" s="4"/>
      <c r="L745" s="4"/>
      <c r="M745" s="4"/>
      <c r="N745" s="4"/>
      <c r="O745" s="4"/>
      <c r="P745" s="4"/>
      <c r="Q745" s="4"/>
      <c r="R745" s="4"/>
      <c r="S745" s="4"/>
      <c r="T745" s="4"/>
      <c r="U745" s="4"/>
      <c r="V745" s="4"/>
      <c r="W745" s="4"/>
      <c r="X745" s="4"/>
      <c r="Y745" s="4"/>
      <c r="Z745" s="4"/>
    </row>
    <row r="746" spans="1:26" ht="15.75" customHeight="1">
      <c r="A746" s="4"/>
      <c r="B746" s="4"/>
      <c r="C746" s="4"/>
      <c r="D746" s="4"/>
      <c r="E746" s="1388"/>
      <c r="F746" s="1388"/>
      <c r="G746" s="4"/>
      <c r="H746" s="1"/>
      <c r="I746" s="4"/>
      <c r="J746" s="4"/>
      <c r="K746" s="4"/>
      <c r="L746" s="4"/>
      <c r="M746" s="4"/>
      <c r="N746" s="4"/>
      <c r="O746" s="4"/>
      <c r="P746" s="4"/>
      <c r="Q746" s="4"/>
      <c r="R746" s="4"/>
      <c r="S746" s="4"/>
      <c r="T746" s="4"/>
      <c r="U746" s="4"/>
      <c r="V746" s="4"/>
      <c r="W746" s="4"/>
      <c r="X746" s="4"/>
      <c r="Y746" s="4"/>
      <c r="Z746" s="4"/>
    </row>
    <row r="747" spans="1:26" ht="15.75" customHeight="1">
      <c r="A747" s="4"/>
      <c r="B747" s="4"/>
      <c r="C747" s="4"/>
      <c r="D747" s="4"/>
      <c r="E747" s="1388"/>
      <c r="F747" s="1388"/>
      <c r="G747" s="4"/>
      <c r="H747" s="1"/>
      <c r="I747" s="4"/>
      <c r="J747" s="4"/>
      <c r="K747" s="4"/>
      <c r="L747" s="4"/>
      <c r="M747" s="4"/>
      <c r="N747" s="4"/>
      <c r="O747" s="4"/>
      <c r="P747" s="4"/>
      <c r="Q747" s="4"/>
      <c r="R747" s="4"/>
      <c r="S747" s="4"/>
      <c r="T747" s="4"/>
      <c r="U747" s="4"/>
      <c r="V747" s="4"/>
      <c r="W747" s="4"/>
      <c r="X747" s="4"/>
      <c r="Y747" s="4"/>
      <c r="Z747" s="4"/>
    </row>
    <row r="748" spans="1:26" ht="15.75" customHeight="1">
      <c r="A748" s="4"/>
      <c r="B748" s="4"/>
      <c r="C748" s="4"/>
      <c r="D748" s="4"/>
      <c r="E748" s="1388"/>
      <c r="F748" s="1388"/>
      <c r="G748" s="4"/>
      <c r="H748" s="1"/>
      <c r="I748" s="4"/>
      <c r="J748" s="4"/>
      <c r="K748" s="4"/>
      <c r="L748" s="4"/>
      <c r="M748" s="4"/>
      <c r="N748" s="4"/>
      <c r="O748" s="4"/>
      <c r="P748" s="4"/>
      <c r="Q748" s="4"/>
      <c r="R748" s="4"/>
      <c r="S748" s="4"/>
      <c r="T748" s="4"/>
      <c r="U748" s="4"/>
      <c r="V748" s="4"/>
      <c r="W748" s="4"/>
      <c r="X748" s="4"/>
      <c r="Y748" s="4"/>
      <c r="Z748" s="4"/>
    </row>
    <row r="749" spans="1:26" ht="15.75" customHeight="1">
      <c r="A749" s="4"/>
      <c r="B749" s="4"/>
      <c r="C749" s="4"/>
      <c r="D749" s="4"/>
      <c r="E749" s="1388"/>
      <c r="F749" s="1388"/>
      <c r="G749" s="4"/>
      <c r="H749" s="1"/>
      <c r="I749" s="4"/>
      <c r="J749" s="4"/>
      <c r="K749" s="4"/>
      <c r="L749" s="4"/>
      <c r="M749" s="4"/>
      <c r="N749" s="4"/>
      <c r="O749" s="4"/>
      <c r="P749" s="4"/>
      <c r="Q749" s="4"/>
      <c r="R749" s="4"/>
      <c r="S749" s="4"/>
      <c r="T749" s="4"/>
      <c r="U749" s="4"/>
      <c r="V749" s="4"/>
      <c r="W749" s="4"/>
      <c r="X749" s="4"/>
      <c r="Y749" s="4"/>
      <c r="Z749" s="4"/>
    </row>
    <row r="750" spans="1:26" ht="15.75" customHeight="1">
      <c r="A750" s="4"/>
      <c r="B750" s="4"/>
      <c r="C750" s="4"/>
      <c r="D750" s="4"/>
      <c r="E750" s="1388"/>
      <c r="F750" s="1388"/>
      <c r="G750" s="4"/>
      <c r="H750" s="1"/>
      <c r="I750" s="4"/>
      <c r="J750" s="4"/>
      <c r="K750" s="4"/>
      <c r="L750" s="4"/>
      <c r="M750" s="4"/>
      <c r="N750" s="4"/>
      <c r="O750" s="4"/>
      <c r="P750" s="4"/>
      <c r="Q750" s="4"/>
      <c r="R750" s="4"/>
      <c r="S750" s="4"/>
      <c r="T750" s="4"/>
      <c r="U750" s="4"/>
      <c r="V750" s="4"/>
      <c r="W750" s="4"/>
      <c r="X750" s="4"/>
      <c r="Y750" s="4"/>
      <c r="Z750" s="4"/>
    </row>
    <row r="751" spans="1:26" ht="15.75" customHeight="1">
      <c r="A751" s="4"/>
      <c r="B751" s="4"/>
      <c r="C751" s="4"/>
      <c r="D751" s="4"/>
      <c r="E751" s="1388"/>
      <c r="F751" s="1388"/>
      <c r="G751" s="4"/>
      <c r="H751" s="1"/>
      <c r="I751" s="4"/>
      <c r="J751" s="4"/>
      <c r="K751" s="4"/>
      <c r="L751" s="4"/>
      <c r="M751" s="4"/>
      <c r="N751" s="4"/>
      <c r="O751" s="4"/>
      <c r="P751" s="4"/>
      <c r="Q751" s="4"/>
      <c r="R751" s="4"/>
      <c r="S751" s="4"/>
      <c r="T751" s="4"/>
      <c r="U751" s="4"/>
      <c r="V751" s="4"/>
      <c r="W751" s="4"/>
      <c r="X751" s="4"/>
      <c r="Y751" s="4"/>
      <c r="Z751" s="4"/>
    </row>
    <row r="752" spans="1:26" ht="15.75" customHeight="1">
      <c r="A752" s="4"/>
      <c r="B752" s="4"/>
      <c r="C752" s="4"/>
      <c r="D752" s="4"/>
      <c r="E752" s="1388"/>
      <c r="F752" s="1388"/>
      <c r="G752" s="4"/>
      <c r="H752" s="1"/>
      <c r="I752" s="4"/>
      <c r="J752" s="4"/>
      <c r="K752" s="4"/>
      <c r="L752" s="4"/>
      <c r="M752" s="4"/>
      <c r="N752" s="4"/>
      <c r="O752" s="4"/>
      <c r="P752" s="4"/>
      <c r="Q752" s="4"/>
      <c r="R752" s="4"/>
      <c r="S752" s="4"/>
      <c r="T752" s="4"/>
      <c r="U752" s="4"/>
      <c r="V752" s="4"/>
      <c r="W752" s="4"/>
      <c r="X752" s="4"/>
      <c r="Y752" s="4"/>
      <c r="Z752" s="4"/>
    </row>
    <row r="753" spans="1:26" ht="15.75" customHeight="1">
      <c r="A753" s="4"/>
      <c r="B753" s="4"/>
      <c r="C753" s="4"/>
      <c r="D753" s="4"/>
      <c r="E753" s="1388"/>
      <c r="F753" s="1388"/>
      <c r="G753" s="4"/>
      <c r="H753" s="1"/>
      <c r="I753" s="4"/>
      <c r="J753" s="4"/>
      <c r="K753" s="4"/>
      <c r="L753" s="4"/>
      <c r="M753" s="4"/>
      <c r="N753" s="4"/>
      <c r="O753" s="4"/>
      <c r="P753" s="4"/>
      <c r="Q753" s="4"/>
      <c r="R753" s="4"/>
      <c r="S753" s="4"/>
      <c r="T753" s="4"/>
      <c r="U753" s="4"/>
      <c r="V753" s="4"/>
      <c r="W753" s="4"/>
      <c r="X753" s="4"/>
      <c r="Y753" s="4"/>
      <c r="Z753" s="4"/>
    </row>
    <row r="754" spans="1:26" ht="15.75" customHeight="1">
      <c r="A754" s="4"/>
      <c r="B754" s="4"/>
      <c r="C754" s="4"/>
      <c r="D754" s="4"/>
      <c r="E754" s="1388"/>
      <c r="F754" s="1388"/>
      <c r="G754" s="4"/>
      <c r="H754" s="1"/>
      <c r="I754" s="4"/>
      <c r="J754" s="4"/>
      <c r="K754" s="4"/>
      <c r="L754" s="4"/>
      <c r="M754" s="4"/>
      <c r="N754" s="4"/>
      <c r="O754" s="4"/>
      <c r="P754" s="4"/>
      <c r="Q754" s="4"/>
      <c r="R754" s="4"/>
      <c r="S754" s="4"/>
      <c r="T754" s="4"/>
      <c r="U754" s="4"/>
      <c r="V754" s="4"/>
      <c r="W754" s="4"/>
      <c r="X754" s="4"/>
      <c r="Y754" s="4"/>
      <c r="Z754" s="4"/>
    </row>
    <row r="755" spans="1:26" ht="15.75" customHeight="1">
      <c r="A755" s="4"/>
      <c r="B755" s="4"/>
      <c r="C755" s="4"/>
      <c r="D755" s="4"/>
      <c r="E755" s="1388"/>
      <c r="F755" s="1388"/>
      <c r="G755" s="4"/>
      <c r="H755" s="1"/>
      <c r="I755" s="4"/>
      <c r="J755" s="4"/>
      <c r="K755" s="4"/>
      <c r="L755" s="4"/>
      <c r="M755" s="4"/>
      <c r="N755" s="4"/>
      <c r="O755" s="4"/>
      <c r="P755" s="4"/>
      <c r="Q755" s="4"/>
      <c r="R755" s="4"/>
      <c r="S755" s="4"/>
      <c r="T755" s="4"/>
      <c r="U755" s="4"/>
      <c r="V755" s="4"/>
      <c r="W755" s="4"/>
      <c r="X755" s="4"/>
      <c r="Y755" s="4"/>
      <c r="Z755" s="4"/>
    </row>
    <row r="756" spans="1:26" ht="15.75" customHeight="1">
      <c r="A756" s="4"/>
      <c r="B756" s="4"/>
      <c r="C756" s="4"/>
      <c r="D756" s="4"/>
      <c r="E756" s="1388"/>
      <c r="F756" s="1388"/>
      <c r="G756" s="4"/>
      <c r="H756" s="1"/>
      <c r="I756" s="4"/>
      <c r="J756" s="4"/>
      <c r="K756" s="4"/>
      <c r="L756" s="4"/>
      <c r="M756" s="4"/>
      <c r="N756" s="4"/>
      <c r="O756" s="4"/>
      <c r="P756" s="4"/>
      <c r="Q756" s="4"/>
      <c r="R756" s="4"/>
      <c r="S756" s="4"/>
      <c r="T756" s="4"/>
      <c r="U756" s="4"/>
      <c r="V756" s="4"/>
      <c r="W756" s="4"/>
      <c r="X756" s="4"/>
      <c r="Y756" s="4"/>
      <c r="Z756" s="4"/>
    </row>
    <row r="757" spans="1:26" ht="15.75" customHeight="1">
      <c r="A757" s="4"/>
      <c r="B757" s="4"/>
      <c r="C757" s="4"/>
      <c r="D757" s="4"/>
      <c r="E757" s="1388"/>
      <c r="F757" s="1388"/>
      <c r="G757" s="4"/>
      <c r="H757" s="1"/>
      <c r="I757" s="4"/>
      <c r="J757" s="4"/>
      <c r="K757" s="4"/>
      <c r="L757" s="4"/>
      <c r="M757" s="4"/>
      <c r="N757" s="4"/>
      <c r="O757" s="4"/>
      <c r="P757" s="4"/>
      <c r="Q757" s="4"/>
      <c r="R757" s="4"/>
      <c r="S757" s="4"/>
      <c r="T757" s="4"/>
      <c r="U757" s="4"/>
      <c r="V757" s="4"/>
      <c r="W757" s="4"/>
      <c r="X757" s="4"/>
      <c r="Y757" s="4"/>
      <c r="Z757" s="4"/>
    </row>
    <row r="758" spans="1:26" ht="15.75" customHeight="1">
      <c r="A758" s="4"/>
      <c r="B758" s="4"/>
      <c r="C758" s="4"/>
      <c r="D758" s="4"/>
      <c r="E758" s="1388"/>
      <c r="F758" s="1388"/>
      <c r="G758" s="4"/>
      <c r="H758" s="1"/>
      <c r="I758" s="4"/>
      <c r="J758" s="4"/>
      <c r="K758" s="4"/>
      <c r="L758" s="4"/>
      <c r="M758" s="4"/>
      <c r="N758" s="4"/>
      <c r="O758" s="4"/>
      <c r="P758" s="4"/>
      <c r="Q758" s="4"/>
      <c r="R758" s="4"/>
      <c r="S758" s="4"/>
      <c r="T758" s="4"/>
      <c r="U758" s="4"/>
      <c r="V758" s="4"/>
      <c r="W758" s="4"/>
      <c r="X758" s="4"/>
      <c r="Y758" s="4"/>
      <c r="Z758" s="4"/>
    </row>
    <row r="759" spans="1:26" ht="15.75" customHeight="1">
      <c r="A759" s="4"/>
      <c r="B759" s="4"/>
      <c r="C759" s="4"/>
      <c r="D759" s="4"/>
      <c r="E759" s="1388"/>
      <c r="F759" s="1388"/>
      <c r="G759" s="4"/>
      <c r="H759" s="1"/>
      <c r="I759" s="4"/>
      <c r="J759" s="4"/>
      <c r="K759" s="4"/>
      <c r="L759" s="4"/>
      <c r="M759" s="4"/>
      <c r="N759" s="4"/>
      <c r="O759" s="4"/>
      <c r="P759" s="4"/>
      <c r="Q759" s="4"/>
      <c r="R759" s="4"/>
      <c r="S759" s="4"/>
      <c r="T759" s="4"/>
      <c r="U759" s="4"/>
      <c r="V759" s="4"/>
      <c r="W759" s="4"/>
      <c r="X759" s="4"/>
      <c r="Y759" s="4"/>
      <c r="Z759" s="4"/>
    </row>
    <row r="760" spans="1:26" ht="15.75" customHeight="1">
      <c r="A760" s="4"/>
      <c r="B760" s="4"/>
      <c r="C760" s="4"/>
      <c r="D760" s="4"/>
      <c r="E760" s="1388"/>
      <c r="F760" s="1388"/>
      <c r="G760" s="4"/>
      <c r="H760" s="1"/>
      <c r="I760" s="4"/>
      <c r="J760" s="4"/>
      <c r="K760" s="4"/>
      <c r="L760" s="4"/>
      <c r="M760" s="4"/>
      <c r="N760" s="4"/>
      <c r="O760" s="4"/>
      <c r="P760" s="4"/>
      <c r="Q760" s="4"/>
      <c r="R760" s="4"/>
      <c r="S760" s="4"/>
      <c r="T760" s="4"/>
      <c r="U760" s="4"/>
      <c r="V760" s="4"/>
      <c r="W760" s="4"/>
      <c r="X760" s="4"/>
      <c r="Y760" s="4"/>
      <c r="Z760" s="4"/>
    </row>
    <row r="761" spans="1:26" ht="15.75" customHeight="1">
      <c r="A761" s="4"/>
      <c r="B761" s="4"/>
      <c r="C761" s="4"/>
      <c r="D761" s="4"/>
      <c r="E761" s="1388"/>
      <c r="F761" s="1388"/>
      <c r="G761" s="4"/>
      <c r="H761" s="1"/>
      <c r="I761" s="4"/>
      <c r="J761" s="4"/>
      <c r="K761" s="4"/>
      <c r="L761" s="4"/>
      <c r="M761" s="4"/>
      <c r="N761" s="4"/>
      <c r="O761" s="4"/>
      <c r="P761" s="4"/>
      <c r="Q761" s="4"/>
      <c r="R761" s="4"/>
      <c r="S761" s="4"/>
      <c r="T761" s="4"/>
      <c r="U761" s="4"/>
      <c r="V761" s="4"/>
      <c r="W761" s="4"/>
      <c r="X761" s="4"/>
      <c r="Y761" s="4"/>
      <c r="Z761" s="4"/>
    </row>
    <row r="762" spans="1:26" ht="15.75" customHeight="1">
      <c r="A762" s="4"/>
      <c r="B762" s="4"/>
      <c r="C762" s="4"/>
      <c r="D762" s="4"/>
      <c r="E762" s="1388"/>
      <c r="F762" s="1388"/>
      <c r="G762" s="4"/>
      <c r="H762" s="1"/>
      <c r="I762" s="4"/>
      <c r="J762" s="4"/>
      <c r="K762" s="4"/>
      <c r="L762" s="4"/>
      <c r="M762" s="4"/>
      <c r="N762" s="4"/>
      <c r="O762" s="4"/>
      <c r="P762" s="4"/>
      <c r="Q762" s="4"/>
      <c r="R762" s="4"/>
      <c r="S762" s="4"/>
      <c r="T762" s="4"/>
      <c r="U762" s="4"/>
      <c r="V762" s="4"/>
      <c r="W762" s="4"/>
      <c r="X762" s="4"/>
      <c r="Y762" s="4"/>
      <c r="Z762" s="4"/>
    </row>
    <row r="763" spans="1:26" ht="15.75" customHeight="1">
      <c r="A763" s="4"/>
      <c r="B763" s="4"/>
      <c r="C763" s="4"/>
      <c r="D763" s="4"/>
      <c r="E763" s="1388"/>
      <c r="F763" s="1388"/>
      <c r="G763" s="4"/>
      <c r="H763" s="1"/>
      <c r="I763" s="4"/>
      <c r="J763" s="4"/>
      <c r="K763" s="4"/>
      <c r="L763" s="4"/>
      <c r="M763" s="4"/>
      <c r="N763" s="4"/>
      <c r="O763" s="4"/>
      <c r="P763" s="4"/>
      <c r="Q763" s="4"/>
      <c r="R763" s="4"/>
      <c r="S763" s="4"/>
      <c r="T763" s="4"/>
      <c r="U763" s="4"/>
      <c r="V763" s="4"/>
      <c r="W763" s="4"/>
      <c r="X763" s="4"/>
      <c r="Y763" s="4"/>
      <c r="Z763" s="4"/>
    </row>
    <row r="764" spans="1:26" ht="15.75" customHeight="1">
      <c r="A764" s="4"/>
      <c r="B764" s="4"/>
      <c r="C764" s="4"/>
      <c r="D764" s="4"/>
      <c r="E764" s="1388"/>
      <c r="F764" s="1388"/>
      <c r="G764" s="4"/>
      <c r="H764" s="1"/>
      <c r="I764" s="4"/>
      <c r="J764" s="4"/>
      <c r="K764" s="4"/>
      <c r="L764" s="4"/>
      <c r="M764" s="4"/>
      <c r="N764" s="4"/>
      <c r="O764" s="4"/>
      <c r="P764" s="4"/>
      <c r="Q764" s="4"/>
      <c r="R764" s="4"/>
      <c r="S764" s="4"/>
      <c r="T764" s="4"/>
      <c r="U764" s="4"/>
      <c r="V764" s="4"/>
      <c r="W764" s="4"/>
      <c r="X764" s="4"/>
      <c r="Y764" s="4"/>
      <c r="Z764" s="4"/>
    </row>
    <row r="765" spans="1:26" ht="15.75" customHeight="1">
      <c r="A765" s="4"/>
      <c r="B765" s="4"/>
      <c r="C765" s="4"/>
      <c r="D765" s="4"/>
      <c r="E765" s="1388"/>
      <c r="F765" s="1388"/>
      <c r="G765" s="4"/>
      <c r="H765" s="1"/>
      <c r="I765" s="4"/>
      <c r="J765" s="4"/>
      <c r="K765" s="4"/>
      <c r="L765" s="4"/>
      <c r="M765" s="4"/>
      <c r="N765" s="4"/>
      <c r="O765" s="4"/>
      <c r="P765" s="4"/>
      <c r="Q765" s="4"/>
      <c r="R765" s="4"/>
      <c r="S765" s="4"/>
      <c r="T765" s="4"/>
      <c r="U765" s="4"/>
      <c r="V765" s="4"/>
      <c r="W765" s="4"/>
      <c r="X765" s="4"/>
      <c r="Y765" s="4"/>
      <c r="Z765" s="4"/>
    </row>
    <row r="766" spans="1:26" ht="15.75" customHeight="1">
      <c r="A766" s="4"/>
      <c r="B766" s="4"/>
      <c r="C766" s="4"/>
      <c r="D766" s="4"/>
      <c r="E766" s="1388"/>
      <c r="F766" s="1388"/>
      <c r="G766" s="4"/>
      <c r="H766" s="1"/>
      <c r="I766" s="4"/>
      <c r="J766" s="4"/>
      <c r="K766" s="4"/>
      <c r="L766" s="4"/>
      <c r="M766" s="4"/>
      <c r="N766" s="4"/>
      <c r="O766" s="4"/>
      <c r="P766" s="4"/>
      <c r="Q766" s="4"/>
      <c r="R766" s="4"/>
      <c r="S766" s="4"/>
      <c r="T766" s="4"/>
      <c r="U766" s="4"/>
      <c r="V766" s="4"/>
      <c r="W766" s="4"/>
      <c r="X766" s="4"/>
      <c r="Y766" s="4"/>
      <c r="Z766" s="4"/>
    </row>
    <row r="767" spans="1:26" ht="15.75" customHeight="1">
      <c r="A767" s="4"/>
      <c r="B767" s="4"/>
      <c r="C767" s="4"/>
      <c r="D767" s="4"/>
      <c r="E767" s="1388"/>
      <c r="F767" s="1388"/>
      <c r="G767" s="4"/>
      <c r="H767" s="1"/>
      <c r="I767" s="4"/>
      <c r="J767" s="4"/>
      <c r="K767" s="4"/>
      <c r="L767" s="4"/>
      <c r="M767" s="4"/>
      <c r="N767" s="4"/>
      <c r="O767" s="4"/>
      <c r="P767" s="4"/>
      <c r="Q767" s="4"/>
      <c r="R767" s="4"/>
      <c r="S767" s="4"/>
      <c r="T767" s="4"/>
      <c r="U767" s="4"/>
      <c r="V767" s="4"/>
      <c r="W767" s="4"/>
      <c r="X767" s="4"/>
      <c r="Y767" s="4"/>
      <c r="Z767" s="4"/>
    </row>
    <row r="768" spans="1:26" ht="15.75" customHeight="1">
      <c r="A768" s="4"/>
      <c r="B768" s="4"/>
      <c r="C768" s="4"/>
      <c r="D768" s="4"/>
      <c r="E768" s="1388"/>
      <c r="F768" s="1388"/>
      <c r="G768" s="4"/>
      <c r="H768" s="1"/>
      <c r="I768" s="4"/>
      <c r="J768" s="4"/>
      <c r="K768" s="4"/>
      <c r="L768" s="4"/>
      <c r="M768" s="4"/>
      <c r="N768" s="4"/>
      <c r="O768" s="4"/>
      <c r="P768" s="4"/>
      <c r="Q768" s="4"/>
      <c r="R768" s="4"/>
      <c r="S768" s="4"/>
      <c r="T768" s="4"/>
      <c r="U768" s="4"/>
      <c r="V768" s="4"/>
      <c r="W768" s="4"/>
      <c r="X768" s="4"/>
      <c r="Y768" s="4"/>
      <c r="Z768" s="4"/>
    </row>
    <row r="769" spans="1:26" ht="15.75" customHeight="1">
      <c r="A769" s="4"/>
      <c r="B769" s="4"/>
      <c r="C769" s="4"/>
      <c r="D769" s="4"/>
      <c r="E769" s="1388"/>
      <c r="F769" s="1388"/>
      <c r="G769" s="4"/>
      <c r="H769" s="1"/>
      <c r="I769" s="4"/>
      <c r="J769" s="4"/>
      <c r="K769" s="4"/>
      <c r="L769" s="4"/>
      <c r="M769" s="4"/>
      <c r="N769" s="4"/>
      <c r="O769" s="4"/>
      <c r="P769" s="4"/>
      <c r="Q769" s="4"/>
      <c r="R769" s="4"/>
      <c r="S769" s="4"/>
      <c r="T769" s="4"/>
      <c r="U769" s="4"/>
      <c r="V769" s="4"/>
      <c r="W769" s="4"/>
      <c r="X769" s="4"/>
      <c r="Y769" s="4"/>
      <c r="Z769" s="4"/>
    </row>
    <row r="770" spans="1:26" ht="15.75" customHeight="1">
      <c r="A770" s="4"/>
      <c r="B770" s="4"/>
      <c r="C770" s="4"/>
      <c r="D770" s="4"/>
      <c r="E770" s="1388"/>
      <c r="F770" s="1388"/>
      <c r="G770" s="4"/>
      <c r="H770" s="1"/>
      <c r="I770" s="4"/>
      <c r="J770" s="4"/>
      <c r="K770" s="4"/>
      <c r="L770" s="4"/>
      <c r="M770" s="4"/>
      <c r="N770" s="4"/>
      <c r="O770" s="4"/>
      <c r="P770" s="4"/>
      <c r="Q770" s="4"/>
      <c r="R770" s="4"/>
      <c r="S770" s="4"/>
      <c r="T770" s="4"/>
      <c r="U770" s="4"/>
      <c r="V770" s="4"/>
      <c r="W770" s="4"/>
      <c r="X770" s="4"/>
      <c r="Y770" s="4"/>
      <c r="Z770" s="4"/>
    </row>
    <row r="771" spans="1:26" ht="15.75" customHeight="1">
      <c r="A771" s="4"/>
      <c r="B771" s="4"/>
      <c r="C771" s="4"/>
      <c r="D771" s="4"/>
      <c r="E771" s="1388"/>
      <c r="F771" s="1388"/>
      <c r="G771" s="4"/>
      <c r="H771" s="1"/>
      <c r="I771" s="4"/>
      <c r="J771" s="4"/>
      <c r="K771" s="4"/>
      <c r="L771" s="4"/>
      <c r="M771" s="4"/>
      <c r="N771" s="4"/>
      <c r="O771" s="4"/>
      <c r="P771" s="4"/>
      <c r="Q771" s="4"/>
      <c r="R771" s="4"/>
      <c r="S771" s="4"/>
      <c r="T771" s="4"/>
      <c r="U771" s="4"/>
      <c r="V771" s="4"/>
      <c r="W771" s="4"/>
      <c r="X771" s="4"/>
      <c r="Y771" s="4"/>
      <c r="Z771" s="4"/>
    </row>
    <row r="772" spans="1:26" ht="15.75" customHeight="1">
      <c r="A772" s="4"/>
      <c r="B772" s="4"/>
      <c r="C772" s="4"/>
      <c r="D772" s="4"/>
      <c r="E772" s="1388"/>
      <c r="F772" s="1388"/>
      <c r="G772" s="4"/>
      <c r="H772" s="1"/>
      <c r="I772" s="4"/>
      <c r="J772" s="4"/>
      <c r="K772" s="4"/>
      <c r="L772" s="4"/>
      <c r="M772" s="4"/>
      <c r="N772" s="4"/>
      <c r="O772" s="4"/>
      <c r="P772" s="4"/>
      <c r="Q772" s="4"/>
      <c r="R772" s="4"/>
      <c r="S772" s="4"/>
      <c r="T772" s="4"/>
      <c r="U772" s="4"/>
      <c r="V772" s="4"/>
      <c r="W772" s="4"/>
      <c r="X772" s="4"/>
      <c r="Y772" s="4"/>
      <c r="Z772" s="4"/>
    </row>
    <row r="773" spans="1:26" ht="15.75" customHeight="1">
      <c r="A773" s="4"/>
      <c r="B773" s="4"/>
      <c r="C773" s="4"/>
      <c r="D773" s="4"/>
      <c r="E773" s="1388"/>
      <c r="F773" s="1388"/>
      <c r="G773" s="4"/>
      <c r="H773" s="1"/>
      <c r="I773" s="4"/>
      <c r="J773" s="4"/>
      <c r="K773" s="4"/>
      <c r="L773" s="4"/>
      <c r="M773" s="4"/>
      <c r="N773" s="4"/>
      <c r="O773" s="4"/>
      <c r="P773" s="4"/>
      <c r="Q773" s="4"/>
      <c r="R773" s="4"/>
      <c r="S773" s="4"/>
      <c r="T773" s="4"/>
      <c r="U773" s="4"/>
      <c r="V773" s="4"/>
      <c r="W773" s="4"/>
      <c r="X773" s="4"/>
      <c r="Y773" s="4"/>
      <c r="Z773" s="4"/>
    </row>
    <row r="774" spans="1:26" ht="15.75" customHeight="1">
      <c r="A774" s="4"/>
      <c r="B774" s="4"/>
      <c r="C774" s="4"/>
      <c r="D774" s="4"/>
      <c r="E774" s="1388"/>
      <c r="F774" s="1388"/>
      <c r="G774" s="4"/>
      <c r="H774" s="1"/>
      <c r="I774" s="4"/>
      <c r="J774" s="4"/>
      <c r="K774" s="4"/>
      <c r="L774" s="4"/>
      <c r="M774" s="4"/>
      <c r="N774" s="4"/>
      <c r="O774" s="4"/>
      <c r="P774" s="4"/>
      <c r="Q774" s="4"/>
      <c r="R774" s="4"/>
      <c r="S774" s="4"/>
      <c r="T774" s="4"/>
      <c r="U774" s="4"/>
      <c r="V774" s="4"/>
      <c r="W774" s="4"/>
      <c r="X774" s="4"/>
      <c r="Y774" s="4"/>
      <c r="Z774" s="4"/>
    </row>
    <row r="775" spans="1:26" ht="15.75" customHeight="1">
      <c r="A775" s="4"/>
      <c r="B775" s="4"/>
      <c r="C775" s="4"/>
      <c r="D775" s="4"/>
      <c r="E775" s="1388"/>
      <c r="F775" s="1388"/>
      <c r="G775" s="4"/>
      <c r="H775" s="1"/>
      <c r="I775" s="4"/>
      <c r="J775" s="4"/>
      <c r="K775" s="4"/>
      <c r="L775" s="4"/>
      <c r="M775" s="4"/>
      <c r="N775" s="4"/>
      <c r="O775" s="4"/>
      <c r="P775" s="4"/>
      <c r="Q775" s="4"/>
      <c r="R775" s="4"/>
      <c r="S775" s="4"/>
      <c r="T775" s="4"/>
      <c r="U775" s="4"/>
      <c r="V775" s="4"/>
      <c r="W775" s="4"/>
      <c r="X775" s="4"/>
      <c r="Y775" s="4"/>
      <c r="Z775" s="4"/>
    </row>
    <row r="776" spans="1:26" ht="15.75" customHeight="1">
      <c r="A776" s="4"/>
      <c r="B776" s="4"/>
      <c r="C776" s="4"/>
      <c r="D776" s="4"/>
      <c r="E776" s="1388"/>
      <c r="F776" s="1388"/>
      <c r="G776" s="4"/>
      <c r="H776" s="1"/>
      <c r="I776" s="4"/>
      <c r="J776" s="4"/>
      <c r="K776" s="4"/>
      <c r="L776" s="4"/>
      <c r="M776" s="4"/>
      <c r="N776" s="4"/>
      <c r="O776" s="4"/>
      <c r="P776" s="4"/>
      <c r="Q776" s="4"/>
      <c r="R776" s="4"/>
      <c r="S776" s="4"/>
      <c r="T776" s="4"/>
      <c r="U776" s="4"/>
      <c r="V776" s="4"/>
      <c r="W776" s="4"/>
      <c r="X776" s="4"/>
      <c r="Y776" s="4"/>
      <c r="Z776" s="4"/>
    </row>
    <row r="777" spans="1:26" ht="15.75" customHeight="1">
      <c r="A777" s="4"/>
      <c r="B777" s="4"/>
      <c r="C777" s="4"/>
      <c r="D777" s="4"/>
      <c r="E777" s="1388"/>
      <c r="F777" s="1388"/>
      <c r="G777" s="4"/>
      <c r="H777" s="1"/>
      <c r="I777" s="4"/>
      <c r="J777" s="4"/>
      <c r="K777" s="4"/>
      <c r="L777" s="4"/>
      <c r="M777" s="4"/>
      <c r="N777" s="4"/>
      <c r="O777" s="4"/>
      <c r="P777" s="4"/>
      <c r="Q777" s="4"/>
      <c r="R777" s="4"/>
      <c r="S777" s="4"/>
      <c r="T777" s="4"/>
      <c r="U777" s="4"/>
      <c r="V777" s="4"/>
      <c r="W777" s="4"/>
      <c r="X777" s="4"/>
      <c r="Y777" s="4"/>
      <c r="Z777" s="4"/>
    </row>
    <row r="778" spans="1:26" ht="15.75" customHeight="1">
      <c r="A778" s="4"/>
      <c r="B778" s="4"/>
      <c r="C778" s="4"/>
      <c r="D778" s="4"/>
      <c r="E778" s="1388"/>
      <c r="F778" s="1388"/>
      <c r="G778" s="4"/>
      <c r="H778" s="1"/>
      <c r="I778" s="4"/>
      <c r="J778" s="4"/>
      <c r="K778" s="4"/>
      <c r="L778" s="4"/>
      <c r="M778" s="4"/>
      <c r="N778" s="4"/>
      <c r="O778" s="4"/>
      <c r="P778" s="4"/>
      <c r="Q778" s="4"/>
      <c r="R778" s="4"/>
      <c r="S778" s="4"/>
      <c r="T778" s="4"/>
      <c r="U778" s="4"/>
      <c r="V778" s="4"/>
      <c r="W778" s="4"/>
      <c r="X778" s="4"/>
      <c r="Y778" s="4"/>
      <c r="Z778" s="4"/>
    </row>
    <row r="779" spans="1:26" ht="15.75" customHeight="1">
      <c r="A779" s="4"/>
      <c r="B779" s="4"/>
      <c r="C779" s="4"/>
      <c r="D779" s="4"/>
      <c r="E779" s="1388"/>
      <c r="F779" s="1388"/>
      <c r="G779" s="4"/>
      <c r="H779" s="1"/>
      <c r="I779" s="4"/>
      <c r="J779" s="4"/>
      <c r="K779" s="4"/>
      <c r="L779" s="4"/>
      <c r="M779" s="4"/>
      <c r="N779" s="4"/>
      <c r="O779" s="4"/>
      <c r="P779" s="4"/>
      <c r="Q779" s="4"/>
      <c r="R779" s="4"/>
      <c r="S779" s="4"/>
      <c r="T779" s="4"/>
      <c r="U779" s="4"/>
      <c r="V779" s="4"/>
      <c r="W779" s="4"/>
      <c r="X779" s="4"/>
      <c r="Y779" s="4"/>
      <c r="Z779" s="4"/>
    </row>
    <row r="780" spans="1:26" ht="15.75" customHeight="1">
      <c r="A780" s="4"/>
      <c r="B780" s="4"/>
      <c r="C780" s="4"/>
      <c r="D780" s="4"/>
      <c r="E780" s="1388"/>
      <c r="F780" s="1388"/>
      <c r="G780" s="4"/>
      <c r="H780" s="1"/>
      <c r="I780" s="4"/>
      <c r="J780" s="4"/>
      <c r="K780" s="4"/>
      <c r="L780" s="4"/>
      <c r="M780" s="4"/>
      <c r="N780" s="4"/>
      <c r="O780" s="4"/>
      <c r="P780" s="4"/>
      <c r="Q780" s="4"/>
      <c r="R780" s="4"/>
      <c r="S780" s="4"/>
      <c r="T780" s="4"/>
      <c r="U780" s="4"/>
      <c r="V780" s="4"/>
      <c r="W780" s="4"/>
      <c r="X780" s="4"/>
      <c r="Y780" s="4"/>
      <c r="Z780" s="4"/>
    </row>
    <row r="781" spans="1:26" ht="15.75" customHeight="1">
      <c r="A781" s="4"/>
      <c r="B781" s="4"/>
      <c r="C781" s="4"/>
      <c r="D781" s="4"/>
      <c r="E781" s="1388"/>
      <c r="F781" s="1388"/>
      <c r="G781" s="4"/>
      <c r="H781" s="1"/>
      <c r="I781" s="4"/>
      <c r="J781" s="4"/>
      <c r="K781" s="4"/>
      <c r="L781" s="4"/>
      <c r="M781" s="4"/>
      <c r="N781" s="4"/>
      <c r="O781" s="4"/>
      <c r="P781" s="4"/>
      <c r="Q781" s="4"/>
      <c r="R781" s="4"/>
      <c r="S781" s="4"/>
      <c r="T781" s="4"/>
      <c r="U781" s="4"/>
      <c r="V781" s="4"/>
      <c r="W781" s="4"/>
      <c r="X781" s="4"/>
      <c r="Y781" s="4"/>
      <c r="Z781" s="4"/>
    </row>
    <row r="782" spans="1:26" ht="15.75" customHeight="1">
      <c r="A782" s="4"/>
      <c r="B782" s="4"/>
      <c r="C782" s="4"/>
      <c r="D782" s="4"/>
      <c r="E782" s="1388"/>
      <c r="F782" s="1388"/>
      <c r="G782" s="4"/>
      <c r="H782" s="1"/>
      <c r="I782" s="4"/>
      <c r="J782" s="4"/>
      <c r="K782" s="4"/>
      <c r="L782" s="4"/>
      <c r="M782" s="4"/>
      <c r="N782" s="4"/>
      <c r="O782" s="4"/>
      <c r="P782" s="4"/>
      <c r="Q782" s="4"/>
      <c r="R782" s="4"/>
      <c r="S782" s="4"/>
      <c r="T782" s="4"/>
      <c r="U782" s="4"/>
      <c r="V782" s="4"/>
      <c r="W782" s="4"/>
      <c r="X782" s="4"/>
      <c r="Y782" s="4"/>
      <c r="Z782" s="4"/>
    </row>
    <row r="783" spans="1:26" ht="15.75" customHeight="1">
      <c r="A783" s="4"/>
      <c r="B783" s="4"/>
      <c r="C783" s="4"/>
      <c r="D783" s="4"/>
      <c r="E783" s="1388"/>
      <c r="F783" s="1388"/>
      <c r="G783" s="4"/>
      <c r="H783" s="1"/>
      <c r="I783" s="4"/>
      <c r="J783" s="4"/>
      <c r="K783" s="4"/>
      <c r="L783" s="4"/>
      <c r="M783" s="4"/>
      <c r="N783" s="4"/>
      <c r="O783" s="4"/>
      <c r="P783" s="4"/>
      <c r="Q783" s="4"/>
      <c r="R783" s="4"/>
      <c r="S783" s="4"/>
      <c r="T783" s="4"/>
      <c r="U783" s="4"/>
      <c r="V783" s="4"/>
      <c r="W783" s="4"/>
      <c r="X783" s="4"/>
      <c r="Y783" s="4"/>
      <c r="Z783" s="4"/>
    </row>
    <row r="784" spans="1:26" ht="15.75" customHeight="1">
      <c r="A784" s="4"/>
      <c r="B784" s="4"/>
      <c r="C784" s="4"/>
      <c r="D784" s="4"/>
      <c r="E784" s="1388"/>
      <c r="F784" s="1388"/>
      <c r="G784" s="4"/>
      <c r="H784" s="1"/>
      <c r="I784" s="4"/>
      <c r="J784" s="4"/>
      <c r="K784" s="4"/>
      <c r="L784" s="4"/>
      <c r="M784" s="4"/>
      <c r="N784" s="4"/>
      <c r="O784" s="4"/>
      <c r="P784" s="4"/>
      <c r="Q784" s="4"/>
      <c r="R784" s="4"/>
      <c r="S784" s="4"/>
      <c r="T784" s="4"/>
      <c r="U784" s="4"/>
      <c r="V784" s="4"/>
      <c r="W784" s="4"/>
      <c r="X784" s="4"/>
      <c r="Y784" s="4"/>
      <c r="Z784" s="4"/>
    </row>
    <row r="785" spans="1:26" ht="15.75" customHeight="1">
      <c r="A785" s="4"/>
      <c r="B785" s="4"/>
      <c r="C785" s="4"/>
      <c r="D785" s="4"/>
      <c r="E785" s="1388"/>
      <c r="F785" s="1388"/>
      <c r="G785" s="4"/>
      <c r="H785" s="1"/>
      <c r="I785" s="4"/>
      <c r="J785" s="4"/>
      <c r="K785" s="4"/>
      <c r="L785" s="4"/>
      <c r="M785" s="4"/>
      <c r="N785" s="4"/>
      <c r="O785" s="4"/>
      <c r="P785" s="4"/>
      <c r="Q785" s="4"/>
      <c r="R785" s="4"/>
      <c r="S785" s="4"/>
      <c r="T785" s="4"/>
      <c r="U785" s="4"/>
      <c r="V785" s="4"/>
      <c r="W785" s="4"/>
      <c r="X785" s="4"/>
      <c r="Y785" s="4"/>
      <c r="Z785" s="4"/>
    </row>
    <row r="786" spans="1:26" ht="15.75" customHeight="1">
      <c r="A786" s="4"/>
      <c r="B786" s="4"/>
      <c r="C786" s="4"/>
      <c r="D786" s="4"/>
      <c r="E786" s="1388"/>
      <c r="F786" s="1388"/>
      <c r="G786" s="4"/>
      <c r="H786" s="1"/>
      <c r="I786" s="4"/>
      <c r="J786" s="4"/>
      <c r="K786" s="4"/>
      <c r="L786" s="4"/>
      <c r="M786" s="4"/>
      <c r="N786" s="4"/>
      <c r="O786" s="4"/>
      <c r="P786" s="4"/>
      <c r="Q786" s="4"/>
      <c r="R786" s="4"/>
      <c r="S786" s="4"/>
      <c r="T786" s="4"/>
      <c r="U786" s="4"/>
      <c r="V786" s="4"/>
      <c r="W786" s="4"/>
      <c r="X786" s="4"/>
      <c r="Y786" s="4"/>
      <c r="Z786" s="4"/>
    </row>
    <row r="787" spans="1:26" ht="15.75" customHeight="1">
      <c r="A787" s="4"/>
      <c r="B787" s="4"/>
      <c r="C787" s="4"/>
      <c r="D787" s="4"/>
      <c r="E787" s="1388"/>
      <c r="F787" s="1388"/>
      <c r="G787" s="4"/>
      <c r="H787" s="1"/>
      <c r="I787" s="4"/>
      <c r="J787" s="4"/>
      <c r="K787" s="4"/>
      <c r="L787" s="4"/>
      <c r="M787" s="4"/>
      <c r="N787" s="4"/>
      <c r="O787" s="4"/>
      <c r="P787" s="4"/>
      <c r="Q787" s="4"/>
      <c r="R787" s="4"/>
      <c r="S787" s="4"/>
      <c r="T787" s="4"/>
      <c r="U787" s="4"/>
      <c r="V787" s="4"/>
      <c r="W787" s="4"/>
      <c r="X787" s="4"/>
      <c r="Y787" s="4"/>
      <c r="Z787" s="4"/>
    </row>
    <row r="788" spans="1:26" ht="15.75" customHeight="1">
      <c r="A788" s="4"/>
      <c r="B788" s="4"/>
      <c r="C788" s="4"/>
      <c r="D788" s="4"/>
      <c r="E788" s="1388"/>
      <c r="F788" s="1388"/>
      <c r="G788" s="4"/>
      <c r="H788" s="1"/>
      <c r="I788" s="4"/>
      <c r="J788" s="4"/>
      <c r="K788" s="4"/>
      <c r="L788" s="4"/>
      <c r="M788" s="4"/>
      <c r="N788" s="4"/>
      <c r="O788" s="4"/>
      <c r="P788" s="4"/>
      <c r="Q788" s="4"/>
      <c r="R788" s="4"/>
      <c r="S788" s="4"/>
      <c r="T788" s="4"/>
      <c r="U788" s="4"/>
      <c r="V788" s="4"/>
      <c r="W788" s="4"/>
      <c r="X788" s="4"/>
      <c r="Y788" s="4"/>
      <c r="Z788" s="4"/>
    </row>
    <row r="789" spans="1:26" ht="15.75" customHeight="1">
      <c r="A789" s="4"/>
      <c r="B789" s="4"/>
      <c r="C789" s="4"/>
      <c r="D789" s="4"/>
      <c r="E789" s="1388"/>
      <c r="F789" s="1388"/>
      <c r="G789" s="4"/>
      <c r="H789" s="1"/>
      <c r="I789" s="4"/>
      <c r="J789" s="4"/>
      <c r="K789" s="4"/>
      <c r="L789" s="4"/>
      <c r="M789" s="4"/>
      <c r="N789" s="4"/>
      <c r="O789" s="4"/>
      <c r="P789" s="4"/>
      <c r="Q789" s="4"/>
      <c r="R789" s="4"/>
      <c r="S789" s="4"/>
      <c r="T789" s="4"/>
      <c r="U789" s="4"/>
      <c r="V789" s="4"/>
      <c r="W789" s="4"/>
      <c r="X789" s="4"/>
      <c r="Y789" s="4"/>
      <c r="Z789" s="4"/>
    </row>
    <row r="790" spans="1:26" ht="15.75" customHeight="1">
      <c r="A790" s="4"/>
      <c r="B790" s="4"/>
      <c r="C790" s="4"/>
      <c r="D790" s="4"/>
      <c r="E790" s="1388"/>
      <c r="F790" s="1388"/>
      <c r="G790" s="4"/>
      <c r="H790" s="1"/>
      <c r="I790" s="4"/>
      <c r="J790" s="4"/>
      <c r="K790" s="4"/>
      <c r="L790" s="4"/>
      <c r="M790" s="4"/>
      <c r="N790" s="4"/>
      <c r="O790" s="4"/>
      <c r="P790" s="4"/>
      <c r="Q790" s="4"/>
      <c r="R790" s="4"/>
      <c r="S790" s="4"/>
      <c r="T790" s="4"/>
      <c r="U790" s="4"/>
      <c r="V790" s="4"/>
      <c r="W790" s="4"/>
      <c r="X790" s="4"/>
      <c r="Y790" s="4"/>
      <c r="Z790" s="4"/>
    </row>
    <row r="791" spans="1:26" ht="15.75" customHeight="1">
      <c r="A791" s="4"/>
      <c r="B791" s="4"/>
      <c r="C791" s="4"/>
      <c r="D791" s="4"/>
      <c r="E791" s="1388"/>
      <c r="F791" s="1388"/>
      <c r="G791" s="4"/>
      <c r="H791" s="1"/>
      <c r="I791" s="4"/>
      <c r="J791" s="4"/>
      <c r="K791" s="4"/>
      <c r="L791" s="4"/>
      <c r="M791" s="4"/>
      <c r="N791" s="4"/>
      <c r="O791" s="4"/>
      <c r="P791" s="4"/>
      <c r="Q791" s="4"/>
      <c r="R791" s="4"/>
      <c r="S791" s="4"/>
      <c r="T791" s="4"/>
      <c r="U791" s="4"/>
      <c r="V791" s="4"/>
      <c r="W791" s="4"/>
      <c r="X791" s="4"/>
      <c r="Y791" s="4"/>
      <c r="Z791" s="4"/>
    </row>
    <row r="792" spans="1:26" ht="15.75" customHeight="1">
      <c r="A792" s="4"/>
      <c r="B792" s="4"/>
      <c r="C792" s="4"/>
      <c r="D792" s="4"/>
      <c r="E792" s="1388"/>
      <c r="F792" s="1388"/>
      <c r="G792" s="4"/>
      <c r="H792" s="1"/>
      <c r="I792" s="4"/>
      <c r="J792" s="4"/>
      <c r="K792" s="4"/>
      <c r="L792" s="4"/>
      <c r="M792" s="4"/>
      <c r="N792" s="4"/>
      <c r="O792" s="4"/>
      <c r="P792" s="4"/>
      <c r="Q792" s="4"/>
      <c r="R792" s="4"/>
      <c r="S792" s="4"/>
      <c r="T792" s="4"/>
      <c r="U792" s="4"/>
      <c r="V792" s="4"/>
      <c r="W792" s="4"/>
      <c r="X792" s="4"/>
      <c r="Y792" s="4"/>
      <c r="Z792" s="4"/>
    </row>
    <row r="793" spans="1:26" ht="15.75" customHeight="1">
      <c r="A793" s="4"/>
      <c r="B793" s="4"/>
      <c r="C793" s="4"/>
      <c r="D793" s="4"/>
      <c r="E793" s="1388"/>
      <c r="F793" s="1388"/>
      <c r="G793" s="4"/>
      <c r="H793" s="1"/>
      <c r="I793" s="4"/>
      <c r="J793" s="4"/>
      <c r="K793" s="4"/>
      <c r="L793" s="4"/>
      <c r="M793" s="4"/>
      <c r="N793" s="4"/>
      <c r="O793" s="4"/>
      <c r="P793" s="4"/>
      <c r="Q793" s="4"/>
      <c r="R793" s="4"/>
      <c r="S793" s="4"/>
      <c r="T793" s="4"/>
      <c r="U793" s="4"/>
      <c r="V793" s="4"/>
      <c r="W793" s="4"/>
      <c r="X793" s="4"/>
      <c r="Y793" s="4"/>
      <c r="Z793" s="4"/>
    </row>
    <row r="794" spans="1:26" ht="15.75" customHeight="1">
      <c r="A794" s="4"/>
      <c r="B794" s="4"/>
      <c r="C794" s="4"/>
      <c r="D794" s="4"/>
      <c r="E794" s="1388"/>
      <c r="F794" s="1388"/>
      <c r="G794" s="4"/>
      <c r="H794" s="1"/>
      <c r="I794" s="4"/>
      <c r="J794" s="4"/>
      <c r="K794" s="4"/>
      <c r="L794" s="4"/>
      <c r="M794" s="4"/>
      <c r="N794" s="4"/>
      <c r="O794" s="4"/>
      <c r="P794" s="4"/>
      <c r="Q794" s="4"/>
      <c r="R794" s="4"/>
      <c r="S794" s="4"/>
      <c r="T794" s="4"/>
      <c r="U794" s="4"/>
      <c r="V794" s="4"/>
      <c r="W794" s="4"/>
      <c r="X794" s="4"/>
      <c r="Y794" s="4"/>
      <c r="Z794" s="4"/>
    </row>
    <row r="795" spans="1:26" ht="15.75" customHeight="1">
      <c r="A795" s="4"/>
      <c r="B795" s="4"/>
      <c r="C795" s="4"/>
      <c r="D795" s="4"/>
      <c r="E795" s="1388"/>
      <c r="F795" s="1388"/>
      <c r="G795" s="4"/>
      <c r="H795" s="1"/>
      <c r="I795" s="4"/>
      <c r="J795" s="4"/>
      <c r="K795" s="4"/>
      <c r="L795" s="4"/>
      <c r="M795" s="4"/>
      <c r="N795" s="4"/>
      <c r="O795" s="4"/>
      <c r="P795" s="4"/>
      <c r="Q795" s="4"/>
      <c r="R795" s="4"/>
      <c r="S795" s="4"/>
      <c r="T795" s="4"/>
      <c r="U795" s="4"/>
      <c r="V795" s="4"/>
      <c r="W795" s="4"/>
      <c r="X795" s="4"/>
      <c r="Y795" s="4"/>
      <c r="Z795" s="4"/>
    </row>
    <row r="796" spans="1:26" ht="15.75" customHeight="1">
      <c r="A796" s="4"/>
      <c r="B796" s="4"/>
      <c r="C796" s="4"/>
      <c r="D796" s="4"/>
      <c r="E796" s="1388"/>
      <c r="F796" s="1388"/>
      <c r="G796" s="4"/>
      <c r="H796" s="1"/>
      <c r="I796" s="4"/>
      <c r="J796" s="4"/>
      <c r="K796" s="4"/>
      <c r="L796" s="4"/>
      <c r="M796" s="4"/>
      <c r="N796" s="4"/>
      <c r="O796" s="4"/>
      <c r="P796" s="4"/>
      <c r="Q796" s="4"/>
      <c r="R796" s="4"/>
      <c r="S796" s="4"/>
      <c r="T796" s="4"/>
      <c r="U796" s="4"/>
      <c r="V796" s="4"/>
      <c r="W796" s="4"/>
      <c r="X796" s="4"/>
      <c r="Y796" s="4"/>
      <c r="Z796" s="4"/>
    </row>
    <row r="797" spans="1:26" ht="15.75" customHeight="1">
      <c r="A797" s="4"/>
      <c r="B797" s="4"/>
      <c r="C797" s="4"/>
      <c r="D797" s="4"/>
      <c r="E797" s="1388"/>
      <c r="F797" s="1388"/>
      <c r="G797" s="4"/>
      <c r="H797" s="1"/>
      <c r="I797" s="4"/>
      <c r="J797" s="4"/>
      <c r="K797" s="4"/>
      <c r="L797" s="4"/>
      <c r="M797" s="4"/>
      <c r="N797" s="4"/>
      <c r="O797" s="4"/>
      <c r="P797" s="4"/>
      <c r="Q797" s="4"/>
      <c r="R797" s="4"/>
      <c r="S797" s="4"/>
      <c r="T797" s="4"/>
      <c r="U797" s="4"/>
      <c r="V797" s="4"/>
      <c r="W797" s="4"/>
      <c r="X797" s="4"/>
      <c r="Y797" s="4"/>
      <c r="Z797" s="4"/>
    </row>
    <row r="798" spans="1:26" ht="15.75" customHeight="1">
      <c r="A798" s="4"/>
      <c r="B798" s="4"/>
      <c r="C798" s="4"/>
      <c r="D798" s="4"/>
      <c r="E798" s="1388"/>
      <c r="F798" s="1388"/>
      <c r="G798" s="4"/>
      <c r="H798" s="1"/>
      <c r="I798" s="4"/>
      <c r="J798" s="4"/>
      <c r="K798" s="4"/>
      <c r="L798" s="4"/>
      <c r="M798" s="4"/>
      <c r="N798" s="4"/>
      <c r="O798" s="4"/>
      <c r="P798" s="4"/>
      <c r="Q798" s="4"/>
      <c r="R798" s="4"/>
      <c r="S798" s="4"/>
      <c r="T798" s="4"/>
      <c r="U798" s="4"/>
      <c r="V798" s="4"/>
      <c r="W798" s="4"/>
      <c r="X798" s="4"/>
      <c r="Y798" s="4"/>
      <c r="Z798" s="4"/>
    </row>
    <row r="799" spans="1:26" ht="15.75" customHeight="1">
      <c r="A799" s="4"/>
      <c r="B799" s="4"/>
      <c r="C799" s="4"/>
      <c r="D799" s="4"/>
      <c r="E799" s="1388"/>
      <c r="F799" s="1388"/>
      <c r="G799" s="4"/>
      <c r="H799" s="1"/>
      <c r="I799" s="4"/>
      <c r="J799" s="4"/>
      <c r="K799" s="4"/>
      <c r="L799" s="4"/>
      <c r="M799" s="4"/>
      <c r="N799" s="4"/>
      <c r="O799" s="4"/>
      <c r="P799" s="4"/>
      <c r="Q799" s="4"/>
      <c r="R799" s="4"/>
      <c r="S799" s="4"/>
      <c r="T799" s="4"/>
      <c r="U799" s="4"/>
      <c r="V799" s="4"/>
      <c r="W799" s="4"/>
      <c r="X799" s="4"/>
      <c r="Y799" s="4"/>
      <c r="Z799" s="4"/>
    </row>
    <row r="800" spans="1:26" ht="15.75" customHeight="1">
      <c r="A800" s="4"/>
      <c r="B800" s="4"/>
      <c r="C800" s="4"/>
      <c r="D800" s="4"/>
      <c r="E800" s="1388"/>
      <c r="F800" s="1388"/>
      <c r="G800" s="4"/>
      <c r="H800" s="1"/>
      <c r="I800" s="4"/>
      <c r="J800" s="4"/>
      <c r="K800" s="4"/>
      <c r="L800" s="4"/>
      <c r="M800" s="4"/>
      <c r="N800" s="4"/>
      <c r="O800" s="4"/>
      <c r="P800" s="4"/>
      <c r="Q800" s="4"/>
      <c r="R800" s="4"/>
      <c r="S800" s="4"/>
      <c r="T800" s="4"/>
      <c r="U800" s="4"/>
      <c r="V800" s="4"/>
      <c r="W800" s="4"/>
      <c r="X800" s="4"/>
      <c r="Y800" s="4"/>
      <c r="Z800" s="4"/>
    </row>
    <row r="801" spans="1:26" ht="15.75" customHeight="1">
      <c r="A801" s="4"/>
      <c r="B801" s="4"/>
      <c r="C801" s="4"/>
      <c r="D801" s="4"/>
      <c r="E801" s="1388"/>
      <c r="F801" s="1388"/>
      <c r="G801" s="4"/>
      <c r="H801" s="1"/>
      <c r="I801" s="4"/>
      <c r="J801" s="4"/>
      <c r="K801" s="4"/>
      <c r="L801" s="4"/>
      <c r="M801" s="4"/>
      <c r="N801" s="4"/>
      <c r="O801" s="4"/>
      <c r="P801" s="4"/>
      <c r="Q801" s="4"/>
      <c r="R801" s="4"/>
      <c r="S801" s="4"/>
      <c r="T801" s="4"/>
      <c r="U801" s="4"/>
      <c r="V801" s="4"/>
      <c r="W801" s="4"/>
      <c r="X801" s="4"/>
      <c r="Y801" s="4"/>
      <c r="Z801" s="4"/>
    </row>
    <row r="802" spans="1:26" ht="15.75" customHeight="1">
      <c r="A802" s="4"/>
      <c r="B802" s="4"/>
      <c r="C802" s="4"/>
      <c r="D802" s="4"/>
      <c r="E802" s="1388"/>
      <c r="F802" s="1388"/>
      <c r="G802" s="4"/>
      <c r="H802" s="1"/>
      <c r="I802" s="4"/>
      <c r="J802" s="4"/>
      <c r="K802" s="4"/>
      <c r="L802" s="4"/>
      <c r="M802" s="4"/>
      <c r="N802" s="4"/>
      <c r="O802" s="4"/>
      <c r="P802" s="4"/>
      <c r="Q802" s="4"/>
      <c r="R802" s="4"/>
      <c r="S802" s="4"/>
      <c r="T802" s="4"/>
      <c r="U802" s="4"/>
      <c r="V802" s="4"/>
      <c r="W802" s="4"/>
      <c r="X802" s="4"/>
      <c r="Y802" s="4"/>
      <c r="Z802" s="4"/>
    </row>
    <row r="803" spans="1:26" ht="15.75" customHeight="1">
      <c r="A803" s="4"/>
      <c r="B803" s="4"/>
      <c r="C803" s="4"/>
      <c r="D803" s="4"/>
      <c r="E803" s="1388"/>
      <c r="F803" s="1388"/>
      <c r="G803" s="4"/>
      <c r="H803" s="1"/>
      <c r="I803" s="4"/>
      <c r="J803" s="4"/>
      <c r="K803" s="4"/>
      <c r="L803" s="4"/>
      <c r="M803" s="4"/>
      <c r="N803" s="4"/>
      <c r="O803" s="4"/>
      <c r="P803" s="4"/>
      <c r="Q803" s="4"/>
      <c r="R803" s="4"/>
      <c r="S803" s="4"/>
      <c r="T803" s="4"/>
      <c r="U803" s="4"/>
      <c r="V803" s="4"/>
      <c r="W803" s="4"/>
      <c r="X803" s="4"/>
      <c r="Y803" s="4"/>
      <c r="Z803" s="4"/>
    </row>
    <row r="804" spans="1:26" ht="15.75" customHeight="1">
      <c r="A804" s="4"/>
      <c r="B804" s="4"/>
      <c r="C804" s="4"/>
      <c r="D804" s="4"/>
      <c r="E804" s="1388"/>
      <c r="F804" s="1388"/>
      <c r="G804" s="4"/>
      <c r="H804" s="1"/>
      <c r="I804" s="4"/>
      <c r="J804" s="4"/>
      <c r="K804" s="4"/>
      <c r="L804" s="4"/>
      <c r="M804" s="4"/>
      <c r="N804" s="4"/>
      <c r="O804" s="4"/>
      <c r="P804" s="4"/>
      <c r="Q804" s="4"/>
      <c r="R804" s="4"/>
      <c r="S804" s="4"/>
      <c r="T804" s="4"/>
      <c r="U804" s="4"/>
      <c r="V804" s="4"/>
      <c r="W804" s="4"/>
      <c r="X804" s="4"/>
      <c r="Y804" s="4"/>
      <c r="Z804" s="4"/>
    </row>
    <row r="805" spans="1:26" ht="15.75" customHeight="1">
      <c r="A805" s="4"/>
      <c r="B805" s="4"/>
      <c r="C805" s="4"/>
      <c r="D805" s="4"/>
      <c r="E805" s="1388"/>
      <c r="F805" s="1388"/>
      <c r="G805" s="4"/>
      <c r="H805" s="1"/>
      <c r="I805" s="4"/>
      <c r="J805" s="4"/>
      <c r="K805" s="4"/>
      <c r="L805" s="4"/>
      <c r="M805" s="4"/>
      <c r="N805" s="4"/>
      <c r="O805" s="4"/>
      <c r="P805" s="4"/>
      <c r="Q805" s="4"/>
      <c r="R805" s="4"/>
      <c r="S805" s="4"/>
      <c r="T805" s="4"/>
      <c r="U805" s="4"/>
      <c r="V805" s="4"/>
      <c r="W805" s="4"/>
      <c r="X805" s="4"/>
      <c r="Y805" s="4"/>
      <c r="Z805" s="4"/>
    </row>
    <row r="806" spans="1:26" ht="15.75" customHeight="1">
      <c r="A806" s="4"/>
      <c r="B806" s="4"/>
      <c r="C806" s="4"/>
      <c r="D806" s="4"/>
      <c r="E806" s="1388"/>
      <c r="F806" s="1388"/>
      <c r="G806" s="4"/>
      <c r="H806" s="1"/>
      <c r="I806" s="4"/>
      <c r="J806" s="4"/>
      <c r="K806" s="4"/>
      <c r="L806" s="4"/>
      <c r="M806" s="4"/>
      <c r="N806" s="4"/>
      <c r="O806" s="4"/>
      <c r="P806" s="4"/>
      <c r="Q806" s="4"/>
      <c r="R806" s="4"/>
      <c r="S806" s="4"/>
      <c r="T806" s="4"/>
      <c r="U806" s="4"/>
      <c r="V806" s="4"/>
      <c r="W806" s="4"/>
      <c r="X806" s="4"/>
      <c r="Y806" s="4"/>
      <c r="Z806" s="4"/>
    </row>
    <row r="807" spans="1:26" ht="15.75" customHeight="1">
      <c r="A807" s="4"/>
      <c r="B807" s="4"/>
      <c r="C807" s="4"/>
      <c r="D807" s="4"/>
      <c r="E807" s="1388"/>
      <c r="F807" s="1388"/>
      <c r="G807" s="4"/>
      <c r="H807" s="1"/>
      <c r="I807" s="4"/>
      <c r="J807" s="4"/>
      <c r="K807" s="4"/>
      <c r="L807" s="4"/>
      <c r="M807" s="4"/>
      <c r="N807" s="4"/>
      <c r="O807" s="4"/>
      <c r="P807" s="4"/>
      <c r="Q807" s="4"/>
      <c r="R807" s="4"/>
      <c r="S807" s="4"/>
      <c r="T807" s="4"/>
      <c r="U807" s="4"/>
      <c r="V807" s="4"/>
      <c r="W807" s="4"/>
      <c r="X807" s="4"/>
      <c r="Y807" s="4"/>
      <c r="Z807" s="4"/>
    </row>
    <row r="808" spans="1:26" ht="15.75" customHeight="1">
      <c r="A808" s="4"/>
      <c r="B808" s="4"/>
      <c r="C808" s="4"/>
      <c r="D808" s="4"/>
      <c r="E808" s="1388"/>
      <c r="F808" s="1388"/>
      <c r="G808" s="4"/>
      <c r="H808" s="1"/>
      <c r="I808" s="4"/>
      <c r="J808" s="4"/>
      <c r="K808" s="4"/>
      <c r="L808" s="4"/>
      <c r="M808" s="4"/>
      <c r="N808" s="4"/>
      <c r="O808" s="4"/>
      <c r="P808" s="4"/>
      <c r="Q808" s="4"/>
      <c r="R808" s="4"/>
      <c r="S808" s="4"/>
      <c r="T808" s="4"/>
      <c r="U808" s="4"/>
      <c r="V808" s="4"/>
      <c r="W808" s="4"/>
      <c r="X808" s="4"/>
      <c r="Y808" s="4"/>
      <c r="Z808" s="4"/>
    </row>
    <row r="809" spans="1:26" ht="15.75" customHeight="1">
      <c r="A809" s="4"/>
      <c r="B809" s="4"/>
      <c r="C809" s="4"/>
      <c r="D809" s="4"/>
      <c r="E809" s="1388"/>
      <c r="F809" s="1388"/>
      <c r="G809" s="4"/>
      <c r="H809" s="1"/>
      <c r="I809" s="4"/>
      <c r="J809" s="4"/>
      <c r="K809" s="4"/>
      <c r="L809" s="4"/>
      <c r="M809" s="4"/>
      <c r="N809" s="4"/>
      <c r="O809" s="4"/>
      <c r="P809" s="4"/>
      <c r="Q809" s="4"/>
      <c r="R809" s="4"/>
      <c r="S809" s="4"/>
      <c r="T809" s="4"/>
      <c r="U809" s="4"/>
      <c r="V809" s="4"/>
      <c r="W809" s="4"/>
      <c r="X809" s="4"/>
      <c r="Y809" s="4"/>
      <c r="Z809" s="4"/>
    </row>
    <row r="810" spans="1:26" ht="15.75" customHeight="1">
      <c r="A810" s="4"/>
      <c r="B810" s="4"/>
      <c r="C810" s="4"/>
      <c r="D810" s="4"/>
      <c r="E810" s="1388"/>
      <c r="F810" s="1388"/>
      <c r="G810" s="4"/>
      <c r="H810" s="1"/>
      <c r="I810" s="4"/>
      <c r="J810" s="4"/>
      <c r="K810" s="4"/>
      <c r="L810" s="4"/>
      <c r="M810" s="4"/>
      <c r="N810" s="4"/>
      <c r="O810" s="4"/>
      <c r="P810" s="4"/>
      <c r="Q810" s="4"/>
      <c r="R810" s="4"/>
      <c r="S810" s="4"/>
      <c r="T810" s="4"/>
      <c r="U810" s="4"/>
      <c r="V810" s="4"/>
      <c r="W810" s="4"/>
      <c r="X810" s="4"/>
      <c r="Y810" s="4"/>
      <c r="Z810" s="4"/>
    </row>
    <row r="811" spans="1:26" ht="15.75" customHeight="1">
      <c r="A811" s="4"/>
      <c r="B811" s="4"/>
      <c r="C811" s="4"/>
      <c r="D811" s="4"/>
      <c r="E811" s="1388"/>
      <c r="F811" s="1388"/>
      <c r="G811" s="4"/>
      <c r="H811" s="1"/>
      <c r="I811" s="4"/>
      <c r="J811" s="4"/>
      <c r="K811" s="4"/>
      <c r="L811" s="4"/>
      <c r="M811" s="4"/>
      <c r="N811" s="4"/>
      <c r="O811" s="4"/>
      <c r="P811" s="4"/>
      <c r="Q811" s="4"/>
      <c r="R811" s="4"/>
      <c r="S811" s="4"/>
      <c r="T811" s="4"/>
      <c r="U811" s="4"/>
      <c r="V811" s="4"/>
      <c r="W811" s="4"/>
      <c r="X811" s="4"/>
      <c r="Y811" s="4"/>
      <c r="Z811" s="4"/>
    </row>
    <row r="812" spans="1:26" ht="15.75" customHeight="1">
      <c r="A812" s="4"/>
      <c r="B812" s="4"/>
      <c r="C812" s="4"/>
      <c r="D812" s="4"/>
      <c r="E812" s="1388"/>
      <c r="F812" s="1388"/>
      <c r="G812" s="4"/>
      <c r="H812" s="1"/>
      <c r="I812" s="4"/>
      <c r="J812" s="4"/>
      <c r="K812" s="4"/>
      <c r="L812" s="4"/>
      <c r="M812" s="4"/>
      <c r="N812" s="4"/>
      <c r="O812" s="4"/>
      <c r="P812" s="4"/>
      <c r="Q812" s="4"/>
      <c r="R812" s="4"/>
      <c r="S812" s="4"/>
      <c r="T812" s="4"/>
      <c r="U812" s="4"/>
      <c r="V812" s="4"/>
      <c r="W812" s="4"/>
      <c r="X812" s="4"/>
      <c r="Y812" s="4"/>
      <c r="Z812" s="4"/>
    </row>
    <row r="813" spans="1:26" ht="15.75" customHeight="1">
      <c r="A813" s="4"/>
      <c r="B813" s="4"/>
      <c r="C813" s="4"/>
      <c r="D813" s="4"/>
      <c r="E813" s="1388"/>
      <c r="F813" s="1388"/>
      <c r="G813" s="4"/>
      <c r="H813" s="1"/>
      <c r="I813" s="4"/>
      <c r="J813" s="4"/>
      <c r="K813" s="4"/>
      <c r="L813" s="4"/>
      <c r="M813" s="4"/>
      <c r="N813" s="4"/>
      <c r="O813" s="4"/>
      <c r="P813" s="4"/>
      <c r="Q813" s="4"/>
      <c r="R813" s="4"/>
      <c r="S813" s="4"/>
      <c r="T813" s="4"/>
      <c r="U813" s="4"/>
      <c r="V813" s="4"/>
      <c r="W813" s="4"/>
      <c r="X813" s="4"/>
      <c r="Y813" s="4"/>
      <c r="Z813" s="4"/>
    </row>
    <row r="814" spans="1:26" ht="15.75" customHeight="1">
      <c r="A814" s="4"/>
      <c r="B814" s="4"/>
      <c r="C814" s="4"/>
      <c r="D814" s="4"/>
      <c r="E814" s="1388"/>
      <c r="F814" s="1388"/>
      <c r="G814" s="4"/>
      <c r="H814" s="1"/>
      <c r="I814" s="4"/>
      <c r="J814" s="4"/>
      <c r="K814" s="4"/>
      <c r="L814" s="4"/>
      <c r="M814" s="4"/>
      <c r="N814" s="4"/>
      <c r="O814" s="4"/>
      <c r="P814" s="4"/>
      <c r="Q814" s="4"/>
      <c r="R814" s="4"/>
      <c r="S814" s="4"/>
      <c r="T814" s="4"/>
      <c r="U814" s="4"/>
      <c r="V814" s="4"/>
      <c r="W814" s="4"/>
      <c r="X814" s="4"/>
      <c r="Y814" s="4"/>
      <c r="Z814" s="4"/>
    </row>
    <row r="815" spans="1:26" ht="15.75" customHeight="1">
      <c r="A815" s="4"/>
      <c r="B815" s="4"/>
      <c r="C815" s="4"/>
      <c r="D815" s="4"/>
      <c r="E815" s="1388"/>
      <c r="F815" s="1388"/>
      <c r="G815" s="4"/>
      <c r="H815" s="1"/>
      <c r="I815" s="4"/>
      <c r="J815" s="4"/>
      <c r="K815" s="4"/>
      <c r="L815" s="4"/>
      <c r="M815" s="4"/>
      <c r="N815" s="4"/>
      <c r="O815" s="4"/>
      <c r="P815" s="4"/>
      <c r="Q815" s="4"/>
      <c r="R815" s="4"/>
      <c r="S815" s="4"/>
      <c r="T815" s="4"/>
      <c r="U815" s="4"/>
      <c r="V815" s="4"/>
      <c r="W815" s="4"/>
      <c r="X815" s="4"/>
      <c r="Y815" s="4"/>
      <c r="Z815" s="4"/>
    </row>
    <row r="816" spans="1:26" ht="15.75" customHeight="1">
      <c r="A816" s="4"/>
      <c r="B816" s="4"/>
      <c r="C816" s="4"/>
      <c r="D816" s="4"/>
      <c r="E816" s="1388"/>
      <c r="F816" s="1388"/>
      <c r="G816" s="4"/>
      <c r="H816" s="1"/>
      <c r="I816" s="4"/>
      <c r="J816" s="4"/>
      <c r="K816" s="4"/>
      <c r="L816" s="4"/>
      <c r="M816" s="4"/>
      <c r="N816" s="4"/>
      <c r="O816" s="4"/>
      <c r="P816" s="4"/>
      <c r="Q816" s="4"/>
      <c r="R816" s="4"/>
      <c r="S816" s="4"/>
      <c r="T816" s="4"/>
      <c r="U816" s="4"/>
      <c r="V816" s="4"/>
      <c r="W816" s="4"/>
      <c r="X816" s="4"/>
      <c r="Y816" s="4"/>
      <c r="Z816" s="4"/>
    </row>
    <row r="817" spans="1:26" ht="15.75" customHeight="1">
      <c r="A817" s="4"/>
      <c r="B817" s="4"/>
      <c r="C817" s="4"/>
      <c r="D817" s="4"/>
      <c r="E817" s="1388"/>
      <c r="F817" s="1388"/>
      <c r="G817" s="4"/>
      <c r="H817" s="1"/>
      <c r="I817" s="4"/>
      <c r="J817" s="4"/>
      <c r="K817" s="4"/>
      <c r="L817" s="4"/>
      <c r="M817" s="4"/>
      <c r="N817" s="4"/>
      <c r="O817" s="4"/>
      <c r="P817" s="4"/>
      <c r="Q817" s="4"/>
      <c r="R817" s="4"/>
      <c r="S817" s="4"/>
      <c r="T817" s="4"/>
      <c r="U817" s="4"/>
      <c r="V817" s="4"/>
      <c r="W817" s="4"/>
      <c r="X817" s="4"/>
      <c r="Y817" s="4"/>
      <c r="Z817" s="4"/>
    </row>
    <row r="818" spans="1:26" ht="15.75" customHeight="1">
      <c r="A818" s="4"/>
      <c r="B818" s="4"/>
      <c r="C818" s="4"/>
      <c r="D818" s="4"/>
      <c r="E818" s="1388"/>
      <c r="F818" s="1388"/>
      <c r="G818" s="4"/>
      <c r="H818" s="1"/>
      <c r="I818" s="4"/>
      <c r="J818" s="4"/>
      <c r="K818" s="4"/>
      <c r="L818" s="4"/>
      <c r="M818" s="4"/>
      <c r="N818" s="4"/>
      <c r="O818" s="4"/>
      <c r="P818" s="4"/>
      <c r="Q818" s="4"/>
      <c r="R818" s="4"/>
      <c r="S818" s="4"/>
      <c r="T818" s="4"/>
      <c r="U818" s="4"/>
      <c r="V818" s="4"/>
      <c r="W818" s="4"/>
      <c r="X818" s="4"/>
      <c r="Y818" s="4"/>
      <c r="Z818" s="4"/>
    </row>
    <row r="819" spans="1:26" ht="15.75" customHeight="1">
      <c r="A819" s="4"/>
      <c r="B819" s="4"/>
      <c r="C819" s="4"/>
      <c r="D819" s="4"/>
      <c r="E819" s="1388"/>
      <c r="F819" s="1388"/>
      <c r="G819" s="4"/>
      <c r="H819" s="1"/>
      <c r="I819" s="4"/>
      <c r="J819" s="4"/>
      <c r="K819" s="4"/>
      <c r="L819" s="4"/>
      <c r="M819" s="4"/>
      <c r="N819" s="4"/>
      <c r="O819" s="4"/>
      <c r="P819" s="4"/>
      <c r="Q819" s="4"/>
      <c r="R819" s="4"/>
      <c r="S819" s="4"/>
      <c r="T819" s="4"/>
      <c r="U819" s="4"/>
      <c r="V819" s="4"/>
      <c r="W819" s="4"/>
      <c r="X819" s="4"/>
      <c r="Y819" s="4"/>
      <c r="Z819" s="4"/>
    </row>
    <row r="820" spans="1:26" ht="15.75" customHeight="1">
      <c r="A820" s="4"/>
      <c r="B820" s="4"/>
      <c r="C820" s="4"/>
      <c r="D820" s="4"/>
      <c r="E820" s="1388"/>
      <c r="F820" s="1388"/>
      <c r="G820" s="4"/>
      <c r="H820" s="1"/>
      <c r="I820" s="4"/>
      <c r="J820" s="4"/>
      <c r="K820" s="4"/>
      <c r="L820" s="4"/>
      <c r="M820" s="4"/>
      <c r="N820" s="4"/>
      <c r="O820" s="4"/>
      <c r="P820" s="4"/>
      <c r="Q820" s="4"/>
      <c r="R820" s="4"/>
      <c r="S820" s="4"/>
      <c r="T820" s="4"/>
      <c r="U820" s="4"/>
      <c r="V820" s="4"/>
      <c r="W820" s="4"/>
      <c r="X820" s="4"/>
      <c r="Y820" s="4"/>
      <c r="Z820" s="4"/>
    </row>
    <row r="821" spans="1:26" ht="15.75" customHeight="1">
      <c r="A821" s="4"/>
      <c r="B821" s="4"/>
      <c r="C821" s="4"/>
      <c r="D821" s="4"/>
      <c r="E821" s="1388"/>
      <c r="F821" s="1388"/>
      <c r="G821" s="4"/>
      <c r="H821" s="1"/>
      <c r="I821" s="4"/>
      <c r="J821" s="4"/>
      <c r="K821" s="4"/>
      <c r="L821" s="4"/>
      <c r="M821" s="4"/>
      <c r="N821" s="4"/>
      <c r="O821" s="4"/>
      <c r="P821" s="4"/>
      <c r="Q821" s="4"/>
      <c r="R821" s="4"/>
      <c r="S821" s="4"/>
      <c r="T821" s="4"/>
      <c r="U821" s="4"/>
      <c r="V821" s="4"/>
      <c r="W821" s="4"/>
      <c r="X821" s="4"/>
      <c r="Y821" s="4"/>
      <c r="Z821" s="4"/>
    </row>
    <row r="822" spans="1:26" ht="15.75" customHeight="1">
      <c r="A822" s="4"/>
      <c r="B822" s="4"/>
      <c r="C822" s="4"/>
      <c r="D822" s="4"/>
      <c r="E822" s="1388"/>
      <c r="F822" s="1388"/>
      <c r="G822" s="4"/>
      <c r="H822" s="1"/>
      <c r="I822" s="4"/>
      <c r="J822" s="4"/>
      <c r="K822" s="4"/>
      <c r="L822" s="4"/>
      <c r="M822" s="4"/>
      <c r="N822" s="4"/>
      <c r="O822" s="4"/>
      <c r="P822" s="4"/>
      <c r="Q822" s="4"/>
      <c r="R822" s="4"/>
      <c r="S822" s="4"/>
      <c r="T822" s="4"/>
      <c r="U822" s="4"/>
      <c r="V822" s="4"/>
      <c r="W822" s="4"/>
      <c r="X822" s="4"/>
      <c r="Y822" s="4"/>
      <c r="Z822" s="4"/>
    </row>
    <row r="823" spans="1:26" ht="15.75" customHeight="1">
      <c r="A823" s="4"/>
      <c r="B823" s="4"/>
      <c r="C823" s="4"/>
      <c r="D823" s="4"/>
      <c r="E823" s="1388"/>
      <c r="F823" s="1388"/>
      <c r="G823" s="4"/>
      <c r="H823" s="1"/>
      <c r="I823" s="4"/>
      <c r="J823" s="4"/>
      <c r="K823" s="4"/>
      <c r="L823" s="4"/>
      <c r="M823" s="4"/>
      <c r="N823" s="4"/>
      <c r="O823" s="4"/>
      <c r="P823" s="4"/>
      <c r="Q823" s="4"/>
      <c r="R823" s="4"/>
      <c r="S823" s="4"/>
      <c r="T823" s="4"/>
      <c r="U823" s="4"/>
      <c r="V823" s="4"/>
      <c r="W823" s="4"/>
      <c r="X823" s="4"/>
      <c r="Y823" s="4"/>
      <c r="Z823" s="4"/>
    </row>
    <row r="824" spans="1:26" ht="15.75" customHeight="1">
      <c r="A824" s="4"/>
      <c r="B824" s="4"/>
      <c r="C824" s="4"/>
      <c r="D824" s="4"/>
      <c r="E824" s="1388"/>
      <c r="F824" s="1388"/>
      <c r="G824" s="4"/>
      <c r="H824" s="1"/>
      <c r="I824" s="4"/>
      <c r="J824" s="4"/>
      <c r="K824" s="4"/>
      <c r="L824" s="4"/>
      <c r="M824" s="4"/>
      <c r="N824" s="4"/>
      <c r="O824" s="4"/>
      <c r="P824" s="4"/>
      <c r="Q824" s="4"/>
      <c r="R824" s="4"/>
      <c r="S824" s="4"/>
      <c r="T824" s="4"/>
      <c r="U824" s="4"/>
      <c r="V824" s="4"/>
      <c r="W824" s="4"/>
      <c r="X824" s="4"/>
      <c r="Y824" s="4"/>
      <c r="Z824" s="4"/>
    </row>
    <row r="825" spans="1:26" ht="15.75" customHeight="1">
      <c r="A825" s="4"/>
      <c r="B825" s="4"/>
      <c r="C825" s="4"/>
      <c r="D825" s="4"/>
      <c r="E825" s="1388"/>
      <c r="F825" s="1388"/>
      <c r="G825" s="4"/>
      <c r="H825" s="1"/>
      <c r="I825" s="4"/>
      <c r="J825" s="4"/>
      <c r="K825" s="4"/>
      <c r="L825" s="4"/>
      <c r="M825" s="4"/>
      <c r="N825" s="4"/>
      <c r="O825" s="4"/>
      <c r="P825" s="4"/>
      <c r="Q825" s="4"/>
      <c r="R825" s="4"/>
      <c r="S825" s="4"/>
      <c r="T825" s="4"/>
      <c r="U825" s="4"/>
      <c r="V825" s="4"/>
      <c r="W825" s="4"/>
      <c r="X825" s="4"/>
      <c r="Y825" s="4"/>
      <c r="Z825" s="4"/>
    </row>
    <row r="826" spans="1:26" ht="15.75" customHeight="1">
      <c r="A826" s="4"/>
      <c r="B826" s="4"/>
      <c r="C826" s="4"/>
      <c r="D826" s="4"/>
      <c r="E826" s="1388"/>
      <c r="F826" s="1388"/>
      <c r="G826" s="4"/>
      <c r="H826" s="1"/>
      <c r="I826" s="4"/>
      <c r="J826" s="4"/>
      <c r="K826" s="4"/>
      <c r="L826" s="4"/>
      <c r="M826" s="4"/>
      <c r="N826" s="4"/>
      <c r="O826" s="4"/>
      <c r="P826" s="4"/>
      <c r="Q826" s="4"/>
      <c r="R826" s="4"/>
      <c r="S826" s="4"/>
      <c r="T826" s="4"/>
      <c r="U826" s="4"/>
      <c r="V826" s="4"/>
      <c r="W826" s="4"/>
      <c r="X826" s="4"/>
      <c r="Y826" s="4"/>
      <c r="Z826" s="4"/>
    </row>
    <row r="827" spans="1:26" ht="15.75" customHeight="1">
      <c r="A827" s="4"/>
      <c r="B827" s="4"/>
      <c r="C827" s="4"/>
      <c r="D827" s="4"/>
      <c r="E827" s="1388"/>
      <c r="F827" s="1388"/>
      <c r="G827" s="4"/>
      <c r="H827" s="1"/>
      <c r="I827" s="4"/>
      <c r="J827" s="4"/>
      <c r="K827" s="4"/>
      <c r="L827" s="4"/>
      <c r="M827" s="4"/>
      <c r="N827" s="4"/>
      <c r="O827" s="4"/>
      <c r="P827" s="4"/>
      <c r="Q827" s="4"/>
      <c r="R827" s="4"/>
      <c r="S827" s="4"/>
      <c r="T827" s="4"/>
      <c r="U827" s="4"/>
      <c r="V827" s="4"/>
      <c r="W827" s="4"/>
      <c r="X827" s="4"/>
      <c r="Y827" s="4"/>
      <c r="Z827" s="4"/>
    </row>
    <row r="828" spans="1:26" ht="15.75" customHeight="1">
      <c r="A828" s="4"/>
      <c r="B828" s="4"/>
      <c r="C828" s="4"/>
      <c r="D828" s="4"/>
      <c r="E828" s="1388"/>
      <c r="F828" s="1388"/>
      <c r="G828" s="4"/>
      <c r="H828" s="1"/>
      <c r="I828" s="4"/>
      <c r="J828" s="4"/>
      <c r="K828" s="4"/>
      <c r="L828" s="4"/>
      <c r="M828" s="4"/>
      <c r="N828" s="4"/>
      <c r="O828" s="4"/>
      <c r="P828" s="4"/>
      <c r="Q828" s="4"/>
      <c r="R828" s="4"/>
      <c r="S828" s="4"/>
      <c r="T828" s="4"/>
      <c r="U828" s="4"/>
      <c r="V828" s="4"/>
      <c r="W828" s="4"/>
      <c r="X828" s="4"/>
      <c r="Y828" s="4"/>
      <c r="Z828" s="4"/>
    </row>
    <row r="829" spans="1:26" ht="15.75" customHeight="1">
      <c r="A829" s="4"/>
      <c r="B829" s="4"/>
      <c r="C829" s="4"/>
      <c r="D829" s="4"/>
      <c r="E829" s="1388"/>
      <c r="F829" s="1388"/>
      <c r="G829" s="4"/>
      <c r="H829" s="1"/>
      <c r="I829" s="4"/>
      <c r="J829" s="4"/>
      <c r="K829" s="4"/>
      <c r="L829" s="4"/>
      <c r="M829" s="4"/>
      <c r="N829" s="4"/>
      <c r="O829" s="4"/>
      <c r="P829" s="4"/>
      <c r="Q829" s="4"/>
      <c r="R829" s="4"/>
      <c r="S829" s="4"/>
      <c r="T829" s="4"/>
      <c r="U829" s="4"/>
      <c r="V829" s="4"/>
      <c r="W829" s="4"/>
      <c r="X829" s="4"/>
      <c r="Y829" s="4"/>
      <c r="Z829" s="4"/>
    </row>
    <row r="830" spans="1:26" ht="15.75" customHeight="1">
      <c r="A830" s="4"/>
      <c r="B830" s="4"/>
      <c r="C830" s="4"/>
      <c r="D830" s="4"/>
      <c r="E830" s="1388"/>
      <c r="F830" s="1388"/>
      <c r="G830" s="4"/>
      <c r="H830" s="1"/>
      <c r="I830" s="4"/>
      <c r="J830" s="4"/>
      <c r="K830" s="4"/>
      <c r="L830" s="4"/>
      <c r="M830" s="4"/>
      <c r="N830" s="4"/>
      <c r="O830" s="4"/>
      <c r="P830" s="4"/>
      <c r="Q830" s="4"/>
      <c r="R830" s="4"/>
      <c r="S830" s="4"/>
      <c r="T830" s="4"/>
      <c r="U830" s="4"/>
      <c r="V830" s="4"/>
      <c r="W830" s="4"/>
      <c r="X830" s="4"/>
      <c r="Y830" s="4"/>
      <c r="Z830" s="4"/>
    </row>
    <row r="831" spans="1:26" ht="15.75" customHeight="1">
      <c r="A831" s="4"/>
      <c r="B831" s="4"/>
      <c r="C831" s="4"/>
      <c r="D831" s="4"/>
      <c r="E831" s="1388"/>
      <c r="F831" s="1388"/>
      <c r="G831" s="4"/>
      <c r="H831" s="1"/>
      <c r="I831" s="4"/>
      <c r="J831" s="4"/>
      <c r="K831" s="4"/>
      <c r="L831" s="4"/>
      <c r="M831" s="4"/>
      <c r="N831" s="4"/>
      <c r="O831" s="4"/>
      <c r="P831" s="4"/>
      <c r="Q831" s="4"/>
      <c r="R831" s="4"/>
      <c r="S831" s="4"/>
      <c r="T831" s="4"/>
      <c r="U831" s="4"/>
      <c r="V831" s="4"/>
      <c r="W831" s="4"/>
      <c r="X831" s="4"/>
      <c r="Y831" s="4"/>
      <c r="Z831" s="4"/>
    </row>
    <row r="832" spans="1:26" ht="15.75" customHeight="1">
      <c r="A832" s="4"/>
      <c r="B832" s="4"/>
      <c r="C832" s="4"/>
      <c r="D832" s="4"/>
      <c r="E832" s="1388"/>
      <c r="F832" s="1388"/>
      <c r="G832" s="4"/>
      <c r="H832" s="1"/>
      <c r="I832" s="4"/>
      <c r="J832" s="4"/>
      <c r="K832" s="4"/>
      <c r="L832" s="4"/>
      <c r="M832" s="4"/>
      <c r="N832" s="4"/>
      <c r="O832" s="4"/>
      <c r="P832" s="4"/>
      <c r="Q832" s="4"/>
      <c r="R832" s="4"/>
      <c r="S832" s="4"/>
      <c r="T832" s="4"/>
      <c r="U832" s="4"/>
      <c r="V832" s="4"/>
      <c r="W832" s="4"/>
      <c r="X832" s="4"/>
      <c r="Y832" s="4"/>
      <c r="Z832" s="4"/>
    </row>
    <row r="833" spans="1:26" ht="15.75" customHeight="1">
      <c r="A833" s="4"/>
      <c r="B833" s="4"/>
      <c r="C833" s="4"/>
      <c r="D833" s="4"/>
      <c r="E833" s="1388"/>
      <c r="F833" s="1388"/>
      <c r="G833" s="4"/>
      <c r="H833" s="1"/>
      <c r="I833" s="4"/>
      <c r="J833" s="4"/>
      <c r="K833" s="4"/>
      <c r="L833" s="4"/>
      <c r="M833" s="4"/>
      <c r="N833" s="4"/>
      <c r="O833" s="4"/>
      <c r="P833" s="4"/>
      <c r="Q833" s="4"/>
      <c r="R833" s="4"/>
      <c r="S833" s="4"/>
      <c r="T833" s="4"/>
      <c r="U833" s="4"/>
      <c r="V833" s="4"/>
      <c r="W833" s="4"/>
      <c r="X833" s="4"/>
      <c r="Y833" s="4"/>
      <c r="Z833" s="4"/>
    </row>
    <row r="834" spans="1:26" ht="15.75" customHeight="1">
      <c r="A834" s="4"/>
      <c r="B834" s="4"/>
      <c r="C834" s="4"/>
      <c r="D834" s="4"/>
      <c r="E834" s="1388"/>
      <c r="F834" s="1388"/>
      <c r="G834" s="4"/>
      <c r="H834" s="1"/>
      <c r="I834" s="4"/>
      <c r="J834" s="4"/>
      <c r="K834" s="4"/>
      <c r="L834" s="4"/>
      <c r="M834" s="4"/>
      <c r="N834" s="4"/>
      <c r="O834" s="4"/>
      <c r="P834" s="4"/>
      <c r="Q834" s="4"/>
      <c r="R834" s="4"/>
      <c r="S834" s="4"/>
      <c r="T834" s="4"/>
      <c r="U834" s="4"/>
      <c r="V834" s="4"/>
      <c r="W834" s="4"/>
      <c r="X834" s="4"/>
      <c r="Y834" s="4"/>
      <c r="Z834" s="4"/>
    </row>
    <row r="835" spans="1:26" ht="15.75" customHeight="1">
      <c r="A835" s="4"/>
      <c r="B835" s="4"/>
      <c r="C835" s="4"/>
      <c r="D835" s="4"/>
      <c r="E835" s="1388"/>
      <c r="F835" s="1388"/>
      <c r="G835" s="4"/>
      <c r="H835" s="1"/>
      <c r="I835" s="4"/>
      <c r="J835" s="4"/>
      <c r="K835" s="4"/>
      <c r="L835" s="4"/>
      <c r="M835" s="4"/>
      <c r="N835" s="4"/>
      <c r="O835" s="4"/>
      <c r="P835" s="4"/>
      <c r="Q835" s="4"/>
      <c r="R835" s="4"/>
      <c r="S835" s="4"/>
      <c r="T835" s="4"/>
      <c r="U835" s="4"/>
      <c r="V835" s="4"/>
      <c r="W835" s="4"/>
      <c r="X835" s="4"/>
      <c r="Y835" s="4"/>
      <c r="Z835" s="4"/>
    </row>
    <row r="836" spans="1:26" ht="15.75" customHeight="1">
      <c r="A836" s="4"/>
      <c r="B836" s="4"/>
      <c r="C836" s="4"/>
      <c r="D836" s="4"/>
      <c r="E836" s="1388"/>
      <c r="F836" s="1388"/>
      <c r="G836" s="4"/>
      <c r="H836" s="1"/>
      <c r="I836" s="4"/>
      <c r="J836" s="4"/>
      <c r="K836" s="4"/>
      <c r="L836" s="4"/>
      <c r="M836" s="4"/>
      <c r="N836" s="4"/>
      <c r="O836" s="4"/>
      <c r="P836" s="4"/>
      <c r="Q836" s="4"/>
      <c r="R836" s="4"/>
      <c r="S836" s="4"/>
      <c r="T836" s="4"/>
      <c r="U836" s="4"/>
      <c r="V836" s="4"/>
      <c r="W836" s="4"/>
      <c r="X836" s="4"/>
      <c r="Y836" s="4"/>
      <c r="Z836" s="4"/>
    </row>
    <row r="837" spans="1:26" ht="15.75" customHeight="1">
      <c r="A837" s="4"/>
      <c r="B837" s="4"/>
      <c r="C837" s="4"/>
      <c r="D837" s="4"/>
      <c r="E837" s="1388"/>
      <c r="F837" s="1388"/>
      <c r="G837" s="4"/>
      <c r="H837" s="1"/>
      <c r="I837" s="4"/>
      <c r="J837" s="4"/>
      <c r="K837" s="4"/>
      <c r="L837" s="4"/>
      <c r="M837" s="4"/>
      <c r="N837" s="4"/>
      <c r="O837" s="4"/>
      <c r="P837" s="4"/>
      <c r="Q837" s="4"/>
      <c r="R837" s="4"/>
      <c r="S837" s="4"/>
      <c r="T837" s="4"/>
      <c r="U837" s="4"/>
      <c r="V837" s="4"/>
      <c r="W837" s="4"/>
      <c r="X837" s="4"/>
      <c r="Y837" s="4"/>
      <c r="Z837" s="4"/>
    </row>
    <row r="838" spans="1:26" ht="15.75" customHeight="1">
      <c r="A838" s="4"/>
      <c r="B838" s="4"/>
      <c r="C838" s="4"/>
      <c r="D838" s="4"/>
      <c r="E838" s="1388"/>
      <c r="F838" s="1388"/>
      <c r="G838" s="4"/>
      <c r="H838" s="1"/>
      <c r="I838" s="4"/>
      <c r="J838" s="4"/>
      <c r="K838" s="4"/>
      <c r="L838" s="4"/>
      <c r="M838" s="4"/>
      <c r="N838" s="4"/>
      <c r="O838" s="4"/>
      <c r="P838" s="4"/>
      <c r="Q838" s="4"/>
      <c r="R838" s="4"/>
      <c r="S838" s="4"/>
      <c r="T838" s="4"/>
      <c r="U838" s="4"/>
      <c r="V838" s="4"/>
      <c r="W838" s="4"/>
      <c r="X838" s="4"/>
      <c r="Y838" s="4"/>
      <c r="Z838" s="4"/>
    </row>
    <row r="839" spans="1:26" ht="15.75" customHeight="1">
      <c r="A839" s="4"/>
      <c r="B839" s="4"/>
      <c r="C839" s="4"/>
      <c r="D839" s="4"/>
      <c r="E839" s="1388"/>
      <c r="F839" s="1388"/>
      <c r="G839" s="4"/>
      <c r="H839" s="1"/>
      <c r="I839" s="4"/>
      <c r="J839" s="4"/>
      <c r="K839" s="4"/>
      <c r="L839" s="4"/>
      <c r="M839" s="4"/>
      <c r="N839" s="4"/>
      <c r="O839" s="4"/>
      <c r="P839" s="4"/>
      <c r="Q839" s="4"/>
      <c r="R839" s="4"/>
      <c r="S839" s="4"/>
      <c r="T839" s="4"/>
      <c r="U839" s="4"/>
      <c r="V839" s="4"/>
      <c r="W839" s="4"/>
      <c r="X839" s="4"/>
      <c r="Y839" s="4"/>
      <c r="Z839" s="4"/>
    </row>
    <row r="840" spans="1:26" ht="15.75" customHeight="1">
      <c r="A840" s="4"/>
      <c r="B840" s="4"/>
      <c r="C840" s="4"/>
      <c r="D840" s="4"/>
      <c r="E840" s="1388"/>
      <c r="F840" s="1388"/>
      <c r="G840" s="4"/>
      <c r="H840" s="1"/>
      <c r="I840" s="4"/>
      <c r="J840" s="4"/>
      <c r="K840" s="4"/>
      <c r="L840" s="4"/>
      <c r="M840" s="4"/>
      <c r="N840" s="4"/>
      <c r="O840" s="4"/>
      <c r="P840" s="4"/>
      <c r="Q840" s="4"/>
      <c r="R840" s="4"/>
      <c r="S840" s="4"/>
      <c r="T840" s="4"/>
      <c r="U840" s="4"/>
      <c r="V840" s="4"/>
      <c r="W840" s="4"/>
      <c r="X840" s="4"/>
      <c r="Y840" s="4"/>
      <c r="Z840" s="4"/>
    </row>
    <row r="841" spans="1:26" ht="15.75" customHeight="1">
      <c r="A841" s="4"/>
      <c r="B841" s="4"/>
      <c r="C841" s="4"/>
      <c r="D841" s="4"/>
      <c r="E841" s="1388"/>
      <c r="F841" s="1388"/>
      <c r="G841" s="4"/>
      <c r="H841" s="1"/>
      <c r="I841" s="4"/>
      <c r="J841" s="4"/>
      <c r="K841" s="4"/>
      <c r="L841" s="4"/>
      <c r="M841" s="4"/>
      <c r="N841" s="4"/>
      <c r="O841" s="4"/>
      <c r="P841" s="4"/>
      <c r="Q841" s="4"/>
      <c r="R841" s="4"/>
      <c r="S841" s="4"/>
      <c r="T841" s="4"/>
      <c r="U841" s="4"/>
      <c r="V841" s="4"/>
      <c r="W841" s="4"/>
      <c r="X841" s="4"/>
      <c r="Y841" s="4"/>
      <c r="Z841" s="4"/>
    </row>
    <row r="842" spans="1:26" ht="15.75" customHeight="1">
      <c r="A842" s="4"/>
      <c r="B842" s="4"/>
      <c r="C842" s="4"/>
      <c r="D842" s="4"/>
      <c r="E842" s="1388"/>
      <c r="F842" s="1388"/>
      <c r="G842" s="4"/>
      <c r="H842" s="1"/>
      <c r="I842" s="4"/>
      <c r="J842" s="4"/>
      <c r="K842" s="4"/>
      <c r="L842" s="4"/>
      <c r="M842" s="4"/>
      <c r="N842" s="4"/>
      <c r="O842" s="4"/>
      <c r="P842" s="4"/>
      <c r="Q842" s="4"/>
      <c r="R842" s="4"/>
      <c r="S842" s="4"/>
      <c r="T842" s="4"/>
      <c r="U842" s="4"/>
      <c r="V842" s="4"/>
      <c r="W842" s="4"/>
      <c r="X842" s="4"/>
      <c r="Y842" s="4"/>
      <c r="Z842" s="4"/>
    </row>
    <row r="843" spans="1:26" ht="15.75" customHeight="1">
      <c r="A843" s="4"/>
      <c r="B843" s="4"/>
      <c r="C843" s="4"/>
      <c r="D843" s="4"/>
      <c r="E843" s="1388"/>
      <c r="F843" s="1388"/>
      <c r="G843" s="4"/>
      <c r="H843" s="1"/>
      <c r="I843" s="4"/>
      <c r="J843" s="4"/>
      <c r="K843" s="4"/>
      <c r="L843" s="4"/>
      <c r="M843" s="4"/>
      <c r="N843" s="4"/>
      <c r="O843" s="4"/>
      <c r="P843" s="4"/>
      <c r="Q843" s="4"/>
      <c r="R843" s="4"/>
      <c r="S843" s="4"/>
      <c r="T843" s="4"/>
      <c r="U843" s="4"/>
      <c r="V843" s="4"/>
      <c r="W843" s="4"/>
      <c r="X843" s="4"/>
      <c r="Y843" s="4"/>
      <c r="Z843" s="4"/>
    </row>
    <row r="844" spans="1:26" ht="15.75" customHeight="1">
      <c r="A844" s="4"/>
      <c r="B844" s="4"/>
      <c r="C844" s="4"/>
      <c r="D844" s="4"/>
      <c r="E844" s="1388"/>
      <c r="F844" s="1388"/>
      <c r="G844" s="4"/>
      <c r="H844" s="1"/>
      <c r="I844" s="4"/>
      <c r="J844" s="4"/>
      <c r="K844" s="4"/>
      <c r="L844" s="4"/>
      <c r="M844" s="4"/>
      <c r="N844" s="4"/>
      <c r="O844" s="4"/>
      <c r="P844" s="4"/>
      <c r="Q844" s="4"/>
      <c r="R844" s="4"/>
      <c r="S844" s="4"/>
      <c r="T844" s="4"/>
      <c r="U844" s="4"/>
      <c r="V844" s="4"/>
      <c r="W844" s="4"/>
      <c r="X844" s="4"/>
      <c r="Y844" s="4"/>
      <c r="Z844" s="4"/>
    </row>
    <row r="845" spans="1:26" ht="15.75" customHeight="1">
      <c r="A845" s="4"/>
      <c r="B845" s="4"/>
      <c r="C845" s="4"/>
      <c r="D845" s="4"/>
      <c r="E845" s="1388"/>
      <c r="F845" s="1388"/>
      <c r="G845" s="4"/>
      <c r="H845" s="1"/>
      <c r="I845" s="4"/>
      <c r="J845" s="4"/>
      <c r="K845" s="4"/>
      <c r="L845" s="4"/>
      <c r="M845" s="4"/>
      <c r="N845" s="4"/>
      <c r="O845" s="4"/>
      <c r="P845" s="4"/>
      <c r="Q845" s="4"/>
      <c r="R845" s="4"/>
      <c r="S845" s="4"/>
      <c r="T845" s="4"/>
      <c r="U845" s="4"/>
      <c r="V845" s="4"/>
      <c r="W845" s="4"/>
      <c r="X845" s="4"/>
      <c r="Y845" s="4"/>
      <c r="Z845" s="4"/>
    </row>
    <row r="846" spans="1:26" ht="15.75" customHeight="1">
      <c r="A846" s="4"/>
      <c r="B846" s="4"/>
      <c r="C846" s="4"/>
      <c r="D846" s="4"/>
      <c r="E846" s="1388"/>
      <c r="F846" s="1388"/>
      <c r="G846" s="4"/>
      <c r="H846" s="1"/>
      <c r="I846" s="4"/>
      <c r="J846" s="4"/>
      <c r="K846" s="4"/>
      <c r="L846" s="4"/>
      <c r="M846" s="4"/>
      <c r="N846" s="4"/>
      <c r="O846" s="4"/>
      <c r="P846" s="4"/>
      <c r="Q846" s="4"/>
      <c r="R846" s="4"/>
      <c r="S846" s="4"/>
      <c r="T846" s="4"/>
      <c r="U846" s="4"/>
      <c r="V846" s="4"/>
      <c r="W846" s="4"/>
      <c r="X846" s="4"/>
      <c r="Y846" s="4"/>
      <c r="Z846" s="4"/>
    </row>
    <row r="847" spans="1:26" ht="15.75" customHeight="1">
      <c r="A847" s="4"/>
      <c r="B847" s="4"/>
      <c r="C847" s="4"/>
      <c r="D847" s="4"/>
      <c r="E847" s="1388"/>
      <c r="F847" s="1388"/>
      <c r="G847" s="4"/>
      <c r="H847" s="1"/>
      <c r="I847" s="4"/>
      <c r="J847" s="4"/>
      <c r="K847" s="4"/>
      <c r="L847" s="4"/>
      <c r="M847" s="4"/>
      <c r="N847" s="4"/>
      <c r="O847" s="4"/>
      <c r="P847" s="4"/>
      <c r="Q847" s="4"/>
      <c r="R847" s="4"/>
      <c r="S847" s="4"/>
      <c r="T847" s="4"/>
      <c r="U847" s="4"/>
      <c r="V847" s="4"/>
      <c r="W847" s="4"/>
      <c r="X847" s="4"/>
      <c r="Y847" s="4"/>
      <c r="Z847" s="4"/>
    </row>
    <row r="848" spans="1:26" ht="15.75" customHeight="1">
      <c r="A848" s="4"/>
      <c r="B848" s="4"/>
      <c r="C848" s="4"/>
      <c r="D848" s="4"/>
      <c r="E848" s="1388"/>
      <c r="F848" s="1388"/>
      <c r="G848" s="4"/>
      <c r="H848" s="1"/>
      <c r="I848" s="4"/>
      <c r="J848" s="4"/>
      <c r="K848" s="4"/>
      <c r="L848" s="4"/>
      <c r="M848" s="4"/>
      <c r="N848" s="4"/>
      <c r="O848" s="4"/>
      <c r="P848" s="4"/>
      <c r="Q848" s="4"/>
      <c r="R848" s="4"/>
      <c r="S848" s="4"/>
      <c r="T848" s="4"/>
      <c r="U848" s="4"/>
      <c r="V848" s="4"/>
      <c r="W848" s="4"/>
      <c r="X848" s="4"/>
      <c r="Y848" s="4"/>
      <c r="Z848" s="4"/>
    </row>
    <row r="849" spans="1:26" ht="15.75" customHeight="1">
      <c r="A849" s="4"/>
      <c r="B849" s="4"/>
      <c r="C849" s="4"/>
      <c r="D849" s="4"/>
      <c r="E849" s="1388"/>
      <c r="F849" s="1388"/>
      <c r="G849" s="4"/>
      <c r="H849" s="1"/>
      <c r="I849" s="4"/>
      <c r="J849" s="4"/>
      <c r="K849" s="4"/>
      <c r="L849" s="4"/>
      <c r="M849" s="4"/>
      <c r="N849" s="4"/>
      <c r="O849" s="4"/>
      <c r="P849" s="4"/>
      <c r="Q849" s="4"/>
      <c r="R849" s="4"/>
      <c r="S849" s="4"/>
      <c r="T849" s="4"/>
      <c r="U849" s="4"/>
      <c r="V849" s="4"/>
      <c r="W849" s="4"/>
      <c r="X849" s="4"/>
      <c r="Y849" s="4"/>
      <c r="Z849" s="4"/>
    </row>
    <row r="850" spans="1:26" ht="15.75" customHeight="1">
      <c r="A850" s="4"/>
      <c r="B850" s="4"/>
      <c r="C850" s="4"/>
      <c r="D850" s="4"/>
      <c r="E850" s="1388"/>
      <c r="F850" s="1388"/>
      <c r="G850" s="4"/>
      <c r="H850" s="1"/>
      <c r="I850" s="4"/>
      <c r="J850" s="4"/>
      <c r="K850" s="4"/>
      <c r="L850" s="4"/>
      <c r="M850" s="4"/>
      <c r="N850" s="4"/>
      <c r="O850" s="4"/>
      <c r="P850" s="4"/>
      <c r="Q850" s="4"/>
      <c r="R850" s="4"/>
      <c r="S850" s="4"/>
      <c r="T850" s="4"/>
      <c r="U850" s="4"/>
      <c r="V850" s="4"/>
      <c r="W850" s="4"/>
      <c r="X850" s="4"/>
      <c r="Y850" s="4"/>
      <c r="Z850" s="4"/>
    </row>
    <row r="851" spans="1:26" ht="15.75" customHeight="1">
      <c r="A851" s="4"/>
      <c r="B851" s="4"/>
      <c r="C851" s="4"/>
      <c r="D851" s="4"/>
      <c r="E851" s="1388"/>
      <c r="F851" s="1388"/>
      <c r="G851" s="4"/>
      <c r="H851" s="1"/>
      <c r="I851" s="4"/>
      <c r="J851" s="4"/>
      <c r="K851" s="4"/>
      <c r="L851" s="4"/>
      <c r="M851" s="4"/>
      <c r="N851" s="4"/>
      <c r="O851" s="4"/>
      <c r="P851" s="4"/>
      <c r="Q851" s="4"/>
      <c r="R851" s="4"/>
      <c r="S851" s="4"/>
      <c r="T851" s="4"/>
      <c r="U851" s="4"/>
      <c r="V851" s="4"/>
      <c r="W851" s="4"/>
      <c r="X851" s="4"/>
      <c r="Y851" s="4"/>
      <c r="Z851" s="4"/>
    </row>
    <row r="852" spans="1:26" ht="15.75" customHeight="1">
      <c r="A852" s="4"/>
      <c r="B852" s="4"/>
      <c r="C852" s="4"/>
      <c r="D852" s="4"/>
      <c r="E852" s="1388"/>
      <c r="F852" s="1388"/>
      <c r="G852" s="4"/>
      <c r="H852" s="1"/>
      <c r="I852" s="4"/>
      <c r="J852" s="4"/>
      <c r="K852" s="4"/>
      <c r="L852" s="4"/>
      <c r="M852" s="4"/>
      <c r="N852" s="4"/>
      <c r="O852" s="4"/>
      <c r="P852" s="4"/>
      <c r="Q852" s="4"/>
      <c r="R852" s="4"/>
      <c r="S852" s="4"/>
      <c r="T852" s="4"/>
      <c r="U852" s="4"/>
      <c r="V852" s="4"/>
      <c r="W852" s="4"/>
      <c r="X852" s="4"/>
      <c r="Y852" s="4"/>
      <c r="Z852" s="4"/>
    </row>
    <row r="853" spans="1:26" ht="15.75" customHeight="1">
      <c r="A853" s="4"/>
      <c r="B853" s="4"/>
      <c r="C853" s="4"/>
      <c r="D853" s="4"/>
      <c r="E853" s="1388"/>
      <c r="F853" s="1388"/>
      <c r="G853" s="4"/>
      <c r="H853" s="1"/>
      <c r="I853" s="4"/>
      <c r="J853" s="4"/>
      <c r="K853" s="4"/>
      <c r="L853" s="4"/>
      <c r="M853" s="4"/>
      <c r="N853" s="4"/>
      <c r="O853" s="4"/>
      <c r="P853" s="4"/>
      <c r="Q853" s="4"/>
      <c r="R853" s="4"/>
      <c r="S853" s="4"/>
      <c r="T853" s="4"/>
      <c r="U853" s="4"/>
      <c r="V853" s="4"/>
      <c r="W853" s="4"/>
      <c r="X853" s="4"/>
      <c r="Y853" s="4"/>
      <c r="Z853" s="4"/>
    </row>
    <row r="854" spans="1:26" ht="15.75" customHeight="1">
      <c r="A854" s="4"/>
      <c r="B854" s="4"/>
      <c r="C854" s="4"/>
      <c r="D854" s="4"/>
      <c r="E854" s="1388"/>
      <c r="F854" s="1388"/>
      <c r="G854" s="4"/>
      <c r="H854" s="1"/>
      <c r="I854" s="4"/>
      <c r="J854" s="4"/>
      <c r="K854" s="4"/>
      <c r="L854" s="4"/>
      <c r="M854" s="4"/>
      <c r="N854" s="4"/>
      <c r="O854" s="4"/>
      <c r="P854" s="4"/>
      <c r="Q854" s="4"/>
      <c r="R854" s="4"/>
      <c r="S854" s="4"/>
      <c r="T854" s="4"/>
      <c r="U854" s="4"/>
      <c r="V854" s="4"/>
      <c r="W854" s="4"/>
      <c r="X854" s="4"/>
      <c r="Y854" s="4"/>
      <c r="Z854" s="4"/>
    </row>
    <row r="855" spans="1:26" ht="15.75" customHeight="1">
      <c r="A855" s="4"/>
      <c r="B855" s="4"/>
      <c r="C855" s="4"/>
      <c r="D855" s="4"/>
      <c r="E855" s="1388"/>
      <c r="F855" s="1388"/>
      <c r="G855" s="4"/>
      <c r="H855" s="1"/>
      <c r="I855" s="4"/>
      <c r="J855" s="4"/>
      <c r="K855" s="4"/>
      <c r="L855" s="4"/>
      <c r="M855" s="4"/>
      <c r="N855" s="4"/>
      <c r="O855" s="4"/>
      <c r="P855" s="4"/>
      <c r="Q855" s="4"/>
      <c r="R855" s="4"/>
      <c r="S855" s="4"/>
      <c r="T855" s="4"/>
      <c r="U855" s="4"/>
      <c r="V855" s="4"/>
      <c r="W855" s="4"/>
      <c r="X855" s="4"/>
      <c r="Y855" s="4"/>
      <c r="Z855" s="4"/>
    </row>
    <row r="856" spans="1:26" ht="15.75" customHeight="1">
      <c r="A856" s="4"/>
      <c r="B856" s="4"/>
      <c r="C856" s="4"/>
      <c r="D856" s="4"/>
      <c r="E856" s="1388"/>
      <c r="F856" s="1388"/>
      <c r="G856" s="4"/>
      <c r="H856" s="1"/>
      <c r="I856" s="4"/>
      <c r="J856" s="4"/>
      <c r="K856" s="4"/>
      <c r="L856" s="4"/>
      <c r="M856" s="4"/>
      <c r="N856" s="4"/>
      <c r="O856" s="4"/>
      <c r="P856" s="4"/>
      <c r="Q856" s="4"/>
      <c r="R856" s="4"/>
      <c r="S856" s="4"/>
      <c r="T856" s="4"/>
      <c r="U856" s="4"/>
      <c r="V856" s="4"/>
      <c r="W856" s="4"/>
      <c r="X856" s="4"/>
      <c r="Y856" s="4"/>
      <c r="Z856" s="4"/>
    </row>
    <row r="857" spans="1:26" ht="15.75" customHeight="1">
      <c r="A857" s="4"/>
      <c r="B857" s="4"/>
      <c r="C857" s="4"/>
      <c r="D857" s="4"/>
      <c r="E857" s="1388"/>
      <c r="F857" s="1388"/>
      <c r="G857" s="4"/>
      <c r="H857" s="1"/>
      <c r="I857" s="4"/>
      <c r="J857" s="4"/>
      <c r="K857" s="4"/>
      <c r="L857" s="4"/>
      <c r="M857" s="4"/>
      <c r="N857" s="4"/>
      <c r="O857" s="4"/>
      <c r="P857" s="4"/>
      <c r="Q857" s="4"/>
      <c r="R857" s="4"/>
      <c r="S857" s="4"/>
      <c r="T857" s="4"/>
      <c r="U857" s="4"/>
      <c r="V857" s="4"/>
      <c r="W857" s="4"/>
      <c r="X857" s="4"/>
      <c r="Y857" s="4"/>
      <c r="Z857" s="4"/>
    </row>
    <row r="858" spans="1:26" ht="15.75" customHeight="1">
      <c r="A858" s="4"/>
      <c r="B858" s="4"/>
      <c r="C858" s="4"/>
      <c r="D858" s="4"/>
      <c r="E858" s="1388"/>
      <c r="F858" s="1388"/>
      <c r="G858" s="4"/>
      <c r="H858" s="1"/>
      <c r="I858" s="4"/>
      <c r="J858" s="4"/>
      <c r="K858" s="4"/>
      <c r="L858" s="4"/>
      <c r="M858" s="4"/>
      <c r="N858" s="4"/>
      <c r="O858" s="4"/>
      <c r="P858" s="4"/>
      <c r="Q858" s="4"/>
      <c r="R858" s="4"/>
      <c r="S858" s="4"/>
      <c r="T858" s="4"/>
      <c r="U858" s="4"/>
      <c r="V858" s="4"/>
      <c r="W858" s="4"/>
      <c r="X858" s="4"/>
      <c r="Y858" s="4"/>
      <c r="Z858" s="4"/>
    </row>
    <row r="859" spans="1:26" ht="15.75" customHeight="1">
      <c r="A859" s="4"/>
      <c r="B859" s="4"/>
      <c r="C859" s="4"/>
      <c r="D859" s="4"/>
      <c r="E859" s="1388"/>
      <c r="F859" s="1388"/>
      <c r="G859" s="4"/>
      <c r="H859" s="1"/>
      <c r="I859" s="4"/>
      <c r="J859" s="4"/>
      <c r="K859" s="4"/>
      <c r="L859" s="4"/>
      <c r="M859" s="4"/>
      <c r="N859" s="4"/>
      <c r="O859" s="4"/>
      <c r="P859" s="4"/>
      <c r="Q859" s="4"/>
      <c r="R859" s="4"/>
      <c r="S859" s="4"/>
      <c r="T859" s="4"/>
      <c r="U859" s="4"/>
      <c r="V859" s="4"/>
      <c r="W859" s="4"/>
      <c r="X859" s="4"/>
      <c r="Y859" s="4"/>
      <c r="Z859" s="4"/>
    </row>
    <row r="860" spans="1:26" ht="15.75" customHeight="1">
      <c r="A860" s="4"/>
      <c r="B860" s="4"/>
      <c r="C860" s="4"/>
      <c r="D860" s="4"/>
      <c r="E860" s="1388"/>
      <c r="F860" s="1388"/>
      <c r="G860" s="4"/>
      <c r="H860" s="1"/>
      <c r="I860" s="4"/>
      <c r="J860" s="4"/>
      <c r="K860" s="4"/>
      <c r="L860" s="4"/>
      <c r="M860" s="4"/>
      <c r="N860" s="4"/>
      <c r="O860" s="4"/>
      <c r="P860" s="4"/>
      <c r="Q860" s="4"/>
      <c r="R860" s="4"/>
      <c r="S860" s="4"/>
      <c r="T860" s="4"/>
      <c r="U860" s="4"/>
      <c r="V860" s="4"/>
      <c r="W860" s="4"/>
      <c r="X860" s="4"/>
      <c r="Y860" s="4"/>
      <c r="Z860" s="4"/>
    </row>
    <row r="861" spans="1:26" ht="15.75" customHeight="1">
      <c r="A861" s="4"/>
      <c r="B861" s="4"/>
      <c r="C861" s="4"/>
      <c r="D861" s="4"/>
      <c r="E861" s="1388"/>
      <c r="F861" s="1388"/>
      <c r="G861" s="4"/>
      <c r="H861" s="1"/>
      <c r="I861" s="4"/>
      <c r="J861" s="4"/>
      <c r="K861" s="4"/>
      <c r="L861" s="4"/>
      <c r="M861" s="4"/>
      <c r="N861" s="4"/>
      <c r="O861" s="4"/>
      <c r="P861" s="4"/>
      <c r="Q861" s="4"/>
      <c r="R861" s="4"/>
      <c r="S861" s="4"/>
      <c r="T861" s="4"/>
      <c r="U861" s="4"/>
      <c r="V861" s="4"/>
      <c r="W861" s="4"/>
      <c r="X861" s="4"/>
      <c r="Y861" s="4"/>
      <c r="Z861" s="4"/>
    </row>
    <row r="862" spans="1:26" ht="15.75" customHeight="1">
      <c r="A862" s="4"/>
      <c r="B862" s="4"/>
      <c r="C862" s="4"/>
      <c r="D862" s="4"/>
      <c r="E862" s="1388"/>
      <c r="F862" s="1388"/>
      <c r="G862" s="4"/>
      <c r="H862" s="1"/>
      <c r="I862" s="4"/>
      <c r="J862" s="4"/>
      <c r="K862" s="4"/>
      <c r="L862" s="4"/>
      <c r="M862" s="4"/>
      <c r="N862" s="4"/>
      <c r="O862" s="4"/>
      <c r="P862" s="4"/>
      <c r="Q862" s="4"/>
      <c r="R862" s="4"/>
      <c r="S862" s="4"/>
      <c r="T862" s="4"/>
      <c r="U862" s="4"/>
      <c r="V862" s="4"/>
      <c r="W862" s="4"/>
      <c r="X862" s="4"/>
      <c r="Y862" s="4"/>
      <c r="Z862" s="4"/>
    </row>
    <row r="863" spans="1:26" ht="15.75" customHeight="1">
      <c r="A863" s="4"/>
      <c r="B863" s="4"/>
      <c r="C863" s="4"/>
      <c r="D863" s="4"/>
      <c r="E863" s="1388"/>
      <c r="F863" s="1388"/>
      <c r="G863" s="4"/>
      <c r="H863" s="1"/>
      <c r="I863" s="4"/>
      <c r="J863" s="4"/>
      <c r="K863" s="4"/>
      <c r="L863" s="4"/>
      <c r="M863" s="4"/>
      <c r="N863" s="4"/>
      <c r="O863" s="4"/>
      <c r="P863" s="4"/>
      <c r="Q863" s="4"/>
      <c r="R863" s="4"/>
      <c r="S863" s="4"/>
      <c r="T863" s="4"/>
      <c r="U863" s="4"/>
      <c r="V863" s="4"/>
      <c r="W863" s="4"/>
      <c r="X863" s="4"/>
      <c r="Y863" s="4"/>
      <c r="Z863" s="4"/>
    </row>
    <row r="864" spans="1:26" ht="15.75" customHeight="1">
      <c r="A864" s="4"/>
      <c r="B864" s="4"/>
      <c r="C864" s="4"/>
      <c r="D864" s="4"/>
      <c r="E864" s="1388"/>
      <c r="F864" s="1388"/>
      <c r="G864" s="4"/>
      <c r="H864" s="1"/>
      <c r="I864" s="4"/>
      <c r="J864" s="4"/>
      <c r="K864" s="4"/>
      <c r="L864" s="4"/>
      <c r="M864" s="4"/>
      <c r="N864" s="4"/>
      <c r="O864" s="4"/>
      <c r="P864" s="4"/>
      <c r="Q864" s="4"/>
      <c r="R864" s="4"/>
      <c r="S864" s="4"/>
      <c r="T864" s="4"/>
      <c r="U864" s="4"/>
      <c r="V864" s="4"/>
      <c r="W864" s="4"/>
      <c r="X864" s="4"/>
      <c r="Y864" s="4"/>
      <c r="Z864" s="4"/>
    </row>
    <row r="865" spans="1:26" ht="15.75" customHeight="1">
      <c r="A865" s="4"/>
      <c r="B865" s="4"/>
      <c r="C865" s="4"/>
      <c r="D865" s="4"/>
      <c r="E865" s="1388"/>
      <c r="F865" s="1388"/>
      <c r="G865" s="4"/>
      <c r="H865" s="1"/>
      <c r="I865" s="4"/>
      <c r="J865" s="4"/>
      <c r="K865" s="4"/>
      <c r="L865" s="4"/>
      <c r="M865" s="4"/>
      <c r="N865" s="4"/>
      <c r="O865" s="4"/>
      <c r="P865" s="4"/>
      <c r="Q865" s="4"/>
      <c r="R865" s="4"/>
      <c r="S865" s="4"/>
      <c r="T865" s="4"/>
      <c r="U865" s="4"/>
      <c r="V865" s="4"/>
      <c r="W865" s="4"/>
      <c r="X865" s="4"/>
      <c r="Y865" s="4"/>
      <c r="Z865" s="4"/>
    </row>
    <row r="866" spans="1:26" ht="15.75" customHeight="1">
      <c r="A866" s="4"/>
      <c r="B866" s="4"/>
      <c r="C866" s="4"/>
      <c r="D866" s="4"/>
      <c r="E866" s="1388"/>
      <c r="F866" s="1388"/>
      <c r="G866" s="4"/>
      <c r="H866" s="1"/>
      <c r="I866" s="4"/>
      <c r="J866" s="4"/>
      <c r="K866" s="4"/>
      <c r="L866" s="4"/>
      <c r="M866" s="4"/>
      <c r="N866" s="4"/>
      <c r="O866" s="4"/>
      <c r="P866" s="4"/>
      <c r="Q866" s="4"/>
      <c r="R866" s="4"/>
      <c r="S866" s="4"/>
      <c r="T866" s="4"/>
      <c r="U866" s="4"/>
      <c r="V866" s="4"/>
      <c r="W866" s="4"/>
      <c r="X866" s="4"/>
      <c r="Y866" s="4"/>
      <c r="Z866" s="4"/>
    </row>
    <row r="867" spans="1:26" ht="15.75" customHeight="1">
      <c r="A867" s="4"/>
      <c r="B867" s="4"/>
      <c r="C867" s="4"/>
      <c r="D867" s="4"/>
      <c r="E867" s="1388"/>
      <c r="F867" s="1388"/>
      <c r="G867" s="4"/>
      <c r="H867" s="1"/>
      <c r="I867" s="4"/>
      <c r="J867" s="4"/>
      <c r="K867" s="4"/>
      <c r="L867" s="4"/>
      <c r="M867" s="4"/>
      <c r="N867" s="4"/>
      <c r="O867" s="4"/>
      <c r="P867" s="4"/>
      <c r="Q867" s="4"/>
      <c r="R867" s="4"/>
      <c r="S867" s="4"/>
      <c r="T867" s="4"/>
      <c r="U867" s="4"/>
      <c r="V867" s="4"/>
      <c r="W867" s="4"/>
      <c r="X867" s="4"/>
      <c r="Y867" s="4"/>
      <c r="Z867" s="4"/>
    </row>
    <row r="868" spans="1:26" ht="15.75" customHeight="1">
      <c r="A868" s="4"/>
      <c r="B868" s="4"/>
      <c r="C868" s="4"/>
      <c r="D868" s="4"/>
      <c r="E868" s="1388"/>
      <c r="F868" s="1388"/>
      <c r="G868" s="4"/>
      <c r="H868" s="1"/>
      <c r="I868" s="4"/>
      <c r="J868" s="4"/>
      <c r="K868" s="4"/>
      <c r="L868" s="4"/>
      <c r="M868" s="4"/>
      <c r="N868" s="4"/>
      <c r="O868" s="4"/>
      <c r="P868" s="4"/>
      <c r="Q868" s="4"/>
      <c r="R868" s="4"/>
      <c r="S868" s="4"/>
      <c r="T868" s="4"/>
      <c r="U868" s="4"/>
      <c r="V868" s="4"/>
      <c r="W868" s="4"/>
      <c r="X868" s="4"/>
      <c r="Y868" s="4"/>
      <c r="Z868" s="4"/>
    </row>
    <row r="869" spans="1:26" ht="15.75" customHeight="1">
      <c r="A869" s="4"/>
      <c r="B869" s="4"/>
      <c r="C869" s="4"/>
      <c r="D869" s="4"/>
      <c r="E869" s="1388"/>
      <c r="F869" s="1388"/>
      <c r="G869" s="4"/>
      <c r="H869" s="1"/>
      <c r="I869" s="4"/>
      <c r="J869" s="4"/>
      <c r="K869" s="4"/>
      <c r="L869" s="4"/>
      <c r="M869" s="4"/>
      <c r="N869" s="4"/>
      <c r="O869" s="4"/>
      <c r="P869" s="4"/>
      <c r="Q869" s="4"/>
      <c r="R869" s="4"/>
      <c r="S869" s="4"/>
      <c r="T869" s="4"/>
      <c r="U869" s="4"/>
      <c r="V869" s="4"/>
      <c r="W869" s="4"/>
      <c r="X869" s="4"/>
      <c r="Y869" s="4"/>
      <c r="Z869" s="4"/>
    </row>
    <row r="870" spans="1:26" ht="15.75" customHeight="1">
      <c r="A870" s="4"/>
      <c r="B870" s="4"/>
      <c r="C870" s="4"/>
      <c r="D870" s="4"/>
      <c r="E870" s="1388"/>
      <c r="F870" s="1388"/>
      <c r="G870" s="4"/>
      <c r="H870" s="1"/>
      <c r="I870" s="4"/>
      <c r="J870" s="4"/>
      <c r="K870" s="4"/>
      <c r="L870" s="4"/>
      <c r="M870" s="4"/>
      <c r="N870" s="4"/>
      <c r="O870" s="4"/>
      <c r="P870" s="4"/>
      <c r="Q870" s="4"/>
      <c r="R870" s="4"/>
      <c r="S870" s="4"/>
      <c r="T870" s="4"/>
      <c r="U870" s="4"/>
      <c r="V870" s="4"/>
      <c r="W870" s="4"/>
      <c r="X870" s="4"/>
      <c r="Y870" s="4"/>
      <c r="Z870" s="4"/>
    </row>
    <row r="871" spans="1:26" ht="15.75" customHeight="1">
      <c r="A871" s="4"/>
      <c r="B871" s="4"/>
      <c r="C871" s="4"/>
      <c r="D871" s="4"/>
      <c r="E871" s="1388"/>
      <c r="F871" s="1388"/>
      <c r="G871" s="4"/>
      <c r="H871" s="1"/>
      <c r="I871" s="4"/>
      <c r="J871" s="4"/>
      <c r="K871" s="4"/>
      <c r="L871" s="4"/>
      <c r="M871" s="4"/>
      <c r="N871" s="4"/>
      <c r="O871" s="4"/>
      <c r="P871" s="4"/>
      <c r="Q871" s="4"/>
      <c r="R871" s="4"/>
      <c r="S871" s="4"/>
      <c r="T871" s="4"/>
      <c r="U871" s="4"/>
      <c r="V871" s="4"/>
      <c r="W871" s="4"/>
      <c r="X871" s="4"/>
      <c r="Y871" s="4"/>
      <c r="Z871" s="4"/>
    </row>
    <row r="872" spans="1:26" ht="15.75" customHeight="1">
      <c r="A872" s="4"/>
      <c r="B872" s="4"/>
      <c r="C872" s="4"/>
      <c r="D872" s="4"/>
      <c r="E872" s="1388"/>
      <c r="F872" s="1388"/>
      <c r="G872" s="4"/>
      <c r="H872" s="1"/>
      <c r="I872" s="4"/>
      <c r="J872" s="4"/>
      <c r="K872" s="4"/>
      <c r="L872" s="4"/>
      <c r="M872" s="4"/>
      <c r="N872" s="4"/>
      <c r="O872" s="4"/>
      <c r="P872" s="4"/>
      <c r="Q872" s="4"/>
      <c r="R872" s="4"/>
      <c r="S872" s="4"/>
      <c r="T872" s="4"/>
      <c r="U872" s="4"/>
      <c r="V872" s="4"/>
      <c r="W872" s="4"/>
      <c r="X872" s="4"/>
      <c r="Y872" s="4"/>
      <c r="Z872" s="4"/>
    </row>
    <row r="873" spans="1:26" ht="15.75" customHeight="1">
      <c r="A873" s="4"/>
      <c r="B873" s="4"/>
      <c r="C873" s="4"/>
      <c r="D873" s="4"/>
      <c r="E873" s="1388"/>
      <c r="F873" s="1388"/>
      <c r="G873" s="4"/>
      <c r="H873" s="1"/>
      <c r="I873" s="4"/>
      <c r="J873" s="4"/>
      <c r="K873" s="4"/>
      <c r="L873" s="4"/>
      <c r="M873" s="4"/>
      <c r="N873" s="4"/>
      <c r="O873" s="4"/>
      <c r="P873" s="4"/>
      <c r="Q873" s="4"/>
      <c r="R873" s="4"/>
      <c r="S873" s="4"/>
      <c r="T873" s="4"/>
      <c r="U873" s="4"/>
      <c r="V873" s="4"/>
      <c r="W873" s="4"/>
      <c r="X873" s="4"/>
      <c r="Y873" s="4"/>
      <c r="Z873" s="4"/>
    </row>
    <row r="874" spans="1:26" ht="15.75" customHeight="1">
      <c r="A874" s="4"/>
      <c r="B874" s="4"/>
      <c r="C874" s="4"/>
      <c r="D874" s="4"/>
      <c r="E874" s="1388"/>
      <c r="F874" s="1388"/>
      <c r="G874" s="4"/>
      <c r="H874" s="1"/>
      <c r="I874" s="4"/>
      <c r="J874" s="4"/>
      <c r="K874" s="4"/>
      <c r="L874" s="4"/>
      <c r="M874" s="4"/>
      <c r="N874" s="4"/>
      <c r="O874" s="4"/>
      <c r="P874" s="4"/>
      <c r="Q874" s="4"/>
      <c r="R874" s="4"/>
      <c r="S874" s="4"/>
      <c r="T874" s="4"/>
      <c r="U874" s="4"/>
      <c r="V874" s="4"/>
      <c r="W874" s="4"/>
      <c r="X874" s="4"/>
      <c r="Y874" s="4"/>
      <c r="Z874" s="4"/>
    </row>
    <row r="875" spans="1:26" ht="15.75" customHeight="1">
      <c r="A875" s="4"/>
      <c r="B875" s="4"/>
      <c r="C875" s="4"/>
      <c r="D875" s="4"/>
      <c r="E875" s="1388"/>
      <c r="F875" s="1388"/>
      <c r="G875" s="4"/>
      <c r="H875" s="1"/>
      <c r="I875" s="4"/>
      <c r="J875" s="4"/>
      <c r="K875" s="4"/>
      <c r="L875" s="4"/>
      <c r="M875" s="4"/>
      <c r="N875" s="4"/>
      <c r="O875" s="4"/>
      <c r="P875" s="4"/>
      <c r="Q875" s="4"/>
      <c r="R875" s="4"/>
      <c r="S875" s="4"/>
      <c r="T875" s="4"/>
      <c r="U875" s="4"/>
      <c r="V875" s="4"/>
      <c r="W875" s="4"/>
      <c r="X875" s="4"/>
      <c r="Y875" s="4"/>
      <c r="Z875" s="4"/>
    </row>
    <row r="876" spans="1:26" ht="15.75" customHeight="1">
      <c r="A876" s="4"/>
      <c r="B876" s="4"/>
      <c r="C876" s="4"/>
      <c r="D876" s="4"/>
      <c r="E876" s="1388"/>
      <c r="F876" s="1388"/>
      <c r="G876" s="4"/>
      <c r="H876" s="1"/>
      <c r="I876" s="4"/>
      <c r="J876" s="4"/>
      <c r="K876" s="4"/>
      <c r="L876" s="4"/>
      <c r="M876" s="4"/>
      <c r="N876" s="4"/>
      <c r="O876" s="4"/>
      <c r="P876" s="4"/>
      <c r="Q876" s="4"/>
      <c r="R876" s="4"/>
      <c r="S876" s="4"/>
      <c r="T876" s="4"/>
      <c r="U876" s="4"/>
      <c r="V876" s="4"/>
      <c r="W876" s="4"/>
      <c r="X876" s="4"/>
      <c r="Y876" s="4"/>
      <c r="Z876" s="4"/>
    </row>
    <row r="877" spans="1:26" ht="15.75" customHeight="1">
      <c r="A877" s="4"/>
      <c r="B877" s="4"/>
      <c r="C877" s="4"/>
      <c r="D877" s="4"/>
      <c r="E877" s="1388"/>
      <c r="F877" s="1388"/>
      <c r="G877" s="4"/>
      <c r="H877" s="1"/>
      <c r="I877" s="4"/>
      <c r="J877" s="4"/>
      <c r="K877" s="4"/>
      <c r="L877" s="4"/>
      <c r="M877" s="4"/>
      <c r="N877" s="4"/>
      <c r="O877" s="4"/>
      <c r="P877" s="4"/>
      <c r="Q877" s="4"/>
      <c r="R877" s="4"/>
      <c r="S877" s="4"/>
      <c r="T877" s="4"/>
      <c r="U877" s="4"/>
      <c r="V877" s="4"/>
      <c r="W877" s="4"/>
      <c r="X877" s="4"/>
      <c r="Y877" s="4"/>
      <c r="Z877" s="4"/>
    </row>
    <row r="878" spans="1:26" ht="15.75" customHeight="1">
      <c r="A878" s="4"/>
      <c r="B878" s="4"/>
      <c r="C878" s="4"/>
      <c r="D878" s="4"/>
      <c r="E878" s="1388"/>
      <c r="F878" s="1388"/>
      <c r="G878" s="4"/>
      <c r="H878" s="1"/>
      <c r="I878" s="4"/>
      <c r="J878" s="4"/>
      <c r="K878" s="4"/>
      <c r="L878" s="4"/>
      <c r="M878" s="4"/>
      <c r="N878" s="4"/>
      <c r="O878" s="4"/>
      <c r="P878" s="4"/>
      <c r="Q878" s="4"/>
      <c r="R878" s="4"/>
      <c r="S878" s="4"/>
      <c r="T878" s="4"/>
      <c r="U878" s="4"/>
      <c r="V878" s="4"/>
      <c r="W878" s="4"/>
      <c r="X878" s="4"/>
      <c r="Y878" s="4"/>
      <c r="Z878" s="4"/>
    </row>
    <row r="879" spans="1:26" ht="15.75" customHeight="1">
      <c r="A879" s="4"/>
      <c r="B879" s="4"/>
      <c r="C879" s="4"/>
      <c r="D879" s="4"/>
      <c r="E879" s="1388"/>
      <c r="F879" s="1388"/>
      <c r="G879" s="4"/>
      <c r="H879" s="1"/>
      <c r="I879" s="4"/>
      <c r="J879" s="4"/>
      <c r="K879" s="4"/>
      <c r="L879" s="4"/>
      <c r="M879" s="4"/>
      <c r="N879" s="4"/>
      <c r="O879" s="4"/>
      <c r="P879" s="4"/>
      <c r="Q879" s="4"/>
      <c r="R879" s="4"/>
      <c r="S879" s="4"/>
      <c r="T879" s="4"/>
      <c r="U879" s="4"/>
      <c r="V879" s="4"/>
      <c r="W879" s="4"/>
      <c r="X879" s="4"/>
      <c r="Y879" s="4"/>
      <c r="Z879" s="4"/>
    </row>
    <row r="880" spans="1:26" ht="15.75" customHeight="1">
      <c r="A880" s="4"/>
      <c r="B880" s="4"/>
      <c r="C880" s="4"/>
      <c r="D880" s="4"/>
      <c r="E880" s="1388"/>
      <c r="F880" s="1388"/>
      <c r="G880" s="4"/>
      <c r="H880" s="1"/>
      <c r="I880" s="4"/>
      <c r="J880" s="4"/>
      <c r="K880" s="4"/>
      <c r="L880" s="4"/>
      <c r="M880" s="4"/>
      <c r="N880" s="4"/>
      <c r="O880" s="4"/>
      <c r="P880" s="4"/>
      <c r="Q880" s="4"/>
      <c r="R880" s="4"/>
      <c r="S880" s="4"/>
      <c r="T880" s="4"/>
      <c r="U880" s="4"/>
      <c r="V880" s="4"/>
      <c r="W880" s="4"/>
      <c r="X880" s="4"/>
      <c r="Y880" s="4"/>
      <c r="Z880" s="4"/>
    </row>
    <row r="881" spans="1:26" ht="15.75" customHeight="1">
      <c r="A881" s="4"/>
      <c r="B881" s="4"/>
      <c r="C881" s="4"/>
      <c r="D881" s="4"/>
      <c r="E881" s="1388"/>
      <c r="F881" s="1388"/>
      <c r="G881" s="4"/>
      <c r="H881" s="1"/>
      <c r="I881" s="4"/>
      <c r="J881" s="4"/>
      <c r="K881" s="4"/>
      <c r="L881" s="4"/>
      <c r="M881" s="4"/>
      <c r="N881" s="4"/>
      <c r="O881" s="4"/>
      <c r="P881" s="4"/>
      <c r="Q881" s="4"/>
      <c r="R881" s="4"/>
      <c r="S881" s="4"/>
      <c r="T881" s="4"/>
      <c r="U881" s="4"/>
      <c r="V881" s="4"/>
      <c r="W881" s="4"/>
      <c r="X881" s="4"/>
      <c r="Y881" s="4"/>
      <c r="Z881" s="4"/>
    </row>
    <row r="882" spans="1:26" ht="15.75" customHeight="1">
      <c r="A882" s="4"/>
      <c r="B882" s="4"/>
      <c r="C882" s="4"/>
      <c r="D882" s="4"/>
      <c r="E882" s="1388"/>
      <c r="F882" s="1388"/>
      <c r="G882" s="4"/>
      <c r="H882" s="1"/>
      <c r="I882" s="4"/>
      <c r="J882" s="4"/>
      <c r="K882" s="4"/>
      <c r="L882" s="4"/>
      <c r="M882" s="4"/>
      <c r="N882" s="4"/>
      <c r="O882" s="4"/>
      <c r="P882" s="4"/>
      <c r="Q882" s="4"/>
      <c r="R882" s="4"/>
      <c r="S882" s="4"/>
      <c r="T882" s="4"/>
      <c r="U882" s="4"/>
      <c r="V882" s="4"/>
      <c r="W882" s="4"/>
      <c r="X882" s="4"/>
      <c r="Y882" s="4"/>
      <c r="Z882" s="4"/>
    </row>
    <row r="883" spans="1:26" ht="15.75" customHeight="1">
      <c r="A883" s="4"/>
      <c r="B883" s="4"/>
      <c r="C883" s="4"/>
      <c r="D883" s="4"/>
      <c r="E883" s="1388"/>
      <c r="F883" s="1388"/>
      <c r="G883" s="4"/>
      <c r="H883" s="1"/>
      <c r="I883" s="4"/>
      <c r="J883" s="4"/>
      <c r="K883" s="4"/>
      <c r="L883" s="4"/>
      <c r="M883" s="4"/>
      <c r="N883" s="4"/>
      <c r="O883" s="4"/>
      <c r="P883" s="4"/>
      <c r="Q883" s="4"/>
      <c r="R883" s="4"/>
      <c r="S883" s="4"/>
      <c r="T883" s="4"/>
      <c r="U883" s="4"/>
      <c r="V883" s="4"/>
      <c r="W883" s="4"/>
      <c r="X883" s="4"/>
      <c r="Y883" s="4"/>
      <c r="Z883" s="4"/>
    </row>
    <row r="884" spans="1:26" ht="15.75" customHeight="1">
      <c r="A884" s="4"/>
      <c r="B884" s="4"/>
      <c r="C884" s="4"/>
      <c r="D884" s="4"/>
      <c r="E884" s="1388"/>
      <c r="F884" s="1388"/>
      <c r="G884" s="4"/>
      <c r="H884" s="1"/>
      <c r="I884" s="4"/>
      <c r="J884" s="4"/>
      <c r="K884" s="4"/>
      <c r="L884" s="4"/>
      <c r="M884" s="4"/>
      <c r="N884" s="4"/>
      <c r="O884" s="4"/>
      <c r="P884" s="4"/>
      <c r="Q884" s="4"/>
      <c r="R884" s="4"/>
      <c r="S884" s="4"/>
      <c r="T884" s="4"/>
      <c r="U884" s="4"/>
      <c r="V884" s="4"/>
      <c r="W884" s="4"/>
      <c r="X884" s="4"/>
      <c r="Y884" s="4"/>
      <c r="Z884" s="4"/>
    </row>
    <row r="885" spans="1:26" ht="15.75" customHeight="1">
      <c r="A885" s="4"/>
      <c r="B885" s="4"/>
      <c r="C885" s="4"/>
      <c r="D885" s="4"/>
      <c r="E885" s="1388"/>
      <c r="F885" s="1388"/>
      <c r="G885" s="4"/>
      <c r="H885" s="1"/>
      <c r="I885" s="4"/>
      <c r="J885" s="4"/>
      <c r="K885" s="4"/>
      <c r="L885" s="4"/>
      <c r="M885" s="4"/>
      <c r="N885" s="4"/>
      <c r="O885" s="4"/>
      <c r="P885" s="4"/>
      <c r="Q885" s="4"/>
      <c r="R885" s="4"/>
      <c r="S885" s="4"/>
      <c r="T885" s="4"/>
      <c r="U885" s="4"/>
      <c r="V885" s="4"/>
      <c r="W885" s="4"/>
      <c r="X885" s="4"/>
      <c r="Y885" s="4"/>
      <c r="Z885" s="4"/>
    </row>
    <row r="886" spans="1:26" ht="15.75" customHeight="1">
      <c r="A886" s="4"/>
      <c r="B886" s="4"/>
      <c r="C886" s="4"/>
      <c r="D886" s="4"/>
      <c r="E886" s="1388"/>
      <c r="F886" s="1388"/>
      <c r="G886" s="4"/>
      <c r="H886" s="1"/>
      <c r="I886" s="4"/>
      <c r="J886" s="4"/>
      <c r="K886" s="4"/>
      <c r="L886" s="4"/>
      <c r="M886" s="4"/>
      <c r="N886" s="4"/>
      <c r="O886" s="4"/>
      <c r="P886" s="4"/>
      <c r="Q886" s="4"/>
      <c r="R886" s="4"/>
      <c r="S886" s="4"/>
      <c r="T886" s="4"/>
      <c r="U886" s="4"/>
      <c r="V886" s="4"/>
      <c r="W886" s="4"/>
      <c r="X886" s="4"/>
      <c r="Y886" s="4"/>
      <c r="Z886" s="4"/>
    </row>
    <row r="887" spans="1:26" ht="15.75" customHeight="1">
      <c r="A887" s="4"/>
      <c r="B887" s="4"/>
      <c r="C887" s="4"/>
      <c r="D887" s="4"/>
      <c r="E887" s="1388"/>
      <c r="F887" s="1388"/>
      <c r="G887" s="4"/>
      <c r="H887" s="1"/>
      <c r="I887" s="4"/>
      <c r="J887" s="4"/>
      <c r="K887" s="4"/>
      <c r="L887" s="4"/>
      <c r="M887" s="4"/>
      <c r="N887" s="4"/>
      <c r="O887" s="4"/>
      <c r="P887" s="4"/>
      <c r="Q887" s="4"/>
      <c r="R887" s="4"/>
      <c r="S887" s="4"/>
      <c r="T887" s="4"/>
      <c r="U887" s="4"/>
      <c r="V887" s="4"/>
      <c r="W887" s="4"/>
      <c r="X887" s="4"/>
      <c r="Y887" s="4"/>
      <c r="Z887" s="4"/>
    </row>
    <row r="888" spans="1:26" ht="15.75" customHeight="1">
      <c r="A888" s="4"/>
      <c r="B888" s="4"/>
      <c r="C888" s="4"/>
      <c r="D888" s="4"/>
      <c r="E888" s="1388"/>
      <c r="F888" s="1388"/>
      <c r="G888" s="4"/>
      <c r="H888" s="1"/>
      <c r="I888" s="4"/>
      <c r="J888" s="4"/>
      <c r="K888" s="4"/>
      <c r="L888" s="4"/>
      <c r="M888" s="4"/>
      <c r="N888" s="4"/>
      <c r="O888" s="4"/>
      <c r="P888" s="4"/>
      <c r="Q888" s="4"/>
      <c r="R888" s="4"/>
      <c r="S888" s="4"/>
      <c r="T888" s="4"/>
      <c r="U888" s="4"/>
      <c r="V888" s="4"/>
      <c r="W888" s="4"/>
      <c r="X888" s="4"/>
      <c r="Y888" s="4"/>
      <c r="Z888" s="4"/>
    </row>
    <row r="889" spans="1:26" ht="15.75" customHeight="1">
      <c r="A889" s="4"/>
      <c r="B889" s="4"/>
      <c r="C889" s="4"/>
      <c r="D889" s="4"/>
      <c r="E889" s="1388"/>
      <c r="F889" s="1388"/>
      <c r="G889" s="4"/>
      <c r="H889" s="1"/>
      <c r="I889" s="4"/>
      <c r="J889" s="4"/>
      <c r="K889" s="4"/>
      <c r="L889" s="4"/>
      <c r="M889" s="4"/>
      <c r="N889" s="4"/>
      <c r="O889" s="4"/>
      <c r="P889" s="4"/>
      <c r="Q889" s="4"/>
      <c r="R889" s="4"/>
      <c r="S889" s="4"/>
      <c r="T889" s="4"/>
      <c r="U889" s="4"/>
      <c r="V889" s="4"/>
      <c r="W889" s="4"/>
      <c r="X889" s="4"/>
      <c r="Y889" s="4"/>
      <c r="Z889" s="4"/>
    </row>
    <row r="890" spans="1:26" ht="15.75" customHeight="1">
      <c r="A890" s="4"/>
      <c r="B890" s="4"/>
      <c r="C890" s="4"/>
      <c r="D890" s="4"/>
      <c r="E890" s="1388"/>
      <c r="F890" s="1388"/>
      <c r="G890" s="4"/>
      <c r="H890" s="1"/>
      <c r="I890" s="4"/>
      <c r="J890" s="4"/>
      <c r="K890" s="4"/>
      <c r="L890" s="4"/>
      <c r="M890" s="4"/>
      <c r="N890" s="4"/>
      <c r="O890" s="4"/>
      <c r="P890" s="4"/>
      <c r="Q890" s="4"/>
      <c r="R890" s="4"/>
      <c r="S890" s="4"/>
      <c r="T890" s="4"/>
      <c r="U890" s="4"/>
      <c r="V890" s="4"/>
      <c r="W890" s="4"/>
      <c r="X890" s="4"/>
      <c r="Y890" s="4"/>
      <c r="Z890" s="4"/>
    </row>
    <row r="891" spans="1:26" ht="15.75" customHeight="1">
      <c r="A891" s="4"/>
      <c r="B891" s="4"/>
      <c r="C891" s="4"/>
      <c r="D891" s="4"/>
      <c r="E891" s="1388"/>
      <c r="F891" s="1388"/>
      <c r="G891" s="4"/>
      <c r="H891" s="1"/>
      <c r="I891" s="4"/>
      <c r="J891" s="4"/>
      <c r="K891" s="4"/>
      <c r="L891" s="4"/>
      <c r="M891" s="4"/>
      <c r="N891" s="4"/>
      <c r="O891" s="4"/>
      <c r="P891" s="4"/>
      <c r="Q891" s="4"/>
      <c r="R891" s="4"/>
      <c r="S891" s="4"/>
      <c r="T891" s="4"/>
      <c r="U891" s="4"/>
      <c r="V891" s="4"/>
      <c r="W891" s="4"/>
      <c r="X891" s="4"/>
      <c r="Y891" s="4"/>
      <c r="Z891" s="4"/>
    </row>
    <row r="892" spans="1:26" ht="15.75" customHeight="1">
      <c r="A892" s="4"/>
      <c r="B892" s="4"/>
      <c r="C892" s="4"/>
      <c r="D892" s="4"/>
      <c r="E892" s="1388"/>
      <c r="F892" s="1388"/>
      <c r="G892" s="4"/>
      <c r="H892" s="1"/>
      <c r="I892" s="4"/>
      <c r="J892" s="4"/>
      <c r="K892" s="4"/>
      <c r="L892" s="4"/>
      <c r="M892" s="4"/>
      <c r="N892" s="4"/>
      <c r="O892" s="4"/>
      <c r="P892" s="4"/>
      <c r="Q892" s="4"/>
      <c r="R892" s="4"/>
      <c r="S892" s="4"/>
      <c r="T892" s="4"/>
      <c r="U892" s="4"/>
      <c r="V892" s="4"/>
      <c r="W892" s="4"/>
      <c r="X892" s="4"/>
      <c r="Y892" s="4"/>
      <c r="Z892" s="4"/>
    </row>
    <row r="893" spans="1:26" ht="15.75" customHeight="1">
      <c r="A893" s="4"/>
      <c r="B893" s="4"/>
      <c r="C893" s="4"/>
      <c r="D893" s="4"/>
      <c r="E893" s="1388"/>
      <c r="F893" s="1388"/>
      <c r="G893" s="4"/>
      <c r="H893" s="1"/>
      <c r="I893" s="4"/>
      <c r="J893" s="4"/>
      <c r="K893" s="4"/>
      <c r="L893" s="4"/>
      <c r="M893" s="4"/>
      <c r="N893" s="4"/>
      <c r="O893" s="4"/>
      <c r="P893" s="4"/>
      <c r="Q893" s="4"/>
      <c r="R893" s="4"/>
      <c r="S893" s="4"/>
      <c r="T893" s="4"/>
      <c r="U893" s="4"/>
      <c r="V893" s="4"/>
      <c r="W893" s="4"/>
      <c r="X893" s="4"/>
      <c r="Y893" s="4"/>
      <c r="Z893" s="4"/>
    </row>
    <row r="894" spans="1:26" ht="15.75" customHeight="1">
      <c r="A894" s="4"/>
      <c r="B894" s="4"/>
      <c r="C894" s="4"/>
      <c r="D894" s="4"/>
      <c r="E894" s="1388"/>
      <c r="F894" s="1388"/>
      <c r="G894" s="4"/>
      <c r="H894" s="1"/>
      <c r="I894" s="4"/>
      <c r="J894" s="4"/>
      <c r="K894" s="4"/>
      <c r="L894" s="4"/>
      <c r="M894" s="4"/>
      <c r="N894" s="4"/>
      <c r="O894" s="4"/>
      <c r="P894" s="4"/>
      <c r="Q894" s="4"/>
      <c r="R894" s="4"/>
      <c r="S894" s="4"/>
      <c r="T894" s="4"/>
      <c r="U894" s="4"/>
      <c r="V894" s="4"/>
      <c r="W894" s="4"/>
      <c r="X894" s="4"/>
      <c r="Y894" s="4"/>
      <c r="Z894" s="4"/>
    </row>
    <row r="895" spans="1:26" ht="15.75" customHeight="1">
      <c r="A895" s="4"/>
      <c r="B895" s="4"/>
      <c r="C895" s="4"/>
      <c r="D895" s="4"/>
      <c r="E895" s="1388"/>
      <c r="F895" s="1388"/>
      <c r="G895" s="4"/>
      <c r="H895" s="1"/>
      <c r="I895" s="4"/>
      <c r="J895" s="4"/>
      <c r="K895" s="4"/>
      <c r="L895" s="4"/>
      <c r="M895" s="4"/>
      <c r="N895" s="4"/>
      <c r="O895" s="4"/>
      <c r="P895" s="4"/>
      <c r="Q895" s="4"/>
      <c r="R895" s="4"/>
      <c r="S895" s="4"/>
      <c r="T895" s="4"/>
      <c r="U895" s="4"/>
      <c r="V895" s="4"/>
      <c r="W895" s="4"/>
      <c r="X895" s="4"/>
      <c r="Y895" s="4"/>
      <c r="Z895" s="4"/>
    </row>
    <row r="896" spans="1:26" ht="15.75" customHeight="1">
      <c r="A896" s="4"/>
      <c r="B896" s="4"/>
      <c r="C896" s="4"/>
      <c r="D896" s="4"/>
      <c r="E896" s="1388"/>
      <c r="F896" s="1388"/>
      <c r="G896" s="4"/>
      <c r="H896" s="1"/>
      <c r="I896" s="4"/>
      <c r="J896" s="4"/>
      <c r="K896" s="4"/>
      <c r="L896" s="4"/>
      <c r="M896" s="4"/>
      <c r="N896" s="4"/>
      <c r="O896" s="4"/>
      <c r="P896" s="4"/>
      <c r="Q896" s="4"/>
      <c r="R896" s="4"/>
      <c r="S896" s="4"/>
      <c r="T896" s="4"/>
      <c r="U896" s="4"/>
      <c r="V896" s="4"/>
      <c r="W896" s="4"/>
      <c r="X896" s="4"/>
      <c r="Y896" s="4"/>
      <c r="Z896" s="4"/>
    </row>
    <row r="897" spans="1:26" ht="15.75" customHeight="1">
      <c r="A897" s="4"/>
      <c r="B897" s="4"/>
      <c r="C897" s="4"/>
      <c r="D897" s="4"/>
      <c r="E897" s="1388"/>
      <c r="F897" s="1388"/>
      <c r="G897" s="4"/>
      <c r="H897" s="1"/>
      <c r="I897" s="4"/>
      <c r="J897" s="4"/>
      <c r="K897" s="4"/>
      <c r="L897" s="4"/>
      <c r="M897" s="4"/>
      <c r="N897" s="4"/>
      <c r="O897" s="4"/>
      <c r="P897" s="4"/>
      <c r="Q897" s="4"/>
      <c r="R897" s="4"/>
      <c r="S897" s="4"/>
      <c r="T897" s="4"/>
      <c r="U897" s="4"/>
      <c r="V897" s="4"/>
      <c r="W897" s="4"/>
      <c r="X897" s="4"/>
      <c r="Y897" s="4"/>
      <c r="Z897" s="4"/>
    </row>
    <row r="898" spans="1:26" ht="15.75" customHeight="1">
      <c r="A898" s="4"/>
      <c r="B898" s="4"/>
      <c r="C898" s="4"/>
      <c r="D898" s="4"/>
      <c r="E898" s="1388"/>
      <c r="F898" s="1388"/>
      <c r="G898" s="4"/>
      <c r="H898" s="1"/>
      <c r="I898" s="4"/>
      <c r="J898" s="4"/>
      <c r="K898" s="4"/>
      <c r="L898" s="4"/>
      <c r="M898" s="4"/>
      <c r="N898" s="4"/>
      <c r="O898" s="4"/>
      <c r="P898" s="4"/>
      <c r="Q898" s="4"/>
      <c r="R898" s="4"/>
      <c r="S898" s="4"/>
      <c r="T898" s="4"/>
      <c r="U898" s="4"/>
      <c r="V898" s="4"/>
      <c r="W898" s="4"/>
      <c r="X898" s="4"/>
      <c r="Y898" s="4"/>
      <c r="Z898" s="4"/>
    </row>
    <row r="899" spans="1:26" ht="15.75" customHeight="1">
      <c r="A899" s="4"/>
      <c r="B899" s="4"/>
      <c r="C899" s="4"/>
      <c r="D899" s="4"/>
      <c r="E899" s="1388"/>
      <c r="F899" s="1388"/>
      <c r="G899" s="4"/>
      <c r="H899" s="1"/>
      <c r="I899" s="4"/>
      <c r="J899" s="4"/>
      <c r="K899" s="4"/>
      <c r="L899" s="4"/>
      <c r="M899" s="4"/>
      <c r="N899" s="4"/>
      <c r="O899" s="4"/>
      <c r="P899" s="4"/>
      <c r="Q899" s="4"/>
      <c r="R899" s="4"/>
      <c r="S899" s="4"/>
      <c r="T899" s="4"/>
      <c r="U899" s="4"/>
      <c r="V899" s="4"/>
      <c r="W899" s="4"/>
      <c r="X899" s="4"/>
      <c r="Y899" s="4"/>
      <c r="Z899" s="4"/>
    </row>
    <row r="900" spans="1:26" ht="15.75" customHeight="1">
      <c r="A900" s="4"/>
      <c r="B900" s="4"/>
      <c r="C900" s="4"/>
      <c r="D900" s="4"/>
      <c r="E900" s="1388"/>
      <c r="F900" s="1388"/>
      <c r="G900" s="4"/>
      <c r="H900" s="1"/>
      <c r="I900" s="4"/>
      <c r="J900" s="4"/>
      <c r="K900" s="4"/>
      <c r="L900" s="4"/>
      <c r="M900" s="4"/>
      <c r="N900" s="4"/>
      <c r="O900" s="4"/>
      <c r="P900" s="4"/>
      <c r="Q900" s="4"/>
      <c r="R900" s="4"/>
      <c r="S900" s="4"/>
      <c r="T900" s="4"/>
      <c r="U900" s="4"/>
      <c r="V900" s="4"/>
      <c r="W900" s="4"/>
      <c r="X900" s="4"/>
      <c r="Y900" s="4"/>
      <c r="Z900" s="4"/>
    </row>
    <row r="901" spans="1:26" ht="15.75" customHeight="1">
      <c r="A901" s="4"/>
      <c r="B901" s="4"/>
      <c r="C901" s="4"/>
      <c r="D901" s="4"/>
      <c r="E901" s="1388"/>
      <c r="F901" s="1388"/>
      <c r="G901" s="4"/>
      <c r="H901" s="1"/>
      <c r="I901" s="4"/>
      <c r="J901" s="4"/>
      <c r="K901" s="4"/>
      <c r="L901" s="4"/>
      <c r="M901" s="4"/>
      <c r="N901" s="4"/>
      <c r="O901" s="4"/>
      <c r="P901" s="4"/>
      <c r="Q901" s="4"/>
      <c r="R901" s="4"/>
      <c r="S901" s="4"/>
      <c r="T901" s="4"/>
      <c r="U901" s="4"/>
      <c r="V901" s="4"/>
      <c r="W901" s="4"/>
      <c r="X901" s="4"/>
      <c r="Y901" s="4"/>
      <c r="Z901" s="4"/>
    </row>
    <row r="902" spans="1:26" ht="15.75" customHeight="1">
      <c r="A902" s="4"/>
      <c r="B902" s="4"/>
      <c r="C902" s="4"/>
      <c r="D902" s="4"/>
      <c r="E902" s="1388"/>
      <c r="F902" s="1388"/>
      <c r="G902" s="4"/>
      <c r="H902" s="1"/>
      <c r="I902" s="4"/>
      <c r="J902" s="4"/>
      <c r="K902" s="4"/>
      <c r="L902" s="4"/>
      <c r="M902" s="4"/>
      <c r="N902" s="4"/>
      <c r="O902" s="4"/>
      <c r="P902" s="4"/>
      <c r="Q902" s="4"/>
      <c r="R902" s="4"/>
      <c r="S902" s="4"/>
      <c r="T902" s="4"/>
      <c r="U902" s="4"/>
      <c r="V902" s="4"/>
      <c r="W902" s="4"/>
      <c r="X902" s="4"/>
      <c r="Y902" s="4"/>
      <c r="Z902" s="4"/>
    </row>
    <row r="903" spans="1:26" ht="15.75" customHeight="1">
      <c r="A903" s="4"/>
      <c r="B903" s="4"/>
      <c r="C903" s="4"/>
      <c r="D903" s="4"/>
      <c r="E903" s="1388"/>
      <c r="F903" s="1388"/>
      <c r="G903" s="4"/>
      <c r="H903" s="1"/>
      <c r="I903" s="4"/>
      <c r="J903" s="4"/>
      <c r="K903" s="4"/>
      <c r="L903" s="4"/>
      <c r="M903" s="4"/>
      <c r="N903" s="4"/>
      <c r="O903" s="4"/>
      <c r="P903" s="4"/>
      <c r="Q903" s="4"/>
      <c r="R903" s="4"/>
      <c r="S903" s="4"/>
      <c r="T903" s="4"/>
      <c r="U903" s="4"/>
      <c r="V903" s="4"/>
      <c r="W903" s="4"/>
      <c r="X903" s="4"/>
      <c r="Y903" s="4"/>
      <c r="Z903" s="4"/>
    </row>
    <row r="904" spans="1:26" ht="15.75" customHeight="1">
      <c r="A904" s="4"/>
      <c r="B904" s="4"/>
      <c r="C904" s="4"/>
      <c r="D904" s="4"/>
      <c r="E904" s="1388"/>
      <c r="F904" s="1388"/>
      <c r="G904" s="4"/>
      <c r="H904" s="1"/>
      <c r="I904" s="4"/>
      <c r="J904" s="4"/>
      <c r="K904" s="4"/>
      <c r="L904" s="4"/>
      <c r="M904" s="4"/>
      <c r="N904" s="4"/>
      <c r="O904" s="4"/>
      <c r="P904" s="4"/>
      <c r="Q904" s="4"/>
      <c r="R904" s="4"/>
      <c r="S904" s="4"/>
      <c r="T904" s="4"/>
      <c r="U904" s="4"/>
      <c r="V904" s="4"/>
      <c r="W904" s="4"/>
      <c r="X904" s="4"/>
      <c r="Y904" s="4"/>
      <c r="Z904" s="4"/>
    </row>
    <row r="905" spans="1:26" ht="15.75" customHeight="1">
      <c r="A905" s="4"/>
      <c r="B905" s="4"/>
      <c r="C905" s="4"/>
      <c r="D905" s="4"/>
      <c r="E905" s="1388"/>
      <c r="F905" s="1388"/>
      <c r="G905" s="4"/>
      <c r="H905" s="1"/>
      <c r="I905" s="4"/>
      <c r="J905" s="4"/>
      <c r="K905" s="4"/>
      <c r="L905" s="4"/>
      <c r="M905" s="4"/>
      <c r="N905" s="4"/>
      <c r="O905" s="4"/>
      <c r="P905" s="4"/>
      <c r="Q905" s="4"/>
      <c r="R905" s="4"/>
      <c r="S905" s="4"/>
      <c r="T905" s="4"/>
      <c r="U905" s="4"/>
      <c r="V905" s="4"/>
      <c r="W905" s="4"/>
      <c r="X905" s="4"/>
      <c r="Y905" s="4"/>
      <c r="Z905" s="4"/>
    </row>
    <row r="906" spans="1:26" ht="15.75" customHeight="1">
      <c r="A906" s="4"/>
      <c r="B906" s="4"/>
      <c r="C906" s="4"/>
      <c r="D906" s="4"/>
      <c r="E906" s="1388"/>
      <c r="F906" s="1388"/>
      <c r="G906" s="4"/>
      <c r="H906" s="1"/>
      <c r="I906" s="4"/>
      <c r="J906" s="4"/>
      <c r="K906" s="4"/>
      <c r="L906" s="4"/>
      <c r="M906" s="4"/>
      <c r="N906" s="4"/>
      <c r="O906" s="4"/>
      <c r="P906" s="4"/>
      <c r="Q906" s="4"/>
      <c r="R906" s="4"/>
      <c r="S906" s="4"/>
      <c r="T906" s="4"/>
      <c r="U906" s="4"/>
      <c r="V906" s="4"/>
      <c r="W906" s="4"/>
      <c r="X906" s="4"/>
      <c r="Y906" s="4"/>
      <c r="Z906" s="4"/>
    </row>
    <row r="907" spans="1:26" ht="15.75" customHeight="1">
      <c r="A907" s="4"/>
      <c r="B907" s="4"/>
      <c r="C907" s="4"/>
      <c r="D907" s="4"/>
      <c r="E907" s="1388"/>
      <c r="F907" s="1388"/>
      <c r="G907" s="4"/>
      <c r="H907" s="1"/>
      <c r="I907" s="4"/>
      <c r="J907" s="4"/>
      <c r="K907" s="4"/>
      <c r="L907" s="4"/>
      <c r="M907" s="4"/>
      <c r="N907" s="4"/>
      <c r="O907" s="4"/>
      <c r="P907" s="4"/>
      <c r="Q907" s="4"/>
      <c r="R907" s="4"/>
      <c r="S907" s="4"/>
      <c r="T907" s="4"/>
      <c r="U907" s="4"/>
      <c r="V907" s="4"/>
      <c r="W907" s="4"/>
      <c r="X907" s="4"/>
      <c r="Y907" s="4"/>
      <c r="Z907" s="4"/>
    </row>
    <row r="908" spans="1:26" ht="15.75" customHeight="1">
      <c r="A908" s="4"/>
      <c r="B908" s="4"/>
      <c r="C908" s="4"/>
      <c r="D908" s="4"/>
      <c r="E908" s="1388"/>
      <c r="F908" s="1388"/>
      <c r="G908" s="4"/>
      <c r="H908" s="1"/>
      <c r="I908" s="4"/>
      <c r="J908" s="4"/>
      <c r="K908" s="4"/>
      <c r="L908" s="4"/>
      <c r="M908" s="4"/>
      <c r="N908" s="4"/>
      <c r="O908" s="4"/>
      <c r="P908" s="4"/>
      <c r="Q908" s="4"/>
      <c r="R908" s="4"/>
      <c r="S908" s="4"/>
      <c r="T908" s="4"/>
      <c r="U908" s="4"/>
      <c r="V908" s="4"/>
      <c r="W908" s="4"/>
      <c r="X908" s="4"/>
      <c r="Y908" s="4"/>
      <c r="Z908" s="4"/>
    </row>
    <row r="909" spans="1:26" ht="15.75" customHeight="1">
      <c r="A909" s="4"/>
      <c r="B909" s="4"/>
      <c r="C909" s="4"/>
      <c r="D909" s="4"/>
      <c r="E909" s="1388"/>
      <c r="F909" s="1388"/>
      <c r="G909" s="4"/>
      <c r="H909" s="1"/>
      <c r="I909" s="4"/>
      <c r="J909" s="4"/>
      <c r="K909" s="4"/>
      <c r="L909" s="4"/>
      <c r="M909" s="4"/>
      <c r="N909" s="4"/>
      <c r="O909" s="4"/>
      <c r="P909" s="4"/>
      <c r="Q909" s="4"/>
      <c r="R909" s="4"/>
      <c r="S909" s="4"/>
      <c r="T909" s="4"/>
      <c r="U909" s="4"/>
      <c r="V909" s="4"/>
      <c r="W909" s="4"/>
      <c r="X909" s="4"/>
      <c r="Y909" s="4"/>
      <c r="Z909" s="4"/>
    </row>
    <row r="910" spans="1:26" ht="15.75" customHeight="1">
      <c r="A910" s="4"/>
      <c r="B910" s="4"/>
      <c r="C910" s="4"/>
      <c r="D910" s="4"/>
      <c r="E910" s="1388"/>
      <c r="F910" s="1388"/>
      <c r="G910" s="4"/>
      <c r="H910" s="1"/>
      <c r="I910" s="4"/>
      <c r="J910" s="4"/>
      <c r="K910" s="4"/>
      <c r="L910" s="4"/>
      <c r="M910" s="4"/>
      <c r="N910" s="4"/>
      <c r="O910" s="4"/>
      <c r="P910" s="4"/>
      <c r="Q910" s="4"/>
      <c r="R910" s="4"/>
      <c r="S910" s="4"/>
      <c r="T910" s="4"/>
      <c r="U910" s="4"/>
      <c r="V910" s="4"/>
      <c r="W910" s="4"/>
      <c r="X910" s="4"/>
      <c r="Y910" s="4"/>
      <c r="Z910" s="4"/>
    </row>
    <row r="911" spans="1:26" ht="15.75" customHeight="1">
      <c r="A911" s="4"/>
      <c r="B911" s="4"/>
      <c r="C911" s="4"/>
      <c r="D911" s="4"/>
      <c r="E911" s="1388"/>
      <c r="F911" s="1388"/>
      <c r="G911" s="4"/>
      <c r="H911" s="1"/>
      <c r="I911" s="4"/>
      <c r="J911" s="4"/>
      <c r="K911" s="4"/>
      <c r="L911" s="4"/>
      <c r="M911" s="4"/>
      <c r="N911" s="4"/>
      <c r="O911" s="4"/>
      <c r="P911" s="4"/>
      <c r="Q911" s="4"/>
      <c r="R911" s="4"/>
      <c r="S911" s="4"/>
      <c r="T911" s="4"/>
      <c r="U911" s="4"/>
      <c r="V911" s="4"/>
      <c r="W911" s="4"/>
      <c r="X911" s="4"/>
      <c r="Y911" s="4"/>
      <c r="Z911" s="4"/>
    </row>
    <row r="912" spans="1:26" ht="15.75" customHeight="1">
      <c r="A912" s="4"/>
      <c r="B912" s="4"/>
      <c r="C912" s="4"/>
      <c r="D912" s="4"/>
      <c r="E912" s="1388"/>
      <c r="F912" s="1388"/>
      <c r="G912" s="4"/>
      <c r="H912" s="1"/>
      <c r="I912" s="4"/>
      <c r="J912" s="4"/>
      <c r="K912" s="4"/>
      <c r="L912" s="4"/>
      <c r="M912" s="4"/>
      <c r="N912" s="4"/>
      <c r="O912" s="4"/>
      <c r="P912" s="4"/>
      <c r="Q912" s="4"/>
      <c r="R912" s="4"/>
      <c r="S912" s="4"/>
      <c r="T912" s="4"/>
      <c r="U912" s="4"/>
      <c r="V912" s="4"/>
      <c r="W912" s="4"/>
      <c r="X912" s="4"/>
      <c r="Y912" s="4"/>
      <c r="Z912" s="4"/>
    </row>
    <row r="913" spans="1:26" ht="15.75" customHeight="1">
      <c r="A913" s="4"/>
      <c r="B913" s="4"/>
      <c r="C913" s="4"/>
      <c r="D913" s="4"/>
      <c r="E913" s="1388"/>
      <c r="F913" s="1388"/>
      <c r="G913" s="4"/>
      <c r="H913" s="1"/>
      <c r="I913" s="4"/>
      <c r="J913" s="4"/>
      <c r="K913" s="4"/>
      <c r="L913" s="4"/>
      <c r="M913" s="4"/>
      <c r="N913" s="4"/>
      <c r="O913" s="4"/>
      <c r="P913" s="4"/>
      <c r="Q913" s="4"/>
      <c r="R913" s="4"/>
      <c r="S913" s="4"/>
      <c r="T913" s="4"/>
      <c r="U913" s="4"/>
      <c r="V913" s="4"/>
      <c r="W913" s="4"/>
      <c r="X913" s="4"/>
      <c r="Y913" s="4"/>
      <c r="Z913" s="4"/>
    </row>
    <row r="914" spans="1:26" ht="15.75" customHeight="1">
      <c r="A914" s="4"/>
      <c r="B914" s="4"/>
      <c r="C914" s="4"/>
      <c r="D914" s="4"/>
      <c r="E914" s="1388"/>
      <c r="F914" s="1388"/>
      <c r="G914" s="4"/>
      <c r="H914" s="1"/>
      <c r="I914" s="4"/>
      <c r="J914" s="4"/>
      <c r="K914" s="4"/>
      <c r="L914" s="4"/>
      <c r="M914" s="4"/>
      <c r="N914" s="4"/>
      <c r="O914" s="4"/>
      <c r="P914" s="4"/>
      <c r="Q914" s="4"/>
      <c r="R914" s="4"/>
      <c r="S914" s="4"/>
      <c r="T914" s="4"/>
      <c r="U914" s="4"/>
      <c r="V914" s="4"/>
      <c r="W914" s="4"/>
      <c r="X914" s="4"/>
      <c r="Y914" s="4"/>
      <c r="Z914" s="4"/>
    </row>
    <row r="915" spans="1:26" ht="15.75" customHeight="1">
      <c r="A915" s="4"/>
      <c r="B915" s="4"/>
      <c r="C915" s="4"/>
      <c r="D915" s="4"/>
      <c r="E915" s="1388"/>
      <c r="F915" s="1388"/>
      <c r="G915" s="4"/>
      <c r="H915" s="1"/>
      <c r="I915" s="4"/>
      <c r="J915" s="4"/>
      <c r="K915" s="4"/>
      <c r="L915" s="4"/>
      <c r="M915" s="4"/>
      <c r="N915" s="4"/>
      <c r="O915" s="4"/>
      <c r="P915" s="4"/>
      <c r="Q915" s="4"/>
      <c r="R915" s="4"/>
      <c r="S915" s="4"/>
      <c r="T915" s="4"/>
      <c r="U915" s="4"/>
      <c r="V915" s="4"/>
      <c r="W915" s="4"/>
      <c r="X915" s="4"/>
      <c r="Y915" s="4"/>
      <c r="Z915" s="4"/>
    </row>
    <row r="916" spans="1:26" ht="15.75" customHeight="1">
      <c r="A916" s="4"/>
      <c r="B916" s="4"/>
      <c r="C916" s="4"/>
      <c r="D916" s="4"/>
      <c r="E916" s="1388"/>
      <c r="F916" s="1388"/>
      <c r="G916" s="4"/>
      <c r="H916" s="1"/>
      <c r="I916" s="4"/>
      <c r="J916" s="4"/>
      <c r="K916" s="4"/>
      <c r="L916" s="4"/>
      <c r="M916" s="4"/>
      <c r="N916" s="4"/>
      <c r="O916" s="4"/>
      <c r="P916" s="4"/>
      <c r="Q916" s="4"/>
      <c r="R916" s="4"/>
      <c r="S916" s="4"/>
      <c r="T916" s="4"/>
      <c r="U916" s="4"/>
      <c r="V916" s="4"/>
      <c r="W916" s="4"/>
      <c r="X916" s="4"/>
      <c r="Y916" s="4"/>
      <c r="Z916" s="4"/>
    </row>
    <row r="917" spans="1:26" ht="15.75" customHeight="1">
      <c r="A917" s="4"/>
      <c r="B917" s="4"/>
      <c r="C917" s="4"/>
      <c r="D917" s="4"/>
      <c r="E917" s="1388"/>
      <c r="F917" s="1388"/>
      <c r="G917" s="4"/>
      <c r="H917" s="1"/>
      <c r="I917" s="4"/>
      <c r="J917" s="4"/>
      <c r="K917" s="4"/>
      <c r="L917" s="4"/>
      <c r="M917" s="4"/>
      <c r="N917" s="4"/>
      <c r="O917" s="4"/>
      <c r="P917" s="4"/>
      <c r="Q917" s="4"/>
      <c r="R917" s="4"/>
      <c r="S917" s="4"/>
      <c r="T917" s="4"/>
      <c r="U917" s="4"/>
      <c r="V917" s="4"/>
      <c r="W917" s="4"/>
      <c r="X917" s="4"/>
      <c r="Y917" s="4"/>
      <c r="Z917" s="4"/>
    </row>
    <row r="918" spans="1:26" ht="15.75" customHeight="1">
      <c r="A918" s="4"/>
      <c r="B918" s="4"/>
      <c r="C918" s="4"/>
      <c r="D918" s="4"/>
      <c r="E918" s="1388"/>
      <c r="F918" s="1388"/>
      <c r="G918" s="4"/>
      <c r="H918" s="1"/>
      <c r="I918" s="4"/>
      <c r="J918" s="4"/>
      <c r="K918" s="4"/>
      <c r="L918" s="4"/>
      <c r="M918" s="4"/>
      <c r="N918" s="4"/>
      <c r="O918" s="4"/>
      <c r="P918" s="4"/>
      <c r="Q918" s="4"/>
      <c r="R918" s="4"/>
      <c r="S918" s="4"/>
      <c r="T918" s="4"/>
      <c r="U918" s="4"/>
      <c r="V918" s="4"/>
      <c r="W918" s="4"/>
      <c r="X918" s="4"/>
      <c r="Y918" s="4"/>
      <c r="Z918" s="4"/>
    </row>
    <row r="919" spans="1:26" ht="15.75" customHeight="1">
      <c r="A919" s="4"/>
      <c r="B919" s="4"/>
      <c r="C919" s="4"/>
      <c r="D919" s="4"/>
      <c r="E919" s="1388"/>
      <c r="F919" s="1388"/>
      <c r="G919" s="4"/>
      <c r="H919" s="1"/>
      <c r="I919" s="4"/>
      <c r="J919" s="4"/>
      <c r="K919" s="4"/>
      <c r="L919" s="4"/>
      <c r="M919" s="4"/>
      <c r="N919" s="4"/>
      <c r="O919" s="4"/>
      <c r="P919" s="4"/>
      <c r="Q919" s="4"/>
      <c r="R919" s="4"/>
      <c r="S919" s="4"/>
      <c r="T919" s="4"/>
      <c r="U919" s="4"/>
      <c r="V919" s="4"/>
      <c r="W919" s="4"/>
      <c r="X919" s="4"/>
      <c r="Y919" s="4"/>
      <c r="Z919" s="4"/>
    </row>
    <row r="920" spans="1:26" ht="15.75" customHeight="1">
      <c r="A920" s="4"/>
      <c r="B920" s="4"/>
      <c r="C920" s="4"/>
      <c r="D920" s="4"/>
      <c r="E920" s="1388"/>
      <c r="F920" s="1388"/>
      <c r="G920" s="4"/>
      <c r="H920" s="1"/>
      <c r="I920" s="4"/>
      <c r="J920" s="4"/>
      <c r="K920" s="4"/>
      <c r="L920" s="4"/>
      <c r="M920" s="4"/>
      <c r="N920" s="4"/>
      <c r="O920" s="4"/>
      <c r="P920" s="4"/>
      <c r="Q920" s="4"/>
      <c r="R920" s="4"/>
      <c r="S920" s="4"/>
      <c r="T920" s="4"/>
      <c r="U920" s="4"/>
      <c r="V920" s="4"/>
      <c r="W920" s="4"/>
      <c r="X920" s="4"/>
      <c r="Y920" s="4"/>
      <c r="Z920" s="4"/>
    </row>
    <row r="921" spans="1:26" ht="15.75" customHeight="1">
      <c r="A921" s="4"/>
      <c r="B921" s="4"/>
      <c r="C921" s="4"/>
      <c r="D921" s="4"/>
      <c r="E921" s="1388"/>
      <c r="F921" s="1388"/>
      <c r="G921" s="4"/>
      <c r="H921" s="1"/>
      <c r="I921" s="4"/>
      <c r="J921" s="4"/>
      <c r="K921" s="4"/>
      <c r="L921" s="4"/>
      <c r="M921" s="4"/>
      <c r="N921" s="4"/>
      <c r="O921" s="4"/>
      <c r="P921" s="4"/>
      <c r="Q921" s="4"/>
      <c r="R921" s="4"/>
      <c r="S921" s="4"/>
      <c r="T921" s="4"/>
      <c r="U921" s="4"/>
      <c r="V921" s="4"/>
      <c r="W921" s="4"/>
      <c r="X921" s="4"/>
      <c r="Y921" s="4"/>
      <c r="Z921" s="4"/>
    </row>
    <row r="922" spans="1:26" ht="15.75" customHeight="1">
      <c r="A922" s="4"/>
      <c r="B922" s="4"/>
      <c r="C922" s="4"/>
      <c r="D922" s="4"/>
      <c r="E922" s="1388"/>
      <c r="F922" s="1388"/>
      <c r="G922" s="4"/>
      <c r="H922" s="1"/>
      <c r="I922" s="4"/>
      <c r="J922" s="4"/>
      <c r="K922" s="4"/>
      <c r="L922" s="4"/>
      <c r="M922" s="4"/>
      <c r="N922" s="4"/>
      <c r="O922" s="4"/>
      <c r="P922" s="4"/>
      <c r="Q922" s="4"/>
      <c r="R922" s="4"/>
      <c r="S922" s="4"/>
      <c r="T922" s="4"/>
      <c r="U922" s="4"/>
      <c r="V922" s="4"/>
      <c r="W922" s="4"/>
      <c r="X922" s="4"/>
      <c r="Y922" s="4"/>
      <c r="Z922" s="4"/>
    </row>
    <row r="923" spans="1:26" ht="15.75" customHeight="1">
      <c r="A923" s="4"/>
      <c r="B923" s="4"/>
      <c r="C923" s="4"/>
      <c r="D923" s="4"/>
      <c r="E923" s="1388"/>
      <c r="F923" s="1388"/>
      <c r="G923" s="4"/>
      <c r="H923" s="1"/>
      <c r="I923" s="4"/>
      <c r="J923" s="4"/>
      <c r="K923" s="4"/>
      <c r="L923" s="4"/>
      <c r="M923" s="4"/>
      <c r="N923" s="4"/>
      <c r="O923" s="4"/>
      <c r="P923" s="4"/>
      <c r="Q923" s="4"/>
      <c r="R923" s="4"/>
      <c r="S923" s="4"/>
      <c r="T923" s="4"/>
      <c r="U923" s="4"/>
      <c r="V923" s="4"/>
      <c r="W923" s="4"/>
      <c r="X923" s="4"/>
      <c r="Y923" s="4"/>
      <c r="Z923" s="4"/>
    </row>
    <row r="924" spans="1:26" ht="15.75" customHeight="1">
      <c r="A924" s="4"/>
      <c r="B924" s="4"/>
      <c r="C924" s="4"/>
      <c r="D924" s="4"/>
      <c r="E924" s="1388"/>
      <c r="F924" s="1388"/>
      <c r="G924" s="4"/>
      <c r="H924" s="1"/>
      <c r="I924" s="4"/>
      <c r="J924" s="4"/>
      <c r="K924" s="4"/>
      <c r="L924" s="4"/>
      <c r="M924" s="4"/>
      <c r="N924" s="4"/>
      <c r="O924" s="4"/>
      <c r="P924" s="4"/>
      <c r="Q924" s="4"/>
      <c r="R924" s="4"/>
      <c r="S924" s="4"/>
      <c r="T924" s="4"/>
      <c r="U924" s="4"/>
      <c r="V924" s="4"/>
      <c r="W924" s="4"/>
      <c r="X924" s="4"/>
      <c r="Y924" s="4"/>
      <c r="Z924" s="4"/>
    </row>
    <row r="925" spans="1:26" ht="15.75" customHeight="1">
      <c r="A925" s="4"/>
      <c r="B925" s="4"/>
      <c r="C925" s="4"/>
      <c r="D925" s="4"/>
      <c r="E925" s="1388"/>
      <c r="F925" s="1388"/>
      <c r="G925" s="4"/>
      <c r="H925" s="1"/>
      <c r="I925" s="4"/>
      <c r="J925" s="4"/>
      <c r="K925" s="4"/>
      <c r="L925" s="4"/>
      <c r="M925" s="4"/>
      <c r="N925" s="4"/>
      <c r="O925" s="4"/>
      <c r="P925" s="4"/>
      <c r="Q925" s="4"/>
      <c r="R925" s="4"/>
      <c r="S925" s="4"/>
      <c r="T925" s="4"/>
      <c r="U925" s="4"/>
      <c r="V925" s="4"/>
      <c r="W925" s="4"/>
      <c r="X925" s="4"/>
      <c r="Y925" s="4"/>
      <c r="Z925" s="4"/>
    </row>
    <row r="926" spans="1:26" ht="15.75" customHeight="1">
      <c r="A926" s="4"/>
      <c r="B926" s="4"/>
      <c r="C926" s="4"/>
      <c r="D926" s="4"/>
      <c r="E926" s="1388"/>
      <c r="F926" s="1388"/>
      <c r="G926" s="4"/>
      <c r="H926" s="1"/>
      <c r="I926" s="4"/>
      <c r="J926" s="4"/>
      <c r="K926" s="4"/>
      <c r="L926" s="4"/>
      <c r="M926" s="4"/>
      <c r="N926" s="4"/>
      <c r="O926" s="4"/>
      <c r="P926" s="4"/>
      <c r="Q926" s="4"/>
      <c r="R926" s="4"/>
      <c r="S926" s="4"/>
      <c r="T926" s="4"/>
      <c r="U926" s="4"/>
      <c r="V926" s="4"/>
      <c r="W926" s="4"/>
      <c r="X926" s="4"/>
      <c r="Y926" s="4"/>
      <c r="Z926" s="4"/>
    </row>
    <row r="927" spans="1:26" ht="15.75" customHeight="1">
      <c r="A927" s="4"/>
      <c r="B927" s="4"/>
      <c r="C927" s="4"/>
      <c r="D927" s="4"/>
      <c r="E927" s="1388"/>
      <c r="F927" s="1388"/>
      <c r="G927" s="4"/>
      <c r="H927" s="1"/>
      <c r="I927" s="4"/>
      <c r="J927" s="4"/>
      <c r="K927" s="4"/>
      <c r="L927" s="4"/>
      <c r="M927" s="4"/>
      <c r="N927" s="4"/>
      <c r="O927" s="4"/>
      <c r="P927" s="4"/>
      <c r="Q927" s="4"/>
      <c r="R927" s="4"/>
      <c r="S927" s="4"/>
      <c r="T927" s="4"/>
      <c r="U927" s="4"/>
      <c r="V927" s="4"/>
      <c r="W927" s="4"/>
      <c r="X927" s="4"/>
      <c r="Y927" s="4"/>
      <c r="Z927" s="4"/>
    </row>
    <row r="928" spans="1:26" ht="15.75" customHeight="1">
      <c r="A928" s="4"/>
      <c r="B928" s="4"/>
      <c r="C928" s="4"/>
      <c r="D928" s="4"/>
      <c r="E928" s="1388"/>
      <c r="F928" s="1388"/>
      <c r="G928" s="4"/>
      <c r="H928" s="1"/>
      <c r="I928" s="4"/>
      <c r="J928" s="4"/>
      <c r="K928" s="4"/>
      <c r="L928" s="4"/>
      <c r="M928" s="4"/>
      <c r="N928" s="4"/>
      <c r="O928" s="4"/>
      <c r="P928" s="4"/>
      <c r="Q928" s="4"/>
      <c r="R928" s="4"/>
      <c r="S928" s="4"/>
      <c r="T928" s="4"/>
      <c r="U928" s="4"/>
      <c r="V928" s="4"/>
      <c r="W928" s="4"/>
      <c r="X928" s="4"/>
      <c r="Y928" s="4"/>
      <c r="Z928" s="4"/>
    </row>
    <row r="929" spans="1:26" ht="15.75" customHeight="1">
      <c r="A929" s="4"/>
      <c r="B929" s="4"/>
      <c r="C929" s="4"/>
      <c r="D929" s="4"/>
      <c r="E929" s="1388"/>
      <c r="F929" s="1388"/>
      <c r="G929" s="4"/>
      <c r="H929" s="1"/>
      <c r="I929" s="4"/>
      <c r="J929" s="4"/>
      <c r="K929" s="4"/>
      <c r="L929" s="4"/>
      <c r="M929" s="4"/>
      <c r="N929" s="4"/>
      <c r="O929" s="4"/>
      <c r="P929" s="4"/>
      <c r="Q929" s="4"/>
      <c r="R929" s="4"/>
      <c r="S929" s="4"/>
      <c r="T929" s="4"/>
      <c r="U929" s="4"/>
      <c r="V929" s="4"/>
      <c r="W929" s="4"/>
      <c r="X929" s="4"/>
      <c r="Y929" s="4"/>
      <c r="Z929" s="4"/>
    </row>
    <row r="930" spans="1:26" ht="15.75" customHeight="1">
      <c r="A930" s="4"/>
      <c r="B930" s="4"/>
      <c r="C930" s="4"/>
      <c r="D930" s="4"/>
      <c r="E930" s="1388"/>
      <c r="F930" s="1388"/>
      <c r="G930" s="4"/>
      <c r="H930" s="1"/>
      <c r="I930" s="4"/>
      <c r="J930" s="4"/>
      <c r="K930" s="4"/>
      <c r="L930" s="4"/>
      <c r="M930" s="4"/>
      <c r="N930" s="4"/>
      <c r="O930" s="4"/>
      <c r="P930" s="4"/>
      <c r="Q930" s="4"/>
      <c r="R930" s="4"/>
      <c r="S930" s="4"/>
      <c r="T930" s="4"/>
      <c r="U930" s="4"/>
      <c r="V930" s="4"/>
      <c r="W930" s="4"/>
      <c r="X930" s="4"/>
      <c r="Y930" s="4"/>
      <c r="Z930" s="4"/>
    </row>
    <row r="931" spans="1:26" ht="15.75" customHeight="1">
      <c r="A931" s="4"/>
      <c r="B931" s="4"/>
      <c r="C931" s="4"/>
      <c r="D931" s="4"/>
      <c r="E931" s="1388"/>
      <c r="F931" s="1388"/>
      <c r="G931" s="4"/>
      <c r="H931" s="1"/>
      <c r="I931" s="4"/>
      <c r="J931" s="4"/>
      <c r="K931" s="4"/>
      <c r="L931" s="4"/>
      <c r="M931" s="4"/>
      <c r="N931" s="4"/>
      <c r="O931" s="4"/>
      <c r="P931" s="4"/>
      <c r="Q931" s="4"/>
      <c r="R931" s="4"/>
      <c r="S931" s="4"/>
      <c r="T931" s="4"/>
      <c r="U931" s="4"/>
      <c r="V931" s="4"/>
      <c r="W931" s="4"/>
      <c r="X931" s="4"/>
      <c r="Y931" s="4"/>
      <c r="Z931" s="4"/>
    </row>
    <row r="932" spans="1:26" ht="15.75" customHeight="1">
      <c r="A932" s="4"/>
      <c r="B932" s="4"/>
      <c r="C932" s="4"/>
      <c r="D932" s="4"/>
      <c r="E932" s="1388"/>
      <c r="F932" s="1388"/>
      <c r="G932" s="4"/>
      <c r="H932" s="1"/>
      <c r="I932" s="4"/>
      <c r="J932" s="4"/>
      <c r="K932" s="4"/>
      <c r="L932" s="4"/>
      <c r="M932" s="4"/>
      <c r="N932" s="4"/>
      <c r="O932" s="4"/>
      <c r="P932" s="4"/>
      <c r="Q932" s="4"/>
      <c r="R932" s="4"/>
      <c r="S932" s="4"/>
      <c r="T932" s="4"/>
      <c r="U932" s="4"/>
      <c r="V932" s="4"/>
      <c r="W932" s="4"/>
      <c r="X932" s="4"/>
      <c r="Y932" s="4"/>
      <c r="Z932" s="4"/>
    </row>
    <row r="933" spans="1:26" ht="15.75" customHeight="1">
      <c r="A933" s="4"/>
      <c r="B933" s="4"/>
      <c r="C933" s="4"/>
      <c r="D933" s="4"/>
      <c r="E933" s="1388"/>
      <c r="F933" s="1388"/>
      <c r="G933" s="4"/>
      <c r="H933" s="1"/>
      <c r="I933" s="4"/>
      <c r="J933" s="4"/>
      <c r="K933" s="4"/>
      <c r="L933" s="4"/>
      <c r="M933" s="4"/>
      <c r="N933" s="4"/>
      <c r="O933" s="4"/>
      <c r="P933" s="4"/>
      <c r="Q933" s="4"/>
      <c r="R933" s="4"/>
      <c r="S933" s="4"/>
      <c r="T933" s="4"/>
      <c r="U933" s="4"/>
      <c r="V933" s="4"/>
      <c r="W933" s="4"/>
      <c r="X933" s="4"/>
      <c r="Y933" s="4"/>
      <c r="Z933" s="4"/>
    </row>
    <row r="934" spans="1:26" ht="15.75" customHeight="1">
      <c r="A934" s="4"/>
      <c r="B934" s="4"/>
      <c r="C934" s="4"/>
      <c r="D934" s="4"/>
      <c r="E934" s="1388"/>
      <c r="F934" s="1388"/>
      <c r="G934" s="4"/>
      <c r="H934" s="1"/>
      <c r="I934" s="4"/>
      <c r="J934" s="4"/>
      <c r="K934" s="4"/>
      <c r="L934" s="4"/>
      <c r="M934" s="4"/>
      <c r="N934" s="4"/>
      <c r="O934" s="4"/>
      <c r="P934" s="4"/>
      <c r="Q934" s="4"/>
      <c r="R934" s="4"/>
      <c r="S934" s="4"/>
      <c r="T934" s="4"/>
      <c r="U934" s="4"/>
      <c r="V934" s="4"/>
      <c r="W934" s="4"/>
      <c r="X934" s="4"/>
      <c r="Y934" s="4"/>
      <c r="Z934" s="4"/>
    </row>
    <row r="935" spans="1:26" ht="15.75" customHeight="1">
      <c r="A935" s="4"/>
      <c r="B935" s="4"/>
      <c r="C935" s="4"/>
      <c r="D935" s="4"/>
      <c r="E935" s="1388"/>
      <c r="F935" s="1388"/>
      <c r="G935" s="4"/>
      <c r="H935" s="1"/>
      <c r="I935" s="4"/>
      <c r="J935" s="4"/>
      <c r="K935" s="4"/>
      <c r="L935" s="4"/>
      <c r="M935" s="4"/>
      <c r="N935" s="4"/>
      <c r="O935" s="4"/>
      <c r="P935" s="4"/>
      <c r="Q935" s="4"/>
      <c r="R935" s="4"/>
      <c r="S935" s="4"/>
      <c r="T935" s="4"/>
      <c r="U935" s="4"/>
      <c r="V935" s="4"/>
      <c r="W935" s="4"/>
      <c r="X935" s="4"/>
      <c r="Y935" s="4"/>
      <c r="Z935" s="4"/>
    </row>
    <row r="936" spans="1:26" ht="15.75" customHeight="1">
      <c r="A936" s="4"/>
      <c r="B936" s="4"/>
      <c r="C936" s="4"/>
      <c r="D936" s="4"/>
      <c r="E936" s="1388"/>
      <c r="F936" s="1388"/>
      <c r="G936" s="4"/>
      <c r="H936" s="1"/>
      <c r="I936" s="4"/>
      <c r="J936" s="4"/>
      <c r="K936" s="4"/>
      <c r="L936" s="4"/>
      <c r="M936" s="4"/>
      <c r="N936" s="4"/>
      <c r="O936" s="4"/>
      <c r="P936" s="4"/>
      <c r="Q936" s="4"/>
      <c r="R936" s="4"/>
      <c r="S936" s="4"/>
      <c r="T936" s="4"/>
      <c r="U936" s="4"/>
      <c r="V936" s="4"/>
      <c r="W936" s="4"/>
      <c r="X936" s="4"/>
      <c r="Y936" s="4"/>
      <c r="Z936" s="4"/>
    </row>
    <row r="937" spans="1:26" ht="15.75" customHeight="1">
      <c r="A937" s="4"/>
      <c r="B937" s="4"/>
      <c r="C937" s="4"/>
      <c r="D937" s="4"/>
      <c r="E937" s="1388"/>
      <c r="F937" s="1388"/>
      <c r="G937" s="4"/>
      <c r="H937" s="1"/>
      <c r="I937" s="4"/>
      <c r="J937" s="4"/>
      <c r="K937" s="4"/>
      <c r="L937" s="4"/>
      <c r="M937" s="4"/>
      <c r="N937" s="4"/>
      <c r="O937" s="4"/>
      <c r="P937" s="4"/>
      <c r="Q937" s="4"/>
      <c r="R937" s="4"/>
      <c r="S937" s="4"/>
      <c r="T937" s="4"/>
      <c r="U937" s="4"/>
      <c r="V937" s="4"/>
      <c r="W937" s="4"/>
      <c r="X937" s="4"/>
      <c r="Y937" s="4"/>
      <c r="Z937" s="4"/>
    </row>
    <row r="938" spans="1:26" ht="15.75" customHeight="1">
      <c r="A938" s="4"/>
      <c r="B938" s="4"/>
      <c r="C938" s="4"/>
      <c r="D938" s="4"/>
      <c r="E938" s="1388"/>
      <c r="F938" s="1388"/>
      <c r="G938" s="4"/>
      <c r="H938" s="1"/>
      <c r="I938" s="4"/>
      <c r="J938" s="4"/>
      <c r="K938" s="4"/>
      <c r="L938" s="4"/>
      <c r="M938" s="4"/>
      <c r="N938" s="4"/>
      <c r="O938" s="4"/>
      <c r="P938" s="4"/>
      <c r="Q938" s="4"/>
      <c r="R938" s="4"/>
      <c r="S938" s="4"/>
      <c r="T938" s="4"/>
      <c r="U938" s="4"/>
      <c r="V938" s="4"/>
      <c r="W938" s="4"/>
      <c r="X938" s="4"/>
      <c r="Y938" s="4"/>
      <c r="Z938" s="4"/>
    </row>
    <row r="939" spans="1:26" ht="15.75" customHeight="1">
      <c r="A939" s="4"/>
      <c r="B939" s="4"/>
      <c r="C939" s="4"/>
      <c r="D939" s="4"/>
      <c r="E939" s="1388"/>
      <c r="F939" s="1388"/>
      <c r="G939" s="4"/>
      <c r="H939" s="1"/>
      <c r="I939" s="4"/>
      <c r="J939" s="4"/>
      <c r="K939" s="4"/>
      <c r="L939" s="4"/>
      <c r="M939" s="4"/>
      <c r="N939" s="4"/>
      <c r="O939" s="4"/>
      <c r="P939" s="4"/>
      <c r="Q939" s="4"/>
      <c r="R939" s="4"/>
      <c r="S939" s="4"/>
      <c r="T939" s="4"/>
      <c r="U939" s="4"/>
      <c r="V939" s="4"/>
      <c r="W939" s="4"/>
      <c r="X939" s="4"/>
      <c r="Y939" s="4"/>
      <c r="Z939" s="4"/>
    </row>
    <row r="940" spans="1:26" ht="15.75" customHeight="1">
      <c r="A940" s="4"/>
      <c r="B940" s="4"/>
      <c r="C940" s="4"/>
      <c r="D940" s="4"/>
      <c r="E940" s="1388"/>
      <c r="F940" s="1388"/>
      <c r="G940" s="4"/>
      <c r="H940" s="1"/>
      <c r="I940" s="4"/>
      <c r="J940" s="4"/>
      <c r="K940" s="4"/>
      <c r="L940" s="4"/>
      <c r="M940" s="4"/>
      <c r="N940" s="4"/>
      <c r="O940" s="4"/>
      <c r="P940" s="4"/>
      <c r="Q940" s="4"/>
      <c r="R940" s="4"/>
      <c r="S940" s="4"/>
      <c r="T940" s="4"/>
      <c r="U940" s="4"/>
      <c r="V940" s="4"/>
      <c r="W940" s="4"/>
      <c r="X940" s="4"/>
      <c r="Y940" s="4"/>
      <c r="Z940" s="4"/>
    </row>
    <row r="941" spans="1:26" ht="15.75" customHeight="1">
      <c r="A941" s="4"/>
      <c r="B941" s="4"/>
      <c r="C941" s="4"/>
      <c r="D941" s="4"/>
      <c r="E941" s="1388"/>
      <c r="F941" s="1388"/>
      <c r="G941" s="4"/>
      <c r="H941" s="1"/>
      <c r="I941" s="4"/>
      <c r="J941" s="4"/>
      <c r="K941" s="4"/>
      <c r="L941" s="4"/>
      <c r="M941" s="4"/>
      <c r="N941" s="4"/>
      <c r="O941" s="4"/>
      <c r="P941" s="4"/>
      <c r="Q941" s="4"/>
      <c r="R941" s="4"/>
      <c r="S941" s="4"/>
      <c r="T941" s="4"/>
      <c r="U941" s="4"/>
      <c r="V941" s="4"/>
      <c r="W941" s="4"/>
      <c r="X941" s="4"/>
      <c r="Y941" s="4"/>
      <c r="Z941" s="4"/>
    </row>
    <row r="942" spans="1:26" ht="15.75" customHeight="1">
      <c r="A942" s="4"/>
      <c r="B942" s="4"/>
      <c r="C942" s="4"/>
      <c r="D942" s="4"/>
      <c r="E942" s="1388"/>
      <c r="F942" s="1388"/>
      <c r="G942" s="4"/>
      <c r="H942" s="1"/>
      <c r="I942" s="4"/>
      <c r="J942" s="4"/>
      <c r="K942" s="4"/>
      <c r="L942" s="4"/>
      <c r="M942" s="4"/>
      <c r="N942" s="4"/>
      <c r="O942" s="4"/>
      <c r="P942" s="4"/>
      <c r="Q942" s="4"/>
      <c r="R942" s="4"/>
      <c r="S942" s="4"/>
      <c r="T942" s="4"/>
      <c r="U942" s="4"/>
      <c r="V942" s="4"/>
      <c r="W942" s="4"/>
      <c r="X942" s="4"/>
      <c r="Y942" s="4"/>
      <c r="Z942" s="4"/>
    </row>
    <row r="943" spans="1:26" ht="15.75" customHeight="1">
      <c r="A943" s="4"/>
      <c r="B943" s="4"/>
      <c r="C943" s="4"/>
      <c r="D943" s="4"/>
      <c r="E943" s="1388"/>
      <c r="F943" s="1388"/>
      <c r="G943" s="4"/>
      <c r="H943" s="1"/>
      <c r="I943" s="4"/>
      <c r="J943" s="4"/>
      <c r="K943" s="4"/>
      <c r="L943" s="4"/>
      <c r="M943" s="4"/>
      <c r="N943" s="4"/>
      <c r="O943" s="4"/>
      <c r="P943" s="4"/>
      <c r="Q943" s="4"/>
      <c r="R943" s="4"/>
      <c r="S943" s="4"/>
      <c r="T943" s="4"/>
      <c r="U943" s="4"/>
      <c r="V943" s="4"/>
      <c r="W943" s="4"/>
      <c r="X943" s="4"/>
      <c r="Y943" s="4"/>
      <c r="Z943" s="4"/>
    </row>
    <row r="944" spans="1:26" ht="15.75" customHeight="1">
      <c r="A944" s="4"/>
      <c r="B944" s="4"/>
      <c r="C944" s="4"/>
      <c r="D944" s="4"/>
      <c r="E944" s="1388"/>
      <c r="F944" s="1388"/>
      <c r="G944" s="4"/>
      <c r="H944" s="1"/>
      <c r="I944" s="4"/>
      <c r="J944" s="4"/>
      <c r="K944" s="4"/>
      <c r="L944" s="4"/>
      <c r="M944" s="4"/>
      <c r="N944" s="4"/>
      <c r="O944" s="4"/>
      <c r="P944" s="4"/>
      <c r="Q944" s="4"/>
      <c r="R944" s="4"/>
      <c r="S944" s="4"/>
      <c r="T944" s="4"/>
      <c r="U944" s="4"/>
      <c r="V944" s="4"/>
      <c r="W944" s="4"/>
      <c r="X944" s="4"/>
      <c r="Y944" s="4"/>
      <c r="Z944" s="4"/>
    </row>
    <row r="945" spans="1:26" ht="15.75" customHeight="1">
      <c r="A945" s="4"/>
      <c r="B945" s="4"/>
      <c r="C945" s="4"/>
      <c r="D945" s="4"/>
      <c r="E945" s="1388"/>
      <c r="F945" s="1388"/>
      <c r="G945" s="4"/>
      <c r="H945" s="1"/>
      <c r="I945" s="4"/>
      <c r="J945" s="4"/>
      <c r="K945" s="4"/>
      <c r="L945" s="4"/>
      <c r="M945" s="4"/>
      <c r="N945" s="4"/>
      <c r="O945" s="4"/>
      <c r="P945" s="4"/>
      <c r="Q945" s="4"/>
      <c r="R945" s="4"/>
      <c r="S945" s="4"/>
      <c r="T945" s="4"/>
      <c r="U945" s="4"/>
      <c r="V945" s="4"/>
      <c r="W945" s="4"/>
      <c r="X945" s="4"/>
      <c r="Y945" s="4"/>
      <c r="Z945" s="4"/>
    </row>
    <row r="946" spans="1:26" ht="15.75" customHeight="1">
      <c r="A946" s="4"/>
      <c r="B946" s="4"/>
      <c r="C946" s="4"/>
      <c r="D946" s="4"/>
      <c r="E946" s="1388"/>
      <c r="F946" s="1388"/>
      <c r="G946" s="4"/>
      <c r="H946" s="1"/>
      <c r="I946" s="4"/>
      <c r="J946" s="4"/>
      <c r="K946" s="4"/>
      <c r="L946" s="4"/>
      <c r="M946" s="4"/>
      <c r="N946" s="4"/>
      <c r="O946" s="4"/>
      <c r="P946" s="4"/>
      <c r="Q946" s="4"/>
      <c r="R946" s="4"/>
      <c r="S946" s="4"/>
      <c r="T946" s="4"/>
      <c r="U946" s="4"/>
      <c r="V946" s="4"/>
      <c r="W946" s="4"/>
      <c r="X946" s="4"/>
      <c r="Y946" s="4"/>
      <c r="Z946" s="4"/>
    </row>
    <row r="947" spans="1:26" ht="15.75" customHeight="1">
      <c r="A947" s="4"/>
      <c r="B947" s="4"/>
      <c r="C947" s="4"/>
      <c r="D947" s="4"/>
      <c r="E947" s="1388"/>
      <c r="F947" s="1388"/>
      <c r="G947" s="4"/>
      <c r="H947" s="1"/>
      <c r="I947" s="4"/>
      <c r="J947" s="4"/>
      <c r="K947" s="4"/>
      <c r="L947" s="4"/>
      <c r="M947" s="4"/>
      <c r="N947" s="4"/>
      <c r="O947" s="4"/>
      <c r="P947" s="4"/>
      <c r="Q947" s="4"/>
      <c r="R947" s="4"/>
      <c r="S947" s="4"/>
      <c r="T947" s="4"/>
      <c r="U947" s="4"/>
      <c r="V947" s="4"/>
      <c r="W947" s="4"/>
      <c r="X947" s="4"/>
      <c r="Y947" s="4"/>
      <c r="Z947" s="4"/>
    </row>
    <row r="948" spans="1:26" ht="15.75" customHeight="1">
      <c r="A948" s="4"/>
      <c r="B948" s="4"/>
      <c r="C948" s="4"/>
      <c r="D948" s="4"/>
      <c r="E948" s="1388"/>
      <c r="F948" s="1388"/>
      <c r="G948" s="4"/>
      <c r="H948" s="1"/>
      <c r="I948" s="4"/>
      <c r="J948" s="4"/>
      <c r="K948" s="4"/>
      <c r="L948" s="4"/>
      <c r="M948" s="4"/>
      <c r="N948" s="4"/>
      <c r="O948" s="4"/>
      <c r="P948" s="4"/>
      <c r="Q948" s="4"/>
      <c r="R948" s="4"/>
      <c r="S948" s="4"/>
      <c r="T948" s="4"/>
      <c r="U948" s="4"/>
      <c r="V948" s="4"/>
      <c r="W948" s="4"/>
      <c r="X948" s="4"/>
      <c r="Y948" s="4"/>
      <c r="Z948" s="4"/>
    </row>
    <row r="949" spans="1:26" ht="15.75" customHeight="1">
      <c r="A949" s="4"/>
      <c r="B949" s="4"/>
      <c r="C949" s="4"/>
      <c r="D949" s="4"/>
      <c r="E949" s="1388"/>
      <c r="F949" s="1388"/>
      <c r="G949" s="4"/>
      <c r="H949" s="1"/>
      <c r="I949" s="4"/>
      <c r="J949" s="4"/>
      <c r="K949" s="4"/>
      <c r="L949" s="4"/>
      <c r="M949" s="4"/>
      <c r="N949" s="4"/>
      <c r="O949" s="4"/>
      <c r="P949" s="4"/>
      <c r="Q949" s="4"/>
      <c r="R949" s="4"/>
      <c r="S949" s="4"/>
      <c r="T949" s="4"/>
      <c r="U949" s="4"/>
      <c r="V949" s="4"/>
      <c r="W949" s="4"/>
      <c r="X949" s="4"/>
      <c r="Y949" s="4"/>
      <c r="Z949" s="4"/>
    </row>
    <row r="950" spans="1:26" ht="15.75" customHeight="1">
      <c r="A950" s="4"/>
      <c r="B950" s="4"/>
      <c r="C950" s="4"/>
      <c r="D950" s="4"/>
      <c r="E950" s="1388"/>
      <c r="F950" s="1388"/>
      <c r="G950" s="4"/>
      <c r="H950" s="1"/>
      <c r="I950" s="4"/>
      <c r="J950" s="4"/>
      <c r="K950" s="4"/>
      <c r="L950" s="4"/>
      <c r="M950" s="4"/>
      <c r="N950" s="4"/>
      <c r="O950" s="4"/>
      <c r="P950" s="4"/>
      <c r="Q950" s="4"/>
      <c r="R950" s="4"/>
      <c r="S950" s="4"/>
      <c r="T950" s="4"/>
      <c r="U950" s="4"/>
      <c r="V950" s="4"/>
      <c r="W950" s="4"/>
      <c r="X950" s="4"/>
      <c r="Y950" s="4"/>
      <c r="Z950" s="4"/>
    </row>
    <row r="951" spans="1:26" ht="15.75" customHeight="1">
      <c r="A951" s="4"/>
      <c r="B951" s="4"/>
      <c r="C951" s="4"/>
      <c r="D951" s="4"/>
      <c r="E951" s="1388"/>
      <c r="F951" s="1388"/>
      <c r="G951" s="4"/>
      <c r="H951" s="1"/>
      <c r="I951" s="4"/>
      <c r="J951" s="4"/>
      <c r="K951" s="4"/>
      <c r="L951" s="4"/>
      <c r="M951" s="4"/>
      <c r="N951" s="4"/>
      <c r="O951" s="4"/>
      <c r="P951" s="4"/>
      <c r="Q951" s="4"/>
      <c r="R951" s="4"/>
      <c r="S951" s="4"/>
      <c r="T951" s="4"/>
      <c r="U951" s="4"/>
      <c r="V951" s="4"/>
      <c r="W951" s="4"/>
      <c r="X951" s="4"/>
      <c r="Y951" s="4"/>
      <c r="Z951" s="4"/>
    </row>
    <row r="952" spans="1:26" ht="15.75" customHeight="1">
      <c r="A952" s="4"/>
      <c r="B952" s="4"/>
      <c r="C952" s="4"/>
      <c r="D952" s="4"/>
      <c r="E952" s="1388"/>
      <c r="F952" s="1388"/>
      <c r="G952" s="4"/>
      <c r="H952" s="1"/>
      <c r="I952" s="4"/>
      <c r="J952" s="4"/>
      <c r="K952" s="4"/>
      <c r="L952" s="4"/>
      <c r="M952" s="4"/>
      <c r="N952" s="4"/>
      <c r="O952" s="4"/>
      <c r="P952" s="4"/>
      <c r="Q952" s="4"/>
      <c r="R952" s="4"/>
      <c r="S952" s="4"/>
      <c r="T952" s="4"/>
      <c r="U952" s="4"/>
      <c r="V952" s="4"/>
      <c r="W952" s="4"/>
      <c r="X952" s="4"/>
      <c r="Y952" s="4"/>
      <c r="Z952" s="4"/>
    </row>
    <row r="953" spans="1:26" ht="15.75" customHeight="1">
      <c r="A953" s="4"/>
      <c r="B953" s="4"/>
      <c r="C953" s="4"/>
      <c r="D953" s="4"/>
      <c r="E953" s="1388"/>
      <c r="F953" s="1388"/>
      <c r="G953" s="4"/>
      <c r="H953" s="1"/>
      <c r="I953" s="4"/>
      <c r="J953" s="4"/>
      <c r="K953" s="4"/>
      <c r="L953" s="4"/>
      <c r="M953" s="4"/>
      <c r="N953" s="4"/>
      <c r="O953" s="4"/>
      <c r="P953" s="4"/>
      <c r="Q953" s="4"/>
      <c r="R953" s="4"/>
      <c r="S953" s="4"/>
      <c r="T953" s="4"/>
      <c r="U953" s="4"/>
      <c r="V953" s="4"/>
      <c r="W953" s="4"/>
      <c r="X953" s="4"/>
      <c r="Y953" s="4"/>
      <c r="Z953" s="4"/>
    </row>
    <row r="954" spans="1:26" ht="15.75" customHeight="1">
      <c r="A954" s="4"/>
      <c r="B954" s="4"/>
      <c r="C954" s="4"/>
      <c r="D954" s="4"/>
      <c r="E954" s="1388"/>
      <c r="F954" s="1388"/>
      <c r="G954" s="4"/>
      <c r="H954" s="1"/>
      <c r="I954" s="4"/>
      <c r="J954" s="4"/>
      <c r="K954" s="4"/>
      <c r="L954" s="4"/>
      <c r="M954" s="4"/>
      <c r="N954" s="4"/>
      <c r="O954" s="4"/>
      <c r="P954" s="4"/>
      <c r="Q954" s="4"/>
      <c r="R954" s="4"/>
      <c r="S954" s="4"/>
      <c r="T954" s="4"/>
      <c r="U954" s="4"/>
      <c r="V954" s="4"/>
      <c r="W954" s="4"/>
      <c r="X954" s="4"/>
      <c r="Y954" s="4"/>
      <c r="Z954" s="4"/>
    </row>
    <row r="955" spans="1:26" ht="15.75" customHeight="1">
      <c r="A955" s="4"/>
      <c r="B955" s="4"/>
      <c r="C955" s="4"/>
      <c r="D955" s="4"/>
      <c r="E955" s="1388"/>
      <c r="F955" s="1388"/>
      <c r="G955" s="4"/>
      <c r="H955" s="1"/>
      <c r="I955" s="4"/>
      <c r="J955" s="4"/>
      <c r="K955" s="4"/>
      <c r="L955" s="4"/>
      <c r="M955" s="4"/>
      <c r="N955" s="4"/>
      <c r="O955" s="4"/>
      <c r="P955" s="4"/>
      <c r="Q955" s="4"/>
      <c r="R955" s="4"/>
      <c r="S955" s="4"/>
      <c r="T955" s="4"/>
      <c r="U955" s="4"/>
      <c r="V955" s="4"/>
      <c r="W955" s="4"/>
      <c r="X955" s="4"/>
      <c r="Y955" s="4"/>
      <c r="Z955" s="4"/>
    </row>
    <row r="956" spans="1:26" ht="15.75" customHeight="1">
      <c r="A956" s="4"/>
      <c r="B956" s="4"/>
      <c r="C956" s="4"/>
      <c r="D956" s="4"/>
      <c r="E956" s="1388"/>
      <c r="F956" s="1388"/>
      <c r="G956" s="4"/>
      <c r="H956" s="1"/>
      <c r="I956" s="4"/>
      <c r="J956" s="4"/>
      <c r="K956" s="4"/>
      <c r="L956" s="4"/>
      <c r="M956" s="4"/>
      <c r="N956" s="4"/>
      <c r="O956" s="4"/>
      <c r="P956" s="4"/>
      <c r="Q956" s="4"/>
      <c r="R956" s="4"/>
      <c r="S956" s="4"/>
      <c r="T956" s="4"/>
      <c r="U956" s="4"/>
      <c r="V956" s="4"/>
      <c r="W956" s="4"/>
      <c r="X956" s="4"/>
      <c r="Y956" s="4"/>
      <c r="Z956" s="4"/>
    </row>
    <row r="957" spans="1:26" ht="15.75" customHeight="1">
      <c r="A957" s="4"/>
      <c r="B957" s="4"/>
      <c r="C957" s="4"/>
      <c r="D957" s="4"/>
      <c r="E957" s="1388"/>
      <c r="F957" s="1388"/>
      <c r="G957" s="4"/>
      <c r="H957" s="1"/>
      <c r="I957" s="4"/>
      <c r="J957" s="4"/>
      <c r="K957" s="4"/>
      <c r="L957" s="4"/>
      <c r="M957" s="4"/>
      <c r="N957" s="4"/>
      <c r="O957" s="4"/>
      <c r="P957" s="4"/>
      <c r="Q957" s="4"/>
      <c r="R957" s="4"/>
      <c r="S957" s="4"/>
      <c r="T957" s="4"/>
      <c r="U957" s="4"/>
      <c r="V957" s="4"/>
      <c r="W957" s="4"/>
      <c r="X957" s="4"/>
      <c r="Y957" s="4"/>
      <c r="Z957" s="4"/>
    </row>
    <row r="958" spans="1:26" ht="15.75" customHeight="1">
      <c r="A958" s="4"/>
      <c r="B958" s="4"/>
      <c r="C958" s="4"/>
      <c r="D958" s="4"/>
      <c r="E958" s="1388"/>
      <c r="F958" s="1388"/>
      <c r="G958" s="4"/>
      <c r="H958" s="1"/>
      <c r="I958" s="4"/>
      <c r="J958" s="4"/>
      <c r="K958" s="4"/>
      <c r="L958" s="4"/>
      <c r="M958" s="4"/>
      <c r="N958" s="4"/>
      <c r="O958" s="4"/>
      <c r="P958" s="4"/>
      <c r="Q958" s="4"/>
      <c r="R958" s="4"/>
      <c r="S958" s="4"/>
      <c r="T958" s="4"/>
      <c r="U958" s="4"/>
      <c r="V958" s="4"/>
      <c r="W958" s="4"/>
      <c r="X958" s="4"/>
      <c r="Y958" s="4"/>
      <c r="Z958" s="4"/>
    </row>
    <row r="959" spans="1:26" ht="15.75" customHeight="1">
      <c r="A959" s="4"/>
      <c r="B959" s="4"/>
      <c r="C959" s="4"/>
      <c r="D959" s="4"/>
      <c r="E959" s="1388"/>
      <c r="F959" s="1388"/>
      <c r="G959" s="4"/>
      <c r="H959" s="1"/>
      <c r="I959" s="4"/>
      <c r="J959" s="4"/>
      <c r="K959" s="4"/>
      <c r="L959" s="4"/>
      <c r="M959" s="4"/>
      <c r="N959" s="4"/>
      <c r="O959" s="4"/>
      <c r="P959" s="4"/>
      <c r="Q959" s="4"/>
      <c r="R959" s="4"/>
      <c r="S959" s="4"/>
      <c r="T959" s="4"/>
      <c r="U959" s="4"/>
      <c r="V959" s="4"/>
      <c r="W959" s="4"/>
      <c r="X959" s="4"/>
      <c r="Y959" s="4"/>
      <c r="Z959" s="4"/>
    </row>
    <row r="960" spans="1:26" ht="15.75" customHeight="1">
      <c r="A960" s="4"/>
      <c r="B960" s="4"/>
      <c r="C960" s="4"/>
      <c r="D960" s="4"/>
      <c r="E960" s="1388"/>
      <c r="F960" s="1388"/>
      <c r="G960" s="4"/>
      <c r="H960" s="1"/>
      <c r="I960" s="4"/>
      <c r="J960" s="4"/>
      <c r="K960" s="4"/>
      <c r="L960" s="4"/>
      <c r="M960" s="4"/>
      <c r="N960" s="4"/>
      <c r="O960" s="4"/>
      <c r="P960" s="4"/>
      <c r="Q960" s="4"/>
      <c r="R960" s="4"/>
      <c r="S960" s="4"/>
      <c r="T960" s="4"/>
      <c r="U960" s="4"/>
      <c r="V960" s="4"/>
      <c r="W960" s="4"/>
      <c r="X960" s="4"/>
      <c r="Y960" s="4"/>
      <c r="Z960" s="4"/>
    </row>
    <row r="961" spans="1:26" ht="15.75" customHeight="1">
      <c r="A961" s="4"/>
      <c r="B961" s="4"/>
      <c r="C961" s="4"/>
      <c r="D961" s="4"/>
      <c r="E961" s="1388"/>
      <c r="F961" s="1388"/>
      <c r="G961" s="4"/>
      <c r="H961" s="1"/>
      <c r="I961" s="4"/>
      <c r="J961" s="4"/>
      <c r="K961" s="4"/>
      <c r="L961" s="4"/>
      <c r="M961" s="4"/>
      <c r="N961" s="4"/>
      <c r="O961" s="4"/>
      <c r="P961" s="4"/>
      <c r="Q961" s="4"/>
      <c r="R961" s="4"/>
      <c r="S961" s="4"/>
      <c r="T961" s="4"/>
      <c r="U961" s="4"/>
      <c r="V961" s="4"/>
      <c r="W961" s="4"/>
      <c r="X961" s="4"/>
      <c r="Y961" s="4"/>
      <c r="Z961" s="4"/>
    </row>
    <row r="962" spans="1:26" ht="15.75" customHeight="1">
      <c r="A962" s="4"/>
      <c r="B962" s="4"/>
      <c r="C962" s="4"/>
      <c r="D962" s="4"/>
      <c r="E962" s="1388"/>
      <c r="F962" s="1388"/>
      <c r="G962" s="4"/>
      <c r="H962" s="1"/>
      <c r="I962" s="4"/>
      <c r="J962" s="4"/>
      <c r="K962" s="4"/>
      <c r="L962" s="4"/>
      <c r="M962" s="4"/>
      <c r="N962" s="4"/>
      <c r="O962" s="4"/>
      <c r="P962" s="4"/>
      <c r="Q962" s="4"/>
      <c r="R962" s="4"/>
      <c r="S962" s="4"/>
      <c r="T962" s="4"/>
      <c r="U962" s="4"/>
      <c r="V962" s="4"/>
      <c r="W962" s="4"/>
      <c r="X962" s="4"/>
      <c r="Y962" s="4"/>
      <c r="Z962" s="4"/>
    </row>
    <row r="963" spans="1:26" ht="15.75" customHeight="1">
      <c r="A963" s="4"/>
      <c r="B963" s="4"/>
      <c r="C963" s="4"/>
      <c r="D963" s="4"/>
      <c r="E963" s="1388"/>
      <c r="F963" s="1388"/>
      <c r="G963" s="4"/>
      <c r="H963" s="1"/>
      <c r="I963" s="4"/>
      <c r="J963" s="4"/>
      <c r="K963" s="4"/>
      <c r="L963" s="4"/>
      <c r="M963" s="4"/>
      <c r="N963" s="4"/>
      <c r="O963" s="4"/>
      <c r="P963" s="4"/>
      <c r="Q963" s="4"/>
      <c r="R963" s="4"/>
      <c r="S963" s="4"/>
      <c r="T963" s="4"/>
      <c r="U963" s="4"/>
      <c r="V963" s="4"/>
      <c r="W963" s="4"/>
      <c r="X963" s="4"/>
      <c r="Y963" s="4"/>
      <c r="Z963" s="4"/>
    </row>
    <row r="964" spans="1:26" ht="15.75" customHeight="1">
      <c r="A964" s="4"/>
      <c r="B964" s="4"/>
      <c r="C964" s="4"/>
      <c r="D964" s="4"/>
      <c r="E964" s="1388"/>
      <c r="F964" s="1388"/>
      <c r="G964" s="4"/>
      <c r="H964" s="1"/>
      <c r="I964" s="4"/>
      <c r="J964" s="4"/>
      <c r="K964" s="4"/>
      <c r="L964" s="4"/>
      <c r="M964" s="4"/>
      <c r="N964" s="4"/>
      <c r="O964" s="4"/>
      <c r="P964" s="4"/>
      <c r="Q964" s="4"/>
      <c r="R964" s="4"/>
      <c r="S964" s="4"/>
      <c r="T964" s="4"/>
      <c r="U964" s="4"/>
      <c r="V964" s="4"/>
      <c r="W964" s="4"/>
      <c r="X964" s="4"/>
      <c r="Y964" s="4"/>
      <c r="Z964" s="4"/>
    </row>
    <row r="965" spans="1:26" ht="15.75" customHeight="1">
      <c r="A965" s="4"/>
      <c r="B965" s="4"/>
      <c r="C965" s="4"/>
      <c r="D965" s="4"/>
      <c r="E965" s="1388"/>
      <c r="F965" s="1388"/>
      <c r="G965" s="4"/>
      <c r="H965" s="1"/>
      <c r="I965" s="4"/>
      <c r="J965" s="4"/>
      <c r="K965" s="4"/>
      <c r="L965" s="4"/>
      <c r="M965" s="4"/>
      <c r="N965" s="4"/>
      <c r="O965" s="4"/>
      <c r="P965" s="4"/>
      <c r="Q965" s="4"/>
      <c r="R965" s="4"/>
      <c r="S965" s="4"/>
      <c r="T965" s="4"/>
      <c r="U965" s="4"/>
      <c r="V965" s="4"/>
      <c r="W965" s="4"/>
      <c r="X965" s="4"/>
      <c r="Y965" s="4"/>
      <c r="Z965" s="4"/>
    </row>
    <row r="966" spans="1:26" ht="15.75" customHeight="1">
      <c r="A966" s="4"/>
      <c r="B966" s="4"/>
      <c r="C966" s="4"/>
      <c r="D966" s="4"/>
      <c r="E966" s="1388"/>
      <c r="F966" s="1388"/>
      <c r="G966" s="4"/>
      <c r="H966" s="1"/>
      <c r="I966" s="4"/>
      <c r="J966" s="4"/>
      <c r="K966" s="4"/>
      <c r="L966" s="4"/>
      <c r="M966" s="4"/>
      <c r="N966" s="4"/>
      <c r="O966" s="4"/>
      <c r="P966" s="4"/>
      <c r="Q966" s="4"/>
      <c r="R966" s="4"/>
      <c r="S966" s="4"/>
      <c r="T966" s="4"/>
      <c r="U966" s="4"/>
      <c r="V966" s="4"/>
      <c r="W966" s="4"/>
      <c r="X966" s="4"/>
      <c r="Y966" s="4"/>
      <c r="Z966" s="4"/>
    </row>
    <row r="967" spans="1:26" ht="15.75" customHeight="1">
      <c r="A967" s="4"/>
      <c r="B967" s="4"/>
      <c r="C967" s="4"/>
      <c r="D967" s="4"/>
      <c r="E967" s="1388"/>
      <c r="F967" s="1388"/>
      <c r="G967" s="4"/>
      <c r="H967" s="1"/>
      <c r="I967" s="4"/>
      <c r="J967" s="4"/>
      <c r="K967" s="4"/>
      <c r="L967" s="4"/>
      <c r="M967" s="4"/>
      <c r="N967" s="4"/>
      <c r="O967" s="4"/>
      <c r="P967" s="4"/>
      <c r="Q967" s="4"/>
      <c r="R967" s="4"/>
      <c r="S967" s="4"/>
      <c r="T967" s="4"/>
      <c r="U967" s="4"/>
      <c r="V967" s="4"/>
      <c r="W967" s="4"/>
      <c r="X967" s="4"/>
      <c r="Y967" s="4"/>
      <c r="Z967" s="4"/>
    </row>
    <row r="968" spans="1:26" ht="15.75" customHeight="1">
      <c r="A968" s="4"/>
      <c r="B968" s="4"/>
      <c r="C968" s="4"/>
      <c r="D968" s="4"/>
      <c r="E968" s="1388"/>
      <c r="F968" s="1388"/>
      <c r="G968" s="4"/>
      <c r="H968" s="1"/>
      <c r="I968" s="4"/>
      <c r="J968" s="4"/>
      <c r="K968" s="4"/>
      <c r="L968" s="4"/>
      <c r="M968" s="4"/>
      <c r="N968" s="4"/>
      <c r="O968" s="4"/>
      <c r="P968" s="4"/>
      <c r="Q968" s="4"/>
      <c r="R968" s="4"/>
      <c r="S968" s="4"/>
      <c r="T968" s="4"/>
      <c r="U968" s="4"/>
      <c r="V968" s="4"/>
      <c r="W968" s="4"/>
      <c r="X968" s="4"/>
      <c r="Y968" s="4"/>
      <c r="Z968" s="4"/>
    </row>
    <row r="969" spans="1:26" ht="15.75" customHeight="1">
      <c r="A969" s="4"/>
      <c r="B969" s="4"/>
      <c r="C969" s="4"/>
      <c r="D969" s="4"/>
      <c r="E969" s="1388"/>
      <c r="F969" s="1388"/>
      <c r="G969" s="4"/>
      <c r="H969" s="1"/>
      <c r="I969" s="4"/>
      <c r="J969" s="4"/>
      <c r="K969" s="4"/>
      <c r="L969" s="4"/>
      <c r="M969" s="4"/>
      <c r="N969" s="4"/>
      <c r="O969" s="4"/>
      <c r="P969" s="4"/>
      <c r="Q969" s="4"/>
      <c r="R969" s="4"/>
      <c r="S969" s="4"/>
      <c r="T969" s="4"/>
      <c r="U969" s="4"/>
      <c r="V969" s="4"/>
      <c r="W969" s="4"/>
      <c r="X969" s="4"/>
      <c r="Y969" s="4"/>
      <c r="Z969" s="4"/>
    </row>
    <row r="970" spans="1:26" ht="15.75" customHeight="1">
      <c r="A970" s="4"/>
      <c r="B970" s="4"/>
      <c r="C970" s="4"/>
      <c r="D970" s="4"/>
      <c r="E970" s="1388"/>
      <c r="F970" s="1388"/>
      <c r="G970" s="4"/>
      <c r="H970" s="1"/>
      <c r="I970" s="4"/>
      <c r="J970" s="4"/>
      <c r="K970" s="4"/>
      <c r="L970" s="4"/>
      <c r="M970" s="4"/>
      <c r="N970" s="4"/>
      <c r="O970" s="4"/>
      <c r="P970" s="4"/>
      <c r="Q970" s="4"/>
      <c r="R970" s="4"/>
      <c r="S970" s="4"/>
      <c r="T970" s="4"/>
      <c r="U970" s="4"/>
      <c r="V970" s="4"/>
      <c r="W970" s="4"/>
      <c r="X970" s="4"/>
      <c r="Y970" s="4"/>
      <c r="Z970" s="4"/>
    </row>
    <row r="971" spans="1:26" ht="15.75" customHeight="1">
      <c r="A971" s="4"/>
      <c r="B971" s="4"/>
      <c r="C971" s="4"/>
      <c r="D971" s="4"/>
      <c r="E971" s="1388"/>
      <c r="F971" s="1388"/>
      <c r="G971" s="4"/>
      <c r="H971" s="1"/>
      <c r="I971" s="4"/>
      <c r="J971" s="4"/>
      <c r="K971" s="4"/>
      <c r="L971" s="4"/>
      <c r="M971" s="4"/>
      <c r="N971" s="4"/>
      <c r="O971" s="4"/>
      <c r="P971" s="4"/>
      <c r="Q971" s="4"/>
      <c r="R971" s="4"/>
      <c r="S971" s="4"/>
      <c r="T971" s="4"/>
      <c r="U971" s="4"/>
      <c r="V971" s="4"/>
      <c r="W971" s="4"/>
      <c r="X971" s="4"/>
      <c r="Y971" s="4"/>
      <c r="Z971" s="4"/>
    </row>
    <row r="972" spans="1:26" ht="15.75" customHeight="1">
      <c r="A972" s="4"/>
      <c r="B972" s="4"/>
      <c r="C972" s="4"/>
      <c r="D972" s="4"/>
      <c r="E972" s="1388"/>
      <c r="F972" s="1388"/>
      <c r="G972" s="4"/>
      <c r="H972" s="1"/>
      <c r="I972" s="4"/>
      <c r="J972" s="4"/>
      <c r="K972" s="4"/>
      <c r="L972" s="4"/>
      <c r="M972" s="4"/>
      <c r="N972" s="4"/>
      <c r="O972" s="4"/>
      <c r="P972" s="4"/>
      <c r="Q972" s="4"/>
      <c r="R972" s="4"/>
      <c r="S972" s="4"/>
      <c r="T972" s="4"/>
      <c r="U972" s="4"/>
      <c r="V972" s="4"/>
      <c r="W972" s="4"/>
      <c r="X972" s="4"/>
      <c r="Y972" s="4"/>
      <c r="Z972" s="4"/>
    </row>
    <row r="973" spans="1:26" ht="15.75" customHeight="1">
      <c r="A973" s="4"/>
      <c r="B973" s="4"/>
      <c r="C973" s="4"/>
      <c r="D973" s="4"/>
      <c r="E973" s="1388"/>
      <c r="F973" s="1388"/>
      <c r="G973" s="4"/>
      <c r="H973" s="1"/>
      <c r="I973" s="4"/>
      <c r="J973" s="4"/>
      <c r="K973" s="4"/>
      <c r="L973" s="4"/>
      <c r="M973" s="4"/>
      <c r="N973" s="4"/>
      <c r="O973" s="4"/>
      <c r="P973" s="4"/>
      <c r="Q973" s="4"/>
      <c r="R973" s="4"/>
      <c r="S973" s="4"/>
      <c r="T973" s="4"/>
      <c r="U973" s="4"/>
      <c r="V973" s="4"/>
      <c r="W973" s="4"/>
      <c r="X973" s="4"/>
      <c r="Y973" s="4"/>
      <c r="Z973" s="4"/>
    </row>
    <row r="974" spans="1:26" ht="15.75" customHeight="1">
      <c r="A974" s="4"/>
      <c r="B974" s="4"/>
      <c r="C974" s="4"/>
      <c r="D974" s="4"/>
      <c r="E974" s="1388"/>
      <c r="F974" s="1388"/>
      <c r="G974" s="4"/>
      <c r="H974" s="1"/>
      <c r="I974" s="4"/>
      <c r="J974" s="4"/>
      <c r="K974" s="4"/>
      <c r="L974" s="4"/>
      <c r="M974" s="4"/>
      <c r="N974" s="4"/>
      <c r="O974" s="4"/>
      <c r="P974" s="4"/>
      <c r="Q974" s="4"/>
      <c r="R974" s="4"/>
      <c r="S974" s="4"/>
      <c r="T974" s="4"/>
      <c r="U974" s="4"/>
      <c r="V974" s="4"/>
      <c r="W974" s="4"/>
      <c r="X974" s="4"/>
      <c r="Y974" s="4"/>
      <c r="Z974" s="4"/>
    </row>
    <row r="975" spans="1:26" ht="15.75" customHeight="1">
      <c r="A975" s="4"/>
      <c r="B975" s="4"/>
      <c r="C975" s="4"/>
      <c r="D975" s="4"/>
      <c r="E975" s="1388"/>
      <c r="F975" s="1388"/>
      <c r="G975" s="4"/>
      <c r="H975" s="1"/>
      <c r="I975" s="4"/>
      <c r="J975" s="4"/>
      <c r="K975" s="4"/>
      <c r="L975" s="4"/>
      <c r="M975" s="4"/>
      <c r="N975" s="4"/>
      <c r="O975" s="4"/>
      <c r="P975" s="4"/>
      <c r="Q975" s="4"/>
      <c r="R975" s="4"/>
      <c r="S975" s="4"/>
      <c r="T975" s="4"/>
      <c r="U975" s="4"/>
      <c r="V975" s="4"/>
      <c r="W975" s="4"/>
      <c r="X975" s="4"/>
      <c r="Y975" s="4"/>
      <c r="Z975" s="4"/>
    </row>
    <row r="976" spans="1:26" ht="15.75" customHeight="1">
      <c r="A976" s="4"/>
      <c r="B976" s="4"/>
      <c r="C976" s="4"/>
      <c r="D976" s="4"/>
      <c r="E976" s="1388"/>
      <c r="F976" s="1388"/>
      <c r="G976" s="4"/>
      <c r="H976" s="1"/>
      <c r="I976" s="4"/>
      <c r="J976" s="4"/>
      <c r="K976" s="4"/>
      <c r="L976" s="4"/>
      <c r="M976" s="4"/>
      <c r="N976" s="4"/>
      <c r="O976" s="4"/>
      <c r="P976" s="4"/>
      <c r="Q976" s="4"/>
      <c r="R976" s="4"/>
      <c r="S976" s="4"/>
      <c r="T976" s="4"/>
      <c r="U976" s="4"/>
      <c r="V976" s="4"/>
      <c r="W976" s="4"/>
      <c r="X976" s="4"/>
      <c r="Y976" s="4"/>
      <c r="Z976" s="4"/>
    </row>
    <row r="977" spans="1:26" ht="15.75" customHeight="1">
      <c r="A977" s="4"/>
      <c r="B977" s="4"/>
      <c r="C977" s="4"/>
      <c r="D977" s="4"/>
      <c r="E977" s="1388"/>
      <c r="F977" s="1388"/>
      <c r="G977" s="4"/>
      <c r="H977" s="1"/>
      <c r="I977" s="4"/>
      <c r="J977" s="4"/>
      <c r="K977" s="4"/>
      <c r="L977" s="4"/>
      <c r="M977" s="4"/>
      <c r="N977" s="4"/>
      <c r="O977" s="4"/>
      <c r="P977" s="4"/>
      <c r="Q977" s="4"/>
      <c r="R977" s="4"/>
      <c r="S977" s="4"/>
      <c r="T977" s="4"/>
      <c r="U977" s="4"/>
      <c r="V977" s="4"/>
      <c r="W977" s="4"/>
      <c r="X977" s="4"/>
      <c r="Y977" s="4"/>
      <c r="Z977" s="4"/>
    </row>
    <row r="978" spans="1:26" ht="15.75" customHeight="1">
      <c r="A978" s="4"/>
      <c r="B978" s="4"/>
      <c r="C978" s="4"/>
      <c r="D978" s="4"/>
      <c r="E978" s="1388"/>
      <c r="F978" s="1388"/>
      <c r="G978" s="4"/>
      <c r="H978" s="1"/>
      <c r="I978" s="4"/>
      <c r="J978" s="4"/>
      <c r="K978" s="4"/>
      <c r="L978" s="4"/>
      <c r="M978" s="4"/>
      <c r="N978" s="4"/>
      <c r="O978" s="4"/>
      <c r="P978" s="4"/>
      <c r="Q978" s="4"/>
      <c r="R978" s="4"/>
      <c r="S978" s="4"/>
      <c r="T978" s="4"/>
      <c r="U978" s="4"/>
      <c r="V978" s="4"/>
      <c r="W978" s="4"/>
      <c r="X978" s="4"/>
      <c r="Y978" s="4"/>
      <c r="Z978" s="4"/>
    </row>
    <row r="979" spans="1:26" ht="15.75" customHeight="1">
      <c r="A979" s="4"/>
      <c r="B979" s="4"/>
      <c r="C979" s="4"/>
      <c r="D979" s="4"/>
      <c r="E979" s="1388"/>
      <c r="F979" s="1388"/>
      <c r="G979" s="4"/>
      <c r="H979" s="1"/>
      <c r="I979" s="4"/>
      <c r="J979" s="4"/>
      <c r="K979" s="4"/>
      <c r="L979" s="4"/>
      <c r="M979" s="4"/>
      <c r="N979" s="4"/>
      <c r="O979" s="4"/>
      <c r="P979" s="4"/>
      <c r="Q979" s="4"/>
      <c r="R979" s="4"/>
      <c r="S979" s="4"/>
      <c r="T979" s="4"/>
      <c r="U979" s="4"/>
      <c r="V979" s="4"/>
      <c r="W979" s="4"/>
      <c r="X979" s="4"/>
      <c r="Y979" s="4"/>
      <c r="Z979" s="4"/>
    </row>
    <row r="980" spans="1:26" ht="15.75" customHeight="1">
      <c r="A980" s="4"/>
      <c r="B980" s="4"/>
      <c r="C980" s="4"/>
      <c r="D980" s="4"/>
      <c r="E980" s="1388"/>
      <c r="F980" s="1388"/>
      <c r="G980" s="4"/>
      <c r="H980" s="1"/>
      <c r="I980" s="4"/>
      <c r="J980" s="4"/>
      <c r="K980" s="4"/>
      <c r="L980" s="4"/>
      <c r="M980" s="4"/>
      <c r="N980" s="4"/>
      <c r="O980" s="4"/>
      <c r="P980" s="4"/>
      <c r="Q980" s="4"/>
      <c r="R980" s="4"/>
      <c r="S980" s="4"/>
      <c r="T980" s="4"/>
      <c r="U980" s="4"/>
      <c r="V980" s="4"/>
      <c r="W980" s="4"/>
      <c r="X980" s="4"/>
      <c r="Y980" s="4"/>
      <c r="Z980" s="4"/>
    </row>
    <row r="981" spans="1:26" ht="15.75" customHeight="1">
      <c r="A981" s="4"/>
      <c r="B981" s="4"/>
      <c r="C981" s="4"/>
      <c r="D981" s="4"/>
      <c r="E981" s="1388"/>
      <c r="F981" s="1388"/>
      <c r="G981" s="4"/>
      <c r="H981" s="1"/>
      <c r="I981" s="4"/>
      <c r="J981" s="4"/>
      <c r="K981" s="4"/>
      <c r="L981" s="4"/>
      <c r="M981" s="4"/>
      <c r="N981" s="4"/>
      <c r="O981" s="4"/>
      <c r="P981" s="4"/>
      <c r="Q981" s="4"/>
      <c r="R981" s="4"/>
      <c r="S981" s="4"/>
      <c r="T981" s="4"/>
      <c r="U981" s="4"/>
      <c r="V981" s="4"/>
      <c r="W981" s="4"/>
      <c r="X981" s="4"/>
      <c r="Y981" s="4"/>
      <c r="Z981" s="4"/>
    </row>
    <row r="982" spans="1:26" ht="15.75" customHeight="1">
      <c r="A982" s="4"/>
      <c r="B982" s="4"/>
      <c r="C982" s="4"/>
      <c r="D982" s="4"/>
      <c r="E982" s="1388"/>
      <c r="F982" s="1388"/>
      <c r="G982" s="4"/>
      <c r="H982" s="1"/>
      <c r="I982" s="4"/>
      <c r="J982" s="4"/>
      <c r="K982" s="4"/>
      <c r="L982" s="4"/>
      <c r="M982" s="4"/>
      <c r="N982" s="4"/>
      <c r="O982" s="4"/>
      <c r="P982" s="4"/>
      <c r="Q982" s="4"/>
      <c r="R982" s="4"/>
      <c r="S982" s="4"/>
      <c r="T982" s="4"/>
      <c r="U982" s="4"/>
      <c r="V982" s="4"/>
      <c r="W982" s="4"/>
      <c r="X982" s="4"/>
      <c r="Y982" s="4"/>
      <c r="Z982" s="4"/>
    </row>
    <row r="983" spans="1:26" ht="15.75" customHeight="1">
      <c r="A983" s="4"/>
      <c r="B983" s="4"/>
      <c r="C983" s="4"/>
      <c r="D983" s="4"/>
      <c r="E983" s="1388"/>
      <c r="F983" s="1388"/>
      <c r="G983" s="4"/>
      <c r="H983" s="1"/>
      <c r="I983" s="4"/>
      <c r="J983" s="4"/>
      <c r="K983" s="4"/>
      <c r="L983" s="4"/>
      <c r="M983" s="4"/>
      <c r="N983" s="4"/>
      <c r="O983" s="4"/>
      <c r="P983" s="4"/>
      <c r="Q983" s="4"/>
      <c r="R983" s="4"/>
      <c r="S983" s="4"/>
      <c r="T983" s="4"/>
      <c r="U983" s="4"/>
      <c r="V983" s="4"/>
      <c r="W983" s="4"/>
      <c r="X983" s="4"/>
      <c r="Y983" s="4"/>
      <c r="Z983" s="4"/>
    </row>
    <row r="984" spans="1:26" ht="15.75" customHeight="1">
      <c r="A984" s="4"/>
      <c r="B984" s="4"/>
      <c r="C984" s="4"/>
      <c r="D984" s="4"/>
      <c r="E984" s="1388"/>
      <c r="F984" s="1388"/>
      <c r="G984" s="4"/>
      <c r="H984" s="1"/>
      <c r="I984" s="4"/>
      <c r="J984" s="4"/>
      <c r="K984" s="4"/>
      <c r="L984" s="4"/>
      <c r="M984" s="4"/>
      <c r="N984" s="4"/>
      <c r="O984" s="4"/>
      <c r="P984" s="4"/>
      <c r="Q984" s="4"/>
      <c r="R984" s="4"/>
      <c r="S984" s="4"/>
      <c r="T984" s="4"/>
      <c r="U984" s="4"/>
      <c r="V984" s="4"/>
      <c r="W984" s="4"/>
      <c r="X984" s="4"/>
      <c r="Y984" s="4"/>
      <c r="Z984" s="4"/>
    </row>
    <row r="985" spans="1:26" ht="15.75" customHeight="1">
      <c r="A985" s="4"/>
      <c r="B985" s="4"/>
      <c r="C985" s="4"/>
      <c r="D985" s="4"/>
      <c r="E985" s="1388"/>
      <c r="F985" s="1388"/>
      <c r="G985" s="4"/>
      <c r="H985" s="1"/>
      <c r="I985" s="4"/>
      <c r="J985" s="4"/>
      <c r="K985" s="4"/>
      <c r="L985" s="4"/>
      <c r="M985" s="4"/>
      <c r="N985" s="4"/>
      <c r="O985" s="4"/>
      <c r="P985" s="4"/>
      <c r="Q985" s="4"/>
      <c r="R985" s="4"/>
      <c r="S985" s="4"/>
      <c r="T985" s="4"/>
      <c r="U985" s="4"/>
      <c r="V985" s="4"/>
      <c r="W985" s="4"/>
      <c r="X985" s="4"/>
      <c r="Y985" s="4"/>
      <c r="Z985" s="4"/>
    </row>
    <row r="986" spans="1:26" ht="15.75" customHeight="1">
      <c r="A986" s="4"/>
      <c r="B986" s="4"/>
      <c r="C986" s="4"/>
      <c r="D986" s="4"/>
      <c r="E986" s="1388"/>
      <c r="F986" s="1388"/>
      <c r="G986" s="4"/>
      <c r="H986" s="1"/>
      <c r="I986" s="4"/>
      <c r="J986" s="4"/>
      <c r="K986" s="4"/>
      <c r="L986" s="4"/>
      <c r="M986" s="4"/>
      <c r="N986" s="4"/>
      <c r="O986" s="4"/>
      <c r="P986" s="4"/>
      <c r="Q986" s="4"/>
      <c r="R986" s="4"/>
      <c r="S986" s="4"/>
      <c r="T986" s="4"/>
      <c r="U986" s="4"/>
      <c r="V986" s="4"/>
      <c r="W986" s="4"/>
      <c r="X986" s="4"/>
      <c r="Y986" s="4"/>
      <c r="Z986" s="4"/>
    </row>
    <row r="987" spans="1:26" ht="15.75" customHeight="1">
      <c r="A987" s="4"/>
      <c r="B987" s="4"/>
      <c r="C987" s="4"/>
      <c r="D987" s="4"/>
      <c r="E987" s="1388"/>
      <c r="F987" s="1388"/>
      <c r="G987" s="4"/>
      <c r="H987" s="1"/>
      <c r="I987" s="4"/>
      <c r="J987" s="4"/>
      <c r="K987" s="4"/>
      <c r="L987" s="4"/>
      <c r="M987" s="4"/>
      <c r="N987" s="4"/>
      <c r="O987" s="4"/>
      <c r="P987" s="4"/>
      <c r="Q987" s="4"/>
      <c r="R987" s="4"/>
      <c r="S987" s="4"/>
      <c r="T987" s="4"/>
      <c r="U987" s="4"/>
      <c r="V987" s="4"/>
      <c r="W987" s="4"/>
      <c r="X987" s="4"/>
      <c r="Y987" s="4"/>
      <c r="Z987" s="4"/>
    </row>
    <row r="988" spans="1:26" ht="15.75" customHeight="1">
      <c r="A988" s="4"/>
      <c r="B988" s="4"/>
      <c r="C988" s="4"/>
      <c r="D988" s="4"/>
      <c r="E988" s="1388"/>
      <c r="F988" s="1388"/>
      <c r="G988" s="4"/>
      <c r="H988" s="1"/>
      <c r="I988" s="4"/>
      <c r="J988" s="4"/>
      <c r="K988" s="4"/>
      <c r="L988" s="4"/>
      <c r="M988" s="4"/>
      <c r="N988" s="4"/>
      <c r="O988" s="4"/>
      <c r="P988" s="4"/>
      <c r="Q988" s="4"/>
      <c r="R988" s="4"/>
      <c r="S988" s="4"/>
      <c r="T988" s="4"/>
      <c r="U988" s="4"/>
      <c r="V988" s="4"/>
      <c r="W988" s="4"/>
      <c r="X988" s="4"/>
      <c r="Y988" s="4"/>
      <c r="Z988" s="4"/>
    </row>
    <row r="989" spans="1:26" ht="15.75" customHeight="1">
      <c r="A989" s="4"/>
      <c r="B989" s="4"/>
      <c r="C989" s="4"/>
      <c r="D989" s="4"/>
      <c r="E989" s="1388"/>
      <c r="F989" s="1388"/>
      <c r="G989" s="4"/>
      <c r="H989" s="1"/>
      <c r="I989" s="4"/>
      <c r="J989" s="4"/>
      <c r="K989" s="4"/>
      <c r="L989" s="4"/>
      <c r="M989" s="4"/>
      <c r="N989" s="4"/>
      <c r="O989" s="4"/>
      <c r="P989" s="4"/>
      <c r="Q989" s="4"/>
      <c r="R989" s="4"/>
      <c r="S989" s="4"/>
      <c r="T989" s="4"/>
      <c r="U989" s="4"/>
      <c r="V989" s="4"/>
      <c r="W989" s="4"/>
      <c r="X989" s="4"/>
      <c r="Y989" s="4"/>
      <c r="Z989" s="4"/>
    </row>
    <row r="990" spans="1:26" ht="15.75" customHeight="1">
      <c r="A990" s="4"/>
      <c r="B990" s="4"/>
      <c r="C990" s="4"/>
      <c r="D990" s="4"/>
      <c r="E990" s="1388"/>
      <c r="F990" s="1388"/>
      <c r="G990" s="4"/>
      <c r="H990" s="1"/>
      <c r="I990" s="4"/>
      <c r="J990" s="4"/>
      <c r="K990" s="4"/>
      <c r="L990" s="4"/>
      <c r="M990" s="4"/>
      <c r="N990" s="4"/>
      <c r="O990" s="4"/>
      <c r="P990" s="4"/>
      <c r="Q990" s="4"/>
      <c r="R990" s="4"/>
      <c r="S990" s="4"/>
      <c r="T990" s="4"/>
      <c r="U990" s="4"/>
      <c r="V990" s="4"/>
      <c r="W990" s="4"/>
      <c r="X990" s="4"/>
      <c r="Y990" s="4"/>
      <c r="Z990" s="4"/>
    </row>
    <row r="991" spans="1:26" ht="15.75" customHeight="1">
      <c r="A991" s="4"/>
      <c r="B991" s="4"/>
      <c r="C991" s="4"/>
      <c r="D991" s="4"/>
      <c r="E991" s="1388"/>
      <c r="F991" s="1388"/>
      <c r="G991" s="4"/>
      <c r="H991" s="1"/>
      <c r="I991" s="4"/>
      <c r="J991" s="4"/>
      <c r="K991" s="4"/>
      <c r="L991" s="4"/>
      <c r="M991" s="4"/>
      <c r="N991" s="4"/>
      <c r="O991" s="4"/>
      <c r="P991" s="4"/>
      <c r="Q991" s="4"/>
      <c r="R991" s="4"/>
      <c r="S991" s="4"/>
      <c r="T991" s="4"/>
      <c r="U991" s="4"/>
      <c r="V991" s="4"/>
      <c r="W991" s="4"/>
      <c r="X991" s="4"/>
      <c r="Y991" s="4"/>
      <c r="Z991" s="4"/>
    </row>
    <row r="992" spans="1:26" ht="15.75" customHeight="1">
      <c r="A992" s="4"/>
      <c r="B992" s="4"/>
      <c r="C992" s="4"/>
      <c r="D992" s="4"/>
      <c r="E992" s="1388"/>
      <c r="F992" s="1388"/>
      <c r="G992" s="4"/>
      <c r="H992" s="1"/>
      <c r="I992" s="4"/>
      <c r="J992" s="4"/>
      <c r="K992" s="4"/>
      <c r="L992" s="4"/>
      <c r="M992" s="4"/>
      <c r="N992" s="4"/>
      <c r="O992" s="4"/>
      <c r="P992" s="4"/>
      <c r="Q992" s="4"/>
      <c r="R992" s="4"/>
      <c r="S992" s="4"/>
      <c r="T992" s="4"/>
      <c r="U992" s="4"/>
      <c r="V992" s="4"/>
      <c r="W992" s="4"/>
      <c r="X992" s="4"/>
      <c r="Y992" s="4"/>
      <c r="Z992" s="4"/>
    </row>
    <row r="993" spans="1:26" ht="15.75" customHeight="1">
      <c r="A993" s="4"/>
      <c r="B993" s="4"/>
      <c r="C993" s="4"/>
      <c r="D993" s="4"/>
      <c r="E993" s="1388"/>
      <c r="F993" s="1388"/>
      <c r="G993" s="4"/>
      <c r="H993" s="1"/>
      <c r="I993" s="4"/>
      <c r="J993" s="4"/>
      <c r="K993" s="4"/>
      <c r="L993" s="4"/>
      <c r="M993" s="4"/>
      <c r="N993" s="4"/>
      <c r="O993" s="4"/>
      <c r="P993" s="4"/>
      <c r="Q993" s="4"/>
      <c r="R993" s="4"/>
      <c r="S993" s="4"/>
      <c r="T993" s="4"/>
      <c r="U993" s="4"/>
      <c r="V993" s="4"/>
      <c r="W993" s="4"/>
      <c r="X993" s="4"/>
      <c r="Y993" s="4"/>
      <c r="Z993" s="4"/>
    </row>
    <row r="994" spans="1:26" ht="15.75" customHeight="1">
      <c r="A994" s="4"/>
      <c r="B994" s="4"/>
      <c r="C994" s="4"/>
      <c r="D994" s="4"/>
      <c r="E994" s="1388"/>
      <c r="F994" s="1388"/>
      <c r="G994" s="4"/>
      <c r="H994" s="1"/>
      <c r="I994" s="4"/>
      <c r="J994" s="4"/>
      <c r="K994" s="4"/>
      <c r="L994" s="4"/>
      <c r="M994" s="4"/>
      <c r="N994" s="4"/>
      <c r="O994" s="4"/>
      <c r="P994" s="4"/>
      <c r="Q994" s="4"/>
      <c r="R994" s="4"/>
      <c r="S994" s="4"/>
      <c r="T994" s="4"/>
      <c r="U994" s="4"/>
      <c r="V994" s="4"/>
      <c r="W994" s="4"/>
      <c r="X994" s="4"/>
      <c r="Y994" s="4"/>
      <c r="Z994" s="4"/>
    </row>
    <row r="995" spans="1:26" ht="15.75" customHeight="1">
      <c r="A995" s="4"/>
      <c r="B995" s="4"/>
      <c r="C995" s="4"/>
      <c r="D995" s="4"/>
      <c r="E995" s="1388"/>
      <c r="F995" s="1388"/>
      <c r="G995" s="4"/>
      <c r="H995" s="1"/>
      <c r="I995" s="4"/>
      <c r="J995" s="4"/>
      <c r="K995" s="4"/>
      <c r="L995" s="4"/>
      <c r="M995" s="4"/>
      <c r="N995" s="4"/>
      <c r="O995" s="4"/>
      <c r="P995" s="4"/>
      <c r="Q995" s="4"/>
      <c r="R995" s="4"/>
      <c r="S995" s="4"/>
      <c r="T995" s="4"/>
      <c r="U995" s="4"/>
      <c r="V995" s="4"/>
      <c r="W995" s="4"/>
      <c r="X995" s="4"/>
      <c r="Y995" s="4"/>
      <c r="Z995" s="4"/>
    </row>
    <row r="996" spans="1:26" ht="15.75" customHeight="1">
      <c r="A996" s="4"/>
      <c r="B996" s="4"/>
      <c r="C996" s="4"/>
      <c r="D996" s="4"/>
      <c r="E996" s="1388"/>
      <c r="F996" s="1388"/>
      <c r="G996" s="4"/>
      <c r="H996" s="1"/>
      <c r="I996" s="4"/>
      <c r="J996" s="4"/>
      <c r="K996" s="4"/>
      <c r="L996" s="4"/>
      <c r="M996" s="4"/>
      <c r="N996" s="4"/>
      <c r="O996" s="4"/>
      <c r="P996" s="4"/>
      <c r="Q996" s="4"/>
      <c r="R996" s="4"/>
      <c r="S996" s="4"/>
      <c r="T996" s="4"/>
      <c r="U996" s="4"/>
      <c r="V996" s="4"/>
      <c r="W996" s="4"/>
      <c r="X996" s="4"/>
      <c r="Y996" s="4"/>
      <c r="Z996" s="4"/>
    </row>
    <row r="997" spans="1:26" ht="15.75" customHeight="1">
      <c r="A997" s="4"/>
      <c r="B997" s="4"/>
      <c r="C997" s="4"/>
      <c r="D997" s="4"/>
      <c r="E997" s="1388"/>
      <c r="F997" s="1388"/>
      <c r="G997" s="4"/>
      <c r="H997" s="1"/>
      <c r="I997" s="4"/>
      <c r="J997" s="4"/>
      <c r="K997" s="4"/>
      <c r="L997" s="4"/>
      <c r="M997" s="4"/>
      <c r="N997" s="4"/>
      <c r="O997" s="4"/>
      <c r="P997" s="4"/>
      <c r="Q997" s="4"/>
      <c r="R997" s="4"/>
      <c r="S997" s="4"/>
      <c r="T997" s="4"/>
      <c r="U997" s="4"/>
      <c r="V997" s="4"/>
      <c r="W997" s="4"/>
      <c r="X997" s="4"/>
      <c r="Y997" s="4"/>
      <c r="Z997" s="4"/>
    </row>
    <row r="998" spans="1:26" ht="15.75" customHeight="1">
      <c r="A998" s="4"/>
      <c r="B998" s="4"/>
      <c r="C998" s="4"/>
      <c r="D998" s="4"/>
      <c r="E998" s="1388"/>
      <c r="F998" s="1388"/>
      <c r="G998" s="4"/>
      <c r="H998" s="1"/>
      <c r="I998" s="4"/>
      <c r="J998" s="4"/>
      <c r="K998" s="4"/>
      <c r="L998" s="4"/>
      <c r="M998" s="4"/>
      <c r="N998" s="4"/>
      <c r="O998" s="4"/>
      <c r="P998" s="4"/>
      <c r="Q998" s="4"/>
      <c r="R998" s="4"/>
      <c r="S998" s="4"/>
      <c r="T998" s="4"/>
      <c r="U998" s="4"/>
      <c r="V998" s="4"/>
      <c r="W998" s="4"/>
      <c r="X998" s="4"/>
      <c r="Y998" s="4"/>
      <c r="Z998" s="4"/>
    </row>
    <row r="999" spans="1:26" ht="15.75" customHeight="1">
      <c r="A999" s="4"/>
      <c r="B999" s="4"/>
      <c r="C999" s="4"/>
      <c r="D999" s="4"/>
      <c r="E999" s="1388"/>
      <c r="F999" s="1388"/>
      <c r="G999" s="4"/>
      <c r="H999" s="1"/>
      <c r="I999" s="4"/>
      <c r="J999" s="4"/>
      <c r="K999" s="4"/>
      <c r="L999" s="4"/>
      <c r="M999" s="4"/>
      <c r="N999" s="4"/>
      <c r="O999" s="4"/>
      <c r="P999" s="4"/>
      <c r="Q999" s="4"/>
      <c r="R999" s="4"/>
      <c r="S999" s="4"/>
      <c r="T999" s="4"/>
      <c r="U999" s="4"/>
      <c r="V999" s="4"/>
      <c r="W999" s="4"/>
      <c r="X999" s="4"/>
      <c r="Y999" s="4"/>
      <c r="Z999" s="4"/>
    </row>
    <row r="1000" spans="1:26" ht="15.75" customHeight="1">
      <c r="A1000" s="4"/>
      <c r="B1000" s="4"/>
      <c r="C1000" s="4"/>
      <c r="D1000" s="4"/>
      <c r="E1000" s="1388"/>
      <c r="F1000" s="1388"/>
      <c r="G1000" s="4"/>
      <c r="H1000" s="1"/>
      <c r="I1000" s="4"/>
      <c r="J1000" s="4"/>
      <c r="K1000" s="4"/>
      <c r="L1000" s="4"/>
      <c r="M1000" s="4"/>
      <c r="N1000" s="4"/>
      <c r="O1000" s="4"/>
      <c r="P1000" s="4"/>
      <c r="Q1000" s="4"/>
      <c r="R1000" s="4"/>
      <c r="S1000" s="4"/>
      <c r="T1000" s="4"/>
      <c r="U1000" s="4"/>
      <c r="V1000" s="4"/>
      <c r="W1000" s="4"/>
      <c r="X1000" s="4"/>
      <c r="Y1000" s="4"/>
      <c r="Z1000" s="4"/>
    </row>
  </sheetData>
  <mergeCells count="9">
    <mergeCell ref="B20:E20"/>
    <mergeCell ref="A21:E21"/>
    <mergeCell ref="A1:B1"/>
    <mergeCell ref="A2:B2"/>
    <mergeCell ref="A3:G3"/>
    <mergeCell ref="A4:G4"/>
    <mergeCell ref="F5:G5"/>
    <mergeCell ref="F20:G20"/>
    <mergeCell ref="D19:G19"/>
  </mergeCells>
  <pageMargins left="0.7" right="0.7" top="0.75" bottom="0.75" header="0" footer="0"/>
  <pageSetup orientation="landscape"/>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pageSetUpPr fitToPage="1"/>
  </sheetPr>
  <dimension ref="A1:Z1000"/>
  <sheetViews>
    <sheetView workbookViewId="0">
      <selection activeCell="D9" sqref="D9"/>
    </sheetView>
  </sheetViews>
  <sheetFormatPr defaultColWidth="14.42578125" defaultRowHeight="15" customHeight="1"/>
  <cols>
    <col min="1" max="1" width="5.140625" customWidth="1"/>
    <col min="2" max="2" width="58.28515625" customWidth="1"/>
    <col min="3" max="3" width="12.28515625" customWidth="1"/>
    <col min="4" max="4" width="43.42578125" customWidth="1"/>
    <col min="5" max="26" width="9" customWidth="1"/>
  </cols>
  <sheetData>
    <row r="1" spans="1:26" ht="18" customHeight="1">
      <c r="A1" s="1557" t="s">
        <v>3655</v>
      </c>
      <c r="B1" s="1517"/>
      <c r="C1" s="1707" t="s">
        <v>3656</v>
      </c>
      <c r="D1" s="1517"/>
      <c r="E1" s="1223"/>
      <c r="F1" s="1223"/>
      <c r="G1" s="1223"/>
      <c r="H1" s="1223"/>
      <c r="I1" s="1223"/>
      <c r="J1" s="1223"/>
      <c r="K1" s="1223"/>
      <c r="L1" s="1223"/>
      <c r="M1" s="1223"/>
      <c r="N1" s="1223"/>
      <c r="O1" s="1223"/>
      <c r="P1" s="1223"/>
      <c r="Q1" s="1223"/>
      <c r="R1" s="1223"/>
      <c r="S1" s="1223"/>
      <c r="T1" s="1223"/>
      <c r="U1" s="1223"/>
      <c r="V1" s="1223"/>
      <c r="W1" s="1223"/>
      <c r="X1" s="1223"/>
      <c r="Y1" s="1223"/>
      <c r="Z1" s="1223"/>
    </row>
    <row r="2" spans="1:26" ht="18" customHeight="1">
      <c r="A2" s="1518" t="s">
        <v>339</v>
      </c>
      <c r="B2" s="1517"/>
      <c r="C2" s="1419"/>
      <c r="D2" s="1223"/>
      <c r="E2" s="1223"/>
      <c r="F2" s="1223"/>
      <c r="G2" s="1223"/>
      <c r="H2" s="1223"/>
      <c r="I2" s="1223"/>
      <c r="J2" s="1223"/>
      <c r="K2" s="1223"/>
      <c r="L2" s="1223"/>
      <c r="M2" s="1223"/>
      <c r="N2" s="1223"/>
      <c r="O2" s="1223"/>
      <c r="P2" s="1223"/>
      <c r="Q2" s="1223"/>
      <c r="R2" s="1223"/>
      <c r="S2" s="1223"/>
      <c r="T2" s="1223"/>
      <c r="U2" s="1223"/>
      <c r="V2" s="1223"/>
      <c r="W2" s="1223"/>
      <c r="X2" s="1223"/>
      <c r="Y2" s="1223"/>
      <c r="Z2" s="1223"/>
    </row>
    <row r="3" spans="1:26" ht="8.25" customHeight="1">
      <c r="A3" s="1223"/>
      <c r="B3" s="1223"/>
      <c r="C3" s="1419"/>
      <c r="D3" s="1223"/>
      <c r="E3" s="1223"/>
      <c r="F3" s="1223"/>
      <c r="G3" s="1223"/>
      <c r="H3" s="1223"/>
      <c r="I3" s="1223"/>
      <c r="J3" s="1223"/>
      <c r="K3" s="1223"/>
      <c r="L3" s="1223"/>
      <c r="M3" s="1223"/>
      <c r="N3" s="1223"/>
      <c r="O3" s="1223"/>
      <c r="P3" s="1223"/>
      <c r="Q3" s="1223"/>
      <c r="R3" s="1223"/>
      <c r="S3" s="1223"/>
      <c r="T3" s="1223"/>
      <c r="U3" s="1223"/>
      <c r="V3" s="1223"/>
      <c r="W3" s="1223"/>
      <c r="X3" s="1223"/>
      <c r="Y3" s="1223"/>
      <c r="Z3" s="1223"/>
    </row>
    <row r="4" spans="1:26" ht="30" customHeight="1">
      <c r="A4" s="1518" t="s">
        <v>3657</v>
      </c>
      <c r="B4" s="1517"/>
      <c r="C4" s="1517"/>
      <c r="D4" s="1517"/>
      <c r="E4" s="1223"/>
      <c r="F4" s="1223"/>
      <c r="G4" s="1223"/>
      <c r="H4" s="1223"/>
      <c r="I4" s="1223"/>
      <c r="J4" s="1223"/>
      <c r="K4" s="1223"/>
      <c r="L4" s="1223"/>
      <c r="M4" s="1223"/>
      <c r="N4" s="1223"/>
      <c r="O4" s="1223"/>
      <c r="P4" s="1223"/>
      <c r="Q4" s="1223"/>
      <c r="R4" s="1223"/>
      <c r="S4" s="1223"/>
      <c r="T4" s="1223"/>
      <c r="U4" s="1223"/>
      <c r="V4" s="1223"/>
      <c r="W4" s="1223"/>
      <c r="X4" s="1223"/>
      <c r="Y4" s="1223"/>
      <c r="Z4" s="1223"/>
    </row>
    <row r="5" spans="1:26" ht="18" customHeight="1">
      <c r="A5" s="1223"/>
      <c r="B5" s="1223"/>
      <c r="C5" s="1708" t="s">
        <v>3658</v>
      </c>
      <c r="D5" s="1517"/>
      <c r="E5" s="1223"/>
      <c r="F5" s="1223"/>
      <c r="G5" s="1223"/>
      <c r="H5" s="1223"/>
      <c r="I5" s="1223"/>
      <c r="J5" s="1223"/>
      <c r="K5" s="1223"/>
      <c r="L5" s="1223"/>
      <c r="M5" s="1223"/>
      <c r="N5" s="1223"/>
      <c r="O5" s="1223"/>
      <c r="P5" s="1223"/>
      <c r="Q5" s="1223"/>
      <c r="R5" s="1223"/>
      <c r="S5" s="1223"/>
      <c r="T5" s="1223"/>
      <c r="U5" s="1223"/>
      <c r="V5" s="1223"/>
      <c r="W5" s="1223"/>
      <c r="X5" s="1223"/>
      <c r="Y5" s="1223"/>
      <c r="Z5" s="1223"/>
    </row>
    <row r="6" spans="1:26" ht="33.75" customHeight="1">
      <c r="A6" s="1421" t="s">
        <v>1236</v>
      </c>
      <c r="B6" s="1422" t="s">
        <v>59</v>
      </c>
      <c r="C6" s="1423" t="s">
        <v>1639</v>
      </c>
      <c r="D6" s="1422" t="s">
        <v>69</v>
      </c>
      <c r="E6" s="27"/>
      <c r="F6" s="27"/>
      <c r="G6" s="27"/>
      <c r="H6" s="27"/>
      <c r="I6" s="27"/>
      <c r="J6" s="27"/>
      <c r="K6" s="27"/>
      <c r="L6" s="27"/>
      <c r="M6" s="27"/>
      <c r="N6" s="27"/>
      <c r="O6" s="27"/>
      <c r="P6" s="27"/>
      <c r="Q6" s="27"/>
      <c r="R6" s="27"/>
      <c r="S6" s="27"/>
      <c r="T6" s="27"/>
      <c r="U6" s="27"/>
      <c r="V6" s="27"/>
      <c r="W6" s="27"/>
      <c r="X6" s="27"/>
      <c r="Y6" s="27"/>
      <c r="Z6" s="27"/>
    </row>
    <row r="7" spans="1:26" ht="24" customHeight="1">
      <c r="A7" s="1424">
        <v>1</v>
      </c>
      <c r="B7" s="1425" t="s">
        <v>3659</v>
      </c>
      <c r="C7" s="1426">
        <f>SUM(C8:C32)</f>
        <v>0</v>
      </c>
      <c r="D7" s="1427"/>
      <c r="E7" s="26"/>
      <c r="F7" s="26"/>
      <c r="G7" s="26"/>
      <c r="H7" s="26"/>
      <c r="I7" s="26"/>
      <c r="J7" s="26"/>
      <c r="K7" s="26"/>
      <c r="L7" s="26"/>
      <c r="M7" s="26"/>
      <c r="N7" s="26"/>
      <c r="O7" s="26"/>
      <c r="P7" s="26"/>
      <c r="Q7" s="26"/>
      <c r="R7" s="26"/>
      <c r="S7" s="26"/>
      <c r="T7" s="26"/>
      <c r="U7" s="26"/>
      <c r="V7" s="26"/>
      <c r="W7" s="26"/>
      <c r="X7" s="26"/>
      <c r="Y7" s="26"/>
      <c r="Z7" s="26"/>
    </row>
    <row r="8" spans="1:26" ht="89.25" customHeight="1">
      <c r="A8" s="1366" t="s">
        <v>73</v>
      </c>
      <c r="B8" s="1368" t="s">
        <v>3660</v>
      </c>
      <c r="C8" s="1428"/>
      <c r="D8" s="1367" t="s">
        <v>3661</v>
      </c>
      <c r="E8" s="4"/>
      <c r="F8" s="4"/>
      <c r="G8" s="4"/>
      <c r="H8" s="4"/>
      <c r="I8" s="4"/>
      <c r="J8" s="4"/>
      <c r="K8" s="4"/>
      <c r="L8" s="4"/>
      <c r="M8" s="4"/>
      <c r="N8" s="4"/>
      <c r="O8" s="4"/>
      <c r="P8" s="4"/>
      <c r="Q8" s="4"/>
      <c r="R8" s="4"/>
      <c r="S8" s="4"/>
      <c r="T8" s="4"/>
      <c r="U8" s="4"/>
      <c r="V8" s="4"/>
      <c r="W8" s="4"/>
      <c r="X8" s="4"/>
      <c r="Y8" s="4"/>
      <c r="Z8" s="4"/>
    </row>
    <row r="9" spans="1:26" ht="19.5" customHeight="1">
      <c r="A9" s="1366" t="s">
        <v>76</v>
      </c>
      <c r="B9" s="1368" t="s">
        <v>3662</v>
      </c>
      <c r="C9" s="1428"/>
      <c r="D9" s="1367"/>
      <c r="E9" s="4"/>
      <c r="F9" s="4"/>
      <c r="G9" s="4"/>
      <c r="H9" s="4"/>
      <c r="I9" s="4"/>
      <c r="J9" s="4"/>
      <c r="K9" s="4"/>
      <c r="L9" s="4"/>
      <c r="M9" s="4"/>
      <c r="N9" s="4"/>
      <c r="O9" s="4"/>
      <c r="P9" s="4"/>
      <c r="Q9" s="4"/>
      <c r="R9" s="4"/>
      <c r="S9" s="4"/>
      <c r="T9" s="4"/>
      <c r="U9" s="4"/>
      <c r="V9" s="4"/>
      <c r="W9" s="4"/>
      <c r="X9" s="4"/>
      <c r="Y9" s="4"/>
      <c r="Z9" s="4"/>
    </row>
    <row r="10" spans="1:26" ht="19.5" customHeight="1">
      <c r="A10" s="1366"/>
      <c r="B10" s="1429" t="s">
        <v>3663</v>
      </c>
      <c r="C10" s="1428"/>
      <c r="D10" s="1370"/>
      <c r="E10" s="4"/>
      <c r="F10" s="4"/>
      <c r="G10" s="4"/>
      <c r="H10" s="4"/>
      <c r="I10" s="4"/>
      <c r="J10" s="4"/>
      <c r="K10" s="4"/>
      <c r="L10" s="4"/>
      <c r="M10" s="4"/>
      <c r="N10" s="4"/>
      <c r="O10" s="4"/>
      <c r="P10" s="4"/>
      <c r="Q10" s="4"/>
      <c r="R10" s="4"/>
      <c r="S10" s="4"/>
      <c r="T10" s="4"/>
      <c r="U10" s="4"/>
      <c r="V10" s="4"/>
      <c r="W10" s="4"/>
      <c r="X10" s="4"/>
      <c r="Y10" s="4"/>
      <c r="Z10" s="4"/>
    </row>
    <row r="11" spans="1:26" ht="19.5" customHeight="1">
      <c r="A11" s="1366"/>
      <c r="B11" s="1429" t="s">
        <v>3663</v>
      </c>
      <c r="C11" s="1428"/>
      <c r="D11" s="1370"/>
      <c r="E11" s="4"/>
      <c r="F11" s="4"/>
      <c r="G11" s="4"/>
      <c r="H11" s="4"/>
      <c r="I11" s="4"/>
      <c r="J11" s="4"/>
      <c r="K11" s="4"/>
      <c r="L11" s="4"/>
      <c r="M11" s="4"/>
      <c r="N11" s="4"/>
      <c r="O11" s="4"/>
      <c r="P11" s="4"/>
      <c r="Q11" s="4"/>
      <c r="R11" s="4"/>
      <c r="S11" s="4"/>
      <c r="T11" s="4"/>
      <c r="U11" s="4"/>
      <c r="V11" s="4"/>
      <c r="W11" s="4"/>
      <c r="X11" s="4"/>
      <c r="Y11" s="4"/>
      <c r="Z11" s="4"/>
    </row>
    <row r="12" spans="1:26" ht="19.5" customHeight="1">
      <c r="A12" s="1366"/>
      <c r="B12" s="1429" t="s">
        <v>3663</v>
      </c>
      <c r="C12" s="1428"/>
      <c r="D12" s="1370"/>
      <c r="E12" s="4"/>
      <c r="F12" s="4"/>
      <c r="G12" s="4"/>
      <c r="H12" s="4"/>
      <c r="I12" s="4"/>
      <c r="J12" s="4"/>
      <c r="K12" s="4"/>
      <c r="L12" s="4"/>
      <c r="M12" s="4"/>
      <c r="N12" s="4"/>
      <c r="O12" s="4"/>
      <c r="P12" s="4"/>
      <c r="Q12" s="4"/>
      <c r="R12" s="4"/>
      <c r="S12" s="4"/>
      <c r="T12" s="4"/>
      <c r="U12" s="4"/>
      <c r="V12" s="4"/>
      <c r="W12" s="4"/>
      <c r="X12" s="4"/>
      <c r="Y12" s="4"/>
      <c r="Z12" s="4"/>
    </row>
    <row r="13" spans="1:26" ht="19.5" customHeight="1">
      <c r="A13" s="1366"/>
      <c r="B13" s="1429" t="s">
        <v>3663</v>
      </c>
      <c r="C13" s="1428"/>
      <c r="D13" s="1370"/>
      <c r="E13" s="4"/>
      <c r="F13" s="4"/>
      <c r="G13" s="4"/>
      <c r="H13" s="4"/>
      <c r="I13" s="4"/>
      <c r="J13" s="4"/>
      <c r="K13" s="4"/>
      <c r="L13" s="4"/>
      <c r="M13" s="4"/>
      <c r="N13" s="4"/>
      <c r="O13" s="4"/>
      <c r="P13" s="4"/>
      <c r="Q13" s="4"/>
      <c r="R13" s="4"/>
      <c r="S13" s="4"/>
      <c r="T13" s="4"/>
      <c r="U13" s="4"/>
      <c r="V13" s="4"/>
      <c r="W13" s="4"/>
      <c r="X13" s="4"/>
      <c r="Y13" s="4"/>
      <c r="Z13" s="4"/>
    </row>
    <row r="14" spans="1:26" ht="19.5" customHeight="1">
      <c r="A14" s="1366"/>
      <c r="B14" s="1429" t="s">
        <v>3663</v>
      </c>
      <c r="C14" s="1428"/>
      <c r="D14" s="1370"/>
      <c r="E14" s="4"/>
      <c r="F14" s="4"/>
      <c r="G14" s="4"/>
      <c r="H14" s="4"/>
      <c r="I14" s="4"/>
      <c r="J14" s="4"/>
      <c r="K14" s="4"/>
      <c r="L14" s="4"/>
      <c r="M14" s="4"/>
      <c r="N14" s="4"/>
      <c r="O14" s="4"/>
      <c r="P14" s="4"/>
      <c r="Q14" s="4"/>
      <c r="R14" s="4"/>
      <c r="S14" s="4"/>
      <c r="T14" s="4"/>
      <c r="U14" s="4"/>
      <c r="V14" s="4"/>
      <c r="W14" s="4"/>
      <c r="X14" s="4"/>
      <c r="Y14" s="4"/>
      <c r="Z14" s="4"/>
    </row>
    <row r="15" spans="1:26" ht="40.5" customHeight="1">
      <c r="A15" s="1366" t="s">
        <v>78</v>
      </c>
      <c r="B15" s="1429" t="s">
        <v>3664</v>
      </c>
      <c r="C15" s="1428"/>
      <c r="D15" s="1370"/>
      <c r="E15" s="4"/>
      <c r="F15" s="4"/>
      <c r="G15" s="4"/>
      <c r="H15" s="4"/>
      <c r="I15" s="4"/>
      <c r="J15" s="4"/>
      <c r="K15" s="4"/>
      <c r="L15" s="4"/>
      <c r="M15" s="4"/>
      <c r="N15" s="4"/>
      <c r="O15" s="4"/>
      <c r="P15" s="4"/>
      <c r="Q15" s="4"/>
      <c r="R15" s="4"/>
      <c r="S15" s="4"/>
      <c r="T15" s="4"/>
      <c r="U15" s="4"/>
      <c r="V15" s="4"/>
      <c r="W15" s="4"/>
      <c r="X15" s="4"/>
      <c r="Y15" s="4"/>
      <c r="Z15" s="4"/>
    </row>
    <row r="16" spans="1:26" ht="144" customHeight="1">
      <c r="A16" s="1366" t="s">
        <v>95</v>
      </c>
      <c r="B16" s="1429" t="s">
        <v>3665</v>
      </c>
      <c r="C16" s="1428"/>
      <c r="D16" s="1367" t="s">
        <v>3666</v>
      </c>
      <c r="E16" s="4"/>
      <c r="F16" s="4"/>
      <c r="G16" s="4"/>
      <c r="H16" s="4"/>
      <c r="I16" s="4"/>
      <c r="J16" s="4"/>
      <c r="K16" s="4"/>
      <c r="L16" s="4"/>
      <c r="M16" s="4"/>
      <c r="N16" s="4"/>
      <c r="O16" s="4"/>
      <c r="P16" s="4"/>
      <c r="Q16" s="4"/>
      <c r="R16" s="4"/>
      <c r="S16" s="4"/>
      <c r="T16" s="4"/>
      <c r="U16" s="4"/>
      <c r="V16" s="4"/>
      <c r="W16" s="4"/>
      <c r="X16" s="4"/>
      <c r="Y16" s="4"/>
      <c r="Z16" s="4"/>
    </row>
    <row r="17" spans="1:26" ht="19.5" customHeight="1">
      <c r="A17" s="1366" t="s">
        <v>105</v>
      </c>
      <c r="B17" s="1429" t="s">
        <v>3667</v>
      </c>
      <c r="C17" s="1428"/>
      <c r="D17" s="1370" t="s">
        <v>3668</v>
      </c>
      <c r="E17" s="4"/>
      <c r="F17" s="4"/>
      <c r="G17" s="4"/>
      <c r="H17" s="4"/>
      <c r="I17" s="4"/>
      <c r="J17" s="4"/>
      <c r="K17" s="4"/>
      <c r="L17" s="4"/>
      <c r="M17" s="4"/>
      <c r="N17" s="4"/>
      <c r="O17" s="4"/>
      <c r="P17" s="4"/>
      <c r="Q17" s="4"/>
      <c r="R17" s="4"/>
      <c r="S17" s="4"/>
      <c r="T17" s="4"/>
      <c r="U17" s="4"/>
      <c r="V17" s="4"/>
      <c r="W17" s="4"/>
      <c r="X17" s="4"/>
      <c r="Y17" s="4"/>
      <c r="Z17" s="4"/>
    </row>
    <row r="18" spans="1:26" ht="39" customHeight="1">
      <c r="A18" s="1366" t="s">
        <v>109</v>
      </c>
      <c r="B18" s="1370" t="s">
        <v>3669</v>
      </c>
      <c r="C18" s="1428"/>
      <c r="D18" s="1367" t="s">
        <v>3670</v>
      </c>
      <c r="E18" s="4"/>
      <c r="F18" s="4"/>
      <c r="G18" s="4"/>
      <c r="H18" s="4"/>
      <c r="I18" s="4"/>
      <c r="J18" s="4"/>
      <c r="K18" s="4"/>
      <c r="L18" s="4"/>
      <c r="M18" s="4"/>
      <c r="N18" s="4"/>
      <c r="O18" s="4"/>
      <c r="P18" s="4"/>
      <c r="Q18" s="4"/>
      <c r="R18" s="4"/>
      <c r="S18" s="4"/>
      <c r="T18" s="4"/>
      <c r="U18" s="4"/>
      <c r="V18" s="4"/>
      <c r="W18" s="4"/>
      <c r="X18" s="4"/>
      <c r="Y18" s="4"/>
      <c r="Z18" s="4"/>
    </row>
    <row r="19" spans="1:26" ht="22.5" customHeight="1">
      <c r="A19" s="1366" t="s">
        <v>3671</v>
      </c>
      <c r="B19" s="1370" t="s">
        <v>3672</v>
      </c>
      <c r="C19" s="1428"/>
      <c r="D19" s="1370" t="s">
        <v>3673</v>
      </c>
      <c r="E19" s="4"/>
      <c r="F19" s="4"/>
      <c r="G19" s="4"/>
      <c r="H19" s="4"/>
      <c r="I19" s="4"/>
      <c r="J19" s="4"/>
      <c r="K19" s="4"/>
      <c r="L19" s="4"/>
      <c r="M19" s="4"/>
      <c r="N19" s="4"/>
      <c r="O19" s="4"/>
      <c r="P19" s="4"/>
      <c r="Q19" s="4"/>
      <c r="R19" s="4"/>
      <c r="S19" s="4"/>
      <c r="T19" s="4"/>
      <c r="U19" s="4"/>
      <c r="V19" s="4"/>
      <c r="W19" s="4"/>
      <c r="X19" s="4"/>
      <c r="Y19" s="4"/>
      <c r="Z19" s="4"/>
    </row>
    <row r="20" spans="1:26" ht="21.75" customHeight="1">
      <c r="A20" s="1366" t="s">
        <v>1054</v>
      </c>
      <c r="B20" s="1370" t="s">
        <v>3674</v>
      </c>
      <c r="C20" s="1428"/>
      <c r="D20" s="1370" t="s">
        <v>3675</v>
      </c>
      <c r="E20" s="4"/>
      <c r="F20" s="4"/>
      <c r="G20" s="4"/>
      <c r="H20" s="4"/>
      <c r="I20" s="4"/>
      <c r="J20" s="4"/>
      <c r="K20" s="4"/>
      <c r="L20" s="4"/>
      <c r="M20" s="4"/>
      <c r="N20" s="4"/>
      <c r="O20" s="4"/>
      <c r="P20" s="4"/>
      <c r="Q20" s="4"/>
      <c r="R20" s="4"/>
      <c r="S20" s="4"/>
      <c r="T20" s="4"/>
      <c r="U20" s="4"/>
      <c r="V20" s="4"/>
      <c r="W20" s="4"/>
      <c r="X20" s="4"/>
      <c r="Y20" s="4"/>
      <c r="Z20" s="4"/>
    </row>
    <row r="21" spans="1:26" ht="46.5" customHeight="1">
      <c r="A21" s="1366" t="s">
        <v>3676</v>
      </c>
      <c r="B21" s="1367" t="s">
        <v>3677</v>
      </c>
      <c r="C21" s="1428"/>
      <c r="D21" s="1370" t="s">
        <v>3675</v>
      </c>
      <c r="E21" s="4"/>
      <c r="F21" s="4"/>
      <c r="G21" s="4"/>
      <c r="H21" s="4"/>
      <c r="I21" s="4"/>
      <c r="J21" s="4"/>
      <c r="K21" s="4"/>
      <c r="L21" s="4"/>
      <c r="M21" s="4"/>
      <c r="N21" s="4"/>
      <c r="O21" s="4"/>
      <c r="P21" s="4"/>
      <c r="Q21" s="4"/>
      <c r="R21" s="4"/>
      <c r="S21" s="4"/>
      <c r="T21" s="4"/>
      <c r="U21" s="4"/>
      <c r="V21" s="4"/>
      <c r="W21" s="4"/>
      <c r="X21" s="4"/>
      <c r="Y21" s="4"/>
      <c r="Z21" s="4"/>
    </row>
    <row r="22" spans="1:26" ht="46.5" customHeight="1">
      <c r="A22" s="1366" t="s">
        <v>3678</v>
      </c>
      <c r="B22" s="1367" t="s">
        <v>3679</v>
      </c>
      <c r="C22" s="1428"/>
      <c r="D22" s="1370" t="s">
        <v>3680</v>
      </c>
      <c r="E22" s="4"/>
      <c r="F22" s="4"/>
      <c r="G22" s="4"/>
      <c r="H22" s="4"/>
      <c r="I22" s="4"/>
      <c r="J22" s="4"/>
      <c r="K22" s="4"/>
      <c r="L22" s="4"/>
      <c r="M22" s="4"/>
      <c r="N22" s="4"/>
      <c r="O22" s="4"/>
      <c r="P22" s="4"/>
      <c r="Q22" s="4"/>
      <c r="R22" s="4"/>
      <c r="S22" s="4"/>
      <c r="T22" s="4"/>
      <c r="U22" s="4"/>
      <c r="V22" s="4"/>
      <c r="W22" s="4"/>
      <c r="X22" s="4"/>
      <c r="Y22" s="4"/>
      <c r="Z22" s="4"/>
    </row>
    <row r="23" spans="1:26" ht="45.75" customHeight="1">
      <c r="A23" s="1366"/>
      <c r="B23" s="1367" t="s">
        <v>3681</v>
      </c>
      <c r="C23" s="1428"/>
      <c r="D23" s="1370" t="s">
        <v>3680</v>
      </c>
      <c r="E23" s="4"/>
      <c r="F23" s="4"/>
      <c r="G23" s="4"/>
      <c r="H23" s="4"/>
      <c r="I23" s="4"/>
      <c r="J23" s="4"/>
      <c r="K23" s="4"/>
      <c r="L23" s="4"/>
      <c r="M23" s="4"/>
      <c r="N23" s="4"/>
      <c r="O23" s="4"/>
      <c r="P23" s="4"/>
      <c r="Q23" s="4"/>
      <c r="R23" s="4"/>
      <c r="S23" s="4"/>
      <c r="T23" s="4"/>
      <c r="U23" s="4"/>
      <c r="V23" s="4"/>
      <c r="W23" s="4"/>
      <c r="X23" s="4"/>
      <c r="Y23" s="4"/>
      <c r="Z23" s="4"/>
    </row>
    <row r="24" spans="1:26" ht="57.75" customHeight="1">
      <c r="A24" s="1366"/>
      <c r="B24" s="1367" t="s">
        <v>3682</v>
      </c>
      <c r="C24" s="1428"/>
      <c r="D24" s="1370" t="s">
        <v>3680</v>
      </c>
      <c r="E24" s="4"/>
      <c r="F24" s="4"/>
      <c r="G24" s="4"/>
      <c r="H24" s="4"/>
      <c r="I24" s="4"/>
      <c r="J24" s="4"/>
      <c r="K24" s="4"/>
      <c r="L24" s="4"/>
      <c r="M24" s="4"/>
      <c r="N24" s="4"/>
      <c r="O24" s="4"/>
      <c r="P24" s="4"/>
      <c r="Q24" s="4"/>
      <c r="R24" s="4"/>
      <c r="S24" s="4"/>
      <c r="T24" s="4"/>
      <c r="U24" s="4"/>
      <c r="V24" s="4"/>
      <c r="W24" s="4"/>
      <c r="X24" s="4"/>
      <c r="Y24" s="4"/>
      <c r="Z24" s="4"/>
    </row>
    <row r="25" spans="1:26" ht="45.75" customHeight="1">
      <c r="A25" s="1366"/>
      <c r="B25" s="1367" t="s">
        <v>3683</v>
      </c>
      <c r="C25" s="1428"/>
      <c r="D25" s="1370" t="s">
        <v>3680</v>
      </c>
      <c r="E25" s="4"/>
      <c r="F25" s="4"/>
      <c r="G25" s="4"/>
      <c r="H25" s="4"/>
      <c r="I25" s="4"/>
      <c r="J25" s="4"/>
      <c r="K25" s="4"/>
      <c r="L25" s="4"/>
      <c r="M25" s="4"/>
      <c r="N25" s="4"/>
      <c r="O25" s="4"/>
      <c r="P25" s="4"/>
      <c r="Q25" s="4"/>
      <c r="R25" s="4"/>
      <c r="S25" s="4"/>
      <c r="T25" s="4"/>
      <c r="U25" s="4"/>
      <c r="V25" s="4"/>
      <c r="W25" s="4"/>
      <c r="X25" s="4"/>
      <c r="Y25" s="4"/>
      <c r="Z25" s="4"/>
    </row>
    <row r="26" spans="1:26" ht="48" customHeight="1">
      <c r="A26" s="1366"/>
      <c r="B26" s="1367" t="s">
        <v>3684</v>
      </c>
      <c r="C26" s="1428"/>
      <c r="D26" s="1370" t="s">
        <v>3680</v>
      </c>
      <c r="E26" s="4"/>
      <c r="F26" s="4"/>
      <c r="G26" s="4"/>
      <c r="H26" s="4"/>
      <c r="I26" s="4"/>
      <c r="J26" s="4"/>
      <c r="K26" s="4"/>
      <c r="L26" s="4"/>
      <c r="M26" s="4"/>
      <c r="N26" s="4"/>
      <c r="O26" s="4"/>
      <c r="P26" s="4"/>
      <c r="Q26" s="4"/>
      <c r="R26" s="4"/>
      <c r="S26" s="4"/>
      <c r="T26" s="4"/>
      <c r="U26" s="4"/>
      <c r="V26" s="4"/>
      <c r="W26" s="4"/>
      <c r="X26" s="4"/>
      <c r="Y26" s="4"/>
      <c r="Z26" s="4"/>
    </row>
    <row r="27" spans="1:26" ht="24" customHeight="1">
      <c r="A27" s="1366"/>
      <c r="B27" s="1370" t="s">
        <v>3685</v>
      </c>
      <c r="C27" s="1428"/>
      <c r="D27" s="1370"/>
      <c r="E27" s="4"/>
      <c r="F27" s="4"/>
      <c r="G27" s="4"/>
      <c r="H27" s="4"/>
      <c r="I27" s="4"/>
      <c r="J27" s="4"/>
      <c r="K27" s="4"/>
      <c r="L27" s="4"/>
      <c r="M27" s="4"/>
      <c r="N27" s="4"/>
      <c r="O27" s="4"/>
      <c r="P27" s="4"/>
      <c r="Q27" s="4"/>
      <c r="R27" s="4"/>
      <c r="S27" s="4"/>
      <c r="T27" s="4"/>
      <c r="U27" s="4"/>
      <c r="V27" s="4"/>
      <c r="W27" s="4"/>
      <c r="X27" s="4"/>
      <c r="Y27" s="4"/>
      <c r="Z27" s="4"/>
    </row>
    <row r="28" spans="1:26" ht="24" customHeight="1">
      <c r="A28" s="1366"/>
      <c r="B28" s="1370" t="s">
        <v>3686</v>
      </c>
      <c r="C28" s="1428"/>
      <c r="D28" s="1370" t="s">
        <v>3687</v>
      </c>
      <c r="E28" s="4"/>
      <c r="F28" s="4"/>
      <c r="G28" s="4"/>
      <c r="H28" s="4"/>
      <c r="I28" s="4"/>
      <c r="J28" s="4"/>
      <c r="K28" s="4"/>
      <c r="L28" s="4"/>
      <c r="M28" s="4"/>
      <c r="N28" s="4"/>
      <c r="O28" s="4"/>
      <c r="P28" s="4"/>
      <c r="Q28" s="4"/>
      <c r="R28" s="4"/>
      <c r="S28" s="4"/>
      <c r="T28" s="4"/>
      <c r="U28" s="4"/>
      <c r="V28" s="4"/>
      <c r="W28" s="4"/>
      <c r="X28" s="4"/>
      <c r="Y28" s="4"/>
      <c r="Z28" s="4"/>
    </row>
    <row r="29" spans="1:26" ht="24" customHeight="1">
      <c r="A29" s="1366"/>
      <c r="B29" s="1370" t="s">
        <v>3688</v>
      </c>
      <c r="C29" s="1428"/>
      <c r="D29" s="1370" t="s">
        <v>3687</v>
      </c>
      <c r="E29" s="4"/>
      <c r="F29" s="4"/>
      <c r="G29" s="4"/>
      <c r="H29" s="4"/>
      <c r="I29" s="4"/>
      <c r="J29" s="4"/>
      <c r="K29" s="4"/>
      <c r="L29" s="4"/>
      <c r="M29" s="4"/>
      <c r="N29" s="4"/>
      <c r="O29" s="4"/>
      <c r="P29" s="4"/>
      <c r="Q29" s="4"/>
      <c r="R29" s="4"/>
      <c r="S29" s="4"/>
      <c r="T29" s="4"/>
      <c r="U29" s="4"/>
      <c r="V29" s="4"/>
      <c r="W29" s="4"/>
      <c r="X29" s="4"/>
      <c r="Y29" s="4"/>
      <c r="Z29" s="4"/>
    </row>
    <row r="30" spans="1:26" ht="67.5" customHeight="1">
      <c r="A30" s="1366"/>
      <c r="B30" s="1367" t="s">
        <v>3689</v>
      </c>
      <c r="C30" s="1428"/>
      <c r="D30" s="1370" t="s">
        <v>3690</v>
      </c>
      <c r="E30" s="4"/>
      <c r="F30" s="4"/>
      <c r="G30" s="4"/>
      <c r="H30" s="4"/>
      <c r="I30" s="4"/>
      <c r="J30" s="4"/>
      <c r="K30" s="4"/>
      <c r="L30" s="4"/>
      <c r="M30" s="4"/>
      <c r="N30" s="4"/>
      <c r="O30" s="4"/>
      <c r="P30" s="4"/>
      <c r="Q30" s="4"/>
      <c r="R30" s="4"/>
      <c r="S30" s="4"/>
      <c r="T30" s="4"/>
      <c r="U30" s="4"/>
      <c r="V30" s="4"/>
      <c r="W30" s="4"/>
      <c r="X30" s="4"/>
      <c r="Y30" s="4"/>
      <c r="Z30" s="4"/>
    </row>
    <row r="31" spans="1:26" ht="56.25" customHeight="1">
      <c r="A31" s="1366"/>
      <c r="B31" s="1367" t="s">
        <v>3691</v>
      </c>
      <c r="C31" s="1428"/>
      <c r="D31" s="1367"/>
      <c r="E31" s="4"/>
      <c r="F31" s="4"/>
      <c r="G31" s="4"/>
      <c r="H31" s="4"/>
      <c r="I31" s="4"/>
      <c r="J31" s="4"/>
      <c r="K31" s="4"/>
      <c r="L31" s="4"/>
      <c r="M31" s="4"/>
      <c r="N31" s="4"/>
      <c r="O31" s="4"/>
      <c r="P31" s="4"/>
      <c r="Q31" s="4"/>
      <c r="R31" s="4"/>
      <c r="S31" s="4"/>
      <c r="T31" s="4"/>
      <c r="U31" s="4"/>
      <c r="V31" s="4"/>
      <c r="W31" s="4"/>
      <c r="X31" s="4"/>
      <c r="Y31" s="4"/>
      <c r="Z31" s="4"/>
    </row>
    <row r="32" spans="1:26" ht="24" customHeight="1">
      <c r="A32" s="1366"/>
      <c r="B32" s="1370" t="s">
        <v>3692</v>
      </c>
      <c r="C32" s="1428"/>
      <c r="D32" s="1370"/>
      <c r="E32" s="4"/>
      <c r="F32" s="4"/>
      <c r="G32" s="4"/>
      <c r="H32" s="4"/>
      <c r="I32" s="4"/>
      <c r="J32" s="4"/>
      <c r="K32" s="4"/>
      <c r="L32" s="4"/>
      <c r="M32" s="4"/>
      <c r="N32" s="4"/>
      <c r="O32" s="4"/>
      <c r="P32" s="4"/>
      <c r="Q32" s="4"/>
      <c r="R32" s="4"/>
      <c r="S32" s="4"/>
      <c r="T32" s="4"/>
      <c r="U32" s="4"/>
      <c r="V32" s="4"/>
      <c r="W32" s="4"/>
      <c r="X32" s="4"/>
      <c r="Y32" s="4"/>
      <c r="Z32" s="4"/>
    </row>
    <row r="33" spans="1:26" ht="24" customHeight="1">
      <c r="A33" s="1430">
        <v>2</v>
      </c>
      <c r="B33" s="1431" t="s">
        <v>3693</v>
      </c>
      <c r="C33" s="1432"/>
      <c r="D33" s="1433"/>
      <c r="E33" s="4"/>
      <c r="F33" s="4"/>
      <c r="G33" s="4"/>
      <c r="H33" s="4"/>
      <c r="I33" s="4"/>
      <c r="J33" s="4"/>
      <c r="K33" s="4"/>
      <c r="L33" s="4"/>
      <c r="M33" s="4"/>
      <c r="N33" s="4"/>
      <c r="O33" s="4"/>
      <c r="P33" s="4"/>
      <c r="Q33" s="4"/>
      <c r="R33" s="4"/>
      <c r="S33" s="4"/>
      <c r="T33" s="4"/>
      <c r="U33" s="4"/>
      <c r="V33" s="4"/>
      <c r="W33" s="4"/>
      <c r="X33" s="4"/>
      <c r="Y33" s="4"/>
      <c r="Z33" s="4"/>
    </row>
    <row r="34" spans="1:26" ht="19.5" customHeight="1">
      <c r="A34" s="1366"/>
      <c r="B34" s="1367" t="s">
        <v>3694</v>
      </c>
      <c r="C34" s="1434"/>
      <c r="D34" s="1370" t="s">
        <v>3695</v>
      </c>
      <c r="E34" s="4"/>
      <c r="F34" s="4"/>
      <c r="G34" s="4"/>
      <c r="H34" s="4"/>
      <c r="I34" s="4"/>
      <c r="J34" s="4"/>
      <c r="K34" s="4"/>
      <c r="L34" s="4"/>
      <c r="M34" s="4"/>
      <c r="N34" s="4"/>
      <c r="O34" s="4"/>
      <c r="P34" s="4"/>
      <c r="Q34" s="4"/>
      <c r="R34" s="4"/>
      <c r="S34" s="4"/>
      <c r="T34" s="4"/>
      <c r="U34" s="4"/>
      <c r="V34" s="4"/>
      <c r="W34" s="4"/>
      <c r="X34" s="4"/>
      <c r="Y34" s="4"/>
      <c r="Z34" s="4"/>
    </row>
    <row r="35" spans="1:26" ht="19.5" customHeight="1">
      <c r="A35" s="1366"/>
      <c r="B35" s="1367" t="s">
        <v>1616</v>
      </c>
      <c r="C35" s="1428"/>
      <c r="D35" s="1370" t="s">
        <v>3695</v>
      </c>
      <c r="E35" s="4"/>
      <c r="F35" s="4"/>
      <c r="G35" s="4"/>
      <c r="H35" s="4"/>
      <c r="I35" s="4"/>
      <c r="J35" s="4"/>
      <c r="K35" s="4"/>
      <c r="L35" s="4"/>
      <c r="M35" s="4"/>
      <c r="N35" s="4"/>
      <c r="O35" s="4"/>
      <c r="P35" s="4"/>
      <c r="Q35" s="4"/>
      <c r="R35" s="4"/>
      <c r="S35" s="4"/>
      <c r="T35" s="4"/>
      <c r="U35" s="4"/>
      <c r="V35" s="4"/>
      <c r="W35" s="4"/>
      <c r="X35" s="4"/>
      <c r="Y35" s="4"/>
      <c r="Z35" s="4"/>
    </row>
    <row r="36" spans="1:26" ht="19.5" customHeight="1">
      <c r="A36" s="1366"/>
      <c r="B36" s="1367" t="s">
        <v>3696</v>
      </c>
      <c r="C36" s="1434"/>
      <c r="D36" s="1370" t="s">
        <v>3697</v>
      </c>
      <c r="E36" s="4"/>
      <c r="F36" s="4"/>
      <c r="G36" s="4"/>
      <c r="H36" s="4"/>
      <c r="I36" s="4"/>
      <c r="J36" s="4"/>
      <c r="K36" s="4"/>
      <c r="L36" s="4"/>
      <c r="M36" s="4"/>
      <c r="N36" s="4"/>
      <c r="O36" s="4"/>
      <c r="P36" s="4"/>
      <c r="Q36" s="4"/>
      <c r="R36" s="4"/>
      <c r="S36" s="4"/>
      <c r="T36" s="4"/>
      <c r="U36" s="4"/>
      <c r="V36" s="4"/>
      <c r="W36" s="4"/>
      <c r="X36" s="4"/>
      <c r="Y36" s="4"/>
      <c r="Z36" s="4"/>
    </row>
    <row r="37" spans="1:26" ht="19.5" customHeight="1">
      <c r="A37" s="1366"/>
      <c r="B37" s="1367" t="s">
        <v>3698</v>
      </c>
      <c r="C37" s="1428"/>
      <c r="D37" s="1370" t="s">
        <v>3697</v>
      </c>
      <c r="E37" s="4"/>
      <c r="F37" s="4"/>
      <c r="G37" s="4"/>
      <c r="H37" s="4"/>
      <c r="I37" s="4"/>
      <c r="J37" s="4"/>
      <c r="K37" s="4"/>
      <c r="L37" s="4"/>
      <c r="M37" s="4"/>
      <c r="N37" s="4"/>
      <c r="O37" s="4"/>
      <c r="P37" s="4"/>
      <c r="Q37" s="4"/>
      <c r="R37" s="4"/>
      <c r="S37" s="4"/>
      <c r="T37" s="4"/>
      <c r="U37" s="4"/>
      <c r="V37" s="4"/>
      <c r="W37" s="4"/>
      <c r="X37" s="4"/>
      <c r="Y37" s="4"/>
      <c r="Z37" s="4"/>
    </row>
    <row r="38" spans="1:26" ht="19.5" customHeight="1">
      <c r="A38" s="1366"/>
      <c r="B38" s="1367" t="s">
        <v>3699</v>
      </c>
      <c r="C38" s="1428"/>
      <c r="D38" s="1370" t="s">
        <v>3697</v>
      </c>
      <c r="E38" s="4"/>
      <c r="F38" s="4"/>
      <c r="G38" s="4"/>
      <c r="H38" s="4"/>
      <c r="I38" s="4"/>
      <c r="J38" s="4"/>
      <c r="K38" s="4"/>
      <c r="L38" s="4"/>
      <c r="M38" s="4"/>
      <c r="N38" s="4"/>
      <c r="O38" s="4"/>
      <c r="P38" s="4"/>
      <c r="Q38" s="4"/>
      <c r="R38" s="4"/>
      <c r="S38" s="4"/>
      <c r="T38" s="4"/>
      <c r="U38" s="4"/>
      <c r="V38" s="4"/>
      <c r="W38" s="4"/>
      <c r="X38" s="4"/>
      <c r="Y38" s="4"/>
      <c r="Z38" s="4"/>
    </row>
    <row r="39" spans="1:26" ht="19.5" customHeight="1">
      <c r="A39" s="1366"/>
      <c r="B39" s="1367" t="s">
        <v>3700</v>
      </c>
      <c r="C39" s="1428"/>
      <c r="D39" s="1370" t="s">
        <v>3695</v>
      </c>
      <c r="E39" s="4"/>
      <c r="F39" s="4"/>
      <c r="G39" s="4"/>
      <c r="H39" s="4"/>
      <c r="I39" s="4"/>
      <c r="J39" s="4"/>
      <c r="K39" s="4"/>
      <c r="L39" s="4"/>
      <c r="M39" s="4"/>
      <c r="N39" s="4"/>
      <c r="O39" s="4"/>
      <c r="P39" s="4"/>
      <c r="Q39" s="4"/>
      <c r="R39" s="4"/>
      <c r="S39" s="4"/>
      <c r="T39" s="4"/>
      <c r="U39" s="4"/>
      <c r="V39" s="4"/>
      <c r="W39" s="4"/>
      <c r="X39" s="4"/>
      <c r="Y39" s="4"/>
      <c r="Z39" s="4"/>
    </row>
    <row r="40" spans="1:26" ht="62.25" customHeight="1">
      <c r="A40" s="1435"/>
      <c r="B40" s="1367" t="s">
        <v>3701</v>
      </c>
      <c r="C40" s="1428"/>
      <c r="D40" s="1367" t="s">
        <v>3702</v>
      </c>
      <c r="E40" s="4"/>
      <c r="F40" s="4"/>
      <c r="G40" s="4"/>
      <c r="H40" s="4"/>
      <c r="I40" s="4"/>
      <c r="J40" s="4"/>
      <c r="K40" s="4"/>
      <c r="L40" s="4"/>
      <c r="M40" s="4"/>
      <c r="N40" s="4"/>
      <c r="O40" s="4"/>
      <c r="P40" s="4"/>
      <c r="Q40" s="4"/>
      <c r="R40" s="4"/>
      <c r="S40" s="4"/>
      <c r="T40" s="4"/>
      <c r="U40" s="4"/>
      <c r="V40" s="4"/>
      <c r="W40" s="4"/>
      <c r="X40" s="4"/>
      <c r="Y40" s="4"/>
      <c r="Z40" s="4"/>
    </row>
    <row r="41" spans="1:26" ht="19.5" customHeight="1">
      <c r="A41" s="1366"/>
      <c r="B41" s="1367" t="s">
        <v>3703</v>
      </c>
      <c r="C41" s="1428"/>
      <c r="D41" s="1367" t="s">
        <v>3704</v>
      </c>
      <c r="E41" s="4"/>
      <c r="F41" s="4"/>
      <c r="G41" s="4"/>
      <c r="H41" s="4"/>
      <c r="I41" s="4"/>
      <c r="J41" s="4"/>
      <c r="K41" s="4"/>
      <c r="L41" s="4"/>
      <c r="M41" s="4"/>
      <c r="N41" s="4"/>
      <c r="O41" s="4"/>
      <c r="P41" s="4"/>
      <c r="Q41" s="4"/>
      <c r="R41" s="4"/>
      <c r="S41" s="4"/>
      <c r="T41" s="4"/>
      <c r="U41" s="4"/>
      <c r="V41" s="4"/>
      <c r="W41" s="4"/>
      <c r="X41" s="4"/>
      <c r="Y41" s="4"/>
      <c r="Z41" s="4"/>
    </row>
    <row r="42" spans="1:26" ht="19.5" customHeight="1">
      <c r="A42" s="1435"/>
      <c r="B42" s="1367" t="s">
        <v>3705</v>
      </c>
      <c r="C42" s="1428"/>
      <c r="D42" s="1367" t="s">
        <v>3706</v>
      </c>
      <c r="E42" s="4"/>
      <c r="F42" s="4"/>
      <c r="G42" s="4"/>
      <c r="H42" s="4"/>
      <c r="I42" s="4"/>
      <c r="J42" s="4"/>
      <c r="K42" s="4"/>
      <c r="L42" s="4"/>
      <c r="M42" s="4"/>
      <c r="N42" s="4"/>
      <c r="O42" s="4"/>
      <c r="P42" s="4"/>
      <c r="Q42" s="4"/>
      <c r="R42" s="4"/>
      <c r="S42" s="4"/>
      <c r="T42" s="4"/>
      <c r="U42" s="4"/>
      <c r="V42" s="4"/>
      <c r="W42" s="4"/>
      <c r="X42" s="4"/>
      <c r="Y42" s="4"/>
      <c r="Z42" s="4"/>
    </row>
    <row r="43" spans="1:26" ht="97.5" customHeight="1">
      <c r="A43" s="1435"/>
      <c r="B43" s="1367" t="s">
        <v>3707</v>
      </c>
      <c r="C43" s="1428"/>
      <c r="D43" s="1367" t="s">
        <v>3706</v>
      </c>
      <c r="E43" s="4"/>
      <c r="F43" s="4"/>
      <c r="G43" s="4"/>
      <c r="H43" s="4"/>
      <c r="I43" s="4"/>
      <c r="J43" s="4"/>
      <c r="K43" s="4"/>
      <c r="L43" s="4"/>
      <c r="M43" s="4"/>
      <c r="N43" s="4"/>
      <c r="O43" s="4"/>
      <c r="P43" s="4"/>
      <c r="Q43" s="4"/>
      <c r="R43" s="4"/>
      <c r="S43" s="4"/>
      <c r="T43" s="4"/>
      <c r="U43" s="4"/>
      <c r="V43" s="4"/>
      <c r="W43" s="4"/>
      <c r="X43" s="4"/>
      <c r="Y43" s="4"/>
      <c r="Z43" s="4"/>
    </row>
    <row r="44" spans="1:26" ht="111.75" customHeight="1">
      <c r="A44" s="1366"/>
      <c r="B44" s="1367" t="s">
        <v>3708</v>
      </c>
      <c r="C44" s="1428"/>
      <c r="D44" s="1367" t="s">
        <v>3709</v>
      </c>
      <c r="E44" s="4"/>
      <c r="F44" s="4"/>
      <c r="G44" s="4"/>
      <c r="H44" s="4"/>
      <c r="I44" s="4"/>
      <c r="J44" s="4"/>
      <c r="K44" s="4"/>
      <c r="L44" s="4"/>
      <c r="M44" s="4"/>
      <c r="N44" s="4"/>
      <c r="O44" s="4"/>
      <c r="P44" s="4"/>
      <c r="Q44" s="4"/>
      <c r="R44" s="4"/>
      <c r="S44" s="4"/>
      <c r="T44" s="4"/>
      <c r="U44" s="4"/>
      <c r="V44" s="4"/>
      <c r="W44" s="4"/>
      <c r="X44" s="4"/>
      <c r="Y44" s="4"/>
      <c r="Z44" s="4"/>
    </row>
    <row r="45" spans="1:26" ht="42" customHeight="1">
      <c r="A45" s="1366"/>
      <c r="B45" s="1367" t="s">
        <v>3710</v>
      </c>
      <c r="C45" s="1428"/>
      <c r="D45" s="1367" t="s">
        <v>3711</v>
      </c>
      <c r="E45" s="4"/>
      <c r="F45" s="4"/>
      <c r="G45" s="4"/>
      <c r="H45" s="4"/>
      <c r="I45" s="4"/>
      <c r="J45" s="4"/>
      <c r="K45" s="4"/>
      <c r="L45" s="4"/>
      <c r="M45" s="4"/>
      <c r="N45" s="4"/>
      <c r="O45" s="4"/>
      <c r="P45" s="4"/>
      <c r="Q45" s="4"/>
      <c r="R45" s="4"/>
      <c r="S45" s="4"/>
      <c r="T45" s="4"/>
      <c r="U45" s="4"/>
      <c r="V45" s="4"/>
      <c r="W45" s="4"/>
      <c r="X45" s="4"/>
      <c r="Y45" s="4"/>
      <c r="Z45" s="4"/>
    </row>
    <row r="46" spans="1:26" ht="25.5" customHeight="1">
      <c r="A46" s="1366"/>
      <c r="B46" s="1367" t="s">
        <v>3712</v>
      </c>
      <c r="C46" s="1428"/>
      <c r="D46" s="1367" t="s">
        <v>3713</v>
      </c>
      <c r="E46" s="4"/>
      <c r="F46" s="4"/>
      <c r="G46" s="4"/>
      <c r="H46" s="4"/>
      <c r="I46" s="4"/>
      <c r="J46" s="4"/>
      <c r="K46" s="4"/>
      <c r="L46" s="4"/>
      <c r="M46" s="4"/>
      <c r="N46" s="4"/>
      <c r="O46" s="4"/>
      <c r="P46" s="4"/>
      <c r="Q46" s="4"/>
      <c r="R46" s="4"/>
      <c r="S46" s="4"/>
      <c r="T46" s="4"/>
      <c r="U46" s="4"/>
      <c r="V46" s="4"/>
      <c r="W46" s="4"/>
      <c r="X46" s="4"/>
      <c r="Y46" s="4"/>
      <c r="Z46" s="4"/>
    </row>
    <row r="47" spans="1:26" ht="24" customHeight="1">
      <c r="A47" s="1435"/>
      <c r="B47" s="1367" t="s">
        <v>3714</v>
      </c>
      <c r="C47" s="1428"/>
      <c r="D47" s="1370"/>
      <c r="E47" s="4"/>
      <c r="F47" s="4"/>
      <c r="G47" s="4"/>
      <c r="H47" s="4"/>
      <c r="I47" s="4"/>
      <c r="J47" s="4"/>
      <c r="K47" s="4"/>
      <c r="L47" s="4"/>
      <c r="M47" s="4"/>
      <c r="N47" s="4"/>
      <c r="O47" s="4"/>
      <c r="P47" s="4"/>
      <c r="Q47" s="4"/>
      <c r="R47" s="4"/>
      <c r="S47" s="4"/>
      <c r="T47" s="4"/>
      <c r="U47" s="4"/>
      <c r="V47" s="4"/>
      <c r="W47" s="4"/>
      <c r="X47" s="4"/>
      <c r="Y47" s="4"/>
      <c r="Z47" s="4"/>
    </row>
    <row r="48" spans="1:26" ht="24" customHeight="1">
      <c r="A48" s="1435"/>
      <c r="B48" s="1367" t="s">
        <v>3715</v>
      </c>
      <c r="C48" s="1428"/>
      <c r="D48" s="1370" t="s">
        <v>3716</v>
      </c>
      <c r="E48" s="4"/>
      <c r="F48" s="4"/>
      <c r="G48" s="4"/>
      <c r="H48" s="4"/>
      <c r="I48" s="4"/>
      <c r="J48" s="4"/>
      <c r="K48" s="4"/>
      <c r="L48" s="4"/>
      <c r="M48" s="4"/>
      <c r="N48" s="4"/>
      <c r="O48" s="4"/>
      <c r="P48" s="4"/>
      <c r="Q48" s="4"/>
      <c r="R48" s="4"/>
      <c r="S48" s="4"/>
      <c r="T48" s="4"/>
      <c r="U48" s="4"/>
      <c r="V48" s="4"/>
      <c r="W48" s="4"/>
      <c r="X48" s="4"/>
      <c r="Y48" s="4"/>
      <c r="Z48" s="4"/>
    </row>
    <row r="49" spans="1:26" ht="24" customHeight="1">
      <c r="A49" s="1435"/>
      <c r="B49" s="1367" t="s">
        <v>3717</v>
      </c>
      <c r="C49" s="1428"/>
      <c r="D49" s="1370"/>
      <c r="E49" s="4"/>
      <c r="F49" s="4"/>
      <c r="G49" s="4"/>
      <c r="H49" s="4"/>
      <c r="I49" s="4"/>
      <c r="J49" s="4"/>
      <c r="K49" s="4"/>
      <c r="L49" s="4"/>
      <c r="M49" s="4"/>
      <c r="N49" s="4"/>
      <c r="O49" s="4"/>
      <c r="P49" s="4"/>
      <c r="Q49" s="4"/>
      <c r="R49" s="4"/>
      <c r="S49" s="4"/>
      <c r="T49" s="4"/>
      <c r="U49" s="4"/>
      <c r="V49" s="4"/>
      <c r="W49" s="4"/>
      <c r="X49" s="4"/>
      <c r="Y49" s="4"/>
      <c r="Z49" s="4"/>
    </row>
    <row r="50" spans="1:26" ht="72" customHeight="1">
      <c r="A50" s="1435"/>
      <c r="B50" s="1367" t="s">
        <v>3718</v>
      </c>
      <c r="C50" s="1428"/>
      <c r="D50" s="1370" t="s">
        <v>3695</v>
      </c>
      <c r="E50" s="4"/>
      <c r="F50" s="4"/>
      <c r="G50" s="4"/>
      <c r="H50" s="4"/>
      <c r="I50" s="4"/>
      <c r="J50" s="4"/>
      <c r="K50" s="4"/>
      <c r="L50" s="4"/>
      <c r="M50" s="4"/>
      <c r="N50" s="4"/>
      <c r="O50" s="4"/>
      <c r="P50" s="4"/>
      <c r="Q50" s="4"/>
      <c r="R50" s="4"/>
      <c r="S50" s="4"/>
      <c r="T50" s="4"/>
      <c r="U50" s="4"/>
      <c r="V50" s="4"/>
      <c r="W50" s="4"/>
      <c r="X50" s="4"/>
      <c r="Y50" s="4"/>
      <c r="Z50" s="4"/>
    </row>
    <row r="51" spans="1:26" ht="19.5" customHeight="1">
      <c r="A51" s="1435"/>
      <c r="B51" s="1367" t="s">
        <v>3719</v>
      </c>
      <c r="C51" s="1428"/>
      <c r="D51" s="1367" t="s">
        <v>3720</v>
      </c>
      <c r="E51" s="4"/>
      <c r="F51" s="4"/>
      <c r="G51" s="4"/>
      <c r="H51" s="4"/>
      <c r="I51" s="4"/>
      <c r="J51" s="4"/>
      <c r="K51" s="4"/>
      <c r="L51" s="4"/>
      <c r="M51" s="4"/>
      <c r="N51" s="4"/>
      <c r="O51" s="4"/>
      <c r="P51" s="4"/>
      <c r="Q51" s="4"/>
      <c r="R51" s="4"/>
      <c r="S51" s="4"/>
      <c r="T51" s="4"/>
      <c r="U51" s="4"/>
      <c r="V51" s="4"/>
      <c r="W51" s="4"/>
      <c r="X51" s="4"/>
      <c r="Y51" s="4"/>
      <c r="Z51" s="4"/>
    </row>
    <row r="52" spans="1:26" ht="19.5" customHeight="1">
      <c r="A52" s="1435"/>
      <c r="B52" s="1367" t="s">
        <v>3721</v>
      </c>
      <c r="C52" s="1428"/>
      <c r="D52" s="1367" t="s">
        <v>3722</v>
      </c>
      <c r="E52" s="9"/>
      <c r="F52" s="4"/>
      <c r="G52" s="4"/>
      <c r="H52" s="4"/>
      <c r="I52" s="4"/>
      <c r="J52" s="4"/>
      <c r="K52" s="4"/>
      <c r="L52" s="4"/>
      <c r="M52" s="4"/>
      <c r="N52" s="4"/>
      <c r="O52" s="4"/>
      <c r="P52" s="4"/>
      <c r="Q52" s="4"/>
      <c r="R52" s="4"/>
      <c r="S52" s="4"/>
      <c r="T52" s="4"/>
      <c r="U52" s="4"/>
      <c r="V52" s="4"/>
      <c r="W52" s="4"/>
      <c r="X52" s="4"/>
      <c r="Y52" s="4"/>
      <c r="Z52" s="4"/>
    </row>
    <row r="53" spans="1:26" ht="51.75" customHeight="1">
      <c r="A53" s="1435"/>
      <c r="B53" s="1367" t="s">
        <v>3723</v>
      </c>
      <c r="C53" s="1428"/>
      <c r="D53" s="1367" t="s">
        <v>3724</v>
      </c>
      <c r="E53" s="9"/>
      <c r="F53" s="4"/>
      <c r="G53" s="4"/>
      <c r="H53" s="4"/>
      <c r="I53" s="4"/>
      <c r="J53" s="4"/>
      <c r="K53" s="4"/>
      <c r="L53" s="4"/>
      <c r="M53" s="4"/>
      <c r="N53" s="4"/>
      <c r="O53" s="4"/>
      <c r="P53" s="4"/>
      <c r="Q53" s="4"/>
      <c r="R53" s="4"/>
      <c r="S53" s="4"/>
      <c r="T53" s="4"/>
      <c r="U53" s="4"/>
      <c r="V53" s="4"/>
      <c r="W53" s="4"/>
      <c r="X53" s="4"/>
      <c r="Y53" s="4"/>
      <c r="Z53" s="4"/>
    </row>
    <row r="54" spans="1:26" ht="100.5" customHeight="1">
      <c r="A54" s="1435"/>
      <c r="B54" s="1367" t="s">
        <v>3725</v>
      </c>
      <c r="C54" s="1428"/>
      <c r="D54" s="1367" t="s">
        <v>3726</v>
      </c>
      <c r="E54" s="9"/>
      <c r="F54" s="4"/>
      <c r="G54" s="4"/>
      <c r="H54" s="4"/>
      <c r="I54" s="4"/>
      <c r="J54" s="4"/>
      <c r="K54" s="4"/>
      <c r="L54" s="4"/>
      <c r="M54" s="4"/>
      <c r="N54" s="4"/>
      <c r="O54" s="4"/>
      <c r="P54" s="4"/>
      <c r="Q54" s="4"/>
      <c r="R54" s="4"/>
      <c r="S54" s="4"/>
      <c r="T54" s="4"/>
      <c r="U54" s="4"/>
      <c r="V54" s="4"/>
      <c r="W54" s="4"/>
      <c r="X54" s="4"/>
      <c r="Y54" s="4"/>
      <c r="Z54" s="4"/>
    </row>
    <row r="55" spans="1:26" ht="21.75" customHeight="1">
      <c r="A55" s="1366"/>
      <c r="B55" s="1367" t="s">
        <v>3727</v>
      </c>
      <c r="C55" s="1428"/>
      <c r="D55" s="1367" t="s">
        <v>3728</v>
      </c>
      <c r="E55" s="4"/>
      <c r="F55" s="4"/>
      <c r="G55" s="4"/>
      <c r="H55" s="4"/>
      <c r="I55" s="4"/>
      <c r="J55" s="4"/>
      <c r="K55" s="4"/>
      <c r="L55" s="4"/>
      <c r="M55" s="4"/>
      <c r="N55" s="4"/>
      <c r="O55" s="4"/>
      <c r="P55" s="4"/>
      <c r="Q55" s="4"/>
      <c r="R55" s="4"/>
      <c r="S55" s="4"/>
      <c r="T55" s="4"/>
      <c r="U55" s="4"/>
      <c r="V55" s="4"/>
      <c r="W55" s="4"/>
      <c r="X55" s="4"/>
      <c r="Y55" s="4"/>
      <c r="Z55" s="4"/>
    </row>
    <row r="56" spans="1:26" ht="21.75" customHeight="1">
      <c r="A56" s="1435"/>
      <c r="B56" s="1367" t="s">
        <v>3729</v>
      </c>
      <c r="C56" s="1428"/>
      <c r="D56" s="1367" t="s">
        <v>3730</v>
      </c>
      <c r="E56" s="9"/>
      <c r="F56" s="4"/>
      <c r="G56" s="4"/>
      <c r="H56" s="4"/>
      <c r="I56" s="4"/>
      <c r="J56" s="4"/>
      <c r="K56" s="4"/>
      <c r="L56" s="4"/>
      <c r="M56" s="4"/>
      <c r="N56" s="4"/>
      <c r="O56" s="4"/>
      <c r="P56" s="4"/>
      <c r="Q56" s="4"/>
      <c r="R56" s="4"/>
      <c r="S56" s="4"/>
      <c r="T56" s="4"/>
      <c r="U56" s="4"/>
      <c r="V56" s="4"/>
      <c r="W56" s="4"/>
      <c r="X56" s="4"/>
      <c r="Y56" s="4"/>
      <c r="Z56" s="4"/>
    </row>
    <row r="57" spans="1:26" ht="45.75" customHeight="1">
      <c r="A57" s="1430">
        <v>3</v>
      </c>
      <c r="B57" s="1436" t="s">
        <v>3731</v>
      </c>
      <c r="C57" s="1432">
        <f>SUM(C58:C59)</f>
        <v>0</v>
      </c>
      <c r="D57" s="1433"/>
      <c r="E57" s="4"/>
      <c r="F57" s="4"/>
      <c r="G57" s="4"/>
      <c r="H57" s="4"/>
      <c r="I57" s="4"/>
      <c r="J57" s="4"/>
      <c r="K57" s="4"/>
      <c r="L57" s="4"/>
      <c r="M57" s="4"/>
      <c r="N57" s="4"/>
      <c r="O57" s="4"/>
      <c r="P57" s="4"/>
      <c r="Q57" s="4"/>
      <c r="R57" s="4"/>
      <c r="S57" s="4"/>
      <c r="T57" s="4"/>
      <c r="U57" s="4"/>
      <c r="V57" s="4"/>
      <c r="W57" s="4"/>
      <c r="X57" s="4"/>
      <c r="Y57" s="4"/>
      <c r="Z57" s="4"/>
    </row>
    <row r="58" spans="1:26" ht="24.75" customHeight="1">
      <c r="A58" s="1437" t="s">
        <v>1646</v>
      </c>
      <c r="B58" s="1363" t="s">
        <v>3732</v>
      </c>
      <c r="C58" s="1438"/>
      <c r="D58" s="1364"/>
      <c r="E58" s="26"/>
      <c r="F58" s="26"/>
      <c r="G58" s="26"/>
      <c r="H58" s="26"/>
      <c r="I58" s="26"/>
      <c r="J58" s="26"/>
      <c r="K58" s="26"/>
      <c r="L58" s="26"/>
      <c r="M58" s="26"/>
      <c r="N58" s="26"/>
      <c r="O58" s="26"/>
      <c r="P58" s="26"/>
      <c r="Q58" s="26"/>
      <c r="R58" s="26"/>
      <c r="S58" s="26"/>
      <c r="T58" s="26"/>
      <c r="U58" s="26"/>
      <c r="V58" s="26"/>
      <c r="W58" s="26"/>
      <c r="X58" s="26"/>
      <c r="Y58" s="26"/>
      <c r="Z58" s="26"/>
    </row>
    <row r="59" spans="1:26" ht="24" customHeight="1">
      <c r="A59" s="1366"/>
      <c r="B59" s="1367" t="s">
        <v>3733</v>
      </c>
      <c r="C59" s="1434"/>
      <c r="D59" s="1370" t="s">
        <v>3697</v>
      </c>
      <c r="E59" s="4"/>
      <c r="F59" s="4"/>
      <c r="G59" s="4"/>
      <c r="H59" s="4"/>
      <c r="I59" s="4"/>
      <c r="J59" s="4"/>
      <c r="K59" s="4"/>
      <c r="L59" s="4"/>
      <c r="M59" s="4"/>
      <c r="N59" s="4"/>
      <c r="O59" s="4"/>
      <c r="P59" s="4"/>
      <c r="Q59" s="4"/>
      <c r="R59" s="4"/>
      <c r="S59" s="4"/>
      <c r="T59" s="4"/>
      <c r="U59" s="4"/>
      <c r="V59" s="4"/>
      <c r="W59" s="4"/>
      <c r="X59" s="4"/>
      <c r="Y59" s="4"/>
      <c r="Z59" s="4"/>
    </row>
    <row r="60" spans="1:26" ht="24" customHeight="1">
      <c r="A60" s="1437" t="s">
        <v>1654</v>
      </c>
      <c r="B60" s="1363" t="s">
        <v>3734</v>
      </c>
      <c r="C60" s="1434"/>
      <c r="D60" s="1370"/>
      <c r="E60" s="4"/>
      <c r="F60" s="4"/>
      <c r="G60" s="4"/>
      <c r="H60" s="4"/>
      <c r="I60" s="4"/>
      <c r="J60" s="4"/>
      <c r="K60" s="4"/>
      <c r="L60" s="4"/>
      <c r="M60" s="4"/>
      <c r="N60" s="4"/>
      <c r="O60" s="4"/>
      <c r="P60" s="4"/>
      <c r="Q60" s="4"/>
      <c r="R60" s="4"/>
      <c r="S60" s="4"/>
      <c r="T60" s="4"/>
      <c r="U60" s="4"/>
      <c r="V60" s="4"/>
      <c r="W60" s="4"/>
      <c r="X60" s="4"/>
      <c r="Y60" s="4"/>
      <c r="Z60" s="4"/>
    </row>
    <row r="61" spans="1:26" ht="24" customHeight="1">
      <c r="A61" s="1366"/>
      <c r="B61" s="1367" t="s">
        <v>3735</v>
      </c>
      <c r="C61" s="1434"/>
      <c r="D61" s="1370"/>
      <c r="E61" s="4"/>
      <c r="F61" s="4"/>
      <c r="G61" s="4"/>
      <c r="H61" s="4"/>
      <c r="I61" s="4"/>
      <c r="J61" s="4"/>
      <c r="K61" s="4"/>
      <c r="L61" s="4"/>
      <c r="M61" s="4"/>
      <c r="N61" s="4"/>
      <c r="O61" s="4"/>
      <c r="P61" s="4"/>
      <c r="Q61" s="4"/>
      <c r="R61" s="4"/>
      <c r="S61" s="4"/>
      <c r="T61" s="4"/>
      <c r="U61" s="4"/>
      <c r="V61" s="4"/>
      <c r="W61" s="4"/>
      <c r="X61" s="4"/>
      <c r="Y61" s="4"/>
      <c r="Z61" s="4"/>
    </row>
    <row r="62" spans="1:26" ht="24" customHeight="1">
      <c r="A62" s="1366"/>
      <c r="B62" s="4" t="s">
        <v>3736</v>
      </c>
      <c r="C62" s="1367"/>
      <c r="D62" s="1370" t="s">
        <v>3737</v>
      </c>
      <c r="E62" s="4"/>
      <c r="F62" s="4"/>
      <c r="G62" s="4"/>
      <c r="H62" s="4"/>
      <c r="I62" s="4"/>
      <c r="J62" s="4"/>
      <c r="K62" s="4"/>
      <c r="L62" s="4"/>
      <c r="M62" s="4"/>
      <c r="N62" s="4"/>
      <c r="O62" s="4"/>
      <c r="P62" s="4"/>
      <c r="Q62" s="4"/>
      <c r="R62" s="4"/>
      <c r="S62" s="4"/>
      <c r="T62" s="4"/>
      <c r="U62" s="4"/>
      <c r="V62" s="4"/>
      <c r="W62" s="4"/>
      <c r="X62" s="4"/>
      <c r="Y62" s="4"/>
      <c r="Z62" s="4"/>
    </row>
    <row r="63" spans="1:26" ht="24" customHeight="1">
      <c r="A63" s="1362" t="s">
        <v>3738</v>
      </c>
      <c r="B63" s="1363" t="s">
        <v>3739</v>
      </c>
      <c r="C63" s="1434"/>
      <c r="D63" s="1370" t="s">
        <v>3740</v>
      </c>
      <c r="E63" s="4"/>
      <c r="F63" s="4"/>
      <c r="G63" s="4"/>
      <c r="H63" s="4"/>
      <c r="I63" s="4"/>
      <c r="J63" s="4"/>
      <c r="K63" s="4"/>
      <c r="L63" s="4"/>
      <c r="M63" s="4"/>
      <c r="N63" s="4"/>
      <c r="O63" s="4"/>
      <c r="P63" s="4"/>
      <c r="Q63" s="4"/>
      <c r="R63" s="4"/>
      <c r="S63" s="4"/>
      <c r="T63" s="4"/>
      <c r="U63" s="4"/>
      <c r="V63" s="4"/>
      <c r="W63" s="4"/>
      <c r="X63" s="4"/>
      <c r="Y63" s="4"/>
      <c r="Z63" s="4"/>
    </row>
    <row r="64" spans="1:26" ht="24" customHeight="1">
      <c r="A64" s="1430">
        <v>4</v>
      </c>
      <c r="B64" s="1436" t="s">
        <v>3741</v>
      </c>
      <c r="C64" s="1432">
        <f>SUM(C65)</f>
        <v>0</v>
      </c>
      <c r="D64" s="1433"/>
      <c r="E64" s="4"/>
      <c r="F64" s="4"/>
      <c r="G64" s="4"/>
      <c r="H64" s="4"/>
      <c r="I64" s="4"/>
      <c r="J64" s="4"/>
      <c r="K64" s="4"/>
      <c r="L64" s="4"/>
      <c r="M64" s="4"/>
      <c r="N64" s="4"/>
      <c r="O64" s="4"/>
      <c r="P64" s="4"/>
      <c r="Q64" s="4"/>
      <c r="R64" s="4"/>
      <c r="S64" s="4"/>
      <c r="T64" s="4"/>
      <c r="U64" s="4"/>
      <c r="V64" s="4"/>
      <c r="W64" s="4"/>
      <c r="X64" s="4"/>
      <c r="Y64" s="4"/>
      <c r="Z64" s="4"/>
    </row>
    <row r="65" spans="1:26" ht="24" customHeight="1">
      <c r="A65" s="1366"/>
      <c r="B65" s="1370" t="s">
        <v>3742</v>
      </c>
      <c r="C65" s="1428"/>
      <c r="D65" s="1370"/>
      <c r="E65" s="4"/>
      <c r="F65" s="4"/>
      <c r="G65" s="4"/>
      <c r="H65" s="4"/>
      <c r="I65" s="4"/>
      <c r="J65" s="4"/>
      <c r="K65" s="4"/>
      <c r="L65" s="4"/>
      <c r="M65" s="4"/>
      <c r="N65" s="4"/>
      <c r="O65" s="4"/>
      <c r="P65" s="4"/>
      <c r="Q65" s="4"/>
      <c r="R65" s="4"/>
      <c r="S65" s="4"/>
      <c r="T65" s="4"/>
      <c r="U65" s="4"/>
      <c r="V65" s="4"/>
      <c r="W65" s="4"/>
      <c r="X65" s="4"/>
      <c r="Y65" s="4"/>
      <c r="Z65" s="4"/>
    </row>
    <row r="66" spans="1:26" ht="24" customHeight="1">
      <c r="A66" s="1439">
        <v>5</v>
      </c>
      <c r="B66" s="1440" t="s">
        <v>3743</v>
      </c>
      <c r="C66" s="1441"/>
      <c r="D66" s="1442"/>
      <c r="E66" s="4"/>
      <c r="F66" s="4"/>
      <c r="G66" s="4"/>
      <c r="H66" s="4"/>
      <c r="I66" s="4"/>
      <c r="J66" s="4"/>
      <c r="K66" s="4"/>
      <c r="L66" s="4"/>
      <c r="M66" s="4"/>
      <c r="N66" s="4"/>
      <c r="O66" s="4"/>
      <c r="P66" s="4"/>
      <c r="Q66" s="4"/>
      <c r="R66" s="4"/>
      <c r="S66" s="4"/>
      <c r="T66" s="4"/>
      <c r="U66" s="4"/>
      <c r="V66" s="4"/>
      <c r="W66" s="4"/>
      <c r="X66" s="4"/>
      <c r="Y66" s="4"/>
      <c r="Z66" s="4"/>
    </row>
    <row r="67" spans="1:26" ht="28.5" customHeight="1">
      <c r="A67" s="11"/>
      <c r="B67" s="1443" t="s">
        <v>3744</v>
      </c>
      <c r="C67" s="1444">
        <f>+C7+C33+C57+C64+C66</f>
        <v>0</v>
      </c>
      <c r="D67" s="19"/>
      <c r="E67" s="1223"/>
      <c r="F67" s="1223"/>
      <c r="G67" s="1223"/>
      <c r="H67" s="1223"/>
      <c r="I67" s="1223"/>
      <c r="J67" s="1223"/>
      <c r="K67" s="1223"/>
      <c r="L67" s="1223"/>
      <c r="M67" s="1223"/>
      <c r="N67" s="1223"/>
      <c r="O67" s="1223"/>
      <c r="P67" s="1223"/>
      <c r="Q67" s="1223"/>
      <c r="R67" s="1223"/>
      <c r="S67" s="1223"/>
      <c r="T67" s="1223"/>
      <c r="U67" s="1223"/>
      <c r="V67" s="1223"/>
      <c r="W67" s="1223"/>
      <c r="X67" s="1223"/>
      <c r="Y67" s="1223"/>
      <c r="Z67" s="1223"/>
    </row>
    <row r="68" spans="1:26" ht="18" customHeight="1">
      <c r="A68" s="1223"/>
      <c r="B68" s="1223"/>
      <c r="C68" s="1445"/>
      <c r="D68" s="1420" t="s">
        <v>3745</v>
      </c>
      <c r="E68" s="211"/>
      <c r="F68" s="1223"/>
      <c r="G68" s="1223"/>
      <c r="H68" s="1223"/>
      <c r="I68" s="1223"/>
      <c r="J68" s="1223"/>
      <c r="K68" s="1223"/>
      <c r="L68" s="1223"/>
      <c r="M68" s="1223"/>
      <c r="N68" s="1223"/>
      <c r="O68" s="1223"/>
      <c r="P68" s="1223"/>
      <c r="Q68" s="1223"/>
      <c r="R68" s="1223"/>
      <c r="S68" s="1223"/>
      <c r="T68" s="1223"/>
      <c r="U68" s="1223"/>
      <c r="V68" s="1223"/>
      <c r="W68" s="1223"/>
      <c r="X68" s="1223"/>
      <c r="Y68" s="1223"/>
      <c r="Z68" s="1223"/>
    </row>
    <row r="69" spans="1:26" ht="30" customHeight="1">
      <c r="A69" s="1518" t="s">
        <v>3746</v>
      </c>
      <c r="B69" s="1517"/>
      <c r="C69" s="1517"/>
      <c r="D69" s="1517"/>
      <c r="E69" s="26"/>
      <c r="F69" s="4"/>
      <c r="G69" s="4"/>
      <c r="H69" s="4"/>
      <c r="I69" s="4"/>
      <c r="J69" s="4"/>
      <c r="K69" s="4"/>
      <c r="L69" s="4"/>
      <c r="M69" s="4"/>
      <c r="N69" s="4"/>
      <c r="O69" s="4"/>
      <c r="P69" s="4"/>
      <c r="Q69" s="4"/>
      <c r="R69" s="4"/>
      <c r="S69" s="4"/>
      <c r="T69" s="4"/>
      <c r="U69" s="4"/>
      <c r="V69" s="4"/>
      <c r="W69" s="4"/>
      <c r="X69" s="4"/>
      <c r="Y69" s="4"/>
      <c r="Z69" s="4"/>
    </row>
    <row r="70" spans="1:26" ht="18" customHeight="1">
      <c r="A70" s="4"/>
      <c r="B70" s="4"/>
      <c r="C70" s="27"/>
      <c r="D70" s="7"/>
      <c r="E70" s="26"/>
      <c r="F70" s="4"/>
      <c r="G70" s="4"/>
      <c r="H70" s="4"/>
      <c r="I70" s="4"/>
      <c r="J70" s="4"/>
      <c r="K70" s="4"/>
      <c r="L70" s="4"/>
      <c r="M70" s="4"/>
      <c r="N70" s="4"/>
      <c r="O70" s="4"/>
      <c r="P70" s="4"/>
      <c r="Q70" s="4"/>
      <c r="R70" s="4"/>
      <c r="S70" s="4"/>
      <c r="T70" s="4"/>
      <c r="U70" s="4"/>
      <c r="V70" s="4"/>
      <c r="W70" s="4"/>
      <c r="X70" s="4"/>
      <c r="Y70" s="4"/>
      <c r="Z70" s="4"/>
    </row>
    <row r="71" spans="1:26" ht="18" customHeight="1">
      <c r="A71" s="4"/>
      <c r="B71" s="4"/>
      <c r="C71" s="27"/>
      <c r="D71" s="7"/>
      <c r="E71" s="26"/>
      <c r="F71" s="4"/>
      <c r="G71" s="4"/>
      <c r="H71" s="4"/>
      <c r="I71" s="4"/>
      <c r="J71" s="4"/>
      <c r="K71" s="4"/>
      <c r="L71" s="4"/>
      <c r="M71" s="4"/>
      <c r="N71" s="4"/>
      <c r="O71" s="4"/>
      <c r="P71" s="4"/>
      <c r="Q71" s="4"/>
      <c r="R71" s="4"/>
      <c r="S71" s="4"/>
      <c r="T71" s="4"/>
      <c r="U71" s="4"/>
      <c r="V71" s="4"/>
      <c r="W71" s="4"/>
      <c r="X71" s="4"/>
      <c r="Y71" s="4"/>
      <c r="Z71" s="4"/>
    </row>
    <row r="72" spans="1:26" ht="18" customHeight="1">
      <c r="A72" s="4"/>
      <c r="B72" s="4"/>
      <c r="C72" s="27"/>
      <c r="D72" s="7"/>
      <c r="E72" s="26"/>
      <c r="F72" s="4"/>
      <c r="G72" s="4"/>
      <c r="H72" s="4"/>
      <c r="I72" s="4"/>
      <c r="J72" s="4"/>
      <c r="K72" s="4"/>
      <c r="L72" s="4"/>
      <c r="M72" s="4"/>
      <c r="N72" s="4"/>
      <c r="O72" s="4"/>
      <c r="P72" s="4"/>
      <c r="Q72" s="4"/>
      <c r="R72" s="4"/>
      <c r="S72" s="4"/>
      <c r="T72" s="4"/>
      <c r="U72" s="4"/>
      <c r="V72" s="4"/>
      <c r="W72" s="4"/>
      <c r="X72" s="4"/>
      <c r="Y72" s="4"/>
      <c r="Z72" s="4"/>
    </row>
    <row r="73" spans="1:26" ht="18" customHeight="1">
      <c r="A73" s="4"/>
      <c r="B73" s="4"/>
      <c r="C73" s="27"/>
      <c r="D73" s="7"/>
      <c r="E73" s="26"/>
      <c r="F73" s="4"/>
      <c r="G73" s="4"/>
      <c r="H73" s="4"/>
      <c r="I73" s="4"/>
      <c r="J73" s="4"/>
      <c r="K73" s="4"/>
      <c r="L73" s="4"/>
      <c r="M73" s="4"/>
      <c r="N73" s="4"/>
      <c r="O73" s="4"/>
      <c r="P73" s="4"/>
      <c r="Q73" s="4"/>
      <c r="R73" s="4"/>
      <c r="S73" s="4"/>
      <c r="T73" s="4"/>
      <c r="U73" s="4"/>
      <c r="V73" s="4"/>
      <c r="W73" s="4"/>
      <c r="X73" s="4"/>
      <c r="Y73" s="4"/>
      <c r="Z73" s="4"/>
    </row>
    <row r="74" spans="1:26" ht="18" customHeight="1">
      <c r="A74" s="4"/>
      <c r="B74" s="26"/>
      <c r="C74" s="1546"/>
      <c r="D74" s="1517"/>
      <c r="E74" s="26"/>
      <c r="F74" s="4"/>
      <c r="G74" s="4"/>
      <c r="H74" s="4"/>
      <c r="I74" s="4"/>
      <c r="J74" s="4"/>
      <c r="K74" s="4"/>
      <c r="L74" s="4"/>
      <c r="M74" s="4"/>
      <c r="N74" s="4"/>
      <c r="O74" s="4"/>
      <c r="P74" s="4"/>
      <c r="Q74" s="4"/>
      <c r="R74" s="4"/>
      <c r="S74" s="4"/>
      <c r="T74" s="4"/>
      <c r="U74" s="4"/>
      <c r="V74" s="4"/>
      <c r="W74" s="4"/>
      <c r="X74" s="4"/>
      <c r="Y74" s="4"/>
      <c r="Z74" s="4"/>
    </row>
    <row r="75" spans="1:26" ht="18" customHeight="1">
      <c r="A75" s="4"/>
      <c r="B75" s="4"/>
      <c r="C75" s="96"/>
      <c r="D75" s="27"/>
      <c r="E75" s="26"/>
      <c r="F75" s="4"/>
      <c r="G75" s="4"/>
      <c r="H75" s="4"/>
      <c r="I75" s="4"/>
      <c r="J75" s="4"/>
      <c r="K75" s="4"/>
      <c r="L75" s="4"/>
      <c r="M75" s="4"/>
      <c r="N75" s="4"/>
      <c r="O75" s="4"/>
      <c r="P75" s="4"/>
      <c r="Q75" s="4"/>
      <c r="R75" s="4"/>
      <c r="S75" s="4"/>
      <c r="T75" s="4"/>
      <c r="U75" s="4"/>
      <c r="V75" s="4"/>
      <c r="W75" s="4"/>
      <c r="X75" s="4"/>
      <c r="Y75" s="4"/>
      <c r="Z75" s="4"/>
    </row>
    <row r="76" spans="1:26" ht="63" customHeight="1">
      <c r="A76" s="4"/>
      <c r="B76" s="1706"/>
      <c r="C76" s="1517"/>
      <c r="D76" s="1517"/>
      <c r="E76" s="4"/>
      <c r="F76" s="4"/>
      <c r="G76" s="4"/>
      <c r="H76" s="4"/>
      <c r="I76" s="4"/>
      <c r="J76" s="4"/>
      <c r="K76" s="4"/>
      <c r="L76" s="4"/>
      <c r="M76" s="4"/>
      <c r="N76" s="4"/>
      <c r="O76" s="4"/>
      <c r="P76" s="4"/>
      <c r="Q76" s="4"/>
      <c r="R76" s="4"/>
      <c r="S76" s="4"/>
      <c r="T76" s="4"/>
      <c r="U76" s="4"/>
      <c r="V76" s="4"/>
      <c r="W76" s="4"/>
      <c r="X76" s="4"/>
      <c r="Y76" s="4"/>
      <c r="Z76" s="4"/>
    </row>
    <row r="77" spans="1:26" ht="18" customHeight="1">
      <c r="A77" s="1223"/>
      <c r="B77" s="1223"/>
      <c r="C77" s="1419"/>
      <c r="D77" s="1223"/>
      <c r="E77" s="1223"/>
      <c r="F77" s="1223"/>
      <c r="G77" s="1223"/>
      <c r="H77" s="1223"/>
      <c r="I77" s="1223"/>
      <c r="J77" s="1223"/>
      <c r="K77" s="1223"/>
      <c r="L77" s="1223"/>
      <c r="M77" s="1223"/>
      <c r="N77" s="1223"/>
      <c r="O77" s="1223"/>
      <c r="P77" s="1223"/>
      <c r="Q77" s="1223"/>
      <c r="R77" s="1223"/>
      <c r="S77" s="1223"/>
      <c r="T77" s="1223"/>
      <c r="U77" s="1223"/>
      <c r="V77" s="1223"/>
      <c r="W77" s="1223"/>
      <c r="X77" s="1223"/>
      <c r="Y77" s="1223"/>
      <c r="Z77" s="1223"/>
    </row>
    <row r="78" spans="1:26" ht="18" customHeight="1">
      <c r="A78" s="1223"/>
      <c r="B78" s="1223"/>
      <c r="C78" s="1419"/>
      <c r="D78" s="1223"/>
      <c r="E78" s="1223"/>
      <c r="F78" s="1223"/>
      <c r="G78" s="1223"/>
      <c r="H78" s="1223"/>
      <c r="I78" s="1223"/>
      <c r="J78" s="1223"/>
      <c r="K78" s="1223"/>
      <c r="L78" s="1223"/>
      <c r="M78" s="1223"/>
      <c r="N78" s="1223"/>
      <c r="O78" s="1223"/>
      <c r="P78" s="1223"/>
      <c r="Q78" s="1223"/>
      <c r="R78" s="1223"/>
      <c r="S78" s="1223"/>
      <c r="T78" s="1223"/>
      <c r="U78" s="1223"/>
      <c r="V78" s="1223"/>
      <c r="W78" s="1223"/>
      <c r="X78" s="1223"/>
      <c r="Y78" s="1223"/>
      <c r="Z78" s="1223"/>
    </row>
    <row r="79" spans="1:26" ht="18" customHeight="1">
      <c r="A79" s="1223"/>
      <c r="B79" s="1223"/>
      <c r="C79" s="1419"/>
      <c r="D79" s="1223"/>
      <c r="E79" s="1223"/>
      <c r="F79" s="1223"/>
      <c r="G79" s="1223"/>
      <c r="H79" s="1223"/>
      <c r="I79" s="1223"/>
      <c r="J79" s="1223"/>
      <c r="K79" s="1223"/>
      <c r="L79" s="1223"/>
      <c r="M79" s="1223"/>
      <c r="N79" s="1223"/>
      <c r="O79" s="1223"/>
      <c r="P79" s="1223"/>
      <c r="Q79" s="1223"/>
      <c r="R79" s="1223"/>
      <c r="S79" s="1223"/>
      <c r="T79" s="1223"/>
      <c r="U79" s="1223"/>
      <c r="V79" s="1223"/>
      <c r="W79" s="1223"/>
      <c r="X79" s="1223"/>
      <c r="Y79" s="1223"/>
      <c r="Z79" s="1223"/>
    </row>
    <row r="80" spans="1:26" ht="18" customHeight="1">
      <c r="A80" s="1223"/>
      <c r="B80" s="1223"/>
      <c r="C80" s="1419"/>
      <c r="D80" s="1223"/>
      <c r="E80" s="1223"/>
      <c r="F80" s="1223"/>
      <c r="G80" s="1223"/>
      <c r="H80" s="1223"/>
      <c r="I80" s="1223"/>
      <c r="J80" s="1223"/>
      <c r="K80" s="1223"/>
      <c r="L80" s="1223"/>
      <c r="M80" s="1223"/>
      <c r="N80" s="1223"/>
      <c r="O80" s="1223"/>
      <c r="P80" s="1223"/>
      <c r="Q80" s="1223"/>
      <c r="R80" s="1223"/>
      <c r="S80" s="1223"/>
      <c r="T80" s="1223"/>
      <c r="U80" s="1223"/>
      <c r="V80" s="1223"/>
      <c r="W80" s="1223"/>
      <c r="X80" s="1223"/>
      <c r="Y80" s="1223"/>
      <c r="Z80" s="1223"/>
    </row>
    <row r="81" spans="1:26" ht="18" customHeight="1">
      <c r="A81" s="1223"/>
      <c r="B81" s="1223"/>
      <c r="C81" s="1419"/>
      <c r="D81" s="1223"/>
      <c r="E81" s="1223"/>
      <c r="F81" s="1223"/>
      <c r="G81" s="1223"/>
      <c r="H81" s="1223"/>
      <c r="I81" s="1223"/>
      <c r="J81" s="1223"/>
      <c r="K81" s="1223"/>
      <c r="L81" s="1223"/>
      <c r="M81" s="1223"/>
      <c r="N81" s="1223"/>
      <c r="O81" s="1223"/>
      <c r="P81" s="1223"/>
      <c r="Q81" s="1223"/>
      <c r="R81" s="1223"/>
      <c r="S81" s="1223"/>
      <c r="T81" s="1223"/>
      <c r="U81" s="1223"/>
      <c r="V81" s="1223"/>
      <c r="W81" s="1223"/>
      <c r="X81" s="1223"/>
      <c r="Y81" s="1223"/>
      <c r="Z81" s="1223"/>
    </row>
    <row r="82" spans="1:26" ht="18" customHeight="1">
      <c r="A82" s="1223"/>
      <c r="B82" s="1223"/>
      <c r="C82" s="1419"/>
      <c r="D82" s="1223"/>
      <c r="E82" s="1223"/>
      <c r="F82" s="1223"/>
      <c r="G82" s="1223"/>
      <c r="H82" s="1223"/>
      <c r="I82" s="1223"/>
      <c r="J82" s="1223"/>
      <c r="K82" s="1223"/>
      <c r="L82" s="1223"/>
      <c r="M82" s="1223"/>
      <c r="N82" s="1223"/>
      <c r="O82" s="1223"/>
      <c r="P82" s="1223"/>
      <c r="Q82" s="1223"/>
      <c r="R82" s="1223"/>
      <c r="S82" s="1223"/>
      <c r="T82" s="1223"/>
      <c r="U82" s="1223"/>
      <c r="V82" s="1223"/>
      <c r="W82" s="1223"/>
      <c r="X82" s="1223"/>
      <c r="Y82" s="1223"/>
      <c r="Z82" s="1223"/>
    </row>
    <row r="83" spans="1:26" ht="18" customHeight="1">
      <c r="A83" s="1223"/>
      <c r="B83" s="1223"/>
      <c r="C83" s="1419"/>
      <c r="D83" s="1223"/>
      <c r="E83" s="1223"/>
      <c r="F83" s="1223"/>
      <c r="G83" s="1223"/>
      <c r="H83" s="1223"/>
      <c r="I83" s="1223"/>
      <c r="J83" s="1223"/>
      <c r="K83" s="1223"/>
      <c r="L83" s="1223"/>
      <c r="M83" s="1223"/>
      <c r="N83" s="1223"/>
      <c r="O83" s="1223"/>
      <c r="P83" s="1223"/>
      <c r="Q83" s="1223"/>
      <c r="R83" s="1223"/>
      <c r="S83" s="1223"/>
      <c r="T83" s="1223"/>
      <c r="U83" s="1223"/>
      <c r="V83" s="1223"/>
      <c r="W83" s="1223"/>
      <c r="X83" s="1223"/>
      <c r="Y83" s="1223"/>
      <c r="Z83" s="1223"/>
    </row>
    <row r="84" spans="1:26" ht="18" customHeight="1">
      <c r="A84" s="1223"/>
      <c r="B84" s="1223"/>
      <c r="C84" s="1419"/>
      <c r="D84" s="1223"/>
      <c r="E84" s="1223"/>
      <c r="F84" s="1223"/>
      <c r="G84" s="1223"/>
      <c r="H84" s="1223"/>
      <c r="I84" s="1223"/>
      <c r="J84" s="1223"/>
      <c r="K84" s="1223"/>
      <c r="L84" s="1223"/>
      <c r="M84" s="1223"/>
      <c r="N84" s="1223"/>
      <c r="O84" s="1223"/>
      <c r="P84" s="1223"/>
      <c r="Q84" s="1223"/>
      <c r="R84" s="1223"/>
      <c r="S84" s="1223"/>
      <c r="T84" s="1223"/>
      <c r="U84" s="1223"/>
      <c r="V84" s="1223"/>
      <c r="W84" s="1223"/>
      <c r="X84" s="1223"/>
      <c r="Y84" s="1223"/>
      <c r="Z84" s="1223"/>
    </row>
    <row r="85" spans="1:26" ht="18" customHeight="1">
      <c r="A85" s="1223"/>
      <c r="B85" s="1223"/>
      <c r="C85" s="1419"/>
      <c r="D85" s="1223"/>
      <c r="E85" s="1223"/>
      <c r="F85" s="1223"/>
      <c r="G85" s="1223"/>
      <c r="H85" s="1223"/>
      <c r="I85" s="1223"/>
      <c r="J85" s="1223"/>
      <c r="K85" s="1223"/>
      <c r="L85" s="1223"/>
      <c r="M85" s="1223"/>
      <c r="N85" s="1223"/>
      <c r="O85" s="1223"/>
      <c r="P85" s="1223"/>
      <c r="Q85" s="1223"/>
      <c r="R85" s="1223"/>
      <c r="S85" s="1223"/>
      <c r="T85" s="1223"/>
      <c r="U85" s="1223"/>
      <c r="V85" s="1223"/>
      <c r="W85" s="1223"/>
      <c r="X85" s="1223"/>
      <c r="Y85" s="1223"/>
      <c r="Z85" s="1223"/>
    </row>
    <row r="86" spans="1:26" ht="18" customHeight="1">
      <c r="A86" s="1223"/>
      <c r="B86" s="1223"/>
      <c r="C86" s="1419"/>
      <c r="D86" s="1223"/>
      <c r="E86" s="1223"/>
      <c r="F86" s="1223"/>
      <c r="G86" s="1223"/>
      <c r="H86" s="1223"/>
      <c r="I86" s="1223"/>
      <c r="J86" s="1223"/>
      <c r="K86" s="1223"/>
      <c r="L86" s="1223"/>
      <c r="M86" s="1223"/>
      <c r="N86" s="1223"/>
      <c r="O86" s="1223"/>
      <c r="P86" s="1223"/>
      <c r="Q86" s="1223"/>
      <c r="R86" s="1223"/>
      <c r="S86" s="1223"/>
      <c r="T86" s="1223"/>
      <c r="U86" s="1223"/>
      <c r="V86" s="1223"/>
      <c r="W86" s="1223"/>
      <c r="X86" s="1223"/>
      <c r="Y86" s="1223"/>
      <c r="Z86" s="1223"/>
    </row>
    <row r="87" spans="1:26" ht="18" customHeight="1">
      <c r="A87" s="1223"/>
      <c r="B87" s="1223"/>
      <c r="C87" s="1419"/>
      <c r="D87" s="1223"/>
      <c r="E87" s="1223"/>
      <c r="F87" s="1223"/>
      <c r="G87" s="1223"/>
      <c r="H87" s="1223"/>
      <c r="I87" s="1223"/>
      <c r="J87" s="1223"/>
      <c r="K87" s="1223"/>
      <c r="L87" s="1223"/>
      <c r="M87" s="1223"/>
      <c r="N87" s="1223"/>
      <c r="O87" s="1223"/>
      <c r="P87" s="1223"/>
      <c r="Q87" s="1223"/>
      <c r="R87" s="1223"/>
      <c r="S87" s="1223"/>
      <c r="T87" s="1223"/>
      <c r="U87" s="1223"/>
      <c r="V87" s="1223"/>
      <c r="W87" s="1223"/>
      <c r="X87" s="1223"/>
      <c r="Y87" s="1223"/>
      <c r="Z87" s="1223"/>
    </row>
    <row r="88" spans="1:26" ht="18" customHeight="1">
      <c r="A88" s="1223"/>
      <c r="B88" s="1223"/>
      <c r="C88" s="1419"/>
      <c r="D88" s="1223"/>
      <c r="E88" s="1223"/>
      <c r="F88" s="1223"/>
      <c r="G88" s="1223"/>
      <c r="H88" s="1223"/>
      <c r="I88" s="1223"/>
      <c r="J88" s="1223"/>
      <c r="K88" s="1223"/>
      <c r="L88" s="1223"/>
      <c r="M88" s="1223"/>
      <c r="N88" s="1223"/>
      <c r="O88" s="1223"/>
      <c r="P88" s="1223"/>
      <c r="Q88" s="1223"/>
      <c r="R88" s="1223"/>
      <c r="S88" s="1223"/>
      <c r="T88" s="1223"/>
      <c r="U88" s="1223"/>
      <c r="V88" s="1223"/>
      <c r="W88" s="1223"/>
      <c r="X88" s="1223"/>
      <c r="Y88" s="1223"/>
      <c r="Z88" s="1223"/>
    </row>
    <row r="89" spans="1:26" ht="18" customHeight="1">
      <c r="A89" s="1223"/>
      <c r="B89" s="1223"/>
      <c r="C89" s="1419"/>
      <c r="D89" s="1223"/>
      <c r="E89" s="1223"/>
      <c r="F89" s="1223"/>
      <c r="G89" s="1223"/>
      <c r="H89" s="1223"/>
      <c r="I89" s="1223"/>
      <c r="J89" s="1223"/>
      <c r="K89" s="1223"/>
      <c r="L89" s="1223"/>
      <c r="M89" s="1223"/>
      <c r="N89" s="1223"/>
      <c r="O89" s="1223"/>
      <c r="P89" s="1223"/>
      <c r="Q89" s="1223"/>
      <c r="R89" s="1223"/>
      <c r="S89" s="1223"/>
      <c r="T89" s="1223"/>
      <c r="U89" s="1223"/>
      <c r="V89" s="1223"/>
      <c r="W89" s="1223"/>
      <c r="X89" s="1223"/>
      <c r="Y89" s="1223"/>
      <c r="Z89" s="1223"/>
    </row>
    <row r="90" spans="1:26" ht="18" customHeight="1">
      <c r="A90" s="1223"/>
      <c r="B90" s="1223"/>
      <c r="C90" s="1419"/>
      <c r="D90" s="1223"/>
      <c r="E90" s="1223"/>
      <c r="F90" s="1223"/>
      <c r="G90" s="1223"/>
      <c r="H90" s="1223"/>
      <c r="I90" s="1223"/>
      <c r="J90" s="1223"/>
      <c r="K90" s="1223"/>
      <c r="L90" s="1223"/>
      <c r="M90" s="1223"/>
      <c r="N90" s="1223"/>
      <c r="O90" s="1223"/>
      <c r="P90" s="1223"/>
      <c r="Q90" s="1223"/>
      <c r="R90" s="1223"/>
      <c r="S90" s="1223"/>
      <c r="T90" s="1223"/>
      <c r="U90" s="1223"/>
      <c r="V90" s="1223"/>
      <c r="W90" s="1223"/>
      <c r="X90" s="1223"/>
      <c r="Y90" s="1223"/>
      <c r="Z90" s="1223"/>
    </row>
    <row r="91" spans="1:26" ht="18" customHeight="1">
      <c r="A91" s="1223"/>
      <c r="B91" s="1223"/>
      <c r="C91" s="1419"/>
      <c r="D91" s="1223"/>
      <c r="E91" s="1223"/>
      <c r="F91" s="1223"/>
      <c r="G91" s="1223"/>
      <c r="H91" s="1223"/>
      <c r="I91" s="1223"/>
      <c r="J91" s="1223"/>
      <c r="K91" s="1223"/>
      <c r="L91" s="1223"/>
      <c r="M91" s="1223"/>
      <c r="N91" s="1223"/>
      <c r="O91" s="1223"/>
      <c r="P91" s="1223"/>
      <c r="Q91" s="1223"/>
      <c r="R91" s="1223"/>
      <c r="S91" s="1223"/>
      <c r="T91" s="1223"/>
      <c r="U91" s="1223"/>
      <c r="V91" s="1223"/>
      <c r="W91" s="1223"/>
      <c r="X91" s="1223"/>
      <c r="Y91" s="1223"/>
      <c r="Z91" s="1223"/>
    </row>
    <row r="92" spans="1:26" ht="18" customHeight="1">
      <c r="A92" s="1223"/>
      <c r="B92" s="1223"/>
      <c r="C92" s="1419"/>
      <c r="D92" s="1223"/>
      <c r="E92" s="1223"/>
      <c r="F92" s="1223"/>
      <c r="G92" s="1223"/>
      <c r="H92" s="1223"/>
      <c r="I92" s="1223"/>
      <c r="J92" s="1223"/>
      <c r="K92" s="1223"/>
      <c r="L92" s="1223"/>
      <c r="M92" s="1223"/>
      <c r="N92" s="1223"/>
      <c r="O92" s="1223"/>
      <c r="P92" s="1223"/>
      <c r="Q92" s="1223"/>
      <c r="R92" s="1223"/>
      <c r="S92" s="1223"/>
      <c r="T92" s="1223"/>
      <c r="U92" s="1223"/>
      <c r="V92" s="1223"/>
      <c r="W92" s="1223"/>
      <c r="X92" s="1223"/>
      <c r="Y92" s="1223"/>
      <c r="Z92" s="1223"/>
    </row>
    <row r="93" spans="1:26" ht="18" customHeight="1">
      <c r="A93" s="1223"/>
      <c r="B93" s="1223"/>
      <c r="C93" s="1419"/>
      <c r="D93" s="1223"/>
      <c r="E93" s="1223"/>
      <c r="F93" s="1223"/>
      <c r="G93" s="1223"/>
      <c r="H93" s="1223"/>
      <c r="I93" s="1223"/>
      <c r="J93" s="1223"/>
      <c r="K93" s="1223"/>
      <c r="L93" s="1223"/>
      <c r="M93" s="1223"/>
      <c r="N93" s="1223"/>
      <c r="O93" s="1223"/>
      <c r="P93" s="1223"/>
      <c r="Q93" s="1223"/>
      <c r="R93" s="1223"/>
      <c r="S93" s="1223"/>
      <c r="T93" s="1223"/>
      <c r="U93" s="1223"/>
      <c r="V93" s="1223"/>
      <c r="W93" s="1223"/>
      <c r="X93" s="1223"/>
      <c r="Y93" s="1223"/>
      <c r="Z93" s="1223"/>
    </row>
    <row r="94" spans="1:26" ht="18" customHeight="1">
      <c r="A94" s="1223"/>
      <c r="B94" s="1223"/>
      <c r="C94" s="1419"/>
      <c r="D94" s="1223"/>
      <c r="E94" s="1223"/>
      <c r="F94" s="1223"/>
      <c r="G94" s="1223"/>
      <c r="H94" s="1223"/>
      <c r="I94" s="1223"/>
      <c r="J94" s="1223"/>
      <c r="K94" s="1223"/>
      <c r="L94" s="1223"/>
      <c r="M94" s="1223"/>
      <c r="N94" s="1223"/>
      <c r="O94" s="1223"/>
      <c r="P94" s="1223"/>
      <c r="Q94" s="1223"/>
      <c r="R94" s="1223"/>
      <c r="S94" s="1223"/>
      <c r="T94" s="1223"/>
      <c r="U94" s="1223"/>
      <c r="V94" s="1223"/>
      <c r="W94" s="1223"/>
      <c r="X94" s="1223"/>
      <c r="Y94" s="1223"/>
      <c r="Z94" s="1223"/>
    </row>
    <row r="95" spans="1:26" ht="18" customHeight="1">
      <c r="A95" s="1223"/>
      <c r="B95" s="1223"/>
      <c r="C95" s="1419"/>
      <c r="D95" s="1223"/>
      <c r="E95" s="1223"/>
      <c r="F95" s="1223"/>
      <c r="G95" s="1223"/>
      <c r="H95" s="1223"/>
      <c r="I95" s="1223"/>
      <c r="J95" s="1223"/>
      <c r="K95" s="1223"/>
      <c r="L95" s="1223"/>
      <c r="M95" s="1223"/>
      <c r="N95" s="1223"/>
      <c r="O95" s="1223"/>
      <c r="P95" s="1223"/>
      <c r="Q95" s="1223"/>
      <c r="R95" s="1223"/>
      <c r="S95" s="1223"/>
      <c r="T95" s="1223"/>
      <c r="U95" s="1223"/>
      <c r="V95" s="1223"/>
      <c r="W95" s="1223"/>
      <c r="X95" s="1223"/>
      <c r="Y95" s="1223"/>
      <c r="Z95" s="1223"/>
    </row>
    <row r="96" spans="1:26" ht="18" customHeight="1">
      <c r="A96" s="1223"/>
      <c r="B96" s="1223"/>
      <c r="C96" s="1419"/>
      <c r="D96" s="1223"/>
      <c r="E96" s="1223"/>
      <c r="F96" s="1223"/>
      <c r="G96" s="1223"/>
      <c r="H96" s="1223"/>
      <c r="I96" s="1223"/>
      <c r="J96" s="1223"/>
      <c r="K96" s="1223"/>
      <c r="L96" s="1223"/>
      <c r="M96" s="1223"/>
      <c r="N96" s="1223"/>
      <c r="O96" s="1223"/>
      <c r="P96" s="1223"/>
      <c r="Q96" s="1223"/>
      <c r="R96" s="1223"/>
      <c r="S96" s="1223"/>
      <c r="T96" s="1223"/>
      <c r="U96" s="1223"/>
      <c r="V96" s="1223"/>
      <c r="W96" s="1223"/>
      <c r="X96" s="1223"/>
      <c r="Y96" s="1223"/>
      <c r="Z96" s="1223"/>
    </row>
    <row r="97" spans="1:26" ht="18" customHeight="1">
      <c r="A97" s="1223"/>
      <c r="B97" s="1223"/>
      <c r="C97" s="1419"/>
      <c r="D97" s="1223"/>
      <c r="E97" s="1223"/>
      <c r="F97" s="1223"/>
      <c r="G97" s="1223"/>
      <c r="H97" s="1223"/>
      <c r="I97" s="1223"/>
      <c r="J97" s="1223"/>
      <c r="K97" s="1223"/>
      <c r="L97" s="1223"/>
      <c r="M97" s="1223"/>
      <c r="N97" s="1223"/>
      <c r="O97" s="1223"/>
      <c r="P97" s="1223"/>
      <c r="Q97" s="1223"/>
      <c r="R97" s="1223"/>
      <c r="S97" s="1223"/>
      <c r="T97" s="1223"/>
      <c r="U97" s="1223"/>
      <c r="V97" s="1223"/>
      <c r="W97" s="1223"/>
      <c r="X97" s="1223"/>
      <c r="Y97" s="1223"/>
      <c r="Z97" s="1223"/>
    </row>
    <row r="98" spans="1:26" ht="18" customHeight="1">
      <c r="A98" s="1223"/>
      <c r="B98" s="1223"/>
      <c r="C98" s="1419"/>
      <c r="D98" s="1223"/>
      <c r="E98" s="1223"/>
      <c r="F98" s="1223"/>
      <c r="G98" s="1223"/>
      <c r="H98" s="1223"/>
      <c r="I98" s="1223"/>
      <c r="J98" s="1223"/>
      <c r="K98" s="1223"/>
      <c r="L98" s="1223"/>
      <c r="M98" s="1223"/>
      <c r="N98" s="1223"/>
      <c r="O98" s="1223"/>
      <c r="P98" s="1223"/>
      <c r="Q98" s="1223"/>
      <c r="R98" s="1223"/>
      <c r="S98" s="1223"/>
      <c r="T98" s="1223"/>
      <c r="U98" s="1223"/>
      <c r="V98" s="1223"/>
      <c r="W98" s="1223"/>
      <c r="X98" s="1223"/>
      <c r="Y98" s="1223"/>
      <c r="Z98" s="1223"/>
    </row>
    <row r="99" spans="1:26" ht="18" customHeight="1">
      <c r="A99" s="1223"/>
      <c r="B99" s="1223"/>
      <c r="C99" s="1419"/>
      <c r="D99" s="1223"/>
      <c r="E99" s="1223"/>
      <c r="F99" s="1223"/>
      <c r="G99" s="1223"/>
      <c r="H99" s="1223"/>
      <c r="I99" s="1223"/>
      <c r="J99" s="1223"/>
      <c r="K99" s="1223"/>
      <c r="L99" s="1223"/>
      <c r="M99" s="1223"/>
      <c r="N99" s="1223"/>
      <c r="O99" s="1223"/>
      <c r="P99" s="1223"/>
      <c r="Q99" s="1223"/>
      <c r="R99" s="1223"/>
      <c r="S99" s="1223"/>
      <c r="T99" s="1223"/>
      <c r="U99" s="1223"/>
      <c r="V99" s="1223"/>
      <c r="W99" s="1223"/>
      <c r="X99" s="1223"/>
      <c r="Y99" s="1223"/>
      <c r="Z99" s="1223"/>
    </row>
    <row r="100" spans="1:26" ht="18" customHeight="1">
      <c r="A100" s="1223"/>
      <c r="B100" s="1223"/>
      <c r="C100" s="1419"/>
      <c r="D100" s="1223"/>
      <c r="E100" s="1223"/>
      <c r="F100" s="1223"/>
      <c r="G100" s="1223"/>
      <c r="H100" s="1223"/>
      <c r="I100" s="1223"/>
      <c r="J100" s="1223"/>
      <c r="K100" s="1223"/>
      <c r="L100" s="1223"/>
      <c r="M100" s="1223"/>
      <c r="N100" s="1223"/>
      <c r="O100" s="1223"/>
      <c r="P100" s="1223"/>
      <c r="Q100" s="1223"/>
      <c r="R100" s="1223"/>
      <c r="S100" s="1223"/>
      <c r="T100" s="1223"/>
      <c r="U100" s="1223"/>
      <c r="V100" s="1223"/>
      <c r="W100" s="1223"/>
      <c r="X100" s="1223"/>
      <c r="Y100" s="1223"/>
      <c r="Z100" s="1223"/>
    </row>
    <row r="101" spans="1:26" ht="18" customHeight="1">
      <c r="A101" s="1223"/>
      <c r="B101" s="1223"/>
      <c r="C101" s="1419"/>
      <c r="D101" s="1223"/>
      <c r="E101" s="1223"/>
      <c r="F101" s="1223"/>
      <c r="G101" s="1223"/>
      <c r="H101" s="1223"/>
      <c r="I101" s="1223"/>
      <c r="J101" s="1223"/>
      <c r="K101" s="1223"/>
      <c r="L101" s="1223"/>
      <c r="M101" s="1223"/>
      <c r="N101" s="1223"/>
      <c r="O101" s="1223"/>
      <c r="P101" s="1223"/>
      <c r="Q101" s="1223"/>
      <c r="R101" s="1223"/>
      <c r="S101" s="1223"/>
      <c r="T101" s="1223"/>
      <c r="U101" s="1223"/>
      <c r="V101" s="1223"/>
      <c r="W101" s="1223"/>
      <c r="X101" s="1223"/>
      <c r="Y101" s="1223"/>
      <c r="Z101" s="1223"/>
    </row>
    <row r="102" spans="1:26" ht="18" customHeight="1">
      <c r="A102" s="1223"/>
      <c r="B102" s="1223"/>
      <c r="C102" s="1419"/>
      <c r="D102" s="1223"/>
      <c r="E102" s="1223"/>
      <c r="F102" s="1223"/>
      <c r="G102" s="1223"/>
      <c r="H102" s="1223"/>
      <c r="I102" s="1223"/>
      <c r="J102" s="1223"/>
      <c r="K102" s="1223"/>
      <c r="L102" s="1223"/>
      <c r="M102" s="1223"/>
      <c r="N102" s="1223"/>
      <c r="O102" s="1223"/>
      <c r="P102" s="1223"/>
      <c r="Q102" s="1223"/>
      <c r="R102" s="1223"/>
      <c r="S102" s="1223"/>
      <c r="T102" s="1223"/>
      <c r="U102" s="1223"/>
      <c r="V102" s="1223"/>
      <c r="W102" s="1223"/>
      <c r="X102" s="1223"/>
      <c r="Y102" s="1223"/>
      <c r="Z102" s="1223"/>
    </row>
    <row r="103" spans="1:26" ht="18" customHeight="1">
      <c r="A103" s="1223"/>
      <c r="B103" s="1223"/>
      <c r="C103" s="1419"/>
      <c r="D103" s="1223"/>
      <c r="E103" s="1223"/>
      <c r="F103" s="1223"/>
      <c r="G103" s="1223"/>
      <c r="H103" s="1223"/>
      <c r="I103" s="1223"/>
      <c r="J103" s="1223"/>
      <c r="K103" s="1223"/>
      <c r="L103" s="1223"/>
      <c r="M103" s="1223"/>
      <c r="N103" s="1223"/>
      <c r="O103" s="1223"/>
      <c r="P103" s="1223"/>
      <c r="Q103" s="1223"/>
      <c r="R103" s="1223"/>
      <c r="S103" s="1223"/>
      <c r="T103" s="1223"/>
      <c r="U103" s="1223"/>
      <c r="V103" s="1223"/>
      <c r="W103" s="1223"/>
      <c r="X103" s="1223"/>
      <c r="Y103" s="1223"/>
      <c r="Z103" s="1223"/>
    </row>
    <row r="104" spans="1:26" ht="18" customHeight="1">
      <c r="A104" s="1223"/>
      <c r="B104" s="1223"/>
      <c r="C104" s="1419"/>
      <c r="D104" s="1223"/>
      <c r="E104" s="1223"/>
      <c r="F104" s="1223"/>
      <c r="G104" s="1223"/>
      <c r="H104" s="1223"/>
      <c r="I104" s="1223"/>
      <c r="J104" s="1223"/>
      <c r="K104" s="1223"/>
      <c r="L104" s="1223"/>
      <c r="M104" s="1223"/>
      <c r="N104" s="1223"/>
      <c r="O104" s="1223"/>
      <c r="P104" s="1223"/>
      <c r="Q104" s="1223"/>
      <c r="R104" s="1223"/>
      <c r="S104" s="1223"/>
      <c r="T104" s="1223"/>
      <c r="U104" s="1223"/>
      <c r="V104" s="1223"/>
      <c r="W104" s="1223"/>
      <c r="X104" s="1223"/>
      <c r="Y104" s="1223"/>
      <c r="Z104" s="1223"/>
    </row>
    <row r="105" spans="1:26" ht="18" customHeight="1">
      <c r="A105" s="1223"/>
      <c r="B105" s="1223"/>
      <c r="C105" s="1419"/>
      <c r="D105" s="1223"/>
      <c r="E105" s="1223"/>
      <c r="F105" s="1223"/>
      <c r="G105" s="1223"/>
      <c r="H105" s="1223"/>
      <c r="I105" s="1223"/>
      <c r="J105" s="1223"/>
      <c r="K105" s="1223"/>
      <c r="L105" s="1223"/>
      <c r="M105" s="1223"/>
      <c r="N105" s="1223"/>
      <c r="O105" s="1223"/>
      <c r="P105" s="1223"/>
      <c r="Q105" s="1223"/>
      <c r="R105" s="1223"/>
      <c r="S105" s="1223"/>
      <c r="T105" s="1223"/>
      <c r="U105" s="1223"/>
      <c r="V105" s="1223"/>
      <c r="W105" s="1223"/>
      <c r="X105" s="1223"/>
      <c r="Y105" s="1223"/>
      <c r="Z105" s="1223"/>
    </row>
    <row r="106" spans="1:26" ht="18" customHeight="1">
      <c r="A106" s="1223"/>
      <c r="B106" s="1223"/>
      <c r="C106" s="1419"/>
      <c r="D106" s="1223"/>
      <c r="E106" s="1223"/>
      <c r="F106" s="1223"/>
      <c r="G106" s="1223"/>
      <c r="H106" s="1223"/>
      <c r="I106" s="1223"/>
      <c r="J106" s="1223"/>
      <c r="K106" s="1223"/>
      <c r="L106" s="1223"/>
      <c r="M106" s="1223"/>
      <c r="N106" s="1223"/>
      <c r="O106" s="1223"/>
      <c r="P106" s="1223"/>
      <c r="Q106" s="1223"/>
      <c r="R106" s="1223"/>
      <c r="S106" s="1223"/>
      <c r="T106" s="1223"/>
      <c r="U106" s="1223"/>
      <c r="V106" s="1223"/>
      <c r="W106" s="1223"/>
      <c r="X106" s="1223"/>
      <c r="Y106" s="1223"/>
      <c r="Z106" s="1223"/>
    </row>
    <row r="107" spans="1:26" ht="18" customHeight="1">
      <c r="A107" s="1223"/>
      <c r="B107" s="1223"/>
      <c r="C107" s="1419"/>
      <c r="D107" s="1223"/>
      <c r="E107" s="1223"/>
      <c r="F107" s="1223"/>
      <c r="G107" s="1223"/>
      <c r="H107" s="1223"/>
      <c r="I107" s="1223"/>
      <c r="J107" s="1223"/>
      <c r="K107" s="1223"/>
      <c r="L107" s="1223"/>
      <c r="M107" s="1223"/>
      <c r="N107" s="1223"/>
      <c r="O107" s="1223"/>
      <c r="P107" s="1223"/>
      <c r="Q107" s="1223"/>
      <c r="R107" s="1223"/>
      <c r="S107" s="1223"/>
      <c r="T107" s="1223"/>
      <c r="U107" s="1223"/>
      <c r="V107" s="1223"/>
      <c r="W107" s="1223"/>
      <c r="X107" s="1223"/>
      <c r="Y107" s="1223"/>
      <c r="Z107" s="1223"/>
    </row>
    <row r="108" spans="1:26" ht="18" customHeight="1">
      <c r="A108" s="1223"/>
      <c r="B108" s="1223"/>
      <c r="C108" s="1419"/>
      <c r="D108" s="1223"/>
      <c r="E108" s="1223"/>
      <c r="F108" s="1223"/>
      <c r="G108" s="1223"/>
      <c r="H108" s="1223"/>
      <c r="I108" s="1223"/>
      <c r="J108" s="1223"/>
      <c r="K108" s="1223"/>
      <c r="L108" s="1223"/>
      <c r="M108" s="1223"/>
      <c r="N108" s="1223"/>
      <c r="O108" s="1223"/>
      <c r="P108" s="1223"/>
      <c r="Q108" s="1223"/>
      <c r="R108" s="1223"/>
      <c r="S108" s="1223"/>
      <c r="T108" s="1223"/>
      <c r="U108" s="1223"/>
      <c r="V108" s="1223"/>
      <c r="W108" s="1223"/>
      <c r="X108" s="1223"/>
      <c r="Y108" s="1223"/>
      <c r="Z108" s="1223"/>
    </row>
    <row r="109" spans="1:26" ht="18" customHeight="1">
      <c r="A109" s="1223"/>
      <c r="B109" s="1223"/>
      <c r="C109" s="1419"/>
      <c r="D109" s="1223"/>
      <c r="E109" s="1223"/>
      <c r="F109" s="1223"/>
      <c r="G109" s="1223"/>
      <c r="H109" s="1223"/>
      <c r="I109" s="1223"/>
      <c r="J109" s="1223"/>
      <c r="K109" s="1223"/>
      <c r="L109" s="1223"/>
      <c r="M109" s="1223"/>
      <c r="N109" s="1223"/>
      <c r="O109" s="1223"/>
      <c r="P109" s="1223"/>
      <c r="Q109" s="1223"/>
      <c r="R109" s="1223"/>
      <c r="S109" s="1223"/>
      <c r="T109" s="1223"/>
      <c r="U109" s="1223"/>
      <c r="V109" s="1223"/>
      <c r="W109" s="1223"/>
      <c r="X109" s="1223"/>
      <c r="Y109" s="1223"/>
      <c r="Z109" s="1223"/>
    </row>
    <row r="110" spans="1:26" ht="18" customHeight="1">
      <c r="A110" s="1223"/>
      <c r="B110" s="1223"/>
      <c r="C110" s="1419"/>
      <c r="D110" s="1223"/>
      <c r="E110" s="1223"/>
      <c r="F110" s="1223"/>
      <c r="G110" s="1223"/>
      <c r="H110" s="1223"/>
      <c r="I110" s="1223"/>
      <c r="J110" s="1223"/>
      <c r="K110" s="1223"/>
      <c r="L110" s="1223"/>
      <c r="M110" s="1223"/>
      <c r="N110" s="1223"/>
      <c r="O110" s="1223"/>
      <c r="P110" s="1223"/>
      <c r="Q110" s="1223"/>
      <c r="R110" s="1223"/>
      <c r="S110" s="1223"/>
      <c r="T110" s="1223"/>
      <c r="U110" s="1223"/>
      <c r="V110" s="1223"/>
      <c r="W110" s="1223"/>
      <c r="X110" s="1223"/>
      <c r="Y110" s="1223"/>
      <c r="Z110" s="1223"/>
    </row>
    <row r="111" spans="1:26" ht="18" customHeight="1">
      <c r="A111" s="1223"/>
      <c r="B111" s="1223"/>
      <c r="C111" s="1419"/>
      <c r="D111" s="1223"/>
      <c r="E111" s="1223"/>
      <c r="F111" s="1223"/>
      <c r="G111" s="1223"/>
      <c r="H111" s="1223"/>
      <c r="I111" s="1223"/>
      <c r="J111" s="1223"/>
      <c r="K111" s="1223"/>
      <c r="L111" s="1223"/>
      <c r="M111" s="1223"/>
      <c r="N111" s="1223"/>
      <c r="O111" s="1223"/>
      <c r="P111" s="1223"/>
      <c r="Q111" s="1223"/>
      <c r="R111" s="1223"/>
      <c r="S111" s="1223"/>
      <c r="T111" s="1223"/>
      <c r="U111" s="1223"/>
      <c r="V111" s="1223"/>
      <c r="W111" s="1223"/>
      <c r="X111" s="1223"/>
      <c r="Y111" s="1223"/>
      <c r="Z111" s="1223"/>
    </row>
    <row r="112" spans="1:26" ht="18" customHeight="1">
      <c r="A112" s="1223"/>
      <c r="B112" s="1223"/>
      <c r="C112" s="1419"/>
      <c r="D112" s="1223"/>
      <c r="E112" s="1223"/>
      <c r="F112" s="1223"/>
      <c r="G112" s="1223"/>
      <c r="H112" s="1223"/>
      <c r="I112" s="1223"/>
      <c r="J112" s="1223"/>
      <c r="K112" s="1223"/>
      <c r="L112" s="1223"/>
      <c r="M112" s="1223"/>
      <c r="N112" s="1223"/>
      <c r="O112" s="1223"/>
      <c r="P112" s="1223"/>
      <c r="Q112" s="1223"/>
      <c r="R112" s="1223"/>
      <c r="S112" s="1223"/>
      <c r="T112" s="1223"/>
      <c r="U112" s="1223"/>
      <c r="V112" s="1223"/>
      <c r="W112" s="1223"/>
      <c r="X112" s="1223"/>
      <c r="Y112" s="1223"/>
      <c r="Z112" s="1223"/>
    </row>
    <row r="113" spans="1:26" ht="18" customHeight="1">
      <c r="A113" s="1223"/>
      <c r="B113" s="1223"/>
      <c r="C113" s="1419"/>
      <c r="D113" s="1223"/>
      <c r="E113" s="1223"/>
      <c r="F113" s="1223"/>
      <c r="G113" s="1223"/>
      <c r="H113" s="1223"/>
      <c r="I113" s="1223"/>
      <c r="J113" s="1223"/>
      <c r="K113" s="1223"/>
      <c r="L113" s="1223"/>
      <c r="M113" s="1223"/>
      <c r="N113" s="1223"/>
      <c r="O113" s="1223"/>
      <c r="P113" s="1223"/>
      <c r="Q113" s="1223"/>
      <c r="R113" s="1223"/>
      <c r="S113" s="1223"/>
      <c r="T113" s="1223"/>
      <c r="U113" s="1223"/>
      <c r="V113" s="1223"/>
      <c r="W113" s="1223"/>
      <c r="X113" s="1223"/>
      <c r="Y113" s="1223"/>
      <c r="Z113" s="1223"/>
    </row>
    <row r="114" spans="1:26" ht="18" customHeight="1">
      <c r="A114" s="1223"/>
      <c r="B114" s="1223"/>
      <c r="C114" s="1419"/>
      <c r="D114" s="1223"/>
      <c r="E114" s="1223"/>
      <c r="F114" s="1223"/>
      <c r="G114" s="1223"/>
      <c r="H114" s="1223"/>
      <c r="I114" s="1223"/>
      <c r="J114" s="1223"/>
      <c r="K114" s="1223"/>
      <c r="L114" s="1223"/>
      <c r="M114" s="1223"/>
      <c r="N114" s="1223"/>
      <c r="O114" s="1223"/>
      <c r="P114" s="1223"/>
      <c r="Q114" s="1223"/>
      <c r="R114" s="1223"/>
      <c r="S114" s="1223"/>
      <c r="T114" s="1223"/>
      <c r="U114" s="1223"/>
      <c r="V114" s="1223"/>
      <c r="W114" s="1223"/>
      <c r="X114" s="1223"/>
      <c r="Y114" s="1223"/>
      <c r="Z114" s="1223"/>
    </row>
    <row r="115" spans="1:26" ht="18" customHeight="1">
      <c r="A115" s="1223"/>
      <c r="B115" s="1223"/>
      <c r="C115" s="1419"/>
      <c r="D115" s="1223"/>
      <c r="E115" s="1223"/>
      <c r="F115" s="1223"/>
      <c r="G115" s="1223"/>
      <c r="H115" s="1223"/>
      <c r="I115" s="1223"/>
      <c r="J115" s="1223"/>
      <c r="K115" s="1223"/>
      <c r="L115" s="1223"/>
      <c r="M115" s="1223"/>
      <c r="N115" s="1223"/>
      <c r="O115" s="1223"/>
      <c r="P115" s="1223"/>
      <c r="Q115" s="1223"/>
      <c r="R115" s="1223"/>
      <c r="S115" s="1223"/>
      <c r="T115" s="1223"/>
      <c r="U115" s="1223"/>
      <c r="V115" s="1223"/>
      <c r="W115" s="1223"/>
      <c r="X115" s="1223"/>
      <c r="Y115" s="1223"/>
      <c r="Z115" s="1223"/>
    </row>
    <row r="116" spans="1:26" ht="18" customHeight="1">
      <c r="A116" s="1223"/>
      <c r="B116" s="1223"/>
      <c r="C116" s="1419"/>
      <c r="D116" s="1223"/>
      <c r="E116" s="1223"/>
      <c r="F116" s="1223"/>
      <c r="G116" s="1223"/>
      <c r="H116" s="1223"/>
      <c r="I116" s="1223"/>
      <c r="J116" s="1223"/>
      <c r="K116" s="1223"/>
      <c r="L116" s="1223"/>
      <c r="M116" s="1223"/>
      <c r="N116" s="1223"/>
      <c r="O116" s="1223"/>
      <c r="P116" s="1223"/>
      <c r="Q116" s="1223"/>
      <c r="R116" s="1223"/>
      <c r="S116" s="1223"/>
      <c r="T116" s="1223"/>
      <c r="U116" s="1223"/>
      <c r="V116" s="1223"/>
      <c r="W116" s="1223"/>
      <c r="X116" s="1223"/>
      <c r="Y116" s="1223"/>
      <c r="Z116" s="1223"/>
    </row>
    <row r="117" spans="1:26" ht="18" customHeight="1">
      <c r="A117" s="1223"/>
      <c r="B117" s="1223"/>
      <c r="C117" s="1419"/>
      <c r="D117" s="1223"/>
      <c r="E117" s="1223"/>
      <c r="F117" s="1223"/>
      <c r="G117" s="1223"/>
      <c r="H117" s="1223"/>
      <c r="I117" s="1223"/>
      <c r="J117" s="1223"/>
      <c r="K117" s="1223"/>
      <c r="L117" s="1223"/>
      <c r="M117" s="1223"/>
      <c r="N117" s="1223"/>
      <c r="O117" s="1223"/>
      <c r="P117" s="1223"/>
      <c r="Q117" s="1223"/>
      <c r="R117" s="1223"/>
      <c r="S117" s="1223"/>
      <c r="T117" s="1223"/>
      <c r="U117" s="1223"/>
      <c r="V117" s="1223"/>
      <c r="W117" s="1223"/>
      <c r="X117" s="1223"/>
      <c r="Y117" s="1223"/>
      <c r="Z117" s="1223"/>
    </row>
    <row r="118" spans="1:26" ht="18" customHeight="1">
      <c r="A118" s="1223"/>
      <c r="B118" s="1223"/>
      <c r="C118" s="1419"/>
      <c r="D118" s="1223"/>
      <c r="E118" s="1223"/>
      <c r="F118" s="1223"/>
      <c r="G118" s="1223"/>
      <c r="H118" s="1223"/>
      <c r="I118" s="1223"/>
      <c r="J118" s="1223"/>
      <c r="K118" s="1223"/>
      <c r="L118" s="1223"/>
      <c r="M118" s="1223"/>
      <c r="N118" s="1223"/>
      <c r="O118" s="1223"/>
      <c r="P118" s="1223"/>
      <c r="Q118" s="1223"/>
      <c r="R118" s="1223"/>
      <c r="S118" s="1223"/>
      <c r="T118" s="1223"/>
      <c r="U118" s="1223"/>
      <c r="V118" s="1223"/>
      <c r="W118" s="1223"/>
      <c r="X118" s="1223"/>
      <c r="Y118" s="1223"/>
      <c r="Z118" s="1223"/>
    </row>
    <row r="119" spans="1:26" ht="18" customHeight="1">
      <c r="A119" s="1223"/>
      <c r="B119" s="1223"/>
      <c r="C119" s="1419"/>
      <c r="D119" s="1223"/>
      <c r="E119" s="1223"/>
      <c r="F119" s="1223"/>
      <c r="G119" s="1223"/>
      <c r="H119" s="1223"/>
      <c r="I119" s="1223"/>
      <c r="J119" s="1223"/>
      <c r="K119" s="1223"/>
      <c r="L119" s="1223"/>
      <c r="M119" s="1223"/>
      <c r="N119" s="1223"/>
      <c r="O119" s="1223"/>
      <c r="P119" s="1223"/>
      <c r="Q119" s="1223"/>
      <c r="R119" s="1223"/>
      <c r="S119" s="1223"/>
      <c r="T119" s="1223"/>
      <c r="U119" s="1223"/>
      <c r="V119" s="1223"/>
      <c r="W119" s="1223"/>
      <c r="X119" s="1223"/>
      <c r="Y119" s="1223"/>
      <c r="Z119" s="1223"/>
    </row>
    <row r="120" spans="1:26" ht="18" customHeight="1">
      <c r="A120" s="1223"/>
      <c r="B120" s="1223"/>
      <c r="C120" s="1419"/>
      <c r="D120" s="1223"/>
      <c r="E120" s="1223"/>
      <c r="F120" s="1223"/>
      <c r="G120" s="1223"/>
      <c r="H120" s="1223"/>
      <c r="I120" s="1223"/>
      <c r="J120" s="1223"/>
      <c r="K120" s="1223"/>
      <c r="L120" s="1223"/>
      <c r="M120" s="1223"/>
      <c r="N120" s="1223"/>
      <c r="O120" s="1223"/>
      <c r="P120" s="1223"/>
      <c r="Q120" s="1223"/>
      <c r="R120" s="1223"/>
      <c r="S120" s="1223"/>
      <c r="T120" s="1223"/>
      <c r="U120" s="1223"/>
      <c r="V120" s="1223"/>
      <c r="W120" s="1223"/>
      <c r="X120" s="1223"/>
      <c r="Y120" s="1223"/>
      <c r="Z120" s="1223"/>
    </row>
    <row r="121" spans="1:26" ht="18" customHeight="1">
      <c r="A121" s="1223"/>
      <c r="B121" s="1223"/>
      <c r="C121" s="1419"/>
      <c r="D121" s="1223"/>
      <c r="E121" s="1223"/>
      <c r="F121" s="1223"/>
      <c r="G121" s="1223"/>
      <c r="H121" s="1223"/>
      <c r="I121" s="1223"/>
      <c r="J121" s="1223"/>
      <c r="K121" s="1223"/>
      <c r="L121" s="1223"/>
      <c r="M121" s="1223"/>
      <c r="N121" s="1223"/>
      <c r="O121" s="1223"/>
      <c r="P121" s="1223"/>
      <c r="Q121" s="1223"/>
      <c r="R121" s="1223"/>
      <c r="S121" s="1223"/>
      <c r="T121" s="1223"/>
      <c r="U121" s="1223"/>
      <c r="V121" s="1223"/>
      <c r="W121" s="1223"/>
      <c r="X121" s="1223"/>
      <c r="Y121" s="1223"/>
      <c r="Z121" s="1223"/>
    </row>
    <row r="122" spans="1:26" ht="18" customHeight="1">
      <c r="A122" s="1223"/>
      <c r="B122" s="1223"/>
      <c r="C122" s="1419"/>
      <c r="D122" s="1223"/>
      <c r="E122" s="1223"/>
      <c r="F122" s="1223"/>
      <c r="G122" s="1223"/>
      <c r="H122" s="1223"/>
      <c r="I122" s="1223"/>
      <c r="J122" s="1223"/>
      <c r="K122" s="1223"/>
      <c r="L122" s="1223"/>
      <c r="M122" s="1223"/>
      <c r="N122" s="1223"/>
      <c r="O122" s="1223"/>
      <c r="P122" s="1223"/>
      <c r="Q122" s="1223"/>
      <c r="R122" s="1223"/>
      <c r="S122" s="1223"/>
      <c r="T122" s="1223"/>
      <c r="U122" s="1223"/>
      <c r="V122" s="1223"/>
      <c r="W122" s="1223"/>
      <c r="X122" s="1223"/>
      <c r="Y122" s="1223"/>
      <c r="Z122" s="1223"/>
    </row>
    <row r="123" spans="1:26" ht="18" customHeight="1">
      <c r="A123" s="1223"/>
      <c r="B123" s="1223"/>
      <c r="C123" s="1419"/>
      <c r="D123" s="1223"/>
      <c r="E123" s="1223"/>
      <c r="F123" s="1223"/>
      <c r="G123" s="1223"/>
      <c r="H123" s="1223"/>
      <c r="I123" s="1223"/>
      <c r="J123" s="1223"/>
      <c r="K123" s="1223"/>
      <c r="L123" s="1223"/>
      <c r="M123" s="1223"/>
      <c r="N123" s="1223"/>
      <c r="O123" s="1223"/>
      <c r="P123" s="1223"/>
      <c r="Q123" s="1223"/>
      <c r="R123" s="1223"/>
      <c r="S123" s="1223"/>
      <c r="T123" s="1223"/>
      <c r="U123" s="1223"/>
      <c r="V123" s="1223"/>
      <c r="W123" s="1223"/>
      <c r="X123" s="1223"/>
      <c r="Y123" s="1223"/>
      <c r="Z123" s="1223"/>
    </row>
    <row r="124" spans="1:26" ht="18" customHeight="1">
      <c r="A124" s="1223"/>
      <c r="B124" s="1223"/>
      <c r="C124" s="1419"/>
      <c r="D124" s="1223"/>
      <c r="E124" s="1223"/>
      <c r="F124" s="1223"/>
      <c r="G124" s="1223"/>
      <c r="H124" s="1223"/>
      <c r="I124" s="1223"/>
      <c r="J124" s="1223"/>
      <c r="K124" s="1223"/>
      <c r="L124" s="1223"/>
      <c r="M124" s="1223"/>
      <c r="N124" s="1223"/>
      <c r="O124" s="1223"/>
      <c r="P124" s="1223"/>
      <c r="Q124" s="1223"/>
      <c r="R124" s="1223"/>
      <c r="S124" s="1223"/>
      <c r="T124" s="1223"/>
      <c r="U124" s="1223"/>
      <c r="V124" s="1223"/>
      <c r="W124" s="1223"/>
      <c r="X124" s="1223"/>
      <c r="Y124" s="1223"/>
      <c r="Z124" s="1223"/>
    </row>
    <row r="125" spans="1:26" ht="18" customHeight="1">
      <c r="A125" s="1223"/>
      <c r="B125" s="1223"/>
      <c r="C125" s="1419"/>
      <c r="D125" s="1223"/>
      <c r="E125" s="1223"/>
      <c r="F125" s="1223"/>
      <c r="G125" s="1223"/>
      <c r="H125" s="1223"/>
      <c r="I125" s="1223"/>
      <c r="J125" s="1223"/>
      <c r="K125" s="1223"/>
      <c r="L125" s="1223"/>
      <c r="M125" s="1223"/>
      <c r="N125" s="1223"/>
      <c r="O125" s="1223"/>
      <c r="P125" s="1223"/>
      <c r="Q125" s="1223"/>
      <c r="R125" s="1223"/>
      <c r="S125" s="1223"/>
      <c r="T125" s="1223"/>
      <c r="U125" s="1223"/>
      <c r="V125" s="1223"/>
      <c r="W125" s="1223"/>
      <c r="X125" s="1223"/>
      <c r="Y125" s="1223"/>
      <c r="Z125" s="1223"/>
    </row>
    <row r="126" spans="1:26" ht="18" customHeight="1">
      <c r="A126" s="1223"/>
      <c r="B126" s="1223"/>
      <c r="C126" s="1419"/>
      <c r="D126" s="1223"/>
      <c r="E126" s="1223"/>
      <c r="F126" s="1223"/>
      <c r="G126" s="1223"/>
      <c r="H126" s="1223"/>
      <c r="I126" s="1223"/>
      <c r="J126" s="1223"/>
      <c r="K126" s="1223"/>
      <c r="L126" s="1223"/>
      <c r="M126" s="1223"/>
      <c r="N126" s="1223"/>
      <c r="O126" s="1223"/>
      <c r="P126" s="1223"/>
      <c r="Q126" s="1223"/>
      <c r="R126" s="1223"/>
      <c r="S126" s="1223"/>
      <c r="T126" s="1223"/>
      <c r="U126" s="1223"/>
      <c r="V126" s="1223"/>
      <c r="W126" s="1223"/>
      <c r="X126" s="1223"/>
      <c r="Y126" s="1223"/>
      <c r="Z126" s="1223"/>
    </row>
    <row r="127" spans="1:26" ht="18" customHeight="1">
      <c r="A127" s="1223"/>
      <c r="B127" s="1223"/>
      <c r="C127" s="1419"/>
      <c r="D127" s="1223"/>
      <c r="E127" s="1223"/>
      <c r="F127" s="1223"/>
      <c r="G127" s="1223"/>
      <c r="H127" s="1223"/>
      <c r="I127" s="1223"/>
      <c r="J127" s="1223"/>
      <c r="K127" s="1223"/>
      <c r="L127" s="1223"/>
      <c r="M127" s="1223"/>
      <c r="N127" s="1223"/>
      <c r="O127" s="1223"/>
      <c r="P127" s="1223"/>
      <c r="Q127" s="1223"/>
      <c r="R127" s="1223"/>
      <c r="S127" s="1223"/>
      <c r="T127" s="1223"/>
      <c r="U127" s="1223"/>
      <c r="V127" s="1223"/>
      <c r="W127" s="1223"/>
      <c r="X127" s="1223"/>
      <c r="Y127" s="1223"/>
      <c r="Z127" s="1223"/>
    </row>
    <row r="128" spans="1:26" ht="18" customHeight="1">
      <c r="A128" s="1223"/>
      <c r="B128" s="1223"/>
      <c r="C128" s="1419"/>
      <c r="D128" s="1223"/>
      <c r="E128" s="1223"/>
      <c r="F128" s="1223"/>
      <c r="G128" s="1223"/>
      <c r="H128" s="1223"/>
      <c r="I128" s="1223"/>
      <c r="J128" s="1223"/>
      <c r="K128" s="1223"/>
      <c r="L128" s="1223"/>
      <c r="M128" s="1223"/>
      <c r="N128" s="1223"/>
      <c r="O128" s="1223"/>
      <c r="P128" s="1223"/>
      <c r="Q128" s="1223"/>
      <c r="R128" s="1223"/>
      <c r="S128" s="1223"/>
      <c r="T128" s="1223"/>
      <c r="U128" s="1223"/>
      <c r="V128" s="1223"/>
      <c r="W128" s="1223"/>
      <c r="X128" s="1223"/>
      <c r="Y128" s="1223"/>
      <c r="Z128" s="1223"/>
    </row>
    <row r="129" spans="1:26" ht="18" customHeight="1">
      <c r="A129" s="1223"/>
      <c r="B129" s="1223"/>
      <c r="C129" s="1419"/>
      <c r="D129" s="1223"/>
      <c r="E129" s="1223"/>
      <c r="F129" s="1223"/>
      <c r="G129" s="1223"/>
      <c r="H129" s="1223"/>
      <c r="I129" s="1223"/>
      <c r="J129" s="1223"/>
      <c r="K129" s="1223"/>
      <c r="L129" s="1223"/>
      <c r="M129" s="1223"/>
      <c r="N129" s="1223"/>
      <c r="O129" s="1223"/>
      <c r="P129" s="1223"/>
      <c r="Q129" s="1223"/>
      <c r="R129" s="1223"/>
      <c r="S129" s="1223"/>
      <c r="T129" s="1223"/>
      <c r="U129" s="1223"/>
      <c r="V129" s="1223"/>
      <c r="W129" s="1223"/>
      <c r="X129" s="1223"/>
      <c r="Y129" s="1223"/>
      <c r="Z129" s="1223"/>
    </row>
    <row r="130" spans="1:26" ht="18" customHeight="1">
      <c r="A130" s="1223"/>
      <c r="B130" s="1223"/>
      <c r="C130" s="1419"/>
      <c r="D130" s="1223"/>
      <c r="E130" s="1223"/>
      <c r="F130" s="1223"/>
      <c r="G130" s="1223"/>
      <c r="H130" s="1223"/>
      <c r="I130" s="1223"/>
      <c r="J130" s="1223"/>
      <c r="K130" s="1223"/>
      <c r="L130" s="1223"/>
      <c r="M130" s="1223"/>
      <c r="N130" s="1223"/>
      <c r="O130" s="1223"/>
      <c r="P130" s="1223"/>
      <c r="Q130" s="1223"/>
      <c r="R130" s="1223"/>
      <c r="S130" s="1223"/>
      <c r="T130" s="1223"/>
      <c r="U130" s="1223"/>
      <c r="V130" s="1223"/>
      <c r="W130" s="1223"/>
      <c r="X130" s="1223"/>
      <c r="Y130" s="1223"/>
      <c r="Z130" s="1223"/>
    </row>
    <row r="131" spans="1:26" ht="18" customHeight="1">
      <c r="A131" s="1223"/>
      <c r="B131" s="1223"/>
      <c r="C131" s="1419"/>
      <c r="D131" s="1223"/>
      <c r="E131" s="1223"/>
      <c r="F131" s="1223"/>
      <c r="G131" s="1223"/>
      <c r="H131" s="1223"/>
      <c r="I131" s="1223"/>
      <c r="J131" s="1223"/>
      <c r="K131" s="1223"/>
      <c r="L131" s="1223"/>
      <c r="M131" s="1223"/>
      <c r="N131" s="1223"/>
      <c r="O131" s="1223"/>
      <c r="P131" s="1223"/>
      <c r="Q131" s="1223"/>
      <c r="R131" s="1223"/>
      <c r="S131" s="1223"/>
      <c r="T131" s="1223"/>
      <c r="U131" s="1223"/>
      <c r="V131" s="1223"/>
      <c r="W131" s="1223"/>
      <c r="X131" s="1223"/>
      <c r="Y131" s="1223"/>
      <c r="Z131" s="1223"/>
    </row>
    <row r="132" spans="1:26" ht="18" customHeight="1">
      <c r="A132" s="1223"/>
      <c r="B132" s="1223"/>
      <c r="C132" s="1419"/>
      <c r="D132" s="1223"/>
      <c r="E132" s="1223"/>
      <c r="F132" s="1223"/>
      <c r="G132" s="1223"/>
      <c r="H132" s="1223"/>
      <c r="I132" s="1223"/>
      <c r="J132" s="1223"/>
      <c r="K132" s="1223"/>
      <c r="L132" s="1223"/>
      <c r="M132" s="1223"/>
      <c r="N132" s="1223"/>
      <c r="O132" s="1223"/>
      <c r="P132" s="1223"/>
      <c r="Q132" s="1223"/>
      <c r="R132" s="1223"/>
      <c r="S132" s="1223"/>
      <c r="T132" s="1223"/>
      <c r="U132" s="1223"/>
      <c r="V132" s="1223"/>
      <c r="W132" s="1223"/>
      <c r="X132" s="1223"/>
      <c r="Y132" s="1223"/>
      <c r="Z132" s="1223"/>
    </row>
    <row r="133" spans="1:26" ht="18" customHeight="1">
      <c r="A133" s="1223"/>
      <c r="B133" s="1223"/>
      <c r="C133" s="1419"/>
      <c r="D133" s="1223"/>
      <c r="E133" s="1223"/>
      <c r="F133" s="1223"/>
      <c r="G133" s="1223"/>
      <c r="H133" s="1223"/>
      <c r="I133" s="1223"/>
      <c r="J133" s="1223"/>
      <c r="K133" s="1223"/>
      <c r="L133" s="1223"/>
      <c r="M133" s="1223"/>
      <c r="N133" s="1223"/>
      <c r="O133" s="1223"/>
      <c r="P133" s="1223"/>
      <c r="Q133" s="1223"/>
      <c r="R133" s="1223"/>
      <c r="S133" s="1223"/>
      <c r="T133" s="1223"/>
      <c r="U133" s="1223"/>
      <c r="V133" s="1223"/>
      <c r="W133" s="1223"/>
      <c r="X133" s="1223"/>
      <c r="Y133" s="1223"/>
      <c r="Z133" s="1223"/>
    </row>
    <row r="134" spans="1:26" ht="18" customHeight="1">
      <c r="A134" s="1223"/>
      <c r="B134" s="1223"/>
      <c r="C134" s="1419"/>
      <c r="D134" s="1223"/>
      <c r="E134" s="1223"/>
      <c r="F134" s="1223"/>
      <c r="G134" s="1223"/>
      <c r="H134" s="1223"/>
      <c r="I134" s="1223"/>
      <c r="J134" s="1223"/>
      <c r="K134" s="1223"/>
      <c r="L134" s="1223"/>
      <c r="M134" s="1223"/>
      <c r="N134" s="1223"/>
      <c r="O134" s="1223"/>
      <c r="P134" s="1223"/>
      <c r="Q134" s="1223"/>
      <c r="R134" s="1223"/>
      <c r="S134" s="1223"/>
      <c r="T134" s="1223"/>
      <c r="U134" s="1223"/>
      <c r="V134" s="1223"/>
      <c r="W134" s="1223"/>
      <c r="X134" s="1223"/>
      <c r="Y134" s="1223"/>
      <c r="Z134" s="1223"/>
    </row>
    <row r="135" spans="1:26" ht="18" customHeight="1">
      <c r="A135" s="1223"/>
      <c r="B135" s="1223"/>
      <c r="C135" s="1419"/>
      <c r="D135" s="1223"/>
      <c r="E135" s="1223"/>
      <c r="F135" s="1223"/>
      <c r="G135" s="1223"/>
      <c r="H135" s="1223"/>
      <c r="I135" s="1223"/>
      <c r="J135" s="1223"/>
      <c r="K135" s="1223"/>
      <c r="L135" s="1223"/>
      <c r="M135" s="1223"/>
      <c r="N135" s="1223"/>
      <c r="O135" s="1223"/>
      <c r="P135" s="1223"/>
      <c r="Q135" s="1223"/>
      <c r="R135" s="1223"/>
      <c r="S135" s="1223"/>
      <c r="T135" s="1223"/>
      <c r="U135" s="1223"/>
      <c r="V135" s="1223"/>
      <c r="W135" s="1223"/>
      <c r="X135" s="1223"/>
      <c r="Y135" s="1223"/>
      <c r="Z135" s="1223"/>
    </row>
    <row r="136" spans="1:26" ht="18" customHeight="1">
      <c r="A136" s="1223"/>
      <c r="B136" s="1223"/>
      <c r="C136" s="1419"/>
      <c r="D136" s="1223"/>
      <c r="E136" s="1223"/>
      <c r="F136" s="1223"/>
      <c r="G136" s="1223"/>
      <c r="H136" s="1223"/>
      <c r="I136" s="1223"/>
      <c r="J136" s="1223"/>
      <c r="K136" s="1223"/>
      <c r="L136" s="1223"/>
      <c r="M136" s="1223"/>
      <c r="N136" s="1223"/>
      <c r="O136" s="1223"/>
      <c r="P136" s="1223"/>
      <c r="Q136" s="1223"/>
      <c r="R136" s="1223"/>
      <c r="S136" s="1223"/>
      <c r="T136" s="1223"/>
      <c r="U136" s="1223"/>
      <c r="V136" s="1223"/>
      <c r="W136" s="1223"/>
      <c r="X136" s="1223"/>
      <c r="Y136" s="1223"/>
      <c r="Z136" s="1223"/>
    </row>
    <row r="137" spans="1:26" ht="18" customHeight="1">
      <c r="A137" s="1223"/>
      <c r="B137" s="1223"/>
      <c r="C137" s="1419"/>
      <c r="D137" s="1223"/>
      <c r="E137" s="1223"/>
      <c r="F137" s="1223"/>
      <c r="G137" s="1223"/>
      <c r="H137" s="1223"/>
      <c r="I137" s="1223"/>
      <c r="J137" s="1223"/>
      <c r="K137" s="1223"/>
      <c r="L137" s="1223"/>
      <c r="M137" s="1223"/>
      <c r="N137" s="1223"/>
      <c r="O137" s="1223"/>
      <c r="P137" s="1223"/>
      <c r="Q137" s="1223"/>
      <c r="R137" s="1223"/>
      <c r="S137" s="1223"/>
      <c r="T137" s="1223"/>
      <c r="U137" s="1223"/>
      <c r="V137" s="1223"/>
      <c r="W137" s="1223"/>
      <c r="X137" s="1223"/>
      <c r="Y137" s="1223"/>
      <c r="Z137" s="1223"/>
    </row>
    <row r="138" spans="1:26" ht="18" customHeight="1">
      <c r="A138" s="1223"/>
      <c r="B138" s="1223"/>
      <c r="C138" s="1419"/>
      <c r="D138" s="1223"/>
      <c r="E138" s="1223"/>
      <c r="F138" s="1223"/>
      <c r="G138" s="1223"/>
      <c r="H138" s="1223"/>
      <c r="I138" s="1223"/>
      <c r="J138" s="1223"/>
      <c r="K138" s="1223"/>
      <c r="L138" s="1223"/>
      <c r="M138" s="1223"/>
      <c r="N138" s="1223"/>
      <c r="O138" s="1223"/>
      <c r="P138" s="1223"/>
      <c r="Q138" s="1223"/>
      <c r="R138" s="1223"/>
      <c r="S138" s="1223"/>
      <c r="T138" s="1223"/>
      <c r="U138" s="1223"/>
      <c r="V138" s="1223"/>
      <c r="W138" s="1223"/>
      <c r="X138" s="1223"/>
      <c r="Y138" s="1223"/>
      <c r="Z138" s="1223"/>
    </row>
    <row r="139" spans="1:26" ht="18" customHeight="1">
      <c r="A139" s="1223"/>
      <c r="B139" s="1223"/>
      <c r="C139" s="1419"/>
      <c r="D139" s="1223"/>
      <c r="E139" s="1223"/>
      <c r="F139" s="1223"/>
      <c r="G139" s="1223"/>
      <c r="H139" s="1223"/>
      <c r="I139" s="1223"/>
      <c r="J139" s="1223"/>
      <c r="K139" s="1223"/>
      <c r="L139" s="1223"/>
      <c r="M139" s="1223"/>
      <c r="N139" s="1223"/>
      <c r="O139" s="1223"/>
      <c r="P139" s="1223"/>
      <c r="Q139" s="1223"/>
      <c r="R139" s="1223"/>
      <c r="S139" s="1223"/>
      <c r="T139" s="1223"/>
      <c r="U139" s="1223"/>
      <c r="V139" s="1223"/>
      <c r="W139" s="1223"/>
      <c r="X139" s="1223"/>
      <c r="Y139" s="1223"/>
      <c r="Z139" s="1223"/>
    </row>
    <row r="140" spans="1:26" ht="18" customHeight="1">
      <c r="A140" s="1223"/>
      <c r="B140" s="1223"/>
      <c r="C140" s="1419"/>
      <c r="D140" s="1223"/>
      <c r="E140" s="1223"/>
      <c r="F140" s="1223"/>
      <c r="G140" s="1223"/>
      <c r="H140" s="1223"/>
      <c r="I140" s="1223"/>
      <c r="J140" s="1223"/>
      <c r="K140" s="1223"/>
      <c r="L140" s="1223"/>
      <c r="M140" s="1223"/>
      <c r="N140" s="1223"/>
      <c r="O140" s="1223"/>
      <c r="P140" s="1223"/>
      <c r="Q140" s="1223"/>
      <c r="R140" s="1223"/>
      <c r="S140" s="1223"/>
      <c r="T140" s="1223"/>
      <c r="U140" s="1223"/>
      <c r="V140" s="1223"/>
      <c r="W140" s="1223"/>
      <c r="X140" s="1223"/>
      <c r="Y140" s="1223"/>
      <c r="Z140" s="1223"/>
    </row>
    <row r="141" spans="1:26" ht="18" customHeight="1">
      <c r="A141" s="1223"/>
      <c r="B141" s="1223"/>
      <c r="C141" s="1419"/>
      <c r="D141" s="1223"/>
      <c r="E141" s="1223"/>
      <c r="F141" s="1223"/>
      <c r="G141" s="1223"/>
      <c r="H141" s="1223"/>
      <c r="I141" s="1223"/>
      <c r="J141" s="1223"/>
      <c r="K141" s="1223"/>
      <c r="L141" s="1223"/>
      <c r="M141" s="1223"/>
      <c r="N141" s="1223"/>
      <c r="O141" s="1223"/>
      <c r="P141" s="1223"/>
      <c r="Q141" s="1223"/>
      <c r="R141" s="1223"/>
      <c r="S141" s="1223"/>
      <c r="T141" s="1223"/>
      <c r="U141" s="1223"/>
      <c r="V141" s="1223"/>
      <c r="W141" s="1223"/>
      <c r="X141" s="1223"/>
      <c r="Y141" s="1223"/>
      <c r="Z141" s="1223"/>
    </row>
    <row r="142" spans="1:26" ht="18" customHeight="1">
      <c r="A142" s="1223"/>
      <c r="B142" s="1223"/>
      <c r="C142" s="1419"/>
      <c r="D142" s="1223"/>
      <c r="E142" s="1223"/>
      <c r="F142" s="1223"/>
      <c r="G142" s="1223"/>
      <c r="H142" s="1223"/>
      <c r="I142" s="1223"/>
      <c r="J142" s="1223"/>
      <c r="K142" s="1223"/>
      <c r="L142" s="1223"/>
      <c r="M142" s="1223"/>
      <c r="N142" s="1223"/>
      <c r="O142" s="1223"/>
      <c r="P142" s="1223"/>
      <c r="Q142" s="1223"/>
      <c r="R142" s="1223"/>
      <c r="S142" s="1223"/>
      <c r="T142" s="1223"/>
      <c r="U142" s="1223"/>
      <c r="V142" s="1223"/>
      <c r="W142" s="1223"/>
      <c r="X142" s="1223"/>
      <c r="Y142" s="1223"/>
      <c r="Z142" s="1223"/>
    </row>
    <row r="143" spans="1:26" ht="18" customHeight="1">
      <c r="A143" s="1223"/>
      <c r="B143" s="1223"/>
      <c r="C143" s="1419"/>
      <c r="D143" s="1223"/>
      <c r="E143" s="1223"/>
      <c r="F143" s="1223"/>
      <c r="G143" s="1223"/>
      <c r="H143" s="1223"/>
      <c r="I143" s="1223"/>
      <c r="J143" s="1223"/>
      <c r="K143" s="1223"/>
      <c r="L143" s="1223"/>
      <c r="M143" s="1223"/>
      <c r="N143" s="1223"/>
      <c r="O143" s="1223"/>
      <c r="P143" s="1223"/>
      <c r="Q143" s="1223"/>
      <c r="R143" s="1223"/>
      <c r="S143" s="1223"/>
      <c r="T143" s="1223"/>
      <c r="U143" s="1223"/>
      <c r="V143" s="1223"/>
      <c r="W143" s="1223"/>
      <c r="X143" s="1223"/>
      <c r="Y143" s="1223"/>
      <c r="Z143" s="1223"/>
    </row>
    <row r="144" spans="1:26" ht="18" customHeight="1">
      <c r="A144" s="1223"/>
      <c r="B144" s="1223"/>
      <c r="C144" s="1419"/>
      <c r="D144" s="1223"/>
      <c r="E144" s="1223"/>
      <c r="F144" s="1223"/>
      <c r="G144" s="1223"/>
      <c r="H144" s="1223"/>
      <c r="I144" s="1223"/>
      <c r="J144" s="1223"/>
      <c r="K144" s="1223"/>
      <c r="L144" s="1223"/>
      <c r="M144" s="1223"/>
      <c r="N144" s="1223"/>
      <c r="O144" s="1223"/>
      <c r="P144" s="1223"/>
      <c r="Q144" s="1223"/>
      <c r="R144" s="1223"/>
      <c r="S144" s="1223"/>
      <c r="T144" s="1223"/>
      <c r="U144" s="1223"/>
      <c r="V144" s="1223"/>
      <c r="W144" s="1223"/>
      <c r="X144" s="1223"/>
      <c r="Y144" s="1223"/>
      <c r="Z144" s="1223"/>
    </row>
    <row r="145" spans="1:26" ht="18" customHeight="1">
      <c r="A145" s="1223"/>
      <c r="B145" s="1223"/>
      <c r="C145" s="1419"/>
      <c r="D145" s="1223"/>
      <c r="E145" s="1223"/>
      <c r="F145" s="1223"/>
      <c r="G145" s="1223"/>
      <c r="H145" s="1223"/>
      <c r="I145" s="1223"/>
      <c r="J145" s="1223"/>
      <c r="K145" s="1223"/>
      <c r="L145" s="1223"/>
      <c r="M145" s="1223"/>
      <c r="N145" s="1223"/>
      <c r="O145" s="1223"/>
      <c r="P145" s="1223"/>
      <c r="Q145" s="1223"/>
      <c r="R145" s="1223"/>
      <c r="S145" s="1223"/>
      <c r="T145" s="1223"/>
      <c r="U145" s="1223"/>
      <c r="V145" s="1223"/>
      <c r="W145" s="1223"/>
      <c r="X145" s="1223"/>
      <c r="Y145" s="1223"/>
      <c r="Z145" s="1223"/>
    </row>
    <row r="146" spans="1:26" ht="18" customHeight="1">
      <c r="A146" s="1223"/>
      <c r="B146" s="1223"/>
      <c r="C146" s="1419"/>
      <c r="D146" s="1223"/>
      <c r="E146" s="1223"/>
      <c r="F146" s="1223"/>
      <c r="G146" s="1223"/>
      <c r="H146" s="1223"/>
      <c r="I146" s="1223"/>
      <c r="J146" s="1223"/>
      <c r="K146" s="1223"/>
      <c r="L146" s="1223"/>
      <c r="M146" s="1223"/>
      <c r="N146" s="1223"/>
      <c r="O146" s="1223"/>
      <c r="P146" s="1223"/>
      <c r="Q146" s="1223"/>
      <c r="R146" s="1223"/>
      <c r="S146" s="1223"/>
      <c r="T146" s="1223"/>
      <c r="U146" s="1223"/>
      <c r="V146" s="1223"/>
      <c r="W146" s="1223"/>
      <c r="X146" s="1223"/>
      <c r="Y146" s="1223"/>
      <c r="Z146" s="1223"/>
    </row>
    <row r="147" spans="1:26" ht="18" customHeight="1">
      <c r="A147" s="1223"/>
      <c r="B147" s="1223"/>
      <c r="C147" s="1419"/>
      <c r="D147" s="1223"/>
      <c r="E147" s="1223"/>
      <c r="F147" s="1223"/>
      <c r="G147" s="1223"/>
      <c r="H147" s="1223"/>
      <c r="I147" s="1223"/>
      <c r="J147" s="1223"/>
      <c r="K147" s="1223"/>
      <c r="L147" s="1223"/>
      <c r="M147" s="1223"/>
      <c r="N147" s="1223"/>
      <c r="O147" s="1223"/>
      <c r="P147" s="1223"/>
      <c r="Q147" s="1223"/>
      <c r="R147" s="1223"/>
      <c r="S147" s="1223"/>
      <c r="T147" s="1223"/>
      <c r="U147" s="1223"/>
      <c r="V147" s="1223"/>
      <c r="W147" s="1223"/>
      <c r="X147" s="1223"/>
      <c r="Y147" s="1223"/>
      <c r="Z147" s="1223"/>
    </row>
    <row r="148" spans="1:26" ht="18" customHeight="1">
      <c r="A148" s="1223"/>
      <c r="B148" s="1223"/>
      <c r="C148" s="1419"/>
      <c r="D148" s="1223"/>
      <c r="E148" s="1223"/>
      <c r="F148" s="1223"/>
      <c r="G148" s="1223"/>
      <c r="H148" s="1223"/>
      <c r="I148" s="1223"/>
      <c r="J148" s="1223"/>
      <c r="K148" s="1223"/>
      <c r="L148" s="1223"/>
      <c r="M148" s="1223"/>
      <c r="N148" s="1223"/>
      <c r="O148" s="1223"/>
      <c r="P148" s="1223"/>
      <c r="Q148" s="1223"/>
      <c r="R148" s="1223"/>
      <c r="S148" s="1223"/>
      <c r="T148" s="1223"/>
      <c r="U148" s="1223"/>
      <c r="V148" s="1223"/>
      <c r="W148" s="1223"/>
      <c r="X148" s="1223"/>
      <c r="Y148" s="1223"/>
      <c r="Z148" s="1223"/>
    </row>
    <row r="149" spans="1:26" ht="18" customHeight="1">
      <c r="A149" s="1223"/>
      <c r="B149" s="1223"/>
      <c r="C149" s="1419"/>
      <c r="D149" s="1223"/>
      <c r="E149" s="1223"/>
      <c r="F149" s="1223"/>
      <c r="G149" s="1223"/>
      <c r="H149" s="1223"/>
      <c r="I149" s="1223"/>
      <c r="J149" s="1223"/>
      <c r="K149" s="1223"/>
      <c r="L149" s="1223"/>
      <c r="M149" s="1223"/>
      <c r="N149" s="1223"/>
      <c r="O149" s="1223"/>
      <c r="P149" s="1223"/>
      <c r="Q149" s="1223"/>
      <c r="R149" s="1223"/>
      <c r="S149" s="1223"/>
      <c r="T149" s="1223"/>
      <c r="U149" s="1223"/>
      <c r="V149" s="1223"/>
      <c r="W149" s="1223"/>
      <c r="X149" s="1223"/>
      <c r="Y149" s="1223"/>
      <c r="Z149" s="1223"/>
    </row>
    <row r="150" spans="1:26" ht="18" customHeight="1">
      <c r="A150" s="1223"/>
      <c r="B150" s="1223"/>
      <c r="C150" s="1419"/>
      <c r="D150" s="1223"/>
      <c r="E150" s="1223"/>
      <c r="F150" s="1223"/>
      <c r="G150" s="1223"/>
      <c r="H150" s="1223"/>
      <c r="I150" s="1223"/>
      <c r="J150" s="1223"/>
      <c r="K150" s="1223"/>
      <c r="L150" s="1223"/>
      <c r="M150" s="1223"/>
      <c r="N150" s="1223"/>
      <c r="O150" s="1223"/>
      <c r="P150" s="1223"/>
      <c r="Q150" s="1223"/>
      <c r="R150" s="1223"/>
      <c r="S150" s="1223"/>
      <c r="T150" s="1223"/>
      <c r="U150" s="1223"/>
      <c r="V150" s="1223"/>
      <c r="W150" s="1223"/>
      <c r="X150" s="1223"/>
      <c r="Y150" s="1223"/>
      <c r="Z150" s="1223"/>
    </row>
    <row r="151" spans="1:26" ht="18" customHeight="1">
      <c r="A151" s="1223"/>
      <c r="B151" s="1223"/>
      <c r="C151" s="1419"/>
      <c r="D151" s="1223"/>
      <c r="E151" s="1223"/>
      <c r="F151" s="1223"/>
      <c r="G151" s="1223"/>
      <c r="H151" s="1223"/>
      <c r="I151" s="1223"/>
      <c r="J151" s="1223"/>
      <c r="K151" s="1223"/>
      <c r="L151" s="1223"/>
      <c r="M151" s="1223"/>
      <c r="N151" s="1223"/>
      <c r="O151" s="1223"/>
      <c r="P151" s="1223"/>
      <c r="Q151" s="1223"/>
      <c r="R151" s="1223"/>
      <c r="S151" s="1223"/>
      <c r="T151" s="1223"/>
      <c r="U151" s="1223"/>
      <c r="V151" s="1223"/>
      <c r="W151" s="1223"/>
      <c r="X151" s="1223"/>
      <c r="Y151" s="1223"/>
      <c r="Z151" s="1223"/>
    </row>
    <row r="152" spans="1:26" ht="18" customHeight="1">
      <c r="A152" s="1223"/>
      <c r="B152" s="1223"/>
      <c r="C152" s="1419"/>
      <c r="D152" s="1223"/>
      <c r="E152" s="1223"/>
      <c r="F152" s="1223"/>
      <c r="G152" s="1223"/>
      <c r="H152" s="1223"/>
      <c r="I152" s="1223"/>
      <c r="J152" s="1223"/>
      <c r="K152" s="1223"/>
      <c r="L152" s="1223"/>
      <c r="M152" s="1223"/>
      <c r="N152" s="1223"/>
      <c r="O152" s="1223"/>
      <c r="P152" s="1223"/>
      <c r="Q152" s="1223"/>
      <c r="R152" s="1223"/>
      <c r="S152" s="1223"/>
      <c r="T152" s="1223"/>
      <c r="U152" s="1223"/>
      <c r="V152" s="1223"/>
      <c r="W152" s="1223"/>
      <c r="X152" s="1223"/>
      <c r="Y152" s="1223"/>
      <c r="Z152" s="1223"/>
    </row>
    <row r="153" spans="1:26" ht="18" customHeight="1">
      <c r="A153" s="1223"/>
      <c r="B153" s="1223"/>
      <c r="C153" s="1419"/>
      <c r="D153" s="1223"/>
      <c r="E153" s="1223"/>
      <c r="F153" s="1223"/>
      <c r="G153" s="1223"/>
      <c r="H153" s="1223"/>
      <c r="I153" s="1223"/>
      <c r="J153" s="1223"/>
      <c r="K153" s="1223"/>
      <c r="L153" s="1223"/>
      <c r="M153" s="1223"/>
      <c r="N153" s="1223"/>
      <c r="O153" s="1223"/>
      <c r="P153" s="1223"/>
      <c r="Q153" s="1223"/>
      <c r="R153" s="1223"/>
      <c r="S153" s="1223"/>
      <c r="T153" s="1223"/>
      <c r="U153" s="1223"/>
      <c r="V153" s="1223"/>
      <c r="W153" s="1223"/>
      <c r="X153" s="1223"/>
      <c r="Y153" s="1223"/>
      <c r="Z153" s="1223"/>
    </row>
    <row r="154" spans="1:26" ht="18" customHeight="1">
      <c r="A154" s="1223"/>
      <c r="B154" s="1223"/>
      <c r="C154" s="1419"/>
      <c r="D154" s="1223"/>
      <c r="E154" s="1223"/>
      <c r="F154" s="1223"/>
      <c r="G154" s="1223"/>
      <c r="H154" s="1223"/>
      <c r="I154" s="1223"/>
      <c r="J154" s="1223"/>
      <c r="K154" s="1223"/>
      <c r="L154" s="1223"/>
      <c r="M154" s="1223"/>
      <c r="N154" s="1223"/>
      <c r="O154" s="1223"/>
      <c r="P154" s="1223"/>
      <c r="Q154" s="1223"/>
      <c r="R154" s="1223"/>
      <c r="S154" s="1223"/>
      <c r="T154" s="1223"/>
      <c r="U154" s="1223"/>
      <c r="V154" s="1223"/>
      <c r="W154" s="1223"/>
      <c r="X154" s="1223"/>
      <c r="Y154" s="1223"/>
      <c r="Z154" s="1223"/>
    </row>
    <row r="155" spans="1:26" ht="18" customHeight="1">
      <c r="A155" s="1223"/>
      <c r="B155" s="1223"/>
      <c r="C155" s="1419"/>
      <c r="D155" s="1223"/>
      <c r="E155" s="1223"/>
      <c r="F155" s="1223"/>
      <c r="G155" s="1223"/>
      <c r="H155" s="1223"/>
      <c r="I155" s="1223"/>
      <c r="J155" s="1223"/>
      <c r="K155" s="1223"/>
      <c r="L155" s="1223"/>
      <c r="M155" s="1223"/>
      <c r="N155" s="1223"/>
      <c r="O155" s="1223"/>
      <c r="P155" s="1223"/>
      <c r="Q155" s="1223"/>
      <c r="R155" s="1223"/>
      <c r="S155" s="1223"/>
      <c r="T155" s="1223"/>
      <c r="U155" s="1223"/>
      <c r="V155" s="1223"/>
      <c r="W155" s="1223"/>
      <c r="X155" s="1223"/>
      <c r="Y155" s="1223"/>
      <c r="Z155" s="1223"/>
    </row>
    <row r="156" spans="1:26" ht="18" customHeight="1">
      <c r="A156" s="1223"/>
      <c r="B156" s="1223"/>
      <c r="C156" s="1419"/>
      <c r="D156" s="1223"/>
      <c r="E156" s="1223"/>
      <c r="F156" s="1223"/>
      <c r="G156" s="1223"/>
      <c r="H156" s="1223"/>
      <c r="I156" s="1223"/>
      <c r="J156" s="1223"/>
      <c r="K156" s="1223"/>
      <c r="L156" s="1223"/>
      <c r="M156" s="1223"/>
      <c r="N156" s="1223"/>
      <c r="O156" s="1223"/>
      <c r="P156" s="1223"/>
      <c r="Q156" s="1223"/>
      <c r="R156" s="1223"/>
      <c r="S156" s="1223"/>
      <c r="T156" s="1223"/>
      <c r="U156" s="1223"/>
      <c r="V156" s="1223"/>
      <c r="W156" s="1223"/>
      <c r="X156" s="1223"/>
      <c r="Y156" s="1223"/>
      <c r="Z156" s="1223"/>
    </row>
    <row r="157" spans="1:26" ht="18" customHeight="1">
      <c r="A157" s="1223"/>
      <c r="B157" s="1223"/>
      <c r="C157" s="1419"/>
      <c r="D157" s="1223"/>
      <c r="E157" s="1223"/>
      <c r="F157" s="1223"/>
      <c r="G157" s="1223"/>
      <c r="H157" s="1223"/>
      <c r="I157" s="1223"/>
      <c r="J157" s="1223"/>
      <c r="K157" s="1223"/>
      <c r="L157" s="1223"/>
      <c r="M157" s="1223"/>
      <c r="N157" s="1223"/>
      <c r="O157" s="1223"/>
      <c r="P157" s="1223"/>
      <c r="Q157" s="1223"/>
      <c r="R157" s="1223"/>
      <c r="S157" s="1223"/>
      <c r="T157" s="1223"/>
      <c r="U157" s="1223"/>
      <c r="V157" s="1223"/>
      <c r="W157" s="1223"/>
      <c r="X157" s="1223"/>
      <c r="Y157" s="1223"/>
      <c r="Z157" s="1223"/>
    </row>
    <row r="158" spans="1:26" ht="18" customHeight="1">
      <c r="A158" s="1223"/>
      <c r="B158" s="1223"/>
      <c r="C158" s="1419"/>
      <c r="D158" s="1223"/>
      <c r="E158" s="1223"/>
      <c r="F158" s="1223"/>
      <c r="G158" s="1223"/>
      <c r="H158" s="1223"/>
      <c r="I158" s="1223"/>
      <c r="J158" s="1223"/>
      <c r="K158" s="1223"/>
      <c r="L158" s="1223"/>
      <c r="M158" s="1223"/>
      <c r="N158" s="1223"/>
      <c r="O158" s="1223"/>
      <c r="P158" s="1223"/>
      <c r="Q158" s="1223"/>
      <c r="R158" s="1223"/>
      <c r="S158" s="1223"/>
      <c r="T158" s="1223"/>
      <c r="U158" s="1223"/>
      <c r="V158" s="1223"/>
      <c r="W158" s="1223"/>
      <c r="X158" s="1223"/>
      <c r="Y158" s="1223"/>
      <c r="Z158" s="1223"/>
    </row>
    <row r="159" spans="1:26" ht="18" customHeight="1">
      <c r="A159" s="1223"/>
      <c r="B159" s="1223"/>
      <c r="C159" s="1419"/>
      <c r="D159" s="1223"/>
      <c r="E159" s="1223"/>
      <c r="F159" s="1223"/>
      <c r="G159" s="1223"/>
      <c r="H159" s="1223"/>
      <c r="I159" s="1223"/>
      <c r="J159" s="1223"/>
      <c r="K159" s="1223"/>
      <c r="L159" s="1223"/>
      <c r="M159" s="1223"/>
      <c r="N159" s="1223"/>
      <c r="O159" s="1223"/>
      <c r="P159" s="1223"/>
      <c r="Q159" s="1223"/>
      <c r="R159" s="1223"/>
      <c r="S159" s="1223"/>
      <c r="T159" s="1223"/>
      <c r="U159" s="1223"/>
      <c r="V159" s="1223"/>
      <c r="W159" s="1223"/>
      <c r="X159" s="1223"/>
      <c r="Y159" s="1223"/>
      <c r="Z159" s="1223"/>
    </row>
    <row r="160" spans="1:26" ht="18" customHeight="1">
      <c r="A160" s="1223"/>
      <c r="B160" s="1223"/>
      <c r="C160" s="1419"/>
      <c r="D160" s="1223"/>
      <c r="E160" s="1223"/>
      <c r="F160" s="1223"/>
      <c r="G160" s="1223"/>
      <c r="H160" s="1223"/>
      <c r="I160" s="1223"/>
      <c r="J160" s="1223"/>
      <c r="K160" s="1223"/>
      <c r="L160" s="1223"/>
      <c r="M160" s="1223"/>
      <c r="N160" s="1223"/>
      <c r="O160" s="1223"/>
      <c r="P160" s="1223"/>
      <c r="Q160" s="1223"/>
      <c r="R160" s="1223"/>
      <c r="S160" s="1223"/>
      <c r="T160" s="1223"/>
      <c r="U160" s="1223"/>
      <c r="V160" s="1223"/>
      <c r="W160" s="1223"/>
      <c r="X160" s="1223"/>
      <c r="Y160" s="1223"/>
      <c r="Z160" s="1223"/>
    </row>
    <row r="161" spans="1:26" ht="18" customHeight="1">
      <c r="A161" s="1223"/>
      <c r="B161" s="1223"/>
      <c r="C161" s="1419"/>
      <c r="D161" s="1223"/>
      <c r="E161" s="1223"/>
      <c r="F161" s="1223"/>
      <c r="G161" s="1223"/>
      <c r="H161" s="1223"/>
      <c r="I161" s="1223"/>
      <c r="J161" s="1223"/>
      <c r="K161" s="1223"/>
      <c r="L161" s="1223"/>
      <c r="M161" s="1223"/>
      <c r="N161" s="1223"/>
      <c r="O161" s="1223"/>
      <c r="P161" s="1223"/>
      <c r="Q161" s="1223"/>
      <c r="R161" s="1223"/>
      <c r="S161" s="1223"/>
      <c r="T161" s="1223"/>
      <c r="U161" s="1223"/>
      <c r="V161" s="1223"/>
      <c r="W161" s="1223"/>
      <c r="X161" s="1223"/>
      <c r="Y161" s="1223"/>
      <c r="Z161" s="1223"/>
    </row>
    <row r="162" spans="1:26" ht="18" customHeight="1">
      <c r="A162" s="1223"/>
      <c r="B162" s="1223"/>
      <c r="C162" s="1419"/>
      <c r="D162" s="1223"/>
      <c r="E162" s="1223"/>
      <c r="F162" s="1223"/>
      <c r="G162" s="1223"/>
      <c r="H162" s="1223"/>
      <c r="I162" s="1223"/>
      <c r="J162" s="1223"/>
      <c r="K162" s="1223"/>
      <c r="L162" s="1223"/>
      <c r="M162" s="1223"/>
      <c r="N162" s="1223"/>
      <c r="O162" s="1223"/>
      <c r="P162" s="1223"/>
      <c r="Q162" s="1223"/>
      <c r="R162" s="1223"/>
      <c r="S162" s="1223"/>
      <c r="T162" s="1223"/>
      <c r="U162" s="1223"/>
      <c r="V162" s="1223"/>
      <c r="W162" s="1223"/>
      <c r="X162" s="1223"/>
      <c r="Y162" s="1223"/>
      <c r="Z162" s="1223"/>
    </row>
    <row r="163" spans="1:26" ht="18" customHeight="1">
      <c r="A163" s="1223"/>
      <c r="B163" s="1223"/>
      <c r="C163" s="1419"/>
      <c r="D163" s="1223"/>
      <c r="E163" s="1223"/>
      <c r="F163" s="1223"/>
      <c r="G163" s="1223"/>
      <c r="H163" s="1223"/>
      <c r="I163" s="1223"/>
      <c r="J163" s="1223"/>
      <c r="K163" s="1223"/>
      <c r="L163" s="1223"/>
      <c r="M163" s="1223"/>
      <c r="N163" s="1223"/>
      <c r="O163" s="1223"/>
      <c r="P163" s="1223"/>
      <c r="Q163" s="1223"/>
      <c r="R163" s="1223"/>
      <c r="S163" s="1223"/>
      <c r="T163" s="1223"/>
      <c r="U163" s="1223"/>
      <c r="V163" s="1223"/>
      <c r="W163" s="1223"/>
      <c r="X163" s="1223"/>
      <c r="Y163" s="1223"/>
      <c r="Z163" s="1223"/>
    </row>
    <row r="164" spans="1:26" ht="18" customHeight="1">
      <c r="A164" s="1223"/>
      <c r="B164" s="1223"/>
      <c r="C164" s="1419"/>
      <c r="D164" s="1223"/>
      <c r="E164" s="1223"/>
      <c r="F164" s="1223"/>
      <c r="G164" s="1223"/>
      <c r="H164" s="1223"/>
      <c r="I164" s="1223"/>
      <c r="J164" s="1223"/>
      <c r="K164" s="1223"/>
      <c r="L164" s="1223"/>
      <c r="M164" s="1223"/>
      <c r="N164" s="1223"/>
      <c r="O164" s="1223"/>
      <c r="P164" s="1223"/>
      <c r="Q164" s="1223"/>
      <c r="R164" s="1223"/>
      <c r="S164" s="1223"/>
      <c r="T164" s="1223"/>
      <c r="U164" s="1223"/>
      <c r="V164" s="1223"/>
      <c r="W164" s="1223"/>
      <c r="X164" s="1223"/>
      <c r="Y164" s="1223"/>
      <c r="Z164" s="1223"/>
    </row>
    <row r="165" spans="1:26" ht="18" customHeight="1">
      <c r="A165" s="1223"/>
      <c r="B165" s="1223"/>
      <c r="C165" s="1419"/>
      <c r="D165" s="1223"/>
      <c r="E165" s="1223"/>
      <c r="F165" s="1223"/>
      <c r="G165" s="1223"/>
      <c r="H165" s="1223"/>
      <c r="I165" s="1223"/>
      <c r="J165" s="1223"/>
      <c r="K165" s="1223"/>
      <c r="L165" s="1223"/>
      <c r="M165" s="1223"/>
      <c r="N165" s="1223"/>
      <c r="O165" s="1223"/>
      <c r="P165" s="1223"/>
      <c r="Q165" s="1223"/>
      <c r="R165" s="1223"/>
      <c r="S165" s="1223"/>
      <c r="T165" s="1223"/>
      <c r="U165" s="1223"/>
      <c r="V165" s="1223"/>
      <c r="W165" s="1223"/>
      <c r="X165" s="1223"/>
      <c r="Y165" s="1223"/>
      <c r="Z165" s="1223"/>
    </row>
    <row r="166" spans="1:26" ht="18" customHeight="1">
      <c r="A166" s="1223"/>
      <c r="B166" s="1223"/>
      <c r="C166" s="1419"/>
      <c r="D166" s="1223"/>
      <c r="E166" s="1223"/>
      <c r="F166" s="1223"/>
      <c r="G166" s="1223"/>
      <c r="H166" s="1223"/>
      <c r="I166" s="1223"/>
      <c r="J166" s="1223"/>
      <c r="K166" s="1223"/>
      <c r="L166" s="1223"/>
      <c r="M166" s="1223"/>
      <c r="N166" s="1223"/>
      <c r="O166" s="1223"/>
      <c r="P166" s="1223"/>
      <c r="Q166" s="1223"/>
      <c r="R166" s="1223"/>
      <c r="S166" s="1223"/>
      <c r="T166" s="1223"/>
      <c r="U166" s="1223"/>
      <c r="V166" s="1223"/>
      <c r="W166" s="1223"/>
      <c r="X166" s="1223"/>
      <c r="Y166" s="1223"/>
      <c r="Z166" s="1223"/>
    </row>
    <row r="167" spans="1:26" ht="18" customHeight="1">
      <c r="A167" s="1223"/>
      <c r="B167" s="1223"/>
      <c r="C167" s="1419"/>
      <c r="D167" s="1223"/>
      <c r="E167" s="1223"/>
      <c r="F167" s="1223"/>
      <c r="G167" s="1223"/>
      <c r="H167" s="1223"/>
      <c r="I167" s="1223"/>
      <c r="J167" s="1223"/>
      <c r="K167" s="1223"/>
      <c r="L167" s="1223"/>
      <c r="M167" s="1223"/>
      <c r="N167" s="1223"/>
      <c r="O167" s="1223"/>
      <c r="P167" s="1223"/>
      <c r="Q167" s="1223"/>
      <c r="R167" s="1223"/>
      <c r="S167" s="1223"/>
      <c r="T167" s="1223"/>
      <c r="U167" s="1223"/>
      <c r="V167" s="1223"/>
      <c r="W167" s="1223"/>
      <c r="X167" s="1223"/>
      <c r="Y167" s="1223"/>
      <c r="Z167" s="1223"/>
    </row>
    <row r="168" spans="1:26" ht="18" customHeight="1">
      <c r="A168" s="1223"/>
      <c r="B168" s="1223"/>
      <c r="C168" s="1419"/>
      <c r="D168" s="1223"/>
      <c r="E168" s="1223"/>
      <c r="F168" s="1223"/>
      <c r="G168" s="1223"/>
      <c r="H168" s="1223"/>
      <c r="I168" s="1223"/>
      <c r="J168" s="1223"/>
      <c r="K168" s="1223"/>
      <c r="L168" s="1223"/>
      <c r="M168" s="1223"/>
      <c r="N168" s="1223"/>
      <c r="O168" s="1223"/>
      <c r="P168" s="1223"/>
      <c r="Q168" s="1223"/>
      <c r="R168" s="1223"/>
      <c r="S168" s="1223"/>
      <c r="T168" s="1223"/>
      <c r="U168" s="1223"/>
      <c r="V168" s="1223"/>
      <c r="W168" s="1223"/>
      <c r="X168" s="1223"/>
      <c r="Y168" s="1223"/>
      <c r="Z168" s="1223"/>
    </row>
    <row r="169" spans="1:26" ht="18" customHeight="1">
      <c r="A169" s="1223"/>
      <c r="B169" s="1223"/>
      <c r="C169" s="1419"/>
      <c r="D169" s="1223"/>
      <c r="E169" s="1223"/>
      <c r="F169" s="1223"/>
      <c r="G169" s="1223"/>
      <c r="H169" s="1223"/>
      <c r="I169" s="1223"/>
      <c r="J169" s="1223"/>
      <c r="K169" s="1223"/>
      <c r="L169" s="1223"/>
      <c r="M169" s="1223"/>
      <c r="N169" s="1223"/>
      <c r="O169" s="1223"/>
      <c r="P169" s="1223"/>
      <c r="Q169" s="1223"/>
      <c r="R169" s="1223"/>
      <c r="S169" s="1223"/>
      <c r="T169" s="1223"/>
      <c r="U169" s="1223"/>
      <c r="V169" s="1223"/>
      <c r="W169" s="1223"/>
      <c r="X169" s="1223"/>
      <c r="Y169" s="1223"/>
      <c r="Z169" s="1223"/>
    </row>
    <row r="170" spans="1:26" ht="18" customHeight="1">
      <c r="A170" s="1223"/>
      <c r="B170" s="1223"/>
      <c r="C170" s="1419"/>
      <c r="D170" s="1223"/>
      <c r="E170" s="1223"/>
      <c r="F170" s="1223"/>
      <c r="G170" s="1223"/>
      <c r="H170" s="1223"/>
      <c r="I170" s="1223"/>
      <c r="J170" s="1223"/>
      <c r="K170" s="1223"/>
      <c r="L170" s="1223"/>
      <c r="M170" s="1223"/>
      <c r="N170" s="1223"/>
      <c r="O170" s="1223"/>
      <c r="P170" s="1223"/>
      <c r="Q170" s="1223"/>
      <c r="R170" s="1223"/>
      <c r="S170" s="1223"/>
      <c r="T170" s="1223"/>
      <c r="U170" s="1223"/>
      <c r="V170" s="1223"/>
      <c r="W170" s="1223"/>
      <c r="X170" s="1223"/>
      <c r="Y170" s="1223"/>
      <c r="Z170" s="1223"/>
    </row>
    <row r="171" spans="1:26" ht="18" customHeight="1">
      <c r="A171" s="1223"/>
      <c r="B171" s="1223"/>
      <c r="C171" s="1419"/>
      <c r="D171" s="1223"/>
      <c r="E171" s="1223"/>
      <c r="F171" s="1223"/>
      <c r="G171" s="1223"/>
      <c r="H171" s="1223"/>
      <c r="I171" s="1223"/>
      <c r="J171" s="1223"/>
      <c r="K171" s="1223"/>
      <c r="L171" s="1223"/>
      <c r="M171" s="1223"/>
      <c r="N171" s="1223"/>
      <c r="O171" s="1223"/>
      <c r="P171" s="1223"/>
      <c r="Q171" s="1223"/>
      <c r="R171" s="1223"/>
      <c r="S171" s="1223"/>
      <c r="T171" s="1223"/>
      <c r="U171" s="1223"/>
      <c r="V171" s="1223"/>
      <c r="W171" s="1223"/>
      <c r="X171" s="1223"/>
      <c r="Y171" s="1223"/>
      <c r="Z171" s="1223"/>
    </row>
    <row r="172" spans="1:26" ht="18" customHeight="1">
      <c r="A172" s="1223"/>
      <c r="B172" s="1223"/>
      <c r="C172" s="1419"/>
      <c r="D172" s="1223"/>
      <c r="E172" s="1223"/>
      <c r="F172" s="1223"/>
      <c r="G172" s="1223"/>
      <c r="H172" s="1223"/>
      <c r="I172" s="1223"/>
      <c r="J172" s="1223"/>
      <c r="K172" s="1223"/>
      <c r="L172" s="1223"/>
      <c r="M172" s="1223"/>
      <c r="N172" s="1223"/>
      <c r="O172" s="1223"/>
      <c r="P172" s="1223"/>
      <c r="Q172" s="1223"/>
      <c r="R172" s="1223"/>
      <c r="S172" s="1223"/>
      <c r="T172" s="1223"/>
      <c r="U172" s="1223"/>
      <c r="V172" s="1223"/>
      <c r="W172" s="1223"/>
      <c r="X172" s="1223"/>
      <c r="Y172" s="1223"/>
      <c r="Z172" s="1223"/>
    </row>
    <row r="173" spans="1:26" ht="18" customHeight="1">
      <c r="A173" s="1223"/>
      <c r="B173" s="1223"/>
      <c r="C173" s="1419"/>
      <c r="D173" s="1223"/>
      <c r="E173" s="1223"/>
      <c r="F173" s="1223"/>
      <c r="G173" s="1223"/>
      <c r="H173" s="1223"/>
      <c r="I173" s="1223"/>
      <c r="J173" s="1223"/>
      <c r="K173" s="1223"/>
      <c r="L173" s="1223"/>
      <c r="M173" s="1223"/>
      <c r="N173" s="1223"/>
      <c r="O173" s="1223"/>
      <c r="P173" s="1223"/>
      <c r="Q173" s="1223"/>
      <c r="R173" s="1223"/>
      <c r="S173" s="1223"/>
      <c r="T173" s="1223"/>
      <c r="U173" s="1223"/>
      <c r="V173" s="1223"/>
      <c r="W173" s="1223"/>
      <c r="X173" s="1223"/>
      <c r="Y173" s="1223"/>
      <c r="Z173" s="1223"/>
    </row>
    <row r="174" spans="1:26" ht="18" customHeight="1">
      <c r="A174" s="1223"/>
      <c r="B174" s="1223"/>
      <c r="C174" s="1419"/>
      <c r="D174" s="1223"/>
      <c r="E174" s="1223"/>
      <c r="F174" s="1223"/>
      <c r="G174" s="1223"/>
      <c r="H174" s="1223"/>
      <c r="I174" s="1223"/>
      <c r="J174" s="1223"/>
      <c r="K174" s="1223"/>
      <c r="L174" s="1223"/>
      <c r="M174" s="1223"/>
      <c r="N174" s="1223"/>
      <c r="O174" s="1223"/>
      <c r="P174" s="1223"/>
      <c r="Q174" s="1223"/>
      <c r="R174" s="1223"/>
      <c r="S174" s="1223"/>
      <c r="T174" s="1223"/>
      <c r="U174" s="1223"/>
      <c r="V174" s="1223"/>
      <c r="W174" s="1223"/>
      <c r="X174" s="1223"/>
      <c r="Y174" s="1223"/>
      <c r="Z174" s="1223"/>
    </row>
    <row r="175" spans="1:26" ht="18" customHeight="1">
      <c r="A175" s="1223"/>
      <c r="B175" s="1223"/>
      <c r="C175" s="1419"/>
      <c r="D175" s="1223"/>
      <c r="E175" s="1223"/>
      <c r="F175" s="1223"/>
      <c r="G175" s="1223"/>
      <c r="H175" s="1223"/>
      <c r="I175" s="1223"/>
      <c r="J175" s="1223"/>
      <c r="K175" s="1223"/>
      <c r="L175" s="1223"/>
      <c r="M175" s="1223"/>
      <c r="N175" s="1223"/>
      <c r="O175" s="1223"/>
      <c r="P175" s="1223"/>
      <c r="Q175" s="1223"/>
      <c r="R175" s="1223"/>
      <c r="S175" s="1223"/>
      <c r="T175" s="1223"/>
      <c r="U175" s="1223"/>
      <c r="V175" s="1223"/>
      <c r="W175" s="1223"/>
      <c r="X175" s="1223"/>
      <c r="Y175" s="1223"/>
      <c r="Z175" s="1223"/>
    </row>
    <row r="176" spans="1:26" ht="18" customHeight="1">
      <c r="A176" s="1223"/>
      <c r="B176" s="1223"/>
      <c r="C176" s="1419"/>
      <c r="D176" s="1223"/>
      <c r="E176" s="1223"/>
      <c r="F176" s="1223"/>
      <c r="G176" s="1223"/>
      <c r="H176" s="1223"/>
      <c r="I176" s="1223"/>
      <c r="J176" s="1223"/>
      <c r="K176" s="1223"/>
      <c r="L176" s="1223"/>
      <c r="M176" s="1223"/>
      <c r="N176" s="1223"/>
      <c r="O176" s="1223"/>
      <c r="P176" s="1223"/>
      <c r="Q176" s="1223"/>
      <c r="R176" s="1223"/>
      <c r="S176" s="1223"/>
      <c r="T176" s="1223"/>
      <c r="U176" s="1223"/>
      <c r="V176" s="1223"/>
      <c r="W176" s="1223"/>
      <c r="X176" s="1223"/>
      <c r="Y176" s="1223"/>
      <c r="Z176" s="1223"/>
    </row>
    <row r="177" spans="1:26" ht="18" customHeight="1">
      <c r="A177" s="1223"/>
      <c r="B177" s="1223"/>
      <c r="C177" s="1419"/>
      <c r="D177" s="1223"/>
      <c r="E177" s="1223"/>
      <c r="F177" s="1223"/>
      <c r="G177" s="1223"/>
      <c r="H177" s="1223"/>
      <c r="I177" s="1223"/>
      <c r="J177" s="1223"/>
      <c r="K177" s="1223"/>
      <c r="L177" s="1223"/>
      <c r="M177" s="1223"/>
      <c r="N177" s="1223"/>
      <c r="O177" s="1223"/>
      <c r="P177" s="1223"/>
      <c r="Q177" s="1223"/>
      <c r="R177" s="1223"/>
      <c r="S177" s="1223"/>
      <c r="T177" s="1223"/>
      <c r="U177" s="1223"/>
      <c r="V177" s="1223"/>
      <c r="W177" s="1223"/>
      <c r="X177" s="1223"/>
      <c r="Y177" s="1223"/>
      <c r="Z177" s="1223"/>
    </row>
    <row r="178" spans="1:26" ht="18" customHeight="1">
      <c r="A178" s="1223"/>
      <c r="B178" s="1223"/>
      <c r="C178" s="1419"/>
      <c r="D178" s="1223"/>
      <c r="E178" s="1223"/>
      <c r="F178" s="1223"/>
      <c r="G178" s="1223"/>
      <c r="H178" s="1223"/>
      <c r="I178" s="1223"/>
      <c r="J178" s="1223"/>
      <c r="K178" s="1223"/>
      <c r="L178" s="1223"/>
      <c r="M178" s="1223"/>
      <c r="N178" s="1223"/>
      <c r="O178" s="1223"/>
      <c r="P178" s="1223"/>
      <c r="Q178" s="1223"/>
      <c r="R178" s="1223"/>
      <c r="S178" s="1223"/>
      <c r="T178" s="1223"/>
      <c r="U178" s="1223"/>
      <c r="V178" s="1223"/>
      <c r="W178" s="1223"/>
      <c r="X178" s="1223"/>
      <c r="Y178" s="1223"/>
      <c r="Z178" s="1223"/>
    </row>
    <row r="179" spans="1:26" ht="18" customHeight="1">
      <c r="A179" s="1223"/>
      <c r="B179" s="1223"/>
      <c r="C179" s="1419"/>
      <c r="D179" s="1223"/>
      <c r="E179" s="1223"/>
      <c r="F179" s="1223"/>
      <c r="G179" s="1223"/>
      <c r="H179" s="1223"/>
      <c r="I179" s="1223"/>
      <c r="J179" s="1223"/>
      <c r="K179" s="1223"/>
      <c r="L179" s="1223"/>
      <c r="M179" s="1223"/>
      <c r="N179" s="1223"/>
      <c r="O179" s="1223"/>
      <c r="P179" s="1223"/>
      <c r="Q179" s="1223"/>
      <c r="R179" s="1223"/>
      <c r="S179" s="1223"/>
      <c r="T179" s="1223"/>
      <c r="U179" s="1223"/>
      <c r="V179" s="1223"/>
      <c r="W179" s="1223"/>
      <c r="X179" s="1223"/>
      <c r="Y179" s="1223"/>
      <c r="Z179" s="1223"/>
    </row>
    <row r="180" spans="1:26" ht="18" customHeight="1">
      <c r="A180" s="1223"/>
      <c r="B180" s="1223"/>
      <c r="C180" s="1419"/>
      <c r="D180" s="1223"/>
      <c r="E180" s="1223"/>
      <c r="F180" s="1223"/>
      <c r="G180" s="1223"/>
      <c r="H180" s="1223"/>
      <c r="I180" s="1223"/>
      <c r="J180" s="1223"/>
      <c r="K180" s="1223"/>
      <c r="L180" s="1223"/>
      <c r="M180" s="1223"/>
      <c r="N180" s="1223"/>
      <c r="O180" s="1223"/>
      <c r="P180" s="1223"/>
      <c r="Q180" s="1223"/>
      <c r="R180" s="1223"/>
      <c r="S180" s="1223"/>
      <c r="T180" s="1223"/>
      <c r="U180" s="1223"/>
      <c r="V180" s="1223"/>
      <c r="W180" s="1223"/>
      <c r="X180" s="1223"/>
      <c r="Y180" s="1223"/>
      <c r="Z180" s="1223"/>
    </row>
    <row r="181" spans="1:26" ht="18" customHeight="1">
      <c r="A181" s="1223"/>
      <c r="B181" s="1223"/>
      <c r="C181" s="1419"/>
      <c r="D181" s="1223"/>
      <c r="E181" s="1223"/>
      <c r="F181" s="1223"/>
      <c r="G181" s="1223"/>
      <c r="H181" s="1223"/>
      <c r="I181" s="1223"/>
      <c r="J181" s="1223"/>
      <c r="K181" s="1223"/>
      <c r="L181" s="1223"/>
      <c r="M181" s="1223"/>
      <c r="N181" s="1223"/>
      <c r="O181" s="1223"/>
      <c r="P181" s="1223"/>
      <c r="Q181" s="1223"/>
      <c r="R181" s="1223"/>
      <c r="S181" s="1223"/>
      <c r="T181" s="1223"/>
      <c r="U181" s="1223"/>
      <c r="V181" s="1223"/>
      <c r="W181" s="1223"/>
      <c r="X181" s="1223"/>
      <c r="Y181" s="1223"/>
      <c r="Z181" s="1223"/>
    </row>
    <row r="182" spans="1:26" ht="18" customHeight="1">
      <c r="A182" s="1223"/>
      <c r="B182" s="1223"/>
      <c r="C182" s="1419"/>
      <c r="D182" s="1223"/>
      <c r="E182" s="1223"/>
      <c r="F182" s="1223"/>
      <c r="G182" s="1223"/>
      <c r="H182" s="1223"/>
      <c r="I182" s="1223"/>
      <c r="J182" s="1223"/>
      <c r="K182" s="1223"/>
      <c r="L182" s="1223"/>
      <c r="M182" s="1223"/>
      <c r="N182" s="1223"/>
      <c r="O182" s="1223"/>
      <c r="P182" s="1223"/>
      <c r="Q182" s="1223"/>
      <c r="R182" s="1223"/>
      <c r="S182" s="1223"/>
      <c r="T182" s="1223"/>
      <c r="U182" s="1223"/>
      <c r="V182" s="1223"/>
      <c r="W182" s="1223"/>
      <c r="X182" s="1223"/>
      <c r="Y182" s="1223"/>
      <c r="Z182" s="1223"/>
    </row>
    <row r="183" spans="1:26" ht="18" customHeight="1">
      <c r="A183" s="1223"/>
      <c r="B183" s="1223"/>
      <c r="C183" s="1419"/>
      <c r="D183" s="1223"/>
      <c r="E183" s="1223"/>
      <c r="F183" s="1223"/>
      <c r="G183" s="1223"/>
      <c r="H183" s="1223"/>
      <c r="I183" s="1223"/>
      <c r="J183" s="1223"/>
      <c r="K183" s="1223"/>
      <c r="L183" s="1223"/>
      <c r="M183" s="1223"/>
      <c r="N183" s="1223"/>
      <c r="O183" s="1223"/>
      <c r="P183" s="1223"/>
      <c r="Q183" s="1223"/>
      <c r="R183" s="1223"/>
      <c r="S183" s="1223"/>
      <c r="T183" s="1223"/>
      <c r="U183" s="1223"/>
      <c r="V183" s="1223"/>
      <c r="W183" s="1223"/>
      <c r="X183" s="1223"/>
      <c r="Y183" s="1223"/>
      <c r="Z183" s="1223"/>
    </row>
    <row r="184" spans="1:26" ht="18" customHeight="1">
      <c r="A184" s="1223"/>
      <c r="B184" s="1223"/>
      <c r="C184" s="1419"/>
      <c r="D184" s="1223"/>
      <c r="E184" s="1223"/>
      <c r="F184" s="1223"/>
      <c r="G184" s="1223"/>
      <c r="H184" s="1223"/>
      <c r="I184" s="1223"/>
      <c r="J184" s="1223"/>
      <c r="K184" s="1223"/>
      <c r="L184" s="1223"/>
      <c r="M184" s="1223"/>
      <c r="N184" s="1223"/>
      <c r="O184" s="1223"/>
      <c r="P184" s="1223"/>
      <c r="Q184" s="1223"/>
      <c r="R184" s="1223"/>
      <c r="S184" s="1223"/>
      <c r="T184" s="1223"/>
      <c r="U184" s="1223"/>
      <c r="V184" s="1223"/>
      <c r="W184" s="1223"/>
      <c r="X184" s="1223"/>
      <c r="Y184" s="1223"/>
      <c r="Z184" s="1223"/>
    </row>
    <row r="185" spans="1:26" ht="18" customHeight="1">
      <c r="A185" s="1223"/>
      <c r="B185" s="1223"/>
      <c r="C185" s="1419"/>
      <c r="D185" s="1223"/>
      <c r="E185" s="1223"/>
      <c r="F185" s="1223"/>
      <c r="G185" s="1223"/>
      <c r="H185" s="1223"/>
      <c r="I185" s="1223"/>
      <c r="J185" s="1223"/>
      <c r="K185" s="1223"/>
      <c r="L185" s="1223"/>
      <c r="M185" s="1223"/>
      <c r="N185" s="1223"/>
      <c r="O185" s="1223"/>
      <c r="P185" s="1223"/>
      <c r="Q185" s="1223"/>
      <c r="R185" s="1223"/>
      <c r="S185" s="1223"/>
      <c r="T185" s="1223"/>
      <c r="U185" s="1223"/>
      <c r="V185" s="1223"/>
      <c r="W185" s="1223"/>
      <c r="X185" s="1223"/>
      <c r="Y185" s="1223"/>
      <c r="Z185" s="1223"/>
    </row>
    <row r="186" spans="1:26" ht="18" customHeight="1">
      <c r="A186" s="1223"/>
      <c r="B186" s="1223"/>
      <c r="C186" s="1419"/>
      <c r="D186" s="1223"/>
      <c r="E186" s="1223"/>
      <c r="F186" s="1223"/>
      <c r="G186" s="1223"/>
      <c r="H186" s="1223"/>
      <c r="I186" s="1223"/>
      <c r="J186" s="1223"/>
      <c r="K186" s="1223"/>
      <c r="L186" s="1223"/>
      <c r="M186" s="1223"/>
      <c r="N186" s="1223"/>
      <c r="O186" s="1223"/>
      <c r="P186" s="1223"/>
      <c r="Q186" s="1223"/>
      <c r="R186" s="1223"/>
      <c r="S186" s="1223"/>
      <c r="T186" s="1223"/>
      <c r="U186" s="1223"/>
      <c r="V186" s="1223"/>
      <c r="W186" s="1223"/>
      <c r="X186" s="1223"/>
      <c r="Y186" s="1223"/>
      <c r="Z186" s="1223"/>
    </row>
    <row r="187" spans="1:26" ht="18" customHeight="1">
      <c r="A187" s="1223"/>
      <c r="B187" s="1223"/>
      <c r="C187" s="1419"/>
      <c r="D187" s="1223"/>
      <c r="E187" s="1223"/>
      <c r="F187" s="1223"/>
      <c r="G187" s="1223"/>
      <c r="H187" s="1223"/>
      <c r="I187" s="1223"/>
      <c r="J187" s="1223"/>
      <c r="K187" s="1223"/>
      <c r="L187" s="1223"/>
      <c r="M187" s="1223"/>
      <c r="N187" s="1223"/>
      <c r="O187" s="1223"/>
      <c r="P187" s="1223"/>
      <c r="Q187" s="1223"/>
      <c r="R187" s="1223"/>
      <c r="S187" s="1223"/>
      <c r="T187" s="1223"/>
      <c r="U187" s="1223"/>
      <c r="V187" s="1223"/>
      <c r="W187" s="1223"/>
      <c r="X187" s="1223"/>
      <c r="Y187" s="1223"/>
      <c r="Z187" s="1223"/>
    </row>
    <row r="188" spans="1:26" ht="18" customHeight="1">
      <c r="A188" s="1223"/>
      <c r="B188" s="1223"/>
      <c r="C188" s="1419"/>
      <c r="D188" s="1223"/>
      <c r="E188" s="1223"/>
      <c r="F188" s="1223"/>
      <c r="G188" s="1223"/>
      <c r="H188" s="1223"/>
      <c r="I188" s="1223"/>
      <c r="J188" s="1223"/>
      <c r="K188" s="1223"/>
      <c r="L188" s="1223"/>
      <c r="M188" s="1223"/>
      <c r="N188" s="1223"/>
      <c r="O188" s="1223"/>
      <c r="P188" s="1223"/>
      <c r="Q188" s="1223"/>
      <c r="R188" s="1223"/>
      <c r="S188" s="1223"/>
      <c r="T188" s="1223"/>
      <c r="U188" s="1223"/>
      <c r="V188" s="1223"/>
      <c r="W188" s="1223"/>
      <c r="X188" s="1223"/>
      <c r="Y188" s="1223"/>
      <c r="Z188" s="1223"/>
    </row>
    <row r="189" spans="1:26" ht="18" customHeight="1">
      <c r="A189" s="1223"/>
      <c r="B189" s="1223"/>
      <c r="C189" s="1419"/>
      <c r="D189" s="1223"/>
      <c r="E189" s="1223"/>
      <c r="F189" s="1223"/>
      <c r="G189" s="1223"/>
      <c r="H189" s="1223"/>
      <c r="I189" s="1223"/>
      <c r="J189" s="1223"/>
      <c r="K189" s="1223"/>
      <c r="L189" s="1223"/>
      <c r="M189" s="1223"/>
      <c r="N189" s="1223"/>
      <c r="O189" s="1223"/>
      <c r="P189" s="1223"/>
      <c r="Q189" s="1223"/>
      <c r="R189" s="1223"/>
      <c r="S189" s="1223"/>
      <c r="T189" s="1223"/>
      <c r="U189" s="1223"/>
      <c r="V189" s="1223"/>
      <c r="W189" s="1223"/>
      <c r="X189" s="1223"/>
      <c r="Y189" s="1223"/>
      <c r="Z189" s="1223"/>
    </row>
    <row r="190" spans="1:26" ht="18" customHeight="1">
      <c r="A190" s="1223"/>
      <c r="B190" s="1223"/>
      <c r="C190" s="1419"/>
      <c r="D190" s="1223"/>
      <c r="E190" s="1223"/>
      <c r="F190" s="1223"/>
      <c r="G190" s="1223"/>
      <c r="H190" s="1223"/>
      <c r="I190" s="1223"/>
      <c r="J190" s="1223"/>
      <c r="K190" s="1223"/>
      <c r="L190" s="1223"/>
      <c r="M190" s="1223"/>
      <c r="N190" s="1223"/>
      <c r="O190" s="1223"/>
      <c r="P190" s="1223"/>
      <c r="Q190" s="1223"/>
      <c r="R190" s="1223"/>
      <c r="S190" s="1223"/>
      <c r="T190" s="1223"/>
      <c r="U190" s="1223"/>
      <c r="V190" s="1223"/>
      <c r="W190" s="1223"/>
      <c r="X190" s="1223"/>
      <c r="Y190" s="1223"/>
      <c r="Z190" s="1223"/>
    </row>
    <row r="191" spans="1:26" ht="18" customHeight="1">
      <c r="A191" s="1223"/>
      <c r="B191" s="1223"/>
      <c r="C191" s="1419"/>
      <c r="D191" s="1223"/>
      <c r="E191" s="1223"/>
      <c r="F191" s="1223"/>
      <c r="G191" s="1223"/>
      <c r="H191" s="1223"/>
      <c r="I191" s="1223"/>
      <c r="J191" s="1223"/>
      <c r="K191" s="1223"/>
      <c r="L191" s="1223"/>
      <c r="M191" s="1223"/>
      <c r="N191" s="1223"/>
      <c r="O191" s="1223"/>
      <c r="P191" s="1223"/>
      <c r="Q191" s="1223"/>
      <c r="R191" s="1223"/>
      <c r="S191" s="1223"/>
      <c r="T191" s="1223"/>
      <c r="U191" s="1223"/>
      <c r="V191" s="1223"/>
      <c r="W191" s="1223"/>
      <c r="X191" s="1223"/>
      <c r="Y191" s="1223"/>
      <c r="Z191" s="1223"/>
    </row>
    <row r="192" spans="1:26" ht="18" customHeight="1">
      <c r="A192" s="1223"/>
      <c r="B192" s="1223"/>
      <c r="C192" s="1419"/>
      <c r="D192" s="1223"/>
      <c r="E192" s="1223"/>
      <c r="F192" s="1223"/>
      <c r="G192" s="1223"/>
      <c r="H192" s="1223"/>
      <c r="I192" s="1223"/>
      <c r="J192" s="1223"/>
      <c r="K192" s="1223"/>
      <c r="L192" s="1223"/>
      <c r="M192" s="1223"/>
      <c r="N192" s="1223"/>
      <c r="O192" s="1223"/>
      <c r="P192" s="1223"/>
      <c r="Q192" s="1223"/>
      <c r="R192" s="1223"/>
      <c r="S192" s="1223"/>
      <c r="T192" s="1223"/>
      <c r="U192" s="1223"/>
      <c r="V192" s="1223"/>
      <c r="W192" s="1223"/>
      <c r="X192" s="1223"/>
      <c r="Y192" s="1223"/>
      <c r="Z192" s="1223"/>
    </row>
    <row r="193" spans="1:26" ht="18" customHeight="1">
      <c r="A193" s="1223"/>
      <c r="B193" s="1223"/>
      <c r="C193" s="1419"/>
      <c r="D193" s="1223"/>
      <c r="E193" s="1223"/>
      <c r="F193" s="1223"/>
      <c r="G193" s="1223"/>
      <c r="H193" s="1223"/>
      <c r="I193" s="1223"/>
      <c r="J193" s="1223"/>
      <c r="K193" s="1223"/>
      <c r="L193" s="1223"/>
      <c r="M193" s="1223"/>
      <c r="N193" s="1223"/>
      <c r="O193" s="1223"/>
      <c r="P193" s="1223"/>
      <c r="Q193" s="1223"/>
      <c r="R193" s="1223"/>
      <c r="S193" s="1223"/>
      <c r="T193" s="1223"/>
      <c r="U193" s="1223"/>
      <c r="V193" s="1223"/>
      <c r="W193" s="1223"/>
      <c r="X193" s="1223"/>
      <c r="Y193" s="1223"/>
      <c r="Z193" s="1223"/>
    </row>
    <row r="194" spans="1:26" ht="18" customHeight="1">
      <c r="A194" s="1223"/>
      <c r="B194" s="1223"/>
      <c r="C194" s="1419"/>
      <c r="D194" s="1223"/>
      <c r="E194" s="1223"/>
      <c r="F194" s="1223"/>
      <c r="G194" s="1223"/>
      <c r="H194" s="1223"/>
      <c r="I194" s="1223"/>
      <c r="J194" s="1223"/>
      <c r="K194" s="1223"/>
      <c r="L194" s="1223"/>
      <c r="M194" s="1223"/>
      <c r="N194" s="1223"/>
      <c r="O194" s="1223"/>
      <c r="P194" s="1223"/>
      <c r="Q194" s="1223"/>
      <c r="R194" s="1223"/>
      <c r="S194" s="1223"/>
      <c r="T194" s="1223"/>
      <c r="U194" s="1223"/>
      <c r="V194" s="1223"/>
      <c r="W194" s="1223"/>
      <c r="X194" s="1223"/>
      <c r="Y194" s="1223"/>
      <c r="Z194" s="1223"/>
    </row>
    <row r="195" spans="1:26" ht="18" customHeight="1">
      <c r="A195" s="1223"/>
      <c r="B195" s="1223"/>
      <c r="C195" s="1419"/>
      <c r="D195" s="1223"/>
      <c r="E195" s="1223"/>
      <c r="F195" s="1223"/>
      <c r="G195" s="1223"/>
      <c r="H195" s="1223"/>
      <c r="I195" s="1223"/>
      <c r="J195" s="1223"/>
      <c r="K195" s="1223"/>
      <c r="L195" s="1223"/>
      <c r="M195" s="1223"/>
      <c r="N195" s="1223"/>
      <c r="O195" s="1223"/>
      <c r="P195" s="1223"/>
      <c r="Q195" s="1223"/>
      <c r="R195" s="1223"/>
      <c r="S195" s="1223"/>
      <c r="T195" s="1223"/>
      <c r="U195" s="1223"/>
      <c r="V195" s="1223"/>
      <c r="W195" s="1223"/>
      <c r="X195" s="1223"/>
      <c r="Y195" s="1223"/>
      <c r="Z195" s="1223"/>
    </row>
    <row r="196" spans="1:26" ht="18" customHeight="1">
      <c r="A196" s="1223"/>
      <c r="B196" s="1223"/>
      <c r="C196" s="1419"/>
      <c r="D196" s="1223"/>
      <c r="E196" s="1223"/>
      <c r="F196" s="1223"/>
      <c r="G196" s="1223"/>
      <c r="H196" s="1223"/>
      <c r="I196" s="1223"/>
      <c r="J196" s="1223"/>
      <c r="K196" s="1223"/>
      <c r="L196" s="1223"/>
      <c r="M196" s="1223"/>
      <c r="N196" s="1223"/>
      <c r="O196" s="1223"/>
      <c r="P196" s="1223"/>
      <c r="Q196" s="1223"/>
      <c r="R196" s="1223"/>
      <c r="S196" s="1223"/>
      <c r="T196" s="1223"/>
      <c r="U196" s="1223"/>
      <c r="V196" s="1223"/>
      <c r="W196" s="1223"/>
      <c r="X196" s="1223"/>
      <c r="Y196" s="1223"/>
      <c r="Z196" s="1223"/>
    </row>
    <row r="197" spans="1:26" ht="18" customHeight="1">
      <c r="A197" s="1223"/>
      <c r="B197" s="1223"/>
      <c r="C197" s="1419"/>
      <c r="D197" s="1223"/>
      <c r="E197" s="1223"/>
      <c r="F197" s="1223"/>
      <c r="G197" s="1223"/>
      <c r="H197" s="1223"/>
      <c r="I197" s="1223"/>
      <c r="J197" s="1223"/>
      <c r="K197" s="1223"/>
      <c r="L197" s="1223"/>
      <c r="M197" s="1223"/>
      <c r="N197" s="1223"/>
      <c r="O197" s="1223"/>
      <c r="P197" s="1223"/>
      <c r="Q197" s="1223"/>
      <c r="R197" s="1223"/>
      <c r="S197" s="1223"/>
      <c r="T197" s="1223"/>
      <c r="U197" s="1223"/>
      <c r="V197" s="1223"/>
      <c r="W197" s="1223"/>
      <c r="X197" s="1223"/>
      <c r="Y197" s="1223"/>
      <c r="Z197" s="1223"/>
    </row>
    <row r="198" spans="1:26" ht="18" customHeight="1">
      <c r="A198" s="1223"/>
      <c r="B198" s="1223"/>
      <c r="C198" s="1419"/>
      <c r="D198" s="1223"/>
      <c r="E198" s="1223"/>
      <c r="F198" s="1223"/>
      <c r="G198" s="1223"/>
      <c r="H198" s="1223"/>
      <c r="I198" s="1223"/>
      <c r="J198" s="1223"/>
      <c r="K198" s="1223"/>
      <c r="L198" s="1223"/>
      <c r="M198" s="1223"/>
      <c r="N198" s="1223"/>
      <c r="O198" s="1223"/>
      <c r="P198" s="1223"/>
      <c r="Q198" s="1223"/>
      <c r="R198" s="1223"/>
      <c r="S198" s="1223"/>
      <c r="T198" s="1223"/>
      <c r="U198" s="1223"/>
      <c r="V198" s="1223"/>
      <c r="W198" s="1223"/>
      <c r="X198" s="1223"/>
      <c r="Y198" s="1223"/>
      <c r="Z198" s="1223"/>
    </row>
    <row r="199" spans="1:26" ht="18" customHeight="1">
      <c r="A199" s="1223"/>
      <c r="B199" s="1223"/>
      <c r="C199" s="1419"/>
      <c r="D199" s="1223"/>
      <c r="E199" s="1223"/>
      <c r="F199" s="1223"/>
      <c r="G199" s="1223"/>
      <c r="H199" s="1223"/>
      <c r="I199" s="1223"/>
      <c r="J199" s="1223"/>
      <c r="K199" s="1223"/>
      <c r="L199" s="1223"/>
      <c r="M199" s="1223"/>
      <c r="N199" s="1223"/>
      <c r="O199" s="1223"/>
      <c r="P199" s="1223"/>
      <c r="Q199" s="1223"/>
      <c r="R199" s="1223"/>
      <c r="S199" s="1223"/>
      <c r="T199" s="1223"/>
      <c r="U199" s="1223"/>
      <c r="V199" s="1223"/>
      <c r="W199" s="1223"/>
      <c r="X199" s="1223"/>
      <c r="Y199" s="1223"/>
      <c r="Z199" s="1223"/>
    </row>
    <row r="200" spans="1:26" ht="18" customHeight="1">
      <c r="A200" s="1223"/>
      <c r="B200" s="1223"/>
      <c r="C200" s="1419"/>
      <c r="D200" s="1223"/>
      <c r="E200" s="1223"/>
      <c r="F200" s="1223"/>
      <c r="G200" s="1223"/>
      <c r="H200" s="1223"/>
      <c r="I200" s="1223"/>
      <c r="J200" s="1223"/>
      <c r="K200" s="1223"/>
      <c r="L200" s="1223"/>
      <c r="M200" s="1223"/>
      <c r="N200" s="1223"/>
      <c r="O200" s="1223"/>
      <c r="P200" s="1223"/>
      <c r="Q200" s="1223"/>
      <c r="R200" s="1223"/>
      <c r="S200" s="1223"/>
      <c r="T200" s="1223"/>
      <c r="U200" s="1223"/>
      <c r="V200" s="1223"/>
      <c r="W200" s="1223"/>
      <c r="X200" s="1223"/>
      <c r="Y200" s="1223"/>
      <c r="Z200" s="1223"/>
    </row>
    <row r="201" spans="1:26" ht="18" customHeight="1">
      <c r="A201" s="1223"/>
      <c r="B201" s="1223"/>
      <c r="C201" s="1419"/>
      <c r="D201" s="1223"/>
      <c r="E201" s="1223"/>
      <c r="F201" s="1223"/>
      <c r="G201" s="1223"/>
      <c r="H201" s="1223"/>
      <c r="I201" s="1223"/>
      <c r="J201" s="1223"/>
      <c r="K201" s="1223"/>
      <c r="L201" s="1223"/>
      <c r="M201" s="1223"/>
      <c r="N201" s="1223"/>
      <c r="O201" s="1223"/>
      <c r="P201" s="1223"/>
      <c r="Q201" s="1223"/>
      <c r="R201" s="1223"/>
      <c r="S201" s="1223"/>
      <c r="T201" s="1223"/>
      <c r="U201" s="1223"/>
      <c r="V201" s="1223"/>
      <c r="W201" s="1223"/>
      <c r="X201" s="1223"/>
      <c r="Y201" s="1223"/>
      <c r="Z201" s="1223"/>
    </row>
    <row r="202" spans="1:26" ht="18" customHeight="1">
      <c r="A202" s="1223"/>
      <c r="B202" s="1223"/>
      <c r="C202" s="1419"/>
      <c r="D202" s="1223"/>
      <c r="E202" s="1223"/>
      <c r="F202" s="1223"/>
      <c r="G202" s="1223"/>
      <c r="H202" s="1223"/>
      <c r="I202" s="1223"/>
      <c r="J202" s="1223"/>
      <c r="K202" s="1223"/>
      <c r="L202" s="1223"/>
      <c r="M202" s="1223"/>
      <c r="N202" s="1223"/>
      <c r="O202" s="1223"/>
      <c r="P202" s="1223"/>
      <c r="Q202" s="1223"/>
      <c r="R202" s="1223"/>
      <c r="S202" s="1223"/>
      <c r="T202" s="1223"/>
      <c r="U202" s="1223"/>
      <c r="V202" s="1223"/>
      <c r="W202" s="1223"/>
      <c r="X202" s="1223"/>
      <c r="Y202" s="1223"/>
      <c r="Z202" s="1223"/>
    </row>
    <row r="203" spans="1:26" ht="18" customHeight="1">
      <c r="A203" s="1223"/>
      <c r="B203" s="1223"/>
      <c r="C203" s="1419"/>
      <c r="D203" s="1223"/>
      <c r="E203" s="1223"/>
      <c r="F203" s="1223"/>
      <c r="G203" s="1223"/>
      <c r="H203" s="1223"/>
      <c r="I203" s="1223"/>
      <c r="J203" s="1223"/>
      <c r="K203" s="1223"/>
      <c r="L203" s="1223"/>
      <c r="M203" s="1223"/>
      <c r="N203" s="1223"/>
      <c r="O203" s="1223"/>
      <c r="P203" s="1223"/>
      <c r="Q203" s="1223"/>
      <c r="R203" s="1223"/>
      <c r="S203" s="1223"/>
      <c r="T203" s="1223"/>
      <c r="U203" s="1223"/>
      <c r="V203" s="1223"/>
      <c r="W203" s="1223"/>
      <c r="X203" s="1223"/>
      <c r="Y203" s="1223"/>
      <c r="Z203" s="1223"/>
    </row>
    <row r="204" spans="1:26" ht="18" customHeight="1">
      <c r="A204" s="1223"/>
      <c r="B204" s="1223"/>
      <c r="C204" s="1419"/>
      <c r="D204" s="1223"/>
      <c r="E204" s="1223"/>
      <c r="F204" s="1223"/>
      <c r="G204" s="1223"/>
      <c r="H204" s="1223"/>
      <c r="I204" s="1223"/>
      <c r="J204" s="1223"/>
      <c r="K204" s="1223"/>
      <c r="L204" s="1223"/>
      <c r="M204" s="1223"/>
      <c r="N204" s="1223"/>
      <c r="O204" s="1223"/>
      <c r="P204" s="1223"/>
      <c r="Q204" s="1223"/>
      <c r="R204" s="1223"/>
      <c r="S204" s="1223"/>
      <c r="T204" s="1223"/>
      <c r="U204" s="1223"/>
      <c r="V204" s="1223"/>
      <c r="W204" s="1223"/>
      <c r="X204" s="1223"/>
      <c r="Y204" s="1223"/>
      <c r="Z204" s="1223"/>
    </row>
    <row r="205" spans="1:26" ht="18" customHeight="1">
      <c r="A205" s="1223"/>
      <c r="B205" s="1223"/>
      <c r="C205" s="1419"/>
      <c r="D205" s="1223"/>
      <c r="E205" s="1223"/>
      <c r="F205" s="1223"/>
      <c r="G205" s="1223"/>
      <c r="H205" s="1223"/>
      <c r="I205" s="1223"/>
      <c r="J205" s="1223"/>
      <c r="K205" s="1223"/>
      <c r="L205" s="1223"/>
      <c r="M205" s="1223"/>
      <c r="N205" s="1223"/>
      <c r="O205" s="1223"/>
      <c r="P205" s="1223"/>
      <c r="Q205" s="1223"/>
      <c r="R205" s="1223"/>
      <c r="S205" s="1223"/>
      <c r="T205" s="1223"/>
      <c r="U205" s="1223"/>
      <c r="V205" s="1223"/>
      <c r="W205" s="1223"/>
      <c r="X205" s="1223"/>
      <c r="Y205" s="1223"/>
      <c r="Z205" s="1223"/>
    </row>
    <row r="206" spans="1:26" ht="18" customHeight="1">
      <c r="A206" s="1223"/>
      <c r="B206" s="1223"/>
      <c r="C206" s="1419"/>
      <c r="D206" s="1223"/>
      <c r="E206" s="1223"/>
      <c r="F206" s="1223"/>
      <c r="G206" s="1223"/>
      <c r="H206" s="1223"/>
      <c r="I206" s="1223"/>
      <c r="J206" s="1223"/>
      <c r="K206" s="1223"/>
      <c r="L206" s="1223"/>
      <c r="M206" s="1223"/>
      <c r="N206" s="1223"/>
      <c r="O206" s="1223"/>
      <c r="P206" s="1223"/>
      <c r="Q206" s="1223"/>
      <c r="R206" s="1223"/>
      <c r="S206" s="1223"/>
      <c r="T206" s="1223"/>
      <c r="U206" s="1223"/>
      <c r="V206" s="1223"/>
      <c r="W206" s="1223"/>
      <c r="X206" s="1223"/>
      <c r="Y206" s="1223"/>
      <c r="Z206" s="1223"/>
    </row>
    <row r="207" spans="1:26" ht="18" customHeight="1">
      <c r="A207" s="1223"/>
      <c r="B207" s="1223"/>
      <c r="C207" s="1419"/>
      <c r="D207" s="1223"/>
      <c r="E207" s="1223"/>
      <c r="F207" s="1223"/>
      <c r="G207" s="1223"/>
      <c r="H207" s="1223"/>
      <c r="I207" s="1223"/>
      <c r="J207" s="1223"/>
      <c r="K207" s="1223"/>
      <c r="L207" s="1223"/>
      <c r="M207" s="1223"/>
      <c r="N207" s="1223"/>
      <c r="O207" s="1223"/>
      <c r="P207" s="1223"/>
      <c r="Q207" s="1223"/>
      <c r="R207" s="1223"/>
      <c r="S207" s="1223"/>
      <c r="T207" s="1223"/>
      <c r="U207" s="1223"/>
      <c r="V207" s="1223"/>
      <c r="W207" s="1223"/>
      <c r="X207" s="1223"/>
      <c r="Y207" s="1223"/>
      <c r="Z207" s="1223"/>
    </row>
    <row r="208" spans="1:26" ht="18" customHeight="1">
      <c r="A208" s="1223"/>
      <c r="B208" s="1223"/>
      <c r="C208" s="1419"/>
      <c r="D208" s="1223"/>
      <c r="E208" s="1223"/>
      <c r="F208" s="1223"/>
      <c r="G208" s="1223"/>
      <c r="H208" s="1223"/>
      <c r="I208" s="1223"/>
      <c r="J208" s="1223"/>
      <c r="K208" s="1223"/>
      <c r="L208" s="1223"/>
      <c r="M208" s="1223"/>
      <c r="N208" s="1223"/>
      <c r="O208" s="1223"/>
      <c r="P208" s="1223"/>
      <c r="Q208" s="1223"/>
      <c r="R208" s="1223"/>
      <c r="S208" s="1223"/>
      <c r="T208" s="1223"/>
      <c r="U208" s="1223"/>
      <c r="V208" s="1223"/>
      <c r="W208" s="1223"/>
      <c r="X208" s="1223"/>
      <c r="Y208" s="1223"/>
      <c r="Z208" s="1223"/>
    </row>
    <row r="209" spans="1:26" ht="18" customHeight="1">
      <c r="A209" s="1223"/>
      <c r="B209" s="1223"/>
      <c r="C209" s="1419"/>
      <c r="D209" s="1223"/>
      <c r="E209" s="1223"/>
      <c r="F209" s="1223"/>
      <c r="G209" s="1223"/>
      <c r="H209" s="1223"/>
      <c r="I209" s="1223"/>
      <c r="J209" s="1223"/>
      <c r="K209" s="1223"/>
      <c r="L209" s="1223"/>
      <c r="M209" s="1223"/>
      <c r="N209" s="1223"/>
      <c r="O209" s="1223"/>
      <c r="P209" s="1223"/>
      <c r="Q209" s="1223"/>
      <c r="R209" s="1223"/>
      <c r="S209" s="1223"/>
      <c r="T209" s="1223"/>
      <c r="U209" s="1223"/>
      <c r="V209" s="1223"/>
      <c r="W209" s="1223"/>
      <c r="X209" s="1223"/>
      <c r="Y209" s="1223"/>
      <c r="Z209" s="1223"/>
    </row>
    <row r="210" spans="1:26" ht="18" customHeight="1">
      <c r="A210" s="1223"/>
      <c r="B210" s="1223"/>
      <c r="C210" s="1419"/>
      <c r="D210" s="1223"/>
      <c r="E210" s="1223"/>
      <c r="F210" s="1223"/>
      <c r="G210" s="1223"/>
      <c r="H210" s="1223"/>
      <c r="I210" s="1223"/>
      <c r="J210" s="1223"/>
      <c r="K210" s="1223"/>
      <c r="L210" s="1223"/>
      <c r="M210" s="1223"/>
      <c r="N210" s="1223"/>
      <c r="O210" s="1223"/>
      <c r="P210" s="1223"/>
      <c r="Q210" s="1223"/>
      <c r="R210" s="1223"/>
      <c r="S210" s="1223"/>
      <c r="T210" s="1223"/>
      <c r="U210" s="1223"/>
      <c r="V210" s="1223"/>
      <c r="W210" s="1223"/>
      <c r="X210" s="1223"/>
      <c r="Y210" s="1223"/>
      <c r="Z210" s="1223"/>
    </row>
    <row r="211" spans="1:26" ht="18" customHeight="1">
      <c r="A211" s="1223"/>
      <c r="B211" s="1223"/>
      <c r="C211" s="1419"/>
      <c r="D211" s="1223"/>
      <c r="E211" s="1223"/>
      <c r="F211" s="1223"/>
      <c r="G211" s="1223"/>
      <c r="H211" s="1223"/>
      <c r="I211" s="1223"/>
      <c r="J211" s="1223"/>
      <c r="K211" s="1223"/>
      <c r="L211" s="1223"/>
      <c r="M211" s="1223"/>
      <c r="N211" s="1223"/>
      <c r="O211" s="1223"/>
      <c r="P211" s="1223"/>
      <c r="Q211" s="1223"/>
      <c r="R211" s="1223"/>
      <c r="S211" s="1223"/>
      <c r="T211" s="1223"/>
      <c r="U211" s="1223"/>
      <c r="V211" s="1223"/>
      <c r="W211" s="1223"/>
      <c r="X211" s="1223"/>
      <c r="Y211" s="1223"/>
      <c r="Z211" s="1223"/>
    </row>
    <row r="212" spans="1:26" ht="18" customHeight="1">
      <c r="A212" s="1223"/>
      <c r="B212" s="1223"/>
      <c r="C212" s="1419"/>
      <c r="D212" s="1223"/>
      <c r="E212" s="1223"/>
      <c r="F212" s="1223"/>
      <c r="G212" s="1223"/>
      <c r="H212" s="1223"/>
      <c r="I212" s="1223"/>
      <c r="J212" s="1223"/>
      <c r="K212" s="1223"/>
      <c r="L212" s="1223"/>
      <c r="M212" s="1223"/>
      <c r="N212" s="1223"/>
      <c r="O212" s="1223"/>
      <c r="P212" s="1223"/>
      <c r="Q212" s="1223"/>
      <c r="R212" s="1223"/>
      <c r="S212" s="1223"/>
      <c r="T212" s="1223"/>
      <c r="U212" s="1223"/>
      <c r="V212" s="1223"/>
      <c r="W212" s="1223"/>
      <c r="X212" s="1223"/>
      <c r="Y212" s="1223"/>
      <c r="Z212" s="1223"/>
    </row>
    <row r="213" spans="1:26" ht="18" customHeight="1">
      <c r="A213" s="1223"/>
      <c r="B213" s="1223"/>
      <c r="C213" s="1419"/>
      <c r="D213" s="1223"/>
      <c r="E213" s="1223"/>
      <c r="F213" s="1223"/>
      <c r="G213" s="1223"/>
      <c r="H213" s="1223"/>
      <c r="I213" s="1223"/>
      <c r="J213" s="1223"/>
      <c r="K213" s="1223"/>
      <c r="L213" s="1223"/>
      <c r="M213" s="1223"/>
      <c r="N213" s="1223"/>
      <c r="O213" s="1223"/>
      <c r="P213" s="1223"/>
      <c r="Q213" s="1223"/>
      <c r="R213" s="1223"/>
      <c r="S213" s="1223"/>
      <c r="T213" s="1223"/>
      <c r="U213" s="1223"/>
      <c r="V213" s="1223"/>
      <c r="W213" s="1223"/>
      <c r="X213" s="1223"/>
      <c r="Y213" s="1223"/>
      <c r="Z213" s="1223"/>
    </row>
    <row r="214" spans="1:26" ht="18" customHeight="1">
      <c r="A214" s="1223"/>
      <c r="B214" s="1223"/>
      <c r="C214" s="1419"/>
      <c r="D214" s="1223"/>
      <c r="E214" s="1223"/>
      <c r="F214" s="1223"/>
      <c r="G214" s="1223"/>
      <c r="H214" s="1223"/>
      <c r="I214" s="1223"/>
      <c r="J214" s="1223"/>
      <c r="K214" s="1223"/>
      <c r="L214" s="1223"/>
      <c r="M214" s="1223"/>
      <c r="N214" s="1223"/>
      <c r="O214" s="1223"/>
      <c r="P214" s="1223"/>
      <c r="Q214" s="1223"/>
      <c r="R214" s="1223"/>
      <c r="S214" s="1223"/>
      <c r="T214" s="1223"/>
      <c r="U214" s="1223"/>
      <c r="V214" s="1223"/>
      <c r="W214" s="1223"/>
      <c r="X214" s="1223"/>
      <c r="Y214" s="1223"/>
      <c r="Z214" s="1223"/>
    </row>
    <row r="215" spans="1:26" ht="18" customHeight="1">
      <c r="A215" s="1223"/>
      <c r="B215" s="1223"/>
      <c r="C215" s="1419"/>
      <c r="D215" s="1223"/>
      <c r="E215" s="1223"/>
      <c r="F215" s="1223"/>
      <c r="G215" s="1223"/>
      <c r="H215" s="1223"/>
      <c r="I215" s="1223"/>
      <c r="J215" s="1223"/>
      <c r="K215" s="1223"/>
      <c r="L215" s="1223"/>
      <c r="M215" s="1223"/>
      <c r="N215" s="1223"/>
      <c r="O215" s="1223"/>
      <c r="P215" s="1223"/>
      <c r="Q215" s="1223"/>
      <c r="R215" s="1223"/>
      <c r="S215" s="1223"/>
      <c r="T215" s="1223"/>
      <c r="U215" s="1223"/>
      <c r="V215" s="1223"/>
      <c r="W215" s="1223"/>
      <c r="X215" s="1223"/>
      <c r="Y215" s="1223"/>
      <c r="Z215" s="1223"/>
    </row>
    <row r="216" spans="1:26" ht="18" customHeight="1">
      <c r="A216" s="1223"/>
      <c r="B216" s="1223"/>
      <c r="C216" s="1419"/>
      <c r="D216" s="1223"/>
      <c r="E216" s="1223"/>
      <c r="F216" s="1223"/>
      <c r="G216" s="1223"/>
      <c r="H216" s="1223"/>
      <c r="I216" s="1223"/>
      <c r="J216" s="1223"/>
      <c r="K216" s="1223"/>
      <c r="L216" s="1223"/>
      <c r="M216" s="1223"/>
      <c r="N216" s="1223"/>
      <c r="O216" s="1223"/>
      <c r="P216" s="1223"/>
      <c r="Q216" s="1223"/>
      <c r="R216" s="1223"/>
      <c r="S216" s="1223"/>
      <c r="T216" s="1223"/>
      <c r="U216" s="1223"/>
      <c r="V216" s="1223"/>
      <c r="W216" s="1223"/>
      <c r="X216" s="1223"/>
      <c r="Y216" s="1223"/>
      <c r="Z216" s="1223"/>
    </row>
    <row r="217" spans="1:26" ht="18" customHeight="1">
      <c r="A217" s="1223"/>
      <c r="B217" s="1223"/>
      <c r="C217" s="1419"/>
      <c r="D217" s="1223"/>
      <c r="E217" s="1223"/>
      <c r="F217" s="1223"/>
      <c r="G217" s="1223"/>
      <c r="H217" s="1223"/>
      <c r="I217" s="1223"/>
      <c r="J217" s="1223"/>
      <c r="K217" s="1223"/>
      <c r="L217" s="1223"/>
      <c r="M217" s="1223"/>
      <c r="N217" s="1223"/>
      <c r="O217" s="1223"/>
      <c r="P217" s="1223"/>
      <c r="Q217" s="1223"/>
      <c r="R217" s="1223"/>
      <c r="S217" s="1223"/>
      <c r="T217" s="1223"/>
      <c r="U217" s="1223"/>
      <c r="V217" s="1223"/>
      <c r="W217" s="1223"/>
      <c r="X217" s="1223"/>
      <c r="Y217" s="1223"/>
      <c r="Z217" s="1223"/>
    </row>
    <row r="218" spans="1:26" ht="18" customHeight="1">
      <c r="A218" s="1223"/>
      <c r="B218" s="1223"/>
      <c r="C218" s="1419"/>
      <c r="D218" s="1223"/>
      <c r="E218" s="1223"/>
      <c r="F218" s="1223"/>
      <c r="G218" s="1223"/>
      <c r="H218" s="1223"/>
      <c r="I218" s="1223"/>
      <c r="J218" s="1223"/>
      <c r="K218" s="1223"/>
      <c r="L218" s="1223"/>
      <c r="M218" s="1223"/>
      <c r="N218" s="1223"/>
      <c r="O218" s="1223"/>
      <c r="P218" s="1223"/>
      <c r="Q218" s="1223"/>
      <c r="R218" s="1223"/>
      <c r="S218" s="1223"/>
      <c r="T218" s="1223"/>
      <c r="U218" s="1223"/>
      <c r="V218" s="1223"/>
      <c r="W218" s="1223"/>
      <c r="X218" s="1223"/>
      <c r="Y218" s="1223"/>
      <c r="Z218" s="1223"/>
    </row>
    <row r="219" spans="1:26" ht="18" customHeight="1">
      <c r="A219" s="1223"/>
      <c r="B219" s="1223"/>
      <c r="C219" s="1419"/>
      <c r="D219" s="1223"/>
      <c r="E219" s="1223"/>
      <c r="F219" s="1223"/>
      <c r="G219" s="1223"/>
      <c r="H219" s="1223"/>
      <c r="I219" s="1223"/>
      <c r="J219" s="1223"/>
      <c r="K219" s="1223"/>
      <c r="L219" s="1223"/>
      <c r="M219" s="1223"/>
      <c r="N219" s="1223"/>
      <c r="O219" s="1223"/>
      <c r="P219" s="1223"/>
      <c r="Q219" s="1223"/>
      <c r="R219" s="1223"/>
      <c r="S219" s="1223"/>
      <c r="T219" s="1223"/>
      <c r="U219" s="1223"/>
      <c r="V219" s="1223"/>
      <c r="W219" s="1223"/>
      <c r="X219" s="1223"/>
      <c r="Y219" s="1223"/>
      <c r="Z219" s="1223"/>
    </row>
    <row r="220" spans="1:26" ht="18" customHeight="1">
      <c r="A220" s="1223"/>
      <c r="B220" s="1223"/>
      <c r="C220" s="1419"/>
      <c r="D220" s="1223"/>
      <c r="E220" s="1223"/>
      <c r="F220" s="1223"/>
      <c r="G220" s="1223"/>
      <c r="H220" s="1223"/>
      <c r="I220" s="1223"/>
      <c r="J220" s="1223"/>
      <c r="K220" s="1223"/>
      <c r="L220" s="1223"/>
      <c r="M220" s="1223"/>
      <c r="N220" s="1223"/>
      <c r="O220" s="1223"/>
      <c r="P220" s="1223"/>
      <c r="Q220" s="1223"/>
      <c r="R220" s="1223"/>
      <c r="S220" s="1223"/>
      <c r="T220" s="1223"/>
      <c r="U220" s="1223"/>
      <c r="V220" s="1223"/>
      <c r="W220" s="1223"/>
      <c r="X220" s="1223"/>
      <c r="Y220" s="1223"/>
      <c r="Z220" s="1223"/>
    </row>
    <row r="221" spans="1:26" ht="18" customHeight="1">
      <c r="A221" s="1223"/>
      <c r="B221" s="1223"/>
      <c r="C221" s="1419"/>
      <c r="D221" s="1223"/>
      <c r="E221" s="1223"/>
      <c r="F221" s="1223"/>
      <c r="G221" s="1223"/>
      <c r="H221" s="1223"/>
      <c r="I221" s="1223"/>
      <c r="J221" s="1223"/>
      <c r="K221" s="1223"/>
      <c r="L221" s="1223"/>
      <c r="M221" s="1223"/>
      <c r="N221" s="1223"/>
      <c r="O221" s="1223"/>
      <c r="P221" s="1223"/>
      <c r="Q221" s="1223"/>
      <c r="R221" s="1223"/>
      <c r="S221" s="1223"/>
      <c r="T221" s="1223"/>
      <c r="U221" s="1223"/>
      <c r="V221" s="1223"/>
      <c r="W221" s="1223"/>
      <c r="X221" s="1223"/>
      <c r="Y221" s="1223"/>
      <c r="Z221" s="1223"/>
    </row>
    <row r="222" spans="1:26" ht="18" customHeight="1">
      <c r="A222" s="1223"/>
      <c r="B222" s="1223"/>
      <c r="C222" s="1419"/>
      <c r="D222" s="1223"/>
      <c r="E222" s="1223"/>
      <c r="F222" s="1223"/>
      <c r="G222" s="1223"/>
      <c r="H222" s="1223"/>
      <c r="I222" s="1223"/>
      <c r="J222" s="1223"/>
      <c r="K222" s="1223"/>
      <c r="L222" s="1223"/>
      <c r="M222" s="1223"/>
      <c r="N222" s="1223"/>
      <c r="O222" s="1223"/>
      <c r="P222" s="1223"/>
      <c r="Q222" s="1223"/>
      <c r="R222" s="1223"/>
      <c r="S222" s="1223"/>
      <c r="T222" s="1223"/>
      <c r="U222" s="1223"/>
      <c r="V222" s="1223"/>
      <c r="W222" s="1223"/>
      <c r="X222" s="1223"/>
      <c r="Y222" s="1223"/>
      <c r="Z222" s="1223"/>
    </row>
    <row r="223" spans="1:26" ht="18" customHeight="1">
      <c r="A223" s="1223"/>
      <c r="B223" s="1223"/>
      <c r="C223" s="1419"/>
      <c r="D223" s="1223"/>
      <c r="E223" s="1223"/>
      <c r="F223" s="1223"/>
      <c r="G223" s="1223"/>
      <c r="H223" s="1223"/>
      <c r="I223" s="1223"/>
      <c r="J223" s="1223"/>
      <c r="K223" s="1223"/>
      <c r="L223" s="1223"/>
      <c r="M223" s="1223"/>
      <c r="N223" s="1223"/>
      <c r="O223" s="1223"/>
      <c r="P223" s="1223"/>
      <c r="Q223" s="1223"/>
      <c r="R223" s="1223"/>
      <c r="S223" s="1223"/>
      <c r="T223" s="1223"/>
      <c r="U223" s="1223"/>
      <c r="V223" s="1223"/>
      <c r="W223" s="1223"/>
      <c r="X223" s="1223"/>
      <c r="Y223" s="1223"/>
      <c r="Z223" s="1223"/>
    </row>
    <row r="224" spans="1:26" ht="18" customHeight="1">
      <c r="A224" s="1223"/>
      <c r="B224" s="1223"/>
      <c r="C224" s="1419"/>
      <c r="D224" s="1223"/>
      <c r="E224" s="1223"/>
      <c r="F224" s="1223"/>
      <c r="G224" s="1223"/>
      <c r="H224" s="1223"/>
      <c r="I224" s="1223"/>
      <c r="J224" s="1223"/>
      <c r="K224" s="1223"/>
      <c r="L224" s="1223"/>
      <c r="M224" s="1223"/>
      <c r="N224" s="1223"/>
      <c r="O224" s="1223"/>
      <c r="P224" s="1223"/>
      <c r="Q224" s="1223"/>
      <c r="R224" s="1223"/>
      <c r="S224" s="1223"/>
      <c r="T224" s="1223"/>
      <c r="U224" s="1223"/>
      <c r="V224" s="1223"/>
      <c r="W224" s="1223"/>
      <c r="X224" s="1223"/>
      <c r="Y224" s="1223"/>
      <c r="Z224" s="1223"/>
    </row>
    <row r="225" spans="1:26" ht="18" customHeight="1">
      <c r="A225" s="1223"/>
      <c r="B225" s="1223"/>
      <c r="C225" s="1419"/>
      <c r="D225" s="1223"/>
      <c r="E225" s="1223"/>
      <c r="F225" s="1223"/>
      <c r="G225" s="1223"/>
      <c r="H225" s="1223"/>
      <c r="I225" s="1223"/>
      <c r="J225" s="1223"/>
      <c r="K225" s="1223"/>
      <c r="L225" s="1223"/>
      <c r="M225" s="1223"/>
      <c r="N225" s="1223"/>
      <c r="O225" s="1223"/>
      <c r="P225" s="1223"/>
      <c r="Q225" s="1223"/>
      <c r="R225" s="1223"/>
      <c r="S225" s="1223"/>
      <c r="T225" s="1223"/>
      <c r="U225" s="1223"/>
      <c r="V225" s="1223"/>
      <c r="W225" s="1223"/>
      <c r="X225" s="1223"/>
      <c r="Y225" s="1223"/>
      <c r="Z225" s="1223"/>
    </row>
    <row r="226" spans="1:26" ht="18" customHeight="1">
      <c r="A226" s="1223"/>
      <c r="B226" s="1223"/>
      <c r="C226" s="1419"/>
      <c r="D226" s="1223"/>
      <c r="E226" s="1223"/>
      <c r="F226" s="1223"/>
      <c r="G226" s="1223"/>
      <c r="H226" s="1223"/>
      <c r="I226" s="1223"/>
      <c r="J226" s="1223"/>
      <c r="K226" s="1223"/>
      <c r="L226" s="1223"/>
      <c r="M226" s="1223"/>
      <c r="N226" s="1223"/>
      <c r="O226" s="1223"/>
      <c r="P226" s="1223"/>
      <c r="Q226" s="1223"/>
      <c r="R226" s="1223"/>
      <c r="S226" s="1223"/>
      <c r="T226" s="1223"/>
      <c r="U226" s="1223"/>
      <c r="V226" s="1223"/>
      <c r="W226" s="1223"/>
      <c r="X226" s="1223"/>
      <c r="Y226" s="1223"/>
      <c r="Z226" s="1223"/>
    </row>
    <row r="227" spans="1:26" ht="18" customHeight="1">
      <c r="A227" s="1223"/>
      <c r="B227" s="1223"/>
      <c r="C227" s="1419"/>
      <c r="D227" s="1223"/>
      <c r="E227" s="1223"/>
      <c r="F227" s="1223"/>
      <c r="G227" s="1223"/>
      <c r="H227" s="1223"/>
      <c r="I227" s="1223"/>
      <c r="J227" s="1223"/>
      <c r="K227" s="1223"/>
      <c r="L227" s="1223"/>
      <c r="M227" s="1223"/>
      <c r="N227" s="1223"/>
      <c r="O227" s="1223"/>
      <c r="P227" s="1223"/>
      <c r="Q227" s="1223"/>
      <c r="R227" s="1223"/>
      <c r="S227" s="1223"/>
      <c r="T227" s="1223"/>
      <c r="U227" s="1223"/>
      <c r="V227" s="1223"/>
      <c r="W227" s="1223"/>
      <c r="X227" s="1223"/>
      <c r="Y227" s="1223"/>
      <c r="Z227" s="1223"/>
    </row>
    <row r="228" spans="1:26" ht="18" customHeight="1">
      <c r="A228" s="1223"/>
      <c r="B228" s="1223"/>
      <c r="C228" s="1419"/>
      <c r="D228" s="1223"/>
      <c r="E228" s="1223"/>
      <c r="F228" s="1223"/>
      <c r="G228" s="1223"/>
      <c r="H228" s="1223"/>
      <c r="I228" s="1223"/>
      <c r="J228" s="1223"/>
      <c r="K228" s="1223"/>
      <c r="L228" s="1223"/>
      <c r="M228" s="1223"/>
      <c r="N228" s="1223"/>
      <c r="O228" s="1223"/>
      <c r="P228" s="1223"/>
      <c r="Q228" s="1223"/>
      <c r="R228" s="1223"/>
      <c r="S228" s="1223"/>
      <c r="T228" s="1223"/>
      <c r="U228" s="1223"/>
      <c r="V228" s="1223"/>
      <c r="W228" s="1223"/>
      <c r="X228" s="1223"/>
      <c r="Y228" s="1223"/>
      <c r="Z228" s="1223"/>
    </row>
    <row r="229" spans="1:26" ht="18" customHeight="1">
      <c r="A229" s="1223"/>
      <c r="B229" s="1223"/>
      <c r="C229" s="1419"/>
      <c r="D229" s="1223"/>
      <c r="E229" s="1223"/>
      <c r="F229" s="1223"/>
      <c r="G229" s="1223"/>
      <c r="H229" s="1223"/>
      <c r="I229" s="1223"/>
      <c r="J229" s="1223"/>
      <c r="K229" s="1223"/>
      <c r="L229" s="1223"/>
      <c r="M229" s="1223"/>
      <c r="N229" s="1223"/>
      <c r="O229" s="1223"/>
      <c r="P229" s="1223"/>
      <c r="Q229" s="1223"/>
      <c r="R229" s="1223"/>
      <c r="S229" s="1223"/>
      <c r="T229" s="1223"/>
      <c r="U229" s="1223"/>
      <c r="V229" s="1223"/>
      <c r="W229" s="1223"/>
      <c r="X229" s="1223"/>
      <c r="Y229" s="1223"/>
      <c r="Z229" s="1223"/>
    </row>
    <row r="230" spans="1:26" ht="18" customHeight="1">
      <c r="A230" s="1223"/>
      <c r="B230" s="1223"/>
      <c r="C230" s="1419"/>
      <c r="D230" s="1223"/>
      <c r="E230" s="1223"/>
      <c r="F230" s="1223"/>
      <c r="G230" s="1223"/>
      <c r="H230" s="1223"/>
      <c r="I230" s="1223"/>
      <c r="J230" s="1223"/>
      <c r="K230" s="1223"/>
      <c r="L230" s="1223"/>
      <c r="M230" s="1223"/>
      <c r="N230" s="1223"/>
      <c r="O230" s="1223"/>
      <c r="P230" s="1223"/>
      <c r="Q230" s="1223"/>
      <c r="R230" s="1223"/>
      <c r="S230" s="1223"/>
      <c r="T230" s="1223"/>
      <c r="U230" s="1223"/>
      <c r="V230" s="1223"/>
      <c r="W230" s="1223"/>
      <c r="X230" s="1223"/>
      <c r="Y230" s="1223"/>
      <c r="Z230" s="1223"/>
    </row>
    <row r="231" spans="1:26" ht="18" customHeight="1">
      <c r="A231" s="1223"/>
      <c r="B231" s="1223"/>
      <c r="C231" s="1419"/>
      <c r="D231" s="1223"/>
      <c r="E231" s="1223"/>
      <c r="F231" s="1223"/>
      <c r="G231" s="1223"/>
      <c r="H231" s="1223"/>
      <c r="I231" s="1223"/>
      <c r="J231" s="1223"/>
      <c r="K231" s="1223"/>
      <c r="L231" s="1223"/>
      <c r="M231" s="1223"/>
      <c r="N231" s="1223"/>
      <c r="O231" s="1223"/>
      <c r="P231" s="1223"/>
      <c r="Q231" s="1223"/>
      <c r="R231" s="1223"/>
      <c r="S231" s="1223"/>
      <c r="T231" s="1223"/>
      <c r="U231" s="1223"/>
      <c r="V231" s="1223"/>
      <c r="W231" s="1223"/>
      <c r="X231" s="1223"/>
      <c r="Y231" s="1223"/>
      <c r="Z231" s="1223"/>
    </row>
    <row r="232" spans="1:26" ht="18" customHeight="1">
      <c r="A232" s="1223"/>
      <c r="B232" s="1223"/>
      <c r="C232" s="1419"/>
      <c r="D232" s="1223"/>
      <c r="E232" s="1223"/>
      <c r="F232" s="1223"/>
      <c r="G232" s="1223"/>
      <c r="H232" s="1223"/>
      <c r="I232" s="1223"/>
      <c r="J232" s="1223"/>
      <c r="K232" s="1223"/>
      <c r="L232" s="1223"/>
      <c r="M232" s="1223"/>
      <c r="N232" s="1223"/>
      <c r="O232" s="1223"/>
      <c r="P232" s="1223"/>
      <c r="Q232" s="1223"/>
      <c r="R232" s="1223"/>
      <c r="S232" s="1223"/>
      <c r="T232" s="1223"/>
      <c r="U232" s="1223"/>
      <c r="V232" s="1223"/>
      <c r="W232" s="1223"/>
      <c r="X232" s="1223"/>
      <c r="Y232" s="1223"/>
      <c r="Z232" s="1223"/>
    </row>
    <row r="233" spans="1:26" ht="18" customHeight="1">
      <c r="A233" s="1223"/>
      <c r="B233" s="1223"/>
      <c r="C233" s="1419"/>
      <c r="D233" s="1223"/>
      <c r="E233" s="1223"/>
      <c r="F233" s="1223"/>
      <c r="G233" s="1223"/>
      <c r="H233" s="1223"/>
      <c r="I233" s="1223"/>
      <c r="J233" s="1223"/>
      <c r="K233" s="1223"/>
      <c r="L233" s="1223"/>
      <c r="M233" s="1223"/>
      <c r="N233" s="1223"/>
      <c r="O233" s="1223"/>
      <c r="P233" s="1223"/>
      <c r="Q233" s="1223"/>
      <c r="R233" s="1223"/>
      <c r="S233" s="1223"/>
      <c r="T233" s="1223"/>
      <c r="U233" s="1223"/>
      <c r="V233" s="1223"/>
      <c r="W233" s="1223"/>
      <c r="X233" s="1223"/>
      <c r="Y233" s="1223"/>
      <c r="Z233" s="1223"/>
    </row>
    <row r="234" spans="1:26" ht="18" customHeight="1">
      <c r="A234" s="1223"/>
      <c r="B234" s="1223"/>
      <c r="C234" s="1419"/>
      <c r="D234" s="1223"/>
      <c r="E234" s="1223"/>
      <c r="F234" s="1223"/>
      <c r="G234" s="1223"/>
      <c r="H234" s="1223"/>
      <c r="I234" s="1223"/>
      <c r="J234" s="1223"/>
      <c r="K234" s="1223"/>
      <c r="L234" s="1223"/>
      <c r="M234" s="1223"/>
      <c r="N234" s="1223"/>
      <c r="O234" s="1223"/>
      <c r="P234" s="1223"/>
      <c r="Q234" s="1223"/>
      <c r="R234" s="1223"/>
      <c r="S234" s="1223"/>
      <c r="T234" s="1223"/>
      <c r="U234" s="1223"/>
      <c r="V234" s="1223"/>
      <c r="W234" s="1223"/>
      <c r="X234" s="1223"/>
      <c r="Y234" s="1223"/>
      <c r="Z234" s="1223"/>
    </row>
    <row r="235" spans="1:26" ht="18" customHeight="1">
      <c r="A235" s="1223"/>
      <c r="B235" s="1223"/>
      <c r="C235" s="1419"/>
      <c r="D235" s="1223"/>
      <c r="E235" s="1223"/>
      <c r="F235" s="1223"/>
      <c r="G235" s="1223"/>
      <c r="H235" s="1223"/>
      <c r="I235" s="1223"/>
      <c r="J235" s="1223"/>
      <c r="K235" s="1223"/>
      <c r="L235" s="1223"/>
      <c r="M235" s="1223"/>
      <c r="N235" s="1223"/>
      <c r="O235" s="1223"/>
      <c r="P235" s="1223"/>
      <c r="Q235" s="1223"/>
      <c r="R235" s="1223"/>
      <c r="S235" s="1223"/>
      <c r="T235" s="1223"/>
      <c r="U235" s="1223"/>
      <c r="V235" s="1223"/>
      <c r="W235" s="1223"/>
      <c r="X235" s="1223"/>
      <c r="Y235" s="1223"/>
      <c r="Z235" s="1223"/>
    </row>
    <row r="236" spans="1:26" ht="18" customHeight="1">
      <c r="A236" s="1223"/>
      <c r="B236" s="1223"/>
      <c r="C236" s="1419"/>
      <c r="D236" s="1223"/>
      <c r="E236" s="1223"/>
      <c r="F236" s="1223"/>
      <c r="G236" s="1223"/>
      <c r="H236" s="1223"/>
      <c r="I236" s="1223"/>
      <c r="J236" s="1223"/>
      <c r="K236" s="1223"/>
      <c r="L236" s="1223"/>
      <c r="M236" s="1223"/>
      <c r="N236" s="1223"/>
      <c r="O236" s="1223"/>
      <c r="P236" s="1223"/>
      <c r="Q236" s="1223"/>
      <c r="R236" s="1223"/>
      <c r="S236" s="1223"/>
      <c r="T236" s="1223"/>
      <c r="U236" s="1223"/>
      <c r="V236" s="1223"/>
      <c r="W236" s="1223"/>
      <c r="X236" s="1223"/>
      <c r="Y236" s="1223"/>
      <c r="Z236" s="1223"/>
    </row>
    <row r="237" spans="1:26" ht="18" customHeight="1">
      <c r="A237" s="1223"/>
      <c r="B237" s="1223"/>
      <c r="C237" s="1419"/>
      <c r="D237" s="1223"/>
      <c r="E237" s="1223"/>
      <c r="F237" s="1223"/>
      <c r="G237" s="1223"/>
      <c r="H237" s="1223"/>
      <c r="I237" s="1223"/>
      <c r="J237" s="1223"/>
      <c r="K237" s="1223"/>
      <c r="L237" s="1223"/>
      <c r="M237" s="1223"/>
      <c r="N237" s="1223"/>
      <c r="O237" s="1223"/>
      <c r="P237" s="1223"/>
      <c r="Q237" s="1223"/>
      <c r="R237" s="1223"/>
      <c r="S237" s="1223"/>
      <c r="T237" s="1223"/>
      <c r="U237" s="1223"/>
      <c r="V237" s="1223"/>
      <c r="W237" s="1223"/>
      <c r="X237" s="1223"/>
      <c r="Y237" s="1223"/>
      <c r="Z237" s="1223"/>
    </row>
    <row r="238" spans="1:26" ht="18" customHeight="1">
      <c r="A238" s="1223"/>
      <c r="B238" s="1223"/>
      <c r="C238" s="1419"/>
      <c r="D238" s="1223"/>
      <c r="E238" s="1223"/>
      <c r="F238" s="1223"/>
      <c r="G238" s="1223"/>
      <c r="H238" s="1223"/>
      <c r="I238" s="1223"/>
      <c r="J238" s="1223"/>
      <c r="K238" s="1223"/>
      <c r="L238" s="1223"/>
      <c r="M238" s="1223"/>
      <c r="N238" s="1223"/>
      <c r="O238" s="1223"/>
      <c r="P238" s="1223"/>
      <c r="Q238" s="1223"/>
      <c r="R238" s="1223"/>
      <c r="S238" s="1223"/>
      <c r="T238" s="1223"/>
      <c r="U238" s="1223"/>
      <c r="V238" s="1223"/>
      <c r="W238" s="1223"/>
      <c r="X238" s="1223"/>
      <c r="Y238" s="1223"/>
      <c r="Z238" s="1223"/>
    </row>
    <row r="239" spans="1:26" ht="18" customHeight="1">
      <c r="A239" s="1223"/>
      <c r="B239" s="1223"/>
      <c r="C239" s="1419"/>
      <c r="D239" s="1223"/>
      <c r="E239" s="1223"/>
      <c r="F239" s="1223"/>
      <c r="G239" s="1223"/>
      <c r="H239" s="1223"/>
      <c r="I239" s="1223"/>
      <c r="J239" s="1223"/>
      <c r="K239" s="1223"/>
      <c r="L239" s="1223"/>
      <c r="M239" s="1223"/>
      <c r="N239" s="1223"/>
      <c r="O239" s="1223"/>
      <c r="P239" s="1223"/>
      <c r="Q239" s="1223"/>
      <c r="R239" s="1223"/>
      <c r="S239" s="1223"/>
      <c r="T239" s="1223"/>
      <c r="U239" s="1223"/>
      <c r="V239" s="1223"/>
      <c r="W239" s="1223"/>
      <c r="X239" s="1223"/>
      <c r="Y239" s="1223"/>
      <c r="Z239" s="1223"/>
    </row>
    <row r="240" spans="1:26" ht="18" customHeight="1">
      <c r="A240" s="1223"/>
      <c r="B240" s="1223"/>
      <c r="C240" s="1419"/>
      <c r="D240" s="1223"/>
      <c r="E240" s="1223"/>
      <c r="F240" s="1223"/>
      <c r="G240" s="1223"/>
      <c r="H240" s="1223"/>
      <c r="I240" s="1223"/>
      <c r="J240" s="1223"/>
      <c r="K240" s="1223"/>
      <c r="L240" s="1223"/>
      <c r="M240" s="1223"/>
      <c r="N240" s="1223"/>
      <c r="O240" s="1223"/>
      <c r="P240" s="1223"/>
      <c r="Q240" s="1223"/>
      <c r="R240" s="1223"/>
      <c r="S240" s="1223"/>
      <c r="T240" s="1223"/>
      <c r="U240" s="1223"/>
      <c r="V240" s="1223"/>
      <c r="W240" s="1223"/>
      <c r="X240" s="1223"/>
      <c r="Y240" s="1223"/>
      <c r="Z240" s="1223"/>
    </row>
    <row r="241" spans="1:26" ht="18" customHeight="1">
      <c r="A241" s="1223"/>
      <c r="B241" s="1223"/>
      <c r="C241" s="1419"/>
      <c r="D241" s="1223"/>
      <c r="E241" s="1223"/>
      <c r="F241" s="1223"/>
      <c r="G241" s="1223"/>
      <c r="H241" s="1223"/>
      <c r="I241" s="1223"/>
      <c r="J241" s="1223"/>
      <c r="K241" s="1223"/>
      <c r="L241" s="1223"/>
      <c r="M241" s="1223"/>
      <c r="N241" s="1223"/>
      <c r="O241" s="1223"/>
      <c r="P241" s="1223"/>
      <c r="Q241" s="1223"/>
      <c r="R241" s="1223"/>
      <c r="S241" s="1223"/>
      <c r="T241" s="1223"/>
      <c r="U241" s="1223"/>
      <c r="V241" s="1223"/>
      <c r="W241" s="1223"/>
      <c r="X241" s="1223"/>
      <c r="Y241" s="1223"/>
      <c r="Z241" s="1223"/>
    </row>
    <row r="242" spans="1:26" ht="18" customHeight="1">
      <c r="A242" s="1223"/>
      <c r="B242" s="1223"/>
      <c r="C242" s="1419"/>
      <c r="D242" s="1223"/>
      <c r="E242" s="1223"/>
      <c r="F242" s="1223"/>
      <c r="G242" s="1223"/>
      <c r="H242" s="1223"/>
      <c r="I242" s="1223"/>
      <c r="J242" s="1223"/>
      <c r="K242" s="1223"/>
      <c r="L242" s="1223"/>
      <c r="M242" s="1223"/>
      <c r="N242" s="1223"/>
      <c r="O242" s="1223"/>
      <c r="P242" s="1223"/>
      <c r="Q242" s="1223"/>
      <c r="R242" s="1223"/>
      <c r="S242" s="1223"/>
      <c r="T242" s="1223"/>
      <c r="U242" s="1223"/>
      <c r="V242" s="1223"/>
      <c r="W242" s="1223"/>
      <c r="X242" s="1223"/>
      <c r="Y242" s="1223"/>
      <c r="Z242" s="1223"/>
    </row>
    <row r="243" spans="1:26" ht="18" customHeight="1">
      <c r="A243" s="1223"/>
      <c r="B243" s="1223"/>
      <c r="C243" s="1419"/>
      <c r="D243" s="1223"/>
      <c r="E243" s="1223"/>
      <c r="F243" s="1223"/>
      <c r="G243" s="1223"/>
      <c r="H243" s="1223"/>
      <c r="I243" s="1223"/>
      <c r="J243" s="1223"/>
      <c r="K243" s="1223"/>
      <c r="L243" s="1223"/>
      <c r="M243" s="1223"/>
      <c r="N243" s="1223"/>
      <c r="O243" s="1223"/>
      <c r="P243" s="1223"/>
      <c r="Q243" s="1223"/>
      <c r="R243" s="1223"/>
      <c r="S243" s="1223"/>
      <c r="T243" s="1223"/>
      <c r="U243" s="1223"/>
      <c r="V243" s="1223"/>
      <c r="W243" s="1223"/>
      <c r="X243" s="1223"/>
      <c r="Y243" s="1223"/>
      <c r="Z243" s="1223"/>
    </row>
    <row r="244" spans="1:26" ht="18" customHeight="1">
      <c r="A244" s="1223"/>
      <c r="B244" s="1223"/>
      <c r="C244" s="1419"/>
      <c r="D244" s="1223"/>
      <c r="E244" s="1223"/>
      <c r="F244" s="1223"/>
      <c r="G244" s="1223"/>
      <c r="H244" s="1223"/>
      <c r="I244" s="1223"/>
      <c r="J244" s="1223"/>
      <c r="K244" s="1223"/>
      <c r="L244" s="1223"/>
      <c r="M244" s="1223"/>
      <c r="N244" s="1223"/>
      <c r="O244" s="1223"/>
      <c r="P244" s="1223"/>
      <c r="Q244" s="1223"/>
      <c r="R244" s="1223"/>
      <c r="S244" s="1223"/>
      <c r="T244" s="1223"/>
      <c r="U244" s="1223"/>
      <c r="V244" s="1223"/>
      <c r="W244" s="1223"/>
      <c r="X244" s="1223"/>
      <c r="Y244" s="1223"/>
      <c r="Z244" s="1223"/>
    </row>
    <row r="245" spans="1:26" ht="18" customHeight="1">
      <c r="A245" s="1223"/>
      <c r="B245" s="1223"/>
      <c r="C245" s="1419"/>
      <c r="D245" s="1223"/>
      <c r="E245" s="1223"/>
      <c r="F245" s="1223"/>
      <c r="G245" s="1223"/>
      <c r="H245" s="1223"/>
      <c r="I245" s="1223"/>
      <c r="J245" s="1223"/>
      <c r="K245" s="1223"/>
      <c r="L245" s="1223"/>
      <c r="M245" s="1223"/>
      <c r="N245" s="1223"/>
      <c r="O245" s="1223"/>
      <c r="P245" s="1223"/>
      <c r="Q245" s="1223"/>
      <c r="R245" s="1223"/>
      <c r="S245" s="1223"/>
      <c r="T245" s="1223"/>
      <c r="U245" s="1223"/>
      <c r="V245" s="1223"/>
      <c r="W245" s="1223"/>
      <c r="X245" s="1223"/>
      <c r="Y245" s="1223"/>
      <c r="Z245" s="1223"/>
    </row>
    <row r="246" spans="1:26" ht="18" customHeight="1">
      <c r="A246" s="1223"/>
      <c r="B246" s="1223"/>
      <c r="C246" s="1419"/>
      <c r="D246" s="1223"/>
      <c r="E246" s="1223"/>
      <c r="F246" s="1223"/>
      <c r="G246" s="1223"/>
      <c r="H246" s="1223"/>
      <c r="I246" s="1223"/>
      <c r="J246" s="1223"/>
      <c r="K246" s="1223"/>
      <c r="L246" s="1223"/>
      <c r="M246" s="1223"/>
      <c r="N246" s="1223"/>
      <c r="O246" s="1223"/>
      <c r="P246" s="1223"/>
      <c r="Q246" s="1223"/>
      <c r="R246" s="1223"/>
      <c r="S246" s="1223"/>
      <c r="T246" s="1223"/>
      <c r="U246" s="1223"/>
      <c r="V246" s="1223"/>
      <c r="W246" s="1223"/>
      <c r="X246" s="1223"/>
      <c r="Y246" s="1223"/>
      <c r="Z246" s="1223"/>
    </row>
    <row r="247" spans="1:26" ht="18" customHeight="1">
      <c r="A247" s="1223"/>
      <c r="B247" s="1223"/>
      <c r="C247" s="1419"/>
      <c r="D247" s="1223"/>
      <c r="E247" s="1223"/>
      <c r="F247" s="1223"/>
      <c r="G247" s="1223"/>
      <c r="H247" s="1223"/>
      <c r="I247" s="1223"/>
      <c r="J247" s="1223"/>
      <c r="K247" s="1223"/>
      <c r="L247" s="1223"/>
      <c r="M247" s="1223"/>
      <c r="N247" s="1223"/>
      <c r="O247" s="1223"/>
      <c r="P247" s="1223"/>
      <c r="Q247" s="1223"/>
      <c r="R247" s="1223"/>
      <c r="S247" s="1223"/>
      <c r="T247" s="1223"/>
      <c r="U247" s="1223"/>
      <c r="V247" s="1223"/>
      <c r="W247" s="1223"/>
      <c r="X247" s="1223"/>
      <c r="Y247" s="1223"/>
      <c r="Z247" s="1223"/>
    </row>
    <row r="248" spans="1:26" ht="18" customHeight="1">
      <c r="A248" s="1223"/>
      <c r="B248" s="1223"/>
      <c r="C248" s="1419"/>
      <c r="D248" s="1223"/>
      <c r="E248" s="1223"/>
      <c r="F248" s="1223"/>
      <c r="G248" s="1223"/>
      <c r="H248" s="1223"/>
      <c r="I248" s="1223"/>
      <c r="J248" s="1223"/>
      <c r="K248" s="1223"/>
      <c r="L248" s="1223"/>
      <c r="M248" s="1223"/>
      <c r="N248" s="1223"/>
      <c r="O248" s="1223"/>
      <c r="P248" s="1223"/>
      <c r="Q248" s="1223"/>
      <c r="R248" s="1223"/>
      <c r="S248" s="1223"/>
      <c r="T248" s="1223"/>
      <c r="U248" s="1223"/>
      <c r="V248" s="1223"/>
      <c r="W248" s="1223"/>
      <c r="X248" s="1223"/>
      <c r="Y248" s="1223"/>
      <c r="Z248" s="1223"/>
    </row>
    <row r="249" spans="1:26" ht="18" customHeight="1">
      <c r="A249" s="1223"/>
      <c r="B249" s="1223"/>
      <c r="C249" s="1419"/>
      <c r="D249" s="1223"/>
      <c r="E249" s="1223"/>
      <c r="F249" s="1223"/>
      <c r="G249" s="1223"/>
      <c r="H249" s="1223"/>
      <c r="I249" s="1223"/>
      <c r="J249" s="1223"/>
      <c r="K249" s="1223"/>
      <c r="L249" s="1223"/>
      <c r="M249" s="1223"/>
      <c r="N249" s="1223"/>
      <c r="O249" s="1223"/>
      <c r="P249" s="1223"/>
      <c r="Q249" s="1223"/>
      <c r="R249" s="1223"/>
      <c r="S249" s="1223"/>
      <c r="T249" s="1223"/>
      <c r="U249" s="1223"/>
      <c r="V249" s="1223"/>
      <c r="W249" s="1223"/>
      <c r="X249" s="1223"/>
      <c r="Y249" s="1223"/>
      <c r="Z249" s="1223"/>
    </row>
    <row r="250" spans="1:26" ht="18" customHeight="1">
      <c r="A250" s="1223"/>
      <c r="B250" s="1223"/>
      <c r="C250" s="1419"/>
      <c r="D250" s="1223"/>
      <c r="E250" s="1223"/>
      <c r="F250" s="1223"/>
      <c r="G250" s="1223"/>
      <c r="H250" s="1223"/>
      <c r="I250" s="1223"/>
      <c r="J250" s="1223"/>
      <c r="K250" s="1223"/>
      <c r="L250" s="1223"/>
      <c r="M250" s="1223"/>
      <c r="N250" s="1223"/>
      <c r="O250" s="1223"/>
      <c r="P250" s="1223"/>
      <c r="Q250" s="1223"/>
      <c r="R250" s="1223"/>
      <c r="S250" s="1223"/>
      <c r="T250" s="1223"/>
      <c r="U250" s="1223"/>
      <c r="V250" s="1223"/>
      <c r="W250" s="1223"/>
      <c r="X250" s="1223"/>
      <c r="Y250" s="1223"/>
      <c r="Z250" s="1223"/>
    </row>
    <row r="251" spans="1:26" ht="18" customHeight="1">
      <c r="A251" s="1223"/>
      <c r="B251" s="1223"/>
      <c r="C251" s="1419"/>
      <c r="D251" s="1223"/>
      <c r="E251" s="1223"/>
      <c r="F251" s="1223"/>
      <c r="G251" s="1223"/>
      <c r="H251" s="1223"/>
      <c r="I251" s="1223"/>
      <c r="J251" s="1223"/>
      <c r="K251" s="1223"/>
      <c r="L251" s="1223"/>
      <c r="M251" s="1223"/>
      <c r="N251" s="1223"/>
      <c r="O251" s="1223"/>
      <c r="P251" s="1223"/>
      <c r="Q251" s="1223"/>
      <c r="R251" s="1223"/>
      <c r="S251" s="1223"/>
      <c r="T251" s="1223"/>
      <c r="U251" s="1223"/>
      <c r="V251" s="1223"/>
      <c r="W251" s="1223"/>
      <c r="X251" s="1223"/>
      <c r="Y251" s="1223"/>
      <c r="Z251" s="1223"/>
    </row>
    <row r="252" spans="1:26" ht="18" customHeight="1">
      <c r="A252" s="1223"/>
      <c r="B252" s="1223"/>
      <c r="C252" s="1419"/>
      <c r="D252" s="1223"/>
      <c r="E252" s="1223"/>
      <c r="F252" s="1223"/>
      <c r="G252" s="1223"/>
      <c r="H252" s="1223"/>
      <c r="I252" s="1223"/>
      <c r="J252" s="1223"/>
      <c r="K252" s="1223"/>
      <c r="L252" s="1223"/>
      <c r="M252" s="1223"/>
      <c r="N252" s="1223"/>
      <c r="O252" s="1223"/>
      <c r="P252" s="1223"/>
      <c r="Q252" s="1223"/>
      <c r="R252" s="1223"/>
      <c r="S252" s="1223"/>
      <c r="T252" s="1223"/>
      <c r="U252" s="1223"/>
      <c r="V252" s="1223"/>
      <c r="W252" s="1223"/>
      <c r="X252" s="1223"/>
      <c r="Y252" s="1223"/>
      <c r="Z252" s="1223"/>
    </row>
    <row r="253" spans="1:26" ht="18" customHeight="1">
      <c r="A253" s="1223"/>
      <c r="B253" s="1223"/>
      <c r="C253" s="1419"/>
      <c r="D253" s="1223"/>
      <c r="E253" s="1223"/>
      <c r="F253" s="1223"/>
      <c r="G253" s="1223"/>
      <c r="H253" s="1223"/>
      <c r="I253" s="1223"/>
      <c r="J253" s="1223"/>
      <c r="K253" s="1223"/>
      <c r="L253" s="1223"/>
      <c r="M253" s="1223"/>
      <c r="N253" s="1223"/>
      <c r="O253" s="1223"/>
      <c r="P253" s="1223"/>
      <c r="Q253" s="1223"/>
      <c r="R253" s="1223"/>
      <c r="S253" s="1223"/>
      <c r="T253" s="1223"/>
      <c r="U253" s="1223"/>
      <c r="V253" s="1223"/>
      <c r="W253" s="1223"/>
      <c r="X253" s="1223"/>
      <c r="Y253" s="1223"/>
      <c r="Z253" s="1223"/>
    </row>
    <row r="254" spans="1:26" ht="18" customHeight="1">
      <c r="A254" s="1223"/>
      <c r="B254" s="1223"/>
      <c r="C254" s="1419"/>
      <c r="D254" s="1223"/>
      <c r="E254" s="1223"/>
      <c r="F254" s="1223"/>
      <c r="G254" s="1223"/>
      <c r="H254" s="1223"/>
      <c r="I254" s="1223"/>
      <c r="J254" s="1223"/>
      <c r="K254" s="1223"/>
      <c r="L254" s="1223"/>
      <c r="M254" s="1223"/>
      <c r="N254" s="1223"/>
      <c r="O254" s="1223"/>
      <c r="P254" s="1223"/>
      <c r="Q254" s="1223"/>
      <c r="R254" s="1223"/>
      <c r="S254" s="1223"/>
      <c r="T254" s="1223"/>
      <c r="U254" s="1223"/>
      <c r="V254" s="1223"/>
      <c r="W254" s="1223"/>
      <c r="X254" s="1223"/>
      <c r="Y254" s="1223"/>
      <c r="Z254" s="1223"/>
    </row>
    <row r="255" spans="1:26" ht="18" customHeight="1">
      <c r="A255" s="1223"/>
      <c r="B255" s="1223"/>
      <c r="C255" s="1419"/>
      <c r="D255" s="1223"/>
      <c r="E255" s="1223"/>
      <c r="F255" s="1223"/>
      <c r="G255" s="1223"/>
      <c r="H255" s="1223"/>
      <c r="I255" s="1223"/>
      <c r="J255" s="1223"/>
      <c r="K255" s="1223"/>
      <c r="L255" s="1223"/>
      <c r="M255" s="1223"/>
      <c r="N255" s="1223"/>
      <c r="O255" s="1223"/>
      <c r="P255" s="1223"/>
      <c r="Q255" s="1223"/>
      <c r="R255" s="1223"/>
      <c r="S255" s="1223"/>
      <c r="T255" s="1223"/>
      <c r="U255" s="1223"/>
      <c r="V255" s="1223"/>
      <c r="W255" s="1223"/>
      <c r="X255" s="1223"/>
      <c r="Y255" s="1223"/>
      <c r="Z255" s="1223"/>
    </row>
    <row r="256" spans="1:26" ht="18" customHeight="1">
      <c r="A256" s="1223"/>
      <c r="B256" s="1223"/>
      <c r="C256" s="1419"/>
      <c r="D256" s="1223"/>
      <c r="E256" s="1223"/>
      <c r="F256" s="1223"/>
      <c r="G256" s="1223"/>
      <c r="H256" s="1223"/>
      <c r="I256" s="1223"/>
      <c r="J256" s="1223"/>
      <c r="K256" s="1223"/>
      <c r="L256" s="1223"/>
      <c r="M256" s="1223"/>
      <c r="N256" s="1223"/>
      <c r="O256" s="1223"/>
      <c r="P256" s="1223"/>
      <c r="Q256" s="1223"/>
      <c r="R256" s="1223"/>
      <c r="S256" s="1223"/>
      <c r="T256" s="1223"/>
      <c r="U256" s="1223"/>
      <c r="V256" s="1223"/>
      <c r="W256" s="1223"/>
      <c r="X256" s="1223"/>
      <c r="Y256" s="1223"/>
      <c r="Z256" s="1223"/>
    </row>
    <row r="257" spans="1:26" ht="18" customHeight="1">
      <c r="A257" s="1223"/>
      <c r="B257" s="1223"/>
      <c r="C257" s="1419"/>
      <c r="D257" s="1223"/>
      <c r="E257" s="1223"/>
      <c r="F257" s="1223"/>
      <c r="G257" s="1223"/>
      <c r="H257" s="1223"/>
      <c r="I257" s="1223"/>
      <c r="J257" s="1223"/>
      <c r="K257" s="1223"/>
      <c r="L257" s="1223"/>
      <c r="M257" s="1223"/>
      <c r="N257" s="1223"/>
      <c r="O257" s="1223"/>
      <c r="P257" s="1223"/>
      <c r="Q257" s="1223"/>
      <c r="R257" s="1223"/>
      <c r="S257" s="1223"/>
      <c r="T257" s="1223"/>
      <c r="U257" s="1223"/>
      <c r="V257" s="1223"/>
      <c r="W257" s="1223"/>
      <c r="X257" s="1223"/>
      <c r="Y257" s="1223"/>
      <c r="Z257" s="1223"/>
    </row>
    <row r="258" spans="1:26" ht="18" customHeight="1">
      <c r="A258" s="1223"/>
      <c r="B258" s="1223"/>
      <c r="C258" s="1419"/>
      <c r="D258" s="1223"/>
      <c r="E258" s="1223"/>
      <c r="F258" s="1223"/>
      <c r="G258" s="1223"/>
      <c r="H258" s="1223"/>
      <c r="I258" s="1223"/>
      <c r="J258" s="1223"/>
      <c r="K258" s="1223"/>
      <c r="L258" s="1223"/>
      <c r="M258" s="1223"/>
      <c r="N258" s="1223"/>
      <c r="O258" s="1223"/>
      <c r="P258" s="1223"/>
      <c r="Q258" s="1223"/>
      <c r="R258" s="1223"/>
      <c r="S258" s="1223"/>
      <c r="T258" s="1223"/>
      <c r="U258" s="1223"/>
      <c r="V258" s="1223"/>
      <c r="W258" s="1223"/>
      <c r="X258" s="1223"/>
      <c r="Y258" s="1223"/>
      <c r="Z258" s="1223"/>
    </row>
    <row r="259" spans="1:26" ht="18" customHeight="1">
      <c r="A259" s="1223"/>
      <c r="B259" s="1223"/>
      <c r="C259" s="1419"/>
      <c r="D259" s="1223"/>
      <c r="E259" s="1223"/>
      <c r="F259" s="1223"/>
      <c r="G259" s="1223"/>
      <c r="H259" s="1223"/>
      <c r="I259" s="1223"/>
      <c r="J259" s="1223"/>
      <c r="K259" s="1223"/>
      <c r="L259" s="1223"/>
      <c r="M259" s="1223"/>
      <c r="N259" s="1223"/>
      <c r="O259" s="1223"/>
      <c r="P259" s="1223"/>
      <c r="Q259" s="1223"/>
      <c r="R259" s="1223"/>
      <c r="S259" s="1223"/>
      <c r="T259" s="1223"/>
      <c r="U259" s="1223"/>
      <c r="V259" s="1223"/>
      <c r="W259" s="1223"/>
      <c r="X259" s="1223"/>
      <c r="Y259" s="1223"/>
      <c r="Z259" s="1223"/>
    </row>
    <row r="260" spans="1:26" ht="18" customHeight="1">
      <c r="A260" s="1223"/>
      <c r="B260" s="1223"/>
      <c r="C260" s="1419"/>
      <c r="D260" s="1223"/>
      <c r="E260" s="1223"/>
      <c r="F260" s="1223"/>
      <c r="G260" s="1223"/>
      <c r="H260" s="1223"/>
      <c r="I260" s="1223"/>
      <c r="J260" s="1223"/>
      <c r="K260" s="1223"/>
      <c r="L260" s="1223"/>
      <c r="M260" s="1223"/>
      <c r="N260" s="1223"/>
      <c r="O260" s="1223"/>
      <c r="P260" s="1223"/>
      <c r="Q260" s="1223"/>
      <c r="R260" s="1223"/>
      <c r="S260" s="1223"/>
      <c r="T260" s="1223"/>
      <c r="U260" s="1223"/>
      <c r="V260" s="1223"/>
      <c r="W260" s="1223"/>
      <c r="X260" s="1223"/>
      <c r="Y260" s="1223"/>
      <c r="Z260" s="1223"/>
    </row>
    <row r="261" spans="1:26" ht="18" customHeight="1">
      <c r="A261" s="1223"/>
      <c r="B261" s="1223"/>
      <c r="C261" s="1419"/>
      <c r="D261" s="1223"/>
      <c r="E261" s="1223"/>
      <c r="F261" s="1223"/>
      <c r="G261" s="1223"/>
      <c r="H261" s="1223"/>
      <c r="I261" s="1223"/>
      <c r="J261" s="1223"/>
      <c r="K261" s="1223"/>
      <c r="L261" s="1223"/>
      <c r="M261" s="1223"/>
      <c r="N261" s="1223"/>
      <c r="O261" s="1223"/>
      <c r="P261" s="1223"/>
      <c r="Q261" s="1223"/>
      <c r="R261" s="1223"/>
      <c r="S261" s="1223"/>
      <c r="T261" s="1223"/>
      <c r="U261" s="1223"/>
      <c r="V261" s="1223"/>
      <c r="W261" s="1223"/>
      <c r="X261" s="1223"/>
      <c r="Y261" s="1223"/>
      <c r="Z261" s="1223"/>
    </row>
    <row r="262" spans="1:26" ht="18" customHeight="1">
      <c r="A262" s="1223"/>
      <c r="B262" s="1223"/>
      <c r="C262" s="1419"/>
      <c r="D262" s="1223"/>
      <c r="E262" s="1223"/>
      <c r="F262" s="1223"/>
      <c r="G262" s="1223"/>
      <c r="H262" s="1223"/>
      <c r="I262" s="1223"/>
      <c r="J262" s="1223"/>
      <c r="K262" s="1223"/>
      <c r="L262" s="1223"/>
      <c r="M262" s="1223"/>
      <c r="N262" s="1223"/>
      <c r="O262" s="1223"/>
      <c r="P262" s="1223"/>
      <c r="Q262" s="1223"/>
      <c r="R262" s="1223"/>
      <c r="S262" s="1223"/>
      <c r="T262" s="1223"/>
      <c r="U262" s="1223"/>
      <c r="V262" s="1223"/>
      <c r="W262" s="1223"/>
      <c r="X262" s="1223"/>
      <c r="Y262" s="1223"/>
      <c r="Z262" s="1223"/>
    </row>
    <row r="263" spans="1:26" ht="18" customHeight="1">
      <c r="A263" s="1223"/>
      <c r="B263" s="1223"/>
      <c r="C263" s="1419"/>
      <c r="D263" s="1223"/>
      <c r="E263" s="1223"/>
      <c r="F263" s="1223"/>
      <c r="G263" s="1223"/>
      <c r="H263" s="1223"/>
      <c r="I263" s="1223"/>
      <c r="J263" s="1223"/>
      <c r="K263" s="1223"/>
      <c r="L263" s="1223"/>
      <c r="M263" s="1223"/>
      <c r="N263" s="1223"/>
      <c r="O263" s="1223"/>
      <c r="P263" s="1223"/>
      <c r="Q263" s="1223"/>
      <c r="R263" s="1223"/>
      <c r="S263" s="1223"/>
      <c r="T263" s="1223"/>
      <c r="U263" s="1223"/>
      <c r="V263" s="1223"/>
      <c r="W263" s="1223"/>
      <c r="X263" s="1223"/>
      <c r="Y263" s="1223"/>
      <c r="Z263" s="1223"/>
    </row>
    <row r="264" spans="1:26" ht="18" customHeight="1">
      <c r="A264" s="1223"/>
      <c r="B264" s="1223"/>
      <c r="C264" s="1419"/>
      <c r="D264" s="1223"/>
      <c r="E264" s="1223"/>
      <c r="F264" s="1223"/>
      <c r="G264" s="1223"/>
      <c r="H264" s="1223"/>
      <c r="I264" s="1223"/>
      <c r="J264" s="1223"/>
      <c r="K264" s="1223"/>
      <c r="L264" s="1223"/>
      <c r="M264" s="1223"/>
      <c r="N264" s="1223"/>
      <c r="O264" s="1223"/>
      <c r="P264" s="1223"/>
      <c r="Q264" s="1223"/>
      <c r="R264" s="1223"/>
      <c r="S264" s="1223"/>
      <c r="T264" s="1223"/>
      <c r="U264" s="1223"/>
      <c r="V264" s="1223"/>
      <c r="W264" s="1223"/>
      <c r="X264" s="1223"/>
      <c r="Y264" s="1223"/>
      <c r="Z264" s="1223"/>
    </row>
    <row r="265" spans="1:26" ht="18" customHeight="1">
      <c r="A265" s="1223"/>
      <c r="B265" s="1223"/>
      <c r="C265" s="1419"/>
      <c r="D265" s="1223"/>
      <c r="E265" s="1223"/>
      <c r="F265" s="1223"/>
      <c r="G265" s="1223"/>
      <c r="H265" s="1223"/>
      <c r="I265" s="1223"/>
      <c r="J265" s="1223"/>
      <c r="K265" s="1223"/>
      <c r="L265" s="1223"/>
      <c r="M265" s="1223"/>
      <c r="N265" s="1223"/>
      <c r="O265" s="1223"/>
      <c r="P265" s="1223"/>
      <c r="Q265" s="1223"/>
      <c r="R265" s="1223"/>
      <c r="S265" s="1223"/>
      <c r="T265" s="1223"/>
      <c r="U265" s="1223"/>
      <c r="V265" s="1223"/>
      <c r="W265" s="1223"/>
      <c r="X265" s="1223"/>
      <c r="Y265" s="1223"/>
      <c r="Z265" s="1223"/>
    </row>
    <row r="266" spans="1:26" ht="18" customHeight="1">
      <c r="A266" s="1223"/>
      <c r="B266" s="1223"/>
      <c r="C266" s="1419"/>
      <c r="D266" s="1223"/>
      <c r="E266" s="1223"/>
      <c r="F266" s="1223"/>
      <c r="G266" s="1223"/>
      <c r="H266" s="1223"/>
      <c r="I266" s="1223"/>
      <c r="J266" s="1223"/>
      <c r="K266" s="1223"/>
      <c r="L266" s="1223"/>
      <c r="M266" s="1223"/>
      <c r="N266" s="1223"/>
      <c r="O266" s="1223"/>
      <c r="P266" s="1223"/>
      <c r="Q266" s="1223"/>
      <c r="R266" s="1223"/>
      <c r="S266" s="1223"/>
      <c r="T266" s="1223"/>
      <c r="U266" s="1223"/>
      <c r="V266" s="1223"/>
      <c r="W266" s="1223"/>
      <c r="X266" s="1223"/>
      <c r="Y266" s="1223"/>
      <c r="Z266" s="1223"/>
    </row>
    <row r="267" spans="1:26" ht="18" customHeight="1">
      <c r="A267" s="1223"/>
      <c r="B267" s="1223"/>
      <c r="C267" s="1419"/>
      <c r="D267" s="1223"/>
      <c r="E267" s="1223"/>
      <c r="F267" s="1223"/>
      <c r="G267" s="1223"/>
      <c r="H267" s="1223"/>
      <c r="I267" s="1223"/>
      <c r="J267" s="1223"/>
      <c r="K267" s="1223"/>
      <c r="L267" s="1223"/>
      <c r="M267" s="1223"/>
      <c r="N267" s="1223"/>
      <c r="O267" s="1223"/>
      <c r="P267" s="1223"/>
      <c r="Q267" s="1223"/>
      <c r="R267" s="1223"/>
      <c r="S267" s="1223"/>
      <c r="T267" s="1223"/>
      <c r="U267" s="1223"/>
      <c r="V267" s="1223"/>
      <c r="W267" s="1223"/>
      <c r="X267" s="1223"/>
      <c r="Y267" s="1223"/>
      <c r="Z267" s="1223"/>
    </row>
    <row r="268" spans="1:26" ht="18" customHeight="1">
      <c r="A268" s="1223"/>
      <c r="B268" s="1223"/>
      <c r="C268" s="1419"/>
      <c r="D268" s="1223"/>
      <c r="E268" s="1223"/>
      <c r="F268" s="1223"/>
      <c r="G268" s="1223"/>
      <c r="H268" s="1223"/>
      <c r="I268" s="1223"/>
      <c r="J268" s="1223"/>
      <c r="K268" s="1223"/>
      <c r="L268" s="1223"/>
      <c r="M268" s="1223"/>
      <c r="N268" s="1223"/>
      <c r="O268" s="1223"/>
      <c r="P268" s="1223"/>
      <c r="Q268" s="1223"/>
      <c r="R268" s="1223"/>
      <c r="S268" s="1223"/>
      <c r="T268" s="1223"/>
      <c r="U268" s="1223"/>
      <c r="V268" s="1223"/>
      <c r="W268" s="1223"/>
      <c r="X268" s="1223"/>
      <c r="Y268" s="1223"/>
      <c r="Z268" s="1223"/>
    </row>
    <row r="269" spans="1:26" ht="18" customHeight="1">
      <c r="A269" s="1223"/>
      <c r="B269" s="1223"/>
      <c r="C269" s="1419"/>
      <c r="D269" s="1223"/>
      <c r="E269" s="1223"/>
      <c r="F269" s="1223"/>
      <c r="G269" s="1223"/>
      <c r="H269" s="1223"/>
      <c r="I269" s="1223"/>
      <c r="J269" s="1223"/>
      <c r="K269" s="1223"/>
      <c r="L269" s="1223"/>
      <c r="M269" s="1223"/>
      <c r="N269" s="1223"/>
      <c r="O269" s="1223"/>
      <c r="P269" s="1223"/>
      <c r="Q269" s="1223"/>
      <c r="R269" s="1223"/>
      <c r="S269" s="1223"/>
      <c r="T269" s="1223"/>
      <c r="U269" s="1223"/>
      <c r="V269" s="1223"/>
      <c r="W269" s="1223"/>
      <c r="X269" s="1223"/>
      <c r="Y269" s="1223"/>
      <c r="Z269" s="1223"/>
    </row>
    <row r="270" spans="1:26" ht="18" customHeight="1">
      <c r="A270" s="1223"/>
      <c r="B270" s="1223"/>
      <c r="C270" s="1419"/>
      <c r="D270" s="1223"/>
      <c r="E270" s="1223"/>
      <c r="F270" s="1223"/>
      <c r="G270" s="1223"/>
      <c r="H270" s="1223"/>
      <c r="I270" s="1223"/>
      <c r="J270" s="1223"/>
      <c r="K270" s="1223"/>
      <c r="L270" s="1223"/>
      <c r="M270" s="1223"/>
      <c r="N270" s="1223"/>
      <c r="O270" s="1223"/>
      <c r="P270" s="1223"/>
      <c r="Q270" s="1223"/>
      <c r="R270" s="1223"/>
      <c r="S270" s="1223"/>
      <c r="T270" s="1223"/>
      <c r="U270" s="1223"/>
      <c r="V270" s="1223"/>
      <c r="W270" s="1223"/>
      <c r="X270" s="1223"/>
      <c r="Y270" s="1223"/>
      <c r="Z270" s="1223"/>
    </row>
    <row r="271" spans="1:26" ht="18" customHeight="1">
      <c r="A271" s="1223"/>
      <c r="B271" s="1223"/>
      <c r="C271" s="1419"/>
      <c r="D271" s="1223"/>
      <c r="E271" s="1223"/>
      <c r="F271" s="1223"/>
      <c r="G271" s="1223"/>
      <c r="H271" s="1223"/>
      <c r="I271" s="1223"/>
      <c r="J271" s="1223"/>
      <c r="K271" s="1223"/>
      <c r="L271" s="1223"/>
      <c r="M271" s="1223"/>
      <c r="N271" s="1223"/>
      <c r="O271" s="1223"/>
      <c r="P271" s="1223"/>
      <c r="Q271" s="1223"/>
      <c r="R271" s="1223"/>
      <c r="S271" s="1223"/>
      <c r="T271" s="1223"/>
      <c r="U271" s="1223"/>
      <c r="V271" s="1223"/>
      <c r="W271" s="1223"/>
      <c r="X271" s="1223"/>
      <c r="Y271" s="1223"/>
      <c r="Z271" s="1223"/>
    </row>
    <row r="272" spans="1:26" ht="18" customHeight="1">
      <c r="A272" s="1223"/>
      <c r="B272" s="1223"/>
      <c r="C272" s="1419"/>
      <c r="D272" s="1223"/>
      <c r="E272" s="1223"/>
      <c r="F272" s="1223"/>
      <c r="G272" s="1223"/>
      <c r="H272" s="1223"/>
      <c r="I272" s="1223"/>
      <c r="J272" s="1223"/>
      <c r="K272" s="1223"/>
      <c r="L272" s="1223"/>
      <c r="M272" s="1223"/>
      <c r="N272" s="1223"/>
      <c r="O272" s="1223"/>
      <c r="P272" s="1223"/>
      <c r="Q272" s="1223"/>
      <c r="R272" s="1223"/>
      <c r="S272" s="1223"/>
      <c r="T272" s="1223"/>
      <c r="U272" s="1223"/>
      <c r="V272" s="1223"/>
      <c r="W272" s="1223"/>
      <c r="X272" s="1223"/>
      <c r="Y272" s="1223"/>
      <c r="Z272" s="1223"/>
    </row>
    <row r="273" spans="1:26" ht="18" customHeight="1">
      <c r="A273" s="1223"/>
      <c r="B273" s="1223"/>
      <c r="C273" s="1419"/>
      <c r="D273" s="1223"/>
      <c r="E273" s="1223"/>
      <c r="F273" s="1223"/>
      <c r="G273" s="1223"/>
      <c r="H273" s="1223"/>
      <c r="I273" s="1223"/>
      <c r="J273" s="1223"/>
      <c r="K273" s="1223"/>
      <c r="L273" s="1223"/>
      <c r="M273" s="1223"/>
      <c r="N273" s="1223"/>
      <c r="O273" s="1223"/>
      <c r="P273" s="1223"/>
      <c r="Q273" s="1223"/>
      <c r="R273" s="1223"/>
      <c r="S273" s="1223"/>
      <c r="T273" s="1223"/>
      <c r="U273" s="1223"/>
      <c r="V273" s="1223"/>
      <c r="W273" s="1223"/>
      <c r="X273" s="1223"/>
      <c r="Y273" s="1223"/>
      <c r="Z273" s="1223"/>
    </row>
    <row r="274" spans="1:26" ht="18" customHeight="1">
      <c r="A274" s="1223"/>
      <c r="B274" s="1223"/>
      <c r="C274" s="1419"/>
      <c r="D274" s="1223"/>
      <c r="E274" s="1223"/>
      <c r="F274" s="1223"/>
      <c r="G274" s="1223"/>
      <c r="H274" s="1223"/>
      <c r="I274" s="1223"/>
      <c r="J274" s="1223"/>
      <c r="K274" s="1223"/>
      <c r="L274" s="1223"/>
      <c r="M274" s="1223"/>
      <c r="N274" s="1223"/>
      <c r="O274" s="1223"/>
      <c r="P274" s="1223"/>
      <c r="Q274" s="1223"/>
      <c r="R274" s="1223"/>
      <c r="S274" s="1223"/>
      <c r="T274" s="1223"/>
      <c r="U274" s="1223"/>
      <c r="V274" s="1223"/>
      <c r="W274" s="1223"/>
      <c r="X274" s="1223"/>
      <c r="Y274" s="1223"/>
      <c r="Z274" s="1223"/>
    </row>
    <row r="275" spans="1:26" ht="18" customHeight="1">
      <c r="A275" s="1223"/>
      <c r="B275" s="1223"/>
      <c r="C275" s="1419"/>
      <c r="D275" s="1223"/>
      <c r="E275" s="1223"/>
      <c r="F275" s="1223"/>
      <c r="G275" s="1223"/>
      <c r="H275" s="1223"/>
      <c r="I275" s="1223"/>
      <c r="J275" s="1223"/>
      <c r="K275" s="1223"/>
      <c r="L275" s="1223"/>
      <c r="M275" s="1223"/>
      <c r="N275" s="1223"/>
      <c r="O275" s="1223"/>
      <c r="P275" s="1223"/>
      <c r="Q275" s="1223"/>
      <c r="R275" s="1223"/>
      <c r="S275" s="1223"/>
      <c r="T275" s="1223"/>
      <c r="U275" s="1223"/>
      <c r="V275" s="1223"/>
      <c r="W275" s="1223"/>
      <c r="X275" s="1223"/>
      <c r="Y275" s="1223"/>
      <c r="Z275" s="1223"/>
    </row>
    <row r="276" spans="1:26" ht="18" customHeight="1">
      <c r="A276" s="1223"/>
      <c r="B276" s="1223"/>
      <c r="C276" s="1419"/>
      <c r="D276" s="1223"/>
      <c r="E276" s="1223"/>
      <c r="F276" s="1223"/>
      <c r="G276" s="1223"/>
      <c r="H276" s="1223"/>
      <c r="I276" s="1223"/>
      <c r="J276" s="1223"/>
      <c r="K276" s="1223"/>
      <c r="L276" s="1223"/>
      <c r="M276" s="1223"/>
      <c r="N276" s="1223"/>
      <c r="O276" s="1223"/>
      <c r="P276" s="1223"/>
      <c r="Q276" s="1223"/>
      <c r="R276" s="1223"/>
      <c r="S276" s="1223"/>
      <c r="T276" s="1223"/>
      <c r="U276" s="1223"/>
      <c r="V276" s="1223"/>
      <c r="W276" s="1223"/>
      <c r="X276" s="1223"/>
      <c r="Y276" s="1223"/>
      <c r="Z276" s="1223"/>
    </row>
    <row r="277" spans="1:26" ht="18" customHeight="1">
      <c r="A277" s="1223"/>
      <c r="B277" s="1223"/>
      <c r="C277" s="1419"/>
      <c r="D277" s="1223"/>
      <c r="E277" s="1223"/>
      <c r="F277" s="1223"/>
      <c r="G277" s="1223"/>
      <c r="H277" s="1223"/>
      <c r="I277" s="1223"/>
      <c r="J277" s="1223"/>
      <c r="K277" s="1223"/>
      <c r="L277" s="1223"/>
      <c r="M277" s="1223"/>
      <c r="N277" s="1223"/>
      <c r="O277" s="1223"/>
      <c r="P277" s="1223"/>
      <c r="Q277" s="1223"/>
      <c r="R277" s="1223"/>
      <c r="S277" s="1223"/>
      <c r="T277" s="1223"/>
      <c r="U277" s="1223"/>
      <c r="V277" s="1223"/>
      <c r="W277" s="1223"/>
      <c r="X277" s="1223"/>
      <c r="Y277" s="1223"/>
      <c r="Z277" s="1223"/>
    </row>
    <row r="278" spans="1:26" ht="18" customHeight="1">
      <c r="A278" s="1223"/>
      <c r="B278" s="1223"/>
      <c r="C278" s="1419"/>
      <c r="D278" s="1223"/>
      <c r="E278" s="1223"/>
      <c r="F278" s="1223"/>
      <c r="G278" s="1223"/>
      <c r="H278" s="1223"/>
      <c r="I278" s="1223"/>
      <c r="J278" s="1223"/>
      <c r="K278" s="1223"/>
      <c r="L278" s="1223"/>
      <c r="M278" s="1223"/>
      <c r="N278" s="1223"/>
      <c r="O278" s="1223"/>
      <c r="P278" s="1223"/>
      <c r="Q278" s="1223"/>
      <c r="R278" s="1223"/>
      <c r="S278" s="1223"/>
      <c r="T278" s="1223"/>
      <c r="U278" s="1223"/>
      <c r="V278" s="1223"/>
      <c r="W278" s="1223"/>
      <c r="X278" s="1223"/>
      <c r="Y278" s="1223"/>
      <c r="Z278" s="1223"/>
    </row>
    <row r="279" spans="1:26" ht="18" customHeight="1">
      <c r="A279" s="1223"/>
      <c r="B279" s="1223"/>
      <c r="C279" s="1419"/>
      <c r="D279" s="1223"/>
      <c r="E279" s="1223"/>
      <c r="F279" s="1223"/>
      <c r="G279" s="1223"/>
      <c r="H279" s="1223"/>
      <c r="I279" s="1223"/>
      <c r="J279" s="1223"/>
      <c r="K279" s="1223"/>
      <c r="L279" s="1223"/>
      <c r="M279" s="1223"/>
      <c r="N279" s="1223"/>
      <c r="O279" s="1223"/>
      <c r="P279" s="1223"/>
      <c r="Q279" s="1223"/>
      <c r="R279" s="1223"/>
      <c r="S279" s="1223"/>
      <c r="T279" s="1223"/>
      <c r="U279" s="1223"/>
      <c r="V279" s="1223"/>
      <c r="W279" s="1223"/>
      <c r="X279" s="1223"/>
      <c r="Y279" s="1223"/>
      <c r="Z279" s="1223"/>
    </row>
    <row r="280" spans="1:26" ht="18" customHeight="1">
      <c r="A280" s="1223"/>
      <c r="B280" s="1223"/>
      <c r="C280" s="1419"/>
      <c r="D280" s="1223"/>
      <c r="E280" s="1223"/>
      <c r="F280" s="1223"/>
      <c r="G280" s="1223"/>
      <c r="H280" s="1223"/>
      <c r="I280" s="1223"/>
      <c r="J280" s="1223"/>
      <c r="K280" s="1223"/>
      <c r="L280" s="1223"/>
      <c r="M280" s="1223"/>
      <c r="N280" s="1223"/>
      <c r="O280" s="1223"/>
      <c r="P280" s="1223"/>
      <c r="Q280" s="1223"/>
      <c r="R280" s="1223"/>
      <c r="S280" s="1223"/>
      <c r="T280" s="1223"/>
      <c r="U280" s="1223"/>
      <c r="V280" s="1223"/>
      <c r="W280" s="1223"/>
      <c r="X280" s="1223"/>
      <c r="Y280" s="1223"/>
      <c r="Z280" s="1223"/>
    </row>
    <row r="281" spans="1:26" ht="18" customHeight="1">
      <c r="A281" s="1223"/>
      <c r="B281" s="1223"/>
      <c r="C281" s="1419"/>
      <c r="D281" s="1223"/>
      <c r="E281" s="1223"/>
      <c r="F281" s="1223"/>
      <c r="G281" s="1223"/>
      <c r="H281" s="1223"/>
      <c r="I281" s="1223"/>
      <c r="J281" s="1223"/>
      <c r="K281" s="1223"/>
      <c r="L281" s="1223"/>
      <c r="M281" s="1223"/>
      <c r="N281" s="1223"/>
      <c r="O281" s="1223"/>
      <c r="P281" s="1223"/>
      <c r="Q281" s="1223"/>
      <c r="R281" s="1223"/>
      <c r="S281" s="1223"/>
      <c r="T281" s="1223"/>
      <c r="U281" s="1223"/>
      <c r="V281" s="1223"/>
      <c r="W281" s="1223"/>
      <c r="X281" s="1223"/>
      <c r="Y281" s="1223"/>
      <c r="Z281" s="1223"/>
    </row>
    <row r="282" spans="1:26" ht="18" customHeight="1">
      <c r="A282" s="1223"/>
      <c r="B282" s="1223"/>
      <c r="C282" s="1419"/>
      <c r="D282" s="1223"/>
      <c r="E282" s="1223"/>
      <c r="F282" s="1223"/>
      <c r="G282" s="1223"/>
      <c r="H282" s="1223"/>
      <c r="I282" s="1223"/>
      <c r="J282" s="1223"/>
      <c r="K282" s="1223"/>
      <c r="L282" s="1223"/>
      <c r="M282" s="1223"/>
      <c r="N282" s="1223"/>
      <c r="O282" s="1223"/>
      <c r="P282" s="1223"/>
      <c r="Q282" s="1223"/>
      <c r="R282" s="1223"/>
      <c r="S282" s="1223"/>
      <c r="T282" s="1223"/>
      <c r="U282" s="1223"/>
      <c r="V282" s="1223"/>
      <c r="W282" s="1223"/>
      <c r="X282" s="1223"/>
      <c r="Y282" s="1223"/>
      <c r="Z282" s="1223"/>
    </row>
    <row r="283" spans="1:26" ht="18" customHeight="1">
      <c r="A283" s="1223"/>
      <c r="B283" s="1223"/>
      <c r="C283" s="1419"/>
      <c r="D283" s="1223"/>
      <c r="E283" s="1223"/>
      <c r="F283" s="1223"/>
      <c r="G283" s="1223"/>
      <c r="H283" s="1223"/>
      <c r="I283" s="1223"/>
      <c r="J283" s="1223"/>
      <c r="K283" s="1223"/>
      <c r="L283" s="1223"/>
      <c r="M283" s="1223"/>
      <c r="N283" s="1223"/>
      <c r="O283" s="1223"/>
      <c r="P283" s="1223"/>
      <c r="Q283" s="1223"/>
      <c r="R283" s="1223"/>
      <c r="S283" s="1223"/>
      <c r="T283" s="1223"/>
      <c r="U283" s="1223"/>
      <c r="V283" s="1223"/>
      <c r="W283" s="1223"/>
      <c r="X283" s="1223"/>
      <c r="Y283" s="1223"/>
      <c r="Z283" s="1223"/>
    </row>
    <row r="284" spans="1:26" ht="18" customHeight="1">
      <c r="A284" s="1223"/>
      <c r="B284" s="1223"/>
      <c r="C284" s="1419"/>
      <c r="D284" s="1223"/>
      <c r="E284" s="1223"/>
      <c r="F284" s="1223"/>
      <c r="G284" s="1223"/>
      <c r="H284" s="1223"/>
      <c r="I284" s="1223"/>
      <c r="J284" s="1223"/>
      <c r="K284" s="1223"/>
      <c r="L284" s="1223"/>
      <c r="M284" s="1223"/>
      <c r="N284" s="1223"/>
      <c r="O284" s="1223"/>
      <c r="P284" s="1223"/>
      <c r="Q284" s="1223"/>
      <c r="R284" s="1223"/>
      <c r="S284" s="1223"/>
      <c r="T284" s="1223"/>
      <c r="U284" s="1223"/>
      <c r="V284" s="1223"/>
      <c r="W284" s="1223"/>
      <c r="X284" s="1223"/>
      <c r="Y284" s="1223"/>
      <c r="Z284" s="1223"/>
    </row>
    <row r="285" spans="1:26" ht="18" customHeight="1">
      <c r="A285" s="1223"/>
      <c r="B285" s="1223"/>
      <c r="C285" s="1419"/>
      <c r="D285" s="1223"/>
      <c r="E285" s="1223"/>
      <c r="F285" s="1223"/>
      <c r="G285" s="1223"/>
      <c r="H285" s="1223"/>
      <c r="I285" s="1223"/>
      <c r="J285" s="1223"/>
      <c r="K285" s="1223"/>
      <c r="L285" s="1223"/>
      <c r="M285" s="1223"/>
      <c r="N285" s="1223"/>
      <c r="O285" s="1223"/>
      <c r="P285" s="1223"/>
      <c r="Q285" s="1223"/>
      <c r="R285" s="1223"/>
      <c r="S285" s="1223"/>
      <c r="T285" s="1223"/>
      <c r="U285" s="1223"/>
      <c r="V285" s="1223"/>
      <c r="W285" s="1223"/>
      <c r="X285" s="1223"/>
      <c r="Y285" s="1223"/>
      <c r="Z285" s="1223"/>
    </row>
    <row r="286" spans="1:26" ht="18" customHeight="1">
      <c r="A286" s="1223"/>
      <c r="B286" s="1223"/>
      <c r="C286" s="1419"/>
      <c r="D286" s="1223"/>
      <c r="E286" s="1223"/>
      <c r="F286" s="1223"/>
      <c r="G286" s="1223"/>
      <c r="H286" s="1223"/>
      <c r="I286" s="1223"/>
      <c r="J286" s="1223"/>
      <c r="K286" s="1223"/>
      <c r="L286" s="1223"/>
      <c r="M286" s="1223"/>
      <c r="N286" s="1223"/>
      <c r="O286" s="1223"/>
      <c r="P286" s="1223"/>
      <c r="Q286" s="1223"/>
      <c r="R286" s="1223"/>
      <c r="S286" s="1223"/>
      <c r="T286" s="1223"/>
      <c r="U286" s="1223"/>
      <c r="V286" s="1223"/>
      <c r="W286" s="1223"/>
      <c r="X286" s="1223"/>
      <c r="Y286" s="1223"/>
      <c r="Z286" s="1223"/>
    </row>
    <row r="287" spans="1:26" ht="18" customHeight="1">
      <c r="A287" s="1223"/>
      <c r="B287" s="1223"/>
      <c r="C287" s="1419"/>
      <c r="D287" s="1223"/>
      <c r="E287" s="1223"/>
      <c r="F287" s="1223"/>
      <c r="G287" s="1223"/>
      <c r="H287" s="1223"/>
      <c r="I287" s="1223"/>
      <c r="J287" s="1223"/>
      <c r="K287" s="1223"/>
      <c r="L287" s="1223"/>
      <c r="M287" s="1223"/>
      <c r="N287" s="1223"/>
      <c r="O287" s="1223"/>
      <c r="P287" s="1223"/>
      <c r="Q287" s="1223"/>
      <c r="R287" s="1223"/>
      <c r="S287" s="1223"/>
      <c r="T287" s="1223"/>
      <c r="U287" s="1223"/>
      <c r="V287" s="1223"/>
      <c r="W287" s="1223"/>
      <c r="X287" s="1223"/>
      <c r="Y287" s="1223"/>
      <c r="Z287" s="1223"/>
    </row>
    <row r="288" spans="1:26" ht="18" customHeight="1">
      <c r="A288" s="1223"/>
      <c r="B288" s="1223"/>
      <c r="C288" s="1419"/>
      <c r="D288" s="1223"/>
      <c r="E288" s="1223"/>
      <c r="F288" s="1223"/>
      <c r="G288" s="1223"/>
      <c r="H288" s="1223"/>
      <c r="I288" s="1223"/>
      <c r="J288" s="1223"/>
      <c r="K288" s="1223"/>
      <c r="L288" s="1223"/>
      <c r="M288" s="1223"/>
      <c r="N288" s="1223"/>
      <c r="O288" s="1223"/>
      <c r="P288" s="1223"/>
      <c r="Q288" s="1223"/>
      <c r="R288" s="1223"/>
      <c r="S288" s="1223"/>
      <c r="T288" s="1223"/>
      <c r="U288" s="1223"/>
      <c r="V288" s="1223"/>
      <c r="W288" s="1223"/>
      <c r="X288" s="1223"/>
      <c r="Y288" s="1223"/>
      <c r="Z288" s="1223"/>
    </row>
    <row r="289" spans="1:26" ht="18" customHeight="1">
      <c r="A289" s="1223"/>
      <c r="B289" s="1223"/>
      <c r="C289" s="1419"/>
      <c r="D289" s="1223"/>
      <c r="E289" s="1223"/>
      <c r="F289" s="1223"/>
      <c r="G289" s="1223"/>
      <c r="H289" s="1223"/>
      <c r="I289" s="1223"/>
      <c r="J289" s="1223"/>
      <c r="K289" s="1223"/>
      <c r="L289" s="1223"/>
      <c r="M289" s="1223"/>
      <c r="N289" s="1223"/>
      <c r="O289" s="1223"/>
      <c r="P289" s="1223"/>
      <c r="Q289" s="1223"/>
      <c r="R289" s="1223"/>
      <c r="S289" s="1223"/>
      <c r="T289" s="1223"/>
      <c r="U289" s="1223"/>
      <c r="V289" s="1223"/>
      <c r="W289" s="1223"/>
      <c r="X289" s="1223"/>
      <c r="Y289" s="1223"/>
      <c r="Z289" s="1223"/>
    </row>
    <row r="290" spans="1:26" ht="18" customHeight="1">
      <c r="A290" s="1223"/>
      <c r="B290" s="1223"/>
      <c r="C290" s="1419"/>
      <c r="D290" s="1223"/>
      <c r="E290" s="1223"/>
      <c r="F290" s="1223"/>
      <c r="G290" s="1223"/>
      <c r="H290" s="1223"/>
      <c r="I290" s="1223"/>
      <c r="J290" s="1223"/>
      <c r="K290" s="1223"/>
      <c r="L290" s="1223"/>
      <c r="M290" s="1223"/>
      <c r="N290" s="1223"/>
      <c r="O290" s="1223"/>
      <c r="P290" s="1223"/>
      <c r="Q290" s="1223"/>
      <c r="R290" s="1223"/>
      <c r="S290" s="1223"/>
      <c r="T290" s="1223"/>
      <c r="U290" s="1223"/>
      <c r="V290" s="1223"/>
      <c r="W290" s="1223"/>
      <c r="X290" s="1223"/>
      <c r="Y290" s="1223"/>
      <c r="Z290" s="1223"/>
    </row>
    <row r="291" spans="1:26" ht="18" customHeight="1">
      <c r="A291" s="1223"/>
      <c r="B291" s="1223"/>
      <c r="C291" s="1419"/>
      <c r="D291" s="1223"/>
      <c r="E291" s="1223"/>
      <c r="F291" s="1223"/>
      <c r="G291" s="1223"/>
      <c r="H291" s="1223"/>
      <c r="I291" s="1223"/>
      <c r="J291" s="1223"/>
      <c r="K291" s="1223"/>
      <c r="L291" s="1223"/>
      <c r="M291" s="1223"/>
      <c r="N291" s="1223"/>
      <c r="O291" s="1223"/>
      <c r="P291" s="1223"/>
      <c r="Q291" s="1223"/>
      <c r="R291" s="1223"/>
      <c r="S291" s="1223"/>
      <c r="T291" s="1223"/>
      <c r="U291" s="1223"/>
      <c r="V291" s="1223"/>
      <c r="W291" s="1223"/>
      <c r="X291" s="1223"/>
      <c r="Y291" s="1223"/>
      <c r="Z291" s="1223"/>
    </row>
    <row r="292" spans="1:26" ht="18" customHeight="1">
      <c r="A292" s="1223"/>
      <c r="B292" s="1223"/>
      <c r="C292" s="1419"/>
      <c r="D292" s="1223"/>
      <c r="E292" s="1223"/>
      <c r="F292" s="1223"/>
      <c r="G292" s="1223"/>
      <c r="H292" s="1223"/>
      <c r="I292" s="1223"/>
      <c r="J292" s="1223"/>
      <c r="K292" s="1223"/>
      <c r="L292" s="1223"/>
      <c r="M292" s="1223"/>
      <c r="N292" s="1223"/>
      <c r="O292" s="1223"/>
      <c r="P292" s="1223"/>
      <c r="Q292" s="1223"/>
      <c r="R292" s="1223"/>
      <c r="S292" s="1223"/>
      <c r="T292" s="1223"/>
      <c r="U292" s="1223"/>
      <c r="V292" s="1223"/>
      <c r="W292" s="1223"/>
      <c r="X292" s="1223"/>
      <c r="Y292" s="1223"/>
      <c r="Z292" s="1223"/>
    </row>
    <row r="293" spans="1:26" ht="18" customHeight="1">
      <c r="A293" s="1223"/>
      <c r="B293" s="1223"/>
      <c r="C293" s="1419"/>
      <c r="D293" s="1223"/>
      <c r="E293" s="1223"/>
      <c r="F293" s="1223"/>
      <c r="G293" s="1223"/>
      <c r="H293" s="1223"/>
      <c r="I293" s="1223"/>
      <c r="J293" s="1223"/>
      <c r="K293" s="1223"/>
      <c r="L293" s="1223"/>
      <c r="M293" s="1223"/>
      <c r="N293" s="1223"/>
      <c r="O293" s="1223"/>
      <c r="P293" s="1223"/>
      <c r="Q293" s="1223"/>
      <c r="R293" s="1223"/>
      <c r="S293" s="1223"/>
      <c r="T293" s="1223"/>
      <c r="U293" s="1223"/>
      <c r="V293" s="1223"/>
      <c r="W293" s="1223"/>
      <c r="X293" s="1223"/>
      <c r="Y293" s="1223"/>
      <c r="Z293" s="1223"/>
    </row>
    <row r="294" spans="1:26" ht="18" customHeight="1">
      <c r="A294" s="1223"/>
      <c r="B294" s="1223"/>
      <c r="C294" s="1419"/>
      <c r="D294" s="1223"/>
      <c r="E294" s="1223"/>
      <c r="F294" s="1223"/>
      <c r="G294" s="1223"/>
      <c r="H294" s="1223"/>
      <c r="I294" s="1223"/>
      <c r="J294" s="1223"/>
      <c r="K294" s="1223"/>
      <c r="L294" s="1223"/>
      <c r="M294" s="1223"/>
      <c r="N294" s="1223"/>
      <c r="O294" s="1223"/>
      <c r="P294" s="1223"/>
      <c r="Q294" s="1223"/>
      <c r="R294" s="1223"/>
      <c r="S294" s="1223"/>
      <c r="T294" s="1223"/>
      <c r="U294" s="1223"/>
      <c r="V294" s="1223"/>
      <c r="W294" s="1223"/>
      <c r="X294" s="1223"/>
      <c r="Y294" s="1223"/>
      <c r="Z294" s="1223"/>
    </row>
    <row r="295" spans="1:26" ht="18" customHeight="1">
      <c r="A295" s="1223"/>
      <c r="B295" s="1223"/>
      <c r="C295" s="1419"/>
      <c r="D295" s="1223"/>
      <c r="E295" s="1223"/>
      <c r="F295" s="1223"/>
      <c r="G295" s="1223"/>
      <c r="H295" s="1223"/>
      <c r="I295" s="1223"/>
      <c r="J295" s="1223"/>
      <c r="K295" s="1223"/>
      <c r="L295" s="1223"/>
      <c r="M295" s="1223"/>
      <c r="N295" s="1223"/>
      <c r="O295" s="1223"/>
      <c r="P295" s="1223"/>
      <c r="Q295" s="1223"/>
      <c r="R295" s="1223"/>
      <c r="S295" s="1223"/>
      <c r="T295" s="1223"/>
      <c r="U295" s="1223"/>
      <c r="V295" s="1223"/>
      <c r="W295" s="1223"/>
      <c r="X295" s="1223"/>
      <c r="Y295" s="1223"/>
      <c r="Z295" s="1223"/>
    </row>
    <row r="296" spans="1:26" ht="18" customHeight="1">
      <c r="A296" s="1223"/>
      <c r="B296" s="1223"/>
      <c r="C296" s="1419"/>
      <c r="D296" s="1223"/>
      <c r="E296" s="1223"/>
      <c r="F296" s="1223"/>
      <c r="G296" s="1223"/>
      <c r="H296" s="1223"/>
      <c r="I296" s="1223"/>
      <c r="J296" s="1223"/>
      <c r="K296" s="1223"/>
      <c r="L296" s="1223"/>
      <c r="M296" s="1223"/>
      <c r="N296" s="1223"/>
      <c r="O296" s="1223"/>
      <c r="P296" s="1223"/>
      <c r="Q296" s="1223"/>
      <c r="R296" s="1223"/>
      <c r="S296" s="1223"/>
      <c r="T296" s="1223"/>
      <c r="U296" s="1223"/>
      <c r="V296" s="1223"/>
      <c r="W296" s="1223"/>
      <c r="X296" s="1223"/>
      <c r="Y296" s="1223"/>
      <c r="Z296" s="1223"/>
    </row>
    <row r="297" spans="1:26" ht="18" customHeight="1">
      <c r="A297" s="1223"/>
      <c r="B297" s="1223"/>
      <c r="C297" s="1419"/>
      <c r="D297" s="1223"/>
      <c r="E297" s="1223"/>
      <c r="F297" s="1223"/>
      <c r="G297" s="1223"/>
      <c r="H297" s="1223"/>
      <c r="I297" s="1223"/>
      <c r="J297" s="1223"/>
      <c r="K297" s="1223"/>
      <c r="L297" s="1223"/>
      <c r="M297" s="1223"/>
      <c r="N297" s="1223"/>
      <c r="O297" s="1223"/>
      <c r="P297" s="1223"/>
      <c r="Q297" s="1223"/>
      <c r="R297" s="1223"/>
      <c r="S297" s="1223"/>
      <c r="T297" s="1223"/>
      <c r="U297" s="1223"/>
      <c r="V297" s="1223"/>
      <c r="W297" s="1223"/>
      <c r="X297" s="1223"/>
      <c r="Y297" s="1223"/>
      <c r="Z297" s="1223"/>
    </row>
    <row r="298" spans="1:26" ht="18" customHeight="1">
      <c r="A298" s="1223"/>
      <c r="B298" s="1223"/>
      <c r="C298" s="1419"/>
      <c r="D298" s="1223"/>
      <c r="E298" s="1223"/>
      <c r="F298" s="1223"/>
      <c r="G298" s="1223"/>
      <c r="H298" s="1223"/>
      <c r="I298" s="1223"/>
      <c r="J298" s="1223"/>
      <c r="K298" s="1223"/>
      <c r="L298" s="1223"/>
      <c r="M298" s="1223"/>
      <c r="N298" s="1223"/>
      <c r="O298" s="1223"/>
      <c r="P298" s="1223"/>
      <c r="Q298" s="1223"/>
      <c r="R298" s="1223"/>
      <c r="S298" s="1223"/>
      <c r="T298" s="1223"/>
      <c r="U298" s="1223"/>
      <c r="V298" s="1223"/>
      <c r="W298" s="1223"/>
      <c r="X298" s="1223"/>
      <c r="Y298" s="1223"/>
      <c r="Z298" s="1223"/>
    </row>
    <row r="299" spans="1:26" ht="18" customHeight="1">
      <c r="A299" s="1223"/>
      <c r="B299" s="1223"/>
      <c r="C299" s="1419"/>
      <c r="D299" s="1223"/>
      <c r="E299" s="1223"/>
      <c r="F299" s="1223"/>
      <c r="G299" s="1223"/>
      <c r="H299" s="1223"/>
      <c r="I299" s="1223"/>
      <c r="J299" s="1223"/>
      <c r="K299" s="1223"/>
      <c r="L299" s="1223"/>
      <c r="M299" s="1223"/>
      <c r="N299" s="1223"/>
      <c r="O299" s="1223"/>
      <c r="P299" s="1223"/>
      <c r="Q299" s="1223"/>
      <c r="R299" s="1223"/>
      <c r="S299" s="1223"/>
      <c r="T299" s="1223"/>
      <c r="U299" s="1223"/>
      <c r="V299" s="1223"/>
      <c r="W299" s="1223"/>
      <c r="X299" s="1223"/>
      <c r="Y299" s="1223"/>
      <c r="Z299" s="1223"/>
    </row>
    <row r="300" spans="1:26" ht="18" customHeight="1">
      <c r="A300" s="1223"/>
      <c r="B300" s="1223"/>
      <c r="C300" s="1419"/>
      <c r="D300" s="1223"/>
      <c r="E300" s="1223"/>
      <c r="F300" s="1223"/>
      <c r="G300" s="1223"/>
      <c r="H300" s="1223"/>
      <c r="I300" s="1223"/>
      <c r="J300" s="1223"/>
      <c r="K300" s="1223"/>
      <c r="L300" s="1223"/>
      <c r="M300" s="1223"/>
      <c r="N300" s="1223"/>
      <c r="O300" s="1223"/>
      <c r="P300" s="1223"/>
      <c r="Q300" s="1223"/>
      <c r="R300" s="1223"/>
      <c r="S300" s="1223"/>
      <c r="T300" s="1223"/>
      <c r="U300" s="1223"/>
      <c r="V300" s="1223"/>
      <c r="W300" s="1223"/>
      <c r="X300" s="1223"/>
      <c r="Y300" s="1223"/>
      <c r="Z300" s="1223"/>
    </row>
    <row r="301" spans="1:26" ht="18" customHeight="1">
      <c r="A301" s="1223"/>
      <c r="B301" s="1223"/>
      <c r="C301" s="1419"/>
      <c r="D301" s="1223"/>
      <c r="E301" s="1223"/>
      <c r="F301" s="1223"/>
      <c r="G301" s="1223"/>
      <c r="H301" s="1223"/>
      <c r="I301" s="1223"/>
      <c r="J301" s="1223"/>
      <c r="K301" s="1223"/>
      <c r="L301" s="1223"/>
      <c r="M301" s="1223"/>
      <c r="N301" s="1223"/>
      <c r="O301" s="1223"/>
      <c r="P301" s="1223"/>
      <c r="Q301" s="1223"/>
      <c r="R301" s="1223"/>
      <c r="S301" s="1223"/>
      <c r="T301" s="1223"/>
      <c r="U301" s="1223"/>
      <c r="V301" s="1223"/>
      <c r="W301" s="1223"/>
      <c r="X301" s="1223"/>
      <c r="Y301" s="1223"/>
      <c r="Z301" s="1223"/>
    </row>
    <row r="302" spans="1:26" ht="18" customHeight="1">
      <c r="A302" s="1223"/>
      <c r="B302" s="1223"/>
      <c r="C302" s="1419"/>
      <c r="D302" s="1223"/>
      <c r="E302" s="1223"/>
      <c r="F302" s="1223"/>
      <c r="G302" s="1223"/>
      <c r="H302" s="1223"/>
      <c r="I302" s="1223"/>
      <c r="J302" s="1223"/>
      <c r="K302" s="1223"/>
      <c r="L302" s="1223"/>
      <c r="M302" s="1223"/>
      <c r="N302" s="1223"/>
      <c r="O302" s="1223"/>
      <c r="P302" s="1223"/>
      <c r="Q302" s="1223"/>
      <c r="R302" s="1223"/>
      <c r="S302" s="1223"/>
      <c r="T302" s="1223"/>
      <c r="U302" s="1223"/>
      <c r="V302" s="1223"/>
      <c r="W302" s="1223"/>
      <c r="X302" s="1223"/>
      <c r="Y302" s="1223"/>
      <c r="Z302" s="1223"/>
    </row>
    <row r="303" spans="1:26" ht="18" customHeight="1">
      <c r="A303" s="1223"/>
      <c r="B303" s="1223"/>
      <c r="C303" s="1419"/>
      <c r="D303" s="1223"/>
      <c r="E303" s="1223"/>
      <c r="F303" s="1223"/>
      <c r="G303" s="1223"/>
      <c r="H303" s="1223"/>
      <c r="I303" s="1223"/>
      <c r="J303" s="1223"/>
      <c r="K303" s="1223"/>
      <c r="L303" s="1223"/>
      <c r="M303" s="1223"/>
      <c r="N303" s="1223"/>
      <c r="O303" s="1223"/>
      <c r="P303" s="1223"/>
      <c r="Q303" s="1223"/>
      <c r="R303" s="1223"/>
      <c r="S303" s="1223"/>
      <c r="T303" s="1223"/>
      <c r="U303" s="1223"/>
      <c r="V303" s="1223"/>
      <c r="W303" s="1223"/>
      <c r="X303" s="1223"/>
      <c r="Y303" s="1223"/>
      <c r="Z303" s="1223"/>
    </row>
    <row r="304" spans="1:26" ht="18" customHeight="1">
      <c r="A304" s="1223"/>
      <c r="B304" s="1223"/>
      <c r="C304" s="1419"/>
      <c r="D304" s="1223"/>
      <c r="E304" s="1223"/>
      <c r="F304" s="1223"/>
      <c r="G304" s="1223"/>
      <c r="H304" s="1223"/>
      <c r="I304" s="1223"/>
      <c r="J304" s="1223"/>
      <c r="K304" s="1223"/>
      <c r="L304" s="1223"/>
      <c r="M304" s="1223"/>
      <c r="N304" s="1223"/>
      <c r="O304" s="1223"/>
      <c r="P304" s="1223"/>
      <c r="Q304" s="1223"/>
      <c r="R304" s="1223"/>
      <c r="S304" s="1223"/>
      <c r="T304" s="1223"/>
      <c r="U304" s="1223"/>
      <c r="V304" s="1223"/>
      <c r="W304" s="1223"/>
      <c r="X304" s="1223"/>
      <c r="Y304" s="1223"/>
      <c r="Z304" s="1223"/>
    </row>
    <row r="305" spans="1:26" ht="18" customHeight="1">
      <c r="A305" s="1223"/>
      <c r="B305" s="1223"/>
      <c r="C305" s="1419"/>
      <c r="D305" s="1223"/>
      <c r="E305" s="1223"/>
      <c r="F305" s="1223"/>
      <c r="G305" s="1223"/>
      <c r="H305" s="1223"/>
      <c r="I305" s="1223"/>
      <c r="J305" s="1223"/>
      <c r="K305" s="1223"/>
      <c r="L305" s="1223"/>
      <c r="M305" s="1223"/>
      <c r="N305" s="1223"/>
      <c r="O305" s="1223"/>
      <c r="P305" s="1223"/>
      <c r="Q305" s="1223"/>
      <c r="R305" s="1223"/>
      <c r="S305" s="1223"/>
      <c r="T305" s="1223"/>
      <c r="U305" s="1223"/>
      <c r="V305" s="1223"/>
      <c r="W305" s="1223"/>
      <c r="X305" s="1223"/>
      <c r="Y305" s="1223"/>
      <c r="Z305" s="1223"/>
    </row>
    <row r="306" spans="1:26" ht="18" customHeight="1">
      <c r="A306" s="1223"/>
      <c r="B306" s="1223"/>
      <c r="C306" s="1419"/>
      <c r="D306" s="1223"/>
      <c r="E306" s="1223"/>
      <c r="F306" s="1223"/>
      <c r="G306" s="1223"/>
      <c r="H306" s="1223"/>
      <c r="I306" s="1223"/>
      <c r="J306" s="1223"/>
      <c r="K306" s="1223"/>
      <c r="L306" s="1223"/>
      <c r="M306" s="1223"/>
      <c r="N306" s="1223"/>
      <c r="O306" s="1223"/>
      <c r="P306" s="1223"/>
      <c r="Q306" s="1223"/>
      <c r="R306" s="1223"/>
      <c r="S306" s="1223"/>
      <c r="T306" s="1223"/>
      <c r="U306" s="1223"/>
      <c r="V306" s="1223"/>
      <c r="W306" s="1223"/>
      <c r="X306" s="1223"/>
      <c r="Y306" s="1223"/>
      <c r="Z306" s="1223"/>
    </row>
    <row r="307" spans="1:26" ht="18" customHeight="1">
      <c r="A307" s="1223"/>
      <c r="B307" s="1223"/>
      <c r="C307" s="1419"/>
      <c r="D307" s="1223"/>
      <c r="E307" s="1223"/>
      <c r="F307" s="1223"/>
      <c r="G307" s="1223"/>
      <c r="H307" s="1223"/>
      <c r="I307" s="1223"/>
      <c r="J307" s="1223"/>
      <c r="K307" s="1223"/>
      <c r="L307" s="1223"/>
      <c r="M307" s="1223"/>
      <c r="N307" s="1223"/>
      <c r="O307" s="1223"/>
      <c r="P307" s="1223"/>
      <c r="Q307" s="1223"/>
      <c r="R307" s="1223"/>
      <c r="S307" s="1223"/>
      <c r="T307" s="1223"/>
      <c r="U307" s="1223"/>
      <c r="V307" s="1223"/>
      <c r="W307" s="1223"/>
      <c r="X307" s="1223"/>
      <c r="Y307" s="1223"/>
      <c r="Z307" s="1223"/>
    </row>
    <row r="308" spans="1:26" ht="18" customHeight="1">
      <c r="A308" s="1223"/>
      <c r="B308" s="1223"/>
      <c r="C308" s="1419"/>
      <c r="D308" s="1223"/>
      <c r="E308" s="1223"/>
      <c r="F308" s="1223"/>
      <c r="G308" s="1223"/>
      <c r="H308" s="1223"/>
      <c r="I308" s="1223"/>
      <c r="J308" s="1223"/>
      <c r="K308" s="1223"/>
      <c r="L308" s="1223"/>
      <c r="M308" s="1223"/>
      <c r="N308" s="1223"/>
      <c r="O308" s="1223"/>
      <c r="P308" s="1223"/>
      <c r="Q308" s="1223"/>
      <c r="R308" s="1223"/>
      <c r="S308" s="1223"/>
      <c r="T308" s="1223"/>
      <c r="U308" s="1223"/>
      <c r="V308" s="1223"/>
      <c r="W308" s="1223"/>
      <c r="X308" s="1223"/>
      <c r="Y308" s="1223"/>
      <c r="Z308" s="1223"/>
    </row>
    <row r="309" spans="1:26" ht="18" customHeight="1">
      <c r="A309" s="1223"/>
      <c r="B309" s="1223"/>
      <c r="C309" s="1419"/>
      <c r="D309" s="1223"/>
      <c r="E309" s="1223"/>
      <c r="F309" s="1223"/>
      <c r="G309" s="1223"/>
      <c r="H309" s="1223"/>
      <c r="I309" s="1223"/>
      <c r="J309" s="1223"/>
      <c r="K309" s="1223"/>
      <c r="L309" s="1223"/>
      <c r="M309" s="1223"/>
      <c r="N309" s="1223"/>
      <c r="O309" s="1223"/>
      <c r="P309" s="1223"/>
      <c r="Q309" s="1223"/>
      <c r="R309" s="1223"/>
      <c r="S309" s="1223"/>
      <c r="T309" s="1223"/>
      <c r="U309" s="1223"/>
      <c r="V309" s="1223"/>
      <c r="W309" s="1223"/>
      <c r="X309" s="1223"/>
      <c r="Y309" s="1223"/>
      <c r="Z309" s="1223"/>
    </row>
    <row r="310" spans="1:26" ht="18" customHeight="1">
      <c r="A310" s="1223"/>
      <c r="B310" s="1223"/>
      <c r="C310" s="1419"/>
      <c r="D310" s="1223"/>
      <c r="E310" s="1223"/>
      <c r="F310" s="1223"/>
      <c r="G310" s="1223"/>
      <c r="H310" s="1223"/>
      <c r="I310" s="1223"/>
      <c r="J310" s="1223"/>
      <c r="K310" s="1223"/>
      <c r="L310" s="1223"/>
      <c r="M310" s="1223"/>
      <c r="N310" s="1223"/>
      <c r="O310" s="1223"/>
      <c r="P310" s="1223"/>
      <c r="Q310" s="1223"/>
      <c r="R310" s="1223"/>
      <c r="S310" s="1223"/>
      <c r="T310" s="1223"/>
      <c r="U310" s="1223"/>
      <c r="V310" s="1223"/>
      <c r="W310" s="1223"/>
      <c r="X310" s="1223"/>
      <c r="Y310" s="1223"/>
      <c r="Z310" s="1223"/>
    </row>
    <row r="311" spans="1:26" ht="18" customHeight="1">
      <c r="A311" s="1223"/>
      <c r="B311" s="1223"/>
      <c r="C311" s="1419"/>
      <c r="D311" s="1223"/>
      <c r="E311" s="1223"/>
      <c r="F311" s="1223"/>
      <c r="G311" s="1223"/>
      <c r="H311" s="1223"/>
      <c r="I311" s="1223"/>
      <c r="J311" s="1223"/>
      <c r="K311" s="1223"/>
      <c r="L311" s="1223"/>
      <c r="M311" s="1223"/>
      <c r="N311" s="1223"/>
      <c r="O311" s="1223"/>
      <c r="P311" s="1223"/>
      <c r="Q311" s="1223"/>
      <c r="R311" s="1223"/>
      <c r="S311" s="1223"/>
      <c r="T311" s="1223"/>
      <c r="U311" s="1223"/>
      <c r="V311" s="1223"/>
      <c r="W311" s="1223"/>
      <c r="X311" s="1223"/>
      <c r="Y311" s="1223"/>
      <c r="Z311" s="1223"/>
    </row>
    <row r="312" spans="1:26" ht="18" customHeight="1">
      <c r="A312" s="1223"/>
      <c r="B312" s="1223"/>
      <c r="C312" s="1419"/>
      <c r="D312" s="1223"/>
      <c r="E312" s="1223"/>
      <c r="F312" s="1223"/>
      <c r="G312" s="1223"/>
      <c r="H312" s="1223"/>
      <c r="I312" s="1223"/>
      <c r="J312" s="1223"/>
      <c r="K312" s="1223"/>
      <c r="L312" s="1223"/>
      <c r="M312" s="1223"/>
      <c r="N312" s="1223"/>
      <c r="O312" s="1223"/>
      <c r="P312" s="1223"/>
      <c r="Q312" s="1223"/>
      <c r="R312" s="1223"/>
      <c r="S312" s="1223"/>
      <c r="T312" s="1223"/>
      <c r="U312" s="1223"/>
      <c r="V312" s="1223"/>
      <c r="W312" s="1223"/>
      <c r="X312" s="1223"/>
      <c r="Y312" s="1223"/>
      <c r="Z312" s="1223"/>
    </row>
    <row r="313" spans="1:26" ht="18" customHeight="1">
      <c r="A313" s="1223"/>
      <c r="B313" s="1223"/>
      <c r="C313" s="1419"/>
      <c r="D313" s="1223"/>
      <c r="E313" s="1223"/>
      <c r="F313" s="1223"/>
      <c r="G313" s="1223"/>
      <c r="H313" s="1223"/>
      <c r="I313" s="1223"/>
      <c r="J313" s="1223"/>
      <c r="K313" s="1223"/>
      <c r="L313" s="1223"/>
      <c r="M313" s="1223"/>
      <c r="N313" s="1223"/>
      <c r="O313" s="1223"/>
      <c r="P313" s="1223"/>
      <c r="Q313" s="1223"/>
      <c r="R313" s="1223"/>
      <c r="S313" s="1223"/>
      <c r="T313" s="1223"/>
      <c r="U313" s="1223"/>
      <c r="V313" s="1223"/>
      <c r="W313" s="1223"/>
      <c r="X313" s="1223"/>
      <c r="Y313" s="1223"/>
      <c r="Z313" s="1223"/>
    </row>
    <row r="314" spans="1:26" ht="18" customHeight="1">
      <c r="A314" s="1223"/>
      <c r="B314" s="1223"/>
      <c r="C314" s="1419"/>
      <c r="D314" s="1223"/>
      <c r="E314" s="1223"/>
      <c r="F314" s="1223"/>
      <c r="G314" s="1223"/>
      <c r="H314" s="1223"/>
      <c r="I314" s="1223"/>
      <c r="J314" s="1223"/>
      <c r="K314" s="1223"/>
      <c r="L314" s="1223"/>
      <c r="M314" s="1223"/>
      <c r="N314" s="1223"/>
      <c r="O314" s="1223"/>
      <c r="P314" s="1223"/>
      <c r="Q314" s="1223"/>
      <c r="R314" s="1223"/>
      <c r="S314" s="1223"/>
      <c r="T314" s="1223"/>
      <c r="U314" s="1223"/>
      <c r="V314" s="1223"/>
      <c r="W314" s="1223"/>
      <c r="X314" s="1223"/>
      <c r="Y314" s="1223"/>
      <c r="Z314" s="1223"/>
    </row>
    <row r="315" spans="1:26" ht="18" customHeight="1">
      <c r="A315" s="1223"/>
      <c r="B315" s="1223"/>
      <c r="C315" s="1419"/>
      <c r="D315" s="1223"/>
      <c r="E315" s="1223"/>
      <c r="F315" s="1223"/>
      <c r="G315" s="1223"/>
      <c r="H315" s="1223"/>
      <c r="I315" s="1223"/>
      <c r="J315" s="1223"/>
      <c r="K315" s="1223"/>
      <c r="L315" s="1223"/>
      <c r="M315" s="1223"/>
      <c r="N315" s="1223"/>
      <c r="O315" s="1223"/>
      <c r="P315" s="1223"/>
      <c r="Q315" s="1223"/>
      <c r="R315" s="1223"/>
      <c r="S315" s="1223"/>
      <c r="T315" s="1223"/>
      <c r="U315" s="1223"/>
      <c r="V315" s="1223"/>
      <c r="W315" s="1223"/>
      <c r="X315" s="1223"/>
      <c r="Y315" s="1223"/>
      <c r="Z315" s="1223"/>
    </row>
    <row r="316" spans="1:26" ht="18" customHeight="1">
      <c r="A316" s="1223"/>
      <c r="B316" s="1223"/>
      <c r="C316" s="1419"/>
      <c r="D316" s="1223"/>
      <c r="E316" s="1223"/>
      <c r="F316" s="1223"/>
      <c r="G316" s="1223"/>
      <c r="H316" s="1223"/>
      <c r="I316" s="1223"/>
      <c r="J316" s="1223"/>
      <c r="K316" s="1223"/>
      <c r="L316" s="1223"/>
      <c r="M316" s="1223"/>
      <c r="N316" s="1223"/>
      <c r="O316" s="1223"/>
      <c r="P316" s="1223"/>
      <c r="Q316" s="1223"/>
      <c r="R316" s="1223"/>
      <c r="S316" s="1223"/>
      <c r="T316" s="1223"/>
      <c r="U316" s="1223"/>
      <c r="V316" s="1223"/>
      <c r="W316" s="1223"/>
      <c r="X316" s="1223"/>
      <c r="Y316" s="1223"/>
      <c r="Z316" s="1223"/>
    </row>
    <row r="317" spans="1:26" ht="18" customHeight="1">
      <c r="A317" s="1223"/>
      <c r="B317" s="1223"/>
      <c r="C317" s="1419"/>
      <c r="D317" s="1223"/>
      <c r="E317" s="1223"/>
      <c r="F317" s="1223"/>
      <c r="G317" s="1223"/>
      <c r="H317" s="1223"/>
      <c r="I317" s="1223"/>
      <c r="J317" s="1223"/>
      <c r="K317" s="1223"/>
      <c r="L317" s="1223"/>
      <c r="M317" s="1223"/>
      <c r="N317" s="1223"/>
      <c r="O317" s="1223"/>
      <c r="P317" s="1223"/>
      <c r="Q317" s="1223"/>
      <c r="R317" s="1223"/>
      <c r="S317" s="1223"/>
      <c r="T317" s="1223"/>
      <c r="U317" s="1223"/>
      <c r="V317" s="1223"/>
      <c r="W317" s="1223"/>
      <c r="X317" s="1223"/>
      <c r="Y317" s="1223"/>
      <c r="Z317" s="1223"/>
    </row>
    <row r="318" spans="1:26" ht="18" customHeight="1">
      <c r="A318" s="1223"/>
      <c r="B318" s="1223"/>
      <c r="C318" s="1419"/>
      <c r="D318" s="1223"/>
      <c r="E318" s="1223"/>
      <c r="F318" s="1223"/>
      <c r="G318" s="1223"/>
      <c r="H318" s="1223"/>
      <c r="I318" s="1223"/>
      <c r="J318" s="1223"/>
      <c r="K318" s="1223"/>
      <c r="L318" s="1223"/>
      <c r="M318" s="1223"/>
      <c r="N318" s="1223"/>
      <c r="O318" s="1223"/>
      <c r="P318" s="1223"/>
      <c r="Q318" s="1223"/>
      <c r="R318" s="1223"/>
      <c r="S318" s="1223"/>
      <c r="T318" s="1223"/>
      <c r="U318" s="1223"/>
      <c r="V318" s="1223"/>
      <c r="W318" s="1223"/>
      <c r="X318" s="1223"/>
      <c r="Y318" s="1223"/>
      <c r="Z318" s="1223"/>
    </row>
    <row r="319" spans="1:26" ht="18" customHeight="1">
      <c r="A319" s="1223"/>
      <c r="B319" s="1223"/>
      <c r="C319" s="1419"/>
      <c r="D319" s="1223"/>
      <c r="E319" s="1223"/>
      <c r="F319" s="1223"/>
      <c r="G319" s="1223"/>
      <c r="H319" s="1223"/>
      <c r="I319" s="1223"/>
      <c r="J319" s="1223"/>
      <c r="K319" s="1223"/>
      <c r="L319" s="1223"/>
      <c r="M319" s="1223"/>
      <c r="N319" s="1223"/>
      <c r="O319" s="1223"/>
      <c r="P319" s="1223"/>
      <c r="Q319" s="1223"/>
      <c r="R319" s="1223"/>
      <c r="S319" s="1223"/>
      <c r="T319" s="1223"/>
      <c r="U319" s="1223"/>
      <c r="V319" s="1223"/>
      <c r="W319" s="1223"/>
      <c r="X319" s="1223"/>
      <c r="Y319" s="1223"/>
      <c r="Z319" s="1223"/>
    </row>
    <row r="320" spans="1:26" ht="18" customHeight="1">
      <c r="A320" s="1223"/>
      <c r="B320" s="1223"/>
      <c r="C320" s="1419"/>
      <c r="D320" s="1223"/>
      <c r="E320" s="1223"/>
      <c r="F320" s="1223"/>
      <c r="G320" s="1223"/>
      <c r="H320" s="1223"/>
      <c r="I320" s="1223"/>
      <c r="J320" s="1223"/>
      <c r="K320" s="1223"/>
      <c r="L320" s="1223"/>
      <c r="M320" s="1223"/>
      <c r="N320" s="1223"/>
      <c r="O320" s="1223"/>
      <c r="P320" s="1223"/>
      <c r="Q320" s="1223"/>
      <c r="R320" s="1223"/>
      <c r="S320" s="1223"/>
      <c r="T320" s="1223"/>
      <c r="U320" s="1223"/>
      <c r="V320" s="1223"/>
      <c r="W320" s="1223"/>
      <c r="X320" s="1223"/>
      <c r="Y320" s="1223"/>
      <c r="Z320" s="1223"/>
    </row>
    <row r="321" spans="1:26" ht="18" customHeight="1">
      <c r="A321" s="1223"/>
      <c r="B321" s="1223"/>
      <c r="C321" s="1419"/>
      <c r="D321" s="1223"/>
      <c r="E321" s="1223"/>
      <c r="F321" s="1223"/>
      <c r="G321" s="1223"/>
      <c r="H321" s="1223"/>
      <c r="I321" s="1223"/>
      <c r="J321" s="1223"/>
      <c r="K321" s="1223"/>
      <c r="L321" s="1223"/>
      <c r="M321" s="1223"/>
      <c r="N321" s="1223"/>
      <c r="O321" s="1223"/>
      <c r="P321" s="1223"/>
      <c r="Q321" s="1223"/>
      <c r="R321" s="1223"/>
      <c r="S321" s="1223"/>
      <c r="T321" s="1223"/>
      <c r="U321" s="1223"/>
      <c r="V321" s="1223"/>
      <c r="W321" s="1223"/>
      <c r="X321" s="1223"/>
      <c r="Y321" s="1223"/>
      <c r="Z321" s="1223"/>
    </row>
    <row r="322" spans="1:26" ht="18" customHeight="1">
      <c r="A322" s="1223"/>
      <c r="B322" s="1223"/>
      <c r="C322" s="1419"/>
      <c r="D322" s="1223"/>
      <c r="E322" s="1223"/>
      <c r="F322" s="1223"/>
      <c r="G322" s="1223"/>
      <c r="H322" s="1223"/>
      <c r="I322" s="1223"/>
      <c r="J322" s="1223"/>
      <c r="K322" s="1223"/>
      <c r="L322" s="1223"/>
      <c r="M322" s="1223"/>
      <c r="N322" s="1223"/>
      <c r="O322" s="1223"/>
      <c r="P322" s="1223"/>
      <c r="Q322" s="1223"/>
      <c r="R322" s="1223"/>
      <c r="S322" s="1223"/>
      <c r="T322" s="1223"/>
      <c r="U322" s="1223"/>
      <c r="V322" s="1223"/>
      <c r="W322" s="1223"/>
      <c r="X322" s="1223"/>
      <c r="Y322" s="1223"/>
      <c r="Z322" s="1223"/>
    </row>
    <row r="323" spans="1:26" ht="18" customHeight="1">
      <c r="A323" s="1223"/>
      <c r="B323" s="1223"/>
      <c r="C323" s="1419"/>
      <c r="D323" s="1223"/>
      <c r="E323" s="1223"/>
      <c r="F323" s="1223"/>
      <c r="G323" s="1223"/>
      <c r="H323" s="1223"/>
      <c r="I323" s="1223"/>
      <c r="J323" s="1223"/>
      <c r="K323" s="1223"/>
      <c r="L323" s="1223"/>
      <c r="M323" s="1223"/>
      <c r="N323" s="1223"/>
      <c r="O323" s="1223"/>
      <c r="P323" s="1223"/>
      <c r="Q323" s="1223"/>
      <c r="R323" s="1223"/>
      <c r="S323" s="1223"/>
      <c r="T323" s="1223"/>
      <c r="U323" s="1223"/>
      <c r="V323" s="1223"/>
      <c r="W323" s="1223"/>
      <c r="X323" s="1223"/>
      <c r="Y323" s="1223"/>
      <c r="Z323" s="1223"/>
    </row>
    <row r="324" spans="1:26" ht="18" customHeight="1">
      <c r="A324" s="1223"/>
      <c r="B324" s="1223"/>
      <c r="C324" s="1419"/>
      <c r="D324" s="1223"/>
      <c r="E324" s="1223"/>
      <c r="F324" s="1223"/>
      <c r="G324" s="1223"/>
      <c r="H324" s="1223"/>
      <c r="I324" s="1223"/>
      <c r="J324" s="1223"/>
      <c r="K324" s="1223"/>
      <c r="L324" s="1223"/>
      <c r="M324" s="1223"/>
      <c r="N324" s="1223"/>
      <c r="O324" s="1223"/>
      <c r="P324" s="1223"/>
      <c r="Q324" s="1223"/>
      <c r="R324" s="1223"/>
      <c r="S324" s="1223"/>
      <c r="T324" s="1223"/>
      <c r="U324" s="1223"/>
      <c r="V324" s="1223"/>
      <c r="W324" s="1223"/>
      <c r="X324" s="1223"/>
      <c r="Y324" s="1223"/>
      <c r="Z324" s="1223"/>
    </row>
    <row r="325" spans="1:26" ht="18" customHeight="1">
      <c r="A325" s="1223"/>
      <c r="B325" s="1223"/>
      <c r="C325" s="1419"/>
      <c r="D325" s="1223"/>
      <c r="E325" s="1223"/>
      <c r="F325" s="1223"/>
      <c r="G325" s="1223"/>
      <c r="H325" s="1223"/>
      <c r="I325" s="1223"/>
      <c r="J325" s="1223"/>
      <c r="K325" s="1223"/>
      <c r="L325" s="1223"/>
      <c r="M325" s="1223"/>
      <c r="N325" s="1223"/>
      <c r="O325" s="1223"/>
      <c r="P325" s="1223"/>
      <c r="Q325" s="1223"/>
      <c r="R325" s="1223"/>
      <c r="S325" s="1223"/>
      <c r="T325" s="1223"/>
      <c r="U325" s="1223"/>
      <c r="V325" s="1223"/>
      <c r="W325" s="1223"/>
      <c r="X325" s="1223"/>
      <c r="Y325" s="1223"/>
      <c r="Z325" s="1223"/>
    </row>
    <row r="326" spans="1:26" ht="18" customHeight="1">
      <c r="A326" s="1223"/>
      <c r="B326" s="1223"/>
      <c r="C326" s="1419"/>
      <c r="D326" s="1223"/>
      <c r="E326" s="1223"/>
      <c r="F326" s="1223"/>
      <c r="G326" s="1223"/>
      <c r="H326" s="1223"/>
      <c r="I326" s="1223"/>
      <c r="J326" s="1223"/>
      <c r="K326" s="1223"/>
      <c r="L326" s="1223"/>
      <c r="M326" s="1223"/>
      <c r="N326" s="1223"/>
      <c r="O326" s="1223"/>
      <c r="P326" s="1223"/>
      <c r="Q326" s="1223"/>
      <c r="R326" s="1223"/>
      <c r="S326" s="1223"/>
      <c r="T326" s="1223"/>
      <c r="U326" s="1223"/>
      <c r="V326" s="1223"/>
      <c r="W326" s="1223"/>
      <c r="X326" s="1223"/>
      <c r="Y326" s="1223"/>
      <c r="Z326" s="1223"/>
    </row>
    <row r="327" spans="1:26" ht="18" customHeight="1">
      <c r="A327" s="1223"/>
      <c r="B327" s="1223"/>
      <c r="C327" s="1419"/>
      <c r="D327" s="1223"/>
      <c r="E327" s="1223"/>
      <c r="F327" s="1223"/>
      <c r="G327" s="1223"/>
      <c r="H327" s="1223"/>
      <c r="I327" s="1223"/>
      <c r="J327" s="1223"/>
      <c r="K327" s="1223"/>
      <c r="L327" s="1223"/>
      <c r="M327" s="1223"/>
      <c r="N327" s="1223"/>
      <c r="O327" s="1223"/>
      <c r="P327" s="1223"/>
      <c r="Q327" s="1223"/>
      <c r="R327" s="1223"/>
      <c r="S327" s="1223"/>
      <c r="T327" s="1223"/>
      <c r="U327" s="1223"/>
      <c r="V327" s="1223"/>
      <c r="W327" s="1223"/>
      <c r="X327" s="1223"/>
      <c r="Y327" s="1223"/>
      <c r="Z327" s="1223"/>
    </row>
    <row r="328" spans="1:26" ht="18" customHeight="1">
      <c r="A328" s="1223"/>
      <c r="B328" s="1223"/>
      <c r="C328" s="1419"/>
      <c r="D328" s="1223"/>
      <c r="E328" s="1223"/>
      <c r="F328" s="1223"/>
      <c r="G328" s="1223"/>
      <c r="H328" s="1223"/>
      <c r="I328" s="1223"/>
      <c r="J328" s="1223"/>
      <c r="K328" s="1223"/>
      <c r="L328" s="1223"/>
      <c r="M328" s="1223"/>
      <c r="N328" s="1223"/>
      <c r="O328" s="1223"/>
      <c r="P328" s="1223"/>
      <c r="Q328" s="1223"/>
      <c r="R328" s="1223"/>
      <c r="S328" s="1223"/>
      <c r="T328" s="1223"/>
      <c r="U328" s="1223"/>
      <c r="V328" s="1223"/>
      <c r="W328" s="1223"/>
      <c r="X328" s="1223"/>
      <c r="Y328" s="1223"/>
      <c r="Z328" s="1223"/>
    </row>
    <row r="329" spans="1:26" ht="18" customHeight="1">
      <c r="A329" s="1223"/>
      <c r="B329" s="1223"/>
      <c r="C329" s="1419"/>
      <c r="D329" s="1223"/>
      <c r="E329" s="1223"/>
      <c r="F329" s="1223"/>
      <c r="G329" s="1223"/>
      <c r="H329" s="1223"/>
      <c r="I329" s="1223"/>
      <c r="J329" s="1223"/>
      <c r="K329" s="1223"/>
      <c r="L329" s="1223"/>
      <c r="M329" s="1223"/>
      <c r="N329" s="1223"/>
      <c r="O329" s="1223"/>
      <c r="P329" s="1223"/>
      <c r="Q329" s="1223"/>
      <c r="R329" s="1223"/>
      <c r="S329" s="1223"/>
      <c r="T329" s="1223"/>
      <c r="U329" s="1223"/>
      <c r="V329" s="1223"/>
      <c r="W329" s="1223"/>
      <c r="X329" s="1223"/>
      <c r="Y329" s="1223"/>
      <c r="Z329" s="1223"/>
    </row>
    <row r="330" spans="1:26" ht="18" customHeight="1">
      <c r="A330" s="1223"/>
      <c r="B330" s="1223"/>
      <c r="C330" s="1419"/>
      <c r="D330" s="1223"/>
      <c r="E330" s="1223"/>
      <c r="F330" s="1223"/>
      <c r="G330" s="1223"/>
      <c r="H330" s="1223"/>
      <c r="I330" s="1223"/>
      <c r="J330" s="1223"/>
      <c r="K330" s="1223"/>
      <c r="L330" s="1223"/>
      <c r="M330" s="1223"/>
      <c r="N330" s="1223"/>
      <c r="O330" s="1223"/>
      <c r="P330" s="1223"/>
      <c r="Q330" s="1223"/>
      <c r="R330" s="1223"/>
      <c r="S330" s="1223"/>
      <c r="T330" s="1223"/>
      <c r="U330" s="1223"/>
      <c r="V330" s="1223"/>
      <c r="W330" s="1223"/>
      <c r="X330" s="1223"/>
      <c r="Y330" s="1223"/>
      <c r="Z330" s="1223"/>
    </row>
    <row r="331" spans="1:26" ht="18" customHeight="1">
      <c r="A331" s="1223"/>
      <c r="B331" s="1223"/>
      <c r="C331" s="1419"/>
      <c r="D331" s="1223"/>
      <c r="E331" s="1223"/>
      <c r="F331" s="1223"/>
      <c r="G331" s="1223"/>
      <c r="H331" s="1223"/>
      <c r="I331" s="1223"/>
      <c r="J331" s="1223"/>
      <c r="K331" s="1223"/>
      <c r="L331" s="1223"/>
      <c r="M331" s="1223"/>
      <c r="N331" s="1223"/>
      <c r="O331" s="1223"/>
      <c r="P331" s="1223"/>
      <c r="Q331" s="1223"/>
      <c r="R331" s="1223"/>
      <c r="S331" s="1223"/>
      <c r="T331" s="1223"/>
      <c r="U331" s="1223"/>
      <c r="V331" s="1223"/>
      <c r="W331" s="1223"/>
      <c r="X331" s="1223"/>
      <c r="Y331" s="1223"/>
      <c r="Z331" s="1223"/>
    </row>
    <row r="332" spans="1:26" ht="18" customHeight="1">
      <c r="A332" s="1223"/>
      <c r="B332" s="1223"/>
      <c r="C332" s="1419"/>
      <c r="D332" s="1223"/>
      <c r="E332" s="1223"/>
      <c r="F332" s="1223"/>
      <c r="G332" s="1223"/>
      <c r="H332" s="1223"/>
      <c r="I332" s="1223"/>
      <c r="J332" s="1223"/>
      <c r="K332" s="1223"/>
      <c r="L332" s="1223"/>
      <c r="M332" s="1223"/>
      <c r="N332" s="1223"/>
      <c r="O332" s="1223"/>
      <c r="P332" s="1223"/>
      <c r="Q332" s="1223"/>
      <c r="R332" s="1223"/>
      <c r="S332" s="1223"/>
      <c r="T332" s="1223"/>
      <c r="U332" s="1223"/>
      <c r="V332" s="1223"/>
      <c r="W332" s="1223"/>
      <c r="X332" s="1223"/>
      <c r="Y332" s="1223"/>
      <c r="Z332" s="1223"/>
    </row>
    <row r="333" spans="1:26" ht="18" customHeight="1">
      <c r="A333" s="1223"/>
      <c r="B333" s="1223"/>
      <c r="C333" s="1419"/>
      <c r="D333" s="1223"/>
      <c r="E333" s="1223"/>
      <c r="F333" s="1223"/>
      <c r="G333" s="1223"/>
      <c r="H333" s="1223"/>
      <c r="I333" s="1223"/>
      <c r="J333" s="1223"/>
      <c r="K333" s="1223"/>
      <c r="L333" s="1223"/>
      <c r="M333" s="1223"/>
      <c r="N333" s="1223"/>
      <c r="O333" s="1223"/>
      <c r="P333" s="1223"/>
      <c r="Q333" s="1223"/>
      <c r="R333" s="1223"/>
      <c r="S333" s="1223"/>
      <c r="T333" s="1223"/>
      <c r="U333" s="1223"/>
      <c r="V333" s="1223"/>
      <c r="W333" s="1223"/>
      <c r="X333" s="1223"/>
      <c r="Y333" s="1223"/>
      <c r="Z333" s="1223"/>
    </row>
    <row r="334" spans="1:26" ht="18" customHeight="1">
      <c r="A334" s="1223"/>
      <c r="B334" s="1223"/>
      <c r="C334" s="1419"/>
      <c r="D334" s="1223"/>
      <c r="E334" s="1223"/>
      <c r="F334" s="1223"/>
      <c r="G334" s="1223"/>
      <c r="H334" s="1223"/>
      <c r="I334" s="1223"/>
      <c r="J334" s="1223"/>
      <c r="K334" s="1223"/>
      <c r="L334" s="1223"/>
      <c r="M334" s="1223"/>
      <c r="N334" s="1223"/>
      <c r="O334" s="1223"/>
      <c r="P334" s="1223"/>
      <c r="Q334" s="1223"/>
      <c r="R334" s="1223"/>
      <c r="S334" s="1223"/>
      <c r="T334" s="1223"/>
      <c r="U334" s="1223"/>
      <c r="V334" s="1223"/>
      <c r="W334" s="1223"/>
      <c r="X334" s="1223"/>
      <c r="Y334" s="1223"/>
      <c r="Z334" s="1223"/>
    </row>
    <row r="335" spans="1:26" ht="18" customHeight="1">
      <c r="A335" s="1223"/>
      <c r="B335" s="1223"/>
      <c r="C335" s="1419"/>
      <c r="D335" s="1223"/>
      <c r="E335" s="1223"/>
      <c r="F335" s="1223"/>
      <c r="G335" s="1223"/>
      <c r="H335" s="1223"/>
      <c r="I335" s="1223"/>
      <c r="J335" s="1223"/>
      <c r="K335" s="1223"/>
      <c r="L335" s="1223"/>
      <c r="M335" s="1223"/>
      <c r="N335" s="1223"/>
      <c r="O335" s="1223"/>
      <c r="P335" s="1223"/>
      <c r="Q335" s="1223"/>
      <c r="R335" s="1223"/>
      <c r="S335" s="1223"/>
      <c r="T335" s="1223"/>
      <c r="U335" s="1223"/>
      <c r="V335" s="1223"/>
      <c r="W335" s="1223"/>
      <c r="X335" s="1223"/>
      <c r="Y335" s="1223"/>
      <c r="Z335" s="1223"/>
    </row>
    <row r="336" spans="1:26" ht="18" customHeight="1">
      <c r="A336" s="1223"/>
      <c r="B336" s="1223"/>
      <c r="C336" s="1419"/>
      <c r="D336" s="1223"/>
      <c r="E336" s="1223"/>
      <c r="F336" s="1223"/>
      <c r="G336" s="1223"/>
      <c r="H336" s="1223"/>
      <c r="I336" s="1223"/>
      <c r="J336" s="1223"/>
      <c r="K336" s="1223"/>
      <c r="L336" s="1223"/>
      <c r="M336" s="1223"/>
      <c r="N336" s="1223"/>
      <c r="O336" s="1223"/>
      <c r="P336" s="1223"/>
      <c r="Q336" s="1223"/>
      <c r="R336" s="1223"/>
      <c r="S336" s="1223"/>
      <c r="T336" s="1223"/>
      <c r="U336" s="1223"/>
      <c r="V336" s="1223"/>
      <c r="W336" s="1223"/>
      <c r="X336" s="1223"/>
      <c r="Y336" s="1223"/>
      <c r="Z336" s="1223"/>
    </row>
    <row r="337" spans="1:26" ht="18" customHeight="1">
      <c r="A337" s="1223"/>
      <c r="B337" s="1223"/>
      <c r="C337" s="1419"/>
      <c r="D337" s="1223"/>
      <c r="E337" s="1223"/>
      <c r="F337" s="1223"/>
      <c r="G337" s="1223"/>
      <c r="H337" s="1223"/>
      <c r="I337" s="1223"/>
      <c r="J337" s="1223"/>
      <c r="K337" s="1223"/>
      <c r="L337" s="1223"/>
      <c r="M337" s="1223"/>
      <c r="N337" s="1223"/>
      <c r="O337" s="1223"/>
      <c r="P337" s="1223"/>
      <c r="Q337" s="1223"/>
      <c r="R337" s="1223"/>
      <c r="S337" s="1223"/>
      <c r="T337" s="1223"/>
      <c r="U337" s="1223"/>
      <c r="V337" s="1223"/>
      <c r="W337" s="1223"/>
      <c r="X337" s="1223"/>
      <c r="Y337" s="1223"/>
      <c r="Z337" s="1223"/>
    </row>
    <row r="338" spans="1:26" ht="18" customHeight="1">
      <c r="A338" s="1223"/>
      <c r="B338" s="1223"/>
      <c r="C338" s="1419"/>
      <c r="D338" s="1223"/>
      <c r="E338" s="1223"/>
      <c r="F338" s="1223"/>
      <c r="G338" s="1223"/>
      <c r="H338" s="1223"/>
      <c r="I338" s="1223"/>
      <c r="J338" s="1223"/>
      <c r="K338" s="1223"/>
      <c r="L338" s="1223"/>
      <c r="M338" s="1223"/>
      <c r="N338" s="1223"/>
      <c r="O338" s="1223"/>
      <c r="P338" s="1223"/>
      <c r="Q338" s="1223"/>
      <c r="R338" s="1223"/>
      <c r="S338" s="1223"/>
      <c r="T338" s="1223"/>
      <c r="U338" s="1223"/>
      <c r="V338" s="1223"/>
      <c r="W338" s="1223"/>
      <c r="X338" s="1223"/>
      <c r="Y338" s="1223"/>
      <c r="Z338" s="1223"/>
    </row>
    <row r="339" spans="1:26" ht="18" customHeight="1">
      <c r="A339" s="1223"/>
      <c r="B339" s="1223"/>
      <c r="C339" s="1419"/>
      <c r="D339" s="1223"/>
      <c r="E339" s="1223"/>
      <c r="F339" s="1223"/>
      <c r="G339" s="1223"/>
      <c r="H339" s="1223"/>
      <c r="I339" s="1223"/>
      <c r="J339" s="1223"/>
      <c r="K339" s="1223"/>
      <c r="L339" s="1223"/>
      <c r="M339" s="1223"/>
      <c r="N339" s="1223"/>
      <c r="O339" s="1223"/>
      <c r="P339" s="1223"/>
      <c r="Q339" s="1223"/>
      <c r="R339" s="1223"/>
      <c r="S339" s="1223"/>
      <c r="T339" s="1223"/>
      <c r="U339" s="1223"/>
      <c r="V339" s="1223"/>
      <c r="W339" s="1223"/>
      <c r="X339" s="1223"/>
      <c r="Y339" s="1223"/>
      <c r="Z339" s="1223"/>
    </row>
    <row r="340" spans="1:26" ht="18" customHeight="1">
      <c r="A340" s="1223"/>
      <c r="B340" s="1223"/>
      <c r="C340" s="1419"/>
      <c r="D340" s="1223"/>
      <c r="E340" s="1223"/>
      <c r="F340" s="1223"/>
      <c r="G340" s="1223"/>
      <c r="H340" s="1223"/>
      <c r="I340" s="1223"/>
      <c r="J340" s="1223"/>
      <c r="K340" s="1223"/>
      <c r="L340" s="1223"/>
      <c r="M340" s="1223"/>
      <c r="N340" s="1223"/>
      <c r="O340" s="1223"/>
      <c r="P340" s="1223"/>
      <c r="Q340" s="1223"/>
      <c r="R340" s="1223"/>
      <c r="S340" s="1223"/>
      <c r="T340" s="1223"/>
      <c r="U340" s="1223"/>
      <c r="V340" s="1223"/>
      <c r="W340" s="1223"/>
      <c r="X340" s="1223"/>
      <c r="Y340" s="1223"/>
      <c r="Z340" s="1223"/>
    </row>
    <row r="341" spans="1:26" ht="18" customHeight="1">
      <c r="A341" s="1223"/>
      <c r="B341" s="1223"/>
      <c r="C341" s="1419"/>
      <c r="D341" s="1223"/>
      <c r="E341" s="1223"/>
      <c r="F341" s="1223"/>
      <c r="G341" s="1223"/>
      <c r="H341" s="1223"/>
      <c r="I341" s="1223"/>
      <c r="J341" s="1223"/>
      <c r="K341" s="1223"/>
      <c r="L341" s="1223"/>
      <c r="M341" s="1223"/>
      <c r="N341" s="1223"/>
      <c r="O341" s="1223"/>
      <c r="P341" s="1223"/>
      <c r="Q341" s="1223"/>
      <c r="R341" s="1223"/>
      <c r="S341" s="1223"/>
      <c r="T341" s="1223"/>
      <c r="U341" s="1223"/>
      <c r="V341" s="1223"/>
      <c r="W341" s="1223"/>
      <c r="X341" s="1223"/>
      <c r="Y341" s="1223"/>
      <c r="Z341" s="1223"/>
    </row>
    <row r="342" spans="1:26" ht="18" customHeight="1">
      <c r="A342" s="1223"/>
      <c r="B342" s="1223"/>
      <c r="C342" s="1419"/>
      <c r="D342" s="1223"/>
      <c r="E342" s="1223"/>
      <c r="F342" s="1223"/>
      <c r="G342" s="1223"/>
      <c r="H342" s="1223"/>
      <c r="I342" s="1223"/>
      <c r="J342" s="1223"/>
      <c r="K342" s="1223"/>
      <c r="L342" s="1223"/>
      <c r="M342" s="1223"/>
      <c r="N342" s="1223"/>
      <c r="O342" s="1223"/>
      <c r="P342" s="1223"/>
      <c r="Q342" s="1223"/>
      <c r="R342" s="1223"/>
      <c r="S342" s="1223"/>
      <c r="T342" s="1223"/>
      <c r="U342" s="1223"/>
      <c r="V342" s="1223"/>
      <c r="W342" s="1223"/>
      <c r="X342" s="1223"/>
      <c r="Y342" s="1223"/>
      <c r="Z342" s="1223"/>
    </row>
    <row r="343" spans="1:26" ht="18" customHeight="1">
      <c r="A343" s="1223"/>
      <c r="B343" s="1223"/>
      <c r="C343" s="1419"/>
      <c r="D343" s="1223"/>
      <c r="E343" s="1223"/>
      <c r="F343" s="1223"/>
      <c r="G343" s="1223"/>
      <c r="H343" s="1223"/>
      <c r="I343" s="1223"/>
      <c r="J343" s="1223"/>
      <c r="K343" s="1223"/>
      <c r="L343" s="1223"/>
      <c r="M343" s="1223"/>
      <c r="N343" s="1223"/>
      <c r="O343" s="1223"/>
      <c r="P343" s="1223"/>
      <c r="Q343" s="1223"/>
      <c r="R343" s="1223"/>
      <c r="S343" s="1223"/>
      <c r="T343" s="1223"/>
      <c r="U343" s="1223"/>
      <c r="V343" s="1223"/>
      <c r="W343" s="1223"/>
      <c r="X343" s="1223"/>
      <c r="Y343" s="1223"/>
      <c r="Z343" s="1223"/>
    </row>
    <row r="344" spans="1:26" ht="18" customHeight="1">
      <c r="A344" s="1223"/>
      <c r="B344" s="1223"/>
      <c r="C344" s="1419"/>
      <c r="D344" s="1223"/>
      <c r="E344" s="1223"/>
      <c r="F344" s="1223"/>
      <c r="G344" s="1223"/>
      <c r="H344" s="1223"/>
      <c r="I344" s="1223"/>
      <c r="J344" s="1223"/>
      <c r="K344" s="1223"/>
      <c r="L344" s="1223"/>
      <c r="M344" s="1223"/>
      <c r="N344" s="1223"/>
      <c r="O344" s="1223"/>
      <c r="P344" s="1223"/>
      <c r="Q344" s="1223"/>
      <c r="R344" s="1223"/>
      <c r="S344" s="1223"/>
      <c r="T344" s="1223"/>
      <c r="U344" s="1223"/>
      <c r="V344" s="1223"/>
      <c r="W344" s="1223"/>
      <c r="X344" s="1223"/>
      <c r="Y344" s="1223"/>
      <c r="Z344" s="1223"/>
    </row>
    <row r="345" spans="1:26" ht="18" customHeight="1">
      <c r="A345" s="1223"/>
      <c r="B345" s="1223"/>
      <c r="C345" s="1419"/>
      <c r="D345" s="1223"/>
      <c r="E345" s="1223"/>
      <c r="F345" s="1223"/>
      <c r="G345" s="1223"/>
      <c r="H345" s="1223"/>
      <c r="I345" s="1223"/>
      <c r="J345" s="1223"/>
      <c r="K345" s="1223"/>
      <c r="L345" s="1223"/>
      <c r="M345" s="1223"/>
      <c r="N345" s="1223"/>
      <c r="O345" s="1223"/>
      <c r="P345" s="1223"/>
      <c r="Q345" s="1223"/>
      <c r="R345" s="1223"/>
      <c r="S345" s="1223"/>
      <c r="T345" s="1223"/>
      <c r="U345" s="1223"/>
      <c r="V345" s="1223"/>
      <c r="W345" s="1223"/>
      <c r="X345" s="1223"/>
      <c r="Y345" s="1223"/>
      <c r="Z345" s="1223"/>
    </row>
    <row r="346" spans="1:26" ht="18" customHeight="1">
      <c r="A346" s="1223"/>
      <c r="B346" s="1223"/>
      <c r="C346" s="1419"/>
      <c r="D346" s="1223"/>
      <c r="E346" s="1223"/>
      <c r="F346" s="1223"/>
      <c r="G346" s="1223"/>
      <c r="H346" s="1223"/>
      <c r="I346" s="1223"/>
      <c r="J346" s="1223"/>
      <c r="K346" s="1223"/>
      <c r="L346" s="1223"/>
      <c r="M346" s="1223"/>
      <c r="N346" s="1223"/>
      <c r="O346" s="1223"/>
      <c r="P346" s="1223"/>
      <c r="Q346" s="1223"/>
      <c r="R346" s="1223"/>
      <c r="S346" s="1223"/>
      <c r="T346" s="1223"/>
      <c r="U346" s="1223"/>
      <c r="V346" s="1223"/>
      <c r="W346" s="1223"/>
      <c r="X346" s="1223"/>
      <c r="Y346" s="1223"/>
      <c r="Z346" s="1223"/>
    </row>
    <row r="347" spans="1:26" ht="18" customHeight="1">
      <c r="A347" s="1223"/>
      <c r="B347" s="1223"/>
      <c r="C347" s="1419"/>
      <c r="D347" s="1223"/>
      <c r="E347" s="1223"/>
      <c r="F347" s="1223"/>
      <c r="G347" s="1223"/>
      <c r="H347" s="1223"/>
      <c r="I347" s="1223"/>
      <c r="J347" s="1223"/>
      <c r="K347" s="1223"/>
      <c r="L347" s="1223"/>
      <c r="M347" s="1223"/>
      <c r="N347" s="1223"/>
      <c r="O347" s="1223"/>
      <c r="P347" s="1223"/>
      <c r="Q347" s="1223"/>
      <c r="R347" s="1223"/>
      <c r="S347" s="1223"/>
      <c r="T347" s="1223"/>
      <c r="U347" s="1223"/>
      <c r="V347" s="1223"/>
      <c r="W347" s="1223"/>
      <c r="X347" s="1223"/>
      <c r="Y347" s="1223"/>
      <c r="Z347" s="1223"/>
    </row>
    <row r="348" spans="1:26" ht="18" customHeight="1">
      <c r="A348" s="1223"/>
      <c r="B348" s="1223"/>
      <c r="C348" s="1419"/>
      <c r="D348" s="1223"/>
      <c r="E348" s="1223"/>
      <c r="F348" s="1223"/>
      <c r="G348" s="1223"/>
      <c r="H348" s="1223"/>
      <c r="I348" s="1223"/>
      <c r="J348" s="1223"/>
      <c r="K348" s="1223"/>
      <c r="L348" s="1223"/>
      <c r="M348" s="1223"/>
      <c r="N348" s="1223"/>
      <c r="O348" s="1223"/>
      <c r="P348" s="1223"/>
      <c r="Q348" s="1223"/>
      <c r="R348" s="1223"/>
      <c r="S348" s="1223"/>
      <c r="T348" s="1223"/>
      <c r="U348" s="1223"/>
      <c r="V348" s="1223"/>
      <c r="W348" s="1223"/>
      <c r="X348" s="1223"/>
      <c r="Y348" s="1223"/>
      <c r="Z348" s="1223"/>
    </row>
    <row r="349" spans="1:26" ht="18" customHeight="1">
      <c r="A349" s="1223"/>
      <c r="B349" s="1223"/>
      <c r="C349" s="1419"/>
      <c r="D349" s="1223"/>
      <c r="E349" s="1223"/>
      <c r="F349" s="1223"/>
      <c r="G349" s="1223"/>
      <c r="H349" s="1223"/>
      <c r="I349" s="1223"/>
      <c r="J349" s="1223"/>
      <c r="K349" s="1223"/>
      <c r="L349" s="1223"/>
      <c r="M349" s="1223"/>
      <c r="N349" s="1223"/>
      <c r="O349" s="1223"/>
      <c r="P349" s="1223"/>
      <c r="Q349" s="1223"/>
      <c r="R349" s="1223"/>
      <c r="S349" s="1223"/>
      <c r="T349" s="1223"/>
      <c r="U349" s="1223"/>
      <c r="V349" s="1223"/>
      <c r="W349" s="1223"/>
      <c r="X349" s="1223"/>
      <c r="Y349" s="1223"/>
      <c r="Z349" s="1223"/>
    </row>
    <row r="350" spans="1:26" ht="18" customHeight="1">
      <c r="A350" s="1223"/>
      <c r="B350" s="1223"/>
      <c r="C350" s="1419"/>
      <c r="D350" s="1223"/>
      <c r="E350" s="1223"/>
      <c r="F350" s="1223"/>
      <c r="G350" s="1223"/>
      <c r="H350" s="1223"/>
      <c r="I350" s="1223"/>
      <c r="J350" s="1223"/>
      <c r="K350" s="1223"/>
      <c r="L350" s="1223"/>
      <c r="M350" s="1223"/>
      <c r="N350" s="1223"/>
      <c r="O350" s="1223"/>
      <c r="P350" s="1223"/>
      <c r="Q350" s="1223"/>
      <c r="R350" s="1223"/>
      <c r="S350" s="1223"/>
      <c r="T350" s="1223"/>
      <c r="U350" s="1223"/>
      <c r="V350" s="1223"/>
      <c r="W350" s="1223"/>
      <c r="X350" s="1223"/>
      <c r="Y350" s="1223"/>
      <c r="Z350" s="1223"/>
    </row>
    <row r="351" spans="1:26" ht="18" customHeight="1">
      <c r="A351" s="1223"/>
      <c r="B351" s="1223"/>
      <c r="C351" s="1419"/>
      <c r="D351" s="1223"/>
      <c r="E351" s="1223"/>
      <c r="F351" s="1223"/>
      <c r="G351" s="1223"/>
      <c r="H351" s="1223"/>
      <c r="I351" s="1223"/>
      <c r="J351" s="1223"/>
      <c r="K351" s="1223"/>
      <c r="L351" s="1223"/>
      <c r="M351" s="1223"/>
      <c r="N351" s="1223"/>
      <c r="O351" s="1223"/>
      <c r="P351" s="1223"/>
      <c r="Q351" s="1223"/>
      <c r="R351" s="1223"/>
      <c r="S351" s="1223"/>
      <c r="T351" s="1223"/>
      <c r="U351" s="1223"/>
      <c r="V351" s="1223"/>
      <c r="W351" s="1223"/>
      <c r="X351" s="1223"/>
      <c r="Y351" s="1223"/>
      <c r="Z351" s="1223"/>
    </row>
    <row r="352" spans="1:26" ht="18" customHeight="1">
      <c r="A352" s="1223"/>
      <c r="B352" s="1223"/>
      <c r="C352" s="1419"/>
      <c r="D352" s="1223"/>
      <c r="E352" s="1223"/>
      <c r="F352" s="1223"/>
      <c r="G352" s="1223"/>
      <c r="H352" s="1223"/>
      <c r="I352" s="1223"/>
      <c r="J352" s="1223"/>
      <c r="K352" s="1223"/>
      <c r="L352" s="1223"/>
      <c r="M352" s="1223"/>
      <c r="N352" s="1223"/>
      <c r="O352" s="1223"/>
      <c r="P352" s="1223"/>
      <c r="Q352" s="1223"/>
      <c r="R352" s="1223"/>
      <c r="S352" s="1223"/>
      <c r="T352" s="1223"/>
      <c r="U352" s="1223"/>
      <c r="V352" s="1223"/>
      <c r="W352" s="1223"/>
      <c r="X352" s="1223"/>
      <c r="Y352" s="1223"/>
      <c r="Z352" s="1223"/>
    </row>
    <row r="353" spans="1:26" ht="18" customHeight="1">
      <c r="A353" s="1223"/>
      <c r="B353" s="1223"/>
      <c r="C353" s="1419"/>
      <c r="D353" s="1223"/>
      <c r="E353" s="1223"/>
      <c r="F353" s="1223"/>
      <c r="G353" s="1223"/>
      <c r="H353" s="1223"/>
      <c r="I353" s="1223"/>
      <c r="J353" s="1223"/>
      <c r="K353" s="1223"/>
      <c r="L353" s="1223"/>
      <c r="M353" s="1223"/>
      <c r="N353" s="1223"/>
      <c r="O353" s="1223"/>
      <c r="P353" s="1223"/>
      <c r="Q353" s="1223"/>
      <c r="R353" s="1223"/>
      <c r="S353" s="1223"/>
      <c r="T353" s="1223"/>
      <c r="U353" s="1223"/>
      <c r="V353" s="1223"/>
      <c r="W353" s="1223"/>
      <c r="X353" s="1223"/>
      <c r="Y353" s="1223"/>
      <c r="Z353" s="1223"/>
    </row>
    <row r="354" spans="1:26" ht="18" customHeight="1">
      <c r="A354" s="1223"/>
      <c r="B354" s="1223"/>
      <c r="C354" s="1419"/>
      <c r="D354" s="1223"/>
      <c r="E354" s="1223"/>
      <c r="F354" s="1223"/>
      <c r="G354" s="1223"/>
      <c r="H354" s="1223"/>
      <c r="I354" s="1223"/>
      <c r="J354" s="1223"/>
      <c r="K354" s="1223"/>
      <c r="L354" s="1223"/>
      <c r="M354" s="1223"/>
      <c r="N354" s="1223"/>
      <c r="O354" s="1223"/>
      <c r="P354" s="1223"/>
      <c r="Q354" s="1223"/>
      <c r="R354" s="1223"/>
      <c r="S354" s="1223"/>
      <c r="T354" s="1223"/>
      <c r="U354" s="1223"/>
      <c r="V354" s="1223"/>
      <c r="W354" s="1223"/>
      <c r="X354" s="1223"/>
      <c r="Y354" s="1223"/>
      <c r="Z354" s="1223"/>
    </row>
    <row r="355" spans="1:26" ht="18" customHeight="1">
      <c r="A355" s="1223"/>
      <c r="B355" s="1223"/>
      <c r="C355" s="1419"/>
      <c r="D355" s="1223"/>
      <c r="E355" s="1223"/>
      <c r="F355" s="1223"/>
      <c r="G355" s="1223"/>
      <c r="H355" s="1223"/>
      <c r="I355" s="1223"/>
      <c r="J355" s="1223"/>
      <c r="K355" s="1223"/>
      <c r="L355" s="1223"/>
      <c r="M355" s="1223"/>
      <c r="N355" s="1223"/>
      <c r="O355" s="1223"/>
      <c r="P355" s="1223"/>
      <c r="Q355" s="1223"/>
      <c r="R355" s="1223"/>
      <c r="S355" s="1223"/>
      <c r="T355" s="1223"/>
      <c r="U355" s="1223"/>
      <c r="V355" s="1223"/>
      <c r="W355" s="1223"/>
      <c r="X355" s="1223"/>
      <c r="Y355" s="1223"/>
      <c r="Z355" s="1223"/>
    </row>
    <row r="356" spans="1:26" ht="18" customHeight="1">
      <c r="A356" s="1223"/>
      <c r="B356" s="1223"/>
      <c r="C356" s="1419"/>
      <c r="D356" s="1223"/>
      <c r="E356" s="1223"/>
      <c r="F356" s="1223"/>
      <c r="G356" s="1223"/>
      <c r="H356" s="1223"/>
      <c r="I356" s="1223"/>
      <c r="J356" s="1223"/>
      <c r="K356" s="1223"/>
      <c r="L356" s="1223"/>
      <c r="M356" s="1223"/>
      <c r="N356" s="1223"/>
      <c r="O356" s="1223"/>
      <c r="P356" s="1223"/>
      <c r="Q356" s="1223"/>
      <c r="R356" s="1223"/>
      <c r="S356" s="1223"/>
      <c r="T356" s="1223"/>
      <c r="U356" s="1223"/>
      <c r="V356" s="1223"/>
      <c r="W356" s="1223"/>
      <c r="X356" s="1223"/>
      <c r="Y356" s="1223"/>
      <c r="Z356" s="1223"/>
    </row>
    <row r="357" spans="1:26" ht="18" customHeight="1">
      <c r="A357" s="1223"/>
      <c r="B357" s="1223"/>
      <c r="C357" s="1419"/>
      <c r="D357" s="1223"/>
      <c r="E357" s="1223"/>
      <c r="F357" s="1223"/>
      <c r="G357" s="1223"/>
      <c r="H357" s="1223"/>
      <c r="I357" s="1223"/>
      <c r="J357" s="1223"/>
      <c r="K357" s="1223"/>
      <c r="L357" s="1223"/>
      <c r="M357" s="1223"/>
      <c r="N357" s="1223"/>
      <c r="O357" s="1223"/>
      <c r="P357" s="1223"/>
      <c r="Q357" s="1223"/>
      <c r="R357" s="1223"/>
      <c r="S357" s="1223"/>
      <c r="T357" s="1223"/>
      <c r="U357" s="1223"/>
      <c r="V357" s="1223"/>
      <c r="W357" s="1223"/>
      <c r="X357" s="1223"/>
      <c r="Y357" s="1223"/>
      <c r="Z357" s="1223"/>
    </row>
    <row r="358" spans="1:26" ht="18" customHeight="1">
      <c r="A358" s="1223"/>
      <c r="B358" s="1223"/>
      <c r="C358" s="1419"/>
      <c r="D358" s="1223"/>
      <c r="E358" s="1223"/>
      <c r="F358" s="1223"/>
      <c r="G358" s="1223"/>
      <c r="H358" s="1223"/>
      <c r="I358" s="1223"/>
      <c r="J358" s="1223"/>
      <c r="K358" s="1223"/>
      <c r="L358" s="1223"/>
      <c r="M358" s="1223"/>
      <c r="N358" s="1223"/>
      <c r="O358" s="1223"/>
      <c r="P358" s="1223"/>
      <c r="Q358" s="1223"/>
      <c r="R358" s="1223"/>
      <c r="S358" s="1223"/>
      <c r="T358" s="1223"/>
      <c r="U358" s="1223"/>
      <c r="V358" s="1223"/>
      <c r="W358" s="1223"/>
      <c r="X358" s="1223"/>
      <c r="Y358" s="1223"/>
      <c r="Z358" s="1223"/>
    </row>
    <row r="359" spans="1:26" ht="18" customHeight="1">
      <c r="A359" s="1223"/>
      <c r="B359" s="1223"/>
      <c r="C359" s="1419"/>
      <c r="D359" s="1223"/>
      <c r="E359" s="1223"/>
      <c r="F359" s="1223"/>
      <c r="G359" s="1223"/>
      <c r="H359" s="1223"/>
      <c r="I359" s="1223"/>
      <c r="J359" s="1223"/>
      <c r="K359" s="1223"/>
      <c r="L359" s="1223"/>
      <c r="M359" s="1223"/>
      <c r="N359" s="1223"/>
      <c r="O359" s="1223"/>
      <c r="P359" s="1223"/>
      <c r="Q359" s="1223"/>
      <c r="R359" s="1223"/>
      <c r="S359" s="1223"/>
      <c r="T359" s="1223"/>
      <c r="U359" s="1223"/>
      <c r="V359" s="1223"/>
      <c r="W359" s="1223"/>
      <c r="X359" s="1223"/>
      <c r="Y359" s="1223"/>
      <c r="Z359" s="1223"/>
    </row>
    <row r="360" spans="1:26" ht="18" customHeight="1">
      <c r="A360" s="1223"/>
      <c r="B360" s="1223"/>
      <c r="C360" s="1419"/>
      <c r="D360" s="1223"/>
      <c r="E360" s="1223"/>
      <c r="F360" s="1223"/>
      <c r="G360" s="1223"/>
      <c r="H360" s="1223"/>
      <c r="I360" s="1223"/>
      <c r="J360" s="1223"/>
      <c r="K360" s="1223"/>
      <c r="L360" s="1223"/>
      <c r="M360" s="1223"/>
      <c r="N360" s="1223"/>
      <c r="O360" s="1223"/>
      <c r="P360" s="1223"/>
      <c r="Q360" s="1223"/>
      <c r="R360" s="1223"/>
      <c r="S360" s="1223"/>
      <c r="T360" s="1223"/>
      <c r="U360" s="1223"/>
      <c r="V360" s="1223"/>
      <c r="W360" s="1223"/>
      <c r="X360" s="1223"/>
      <c r="Y360" s="1223"/>
      <c r="Z360" s="1223"/>
    </row>
    <row r="361" spans="1:26" ht="18" customHeight="1">
      <c r="A361" s="1223"/>
      <c r="B361" s="1223"/>
      <c r="C361" s="1419"/>
      <c r="D361" s="1223"/>
      <c r="E361" s="1223"/>
      <c r="F361" s="1223"/>
      <c r="G361" s="1223"/>
      <c r="H361" s="1223"/>
      <c r="I361" s="1223"/>
      <c r="J361" s="1223"/>
      <c r="K361" s="1223"/>
      <c r="L361" s="1223"/>
      <c r="M361" s="1223"/>
      <c r="N361" s="1223"/>
      <c r="O361" s="1223"/>
      <c r="P361" s="1223"/>
      <c r="Q361" s="1223"/>
      <c r="R361" s="1223"/>
      <c r="S361" s="1223"/>
      <c r="T361" s="1223"/>
      <c r="U361" s="1223"/>
      <c r="V361" s="1223"/>
      <c r="W361" s="1223"/>
      <c r="X361" s="1223"/>
      <c r="Y361" s="1223"/>
      <c r="Z361" s="1223"/>
    </row>
    <row r="362" spans="1:26" ht="18" customHeight="1">
      <c r="A362" s="1223"/>
      <c r="B362" s="1223"/>
      <c r="C362" s="1419"/>
      <c r="D362" s="1223"/>
      <c r="E362" s="1223"/>
      <c r="F362" s="1223"/>
      <c r="G362" s="1223"/>
      <c r="H362" s="1223"/>
      <c r="I362" s="1223"/>
      <c r="J362" s="1223"/>
      <c r="K362" s="1223"/>
      <c r="L362" s="1223"/>
      <c r="M362" s="1223"/>
      <c r="N362" s="1223"/>
      <c r="O362" s="1223"/>
      <c r="P362" s="1223"/>
      <c r="Q362" s="1223"/>
      <c r="R362" s="1223"/>
      <c r="S362" s="1223"/>
      <c r="T362" s="1223"/>
      <c r="U362" s="1223"/>
      <c r="V362" s="1223"/>
      <c r="W362" s="1223"/>
      <c r="X362" s="1223"/>
      <c r="Y362" s="1223"/>
      <c r="Z362" s="1223"/>
    </row>
    <row r="363" spans="1:26" ht="18" customHeight="1">
      <c r="A363" s="1223"/>
      <c r="B363" s="1223"/>
      <c r="C363" s="1419"/>
      <c r="D363" s="1223"/>
      <c r="E363" s="1223"/>
      <c r="F363" s="1223"/>
      <c r="G363" s="1223"/>
      <c r="H363" s="1223"/>
      <c r="I363" s="1223"/>
      <c r="J363" s="1223"/>
      <c r="K363" s="1223"/>
      <c r="L363" s="1223"/>
      <c r="M363" s="1223"/>
      <c r="N363" s="1223"/>
      <c r="O363" s="1223"/>
      <c r="P363" s="1223"/>
      <c r="Q363" s="1223"/>
      <c r="R363" s="1223"/>
      <c r="S363" s="1223"/>
      <c r="T363" s="1223"/>
      <c r="U363" s="1223"/>
      <c r="V363" s="1223"/>
      <c r="W363" s="1223"/>
      <c r="X363" s="1223"/>
      <c r="Y363" s="1223"/>
      <c r="Z363" s="1223"/>
    </row>
    <row r="364" spans="1:26" ht="18" customHeight="1">
      <c r="A364" s="1223"/>
      <c r="B364" s="1223"/>
      <c r="C364" s="1419"/>
      <c r="D364" s="1223"/>
      <c r="E364" s="1223"/>
      <c r="F364" s="1223"/>
      <c r="G364" s="1223"/>
      <c r="H364" s="1223"/>
      <c r="I364" s="1223"/>
      <c r="J364" s="1223"/>
      <c r="K364" s="1223"/>
      <c r="L364" s="1223"/>
      <c r="M364" s="1223"/>
      <c r="N364" s="1223"/>
      <c r="O364" s="1223"/>
      <c r="P364" s="1223"/>
      <c r="Q364" s="1223"/>
      <c r="R364" s="1223"/>
      <c r="S364" s="1223"/>
      <c r="T364" s="1223"/>
      <c r="U364" s="1223"/>
      <c r="V364" s="1223"/>
      <c r="W364" s="1223"/>
      <c r="X364" s="1223"/>
      <c r="Y364" s="1223"/>
      <c r="Z364" s="1223"/>
    </row>
    <row r="365" spans="1:26" ht="18" customHeight="1">
      <c r="A365" s="1223"/>
      <c r="B365" s="1223"/>
      <c r="C365" s="1419"/>
      <c r="D365" s="1223"/>
      <c r="E365" s="1223"/>
      <c r="F365" s="1223"/>
      <c r="G365" s="1223"/>
      <c r="H365" s="1223"/>
      <c r="I365" s="1223"/>
      <c r="J365" s="1223"/>
      <c r="K365" s="1223"/>
      <c r="L365" s="1223"/>
      <c r="M365" s="1223"/>
      <c r="N365" s="1223"/>
      <c r="O365" s="1223"/>
      <c r="P365" s="1223"/>
      <c r="Q365" s="1223"/>
      <c r="R365" s="1223"/>
      <c r="S365" s="1223"/>
      <c r="T365" s="1223"/>
      <c r="U365" s="1223"/>
      <c r="V365" s="1223"/>
      <c r="W365" s="1223"/>
      <c r="X365" s="1223"/>
      <c r="Y365" s="1223"/>
      <c r="Z365" s="1223"/>
    </row>
    <row r="366" spans="1:26" ht="18" customHeight="1">
      <c r="A366" s="1223"/>
      <c r="B366" s="1223"/>
      <c r="C366" s="1419"/>
      <c r="D366" s="1223"/>
      <c r="E366" s="1223"/>
      <c r="F366" s="1223"/>
      <c r="G366" s="1223"/>
      <c r="H366" s="1223"/>
      <c r="I366" s="1223"/>
      <c r="J366" s="1223"/>
      <c r="K366" s="1223"/>
      <c r="L366" s="1223"/>
      <c r="M366" s="1223"/>
      <c r="N366" s="1223"/>
      <c r="O366" s="1223"/>
      <c r="P366" s="1223"/>
      <c r="Q366" s="1223"/>
      <c r="R366" s="1223"/>
      <c r="S366" s="1223"/>
      <c r="T366" s="1223"/>
      <c r="U366" s="1223"/>
      <c r="V366" s="1223"/>
      <c r="W366" s="1223"/>
      <c r="X366" s="1223"/>
      <c r="Y366" s="1223"/>
      <c r="Z366" s="1223"/>
    </row>
    <row r="367" spans="1:26" ht="18" customHeight="1">
      <c r="A367" s="1223"/>
      <c r="B367" s="1223"/>
      <c r="C367" s="1419"/>
      <c r="D367" s="1223"/>
      <c r="E367" s="1223"/>
      <c r="F367" s="1223"/>
      <c r="G367" s="1223"/>
      <c r="H367" s="1223"/>
      <c r="I367" s="1223"/>
      <c r="J367" s="1223"/>
      <c r="K367" s="1223"/>
      <c r="L367" s="1223"/>
      <c r="M367" s="1223"/>
      <c r="N367" s="1223"/>
      <c r="O367" s="1223"/>
      <c r="P367" s="1223"/>
      <c r="Q367" s="1223"/>
      <c r="R367" s="1223"/>
      <c r="S367" s="1223"/>
      <c r="T367" s="1223"/>
      <c r="U367" s="1223"/>
      <c r="V367" s="1223"/>
      <c r="W367" s="1223"/>
      <c r="X367" s="1223"/>
      <c r="Y367" s="1223"/>
      <c r="Z367" s="1223"/>
    </row>
    <row r="368" spans="1:26" ht="18" customHeight="1">
      <c r="A368" s="1223"/>
      <c r="B368" s="1223"/>
      <c r="C368" s="1419"/>
      <c r="D368" s="1223"/>
      <c r="E368" s="1223"/>
      <c r="F368" s="1223"/>
      <c r="G368" s="1223"/>
      <c r="H368" s="1223"/>
      <c r="I368" s="1223"/>
      <c r="J368" s="1223"/>
      <c r="K368" s="1223"/>
      <c r="L368" s="1223"/>
      <c r="M368" s="1223"/>
      <c r="N368" s="1223"/>
      <c r="O368" s="1223"/>
      <c r="P368" s="1223"/>
      <c r="Q368" s="1223"/>
      <c r="R368" s="1223"/>
      <c r="S368" s="1223"/>
      <c r="T368" s="1223"/>
      <c r="U368" s="1223"/>
      <c r="V368" s="1223"/>
      <c r="W368" s="1223"/>
      <c r="X368" s="1223"/>
      <c r="Y368" s="1223"/>
      <c r="Z368" s="1223"/>
    </row>
    <row r="369" spans="1:26" ht="18" customHeight="1">
      <c r="A369" s="1223"/>
      <c r="B369" s="1223"/>
      <c r="C369" s="1419"/>
      <c r="D369" s="1223"/>
      <c r="E369" s="1223"/>
      <c r="F369" s="1223"/>
      <c r="G369" s="1223"/>
      <c r="H369" s="1223"/>
      <c r="I369" s="1223"/>
      <c r="J369" s="1223"/>
      <c r="K369" s="1223"/>
      <c r="L369" s="1223"/>
      <c r="M369" s="1223"/>
      <c r="N369" s="1223"/>
      <c r="O369" s="1223"/>
      <c r="P369" s="1223"/>
      <c r="Q369" s="1223"/>
      <c r="R369" s="1223"/>
      <c r="S369" s="1223"/>
      <c r="T369" s="1223"/>
      <c r="U369" s="1223"/>
      <c r="V369" s="1223"/>
      <c r="W369" s="1223"/>
      <c r="X369" s="1223"/>
      <c r="Y369" s="1223"/>
      <c r="Z369" s="1223"/>
    </row>
    <row r="370" spans="1:26" ht="18" customHeight="1">
      <c r="A370" s="1223"/>
      <c r="B370" s="1223"/>
      <c r="C370" s="1419"/>
      <c r="D370" s="1223"/>
      <c r="E370" s="1223"/>
      <c r="F370" s="1223"/>
      <c r="G370" s="1223"/>
      <c r="H370" s="1223"/>
      <c r="I370" s="1223"/>
      <c r="J370" s="1223"/>
      <c r="K370" s="1223"/>
      <c r="L370" s="1223"/>
      <c r="M370" s="1223"/>
      <c r="N370" s="1223"/>
      <c r="O370" s="1223"/>
      <c r="P370" s="1223"/>
      <c r="Q370" s="1223"/>
      <c r="R370" s="1223"/>
      <c r="S370" s="1223"/>
      <c r="T370" s="1223"/>
      <c r="U370" s="1223"/>
      <c r="V370" s="1223"/>
      <c r="W370" s="1223"/>
      <c r="X370" s="1223"/>
      <c r="Y370" s="1223"/>
      <c r="Z370" s="1223"/>
    </row>
    <row r="371" spans="1:26" ht="18" customHeight="1">
      <c r="A371" s="1223"/>
      <c r="B371" s="1223"/>
      <c r="C371" s="1419"/>
      <c r="D371" s="1223"/>
      <c r="E371" s="1223"/>
      <c r="F371" s="1223"/>
      <c r="G371" s="1223"/>
      <c r="H371" s="1223"/>
      <c r="I371" s="1223"/>
      <c r="J371" s="1223"/>
      <c r="K371" s="1223"/>
      <c r="L371" s="1223"/>
      <c r="M371" s="1223"/>
      <c r="N371" s="1223"/>
      <c r="O371" s="1223"/>
      <c r="P371" s="1223"/>
      <c r="Q371" s="1223"/>
      <c r="R371" s="1223"/>
      <c r="S371" s="1223"/>
      <c r="T371" s="1223"/>
      <c r="U371" s="1223"/>
      <c r="V371" s="1223"/>
      <c r="W371" s="1223"/>
      <c r="X371" s="1223"/>
      <c r="Y371" s="1223"/>
      <c r="Z371" s="1223"/>
    </row>
    <row r="372" spans="1:26" ht="18" customHeight="1">
      <c r="A372" s="1223"/>
      <c r="B372" s="1223"/>
      <c r="C372" s="1419"/>
      <c r="D372" s="1223"/>
      <c r="E372" s="1223"/>
      <c r="F372" s="1223"/>
      <c r="G372" s="1223"/>
      <c r="H372" s="1223"/>
      <c r="I372" s="1223"/>
      <c r="J372" s="1223"/>
      <c r="K372" s="1223"/>
      <c r="L372" s="1223"/>
      <c r="M372" s="1223"/>
      <c r="N372" s="1223"/>
      <c r="O372" s="1223"/>
      <c r="P372" s="1223"/>
      <c r="Q372" s="1223"/>
      <c r="R372" s="1223"/>
      <c r="S372" s="1223"/>
      <c r="T372" s="1223"/>
      <c r="U372" s="1223"/>
      <c r="V372" s="1223"/>
      <c r="W372" s="1223"/>
      <c r="X372" s="1223"/>
      <c r="Y372" s="1223"/>
      <c r="Z372" s="1223"/>
    </row>
    <row r="373" spans="1:26" ht="18" customHeight="1">
      <c r="A373" s="1223"/>
      <c r="B373" s="1223"/>
      <c r="C373" s="1419"/>
      <c r="D373" s="1223"/>
      <c r="E373" s="1223"/>
      <c r="F373" s="1223"/>
      <c r="G373" s="1223"/>
      <c r="H373" s="1223"/>
      <c r="I373" s="1223"/>
      <c r="J373" s="1223"/>
      <c r="K373" s="1223"/>
      <c r="L373" s="1223"/>
      <c r="M373" s="1223"/>
      <c r="N373" s="1223"/>
      <c r="O373" s="1223"/>
      <c r="P373" s="1223"/>
      <c r="Q373" s="1223"/>
      <c r="R373" s="1223"/>
      <c r="S373" s="1223"/>
      <c r="T373" s="1223"/>
      <c r="U373" s="1223"/>
      <c r="V373" s="1223"/>
      <c r="W373" s="1223"/>
      <c r="X373" s="1223"/>
      <c r="Y373" s="1223"/>
      <c r="Z373" s="1223"/>
    </row>
    <row r="374" spans="1:26" ht="18" customHeight="1">
      <c r="A374" s="1223"/>
      <c r="B374" s="1223"/>
      <c r="C374" s="1419"/>
      <c r="D374" s="1223"/>
      <c r="E374" s="1223"/>
      <c r="F374" s="1223"/>
      <c r="G374" s="1223"/>
      <c r="H374" s="1223"/>
      <c r="I374" s="1223"/>
      <c r="J374" s="1223"/>
      <c r="K374" s="1223"/>
      <c r="L374" s="1223"/>
      <c r="M374" s="1223"/>
      <c r="N374" s="1223"/>
      <c r="O374" s="1223"/>
      <c r="P374" s="1223"/>
      <c r="Q374" s="1223"/>
      <c r="R374" s="1223"/>
      <c r="S374" s="1223"/>
      <c r="T374" s="1223"/>
      <c r="U374" s="1223"/>
      <c r="V374" s="1223"/>
      <c r="W374" s="1223"/>
      <c r="X374" s="1223"/>
      <c r="Y374" s="1223"/>
      <c r="Z374" s="1223"/>
    </row>
    <row r="375" spans="1:26" ht="18" customHeight="1">
      <c r="A375" s="1223"/>
      <c r="B375" s="1223"/>
      <c r="C375" s="1419"/>
      <c r="D375" s="1223"/>
      <c r="E375" s="1223"/>
      <c r="F375" s="1223"/>
      <c r="G375" s="1223"/>
      <c r="H375" s="1223"/>
      <c r="I375" s="1223"/>
      <c r="J375" s="1223"/>
      <c r="K375" s="1223"/>
      <c r="L375" s="1223"/>
      <c r="M375" s="1223"/>
      <c r="N375" s="1223"/>
      <c r="O375" s="1223"/>
      <c r="P375" s="1223"/>
      <c r="Q375" s="1223"/>
      <c r="R375" s="1223"/>
      <c r="S375" s="1223"/>
      <c r="T375" s="1223"/>
      <c r="U375" s="1223"/>
      <c r="V375" s="1223"/>
      <c r="W375" s="1223"/>
      <c r="X375" s="1223"/>
      <c r="Y375" s="1223"/>
      <c r="Z375" s="1223"/>
    </row>
    <row r="376" spans="1:26" ht="18" customHeight="1">
      <c r="A376" s="1223"/>
      <c r="B376" s="1223"/>
      <c r="C376" s="1419"/>
      <c r="D376" s="1223"/>
      <c r="E376" s="1223"/>
      <c r="F376" s="1223"/>
      <c r="G376" s="1223"/>
      <c r="H376" s="1223"/>
      <c r="I376" s="1223"/>
      <c r="J376" s="1223"/>
      <c r="K376" s="1223"/>
      <c r="L376" s="1223"/>
      <c r="M376" s="1223"/>
      <c r="N376" s="1223"/>
      <c r="O376" s="1223"/>
      <c r="P376" s="1223"/>
      <c r="Q376" s="1223"/>
      <c r="R376" s="1223"/>
      <c r="S376" s="1223"/>
      <c r="T376" s="1223"/>
      <c r="U376" s="1223"/>
      <c r="V376" s="1223"/>
      <c r="W376" s="1223"/>
      <c r="X376" s="1223"/>
      <c r="Y376" s="1223"/>
      <c r="Z376" s="1223"/>
    </row>
    <row r="377" spans="1:26" ht="18" customHeight="1">
      <c r="A377" s="1223"/>
      <c r="B377" s="1223"/>
      <c r="C377" s="1419"/>
      <c r="D377" s="1223"/>
      <c r="E377" s="1223"/>
      <c r="F377" s="1223"/>
      <c r="G377" s="1223"/>
      <c r="H377" s="1223"/>
      <c r="I377" s="1223"/>
      <c r="J377" s="1223"/>
      <c r="K377" s="1223"/>
      <c r="L377" s="1223"/>
      <c r="M377" s="1223"/>
      <c r="N377" s="1223"/>
      <c r="O377" s="1223"/>
      <c r="P377" s="1223"/>
      <c r="Q377" s="1223"/>
      <c r="R377" s="1223"/>
      <c r="S377" s="1223"/>
      <c r="T377" s="1223"/>
      <c r="U377" s="1223"/>
      <c r="V377" s="1223"/>
      <c r="W377" s="1223"/>
      <c r="X377" s="1223"/>
      <c r="Y377" s="1223"/>
      <c r="Z377" s="1223"/>
    </row>
    <row r="378" spans="1:26" ht="18" customHeight="1">
      <c r="A378" s="1223"/>
      <c r="B378" s="1223"/>
      <c r="C378" s="1419"/>
      <c r="D378" s="1223"/>
      <c r="E378" s="1223"/>
      <c r="F378" s="1223"/>
      <c r="G378" s="1223"/>
      <c r="H378" s="1223"/>
      <c r="I378" s="1223"/>
      <c r="J378" s="1223"/>
      <c r="K378" s="1223"/>
      <c r="L378" s="1223"/>
      <c r="M378" s="1223"/>
      <c r="N378" s="1223"/>
      <c r="O378" s="1223"/>
      <c r="P378" s="1223"/>
      <c r="Q378" s="1223"/>
      <c r="R378" s="1223"/>
      <c r="S378" s="1223"/>
      <c r="T378" s="1223"/>
      <c r="U378" s="1223"/>
      <c r="V378" s="1223"/>
      <c r="W378" s="1223"/>
      <c r="X378" s="1223"/>
      <c r="Y378" s="1223"/>
      <c r="Z378" s="1223"/>
    </row>
    <row r="379" spans="1:26" ht="18" customHeight="1">
      <c r="A379" s="1223"/>
      <c r="B379" s="1223"/>
      <c r="C379" s="1419"/>
      <c r="D379" s="1223"/>
      <c r="E379" s="1223"/>
      <c r="F379" s="1223"/>
      <c r="G379" s="1223"/>
      <c r="H379" s="1223"/>
      <c r="I379" s="1223"/>
      <c r="J379" s="1223"/>
      <c r="K379" s="1223"/>
      <c r="L379" s="1223"/>
      <c r="M379" s="1223"/>
      <c r="N379" s="1223"/>
      <c r="O379" s="1223"/>
      <c r="P379" s="1223"/>
      <c r="Q379" s="1223"/>
      <c r="R379" s="1223"/>
      <c r="S379" s="1223"/>
      <c r="T379" s="1223"/>
      <c r="U379" s="1223"/>
      <c r="V379" s="1223"/>
      <c r="W379" s="1223"/>
      <c r="X379" s="1223"/>
      <c r="Y379" s="1223"/>
      <c r="Z379" s="1223"/>
    </row>
    <row r="380" spans="1:26" ht="18" customHeight="1">
      <c r="A380" s="1223"/>
      <c r="B380" s="1223"/>
      <c r="C380" s="1419"/>
      <c r="D380" s="1223"/>
      <c r="E380" s="1223"/>
      <c r="F380" s="1223"/>
      <c r="G380" s="1223"/>
      <c r="H380" s="1223"/>
      <c r="I380" s="1223"/>
      <c r="J380" s="1223"/>
      <c r="K380" s="1223"/>
      <c r="L380" s="1223"/>
      <c r="M380" s="1223"/>
      <c r="N380" s="1223"/>
      <c r="O380" s="1223"/>
      <c r="P380" s="1223"/>
      <c r="Q380" s="1223"/>
      <c r="R380" s="1223"/>
      <c r="S380" s="1223"/>
      <c r="T380" s="1223"/>
      <c r="U380" s="1223"/>
      <c r="V380" s="1223"/>
      <c r="W380" s="1223"/>
      <c r="X380" s="1223"/>
      <c r="Y380" s="1223"/>
      <c r="Z380" s="1223"/>
    </row>
    <row r="381" spans="1:26" ht="18" customHeight="1">
      <c r="A381" s="1223"/>
      <c r="B381" s="1223"/>
      <c r="C381" s="1419"/>
      <c r="D381" s="1223"/>
      <c r="E381" s="1223"/>
      <c r="F381" s="1223"/>
      <c r="G381" s="1223"/>
      <c r="H381" s="1223"/>
      <c r="I381" s="1223"/>
      <c r="J381" s="1223"/>
      <c r="K381" s="1223"/>
      <c r="L381" s="1223"/>
      <c r="M381" s="1223"/>
      <c r="N381" s="1223"/>
      <c r="O381" s="1223"/>
      <c r="P381" s="1223"/>
      <c r="Q381" s="1223"/>
      <c r="R381" s="1223"/>
      <c r="S381" s="1223"/>
      <c r="T381" s="1223"/>
      <c r="U381" s="1223"/>
      <c r="V381" s="1223"/>
      <c r="W381" s="1223"/>
      <c r="X381" s="1223"/>
      <c r="Y381" s="1223"/>
      <c r="Z381" s="1223"/>
    </row>
    <row r="382" spans="1:26" ht="18" customHeight="1">
      <c r="A382" s="1223"/>
      <c r="B382" s="1223"/>
      <c r="C382" s="1419"/>
      <c r="D382" s="1223"/>
      <c r="E382" s="1223"/>
      <c r="F382" s="1223"/>
      <c r="G382" s="1223"/>
      <c r="H382" s="1223"/>
      <c r="I382" s="1223"/>
      <c r="J382" s="1223"/>
      <c r="K382" s="1223"/>
      <c r="L382" s="1223"/>
      <c r="M382" s="1223"/>
      <c r="N382" s="1223"/>
      <c r="O382" s="1223"/>
      <c r="P382" s="1223"/>
      <c r="Q382" s="1223"/>
      <c r="R382" s="1223"/>
      <c r="S382" s="1223"/>
      <c r="T382" s="1223"/>
      <c r="U382" s="1223"/>
      <c r="V382" s="1223"/>
      <c r="W382" s="1223"/>
      <c r="X382" s="1223"/>
      <c r="Y382" s="1223"/>
      <c r="Z382" s="1223"/>
    </row>
    <row r="383" spans="1:26" ht="18" customHeight="1">
      <c r="A383" s="1223"/>
      <c r="B383" s="1223"/>
      <c r="C383" s="1419"/>
      <c r="D383" s="1223"/>
      <c r="E383" s="1223"/>
      <c r="F383" s="1223"/>
      <c r="G383" s="1223"/>
      <c r="H383" s="1223"/>
      <c r="I383" s="1223"/>
      <c r="J383" s="1223"/>
      <c r="K383" s="1223"/>
      <c r="L383" s="1223"/>
      <c r="M383" s="1223"/>
      <c r="N383" s="1223"/>
      <c r="O383" s="1223"/>
      <c r="P383" s="1223"/>
      <c r="Q383" s="1223"/>
      <c r="R383" s="1223"/>
      <c r="S383" s="1223"/>
      <c r="T383" s="1223"/>
      <c r="U383" s="1223"/>
      <c r="V383" s="1223"/>
      <c r="W383" s="1223"/>
      <c r="X383" s="1223"/>
      <c r="Y383" s="1223"/>
      <c r="Z383" s="1223"/>
    </row>
    <row r="384" spans="1:26" ht="18" customHeight="1">
      <c r="A384" s="1223"/>
      <c r="B384" s="1223"/>
      <c r="C384" s="1419"/>
      <c r="D384" s="1223"/>
      <c r="E384" s="1223"/>
      <c r="F384" s="1223"/>
      <c r="G384" s="1223"/>
      <c r="H384" s="1223"/>
      <c r="I384" s="1223"/>
      <c r="J384" s="1223"/>
      <c r="K384" s="1223"/>
      <c r="L384" s="1223"/>
      <c r="M384" s="1223"/>
      <c r="N384" s="1223"/>
      <c r="O384" s="1223"/>
      <c r="P384" s="1223"/>
      <c r="Q384" s="1223"/>
      <c r="R384" s="1223"/>
      <c r="S384" s="1223"/>
      <c r="T384" s="1223"/>
      <c r="U384" s="1223"/>
      <c r="V384" s="1223"/>
      <c r="W384" s="1223"/>
      <c r="X384" s="1223"/>
      <c r="Y384" s="1223"/>
      <c r="Z384" s="1223"/>
    </row>
    <row r="385" spans="1:26" ht="18" customHeight="1">
      <c r="A385" s="1223"/>
      <c r="B385" s="1223"/>
      <c r="C385" s="1419"/>
      <c r="D385" s="1223"/>
      <c r="E385" s="1223"/>
      <c r="F385" s="1223"/>
      <c r="G385" s="1223"/>
      <c r="H385" s="1223"/>
      <c r="I385" s="1223"/>
      <c r="J385" s="1223"/>
      <c r="K385" s="1223"/>
      <c r="L385" s="1223"/>
      <c r="M385" s="1223"/>
      <c r="N385" s="1223"/>
      <c r="O385" s="1223"/>
      <c r="P385" s="1223"/>
      <c r="Q385" s="1223"/>
      <c r="R385" s="1223"/>
      <c r="S385" s="1223"/>
      <c r="T385" s="1223"/>
      <c r="U385" s="1223"/>
      <c r="V385" s="1223"/>
      <c r="W385" s="1223"/>
      <c r="X385" s="1223"/>
      <c r="Y385" s="1223"/>
      <c r="Z385" s="1223"/>
    </row>
    <row r="386" spans="1:26" ht="18" customHeight="1">
      <c r="A386" s="1223"/>
      <c r="B386" s="1223"/>
      <c r="C386" s="1419"/>
      <c r="D386" s="1223"/>
      <c r="E386" s="1223"/>
      <c r="F386" s="1223"/>
      <c r="G386" s="1223"/>
      <c r="H386" s="1223"/>
      <c r="I386" s="1223"/>
      <c r="J386" s="1223"/>
      <c r="K386" s="1223"/>
      <c r="L386" s="1223"/>
      <c r="M386" s="1223"/>
      <c r="N386" s="1223"/>
      <c r="O386" s="1223"/>
      <c r="P386" s="1223"/>
      <c r="Q386" s="1223"/>
      <c r="R386" s="1223"/>
      <c r="S386" s="1223"/>
      <c r="T386" s="1223"/>
      <c r="U386" s="1223"/>
      <c r="V386" s="1223"/>
      <c r="W386" s="1223"/>
      <c r="X386" s="1223"/>
      <c r="Y386" s="1223"/>
      <c r="Z386" s="1223"/>
    </row>
    <row r="387" spans="1:26" ht="18" customHeight="1">
      <c r="A387" s="1223"/>
      <c r="B387" s="1223"/>
      <c r="C387" s="1419"/>
      <c r="D387" s="1223"/>
      <c r="E387" s="1223"/>
      <c r="F387" s="1223"/>
      <c r="G387" s="1223"/>
      <c r="H387" s="1223"/>
      <c r="I387" s="1223"/>
      <c r="J387" s="1223"/>
      <c r="K387" s="1223"/>
      <c r="L387" s="1223"/>
      <c r="M387" s="1223"/>
      <c r="N387" s="1223"/>
      <c r="O387" s="1223"/>
      <c r="P387" s="1223"/>
      <c r="Q387" s="1223"/>
      <c r="R387" s="1223"/>
      <c r="S387" s="1223"/>
      <c r="T387" s="1223"/>
      <c r="U387" s="1223"/>
      <c r="V387" s="1223"/>
      <c r="W387" s="1223"/>
      <c r="X387" s="1223"/>
      <c r="Y387" s="1223"/>
      <c r="Z387" s="1223"/>
    </row>
    <row r="388" spans="1:26" ht="18" customHeight="1">
      <c r="A388" s="1223"/>
      <c r="B388" s="1223"/>
      <c r="C388" s="1419"/>
      <c r="D388" s="1223"/>
      <c r="E388" s="1223"/>
      <c r="F388" s="1223"/>
      <c r="G388" s="1223"/>
      <c r="H388" s="1223"/>
      <c r="I388" s="1223"/>
      <c r="J388" s="1223"/>
      <c r="K388" s="1223"/>
      <c r="L388" s="1223"/>
      <c r="M388" s="1223"/>
      <c r="N388" s="1223"/>
      <c r="O388" s="1223"/>
      <c r="P388" s="1223"/>
      <c r="Q388" s="1223"/>
      <c r="R388" s="1223"/>
      <c r="S388" s="1223"/>
      <c r="T388" s="1223"/>
      <c r="U388" s="1223"/>
      <c r="V388" s="1223"/>
      <c r="W388" s="1223"/>
      <c r="X388" s="1223"/>
      <c r="Y388" s="1223"/>
      <c r="Z388" s="1223"/>
    </row>
    <row r="389" spans="1:26" ht="18" customHeight="1">
      <c r="A389" s="1223"/>
      <c r="B389" s="1223"/>
      <c r="C389" s="1419"/>
      <c r="D389" s="1223"/>
      <c r="E389" s="1223"/>
      <c r="F389" s="1223"/>
      <c r="G389" s="1223"/>
      <c r="H389" s="1223"/>
      <c r="I389" s="1223"/>
      <c r="J389" s="1223"/>
      <c r="K389" s="1223"/>
      <c r="L389" s="1223"/>
      <c r="M389" s="1223"/>
      <c r="N389" s="1223"/>
      <c r="O389" s="1223"/>
      <c r="P389" s="1223"/>
      <c r="Q389" s="1223"/>
      <c r="R389" s="1223"/>
      <c r="S389" s="1223"/>
      <c r="T389" s="1223"/>
      <c r="U389" s="1223"/>
      <c r="V389" s="1223"/>
      <c r="W389" s="1223"/>
      <c r="X389" s="1223"/>
      <c r="Y389" s="1223"/>
      <c r="Z389" s="1223"/>
    </row>
    <row r="390" spans="1:26" ht="18" customHeight="1">
      <c r="A390" s="1223"/>
      <c r="B390" s="1223"/>
      <c r="C390" s="1419"/>
      <c r="D390" s="1223"/>
      <c r="E390" s="1223"/>
      <c r="F390" s="1223"/>
      <c r="G390" s="1223"/>
      <c r="H390" s="1223"/>
      <c r="I390" s="1223"/>
      <c r="J390" s="1223"/>
      <c r="K390" s="1223"/>
      <c r="L390" s="1223"/>
      <c r="M390" s="1223"/>
      <c r="N390" s="1223"/>
      <c r="O390" s="1223"/>
      <c r="P390" s="1223"/>
      <c r="Q390" s="1223"/>
      <c r="R390" s="1223"/>
      <c r="S390" s="1223"/>
      <c r="T390" s="1223"/>
      <c r="U390" s="1223"/>
      <c r="V390" s="1223"/>
      <c r="W390" s="1223"/>
      <c r="X390" s="1223"/>
      <c r="Y390" s="1223"/>
      <c r="Z390" s="1223"/>
    </row>
    <row r="391" spans="1:26" ht="18" customHeight="1">
      <c r="A391" s="1223"/>
      <c r="B391" s="1223"/>
      <c r="C391" s="1419"/>
      <c r="D391" s="1223"/>
      <c r="E391" s="1223"/>
      <c r="F391" s="1223"/>
      <c r="G391" s="1223"/>
      <c r="H391" s="1223"/>
      <c r="I391" s="1223"/>
      <c r="J391" s="1223"/>
      <c r="K391" s="1223"/>
      <c r="L391" s="1223"/>
      <c r="M391" s="1223"/>
      <c r="N391" s="1223"/>
      <c r="O391" s="1223"/>
      <c r="P391" s="1223"/>
      <c r="Q391" s="1223"/>
      <c r="R391" s="1223"/>
      <c r="S391" s="1223"/>
      <c r="T391" s="1223"/>
      <c r="U391" s="1223"/>
      <c r="V391" s="1223"/>
      <c r="W391" s="1223"/>
      <c r="X391" s="1223"/>
      <c r="Y391" s="1223"/>
      <c r="Z391" s="1223"/>
    </row>
    <row r="392" spans="1:26" ht="18" customHeight="1">
      <c r="A392" s="1223"/>
      <c r="B392" s="1223"/>
      <c r="C392" s="1419"/>
      <c r="D392" s="1223"/>
      <c r="E392" s="1223"/>
      <c r="F392" s="1223"/>
      <c r="G392" s="1223"/>
      <c r="H392" s="1223"/>
      <c r="I392" s="1223"/>
      <c r="J392" s="1223"/>
      <c r="K392" s="1223"/>
      <c r="L392" s="1223"/>
      <c r="M392" s="1223"/>
      <c r="N392" s="1223"/>
      <c r="O392" s="1223"/>
      <c r="P392" s="1223"/>
      <c r="Q392" s="1223"/>
      <c r="R392" s="1223"/>
      <c r="S392" s="1223"/>
      <c r="T392" s="1223"/>
      <c r="U392" s="1223"/>
      <c r="V392" s="1223"/>
      <c r="W392" s="1223"/>
      <c r="X392" s="1223"/>
      <c r="Y392" s="1223"/>
      <c r="Z392" s="1223"/>
    </row>
    <row r="393" spans="1:26" ht="18" customHeight="1">
      <c r="A393" s="1223"/>
      <c r="B393" s="1223"/>
      <c r="C393" s="1419"/>
      <c r="D393" s="1223"/>
      <c r="E393" s="1223"/>
      <c r="F393" s="1223"/>
      <c r="G393" s="1223"/>
      <c r="H393" s="1223"/>
      <c r="I393" s="1223"/>
      <c r="J393" s="1223"/>
      <c r="K393" s="1223"/>
      <c r="L393" s="1223"/>
      <c r="M393" s="1223"/>
      <c r="N393" s="1223"/>
      <c r="O393" s="1223"/>
      <c r="P393" s="1223"/>
      <c r="Q393" s="1223"/>
      <c r="R393" s="1223"/>
      <c r="S393" s="1223"/>
      <c r="T393" s="1223"/>
      <c r="U393" s="1223"/>
      <c r="V393" s="1223"/>
      <c r="W393" s="1223"/>
      <c r="X393" s="1223"/>
      <c r="Y393" s="1223"/>
      <c r="Z393" s="1223"/>
    </row>
    <row r="394" spans="1:26" ht="18" customHeight="1">
      <c r="A394" s="1223"/>
      <c r="B394" s="1223"/>
      <c r="C394" s="1419"/>
      <c r="D394" s="1223"/>
      <c r="E394" s="1223"/>
      <c r="F394" s="1223"/>
      <c r="G394" s="1223"/>
      <c r="H394" s="1223"/>
      <c r="I394" s="1223"/>
      <c r="J394" s="1223"/>
      <c r="K394" s="1223"/>
      <c r="L394" s="1223"/>
      <c r="M394" s="1223"/>
      <c r="N394" s="1223"/>
      <c r="O394" s="1223"/>
      <c r="P394" s="1223"/>
      <c r="Q394" s="1223"/>
      <c r="R394" s="1223"/>
      <c r="S394" s="1223"/>
      <c r="T394" s="1223"/>
      <c r="U394" s="1223"/>
      <c r="V394" s="1223"/>
      <c r="W394" s="1223"/>
      <c r="X394" s="1223"/>
      <c r="Y394" s="1223"/>
      <c r="Z394" s="1223"/>
    </row>
    <row r="395" spans="1:26" ht="18" customHeight="1">
      <c r="A395" s="1223"/>
      <c r="B395" s="1223"/>
      <c r="C395" s="1419"/>
      <c r="D395" s="1223"/>
      <c r="E395" s="1223"/>
      <c r="F395" s="1223"/>
      <c r="G395" s="1223"/>
      <c r="H395" s="1223"/>
      <c r="I395" s="1223"/>
      <c r="J395" s="1223"/>
      <c r="K395" s="1223"/>
      <c r="L395" s="1223"/>
      <c r="M395" s="1223"/>
      <c r="N395" s="1223"/>
      <c r="O395" s="1223"/>
      <c r="P395" s="1223"/>
      <c r="Q395" s="1223"/>
      <c r="R395" s="1223"/>
      <c r="S395" s="1223"/>
      <c r="T395" s="1223"/>
      <c r="U395" s="1223"/>
      <c r="V395" s="1223"/>
      <c r="W395" s="1223"/>
      <c r="X395" s="1223"/>
      <c r="Y395" s="1223"/>
      <c r="Z395" s="1223"/>
    </row>
    <row r="396" spans="1:26" ht="18" customHeight="1">
      <c r="A396" s="1223"/>
      <c r="B396" s="1223"/>
      <c r="C396" s="1419"/>
      <c r="D396" s="1223"/>
      <c r="E396" s="1223"/>
      <c r="F396" s="1223"/>
      <c r="G396" s="1223"/>
      <c r="H396" s="1223"/>
      <c r="I396" s="1223"/>
      <c r="J396" s="1223"/>
      <c r="K396" s="1223"/>
      <c r="L396" s="1223"/>
      <c r="M396" s="1223"/>
      <c r="N396" s="1223"/>
      <c r="O396" s="1223"/>
      <c r="P396" s="1223"/>
      <c r="Q396" s="1223"/>
      <c r="R396" s="1223"/>
      <c r="S396" s="1223"/>
      <c r="T396" s="1223"/>
      <c r="U396" s="1223"/>
      <c r="V396" s="1223"/>
      <c r="W396" s="1223"/>
      <c r="X396" s="1223"/>
      <c r="Y396" s="1223"/>
      <c r="Z396" s="1223"/>
    </row>
    <row r="397" spans="1:26" ht="18" customHeight="1">
      <c r="A397" s="1223"/>
      <c r="B397" s="1223"/>
      <c r="C397" s="1419"/>
      <c r="D397" s="1223"/>
      <c r="E397" s="1223"/>
      <c r="F397" s="1223"/>
      <c r="G397" s="1223"/>
      <c r="H397" s="1223"/>
      <c r="I397" s="1223"/>
      <c r="J397" s="1223"/>
      <c r="K397" s="1223"/>
      <c r="L397" s="1223"/>
      <c r="M397" s="1223"/>
      <c r="N397" s="1223"/>
      <c r="O397" s="1223"/>
      <c r="P397" s="1223"/>
      <c r="Q397" s="1223"/>
      <c r="R397" s="1223"/>
      <c r="S397" s="1223"/>
      <c r="T397" s="1223"/>
      <c r="U397" s="1223"/>
      <c r="V397" s="1223"/>
      <c r="W397" s="1223"/>
      <c r="X397" s="1223"/>
      <c r="Y397" s="1223"/>
      <c r="Z397" s="1223"/>
    </row>
    <row r="398" spans="1:26" ht="18" customHeight="1">
      <c r="A398" s="1223"/>
      <c r="B398" s="1223"/>
      <c r="C398" s="1419"/>
      <c r="D398" s="1223"/>
      <c r="E398" s="1223"/>
      <c r="F398" s="1223"/>
      <c r="G398" s="1223"/>
      <c r="H398" s="1223"/>
      <c r="I398" s="1223"/>
      <c r="J398" s="1223"/>
      <c r="K398" s="1223"/>
      <c r="L398" s="1223"/>
      <c r="M398" s="1223"/>
      <c r="N398" s="1223"/>
      <c r="O398" s="1223"/>
      <c r="P398" s="1223"/>
      <c r="Q398" s="1223"/>
      <c r="R398" s="1223"/>
      <c r="S398" s="1223"/>
      <c r="T398" s="1223"/>
      <c r="U398" s="1223"/>
      <c r="V398" s="1223"/>
      <c r="W398" s="1223"/>
      <c r="X398" s="1223"/>
      <c r="Y398" s="1223"/>
      <c r="Z398" s="1223"/>
    </row>
    <row r="399" spans="1:26" ht="18" customHeight="1">
      <c r="A399" s="1223"/>
      <c r="B399" s="1223"/>
      <c r="C399" s="1419"/>
      <c r="D399" s="1223"/>
      <c r="E399" s="1223"/>
      <c r="F399" s="1223"/>
      <c r="G399" s="1223"/>
      <c r="H399" s="1223"/>
      <c r="I399" s="1223"/>
      <c r="J399" s="1223"/>
      <c r="K399" s="1223"/>
      <c r="L399" s="1223"/>
      <c r="M399" s="1223"/>
      <c r="N399" s="1223"/>
      <c r="O399" s="1223"/>
      <c r="P399" s="1223"/>
      <c r="Q399" s="1223"/>
      <c r="R399" s="1223"/>
      <c r="S399" s="1223"/>
      <c r="T399" s="1223"/>
      <c r="U399" s="1223"/>
      <c r="V399" s="1223"/>
      <c r="W399" s="1223"/>
      <c r="X399" s="1223"/>
      <c r="Y399" s="1223"/>
      <c r="Z399" s="1223"/>
    </row>
    <row r="400" spans="1:26" ht="18" customHeight="1">
      <c r="A400" s="1223"/>
      <c r="B400" s="1223"/>
      <c r="C400" s="1419"/>
      <c r="D400" s="1223"/>
      <c r="E400" s="1223"/>
      <c r="F400" s="1223"/>
      <c r="G400" s="1223"/>
      <c r="H400" s="1223"/>
      <c r="I400" s="1223"/>
      <c r="J400" s="1223"/>
      <c r="K400" s="1223"/>
      <c r="L400" s="1223"/>
      <c r="M400" s="1223"/>
      <c r="N400" s="1223"/>
      <c r="O400" s="1223"/>
      <c r="P400" s="1223"/>
      <c r="Q400" s="1223"/>
      <c r="R400" s="1223"/>
      <c r="S400" s="1223"/>
      <c r="T400" s="1223"/>
      <c r="U400" s="1223"/>
      <c r="V400" s="1223"/>
      <c r="W400" s="1223"/>
      <c r="X400" s="1223"/>
      <c r="Y400" s="1223"/>
      <c r="Z400" s="1223"/>
    </row>
    <row r="401" spans="1:26" ht="18" customHeight="1">
      <c r="A401" s="1223"/>
      <c r="B401" s="1223"/>
      <c r="C401" s="1419"/>
      <c r="D401" s="1223"/>
      <c r="E401" s="1223"/>
      <c r="F401" s="1223"/>
      <c r="G401" s="1223"/>
      <c r="H401" s="1223"/>
      <c r="I401" s="1223"/>
      <c r="J401" s="1223"/>
      <c r="K401" s="1223"/>
      <c r="L401" s="1223"/>
      <c r="M401" s="1223"/>
      <c r="N401" s="1223"/>
      <c r="O401" s="1223"/>
      <c r="P401" s="1223"/>
      <c r="Q401" s="1223"/>
      <c r="R401" s="1223"/>
      <c r="S401" s="1223"/>
      <c r="T401" s="1223"/>
      <c r="U401" s="1223"/>
      <c r="V401" s="1223"/>
      <c r="W401" s="1223"/>
      <c r="X401" s="1223"/>
      <c r="Y401" s="1223"/>
      <c r="Z401" s="1223"/>
    </row>
    <row r="402" spans="1:26" ht="18" customHeight="1">
      <c r="A402" s="1223"/>
      <c r="B402" s="1223"/>
      <c r="C402" s="1419"/>
      <c r="D402" s="1223"/>
      <c r="E402" s="1223"/>
      <c r="F402" s="1223"/>
      <c r="G402" s="1223"/>
      <c r="H402" s="1223"/>
      <c r="I402" s="1223"/>
      <c r="J402" s="1223"/>
      <c r="K402" s="1223"/>
      <c r="L402" s="1223"/>
      <c r="M402" s="1223"/>
      <c r="N402" s="1223"/>
      <c r="O402" s="1223"/>
      <c r="P402" s="1223"/>
      <c r="Q402" s="1223"/>
      <c r="R402" s="1223"/>
      <c r="S402" s="1223"/>
      <c r="T402" s="1223"/>
      <c r="U402" s="1223"/>
      <c r="V402" s="1223"/>
      <c r="W402" s="1223"/>
      <c r="X402" s="1223"/>
      <c r="Y402" s="1223"/>
      <c r="Z402" s="1223"/>
    </row>
    <row r="403" spans="1:26" ht="18" customHeight="1">
      <c r="A403" s="1223"/>
      <c r="B403" s="1223"/>
      <c r="C403" s="1419"/>
      <c r="D403" s="1223"/>
      <c r="E403" s="1223"/>
      <c r="F403" s="1223"/>
      <c r="G403" s="1223"/>
      <c r="H403" s="1223"/>
      <c r="I403" s="1223"/>
      <c r="J403" s="1223"/>
      <c r="K403" s="1223"/>
      <c r="L403" s="1223"/>
      <c r="M403" s="1223"/>
      <c r="N403" s="1223"/>
      <c r="O403" s="1223"/>
      <c r="P403" s="1223"/>
      <c r="Q403" s="1223"/>
      <c r="R403" s="1223"/>
      <c r="S403" s="1223"/>
      <c r="T403" s="1223"/>
      <c r="U403" s="1223"/>
      <c r="V403" s="1223"/>
      <c r="W403" s="1223"/>
      <c r="X403" s="1223"/>
      <c r="Y403" s="1223"/>
      <c r="Z403" s="1223"/>
    </row>
    <row r="404" spans="1:26" ht="18" customHeight="1">
      <c r="A404" s="1223"/>
      <c r="B404" s="1223"/>
      <c r="C404" s="1419"/>
      <c r="D404" s="1223"/>
      <c r="E404" s="1223"/>
      <c r="F404" s="1223"/>
      <c r="G404" s="1223"/>
      <c r="H404" s="1223"/>
      <c r="I404" s="1223"/>
      <c r="J404" s="1223"/>
      <c r="K404" s="1223"/>
      <c r="L404" s="1223"/>
      <c r="M404" s="1223"/>
      <c r="N404" s="1223"/>
      <c r="O404" s="1223"/>
      <c r="P404" s="1223"/>
      <c r="Q404" s="1223"/>
      <c r="R404" s="1223"/>
      <c r="S404" s="1223"/>
      <c r="T404" s="1223"/>
      <c r="U404" s="1223"/>
      <c r="V404" s="1223"/>
      <c r="W404" s="1223"/>
      <c r="X404" s="1223"/>
      <c r="Y404" s="1223"/>
      <c r="Z404" s="1223"/>
    </row>
    <row r="405" spans="1:26" ht="18" customHeight="1">
      <c r="A405" s="1223"/>
      <c r="B405" s="1223"/>
      <c r="C405" s="1419"/>
      <c r="D405" s="1223"/>
      <c r="E405" s="1223"/>
      <c r="F405" s="1223"/>
      <c r="G405" s="1223"/>
      <c r="H405" s="1223"/>
      <c r="I405" s="1223"/>
      <c r="J405" s="1223"/>
      <c r="K405" s="1223"/>
      <c r="L405" s="1223"/>
      <c r="M405" s="1223"/>
      <c r="N405" s="1223"/>
      <c r="O405" s="1223"/>
      <c r="P405" s="1223"/>
      <c r="Q405" s="1223"/>
      <c r="R405" s="1223"/>
      <c r="S405" s="1223"/>
      <c r="T405" s="1223"/>
      <c r="U405" s="1223"/>
      <c r="V405" s="1223"/>
      <c r="W405" s="1223"/>
      <c r="X405" s="1223"/>
      <c r="Y405" s="1223"/>
      <c r="Z405" s="1223"/>
    </row>
    <row r="406" spans="1:26" ht="18" customHeight="1">
      <c r="A406" s="1223"/>
      <c r="B406" s="1223"/>
      <c r="C406" s="1419"/>
      <c r="D406" s="1223"/>
      <c r="E406" s="1223"/>
      <c r="F406" s="1223"/>
      <c r="G406" s="1223"/>
      <c r="H406" s="1223"/>
      <c r="I406" s="1223"/>
      <c r="J406" s="1223"/>
      <c r="K406" s="1223"/>
      <c r="L406" s="1223"/>
      <c r="M406" s="1223"/>
      <c r="N406" s="1223"/>
      <c r="O406" s="1223"/>
      <c r="P406" s="1223"/>
      <c r="Q406" s="1223"/>
      <c r="R406" s="1223"/>
      <c r="S406" s="1223"/>
      <c r="T406" s="1223"/>
      <c r="U406" s="1223"/>
      <c r="V406" s="1223"/>
      <c r="W406" s="1223"/>
      <c r="X406" s="1223"/>
      <c r="Y406" s="1223"/>
      <c r="Z406" s="1223"/>
    </row>
    <row r="407" spans="1:26" ht="18" customHeight="1">
      <c r="A407" s="1223"/>
      <c r="B407" s="1223"/>
      <c r="C407" s="1419"/>
      <c r="D407" s="1223"/>
      <c r="E407" s="1223"/>
      <c r="F407" s="1223"/>
      <c r="G407" s="1223"/>
      <c r="H407" s="1223"/>
      <c r="I407" s="1223"/>
      <c r="J407" s="1223"/>
      <c r="K407" s="1223"/>
      <c r="L407" s="1223"/>
      <c r="M407" s="1223"/>
      <c r="N407" s="1223"/>
      <c r="O407" s="1223"/>
      <c r="P407" s="1223"/>
      <c r="Q407" s="1223"/>
      <c r="R407" s="1223"/>
      <c r="S407" s="1223"/>
      <c r="T407" s="1223"/>
      <c r="U407" s="1223"/>
      <c r="V407" s="1223"/>
      <c r="W407" s="1223"/>
      <c r="X407" s="1223"/>
      <c r="Y407" s="1223"/>
      <c r="Z407" s="1223"/>
    </row>
    <row r="408" spans="1:26" ht="18" customHeight="1">
      <c r="A408" s="1223"/>
      <c r="B408" s="1223"/>
      <c r="C408" s="1419"/>
      <c r="D408" s="1223"/>
      <c r="E408" s="1223"/>
      <c r="F408" s="1223"/>
      <c r="G408" s="1223"/>
      <c r="H408" s="1223"/>
      <c r="I408" s="1223"/>
      <c r="J408" s="1223"/>
      <c r="K408" s="1223"/>
      <c r="L408" s="1223"/>
      <c r="M408" s="1223"/>
      <c r="N408" s="1223"/>
      <c r="O408" s="1223"/>
      <c r="P408" s="1223"/>
      <c r="Q408" s="1223"/>
      <c r="R408" s="1223"/>
      <c r="S408" s="1223"/>
      <c r="T408" s="1223"/>
      <c r="U408" s="1223"/>
      <c r="V408" s="1223"/>
      <c r="W408" s="1223"/>
      <c r="X408" s="1223"/>
      <c r="Y408" s="1223"/>
      <c r="Z408" s="1223"/>
    </row>
    <row r="409" spans="1:26" ht="18" customHeight="1">
      <c r="A409" s="1223"/>
      <c r="B409" s="1223"/>
      <c r="C409" s="1419"/>
      <c r="D409" s="1223"/>
      <c r="E409" s="1223"/>
      <c r="F409" s="1223"/>
      <c r="G409" s="1223"/>
      <c r="H409" s="1223"/>
      <c r="I409" s="1223"/>
      <c r="J409" s="1223"/>
      <c r="K409" s="1223"/>
      <c r="L409" s="1223"/>
      <c r="M409" s="1223"/>
      <c r="N409" s="1223"/>
      <c r="O409" s="1223"/>
      <c r="P409" s="1223"/>
      <c r="Q409" s="1223"/>
      <c r="R409" s="1223"/>
      <c r="S409" s="1223"/>
      <c r="T409" s="1223"/>
      <c r="U409" s="1223"/>
      <c r="V409" s="1223"/>
      <c r="W409" s="1223"/>
      <c r="X409" s="1223"/>
      <c r="Y409" s="1223"/>
      <c r="Z409" s="1223"/>
    </row>
    <row r="410" spans="1:26" ht="18" customHeight="1">
      <c r="A410" s="1223"/>
      <c r="B410" s="1223"/>
      <c r="C410" s="1419"/>
      <c r="D410" s="1223"/>
      <c r="E410" s="1223"/>
      <c r="F410" s="1223"/>
      <c r="G410" s="1223"/>
      <c r="H410" s="1223"/>
      <c r="I410" s="1223"/>
      <c r="J410" s="1223"/>
      <c r="K410" s="1223"/>
      <c r="L410" s="1223"/>
      <c r="M410" s="1223"/>
      <c r="N410" s="1223"/>
      <c r="O410" s="1223"/>
      <c r="P410" s="1223"/>
      <c r="Q410" s="1223"/>
      <c r="R410" s="1223"/>
      <c r="S410" s="1223"/>
      <c r="T410" s="1223"/>
      <c r="U410" s="1223"/>
      <c r="V410" s="1223"/>
      <c r="W410" s="1223"/>
      <c r="X410" s="1223"/>
      <c r="Y410" s="1223"/>
      <c r="Z410" s="1223"/>
    </row>
    <row r="411" spans="1:26" ht="18" customHeight="1">
      <c r="A411" s="1223"/>
      <c r="B411" s="1223"/>
      <c r="C411" s="1419"/>
      <c r="D411" s="1223"/>
      <c r="E411" s="1223"/>
      <c r="F411" s="1223"/>
      <c r="G411" s="1223"/>
      <c r="H411" s="1223"/>
      <c r="I411" s="1223"/>
      <c r="J411" s="1223"/>
      <c r="K411" s="1223"/>
      <c r="L411" s="1223"/>
      <c r="M411" s="1223"/>
      <c r="N411" s="1223"/>
      <c r="O411" s="1223"/>
      <c r="P411" s="1223"/>
      <c r="Q411" s="1223"/>
      <c r="R411" s="1223"/>
      <c r="S411" s="1223"/>
      <c r="T411" s="1223"/>
      <c r="U411" s="1223"/>
      <c r="V411" s="1223"/>
      <c r="W411" s="1223"/>
      <c r="X411" s="1223"/>
      <c r="Y411" s="1223"/>
      <c r="Z411" s="1223"/>
    </row>
    <row r="412" spans="1:26" ht="18" customHeight="1">
      <c r="A412" s="1223"/>
      <c r="B412" s="1223"/>
      <c r="C412" s="1419"/>
      <c r="D412" s="1223"/>
      <c r="E412" s="1223"/>
      <c r="F412" s="1223"/>
      <c r="G412" s="1223"/>
      <c r="H412" s="1223"/>
      <c r="I412" s="1223"/>
      <c r="J412" s="1223"/>
      <c r="K412" s="1223"/>
      <c r="L412" s="1223"/>
      <c r="M412" s="1223"/>
      <c r="N412" s="1223"/>
      <c r="O412" s="1223"/>
      <c r="P412" s="1223"/>
      <c r="Q412" s="1223"/>
      <c r="R412" s="1223"/>
      <c r="S412" s="1223"/>
      <c r="T412" s="1223"/>
      <c r="U412" s="1223"/>
      <c r="V412" s="1223"/>
      <c r="W412" s="1223"/>
      <c r="X412" s="1223"/>
      <c r="Y412" s="1223"/>
      <c r="Z412" s="1223"/>
    </row>
    <row r="413" spans="1:26" ht="18" customHeight="1">
      <c r="A413" s="1223"/>
      <c r="B413" s="1223"/>
      <c r="C413" s="1419"/>
      <c r="D413" s="1223"/>
      <c r="E413" s="1223"/>
      <c r="F413" s="1223"/>
      <c r="G413" s="1223"/>
      <c r="H413" s="1223"/>
      <c r="I413" s="1223"/>
      <c r="J413" s="1223"/>
      <c r="K413" s="1223"/>
      <c r="L413" s="1223"/>
      <c r="M413" s="1223"/>
      <c r="N413" s="1223"/>
      <c r="O413" s="1223"/>
      <c r="P413" s="1223"/>
      <c r="Q413" s="1223"/>
      <c r="R413" s="1223"/>
      <c r="S413" s="1223"/>
      <c r="T413" s="1223"/>
      <c r="U413" s="1223"/>
      <c r="V413" s="1223"/>
      <c r="W413" s="1223"/>
      <c r="X413" s="1223"/>
      <c r="Y413" s="1223"/>
      <c r="Z413" s="1223"/>
    </row>
    <row r="414" spans="1:26" ht="18" customHeight="1">
      <c r="A414" s="1223"/>
      <c r="B414" s="1223"/>
      <c r="C414" s="1419"/>
      <c r="D414" s="1223"/>
      <c r="E414" s="1223"/>
      <c r="F414" s="1223"/>
      <c r="G414" s="1223"/>
      <c r="H414" s="1223"/>
      <c r="I414" s="1223"/>
      <c r="J414" s="1223"/>
      <c r="K414" s="1223"/>
      <c r="L414" s="1223"/>
      <c r="M414" s="1223"/>
      <c r="N414" s="1223"/>
      <c r="O414" s="1223"/>
      <c r="P414" s="1223"/>
      <c r="Q414" s="1223"/>
      <c r="R414" s="1223"/>
      <c r="S414" s="1223"/>
      <c r="T414" s="1223"/>
      <c r="U414" s="1223"/>
      <c r="V414" s="1223"/>
      <c r="W414" s="1223"/>
      <c r="X414" s="1223"/>
      <c r="Y414" s="1223"/>
      <c r="Z414" s="1223"/>
    </row>
    <row r="415" spans="1:26" ht="18" customHeight="1">
      <c r="A415" s="1223"/>
      <c r="B415" s="1223"/>
      <c r="C415" s="1419"/>
      <c r="D415" s="1223"/>
      <c r="E415" s="1223"/>
      <c r="F415" s="1223"/>
      <c r="G415" s="1223"/>
      <c r="H415" s="1223"/>
      <c r="I415" s="1223"/>
      <c r="J415" s="1223"/>
      <c r="K415" s="1223"/>
      <c r="L415" s="1223"/>
      <c r="M415" s="1223"/>
      <c r="N415" s="1223"/>
      <c r="O415" s="1223"/>
      <c r="P415" s="1223"/>
      <c r="Q415" s="1223"/>
      <c r="R415" s="1223"/>
      <c r="S415" s="1223"/>
      <c r="T415" s="1223"/>
      <c r="U415" s="1223"/>
      <c r="V415" s="1223"/>
      <c r="W415" s="1223"/>
      <c r="X415" s="1223"/>
      <c r="Y415" s="1223"/>
      <c r="Z415" s="1223"/>
    </row>
    <row r="416" spans="1:26" ht="18" customHeight="1">
      <c r="A416" s="1223"/>
      <c r="B416" s="1223"/>
      <c r="C416" s="1419"/>
      <c r="D416" s="1223"/>
      <c r="E416" s="1223"/>
      <c r="F416" s="1223"/>
      <c r="G416" s="1223"/>
      <c r="H416" s="1223"/>
      <c r="I416" s="1223"/>
      <c r="J416" s="1223"/>
      <c r="K416" s="1223"/>
      <c r="L416" s="1223"/>
      <c r="M416" s="1223"/>
      <c r="N416" s="1223"/>
      <c r="O416" s="1223"/>
      <c r="P416" s="1223"/>
      <c r="Q416" s="1223"/>
      <c r="R416" s="1223"/>
      <c r="S416" s="1223"/>
      <c r="T416" s="1223"/>
      <c r="U416" s="1223"/>
      <c r="V416" s="1223"/>
      <c r="W416" s="1223"/>
      <c r="X416" s="1223"/>
      <c r="Y416" s="1223"/>
      <c r="Z416" s="1223"/>
    </row>
    <row r="417" spans="1:26" ht="18" customHeight="1">
      <c r="A417" s="1223"/>
      <c r="B417" s="1223"/>
      <c r="C417" s="1419"/>
      <c r="D417" s="1223"/>
      <c r="E417" s="1223"/>
      <c r="F417" s="1223"/>
      <c r="G417" s="1223"/>
      <c r="H417" s="1223"/>
      <c r="I417" s="1223"/>
      <c r="J417" s="1223"/>
      <c r="K417" s="1223"/>
      <c r="L417" s="1223"/>
      <c r="M417" s="1223"/>
      <c r="N417" s="1223"/>
      <c r="O417" s="1223"/>
      <c r="P417" s="1223"/>
      <c r="Q417" s="1223"/>
      <c r="R417" s="1223"/>
      <c r="S417" s="1223"/>
      <c r="T417" s="1223"/>
      <c r="U417" s="1223"/>
      <c r="V417" s="1223"/>
      <c r="W417" s="1223"/>
      <c r="X417" s="1223"/>
      <c r="Y417" s="1223"/>
      <c r="Z417" s="1223"/>
    </row>
    <row r="418" spans="1:26" ht="18" customHeight="1">
      <c r="A418" s="1223"/>
      <c r="B418" s="1223"/>
      <c r="C418" s="1419"/>
      <c r="D418" s="1223"/>
      <c r="E418" s="1223"/>
      <c r="F418" s="1223"/>
      <c r="G418" s="1223"/>
      <c r="H418" s="1223"/>
      <c r="I418" s="1223"/>
      <c r="J418" s="1223"/>
      <c r="K418" s="1223"/>
      <c r="L418" s="1223"/>
      <c r="M418" s="1223"/>
      <c r="N418" s="1223"/>
      <c r="O418" s="1223"/>
      <c r="P418" s="1223"/>
      <c r="Q418" s="1223"/>
      <c r="R418" s="1223"/>
      <c r="S418" s="1223"/>
      <c r="T418" s="1223"/>
      <c r="U418" s="1223"/>
      <c r="V418" s="1223"/>
      <c r="W418" s="1223"/>
      <c r="X418" s="1223"/>
      <c r="Y418" s="1223"/>
      <c r="Z418" s="1223"/>
    </row>
    <row r="419" spans="1:26" ht="18" customHeight="1">
      <c r="A419" s="1223"/>
      <c r="B419" s="1223"/>
      <c r="C419" s="1419"/>
      <c r="D419" s="1223"/>
      <c r="E419" s="1223"/>
      <c r="F419" s="1223"/>
      <c r="G419" s="1223"/>
      <c r="H419" s="1223"/>
      <c r="I419" s="1223"/>
      <c r="J419" s="1223"/>
      <c r="K419" s="1223"/>
      <c r="L419" s="1223"/>
      <c r="M419" s="1223"/>
      <c r="N419" s="1223"/>
      <c r="O419" s="1223"/>
      <c r="P419" s="1223"/>
      <c r="Q419" s="1223"/>
      <c r="R419" s="1223"/>
      <c r="S419" s="1223"/>
      <c r="T419" s="1223"/>
      <c r="U419" s="1223"/>
      <c r="V419" s="1223"/>
      <c r="W419" s="1223"/>
      <c r="X419" s="1223"/>
      <c r="Y419" s="1223"/>
      <c r="Z419" s="1223"/>
    </row>
    <row r="420" spans="1:26" ht="18" customHeight="1">
      <c r="A420" s="1223"/>
      <c r="B420" s="1223"/>
      <c r="C420" s="1419"/>
      <c r="D420" s="1223"/>
      <c r="E420" s="1223"/>
      <c r="F420" s="1223"/>
      <c r="G420" s="1223"/>
      <c r="H420" s="1223"/>
      <c r="I420" s="1223"/>
      <c r="J420" s="1223"/>
      <c r="K420" s="1223"/>
      <c r="L420" s="1223"/>
      <c r="M420" s="1223"/>
      <c r="N420" s="1223"/>
      <c r="O420" s="1223"/>
      <c r="P420" s="1223"/>
      <c r="Q420" s="1223"/>
      <c r="R420" s="1223"/>
      <c r="S420" s="1223"/>
      <c r="T420" s="1223"/>
      <c r="U420" s="1223"/>
      <c r="V420" s="1223"/>
      <c r="W420" s="1223"/>
      <c r="X420" s="1223"/>
      <c r="Y420" s="1223"/>
      <c r="Z420" s="1223"/>
    </row>
    <row r="421" spans="1:26" ht="18" customHeight="1">
      <c r="A421" s="1223"/>
      <c r="B421" s="1223"/>
      <c r="C421" s="1419"/>
      <c r="D421" s="1223"/>
      <c r="E421" s="1223"/>
      <c r="F421" s="1223"/>
      <c r="G421" s="1223"/>
      <c r="H421" s="1223"/>
      <c r="I421" s="1223"/>
      <c r="J421" s="1223"/>
      <c r="K421" s="1223"/>
      <c r="L421" s="1223"/>
      <c r="M421" s="1223"/>
      <c r="N421" s="1223"/>
      <c r="O421" s="1223"/>
      <c r="P421" s="1223"/>
      <c r="Q421" s="1223"/>
      <c r="R421" s="1223"/>
      <c r="S421" s="1223"/>
      <c r="T421" s="1223"/>
      <c r="U421" s="1223"/>
      <c r="V421" s="1223"/>
      <c r="W421" s="1223"/>
      <c r="X421" s="1223"/>
      <c r="Y421" s="1223"/>
      <c r="Z421" s="1223"/>
    </row>
    <row r="422" spans="1:26" ht="18" customHeight="1">
      <c r="A422" s="1223"/>
      <c r="B422" s="1223"/>
      <c r="C422" s="1419"/>
      <c r="D422" s="1223"/>
      <c r="E422" s="1223"/>
      <c r="F422" s="1223"/>
      <c r="G422" s="1223"/>
      <c r="H422" s="1223"/>
      <c r="I422" s="1223"/>
      <c r="J422" s="1223"/>
      <c r="K422" s="1223"/>
      <c r="L422" s="1223"/>
      <c r="M422" s="1223"/>
      <c r="N422" s="1223"/>
      <c r="O422" s="1223"/>
      <c r="P422" s="1223"/>
      <c r="Q422" s="1223"/>
      <c r="R422" s="1223"/>
      <c r="S422" s="1223"/>
      <c r="T422" s="1223"/>
      <c r="U422" s="1223"/>
      <c r="V422" s="1223"/>
      <c r="W422" s="1223"/>
      <c r="X422" s="1223"/>
      <c r="Y422" s="1223"/>
      <c r="Z422" s="1223"/>
    </row>
    <row r="423" spans="1:26" ht="18" customHeight="1">
      <c r="A423" s="1223"/>
      <c r="B423" s="1223"/>
      <c r="C423" s="1419"/>
      <c r="D423" s="1223"/>
      <c r="E423" s="1223"/>
      <c r="F423" s="1223"/>
      <c r="G423" s="1223"/>
      <c r="H423" s="1223"/>
      <c r="I423" s="1223"/>
      <c r="J423" s="1223"/>
      <c r="K423" s="1223"/>
      <c r="L423" s="1223"/>
      <c r="M423" s="1223"/>
      <c r="N423" s="1223"/>
      <c r="O423" s="1223"/>
      <c r="P423" s="1223"/>
      <c r="Q423" s="1223"/>
      <c r="R423" s="1223"/>
      <c r="S423" s="1223"/>
      <c r="T423" s="1223"/>
      <c r="U423" s="1223"/>
      <c r="V423" s="1223"/>
      <c r="W423" s="1223"/>
      <c r="X423" s="1223"/>
      <c r="Y423" s="1223"/>
      <c r="Z423" s="1223"/>
    </row>
    <row r="424" spans="1:26" ht="18" customHeight="1">
      <c r="A424" s="1223"/>
      <c r="B424" s="1223"/>
      <c r="C424" s="1419"/>
      <c r="D424" s="1223"/>
      <c r="E424" s="1223"/>
      <c r="F424" s="1223"/>
      <c r="G424" s="1223"/>
      <c r="H424" s="1223"/>
      <c r="I424" s="1223"/>
      <c r="J424" s="1223"/>
      <c r="K424" s="1223"/>
      <c r="L424" s="1223"/>
      <c r="M424" s="1223"/>
      <c r="N424" s="1223"/>
      <c r="O424" s="1223"/>
      <c r="P424" s="1223"/>
      <c r="Q424" s="1223"/>
      <c r="R424" s="1223"/>
      <c r="S424" s="1223"/>
      <c r="T424" s="1223"/>
      <c r="U424" s="1223"/>
      <c r="V424" s="1223"/>
      <c r="W424" s="1223"/>
      <c r="X424" s="1223"/>
      <c r="Y424" s="1223"/>
      <c r="Z424" s="1223"/>
    </row>
    <row r="425" spans="1:26" ht="18" customHeight="1">
      <c r="A425" s="1223"/>
      <c r="B425" s="1223"/>
      <c r="C425" s="1419"/>
      <c r="D425" s="1223"/>
      <c r="E425" s="1223"/>
      <c r="F425" s="1223"/>
      <c r="G425" s="1223"/>
      <c r="H425" s="1223"/>
      <c r="I425" s="1223"/>
      <c r="J425" s="1223"/>
      <c r="K425" s="1223"/>
      <c r="L425" s="1223"/>
      <c r="M425" s="1223"/>
      <c r="N425" s="1223"/>
      <c r="O425" s="1223"/>
      <c r="P425" s="1223"/>
      <c r="Q425" s="1223"/>
      <c r="R425" s="1223"/>
      <c r="S425" s="1223"/>
      <c r="T425" s="1223"/>
      <c r="U425" s="1223"/>
      <c r="V425" s="1223"/>
      <c r="W425" s="1223"/>
      <c r="X425" s="1223"/>
      <c r="Y425" s="1223"/>
      <c r="Z425" s="1223"/>
    </row>
    <row r="426" spans="1:26" ht="18" customHeight="1">
      <c r="A426" s="1223"/>
      <c r="B426" s="1223"/>
      <c r="C426" s="1419"/>
      <c r="D426" s="1223"/>
      <c r="E426" s="1223"/>
      <c r="F426" s="1223"/>
      <c r="G426" s="1223"/>
      <c r="H426" s="1223"/>
      <c r="I426" s="1223"/>
      <c r="J426" s="1223"/>
      <c r="K426" s="1223"/>
      <c r="L426" s="1223"/>
      <c r="M426" s="1223"/>
      <c r="N426" s="1223"/>
      <c r="O426" s="1223"/>
      <c r="P426" s="1223"/>
      <c r="Q426" s="1223"/>
      <c r="R426" s="1223"/>
      <c r="S426" s="1223"/>
      <c r="T426" s="1223"/>
      <c r="U426" s="1223"/>
      <c r="V426" s="1223"/>
      <c r="W426" s="1223"/>
      <c r="X426" s="1223"/>
      <c r="Y426" s="1223"/>
      <c r="Z426" s="1223"/>
    </row>
    <row r="427" spans="1:26" ht="18" customHeight="1">
      <c r="A427" s="1223"/>
      <c r="B427" s="1223"/>
      <c r="C427" s="1419"/>
      <c r="D427" s="1223"/>
      <c r="E427" s="1223"/>
      <c r="F427" s="1223"/>
      <c r="G427" s="1223"/>
      <c r="H427" s="1223"/>
      <c r="I427" s="1223"/>
      <c r="J427" s="1223"/>
      <c r="K427" s="1223"/>
      <c r="L427" s="1223"/>
      <c r="M427" s="1223"/>
      <c r="N427" s="1223"/>
      <c r="O427" s="1223"/>
      <c r="P427" s="1223"/>
      <c r="Q427" s="1223"/>
      <c r="R427" s="1223"/>
      <c r="S427" s="1223"/>
      <c r="T427" s="1223"/>
      <c r="U427" s="1223"/>
      <c r="V427" s="1223"/>
      <c r="W427" s="1223"/>
      <c r="X427" s="1223"/>
      <c r="Y427" s="1223"/>
      <c r="Z427" s="1223"/>
    </row>
    <row r="428" spans="1:26" ht="18" customHeight="1">
      <c r="A428" s="1223"/>
      <c r="B428" s="1223"/>
      <c r="C428" s="1419"/>
      <c r="D428" s="1223"/>
      <c r="E428" s="1223"/>
      <c r="F428" s="1223"/>
      <c r="G428" s="1223"/>
      <c r="H428" s="1223"/>
      <c r="I428" s="1223"/>
      <c r="J428" s="1223"/>
      <c r="K428" s="1223"/>
      <c r="L428" s="1223"/>
      <c r="M428" s="1223"/>
      <c r="N428" s="1223"/>
      <c r="O428" s="1223"/>
      <c r="P428" s="1223"/>
      <c r="Q428" s="1223"/>
      <c r="R428" s="1223"/>
      <c r="S428" s="1223"/>
      <c r="T428" s="1223"/>
      <c r="U428" s="1223"/>
      <c r="V428" s="1223"/>
      <c r="W428" s="1223"/>
      <c r="X428" s="1223"/>
      <c r="Y428" s="1223"/>
      <c r="Z428" s="1223"/>
    </row>
    <row r="429" spans="1:26" ht="18" customHeight="1">
      <c r="A429" s="1223"/>
      <c r="B429" s="1223"/>
      <c r="C429" s="1419"/>
      <c r="D429" s="1223"/>
      <c r="E429" s="1223"/>
      <c r="F429" s="1223"/>
      <c r="G429" s="1223"/>
      <c r="H429" s="1223"/>
      <c r="I429" s="1223"/>
      <c r="J429" s="1223"/>
      <c r="K429" s="1223"/>
      <c r="L429" s="1223"/>
      <c r="M429" s="1223"/>
      <c r="N429" s="1223"/>
      <c r="O429" s="1223"/>
      <c r="P429" s="1223"/>
      <c r="Q429" s="1223"/>
      <c r="R429" s="1223"/>
      <c r="S429" s="1223"/>
      <c r="T429" s="1223"/>
      <c r="U429" s="1223"/>
      <c r="V429" s="1223"/>
      <c r="W429" s="1223"/>
      <c r="X429" s="1223"/>
      <c r="Y429" s="1223"/>
      <c r="Z429" s="1223"/>
    </row>
    <row r="430" spans="1:26" ht="18" customHeight="1">
      <c r="A430" s="1223"/>
      <c r="B430" s="1223"/>
      <c r="C430" s="1419"/>
      <c r="D430" s="1223"/>
      <c r="E430" s="1223"/>
      <c r="F430" s="1223"/>
      <c r="G430" s="1223"/>
      <c r="H430" s="1223"/>
      <c r="I430" s="1223"/>
      <c r="J430" s="1223"/>
      <c r="K430" s="1223"/>
      <c r="L430" s="1223"/>
      <c r="M430" s="1223"/>
      <c r="N430" s="1223"/>
      <c r="O430" s="1223"/>
      <c r="P430" s="1223"/>
      <c r="Q430" s="1223"/>
      <c r="R430" s="1223"/>
      <c r="S430" s="1223"/>
      <c r="T430" s="1223"/>
      <c r="U430" s="1223"/>
      <c r="V430" s="1223"/>
      <c r="W430" s="1223"/>
      <c r="X430" s="1223"/>
      <c r="Y430" s="1223"/>
      <c r="Z430" s="1223"/>
    </row>
    <row r="431" spans="1:26" ht="18" customHeight="1">
      <c r="A431" s="1223"/>
      <c r="B431" s="1223"/>
      <c r="C431" s="1419"/>
      <c r="D431" s="1223"/>
      <c r="E431" s="1223"/>
      <c r="F431" s="1223"/>
      <c r="G431" s="1223"/>
      <c r="H431" s="1223"/>
      <c r="I431" s="1223"/>
      <c r="J431" s="1223"/>
      <c r="K431" s="1223"/>
      <c r="L431" s="1223"/>
      <c r="M431" s="1223"/>
      <c r="N431" s="1223"/>
      <c r="O431" s="1223"/>
      <c r="P431" s="1223"/>
      <c r="Q431" s="1223"/>
      <c r="R431" s="1223"/>
      <c r="S431" s="1223"/>
      <c r="T431" s="1223"/>
      <c r="U431" s="1223"/>
      <c r="V431" s="1223"/>
      <c r="W431" s="1223"/>
      <c r="X431" s="1223"/>
      <c r="Y431" s="1223"/>
      <c r="Z431" s="1223"/>
    </row>
    <row r="432" spans="1:26" ht="18" customHeight="1">
      <c r="A432" s="1223"/>
      <c r="B432" s="1223"/>
      <c r="C432" s="1419"/>
      <c r="D432" s="1223"/>
      <c r="E432" s="1223"/>
      <c r="F432" s="1223"/>
      <c r="G432" s="1223"/>
      <c r="H432" s="1223"/>
      <c r="I432" s="1223"/>
      <c r="J432" s="1223"/>
      <c r="K432" s="1223"/>
      <c r="L432" s="1223"/>
      <c r="M432" s="1223"/>
      <c r="N432" s="1223"/>
      <c r="O432" s="1223"/>
      <c r="P432" s="1223"/>
      <c r="Q432" s="1223"/>
      <c r="R432" s="1223"/>
      <c r="S432" s="1223"/>
      <c r="T432" s="1223"/>
      <c r="U432" s="1223"/>
      <c r="V432" s="1223"/>
      <c r="W432" s="1223"/>
      <c r="X432" s="1223"/>
      <c r="Y432" s="1223"/>
      <c r="Z432" s="1223"/>
    </row>
    <row r="433" spans="1:26" ht="18" customHeight="1">
      <c r="A433" s="1223"/>
      <c r="B433" s="1223"/>
      <c r="C433" s="1419"/>
      <c r="D433" s="1223"/>
      <c r="E433" s="1223"/>
      <c r="F433" s="1223"/>
      <c r="G433" s="1223"/>
      <c r="H433" s="1223"/>
      <c r="I433" s="1223"/>
      <c r="J433" s="1223"/>
      <c r="K433" s="1223"/>
      <c r="L433" s="1223"/>
      <c r="M433" s="1223"/>
      <c r="N433" s="1223"/>
      <c r="O433" s="1223"/>
      <c r="P433" s="1223"/>
      <c r="Q433" s="1223"/>
      <c r="R433" s="1223"/>
      <c r="S433" s="1223"/>
      <c r="T433" s="1223"/>
      <c r="U433" s="1223"/>
      <c r="V433" s="1223"/>
      <c r="W433" s="1223"/>
      <c r="X433" s="1223"/>
      <c r="Y433" s="1223"/>
      <c r="Z433" s="1223"/>
    </row>
    <row r="434" spans="1:26" ht="18" customHeight="1">
      <c r="A434" s="1223"/>
      <c r="B434" s="1223"/>
      <c r="C434" s="1419"/>
      <c r="D434" s="1223"/>
      <c r="E434" s="1223"/>
      <c r="F434" s="1223"/>
      <c r="G434" s="1223"/>
      <c r="H434" s="1223"/>
      <c r="I434" s="1223"/>
      <c r="J434" s="1223"/>
      <c r="K434" s="1223"/>
      <c r="L434" s="1223"/>
      <c r="M434" s="1223"/>
      <c r="N434" s="1223"/>
      <c r="O434" s="1223"/>
      <c r="P434" s="1223"/>
      <c r="Q434" s="1223"/>
      <c r="R434" s="1223"/>
      <c r="S434" s="1223"/>
      <c r="T434" s="1223"/>
      <c r="U434" s="1223"/>
      <c r="V434" s="1223"/>
      <c r="W434" s="1223"/>
      <c r="X434" s="1223"/>
      <c r="Y434" s="1223"/>
      <c r="Z434" s="1223"/>
    </row>
    <row r="435" spans="1:26" ht="18" customHeight="1">
      <c r="A435" s="1223"/>
      <c r="B435" s="1223"/>
      <c r="C435" s="1419"/>
      <c r="D435" s="1223"/>
      <c r="E435" s="1223"/>
      <c r="F435" s="1223"/>
      <c r="G435" s="1223"/>
      <c r="H435" s="1223"/>
      <c r="I435" s="1223"/>
      <c r="J435" s="1223"/>
      <c r="K435" s="1223"/>
      <c r="L435" s="1223"/>
      <c r="M435" s="1223"/>
      <c r="N435" s="1223"/>
      <c r="O435" s="1223"/>
      <c r="P435" s="1223"/>
      <c r="Q435" s="1223"/>
      <c r="R435" s="1223"/>
      <c r="S435" s="1223"/>
      <c r="T435" s="1223"/>
      <c r="U435" s="1223"/>
      <c r="V435" s="1223"/>
      <c r="W435" s="1223"/>
      <c r="X435" s="1223"/>
      <c r="Y435" s="1223"/>
      <c r="Z435" s="1223"/>
    </row>
    <row r="436" spans="1:26" ht="18" customHeight="1">
      <c r="A436" s="1223"/>
      <c r="B436" s="1223"/>
      <c r="C436" s="1419"/>
      <c r="D436" s="1223"/>
      <c r="E436" s="1223"/>
      <c r="F436" s="1223"/>
      <c r="G436" s="1223"/>
      <c r="H436" s="1223"/>
      <c r="I436" s="1223"/>
      <c r="J436" s="1223"/>
      <c r="K436" s="1223"/>
      <c r="L436" s="1223"/>
      <c r="M436" s="1223"/>
      <c r="N436" s="1223"/>
      <c r="O436" s="1223"/>
      <c r="P436" s="1223"/>
      <c r="Q436" s="1223"/>
      <c r="R436" s="1223"/>
      <c r="S436" s="1223"/>
      <c r="T436" s="1223"/>
      <c r="U436" s="1223"/>
      <c r="V436" s="1223"/>
      <c r="W436" s="1223"/>
      <c r="X436" s="1223"/>
      <c r="Y436" s="1223"/>
      <c r="Z436" s="1223"/>
    </row>
    <row r="437" spans="1:26" ht="18" customHeight="1">
      <c r="A437" s="1223"/>
      <c r="B437" s="1223"/>
      <c r="C437" s="1419"/>
      <c r="D437" s="1223"/>
      <c r="E437" s="1223"/>
      <c r="F437" s="1223"/>
      <c r="G437" s="1223"/>
      <c r="H437" s="1223"/>
      <c r="I437" s="1223"/>
      <c r="J437" s="1223"/>
      <c r="K437" s="1223"/>
      <c r="L437" s="1223"/>
      <c r="M437" s="1223"/>
      <c r="N437" s="1223"/>
      <c r="O437" s="1223"/>
      <c r="P437" s="1223"/>
      <c r="Q437" s="1223"/>
      <c r="R437" s="1223"/>
      <c r="S437" s="1223"/>
      <c r="T437" s="1223"/>
      <c r="U437" s="1223"/>
      <c r="V437" s="1223"/>
      <c r="W437" s="1223"/>
      <c r="X437" s="1223"/>
      <c r="Y437" s="1223"/>
      <c r="Z437" s="1223"/>
    </row>
    <row r="438" spans="1:26" ht="18" customHeight="1">
      <c r="A438" s="1223"/>
      <c r="B438" s="1223"/>
      <c r="C438" s="1419"/>
      <c r="D438" s="1223"/>
      <c r="E438" s="1223"/>
      <c r="F438" s="1223"/>
      <c r="G438" s="1223"/>
      <c r="H438" s="1223"/>
      <c r="I438" s="1223"/>
      <c r="J438" s="1223"/>
      <c r="K438" s="1223"/>
      <c r="L438" s="1223"/>
      <c r="M438" s="1223"/>
      <c r="N438" s="1223"/>
      <c r="O438" s="1223"/>
      <c r="P438" s="1223"/>
      <c r="Q438" s="1223"/>
      <c r="R438" s="1223"/>
      <c r="S438" s="1223"/>
      <c r="T438" s="1223"/>
      <c r="U438" s="1223"/>
      <c r="V438" s="1223"/>
      <c r="W438" s="1223"/>
      <c r="X438" s="1223"/>
      <c r="Y438" s="1223"/>
      <c r="Z438" s="1223"/>
    </row>
    <row r="439" spans="1:26" ht="18" customHeight="1">
      <c r="A439" s="1223"/>
      <c r="B439" s="1223"/>
      <c r="C439" s="1419"/>
      <c r="D439" s="1223"/>
      <c r="E439" s="1223"/>
      <c r="F439" s="1223"/>
      <c r="G439" s="1223"/>
      <c r="H439" s="1223"/>
      <c r="I439" s="1223"/>
      <c r="J439" s="1223"/>
      <c r="K439" s="1223"/>
      <c r="L439" s="1223"/>
      <c r="M439" s="1223"/>
      <c r="N439" s="1223"/>
      <c r="O439" s="1223"/>
      <c r="P439" s="1223"/>
      <c r="Q439" s="1223"/>
      <c r="R439" s="1223"/>
      <c r="S439" s="1223"/>
      <c r="T439" s="1223"/>
      <c r="U439" s="1223"/>
      <c r="V439" s="1223"/>
      <c r="W439" s="1223"/>
      <c r="X439" s="1223"/>
      <c r="Y439" s="1223"/>
      <c r="Z439" s="1223"/>
    </row>
    <row r="440" spans="1:26" ht="18" customHeight="1">
      <c r="A440" s="1223"/>
      <c r="B440" s="1223"/>
      <c r="C440" s="1419"/>
      <c r="D440" s="1223"/>
      <c r="E440" s="1223"/>
      <c r="F440" s="1223"/>
      <c r="G440" s="1223"/>
      <c r="H440" s="1223"/>
      <c r="I440" s="1223"/>
      <c r="J440" s="1223"/>
      <c r="K440" s="1223"/>
      <c r="L440" s="1223"/>
      <c r="M440" s="1223"/>
      <c r="N440" s="1223"/>
      <c r="O440" s="1223"/>
      <c r="P440" s="1223"/>
      <c r="Q440" s="1223"/>
      <c r="R440" s="1223"/>
      <c r="S440" s="1223"/>
      <c r="T440" s="1223"/>
      <c r="U440" s="1223"/>
      <c r="V440" s="1223"/>
      <c r="W440" s="1223"/>
      <c r="X440" s="1223"/>
      <c r="Y440" s="1223"/>
      <c r="Z440" s="1223"/>
    </row>
    <row r="441" spans="1:26" ht="18" customHeight="1">
      <c r="A441" s="1223"/>
      <c r="B441" s="1223"/>
      <c r="C441" s="1419"/>
      <c r="D441" s="1223"/>
      <c r="E441" s="1223"/>
      <c r="F441" s="1223"/>
      <c r="G441" s="1223"/>
      <c r="H441" s="1223"/>
      <c r="I441" s="1223"/>
      <c r="J441" s="1223"/>
      <c r="K441" s="1223"/>
      <c r="L441" s="1223"/>
      <c r="M441" s="1223"/>
      <c r="N441" s="1223"/>
      <c r="O441" s="1223"/>
      <c r="P441" s="1223"/>
      <c r="Q441" s="1223"/>
      <c r="R441" s="1223"/>
      <c r="S441" s="1223"/>
      <c r="T441" s="1223"/>
      <c r="U441" s="1223"/>
      <c r="V441" s="1223"/>
      <c r="W441" s="1223"/>
      <c r="X441" s="1223"/>
      <c r="Y441" s="1223"/>
      <c r="Z441" s="1223"/>
    </row>
    <row r="442" spans="1:26" ht="18" customHeight="1">
      <c r="A442" s="1223"/>
      <c r="B442" s="1223"/>
      <c r="C442" s="1419"/>
      <c r="D442" s="1223"/>
      <c r="E442" s="1223"/>
      <c r="F442" s="1223"/>
      <c r="G442" s="1223"/>
      <c r="H442" s="1223"/>
      <c r="I442" s="1223"/>
      <c r="J442" s="1223"/>
      <c r="K442" s="1223"/>
      <c r="L442" s="1223"/>
      <c r="M442" s="1223"/>
      <c r="N442" s="1223"/>
      <c r="O442" s="1223"/>
      <c r="P442" s="1223"/>
      <c r="Q442" s="1223"/>
      <c r="R442" s="1223"/>
      <c r="S442" s="1223"/>
      <c r="T442" s="1223"/>
      <c r="U442" s="1223"/>
      <c r="V442" s="1223"/>
      <c r="W442" s="1223"/>
      <c r="X442" s="1223"/>
      <c r="Y442" s="1223"/>
      <c r="Z442" s="1223"/>
    </row>
    <row r="443" spans="1:26" ht="18" customHeight="1">
      <c r="A443" s="1223"/>
      <c r="B443" s="1223"/>
      <c r="C443" s="1419"/>
      <c r="D443" s="1223"/>
      <c r="E443" s="1223"/>
      <c r="F443" s="1223"/>
      <c r="G443" s="1223"/>
      <c r="H443" s="1223"/>
      <c r="I443" s="1223"/>
      <c r="J443" s="1223"/>
      <c r="K443" s="1223"/>
      <c r="L443" s="1223"/>
      <c r="M443" s="1223"/>
      <c r="N443" s="1223"/>
      <c r="O443" s="1223"/>
      <c r="P443" s="1223"/>
      <c r="Q443" s="1223"/>
      <c r="R443" s="1223"/>
      <c r="S443" s="1223"/>
      <c r="T443" s="1223"/>
      <c r="U443" s="1223"/>
      <c r="V443" s="1223"/>
      <c r="W443" s="1223"/>
      <c r="X443" s="1223"/>
      <c r="Y443" s="1223"/>
      <c r="Z443" s="1223"/>
    </row>
    <row r="444" spans="1:26" ht="18" customHeight="1">
      <c r="A444" s="1223"/>
      <c r="B444" s="1223"/>
      <c r="C444" s="1419"/>
      <c r="D444" s="1223"/>
      <c r="E444" s="1223"/>
      <c r="F444" s="1223"/>
      <c r="G444" s="1223"/>
      <c r="H444" s="1223"/>
      <c r="I444" s="1223"/>
      <c r="J444" s="1223"/>
      <c r="K444" s="1223"/>
      <c r="L444" s="1223"/>
      <c r="M444" s="1223"/>
      <c r="N444" s="1223"/>
      <c r="O444" s="1223"/>
      <c r="P444" s="1223"/>
      <c r="Q444" s="1223"/>
      <c r="R444" s="1223"/>
      <c r="S444" s="1223"/>
      <c r="T444" s="1223"/>
      <c r="U444" s="1223"/>
      <c r="V444" s="1223"/>
      <c r="W444" s="1223"/>
      <c r="X444" s="1223"/>
      <c r="Y444" s="1223"/>
      <c r="Z444" s="1223"/>
    </row>
    <row r="445" spans="1:26" ht="18" customHeight="1">
      <c r="A445" s="1223"/>
      <c r="B445" s="1223"/>
      <c r="C445" s="1419"/>
      <c r="D445" s="1223"/>
      <c r="E445" s="1223"/>
      <c r="F445" s="1223"/>
      <c r="G445" s="1223"/>
      <c r="H445" s="1223"/>
      <c r="I445" s="1223"/>
      <c r="J445" s="1223"/>
      <c r="K445" s="1223"/>
      <c r="L445" s="1223"/>
      <c r="M445" s="1223"/>
      <c r="N445" s="1223"/>
      <c r="O445" s="1223"/>
      <c r="P445" s="1223"/>
      <c r="Q445" s="1223"/>
      <c r="R445" s="1223"/>
      <c r="S445" s="1223"/>
      <c r="T445" s="1223"/>
      <c r="U445" s="1223"/>
      <c r="V445" s="1223"/>
      <c r="W445" s="1223"/>
      <c r="X445" s="1223"/>
      <c r="Y445" s="1223"/>
      <c r="Z445" s="1223"/>
    </row>
    <row r="446" spans="1:26" ht="18" customHeight="1">
      <c r="A446" s="1223"/>
      <c r="B446" s="1223"/>
      <c r="C446" s="1419"/>
      <c r="D446" s="1223"/>
      <c r="E446" s="1223"/>
      <c r="F446" s="1223"/>
      <c r="G446" s="1223"/>
      <c r="H446" s="1223"/>
      <c r="I446" s="1223"/>
      <c r="J446" s="1223"/>
      <c r="K446" s="1223"/>
      <c r="L446" s="1223"/>
      <c r="M446" s="1223"/>
      <c r="N446" s="1223"/>
      <c r="O446" s="1223"/>
      <c r="P446" s="1223"/>
      <c r="Q446" s="1223"/>
      <c r="R446" s="1223"/>
      <c r="S446" s="1223"/>
      <c r="T446" s="1223"/>
      <c r="U446" s="1223"/>
      <c r="V446" s="1223"/>
      <c r="W446" s="1223"/>
      <c r="X446" s="1223"/>
      <c r="Y446" s="1223"/>
      <c r="Z446" s="1223"/>
    </row>
    <row r="447" spans="1:26" ht="18" customHeight="1">
      <c r="A447" s="1223"/>
      <c r="B447" s="1223"/>
      <c r="C447" s="1419"/>
      <c r="D447" s="1223"/>
      <c r="E447" s="1223"/>
      <c r="F447" s="1223"/>
      <c r="G447" s="1223"/>
      <c r="H447" s="1223"/>
      <c r="I447" s="1223"/>
      <c r="J447" s="1223"/>
      <c r="K447" s="1223"/>
      <c r="L447" s="1223"/>
      <c r="M447" s="1223"/>
      <c r="N447" s="1223"/>
      <c r="O447" s="1223"/>
      <c r="P447" s="1223"/>
      <c r="Q447" s="1223"/>
      <c r="R447" s="1223"/>
      <c r="S447" s="1223"/>
      <c r="T447" s="1223"/>
      <c r="U447" s="1223"/>
      <c r="V447" s="1223"/>
      <c r="W447" s="1223"/>
      <c r="X447" s="1223"/>
      <c r="Y447" s="1223"/>
      <c r="Z447" s="1223"/>
    </row>
    <row r="448" spans="1:26" ht="18" customHeight="1">
      <c r="A448" s="1223"/>
      <c r="B448" s="1223"/>
      <c r="C448" s="1419"/>
      <c r="D448" s="1223"/>
      <c r="E448" s="1223"/>
      <c r="F448" s="1223"/>
      <c r="G448" s="1223"/>
      <c r="H448" s="1223"/>
      <c r="I448" s="1223"/>
      <c r="J448" s="1223"/>
      <c r="K448" s="1223"/>
      <c r="L448" s="1223"/>
      <c r="M448" s="1223"/>
      <c r="N448" s="1223"/>
      <c r="O448" s="1223"/>
      <c r="P448" s="1223"/>
      <c r="Q448" s="1223"/>
      <c r="R448" s="1223"/>
      <c r="S448" s="1223"/>
      <c r="T448" s="1223"/>
      <c r="U448" s="1223"/>
      <c r="V448" s="1223"/>
      <c r="W448" s="1223"/>
      <c r="X448" s="1223"/>
      <c r="Y448" s="1223"/>
      <c r="Z448" s="1223"/>
    </row>
    <row r="449" spans="1:26" ht="18" customHeight="1">
      <c r="A449" s="1223"/>
      <c r="B449" s="1223"/>
      <c r="C449" s="1419"/>
      <c r="D449" s="1223"/>
      <c r="E449" s="1223"/>
      <c r="F449" s="1223"/>
      <c r="G449" s="1223"/>
      <c r="H449" s="1223"/>
      <c r="I449" s="1223"/>
      <c r="J449" s="1223"/>
      <c r="K449" s="1223"/>
      <c r="L449" s="1223"/>
      <c r="M449" s="1223"/>
      <c r="N449" s="1223"/>
      <c r="O449" s="1223"/>
      <c r="P449" s="1223"/>
      <c r="Q449" s="1223"/>
      <c r="R449" s="1223"/>
      <c r="S449" s="1223"/>
      <c r="T449" s="1223"/>
      <c r="U449" s="1223"/>
      <c r="V449" s="1223"/>
      <c r="W449" s="1223"/>
      <c r="X449" s="1223"/>
      <c r="Y449" s="1223"/>
      <c r="Z449" s="1223"/>
    </row>
    <row r="450" spans="1:26" ht="18" customHeight="1">
      <c r="A450" s="1223"/>
      <c r="B450" s="1223"/>
      <c r="C450" s="1419"/>
      <c r="D450" s="1223"/>
      <c r="E450" s="1223"/>
      <c r="F450" s="1223"/>
      <c r="G450" s="1223"/>
      <c r="H450" s="1223"/>
      <c r="I450" s="1223"/>
      <c r="J450" s="1223"/>
      <c r="K450" s="1223"/>
      <c r="L450" s="1223"/>
      <c r="M450" s="1223"/>
      <c r="N450" s="1223"/>
      <c r="O450" s="1223"/>
      <c r="P450" s="1223"/>
      <c r="Q450" s="1223"/>
      <c r="R450" s="1223"/>
      <c r="S450" s="1223"/>
      <c r="T450" s="1223"/>
      <c r="U450" s="1223"/>
      <c r="V450" s="1223"/>
      <c r="W450" s="1223"/>
      <c r="X450" s="1223"/>
      <c r="Y450" s="1223"/>
      <c r="Z450" s="1223"/>
    </row>
    <row r="451" spans="1:26" ht="18" customHeight="1">
      <c r="A451" s="1223"/>
      <c r="B451" s="1223"/>
      <c r="C451" s="1419"/>
      <c r="D451" s="1223"/>
      <c r="E451" s="1223"/>
      <c r="F451" s="1223"/>
      <c r="G451" s="1223"/>
      <c r="H451" s="1223"/>
      <c r="I451" s="1223"/>
      <c r="J451" s="1223"/>
      <c r="K451" s="1223"/>
      <c r="L451" s="1223"/>
      <c r="M451" s="1223"/>
      <c r="N451" s="1223"/>
      <c r="O451" s="1223"/>
      <c r="P451" s="1223"/>
      <c r="Q451" s="1223"/>
      <c r="R451" s="1223"/>
      <c r="S451" s="1223"/>
      <c r="T451" s="1223"/>
      <c r="U451" s="1223"/>
      <c r="V451" s="1223"/>
      <c r="W451" s="1223"/>
      <c r="X451" s="1223"/>
      <c r="Y451" s="1223"/>
      <c r="Z451" s="1223"/>
    </row>
    <row r="452" spans="1:26" ht="18" customHeight="1">
      <c r="A452" s="1223"/>
      <c r="B452" s="1223"/>
      <c r="C452" s="1419"/>
      <c r="D452" s="1223"/>
      <c r="E452" s="1223"/>
      <c r="F452" s="1223"/>
      <c r="G452" s="1223"/>
      <c r="H452" s="1223"/>
      <c r="I452" s="1223"/>
      <c r="J452" s="1223"/>
      <c r="K452" s="1223"/>
      <c r="L452" s="1223"/>
      <c r="M452" s="1223"/>
      <c r="N452" s="1223"/>
      <c r="O452" s="1223"/>
      <c r="P452" s="1223"/>
      <c r="Q452" s="1223"/>
      <c r="R452" s="1223"/>
      <c r="S452" s="1223"/>
      <c r="T452" s="1223"/>
      <c r="U452" s="1223"/>
      <c r="V452" s="1223"/>
      <c r="W452" s="1223"/>
      <c r="X452" s="1223"/>
      <c r="Y452" s="1223"/>
      <c r="Z452" s="1223"/>
    </row>
    <row r="453" spans="1:26" ht="18" customHeight="1">
      <c r="A453" s="1223"/>
      <c r="B453" s="1223"/>
      <c r="C453" s="1419"/>
      <c r="D453" s="1223"/>
      <c r="E453" s="1223"/>
      <c r="F453" s="1223"/>
      <c r="G453" s="1223"/>
      <c r="H453" s="1223"/>
      <c r="I453" s="1223"/>
      <c r="J453" s="1223"/>
      <c r="K453" s="1223"/>
      <c r="L453" s="1223"/>
      <c r="M453" s="1223"/>
      <c r="N453" s="1223"/>
      <c r="O453" s="1223"/>
      <c r="P453" s="1223"/>
      <c r="Q453" s="1223"/>
      <c r="R453" s="1223"/>
      <c r="S453" s="1223"/>
      <c r="T453" s="1223"/>
      <c r="U453" s="1223"/>
      <c r="V453" s="1223"/>
      <c r="W453" s="1223"/>
      <c r="X453" s="1223"/>
      <c r="Y453" s="1223"/>
      <c r="Z453" s="1223"/>
    </row>
    <row r="454" spans="1:26" ht="18" customHeight="1">
      <c r="A454" s="1223"/>
      <c r="B454" s="1223"/>
      <c r="C454" s="1419"/>
      <c r="D454" s="1223"/>
      <c r="E454" s="1223"/>
      <c r="F454" s="1223"/>
      <c r="G454" s="1223"/>
      <c r="H454" s="1223"/>
      <c r="I454" s="1223"/>
      <c r="J454" s="1223"/>
      <c r="K454" s="1223"/>
      <c r="L454" s="1223"/>
      <c r="M454" s="1223"/>
      <c r="N454" s="1223"/>
      <c r="O454" s="1223"/>
      <c r="P454" s="1223"/>
      <c r="Q454" s="1223"/>
      <c r="R454" s="1223"/>
      <c r="S454" s="1223"/>
      <c r="T454" s="1223"/>
      <c r="U454" s="1223"/>
      <c r="V454" s="1223"/>
      <c r="W454" s="1223"/>
      <c r="X454" s="1223"/>
      <c r="Y454" s="1223"/>
      <c r="Z454" s="1223"/>
    </row>
    <row r="455" spans="1:26" ht="18" customHeight="1">
      <c r="A455" s="1223"/>
      <c r="B455" s="1223"/>
      <c r="C455" s="1419"/>
      <c r="D455" s="1223"/>
      <c r="E455" s="1223"/>
      <c r="F455" s="1223"/>
      <c r="G455" s="1223"/>
      <c r="H455" s="1223"/>
      <c r="I455" s="1223"/>
      <c r="J455" s="1223"/>
      <c r="K455" s="1223"/>
      <c r="L455" s="1223"/>
      <c r="M455" s="1223"/>
      <c r="N455" s="1223"/>
      <c r="O455" s="1223"/>
      <c r="P455" s="1223"/>
      <c r="Q455" s="1223"/>
      <c r="R455" s="1223"/>
      <c r="S455" s="1223"/>
      <c r="T455" s="1223"/>
      <c r="U455" s="1223"/>
      <c r="V455" s="1223"/>
      <c r="W455" s="1223"/>
      <c r="X455" s="1223"/>
      <c r="Y455" s="1223"/>
      <c r="Z455" s="1223"/>
    </row>
    <row r="456" spans="1:26" ht="18" customHeight="1">
      <c r="A456" s="1223"/>
      <c r="B456" s="1223"/>
      <c r="C456" s="1419"/>
      <c r="D456" s="1223"/>
      <c r="E456" s="1223"/>
      <c r="F456" s="1223"/>
      <c r="G456" s="1223"/>
      <c r="H456" s="1223"/>
      <c r="I456" s="1223"/>
      <c r="J456" s="1223"/>
      <c r="K456" s="1223"/>
      <c r="L456" s="1223"/>
      <c r="M456" s="1223"/>
      <c r="N456" s="1223"/>
      <c r="O456" s="1223"/>
      <c r="P456" s="1223"/>
      <c r="Q456" s="1223"/>
      <c r="R456" s="1223"/>
      <c r="S456" s="1223"/>
      <c r="T456" s="1223"/>
      <c r="U456" s="1223"/>
      <c r="V456" s="1223"/>
      <c r="W456" s="1223"/>
      <c r="X456" s="1223"/>
      <c r="Y456" s="1223"/>
      <c r="Z456" s="1223"/>
    </row>
    <row r="457" spans="1:26" ht="18" customHeight="1">
      <c r="A457" s="1223"/>
      <c r="B457" s="1223"/>
      <c r="C457" s="1419"/>
      <c r="D457" s="1223"/>
      <c r="E457" s="1223"/>
      <c r="F457" s="1223"/>
      <c r="G457" s="1223"/>
      <c r="H457" s="1223"/>
      <c r="I457" s="1223"/>
      <c r="J457" s="1223"/>
      <c r="K457" s="1223"/>
      <c r="L457" s="1223"/>
      <c r="M457" s="1223"/>
      <c r="N457" s="1223"/>
      <c r="O457" s="1223"/>
      <c r="P457" s="1223"/>
      <c r="Q457" s="1223"/>
      <c r="R457" s="1223"/>
      <c r="S457" s="1223"/>
      <c r="T457" s="1223"/>
      <c r="U457" s="1223"/>
      <c r="V457" s="1223"/>
      <c r="W457" s="1223"/>
      <c r="X457" s="1223"/>
      <c r="Y457" s="1223"/>
      <c r="Z457" s="1223"/>
    </row>
    <row r="458" spans="1:26" ht="18" customHeight="1">
      <c r="A458" s="1223"/>
      <c r="B458" s="1223"/>
      <c r="C458" s="1419"/>
      <c r="D458" s="1223"/>
      <c r="E458" s="1223"/>
      <c r="F458" s="1223"/>
      <c r="G458" s="1223"/>
      <c r="H458" s="1223"/>
      <c r="I458" s="1223"/>
      <c r="J458" s="1223"/>
      <c r="K458" s="1223"/>
      <c r="L458" s="1223"/>
      <c r="M458" s="1223"/>
      <c r="N458" s="1223"/>
      <c r="O458" s="1223"/>
      <c r="P458" s="1223"/>
      <c r="Q458" s="1223"/>
      <c r="R458" s="1223"/>
      <c r="S458" s="1223"/>
      <c r="T458" s="1223"/>
      <c r="U458" s="1223"/>
      <c r="V458" s="1223"/>
      <c r="W458" s="1223"/>
      <c r="X458" s="1223"/>
      <c r="Y458" s="1223"/>
      <c r="Z458" s="1223"/>
    </row>
    <row r="459" spans="1:26" ht="18" customHeight="1">
      <c r="A459" s="1223"/>
      <c r="B459" s="1223"/>
      <c r="C459" s="1419"/>
      <c r="D459" s="1223"/>
      <c r="E459" s="1223"/>
      <c r="F459" s="1223"/>
      <c r="G459" s="1223"/>
      <c r="H459" s="1223"/>
      <c r="I459" s="1223"/>
      <c r="J459" s="1223"/>
      <c r="K459" s="1223"/>
      <c r="L459" s="1223"/>
      <c r="M459" s="1223"/>
      <c r="N459" s="1223"/>
      <c r="O459" s="1223"/>
      <c r="P459" s="1223"/>
      <c r="Q459" s="1223"/>
      <c r="R459" s="1223"/>
      <c r="S459" s="1223"/>
      <c r="T459" s="1223"/>
      <c r="U459" s="1223"/>
      <c r="V459" s="1223"/>
      <c r="W459" s="1223"/>
      <c r="X459" s="1223"/>
      <c r="Y459" s="1223"/>
      <c r="Z459" s="1223"/>
    </row>
    <row r="460" spans="1:26" ht="18" customHeight="1">
      <c r="A460" s="1223"/>
      <c r="B460" s="1223"/>
      <c r="C460" s="1419"/>
      <c r="D460" s="1223"/>
      <c r="E460" s="1223"/>
      <c r="F460" s="1223"/>
      <c r="G460" s="1223"/>
      <c r="H460" s="1223"/>
      <c r="I460" s="1223"/>
      <c r="J460" s="1223"/>
      <c r="K460" s="1223"/>
      <c r="L460" s="1223"/>
      <c r="M460" s="1223"/>
      <c r="N460" s="1223"/>
      <c r="O460" s="1223"/>
      <c r="P460" s="1223"/>
      <c r="Q460" s="1223"/>
      <c r="R460" s="1223"/>
      <c r="S460" s="1223"/>
      <c r="T460" s="1223"/>
      <c r="U460" s="1223"/>
      <c r="V460" s="1223"/>
      <c r="W460" s="1223"/>
      <c r="X460" s="1223"/>
      <c r="Y460" s="1223"/>
      <c r="Z460" s="1223"/>
    </row>
    <row r="461" spans="1:26" ht="18" customHeight="1">
      <c r="A461" s="1223"/>
      <c r="B461" s="1223"/>
      <c r="C461" s="1419"/>
      <c r="D461" s="1223"/>
      <c r="E461" s="1223"/>
      <c r="F461" s="1223"/>
      <c r="G461" s="1223"/>
      <c r="H461" s="1223"/>
      <c r="I461" s="1223"/>
      <c r="J461" s="1223"/>
      <c r="K461" s="1223"/>
      <c r="L461" s="1223"/>
      <c r="M461" s="1223"/>
      <c r="N461" s="1223"/>
      <c r="O461" s="1223"/>
      <c r="P461" s="1223"/>
      <c r="Q461" s="1223"/>
      <c r="R461" s="1223"/>
      <c r="S461" s="1223"/>
      <c r="T461" s="1223"/>
      <c r="U461" s="1223"/>
      <c r="V461" s="1223"/>
      <c r="W461" s="1223"/>
      <c r="X461" s="1223"/>
      <c r="Y461" s="1223"/>
      <c r="Z461" s="1223"/>
    </row>
    <row r="462" spans="1:26" ht="18" customHeight="1">
      <c r="A462" s="1223"/>
      <c r="B462" s="1223"/>
      <c r="C462" s="1419"/>
      <c r="D462" s="1223"/>
      <c r="E462" s="1223"/>
      <c r="F462" s="1223"/>
      <c r="G462" s="1223"/>
      <c r="H462" s="1223"/>
      <c r="I462" s="1223"/>
      <c r="J462" s="1223"/>
      <c r="K462" s="1223"/>
      <c r="L462" s="1223"/>
      <c r="M462" s="1223"/>
      <c r="N462" s="1223"/>
      <c r="O462" s="1223"/>
      <c r="P462" s="1223"/>
      <c r="Q462" s="1223"/>
      <c r="R462" s="1223"/>
      <c r="S462" s="1223"/>
      <c r="T462" s="1223"/>
      <c r="U462" s="1223"/>
      <c r="V462" s="1223"/>
      <c r="W462" s="1223"/>
      <c r="X462" s="1223"/>
      <c r="Y462" s="1223"/>
      <c r="Z462" s="1223"/>
    </row>
    <row r="463" spans="1:26" ht="18" customHeight="1">
      <c r="A463" s="1223"/>
      <c r="B463" s="1223"/>
      <c r="C463" s="1419"/>
      <c r="D463" s="1223"/>
      <c r="E463" s="1223"/>
      <c r="F463" s="1223"/>
      <c r="G463" s="1223"/>
      <c r="H463" s="1223"/>
      <c r="I463" s="1223"/>
      <c r="J463" s="1223"/>
      <c r="K463" s="1223"/>
      <c r="L463" s="1223"/>
      <c r="M463" s="1223"/>
      <c r="N463" s="1223"/>
      <c r="O463" s="1223"/>
      <c r="P463" s="1223"/>
      <c r="Q463" s="1223"/>
      <c r="R463" s="1223"/>
      <c r="S463" s="1223"/>
      <c r="T463" s="1223"/>
      <c r="U463" s="1223"/>
      <c r="V463" s="1223"/>
      <c r="W463" s="1223"/>
      <c r="X463" s="1223"/>
      <c r="Y463" s="1223"/>
      <c r="Z463" s="1223"/>
    </row>
    <row r="464" spans="1:26" ht="18" customHeight="1">
      <c r="A464" s="1223"/>
      <c r="B464" s="1223"/>
      <c r="C464" s="1419"/>
      <c r="D464" s="1223"/>
      <c r="E464" s="1223"/>
      <c r="F464" s="1223"/>
      <c r="G464" s="1223"/>
      <c r="H464" s="1223"/>
      <c r="I464" s="1223"/>
      <c r="J464" s="1223"/>
      <c r="K464" s="1223"/>
      <c r="L464" s="1223"/>
      <c r="M464" s="1223"/>
      <c r="N464" s="1223"/>
      <c r="O464" s="1223"/>
      <c r="P464" s="1223"/>
      <c r="Q464" s="1223"/>
      <c r="R464" s="1223"/>
      <c r="S464" s="1223"/>
      <c r="T464" s="1223"/>
      <c r="U464" s="1223"/>
      <c r="V464" s="1223"/>
      <c r="W464" s="1223"/>
      <c r="X464" s="1223"/>
      <c r="Y464" s="1223"/>
      <c r="Z464" s="1223"/>
    </row>
    <row r="465" spans="1:26" ht="18" customHeight="1">
      <c r="A465" s="1223"/>
      <c r="B465" s="1223"/>
      <c r="C465" s="1419"/>
      <c r="D465" s="1223"/>
      <c r="E465" s="1223"/>
      <c r="F465" s="1223"/>
      <c r="G465" s="1223"/>
      <c r="H465" s="1223"/>
      <c r="I465" s="1223"/>
      <c r="J465" s="1223"/>
      <c r="K465" s="1223"/>
      <c r="L465" s="1223"/>
      <c r="M465" s="1223"/>
      <c r="N465" s="1223"/>
      <c r="O465" s="1223"/>
      <c r="P465" s="1223"/>
      <c r="Q465" s="1223"/>
      <c r="R465" s="1223"/>
      <c r="S465" s="1223"/>
      <c r="T465" s="1223"/>
      <c r="U465" s="1223"/>
      <c r="V465" s="1223"/>
      <c r="W465" s="1223"/>
      <c r="X465" s="1223"/>
      <c r="Y465" s="1223"/>
      <c r="Z465" s="1223"/>
    </row>
    <row r="466" spans="1:26" ht="18" customHeight="1">
      <c r="A466" s="1223"/>
      <c r="B466" s="1223"/>
      <c r="C466" s="1419"/>
      <c r="D466" s="1223"/>
      <c r="E466" s="1223"/>
      <c r="F466" s="1223"/>
      <c r="G466" s="1223"/>
      <c r="H466" s="1223"/>
      <c r="I466" s="1223"/>
      <c r="J466" s="1223"/>
      <c r="K466" s="1223"/>
      <c r="L466" s="1223"/>
      <c r="M466" s="1223"/>
      <c r="N466" s="1223"/>
      <c r="O466" s="1223"/>
      <c r="P466" s="1223"/>
      <c r="Q466" s="1223"/>
      <c r="R466" s="1223"/>
      <c r="S466" s="1223"/>
      <c r="T466" s="1223"/>
      <c r="U466" s="1223"/>
      <c r="V466" s="1223"/>
      <c r="W466" s="1223"/>
      <c r="X466" s="1223"/>
      <c r="Y466" s="1223"/>
      <c r="Z466" s="1223"/>
    </row>
    <row r="467" spans="1:26" ht="18" customHeight="1">
      <c r="A467" s="1223"/>
      <c r="B467" s="1223"/>
      <c r="C467" s="1419"/>
      <c r="D467" s="1223"/>
      <c r="E467" s="1223"/>
      <c r="F467" s="1223"/>
      <c r="G467" s="1223"/>
      <c r="H467" s="1223"/>
      <c r="I467" s="1223"/>
      <c r="J467" s="1223"/>
      <c r="K467" s="1223"/>
      <c r="L467" s="1223"/>
      <c r="M467" s="1223"/>
      <c r="N467" s="1223"/>
      <c r="O467" s="1223"/>
      <c r="P467" s="1223"/>
      <c r="Q467" s="1223"/>
      <c r="R467" s="1223"/>
      <c r="S467" s="1223"/>
      <c r="T467" s="1223"/>
      <c r="U467" s="1223"/>
      <c r="V467" s="1223"/>
      <c r="W467" s="1223"/>
      <c r="X467" s="1223"/>
      <c r="Y467" s="1223"/>
      <c r="Z467" s="1223"/>
    </row>
    <row r="468" spans="1:26" ht="18" customHeight="1">
      <c r="A468" s="1223"/>
      <c r="B468" s="1223"/>
      <c r="C468" s="1419"/>
      <c r="D468" s="1223"/>
      <c r="E468" s="1223"/>
      <c r="F468" s="1223"/>
      <c r="G468" s="1223"/>
      <c r="H468" s="1223"/>
      <c r="I468" s="1223"/>
      <c r="J468" s="1223"/>
      <c r="K468" s="1223"/>
      <c r="L468" s="1223"/>
      <c r="M468" s="1223"/>
      <c r="N468" s="1223"/>
      <c r="O468" s="1223"/>
      <c r="P468" s="1223"/>
      <c r="Q468" s="1223"/>
      <c r="R468" s="1223"/>
      <c r="S468" s="1223"/>
      <c r="T468" s="1223"/>
      <c r="U468" s="1223"/>
      <c r="V468" s="1223"/>
      <c r="W468" s="1223"/>
      <c r="X468" s="1223"/>
      <c r="Y468" s="1223"/>
      <c r="Z468" s="1223"/>
    </row>
    <row r="469" spans="1:26" ht="18" customHeight="1">
      <c r="A469" s="1223"/>
      <c r="B469" s="1223"/>
      <c r="C469" s="1419"/>
      <c r="D469" s="1223"/>
      <c r="E469" s="1223"/>
      <c r="F469" s="1223"/>
      <c r="G469" s="1223"/>
      <c r="H469" s="1223"/>
      <c r="I469" s="1223"/>
      <c r="J469" s="1223"/>
      <c r="K469" s="1223"/>
      <c r="L469" s="1223"/>
      <c r="M469" s="1223"/>
      <c r="N469" s="1223"/>
      <c r="O469" s="1223"/>
      <c r="P469" s="1223"/>
      <c r="Q469" s="1223"/>
      <c r="R469" s="1223"/>
      <c r="S469" s="1223"/>
      <c r="T469" s="1223"/>
      <c r="U469" s="1223"/>
      <c r="V469" s="1223"/>
      <c r="W469" s="1223"/>
      <c r="X469" s="1223"/>
      <c r="Y469" s="1223"/>
      <c r="Z469" s="1223"/>
    </row>
    <row r="470" spans="1:26" ht="18" customHeight="1">
      <c r="A470" s="1223"/>
      <c r="B470" s="1223"/>
      <c r="C470" s="1419"/>
      <c r="D470" s="1223"/>
      <c r="E470" s="1223"/>
      <c r="F470" s="1223"/>
      <c r="G470" s="1223"/>
      <c r="H470" s="1223"/>
      <c r="I470" s="1223"/>
      <c r="J470" s="1223"/>
      <c r="K470" s="1223"/>
      <c r="L470" s="1223"/>
      <c r="M470" s="1223"/>
      <c r="N470" s="1223"/>
      <c r="O470" s="1223"/>
      <c r="P470" s="1223"/>
      <c r="Q470" s="1223"/>
      <c r="R470" s="1223"/>
      <c r="S470" s="1223"/>
      <c r="T470" s="1223"/>
      <c r="U470" s="1223"/>
      <c r="V470" s="1223"/>
      <c r="W470" s="1223"/>
      <c r="X470" s="1223"/>
      <c r="Y470" s="1223"/>
      <c r="Z470" s="1223"/>
    </row>
    <row r="471" spans="1:26" ht="18" customHeight="1">
      <c r="A471" s="1223"/>
      <c r="B471" s="1223"/>
      <c r="C471" s="1419"/>
      <c r="D471" s="1223"/>
      <c r="E471" s="1223"/>
      <c r="F471" s="1223"/>
      <c r="G471" s="1223"/>
      <c r="H471" s="1223"/>
      <c r="I471" s="1223"/>
      <c r="J471" s="1223"/>
      <c r="K471" s="1223"/>
      <c r="L471" s="1223"/>
      <c r="M471" s="1223"/>
      <c r="N471" s="1223"/>
      <c r="O471" s="1223"/>
      <c r="P471" s="1223"/>
      <c r="Q471" s="1223"/>
      <c r="R471" s="1223"/>
      <c r="S471" s="1223"/>
      <c r="T471" s="1223"/>
      <c r="U471" s="1223"/>
      <c r="V471" s="1223"/>
      <c r="W471" s="1223"/>
      <c r="X471" s="1223"/>
      <c r="Y471" s="1223"/>
      <c r="Z471" s="1223"/>
    </row>
    <row r="472" spans="1:26" ht="18" customHeight="1">
      <c r="A472" s="1223"/>
      <c r="B472" s="1223"/>
      <c r="C472" s="1419"/>
      <c r="D472" s="1223"/>
      <c r="E472" s="1223"/>
      <c r="F472" s="1223"/>
      <c r="G472" s="1223"/>
      <c r="H472" s="1223"/>
      <c r="I472" s="1223"/>
      <c r="J472" s="1223"/>
      <c r="K472" s="1223"/>
      <c r="L472" s="1223"/>
      <c r="M472" s="1223"/>
      <c r="N472" s="1223"/>
      <c r="O472" s="1223"/>
      <c r="P472" s="1223"/>
      <c r="Q472" s="1223"/>
      <c r="R472" s="1223"/>
      <c r="S472" s="1223"/>
      <c r="T472" s="1223"/>
      <c r="U472" s="1223"/>
      <c r="V472" s="1223"/>
      <c r="W472" s="1223"/>
      <c r="X472" s="1223"/>
      <c r="Y472" s="1223"/>
      <c r="Z472" s="1223"/>
    </row>
    <row r="473" spans="1:26" ht="18" customHeight="1">
      <c r="A473" s="1223"/>
      <c r="B473" s="1223"/>
      <c r="C473" s="1419"/>
      <c r="D473" s="1223"/>
      <c r="E473" s="1223"/>
      <c r="F473" s="1223"/>
      <c r="G473" s="1223"/>
      <c r="H473" s="1223"/>
      <c r="I473" s="1223"/>
      <c r="J473" s="1223"/>
      <c r="K473" s="1223"/>
      <c r="L473" s="1223"/>
      <c r="M473" s="1223"/>
      <c r="N473" s="1223"/>
      <c r="O473" s="1223"/>
      <c r="P473" s="1223"/>
      <c r="Q473" s="1223"/>
      <c r="R473" s="1223"/>
      <c r="S473" s="1223"/>
      <c r="T473" s="1223"/>
      <c r="U473" s="1223"/>
      <c r="V473" s="1223"/>
      <c r="W473" s="1223"/>
      <c r="X473" s="1223"/>
      <c r="Y473" s="1223"/>
      <c r="Z473" s="1223"/>
    </row>
    <row r="474" spans="1:26" ht="18" customHeight="1">
      <c r="A474" s="1223"/>
      <c r="B474" s="1223"/>
      <c r="C474" s="1419"/>
      <c r="D474" s="1223"/>
      <c r="E474" s="1223"/>
      <c r="F474" s="1223"/>
      <c r="G474" s="1223"/>
      <c r="H474" s="1223"/>
      <c r="I474" s="1223"/>
      <c r="J474" s="1223"/>
      <c r="K474" s="1223"/>
      <c r="L474" s="1223"/>
      <c r="M474" s="1223"/>
      <c r="N474" s="1223"/>
      <c r="O474" s="1223"/>
      <c r="P474" s="1223"/>
      <c r="Q474" s="1223"/>
      <c r="R474" s="1223"/>
      <c r="S474" s="1223"/>
      <c r="T474" s="1223"/>
      <c r="U474" s="1223"/>
      <c r="V474" s="1223"/>
      <c r="W474" s="1223"/>
      <c r="X474" s="1223"/>
      <c r="Y474" s="1223"/>
      <c r="Z474" s="1223"/>
    </row>
    <row r="475" spans="1:26" ht="18" customHeight="1">
      <c r="A475" s="1223"/>
      <c r="B475" s="1223"/>
      <c r="C475" s="1419"/>
      <c r="D475" s="1223"/>
      <c r="E475" s="1223"/>
      <c r="F475" s="1223"/>
      <c r="G475" s="1223"/>
      <c r="H475" s="1223"/>
      <c r="I475" s="1223"/>
      <c r="J475" s="1223"/>
      <c r="K475" s="1223"/>
      <c r="L475" s="1223"/>
      <c r="M475" s="1223"/>
      <c r="N475" s="1223"/>
      <c r="O475" s="1223"/>
      <c r="P475" s="1223"/>
      <c r="Q475" s="1223"/>
      <c r="R475" s="1223"/>
      <c r="S475" s="1223"/>
      <c r="T475" s="1223"/>
      <c r="U475" s="1223"/>
      <c r="V475" s="1223"/>
      <c r="W475" s="1223"/>
      <c r="X475" s="1223"/>
      <c r="Y475" s="1223"/>
      <c r="Z475" s="1223"/>
    </row>
    <row r="476" spans="1:26" ht="18" customHeight="1">
      <c r="A476" s="1223"/>
      <c r="B476" s="1223"/>
      <c r="C476" s="1419"/>
      <c r="D476" s="1223"/>
      <c r="E476" s="1223"/>
      <c r="F476" s="1223"/>
      <c r="G476" s="1223"/>
      <c r="H476" s="1223"/>
      <c r="I476" s="1223"/>
      <c r="J476" s="1223"/>
      <c r="K476" s="1223"/>
      <c r="L476" s="1223"/>
      <c r="M476" s="1223"/>
      <c r="N476" s="1223"/>
      <c r="O476" s="1223"/>
      <c r="P476" s="1223"/>
      <c r="Q476" s="1223"/>
      <c r="R476" s="1223"/>
      <c r="S476" s="1223"/>
      <c r="T476" s="1223"/>
      <c r="U476" s="1223"/>
      <c r="V476" s="1223"/>
      <c r="W476" s="1223"/>
      <c r="X476" s="1223"/>
      <c r="Y476" s="1223"/>
      <c r="Z476" s="1223"/>
    </row>
    <row r="477" spans="1:26" ht="18" customHeight="1">
      <c r="A477" s="1223"/>
      <c r="B477" s="1223"/>
      <c r="C477" s="1419"/>
      <c r="D477" s="1223"/>
      <c r="E477" s="1223"/>
      <c r="F477" s="1223"/>
      <c r="G477" s="1223"/>
      <c r="H477" s="1223"/>
      <c r="I477" s="1223"/>
      <c r="J477" s="1223"/>
      <c r="K477" s="1223"/>
      <c r="L477" s="1223"/>
      <c r="M477" s="1223"/>
      <c r="N477" s="1223"/>
      <c r="O477" s="1223"/>
      <c r="P477" s="1223"/>
      <c r="Q477" s="1223"/>
      <c r="R477" s="1223"/>
      <c r="S477" s="1223"/>
      <c r="T477" s="1223"/>
      <c r="U477" s="1223"/>
      <c r="V477" s="1223"/>
      <c r="W477" s="1223"/>
      <c r="X477" s="1223"/>
      <c r="Y477" s="1223"/>
      <c r="Z477" s="1223"/>
    </row>
    <row r="478" spans="1:26" ht="18" customHeight="1">
      <c r="A478" s="1223"/>
      <c r="B478" s="1223"/>
      <c r="C478" s="1419"/>
      <c r="D478" s="1223"/>
      <c r="E478" s="1223"/>
      <c r="F478" s="1223"/>
      <c r="G478" s="1223"/>
      <c r="H478" s="1223"/>
      <c r="I478" s="1223"/>
      <c r="J478" s="1223"/>
      <c r="K478" s="1223"/>
      <c r="L478" s="1223"/>
      <c r="M478" s="1223"/>
      <c r="N478" s="1223"/>
      <c r="O478" s="1223"/>
      <c r="P478" s="1223"/>
      <c r="Q478" s="1223"/>
      <c r="R478" s="1223"/>
      <c r="S478" s="1223"/>
      <c r="T478" s="1223"/>
      <c r="U478" s="1223"/>
      <c r="V478" s="1223"/>
      <c r="W478" s="1223"/>
      <c r="X478" s="1223"/>
      <c r="Y478" s="1223"/>
      <c r="Z478" s="1223"/>
    </row>
    <row r="479" spans="1:26" ht="18" customHeight="1">
      <c r="A479" s="1223"/>
      <c r="B479" s="1223"/>
      <c r="C479" s="1419"/>
      <c r="D479" s="1223"/>
      <c r="E479" s="1223"/>
      <c r="F479" s="1223"/>
      <c r="G479" s="1223"/>
      <c r="H479" s="1223"/>
      <c r="I479" s="1223"/>
      <c r="J479" s="1223"/>
      <c r="K479" s="1223"/>
      <c r="L479" s="1223"/>
      <c r="M479" s="1223"/>
      <c r="N479" s="1223"/>
      <c r="O479" s="1223"/>
      <c r="P479" s="1223"/>
      <c r="Q479" s="1223"/>
      <c r="R479" s="1223"/>
      <c r="S479" s="1223"/>
      <c r="T479" s="1223"/>
      <c r="U479" s="1223"/>
      <c r="V479" s="1223"/>
      <c r="W479" s="1223"/>
      <c r="X479" s="1223"/>
      <c r="Y479" s="1223"/>
      <c r="Z479" s="1223"/>
    </row>
    <row r="480" spans="1:26" ht="18" customHeight="1">
      <c r="A480" s="1223"/>
      <c r="B480" s="1223"/>
      <c r="C480" s="1419"/>
      <c r="D480" s="1223"/>
      <c r="E480" s="1223"/>
      <c r="F480" s="1223"/>
      <c r="G480" s="1223"/>
      <c r="H480" s="1223"/>
      <c r="I480" s="1223"/>
      <c r="J480" s="1223"/>
      <c r="K480" s="1223"/>
      <c r="L480" s="1223"/>
      <c r="M480" s="1223"/>
      <c r="N480" s="1223"/>
      <c r="O480" s="1223"/>
      <c r="P480" s="1223"/>
      <c r="Q480" s="1223"/>
      <c r="R480" s="1223"/>
      <c r="S480" s="1223"/>
      <c r="T480" s="1223"/>
      <c r="U480" s="1223"/>
      <c r="V480" s="1223"/>
      <c r="W480" s="1223"/>
      <c r="X480" s="1223"/>
      <c r="Y480" s="1223"/>
      <c r="Z480" s="1223"/>
    </row>
    <row r="481" spans="1:26" ht="18" customHeight="1">
      <c r="A481" s="1223"/>
      <c r="B481" s="1223"/>
      <c r="C481" s="1419"/>
      <c r="D481" s="1223"/>
      <c r="E481" s="1223"/>
      <c r="F481" s="1223"/>
      <c r="G481" s="1223"/>
      <c r="H481" s="1223"/>
      <c r="I481" s="1223"/>
      <c r="J481" s="1223"/>
      <c r="K481" s="1223"/>
      <c r="L481" s="1223"/>
      <c r="M481" s="1223"/>
      <c r="N481" s="1223"/>
      <c r="O481" s="1223"/>
      <c r="P481" s="1223"/>
      <c r="Q481" s="1223"/>
      <c r="R481" s="1223"/>
      <c r="S481" s="1223"/>
      <c r="T481" s="1223"/>
      <c r="U481" s="1223"/>
      <c r="V481" s="1223"/>
      <c r="W481" s="1223"/>
      <c r="X481" s="1223"/>
      <c r="Y481" s="1223"/>
      <c r="Z481" s="1223"/>
    </row>
    <row r="482" spans="1:26" ht="18" customHeight="1">
      <c r="A482" s="1223"/>
      <c r="B482" s="1223"/>
      <c r="C482" s="1419"/>
      <c r="D482" s="1223"/>
      <c r="E482" s="1223"/>
      <c r="F482" s="1223"/>
      <c r="G482" s="1223"/>
      <c r="H482" s="1223"/>
      <c r="I482" s="1223"/>
      <c r="J482" s="1223"/>
      <c r="K482" s="1223"/>
      <c r="L482" s="1223"/>
      <c r="M482" s="1223"/>
      <c r="N482" s="1223"/>
      <c r="O482" s="1223"/>
      <c r="P482" s="1223"/>
      <c r="Q482" s="1223"/>
      <c r="R482" s="1223"/>
      <c r="S482" s="1223"/>
      <c r="T482" s="1223"/>
      <c r="U482" s="1223"/>
      <c r="V482" s="1223"/>
      <c r="W482" s="1223"/>
      <c r="X482" s="1223"/>
      <c r="Y482" s="1223"/>
      <c r="Z482" s="1223"/>
    </row>
    <row r="483" spans="1:26" ht="18" customHeight="1">
      <c r="A483" s="1223"/>
      <c r="B483" s="1223"/>
      <c r="C483" s="1419"/>
      <c r="D483" s="1223"/>
      <c r="E483" s="1223"/>
      <c r="F483" s="1223"/>
      <c r="G483" s="1223"/>
      <c r="H483" s="1223"/>
      <c r="I483" s="1223"/>
      <c r="J483" s="1223"/>
      <c r="K483" s="1223"/>
      <c r="L483" s="1223"/>
      <c r="M483" s="1223"/>
      <c r="N483" s="1223"/>
      <c r="O483" s="1223"/>
      <c r="P483" s="1223"/>
      <c r="Q483" s="1223"/>
      <c r="R483" s="1223"/>
      <c r="S483" s="1223"/>
      <c r="T483" s="1223"/>
      <c r="U483" s="1223"/>
      <c r="V483" s="1223"/>
      <c r="W483" s="1223"/>
      <c r="X483" s="1223"/>
      <c r="Y483" s="1223"/>
      <c r="Z483" s="1223"/>
    </row>
    <row r="484" spans="1:26" ht="18" customHeight="1">
      <c r="A484" s="1223"/>
      <c r="B484" s="1223"/>
      <c r="C484" s="1419"/>
      <c r="D484" s="1223"/>
      <c r="E484" s="1223"/>
      <c r="F484" s="1223"/>
      <c r="G484" s="1223"/>
      <c r="H484" s="1223"/>
      <c r="I484" s="1223"/>
      <c r="J484" s="1223"/>
      <c r="K484" s="1223"/>
      <c r="L484" s="1223"/>
      <c r="M484" s="1223"/>
      <c r="N484" s="1223"/>
      <c r="O484" s="1223"/>
      <c r="P484" s="1223"/>
      <c r="Q484" s="1223"/>
      <c r="R484" s="1223"/>
      <c r="S484" s="1223"/>
      <c r="T484" s="1223"/>
      <c r="U484" s="1223"/>
      <c r="V484" s="1223"/>
      <c r="W484" s="1223"/>
      <c r="X484" s="1223"/>
      <c r="Y484" s="1223"/>
      <c r="Z484" s="1223"/>
    </row>
    <row r="485" spans="1:26" ht="18" customHeight="1">
      <c r="A485" s="1223"/>
      <c r="B485" s="1223"/>
      <c r="C485" s="1419"/>
      <c r="D485" s="1223"/>
      <c r="E485" s="1223"/>
      <c r="F485" s="1223"/>
      <c r="G485" s="1223"/>
      <c r="H485" s="1223"/>
      <c r="I485" s="1223"/>
      <c r="J485" s="1223"/>
      <c r="K485" s="1223"/>
      <c r="L485" s="1223"/>
      <c r="M485" s="1223"/>
      <c r="N485" s="1223"/>
      <c r="O485" s="1223"/>
      <c r="P485" s="1223"/>
      <c r="Q485" s="1223"/>
      <c r="R485" s="1223"/>
      <c r="S485" s="1223"/>
      <c r="T485" s="1223"/>
      <c r="U485" s="1223"/>
      <c r="V485" s="1223"/>
      <c r="W485" s="1223"/>
      <c r="X485" s="1223"/>
      <c r="Y485" s="1223"/>
      <c r="Z485" s="1223"/>
    </row>
    <row r="486" spans="1:26" ht="18" customHeight="1">
      <c r="A486" s="1223"/>
      <c r="B486" s="1223"/>
      <c r="C486" s="1419"/>
      <c r="D486" s="1223"/>
      <c r="E486" s="1223"/>
      <c r="F486" s="1223"/>
      <c r="G486" s="1223"/>
      <c r="H486" s="1223"/>
      <c r="I486" s="1223"/>
      <c r="J486" s="1223"/>
      <c r="K486" s="1223"/>
      <c r="L486" s="1223"/>
      <c r="M486" s="1223"/>
      <c r="N486" s="1223"/>
      <c r="O486" s="1223"/>
      <c r="P486" s="1223"/>
      <c r="Q486" s="1223"/>
      <c r="R486" s="1223"/>
      <c r="S486" s="1223"/>
      <c r="T486" s="1223"/>
      <c r="U486" s="1223"/>
      <c r="V486" s="1223"/>
      <c r="W486" s="1223"/>
      <c r="X486" s="1223"/>
      <c r="Y486" s="1223"/>
      <c r="Z486" s="1223"/>
    </row>
    <row r="487" spans="1:26" ht="18" customHeight="1">
      <c r="A487" s="1223"/>
      <c r="B487" s="1223"/>
      <c r="C487" s="1419"/>
      <c r="D487" s="1223"/>
      <c r="E487" s="1223"/>
      <c r="F487" s="1223"/>
      <c r="G487" s="1223"/>
      <c r="H487" s="1223"/>
      <c r="I487" s="1223"/>
      <c r="J487" s="1223"/>
      <c r="K487" s="1223"/>
      <c r="L487" s="1223"/>
      <c r="M487" s="1223"/>
      <c r="N487" s="1223"/>
      <c r="O487" s="1223"/>
      <c r="P487" s="1223"/>
      <c r="Q487" s="1223"/>
      <c r="R487" s="1223"/>
      <c r="S487" s="1223"/>
      <c r="T487" s="1223"/>
      <c r="U487" s="1223"/>
      <c r="V487" s="1223"/>
      <c r="W487" s="1223"/>
      <c r="X487" s="1223"/>
      <c r="Y487" s="1223"/>
      <c r="Z487" s="1223"/>
    </row>
    <row r="488" spans="1:26" ht="18" customHeight="1">
      <c r="A488" s="1223"/>
      <c r="B488" s="1223"/>
      <c r="C488" s="1419"/>
      <c r="D488" s="1223"/>
      <c r="E488" s="1223"/>
      <c r="F488" s="1223"/>
      <c r="G488" s="1223"/>
      <c r="H488" s="1223"/>
      <c r="I488" s="1223"/>
      <c r="J488" s="1223"/>
      <c r="K488" s="1223"/>
      <c r="L488" s="1223"/>
      <c r="M488" s="1223"/>
      <c r="N488" s="1223"/>
      <c r="O488" s="1223"/>
      <c r="P488" s="1223"/>
      <c r="Q488" s="1223"/>
      <c r="R488" s="1223"/>
      <c r="S488" s="1223"/>
      <c r="T488" s="1223"/>
      <c r="U488" s="1223"/>
      <c r="V488" s="1223"/>
      <c r="W488" s="1223"/>
      <c r="X488" s="1223"/>
      <c r="Y488" s="1223"/>
      <c r="Z488" s="1223"/>
    </row>
    <row r="489" spans="1:26" ht="18" customHeight="1">
      <c r="A489" s="1223"/>
      <c r="B489" s="1223"/>
      <c r="C489" s="1419"/>
      <c r="D489" s="1223"/>
      <c r="E489" s="1223"/>
      <c r="F489" s="1223"/>
      <c r="G489" s="1223"/>
      <c r="H489" s="1223"/>
      <c r="I489" s="1223"/>
      <c r="J489" s="1223"/>
      <c r="K489" s="1223"/>
      <c r="L489" s="1223"/>
      <c r="M489" s="1223"/>
      <c r="N489" s="1223"/>
      <c r="O489" s="1223"/>
      <c r="P489" s="1223"/>
      <c r="Q489" s="1223"/>
      <c r="R489" s="1223"/>
      <c r="S489" s="1223"/>
      <c r="T489" s="1223"/>
      <c r="U489" s="1223"/>
      <c r="V489" s="1223"/>
      <c r="W489" s="1223"/>
      <c r="X489" s="1223"/>
      <c r="Y489" s="1223"/>
      <c r="Z489" s="1223"/>
    </row>
    <row r="490" spans="1:26" ht="18" customHeight="1">
      <c r="A490" s="1223"/>
      <c r="B490" s="1223"/>
      <c r="C490" s="1419"/>
      <c r="D490" s="1223"/>
      <c r="E490" s="1223"/>
      <c r="F490" s="1223"/>
      <c r="G490" s="1223"/>
      <c r="H490" s="1223"/>
      <c r="I490" s="1223"/>
      <c r="J490" s="1223"/>
      <c r="K490" s="1223"/>
      <c r="L490" s="1223"/>
      <c r="M490" s="1223"/>
      <c r="N490" s="1223"/>
      <c r="O490" s="1223"/>
      <c r="P490" s="1223"/>
      <c r="Q490" s="1223"/>
      <c r="R490" s="1223"/>
      <c r="S490" s="1223"/>
      <c r="T490" s="1223"/>
      <c r="U490" s="1223"/>
      <c r="V490" s="1223"/>
      <c r="W490" s="1223"/>
      <c r="X490" s="1223"/>
      <c r="Y490" s="1223"/>
      <c r="Z490" s="1223"/>
    </row>
    <row r="491" spans="1:26" ht="18" customHeight="1">
      <c r="A491" s="1223"/>
      <c r="B491" s="1223"/>
      <c r="C491" s="1419"/>
      <c r="D491" s="1223"/>
      <c r="E491" s="1223"/>
      <c r="F491" s="1223"/>
      <c r="G491" s="1223"/>
      <c r="H491" s="1223"/>
      <c r="I491" s="1223"/>
      <c r="J491" s="1223"/>
      <c r="K491" s="1223"/>
      <c r="L491" s="1223"/>
      <c r="M491" s="1223"/>
      <c r="N491" s="1223"/>
      <c r="O491" s="1223"/>
      <c r="P491" s="1223"/>
      <c r="Q491" s="1223"/>
      <c r="R491" s="1223"/>
      <c r="S491" s="1223"/>
      <c r="T491" s="1223"/>
      <c r="U491" s="1223"/>
      <c r="V491" s="1223"/>
      <c r="W491" s="1223"/>
      <c r="X491" s="1223"/>
      <c r="Y491" s="1223"/>
      <c r="Z491" s="1223"/>
    </row>
    <row r="492" spans="1:26" ht="18" customHeight="1">
      <c r="A492" s="1223"/>
      <c r="B492" s="1223"/>
      <c r="C492" s="1419"/>
      <c r="D492" s="1223"/>
      <c r="E492" s="1223"/>
      <c r="F492" s="1223"/>
      <c r="G492" s="1223"/>
      <c r="H492" s="1223"/>
      <c r="I492" s="1223"/>
      <c r="J492" s="1223"/>
      <c r="K492" s="1223"/>
      <c r="L492" s="1223"/>
      <c r="M492" s="1223"/>
      <c r="N492" s="1223"/>
      <c r="O492" s="1223"/>
      <c r="P492" s="1223"/>
      <c r="Q492" s="1223"/>
      <c r="R492" s="1223"/>
      <c r="S492" s="1223"/>
      <c r="T492" s="1223"/>
      <c r="U492" s="1223"/>
      <c r="V492" s="1223"/>
      <c r="W492" s="1223"/>
      <c r="X492" s="1223"/>
      <c r="Y492" s="1223"/>
      <c r="Z492" s="1223"/>
    </row>
    <row r="493" spans="1:26" ht="18" customHeight="1">
      <c r="A493" s="1223"/>
      <c r="B493" s="1223"/>
      <c r="C493" s="1419"/>
      <c r="D493" s="1223"/>
      <c r="E493" s="1223"/>
      <c r="F493" s="1223"/>
      <c r="G493" s="1223"/>
      <c r="H493" s="1223"/>
      <c r="I493" s="1223"/>
      <c r="J493" s="1223"/>
      <c r="K493" s="1223"/>
      <c r="L493" s="1223"/>
      <c r="M493" s="1223"/>
      <c r="N493" s="1223"/>
      <c r="O493" s="1223"/>
      <c r="P493" s="1223"/>
      <c r="Q493" s="1223"/>
      <c r="R493" s="1223"/>
      <c r="S493" s="1223"/>
      <c r="T493" s="1223"/>
      <c r="U493" s="1223"/>
      <c r="V493" s="1223"/>
      <c r="W493" s="1223"/>
      <c r="X493" s="1223"/>
      <c r="Y493" s="1223"/>
      <c r="Z493" s="1223"/>
    </row>
    <row r="494" spans="1:26" ht="18" customHeight="1">
      <c r="A494" s="1223"/>
      <c r="B494" s="1223"/>
      <c r="C494" s="1419"/>
      <c r="D494" s="1223"/>
      <c r="E494" s="1223"/>
      <c r="F494" s="1223"/>
      <c r="G494" s="1223"/>
      <c r="H494" s="1223"/>
      <c r="I494" s="1223"/>
      <c r="J494" s="1223"/>
      <c r="K494" s="1223"/>
      <c r="L494" s="1223"/>
      <c r="M494" s="1223"/>
      <c r="N494" s="1223"/>
      <c r="O494" s="1223"/>
      <c r="P494" s="1223"/>
      <c r="Q494" s="1223"/>
      <c r="R494" s="1223"/>
      <c r="S494" s="1223"/>
      <c r="T494" s="1223"/>
      <c r="U494" s="1223"/>
      <c r="V494" s="1223"/>
      <c r="W494" s="1223"/>
      <c r="X494" s="1223"/>
      <c r="Y494" s="1223"/>
      <c r="Z494" s="1223"/>
    </row>
    <row r="495" spans="1:26" ht="18" customHeight="1">
      <c r="A495" s="1223"/>
      <c r="B495" s="1223"/>
      <c r="C495" s="1419"/>
      <c r="D495" s="1223"/>
      <c r="E495" s="1223"/>
      <c r="F495" s="1223"/>
      <c r="G495" s="1223"/>
      <c r="H495" s="1223"/>
      <c r="I495" s="1223"/>
      <c r="J495" s="1223"/>
      <c r="K495" s="1223"/>
      <c r="L495" s="1223"/>
      <c r="M495" s="1223"/>
      <c r="N495" s="1223"/>
      <c r="O495" s="1223"/>
      <c r="P495" s="1223"/>
      <c r="Q495" s="1223"/>
      <c r="R495" s="1223"/>
      <c r="S495" s="1223"/>
      <c r="T495" s="1223"/>
      <c r="U495" s="1223"/>
      <c r="V495" s="1223"/>
      <c r="W495" s="1223"/>
      <c r="X495" s="1223"/>
      <c r="Y495" s="1223"/>
      <c r="Z495" s="1223"/>
    </row>
    <row r="496" spans="1:26" ht="18" customHeight="1">
      <c r="A496" s="1223"/>
      <c r="B496" s="1223"/>
      <c r="C496" s="1419"/>
      <c r="D496" s="1223"/>
      <c r="E496" s="1223"/>
      <c r="F496" s="1223"/>
      <c r="G496" s="1223"/>
      <c r="H496" s="1223"/>
      <c r="I496" s="1223"/>
      <c r="J496" s="1223"/>
      <c r="K496" s="1223"/>
      <c r="L496" s="1223"/>
      <c r="M496" s="1223"/>
      <c r="N496" s="1223"/>
      <c r="O496" s="1223"/>
      <c r="P496" s="1223"/>
      <c r="Q496" s="1223"/>
      <c r="R496" s="1223"/>
      <c r="S496" s="1223"/>
      <c r="T496" s="1223"/>
      <c r="U496" s="1223"/>
      <c r="V496" s="1223"/>
      <c r="W496" s="1223"/>
      <c r="X496" s="1223"/>
      <c r="Y496" s="1223"/>
      <c r="Z496" s="1223"/>
    </row>
    <row r="497" spans="1:26" ht="18" customHeight="1">
      <c r="A497" s="1223"/>
      <c r="B497" s="1223"/>
      <c r="C497" s="1419"/>
      <c r="D497" s="1223"/>
      <c r="E497" s="1223"/>
      <c r="F497" s="1223"/>
      <c r="G497" s="1223"/>
      <c r="H497" s="1223"/>
      <c r="I497" s="1223"/>
      <c r="J497" s="1223"/>
      <c r="K497" s="1223"/>
      <c r="L497" s="1223"/>
      <c r="M497" s="1223"/>
      <c r="N497" s="1223"/>
      <c r="O497" s="1223"/>
      <c r="P497" s="1223"/>
      <c r="Q497" s="1223"/>
      <c r="R497" s="1223"/>
      <c r="S497" s="1223"/>
      <c r="T497" s="1223"/>
      <c r="U497" s="1223"/>
      <c r="V497" s="1223"/>
      <c r="W497" s="1223"/>
      <c r="X497" s="1223"/>
      <c r="Y497" s="1223"/>
      <c r="Z497" s="1223"/>
    </row>
    <row r="498" spans="1:26" ht="18" customHeight="1">
      <c r="A498" s="1223"/>
      <c r="B498" s="1223"/>
      <c r="C498" s="1419"/>
      <c r="D498" s="1223"/>
      <c r="E498" s="1223"/>
      <c r="F498" s="1223"/>
      <c r="G498" s="1223"/>
      <c r="H498" s="1223"/>
      <c r="I498" s="1223"/>
      <c r="J498" s="1223"/>
      <c r="K498" s="1223"/>
      <c r="L498" s="1223"/>
      <c r="M498" s="1223"/>
      <c r="N498" s="1223"/>
      <c r="O498" s="1223"/>
      <c r="P498" s="1223"/>
      <c r="Q498" s="1223"/>
      <c r="R498" s="1223"/>
      <c r="S498" s="1223"/>
      <c r="T498" s="1223"/>
      <c r="U498" s="1223"/>
      <c r="V498" s="1223"/>
      <c r="W498" s="1223"/>
      <c r="X498" s="1223"/>
      <c r="Y498" s="1223"/>
      <c r="Z498" s="1223"/>
    </row>
    <row r="499" spans="1:26" ht="18" customHeight="1">
      <c r="A499" s="1223"/>
      <c r="B499" s="1223"/>
      <c r="C499" s="1419"/>
      <c r="D499" s="1223"/>
      <c r="E499" s="1223"/>
      <c r="F499" s="1223"/>
      <c r="G499" s="1223"/>
      <c r="H499" s="1223"/>
      <c r="I499" s="1223"/>
      <c r="J499" s="1223"/>
      <c r="K499" s="1223"/>
      <c r="L499" s="1223"/>
      <c r="M499" s="1223"/>
      <c r="N499" s="1223"/>
      <c r="O499" s="1223"/>
      <c r="P499" s="1223"/>
      <c r="Q499" s="1223"/>
      <c r="R499" s="1223"/>
      <c r="S499" s="1223"/>
      <c r="T499" s="1223"/>
      <c r="U499" s="1223"/>
      <c r="V499" s="1223"/>
      <c r="W499" s="1223"/>
      <c r="X499" s="1223"/>
      <c r="Y499" s="1223"/>
      <c r="Z499" s="1223"/>
    </row>
    <row r="500" spans="1:26" ht="18" customHeight="1">
      <c r="A500" s="1223"/>
      <c r="B500" s="1223"/>
      <c r="C500" s="1419"/>
      <c r="D500" s="1223"/>
      <c r="E500" s="1223"/>
      <c r="F500" s="1223"/>
      <c r="G500" s="1223"/>
      <c r="H500" s="1223"/>
      <c r="I500" s="1223"/>
      <c r="J500" s="1223"/>
      <c r="K500" s="1223"/>
      <c r="L500" s="1223"/>
      <c r="M500" s="1223"/>
      <c r="N500" s="1223"/>
      <c r="O500" s="1223"/>
      <c r="P500" s="1223"/>
      <c r="Q500" s="1223"/>
      <c r="R500" s="1223"/>
      <c r="S500" s="1223"/>
      <c r="T500" s="1223"/>
      <c r="U500" s="1223"/>
      <c r="V500" s="1223"/>
      <c r="W500" s="1223"/>
      <c r="X500" s="1223"/>
      <c r="Y500" s="1223"/>
      <c r="Z500" s="1223"/>
    </row>
    <row r="501" spans="1:26" ht="18" customHeight="1">
      <c r="A501" s="1223"/>
      <c r="B501" s="1223"/>
      <c r="C501" s="1419"/>
      <c r="D501" s="1223"/>
      <c r="E501" s="1223"/>
      <c r="F501" s="1223"/>
      <c r="G501" s="1223"/>
      <c r="H501" s="1223"/>
      <c r="I501" s="1223"/>
      <c r="J501" s="1223"/>
      <c r="K501" s="1223"/>
      <c r="L501" s="1223"/>
      <c r="M501" s="1223"/>
      <c r="N501" s="1223"/>
      <c r="O501" s="1223"/>
      <c r="P501" s="1223"/>
      <c r="Q501" s="1223"/>
      <c r="R501" s="1223"/>
      <c r="S501" s="1223"/>
      <c r="T501" s="1223"/>
      <c r="U501" s="1223"/>
      <c r="V501" s="1223"/>
      <c r="W501" s="1223"/>
      <c r="X501" s="1223"/>
      <c r="Y501" s="1223"/>
      <c r="Z501" s="1223"/>
    </row>
    <row r="502" spans="1:26" ht="18" customHeight="1">
      <c r="A502" s="1223"/>
      <c r="B502" s="1223"/>
      <c r="C502" s="1419"/>
      <c r="D502" s="1223"/>
      <c r="E502" s="1223"/>
      <c r="F502" s="1223"/>
      <c r="G502" s="1223"/>
      <c r="H502" s="1223"/>
      <c r="I502" s="1223"/>
      <c r="J502" s="1223"/>
      <c r="K502" s="1223"/>
      <c r="L502" s="1223"/>
      <c r="M502" s="1223"/>
      <c r="N502" s="1223"/>
      <c r="O502" s="1223"/>
      <c r="P502" s="1223"/>
      <c r="Q502" s="1223"/>
      <c r="R502" s="1223"/>
      <c r="S502" s="1223"/>
      <c r="T502" s="1223"/>
      <c r="U502" s="1223"/>
      <c r="V502" s="1223"/>
      <c r="W502" s="1223"/>
      <c r="X502" s="1223"/>
      <c r="Y502" s="1223"/>
      <c r="Z502" s="1223"/>
    </row>
    <row r="503" spans="1:26" ht="18" customHeight="1">
      <c r="A503" s="1223"/>
      <c r="B503" s="1223"/>
      <c r="C503" s="1419"/>
      <c r="D503" s="1223"/>
      <c r="E503" s="1223"/>
      <c r="F503" s="1223"/>
      <c r="G503" s="1223"/>
      <c r="H503" s="1223"/>
      <c r="I503" s="1223"/>
      <c r="J503" s="1223"/>
      <c r="K503" s="1223"/>
      <c r="L503" s="1223"/>
      <c r="M503" s="1223"/>
      <c r="N503" s="1223"/>
      <c r="O503" s="1223"/>
      <c r="P503" s="1223"/>
      <c r="Q503" s="1223"/>
      <c r="R503" s="1223"/>
      <c r="S503" s="1223"/>
      <c r="T503" s="1223"/>
      <c r="U503" s="1223"/>
      <c r="V503" s="1223"/>
      <c r="W503" s="1223"/>
      <c r="X503" s="1223"/>
      <c r="Y503" s="1223"/>
      <c r="Z503" s="1223"/>
    </row>
    <row r="504" spans="1:26" ht="18" customHeight="1">
      <c r="A504" s="1223"/>
      <c r="B504" s="1223"/>
      <c r="C504" s="1419"/>
      <c r="D504" s="1223"/>
      <c r="E504" s="1223"/>
      <c r="F504" s="1223"/>
      <c r="G504" s="1223"/>
      <c r="H504" s="1223"/>
      <c r="I504" s="1223"/>
      <c r="J504" s="1223"/>
      <c r="K504" s="1223"/>
      <c r="L504" s="1223"/>
      <c r="M504" s="1223"/>
      <c r="N504" s="1223"/>
      <c r="O504" s="1223"/>
      <c r="P504" s="1223"/>
      <c r="Q504" s="1223"/>
      <c r="R504" s="1223"/>
      <c r="S504" s="1223"/>
      <c r="T504" s="1223"/>
      <c r="U504" s="1223"/>
      <c r="V504" s="1223"/>
      <c r="W504" s="1223"/>
      <c r="X504" s="1223"/>
      <c r="Y504" s="1223"/>
      <c r="Z504" s="1223"/>
    </row>
    <row r="505" spans="1:26" ht="18" customHeight="1">
      <c r="A505" s="1223"/>
      <c r="B505" s="1223"/>
      <c r="C505" s="1419"/>
      <c r="D505" s="1223"/>
      <c r="E505" s="1223"/>
      <c r="F505" s="1223"/>
      <c r="G505" s="1223"/>
      <c r="H505" s="1223"/>
      <c r="I505" s="1223"/>
      <c r="J505" s="1223"/>
      <c r="K505" s="1223"/>
      <c r="L505" s="1223"/>
      <c r="M505" s="1223"/>
      <c r="N505" s="1223"/>
      <c r="O505" s="1223"/>
      <c r="P505" s="1223"/>
      <c r="Q505" s="1223"/>
      <c r="R505" s="1223"/>
      <c r="S505" s="1223"/>
      <c r="T505" s="1223"/>
      <c r="U505" s="1223"/>
      <c r="V505" s="1223"/>
      <c r="W505" s="1223"/>
      <c r="X505" s="1223"/>
      <c r="Y505" s="1223"/>
      <c r="Z505" s="1223"/>
    </row>
    <row r="506" spans="1:26" ht="18" customHeight="1">
      <c r="A506" s="1223"/>
      <c r="B506" s="1223"/>
      <c r="C506" s="1419"/>
      <c r="D506" s="1223"/>
      <c r="E506" s="1223"/>
      <c r="F506" s="1223"/>
      <c r="G506" s="1223"/>
      <c r="H506" s="1223"/>
      <c r="I506" s="1223"/>
      <c r="J506" s="1223"/>
      <c r="K506" s="1223"/>
      <c r="L506" s="1223"/>
      <c r="M506" s="1223"/>
      <c r="N506" s="1223"/>
      <c r="O506" s="1223"/>
      <c r="P506" s="1223"/>
      <c r="Q506" s="1223"/>
      <c r="R506" s="1223"/>
      <c r="S506" s="1223"/>
      <c r="T506" s="1223"/>
      <c r="U506" s="1223"/>
      <c r="V506" s="1223"/>
      <c r="W506" s="1223"/>
      <c r="X506" s="1223"/>
      <c r="Y506" s="1223"/>
      <c r="Z506" s="1223"/>
    </row>
    <row r="507" spans="1:26" ht="18" customHeight="1">
      <c r="A507" s="1223"/>
      <c r="B507" s="1223"/>
      <c r="C507" s="1419"/>
      <c r="D507" s="1223"/>
      <c r="E507" s="1223"/>
      <c r="F507" s="1223"/>
      <c r="G507" s="1223"/>
      <c r="H507" s="1223"/>
      <c r="I507" s="1223"/>
      <c r="J507" s="1223"/>
      <c r="K507" s="1223"/>
      <c r="L507" s="1223"/>
      <c r="M507" s="1223"/>
      <c r="N507" s="1223"/>
      <c r="O507" s="1223"/>
      <c r="P507" s="1223"/>
      <c r="Q507" s="1223"/>
      <c r="R507" s="1223"/>
      <c r="S507" s="1223"/>
      <c r="T507" s="1223"/>
      <c r="U507" s="1223"/>
      <c r="V507" s="1223"/>
      <c r="W507" s="1223"/>
      <c r="X507" s="1223"/>
      <c r="Y507" s="1223"/>
      <c r="Z507" s="1223"/>
    </row>
    <row r="508" spans="1:26" ht="18" customHeight="1">
      <c r="A508" s="1223"/>
      <c r="B508" s="1223"/>
      <c r="C508" s="1419"/>
      <c r="D508" s="1223"/>
      <c r="E508" s="1223"/>
      <c r="F508" s="1223"/>
      <c r="G508" s="1223"/>
      <c r="H508" s="1223"/>
      <c r="I508" s="1223"/>
      <c r="J508" s="1223"/>
      <c r="K508" s="1223"/>
      <c r="L508" s="1223"/>
      <c r="M508" s="1223"/>
      <c r="N508" s="1223"/>
      <c r="O508" s="1223"/>
      <c r="P508" s="1223"/>
      <c r="Q508" s="1223"/>
      <c r="R508" s="1223"/>
      <c r="S508" s="1223"/>
      <c r="T508" s="1223"/>
      <c r="U508" s="1223"/>
      <c r="V508" s="1223"/>
      <c r="W508" s="1223"/>
      <c r="X508" s="1223"/>
      <c r="Y508" s="1223"/>
      <c r="Z508" s="1223"/>
    </row>
    <row r="509" spans="1:26" ht="18" customHeight="1">
      <c r="A509" s="1223"/>
      <c r="B509" s="1223"/>
      <c r="C509" s="1419"/>
      <c r="D509" s="1223"/>
      <c r="E509" s="1223"/>
      <c r="F509" s="1223"/>
      <c r="G509" s="1223"/>
      <c r="H509" s="1223"/>
      <c r="I509" s="1223"/>
      <c r="J509" s="1223"/>
      <c r="K509" s="1223"/>
      <c r="L509" s="1223"/>
      <c r="M509" s="1223"/>
      <c r="N509" s="1223"/>
      <c r="O509" s="1223"/>
      <c r="P509" s="1223"/>
      <c r="Q509" s="1223"/>
      <c r="R509" s="1223"/>
      <c r="S509" s="1223"/>
      <c r="T509" s="1223"/>
      <c r="U509" s="1223"/>
      <c r="V509" s="1223"/>
      <c r="W509" s="1223"/>
      <c r="X509" s="1223"/>
      <c r="Y509" s="1223"/>
      <c r="Z509" s="1223"/>
    </row>
    <row r="510" spans="1:26" ht="18" customHeight="1">
      <c r="A510" s="1223"/>
      <c r="B510" s="1223"/>
      <c r="C510" s="1419"/>
      <c r="D510" s="1223"/>
      <c r="E510" s="1223"/>
      <c r="F510" s="1223"/>
      <c r="G510" s="1223"/>
      <c r="H510" s="1223"/>
      <c r="I510" s="1223"/>
      <c r="J510" s="1223"/>
      <c r="K510" s="1223"/>
      <c r="L510" s="1223"/>
      <c r="M510" s="1223"/>
      <c r="N510" s="1223"/>
      <c r="O510" s="1223"/>
      <c r="P510" s="1223"/>
      <c r="Q510" s="1223"/>
      <c r="R510" s="1223"/>
      <c r="S510" s="1223"/>
      <c r="T510" s="1223"/>
      <c r="U510" s="1223"/>
      <c r="V510" s="1223"/>
      <c r="W510" s="1223"/>
      <c r="X510" s="1223"/>
      <c r="Y510" s="1223"/>
      <c r="Z510" s="1223"/>
    </row>
    <row r="511" spans="1:26" ht="18" customHeight="1">
      <c r="A511" s="1223"/>
      <c r="B511" s="1223"/>
      <c r="C511" s="1419"/>
      <c r="D511" s="1223"/>
      <c r="E511" s="1223"/>
      <c r="F511" s="1223"/>
      <c r="G511" s="1223"/>
      <c r="H511" s="1223"/>
      <c r="I511" s="1223"/>
      <c r="J511" s="1223"/>
      <c r="K511" s="1223"/>
      <c r="L511" s="1223"/>
      <c r="M511" s="1223"/>
      <c r="N511" s="1223"/>
      <c r="O511" s="1223"/>
      <c r="P511" s="1223"/>
      <c r="Q511" s="1223"/>
      <c r="R511" s="1223"/>
      <c r="S511" s="1223"/>
      <c r="T511" s="1223"/>
      <c r="U511" s="1223"/>
      <c r="V511" s="1223"/>
      <c r="W511" s="1223"/>
      <c r="X511" s="1223"/>
      <c r="Y511" s="1223"/>
      <c r="Z511" s="1223"/>
    </row>
    <row r="512" spans="1:26" ht="18" customHeight="1">
      <c r="A512" s="1223"/>
      <c r="B512" s="1223"/>
      <c r="C512" s="1419"/>
      <c r="D512" s="1223"/>
      <c r="E512" s="1223"/>
      <c r="F512" s="1223"/>
      <c r="G512" s="1223"/>
      <c r="H512" s="1223"/>
      <c r="I512" s="1223"/>
      <c r="J512" s="1223"/>
      <c r="K512" s="1223"/>
      <c r="L512" s="1223"/>
      <c r="M512" s="1223"/>
      <c r="N512" s="1223"/>
      <c r="O512" s="1223"/>
      <c r="P512" s="1223"/>
      <c r="Q512" s="1223"/>
      <c r="R512" s="1223"/>
      <c r="S512" s="1223"/>
      <c r="T512" s="1223"/>
      <c r="U512" s="1223"/>
      <c r="V512" s="1223"/>
      <c r="W512" s="1223"/>
      <c r="X512" s="1223"/>
      <c r="Y512" s="1223"/>
      <c r="Z512" s="1223"/>
    </row>
    <row r="513" spans="1:26" ht="18" customHeight="1">
      <c r="A513" s="1223"/>
      <c r="B513" s="1223"/>
      <c r="C513" s="1419"/>
      <c r="D513" s="1223"/>
      <c r="E513" s="1223"/>
      <c r="F513" s="1223"/>
      <c r="G513" s="1223"/>
      <c r="H513" s="1223"/>
      <c r="I513" s="1223"/>
      <c r="J513" s="1223"/>
      <c r="K513" s="1223"/>
      <c r="L513" s="1223"/>
      <c r="M513" s="1223"/>
      <c r="N513" s="1223"/>
      <c r="O513" s="1223"/>
      <c r="P513" s="1223"/>
      <c r="Q513" s="1223"/>
      <c r="R513" s="1223"/>
      <c r="S513" s="1223"/>
      <c r="T513" s="1223"/>
      <c r="U513" s="1223"/>
      <c r="V513" s="1223"/>
      <c r="W513" s="1223"/>
      <c r="X513" s="1223"/>
      <c r="Y513" s="1223"/>
      <c r="Z513" s="1223"/>
    </row>
    <row r="514" spans="1:26" ht="18" customHeight="1">
      <c r="A514" s="1223"/>
      <c r="B514" s="1223"/>
      <c r="C514" s="1419"/>
      <c r="D514" s="1223"/>
      <c r="E514" s="1223"/>
      <c r="F514" s="1223"/>
      <c r="G514" s="1223"/>
      <c r="H514" s="1223"/>
      <c r="I514" s="1223"/>
      <c r="J514" s="1223"/>
      <c r="K514" s="1223"/>
      <c r="L514" s="1223"/>
      <c r="M514" s="1223"/>
      <c r="N514" s="1223"/>
      <c r="O514" s="1223"/>
      <c r="P514" s="1223"/>
      <c r="Q514" s="1223"/>
      <c r="R514" s="1223"/>
      <c r="S514" s="1223"/>
      <c r="T514" s="1223"/>
      <c r="U514" s="1223"/>
      <c r="V514" s="1223"/>
      <c r="W514" s="1223"/>
      <c r="X514" s="1223"/>
      <c r="Y514" s="1223"/>
      <c r="Z514" s="1223"/>
    </row>
    <row r="515" spans="1:26" ht="18" customHeight="1">
      <c r="A515" s="1223"/>
      <c r="B515" s="1223"/>
      <c r="C515" s="1419"/>
      <c r="D515" s="1223"/>
      <c r="E515" s="1223"/>
      <c r="F515" s="1223"/>
      <c r="G515" s="1223"/>
      <c r="H515" s="1223"/>
      <c r="I515" s="1223"/>
      <c r="J515" s="1223"/>
      <c r="K515" s="1223"/>
      <c r="L515" s="1223"/>
      <c r="M515" s="1223"/>
      <c r="N515" s="1223"/>
      <c r="O515" s="1223"/>
      <c r="P515" s="1223"/>
      <c r="Q515" s="1223"/>
      <c r="R515" s="1223"/>
      <c r="S515" s="1223"/>
      <c r="T515" s="1223"/>
      <c r="U515" s="1223"/>
      <c r="V515" s="1223"/>
      <c r="W515" s="1223"/>
      <c r="X515" s="1223"/>
      <c r="Y515" s="1223"/>
      <c r="Z515" s="1223"/>
    </row>
    <row r="516" spans="1:26" ht="18" customHeight="1">
      <c r="A516" s="1223"/>
      <c r="B516" s="1223"/>
      <c r="C516" s="1419"/>
      <c r="D516" s="1223"/>
      <c r="E516" s="1223"/>
      <c r="F516" s="1223"/>
      <c r="G516" s="1223"/>
      <c r="H516" s="1223"/>
      <c r="I516" s="1223"/>
      <c r="J516" s="1223"/>
      <c r="K516" s="1223"/>
      <c r="L516" s="1223"/>
      <c r="M516" s="1223"/>
      <c r="N516" s="1223"/>
      <c r="O516" s="1223"/>
      <c r="P516" s="1223"/>
      <c r="Q516" s="1223"/>
      <c r="R516" s="1223"/>
      <c r="S516" s="1223"/>
      <c r="T516" s="1223"/>
      <c r="U516" s="1223"/>
      <c r="V516" s="1223"/>
      <c r="W516" s="1223"/>
      <c r="X516" s="1223"/>
      <c r="Y516" s="1223"/>
      <c r="Z516" s="1223"/>
    </row>
    <row r="517" spans="1:26" ht="18" customHeight="1">
      <c r="A517" s="1223"/>
      <c r="B517" s="1223"/>
      <c r="C517" s="1419"/>
      <c r="D517" s="1223"/>
      <c r="E517" s="1223"/>
      <c r="F517" s="1223"/>
      <c r="G517" s="1223"/>
      <c r="H517" s="1223"/>
      <c r="I517" s="1223"/>
      <c r="J517" s="1223"/>
      <c r="K517" s="1223"/>
      <c r="L517" s="1223"/>
      <c r="M517" s="1223"/>
      <c r="N517" s="1223"/>
      <c r="O517" s="1223"/>
      <c r="P517" s="1223"/>
      <c r="Q517" s="1223"/>
      <c r="R517" s="1223"/>
      <c r="S517" s="1223"/>
      <c r="T517" s="1223"/>
      <c r="U517" s="1223"/>
      <c r="V517" s="1223"/>
      <c r="W517" s="1223"/>
      <c r="X517" s="1223"/>
      <c r="Y517" s="1223"/>
      <c r="Z517" s="1223"/>
    </row>
    <row r="518" spans="1:26" ht="18" customHeight="1">
      <c r="A518" s="1223"/>
      <c r="B518" s="1223"/>
      <c r="C518" s="1419"/>
      <c r="D518" s="1223"/>
      <c r="E518" s="1223"/>
      <c r="F518" s="1223"/>
      <c r="G518" s="1223"/>
      <c r="H518" s="1223"/>
      <c r="I518" s="1223"/>
      <c r="J518" s="1223"/>
      <c r="K518" s="1223"/>
      <c r="L518" s="1223"/>
      <c r="M518" s="1223"/>
      <c r="N518" s="1223"/>
      <c r="O518" s="1223"/>
      <c r="P518" s="1223"/>
      <c r="Q518" s="1223"/>
      <c r="R518" s="1223"/>
      <c r="S518" s="1223"/>
      <c r="T518" s="1223"/>
      <c r="U518" s="1223"/>
      <c r="V518" s="1223"/>
      <c r="W518" s="1223"/>
      <c r="X518" s="1223"/>
      <c r="Y518" s="1223"/>
      <c r="Z518" s="1223"/>
    </row>
    <row r="519" spans="1:26" ht="18" customHeight="1">
      <c r="A519" s="1223"/>
      <c r="B519" s="1223"/>
      <c r="C519" s="1419"/>
      <c r="D519" s="1223"/>
      <c r="E519" s="1223"/>
      <c r="F519" s="1223"/>
      <c r="G519" s="1223"/>
      <c r="H519" s="1223"/>
      <c r="I519" s="1223"/>
      <c r="J519" s="1223"/>
      <c r="K519" s="1223"/>
      <c r="L519" s="1223"/>
      <c r="M519" s="1223"/>
      <c r="N519" s="1223"/>
      <c r="O519" s="1223"/>
      <c r="P519" s="1223"/>
      <c r="Q519" s="1223"/>
      <c r="R519" s="1223"/>
      <c r="S519" s="1223"/>
      <c r="T519" s="1223"/>
      <c r="U519" s="1223"/>
      <c r="V519" s="1223"/>
      <c r="W519" s="1223"/>
      <c r="X519" s="1223"/>
      <c r="Y519" s="1223"/>
      <c r="Z519" s="1223"/>
    </row>
    <row r="520" spans="1:26" ht="18" customHeight="1">
      <c r="A520" s="1223"/>
      <c r="B520" s="1223"/>
      <c r="C520" s="1419"/>
      <c r="D520" s="1223"/>
      <c r="E520" s="1223"/>
      <c r="F520" s="1223"/>
      <c r="G520" s="1223"/>
      <c r="H520" s="1223"/>
      <c r="I520" s="1223"/>
      <c r="J520" s="1223"/>
      <c r="K520" s="1223"/>
      <c r="L520" s="1223"/>
      <c r="M520" s="1223"/>
      <c r="N520" s="1223"/>
      <c r="O520" s="1223"/>
      <c r="P520" s="1223"/>
      <c r="Q520" s="1223"/>
      <c r="R520" s="1223"/>
      <c r="S520" s="1223"/>
      <c r="T520" s="1223"/>
      <c r="U520" s="1223"/>
      <c r="V520" s="1223"/>
      <c r="W520" s="1223"/>
      <c r="X520" s="1223"/>
      <c r="Y520" s="1223"/>
      <c r="Z520" s="1223"/>
    </row>
    <row r="521" spans="1:26" ht="18" customHeight="1">
      <c r="A521" s="1223"/>
      <c r="B521" s="1223"/>
      <c r="C521" s="1419"/>
      <c r="D521" s="1223"/>
      <c r="E521" s="1223"/>
      <c r="F521" s="1223"/>
      <c r="G521" s="1223"/>
      <c r="H521" s="1223"/>
      <c r="I521" s="1223"/>
      <c r="J521" s="1223"/>
      <c r="K521" s="1223"/>
      <c r="L521" s="1223"/>
      <c r="M521" s="1223"/>
      <c r="N521" s="1223"/>
      <c r="O521" s="1223"/>
      <c r="P521" s="1223"/>
      <c r="Q521" s="1223"/>
      <c r="R521" s="1223"/>
      <c r="S521" s="1223"/>
      <c r="T521" s="1223"/>
      <c r="U521" s="1223"/>
      <c r="V521" s="1223"/>
      <c r="W521" s="1223"/>
      <c r="X521" s="1223"/>
      <c r="Y521" s="1223"/>
      <c r="Z521" s="1223"/>
    </row>
    <row r="522" spans="1:26" ht="18" customHeight="1">
      <c r="A522" s="1223"/>
      <c r="B522" s="1223"/>
      <c r="C522" s="1419"/>
      <c r="D522" s="1223"/>
      <c r="E522" s="1223"/>
      <c r="F522" s="1223"/>
      <c r="G522" s="1223"/>
      <c r="H522" s="1223"/>
      <c r="I522" s="1223"/>
      <c r="J522" s="1223"/>
      <c r="K522" s="1223"/>
      <c r="L522" s="1223"/>
      <c r="M522" s="1223"/>
      <c r="N522" s="1223"/>
      <c r="O522" s="1223"/>
      <c r="P522" s="1223"/>
      <c r="Q522" s="1223"/>
      <c r="R522" s="1223"/>
      <c r="S522" s="1223"/>
      <c r="T522" s="1223"/>
      <c r="U522" s="1223"/>
      <c r="V522" s="1223"/>
      <c r="W522" s="1223"/>
      <c r="X522" s="1223"/>
      <c r="Y522" s="1223"/>
      <c r="Z522" s="1223"/>
    </row>
    <row r="523" spans="1:26" ht="18" customHeight="1">
      <c r="A523" s="1223"/>
      <c r="B523" s="1223"/>
      <c r="C523" s="1419"/>
      <c r="D523" s="1223"/>
      <c r="E523" s="1223"/>
      <c r="F523" s="1223"/>
      <c r="G523" s="1223"/>
      <c r="H523" s="1223"/>
      <c r="I523" s="1223"/>
      <c r="J523" s="1223"/>
      <c r="K523" s="1223"/>
      <c r="L523" s="1223"/>
      <c r="M523" s="1223"/>
      <c r="N523" s="1223"/>
      <c r="O523" s="1223"/>
      <c r="P523" s="1223"/>
      <c r="Q523" s="1223"/>
      <c r="R523" s="1223"/>
      <c r="S523" s="1223"/>
      <c r="T523" s="1223"/>
      <c r="U523" s="1223"/>
      <c r="V523" s="1223"/>
      <c r="W523" s="1223"/>
      <c r="X523" s="1223"/>
      <c r="Y523" s="1223"/>
      <c r="Z523" s="1223"/>
    </row>
    <row r="524" spans="1:26" ht="18" customHeight="1">
      <c r="A524" s="1223"/>
      <c r="B524" s="1223"/>
      <c r="C524" s="1419"/>
      <c r="D524" s="1223"/>
      <c r="E524" s="1223"/>
      <c r="F524" s="1223"/>
      <c r="G524" s="1223"/>
      <c r="H524" s="1223"/>
      <c r="I524" s="1223"/>
      <c r="J524" s="1223"/>
      <c r="K524" s="1223"/>
      <c r="L524" s="1223"/>
      <c r="M524" s="1223"/>
      <c r="N524" s="1223"/>
      <c r="O524" s="1223"/>
      <c r="P524" s="1223"/>
      <c r="Q524" s="1223"/>
      <c r="R524" s="1223"/>
      <c r="S524" s="1223"/>
      <c r="T524" s="1223"/>
      <c r="U524" s="1223"/>
      <c r="V524" s="1223"/>
      <c r="W524" s="1223"/>
      <c r="X524" s="1223"/>
      <c r="Y524" s="1223"/>
      <c r="Z524" s="1223"/>
    </row>
    <row r="525" spans="1:26" ht="18" customHeight="1">
      <c r="A525" s="1223"/>
      <c r="B525" s="1223"/>
      <c r="C525" s="1419"/>
      <c r="D525" s="1223"/>
      <c r="E525" s="1223"/>
      <c r="F525" s="1223"/>
      <c r="G525" s="1223"/>
      <c r="H525" s="1223"/>
      <c r="I525" s="1223"/>
      <c r="J525" s="1223"/>
      <c r="K525" s="1223"/>
      <c r="L525" s="1223"/>
      <c r="M525" s="1223"/>
      <c r="N525" s="1223"/>
      <c r="O525" s="1223"/>
      <c r="P525" s="1223"/>
      <c r="Q525" s="1223"/>
      <c r="R525" s="1223"/>
      <c r="S525" s="1223"/>
      <c r="T525" s="1223"/>
      <c r="U525" s="1223"/>
      <c r="V525" s="1223"/>
      <c r="W525" s="1223"/>
      <c r="X525" s="1223"/>
      <c r="Y525" s="1223"/>
      <c r="Z525" s="1223"/>
    </row>
    <row r="526" spans="1:26" ht="18" customHeight="1">
      <c r="A526" s="1223"/>
      <c r="B526" s="1223"/>
      <c r="C526" s="1419"/>
      <c r="D526" s="1223"/>
      <c r="E526" s="1223"/>
      <c r="F526" s="1223"/>
      <c r="G526" s="1223"/>
      <c r="H526" s="1223"/>
      <c r="I526" s="1223"/>
      <c r="J526" s="1223"/>
      <c r="K526" s="1223"/>
      <c r="L526" s="1223"/>
      <c r="M526" s="1223"/>
      <c r="N526" s="1223"/>
      <c r="O526" s="1223"/>
      <c r="P526" s="1223"/>
      <c r="Q526" s="1223"/>
      <c r="R526" s="1223"/>
      <c r="S526" s="1223"/>
      <c r="T526" s="1223"/>
      <c r="U526" s="1223"/>
      <c r="V526" s="1223"/>
      <c r="W526" s="1223"/>
      <c r="X526" s="1223"/>
      <c r="Y526" s="1223"/>
      <c r="Z526" s="1223"/>
    </row>
    <row r="527" spans="1:26" ht="18" customHeight="1">
      <c r="A527" s="1223"/>
      <c r="B527" s="1223"/>
      <c r="C527" s="1419"/>
      <c r="D527" s="1223"/>
      <c r="E527" s="1223"/>
      <c r="F527" s="1223"/>
      <c r="G527" s="1223"/>
      <c r="H527" s="1223"/>
      <c r="I527" s="1223"/>
      <c r="J527" s="1223"/>
      <c r="K527" s="1223"/>
      <c r="L527" s="1223"/>
      <c r="M527" s="1223"/>
      <c r="N527" s="1223"/>
      <c r="O527" s="1223"/>
      <c r="P527" s="1223"/>
      <c r="Q527" s="1223"/>
      <c r="R527" s="1223"/>
      <c r="S527" s="1223"/>
      <c r="T527" s="1223"/>
      <c r="U527" s="1223"/>
      <c r="V527" s="1223"/>
      <c r="W527" s="1223"/>
      <c r="X527" s="1223"/>
      <c r="Y527" s="1223"/>
      <c r="Z527" s="1223"/>
    </row>
    <row r="528" spans="1:26" ht="18" customHeight="1">
      <c r="A528" s="1223"/>
      <c r="B528" s="1223"/>
      <c r="C528" s="1419"/>
      <c r="D528" s="1223"/>
      <c r="E528" s="1223"/>
      <c r="F528" s="1223"/>
      <c r="G528" s="1223"/>
      <c r="H528" s="1223"/>
      <c r="I528" s="1223"/>
      <c r="J528" s="1223"/>
      <c r="K528" s="1223"/>
      <c r="L528" s="1223"/>
      <c r="M528" s="1223"/>
      <c r="N528" s="1223"/>
      <c r="O528" s="1223"/>
      <c r="P528" s="1223"/>
      <c r="Q528" s="1223"/>
      <c r="R528" s="1223"/>
      <c r="S528" s="1223"/>
      <c r="T528" s="1223"/>
      <c r="U528" s="1223"/>
      <c r="V528" s="1223"/>
      <c r="W528" s="1223"/>
      <c r="X528" s="1223"/>
      <c r="Y528" s="1223"/>
      <c r="Z528" s="1223"/>
    </row>
    <row r="529" spans="1:26" ht="18" customHeight="1">
      <c r="A529" s="1223"/>
      <c r="B529" s="1223"/>
      <c r="C529" s="1419"/>
      <c r="D529" s="1223"/>
      <c r="E529" s="1223"/>
      <c r="F529" s="1223"/>
      <c r="G529" s="1223"/>
      <c r="H529" s="1223"/>
      <c r="I529" s="1223"/>
      <c r="J529" s="1223"/>
      <c r="K529" s="1223"/>
      <c r="L529" s="1223"/>
      <c r="M529" s="1223"/>
      <c r="N529" s="1223"/>
      <c r="O529" s="1223"/>
      <c r="P529" s="1223"/>
      <c r="Q529" s="1223"/>
      <c r="R529" s="1223"/>
      <c r="S529" s="1223"/>
      <c r="T529" s="1223"/>
      <c r="U529" s="1223"/>
      <c r="V529" s="1223"/>
      <c r="W529" s="1223"/>
      <c r="X529" s="1223"/>
      <c r="Y529" s="1223"/>
      <c r="Z529" s="1223"/>
    </row>
    <row r="530" spans="1:26" ht="18" customHeight="1">
      <c r="A530" s="1223"/>
      <c r="B530" s="1223"/>
      <c r="C530" s="1419"/>
      <c r="D530" s="1223"/>
      <c r="E530" s="1223"/>
      <c r="F530" s="1223"/>
      <c r="G530" s="1223"/>
      <c r="H530" s="1223"/>
      <c r="I530" s="1223"/>
      <c r="J530" s="1223"/>
      <c r="K530" s="1223"/>
      <c r="L530" s="1223"/>
      <c r="M530" s="1223"/>
      <c r="N530" s="1223"/>
      <c r="O530" s="1223"/>
      <c r="P530" s="1223"/>
      <c r="Q530" s="1223"/>
      <c r="R530" s="1223"/>
      <c r="S530" s="1223"/>
      <c r="T530" s="1223"/>
      <c r="U530" s="1223"/>
      <c r="V530" s="1223"/>
      <c r="W530" s="1223"/>
      <c r="X530" s="1223"/>
      <c r="Y530" s="1223"/>
      <c r="Z530" s="1223"/>
    </row>
    <row r="531" spans="1:26" ht="18" customHeight="1">
      <c r="A531" s="1223"/>
      <c r="B531" s="1223"/>
      <c r="C531" s="1419"/>
      <c r="D531" s="1223"/>
      <c r="E531" s="1223"/>
      <c r="F531" s="1223"/>
      <c r="G531" s="1223"/>
      <c r="H531" s="1223"/>
      <c r="I531" s="1223"/>
      <c r="J531" s="1223"/>
      <c r="K531" s="1223"/>
      <c r="L531" s="1223"/>
      <c r="M531" s="1223"/>
      <c r="N531" s="1223"/>
      <c r="O531" s="1223"/>
      <c r="P531" s="1223"/>
      <c r="Q531" s="1223"/>
      <c r="R531" s="1223"/>
      <c r="S531" s="1223"/>
      <c r="T531" s="1223"/>
      <c r="U531" s="1223"/>
      <c r="V531" s="1223"/>
      <c r="W531" s="1223"/>
      <c r="X531" s="1223"/>
      <c r="Y531" s="1223"/>
      <c r="Z531" s="1223"/>
    </row>
    <row r="532" spans="1:26" ht="18" customHeight="1">
      <c r="A532" s="1223"/>
      <c r="B532" s="1223"/>
      <c r="C532" s="1419"/>
      <c r="D532" s="1223"/>
      <c r="E532" s="1223"/>
      <c r="F532" s="1223"/>
      <c r="G532" s="1223"/>
      <c r="H532" s="1223"/>
      <c r="I532" s="1223"/>
      <c r="J532" s="1223"/>
      <c r="K532" s="1223"/>
      <c r="L532" s="1223"/>
      <c r="M532" s="1223"/>
      <c r="N532" s="1223"/>
      <c r="O532" s="1223"/>
      <c r="P532" s="1223"/>
      <c r="Q532" s="1223"/>
      <c r="R532" s="1223"/>
      <c r="S532" s="1223"/>
      <c r="T532" s="1223"/>
      <c r="U532" s="1223"/>
      <c r="V532" s="1223"/>
      <c r="W532" s="1223"/>
      <c r="X532" s="1223"/>
      <c r="Y532" s="1223"/>
      <c r="Z532" s="1223"/>
    </row>
    <row r="533" spans="1:26" ht="18" customHeight="1">
      <c r="A533" s="1223"/>
      <c r="B533" s="1223"/>
      <c r="C533" s="1419"/>
      <c r="D533" s="1223"/>
      <c r="E533" s="1223"/>
      <c r="F533" s="1223"/>
      <c r="G533" s="1223"/>
      <c r="H533" s="1223"/>
      <c r="I533" s="1223"/>
      <c r="J533" s="1223"/>
      <c r="K533" s="1223"/>
      <c r="L533" s="1223"/>
      <c r="M533" s="1223"/>
      <c r="N533" s="1223"/>
      <c r="O533" s="1223"/>
      <c r="P533" s="1223"/>
      <c r="Q533" s="1223"/>
      <c r="R533" s="1223"/>
      <c r="S533" s="1223"/>
      <c r="T533" s="1223"/>
      <c r="U533" s="1223"/>
      <c r="V533" s="1223"/>
      <c r="W533" s="1223"/>
      <c r="X533" s="1223"/>
      <c r="Y533" s="1223"/>
      <c r="Z533" s="1223"/>
    </row>
    <row r="534" spans="1:26" ht="18" customHeight="1">
      <c r="A534" s="1223"/>
      <c r="B534" s="1223"/>
      <c r="C534" s="1419"/>
      <c r="D534" s="1223"/>
      <c r="E534" s="1223"/>
      <c r="F534" s="1223"/>
      <c r="G534" s="1223"/>
      <c r="H534" s="1223"/>
      <c r="I534" s="1223"/>
      <c r="J534" s="1223"/>
      <c r="K534" s="1223"/>
      <c r="L534" s="1223"/>
      <c r="M534" s="1223"/>
      <c r="N534" s="1223"/>
      <c r="O534" s="1223"/>
      <c r="P534" s="1223"/>
      <c r="Q534" s="1223"/>
      <c r="R534" s="1223"/>
      <c r="S534" s="1223"/>
      <c r="T534" s="1223"/>
      <c r="U534" s="1223"/>
      <c r="V534" s="1223"/>
      <c r="W534" s="1223"/>
      <c r="X534" s="1223"/>
      <c r="Y534" s="1223"/>
      <c r="Z534" s="1223"/>
    </row>
    <row r="535" spans="1:26" ht="18" customHeight="1">
      <c r="A535" s="1223"/>
      <c r="B535" s="1223"/>
      <c r="C535" s="1419"/>
      <c r="D535" s="1223"/>
      <c r="E535" s="1223"/>
      <c r="F535" s="1223"/>
      <c r="G535" s="1223"/>
      <c r="H535" s="1223"/>
      <c r="I535" s="1223"/>
      <c r="J535" s="1223"/>
      <c r="K535" s="1223"/>
      <c r="L535" s="1223"/>
      <c r="M535" s="1223"/>
      <c r="N535" s="1223"/>
      <c r="O535" s="1223"/>
      <c r="P535" s="1223"/>
      <c r="Q535" s="1223"/>
      <c r="R535" s="1223"/>
      <c r="S535" s="1223"/>
      <c r="T535" s="1223"/>
      <c r="U535" s="1223"/>
      <c r="V535" s="1223"/>
      <c r="W535" s="1223"/>
      <c r="X535" s="1223"/>
      <c r="Y535" s="1223"/>
      <c r="Z535" s="1223"/>
    </row>
    <row r="536" spans="1:26" ht="18" customHeight="1">
      <c r="A536" s="1223"/>
      <c r="B536" s="1223"/>
      <c r="C536" s="1419"/>
      <c r="D536" s="1223"/>
      <c r="E536" s="1223"/>
      <c r="F536" s="1223"/>
      <c r="G536" s="1223"/>
      <c r="H536" s="1223"/>
      <c r="I536" s="1223"/>
      <c r="J536" s="1223"/>
      <c r="K536" s="1223"/>
      <c r="L536" s="1223"/>
      <c r="M536" s="1223"/>
      <c r="N536" s="1223"/>
      <c r="O536" s="1223"/>
      <c r="P536" s="1223"/>
      <c r="Q536" s="1223"/>
      <c r="R536" s="1223"/>
      <c r="S536" s="1223"/>
      <c r="T536" s="1223"/>
      <c r="U536" s="1223"/>
      <c r="V536" s="1223"/>
      <c r="W536" s="1223"/>
      <c r="X536" s="1223"/>
      <c r="Y536" s="1223"/>
      <c r="Z536" s="1223"/>
    </row>
    <row r="537" spans="1:26" ht="18" customHeight="1">
      <c r="A537" s="1223"/>
      <c r="B537" s="1223"/>
      <c r="C537" s="1419"/>
      <c r="D537" s="1223"/>
      <c r="E537" s="1223"/>
      <c r="F537" s="1223"/>
      <c r="G537" s="1223"/>
      <c r="H537" s="1223"/>
      <c r="I537" s="1223"/>
      <c r="J537" s="1223"/>
      <c r="K537" s="1223"/>
      <c r="L537" s="1223"/>
      <c r="M537" s="1223"/>
      <c r="N537" s="1223"/>
      <c r="O537" s="1223"/>
      <c r="P537" s="1223"/>
      <c r="Q537" s="1223"/>
      <c r="R537" s="1223"/>
      <c r="S537" s="1223"/>
      <c r="T537" s="1223"/>
      <c r="U537" s="1223"/>
      <c r="V537" s="1223"/>
      <c r="W537" s="1223"/>
      <c r="X537" s="1223"/>
      <c r="Y537" s="1223"/>
      <c r="Z537" s="1223"/>
    </row>
    <row r="538" spans="1:26" ht="18" customHeight="1">
      <c r="A538" s="1223"/>
      <c r="B538" s="1223"/>
      <c r="C538" s="1419"/>
      <c r="D538" s="1223"/>
      <c r="E538" s="1223"/>
      <c r="F538" s="1223"/>
      <c r="G538" s="1223"/>
      <c r="H538" s="1223"/>
      <c r="I538" s="1223"/>
      <c r="J538" s="1223"/>
      <c r="K538" s="1223"/>
      <c r="L538" s="1223"/>
      <c r="M538" s="1223"/>
      <c r="N538" s="1223"/>
      <c r="O538" s="1223"/>
      <c r="P538" s="1223"/>
      <c r="Q538" s="1223"/>
      <c r="R538" s="1223"/>
      <c r="S538" s="1223"/>
      <c r="T538" s="1223"/>
      <c r="U538" s="1223"/>
      <c r="V538" s="1223"/>
      <c r="W538" s="1223"/>
      <c r="X538" s="1223"/>
      <c r="Y538" s="1223"/>
      <c r="Z538" s="1223"/>
    </row>
    <row r="539" spans="1:26" ht="18" customHeight="1">
      <c r="A539" s="1223"/>
      <c r="B539" s="1223"/>
      <c r="C539" s="1419"/>
      <c r="D539" s="1223"/>
      <c r="E539" s="1223"/>
      <c r="F539" s="1223"/>
      <c r="G539" s="1223"/>
      <c r="H539" s="1223"/>
      <c r="I539" s="1223"/>
      <c r="J539" s="1223"/>
      <c r="K539" s="1223"/>
      <c r="L539" s="1223"/>
      <c r="M539" s="1223"/>
      <c r="N539" s="1223"/>
      <c r="O539" s="1223"/>
      <c r="P539" s="1223"/>
      <c r="Q539" s="1223"/>
      <c r="R539" s="1223"/>
      <c r="S539" s="1223"/>
      <c r="T539" s="1223"/>
      <c r="U539" s="1223"/>
      <c r="V539" s="1223"/>
      <c r="W539" s="1223"/>
      <c r="X539" s="1223"/>
      <c r="Y539" s="1223"/>
      <c r="Z539" s="1223"/>
    </row>
    <row r="540" spans="1:26" ht="18" customHeight="1">
      <c r="A540" s="1223"/>
      <c r="B540" s="1223"/>
      <c r="C540" s="1419"/>
      <c r="D540" s="1223"/>
      <c r="E540" s="1223"/>
      <c r="F540" s="1223"/>
      <c r="G540" s="1223"/>
      <c r="H540" s="1223"/>
      <c r="I540" s="1223"/>
      <c r="J540" s="1223"/>
      <c r="K540" s="1223"/>
      <c r="L540" s="1223"/>
      <c r="M540" s="1223"/>
      <c r="N540" s="1223"/>
      <c r="O540" s="1223"/>
      <c r="P540" s="1223"/>
      <c r="Q540" s="1223"/>
      <c r="R540" s="1223"/>
      <c r="S540" s="1223"/>
      <c r="T540" s="1223"/>
      <c r="U540" s="1223"/>
      <c r="V540" s="1223"/>
      <c r="W540" s="1223"/>
      <c r="X540" s="1223"/>
      <c r="Y540" s="1223"/>
      <c r="Z540" s="1223"/>
    </row>
    <row r="541" spans="1:26" ht="18" customHeight="1">
      <c r="A541" s="1223"/>
      <c r="B541" s="1223"/>
      <c r="C541" s="1419"/>
      <c r="D541" s="1223"/>
      <c r="E541" s="1223"/>
      <c r="F541" s="1223"/>
      <c r="G541" s="1223"/>
      <c r="H541" s="1223"/>
      <c r="I541" s="1223"/>
      <c r="J541" s="1223"/>
      <c r="K541" s="1223"/>
      <c r="L541" s="1223"/>
      <c r="M541" s="1223"/>
      <c r="N541" s="1223"/>
      <c r="O541" s="1223"/>
      <c r="P541" s="1223"/>
      <c r="Q541" s="1223"/>
      <c r="R541" s="1223"/>
      <c r="S541" s="1223"/>
      <c r="T541" s="1223"/>
      <c r="U541" s="1223"/>
      <c r="V541" s="1223"/>
      <c r="W541" s="1223"/>
      <c r="X541" s="1223"/>
      <c r="Y541" s="1223"/>
      <c r="Z541" s="1223"/>
    </row>
    <row r="542" spans="1:26" ht="18" customHeight="1">
      <c r="A542" s="1223"/>
      <c r="B542" s="1223"/>
      <c r="C542" s="1419"/>
      <c r="D542" s="1223"/>
      <c r="E542" s="1223"/>
      <c r="F542" s="1223"/>
      <c r="G542" s="1223"/>
      <c r="H542" s="1223"/>
      <c r="I542" s="1223"/>
      <c r="J542" s="1223"/>
      <c r="K542" s="1223"/>
      <c r="L542" s="1223"/>
      <c r="M542" s="1223"/>
      <c r="N542" s="1223"/>
      <c r="O542" s="1223"/>
      <c r="P542" s="1223"/>
      <c r="Q542" s="1223"/>
      <c r="R542" s="1223"/>
      <c r="S542" s="1223"/>
      <c r="T542" s="1223"/>
      <c r="U542" s="1223"/>
      <c r="V542" s="1223"/>
      <c r="W542" s="1223"/>
      <c r="X542" s="1223"/>
      <c r="Y542" s="1223"/>
      <c r="Z542" s="1223"/>
    </row>
    <row r="543" spans="1:26" ht="18" customHeight="1">
      <c r="A543" s="1223"/>
      <c r="B543" s="1223"/>
      <c r="C543" s="1419"/>
      <c r="D543" s="1223"/>
      <c r="E543" s="1223"/>
      <c r="F543" s="1223"/>
      <c r="G543" s="1223"/>
      <c r="H543" s="1223"/>
      <c r="I543" s="1223"/>
      <c r="J543" s="1223"/>
      <c r="K543" s="1223"/>
      <c r="L543" s="1223"/>
      <c r="M543" s="1223"/>
      <c r="N543" s="1223"/>
      <c r="O543" s="1223"/>
      <c r="P543" s="1223"/>
      <c r="Q543" s="1223"/>
      <c r="R543" s="1223"/>
      <c r="S543" s="1223"/>
      <c r="T543" s="1223"/>
      <c r="U543" s="1223"/>
      <c r="V543" s="1223"/>
      <c r="W543" s="1223"/>
      <c r="X543" s="1223"/>
      <c r="Y543" s="1223"/>
      <c r="Z543" s="1223"/>
    </row>
    <row r="544" spans="1:26" ht="18" customHeight="1">
      <c r="A544" s="1223"/>
      <c r="B544" s="1223"/>
      <c r="C544" s="1419"/>
      <c r="D544" s="1223"/>
      <c r="E544" s="1223"/>
      <c r="F544" s="1223"/>
      <c r="G544" s="1223"/>
      <c r="H544" s="1223"/>
      <c r="I544" s="1223"/>
      <c r="J544" s="1223"/>
      <c r="K544" s="1223"/>
      <c r="L544" s="1223"/>
      <c r="M544" s="1223"/>
      <c r="N544" s="1223"/>
      <c r="O544" s="1223"/>
      <c r="P544" s="1223"/>
      <c r="Q544" s="1223"/>
      <c r="R544" s="1223"/>
      <c r="S544" s="1223"/>
      <c r="T544" s="1223"/>
      <c r="U544" s="1223"/>
      <c r="V544" s="1223"/>
      <c r="W544" s="1223"/>
      <c r="X544" s="1223"/>
      <c r="Y544" s="1223"/>
      <c r="Z544" s="1223"/>
    </row>
    <row r="545" spans="1:26" ht="18" customHeight="1">
      <c r="A545" s="1223"/>
      <c r="B545" s="1223"/>
      <c r="C545" s="1419"/>
      <c r="D545" s="1223"/>
      <c r="E545" s="1223"/>
      <c r="F545" s="1223"/>
      <c r="G545" s="1223"/>
      <c r="H545" s="1223"/>
      <c r="I545" s="1223"/>
      <c r="J545" s="1223"/>
      <c r="K545" s="1223"/>
      <c r="L545" s="1223"/>
      <c r="M545" s="1223"/>
      <c r="N545" s="1223"/>
      <c r="O545" s="1223"/>
      <c r="P545" s="1223"/>
      <c r="Q545" s="1223"/>
      <c r="R545" s="1223"/>
      <c r="S545" s="1223"/>
      <c r="T545" s="1223"/>
      <c r="U545" s="1223"/>
      <c r="V545" s="1223"/>
      <c r="W545" s="1223"/>
      <c r="X545" s="1223"/>
      <c r="Y545" s="1223"/>
      <c r="Z545" s="1223"/>
    </row>
    <row r="546" spans="1:26" ht="18" customHeight="1">
      <c r="A546" s="1223"/>
      <c r="B546" s="1223"/>
      <c r="C546" s="1419"/>
      <c r="D546" s="1223"/>
      <c r="E546" s="1223"/>
      <c r="F546" s="1223"/>
      <c r="G546" s="1223"/>
      <c r="H546" s="1223"/>
      <c r="I546" s="1223"/>
      <c r="J546" s="1223"/>
      <c r="K546" s="1223"/>
      <c r="L546" s="1223"/>
      <c r="M546" s="1223"/>
      <c r="N546" s="1223"/>
      <c r="O546" s="1223"/>
      <c r="P546" s="1223"/>
      <c r="Q546" s="1223"/>
      <c r="R546" s="1223"/>
      <c r="S546" s="1223"/>
      <c r="T546" s="1223"/>
      <c r="U546" s="1223"/>
      <c r="V546" s="1223"/>
      <c r="W546" s="1223"/>
      <c r="X546" s="1223"/>
      <c r="Y546" s="1223"/>
      <c r="Z546" s="1223"/>
    </row>
    <row r="547" spans="1:26" ht="18" customHeight="1">
      <c r="A547" s="1223"/>
      <c r="B547" s="1223"/>
      <c r="C547" s="1419"/>
      <c r="D547" s="1223"/>
      <c r="E547" s="1223"/>
      <c r="F547" s="1223"/>
      <c r="G547" s="1223"/>
      <c r="H547" s="1223"/>
      <c r="I547" s="1223"/>
      <c r="J547" s="1223"/>
      <c r="K547" s="1223"/>
      <c r="L547" s="1223"/>
      <c r="M547" s="1223"/>
      <c r="N547" s="1223"/>
      <c r="O547" s="1223"/>
      <c r="P547" s="1223"/>
      <c r="Q547" s="1223"/>
      <c r="R547" s="1223"/>
      <c r="S547" s="1223"/>
      <c r="T547" s="1223"/>
      <c r="U547" s="1223"/>
      <c r="V547" s="1223"/>
      <c r="W547" s="1223"/>
      <c r="X547" s="1223"/>
      <c r="Y547" s="1223"/>
      <c r="Z547" s="1223"/>
    </row>
    <row r="548" spans="1:26" ht="18" customHeight="1">
      <c r="A548" s="1223"/>
      <c r="B548" s="1223"/>
      <c r="C548" s="1419"/>
      <c r="D548" s="1223"/>
      <c r="E548" s="1223"/>
      <c r="F548" s="1223"/>
      <c r="G548" s="1223"/>
      <c r="H548" s="1223"/>
      <c r="I548" s="1223"/>
      <c r="J548" s="1223"/>
      <c r="K548" s="1223"/>
      <c r="L548" s="1223"/>
      <c r="M548" s="1223"/>
      <c r="N548" s="1223"/>
      <c r="O548" s="1223"/>
      <c r="P548" s="1223"/>
      <c r="Q548" s="1223"/>
      <c r="R548" s="1223"/>
      <c r="S548" s="1223"/>
      <c r="T548" s="1223"/>
      <c r="U548" s="1223"/>
      <c r="V548" s="1223"/>
      <c r="W548" s="1223"/>
      <c r="X548" s="1223"/>
      <c r="Y548" s="1223"/>
      <c r="Z548" s="1223"/>
    </row>
    <row r="549" spans="1:26" ht="18" customHeight="1">
      <c r="A549" s="1223"/>
      <c r="B549" s="1223"/>
      <c r="C549" s="1419"/>
      <c r="D549" s="1223"/>
      <c r="E549" s="1223"/>
      <c r="F549" s="1223"/>
      <c r="G549" s="1223"/>
      <c r="H549" s="1223"/>
      <c r="I549" s="1223"/>
      <c r="J549" s="1223"/>
      <c r="K549" s="1223"/>
      <c r="L549" s="1223"/>
      <c r="M549" s="1223"/>
      <c r="N549" s="1223"/>
      <c r="O549" s="1223"/>
      <c r="P549" s="1223"/>
      <c r="Q549" s="1223"/>
      <c r="R549" s="1223"/>
      <c r="S549" s="1223"/>
      <c r="T549" s="1223"/>
      <c r="U549" s="1223"/>
      <c r="V549" s="1223"/>
      <c r="W549" s="1223"/>
      <c r="X549" s="1223"/>
      <c r="Y549" s="1223"/>
      <c r="Z549" s="1223"/>
    </row>
    <row r="550" spans="1:26" ht="18" customHeight="1">
      <c r="A550" s="1223"/>
      <c r="B550" s="1223"/>
      <c r="C550" s="1419"/>
      <c r="D550" s="1223"/>
      <c r="E550" s="1223"/>
      <c r="F550" s="1223"/>
      <c r="G550" s="1223"/>
      <c r="H550" s="1223"/>
      <c r="I550" s="1223"/>
      <c r="J550" s="1223"/>
      <c r="K550" s="1223"/>
      <c r="L550" s="1223"/>
      <c r="M550" s="1223"/>
      <c r="N550" s="1223"/>
      <c r="O550" s="1223"/>
      <c r="P550" s="1223"/>
      <c r="Q550" s="1223"/>
      <c r="R550" s="1223"/>
      <c r="S550" s="1223"/>
      <c r="T550" s="1223"/>
      <c r="U550" s="1223"/>
      <c r="V550" s="1223"/>
      <c r="W550" s="1223"/>
      <c r="X550" s="1223"/>
      <c r="Y550" s="1223"/>
      <c r="Z550" s="1223"/>
    </row>
    <row r="551" spans="1:26" ht="18" customHeight="1">
      <c r="A551" s="1223"/>
      <c r="B551" s="1223"/>
      <c r="C551" s="1419"/>
      <c r="D551" s="1223"/>
      <c r="E551" s="1223"/>
      <c r="F551" s="1223"/>
      <c r="G551" s="1223"/>
      <c r="H551" s="1223"/>
      <c r="I551" s="1223"/>
      <c r="J551" s="1223"/>
      <c r="K551" s="1223"/>
      <c r="L551" s="1223"/>
      <c r="M551" s="1223"/>
      <c r="N551" s="1223"/>
      <c r="O551" s="1223"/>
      <c r="P551" s="1223"/>
      <c r="Q551" s="1223"/>
      <c r="R551" s="1223"/>
      <c r="S551" s="1223"/>
      <c r="T551" s="1223"/>
      <c r="U551" s="1223"/>
      <c r="V551" s="1223"/>
      <c r="W551" s="1223"/>
      <c r="X551" s="1223"/>
      <c r="Y551" s="1223"/>
      <c r="Z551" s="1223"/>
    </row>
    <row r="552" spans="1:26" ht="18" customHeight="1">
      <c r="A552" s="1223"/>
      <c r="B552" s="1223"/>
      <c r="C552" s="1419"/>
      <c r="D552" s="1223"/>
      <c r="E552" s="1223"/>
      <c r="F552" s="1223"/>
      <c r="G552" s="1223"/>
      <c r="H552" s="1223"/>
      <c r="I552" s="1223"/>
      <c r="J552" s="1223"/>
      <c r="K552" s="1223"/>
      <c r="L552" s="1223"/>
      <c r="M552" s="1223"/>
      <c r="N552" s="1223"/>
      <c r="O552" s="1223"/>
      <c r="P552" s="1223"/>
      <c r="Q552" s="1223"/>
      <c r="R552" s="1223"/>
      <c r="S552" s="1223"/>
      <c r="T552" s="1223"/>
      <c r="U552" s="1223"/>
      <c r="V552" s="1223"/>
      <c r="W552" s="1223"/>
      <c r="X552" s="1223"/>
      <c r="Y552" s="1223"/>
      <c r="Z552" s="1223"/>
    </row>
    <row r="553" spans="1:26" ht="18" customHeight="1">
      <c r="A553" s="1223"/>
      <c r="B553" s="1223"/>
      <c r="C553" s="1419"/>
      <c r="D553" s="1223"/>
      <c r="E553" s="1223"/>
      <c r="F553" s="1223"/>
      <c r="G553" s="1223"/>
      <c r="H553" s="1223"/>
      <c r="I553" s="1223"/>
      <c r="J553" s="1223"/>
      <c r="K553" s="1223"/>
      <c r="L553" s="1223"/>
      <c r="M553" s="1223"/>
      <c r="N553" s="1223"/>
      <c r="O553" s="1223"/>
      <c r="P553" s="1223"/>
      <c r="Q553" s="1223"/>
      <c r="R553" s="1223"/>
      <c r="S553" s="1223"/>
      <c r="T553" s="1223"/>
      <c r="U553" s="1223"/>
      <c r="V553" s="1223"/>
      <c r="W553" s="1223"/>
      <c r="X553" s="1223"/>
      <c r="Y553" s="1223"/>
      <c r="Z553" s="1223"/>
    </row>
    <row r="554" spans="1:26" ht="18" customHeight="1">
      <c r="A554" s="1223"/>
      <c r="B554" s="1223"/>
      <c r="C554" s="1419"/>
      <c r="D554" s="1223"/>
      <c r="E554" s="1223"/>
      <c r="F554" s="1223"/>
      <c r="G554" s="1223"/>
      <c r="H554" s="1223"/>
      <c r="I554" s="1223"/>
      <c r="J554" s="1223"/>
      <c r="K554" s="1223"/>
      <c r="L554" s="1223"/>
      <c r="M554" s="1223"/>
      <c r="N554" s="1223"/>
      <c r="O554" s="1223"/>
      <c r="P554" s="1223"/>
      <c r="Q554" s="1223"/>
      <c r="R554" s="1223"/>
      <c r="S554" s="1223"/>
      <c r="T554" s="1223"/>
      <c r="U554" s="1223"/>
      <c r="V554" s="1223"/>
      <c r="W554" s="1223"/>
      <c r="X554" s="1223"/>
      <c r="Y554" s="1223"/>
      <c r="Z554" s="1223"/>
    </row>
    <row r="555" spans="1:26" ht="18" customHeight="1">
      <c r="A555" s="1223"/>
      <c r="B555" s="1223"/>
      <c r="C555" s="1419"/>
      <c r="D555" s="1223"/>
      <c r="E555" s="1223"/>
      <c r="F555" s="1223"/>
      <c r="G555" s="1223"/>
      <c r="H555" s="1223"/>
      <c r="I555" s="1223"/>
      <c r="J555" s="1223"/>
      <c r="K555" s="1223"/>
      <c r="L555" s="1223"/>
      <c r="M555" s="1223"/>
      <c r="N555" s="1223"/>
      <c r="O555" s="1223"/>
      <c r="P555" s="1223"/>
      <c r="Q555" s="1223"/>
      <c r="R555" s="1223"/>
      <c r="S555" s="1223"/>
      <c r="T555" s="1223"/>
      <c r="U555" s="1223"/>
      <c r="V555" s="1223"/>
      <c r="W555" s="1223"/>
      <c r="X555" s="1223"/>
      <c r="Y555" s="1223"/>
      <c r="Z555" s="1223"/>
    </row>
    <row r="556" spans="1:26" ht="18" customHeight="1">
      <c r="A556" s="1223"/>
      <c r="B556" s="1223"/>
      <c r="C556" s="1419"/>
      <c r="D556" s="1223"/>
      <c r="E556" s="1223"/>
      <c r="F556" s="1223"/>
      <c r="G556" s="1223"/>
      <c r="H556" s="1223"/>
      <c r="I556" s="1223"/>
      <c r="J556" s="1223"/>
      <c r="K556" s="1223"/>
      <c r="L556" s="1223"/>
      <c r="M556" s="1223"/>
      <c r="N556" s="1223"/>
      <c r="O556" s="1223"/>
      <c r="P556" s="1223"/>
      <c r="Q556" s="1223"/>
      <c r="R556" s="1223"/>
      <c r="S556" s="1223"/>
      <c r="T556" s="1223"/>
      <c r="U556" s="1223"/>
      <c r="V556" s="1223"/>
      <c r="W556" s="1223"/>
      <c r="X556" s="1223"/>
      <c r="Y556" s="1223"/>
      <c r="Z556" s="1223"/>
    </row>
    <row r="557" spans="1:26" ht="18" customHeight="1">
      <c r="A557" s="1223"/>
      <c r="B557" s="1223"/>
      <c r="C557" s="1419"/>
      <c r="D557" s="1223"/>
      <c r="E557" s="1223"/>
      <c r="F557" s="1223"/>
      <c r="G557" s="1223"/>
      <c r="H557" s="1223"/>
      <c r="I557" s="1223"/>
      <c r="J557" s="1223"/>
      <c r="K557" s="1223"/>
      <c r="L557" s="1223"/>
      <c r="M557" s="1223"/>
      <c r="N557" s="1223"/>
      <c r="O557" s="1223"/>
      <c r="P557" s="1223"/>
      <c r="Q557" s="1223"/>
      <c r="R557" s="1223"/>
      <c r="S557" s="1223"/>
      <c r="T557" s="1223"/>
      <c r="U557" s="1223"/>
      <c r="V557" s="1223"/>
      <c r="W557" s="1223"/>
      <c r="X557" s="1223"/>
      <c r="Y557" s="1223"/>
      <c r="Z557" s="1223"/>
    </row>
    <row r="558" spans="1:26" ht="18" customHeight="1">
      <c r="A558" s="1223"/>
      <c r="B558" s="1223"/>
      <c r="C558" s="1419"/>
      <c r="D558" s="1223"/>
      <c r="E558" s="1223"/>
      <c r="F558" s="1223"/>
      <c r="G558" s="1223"/>
      <c r="H558" s="1223"/>
      <c r="I558" s="1223"/>
      <c r="J558" s="1223"/>
      <c r="K558" s="1223"/>
      <c r="L558" s="1223"/>
      <c r="M558" s="1223"/>
      <c r="N558" s="1223"/>
      <c r="O558" s="1223"/>
      <c r="P558" s="1223"/>
      <c r="Q558" s="1223"/>
      <c r="R558" s="1223"/>
      <c r="S558" s="1223"/>
      <c r="T558" s="1223"/>
      <c r="U558" s="1223"/>
      <c r="V558" s="1223"/>
      <c r="W558" s="1223"/>
      <c r="X558" s="1223"/>
      <c r="Y558" s="1223"/>
      <c r="Z558" s="1223"/>
    </row>
    <row r="559" spans="1:26" ht="18" customHeight="1">
      <c r="A559" s="1223"/>
      <c r="B559" s="1223"/>
      <c r="C559" s="1419"/>
      <c r="D559" s="1223"/>
      <c r="E559" s="1223"/>
      <c r="F559" s="1223"/>
      <c r="G559" s="1223"/>
      <c r="H559" s="1223"/>
      <c r="I559" s="1223"/>
      <c r="J559" s="1223"/>
      <c r="K559" s="1223"/>
      <c r="L559" s="1223"/>
      <c r="M559" s="1223"/>
      <c r="N559" s="1223"/>
      <c r="O559" s="1223"/>
      <c r="P559" s="1223"/>
      <c r="Q559" s="1223"/>
      <c r="R559" s="1223"/>
      <c r="S559" s="1223"/>
      <c r="T559" s="1223"/>
      <c r="U559" s="1223"/>
      <c r="V559" s="1223"/>
      <c r="W559" s="1223"/>
      <c r="X559" s="1223"/>
      <c r="Y559" s="1223"/>
      <c r="Z559" s="1223"/>
    </row>
    <row r="560" spans="1:26" ht="18" customHeight="1">
      <c r="A560" s="1223"/>
      <c r="B560" s="1223"/>
      <c r="C560" s="1419"/>
      <c r="D560" s="1223"/>
      <c r="E560" s="1223"/>
      <c r="F560" s="1223"/>
      <c r="G560" s="1223"/>
      <c r="H560" s="1223"/>
      <c r="I560" s="1223"/>
      <c r="J560" s="1223"/>
      <c r="K560" s="1223"/>
      <c r="L560" s="1223"/>
      <c r="M560" s="1223"/>
      <c r="N560" s="1223"/>
      <c r="O560" s="1223"/>
      <c r="P560" s="1223"/>
      <c r="Q560" s="1223"/>
      <c r="R560" s="1223"/>
      <c r="S560" s="1223"/>
      <c r="T560" s="1223"/>
      <c r="U560" s="1223"/>
      <c r="V560" s="1223"/>
      <c r="W560" s="1223"/>
      <c r="X560" s="1223"/>
      <c r="Y560" s="1223"/>
      <c r="Z560" s="1223"/>
    </row>
    <row r="561" spans="1:26" ht="18" customHeight="1">
      <c r="A561" s="1223"/>
      <c r="B561" s="1223"/>
      <c r="C561" s="1419"/>
      <c r="D561" s="1223"/>
      <c r="E561" s="1223"/>
      <c r="F561" s="1223"/>
      <c r="G561" s="1223"/>
      <c r="H561" s="1223"/>
      <c r="I561" s="1223"/>
      <c r="J561" s="1223"/>
      <c r="K561" s="1223"/>
      <c r="L561" s="1223"/>
      <c r="M561" s="1223"/>
      <c r="N561" s="1223"/>
      <c r="O561" s="1223"/>
      <c r="P561" s="1223"/>
      <c r="Q561" s="1223"/>
      <c r="R561" s="1223"/>
      <c r="S561" s="1223"/>
      <c r="T561" s="1223"/>
      <c r="U561" s="1223"/>
      <c r="V561" s="1223"/>
      <c r="W561" s="1223"/>
      <c r="X561" s="1223"/>
      <c r="Y561" s="1223"/>
      <c r="Z561" s="1223"/>
    </row>
    <row r="562" spans="1:26" ht="18" customHeight="1">
      <c r="A562" s="1223"/>
      <c r="B562" s="1223"/>
      <c r="C562" s="1419"/>
      <c r="D562" s="1223"/>
      <c r="E562" s="1223"/>
      <c r="F562" s="1223"/>
      <c r="G562" s="1223"/>
      <c r="H562" s="1223"/>
      <c r="I562" s="1223"/>
      <c r="J562" s="1223"/>
      <c r="K562" s="1223"/>
      <c r="L562" s="1223"/>
      <c r="M562" s="1223"/>
      <c r="N562" s="1223"/>
      <c r="O562" s="1223"/>
      <c r="P562" s="1223"/>
      <c r="Q562" s="1223"/>
      <c r="R562" s="1223"/>
      <c r="S562" s="1223"/>
      <c r="T562" s="1223"/>
      <c r="U562" s="1223"/>
      <c r="V562" s="1223"/>
      <c r="W562" s="1223"/>
      <c r="X562" s="1223"/>
      <c r="Y562" s="1223"/>
      <c r="Z562" s="1223"/>
    </row>
    <row r="563" spans="1:26" ht="18" customHeight="1">
      <c r="A563" s="1223"/>
      <c r="B563" s="1223"/>
      <c r="C563" s="1419"/>
      <c r="D563" s="1223"/>
      <c r="E563" s="1223"/>
      <c r="F563" s="1223"/>
      <c r="G563" s="1223"/>
      <c r="H563" s="1223"/>
      <c r="I563" s="1223"/>
      <c r="J563" s="1223"/>
      <c r="K563" s="1223"/>
      <c r="L563" s="1223"/>
      <c r="M563" s="1223"/>
      <c r="N563" s="1223"/>
      <c r="O563" s="1223"/>
      <c r="P563" s="1223"/>
      <c r="Q563" s="1223"/>
      <c r="R563" s="1223"/>
      <c r="S563" s="1223"/>
      <c r="T563" s="1223"/>
      <c r="U563" s="1223"/>
      <c r="V563" s="1223"/>
      <c r="W563" s="1223"/>
      <c r="X563" s="1223"/>
      <c r="Y563" s="1223"/>
      <c r="Z563" s="1223"/>
    </row>
    <row r="564" spans="1:26" ht="18" customHeight="1">
      <c r="A564" s="1223"/>
      <c r="B564" s="1223"/>
      <c r="C564" s="1419"/>
      <c r="D564" s="1223"/>
      <c r="E564" s="1223"/>
      <c r="F564" s="1223"/>
      <c r="G564" s="1223"/>
      <c r="H564" s="1223"/>
      <c r="I564" s="1223"/>
      <c r="J564" s="1223"/>
      <c r="K564" s="1223"/>
      <c r="L564" s="1223"/>
      <c r="M564" s="1223"/>
      <c r="N564" s="1223"/>
      <c r="O564" s="1223"/>
      <c r="P564" s="1223"/>
      <c r="Q564" s="1223"/>
      <c r="R564" s="1223"/>
      <c r="S564" s="1223"/>
      <c r="T564" s="1223"/>
      <c r="U564" s="1223"/>
      <c r="V564" s="1223"/>
      <c r="W564" s="1223"/>
      <c r="X564" s="1223"/>
      <c r="Y564" s="1223"/>
      <c r="Z564" s="1223"/>
    </row>
    <row r="565" spans="1:26" ht="18" customHeight="1">
      <c r="A565" s="1223"/>
      <c r="B565" s="1223"/>
      <c r="C565" s="1419"/>
      <c r="D565" s="1223"/>
      <c r="E565" s="1223"/>
      <c r="F565" s="1223"/>
      <c r="G565" s="1223"/>
      <c r="H565" s="1223"/>
      <c r="I565" s="1223"/>
      <c r="J565" s="1223"/>
      <c r="K565" s="1223"/>
      <c r="L565" s="1223"/>
      <c r="M565" s="1223"/>
      <c r="N565" s="1223"/>
      <c r="O565" s="1223"/>
      <c r="P565" s="1223"/>
      <c r="Q565" s="1223"/>
      <c r="R565" s="1223"/>
      <c r="S565" s="1223"/>
      <c r="T565" s="1223"/>
      <c r="U565" s="1223"/>
      <c r="V565" s="1223"/>
      <c r="W565" s="1223"/>
      <c r="X565" s="1223"/>
      <c r="Y565" s="1223"/>
      <c r="Z565" s="1223"/>
    </row>
    <row r="566" spans="1:26" ht="18" customHeight="1">
      <c r="A566" s="1223"/>
      <c r="B566" s="1223"/>
      <c r="C566" s="1419"/>
      <c r="D566" s="1223"/>
      <c r="E566" s="1223"/>
      <c r="F566" s="1223"/>
      <c r="G566" s="1223"/>
      <c r="H566" s="1223"/>
      <c r="I566" s="1223"/>
      <c r="J566" s="1223"/>
      <c r="K566" s="1223"/>
      <c r="L566" s="1223"/>
      <c r="M566" s="1223"/>
      <c r="N566" s="1223"/>
      <c r="O566" s="1223"/>
      <c r="P566" s="1223"/>
      <c r="Q566" s="1223"/>
      <c r="R566" s="1223"/>
      <c r="S566" s="1223"/>
      <c r="T566" s="1223"/>
      <c r="U566" s="1223"/>
      <c r="V566" s="1223"/>
      <c r="W566" s="1223"/>
      <c r="X566" s="1223"/>
      <c r="Y566" s="1223"/>
      <c r="Z566" s="1223"/>
    </row>
    <row r="567" spans="1:26" ht="18" customHeight="1">
      <c r="A567" s="1223"/>
      <c r="B567" s="1223"/>
      <c r="C567" s="1419"/>
      <c r="D567" s="1223"/>
      <c r="E567" s="1223"/>
      <c r="F567" s="1223"/>
      <c r="G567" s="1223"/>
      <c r="H567" s="1223"/>
      <c r="I567" s="1223"/>
      <c r="J567" s="1223"/>
      <c r="K567" s="1223"/>
      <c r="L567" s="1223"/>
      <c r="M567" s="1223"/>
      <c r="N567" s="1223"/>
      <c r="O567" s="1223"/>
      <c r="P567" s="1223"/>
      <c r="Q567" s="1223"/>
      <c r="R567" s="1223"/>
      <c r="S567" s="1223"/>
      <c r="T567" s="1223"/>
      <c r="U567" s="1223"/>
      <c r="V567" s="1223"/>
      <c r="W567" s="1223"/>
      <c r="X567" s="1223"/>
      <c r="Y567" s="1223"/>
      <c r="Z567" s="1223"/>
    </row>
    <row r="568" spans="1:26" ht="18" customHeight="1">
      <c r="A568" s="1223"/>
      <c r="B568" s="1223"/>
      <c r="C568" s="1419"/>
      <c r="D568" s="1223"/>
      <c r="E568" s="1223"/>
      <c r="F568" s="1223"/>
      <c r="G568" s="1223"/>
      <c r="H568" s="1223"/>
      <c r="I568" s="1223"/>
      <c r="J568" s="1223"/>
      <c r="K568" s="1223"/>
      <c r="L568" s="1223"/>
      <c r="M568" s="1223"/>
      <c r="N568" s="1223"/>
      <c r="O568" s="1223"/>
      <c r="P568" s="1223"/>
      <c r="Q568" s="1223"/>
      <c r="R568" s="1223"/>
      <c r="S568" s="1223"/>
      <c r="T568" s="1223"/>
      <c r="U568" s="1223"/>
      <c r="V568" s="1223"/>
      <c r="W568" s="1223"/>
      <c r="X568" s="1223"/>
      <c r="Y568" s="1223"/>
      <c r="Z568" s="1223"/>
    </row>
    <row r="569" spans="1:26" ht="18" customHeight="1">
      <c r="A569" s="1223"/>
      <c r="B569" s="1223"/>
      <c r="C569" s="1419"/>
      <c r="D569" s="1223"/>
      <c r="E569" s="1223"/>
      <c r="F569" s="1223"/>
      <c r="G569" s="1223"/>
      <c r="H569" s="1223"/>
      <c r="I569" s="1223"/>
      <c r="J569" s="1223"/>
      <c r="K569" s="1223"/>
      <c r="L569" s="1223"/>
      <c r="M569" s="1223"/>
      <c r="N569" s="1223"/>
      <c r="O569" s="1223"/>
      <c r="P569" s="1223"/>
      <c r="Q569" s="1223"/>
      <c r="R569" s="1223"/>
      <c r="S569" s="1223"/>
      <c r="T569" s="1223"/>
      <c r="U569" s="1223"/>
      <c r="V569" s="1223"/>
      <c r="W569" s="1223"/>
      <c r="X569" s="1223"/>
      <c r="Y569" s="1223"/>
      <c r="Z569" s="1223"/>
    </row>
    <row r="570" spans="1:26" ht="18" customHeight="1">
      <c r="A570" s="1223"/>
      <c r="B570" s="1223"/>
      <c r="C570" s="1419"/>
      <c r="D570" s="1223"/>
      <c r="E570" s="1223"/>
      <c r="F570" s="1223"/>
      <c r="G570" s="1223"/>
      <c r="H570" s="1223"/>
      <c r="I570" s="1223"/>
      <c r="J570" s="1223"/>
      <c r="K570" s="1223"/>
      <c r="L570" s="1223"/>
      <c r="M570" s="1223"/>
      <c r="N570" s="1223"/>
      <c r="O570" s="1223"/>
      <c r="P570" s="1223"/>
      <c r="Q570" s="1223"/>
      <c r="R570" s="1223"/>
      <c r="S570" s="1223"/>
      <c r="T570" s="1223"/>
      <c r="U570" s="1223"/>
      <c r="V570" s="1223"/>
      <c r="W570" s="1223"/>
      <c r="X570" s="1223"/>
      <c r="Y570" s="1223"/>
      <c r="Z570" s="1223"/>
    </row>
    <row r="571" spans="1:26" ht="18" customHeight="1">
      <c r="A571" s="1223"/>
      <c r="B571" s="1223"/>
      <c r="C571" s="1419"/>
      <c r="D571" s="1223"/>
      <c r="E571" s="1223"/>
      <c r="F571" s="1223"/>
      <c r="G571" s="1223"/>
      <c r="H571" s="1223"/>
      <c r="I571" s="1223"/>
      <c r="J571" s="1223"/>
      <c r="K571" s="1223"/>
      <c r="L571" s="1223"/>
      <c r="M571" s="1223"/>
      <c r="N571" s="1223"/>
      <c r="O571" s="1223"/>
      <c r="P571" s="1223"/>
      <c r="Q571" s="1223"/>
      <c r="R571" s="1223"/>
      <c r="S571" s="1223"/>
      <c r="T571" s="1223"/>
      <c r="U571" s="1223"/>
      <c r="V571" s="1223"/>
      <c r="W571" s="1223"/>
      <c r="X571" s="1223"/>
      <c r="Y571" s="1223"/>
      <c r="Z571" s="1223"/>
    </row>
    <row r="572" spans="1:26" ht="18" customHeight="1">
      <c r="A572" s="1223"/>
      <c r="B572" s="1223"/>
      <c r="C572" s="1419"/>
      <c r="D572" s="1223"/>
      <c r="E572" s="1223"/>
      <c r="F572" s="1223"/>
      <c r="G572" s="1223"/>
      <c r="H572" s="1223"/>
      <c r="I572" s="1223"/>
      <c r="J572" s="1223"/>
      <c r="K572" s="1223"/>
      <c r="L572" s="1223"/>
      <c r="M572" s="1223"/>
      <c r="N572" s="1223"/>
      <c r="O572" s="1223"/>
      <c r="P572" s="1223"/>
      <c r="Q572" s="1223"/>
      <c r="R572" s="1223"/>
      <c r="S572" s="1223"/>
      <c r="T572" s="1223"/>
      <c r="U572" s="1223"/>
      <c r="V572" s="1223"/>
      <c r="W572" s="1223"/>
      <c r="X572" s="1223"/>
      <c r="Y572" s="1223"/>
      <c r="Z572" s="1223"/>
    </row>
    <row r="573" spans="1:26" ht="18" customHeight="1">
      <c r="A573" s="1223"/>
      <c r="B573" s="1223"/>
      <c r="C573" s="1419"/>
      <c r="D573" s="1223"/>
      <c r="E573" s="1223"/>
      <c r="F573" s="1223"/>
      <c r="G573" s="1223"/>
      <c r="H573" s="1223"/>
      <c r="I573" s="1223"/>
      <c r="J573" s="1223"/>
      <c r="K573" s="1223"/>
      <c r="L573" s="1223"/>
      <c r="M573" s="1223"/>
      <c r="N573" s="1223"/>
      <c r="O573" s="1223"/>
      <c r="P573" s="1223"/>
      <c r="Q573" s="1223"/>
      <c r="R573" s="1223"/>
      <c r="S573" s="1223"/>
      <c r="T573" s="1223"/>
      <c r="U573" s="1223"/>
      <c r="V573" s="1223"/>
      <c r="W573" s="1223"/>
      <c r="X573" s="1223"/>
      <c r="Y573" s="1223"/>
      <c r="Z573" s="1223"/>
    </row>
    <row r="574" spans="1:26" ht="18" customHeight="1">
      <c r="A574" s="1223"/>
      <c r="B574" s="1223"/>
      <c r="C574" s="1419"/>
      <c r="D574" s="1223"/>
      <c r="E574" s="1223"/>
      <c r="F574" s="1223"/>
      <c r="G574" s="1223"/>
      <c r="H574" s="1223"/>
      <c r="I574" s="1223"/>
      <c r="J574" s="1223"/>
      <c r="K574" s="1223"/>
      <c r="L574" s="1223"/>
      <c r="M574" s="1223"/>
      <c r="N574" s="1223"/>
      <c r="O574" s="1223"/>
      <c r="P574" s="1223"/>
      <c r="Q574" s="1223"/>
      <c r="R574" s="1223"/>
      <c r="S574" s="1223"/>
      <c r="T574" s="1223"/>
      <c r="U574" s="1223"/>
      <c r="V574" s="1223"/>
      <c r="W574" s="1223"/>
      <c r="X574" s="1223"/>
      <c r="Y574" s="1223"/>
      <c r="Z574" s="1223"/>
    </row>
    <row r="575" spans="1:26" ht="18" customHeight="1">
      <c r="A575" s="1223"/>
      <c r="B575" s="1223"/>
      <c r="C575" s="1419"/>
      <c r="D575" s="1223"/>
      <c r="E575" s="1223"/>
      <c r="F575" s="1223"/>
      <c r="G575" s="1223"/>
      <c r="H575" s="1223"/>
      <c r="I575" s="1223"/>
      <c r="J575" s="1223"/>
      <c r="K575" s="1223"/>
      <c r="L575" s="1223"/>
      <c r="M575" s="1223"/>
      <c r="N575" s="1223"/>
      <c r="O575" s="1223"/>
      <c r="P575" s="1223"/>
      <c r="Q575" s="1223"/>
      <c r="R575" s="1223"/>
      <c r="S575" s="1223"/>
      <c r="T575" s="1223"/>
      <c r="U575" s="1223"/>
      <c r="V575" s="1223"/>
      <c r="W575" s="1223"/>
      <c r="X575" s="1223"/>
      <c r="Y575" s="1223"/>
      <c r="Z575" s="1223"/>
    </row>
    <row r="576" spans="1:26" ht="18" customHeight="1">
      <c r="A576" s="1223"/>
      <c r="B576" s="1223"/>
      <c r="C576" s="1419"/>
      <c r="D576" s="1223"/>
      <c r="E576" s="1223"/>
      <c r="F576" s="1223"/>
      <c r="G576" s="1223"/>
      <c r="H576" s="1223"/>
      <c r="I576" s="1223"/>
      <c r="J576" s="1223"/>
      <c r="K576" s="1223"/>
      <c r="L576" s="1223"/>
      <c r="M576" s="1223"/>
      <c r="N576" s="1223"/>
      <c r="O576" s="1223"/>
      <c r="P576" s="1223"/>
      <c r="Q576" s="1223"/>
      <c r="R576" s="1223"/>
      <c r="S576" s="1223"/>
      <c r="T576" s="1223"/>
      <c r="U576" s="1223"/>
      <c r="V576" s="1223"/>
      <c r="W576" s="1223"/>
      <c r="X576" s="1223"/>
      <c r="Y576" s="1223"/>
      <c r="Z576" s="1223"/>
    </row>
    <row r="577" spans="1:26" ht="18" customHeight="1">
      <c r="A577" s="1223"/>
      <c r="B577" s="1223"/>
      <c r="C577" s="1419"/>
      <c r="D577" s="1223"/>
      <c r="E577" s="1223"/>
      <c r="F577" s="1223"/>
      <c r="G577" s="1223"/>
      <c r="H577" s="1223"/>
      <c r="I577" s="1223"/>
      <c r="J577" s="1223"/>
      <c r="K577" s="1223"/>
      <c r="L577" s="1223"/>
      <c r="M577" s="1223"/>
      <c r="N577" s="1223"/>
      <c r="O577" s="1223"/>
      <c r="P577" s="1223"/>
      <c r="Q577" s="1223"/>
      <c r="R577" s="1223"/>
      <c r="S577" s="1223"/>
      <c r="T577" s="1223"/>
      <c r="U577" s="1223"/>
      <c r="V577" s="1223"/>
      <c r="W577" s="1223"/>
      <c r="X577" s="1223"/>
      <c r="Y577" s="1223"/>
      <c r="Z577" s="1223"/>
    </row>
    <row r="578" spans="1:26" ht="18" customHeight="1">
      <c r="A578" s="1223"/>
      <c r="B578" s="1223"/>
      <c r="C578" s="1419"/>
      <c r="D578" s="1223"/>
      <c r="E578" s="1223"/>
      <c r="F578" s="1223"/>
      <c r="G578" s="1223"/>
      <c r="H578" s="1223"/>
      <c r="I578" s="1223"/>
      <c r="J578" s="1223"/>
      <c r="K578" s="1223"/>
      <c r="L578" s="1223"/>
      <c r="M578" s="1223"/>
      <c r="N578" s="1223"/>
      <c r="O578" s="1223"/>
      <c r="P578" s="1223"/>
      <c r="Q578" s="1223"/>
      <c r="R578" s="1223"/>
      <c r="S578" s="1223"/>
      <c r="T578" s="1223"/>
      <c r="U578" s="1223"/>
      <c r="V578" s="1223"/>
      <c r="W578" s="1223"/>
      <c r="X578" s="1223"/>
      <c r="Y578" s="1223"/>
      <c r="Z578" s="1223"/>
    </row>
    <row r="579" spans="1:26" ht="18" customHeight="1">
      <c r="A579" s="1223"/>
      <c r="B579" s="1223"/>
      <c r="C579" s="1419"/>
      <c r="D579" s="1223"/>
      <c r="E579" s="1223"/>
      <c r="F579" s="1223"/>
      <c r="G579" s="1223"/>
      <c r="H579" s="1223"/>
      <c r="I579" s="1223"/>
      <c r="J579" s="1223"/>
      <c r="K579" s="1223"/>
      <c r="L579" s="1223"/>
      <c r="M579" s="1223"/>
      <c r="N579" s="1223"/>
      <c r="O579" s="1223"/>
      <c r="P579" s="1223"/>
      <c r="Q579" s="1223"/>
      <c r="R579" s="1223"/>
      <c r="S579" s="1223"/>
      <c r="T579" s="1223"/>
      <c r="U579" s="1223"/>
      <c r="V579" s="1223"/>
      <c r="W579" s="1223"/>
      <c r="X579" s="1223"/>
      <c r="Y579" s="1223"/>
      <c r="Z579" s="1223"/>
    </row>
    <row r="580" spans="1:26" ht="18" customHeight="1">
      <c r="A580" s="1223"/>
      <c r="B580" s="1223"/>
      <c r="C580" s="1419"/>
      <c r="D580" s="1223"/>
      <c r="E580" s="1223"/>
      <c r="F580" s="1223"/>
      <c r="G580" s="1223"/>
      <c r="H580" s="1223"/>
      <c r="I580" s="1223"/>
      <c r="J580" s="1223"/>
      <c r="K580" s="1223"/>
      <c r="L580" s="1223"/>
      <c r="M580" s="1223"/>
      <c r="N580" s="1223"/>
      <c r="O580" s="1223"/>
      <c r="P580" s="1223"/>
      <c r="Q580" s="1223"/>
      <c r="R580" s="1223"/>
      <c r="S580" s="1223"/>
      <c r="T580" s="1223"/>
      <c r="U580" s="1223"/>
      <c r="V580" s="1223"/>
      <c r="W580" s="1223"/>
      <c r="X580" s="1223"/>
      <c r="Y580" s="1223"/>
      <c r="Z580" s="1223"/>
    </row>
    <row r="581" spans="1:26" ht="18" customHeight="1">
      <c r="A581" s="1223"/>
      <c r="B581" s="1223"/>
      <c r="C581" s="1419"/>
      <c r="D581" s="1223"/>
      <c r="E581" s="1223"/>
      <c r="F581" s="1223"/>
      <c r="G581" s="1223"/>
      <c r="H581" s="1223"/>
      <c r="I581" s="1223"/>
      <c r="J581" s="1223"/>
      <c r="K581" s="1223"/>
      <c r="L581" s="1223"/>
      <c r="M581" s="1223"/>
      <c r="N581" s="1223"/>
      <c r="O581" s="1223"/>
      <c r="P581" s="1223"/>
      <c r="Q581" s="1223"/>
      <c r="R581" s="1223"/>
      <c r="S581" s="1223"/>
      <c r="T581" s="1223"/>
      <c r="U581" s="1223"/>
      <c r="V581" s="1223"/>
      <c r="W581" s="1223"/>
      <c r="X581" s="1223"/>
      <c r="Y581" s="1223"/>
      <c r="Z581" s="1223"/>
    </row>
    <row r="582" spans="1:26" ht="18" customHeight="1">
      <c r="A582" s="1223"/>
      <c r="B582" s="1223"/>
      <c r="C582" s="1419"/>
      <c r="D582" s="1223"/>
      <c r="E582" s="1223"/>
      <c r="F582" s="1223"/>
      <c r="G582" s="1223"/>
      <c r="H582" s="1223"/>
      <c r="I582" s="1223"/>
      <c r="J582" s="1223"/>
      <c r="K582" s="1223"/>
      <c r="L582" s="1223"/>
      <c r="M582" s="1223"/>
      <c r="N582" s="1223"/>
      <c r="O582" s="1223"/>
      <c r="P582" s="1223"/>
      <c r="Q582" s="1223"/>
      <c r="R582" s="1223"/>
      <c r="S582" s="1223"/>
      <c r="T582" s="1223"/>
      <c r="U582" s="1223"/>
      <c r="V582" s="1223"/>
      <c r="W582" s="1223"/>
      <c r="X582" s="1223"/>
      <c r="Y582" s="1223"/>
      <c r="Z582" s="1223"/>
    </row>
    <row r="583" spans="1:26" ht="18" customHeight="1">
      <c r="A583" s="1223"/>
      <c r="B583" s="1223"/>
      <c r="C583" s="1419"/>
      <c r="D583" s="1223"/>
      <c r="E583" s="1223"/>
      <c r="F583" s="1223"/>
      <c r="G583" s="1223"/>
      <c r="H583" s="1223"/>
      <c r="I583" s="1223"/>
      <c r="J583" s="1223"/>
      <c r="K583" s="1223"/>
      <c r="L583" s="1223"/>
      <c r="M583" s="1223"/>
      <c r="N583" s="1223"/>
      <c r="O583" s="1223"/>
      <c r="P583" s="1223"/>
      <c r="Q583" s="1223"/>
      <c r="R583" s="1223"/>
      <c r="S583" s="1223"/>
      <c r="T583" s="1223"/>
      <c r="U583" s="1223"/>
      <c r="V583" s="1223"/>
      <c r="W583" s="1223"/>
      <c r="X583" s="1223"/>
      <c r="Y583" s="1223"/>
      <c r="Z583" s="1223"/>
    </row>
    <row r="584" spans="1:26" ht="18" customHeight="1">
      <c r="A584" s="1223"/>
      <c r="B584" s="1223"/>
      <c r="C584" s="1419"/>
      <c r="D584" s="1223"/>
      <c r="E584" s="1223"/>
      <c r="F584" s="1223"/>
      <c r="G584" s="1223"/>
      <c r="H584" s="1223"/>
      <c r="I584" s="1223"/>
      <c r="J584" s="1223"/>
      <c r="K584" s="1223"/>
      <c r="L584" s="1223"/>
      <c r="M584" s="1223"/>
      <c r="N584" s="1223"/>
      <c r="O584" s="1223"/>
      <c r="P584" s="1223"/>
      <c r="Q584" s="1223"/>
      <c r="R584" s="1223"/>
      <c r="S584" s="1223"/>
      <c r="T584" s="1223"/>
      <c r="U584" s="1223"/>
      <c r="V584" s="1223"/>
      <c r="W584" s="1223"/>
      <c r="X584" s="1223"/>
      <c r="Y584" s="1223"/>
      <c r="Z584" s="1223"/>
    </row>
    <row r="585" spans="1:26" ht="18" customHeight="1">
      <c r="A585" s="1223"/>
      <c r="B585" s="1223"/>
      <c r="C585" s="1419"/>
      <c r="D585" s="1223"/>
      <c r="E585" s="1223"/>
      <c r="F585" s="1223"/>
      <c r="G585" s="1223"/>
      <c r="H585" s="1223"/>
      <c r="I585" s="1223"/>
      <c r="J585" s="1223"/>
      <c r="K585" s="1223"/>
      <c r="L585" s="1223"/>
      <c r="M585" s="1223"/>
      <c r="N585" s="1223"/>
      <c r="O585" s="1223"/>
      <c r="P585" s="1223"/>
      <c r="Q585" s="1223"/>
      <c r="R585" s="1223"/>
      <c r="S585" s="1223"/>
      <c r="T585" s="1223"/>
      <c r="U585" s="1223"/>
      <c r="V585" s="1223"/>
      <c r="W585" s="1223"/>
      <c r="X585" s="1223"/>
      <c r="Y585" s="1223"/>
      <c r="Z585" s="1223"/>
    </row>
    <row r="586" spans="1:26" ht="18" customHeight="1">
      <c r="A586" s="1223"/>
      <c r="B586" s="1223"/>
      <c r="C586" s="1419"/>
      <c r="D586" s="1223"/>
      <c r="E586" s="1223"/>
      <c r="F586" s="1223"/>
      <c r="G586" s="1223"/>
      <c r="H586" s="1223"/>
      <c r="I586" s="1223"/>
      <c r="J586" s="1223"/>
      <c r="K586" s="1223"/>
      <c r="L586" s="1223"/>
      <c r="M586" s="1223"/>
      <c r="N586" s="1223"/>
      <c r="O586" s="1223"/>
      <c r="P586" s="1223"/>
      <c r="Q586" s="1223"/>
      <c r="R586" s="1223"/>
      <c r="S586" s="1223"/>
      <c r="T586" s="1223"/>
      <c r="U586" s="1223"/>
      <c r="V586" s="1223"/>
      <c r="W586" s="1223"/>
      <c r="X586" s="1223"/>
      <c r="Y586" s="1223"/>
      <c r="Z586" s="1223"/>
    </row>
    <row r="587" spans="1:26" ht="18" customHeight="1">
      <c r="A587" s="1223"/>
      <c r="B587" s="1223"/>
      <c r="C587" s="1419"/>
      <c r="D587" s="1223"/>
      <c r="E587" s="1223"/>
      <c r="F587" s="1223"/>
      <c r="G587" s="1223"/>
      <c r="H587" s="1223"/>
      <c r="I587" s="1223"/>
      <c r="J587" s="1223"/>
      <c r="K587" s="1223"/>
      <c r="L587" s="1223"/>
      <c r="M587" s="1223"/>
      <c r="N587" s="1223"/>
      <c r="O587" s="1223"/>
      <c r="P587" s="1223"/>
      <c r="Q587" s="1223"/>
      <c r="R587" s="1223"/>
      <c r="S587" s="1223"/>
      <c r="T587" s="1223"/>
      <c r="U587" s="1223"/>
      <c r="V587" s="1223"/>
      <c r="W587" s="1223"/>
      <c r="X587" s="1223"/>
      <c r="Y587" s="1223"/>
      <c r="Z587" s="1223"/>
    </row>
    <row r="588" spans="1:26" ht="18" customHeight="1">
      <c r="A588" s="1223"/>
      <c r="B588" s="1223"/>
      <c r="C588" s="1419"/>
      <c r="D588" s="1223"/>
      <c r="E588" s="1223"/>
      <c r="F588" s="1223"/>
      <c r="G588" s="1223"/>
      <c r="H588" s="1223"/>
      <c r="I588" s="1223"/>
      <c r="J588" s="1223"/>
      <c r="K588" s="1223"/>
      <c r="L588" s="1223"/>
      <c r="M588" s="1223"/>
      <c r="N588" s="1223"/>
      <c r="O588" s="1223"/>
      <c r="P588" s="1223"/>
      <c r="Q588" s="1223"/>
      <c r="R588" s="1223"/>
      <c r="S588" s="1223"/>
      <c r="T588" s="1223"/>
      <c r="U588" s="1223"/>
      <c r="V588" s="1223"/>
      <c r="W588" s="1223"/>
      <c r="X588" s="1223"/>
      <c r="Y588" s="1223"/>
      <c r="Z588" s="1223"/>
    </row>
    <row r="589" spans="1:26" ht="18" customHeight="1">
      <c r="A589" s="1223"/>
      <c r="B589" s="1223"/>
      <c r="C589" s="1419"/>
      <c r="D589" s="1223"/>
      <c r="E589" s="1223"/>
      <c r="F589" s="1223"/>
      <c r="G589" s="1223"/>
      <c r="H589" s="1223"/>
      <c r="I589" s="1223"/>
      <c r="J589" s="1223"/>
      <c r="K589" s="1223"/>
      <c r="L589" s="1223"/>
      <c r="M589" s="1223"/>
      <c r="N589" s="1223"/>
      <c r="O589" s="1223"/>
      <c r="P589" s="1223"/>
      <c r="Q589" s="1223"/>
      <c r="R589" s="1223"/>
      <c r="S589" s="1223"/>
      <c r="T589" s="1223"/>
      <c r="U589" s="1223"/>
      <c r="V589" s="1223"/>
      <c r="W589" s="1223"/>
      <c r="X589" s="1223"/>
      <c r="Y589" s="1223"/>
      <c r="Z589" s="1223"/>
    </row>
    <row r="590" spans="1:26" ht="18" customHeight="1">
      <c r="A590" s="1223"/>
      <c r="B590" s="1223"/>
      <c r="C590" s="1419"/>
      <c r="D590" s="1223"/>
      <c r="E590" s="1223"/>
      <c r="F590" s="1223"/>
      <c r="G590" s="1223"/>
      <c r="H590" s="1223"/>
      <c r="I590" s="1223"/>
      <c r="J590" s="1223"/>
      <c r="K590" s="1223"/>
      <c r="L590" s="1223"/>
      <c r="M590" s="1223"/>
      <c r="N590" s="1223"/>
      <c r="O590" s="1223"/>
      <c r="P590" s="1223"/>
      <c r="Q590" s="1223"/>
      <c r="R590" s="1223"/>
      <c r="S590" s="1223"/>
      <c r="T590" s="1223"/>
      <c r="U590" s="1223"/>
      <c r="V590" s="1223"/>
      <c r="W590" s="1223"/>
      <c r="X590" s="1223"/>
      <c r="Y590" s="1223"/>
      <c r="Z590" s="1223"/>
    </row>
    <row r="591" spans="1:26" ht="18" customHeight="1">
      <c r="A591" s="1223"/>
      <c r="B591" s="1223"/>
      <c r="C591" s="1419"/>
      <c r="D591" s="1223"/>
      <c r="E591" s="1223"/>
      <c r="F591" s="1223"/>
      <c r="G591" s="1223"/>
      <c r="H591" s="1223"/>
      <c r="I591" s="1223"/>
      <c r="J591" s="1223"/>
      <c r="K591" s="1223"/>
      <c r="L591" s="1223"/>
      <c r="M591" s="1223"/>
      <c r="N591" s="1223"/>
      <c r="O591" s="1223"/>
      <c r="P591" s="1223"/>
      <c r="Q591" s="1223"/>
      <c r="R591" s="1223"/>
      <c r="S591" s="1223"/>
      <c r="T591" s="1223"/>
      <c r="U591" s="1223"/>
      <c r="V591" s="1223"/>
      <c r="W591" s="1223"/>
      <c r="X591" s="1223"/>
      <c r="Y591" s="1223"/>
      <c r="Z591" s="1223"/>
    </row>
    <row r="592" spans="1:26" ht="18" customHeight="1">
      <c r="A592" s="1223"/>
      <c r="B592" s="1223"/>
      <c r="C592" s="1419"/>
      <c r="D592" s="1223"/>
      <c r="E592" s="1223"/>
      <c r="F592" s="1223"/>
      <c r="G592" s="1223"/>
      <c r="H592" s="1223"/>
      <c r="I592" s="1223"/>
      <c r="J592" s="1223"/>
      <c r="K592" s="1223"/>
      <c r="L592" s="1223"/>
      <c r="M592" s="1223"/>
      <c r="N592" s="1223"/>
      <c r="O592" s="1223"/>
      <c r="P592" s="1223"/>
      <c r="Q592" s="1223"/>
      <c r="R592" s="1223"/>
      <c r="S592" s="1223"/>
      <c r="T592" s="1223"/>
      <c r="U592" s="1223"/>
      <c r="V592" s="1223"/>
      <c r="W592" s="1223"/>
      <c r="X592" s="1223"/>
      <c r="Y592" s="1223"/>
      <c r="Z592" s="1223"/>
    </row>
    <row r="593" spans="1:26" ht="18" customHeight="1">
      <c r="A593" s="1223"/>
      <c r="B593" s="1223"/>
      <c r="C593" s="1419"/>
      <c r="D593" s="1223"/>
      <c r="E593" s="1223"/>
      <c r="F593" s="1223"/>
      <c r="G593" s="1223"/>
      <c r="H593" s="1223"/>
      <c r="I593" s="1223"/>
      <c r="J593" s="1223"/>
      <c r="K593" s="1223"/>
      <c r="L593" s="1223"/>
      <c r="M593" s="1223"/>
      <c r="N593" s="1223"/>
      <c r="O593" s="1223"/>
      <c r="P593" s="1223"/>
      <c r="Q593" s="1223"/>
      <c r="R593" s="1223"/>
      <c r="S593" s="1223"/>
      <c r="T593" s="1223"/>
      <c r="U593" s="1223"/>
      <c r="V593" s="1223"/>
      <c r="W593" s="1223"/>
      <c r="X593" s="1223"/>
      <c r="Y593" s="1223"/>
      <c r="Z593" s="1223"/>
    </row>
    <row r="594" spans="1:26" ht="18" customHeight="1">
      <c r="A594" s="1223"/>
      <c r="B594" s="1223"/>
      <c r="C594" s="1419"/>
      <c r="D594" s="1223"/>
      <c r="E594" s="1223"/>
      <c r="F594" s="1223"/>
      <c r="G594" s="1223"/>
      <c r="H594" s="1223"/>
      <c r="I594" s="1223"/>
      <c r="J594" s="1223"/>
      <c r="K594" s="1223"/>
      <c r="L594" s="1223"/>
      <c r="M594" s="1223"/>
      <c r="N594" s="1223"/>
      <c r="O594" s="1223"/>
      <c r="P594" s="1223"/>
      <c r="Q594" s="1223"/>
      <c r="R594" s="1223"/>
      <c r="S594" s="1223"/>
      <c r="T594" s="1223"/>
      <c r="U594" s="1223"/>
      <c r="V594" s="1223"/>
      <c r="W594" s="1223"/>
      <c r="X594" s="1223"/>
      <c r="Y594" s="1223"/>
      <c r="Z594" s="1223"/>
    </row>
    <row r="595" spans="1:26" ht="18" customHeight="1">
      <c r="A595" s="1223"/>
      <c r="B595" s="1223"/>
      <c r="C595" s="1419"/>
      <c r="D595" s="1223"/>
      <c r="E595" s="1223"/>
      <c r="F595" s="1223"/>
      <c r="G595" s="1223"/>
      <c r="H595" s="1223"/>
      <c r="I595" s="1223"/>
      <c r="J595" s="1223"/>
      <c r="K595" s="1223"/>
      <c r="L595" s="1223"/>
      <c r="M595" s="1223"/>
      <c r="N595" s="1223"/>
      <c r="O595" s="1223"/>
      <c r="P595" s="1223"/>
      <c r="Q595" s="1223"/>
      <c r="R595" s="1223"/>
      <c r="S595" s="1223"/>
      <c r="T595" s="1223"/>
      <c r="U595" s="1223"/>
      <c r="V595" s="1223"/>
      <c r="W595" s="1223"/>
      <c r="X595" s="1223"/>
      <c r="Y595" s="1223"/>
      <c r="Z595" s="1223"/>
    </row>
    <row r="596" spans="1:26" ht="18" customHeight="1">
      <c r="A596" s="1223"/>
      <c r="B596" s="1223"/>
      <c r="C596" s="1419"/>
      <c r="D596" s="1223"/>
      <c r="E596" s="1223"/>
      <c r="F596" s="1223"/>
      <c r="G596" s="1223"/>
      <c r="H596" s="1223"/>
      <c r="I596" s="1223"/>
      <c r="J596" s="1223"/>
      <c r="K596" s="1223"/>
      <c r="L596" s="1223"/>
      <c r="M596" s="1223"/>
      <c r="N596" s="1223"/>
      <c r="O596" s="1223"/>
      <c r="P596" s="1223"/>
      <c r="Q596" s="1223"/>
      <c r="R596" s="1223"/>
      <c r="S596" s="1223"/>
      <c r="T596" s="1223"/>
      <c r="U596" s="1223"/>
      <c r="V596" s="1223"/>
      <c r="W596" s="1223"/>
      <c r="X596" s="1223"/>
      <c r="Y596" s="1223"/>
      <c r="Z596" s="1223"/>
    </row>
    <row r="597" spans="1:26" ht="18" customHeight="1">
      <c r="A597" s="1223"/>
      <c r="B597" s="1223"/>
      <c r="C597" s="1419"/>
      <c r="D597" s="1223"/>
      <c r="E597" s="1223"/>
      <c r="F597" s="1223"/>
      <c r="G597" s="1223"/>
      <c r="H597" s="1223"/>
      <c r="I597" s="1223"/>
      <c r="J597" s="1223"/>
      <c r="K597" s="1223"/>
      <c r="L597" s="1223"/>
      <c r="M597" s="1223"/>
      <c r="N597" s="1223"/>
      <c r="O597" s="1223"/>
      <c r="P597" s="1223"/>
      <c r="Q597" s="1223"/>
      <c r="R597" s="1223"/>
      <c r="S597" s="1223"/>
      <c r="T597" s="1223"/>
      <c r="U597" s="1223"/>
      <c r="V597" s="1223"/>
      <c r="W597" s="1223"/>
      <c r="X597" s="1223"/>
      <c r="Y597" s="1223"/>
      <c r="Z597" s="1223"/>
    </row>
    <row r="598" spans="1:26" ht="18" customHeight="1">
      <c r="A598" s="1223"/>
      <c r="B598" s="1223"/>
      <c r="C598" s="1419"/>
      <c r="D598" s="1223"/>
      <c r="E598" s="1223"/>
      <c r="F598" s="1223"/>
      <c r="G598" s="1223"/>
      <c r="H598" s="1223"/>
      <c r="I598" s="1223"/>
      <c r="J598" s="1223"/>
      <c r="K598" s="1223"/>
      <c r="L598" s="1223"/>
      <c r="M598" s="1223"/>
      <c r="N598" s="1223"/>
      <c r="O598" s="1223"/>
      <c r="P598" s="1223"/>
      <c r="Q598" s="1223"/>
      <c r="R598" s="1223"/>
      <c r="S598" s="1223"/>
      <c r="T598" s="1223"/>
      <c r="U598" s="1223"/>
      <c r="V598" s="1223"/>
      <c r="W598" s="1223"/>
      <c r="X598" s="1223"/>
      <c r="Y598" s="1223"/>
      <c r="Z598" s="1223"/>
    </row>
    <row r="599" spans="1:26" ht="18" customHeight="1">
      <c r="A599" s="1223"/>
      <c r="B599" s="1223"/>
      <c r="C599" s="1419"/>
      <c r="D599" s="1223"/>
      <c r="E599" s="1223"/>
      <c r="F599" s="1223"/>
      <c r="G599" s="1223"/>
      <c r="H599" s="1223"/>
      <c r="I599" s="1223"/>
      <c r="J599" s="1223"/>
      <c r="K599" s="1223"/>
      <c r="L599" s="1223"/>
      <c r="M599" s="1223"/>
      <c r="N599" s="1223"/>
      <c r="O599" s="1223"/>
      <c r="P599" s="1223"/>
      <c r="Q599" s="1223"/>
      <c r="R599" s="1223"/>
      <c r="S599" s="1223"/>
      <c r="T599" s="1223"/>
      <c r="U599" s="1223"/>
      <c r="V599" s="1223"/>
      <c r="W599" s="1223"/>
      <c r="X599" s="1223"/>
      <c r="Y599" s="1223"/>
      <c r="Z599" s="1223"/>
    </row>
    <row r="600" spans="1:26" ht="18" customHeight="1">
      <c r="A600" s="1223"/>
      <c r="B600" s="1223"/>
      <c r="C600" s="1419"/>
      <c r="D600" s="1223"/>
      <c r="E600" s="1223"/>
      <c r="F600" s="1223"/>
      <c r="G600" s="1223"/>
      <c r="H600" s="1223"/>
      <c r="I600" s="1223"/>
      <c r="J600" s="1223"/>
      <c r="K600" s="1223"/>
      <c r="L600" s="1223"/>
      <c r="M600" s="1223"/>
      <c r="N600" s="1223"/>
      <c r="O600" s="1223"/>
      <c r="P600" s="1223"/>
      <c r="Q600" s="1223"/>
      <c r="R600" s="1223"/>
      <c r="S600" s="1223"/>
      <c r="T600" s="1223"/>
      <c r="U600" s="1223"/>
      <c r="V600" s="1223"/>
      <c r="W600" s="1223"/>
      <c r="X600" s="1223"/>
      <c r="Y600" s="1223"/>
      <c r="Z600" s="1223"/>
    </row>
    <row r="601" spans="1:26" ht="18" customHeight="1">
      <c r="A601" s="1223"/>
      <c r="B601" s="1223"/>
      <c r="C601" s="1419"/>
      <c r="D601" s="1223"/>
      <c r="E601" s="1223"/>
      <c r="F601" s="1223"/>
      <c r="G601" s="1223"/>
      <c r="H601" s="1223"/>
      <c r="I601" s="1223"/>
      <c r="J601" s="1223"/>
      <c r="K601" s="1223"/>
      <c r="L601" s="1223"/>
      <c r="M601" s="1223"/>
      <c r="N601" s="1223"/>
      <c r="O601" s="1223"/>
      <c r="P601" s="1223"/>
      <c r="Q601" s="1223"/>
      <c r="R601" s="1223"/>
      <c r="S601" s="1223"/>
      <c r="T601" s="1223"/>
      <c r="U601" s="1223"/>
      <c r="V601" s="1223"/>
      <c r="W601" s="1223"/>
      <c r="X601" s="1223"/>
      <c r="Y601" s="1223"/>
      <c r="Z601" s="1223"/>
    </row>
    <row r="602" spans="1:26" ht="18" customHeight="1">
      <c r="A602" s="1223"/>
      <c r="B602" s="1223"/>
      <c r="C602" s="1419"/>
      <c r="D602" s="1223"/>
      <c r="E602" s="1223"/>
      <c r="F602" s="1223"/>
      <c r="G602" s="1223"/>
      <c r="H602" s="1223"/>
      <c r="I602" s="1223"/>
      <c r="J602" s="1223"/>
      <c r="K602" s="1223"/>
      <c r="L602" s="1223"/>
      <c r="M602" s="1223"/>
      <c r="N602" s="1223"/>
      <c r="O602" s="1223"/>
      <c r="P602" s="1223"/>
      <c r="Q602" s="1223"/>
      <c r="R602" s="1223"/>
      <c r="S602" s="1223"/>
      <c r="T602" s="1223"/>
      <c r="U602" s="1223"/>
      <c r="V602" s="1223"/>
      <c r="W602" s="1223"/>
      <c r="X602" s="1223"/>
      <c r="Y602" s="1223"/>
      <c r="Z602" s="1223"/>
    </row>
    <row r="603" spans="1:26" ht="18" customHeight="1">
      <c r="A603" s="1223"/>
      <c r="B603" s="1223"/>
      <c r="C603" s="1419"/>
      <c r="D603" s="1223"/>
      <c r="E603" s="1223"/>
      <c r="F603" s="1223"/>
      <c r="G603" s="1223"/>
      <c r="H603" s="1223"/>
      <c r="I603" s="1223"/>
      <c r="J603" s="1223"/>
      <c r="K603" s="1223"/>
      <c r="L603" s="1223"/>
      <c r="M603" s="1223"/>
      <c r="N603" s="1223"/>
      <c r="O603" s="1223"/>
      <c r="P603" s="1223"/>
      <c r="Q603" s="1223"/>
      <c r="R603" s="1223"/>
      <c r="S603" s="1223"/>
      <c r="T603" s="1223"/>
      <c r="U603" s="1223"/>
      <c r="V603" s="1223"/>
      <c r="W603" s="1223"/>
      <c r="X603" s="1223"/>
      <c r="Y603" s="1223"/>
      <c r="Z603" s="1223"/>
    </row>
    <row r="604" spans="1:26" ht="18" customHeight="1">
      <c r="A604" s="1223"/>
      <c r="B604" s="1223"/>
      <c r="C604" s="1419"/>
      <c r="D604" s="1223"/>
      <c r="E604" s="1223"/>
      <c r="F604" s="1223"/>
      <c r="G604" s="1223"/>
      <c r="H604" s="1223"/>
      <c r="I604" s="1223"/>
      <c r="J604" s="1223"/>
      <c r="K604" s="1223"/>
      <c r="L604" s="1223"/>
      <c r="M604" s="1223"/>
      <c r="N604" s="1223"/>
      <c r="O604" s="1223"/>
      <c r="P604" s="1223"/>
      <c r="Q604" s="1223"/>
      <c r="R604" s="1223"/>
      <c r="S604" s="1223"/>
      <c r="T604" s="1223"/>
      <c r="U604" s="1223"/>
      <c r="V604" s="1223"/>
      <c r="W604" s="1223"/>
      <c r="X604" s="1223"/>
      <c r="Y604" s="1223"/>
      <c r="Z604" s="1223"/>
    </row>
    <row r="605" spans="1:26" ht="18" customHeight="1">
      <c r="A605" s="1223"/>
      <c r="B605" s="1223"/>
      <c r="C605" s="1419"/>
      <c r="D605" s="1223"/>
      <c r="E605" s="1223"/>
      <c r="F605" s="1223"/>
      <c r="G605" s="1223"/>
      <c r="H605" s="1223"/>
      <c r="I605" s="1223"/>
      <c r="J605" s="1223"/>
      <c r="K605" s="1223"/>
      <c r="L605" s="1223"/>
      <c r="M605" s="1223"/>
      <c r="N605" s="1223"/>
      <c r="O605" s="1223"/>
      <c r="P605" s="1223"/>
      <c r="Q605" s="1223"/>
      <c r="R605" s="1223"/>
      <c r="S605" s="1223"/>
      <c r="T605" s="1223"/>
      <c r="U605" s="1223"/>
      <c r="V605" s="1223"/>
      <c r="W605" s="1223"/>
      <c r="X605" s="1223"/>
      <c r="Y605" s="1223"/>
      <c r="Z605" s="1223"/>
    </row>
    <row r="606" spans="1:26" ht="18" customHeight="1">
      <c r="A606" s="1223"/>
      <c r="B606" s="1223"/>
      <c r="C606" s="1419"/>
      <c r="D606" s="1223"/>
      <c r="E606" s="1223"/>
      <c r="F606" s="1223"/>
      <c r="G606" s="1223"/>
      <c r="H606" s="1223"/>
      <c r="I606" s="1223"/>
      <c r="J606" s="1223"/>
      <c r="K606" s="1223"/>
      <c r="L606" s="1223"/>
      <c r="M606" s="1223"/>
      <c r="N606" s="1223"/>
      <c r="O606" s="1223"/>
      <c r="P606" s="1223"/>
      <c r="Q606" s="1223"/>
      <c r="R606" s="1223"/>
      <c r="S606" s="1223"/>
      <c r="T606" s="1223"/>
      <c r="U606" s="1223"/>
      <c r="V606" s="1223"/>
      <c r="W606" s="1223"/>
      <c r="X606" s="1223"/>
      <c r="Y606" s="1223"/>
      <c r="Z606" s="1223"/>
    </row>
    <row r="607" spans="1:26" ht="18" customHeight="1">
      <c r="A607" s="1223"/>
      <c r="B607" s="1223"/>
      <c r="C607" s="1419"/>
      <c r="D607" s="1223"/>
      <c r="E607" s="1223"/>
      <c r="F607" s="1223"/>
      <c r="G607" s="1223"/>
      <c r="H607" s="1223"/>
      <c r="I607" s="1223"/>
      <c r="J607" s="1223"/>
      <c r="K607" s="1223"/>
      <c r="L607" s="1223"/>
      <c r="M607" s="1223"/>
      <c r="N607" s="1223"/>
      <c r="O607" s="1223"/>
      <c r="P607" s="1223"/>
      <c r="Q607" s="1223"/>
      <c r="R607" s="1223"/>
      <c r="S607" s="1223"/>
      <c r="T607" s="1223"/>
      <c r="U607" s="1223"/>
      <c r="V607" s="1223"/>
      <c r="W607" s="1223"/>
      <c r="X607" s="1223"/>
      <c r="Y607" s="1223"/>
      <c r="Z607" s="1223"/>
    </row>
    <row r="608" spans="1:26" ht="18" customHeight="1">
      <c r="A608" s="1223"/>
      <c r="B608" s="1223"/>
      <c r="C608" s="1419"/>
      <c r="D608" s="1223"/>
      <c r="E608" s="1223"/>
      <c r="F608" s="1223"/>
      <c r="G608" s="1223"/>
      <c r="H608" s="1223"/>
      <c r="I608" s="1223"/>
      <c r="J608" s="1223"/>
      <c r="K608" s="1223"/>
      <c r="L608" s="1223"/>
      <c r="M608" s="1223"/>
      <c r="N608" s="1223"/>
      <c r="O608" s="1223"/>
      <c r="P608" s="1223"/>
      <c r="Q608" s="1223"/>
      <c r="R608" s="1223"/>
      <c r="S608" s="1223"/>
      <c r="T608" s="1223"/>
      <c r="U608" s="1223"/>
      <c r="V608" s="1223"/>
      <c r="W608" s="1223"/>
      <c r="X608" s="1223"/>
      <c r="Y608" s="1223"/>
      <c r="Z608" s="1223"/>
    </row>
    <row r="609" spans="1:26" ht="18" customHeight="1">
      <c r="A609" s="1223"/>
      <c r="B609" s="1223"/>
      <c r="C609" s="1419"/>
      <c r="D609" s="1223"/>
      <c r="E609" s="1223"/>
      <c r="F609" s="1223"/>
      <c r="G609" s="1223"/>
      <c r="H609" s="1223"/>
      <c r="I609" s="1223"/>
      <c r="J609" s="1223"/>
      <c r="K609" s="1223"/>
      <c r="L609" s="1223"/>
      <c r="M609" s="1223"/>
      <c r="N609" s="1223"/>
      <c r="O609" s="1223"/>
      <c r="P609" s="1223"/>
      <c r="Q609" s="1223"/>
      <c r="R609" s="1223"/>
      <c r="S609" s="1223"/>
      <c r="T609" s="1223"/>
      <c r="U609" s="1223"/>
      <c r="V609" s="1223"/>
      <c r="W609" s="1223"/>
      <c r="X609" s="1223"/>
      <c r="Y609" s="1223"/>
      <c r="Z609" s="1223"/>
    </row>
    <row r="610" spans="1:26" ht="18" customHeight="1">
      <c r="A610" s="1223"/>
      <c r="B610" s="1223"/>
      <c r="C610" s="1419"/>
      <c r="D610" s="1223"/>
      <c r="E610" s="1223"/>
      <c r="F610" s="1223"/>
      <c r="G610" s="1223"/>
      <c r="H610" s="1223"/>
      <c r="I610" s="1223"/>
      <c r="J610" s="1223"/>
      <c r="K610" s="1223"/>
      <c r="L610" s="1223"/>
      <c r="M610" s="1223"/>
      <c r="N610" s="1223"/>
      <c r="O610" s="1223"/>
      <c r="P610" s="1223"/>
      <c r="Q610" s="1223"/>
      <c r="R610" s="1223"/>
      <c r="S610" s="1223"/>
      <c r="T610" s="1223"/>
      <c r="U610" s="1223"/>
      <c r="V610" s="1223"/>
      <c r="W610" s="1223"/>
      <c r="X610" s="1223"/>
      <c r="Y610" s="1223"/>
      <c r="Z610" s="1223"/>
    </row>
    <row r="611" spans="1:26" ht="18" customHeight="1">
      <c r="A611" s="1223"/>
      <c r="B611" s="1223"/>
      <c r="C611" s="1419"/>
      <c r="D611" s="1223"/>
      <c r="E611" s="1223"/>
      <c r="F611" s="1223"/>
      <c r="G611" s="1223"/>
      <c r="H611" s="1223"/>
      <c r="I611" s="1223"/>
      <c r="J611" s="1223"/>
      <c r="K611" s="1223"/>
      <c r="L611" s="1223"/>
      <c r="M611" s="1223"/>
      <c r="N611" s="1223"/>
      <c r="O611" s="1223"/>
      <c r="P611" s="1223"/>
      <c r="Q611" s="1223"/>
      <c r="R611" s="1223"/>
      <c r="S611" s="1223"/>
      <c r="T611" s="1223"/>
      <c r="U611" s="1223"/>
      <c r="V611" s="1223"/>
      <c r="W611" s="1223"/>
      <c r="X611" s="1223"/>
      <c r="Y611" s="1223"/>
      <c r="Z611" s="1223"/>
    </row>
    <row r="612" spans="1:26" ht="18" customHeight="1">
      <c r="A612" s="1223"/>
      <c r="B612" s="1223"/>
      <c r="C612" s="1419"/>
      <c r="D612" s="1223"/>
      <c r="E612" s="1223"/>
      <c r="F612" s="1223"/>
      <c r="G612" s="1223"/>
      <c r="H612" s="1223"/>
      <c r="I612" s="1223"/>
      <c r="J612" s="1223"/>
      <c r="K612" s="1223"/>
      <c r="L612" s="1223"/>
      <c r="M612" s="1223"/>
      <c r="N612" s="1223"/>
      <c r="O612" s="1223"/>
      <c r="P612" s="1223"/>
      <c r="Q612" s="1223"/>
      <c r="R612" s="1223"/>
      <c r="S612" s="1223"/>
      <c r="T612" s="1223"/>
      <c r="U612" s="1223"/>
      <c r="V612" s="1223"/>
      <c r="W612" s="1223"/>
      <c r="X612" s="1223"/>
      <c r="Y612" s="1223"/>
      <c r="Z612" s="1223"/>
    </row>
    <row r="613" spans="1:26" ht="18" customHeight="1">
      <c r="A613" s="1223"/>
      <c r="B613" s="1223"/>
      <c r="C613" s="1419"/>
      <c r="D613" s="1223"/>
      <c r="E613" s="1223"/>
      <c r="F613" s="1223"/>
      <c r="G613" s="1223"/>
      <c r="H613" s="1223"/>
      <c r="I613" s="1223"/>
      <c r="J613" s="1223"/>
      <c r="K613" s="1223"/>
      <c r="L613" s="1223"/>
      <c r="M613" s="1223"/>
      <c r="N613" s="1223"/>
      <c r="O613" s="1223"/>
      <c r="P613" s="1223"/>
      <c r="Q613" s="1223"/>
      <c r="R613" s="1223"/>
      <c r="S613" s="1223"/>
      <c r="T613" s="1223"/>
      <c r="U613" s="1223"/>
      <c r="V613" s="1223"/>
      <c r="W613" s="1223"/>
      <c r="X613" s="1223"/>
      <c r="Y613" s="1223"/>
      <c r="Z613" s="1223"/>
    </row>
    <row r="614" spans="1:26" ht="18" customHeight="1">
      <c r="A614" s="1223"/>
      <c r="B614" s="1223"/>
      <c r="C614" s="1419"/>
      <c r="D614" s="1223"/>
      <c r="E614" s="1223"/>
      <c r="F614" s="1223"/>
      <c r="G614" s="1223"/>
      <c r="H614" s="1223"/>
      <c r="I614" s="1223"/>
      <c r="J614" s="1223"/>
      <c r="K614" s="1223"/>
      <c r="L614" s="1223"/>
      <c r="M614" s="1223"/>
      <c r="N614" s="1223"/>
      <c r="O614" s="1223"/>
      <c r="P614" s="1223"/>
      <c r="Q614" s="1223"/>
      <c r="R614" s="1223"/>
      <c r="S614" s="1223"/>
      <c r="T614" s="1223"/>
      <c r="U614" s="1223"/>
      <c r="V614" s="1223"/>
      <c r="W614" s="1223"/>
      <c r="X614" s="1223"/>
      <c r="Y614" s="1223"/>
      <c r="Z614" s="1223"/>
    </row>
    <row r="615" spans="1:26" ht="18" customHeight="1">
      <c r="A615" s="1223"/>
      <c r="B615" s="1223"/>
      <c r="C615" s="1419"/>
      <c r="D615" s="1223"/>
      <c r="E615" s="1223"/>
      <c r="F615" s="1223"/>
      <c r="G615" s="1223"/>
      <c r="H615" s="1223"/>
      <c r="I615" s="1223"/>
      <c r="J615" s="1223"/>
      <c r="K615" s="1223"/>
      <c r="L615" s="1223"/>
      <c r="M615" s="1223"/>
      <c r="N615" s="1223"/>
      <c r="O615" s="1223"/>
      <c r="P615" s="1223"/>
      <c r="Q615" s="1223"/>
      <c r="R615" s="1223"/>
      <c r="S615" s="1223"/>
      <c r="T615" s="1223"/>
      <c r="U615" s="1223"/>
      <c r="V615" s="1223"/>
      <c r="W615" s="1223"/>
      <c r="X615" s="1223"/>
      <c r="Y615" s="1223"/>
      <c r="Z615" s="1223"/>
    </row>
    <row r="616" spans="1:26" ht="18" customHeight="1">
      <c r="A616" s="1223"/>
      <c r="B616" s="1223"/>
      <c r="C616" s="1419"/>
      <c r="D616" s="1223"/>
      <c r="E616" s="1223"/>
      <c r="F616" s="1223"/>
      <c r="G616" s="1223"/>
      <c r="H616" s="1223"/>
      <c r="I616" s="1223"/>
      <c r="J616" s="1223"/>
      <c r="K616" s="1223"/>
      <c r="L616" s="1223"/>
      <c r="M616" s="1223"/>
      <c r="N616" s="1223"/>
      <c r="O616" s="1223"/>
      <c r="P616" s="1223"/>
      <c r="Q616" s="1223"/>
      <c r="R616" s="1223"/>
      <c r="S616" s="1223"/>
      <c r="T616" s="1223"/>
      <c r="U616" s="1223"/>
      <c r="V616" s="1223"/>
      <c r="W616" s="1223"/>
      <c r="X616" s="1223"/>
      <c r="Y616" s="1223"/>
      <c r="Z616" s="1223"/>
    </row>
    <row r="617" spans="1:26" ht="18" customHeight="1">
      <c r="A617" s="1223"/>
      <c r="B617" s="1223"/>
      <c r="C617" s="1419"/>
      <c r="D617" s="1223"/>
      <c r="E617" s="1223"/>
      <c r="F617" s="1223"/>
      <c r="G617" s="1223"/>
      <c r="H617" s="1223"/>
      <c r="I617" s="1223"/>
      <c r="J617" s="1223"/>
      <c r="K617" s="1223"/>
      <c r="L617" s="1223"/>
      <c r="M617" s="1223"/>
      <c r="N617" s="1223"/>
      <c r="O617" s="1223"/>
      <c r="P617" s="1223"/>
      <c r="Q617" s="1223"/>
      <c r="R617" s="1223"/>
      <c r="S617" s="1223"/>
      <c r="T617" s="1223"/>
      <c r="U617" s="1223"/>
      <c r="V617" s="1223"/>
      <c r="W617" s="1223"/>
      <c r="X617" s="1223"/>
      <c r="Y617" s="1223"/>
      <c r="Z617" s="1223"/>
    </row>
    <row r="618" spans="1:26" ht="18" customHeight="1">
      <c r="A618" s="1223"/>
      <c r="B618" s="1223"/>
      <c r="C618" s="1419"/>
      <c r="D618" s="1223"/>
      <c r="E618" s="1223"/>
      <c r="F618" s="1223"/>
      <c r="G618" s="1223"/>
      <c r="H618" s="1223"/>
      <c r="I618" s="1223"/>
      <c r="J618" s="1223"/>
      <c r="K618" s="1223"/>
      <c r="L618" s="1223"/>
      <c r="M618" s="1223"/>
      <c r="N618" s="1223"/>
      <c r="O618" s="1223"/>
      <c r="P618" s="1223"/>
      <c r="Q618" s="1223"/>
      <c r="R618" s="1223"/>
      <c r="S618" s="1223"/>
      <c r="T618" s="1223"/>
      <c r="U618" s="1223"/>
      <c r="V618" s="1223"/>
      <c r="W618" s="1223"/>
      <c r="X618" s="1223"/>
      <c r="Y618" s="1223"/>
      <c r="Z618" s="1223"/>
    </row>
    <row r="619" spans="1:26" ht="18" customHeight="1">
      <c r="A619" s="1223"/>
      <c r="B619" s="1223"/>
      <c r="C619" s="1419"/>
      <c r="D619" s="1223"/>
      <c r="E619" s="1223"/>
      <c r="F619" s="1223"/>
      <c r="G619" s="1223"/>
      <c r="H619" s="1223"/>
      <c r="I619" s="1223"/>
      <c r="J619" s="1223"/>
      <c r="K619" s="1223"/>
      <c r="L619" s="1223"/>
      <c r="M619" s="1223"/>
      <c r="N619" s="1223"/>
      <c r="O619" s="1223"/>
      <c r="P619" s="1223"/>
      <c r="Q619" s="1223"/>
      <c r="R619" s="1223"/>
      <c r="S619" s="1223"/>
      <c r="T619" s="1223"/>
      <c r="U619" s="1223"/>
      <c r="V619" s="1223"/>
      <c r="W619" s="1223"/>
      <c r="X619" s="1223"/>
      <c r="Y619" s="1223"/>
      <c r="Z619" s="1223"/>
    </row>
    <row r="620" spans="1:26" ht="18" customHeight="1">
      <c r="A620" s="1223"/>
      <c r="B620" s="1223"/>
      <c r="C620" s="1419"/>
      <c r="D620" s="1223"/>
      <c r="E620" s="1223"/>
      <c r="F620" s="1223"/>
      <c r="G620" s="1223"/>
      <c r="H620" s="1223"/>
      <c r="I620" s="1223"/>
      <c r="J620" s="1223"/>
      <c r="K620" s="1223"/>
      <c r="L620" s="1223"/>
      <c r="M620" s="1223"/>
      <c r="N620" s="1223"/>
      <c r="O620" s="1223"/>
      <c r="P620" s="1223"/>
      <c r="Q620" s="1223"/>
      <c r="R620" s="1223"/>
      <c r="S620" s="1223"/>
      <c r="T620" s="1223"/>
      <c r="U620" s="1223"/>
      <c r="V620" s="1223"/>
      <c r="W620" s="1223"/>
      <c r="X620" s="1223"/>
      <c r="Y620" s="1223"/>
      <c r="Z620" s="1223"/>
    </row>
    <row r="621" spans="1:26" ht="18" customHeight="1">
      <c r="A621" s="1223"/>
      <c r="B621" s="1223"/>
      <c r="C621" s="1419"/>
      <c r="D621" s="1223"/>
      <c r="E621" s="1223"/>
      <c r="F621" s="1223"/>
      <c r="G621" s="1223"/>
      <c r="H621" s="1223"/>
      <c r="I621" s="1223"/>
      <c r="J621" s="1223"/>
      <c r="K621" s="1223"/>
      <c r="L621" s="1223"/>
      <c r="M621" s="1223"/>
      <c r="N621" s="1223"/>
      <c r="O621" s="1223"/>
      <c r="P621" s="1223"/>
      <c r="Q621" s="1223"/>
      <c r="R621" s="1223"/>
      <c r="S621" s="1223"/>
      <c r="T621" s="1223"/>
      <c r="U621" s="1223"/>
      <c r="V621" s="1223"/>
      <c r="W621" s="1223"/>
      <c r="X621" s="1223"/>
      <c r="Y621" s="1223"/>
      <c r="Z621" s="1223"/>
    </row>
    <row r="622" spans="1:26" ht="18" customHeight="1">
      <c r="A622" s="1223"/>
      <c r="B622" s="1223"/>
      <c r="C622" s="1419"/>
      <c r="D622" s="1223"/>
      <c r="E622" s="1223"/>
      <c r="F622" s="1223"/>
      <c r="G622" s="1223"/>
      <c r="H622" s="1223"/>
      <c r="I622" s="1223"/>
      <c r="J622" s="1223"/>
      <c r="K622" s="1223"/>
      <c r="L622" s="1223"/>
      <c r="M622" s="1223"/>
      <c r="N622" s="1223"/>
      <c r="O622" s="1223"/>
      <c r="P622" s="1223"/>
      <c r="Q622" s="1223"/>
      <c r="R622" s="1223"/>
      <c r="S622" s="1223"/>
      <c r="T622" s="1223"/>
      <c r="U622" s="1223"/>
      <c r="V622" s="1223"/>
      <c r="W622" s="1223"/>
      <c r="X622" s="1223"/>
      <c r="Y622" s="1223"/>
      <c r="Z622" s="1223"/>
    </row>
    <row r="623" spans="1:26" ht="18" customHeight="1">
      <c r="A623" s="1223"/>
      <c r="B623" s="1223"/>
      <c r="C623" s="1419"/>
      <c r="D623" s="1223"/>
      <c r="E623" s="1223"/>
      <c r="F623" s="1223"/>
      <c r="G623" s="1223"/>
      <c r="H623" s="1223"/>
      <c r="I623" s="1223"/>
      <c r="J623" s="1223"/>
      <c r="K623" s="1223"/>
      <c r="L623" s="1223"/>
      <c r="M623" s="1223"/>
      <c r="N623" s="1223"/>
      <c r="O623" s="1223"/>
      <c r="P623" s="1223"/>
      <c r="Q623" s="1223"/>
      <c r="R623" s="1223"/>
      <c r="S623" s="1223"/>
      <c r="T623" s="1223"/>
      <c r="U623" s="1223"/>
      <c r="V623" s="1223"/>
      <c r="W623" s="1223"/>
      <c r="X623" s="1223"/>
      <c r="Y623" s="1223"/>
      <c r="Z623" s="1223"/>
    </row>
    <row r="624" spans="1:26" ht="18" customHeight="1">
      <c r="A624" s="1223"/>
      <c r="B624" s="1223"/>
      <c r="C624" s="1419"/>
      <c r="D624" s="1223"/>
      <c r="E624" s="1223"/>
      <c r="F624" s="1223"/>
      <c r="G624" s="1223"/>
      <c r="H624" s="1223"/>
      <c r="I624" s="1223"/>
      <c r="J624" s="1223"/>
      <c r="K624" s="1223"/>
      <c r="L624" s="1223"/>
      <c r="M624" s="1223"/>
      <c r="N624" s="1223"/>
      <c r="O624" s="1223"/>
      <c r="P624" s="1223"/>
      <c r="Q624" s="1223"/>
      <c r="R624" s="1223"/>
      <c r="S624" s="1223"/>
      <c r="T624" s="1223"/>
      <c r="U624" s="1223"/>
      <c r="V624" s="1223"/>
      <c r="W624" s="1223"/>
      <c r="X624" s="1223"/>
      <c r="Y624" s="1223"/>
      <c r="Z624" s="1223"/>
    </row>
    <row r="625" spans="1:26" ht="18" customHeight="1">
      <c r="A625" s="1223"/>
      <c r="B625" s="1223"/>
      <c r="C625" s="1419"/>
      <c r="D625" s="1223"/>
      <c r="E625" s="1223"/>
      <c r="F625" s="1223"/>
      <c r="G625" s="1223"/>
      <c r="H625" s="1223"/>
      <c r="I625" s="1223"/>
      <c r="J625" s="1223"/>
      <c r="K625" s="1223"/>
      <c r="L625" s="1223"/>
      <c r="M625" s="1223"/>
      <c r="N625" s="1223"/>
      <c r="O625" s="1223"/>
      <c r="P625" s="1223"/>
      <c r="Q625" s="1223"/>
      <c r="R625" s="1223"/>
      <c r="S625" s="1223"/>
      <c r="T625" s="1223"/>
      <c r="U625" s="1223"/>
      <c r="V625" s="1223"/>
      <c r="W625" s="1223"/>
      <c r="X625" s="1223"/>
      <c r="Y625" s="1223"/>
      <c r="Z625" s="1223"/>
    </row>
    <row r="626" spans="1:26" ht="18" customHeight="1">
      <c r="A626" s="1223"/>
      <c r="B626" s="1223"/>
      <c r="C626" s="1419"/>
      <c r="D626" s="1223"/>
      <c r="E626" s="1223"/>
      <c r="F626" s="1223"/>
      <c r="G626" s="1223"/>
      <c r="H626" s="1223"/>
      <c r="I626" s="1223"/>
      <c r="J626" s="1223"/>
      <c r="K626" s="1223"/>
      <c r="L626" s="1223"/>
      <c r="M626" s="1223"/>
      <c r="N626" s="1223"/>
      <c r="O626" s="1223"/>
      <c r="P626" s="1223"/>
      <c r="Q626" s="1223"/>
      <c r="R626" s="1223"/>
      <c r="S626" s="1223"/>
      <c r="T626" s="1223"/>
      <c r="U626" s="1223"/>
      <c r="V626" s="1223"/>
      <c r="W626" s="1223"/>
      <c r="X626" s="1223"/>
      <c r="Y626" s="1223"/>
      <c r="Z626" s="1223"/>
    </row>
    <row r="627" spans="1:26" ht="18" customHeight="1">
      <c r="A627" s="1223"/>
      <c r="B627" s="1223"/>
      <c r="C627" s="1419"/>
      <c r="D627" s="1223"/>
      <c r="E627" s="1223"/>
      <c r="F627" s="1223"/>
      <c r="G627" s="1223"/>
      <c r="H627" s="1223"/>
      <c r="I627" s="1223"/>
      <c r="J627" s="1223"/>
      <c r="K627" s="1223"/>
      <c r="L627" s="1223"/>
      <c r="M627" s="1223"/>
      <c r="N627" s="1223"/>
      <c r="O627" s="1223"/>
      <c r="P627" s="1223"/>
      <c r="Q627" s="1223"/>
      <c r="R627" s="1223"/>
      <c r="S627" s="1223"/>
      <c r="T627" s="1223"/>
      <c r="U627" s="1223"/>
      <c r="V627" s="1223"/>
      <c r="W627" s="1223"/>
      <c r="X627" s="1223"/>
      <c r="Y627" s="1223"/>
      <c r="Z627" s="1223"/>
    </row>
    <row r="628" spans="1:26" ht="18" customHeight="1">
      <c r="A628" s="1223"/>
      <c r="B628" s="1223"/>
      <c r="C628" s="1419"/>
      <c r="D628" s="1223"/>
      <c r="E628" s="1223"/>
      <c r="F628" s="1223"/>
      <c r="G628" s="1223"/>
      <c r="H628" s="1223"/>
      <c r="I628" s="1223"/>
      <c r="J628" s="1223"/>
      <c r="K628" s="1223"/>
      <c r="L628" s="1223"/>
      <c r="M628" s="1223"/>
      <c r="N628" s="1223"/>
      <c r="O628" s="1223"/>
      <c r="P628" s="1223"/>
      <c r="Q628" s="1223"/>
      <c r="R628" s="1223"/>
      <c r="S628" s="1223"/>
      <c r="T628" s="1223"/>
      <c r="U628" s="1223"/>
      <c r="V628" s="1223"/>
      <c r="W628" s="1223"/>
      <c r="X628" s="1223"/>
      <c r="Y628" s="1223"/>
      <c r="Z628" s="1223"/>
    </row>
    <row r="629" spans="1:26" ht="18" customHeight="1">
      <c r="A629" s="1223"/>
      <c r="B629" s="1223"/>
      <c r="C629" s="1419"/>
      <c r="D629" s="1223"/>
      <c r="E629" s="1223"/>
      <c r="F629" s="1223"/>
      <c r="G629" s="1223"/>
      <c r="H629" s="1223"/>
      <c r="I629" s="1223"/>
      <c r="J629" s="1223"/>
      <c r="K629" s="1223"/>
      <c r="L629" s="1223"/>
      <c r="M629" s="1223"/>
      <c r="N629" s="1223"/>
      <c r="O629" s="1223"/>
      <c r="P629" s="1223"/>
      <c r="Q629" s="1223"/>
      <c r="R629" s="1223"/>
      <c r="S629" s="1223"/>
      <c r="T629" s="1223"/>
      <c r="U629" s="1223"/>
      <c r="V629" s="1223"/>
      <c r="W629" s="1223"/>
      <c r="X629" s="1223"/>
      <c r="Y629" s="1223"/>
      <c r="Z629" s="1223"/>
    </row>
    <row r="630" spans="1:26" ht="18" customHeight="1">
      <c r="A630" s="1223"/>
      <c r="B630" s="1223"/>
      <c r="C630" s="1419"/>
      <c r="D630" s="1223"/>
      <c r="E630" s="1223"/>
      <c r="F630" s="1223"/>
      <c r="G630" s="1223"/>
      <c r="H630" s="1223"/>
      <c r="I630" s="1223"/>
      <c r="J630" s="1223"/>
      <c r="K630" s="1223"/>
      <c r="L630" s="1223"/>
      <c r="M630" s="1223"/>
      <c r="N630" s="1223"/>
      <c r="O630" s="1223"/>
      <c r="P630" s="1223"/>
      <c r="Q630" s="1223"/>
      <c r="R630" s="1223"/>
      <c r="S630" s="1223"/>
      <c r="T630" s="1223"/>
      <c r="U630" s="1223"/>
      <c r="V630" s="1223"/>
      <c r="W630" s="1223"/>
      <c r="X630" s="1223"/>
      <c r="Y630" s="1223"/>
      <c r="Z630" s="1223"/>
    </row>
    <row r="631" spans="1:26" ht="18" customHeight="1">
      <c r="A631" s="1223"/>
      <c r="B631" s="1223"/>
      <c r="C631" s="1419"/>
      <c r="D631" s="1223"/>
      <c r="E631" s="1223"/>
      <c r="F631" s="1223"/>
      <c r="G631" s="1223"/>
      <c r="H631" s="1223"/>
      <c r="I631" s="1223"/>
      <c r="J631" s="1223"/>
      <c r="K631" s="1223"/>
      <c r="L631" s="1223"/>
      <c r="M631" s="1223"/>
      <c r="N631" s="1223"/>
      <c r="O631" s="1223"/>
      <c r="P631" s="1223"/>
      <c r="Q631" s="1223"/>
      <c r="R631" s="1223"/>
      <c r="S631" s="1223"/>
      <c r="T631" s="1223"/>
      <c r="U631" s="1223"/>
      <c r="V631" s="1223"/>
      <c r="W631" s="1223"/>
      <c r="X631" s="1223"/>
      <c r="Y631" s="1223"/>
      <c r="Z631" s="1223"/>
    </row>
    <row r="632" spans="1:26" ht="18" customHeight="1">
      <c r="A632" s="1223"/>
      <c r="B632" s="1223"/>
      <c r="C632" s="1419"/>
      <c r="D632" s="1223"/>
      <c r="E632" s="1223"/>
      <c r="F632" s="1223"/>
      <c r="G632" s="1223"/>
      <c r="H632" s="1223"/>
      <c r="I632" s="1223"/>
      <c r="J632" s="1223"/>
      <c r="K632" s="1223"/>
      <c r="L632" s="1223"/>
      <c r="M632" s="1223"/>
      <c r="N632" s="1223"/>
      <c r="O632" s="1223"/>
      <c r="P632" s="1223"/>
      <c r="Q632" s="1223"/>
      <c r="R632" s="1223"/>
      <c r="S632" s="1223"/>
      <c r="T632" s="1223"/>
      <c r="U632" s="1223"/>
      <c r="V632" s="1223"/>
      <c r="W632" s="1223"/>
      <c r="X632" s="1223"/>
      <c r="Y632" s="1223"/>
      <c r="Z632" s="1223"/>
    </row>
    <row r="633" spans="1:26" ht="18" customHeight="1">
      <c r="A633" s="1223"/>
      <c r="B633" s="1223"/>
      <c r="C633" s="1419"/>
      <c r="D633" s="1223"/>
      <c r="E633" s="1223"/>
      <c r="F633" s="1223"/>
      <c r="G633" s="1223"/>
      <c r="H633" s="1223"/>
      <c r="I633" s="1223"/>
      <c r="J633" s="1223"/>
      <c r="K633" s="1223"/>
      <c r="L633" s="1223"/>
      <c r="M633" s="1223"/>
      <c r="N633" s="1223"/>
      <c r="O633" s="1223"/>
      <c r="P633" s="1223"/>
      <c r="Q633" s="1223"/>
      <c r="R633" s="1223"/>
      <c r="S633" s="1223"/>
      <c r="T633" s="1223"/>
      <c r="U633" s="1223"/>
      <c r="V633" s="1223"/>
      <c r="W633" s="1223"/>
      <c r="X633" s="1223"/>
      <c r="Y633" s="1223"/>
      <c r="Z633" s="1223"/>
    </row>
    <row r="634" spans="1:26" ht="18" customHeight="1">
      <c r="A634" s="1223"/>
      <c r="B634" s="1223"/>
      <c r="C634" s="1419"/>
      <c r="D634" s="1223"/>
      <c r="E634" s="1223"/>
      <c r="F634" s="1223"/>
      <c r="G634" s="1223"/>
      <c r="H634" s="1223"/>
      <c r="I634" s="1223"/>
      <c r="J634" s="1223"/>
      <c r="K634" s="1223"/>
      <c r="L634" s="1223"/>
      <c r="M634" s="1223"/>
      <c r="N634" s="1223"/>
      <c r="O634" s="1223"/>
      <c r="P634" s="1223"/>
      <c r="Q634" s="1223"/>
      <c r="R634" s="1223"/>
      <c r="S634" s="1223"/>
      <c r="T634" s="1223"/>
      <c r="U634" s="1223"/>
      <c r="V634" s="1223"/>
      <c r="W634" s="1223"/>
      <c r="X634" s="1223"/>
      <c r="Y634" s="1223"/>
      <c r="Z634" s="1223"/>
    </row>
    <row r="635" spans="1:26" ht="18" customHeight="1">
      <c r="A635" s="1223"/>
      <c r="B635" s="1223"/>
      <c r="C635" s="1419"/>
      <c r="D635" s="1223"/>
      <c r="E635" s="1223"/>
      <c r="F635" s="1223"/>
      <c r="G635" s="1223"/>
      <c r="H635" s="1223"/>
      <c r="I635" s="1223"/>
      <c r="J635" s="1223"/>
      <c r="K635" s="1223"/>
      <c r="L635" s="1223"/>
      <c r="M635" s="1223"/>
      <c r="N635" s="1223"/>
      <c r="O635" s="1223"/>
      <c r="P635" s="1223"/>
      <c r="Q635" s="1223"/>
      <c r="R635" s="1223"/>
      <c r="S635" s="1223"/>
      <c r="T635" s="1223"/>
      <c r="U635" s="1223"/>
      <c r="V635" s="1223"/>
      <c r="W635" s="1223"/>
      <c r="X635" s="1223"/>
      <c r="Y635" s="1223"/>
      <c r="Z635" s="1223"/>
    </row>
    <row r="636" spans="1:26" ht="18" customHeight="1">
      <c r="A636" s="1223"/>
      <c r="B636" s="1223"/>
      <c r="C636" s="1419"/>
      <c r="D636" s="1223"/>
      <c r="E636" s="1223"/>
      <c r="F636" s="1223"/>
      <c r="G636" s="1223"/>
      <c r="H636" s="1223"/>
      <c r="I636" s="1223"/>
      <c r="J636" s="1223"/>
      <c r="K636" s="1223"/>
      <c r="L636" s="1223"/>
      <c r="M636" s="1223"/>
      <c r="N636" s="1223"/>
      <c r="O636" s="1223"/>
      <c r="P636" s="1223"/>
      <c r="Q636" s="1223"/>
      <c r="R636" s="1223"/>
      <c r="S636" s="1223"/>
      <c r="T636" s="1223"/>
      <c r="U636" s="1223"/>
      <c r="V636" s="1223"/>
      <c r="W636" s="1223"/>
      <c r="X636" s="1223"/>
      <c r="Y636" s="1223"/>
      <c r="Z636" s="1223"/>
    </row>
    <row r="637" spans="1:26" ht="18" customHeight="1">
      <c r="A637" s="1223"/>
      <c r="B637" s="1223"/>
      <c r="C637" s="1419"/>
      <c r="D637" s="1223"/>
      <c r="E637" s="1223"/>
      <c r="F637" s="1223"/>
      <c r="G637" s="1223"/>
      <c r="H637" s="1223"/>
      <c r="I637" s="1223"/>
      <c r="J637" s="1223"/>
      <c r="K637" s="1223"/>
      <c r="L637" s="1223"/>
      <c r="M637" s="1223"/>
      <c r="N637" s="1223"/>
      <c r="O637" s="1223"/>
      <c r="P637" s="1223"/>
      <c r="Q637" s="1223"/>
      <c r="R637" s="1223"/>
      <c r="S637" s="1223"/>
      <c r="T637" s="1223"/>
      <c r="U637" s="1223"/>
      <c r="V637" s="1223"/>
      <c r="W637" s="1223"/>
      <c r="X637" s="1223"/>
      <c r="Y637" s="1223"/>
      <c r="Z637" s="1223"/>
    </row>
    <row r="638" spans="1:26" ht="18" customHeight="1">
      <c r="A638" s="1223"/>
      <c r="B638" s="1223"/>
      <c r="C638" s="1419"/>
      <c r="D638" s="1223"/>
      <c r="E638" s="1223"/>
      <c r="F638" s="1223"/>
      <c r="G638" s="1223"/>
      <c r="H638" s="1223"/>
      <c r="I638" s="1223"/>
      <c r="J638" s="1223"/>
      <c r="K638" s="1223"/>
      <c r="L638" s="1223"/>
      <c r="M638" s="1223"/>
      <c r="N638" s="1223"/>
      <c r="O638" s="1223"/>
      <c r="P638" s="1223"/>
      <c r="Q638" s="1223"/>
      <c r="R638" s="1223"/>
      <c r="S638" s="1223"/>
      <c r="T638" s="1223"/>
      <c r="U638" s="1223"/>
      <c r="V638" s="1223"/>
      <c r="W638" s="1223"/>
      <c r="X638" s="1223"/>
      <c r="Y638" s="1223"/>
      <c r="Z638" s="1223"/>
    </row>
    <row r="639" spans="1:26" ht="18" customHeight="1">
      <c r="A639" s="1223"/>
      <c r="B639" s="1223"/>
      <c r="C639" s="1419"/>
      <c r="D639" s="1223"/>
      <c r="E639" s="1223"/>
      <c r="F639" s="1223"/>
      <c r="G639" s="1223"/>
      <c r="H639" s="1223"/>
      <c r="I639" s="1223"/>
      <c r="J639" s="1223"/>
      <c r="K639" s="1223"/>
      <c r="L639" s="1223"/>
      <c r="M639" s="1223"/>
      <c r="N639" s="1223"/>
      <c r="O639" s="1223"/>
      <c r="P639" s="1223"/>
      <c r="Q639" s="1223"/>
      <c r="R639" s="1223"/>
      <c r="S639" s="1223"/>
      <c r="T639" s="1223"/>
      <c r="U639" s="1223"/>
      <c r="V639" s="1223"/>
      <c r="W639" s="1223"/>
      <c r="X639" s="1223"/>
      <c r="Y639" s="1223"/>
      <c r="Z639" s="1223"/>
    </row>
    <row r="640" spans="1:26" ht="18" customHeight="1">
      <c r="A640" s="1223"/>
      <c r="B640" s="1223"/>
      <c r="C640" s="1419"/>
      <c r="D640" s="1223"/>
      <c r="E640" s="1223"/>
      <c r="F640" s="1223"/>
      <c r="G640" s="1223"/>
      <c r="H640" s="1223"/>
      <c r="I640" s="1223"/>
      <c r="J640" s="1223"/>
      <c r="K640" s="1223"/>
      <c r="L640" s="1223"/>
      <c r="M640" s="1223"/>
      <c r="N640" s="1223"/>
      <c r="O640" s="1223"/>
      <c r="P640" s="1223"/>
      <c r="Q640" s="1223"/>
      <c r="R640" s="1223"/>
      <c r="S640" s="1223"/>
      <c r="T640" s="1223"/>
      <c r="U640" s="1223"/>
      <c r="V640" s="1223"/>
      <c r="W640" s="1223"/>
      <c r="X640" s="1223"/>
      <c r="Y640" s="1223"/>
      <c r="Z640" s="1223"/>
    </row>
    <row r="641" spans="1:26" ht="18" customHeight="1">
      <c r="A641" s="1223"/>
      <c r="B641" s="1223"/>
      <c r="C641" s="1419"/>
      <c r="D641" s="1223"/>
      <c r="E641" s="1223"/>
      <c r="F641" s="1223"/>
      <c r="G641" s="1223"/>
      <c r="H641" s="1223"/>
      <c r="I641" s="1223"/>
      <c r="J641" s="1223"/>
      <c r="K641" s="1223"/>
      <c r="L641" s="1223"/>
      <c r="M641" s="1223"/>
      <c r="N641" s="1223"/>
      <c r="O641" s="1223"/>
      <c r="P641" s="1223"/>
      <c r="Q641" s="1223"/>
      <c r="R641" s="1223"/>
      <c r="S641" s="1223"/>
      <c r="T641" s="1223"/>
      <c r="U641" s="1223"/>
      <c r="V641" s="1223"/>
      <c r="W641" s="1223"/>
      <c r="X641" s="1223"/>
      <c r="Y641" s="1223"/>
      <c r="Z641" s="1223"/>
    </row>
    <row r="642" spans="1:26" ht="18" customHeight="1">
      <c r="A642" s="1223"/>
      <c r="B642" s="1223"/>
      <c r="C642" s="1419"/>
      <c r="D642" s="1223"/>
      <c r="E642" s="1223"/>
      <c r="F642" s="1223"/>
      <c r="G642" s="1223"/>
      <c r="H642" s="1223"/>
      <c r="I642" s="1223"/>
      <c r="J642" s="1223"/>
      <c r="K642" s="1223"/>
      <c r="L642" s="1223"/>
      <c r="M642" s="1223"/>
      <c r="N642" s="1223"/>
      <c r="O642" s="1223"/>
      <c r="P642" s="1223"/>
      <c r="Q642" s="1223"/>
      <c r="R642" s="1223"/>
      <c r="S642" s="1223"/>
      <c r="T642" s="1223"/>
      <c r="U642" s="1223"/>
      <c r="V642" s="1223"/>
      <c r="W642" s="1223"/>
      <c r="X642" s="1223"/>
      <c r="Y642" s="1223"/>
      <c r="Z642" s="1223"/>
    </row>
    <row r="643" spans="1:26" ht="18" customHeight="1">
      <c r="A643" s="1223"/>
      <c r="B643" s="1223"/>
      <c r="C643" s="1419"/>
      <c r="D643" s="1223"/>
      <c r="E643" s="1223"/>
      <c r="F643" s="1223"/>
      <c r="G643" s="1223"/>
      <c r="H643" s="1223"/>
      <c r="I643" s="1223"/>
      <c r="J643" s="1223"/>
      <c r="K643" s="1223"/>
      <c r="L643" s="1223"/>
      <c r="M643" s="1223"/>
      <c r="N643" s="1223"/>
      <c r="O643" s="1223"/>
      <c r="P643" s="1223"/>
      <c r="Q643" s="1223"/>
      <c r="R643" s="1223"/>
      <c r="S643" s="1223"/>
      <c r="T643" s="1223"/>
      <c r="U643" s="1223"/>
      <c r="V643" s="1223"/>
      <c r="W643" s="1223"/>
      <c r="X643" s="1223"/>
      <c r="Y643" s="1223"/>
      <c r="Z643" s="1223"/>
    </row>
    <row r="644" spans="1:26" ht="18" customHeight="1">
      <c r="A644" s="1223"/>
      <c r="B644" s="1223"/>
      <c r="C644" s="1419"/>
      <c r="D644" s="1223"/>
      <c r="E644" s="1223"/>
      <c r="F644" s="1223"/>
      <c r="G644" s="1223"/>
      <c r="H644" s="1223"/>
      <c r="I644" s="1223"/>
      <c r="J644" s="1223"/>
      <c r="K644" s="1223"/>
      <c r="L644" s="1223"/>
      <c r="M644" s="1223"/>
      <c r="N644" s="1223"/>
      <c r="O644" s="1223"/>
      <c r="P644" s="1223"/>
      <c r="Q644" s="1223"/>
      <c r="R644" s="1223"/>
      <c r="S644" s="1223"/>
      <c r="T644" s="1223"/>
      <c r="U644" s="1223"/>
      <c r="V644" s="1223"/>
      <c r="W644" s="1223"/>
      <c r="X644" s="1223"/>
      <c r="Y644" s="1223"/>
      <c r="Z644" s="1223"/>
    </row>
    <row r="645" spans="1:26" ht="18" customHeight="1">
      <c r="A645" s="1223"/>
      <c r="B645" s="1223"/>
      <c r="C645" s="1419"/>
      <c r="D645" s="1223"/>
      <c r="E645" s="1223"/>
      <c r="F645" s="1223"/>
      <c r="G645" s="1223"/>
      <c r="H645" s="1223"/>
      <c r="I645" s="1223"/>
      <c r="J645" s="1223"/>
      <c r="K645" s="1223"/>
      <c r="L645" s="1223"/>
      <c r="M645" s="1223"/>
      <c r="N645" s="1223"/>
      <c r="O645" s="1223"/>
      <c r="P645" s="1223"/>
      <c r="Q645" s="1223"/>
      <c r="R645" s="1223"/>
      <c r="S645" s="1223"/>
      <c r="T645" s="1223"/>
      <c r="U645" s="1223"/>
      <c r="V645" s="1223"/>
      <c r="W645" s="1223"/>
      <c r="X645" s="1223"/>
      <c r="Y645" s="1223"/>
      <c r="Z645" s="1223"/>
    </row>
    <row r="646" spans="1:26" ht="18" customHeight="1">
      <c r="A646" s="1223"/>
      <c r="B646" s="1223"/>
      <c r="C646" s="1419"/>
      <c r="D646" s="1223"/>
      <c r="E646" s="1223"/>
      <c r="F646" s="1223"/>
      <c r="G646" s="1223"/>
      <c r="H646" s="1223"/>
      <c r="I646" s="1223"/>
      <c r="J646" s="1223"/>
      <c r="K646" s="1223"/>
      <c r="L646" s="1223"/>
      <c r="M646" s="1223"/>
      <c r="N646" s="1223"/>
      <c r="O646" s="1223"/>
      <c r="P646" s="1223"/>
      <c r="Q646" s="1223"/>
      <c r="R646" s="1223"/>
      <c r="S646" s="1223"/>
      <c r="T646" s="1223"/>
      <c r="U646" s="1223"/>
      <c r="V646" s="1223"/>
      <c r="W646" s="1223"/>
      <c r="X646" s="1223"/>
      <c r="Y646" s="1223"/>
      <c r="Z646" s="1223"/>
    </row>
    <row r="647" spans="1:26" ht="18" customHeight="1">
      <c r="A647" s="1223"/>
      <c r="B647" s="1223"/>
      <c r="C647" s="1419"/>
      <c r="D647" s="1223"/>
      <c r="E647" s="1223"/>
      <c r="F647" s="1223"/>
      <c r="G647" s="1223"/>
      <c r="H647" s="1223"/>
      <c r="I647" s="1223"/>
      <c r="J647" s="1223"/>
      <c r="K647" s="1223"/>
      <c r="L647" s="1223"/>
      <c r="M647" s="1223"/>
      <c r="N647" s="1223"/>
      <c r="O647" s="1223"/>
      <c r="P647" s="1223"/>
      <c r="Q647" s="1223"/>
      <c r="R647" s="1223"/>
      <c r="S647" s="1223"/>
      <c r="T647" s="1223"/>
      <c r="U647" s="1223"/>
      <c r="V647" s="1223"/>
      <c r="W647" s="1223"/>
      <c r="X647" s="1223"/>
      <c r="Y647" s="1223"/>
      <c r="Z647" s="1223"/>
    </row>
    <row r="648" spans="1:26" ht="18" customHeight="1">
      <c r="A648" s="1223"/>
      <c r="B648" s="1223"/>
      <c r="C648" s="1419"/>
      <c r="D648" s="1223"/>
      <c r="E648" s="1223"/>
      <c r="F648" s="1223"/>
      <c r="G648" s="1223"/>
      <c r="H648" s="1223"/>
      <c r="I648" s="1223"/>
      <c r="J648" s="1223"/>
      <c r="K648" s="1223"/>
      <c r="L648" s="1223"/>
      <c r="M648" s="1223"/>
      <c r="N648" s="1223"/>
      <c r="O648" s="1223"/>
      <c r="P648" s="1223"/>
      <c r="Q648" s="1223"/>
      <c r="R648" s="1223"/>
      <c r="S648" s="1223"/>
      <c r="T648" s="1223"/>
      <c r="U648" s="1223"/>
      <c r="V648" s="1223"/>
      <c r="W648" s="1223"/>
      <c r="X648" s="1223"/>
      <c r="Y648" s="1223"/>
      <c r="Z648" s="1223"/>
    </row>
    <row r="649" spans="1:26" ht="18" customHeight="1">
      <c r="A649" s="1223"/>
      <c r="B649" s="1223"/>
      <c r="C649" s="1419"/>
      <c r="D649" s="1223"/>
      <c r="E649" s="1223"/>
      <c r="F649" s="1223"/>
      <c r="G649" s="1223"/>
      <c r="H649" s="1223"/>
      <c r="I649" s="1223"/>
      <c r="J649" s="1223"/>
      <c r="K649" s="1223"/>
      <c r="L649" s="1223"/>
      <c r="M649" s="1223"/>
      <c r="N649" s="1223"/>
      <c r="O649" s="1223"/>
      <c r="P649" s="1223"/>
      <c r="Q649" s="1223"/>
      <c r="R649" s="1223"/>
      <c r="S649" s="1223"/>
      <c r="T649" s="1223"/>
      <c r="U649" s="1223"/>
      <c r="V649" s="1223"/>
      <c r="W649" s="1223"/>
      <c r="X649" s="1223"/>
      <c r="Y649" s="1223"/>
      <c r="Z649" s="1223"/>
    </row>
    <row r="650" spans="1:26" ht="18" customHeight="1">
      <c r="A650" s="1223"/>
      <c r="B650" s="1223"/>
      <c r="C650" s="1419"/>
      <c r="D650" s="1223"/>
      <c r="E650" s="1223"/>
      <c r="F650" s="1223"/>
      <c r="G650" s="1223"/>
      <c r="H650" s="1223"/>
      <c r="I650" s="1223"/>
      <c r="J650" s="1223"/>
      <c r="K650" s="1223"/>
      <c r="L650" s="1223"/>
      <c r="M650" s="1223"/>
      <c r="N650" s="1223"/>
      <c r="O650" s="1223"/>
      <c r="P650" s="1223"/>
      <c r="Q650" s="1223"/>
      <c r="R650" s="1223"/>
      <c r="S650" s="1223"/>
      <c r="T650" s="1223"/>
      <c r="U650" s="1223"/>
      <c r="V650" s="1223"/>
      <c r="W650" s="1223"/>
      <c r="X650" s="1223"/>
      <c r="Y650" s="1223"/>
      <c r="Z650" s="1223"/>
    </row>
    <row r="651" spans="1:26" ht="18" customHeight="1">
      <c r="A651" s="1223"/>
      <c r="B651" s="1223"/>
      <c r="C651" s="1419"/>
      <c r="D651" s="1223"/>
      <c r="E651" s="1223"/>
      <c r="F651" s="1223"/>
      <c r="G651" s="1223"/>
      <c r="H651" s="1223"/>
      <c r="I651" s="1223"/>
      <c r="J651" s="1223"/>
      <c r="K651" s="1223"/>
      <c r="L651" s="1223"/>
      <c r="M651" s="1223"/>
      <c r="N651" s="1223"/>
      <c r="O651" s="1223"/>
      <c r="P651" s="1223"/>
      <c r="Q651" s="1223"/>
      <c r="R651" s="1223"/>
      <c r="S651" s="1223"/>
      <c r="T651" s="1223"/>
      <c r="U651" s="1223"/>
      <c r="V651" s="1223"/>
      <c r="W651" s="1223"/>
      <c r="X651" s="1223"/>
      <c r="Y651" s="1223"/>
      <c r="Z651" s="1223"/>
    </row>
    <row r="652" spans="1:26" ht="18" customHeight="1">
      <c r="A652" s="1223"/>
      <c r="B652" s="1223"/>
      <c r="C652" s="1419"/>
      <c r="D652" s="1223"/>
      <c r="E652" s="1223"/>
      <c r="F652" s="1223"/>
      <c r="G652" s="1223"/>
      <c r="H652" s="1223"/>
      <c r="I652" s="1223"/>
      <c r="J652" s="1223"/>
      <c r="K652" s="1223"/>
      <c r="L652" s="1223"/>
      <c r="M652" s="1223"/>
      <c r="N652" s="1223"/>
      <c r="O652" s="1223"/>
      <c r="P652" s="1223"/>
      <c r="Q652" s="1223"/>
      <c r="R652" s="1223"/>
      <c r="S652" s="1223"/>
      <c r="T652" s="1223"/>
      <c r="U652" s="1223"/>
      <c r="V652" s="1223"/>
      <c r="W652" s="1223"/>
      <c r="X652" s="1223"/>
      <c r="Y652" s="1223"/>
      <c r="Z652" s="1223"/>
    </row>
    <row r="653" spans="1:26" ht="18" customHeight="1">
      <c r="A653" s="1223"/>
      <c r="B653" s="1223"/>
      <c r="C653" s="1419"/>
      <c r="D653" s="1223"/>
      <c r="E653" s="1223"/>
      <c r="F653" s="1223"/>
      <c r="G653" s="1223"/>
      <c r="H653" s="1223"/>
      <c r="I653" s="1223"/>
      <c r="J653" s="1223"/>
      <c r="K653" s="1223"/>
      <c r="L653" s="1223"/>
      <c r="M653" s="1223"/>
      <c r="N653" s="1223"/>
      <c r="O653" s="1223"/>
      <c r="P653" s="1223"/>
      <c r="Q653" s="1223"/>
      <c r="R653" s="1223"/>
      <c r="S653" s="1223"/>
      <c r="T653" s="1223"/>
      <c r="U653" s="1223"/>
      <c r="V653" s="1223"/>
      <c r="W653" s="1223"/>
      <c r="X653" s="1223"/>
      <c r="Y653" s="1223"/>
      <c r="Z653" s="1223"/>
    </row>
    <row r="654" spans="1:26" ht="18" customHeight="1">
      <c r="A654" s="1223"/>
      <c r="B654" s="1223"/>
      <c r="C654" s="1419"/>
      <c r="D654" s="1223"/>
      <c r="E654" s="1223"/>
      <c r="F654" s="1223"/>
      <c r="G654" s="1223"/>
      <c r="H654" s="1223"/>
      <c r="I654" s="1223"/>
      <c r="J654" s="1223"/>
      <c r="K654" s="1223"/>
      <c r="L654" s="1223"/>
      <c r="M654" s="1223"/>
      <c r="N654" s="1223"/>
      <c r="O654" s="1223"/>
      <c r="P654" s="1223"/>
      <c r="Q654" s="1223"/>
      <c r="R654" s="1223"/>
      <c r="S654" s="1223"/>
      <c r="T654" s="1223"/>
      <c r="U654" s="1223"/>
      <c r="V654" s="1223"/>
      <c r="W654" s="1223"/>
      <c r="X654" s="1223"/>
      <c r="Y654" s="1223"/>
      <c r="Z654" s="1223"/>
    </row>
    <row r="655" spans="1:26" ht="18" customHeight="1">
      <c r="A655" s="1223"/>
      <c r="B655" s="1223"/>
      <c r="C655" s="1419"/>
      <c r="D655" s="1223"/>
      <c r="E655" s="1223"/>
      <c r="F655" s="1223"/>
      <c r="G655" s="1223"/>
      <c r="H655" s="1223"/>
      <c r="I655" s="1223"/>
      <c r="J655" s="1223"/>
      <c r="K655" s="1223"/>
      <c r="L655" s="1223"/>
      <c r="M655" s="1223"/>
      <c r="N655" s="1223"/>
      <c r="O655" s="1223"/>
      <c r="P655" s="1223"/>
      <c r="Q655" s="1223"/>
      <c r="R655" s="1223"/>
      <c r="S655" s="1223"/>
      <c r="T655" s="1223"/>
      <c r="U655" s="1223"/>
      <c r="V655" s="1223"/>
      <c r="W655" s="1223"/>
      <c r="X655" s="1223"/>
      <c r="Y655" s="1223"/>
      <c r="Z655" s="1223"/>
    </row>
    <row r="656" spans="1:26" ht="18" customHeight="1">
      <c r="A656" s="1223"/>
      <c r="B656" s="1223"/>
      <c r="C656" s="1419"/>
      <c r="D656" s="1223"/>
      <c r="E656" s="1223"/>
      <c r="F656" s="1223"/>
      <c r="G656" s="1223"/>
      <c r="H656" s="1223"/>
      <c r="I656" s="1223"/>
      <c r="J656" s="1223"/>
      <c r="K656" s="1223"/>
      <c r="L656" s="1223"/>
      <c r="M656" s="1223"/>
      <c r="N656" s="1223"/>
      <c r="O656" s="1223"/>
      <c r="P656" s="1223"/>
      <c r="Q656" s="1223"/>
      <c r="R656" s="1223"/>
      <c r="S656" s="1223"/>
      <c r="T656" s="1223"/>
      <c r="U656" s="1223"/>
      <c r="V656" s="1223"/>
      <c r="W656" s="1223"/>
      <c r="X656" s="1223"/>
      <c r="Y656" s="1223"/>
      <c r="Z656" s="1223"/>
    </row>
    <row r="657" spans="1:26" ht="18" customHeight="1">
      <c r="A657" s="1223"/>
      <c r="B657" s="1223"/>
      <c r="C657" s="1419"/>
      <c r="D657" s="1223"/>
      <c r="E657" s="1223"/>
      <c r="F657" s="1223"/>
      <c r="G657" s="1223"/>
      <c r="H657" s="1223"/>
      <c r="I657" s="1223"/>
      <c r="J657" s="1223"/>
      <c r="K657" s="1223"/>
      <c r="L657" s="1223"/>
      <c r="M657" s="1223"/>
      <c r="N657" s="1223"/>
      <c r="O657" s="1223"/>
      <c r="P657" s="1223"/>
      <c r="Q657" s="1223"/>
      <c r="R657" s="1223"/>
      <c r="S657" s="1223"/>
      <c r="T657" s="1223"/>
      <c r="U657" s="1223"/>
      <c r="V657" s="1223"/>
      <c r="W657" s="1223"/>
      <c r="X657" s="1223"/>
      <c r="Y657" s="1223"/>
      <c r="Z657" s="1223"/>
    </row>
    <row r="658" spans="1:26" ht="18" customHeight="1">
      <c r="A658" s="1223"/>
      <c r="B658" s="1223"/>
      <c r="C658" s="1419"/>
      <c r="D658" s="1223"/>
      <c r="E658" s="1223"/>
      <c r="F658" s="1223"/>
      <c r="G658" s="1223"/>
      <c r="H658" s="1223"/>
      <c r="I658" s="1223"/>
      <c r="J658" s="1223"/>
      <c r="K658" s="1223"/>
      <c r="L658" s="1223"/>
      <c r="M658" s="1223"/>
      <c r="N658" s="1223"/>
      <c r="O658" s="1223"/>
      <c r="P658" s="1223"/>
      <c r="Q658" s="1223"/>
      <c r="R658" s="1223"/>
      <c r="S658" s="1223"/>
      <c r="T658" s="1223"/>
      <c r="U658" s="1223"/>
      <c r="V658" s="1223"/>
      <c r="W658" s="1223"/>
      <c r="X658" s="1223"/>
      <c r="Y658" s="1223"/>
      <c r="Z658" s="1223"/>
    </row>
    <row r="659" spans="1:26" ht="18" customHeight="1">
      <c r="A659" s="1223"/>
      <c r="B659" s="1223"/>
      <c r="C659" s="1419"/>
      <c r="D659" s="1223"/>
      <c r="E659" s="1223"/>
      <c r="F659" s="1223"/>
      <c r="G659" s="1223"/>
      <c r="H659" s="1223"/>
      <c r="I659" s="1223"/>
      <c r="J659" s="1223"/>
      <c r="K659" s="1223"/>
      <c r="L659" s="1223"/>
      <c r="M659" s="1223"/>
      <c r="N659" s="1223"/>
      <c r="O659" s="1223"/>
      <c r="P659" s="1223"/>
      <c r="Q659" s="1223"/>
      <c r="R659" s="1223"/>
      <c r="S659" s="1223"/>
      <c r="T659" s="1223"/>
      <c r="U659" s="1223"/>
      <c r="V659" s="1223"/>
      <c r="W659" s="1223"/>
      <c r="X659" s="1223"/>
      <c r="Y659" s="1223"/>
      <c r="Z659" s="1223"/>
    </row>
    <row r="660" spans="1:26" ht="18" customHeight="1">
      <c r="A660" s="1223"/>
      <c r="B660" s="1223"/>
      <c r="C660" s="1419"/>
      <c r="D660" s="1223"/>
      <c r="E660" s="1223"/>
      <c r="F660" s="1223"/>
      <c r="G660" s="1223"/>
      <c r="H660" s="1223"/>
      <c r="I660" s="1223"/>
      <c r="J660" s="1223"/>
      <c r="K660" s="1223"/>
      <c r="L660" s="1223"/>
      <c r="M660" s="1223"/>
      <c r="N660" s="1223"/>
      <c r="O660" s="1223"/>
      <c r="P660" s="1223"/>
      <c r="Q660" s="1223"/>
      <c r="R660" s="1223"/>
      <c r="S660" s="1223"/>
      <c r="T660" s="1223"/>
      <c r="U660" s="1223"/>
      <c r="V660" s="1223"/>
      <c r="W660" s="1223"/>
      <c r="X660" s="1223"/>
      <c r="Y660" s="1223"/>
      <c r="Z660" s="1223"/>
    </row>
    <row r="661" spans="1:26" ht="18" customHeight="1">
      <c r="A661" s="1223"/>
      <c r="B661" s="1223"/>
      <c r="C661" s="1419"/>
      <c r="D661" s="1223"/>
      <c r="E661" s="1223"/>
      <c r="F661" s="1223"/>
      <c r="G661" s="1223"/>
      <c r="H661" s="1223"/>
      <c r="I661" s="1223"/>
      <c r="J661" s="1223"/>
      <c r="K661" s="1223"/>
      <c r="L661" s="1223"/>
      <c r="M661" s="1223"/>
      <c r="N661" s="1223"/>
      <c r="O661" s="1223"/>
      <c r="P661" s="1223"/>
      <c r="Q661" s="1223"/>
      <c r="R661" s="1223"/>
      <c r="S661" s="1223"/>
      <c r="T661" s="1223"/>
      <c r="U661" s="1223"/>
      <c r="V661" s="1223"/>
      <c r="W661" s="1223"/>
      <c r="X661" s="1223"/>
      <c r="Y661" s="1223"/>
      <c r="Z661" s="1223"/>
    </row>
    <row r="662" spans="1:26" ht="18" customHeight="1">
      <c r="A662" s="1223"/>
      <c r="B662" s="1223"/>
      <c r="C662" s="1419"/>
      <c r="D662" s="1223"/>
      <c r="E662" s="1223"/>
      <c r="F662" s="1223"/>
      <c r="G662" s="1223"/>
      <c r="H662" s="1223"/>
      <c r="I662" s="1223"/>
      <c r="J662" s="1223"/>
      <c r="K662" s="1223"/>
      <c r="L662" s="1223"/>
      <c r="M662" s="1223"/>
      <c r="N662" s="1223"/>
      <c r="O662" s="1223"/>
      <c r="P662" s="1223"/>
      <c r="Q662" s="1223"/>
      <c r="R662" s="1223"/>
      <c r="S662" s="1223"/>
      <c r="T662" s="1223"/>
      <c r="U662" s="1223"/>
      <c r="V662" s="1223"/>
      <c r="W662" s="1223"/>
      <c r="X662" s="1223"/>
      <c r="Y662" s="1223"/>
      <c r="Z662" s="1223"/>
    </row>
    <row r="663" spans="1:26" ht="18" customHeight="1">
      <c r="A663" s="1223"/>
      <c r="B663" s="1223"/>
      <c r="C663" s="1419"/>
      <c r="D663" s="1223"/>
      <c r="E663" s="1223"/>
      <c r="F663" s="1223"/>
      <c r="G663" s="1223"/>
      <c r="H663" s="1223"/>
      <c r="I663" s="1223"/>
      <c r="J663" s="1223"/>
      <c r="K663" s="1223"/>
      <c r="L663" s="1223"/>
      <c r="M663" s="1223"/>
      <c r="N663" s="1223"/>
      <c r="O663" s="1223"/>
      <c r="P663" s="1223"/>
      <c r="Q663" s="1223"/>
      <c r="R663" s="1223"/>
      <c r="S663" s="1223"/>
      <c r="T663" s="1223"/>
      <c r="U663" s="1223"/>
      <c r="V663" s="1223"/>
      <c r="W663" s="1223"/>
      <c r="X663" s="1223"/>
      <c r="Y663" s="1223"/>
      <c r="Z663" s="1223"/>
    </row>
    <row r="664" spans="1:26" ht="18" customHeight="1">
      <c r="A664" s="1223"/>
      <c r="B664" s="1223"/>
      <c r="C664" s="1419"/>
      <c r="D664" s="1223"/>
      <c r="E664" s="1223"/>
      <c r="F664" s="1223"/>
      <c r="G664" s="1223"/>
      <c r="H664" s="1223"/>
      <c r="I664" s="1223"/>
      <c r="J664" s="1223"/>
      <c r="K664" s="1223"/>
      <c r="L664" s="1223"/>
      <c r="M664" s="1223"/>
      <c r="N664" s="1223"/>
      <c r="O664" s="1223"/>
      <c r="P664" s="1223"/>
      <c r="Q664" s="1223"/>
      <c r="R664" s="1223"/>
      <c r="S664" s="1223"/>
      <c r="T664" s="1223"/>
      <c r="U664" s="1223"/>
      <c r="V664" s="1223"/>
      <c r="W664" s="1223"/>
      <c r="X664" s="1223"/>
      <c r="Y664" s="1223"/>
      <c r="Z664" s="1223"/>
    </row>
    <row r="665" spans="1:26" ht="18" customHeight="1">
      <c r="A665" s="1223"/>
      <c r="B665" s="1223"/>
      <c r="C665" s="1419"/>
      <c r="D665" s="1223"/>
      <c r="E665" s="1223"/>
      <c r="F665" s="1223"/>
      <c r="G665" s="1223"/>
      <c r="H665" s="1223"/>
      <c r="I665" s="1223"/>
      <c r="J665" s="1223"/>
      <c r="K665" s="1223"/>
      <c r="L665" s="1223"/>
      <c r="M665" s="1223"/>
      <c r="N665" s="1223"/>
      <c r="O665" s="1223"/>
      <c r="P665" s="1223"/>
      <c r="Q665" s="1223"/>
      <c r="R665" s="1223"/>
      <c r="S665" s="1223"/>
      <c r="T665" s="1223"/>
      <c r="U665" s="1223"/>
      <c r="V665" s="1223"/>
      <c r="W665" s="1223"/>
      <c r="X665" s="1223"/>
      <c r="Y665" s="1223"/>
      <c r="Z665" s="1223"/>
    </row>
    <row r="666" spans="1:26" ht="18" customHeight="1">
      <c r="A666" s="1223"/>
      <c r="B666" s="1223"/>
      <c r="C666" s="1419"/>
      <c r="D666" s="1223"/>
      <c r="E666" s="1223"/>
      <c r="F666" s="1223"/>
      <c r="G666" s="1223"/>
      <c r="H666" s="1223"/>
      <c r="I666" s="1223"/>
      <c r="J666" s="1223"/>
      <c r="K666" s="1223"/>
      <c r="L666" s="1223"/>
      <c r="M666" s="1223"/>
      <c r="N666" s="1223"/>
      <c r="O666" s="1223"/>
      <c r="P666" s="1223"/>
      <c r="Q666" s="1223"/>
      <c r="R666" s="1223"/>
      <c r="S666" s="1223"/>
      <c r="T666" s="1223"/>
      <c r="U666" s="1223"/>
      <c r="V666" s="1223"/>
      <c r="W666" s="1223"/>
      <c r="X666" s="1223"/>
      <c r="Y666" s="1223"/>
      <c r="Z666" s="1223"/>
    </row>
    <row r="667" spans="1:26" ht="18" customHeight="1">
      <c r="A667" s="1223"/>
      <c r="B667" s="1223"/>
      <c r="C667" s="1419"/>
      <c r="D667" s="1223"/>
      <c r="E667" s="1223"/>
      <c r="F667" s="1223"/>
      <c r="G667" s="1223"/>
      <c r="H667" s="1223"/>
      <c r="I667" s="1223"/>
      <c r="J667" s="1223"/>
      <c r="K667" s="1223"/>
      <c r="L667" s="1223"/>
      <c r="M667" s="1223"/>
      <c r="N667" s="1223"/>
      <c r="O667" s="1223"/>
      <c r="P667" s="1223"/>
      <c r="Q667" s="1223"/>
      <c r="R667" s="1223"/>
      <c r="S667" s="1223"/>
      <c r="T667" s="1223"/>
      <c r="U667" s="1223"/>
      <c r="V667" s="1223"/>
      <c r="W667" s="1223"/>
      <c r="X667" s="1223"/>
      <c r="Y667" s="1223"/>
      <c r="Z667" s="1223"/>
    </row>
    <row r="668" spans="1:26" ht="18" customHeight="1">
      <c r="A668" s="1223"/>
      <c r="B668" s="1223"/>
      <c r="C668" s="1419"/>
      <c r="D668" s="1223"/>
      <c r="E668" s="1223"/>
      <c r="F668" s="1223"/>
      <c r="G668" s="1223"/>
      <c r="H668" s="1223"/>
      <c r="I668" s="1223"/>
      <c r="J668" s="1223"/>
      <c r="K668" s="1223"/>
      <c r="L668" s="1223"/>
      <c r="M668" s="1223"/>
      <c r="N668" s="1223"/>
      <c r="O668" s="1223"/>
      <c r="P668" s="1223"/>
      <c r="Q668" s="1223"/>
      <c r="R668" s="1223"/>
      <c r="S668" s="1223"/>
      <c r="T668" s="1223"/>
      <c r="U668" s="1223"/>
      <c r="V668" s="1223"/>
      <c r="W668" s="1223"/>
      <c r="X668" s="1223"/>
      <c r="Y668" s="1223"/>
      <c r="Z668" s="1223"/>
    </row>
    <row r="669" spans="1:26" ht="18" customHeight="1">
      <c r="A669" s="1223"/>
      <c r="B669" s="1223"/>
      <c r="C669" s="1419"/>
      <c r="D669" s="1223"/>
      <c r="E669" s="1223"/>
      <c r="F669" s="1223"/>
      <c r="G669" s="1223"/>
      <c r="H669" s="1223"/>
      <c r="I669" s="1223"/>
      <c r="J669" s="1223"/>
      <c r="K669" s="1223"/>
      <c r="L669" s="1223"/>
      <c r="M669" s="1223"/>
      <c r="N669" s="1223"/>
      <c r="O669" s="1223"/>
      <c r="P669" s="1223"/>
      <c r="Q669" s="1223"/>
      <c r="R669" s="1223"/>
      <c r="S669" s="1223"/>
      <c r="T669" s="1223"/>
      <c r="U669" s="1223"/>
      <c r="V669" s="1223"/>
      <c r="W669" s="1223"/>
      <c r="X669" s="1223"/>
      <c r="Y669" s="1223"/>
      <c r="Z669" s="1223"/>
    </row>
    <row r="670" spans="1:26" ht="18" customHeight="1">
      <c r="A670" s="1223"/>
      <c r="B670" s="1223"/>
      <c r="C670" s="1419"/>
      <c r="D670" s="1223"/>
      <c r="E670" s="1223"/>
      <c r="F670" s="1223"/>
      <c r="G670" s="1223"/>
      <c r="H670" s="1223"/>
      <c r="I670" s="1223"/>
      <c r="J670" s="1223"/>
      <c r="K670" s="1223"/>
      <c r="L670" s="1223"/>
      <c r="M670" s="1223"/>
      <c r="N670" s="1223"/>
      <c r="O670" s="1223"/>
      <c r="P670" s="1223"/>
      <c r="Q670" s="1223"/>
      <c r="R670" s="1223"/>
      <c r="S670" s="1223"/>
      <c r="T670" s="1223"/>
      <c r="U670" s="1223"/>
      <c r="V670" s="1223"/>
      <c r="W670" s="1223"/>
      <c r="X670" s="1223"/>
      <c r="Y670" s="1223"/>
      <c r="Z670" s="1223"/>
    </row>
    <row r="671" spans="1:26" ht="18" customHeight="1">
      <c r="A671" s="1223"/>
      <c r="B671" s="1223"/>
      <c r="C671" s="1419"/>
      <c r="D671" s="1223"/>
      <c r="E671" s="1223"/>
      <c r="F671" s="1223"/>
      <c r="G671" s="1223"/>
      <c r="H671" s="1223"/>
      <c r="I671" s="1223"/>
      <c r="J671" s="1223"/>
      <c r="K671" s="1223"/>
      <c r="L671" s="1223"/>
      <c r="M671" s="1223"/>
      <c r="N671" s="1223"/>
      <c r="O671" s="1223"/>
      <c r="P671" s="1223"/>
      <c r="Q671" s="1223"/>
      <c r="R671" s="1223"/>
      <c r="S671" s="1223"/>
      <c r="T671" s="1223"/>
      <c r="U671" s="1223"/>
      <c r="V671" s="1223"/>
      <c r="W671" s="1223"/>
      <c r="X671" s="1223"/>
      <c r="Y671" s="1223"/>
      <c r="Z671" s="1223"/>
    </row>
    <row r="672" spans="1:26" ht="18" customHeight="1">
      <c r="A672" s="1223"/>
      <c r="B672" s="1223"/>
      <c r="C672" s="1419"/>
      <c r="D672" s="1223"/>
      <c r="E672" s="1223"/>
      <c r="F672" s="1223"/>
      <c r="G672" s="1223"/>
      <c r="H672" s="1223"/>
      <c r="I672" s="1223"/>
      <c r="J672" s="1223"/>
      <c r="K672" s="1223"/>
      <c r="L672" s="1223"/>
      <c r="M672" s="1223"/>
      <c r="N672" s="1223"/>
      <c r="O672" s="1223"/>
      <c r="P672" s="1223"/>
      <c r="Q672" s="1223"/>
      <c r="R672" s="1223"/>
      <c r="S672" s="1223"/>
      <c r="T672" s="1223"/>
      <c r="U672" s="1223"/>
      <c r="V672" s="1223"/>
      <c r="W672" s="1223"/>
      <c r="X672" s="1223"/>
      <c r="Y672" s="1223"/>
      <c r="Z672" s="1223"/>
    </row>
    <row r="673" spans="1:26" ht="18" customHeight="1">
      <c r="A673" s="1223"/>
      <c r="B673" s="1223"/>
      <c r="C673" s="1419"/>
      <c r="D673" s="1223"/>
      <c r="E673" s="1223"/>
      <c r="F673" s="1223"/>
      <c r="G673" s="1223"/>
      <c r="H673" s="1223"/>
      <c r="I673" s="1223"/>
      <c r="J673" s="1223"/>
      <c r="K673" s="1223"/>
      <c r="L673" s="1223"/>
      <c r="M673" s="1223"/>
      <c r="N673" s="1223"/>
      <c r="O673" s="1223"/>
      <c r="P673" s="1223"/>
      <c r="Q673" s="1223"/>
      <c r="R673" s="1223"/>
      <c r="S673" s="1223"/>
      <c r="T673" s="1223"/>
      <c r="U673" s="1223"/>
      <c r="V673" s="1223"/>
      <c r="W673" s="1223"/>
      <c r="X673" s="1223"/>
      <c r="Y673" s="1223"/>
      <c r="Z673" s="1223"/>
    </row>
    <row r="674" spans="1:26" ht="18" customHeight="1">
      <c r="A674" s="1223"/>
      <c r="B674" s="1223"/>
      <c r="C674" s="1419"/>
      <c r="D674" s="1223"/>
      <c r="E674" s="1223"/>
      <c r="F674" s="1223"/>
      <c r="G674" s="1223"/>
      <c r="H674" s="1223"/>
      <c r="I674" s="1223"/>
      <c r="J674" s="1223"/>
      <c r="K674" s="1223"/>
      <c r="L674" s="1223"/>
      <c r="M674" s="1223"/>
      <c r="N674" s="1223"/>
      <c r="O674" s="1223"/>
      <c r="P674" s="1223"/>
      <c r="Q674" s="1223"/>
      <c r="R674" s="1223"/>
      <c r="S674" s="1223"/>
      <c r="T674" s="1223"/>
      <c r="U674" s="1223"/>
      <c r="V674" s="1223"/>
      <c r="W674" s="1223"/>
      <c r="X674" s="1223"/>
      <c r="Y674" s="1223"/>
      <c r="Z674" s="1223"/>
    </row>
    <row r="675" spans="1:26" ht="18" customHeight="1">
      <c r="A675" s="1223"/>
      <c r="B675" s="1223"/>
      <c r="C675" s="1419"/>
      <c r="D675" s="1223"/>
      <c r="E675" s="1223"/>
      <c r="F675" s="1223"/>
      <c r="G675" s="1223"/>
      <c r="H675" s="1223"/>
      <c r="I675" s="1223"/>
      <c r="J675" s="1223"/>
      <c r="K675" s="1223"/>
      <c r="L675" s="1223"/>
      <c r="M675" s="1223"/>
      <c r="N675" s="1223"/>
      <c r="O675" s="1223"/>
      <c r="P675" s="1223"/>
      <c r="Q675" s="1223"/>
      <c r="R675" s="1223"/>
      <c r="S675" s="1223"/>
      <c r="T675" s="1223"/>
      <c r="U675" s="1223"/>
      <c r="V675" s="1223"/>
      <c r="W675" s="1223"/>
      <c r="X675" s="1223"/>
      <c r="Y675" s="1223"/>
      <c r="Z675" s="1223"/>
    </row>
    <row r="676" spans="1:26" ht="18" customHeight="1">
      <c r="A676" s="1223"/>
      <c r="B676" s="1223"/>
      <c r="C676" s="1419"/>
      <c r="D676" s="1223"/>
      <c r="E676" s="1223"/>
      <c r="F676" s="1223"/>
      <c r="G676" s="1223"/>
      <c r="H676" s="1223"/>
      <c r="I676" s="1223"/>
      <c r="J676" s="1223"/>
      <c r="K676" s="1223"/>
      <c r="L676" s="1223"/>
      <c r="M676" s="1223"/>
      <c r="N676" s="1223"/>
      <c r="O676" s="1223"/>
      <c r="P676" s="1223"/>
      <c r="Q676" s="1223"/>
      <c r="R676" s="1223"/>
      <c r="S676" s="1223"/>
      <c r="T676" s="1223"/>
      <c r="U676" s="1223"/>
      <c r="V676" s="1223"/>
      <c r="W676" s="1223"/>
      <c r="X676" s="1223"/>
      <c r="Y676" s="1223"/>
      <c r="Z676" s="1223"/>
    </row>
    <row r="677" spans="1:26" ht="18" customHeight="1">
      <c r="A677" s="1223"/>
      <c r="B677" s="1223"/>
      <c r="C677" s="1419"/>
      <c r="D677" s="1223"/>
      <c r="E677" s="1223"/>
      <c r="F677" s="1223"/>
      <c r="G677" s="1223"/>
      <c r="H677" s="1223"/>
      <c r="I677" s="1223"/>
      <c r="J677" s="1223"/>
      <c r="K677" s="1223"/>
      <c r="L677" s="1223"/>
      <c r="M677" s="1223"/>
      <c r="N677" s="1223"/>
      <c r="O677" s="1223"/>
      <c r="P677" s="1223"/>
      <c r="Q677" s="1223"/>
      <c r="R677" s="1223"/>
      <c r="S677" s="1223"/>
      <c r="T677" s="1223"/>
      <c r="U677" s="1223"/>
      <c r="V677" s="1223"/>
      <c r="W677" s="1223"/>
      <c r="X677" s="1223"/>
      <c r="Y677" s="1223"/>
      <c r="Z677" s="1223"/>
    </row>
    <row r="678" spans="1:26" ht="18" customHeight="1">
      <c r="A678" s="1223"/>
      <c r="B678" s="1223"/>
      <c r="C678" s="1419"/>
      <c r="D678" s="1223"/>
      <c r="E678" s="1223"/>
      <c r="F678" s="1223"/>
      <c r="G678" s="1223"/>
      <c r="H678" s="1223"/>
      <c r="I678" s="1223"/>
      <c r="J678" s="1223"/>
      <c r="K678" s="1223"/>
      <c r="L678" s="1223"/>
      <c r="M678" s="1223"/>
      <c r="N678" s="1223"/>
      <c r="O678" s="1223"/>
      <c r="P678" s="1223"/>
      <c r="Q678" s="1223"/>
      <c r="R678" s="1223"/>
      <c r="S678" s="1223"/>
      <c r="T678" s="1223"/>
      <c r="U678" s="1223"/>
      <c r="V678" s="1223"/>
      <c r="W678" s="1223"/>
      <c r="X678" s="1223"/>
      <c r="Y678" s="1223"/>
      <c r="Z678" s="1223"/>
    </row>
    <row r="679" spans="1:26" ht="18" customHeight="1">
      <c r="A679" s="1223"/>
      <c r="B679" s="1223"/>
      <c r="C679" s="1419"/>
      <c r="D679" s="1223"/>
      <c r="E679" s="1223"/>
      <c r="F679" s="1223"/>
      <c r="G679" s="1223"/>
      <c r="H679" s="1223"/>
      <c r="I679" s="1223"/>
      <c r="J679" s="1223"/>
      <c r="K679" s="1223"/>
      <c r="L679" s="1223"/>
      <c r="M679" s="1223"/>
      <c r="N679" s="1223"/>
      <c r="O679" s="1223"/>
      <c r="P679" s="1223"/>
      <c r="Q679" s="1223"/>
      <c r="R679" s="1223"/>
      <c r="S679" s="1223"/>
      <c r="T679" s="1223"/>
      <c r="U679" s="1223"/>
      <c r="V679" s="1223"/>
      <c r="W679" s="1223"/>
      <c r="X679" s="1223"/>
      <c r="Y679" s="1223"/>
      <c r="Z679" s="1223"/>
    </row>
    <row r="680" spans="1:26" ht="18" customHeight="1">
      <c r="A680" s="1223"/>
      <c r="B680" s="1223"/>
      <c r="C680" s="1419"/>
      <c r="D680" s="1223"/>
      <c r="E680" s="1223"/>
      <c r="F680" s="1223"/>
      <c r="G680" s="1223"/>
      <c r="H680" s="1223"/>
      <c r="I680" s="1223"/>
      <c r="J680" s="1223"/>
      <c r="K680" s="1223"/>
      <c r="L680" s="1223"/>
      <c r="M680" s="1223"/>
      <c r="N680" s="1223"/>
      <c r="O680" s="1223"/>
      <c r="P680" s="1223"/>
      <c r="Q680" s="1223"/>
      <c r="R680" s="1223"/>
      <c r="S680" s="1223"/>
      <c r="T680" s="1223"/>
      <c r="U680" s="1223"/>
      <c r="V680" s="1223"/>
      <c r="W680" s="1223"/>
      <c r="X680" s="1223"/>
      <c r="Y680" s="1223"/>
      <c r="Z680" s="1223"/>
    </row>
    <row r="681" spans="1:26" ht="18" customHeight="1">
      <c r="A681" s="1223"/>
      <c r="B681" s="1223"/>
      <c r="C681" s="1419"/>
      <c r="D681" s="1223"/>
      <c r="E681" s="1223"/>
      <c r="F681" s="1223"/>
      <c r="G681" s="1223"/>
      <c r="H681" s="1223"/>
      <c r="I681" s="1223"/>
      <c r="J681" s="1223"/>
      <c r="K681" s="1223"/>
      <c r="L681" s="1223"/>
      <c r="M681" s="1223"/>
      <c r="N681" s="1223"/>
      <c r="O681" s="1223"/>
      <c r="P681" s="1223"/>
      <c r="Q681" s="1223"/>
      <c r="R681" s="1223"/>
      <c r="S681" s="1223"/>
      <c r="T681" s="1223"/>
      <c r="U681" s="1223"/>
      <c r="V681" s="1223"/>
      <c r="W681" s="1223"/>
      <c r="X681" s="1223"/>
      <c r="Y681" s="1223"/>
      <c r="Z681" s="1223"/>
    </row>
    <row r="682" spans="1:26" ht="18" customHeight="1">
      <c r="A682" s="1223"/>
      <c r="B682" s="1223"/>
      <c r="C682" s="1419"/>
      <c r="D682" s="1223"/>
      <c r="E682" s="1223"/>
      <c r="F682" s="1223"/>
      <c r="G682" s="1223"/>
      <c r="H682" s="1223"/>
      <c r="I682" s="1223"/>
      <c r="J682" s="1223"/>
      <c r="K682" s="1223"/>
      <c r="L682" s="1223"/>
      <c r="M682" s="1223"/>
      <c r="N682" s="1223"/>
      <c r="O682" s="1223"/>
      <c r="P682" s="1223"/>
      <c r="Q682" s="1223"/>
      <c r="R682" s="1223"/>
      <c r="S682" s="1223"/>
      <c r="T682" s="1223"/>
      <c r="U682" s="1223"/>
      <c r="V682" s="1223"/>
      <c r="W682" s="1223"/>
      <c r="X682" s="1223"/>
      <c r="Y682" s="1223"/>
      <c r="Z682" s="1223"/>
    </row>
    <row r="683" spans="1:26" ht="18" customHeight="1">
      <c r="A683" s="1223"/>
      <c r="B683" s="1223"/>
      <c r="C683" s="1419"/>
      <c r="D683" s="1223"/>
      <c r="E683" s="1223"/>
      <c r="F683" s="1223"/>
      <c r="G683" s="1223"/>
      <c r="H683" s="1223"/>
      <c r="I683" s="1223"/>
      <c r="J683" s="1223"/>
      <c r="K683" s="1223"/>
      <c r="L683" s="1223"/>
      <c r="M683" s="1223"/>
      <c r="N683" s="1223"/>
      <c r="O683" s="1223"/>
      <c r="P683" s="1223"/>
      <c r="Q683" s="1223"/>
      <c r="R683" s="1223"/>
      <c r="S683" s="1223"/>
      <c r="T683" s="1223"/>
      <c r="U683" s="1223"/>
      <c r="V683" s="1223"/>
      <c r="W683" s="1223"/>
      <c r="X683" s="1223"/>
      <c r="Y683" s="1223"/>
      <c r="Z683" s="1223"/>
    </row>
    <row r="684" spans="1:26" ht="18" customHeight="1">
      <c r="A684" s="1223"/>
      <c r="B684" s="1223"/>
      <c r="C684" s="1419"/>
      <c r="D684" s="1223"/>
      <c r="E684" s="1223"/>
      <c r="F684" s="1223"/>
      <c r="G684" s="1223"/>
      <c r="H684" s="1223"/>
      <c r="I684" s="1223"/>
      <c r="J684" s="1223"/>
      <c r="K684" s="1223"/>
      <c r="L684" s="1223"/>
      <c r="M684" s="1223"/>
      <c r="N684" s="1223"/>
      <c r="O684" s="1223"/>
      <c r="P684" s="1223"/>
      <c r="Q684" s="1223"/>
      <c r="R684" s="1223"/>
      <c r="S684" s="1223"/>
      <c r="T684" s="1223"/>
      <c r="U684" s="1223"/>
      <c r="V684" s="1223"/>
      <c r="W684" s="1223"/>
      <c r="X684" s="1223"/>
      <c r="Y684" s="1223"/>
      <c r="Z684" s="1223"/>
    </row>
    <row r="685" spans="1:26" ht="18" customHeight="1">
      <c r="A685" s="1223"/>
      <c r="B685" s="1223"/>
      <c r="C685" s="1419"/>
      <c r="D685" s="1223"/>
      <c r="E685" s="1223"/>
      <c r="F685" s="1223"/>
      <c r="G685" s="1223"/>
      <c r="H685" s="1223"/>
      <c r="I685" s="1223"/>
      <c r="J685" s="1223"/>
      <c r="K685" s="1223"/>
      <c r="L685" s="1223"/>
      <c r="M685" s="1223"/>
      <c r="N685" s="1223"/>
      <c r="O685" s="1223"/>
      <c r="P685" s="1223"/>
      <c r="Q685" s="1223"/>
      <c r="R685" s="1223"/>
      <c r="S685" s="1223"/>
      <c r="T685" s="1223"/>
      <c r="U685" s="1223"/>
      <c r="V685" s="1223"/>
      <c r="W685" s="1223"/>
      <c r="X685" s="1223"/>
      <c r="Y685" s="1223"/>
      <c r="Z685" s="1223"/>
    </row>
    <row r="686" spans="1:26" ht="18" customHeight="1">
      <c r="A686" s="1223"/>
      <c r="B686" s="1223"/>
      <c r="C686" s="1419"/>
      <c r="D686" s="1223"/>
      <c r="E686" s="1223"/>
      <c r="F686" s="1223"/>
      <c r="G686" s="1223"/>
      <c r="H686" s="1223"/>
      <c r="I686" s="1223"/>
      <c r="J686" s="1223"/>
      <c r="K686" s="1223"/>
      <c r="L686" s="1223"/>
      <c r="M686" s="1223"/>
      <c r="N686" s="1223"/>
      <c r="O686" s="1223"/>
      <c r="P686" s="1223"/>
      <c r="Q686" s="1223"/>
      <c r="R686" s="1223"/>
      <c r="S686" s="1223"/>
      <c r="T686" s="1223"/>
      <c r="U686" s="1223"/>
      <c r="V686" s="1223"/>
      <c r="W686" s="1223"/>
      <c r="X686" s="1223"/>
      <c r="Y686" s="1223"/>
      <c r="Z686" s="1223"/>
    </row>
    <row r="687" spans="1:26" ht="18" customHeight="1">
      <c r="A687" s="1223"/>
      <c r="B687" s="1223"/>
      <c r="C687" s="1419"/>
      <c r="D687" s="1223"/>
      <c r="E687" s="1223"/>
      <c r="F687" s="1223"/>
      <c r="G687" s="1223"/>
      <c r="H687" s="1223"/>
      <c r="I687" s="1223"/>
      <c r="J687" s="1223"/>
      <c r="K687" s="1223"/>
      <c r="L687" s="1223"/>
      <c r="M687" s="1223"/>
      <c r="N687" s="1223"/>
      <c r="O687" s="1223"/>
      <c r="P687" s="1223"/>
      <c r="Q687" s="1223"/>
      <c r="R687" s="1223"/>
      <c r="S687" s="1223"/>
      <c r="T687" s="1223"/>
      <c r="U687" s="1223"/>
      <c r="V687" s="1223"/>
      <c r="W687" s="1223"/>
      <c r="X687" s="1223"/>
      <c r="Y687" s="1223"/>
      <c r="Z687" s="1223"/>
    </row>
    <row r="688" spans="1:26" ht="18" customHeight="1">
      <c r="A688" s="1223"/>
      <c r="B688" s="1223"/>
      <c r="C688" s="1419"/>
      <c r="D688" s="1223"/>
      <c r="E688" s="1223"/>
      <c r="F688" s="1223"/>
      <c r="G688" s="1223"/>
      <c r="H688" s="1223"/>
      <c r="I688" s="1223"/>
      <c r="J688" s="1223"/>
      <c r="K688" s="1223"/>
      <c r="L688" s="1223"/>
      <c r="M688" s="1223"/>
      <c r="N688" s="1223"/>
      <c r="O688" s="1223"/>
      <c r="P688" s="1223"/>
      <c r="Q688" s="1223"/>
      <c r="R688" s="1223"/>
      <c r="S688" s="1223"/>
      <c r="T688" s="1223"/>
      <c r="U688" s="1223"/>
      <c r="V688" s="1223"/>
      <c r="W688" s="1223"/>
      <c r="X688" s="1223"/>
      <c r="Y688" s="1223"/>
      <c r="Z688" s="1223"/>
    </row>
    <row r="689" spans="1:26" ht="18" customHeight="1">
      <c r="A689" s="1223"/>
      <c r="B689" s="1223"/>
      <c r="C689" s="1419"/>
      <c r="D689" s="1223"/>
      <c r="E689" s="1223"/>
      <c r="F689" s="1223"/>
      <c r="G689" s="1223"/>
      <c r="H689" s="1223"/>
      <c r="I689" s="1223"/>
      <c r="J689" s="1223"/>
      <c r="K689" s="1223"/>
      <c r="L689" s="1223"/>
      <c r="M689" s="1223"/>
      <c r="N689" s="1223"/>
      <c r="O689" s="1223"/>
      <c r="P689" s="1223"/>
      <c r="Q689" s="1223"/>
      <c r="R689" s="1223"/>
      <c r="S689" s="1223"/>
      <c r="T689" s="1223"/>
      <c r="U689" s="1223"/>
      <c r="V689" s="1223"/>
      <c r="W689" s="1223"/>
      <c r="X689" s="1223"/>
      <c r="Y689" s="1223"/>
      <c r="Z689" s="1223"/>
    </row>
    <row r="690" spans="1:26" ht="18" customHeight="1">
      <c r="A690" s="1223"/>
      <c r="B690" s="1223"/>
      <c r="C690" s="1419"/>
      <c r="D690" s="1223"/>
      <c r="E690" s="1223"/>
      <c r="F690" s="1223"/>
      <c r="G690" s="1223"/>
      <c r="H690" s="1223"/>
      <c r="I690" s="1223"/>
      <c r="J690" s="1223"/>
      <c r="K690" s="1223"/>
      <c r="L690" s="1223"/>
      <c r="M690" s="1223"/>
      <c r="N690" s="1223"/>
      <c r="O690" s="1223"/>
      <c r="P690" s="1223"/>
      <c r="Q690" s="1223"/>
      <c r="R690" s="1223"/>
      <c r="S690" s="1223"/>
      <c r="T690" s="1223"/>
      <c r="U690" s="1223"/>
      <c r="V690" s="1223"/>
      <c r="W690" s="1223"/>
      <c r="X690" s="1223"/>
      <c r="Y690" s="1223"/>
      <c r="Z690" s="1223"/>
    </row>
    <row r="691" spans="1:26" ht="18" customHeight="1">
      <c r="A691" s="1223"/>
      <c r="B691" s="1223"/>
      <c r="C691" s="1419"/>
      <c r="D691" s="1223"/>
      <c r="E691" s="1223"/>
      <c r="F691" s="1223"/>
      <c r="G691" s="1223"/>
      <c r="H691" s="1223"/>
      <c r="I691" s="1223"/>
      <c r="J691" s="1223"/>
      <c r="K691" s="1223"/>
      <c r="L691" s="1223"/>
      <c r="M691" s="1223"/>
      <c r="N691" s="1223"/>
      <c r="O691" s="1223"/>
      <c r="P691" s="1223"/>
      <c r="Q691" s="1223"/>
      <c r="R691" s="1223"/>
      <c r="S691" s="1223"/>
      <c r="T691" s="1223"/>
      <c r="U691" s="1223"/>
      <c r="V691" s="1223"/>
      <c r="W691" s="1223"/>
      <c r="X691" s="1223"/>
      <c r="Y691" s="1223"/>
      <c r="Z691" s="1223"/>
    </row>
    <row r="692" spans="1:26" ht="18" customHeight="1">
      <c r="A692" s="1223"/>
      <c r="B692" s="1223"/>
      <c r="C692" s="1419"/>
      <c r="D692" s="1223"/>
      <c r="E692" s="1223"/>
      <c r="F692" s="1223"/>
      <c r="G692" s="1223"/>
      <c r="H692" s="1223"/>
      <c r="I692" s="1223"/>
      <c r="J692" s="1223"/>
      <c r="K692" s="1223"/>
      <c r="L692" s="1223"/>
      <c r="M692" s="1223"/>
      <c r="N692" s="1223"/>
      <c r="O692" s="1223"/>
      <c r="P692" s="1223"/>
      <c r="Q692" s="1223"/>
      <c r="R692" s="1223"/>
      <c r="S692" s="1223"/>
      <c r="T692" s="1223"/>
      <c r="U692" s="1223"/>
      <c r="V692" s="1223"/>
      <c r="W692" s="1223"/>
      <c r="X692" s="1223"/>
      <c r="Y692" s="1223"/>
      <c r="Z692" s="1223"/>
    </row>
    <row r="693" spans="1:26" ht="18" customHeight="1">
      <c r="A693" s="1223"/>
      <c r="B693" s="1223"/>
      <c r="C693" s="1419"/>
      <c r="D693" s="1223"/>
      <c r="E693" s="1223"/>
      <c r="F693" s="1223"/>
      <c r="G693" s="1223"/>
      <c r="H693" s="1223"/>
      <c r="I693" s="1223"/>
      <c r="J693" s="1223"/>
      <c r="K693" s="1223"/>
      <c r="L693" s="1223"/>
      <c r="M693" s="1223"/>
      <c r="N693" s="1223"/>
      <c r="O693" s="1223"/>
      <c r="P693" s="1223"/>
      <c r="Q693" s="1223"/>
      <c r="R693" s="1223"/>
      <c r="S693" s="1223"/>
      <c r="T693" s="1223"/>
      <c r="U693" s="1223"/>
      <c r="V693" s="1223"/>
      <c r="W693" s="1223"/>
      <c r="X693" s="1223"/>
      <c r="Y693" s="1223"/>
      <c r="Z693" s="1223"/>
    </row>
    <row r="694" spans="1:26" ht="18" customHeight="1">
      <c r="A694" s="1223"/>
      <c r="B694" s="1223"/>
      <c r="C694" s="1419"/>
      <c r="D694" s="1223"/>
      <c r="E694" s="1223"/>
      <c r="F694" s="1223"/>
      <c r="G694" s="1223"/>
      <c r="H694" s="1223"/>
      <c r="I694" s="1223"/>
      <c r="J694" s="1223"/>
      <c r="K694" s="1223"/>
      <c r="L694" s="1223"/>
      <c r="M694" s="1223"/>
      <c r="N694" s="1223"/>
      <c r="O694" s="1223"/>
      <c r="P694" s="1223"/>
      <c r="Q694" s="1223"/>
      <c r="R694" s="1223"/>
      <c r="S694" s="1223"/>
      <c r="T694" s="1223"/>
      <c r="U694" s="1223"/>
      <c r="V694" s="1223"/>
      <c r="W694" s="1223"/>
      <c r="X694" s="1223"/>
      <c r="Y694" s="1223"/>
      <c r="Z694" s="1223"/>
    </row>
    <row r="695" spans="1:26" ht="18" customHeight="1">
      <c r="A695" s="1223"/>
      <c r="B695" s="1223"/>
      <c r="C695" s="1419"/>
      <c r="D695" s="1223"/>
      <c r="E695" s="1223"/>
      <c r="F695" s="1223"/>
      <c r="G695" s="1223"/>
      <c r="H695" s="1223"/>
      <c r="I695" s="1223"/>
      <c r="J695" s="1223"/>
      <c r="K695" s="1223"/>
      <c r="L695" s="1223"/>
      <c r="M695" s="1223"/>
      <c r="N695" s="1223"/>
      <c r="O695" s="1223"/>
      <c r="P695" s="1223"/>
      <c r="Q695" s="1223"/>
      <c r="R695" s="1223"/>
      <c r="S695" s="1223"/>
      <c r="T695" s="1223"/>
      <c r="U695" s="1223"/>
      <c r="V695" s="1223"/>
      <c r="W695" s="1223"/>
      <c r="X695" s="1223"/>
      <c r="Y695" s="1223"/>
      <c r="Z695" s="1223"/>
    </row>
    <row r="696" spans="1:26" ht="18" customHeight="1">
      <c r="A696" s="1223"/>
      <c r="B696" s="1223"/>
      <c r="C696" s="1419"/>
      <c r="D696" s="1223"/>
      <c r="E696" s="1223"/>
      <c r="F696" s="1223"/>
      <c r="G696" s="1223"/>
      <c r="H696" s="1223"/>
      <c r="I696" s="1223"/>
      <c r="J696" s="1223"/>
      <c r="K696" s="1223"/>
      <c r="L696" s="1223"/>
      <c r="M696" s="1223"/>
      <c r="N696" s="1223"/>
      <c r="O696" s="1223"/>
      <c r="P696" s="1223"/>
      <c r="Q696" s="1223"/>
      <c r="R696" s="1223"/>
      <c r="S696" s="1223"/>
      <c r="T696" s="1223"/>
      <c r="U696" s="1223"/>
      <c r="V696" s="1223"/>
      <c r="W696" s="1223"/>
      <c r="X696" s="1223"/>
      <c r="Y696" s="1223"/>
      <c r="Z696" s="1223"/>
    </row>
    <row r="697" spans="1:26" ht="18" customHeight="1">
      <c r="A697" s="1223"/>
      <c r="B697" s="1223"/>
      <c r="C697" s="1419"/>
      <c r="D697" s="1223"/>
      <c r="E697" s="1223"/>
      <c r="F697" s="1223"/>
      <c r="G697" s="1223"/>
      <c r="H697" s="1223"/>
      <c r="I697" s="1223"/>
      <c r="J697" s="1223"/>
      <c r="K697" s="1223"/>
      <c r="L697" s="1223"/>
      <c r="M697" s="1223"/>
      <c r="N697" s="1223"/>
      <c r="O697" s="1223"/>
      <c r="P697" s="1223"/>
      <c r="Q697" s="1223"/>
      <c r="R697" s="1223"/>
      <c r="S697" s="1223"/>
      <c r="T697" s="1223"/>
      <c r="U697" s="1223"/>
      <c r="V697" s="1223"/>
      <c r="W697" s="1223"/>
      <c r="X697" s="1223"/>
      <c r="Y697" s="1223"/>
      <c r="Z697" s="1223"/>
    </row>
    <row r="698" spans="1:26" ht="18" customHeight="1">
      <c r="A698" s="1223"/>
      <c r="B698" s="1223"/>
      <c r="C698" s="1419"/>
      <c r="D698" s="1223"/>
      <c r="E698" s="1223"/>
      <c r="F698" s="1223"/>
      <c r="G698" s="1223"/>
      <c r="H698" s="1223"/>
      <c r="I698" s="1223"/>
      <c r="J698" s="1223"/>
      <c r="K698" s="1223"/>
      <c r="L698" s="1223"/>
      <c r="M698" s="1223"/>
      <c r="N698" s="1223"/>
      <c r="O698" s="1223"/>
      <c r="P698" s="1223"/>
      <c r="Q698" s="1223"/>
      <c r="R698" s="1223"/>
      <c r="S698" s="1223"/>
      <c r="T698" s="1223"/>
      <c r="U698" s="1223"/>
      <c r="V698" s="1223"/>
      <c r="W698" s="1223"/>
      <c r="X698" s="1223"/>
      <c r="Y698" s="1223"/>
      <c r="Z698" s="1223"/>
    </row>
    <row r="699" spans="1:26" ht="18" customHeight="1">
      <c r="A699" s="1223"/>
      <c r="B699" s="1223"/>
      <c r="C699" s="1419"/>
      <c r="D699" s="1223"/>
      <c r="E699" s="1223"/>
      <c r="F699" s="1223"/>
      <c r="G699" s="1223"/>
      <c r="H699" s="1223"/>
      <c r="I699" s="1223"/>
      <c r="J699" s="1223"/>
      <c r="K699" s="1223"/>
      <c r="L699" s="1223"/>
      <c r="M699" s="1223"/>
      <c r="N699" s="1223"/>
      <c r="O699" s="1223"/>
      <c r="P699" s="1223"/>
      <c r="Q699" s="1223"/>
      <c r="R699" s="1223"/>
      <c r="S699" s="1223"/>
      <c r="T699" s="1223"/>
      <c r="U699" s="1223"/>
      <c r="V699" s="1223"/>
      <c r="W699" s="1223"/>
      <c r="X699" s="1223"/>
      <c r="Y699" s="1223"/>
      <c r="Z699" s="1223"/>
    </row>
    <row r="700" spans="1:26" ht="18" customHeight="1">
      <c r="A700" s="1223"/>
      <c r="B700" s="1223"/>
      <c r="C700" s="1419"/>
      <c r="D700" s="1223"/>
      <c r="E700" s="1223"/>
      <c r="F700" s="1223"/>
      <c r="G700" s="1223"/>
      <c r="H700" s="1223"/>
      <c r="I700" s="1223"/>
      <c r="J700" s="1223"/>
      <c r="K700" s="1223"/>
      <c r="L700" s="1223"/>
      <c r="M700" s="1223"/>
      <c r="N700" s="1223"/>
      <c r="O700" s="1223"/>
      <c r="P700" s="1223"/>
      <c r="Q700" s="1223"/>
      <c r="R700" s="1223"/>
      <c r="S700" s="1223"/>
      <c r="T700" s="1223"/>
      <c r="U700" s="1223"/>
      <c r="V700" s="1223"/>
      <c r="W700" s="1223"/>
      <c r="X700" s="1223"/>
      <c r="Y700" s="1223"/>
      <c r="Z700" s="1223"/>
    </row>
    <row r="701" spans="1:26" ht="18" customHeight="1">
      <c r="A701" s="1223"/>
      <c r="B701" s="1223"/>
      <c r="C701" s="1419"/>
      <c r="D701" s="1223"/>
      <c r="E701" s="1223"/>
      <c r="F701" s="1223"/>
      <c r="G701" s="1223"/>
      <c r="H701" s="1223"/>
      <c r="I701" s="1223"/>
      <c r="J701" s="1223"/>
      <c r="K701" s="1223"/>
      <c r="L701" s="1223"/>
      <c r="M701" s="1223"/>
      <c r="N701" s="1223"/>
      <c r="O701" s="1223"/>
      <c r="P701" s="1223"/>
      <c r="Q701" s="1223"/>
      <c r="R701" s="1223"/>
      <c r="S701" s="1223"/>
      <c r="T701" s="1223"/>
      <c r="U701" s="1223"/>
      <c r="V701" s="1223"/>
      <c r="W701" s="1223"/>
      <c r="X701" s="1223"/>
      <c r="Y701" s="1223"/>
      <c r="Z701" s="1223"/>
    </row>
    <row r="702" spans="1:26" ht="18" customHeight="1">
      <c r="A702" s="1223"/>
      <c r="B702" s="1223"/>
      <c r="C702" s="1419"/>
      <c r="D702" s="1223"/>
      <c r="E702" s="1223"/>
      <c r="F702" s="1223"/>
      <c r="G702" s="1223"/>
      <c r="H702" s="1223"/>
      <c r="I702" s="1223"/>
      <c r="J702" s="1223"/>
      <c r="K702" s="1223"/>
      <c r="L702" s="1223"/>
      <c r="M702" s="1223"/>
      <c r="N702" s="1223"/>
      <c r="O702" s="1223"/>
      <c r="P702" s="1223"/>
      <c r="Q702" s="1223"/>
      <c r="R702" s="1223"/>
      <c r="S702" s="1223"/>
      <c r="T702" s="1223"/>
      <c r="U702" s="1223"/>
      <c r="V702" s="1223"/>
      <c r="W702" s="1223"/>
      <c r="X702" s="1223"/>
      <c r="Y702" s="1223"/>
      <c r="Z702" s="1223"/>
    </row>
    <row r="703" spans="1:26" ht="18" customHeight="1">
      <c r="A703" s="1223"/>
      <c r="B703" s="1223"/>
      <c r="C703" s="1419"/>
      <c r="D703" s="1223"/>
      <c r="E703" s="1223"/>
      <c r="F703" s="1223"/>
      <c r="G703" s="1223"/>
      <c r="H703" s="1223"/>
      <c r="I703" s="1223"/>
      <c r="J703" s="1223"/>
      <c r="K703" s="1223"/>
      <c r="L703" s="1223"/>
      <c r="M703" s="1223"/>
      <c r="N703" s="1223"/>
      <c r="O703" s="1223"/>
      <c r="P703" s="1223"/>
      <c r="Q703" s="1223"/>
      <c r="R703" s="1223"/>
      <c r="S703" s="1223"/>
      <c r="T703" s="1223"/>
      <c r="U703" s="1223"/>
      <c r="V703" s="1223"/>
      <c r="W703" s="1223"/>
      <c r="X703" s="1223"/>
      <c r="Y703" s="1223"/>
      <c r="Z703" s="1223"/>
    </row>
    <row r="704" spans="1:26" ht="18" customHeight="1">
      <c r="A704" s="1223"/>
      <c r="B704" s="1223"/>
      <c r="C704" s="1419"/>
      <c r="D704" s="1223"/>
      <c r="E704" s="1223"/>
      <c r="F704" s="1223"/>
      <c r="G704" s="1223"/>
      <c r="H704" s="1223"/>
      <c r="I704" s="1223"/>
      <c r="J704" s="1223"/>
      <c r="K704" s="1223"/>
      <c r="L704" s="1223"/>
      <c r="M704" s="1223"/>
      <c r="N704" s="1223"/>
      <c r="O704" s="1223"/>
      <c r="P704" s="1223"/>
      <c r="Q704" s="1223"/>
      <c r="R704" s="1223"/>
      <c r="S704" s="1223"/>
      <c r="T704" s="1223"/>
      <c r="U704" s="1223"/>
      <c r="V704" s="1223"/>
      <c r="W704" s="1223"/>
      <c r="X704" s="1223"/>
      <c r="Y704" s="1223"/>
      <c r="Z704" s="1223"/>
    </row>
    <row r="705" spans="1:26" ht="18" customHeight="1">
      <c r="A705" s="1223"/>
      <c r="B705" s="1223"/>
      <c r="C705" s="1419"/>
      <c r="D705" s="1223"/>
      <c r="E705" s="1223"/>
      <c r="F705" s="1223"/>
      <c r="G705" s="1223"/>
      <c r="H705" s="1223"/>
      <c r="I705" s="1223"/>
      <c r="J705" s="1223"/>
      <c r="K705" s="1223"/>
      <c r="L705" s="1223"/>
      <c r="M705" s="1223"/>
      <c r="N705" s="1223"/>
      <c r="O705" s="1223"/>
      <c r="P705" s="1223"/>
      <c r="Q705" s="1223"/>
      <c r="R705" s="1223"/>
      <c r="S705" s="1223"/>
      <c r="T705" s="1223"/>
      <c r="U705" s="1223"/>
      <c r="V705" s="1223"/>
      <c r="W705" s="1223"/>
      <c r="X705" s="1223"/>
      <c r="Y705" s="1223"/>
      <c r="Z705" s="1223"/>
    </row>
    <row r="706" spans="1:26" ht="18" customHeight="1">
      <c r="A706" s="1223"/>
      <c r="B706" s="1223"/>
      <c r="C706" s="1419"/>
      <c r="D706" s="1223"/>
      <c r="E706" s="1223"/>
      <c r="F706" s="1223"/>
      <c r="G706" s="1223"/>
      <c r="H706" s="1223"/>
      <c r="I706" s="1223"/>
      <c r="J706" s="1223"/>
      <c r="K706" s="1223"/>
      <c r="L706" s="1223"/>
      <c r="M706" s="1223"/>
      <c r="N706" s="1223"/>
      <c r="O706" s="1223"/>
      <c r="P706" s="1223"/>
      <c r="Q706" s="1223"/>
      <c r="R706" s="1223"/>
      <c r="S706" s="1223"/>
      <c r="T706" s="1223"/>
      <c r="U706" s="1223"/>
      <c r="V706" s="1223"/>
      <c r="W706" s="1223"/>
      <c r="X706" s="1223"/>
      <c r="Y706" s="1223"/>
      <c r="Z706" s="1223"/>
    </row>
    <row r="707" spans="1:26" ht="18" customHeight="1">
      <c r="A707" s="1223"/>
      <c r="B707" s="1223"/>
      <c r="C707" s="1419"/>
      <c r="D707" s="1223"/>
      <c r="E707" s="1223"/>
      <c r="F707" s="1223"/>
      <c r="G707" s="1223"/>
      <c r="H707" s="1223"/>
      <c r="I707" s="1223"/>
      <c r="J707" s="1223"/>
      <c r="K707" s="1223"/>
      <c r="L707" s="1223"/>
      <c r="M707" s="1223"/>
      <c r="N707" s="1223"/>
      <c r="O707" s="1223"/>
      <c r="P707" s="1223"/>
      <c r="Q707" s="1223"/>
      <c r="R707" s="1223"/>
      <c r="S707" s="1223"/>
      <c r="T707" s="1223"/>
      <c r="U707" s="1223"/>
      <c r="V707" s="1223"/>
      <c r="W707" s="1223"/>
      <c r="X707" s="1223"/>
      <c r="Y707" s="1223"/>
      <c r="Z707" s="1223"/>
    </row>
    <row r="708" spans="1:26" ht="18" customHeight="1">
      <c r="A708" s="1223"/>
      <c r="B708" s="1223"/>
      <c r="C708" s="1419"/>
      <c r="D708" s="1223"/>
      <c r="E708" s="1223"/>
      <c r="F708" s="1223"/>
      <c r="G708" s="1223"/>
      <c r="H708" s="1223"/>
      <c r="I708" s="1223"/>
      <c r="J708" s="1223"/>
      <c r="K708" s="1223"/>
      <c r="L708" s="1223"/>
      <c r="M708" s="1223"/>
      <c r="N708" s="1223"/>
      <c r="O708" s="1223"/>
      <c r="P708" s="1223"/>
      <c r="Q708" s="1223"/>
      <c r="R708" s="1223"/>
      <c r="S708" s="1223"/>
      <c r="T708" s="1223"/>
      <c r="U708" s="1223"/>
      <c r="V708" s="1223"/>
      <c r="W708" s="1223"/>
      <c r="X708" s="1223"/>
      <c r="Y708" s="1223"/>
      <c r="Z708" s="1223"/>
    </row>
    <row r="709" spans="1:26" ht="18" customHeight="1">
      <c r="A709" s="1223"/>
      <c r="B709" s="1223"/>
      <c r="C709" s="1419"/>
      <c r="D709" s="1223"/>
      <c r="E709" s="1223"/>
      <c r="F709" s="1223"/>
      <c r="G709" s="1223"/>
      <c r="H709" s="1223"/>
      <c r="I709" s="1223"/>
      <c r="J709" s="1223"/>
      <c r="K709" s="1223"/>
      <c r="L709" s="1223"/>
      <c r="M709" s="1223"/>
      <c r="N709" s="1223"/>
      <c r="O709" s="1223"/>
      <c r="P709" s="1223"/>
      <c r="Q709" s="1223"/>
      <c r="R709" s="1223"/>
      <c r="S709" s="1223"/>
      <c r="T709" s="1223"/>
      <c r="U709" s="1223"/>
      <c r="V709" s="1223"/>
      <c r="W709" s="1223"/>
      <c r="X709" s="1223"/>
      <c r="Y709" s="1223"/>
      <c r="Z709" s="1223"/>
    </row>
    <row r="710" spans="1:26" ht="18" customHeight="1">
      <c r="A710" s="1223"/>
      <c r="B710" s="1223"/>
      <c r="C710" s="1419"/>
      <c r="D710" s="1223"/>
      <c r="E710" s="1223"/>
      <c r="F710" s="1223"/>
      <c r="G710" s="1223"/>
      <c r="H710" s="1223"/>
      <c r="I710" s="1223"/>
      <c r="J710" s="1223"/>
      <c r="K710" s="1223"/>
      <c r="L710" s="1223"/>
      <c r="M710" s="1223"/>
      <c r="N710" s="1223"/>
      <c r="O710" s="1223"/>
      <c r="P710" s="1223"/>
      <c r="Q710" s="1223"/>
      <c r="R710" s="1223"/>
      <c r="S710" s="1223"/>
      <c r="T710" s="1223"/>
      <c r="U710" s="1223"/>
      <c r="V710" s="1223"/>
      <c r="W710" s="1223"/>
      <c r="X710" s="1223"/>
      <c r="Y710" s="1223"/>
      <c r="Z710" s="1223"/>
    </row>
    <row r="711" spans="1:26" ht="18" customHeight="1">
      <c r="A711" s="1223"/>
      <c r="B711" s="1223"/>
      <c r="C711" s="1419"/>
      <c r="D711" s="1223"/>
      <c r="E711" s="1223"/>
      <c r="F711" s="1223"/>
      <c r="G711" s="1223"/>
      <c r="H711" s="1223"/>
      <c r="I711" s="1223"/>
      <c r="J711" s="1223"/>
      <c r="K711" s="1223"/>
      <c r="L711" s="1223"/>
      <c r="M711" s="1223"/>
      <c r="N711" s="1223"/>
      <c r="O711" s="1223"/>
      <c r="P711" s="1223"/>
      <c r="Q711" s="1223"/>
      <c r="R711" s="1223"/>
      <c r="S711" s="1223"/>
      <c r="T711" s="1223"/>
      <c r="U711" s="1223"/>
      <c r="V711" s="1223"/>
      <c r="W711" s="1223"/>
      <c r="X711" s="1223"/>
      <c r="Y711" s="1223"/>
      <c r="Z711" s="1223"/>
    </row>
    <row r="712" spans="1:26" ht="18" customHeight="1">
      <c r="A712" s="1223"/>
      <c r="B712" s="1223"/>
      <c r="C712" s="1419"/>
      <c r="D712" s="1223"/>
      <c r="E712" s="1223"/>
      <c r="F712" s="1223"/>
      <c r="G712" s="1223"/>
      <c r="H712" s="1223"/>
      <c r="I712" s="1223"/>
      <c r="J712" s="1223"/>
      <c r="K712" s="1223"/>
      <c r="L712" s="1223"/>
      <c r="M712" s="1223"/>
      <c r="N712" s="1223"/>
      <c r="O712" s="1223"/>
      <c r="P712" s="1223"/>
      <c r="Q712" s="1223"/>
      <c r="R712" s="1223"/>
      <c r="S712" s="1223"/>
      <c r="T712" s="1223"/>
      <c r="U712" s="1223"/>
      <c r="V712" s="1223"/>
      <c r="W712" s="1223"/>
      <c r="X712" s="1223"/>
      <c r="Y712" s="1223"/>
      <c r="Z712" s="1223"/>
    </row>
    <row r="713" spans="1:26" ht="18" customHeight="1">
      <c r="A713" s="1223"/>
      <c r="B713" s="1223"/>
      <c r="C713" s="1419"/>
      <c r="D713" s="1223"/>
      <c r="E713" s="1223"/>
      <c r="F713" s="1223"/>
      <c r="G713" s="1223"/>
      <c r="H713" s="1223"/>
      <c r="I713" s="1223"/>
      <c r="J713" s="1223"/>
      <c r="K713" s="1223"/>
      <c r="L713" s="1223"/>
      <c r="M713" s="1223"/>
      <c r="N713" s="1223"/>
      <c r="O713" s="1223"/>
      <c r="P713" s="1223"/>
      <c r="Q713" s="1223"/>
      <c r="R713" s="1223"/>
      <c r="S713" s="1223"/>
      <c r="T713" s="1223"/>
      <c r="U713" s="1223"/>
      <c r="V713" s="1223"/>
      <c r="W713" s="1223"/>
      <c r="X713" s="1223"/>
      <c r="Y713" s="1223"/>
      <c r="Z713" s="1223"/>
    </row>
    <row r="714" spans="1:26" ht="18" customHeight="1">
      <c r="A714" s="1223"/>
      <c r="B714" s="1223"/>
      <c r="C714" s="1419"/>
      <c r="D714" s="1223"/>
      <c r="E714" s="1223"/>
      <c r="F714" s="1223"/>
      <c r="G714" s="1223"/>
      <c r="H714" s="1223"/>
      <c r="I714" s="1223"/>
      <c r="J714" s="1223"/>
      <c r="K714" s="1223"/>
      <c r="L714" s="1223"/>
      <c r="M714" s="1223"/>
      <c r="N714" s="1223"/>
      <c r="O714" s="1223"/>
      <c r="P714" s="1223"/>
      <c r="Q714" s="1223"/>
      <c r="R714" s="1223"/>
      <c r="S714" s="1223"/>
      <c r="T714" s="1223"/>
      <c r="U714" s="1223"/>
      <c r="V714" s="1223"/>
      <c r="W714" s="1223"/>
      <c r="X714" s="1223"/>
      <c r="Y714" s="1223"/>
      <c r="Z714" s="1223"/>
    </row>
    <row r="715" spans="1:26" ht="18" customHeight="1">
      <c r="A715" s="1223"/>
      <c r="B715" s="1223"/>
      <c r="C715" s="1419"/>
      <c r="D715" s="1223"/>
      <c r="E715" s="1223"/>
      <c r="F715" s="1223"/>
      <c r="G715" s="1223"/>
      <c r="H715" s="1223"/>
      <c r="I715" s="1223"/>
      <c r="J715" s="1223"/>
      <c r="K715" s="1223"/>
      <c r="L715" s="1223"/>
      <c r="M715" s="1223"/>
      <c r="N715" s="1223"/>
      <c r="O715" s="1223"/>
      <c r="P715" s="1223"/>
      <c r="Q715" s="1223"/>
      <c r="R715" s="1223"/>
      <c r="S715" s="1223"/>
      <c r="T715" s="1223"/>
      <c r="U715" s="1223"/>
      <c r="V715" s="1223"/>
      <c r="W715" s="1223"/>
      <c r="X715" s="1223"/>
      <c r="Y715" s="1223"/>
      <c r="Z715" s="1223"/>
    </row>
    <row r="716" spans="1:26" ht="18" customHeight="1">
      <c r="A716" s="1223"/>
      <c r="B716" s="1223"/>
      <c r="C716" s="1419"/>
      <c r="D716" s="1223"/>
      <c r="E716" s="1223"/>
      <c r="F716" s="1223"/>
      <c r="G716" s="1223"/>
      <c r="H716" s="1223"/>
      <c r="I716" s="1223"/>
      <c r="J716" s="1223"/>
      <c r="K716" s="1223"/>
      <c r="L716" s="1223"/>
      <c r="M716" s="1223"/>
      <c r="N716" s="1223"/>
      <c r="O716" s="1223"/>
      <c r="P716" s="1223"/>
      <c r="Q716" s="1223"/>
      <c r="R716" s="1223"/>
      <c r="S716" s="1223"/>
      <c r="T716" s="1223"/>
      <c r="U716" s="1223"/>
      <c r="V716" s="1223"/>
      <c r="W716" s="1223"/>
      <c r="X716" s="1223"/>
      <c r="Y716" s="1223"/>
      <c r="Z716" s="1223"/>
    </row>
    <row r="717" spans="1:26" ht="18" customHeight="1">
      <c r="A717" s="1223"/>
      <c r="B717" s="1223"/>
      <c r="C717" s="1419"/>
      <c r="D717" s="1223"/>
      <c r="E717" s="1223"/>
      <c r="F717" s="1223"/>
      <c r="G717" s="1223"/>
      <c r="H717" s="1223"/>
      <c r="I717" s="1223"/>
      <c r="J717" s="1223"/>
      <c r="K717" s="1223"/>
      <c r="L717" s="1223"/>
      <c r="M717" s="1223"/>
      <c r="N717" s="1223"/>
      <c r="O717" s="1223"/>
      <c r="P717" s="1223"/>
      <c r="Q717" s="1223"/>
      <c r="R717" s="1223"/>
      <c r="S717" s="1223"/>
      <c r="T717" s="1223"/>
      <c r="U717" s="1223"/>
      <c r="V717" s="1223"/>
      <c r="W717" s="1223"/>
      <c r="X717" s="1223"/>
      <c r="Y717" s="1223"/>
      <c r="Z717" s="1223"/>
    </row>
    <row r="718" spans="1:26" ht="18" customHeight="1">
      <c r="A718" s="1223"/>
      <c r="B718" s="1223"/>
      <c r="C718" s="1419"/>
      <c r="D718" s="1223"/>
      <c r="E718" s="1223"/>
      <c r="F718" s="1223"/>
      <c r="G718" s="1223"/>
      <c r="H718" s="1223"/>
      <c r="I718" s="1223"/>
      <c r="J718" s="1223"/>
      <c r="K718" s="1223"/>
      <c r="L718" s="1223"/>
      <c r="M718" s="1223"/>
      <c r="N718" s="1223"/>
      <c r="O718" s="1223"/>
      <c r="P718" s="1223"/>
      <c r="Q718" s="1223"/>
      <c r="R718" s="1223"/>
      <c r="S718" s="1223"/>
      <c r="T718" s="1223"/>
      <c r="U718" s="1223"/>
      <c r="V718" s="1223"/>
      <c r="W718" s="1223"/>
      <c r="X718" s="1223"/>
      <c r="Y718" s="1223"/>
      <c r="Z718" s="1223"/>
    </row>
    <row r="719" spans="1:26" ht="18" customHeight="1">
      <c r="A719" s="1223"/>
      <c r="B719" s="1223"/>
      <c r="C719" s="1419"/>
      <c r="D719" s="1223"/>
      <c r="E719" s="1223"/>
      <c r="F719" s="1223"/>
      <c r="G719" s="1223"/>
      <c r="H719" s="1223"/>
      <c r="I719" s="1223"/>
      <c r="J719" s="1223"/>
      <c r="K719" s="1223"/>
      <c r="L719" s="1223"/>
      <c r="M719" s="1223"/>
      <c r="N719" s="1223"/>
      <c r="O719" s="1223"/>
      <c r="P719" s="1223"/>
      <c r="Q719" s="1223"/>
      <c r="R719" s="1223"/>
      <c r="S719" s="1223"/>
      <c r="T719" s="1223"/>
      <c r="U719" s="1223"/>
      <c r="V719" s="1223"/>
      <c r="W719" s="1223"/>
      <c r="X719" s="1223"/>
      <c r="Y719" s="1223"/>
      <c r="Z719" s="1223"/>
    </row>
    <row r="720" spans="1:26" ht="18" customHeight="1">
      <c r="A720" s="1223"/>
      <c r="B720" s="1223"/>
      <c r="C720" s="1419"/>
      <c r="D720" s="1223"/>
      <c r="E720" s="1223"/>
      <c r="F720" s="1223"/>
      <c r="G720" s="1223"/>
      <c r="H720" s="1223"/>
      <c r="I720" s="1223"/>
      <c r="J720" s="1223"/>
      <c r="K720" s="1223"/>
      <c r="L720" s="1223"/>
      <c r="M720" s="1223"/>
      <c r="N720" s="1223"/>
      <c r="O720" s="1223"/>
      <c r="P720" s="1223"/>
      <c r="Q720" s="1223"/>
      <c r="R720" s="1223"/>
      <c r="S720" s="1223"/>
      <c r="T720" s="1223"/>
      <c r="U720" s="1223"/>
      <c r="V720" s="1223"/>
      <c r="W720" s="1223"/>
      <c r="X720" s="1223"/>
      <c r="Y720" s="1223"/>
      <c r="Z720" s="1223"/>
    </row>
    <row r="721" spans="1:26" ht="18" customHeight="1">
      <c r="A721" s="1223"/>
      <c r="B721" s="1223"/>
      <c r="C721" s="1419"/>
      <c r="D721" s="1223"/>
      <c r="E721" s="1223"/>
      <c r="F721" s="1223"/>
      <c r="G721" s="1223"/>
      <c r="H721" s="1223"/>
      <c r="I721" s="1223"/>
      <c r="J721" s="1223"/>
      <c r="K721" s="1223"/>
      <c r="L721" s="1223"/>
      <c r="M721" s="1223"/>
      <c r="N721" s="1223"/>
      <c r="O721" s="1223"/>
      <c r="P721" s="1223"/>
      <c r="Q721" s="1223"/>
      <c r="R721" s="1223"/>
      <c r="S721" s="1223"/>
      <c r="T721" s="1223"/>
      <c r="U721" s="1223"/>
      <c r="V721" s="1223"/>
      <c r="W721" s="1223"/>
      <c r="X721" s="1223"/>
      <c r="Y721" s="1223"/>
      <c r="Z721" s="1223"/>
    </row>
    <row r="722" spans="1:26" ht="18" customHeight="1">
      <c r="A722" s="1223"/>
      <c r="B722" s="1223"/>
      <c r="C722" s="1419"/>
      <c r="D722" s="1223"/>
      <c r="E722" s="1223"/>
      <c r="F722" s="1223"/>
      <c r="G722" s="1223"/>
      <c r="H722" s="1223"/>
      <c r="I722" s="1223"/>
      <c r="J722" s="1223"/>
      <c r="K722" s="1223"/>
      <c r="L722" s="1223"/>
      <c r="M722" s="1223"/>
      <c r="N722" s="1223"/>
      <c r="O722" s="1223"/>
      <c r="P722" s="1223"/>
      <c r="Q722" s="1223"/>
      <c r="R722" s="1223"/>
      <c r="S722" s="1223"/>
      <c r="T722" s="1223"/>
      <c r="U722" s="1223"/>
      <c r="V722" s="1223"/>
      <c r="W722" s="1223"/>
      <c r="X722" s="1223"/>
      <c r="Y722" s="1223"/>
      <c r="Z722" s="1223"/>
    </row>
    <row r="723" spans="1:26" ht="18" customHeight="1">
      <c r="A723" s="1223"/>
      <c r="B723" s="1223"/>
      <c r="C723" s="1419"/>
      <c r="D723" s="1223"/>
      <c r="E723" s="1223"/>
      <c r="F723" s="1223"/>
      <c r="G723" s="1223"/>
      <c r="H723" s="1223"/>
      <c r="I723" s="1223"/>
      <c r="J723" s="1223"/>
      <c r="K723" s="1223"/>
      <c r="L723" s="1223"/>
      <c r="M723" s="1223"/>
      <c r="N723" s="1223"/>
      <c r="O723" s="1223"/>
      <c r="P723" s="1223"/>
      <c r="Q723" s="1223"/>
      <c r="R723" s="1223"/>
      <c r="S723" s="1223"/>
      <c r="T723" s="1223"/>
      <c r="U723" s="1223"/>
      <c r="V723" s="1223"/>
      <c r="W723" s="1223"/>
      <c r="X723" s="1223"/>
      <c r="Y723" s="1223"/>
      <c r="Z723" s="1223"/>
    </row>
    <row r="724" spans="1:26" ht="18" customHeight="1">
      <c r="A724" s="1223"/>
      <c r="B724" s="1223"/>
      <c r="C724" s="1419"/>
      <c r="D724" s="1223"/>
      <c r="E724" s="1223"/>
      <c r="F724" s="1223"/>
      <c r="G724" s="1223"/>
      <c r="H724" s="1223"/>
      <c r="I724" s="1223"/>
      <c r="J724" s="1223"/>
      <c r="K724" s="1223"/>
      <c r="L724" s="1223"/>
      <c r="M724" s="1223"/>
      <c r="N724" s="1223"/>
      <c r="O724" s="1223"/>
      <c r="P724" s="1223"/>
      <c r="Q724" s="1223"/>
      <c r="R724" s="1223"/>
      <c r="S724" s="1223"/>
      <c r="T724" s="1223"/>
      <c r="U724" s="1223"/>
      <c r="V724" s="1223"/>
      <c r="W724" s="1223"/>
      <c r="X724" s="1223"/>
      <c r="Y724" s="1223"/>
      <c r="Z724" s="1223"/>
    </row>
    <row r="725" spans="1:26" ht="18" customHeight="1">
      <c r="A725" s="1223"/>
      <c r="B725" s="1223"/>
      <c r="C725" s="1419"/>
      <c r="D725" s="1223"/>
      <c r="E725" s="1223"/>
      <c r="F725" s="1223"/>
      <c r="G725" s="1223"/>
      <c r="H725" s="1223"/>
      <c r="I725" s="1223"/>
      <c r="J725" s="1223"/>
      <c r="K725" s="1223"/>
      <c r="L725" s="1223"/>
      <c r="M725" s="1223"/>
      <c r="N725" s="1223"/>
      <c r="O725" s="1223"/>
      <c r="P725" s="1223"/>
      <c r="Q725" s="1223"/>
      <c r="R725" s="1223"/>
      <c r="S725" s="1223"/>
      <c r="T725" s="1223"/>
      <c r="U725" s="1223"/>
      <c r="V725" s="1223"/>
      <c r="W725" s="1223"/>
      <c r="X725" s="1223"/>
      <c r="Y725" s="1223"/>
      <c r="Z725" s="1223"/>
    </row>
    <row r="726" spans="1:26" ht="18" customHeight="1">
      <c r="A726" s="1223"/>
      <c r="B726" s="1223"/>
      <c r="C726" s="1419"/>
      <c r="D726" s="1223"/>
      <c r="E726" s="1223"/>
      <c r="F726" s="1223"/>
      <c r="G726" s="1223"/>
      <c r="H726" s="1223"/>
      <c r="I726" s="1223"/>
      <c r="J726" s="1223"/>
      <c r="K726" s="1223"/>
      <c r="L726" s="1223"/>
      <c r="M726" s="1223"/>
      <c r="N726" s="1223"/>
      <c r="O726" s="1223"/>
      <c r="P726" s="1223"/>
      <c r="Q726" s="1223"/>
      <c r="R726" s="1223"/>
      <c r="S726" s="1223"/>
      <c r="T726" s="1223"/>
      <c r="U726" s="1223"/>
      <c r="V726" s="1223"/>
      <c r="W726" s="1223"/>
      <c r="X726" s="1223"/>
      <c r="Y726" s="1223"/>
      <c r="Z726" s="1223"/>
    </row>
    <row r="727" spans="1:26" ht="18" customHeight="1">
      <c r="A727" s="1223"/>
      <c r="B727" s="1223"/>
      <c r="C727" s="1419"/>
      <c r="D727" s="1223"/>
      <c r="E727" s="1223"/>
      <c r="F727" s="1223"/>
      <c r="G727" s="1223"/>
      <c r="H727" s="1223"/>
      <c r="I727" s="1223"/>
      <c r="J727" s="1223"/>
      <c r="K727" s="1223"/>
      <c r="L727" s="1223"/>
      <c r="M727" s="1223"/>
      <c r="N727" s="1223"/>
      <c r="O727" s="1223"/>
      <c r="P727" s="1223"/>
      <c r="Q727" s="1223"/>
      <c r="R727" s="1223"/>
      <c r="S727" s="1223"/>
      <c r="T727" s="1223"/>
      <c r="U727" s="1223"/>
      <c r="V727" s="1223"/>
      <c r="W727" s="1223"/>
      <c r="X727" s="1223"/>
      <c r="Y727" s="1223"/>
      <c r="Z727" s="1223"/>
    </row>
    <row r="728" spans="1:26" ht="18" customHeight="1">
      <c r="A728" s="1223"/>
      <c r="B728" s="1223"/>
      <c r="C728" s="1419"/>
      <c r="D728" s="1223"/>
      <c r="E728" s="1223"/>
      <c r="F728" s="1223"/>
      <c r="G728" s="1223"/>
      <c r="H728" s="1223"/>
      <c r="I728" s="1223"/>
      <c r="J728" s="1223"/>
      <c r="K728" s="1223"/>
      <c r="L728" s="1223"/>
      <c r="M728" s="1223"/>
      <c r="N728" s="1223"/>
      <c r="O728" s="1223"/>
      <c r="P728" s="1223"/>
      <c r="Q728" s="1223"/>
      <c r="R728" s="1223"/>
      <c r="S728" s="1223"/>
      <c r="T728" s="1223"/>
      <c r="U728" s="1223"/>
      <c r="V728" s="1223"/>
      <c r="W728" s="1223"/>
      <c r="X728" s="1223"/>
      <c r="Y728" s="1223"/>
      <c r="Z728" s="1223"/>
    </row>
    <row r="729" spans="1:26" ht="18" customHeight="1">
      <c r="A729" s="1223"/>
      <c r="B729" s="1223"/>
      <c r="C729" s="1419"/>
      <c r="D729" s="1223"/>
      <c r="E729" s="1223"/>
      <c r="F729" s="1223"/>
      <c r="G729" s="1223"/>
      <c r="H729" s="1223"/>
      <c r="I729" s="1223"/>
      <c r="J729" s="1223"/>
      <c r="K729" s="1223"/>
      <c r="L729" s="1223"/>
      <c r="M729" s="1223"/>
      <c r="N729" s="1223"/>
      <c r="O729" s="1223"/>
      <c r="P729" s="1223"/>
      <c r="Q729" s="1223"/>
      <c r="R729" s="1223"/>
      <c r="S729" s="1223"/>
      <c r="T729" s="1223"/>
      <c r="U729" s="1223"/>
      <c r="V729" s="1223"/>
      <c r="W729" s="1223"/>
      <c r="X729" s="1223"/>
      <c r="Y729" s="1223"/>
      <c r="Z729" s="1223"/>
    </row>
    <row r="730" spans="1:26" ht="18" customHeight="1">
      <c r="A730" s="1223"/>
      <c r="B730" s="1223"/>
      <c r="C730" s="1419"/>
      <c r="D730" s="1223"/>
      <c r="E730" s="1223"/>
      <c r="F730" s="1223"/>
      <c r="G730" s="1223"/>
      <c r="H730" s="1223"/>
      <c r="I730" s="1223"/>
      <c r="J730" s="1223"/>
      <c r="K730" s="1223"/>
      <c r="L730" s="1223"/>
      <c r="M730" s="1223"/>
      <c r="N730" s="1223"/>
      <c r="O730" s="1223"/>
      <c r="P730" s="1223"/>
      <c r="Q730" s="1223"/>
      <c r="R730" s="1223"/>
      <c r="S730" s="1223"/>
      <c r="T730" s="1223"/>
      <c r="U730" s="1223"/>
      <c r="V730" s="1223"/>
      <c r="W730" s="1223"/>
      <c r="X730" s="1223"/>
      <c r="Y730" s="1223"/>
      <c r="Z730" s="1223"/>
    </row>
    <row r="731" spans="1:26" ht="18" customHeight="1">
      <c r="A731" s="1223"/>
      <c r="B731" s="1223"/>
      <c r="C731" s="1419"/>
      <c r="D731" s="1223"/>
      <c r="E731" s="1223"/>
      <c r="F731" s="1223"/>
      <c r="G731" s="1223"/>
      <c r="H731" s="1223"/>
      <c r="I731" s="1223"/>
      <c r="J731" s="1223"/>
      <c r="K731" s="1223"/>
      <c r="L731" s="1223"/>
      <c r="M731" s="1223"/>
      <c r="N731" s="1223"/>
      <c r="O731" s="1223"/>
      <c r="P731" s="1223"/>
      <c r="Q731" s="1223"/>
      <c r="R731" s="1223"/>
      <c r="S731" s="1223"/>
      <c r="T731" s="1223"/>
      <c r="U731" s="1223"/>
      <c r="V731" s="1223"/>
      <c r="W731" s="1223"/>
      <c r="X731" s="1223"/>
      <c r="Y731" s="1223"/>
      <c r="Z731" s="1223"/>
    </row>
    <row r="732" spans="1:26" ht="18" customHeight="1">
      <c r="A732" s="1223"/>
      <c r="B732" s="1223"/>
      <c r="C732" s="1419"/>
      <c r="D732" s="1223"/>
      <c r="E732" s="1223"/>
      <c r="F732" s="1223"/>
      <c r="G732" s="1223"/>
      <c r="H732" s="1223"/>
      <c r="I732" s="1223"/>
      <c r="J732" s="1223"/>
      <c r="K732" s="1223"/>
      <c r="L732" s="1223"/>
      <c r="M732" s="1223"/>
      <c r="N732" s="1223"/>
      <c r="O732" s="1223"/>
      <c r="P732" s="1223"/>
      <c r="Q732" s="1223"/>
      <c r="R732" s="1223"/>
      <c r="S732" s="1223"/>
      <c r="T732" s="1223"/>
      <c r="U732" s="1223"/>
      <c r="V732" s="1223"/>
      <c r="W732" s="1223"/>
      <c r="X732" s="1223"/>
      <c r="Y732" s="1223"/>
      <c r="Z732" s="1223"/>
    </row>
    <row r="733" spans="1:26" ht="18" customHeight="1">
      <c r="A733" s="1223"/>
      <c r="B733" s="1223"/>
      <c r="C733" s="1419"/>
      <c r="D733" s="1223"/>
      <c r="E733" s="1223"/>
      <c r="F733" s="1223"/>
      <c r="G733" s="1223"/>
      <c r="H733" s="1223"/>
      <c r="I733" s="1223"/>
      <c r="J733" s="1223"/>
      <c r="K733" s="1223"/>
      <c r="L733" s="1223"/>
      <c r="M733" s="1223"/>
      <c r="N733" s="1223"/>
      <c r="O733" s="1223"/>
      <c r="P733" s="1223"/>
      <c r="Q733" s="1223"/>
      <c r="R733" s="1223"/>
      <c r="S733" s="1223"/>
      <c r="T733" s="1223"/>
      <c r="U733" s="1223"/>
      <c r="V733" s="1223"/>
      <c r="W733" s="1223"/>
      <c r="X733" s="1223"/>
      <c r="Y733" s="1223"/>
      <c r="Z733" s="1223"/>
    </row>
    <row r="734" spans="1:26" ht="18" customHeight="1">
      <c r="A734" s="1223"/>
      <c r="B734" s="1223"/>
      <c r="C734" s="1419"/>
      <c r="D734" s="1223"/>
      <c r="E734" s="1223"/>
      <c r="F734" s="1223"/>
      <c r="G734" s="1223"/>
      <c r="H734" s="1223"/>
      <c r="I734" s="1223"/>
      <c r="J734" s="1223"/>
      <c r="K734" s="1223"/>
      <c r="L734" s="1223"/>
      <c r="M734" s="1223"/>
      <c r="N734" s="1223"/>
      <c r="O734" s="1223"/>
      <c r="P734" s="1223"/>
      <c r="Q734" s="1223"/>
      <c r="R734" s="1223"/>
      <c r="S734" s="1223"/>
      <c r="T734" s="1223"/>
      <c r="U734" s="1223"/>
      <c r="V734" s="1223"/>
      <c r="W734" s="1223"/>
      <c r="X734" s="1223"/>
      <c r="Y734" s="1223"/>
      <c r="Z734" s="1223"/>
    </row>
    <row r="735" spans="1:26" ht="18" customHeight="1">
      <c r="A735" s="1223"/>
      <c r="B735" s="1223"/>
      <c r="C735" s="1419"/>
      <c r="D735" s="1223"/>
      <c r="E735" s="1223"/>
      <c r="F735" s="1223"/>
      <c r="G735" s="1223"/>
      <c r="H735" s="1223"/>
      <c r="I735" s="1223"/>
      <c r="J735" s="1223"/>
      <c r="K735" s="1223"/>
      <c r="L735" s="1223"/>
      <c r="M735" s="1223"/>
      <c r="N735" s="1223"/>
      <c r="O735" s="1223"/>
      <c r="P735" s="1223"/>
      <c r="Q735" s="1223"/>
      <c r="R735" s="1223"/>
      <c r="S735" s="1223"/>
      <c r="T735" s="1223"/>
      <c r="U735" s="1223"/>
      <c r="V735" s="1223"/>
      <c r="W735" s="1223"/>
      <c r="X735" s="1223"/>
      <c r="Y735" s="1223"/>
      <c r="Z735" s="1223"/>
    </row>
    <row r="736" spans="1:26" ht="18" customHeight="1">
      <c r="A736" s="1223"/>
      <c r="B736" s="1223"/>
      <c r="C736" s="1419"/>
      <c r="D736" s="1223"/>
      <c r="E736" s="1223"/>
      <c r="F736" s="1223"/>
      <c r="G736" s="1223"/>
      <c r="H736" s="1223"/>
      <c r="I736" s="1223"/>
      <c r="J736" s="1223"/>
      <c r="K736" s="1223"/>
      <c r="L736" s="1223"/>
      <c r="M736" s="1223"/>
      <c r="N736" s="1223"/>
      <c r="O736" s="1223"/>
      <c r="P736" s="1223"/>
      <c r="Q736" s="1223"/>
      <c r="R736" s="1223"/>
      <c r="S736" s="1223"/>
      <c r="T736" s="1223"/>
      <c r="U736" s="1223"/>
      <c r="V736" s="1223"/>
      <c r="W736" s="1223"/>
      <c r="X736" s="1223"/>
      <c r="Y736" s="1223"/>
      <c r="Z736" s="1223"/>
    </row>
    <row r="737" spans="1:26" ht="18" customHeight="1">
      <c r="A737" s="1223"/>
      <c r="B737" s="1223"/>
      <c r="C737" s="1419"/>
      <c r="D737" s="1223"/>
      <c r="E737" s="1223"/>
      <c r="F737" s="1223"/>
      <c r="G737" s="1223"/>
      <c r="H737" s="1223"/>
      <c r="I737" s="1223"/>
      <c r="J737" s="1223"/>
      <c r="K737" s="1223"/>
      <c r="L737" s="1223"/>
      <c r="M737" s="1223"/>
      <c r="N737" s="1223"/>
      <c r="O737" s="1223"/>
      <c r="P737" s="1223"/>
      <c r="Q737" s="1223"/>
      <c r="R737" s="1223"/>
      <c r="S737" s="1223"/>
      <c r="T737" s="1223"/>
      <c r="U737" s="1223"/>
      <c r="V737" s="1223"/>
      <c r="W737" s="1223"/>
      <c r="X737" s="1223"/>
      <c r="Y737" s="1223"/>
      <c r="Z737" s="1223"/>
    </row>
    <row r="738" spans="1:26" ht="18" customHeight="1">
      <c r="A738" s="1223"/>
      <c r="B738" s="1223"/>
      <c r="C738" s="1419"/>
      <c r="D738" s="1223"/>
      <c r="E738" s="1223"/>
      <c r="F738" s="1223"/>
      <c r="G738" s="1223"/>
      <c r="H738" s="1223"/>
      <c r="I738" s="1223"/>
      <c r="J738" s="1223"/>
      <c r="K738" s="1223"/>
      <c r="L738" s="1223"/>
      <c r="M738" s="1223"/>
      <c r="N738" s="1223"/>
      <c r="O738" s="1223"/>
      <c r="P738" s="1223"/>
      <c r="Q738" s="1223"/>
      <c r="R738" s="1223"/>
      <c r="S738" s="1223"/>
      <c r="T738" s="1223"/>
      <c r="U738" s="1223"/>
      <c r="V738" s="1223"/>
      <c r="W738" s="1223"/>
      <c r="X738" s="1223"/>
      <c r="Y738" s="1223"/>
      <c r="Z738" s="1223"/>
    </row>
    <row r="739" spans="1:26" ht="18" customHeight="1">
      <c r="A739" s="1223"/>
      <c r="B739" s="1223"/>
      <c r="C739" s="1419"/>
      <c r="D739" s="1223"/>
      <c r="E739" s="1223"/>
      <c r="F739" s="1223"/>
      <c r="G739" s="1223"/>
      <c r="H739" s="1223"/>
      <c r="I739" s="1223"/>
      <c r="J739" s="1223"/>
      <c r="K739" s="1223"/>
      <c r="L739" s="1223"/>
      <c r="M739" s="1223"/>
      <c r="N739" s="1223"/>
      <c r="O739" s="1223"/>
      <c r="P739" s="1223"/>
      <c r="Q739" s="1223"/>
      <c r="R739" s="1223"/>
      <c r="S739" s="1223"/>
      <c r="T739" s="1223"/>
      <c r="U739" s="1223"/>
      <c r="V739" s="1223"/>
      <c r="W739" s="1223"/>
      <c r="X739" s="1223"/>
      <c r="Y739" s="1223"/>
      <c r="Z739" s="1223"/>
    </row>
    <row r="740" spans="1:26" ht="18" customHeight="1">
      <c r="A740" s="1223"/>
      <c r="B740" s="1223"/>
      <c r="C740" s="1419"/>
      <c r="D740" s="1223"/>
      <c r="E740" s="1223"/>
      <c r="F740" s="1223"/>
      <c r="G740" s="1223"/>
      <c r="H740" s="1223"/>
      <c r="I740" s="1223"/>
      <c r="J740" s="1223"/>
      <c r="K740" s="1223"/>
      <c r="L740" s="1223"/>
      <c r="M740" s="1223"/>
      <c r="N740" s="1223"/>
      <c r="O740" s="1223"/>
      <c r="P740" s="1223"/>
      <c r="Q740" s="1223"/>
      <c r="R740" s="1223"/>
      <c r="S740" s="1223"/>
      <c r="T740" s="1223"/>
      <c r="U740" s="1223"/>
      <c r="V740" s="1223"/>
      <c r="W740" s="1223"/>
      <c r="X740" s="1223"/>
      <c r="Y740" s="1223"/>
      <c r="Z740" s="1223"/>
    </row>
    <row r="741" spans="1:26" ht="18" customHeight="1">
      <c r="A741" s="1223"/>
      <c r="B741" s="1223"/>
      <c r="C741" s="1419"/>
      <c r="D741" s="1223"/>
      <c r="E741" s="1223"/>
      <c r="F741" s="1223"/>
      <c r="G741" s="1223"/>
      <c r="H741" s="1223"/>
      <c r="I741" s="1223"/>
      <c r="J741" s="1223"/>
      <c r="K741" s="1223"/>
      <c r="L741" s="1223"/>
      <c r="M741" s="1223"/>
      <c r="N741" s="1223"/>
      <c r="O741" s="1223"/>
      <c r="P741" s="1223"/>
      <c r="Q741" s="1223"/>
      <c r="R741" s="1223"/>
      <c r="S741" s="1223"/>
      <c r="T741" s="1223"/>
      <c r="U741" s="1223"/>
      <c r="V741" s="1223"/>
      <c r="W741" s="1223"/>
      <c r="X741" s="1223"/>
      <c r="Y741" s="1223"/>
      <c r="Z741" s="1223"/>
    </row>
    <row r="742" spans="1:26" ht="18" customHeight="1">
      <c r="A742" s="1223"/>
      <c r="B742" s="1223"/>
      <c r="C742" s="1419"/>
      <c r="D742" s="1223"/>
      <c r="E742" s="1223"/>
      <c r="F742" s="1223"/>
      <c r="G742" s="1223"/>
      <c r="H742" s="1223"/>
      <c r="I742" s="1223"/>
      <c r="J742" s="1223"/>
      <c r="K742" s="1223"/>
      <c r="L742" s="1223"/>
      <c r="M742" s="1223"/>
      <c r="N742" s="1223"/>
      <c r="O742" s="1223"/>
      <c r="P742" s="1223"/>
      <c r="Q742" s="1223"/>
      <c r="R742" s="1223"/>
      <c r="S742" s="1223"/>
      <c r="T742" s="1223"/>
      <c r="U742" s="1223"/>
      <c r="V742" s="1223"/>
      <c r="W742" s="1223"/>
      <c r="X742" s="1223"/>
      <c r="Y742" s="1223"/>
      <c r="Z742" s="1223"/>
    </row>
    <row r="743" spans="1:26" ht="18" customHeight="1">
      <c r="A743" s="1223"/>
      <c r="B743" s="1223"/>
      <c r="C743" s="1419"/>
      <c r="D743" s="1223"/>
      <c r="E743" s="1223"/>
      <c r="F743" s="1223"/>
      <c r="G743" s="1223"/>
      <c r="H743" s="1223"/>
      <c r="I743" s="1223"/>
      <c r="J743" s="1223"/>
      <c r="K743" s="1223"/>
      <c r="L743" s="1223"/>
      <c r="M743" s="1223"/>
      <c r="N743" s="1223"/>
      <c r="O743" s="1223"/>
      <c r="P743" s="1223"/>
      <c r="Q743" s="1223"/>
      <c r="R743" s="1223"/>
      <c r="S743" s="1223"/>
      <c r="T743" s="1223"/>
      <c r="U743" s="1223"/>
      <c r="V743" s="1223"/>
      <c r="W743" s="1223"/>
      <c r="X743" s="1223"/>
      <c r="Y743" s="1223"/>
      <c r="Z743" s="1223"/>
    </row>
    <row r="744" spans="1:26" ht="18" customHeight="1">
      <c r="A744" s="1223"/>
      <c r="B744" s="1223"/>
      <c r="C744" s="1419"/>
      <c r="D744" s="1223"/>
      <c r="E744" s="1223"/>
      <c r="F744" s="1223"/>
      <c r="G744" s="1223"/>
      <c r="H744" s="1223"/>
      <c r="I744" s="1223"/>
      <c r="J744" s="1223"/>
      <c r="K744" s="1223"/>
      <c r="L744" s="1223"/>
      <c r="M744" s="1223"/>
      <c r="N744" s="1223"/>
      <c r="O744" s="1223"/>
      <c r="P744" s="1223"/>
      <c r="Q744" s="1223"/>
      <c r="R744" s="1223"/>
      <c r="S744" s="1223"/>
      <c r="T744" s="1223"/>
      <c r="U744" s="1223"/>
      <c r="V744" s="1223"/>
      <c r="W744" s="1223"/>
      <c r="X744" s="1223"/>
      <c r="Y744" s="1223"/>
      <c r="Z744" s="1223"/>
    </row>
    <row r="745" spans="1:26" ht="18" customHeight="1">
      <c r="A745" s="1223"/>
      <c r="B745" s="1223"/>
      <c r="C745" s="1419"/>
      <c r="D745" s="1223"/>
      <c r="E745" s="1223"/>
      <c r="F745" s="1223"/>
      <c r="G745" s="1223"/>
      <c r="H745" s="1223"/>
      <c r="I745" s="1223"/>
      <c r="J745" s="1223"/>
      <c r="K745" s="1223"/>
      <c r="L745" s="1223"/>
      <c r="M745" s="1223"/>
      <c r="N745" s="1223"/>
      <c r="O745" s="1223"/>
      <c r="P745" s="1223"/>
      <c r="Q745" s="1223"/>
      <c r="R745" s="1223"/>
      <c r="S745" s="1223"/>
      <c r="T745" s="1223"/>
      <c r="U745" s="1223"/>
      <c r="V745" s="1223"/>
      <c r="W745" s="1223"/>
      <c r="X745" s="1223"/>
      <c r="Y745" s="1223"/>
      <c r="Z745" s="1223"/>
    </row>
    <row r="746" spans="1:26" ht="18" customHeight="1">
      <c r="A746" s="1223"/>
      <c r="B746" s="1223"/>
      <c r="C746" s="1419"/>
      <c r="D746" s="1223"/>
      <c r="E746" s="1223"/>
      <c r="F746" s="1223"/>
      <c r="G746" s="1223"/>
      <c r="H746" s="1223"/>
      <c r="I746" s="1223"/>
      <c r="J746" s="1223"/>
      <c r="K746" s="1223"/>
      <c r="L746" s="1223"/>
      <c r="M746" s="1223"/>
      <c r="N746" s="1223"/>
      <c r="O746" s="1223"/>
      <c r="P746" s="1223"/>
      <c r="Q746" s="1223"/>
      <c r="R746" s="1223"/>
      <c r="S746" s="1223"/>
      <c r="T746" s="1223"/>
      <c r="U746" s="1223"/>
      <c r="V746" s="1223"/>
      <c r="W746" s="1223"/>
      <c r="X746" s="1223"/>
      <c r="Y746" s="1223"/>
      <c r="Z746" s="1223"/>
    </row>
    <row r="747" spans="1:26" ht="18" customHeight="1">
      <c r="A747" s="1223"/>
      <c r="B747" s="1223"/>
      <c r="C747" s="1419"/>
      <c r="D747" s="1223"/>
      <c r="E747" s="1223"/>
      <c r="F747" s="1223"/>
      <c r="G747" s="1223"/>
      <c r="H747" s="1223"/>
      <c r="I747" s="1223"/>
      <c r="J747" s="1223"/>
      <c r="K747" s="1223"/>
      <c r="L747" s="1223"/>
      <c r="M747" s="1223"/>
      <c r="N747" s="1223"/>
      <c r="O747" s="1223"/>
      <c r="P747" s="1223"/>
      <c r="Q747" s="1223"/>
      <c r="R747" s="1223"/>
      <c r="S747" s="1223"/>
      <c r="T747" s="1223"/>
      <c r="U747" s="1223"/>
      <c r="V747" s="1223"/>
      <c r="W747" s="1223"/>
      <c r="X747" s="1223"/>
      <c r="Y747" s="1223"/>
      <c r="Z747" s="1223"/>
    </row>
    <row r="748" spans="1:26" ht="18" customHeight="1">
      <c r="A748" s="1223"/>
      <c r="B748" s="1223"/>
      <c r="C748" s="1419"/>
      <c r="D748" s="1223"/>
      <c r="E748" s="1223"/>
      <c r="F748" s="1223"/>
      <c r="G748" s="1223"/>
      <c r="H748" s="1223"/>
      <c r="I748" s="1223"/>
      <c r="J748" s="1223"/>
      <c r="K748" s="1223"/>
      <c r="L748" s="1223"/>
      <c r="M748" s="1223"/>
      <c r="N748" s="1223"/>
      <c r="O748" s="1223"/>
      <c r="P748" s="1223"/>
      <c r="Q748" s="1223"/>
      <c r="R748" s="1223"/>
      <c r="S748" s="1223"/>
      <c r="T748" s="1223"/>
      <c r="U748" s="1223"/>
      <c r="V748" s="1223"/>
      <c r="W748" s="1223"/>
      <c r="X748" s="1223"/>
      <c r="Y748" s="1223"/>
      <c r="Z748" s="1223"/>
    </row>
    <row r="749" spans="1:26" ht="18" customHeight="1">
      <c r="A749" s="1223"/>
      <c r="B749" s="1223"/>
      <c r="C749" s="1419"/>
      <c r="D749" s="1223"/>
      <c r="E749" s="1223"/>
      <c r="F749" s="1223"/>
      <c r="G749" s="1223"/>
      <c r="H749" s="1223"/>
      <c r="I749" s="1223"/>
      <c r="J749" s="1223"/>
      <c r="K749" s="1223"/>
      <c r="L749" s="1223"/>
      <c r="M749" s="1223"/>
      <c r="N749" s="1223"/>
      <c r="O749" s="1223"/>
      <c r="P749" s="1223"/>
      <c r="Q749" s="1223"/>
      <c r="R749" s="1223"/>
      <c r="S749" s="1223"/>
      <c r="T749" s="1223"/>
      <c r="U749" s="1223"/>
      <c r="V749" s="1223"/>
      <c r="W749" s="1223"/>
      <c r="X749" s="1223"/>
      <c r="Y749" s="1223"/>
      <c r="Z749" s="1223"/>
    </row>
    <row r="750" spans="1:26" ht="18" customHeight="1">
      <c r="A750" s="1223"/>
      <c r="B750" s="1223"/>
      <c r="C750" s="1419"/>
      <c r="D750" s="1223"/>
      <c r="E750" s="1223"/>
      <c r="F750" s="1223"/>
      <c r="G750" s="1223"/>
      <c r="H750" s="1223"/>
      <c r="I750" s="1223"/>
      <c r="J750" s="1223"/>
      <c r="K750" s="1223"/>
      <c r="L750" s="1223"/>
      <c r="M750" s="1223"/>
      <c r="N750" s="1223"/>
      <c r="O750" s="1223"/>
      <c r="P750" s="1223"/>
      <c r="Q750" s="1223"/>
      <c r="R750" s="1223"/>
      <c r="S750" s="1223"/>
      <c r="T750" s="1223"/>
      <c r="U750" s="1223"/>
      <c r="V750" s="1223"/>
      <c r="W750" s="1223"/>
      <c r="X750" s="1223"/>
      <c r="Y750" s="1223"/>
      <c r="Z750" s="1223"/>
    </row>
    <row r="751" spans="1:26" ht="18" customHeight="1">
      <c r="A751" s="1223"/>
      <c r="B751" s="1223"/>
      <c r="C751" s="1419"/>
      <c r="D751" s="1223"/>
      <c r="E751" s="1223"/>
      <c r="F751" s="1223"/>
      <c r="G751" s="1223"/>
      <c r="H751" s="1223"/>
      <c r="I751" s="1223"/>
      <c r="J751" s="1223"/>
      <c r="K751" s="1223"/>
      <c r="L751" s="1223"/>
      <c r="M751" s="1223"/>
      <c r="N751" s="1223"/>
      <c r="O751" s="1223"/>
      <c r="P751" s="1223"/>
      <c r="Q751" s="1223"/>
      <c r="R751" s="1223"/>
      <c r="S751" s="1223"/>
      <c r="T751" s="1223"/>
      <c r="U751" s="1223"/>
      <c r="V751" s="1223"/>
      <c r="W751" s="1223"/>
      <c r="X751" s="1223"/>
      <c r="Y751" s="1223"/>
      <c r="Z751" s="1223"/>
    </row>
    <row r="752" spans="1:26" ht="18" customHeight="1">
      <c r="A752" s="1223"/>
      <c r="B752" s="1223"/>
      <c r="C752" s="1419"/>
      <c r="D752" s="1223"/>
      <c r="E752" s="1223"/>
      <c r="F752" s="1223"/>
      <c r="G752" s="1223"/>
      <c r="H752" s="1223"/>
      <c r="I752" s="1223"/>
      <c r="J752" s="1223"/>
      <c r="K752" s="1223"/>
      <c r="L752" s="1223"/>
      <c r="M752" s="1223"/>
      <c r="N752" s="1223"/>
      <c r="O752" s="1223"/>
      <c r="P752" s="1223"/>
      <c r="Q752" s="1223"/>
      <c r="R752" s="1223"/>
      <c r="S752" s="1223"/>
      <c r="T752" s="1223"/>
      <c r="U752" s="1223"/>
      <c r="V752" s="1223"/>
      <c r="W752" s="1223"/>
      <c r="X752" s="1223"/>
      <c r="Y752" s="1223"/>
      <c r="Z752" s="1223"/>
    </row>
    <row r="753" spans="1:26" ht="18" customHeight="1">
      <c r="A753" s="1223"/>
      <c r="B753" s="1223"/>
      <c r="C753" s="1419"/>
      <c r="D753" s="1223"/>
      <c r="E753" s="1223"/>
      <c r="F753" s="1223"/>
      <c r="G753" s="1223"/>
      <c r="H753" s="1223"/>
      <c r="I753" s="1223"/>
      <c r="J753" s="1223"/>
      <c r="K753" s="1223"/>
      <c r="L753" s="1223"/>
      <c r="M753" s="1223"/>
      <c r="N753" s="1223"/>
      <c r="O753" s="1223"/>
      <c r="P753" s="1223"/>
      <c r="Q753" s="1223"/>
      <c r="R753" s="1223"/>
      <c r="S753" s="1223"/>
      <c r="T753" s="1223"/>
      <c r="U753" s="1223"/>
      <c r="V753" s="1223"/>
      <c r="W753" s="1223"/>
      <c r="X753" s="1223"/>
      <c r="Y753" s="1223"/>
      <c r="Z753" s="1223"/>
    </row>
    <row r="754" spans="1:26" ht="18" customHeight="1">
      <c r="A754" s="1223"/>
      <c r="B754" s="1223"/>
      <c r="C754" s="1419"/>
      <c r="D754" s="1223"/>
      <c r="E754" s="1223"/>
      <c r="F754" s="1223"/>
      <c r="G754" s="1223"/>
      <c r="H754" s="1223"/>
      <c r="I754" s="1223"/>
      <c r="J754" s="1223"/>
      <c r="K754" s="1223"/>
      <c r="L754" s="1223"/>
      <c r="M754" s="1223"/>
      <c r="N754" s="1223"/>
      <c r="O754" s="1223"/>
      <c r="P754" s="1223"/>
      <c r="Q754" s="1223"/>
      <c r="R754" s="1223"/>
      <c r="S754" s="1223"/>
      <c r="T754" s="1223"/>
      <c r="U754" s="1223"/>
      <c r="V754" s="1223"/>
      <c r="W754" s="1223"/>
      <c r="X754" s="1223"/>
      <c r="Y754" s="1223"/>
      <c r="Z754" s="1223"/>
    </row>
    <row r="755" spans="1:26" ht="18" customHeight="1">
      <c r="A755" s="1223"/>
      <c r="B755" s="1223"/>
      <c r="C755" s="1419"/>
      <c r="D755" s="1223"/>
      <c r="E755" s="1223"/>
      <c r="F755" s="1223"/>
      <c r="G755" s="1223"/>
      <c r="H755" s="1223"/>
      <c r="I755" s="1223"/>
      <c r="J755" s="1223"/>
      <c r="K755" s="1223"/>
      <c r="L755" s="1223"/>
      <c r="M755" s="1223"/>
      <c r="N755" s="1223"/>
      <c r="O755" s="1223"/>
      <c r="P755" s="1223"/>
      <c r="Q755" s="1223"/>
      <c r="R755" s="1223"/>
      <c r="S755" s="1223"/>
      <c r="T755" s="1223"/>
      <c r="U755" s="1223"/>
      <c r="V755" s="1223"/>
      <c r="W755" s="1223"/>
      <c r="X755" s="1223"/>
      <c r="Y755" s="1223"/>
      <c r="Z755" s="1223"/>
    </row>
    <row r="756" spans="1:26" ht="18" customHeight="1">
      <c r="A756" s="1223"/>
      <c r="B756" s="1223"/>
      <c r="C756" s="1419"/>
      <c r="D756" s="1223"/>
      <c r="E756" s="1223"/>
      <c r="F756" s="1223"/>
      <c r="G756" s="1223"/>
      <c r="H756" s="1223"/>
      <c r="I756" s="1223"/>
      <c r="J756" s="1223"/>
      <c r="K756" s="1223"/>
      <c r="L756" s="1223"/>
      <c r="M756" s="1223"/>
      <c r="N756" s="1223"/>
      <c r="O756" s="1223"/>
      <c r="P756" s="1223"/>
      <c r="Q756" s="1223"/>
      <c r="R756" s="1223"/>
      <c r="S756" s="1223"/>
      <c r="T756" s="1223"/>
      <c r="U756" s="1223"/>
      <c r="V756" s="1223"/>
      <c r="W756" s="1223"/>
      <c r="X756" s="1223"/>
      <c r="Y756" s="1223"/>
      <c r="Z756" s="1223"/>
    </row>
    <row r="757" spans="1:26" ht="18" customHeight="1">
      <c r="A757" s="1223"/>
      <c r="B757" s="1223"/>
      <c r="C757" s="1419"/>
      <c r="D757" s="1223"/>
      <c r="E757" s="1223"/>
      <c r="F757" s="1223"/>
      <c r="G757" s="1223"/>
      <c r="H757" s="1223"/>
      <c r="I757" s="1223"/>
      <c r="J757" s="1223"/>
      <c r="K757" s="1223"/>
      <c r="L757" s="1223"/>
      <c r="M757" s="1223"/>
      <c r="N757" s="1223"/>
      <c r="O757" s="1223"/>
      <c r="P757" s="1223"/>
      <c r="Q757" s="1223"/>
      <c r="R757" s="1223"/>
      <c r="S757" s="1223"/>
      <c r="T757" s="1223"/>
      <c r="U757" s="1223"/>
      <c r="V757" s="1223"/>
      <c r="W757" s="1223"/>
      <c r="X757" s="1223"/>
      <c r="Y757" s="1223"/>
      <c r="Z757" s="1223"/>
    </row>
    <row r="758" spans="1:26" ht="18" customHeight="1">
      <c r="A758" s="1223"/>
      <c r="B758" s="1223"/>
      <c r="C758" s="1419"/>
      <c r="D758" s="1223"/>
      <c r="E758" s="1223"/>
      <c r="F758" s="1223"/>
      <c r="G758" s="1223"/>
      <c r="H758" s="1223"/>
      <c r="I758" s="1223"/>
      <c r="J758" s="1223"/>
      <c r="K758" s="1223"/>
      <c r="L758" s="1223"/>
      <c r="M758" s="1223"/>
      <c r="N758" s="1223"/>
      <c r="O758" s="1223"/>
      <c r="P758" s="1223"/>
      <c r="Q758" s="1223"/>
      <c r="R758" s="1223"/>
      <c r="S758" s="1223"/>
      <c r="T758" s="1223"/>
      <c r="U758" s="1223"/>
      <c r="V758" s="1223"/>
      <c r="W758" s="1223"/>
      <c r="X758" s="1223"/>
      <c r="Y758" s="1223"/>
      <c r="Z758" s="1223"/>
    </row>
    <row r="759" spans="1:26" ht="18" customHeight="1">
      <c r="A759" s="1223"/>
      <c r="B759" s="1223"/>
      <c r="C759" s="1419"/>
      <c r="D759" s="1223"/>
      <c r="E759" s="1223"/>
      <c r="F759" s="1223"/>
      <c r="G759" s="1223"/>
      <c r="H759" s="1223"/>
      <c r="I759" s="1223"/>
      <c r="J759" s="1223"/>
      <c r="K759" s="1223"/>
      <c r="L759" s="1223"/>
      <c r="M759" s="1223"/>
      <c r="N759" s="1223"/>
      <c r="O759" s="1223"/>
      <c r="P759" s="1223"/>
      <c r="Q759" s="1223"/>
      <c r="R759" s="1223"/>
      <c r="S759" s="1223"/>
      <c r="T759" s="1223"/>
      <c r="U759" s="1223"/>
      <c r="V759" s="1223"/>
      <c r="W759" s="1223"/>
      <c r="X759" s="1223"/>
      <c r="Y759" s="1223"/>
      <c r="Z759" s="1223"/>
    </row>
    <row r="760" spans="1:26" ht="18" customHeight="1">
      <c r="A760" s="1223"/>
      <c r="B760" s="1223"/>
      <c r="C760" s="1419"/>
      <c r="D760" s="1223"/>
      <c r="E760" s="1223"/>
      <c r="F760" s="1223"/>
      <c r="G760" s="1223"/>
      <c r="H760" s="1223"/>
      <c r="I760" s="1223"/>
      <c r="J760" s="1223"/>
      <c r="K760" s="1223"/>
      <c r="L760" s="1223"/>
      <c r="M760" s="1223"/>
      <c r="N760" s="1223"/>
      <c r="O760" s="1223"/>
      <c r="P760" s="1223"/>
      <c r="Q760" s="1223"/>
      <c r="R760" s="1223"/>
      <c r="S760" s="1223"/>
      <c r="T760" s="1223"/>
      <c r="U760" s="1223"/>
      <c r="V760" s="1223"/>
      <c r="W760" s="1223"/>
      <c r="X760" s="1223"/>
      <c r="Y760" s="1223"/>
      <c r="Z760" s="1223"/>
    </row>
    <row r="761" spans="1:26" ht="18" customHeight="1">
      <c r="A761" s="1223"/>
      <c r="B761" s="1223"/>
      <c r="C761" s="1419"/>
      <c r="D761" s="1223"/>
      <c r="E761" s="1223"/>
      <c r="F761" s="1223"/>
      <c r="G761" s="1223"/>
      <c r="H761" s="1223"/>
      <c r="I761" s="1223"/>
      <c r="J761" s="1223"/>
      <c r="K761" s="1223"/>
      <c r="L761" s="1223"/>
      <c r="M761" s="1223"/>
      <c r="N761" s="1223"/>
      <c r="O761" s="1223"/>
      <c r="P761" s="1223"/>
      <c r="Q761" s="1223"/>
      <c r="R761" s="1223"/>
      <c r="S761" s="1223"/>
      <c r="T761" s="1223"/>
      <c r="U761" s="1223"/>
      <c r="V761" s="1223"/>
      <c r="W761" s="1223"/>
      <c r="X761" s="1223"/>
      <c r="Y761" s="1223"/>
      <c r="Z761" s="1223"/>
    </row>
    <row r="762" spans="1:26" ht="18" customHeight="1">
      <c r="A762" s="1223"/>
      <c r="B762" s="1223"/>
      <c r="C762" s="1419"/>
      <c r="D762" s="1223"/>
      <c r="E762" s="1223"/>
      <c r="F762" s="1223"/>
      <c r="G762" s="1223"/>
      <c r="H762" s="1223"/>
      <c r="I762" s="1223"/>
      <c r="J762" s="1223"/>
      <c r="K762" s="1223"/>
      <c r="L762" s="1223"/>
      <c r="M762" s="1223"/>
      <c r="N762" s="1223"/>
      <c r="O762" s="1223"/>
      <c r="P762" s="1223"/>
      <c r="Q762" s="1223"/>
      <c r="R762" s="1223"/>
      <c r="S762" s="1223"/>
      <c r="T762" s="1223"/>
      <c r="U762" s="1223"/>
      <c r="V762" s="1223"/>
      <c r="W762" s="1223"/>
      <c r="X762" s="1223"/>
      <c r="Y762" s="1223"/>
      <c r="Z762" s="1223"/>
    </row>
    <row r="763" spans="1:26" ht="18" customHeight="1">
      <c r="A763" s="1223"/>
      <c r="B763" s="1223"/>
      <c r="C763" s="1419"/>
      <c r="D763" s="1223"/>
      <c r="E763" s="1223"/>
      <c r="F763" s="1223"/>
      <c r="G763" s="1223"/>
      <c r="H763" s="1223"/>
      <c r="I763" s="1223"/>
      <c r="J763" s="1223"/>
      <c r="K763" s="1223"/>
      <c r="L763" s="1223"/>
      <c r="M763" s="1223"/>
      <c r="N763" s="1223"/>
      <c r="O763" s="1223"/>
      <c r="P763" s="1223"/>
      <c r="Q763" s="1223"/>
      <c r="R763" s="1223"/>
      <c r="S763" s="1223"/>
      <c r="T763" s="1223"/>
      <c r="U763" s="1223"/>
      <c r="V763" s="1223"/>
      <c r="W763" s="1223"/>
      <c r="X763" s="1223"/>
      <c r="Y763" s="1223"/>
      <c r="Z763" s="1223"/>
    </row>
    <row r="764" spans="1:26" ht="18" customHeight="1">
      <c r="A764" s="1223"/>
      <c r="B764" s="1223"/>
      <c r="C764" s="1419"/>
      <c r="D764" s="1223"/>
      <c r="E764" s="1223"/>
      <c r="F764" s="1223"/>
      <c r="G764" s="1223"/>
      <c r="H764" s="1223"/>
      <c r="I764" s="1223"/>
      <c r="J764" s="1223"/>
      <c r="K764" s="1223"/>
      <c r="L764" s="1223"/>
      <c r="M764" s="1223"/>
      <c r="N764" s="1223"/>
      <c r="O764" s="1223"/>
      <c r="P764" s="1223"/>
      <c r="Q764" s="1223"/>
      <c r="R764" s="1223"/>
      <c r="S764" s="1223"/>
      <c r="T764" s="1223"/>
      <c r="U764" s="1223"/>
      <c r="V764" s="1223"/>
      <c r="W764" s="1223"/>
      <c r="X764" s="1223"/>
      <c r="Y764" s="1223"/>
      <c r="Z764" s="1223"/>
    </row>
    <row r="765" spans="1:26" ht="18" customHeight="1">
      <c r="A765" s="1223"/>
      <c r="B765" s="1223"/>
      <c r="C765" s="1419"/>
      <c r="D765" s="1223"/>
      <c r="E765" s="1223"/>
      <c r="F765" s="1223"/>
      <c r="G765" s="1223"/>
      <c r="H765" s="1223"/>
      <c r="I765" s="1223"/>
      <c r="J765" s="1223"/>
      <c r="K765" s="1223"/>
      <c r="L765" s="1223"/>
      <c r="M765" s="1223"/>
      <c r="N765" s="1223"/>
      <c r="O765" s="1223"/>
      <c r="P765" s="1223"/>
      <c r="Q765" s="1223"/>
      <c r="R765" s="1223"/>
      <c r="S765" s="1223"/>
      <c r="T765" s="1223"/>
      <c r="U765" s="1223"/>
      <c r="V765" s="1223"/>
      <c r="W765" s="1223"/>
      <c r="X765" s="1223"/>
      <c r="Y765" s="1223"/>
      <c r="Z765" s="1223"/>
    </row>
    <row r="766" spans="1:26" ht="18" customHeight="1">
      <c r="A766" s="1223"/>
      <c r="B766" s="1223"/>
      <c r="C766" s="1419"/>
      <c r="D766" s="1223"/>
      <c r="E766" s="1223"/>
      <c r="F766" s="1223"/>
      <c r="G766" s="1223"/>
      <c r="H766" s="1223"/>
      <c r="I766" s="1223"/>
      <c r="J766" s="1223"/>
      <c r="K766" s="1223"/>
      <c r="L766" s="1223"/>
      <c r="M766" s="1223"/>
      <c r="N766" s="1223"/>
      <c r="O766" s="1223"/>
      <c r="P766" s="1223"/>
      <c r="Q766" s="1223"/>
      <c r="R766" s="1223"/>
      <c r="S766" s="1223"/>
      <c r="T766" s="1223"/>
      <c r="U766" s="1223"/>
      <c r="V766" s="1223"/>
      <c r="W766" s="1223"/>
      <c r="X766" s="1223"/>
      <c r="Y766" s="1223"/>
      <c r="Z766" s="1223"/>
    </row>
    <row r="767" spans="1:26" ht="18" customHeight="1">
      <c r="A767" s="1223"/>
      <c r="B767" s="1223"/>
      <c r="C767" s="1419"/>
      <c r="D767" s="1223"/>
      <c r="E767" s="1223"/>
      <c r="F767" s="1223"/>
      <c r="G767" s="1223"/>
      <c r="H767" s="1223"/>
      <c r="I767" s="1223"/>
      <c r="J767" s="1223"/>
      <c r="K767" s="1223"/>
      <c r="L767" s="1223"/>
      <c r="M767" s="1223"/>
      <c r="N767" s="1223"/>
      <c r="O767" s="1223"/>
      <c r="P767" s="1223"/>
      <c r="Q767" s="1223"/>
      <c r="R767" s="1223"/>
      <c r="S767" s="1223"/>
      <c r="T767" s="1223"/>
      <c r="U767" s="1223"/>
      <c r="V767" s="1223"/>
      <c r="W767" s="1223"/>
      <c r="X767" s="1223"/>
      <c r="Y767" s="1223"/>
      <c r="Z767" s="1223"/>
    </row>
    <row r="768" spans="1:26" ht="18" customHeight="1">
      <c r="A768" s="1223"/>
      <c r="B768" s="1223"/>
      <c r="C768" s="1419"/>
      <c r="D768" s="1223"/>
      <c r="E768" s="1223"/>
      <c r="F768" s="1223"/>
      <c r="G768" s="1223"/>
      <c r="H768" s="1223"/>
      <c r="I768" s="1223"/>
      <c r="J768" s="1223"/>
      <c r="K768" s="1223"/>
      <c r="L768" s="1223"/>
      <c r="M768" s="1223"/>
      <c r="N768" s="1223"/>
      <c r="O768" s="1223"/>
      <c r="P768" s="1223"/>
      <c r="Q768" s="1223"/>
      <c r="R768" s="1223"/>
      <c r="S768" s="1223"/>
      <c r="T768" s="1223"/>
      <c r="U768" s="1223"/>
      <c r="V768" s="1223"/>
      <c r="W768" s="1223"/>
      <c r="X768" s="1223"/>
      <c r="Y768" s="1223"/>
      <c r="Z768" s="1223"/>
    </row>
    <row r="769" spans="1:26" ht="18" customHeight="1">
      <c r="A769" s="1223"/>
      <c r="B769" s="1223"/>
      <c r="C769" s="1419"/>
      <c r="D769" s="1223"/>
      <c r="E769" s="1223"/>
      <c r="F769" s="1223"/>
      <c r="G769" s="1223"/>
      <c r="H769" s="1223"/>
      <c r="I769" s="1223"/>
      <c r="J769" s="1223"/>
      <c r="K769" s="1223"/>
      <c r="L769" s="1223"/>
      <c r="M769" s="1223"/>
      <c r="N769" s="1223"/>
      <c r="O769" s="1223"/>
      <c r="P769" s="1223"/>
      <c r="Q769" s="1223"/>
      <c r="R769" s="1223"/>
      <c r="S769" s="1223"/>
      <c r="T769" s="1223"/>
      <c r="U769" s="1223"/>
      <c r="V769" s="1223"/>
      <c r="W769" s="1223"/>
      <c r="X769" s="1223"/>
      <c r="Y769" s="1223"/>
      <c r="Z769" s="1223"/>
    </row>
    <row r="770" spans="1:26" ht="18" customHeight="1">
      <c r="A770" s="1223"/>
      <c r="B770" s="1223"/>
      <c r="C770" s="1419"/>
      <c r="D770" s="1223"/>
      <c r="E770" s="1223"/>
      <c r="F770" s="1223"/>
      <c r="G770" s="1223"/>
      <c r="H770" s="1223"/>
      <c r="I770" s="1223"/>
      <c r="J770" s="1223"/>
      <c r="K770" s="1223"/>
      <c r="L770" s="1223"/>
      <c r="M770" s="1223"/>
      <c r="N770" s="1223"/>
      <c r="O770" s="1223"/>
      <c r="P770" s="1223"/>
      <c r="Q770" s="1223"/>
      <c r="R770" s="1223"/>
      <c r="S770" s="1223"/>
      <c r="T770" s="1223"/>
      <c r="U770" s="1223"/>
      <c r="V770" s="1223"/>
      <c r="W770" s="1223"/>
      <c r="X770" s="1223"/>
      <c r="Y770" s="1223"/>
      <c r="Z770" s="1223"/>
    </row>
    <row r="771" spans="1:26" ht="18" customHeight="1">
      <c r="A771" s="1223"/>
      <c r="B771" s="1223"/>
      <c r="C771" s="1419"/>
      <c r="D771" s="1223"/>
      <c r="E771" s="1223"/>
      <c r="F771" s="1223"/>
      <c r="G771" s="1223"/>
      <c r="H771" s="1223"/>
      <c r="I771" s="1223"/>
      <c r="J771" s="1223"/>
      <c r="K771" s="1223"/>
      <c r="L771" s="1223"/>
      <c r="M771" s="1223"/>
      <c r="N771" s="1223"/>
      <c r="O771" s="1223"/>
      <c r="P771" s="1223"/>
      <c r="Q771" s="1223"/>
      <c r="R771" s="1223"/>
      <c r="S771" s="1223"/>
      <c r="T771" s="1223"/>
      <c r="U771" s="1223"/>
      <c r="V771" s="1223"/>
      <c r="W771" s="1223"/>
      <c r="X771" s="1223"/>
      <c r="Y771" s="1223"/>
      <c r="Z771" s="1223"/>
    </row>
    <row r="772" spans="1:26" ht="18" customHeight="1">
      <c r="A772" s="1223"/>
      <c r="B772" s="1223"/>
      <c r="C772" s="1419"/>
      <c r="D772" s="1223"/>
      <c r="E772" s="1223"/>
      <c r="F772" s="1223"/>
      <c r="G772" s="1223"/>
      <c r="H772" s="1223"/>
      <c r="I772" s="1223"/>
      <c r="J772" s="1223"/>
      <c r="K772" s="1223"/>
      <c r="L772" s="1223"/>
      <c r="M772" s="1223"/>
      <c r="N772" s="1223"/>
      <c r="O772" s="1223"/>
      <c r="P772" s="1223"/>
      <c r="Q772" s="1223"/>
      <c r="R772" s="1223"/>
      <c r="S772" s="1223"/>
      <c r="T772" s="1223"/>
      <c r="U772" s="1223"/>
      <c r="V772" s="1223"/>
      <c r="W772" s="1223"/>
      <c r="X772" s="1223"/>
      <c r="Y772" s="1223"/>
      <c r="Z772" s="1223"/>
    </row>
    <row r="773" spans="1:26" ht="18" customHeight="1">
      <c r="A773" s="1223"/>
      <c r="B773" s="1223"/>
      <c r="C773" s="1419"/>
      <c r="D773" s="1223"/>
      <c r="E773" s="1223"/>
      <c r="F773" s="1223"/>
      <c r="G773" s="1223"/>
      <c r="H773" s="1223"/>
      <c r="I773" s="1223"/>
      <c r="J773" s="1223"/>
      <c r="K773" s="1223"/>
      <c r="L773" s="1223"/>
      <c r="M773" s="1223"/>
      <c r="N773" s="1223"/>
      <c r="O773" s="1223"/>
      <c r="P773" s="1223"/>
      <c r="Q773" s="1223"/>
      <c r="R773" s="1223"/>
      <c r="S773" s="1223"/>
      <c r="T773" s="1223"/>
      <c r="U773" s="1223"/>
      <c r="V773" s="1223"/>
      <c r="W773" s="1223"/>
      <c r="X773" s="1223"/>
      <c r="Y773" s="1223"/>
      <c r="Z773" s="1223"/>
    </row>
    <row r="774" spans="1:26" ht="18" customHeight="1">
      <c r="A774" s="1223"/>
      <c r="B774" s="1223"/>
      <c r="C774" s="1419"/>
      <c r="D774" s="1223"/>
      <c r="E774" s="1223"/>
      <c r="F774" s="1223"/>
      <c r="G774" s="1223"/>
      <c r="H774" s="1223"/>
      <c r="I774" s="1223"/>
      <c r="J774" s="1223"/>
      <c r="K774" s="1223"/>
      <c r="L774" s="1223"/>
      <c r="M774" s="1223"/>
      <c r="N774" s="1223"/>
      <c r="O774" s="1223"/>
      <c r="P774" s="1223"/>
      <c r="Q774" s="1223"/>
      <c r="R774" s="1223"/>
      <c r="S774" s="1223"/>
      <c r="T774" s="1223"/>
      <c r="U774" s="1223"/>
      <c r="V774" s="1223"/>
      <c r="W774" s="1223"/>
      <c r="X774" s="1223"/>
      <c r="Y774" s="1223"/>
      <c r="Z774" s="1223"/>
    </row>
    <row r="775" spans="1:26" ht="18" customHeight="1">
      <c r="A775" s="1223"/>
      <c r="B775" s="1223"/>
      <c r="C775" s="1419"/>
      <c r="D775" s="1223"/>
      <c r="E775" s="1223"/>
      <c r="F775" s="1223"/>
      <c r="G775" s="1223"/>
      <c r="H775" s="1223"/>
      <c r="I775" s="1223"/>
      <c r="J775" s="1223"/>
      <c r="K775" s="1223"/>
      <c r="L775" s="1223"/>
      <c r="M775" s="1223"/>
      <c r="N775" s="1223"/>
      <c r="O775" s="1223"/>
      <c r="P775" s="1223"/>
      <c r="Q775" s="1223"/>
      <c r="R775" s="1223"/>
      <c r="S775" s="1223"/>
      <c r="T775" s="1223"/>
      <c r="U775" s="1223"/>
      <c r="V775" s="1223"/>
      <c r="W775" s="1223"/>
      <c r="X775" s="1223"/>
      <c r="Y775" s="1223"/>
      <c r="Z775" s="1223"/>
    </row>
    <row r="776" spans="1:26" ht="18" customHeight="1">
      <c r="A776" s="1223"/>
      <c r="B776" s="1223"/>
      <c r="C776" s="1419"/>
      <c r="D776" s="1223"/>
      <c r="E776" s="1223"/>
      <c r="F776" s="1223"/>
      <c r="G776" s="1223"/>
      <c r="H776" s="1223"/>
      <c r="I776" s="1223"/>
      <c r="J776" s="1223"/>
      <c r="K776" s="1223"/>
      <c r="L776" s="1223"/>
      <c r="M776" s="1223"/>
      <c r="N776" s="1223"/>
      <c r="O776" s="1223"/>
      <c r="P776" s="1223"/>
      <c r="Q776" s="1223"/>
      <c r="R776" s="1223"/>
      <c r="S776" s="1223"/>
      <c r="T776" s="1223"/>
      <c r="U776" s="1223"/>
      <c r="V776" s="1223"/>
      <c r="W776" s="1223"/>
      <c r="X776" s="1223"/>
      <c r="Y776" s="1223"/>
      <c r="Z776" s="1223"/>
    </row>
    <row r="777" spans="1:26" ht="18" customHeight="1">
      <c r="A777" s="1223"/>
      <c r="B777" s="1223"/>
      <c r="C777" s="1419"/>
      <c r="D777" s="1223"/>
      <c r="E777" s="1223"/>
      <c r="F777" s="1223"/>
      <c r="G777" s="1223"/>
      <c r="H777" s="1223"/>
      <c r="I777" s="1223"/>
      <c r="J777" s="1223"/>
      <c r="K777" s="1223"/>
      <c r="L777" s="1223"/>
      <c r="M777" s="1223"/>
      <c r="N777" s="1223"/>
      <c r="O777" s="1223"/>
      <c r="P777" s="1223"/>
      <c r="Q777" s="1223"/>
      <c r="R777" s="1223"/>
      <c r="S777" s="1223"/>
      <c r="T777" s="1223"/>
      <c r="U777" s="1223"/>
      <c r="V777" s="1223"/>
      <c r="W777" s="1223"/>
      <c r="X777" s="1223"/>
      <c r="Y777" s="1223"/>
      <c r="Z777" s="1223"/>
    </row>
    <row r="778" spans="1:26" ht="18" customHeight="1">
      <c r="A778" s="1223"/>
      <c r="B778" s="1223"/>
      <c r="C778" s="1419"/>
      <c r="D778" s="1223"/>
      <c r="E778" s="1223"/>
      <c r="F778" s="1223"/>
      <c r="G778" s="1223"/>
      <c r="H778" s="1223"/>
      <c r="I778" s="1223"/>
      <c r="J778" s="1223"/>
      <c r="K778" s="1223"/>
      <c r="L778" s="1223"/>
      <c r="M778" s="1223"/>
      <c r="N778" s="1223"/>
      <c r="O778" s="1223"/>
      <c r="P778" s="1223"/>
      <c r="Q778" s="1223"/>
      <c r="R778" s="1223"/>
      <c r="S778" s="1223"/>
      <c r="T778" s="1223"/>
      <c r="U778" s="1223"/>
      <c r="V778" s="1223"/>
      <c r="W778" s="1223"/>
      <c r="X778" s="1223"/>
      <c r="Y778" s="1223"/>
      <c r="Z778" s="1223"/>
    </row>
    <row r="779" spans="1:26" ht="18" customHeight="1">
      <c r="A779" s="1223"/>
      <c r="B779" s="1223"/>
      <c r="C779" s="1419"/>
      <c r="D779" s="1223"/>
      <c r="E779" s="1223"/>
      <c r="F779" s="1223"/>
      <c r="G779" s="1223"/>
      <c r="H779" s="1223"/>
      <c r="I779" s="1223"/>
      <c r="J779" s="1223"/>
      <c r="K779" s="1223"/>
      <c r="L779" s="1223"/>
      <c r="M779" s="1223"/>
      <c r="N779" s="1223"/>
      <c r="O779" s="1223"/>
      <c r="P779" s="1223"/>
      <c r="Q779" s="1223"/>
      <c r="R779" s="1223"/>
      <c r="S779" s="1223"/>
      <c r="T779" s="1223"/>
      <c r="U779" s="1223"/>
      <c r="V779" s="1223"/>
      <c r="W779" s="1223"/>
      <c r="X779" s="1223"/>
      <c r="Y779" s="1223"/>
      <c r="Z779" s="1223"/>
    </row>
    <row r="780" spans="1:26" ht="18" customHeight="1">
      <c r="A780" s="1223"/>
      <c r="B780" s="1223"/>
      <c r="C780" s="1419"/>
      <c r="D780" s="1223"/>
      <c r="E780" s="1223"/>
      <c r="F780" s="1223"/>
      <c r="G780" s="1223"/>
      <c r="H780" s="1223"/>
      <c r="I780" s="1223"/>
      <c r="J780" s="1223"/>
      <c r="K780" s="1223"/>
      <c r="L780" s="1223"/>
      <c r="M780" s="1223"/>
      <c r="N780" s="1223"/>
      <c r="O780" s="1223"/>
      <c r="P780" s="1223"/>
      <c r="Q780" s="1223"/>
      <c r="R780" s="1223"/>
      <c r="S780" s="1223"/>
      <c r="T780" s="1223"/>
      <c r="U780" s="1223"/>
      <c r="V780" s="1223"/>
      <c r="W780" s="1223"/>
      <c r="X780" s="1223"/>
      <c r="Y780" s="1223"/>
      <c r="Z780" s="1223"/>
    </row>
    <row r="781" spans="1:26" ht="18" customHeight="1">
      <c r="A781" s="1223"/>
      <c r="B781" s="1223"/>
      <c r="C781" s="1419"/>
      <c r="D781" s="1223"/>
      <c r="E781" s="1223"/>
      <c r="F781" s="1223"/>
      <c r="G781" s="1223"/>
      <c r="H781" s="1223"/>
      <c r="I781" s="1223"/>
      <c r="J781" s="1223"/>
      <c r="K781" s="1223"/>
      <c r="L781" s="1223"/>
      <c r="M781" s="1223"/>
      <c r="N781" s="1223"/>
      <c r="O781" s="1223"/>
      <c r="P781" s="1223"/>
      <c r="Q781" s="1223"/>
      <c r="R781" s="1223"/>
      <c r="S781" s="1223"/>
      <c r="T781" s="1223"/>
      <c r="U781" s="1223"/>
      <c r="V781" s="1223"/>
      <c r="W781" s="1223"/>
      <c r="X781" s="1223"/>
      <c r="Y781" s="1223"/>
      <c r="Z781" s="1223"/>
    </row>
    <row r="782" spans="1:26" ht="18" customHeight="1">
      <c r="A782" s="1223"/>
      <c r="B782" s="1223"/>
      <c r="C782" s="1419"/>
      <c r="D782" s="1223"/>
      <c r="E782" s="1223"/>
      <c r="F782" s="1223"/>
      <c r="G782" s="1223"/>
      <c r="H782" s="1223"/>
      <c r="I782" s="1223"/>
      <c r="J782" s="1223"/>
      <c r="K782" s="1223"/>
      <c r="L782" s="1223"/>
      <c r="M782" s="1223"/>
      <c r="N782" s="1223"/>
      <c r="O782" s="1223"/>
      <c r="P782" s="1223"/>
      <c r="Q782" s="1223"/>
      <c r="R782" s="1223"/>
      <c r="S782" s="1223"/>
      <c r="T782" s="1223"/>
      <c r="U782" s="1223"/>
      <c r="V782" s="1223"/>
      <c r="W782" s="1223"/>
      <c r="X782" s="1223"/>
      <c r="Y782" s="1223"/>
      <c r="Z782" s="1223"/>
    </row>
    <row r="783" spans="1:26" ht="18" customHeight="1">
      <c r="A783" s="1223"/>
      <c r="B783" s="1223"/>
      <c r="C783" s="1419"/>
      <c r="D783" s="1223"/>
      <c r="E783" s="1223"/>
      <c r="F783" s="1223"/>
      <c r="G783" s="1223"/>
      <c r="H783" s="1223"/>
      <c r="I783" s="1223"/>
      <c r="J783" s="1223"/>
      <c r="K783" s="1223"/>
      <c r="L783" s="1223"/>
      <c r="M783" s="1223"/>
      <c r="N783" s="1223"/>
      <c r="O783" s="1223"/>
      <c r="P783" s="1223"/>
      <c r="Q783" s="1223"/>
      <c r="R783" s="1223"/>
      <c r="S783" s="1223"/>
      <c r="T783" s="1223"/>
      <c r="U783" s="1223"/>
      <c r="V783" s="1223"/>
      <c r="W783" s="1223"/>
      <c r="X783" s="1223"/>
      <c r="Y783" s="1223"/>
      <c r="Z783" s="1223"/>
    </row>
    <row r="784" spans="1:26" ht="18" customHeight="1">
      <c r="A784" s="1223"/>
      <c r="B784" s="1223"/>
      <c r="C784" s="1419"/>
      <c r="D784" s="1223"/>
      <c r="E784" s="1223"/>
      <c r="F784" s="1223"/>
      <c r="G784" s="1223"/>
      <c r="H784" s="1223"/>
      <c r="I784" s="1223"/>
      <c r="J784" s="1223"/>
      <c r="K784" s="1223"/>
      <c r="L784" s="1223"/>
      <c r="M784" s="1223"/>
      <c r="N784" s="1223"/>
      <c r="O784" s="1223"/>
      <c r="P784" s="1223"/>
      <c r="Q784" s="1223"/>
      <c r="R784" s="1223"/>
      <c r="S784" s="1223"/>
      <c r="T784" s="1223"/>
      <c r="U784" s="1223"/>
      <c r="V784" s="1223"/>
      <c r="W784" s="1223"/>
      <c r="X784" s="1223"/>
      <c r="Y784" s="1223"/>
      <c r="Z784" s="1223"/>
    </row>
    <row r="785" spans="1:26" ht="18" customHeight="1">
      <c r="A785" s="1223"/>
      <c r="B785" s="1223"/>
      <c r="C785" s="1419"/>
      <c r="D785" s="1223"/>
      <c r="E785" s="1223"/>
      <c r="F785" s="1223"/>
      <c r="G785" s="1223"/>
      <c r="H785" s="1223"/>
      <c r="I785" s="1223"/>
      <c r="J785" s="1223"/>
      <c r="K785" s="1223"/>
      <c r="L785" s="1223"/>
      <c r="M785" s="1223"/>
      <c r="N785" s="1223"/>
      <c r="O785" s="1223"/>
      <c r="P785" s="1223"/>
      <c r="Q785" s="1223"/>
      <c r="R785" s="1223"/>
      <c r="S785" s="1223"/>
      <c r="T785" s="1223"/>
      <c r="U785" s="1223"/>
      <c r="V785" s="1223"/>
      <c r="W785" s="1223"/>
      <c r="X785" s="1223"/>
      <c r="Y785" s="1223"/>
      <c r="Z785" s="1223"/>
    </row>
    <row r="786" spans="1:26" ht="18" customHeight="1">
      <c r="A786" s="1223"/>
      <c r="B786" s="1223"/>
      <c r="C786" s="1419"/>
      <c r="D786" s="1223"/>
      <c r="E786" s="1223"/>
      <c r="F786" s="1223"/>
      <c r="G786" s="1223"/>
      <c r="H786" s="1223"/>
      <c r="I786" s="1223"/>
      <c r="J786" s="1223"/>
      <c r="K786" s="1223"/>
      <c r="L786" s="1223"/>
      <c r="M786" s="1223"/>
      <c r="N786" s="1223"/>
      <c r="O786" s="1223"/>
      <c r="P786" s="1223"/>
      <c r="Q786" s="1223"/>
      <c r="R786" s="1223"/>
      <c r="S786" s="1223"/>
      <c r="T786" s="1223"/>
      <c r="U786" s="1223"/>
      <c r="V786" s="1223"/>
      <c r="W786" s="1223"/>
      <c r="X786" s="1223"/>
      <c r="Y786" s="1223"/>
      <c r="Z786" s="1223"/>
    </row>
    <row r="787" spans="1:26" ht="18" customHeight="1">
      <c r="A787" s="1223"/>
      <c r="B787" s="1223"/>
      <c r="C787" s="1419"/>
      <c r="D787" s="1223"/>
      <c r="E787" s="1223"/>
      <c r="F787" s="1223"/>
      <c r="G787" s="1223"/>
      <c r="H787" s="1223"/>
      <c r="I787" s="1223"/>
      <c r="J787" s="1223"/>
      <c r="K787" s="1223"/>
      <c r="L787" s="1223"/>
      <c r="M787" s="1223"/>
      <c r="N787" s="1223"/>
      <c r="O787" s="1223"/>
      <c r="P787" s="1223"/>
      <c r="Q787" s="1223"/>
      <c r="R787" s="1223"/>
      <c r="S787" s="1223"/>
      <c r="T787" s="1223"/>
      <c r="U787" s="1223"/>
      <c r="V787" s="1223"/>
      <c r="W787" s="1223"/>
      <c r="X787" s="1223"/>
      <c r="Y787" s="1223"/>
      <c r="Z787" s="1223"/>
    </row>
    <row r="788" spans="1:26" ht="18" customHeight="1">
      <c r="A788" s="1223"/>
      <c r="B788" s="1223"/>
      <c r="C788" s="1419"/>
      <c r="D788" s="1223"/>
      <c r="E788" s="1223"/>
      <c r="F788" s="1223"/>
      <c r="G788" s="1223"/>
      <c r="H788" s="1223"/>
      <c r="I788" s="1223"/>
      <c r="J788" s="1223"/>
      <c r="K788" s="1223"/>
      <c r="L788" s="1223"/>
      <c r="M788" s="1223"/>
      <c r="N788" s="1223"/>
      <c r="O788" s="1223"/>
      <c r="P788" s="1223"/>
      <c r="Q788" s="1223"/>
      <c r="R788" s="1223"/>
      <c r="S788" s="1223"/>
      <c r="T788" s="1223"/>
      <c r="U788" s="1223"/>
      <c r="V788" s="1223"/>
      <c r="W788" s="1223"/>
      <c r="X788" s="1223"/>
      <c r="Y788" s="1223"/>
      <c r="Z788" s="1223"/>
    </row>
    <row r="789" spans="1:26" ht="18" customHeight="1">
      <c r="A789" s="1223"/>
      <c r="B789" s="1223"/>
      <c r="C789" s="1419"/>
      <c r="D789" s="1223"/>
      <c r="E789" s="1223"/>
      <c r="F789" s="1223"/>
      <c r="G789" s="1223"/>
      <c r="H789" s="1223"/>
      <c r="I789" s="1223"/>
      <c r="J789" s="1223"/>
      <c r="K789" s="1223"/>
      <c r="L789" s="1223"/>
      <c r="M789" s="1223"/>
      <c r="N789" s="1223"/>
      <c r="O789" s="1223"/>
      <c r="P789" s="1223"/>
      <c r="Q789" s="1223"/>
      <c r="R789" s="1223"/>
      <c r="S789" s="1223"/>
      <c r="T789" s="1223"/>
      <c r="U789" s="1223"/>
      <c r="V789" s="1223"/>
      <c r="W789" s="1223"/>
      <c r="X789" s="1223"/>
      <c r="Y789" s="1223"/>
      <c r="Z789" s="1223"/>
    </row>
    <row r="790" spans="1:26" ht="18" customHeight="1">
      <c r="A790" s="1223"/>
      <c r="B790" s="1223"/>
      <c r="C790" s="1419"/>
      <c r="D790" s="1223"/>
      <c r="E790" s="1223"/>
      <c r="F790" s="1223"/>
      <c r="G790" s="1223"/>
      <c r="H790" s="1223"/>
      <c r="I790" s="1223"/>
      <c r="J790" s="1223"/>
      <c r="K790" s="1223"/>
      <c r="L790" s="1223"/>
      <c r="M790" s="1223"/>
      <c r="N790" s="1223"/>
      <c r="O790" s="1223"/>
      <c r="P790" s="1223"/>
      <c r="Q790" s="1223"/>
      <c r="R790" s="1223"/>
      <c r="S790" s="1223"/>
      <c r="T790" s="1223"/>
      <c r="U790" s="1223"/>
      <c r="V790" s="1223"/>
      <c r="W790" s="1223"/>
      <c r="X790" s="1223"/>
      <c r="Y790" s="1223"/>
      <c r="Z790" s="1223"/>
    </row>
    <row r="791" spans="1:26" ht="18" customHeight="1">
      <c r="A791" s="1223"/>
      <c r="B791" s="1223"/>
      <c r="C791" s="1419"/>
      <c r="D791" s="1223"/>
      <c r="E791" s="1223"/>
      <c r="F791" s="1223"/>
      <c r="G791" s="1223"/>
      <c r="H791" s="1223"/>
      <c r="I791" s="1223"/>
      <c r="J791" s="1223"/>
      <c r="K791" s="1223"/>
      <c r="L791" s="1223"/>
      <c r="M791" s="1223"/>
      <c r="N791" s="1223"/>
      <c r="O791" s="1223"/>
      <c r="P791" s="1223"/>
      <c r="Q791" s="1223"/>
      <c r="R791" s="1223"/>
      <c r="S791" s="1223"/>
      <c r="T791" s="1223"/>
      <c r="U791" s="1223"/>
      <c r="V791" s="1223"/>
      <c r="W791" s="1223"/>
      <c r="X791" s="1223"/>
      <c r="Y791" s="1223"/>
      <c r="Z791" s="1223"/>
    </row>
    <row r="792" spans="1:26" ht="18" customHeight="1">
      <c r="A792" s="1223"/>
      <c r="B792" s="1223"/>
      <c r="C792" s="1419"/>
      <c r="D792" s="1223"/>
      <c r="E792" s="1223"/>
      <c r="F792" s="1223"/>
      <c r="G792" s="1223"/>
      <c r="H792" s="1223"/>
      <c r="I792" s="1223"/>
      <c r="J792" s="1223"/>
      <c r="K792" s="1223"/>
      <c r="L792" s="1223"/>
      <c r="M792" s="1223"/>
      <c r="N792" s="1223"/>
      <c r="O792" s="1223"/>
      <c r="P792" s="1223"/>
      <c r="Q792" s="1223"/>
      <c r="R792" s="1223"/>
      <c r="S792" s="1223"/>
      <c r="T792" s="1223"/>
      <c r="U792" s="1223"/>
      <c r="V792" s="1223"/>
      <c r="W792" s="1223"/>
      <c r="X792" s="1223"/>
      <c r="Y792" s="1223"/>
      <c r="Z792" s="1223"/>
    </row>
    <row r="793" spans="1:26" ht="18" customHeight="1">
      <c r="A793" s="1223"/>
      <c r="B793" s="1223"/>
      <c r="C793" s="1419"/>
      <c r="D793" s="1223"/>
      <c r="E793" s="1223"/>
      <c r="F793" s="1223"/>
      <c r="G793" s="1223"/>
      <c r="H793" s="1223"/>
      <c r="I793" s="1223"/>
      <c r="J793" s="1223"/>
      <c r="K793" s="1223"/>
      <c r="L793" s="1223"/>
      <c r="M793" s="1223"/>
      <c r="N793" s="1223"/>
      <c r="O793" s="1223"/>
      <c r="P793" s="1223"/>
      <c r="Q793" s="1223"/>
      <c r="R793" s="1223"/>
      <c r="S793" s="1223"/>
      <c r="T793" s="1223"/>
      <c r="U793" s="1223"/>
      <c r="V793" s="1223"/>
      <c r="W793" s="1223"/>
      <c r="X793" s="1223"/>
      <c r="Y793" s="1223"/>
      <c r="Z793" s="1223"/>
    </row>
    <row r="794" spans="1:26" ht="18" customHeight="1">
      <c r="A794" s="1223"/>
      <c r="B794" s="1223"/>
      <c r="C794" s="1419"/>
      <c r="D794" s="1223"/>
      <c r="E794" s="1223"/>
      <c r="F794" s="1223"/>
      <c r="G794" s="1223"/>
      <c r="H794" s="1223"/>
      <c r="I794" s="1223"/>
      <c r="J794" s="1223"/>
      <c r="K794" s="1223"/>
      <c r="L794" s="1223"/>
      <c r="M794" s="1223"/>
      <c r="N794" s="1223"/>
      <c r="O794" s="1223"/>
      <c r="P794" s="1223"/>
      <c r="Q794" s="1223"/>
      <c r="R794" s="1223"/>
      <c r="S794" s="1223"/>
      <c r="T794" s="1223"/>
      <c r="U794" s="1223"/>
      <c r="V794" s="1223"/>
      <c r="W794" s="1223"/>
      <c r="X794" s="1223"/>
      <c r="Y794" s="1223"/>
      <c r="Z794" s="1223"/>
    </row>
    <row r="795" spans="1:26" ht="18" customHeight="1">
      <c r="A795" s="1223"/>
      <c r="B795" s="1223"/>
      <c r="C795" s="1419"/>
      <c r="D795" s="1223"/>
      <c r="E795" s="1223"/>
      <c r="F795" s="1223"/>
      <c r="G795" s="1223"/>
      <c r="H795" s="1223"/>
      <c r="I795" s="1223"/>
      <c r="J795" s="1223"/>
      <c r="K795" s="1223"/>
      <c r="L795" s="1223"/>
      <c r="M795" s="1223"/>
      <c r="N795" s="1223"/>
      <c r="O795" s="1223"/>
      <c r="P795" s="1223"/>
      <c r="Q795" s="1223"/>
      <c r="R795" s="1223"/>
      <c r="S795" s="1223"/>
      <c r="T795" s="1223"/>
      <c r="U795" s="1223"/>
      <c r="V795" s="1223"/>
      <c r="W795" s="1223"/>
      <c r="X795" s="1223"/>
      <c r="Y795" s="1223"/>
      <c r="Z795" s="1223"/>
    </row>
    <row r="796" spans="1:26" ht="18" customHeight="1">
      <c r="A796" s="1223"/>
      <c r="B796" s="1223"/>
      <c r="C796" s="1419"/>
      <c r="D796" s="1223"/>
      <c r="E796" s="1223"/>
      <c r="F796" s="1223"/>
      <c r="G796" s="1223"/>
      <c r="H796" s="1223"/>
      <c r="I796" s="1223"/>
      <c r="J796" s="1223"/>
      <c r="K796" s="1223"/>
      <c r="L796" s="1223"/>
      <c r="M796" s="1223"/>
      <c r="N796" s="1223"/>
      <c r="O796" s="1223"/>
      <c r="P796" s="1223"/>
      <c r="Q796" s="1223"/>
      <c r="R796" s="1223"/>
      <c r="S796" s="1223"/>
      <c r="T796" s="1223"/>
      <c r="U796" s="1223"/>
      <c r="V796" s="1223"/>
      <c r="W796" s="1223"/>
      <c r="X796" s="1223"/>
      <c r="Y796" s="1223"/>
      <c r="Z796" s="1223"/>
    </row>
    <row r="797" spans="1:26" ht="18" customHeight="1">
      <c r="A797" s="1223"/>
      <c r="B797" s="1223"/>
      <c r="C797" s="1419"/>
      <c r="D797" s="1223"/>
      <c r="E797" s="1223"/>
      <c r="F797" s="1223"/>
      <c r="G797" s="1223"/>
      <c r="H797" s="1223"/>
      <c r="I797" s="1223"/>
      <c r="J797" s="1223"/>
      <c r="K797" s="1223"/>
      <c r="L797" s="1223"/>
      <c r="M797" s="1223"/>
      <c r="N797" s="1223"/>
      <c r="O797" s="1223"/>
      <c r="P797" s="1223"/>
      <c r="Q797" s="1223"/>
      <c r="R797" s="1223"/>
      <c r="S797" s="1223"/>
      <c r="T797" s="1223"/>
      <c r="U797" s="1223"/>
      <c r="V797" s="1223"/>
      <c r="W797" s="1223"/>
      <c r="X797" s="1223"/>
      <c r="Y797" s="1223"/>
      <c r="Z797" s="1223"/>
    </row>
    <row r="798" spans="1:26" ht="18" customHeight="1">
      <c r="A798" s="1223"/>
      <c r="B798" s="1223"/>
      <c r="C798" s="1419"/>
      <c r="D798" s="1223"/>
      <c r="E798" s="1223"/>
      <c r="F798" s="1223"/>
      <c r="G798" s="1223"/>
      <c r="H798" s="1223"/>
      <c r="I798" s="1223"/>
      <c r="J798" s="1223"/>
      <c r="K798" s="1223"/>
      <c r="L798" s="1223"/>
      <c r="M798" s="1223"/>
      <c r="N798" s="1223"/>
      <c r="O798" s="1223"/>
      <c r="P798" s="1223"/>
      <c r="Q798" s="1223"/>
      <c r="R798" s="1223"/>
      <c r="S798" s="1223"/>
      <c r="T798" s="1223"/>
      <c r="U798" s="1223"/>
      <c r="V798" s="1223"/>
      <c r="W798" s="1223"/>
      <c r="X798" s="1223"/>
      <c r="Y798" s="1223"/>
      <c r="Z798" s="1223"/>
    </row>
    <row r="799" spans="1:26" ht="18" customHeight="1">
      <c r="A799" s="1223"/>
      <c r="B799" s="1223"/>
      <c r="C799" s="1419"/>
      <c r="D799" s="1223"/>
      <c r="E799" s="1223"/>
      <c r="F799" s="1223"/>
      <c r="G799" s="1223"/>
      <c r="H799" s="1223"/>
      <c r="I799" s="1223"/>
      <c r="J799" s="1223"/>
      <c r="K799" s="1223"/>
      <c r="L799" s="1223"/>
      <c r="M799" s="1223"/>
      <c r="N799" s="1223"/>
      <c r="O799" s="1223"/>
      <c r="P799" s="1223"/>
      <c r="Q799" s="1223"/>
      <c r="R799" s="1223"/>
      <c r="S799" s="1223"/>
      <c r="T799" s="1223"/>
      <c r="U799" s="1223"/>
      <c r="V799" s="1223"/>
      <c r="W799" s="1223"/>
      <c r="X799" s="1223"/>
      <c r="Y799" s="1223"/>
      <c r="Z799" s="1223"/>
    </row>
    <row r="800" spans="1:26" ht="18" customHeight="1">
      <c r="A800" s="1223"/>
      <c r="B800" s="1223"/>
      <c r="C800" s="1419"/>
      <c r="D800" s="1223"/>
      <c r="E800" s="1223"/>
      <c r="F800" s="1223"/>
      <c r="G800" s="1223"/>
      <c r="H800" s="1223"/>
      <c r="I800" s="1223"/>
      <c r="J800" s="1223"/>
      <c r="K800" s="1223"/>
      <c r="L800" s="1223"/>
      <c r="M800" s="1223"/>
      <c r="N800" s="1223"/>
      <c r="O800" s="1223"/>
      <c r="P800" s="1223"/>
      <c r="Q800" s="1223"/>
      <c r="R800" s="1223"/>
      <c r="S800" s="1223"/>
      <c r="T800" s="1223"/>
      <c r="U800" s="1223"/>
      <c r="V800" s="1223"/>
      <c r="W800" s="1223"/>
      <c r="X800" s="1223"/>
      <c r="Y800" s="1223"/>
      <c r="Z800" s="1223"/>
    </row>
    <row r="801" spans="1:26" ht="18" customHeight="1">
      <c r="A801" s="1223"/>
      <c r="B801" s="1223"/>
      <c r="C801" s="1419"/>
      <c r="D801" s="1223"/>
      <c r="E801" s="1223"/>
      <c r="F801" s="1223"/>
      <c r="G801" s="1223"/>
      <c r="H801" s="1223"/>
      <c r="I801" s="1223"/>
      <c r="J801" s="1223"/>
      <c r="K801" s="1223"/>
      <c r="L801" s="1223"/>
      <c r="M801" s="1223"/>
      <c r="N801" s="1223"/>
      <c r="O801" s="1223"/>
      <c r="P801" s="1223"/>
      <c r="Q801" s="1223"/>
      <c r="R801" s="1223"/>
      <c r="S801" s="1223"/>
      <c r="T801" s="1223"/>
      <c r="U801" s="1223"/>
      <c r="V801" s="1223"/>
      <c r="W801" s="1223"/>
      <c r="X801" s="1223"/>
      <c r="Y801" s="1223"/>
      <c r="Z801" s="1223"/>
    </row>
    <row r="802" spans="1:26" ht="18" customHeight="1">
      <c r="A802" s="1223"/>
      <c r="B802" s="1223"/>
      <c r="C802" s="1419"/>
      <c r="D802" s="1223"/>
      <c r="E802" s="1223"/>
      <c r="F802" s="1223"/>
      <c r="G802" s="1223"/>
      <c r="H802" s="1223"/>
      <c r="I802" s="1223"/>
      <c r="J802" s="1223"/>
      <c r="K802" s="1223"/>
      <c r="L802" s="1223"/>
      <c r="M802" s="1223"/>
      <c r="N802" s="1223"/>
      <c r="O802" s="1223"/>
      <c r="P802" s="1223"/>
      <c r="Q802" s="1223"/>
      <c r="R802" s="1223"/>
      <c r="S802" s="1223"/>
      <c r="T802" s="1223"/>
      <c r="U802" s="1223"/>
      <c r="V802" s="1223"/>
      <c r="W802" s="1223"/>
      <c r="X802" s="1223"/>
      <c r="Y802" s="1223"/>
      <c r="Z802" s="1223"/>
    </row>
    <row r="803" spans="1:26" ht="18" customHeight="1">
      <c r="A803" s="1223"/>
      <c r="B803" s="1223"/>
      <c r="C803" s="1419"/>
      <c r="D803" s="1223"/>
      <c r="E803" s="1223"/>
      <c r="F803" s="1223"/>
      <c r="G803" s="1223"/>
      <c r="H803" s="1223"/>
      <c r="I803" s="1223"/>
      <c r="J803" s="1223"/>
      <c r="K803" s="1223"/>
      <c r="L803" s="1223"/>
      <c r="M803" s="1223"/>
      <c r="N803" s="1223"/>
      <c r="O803" s="1223"/>
      <c r="P803" s="1223"/>
      <c r="Q803" s="1223"/>
      <c r="R803" s="1223"/>
      <c r="S803" s="1223"/>
      <c r="T803" s="1223"/>
      <c r="U803" s="1223"/>
      <c r="V803" s="1223"/>
      <c r="W803" s="1223"/>
      <c r="X803" s="1223"/>
      <c r="Y803" s="1223"/>
      <c r="Z803" s="1223"/>
    </row>
    <row r="804" spans="1:26" ht="18" customHeight="1">
      <c r="A804" s="1223"/>
      <c r="B804" s="1223"/>
      <c r="C804" s="1419"/>
      <c r="D804" s="1223"/>
      <c r="E804" s="1223"/>
      <c r="F804" s="1223"/>
      <c r="G804" s="1223"/>
      <c r="H804" s="1223"/>
      <c r="I804" s="1223"/>
      <c r="J804" s="1223"/>
      <c r="K804" s="1223"/>
      <c r="L804" s="1223"/>
      <c r="M804" s="1223"/>
      <c r="N804" s="1223"/>
      <c r="O804" s="1223"/>
      <c r="P804" s="1223"/>
      <c r="Q804" s="1223"/>
      <c r="R804" s="1223"/>
      <c r="S804" s="1223"/>
      <c r="T804" s="1223"/>
      <c r="U804" s="1223"/>
      <c r="V804" s="1223"/>
      <c r="W804" s="1223"/>
      <c r="X804" s="1223"/>
      <c r="Y804" s="1223"/>
      <c r="Z804" s="1223"/>
    </row>
    <row r="805" spans="1:26" ht="18" customHeight="1">
      <c r="A805" s="1223"/>
      <c r="B805" s="1223"/>
      <c r="C805" s="1419"/>
      <c r="D805" s="1223"/>
      <c r="E805" s="1223"/>
      <c r="F805" s="1223"/>
      <c r="G805" s="1223"/>
      <c r="H805" s="1223"/>
      <c r="I805" s="1223"/>
      <c r="J805" s="1223"/>
      <c r="K805" s="1223"/>
      <c r="L805" s="1223"/>
      <c r="M805" s="1223"/>
      <c r="N805" s="1223"/>
      <c r="O805" s="1223"/>
      <c r="P805" s="1223"/>
      <c r="Q805" s="1223"/>
      <c r="R805" s="1223"/>
      <c r="S805" s="1223"/>
      <c r="T805" s="1223"/>
      <c r="U805" s="1223"/>
      <c r="V805" s="1223"/>
      <c r="W805" s="1223"/>
      <c r="X805" s="1223"/>
      <c r="Y805" s="1223"/>
      <c r="Z805" s="1223"/>
    </row>
    <row r="806" spans="1:26" ht="18" customHeight="1">
      <c r="A806" s="1223"/>
      <c r="B806" s="1223"/>
      <c r="C806" s="1419"/>
      <c r="D806" s="1223"/>
      <c r="E806" s="1223"/>
      <c r="F806" s="1223"/>
      <c r="G806" s="1223"/>
      <c r="H806" s="1223"/>
      <c r="I806" s="1223"/>
      <c r="J806" s="1223"/>
      <c r="K806" s="1223"/>
      <c r="L806" s="1223"/>
      <c r="M806" s="1223"/>
      <c r="N806" s="1223"/>
      <c r="O806" s="1223"/>
      <c r="P806" s="1223"/>
      <c r="Q806" s="1223"/>
      <c r="R806" s="1223"/>
      <c r="S806" s="1223"/>
      <c r="T806" s="1223"/>
      <c r="U806" s="1223"/>
      <c r="V806" s="1223"/>
      <c r="W806" s="1223"/>
      <c r="X806" s="1223"/>
      <c r="Y806" s="1223"/>
      <c r="Z806" s="1223"/>
    </row>
    <row r="807" spans="1:26" ht="18" customHeight="1">
      <c r="A807" s="1223"/>
      <c r="B807" s="1223"/>
      <c r="C807" s="1419"/>
      <c r="D807" s="1223"/>
      <c r="E807" s="1223"/>
      <c r="F807" s="1223"/>
      <c r="G807" s="1223"/>
      <c r="H807" s="1223"/>
      <c r="I807" s="1223"/>
      <c r="J807" s="1223"/>
      <c r="K807" s="1223"/>
      <c r="L807" s="1223"/>
      <c r="M807" s="1223"/>
      <c r="N807" s="1223"/>
      <c r="O807" s="1223"/>
      <c r="P807" s="1223"/>
      <c r="Q807" s="1223"/>
      <c r="R807" s="1223"/>
      <c r="S807" s="1223"/>
      <c r="T807" s="1223"/>
      <c r="U807" s="1223"/>
      <c r="V807" s="1223"/>
      <c r="W807" s="1223"/>
      <c r="X807" s="1223"/>
      <c r="Y807" s="1223"/>
      <c r="Z807" s="1223"/>
    </row>
    <row r="808" spans="1:26" ht="18" customHeight="1">
      <c r="A808" s="1223"/>
      <c r="B808" s="1223"/>
      <c r="C808" s="1419"/>
      <c r="D808" s="1223"/>
      <c r="E808" s="1223"/>
      <c r="F808" s="1223"/>
      <c r="G808" s="1223"/>
      <c r="H808" s="1223"/>
      <c r="I808" s="1223"/>
      <c r="J808" s="1223"/>
      <c r="K808" s="1223"/>
      <c r="L808" s="1223"/>
      <c r="M808" s="1223"/>
      <c r="N808" s="1223"/>
      <c r="O808" s="1223"/>
      <c r="P808" s="1223"/>
      <c r="Q808" s="1223"/>
      <c r="R808" s="1223"/>
      <c r="S808" s="1223"/>
      <c r="T808" s="1223"/>
      <c r="U808" s="1223"/>
      <c r="V808" s="1223"/>
      <c r="W808" s="1223"/>
      <c r="X808" s="1223"/>
      <c r="Y808" s="1223"/>
      <c r="Z808" s="1223"/>
    </row>
    <row r="809" spans="1:26" ht="18" customHeight="1">
      <c r="A809" s="1223"/>
      <c r="B809" s="1223"/>
      <c r="C809" s="1419"/>
      <c r="D809" s="1223"/>
      <c r="E809" s="1223"/>
      <c r="F809" s="1223"/>
      <c r="G809" s="1223"/>
      <c r="H809" s="1223"/>
      <c r="I809" s="1223"/>
      <c r="J809" s="1223"/>
      <c r="K809" s="1223"/>
      <c r="L809" s="1223"/>
      <c r="M809" s="1223"/>
      <c r="N809" s="1223"/>
      <c r="O809" s="1223"/>
      <c r="P809" s="1223"/>
      <c r="Q809" s="1223"/>
      <c r="R809" s="1223"/>
      <c r="S809" s="1223"/>
      <c r="T809" s="1223"/>
      <c r="U809" s="1223"/>
      <c r="V809" s="1223"/>
      <c r="W809" s="1223"/>
      <c r="X809" s="1223"/>
      <c r="Y809" s="1223"/>
      <c r="Z809" s="1223"/>
    </row>
    <row r="810" spans="1:26" ht="18" customHeight="1">
      <c r="A810" s="1223"/>
      <c r="B810" s="1223"/>
      <c r="C810" s="1419"/>
      <c r="D810" s="1223"/>
      <c r="E810" s="1223"/>
      <c r="F810" s="1223"/>
      <c r="G810" s="1223"/>
      <c r="H810" s="1223"/>
      <c r="I810" s="1223"/>
      <c r="J810" s="1223"/>
      <c r="K810" s="1223"/>
      <c r="L810" s="1223"/>
      <c r="M810" s="1223"/>
      <c r="N810" s="1223"/>
      <c r="O810" s="1223"/>
      <c r="P810" s="1223"/>
      <c r="Q810" s="1223"/>
      <c r="R810" s="1223"/>
      <c r="S810" s="1223"/>
      <c r="T810" s="1223"/>
      <c r="U810" s="1223"/>
      <c r="V810" s="1223"/>
      <c r="W810" s="1223"/>
      <c r="X810" s="1223"/>
      <c r="Y810" s="1223"/>
      <c r="Z810" s="1223"/>
    </row>
    <row r="811" spans="1:26" ht="18" customHeight="1">
      <c r="A811" s="1223"/>
      <c r="B811" s="1223"/>
      <c r="C811" s="1419"/>
      <c r="D811" s="1223"/>
      <c r="E811" s="1223"/>
      <c r="F811" s="1223"/>
      <c r="G811" s="1223"/>
      <c r="H811" s="1223"/>
      <c r="I811" s="1223"/>
      <c r="J811" s="1223"/>
      <c r="K811" s="1223"/>
      <c r="L811" s="1223"/>
      <c r="M811" s="1223"/>
      <c r="N811" s="1223"/>
      <c r="O811" s="1223"/>
      <c r="P811" s="1223"/>
      <c r="Q811" s="1223"/>
      <c r="R811" s="1223"/>
      <c r="S811" s="1223"/>
      <c r="T811" s="1223"/>
      <c r="U811" s="1223"/>
      <c r="V811" s="1223"/>
      <c r="W811" s="1223"/>
      <c r="X811" s="1223"/>
      <c r="Y811" s="1223"/>
      <c r="Z811" s="1223"/>
    </row>
    <row r="812" spans="1:26" ht="18" customHeight="1">
      <c r="A812" s="1223"/>
      <c r="B812" s="1223"/>
      <c r="C812" s="1419"/>
      <c r="D812" s="1223"/>
      <c r="E812" s="1223"/>
      <c r="F812" s="1223"/>
      <c r="G812" s="1223"/>
      <c r="H812" s="1223"/>
      <c r="I812" s="1223"/>
      <c r="J812" s="1223"/>
      <c r="K812" s="1223"/>
      <c r="L812" s="1223"/>
      <c r="M812" s="1223"/>
      <c r="N812" s="1223"/>
      <c r="O812" s="1223"/>
      <c r="P812" s="1223"/>
      <c r="Q812" s="1223"/>
      <c r="R812" s="1223"/>
      <c r="S812" s="1223"/>
      <c r="T812" s="1223"/>
      <c r="U812" s="1223"/>
      <c r="V812" s="1223"/>
      <c r="W812" s="1223"/>
      <c r="X812" s="1223"/>
      <c r="Y812" s="1223"/>
      <c r="Z812" s="1223"/>
    </row>
    <row r="813" spans="1:26" ht="18" customHeight="1">
      <c r="A813" s="1223"/>
      <c r="B813" s="1223"/>
      <c r="C813" s="1419"/>
      <c r="D813" s="1223"/>
      <c r="E813" s="1223"/>
      <c r="F813" s="1223"/>
      <c r="G813" s="1223"/>
      <c r="H813" s="1223"/>
      <c r="I813" s="1223"/>
      <c r="J813" s="1223"/>
      <c r="K813" s="1223"/>
      <c r="L813" s="1223"/>
      <c r="M813" s="1223"/>
      <c r="N813" s="1223"/>
      <c r="O813" s="1223"/>
      <c r="P813" s="1223"/>
      <c r="Q813" s="1223"/>
      <c r="R813" s="1223"/>
      <c r="S813" s="1223"/>
      <c r="T813" s="1223"/>
      <c r="U813" s="1223"/>
      <c r="V813" s="1223"/>
      <c r="W813" s="1223"/>
      <c r="X813" s="1223"/>
      <c r="Y813" s="1223"/>
      <c r="Z813" s="1223"/>
    </row>
    <row r="814" spans="1:26" ht="18" customHeight="1">
      <c r="A814" s="1223"/>
      <c r="B814" s="1223"/>
      <c r="C814" s="1419"/>
      <c r="D814" s="1223"/>
      <c r="E814" s="1223"/>
      <c r="F814" s="1223"/>
      <c r="G814" s="1223"/>
      <c r="H814" s="1223"/>
      <c r="I814" s="1223"/>
      <c r="J814" s="1223"/>
      <c r="K814" s="1223"/>
      <c r="L814" s="1223"/>
      <c r="M814" s="1223"/>
      <c r="N814" s="1223"/>
      <c r="O814" s="1223"/>
      <c r="P814" s="1223"/>
      <c r="Q814" s="1223"/>
      <c r="R814" s="1223"/>
      <c r="S814" s="1223"/>
      <c r="T814" s="1223"/>
      <c r="U814" s="1223"/>
      <c r="V814" s="1223"/>
      <c r="W814" s="1223"/>
      <c r="X814" s="1223"/>
      <c r="Y814" s="1223"/>
      <c r="Z814" s="1223"/>
    </row>
    <row r="815" spans="1:26" ht="18" customHeight="1">
      <c r="A815" s="1223"/>
      <c r="B815" s="1223"/>
      <c r="C815" s="1419"/>
      <c r="D815" s="1223"/>
      <c r="E815" s="1223"/>
      <c r="F815" s="1223"/>
      <c r="G815" s="1223"/>
      <c r="H815" s="1223"/>
      <c r="I815" s="1223"/>
      <c r="J815" s="1223"/>
      <c r="K815" s="1223"/>
      <c r="L815" s="1223"/>
      <c r="M815" s="1223"/>
      <c r="N815" s="1223"/>
      <c r="O815" s="1223"/>
      <c r="P815" s="1223"/>
      <c r="Q815" s="1223"/>
      <c r="R815" s="1223"/>
      <c r="S815" s="1223"/>
      <c r="T815" s="1223"/>
      <c r="U815" s="1223"/>
      <c r="V815" s="1223"/>
      <c r="W815" s="1223"/>
      <c r="X815" s="1223"/>
      <c r="Y815" s="1223"/>
      <c r="Z815" s="1223"/>
    </row>
    <row r="816" spans="1:26" ht="18" customHeight="1">
      <c r="A816" s="1223"/>
      <c r="B816" s="1223"/>
      <c r="C816" s="1419"/>
      <c r="D816" s="1223"/>
      <c r="E816" s="1223"/>
      <c r="F816" s="1223"/>
      <c r="G816" s="1223"/>
      <c r="H816" s="1223"/>
      <c r="I816" s="1223"/>
      <c r="J816" s="1223"/>
      <c r="K816" s="1223"/>
      <c r="L816" s="1223"/>
      <c r="M816" s="1223"/>
      <c r="N816" s="1223"/>
      <c r="O816" s="1223"/>
      <c r="P816" s="1223"/>
      <c r="Q816" s="1223"/>
      <c r="R816" s="1223"/>
      <c r="S816" s="1223"/>
      <c r="T816" s="1223"/>
      <c r="U816" s="1223"/>
      <c r="V816" s="1223"/>
      <c r="W816" s="1223"/>
      <c r="X816" s="1223"/>
      <c r="Y816" s="1223"/>
      <c r="Z816" s="1223"/>
    </row>
    <row r="817" spans="1:26" ht="18" customHeight="1">
      <c r="A817" s="1223"/>
      <c r="B817" s="1223"/>
      <c r="C817" s="1419"/>
      <c r="D817" s="1223"/>
      <c r="E817" s="1223"/>
      <c r="F817" s="1223"/>
      <c r="G817" s="1223"/>
      <c r="H817" s="1223"/>
      <c r="I817" s="1223"/>
      <c r="J817" s="1223"/>
      <c r="K817" s="1223"/>
      <c r="L817" s="1223"/>
      <c r="M817" s="1223"/>
      <c r="N817" s="1223"/>
      <c r="O817" s="1223"/>
      <c r="P817" s="1223"/>
      <c r="Q817" s="1223"/>
      <c r="R817" s="1223"/>
      <c r="S817" s="1223"/>
      <c r="T817" s="1223"/>
      <c r="U817" s="1223"/>
      <c r="V817" s="1223"/>
      <c r="W817" s="1223"/>
      <c r="X817" s="1223"/>
      <c r="Y817" s="1223"/>
      <c r="Z817" s="1223"/>
    </row>
    <row r="818" spans="1:26" ht="18" customHeight="1">
      <c r="A818" s="1223"/>
      <c r="B818" s="1223"/>
      <c r="C818" s="1419"/>
      <c r="D818" s="1223"/>
      <c r="E818" s="1223"/>
      <c r="F818" s="1223"/>
      <c r="G818" s="1223"/>
      <c r="H818" s="1223"/>
      <c r="I818" s="1223"/>
      <c r="J818" s="1223"/>
      <c r="K818" s="1223"/>
      <c r="L818" s="1223"/>
      <c r="M818" s="1223"/>
      <c r="N818" s="1223"/>
      <c r="O818" s="1223"/>
      <c r="P818" s="1223"/>
      <c r="Q818" s="1223"/>
      <c r="R818" s="1223"/>
      <c r="S818" s="1223"/>
      <c r="T818" s="1223"/>
      <c r="U818" s="1223"/>
      <c r="V818" s="1223"/>
      <c r="W818" s="1223"/>
      <c r="X818" s="1223"/>
      <c r="Y818" s="1223"/>
      <c r="Z818" s="1223"/>
    </row>
    <row r="819" spans="1:26" ht="18" customHeight="1">
      <c r="A819" s="1223"/>
      <c r="B819" s="1223"/>
      <c r="C819" s="1419"/>
      <c r="D819" s="1223"/>
      <c r="E819" s="1223"/>
      <c r="F819" s="1223"/>
      <c r="G819" s="1223"/>
      <c r="H819" s="1223"/>
      <c r="I819" s="1223"/>
      <c r="J819" s="1223"/>
      <c r="K819" s="1223"/>
      <c r="L819" s="1223"/>
      <c r="M819" s="1223"/>
      <c r="N819" s="1223"/>
      <c r="O819" s="1223"/>
      <c r="P819" s="1223"/>
      <c r="Q819" s="1223"/>
      <c r="R819" s="1223"/>
      <c r="S819" s="1223"/>
      <c r="T819" s="1223"/>
      <c r="U819" s="1223"/>
      <c r="V819" s="1223"/>
      <c r="W819" s="1223"/>
      <c r="X819" s="1223"/>
      <c r="Y819" s="1223"/>
      <c r="Z819" s="1223"/>
    </row>
    <row r="820" spans="1:26" ht="18" customHeight="1">
      <c r="A820" s="1223"/>
      <c r="B820" s="1223"/>
      <c r="C820" s="1419"/>
      <c r="D820" s="1223"/>
      <c r="E820" s="1223"/>
      <c r="F820" s="1223"/>
      <c r="G820" s="1223"/>
      <c r="H820" s="1223"/>
      <c r="I820" s="1223"/>
      <c r="J820" s="1223"/>
      <c r="K820" s="1223"/>
      <c r="L820" s="1223"/>
      <c r="M820" s="1223"/>
      <c r="N820" s="1223"/>
      <c r="O820" s="1223"/>
      <c r="P820" s="1223"/>
      <c r="Q820" s="1223"/>
      <c r="R820" s="1223"/>
      <c r="S820" s="1223"/>
      <c r="T820" s="1223"/>
      <c r="U820" s="1223"/>
      <c r="V820" s="1223"/>
      <c r="W820" s="1223"/>
      <c r="X820" s="1223"/>
      <c r="Y820" s="1223"/>
      <c r="Z820" s="1223"/>
    </row>
    <row r="821" spans="1:26" ht="18" customHeight="1">
      <c r="A821" s="1223"/>
      <c r="B821" s="1223"/>
      <c r="C821" s="1419"/>
      <c r="D821" s="1223"/>
      <c r="E821" s="1223"/>
      <c r="F821" s="1223"/>
      <c r="G821" s="1223"/>
      <c r="H821" s="1223"/>
      <c r="I821" s="1223"/>
      <c r="J821" s="1223"/>
      <c r="K821" s="1223"/>
      <c r="L821" s="1223"/>
      <c r="M821" s="1223"/>
      <c r="N821" s="1223"/>
      <c r="O821" s="1223"/>
      <c r="P821" s="1223"/>
      <c r="Q821" s="1223"/>
      <c r="R821" s="1223"/>
      <c r="S821" s="1223"/>
      <c r="T821" s="1223"/>
      <c r="U821" s="1223"/>
      <c r="V821" s="1223"/>
      <c r="W821" s="1223"/>
      <c r="X821" s="1223"/>
      <c r="Y821" s="1223"/>
      <c r="Z821" s="1223"/>
    </row>
    <row r="822" spans="1:26" ht="18" customHeight="1">
      <c r="A822" s="1223"/>
      <c r="B822" s="1223"/>
      <c r="C822" s="1419"/>
      <c r="D822" s="1223"/>
      <c r="E822" s="1223"/>
      <c r="F822" s="1223"/>
      <c r="G822" s="1223"/>
      <c r="H822" s="1223"/>
      <c r="I822" s="1223"/>
      <c r="J822" s="1223"/>
      <c r="K822" s="1223"/>
      <c r="L822" s="1223"/>
      <c r="M822" s="1223"/>
      <c r="N822" s="1223"/>
      <c r="O822" s="1223"/>
      <c r="P822" s="1223"/>
      <c r="Q822" s="1223"/>
      <c r="R822" s="1223"/>
      <c r="S822" s="1223"/>
      <c r="T822" s="1223"/>
      <c r="U822" s="1223"/>
      <c r="V822" s="1223"/>
      <c r="W822" s="1223"/>
      <c r="X822" s="1223"/>
      <c r="Y822" s="1223"/>
      <c r="Z822" s="1223"/>
    </row>
    <row r="823" spans="1:26" ht="18" customHeight="1">
      <c r="A823" s="1223"/>
      <c r="B823" s="1223"/>
      <c r="C823" s="1419"/>
      <c r="D823" s="1223"/>
      <c r="E823" s="1223"/>
      <c r="F823" s="1223"/>
      <c r="G823" s="1223"/>
      <c r="H823" s="1223"/>
      <c r="I823" s="1223"/>
      <c r="J823" s="1223"/>
      <c r="K823" s="1223"/>
      <c r="L823" s="1223"/>
      <c r="M823" s="1223"/>
      <c r="N823" s="1223"/>
      <c r="O823" s="1223"/>
      <c r="P823" s="1223"/>
      <c r="Q823" s="1223"/>
      <c r="R823" s="1223"/>
      <c r="S823" s="1223"/>
      <c r="T823" s="1223"/>
      <c r="U823" s="1223"/>
      <c r="V823" s="1223"/>
      <c r="W823" s="1223"/>
      <c r="X823" s="1223"/>
      <c r="Y823" s="1223"/>
      <c r="Z823" s="1223"/>
    </row>
    <row r="824" spans="1:26" ht="18" customHeight="1">
      <c r="A824" s="1223"/>
      <c r="B824" s="1223"/>
      <c r="C824" s="1419"/>
      <c r="D824" s="1223"/>
      <c r="E824" s="1223"/>
      <c r="F824" s="1223"/>
      <c r="G824" s="1223"/>
      <c r="H824" s="1223"/>
      <c r="I824" s="1223"/>
      <c r="J824" s="1223"/>
      <c r="K824" s="1223"/>
      <c r="L824" s="1223"/>
      <c r="M824" s="1223"/>
      <c r="N824" s="1223"/>
      <c r="O824" s="1223"/>
      <c r="P824" s="1223"/>
      <c r="Q824" s="1223"/>
      <c r="R824" s="1223"/>
      <c r="S824" s="1223"/>
      <c r="T824" s="1223"/>
      <c r="U824" s="1223"/>
      <c r="V824" s="1223"/>
      <c r="W824" s="1223"/>
      <c r="X824" s="1223"/>
      <c r="Y824" s="1223"/>
      <c r="Z824" s="1223"/>
    </row>
    <row r="825" spans="1:26" ht="18" customHeight="1">
      <c r="A825" s="1223"/>
      <c r="B825" s="1223"/>
      <c r="C825" s="1419"/>
      <c r="D825" s="1223"/>
      <c r="E825" s="1223"/>
      <c r="F825" s="1223"/>
      <c r="G825" s="1223"/>
      <c r="H825" s="1223"/>
      <c r="I825" s="1223"/>
      <c r="J825" s="1223"/>
      <c r="K825" s="1223"/>
      <c r="L825" s="1223"/>
      <c r="M825" s="1223"/>
      <c r="N825" s="1223"/>
      <c r="O825" s="1223"/>
      <c r="P825" s="1223"/>
      <c r="Q825" s="1223"/>
      <c r="R825" s="1223"/>
      <c r="S825" s="1223"/>
      <c r="T825" s="1223"/>
      <c r="U825" s="1223"/>
      <c r="V825" s="1223"/>
      <c r="W825" s="1223"/>
      <c r="X825" s="1223"/>
      <c r="Y825" s="1223"/>
      <c r="Z825" s="1223"/>
    </row>
    <row r="826" spans="1:26" ht="18" customHeight="1">
      <c r="A826" s="1223"/>
      <c r="B826" s="1223"/>
      <c r="C826" s="1419"/>
      <c r="D826" s="1223"/>
      <c r="E826" s="1223"/>
      <c r="F826" s="1223"/>
      <c r="G826" s="1223"/>
      <c r="H826" s="1223"/>
      <c r="I826" s="1223"/>
      <c r="J826" s="1223"/>
      <c r="K826" s="1223"/>
      <c r="L826" s="1223"/>
      <c r="M826" s="1223"/>
      <c r="N826" s="1223"/>
      <c r="O826" s="1223"/>
      <c r="P826" s="1223"/>
      <c r="Q826" s="1223"/>
      <c r="R826" s="1223"/>
      <c r="S826" s="1223"/>
      <c r="T826" s="1223"/>
      <c r="U826" s="1223"/>
      <c r="V826" s="1223"/>
      <c r="W826" s="1223"/>
      <c r="X826" s="1223"/>
      <c r="Y826" s="1223"/>
      <c r="Z826" s="1223"/>
    </row>
    <row r="827" spans="1:26" ht="18" customHeight="1">
      <c r="A827" s="1223"/>
      <c r="B827" s="1223"/>
      <c r="C827" s="1419"/>
      <c r="D827" s="1223"/>
      <c r="E827" s="1223"/>
      <c r="F827" s="1223"/>
      <c r="G827" s="1223"/>
      <c r="H827" s="1223"/>
      <c r="I827" s="1223"/>
      <c r="J827" s="1223"/>
      <c r="K827" s="1223"/>
      <c r="L827" s="1223"/>
      <c r="M827" s="1223"/>
      <c r="N827" s="1223"/>
      <c r="O827" s="1223"/>
      <c r="P827" s="1223"/>
      <c r="Q827" s="1223"/>
      <c r="R827" s="1223"/>
      <c r="S827" s="1223"/>
      <c r="T827" s="1223"/>
      <c r="U827" s="1223"/>
      <c r="V827" s="1223"/>
      <c r="W827" s="1223"/>
      <c r="X827" s="1223"/>
      <c r="Y827" s="1223"/>
      <c r="Z827" s="1223"/>
    </row>
    <row r="828" spans="1:26" ht="18" customHeight="1">
      <c r="A828" s="1223"/>
      <c r="B828" s="1223"/>
      <c r="C828" s="1419"/>
      <c r="D828" s="1223"/>
      <c r="E828" s="1223"/>
      <c r="F828" s="1223"/>
      <c r="G828" s="1223"/>
      <c r="H828" s="1223"/>
      <c r="I828" s="1223"/>
      <c r="J828" s="1223"/>
      <c r="K828" s="1223"/>
      <c r="L828" s="1223"/>
      <c r="M828" s="1223"/>
      <c r="N828" s="1223"/>
      <c r="O828" s="1223"/>
      <c r="P828" s="1223"/>
      <c r="Q828" s="1223"/>
      <c r="R828" s="1223"/>
      <c r="S828" s="1223"/>
      <c r="T828" s="1223"/>
      <c r="U828" s="1223"/>
      <c r="V828" s="1223"/>
      <c r="W828" s="1223"/>
      <c r="X828" s="1223"/>
      <c r="Y828" s="1223"/>
      <c r="Z828" s="1223"/>
    </row>
    <row r="829" spans="1:26" ht="18" customHeight="1">
      <c r="A829" s="1223"/>
      <c r="B829" s="1223"/>
      <c r="C829" s="1419"/>
      <c r="D829" s="1223"/>
      <c r="E829" s="1223"/>
      <c r="F829" s="1223"/>
      <c r="G829" s="1223"/>
      <c r="H829" s="1223"/>
      <c r="I829" s="1223"/>
      <c r="J829" s="1223"/>
      <c r="K829" s="1223"/>
      <c r="L829" s="1223"/>
      <c r="M829" s="1223"/>
      <c r="N829" s="1223"/>
      <c r="O829" s="1223"/>
      <c r="P829" s="1223"/>
      <c r="Q829" s="1223"/>
      <c r="R829" s="1223"/>
      <c r="S829" s="1223"/>
      <c r="T829" s="1223"/>
      <c r="U829" s="1223"/>
      <c r="V829" s="1223"/>
      <c r="W829" s="1223"/>
      <c r="X829" s="1223"/>
      <c r="Y829" s="1223"/>
      <c r="Z829" s="1223"/>
    </row>
    <row r="830" spans="1:26" ht="18" customHeight="1">
      <c r="A830" s="1223"/>
      <c r="B830" s="1223"/>
      <c r="C830" s="1419"/>
      <c r="D830" s="1223"/>
      <c r="E830" s="1223"/>
      <c r="F830" s="1223"/>
      <c r="G830" s="1223"/>
      <c r="H830" s="1223"/>
      <c r="I830" s="1223"/>
      <c r="J830" s="1223"/>
      <c r="K830" s="1223"/>
      <c r="L830" s="1223"/>
      <c r="M830" s="1223"/>
      <c r="N830" s="1223"/>
      <c r="O830" s="1223"/>
      <c r="P830" s="1223"/>
      <c r="Q830" s="1223"/>
      <c r="R830" s="1223"/>
      <c r="S830" s="1223"/>
      <c r="T830" s="1223"/>
      <c r="U830" s="1223"/>
      <c r="V830" s="1223"/>
      <c r="W830" s="1223"/>
      <c r="X830" s="1223"/>
      <c r="Y830" s="1223"/>
      <c r="Z830" s="1223"/>
    </row>
    <row r="831" spans="1:26" ht="18" customHeight="1">
      <c r="A831" s="1223"/>
      <c r="B831" s="1223"/>
      <c r="C831" s="1419"/>
      <c r="D831" s="1223"/>
      <c r="E831" s="1223"/>
      <c r="F831" s="1223"/>
      <c r="G831" s="1223"/>
      <c r="H831" s="1223"/>
      <c r="I831" s="1223"/>
      <c r="J831" s="1223"/>
      <c r="K831" s="1223"/>
      <c r="L831" s="1223"/>
      <c r="M831" s="1223"/>
      <c r="N831" s="1223"/>
      <c r="O831" s="1223"/>
      <c r="P831" s="1223"/>
      <c r="Q831" s="1223"/>
      <c r="R831" s="1223"/>
      <c r="S831" s="1223"/>
      <c r="T831" s="1223"/>
      <c r="U831" s="1223"/>
      <c r="V831" s="1223"/>
      <c r="W831" s="1223"/>
      <c r="X831" s="1223"/>
      <c r="Y831" s="1223"/>
      <c r="Z831" s="1223"/>
    </row>
    <row r="832" spans="1:26" ht="18" customHeight="1">
      <c r="A832" s="1223"/>
      <c r="B832" s="1223"/>
      <c r="C832" s="1419"/>
      <c r="D832" s="1223"/>
      <c r="E832" s="1223"/>
      <c r="F832" s="1223"/>
      <c r="G832" s="1223"/>
      <c r="H832" s="1223"/>
      <c r="I832" s="1223"/>
      <c r="J832" s="1223"/>
      <c r="K832" s="1223"/>
      <c r="L832" s="1223"/>
      <c r="M832" s="1223"/>
      <c r="N832" s="1223"/>
      <c r="O832" s="1223"/>
      <c r="P832" s="1223"/>
      <c r="Q832" s="1223"/>
      <c r="R832" s="1223"/>
      <c r="S832" s="1223"/>
      <c r="T832" s="1223"/>
      <c r="U832" s="1223"/>
      <c r="V832" s="1223"/>
      <c r="W832" s="1223"/>
      <c r="X832" s="1223"/>
      <c r="Y832" s="1223"/>
      <c r="Z832" s="1223"/>
    </row>
    <row r="833" spans="1:26" ht="18" customHeight="1">
      <c r="A833" s="1223"/>
      <c r="B833" s="1223"/>
      <c r="C833" s="1419"/>
      <c r="D833" s="1223"/>
      <c r="E833" s="1223"/>
      <c r="F833" s="1223"/>
      <c r="G833" s="1223"/>
      <c r="H833" s="1223"/>
      <c r="I833" s="1223"/>
      <c r="J833" s="1223"/>
      <c r="K833" s="1223"/>
      <c r="L833" s="1223"/>
      <c r="M833" s="1223"/>
      <c r="N833" s="1223"/>
      <c r="O833" s="1223"/>
      <c r="P833" s="1223"/>
      <c r="Q833" s="1223"/>
      <c r="R833" s="1223"/>
      <c r="S833" s="1223"/>
      <c r="T833" s="1223"/>
      <c r="U833" s="1223"/>
      <c r="V833" s="1223"/>
      <c r="W833" s="1223"/>
      <c r="X833" s="1223"/>
      <c r="Y833" s="1223"/>
      <c r="Z833" s="1223"/>
    </row>
    <row r="834" spans="1:26" ht="18" customHeight="1">
      <c r="A834" s="1223"/>
      <c r="B834" s="1223"/>
      <c r="C834" s="1419"/>
      <c r="D834" s="1223"/>
      <c r="E834" s="1223"/>
      <c r="F834" s="1223"/>
      <c r="G834" s="1223"/>
      <c r="H834" s="1223"/>
      <c r="I834" s="1223"/>
      <c r="J834" s="1223"/>
      <c r="K834" s="1223"/>
      <c r="L834" s="1223"/>
      <c r="M834" s="1223"/>
      <c r="N834" s="1223"/>
      <c r="O834" s="1223"/>
      <c r="P834" s="1223"/>
      <c r="Q834" s="1223"/>
      <c r="R834" s="1223"/>
      <c r="S834" s="1223"/>
      <c r="T834" s="1223"/>
      <c r="U834" s="1223"/>
      <c r="V834" s="1223"/>
      <c r="W834" s="1223"/>
      <c r="X834" s="1223"/>
      <c r="Y834" s="1223"/>
      <c r="Z834" s="1223"/>
    </row>
    <row r="835" spans="1:26" ht="18" customHeight="1">
      <c r="A835" s="1223"/>
      <c r="B835" s="1223"/>
      <c r="C835" s="1419"/>
      <c r="D835" s="1223"/>
      <c r="E835" s="1223"/>
      <c r="F835" s="1223"/>
      <c r="G835" s="1223"/>
      <c r="H835" s="1223"/>
      <c r="I835" s="1223"/>
      <c r="J835" s="1223"/>
      <c r="K835" s="1223"/>
      <c r="L835" s="1223"/>
      <c r="M835" s="1223"/>
      <c r="N835" s="1223"/>
      <c r="O835" s="1223"/>
      <c r="P835" s="1223"/>
      <c r="Q835" s="1223"/>
      <c r="R835" s="1223"/>
      <c r="S835" s="1223"/>
      <c r="T835" s="1223"/>
      <c r="U835" s="1223"/>
      <c r="V835" s="1223"/>
      <c r="W835" s="1223"/>
      <c r="X835" s="1223"/>
      <c r="Y835" s="1223"/>
      <c r="Z835" s="1223"/>
    </row>
    <row r="836" spans="1:26" ht="18" customHeight="1">
      <c r="A836" s="1223"/>
      <c r="B836" s="1223"/>
      <c r="C836" s="1419"/>
      <c r="D836" s="1223"/>
      <c r="E836" s="1223"/>
      <c r="F836" s="1223"/>
      <c r="G836" s="1223"/>
      <c r="H836" s="1223"/>
      <c r="I836" s="1223"/>
      <c r="J836" s="1223"/>
      <c r="K836" s="1223"/>
      <c r="L836" s="1223"/>
      <c r="M836" s="1223"/>
      <c r="N836" s="1223"/>
      <c r="O836" s="1223"/>
      <c r="P836" s="1223"/>
      <c r="Q836" s="1223"/>
      <c r="R836" s="1223"/>
      <c r="S836" s="1223"/>
      <c r="T836" s="1223"/>
      <c r="U836" s="1223"/>
      <c r="V836" s="1223"/>
      <c r="W836" s="1223"/>
      <c r="X836" s="1223"/>
      <c r="Y836" s="1223"/>
      <c r="Z836" s="1223"/>
    </row>
    <row r="837" spans="1:26" ht="18" customHeight="1">
      <c r="A837" s="1223"/>
      <c r="B837" s="1223"/>
      <c r="C837" s="1419"/>
      <c r="D837" s="1223"/>
      <c r="E837" s="1223"/>
      <c r="F837" s="1223"/>
      <c r="G837" s="1223"/>
      <c r="H837" s="1223"/>
      <c r="I837" s="1223"/>
      <c r="J837" s="1223"/>
      <c r="K837" s="1223"/>
      <c r="L837" s="1223"/>
      <c r="M837" s="1223"/>
      <c r="N837" s="1223"/>
      <c r="O837" s="1223"/>
      <c r="P837" s="1223"/>
      <c r="Q837" s="1223"/>
      <c r="R837" s="1223"/>
      <c r="S837" s="1223"/>
      <c r="T837" s="1223"/>
      <c r="U837" s="1223"/>
      <c r="V837" s="1223"/>
      <c r="W837" s="1223"/>
      <c r="X837" s="1223"/>
      <c r="Y837" s="1223"/>
      <c r="Z837" s="1223"/>
    </row>
    <row r="838" spans="1:26" ht="18" customHeight="1">
      <c r="A838" s="1223"/>
      <c r="B838" s="1223"/>
      <c r="C838" s="1419"/>
      <c r="D838" s="1223"/>
      <c r="E838" s="1223"/>
      <c r="F838" s="1223"/>
      <c r="G838" s="1223"/>
      <c r="H838" s="1223"/>
      <c r="I838" s="1223"/>
      <c r="J838" s="1223"/>
      <c r="K838" s="1223"/>
      <c r="L838" s="1223"/>
      <c r="M838" s="1223"/>
      <c r="N838" s="1223"/>
      <c r="O838" s="1223"/>
      <c r="P838" s="1223"/>
      <c r="Q838" s="1223"/>
      <c r="R838" s="1223"/>
      <c r="S838" s="1223"/>
      <c r="T838" s="1223"/>
      <c r="U838" s="1223"/>
      <c r="V838" s="1223"/>
      <c r="W838" s="1223"/>
      <c r="X838" s="1223"/>
      <c r="Y838" s="1223"/>
      <c r="Z838" s="1223"/>
    </row>
    <row r="839" spans="1:26" ht="18" customHeight="1">
      <c r="A839" s="1223"/>
      <c r="B839" s="1223"/>
      <c r="C839" s="1419"/>
      <c r="D839" s="1223"/>
      <c r="E839" s="1223"/>
      <c r="F839" s="1223"/>
      <c r="G839" s="1223"/>
      <c r="H839" s="1223"/>
      <c r="I839" s="1223"/>
      <c r="J839" s="1223"/>
      <c r="K839" s="1223"/>
      <c r="L839" s="1223"/>
      <c r="M839" s="1223"/>
      <c r="N839" s="1223"/>
      <c r="O839" s="1223"/>
      <c r="P839" s="1223"/>
      <c r="Q839" s="1223"/>
      <c r="R839" s="1223"/>
      <c r="S839" s="1223"/>
      <c r="T839" s="1223"/>
      <c r="U839" s="1223"/>
      <c r="V839" s="1223"/>
      <c r="W839" s="1223"/>
      <c r="X839" s="1223"/>
      <c r="Y839" s="1223"/>
      <c r="Z839" s="1223"/>
    </row>
    <row r="840" spans="1:26" ht="18" customHeight="1">
      <c r="A840" s="1223"/>
      <c r="B840" s="1223"/>
      <c r="C840" s="1419"/>
      <c r="D840" s="1223"/>
      <c r="E840" s="1223"/>
      <c r="F840" s="1223"/>
      <c r="G840" s="1223"/>
      <c r="H840" s="1223"/>
      <c r="I840" s="1223"/>
      <c r="J840" s="1223"/>
      <c r="K840" s="1223"/>
      <c r="L840" s="1223"/>
      <c r="M840" s="1223"/>
      <c r="N840" s="1223"/>
      <c r="O840" s="1223"/>
      <c r="P840" s="1223"/>
      <c r="Q840" s="1223"/>
      <c r="R840" s="1223"/>
      <c r="S840" s="1223"/>
      <c r="T840" s="1223"/>
      <c r="U840" s="1223"/>
      <c r="V840" s="1223"/>
      <c r="W840" s="1223"/>
      <c r="X840" s="1223"/>
      <c r="Y840" s="1223"/>
      <c r="Z840" s="1223"/>
    </row>
    <row r="841" spans="1:26" ht="18" customHeight="1">
      <c r="A841" s="1223"/>
      <c r="B841" s="1223"/>
      <c r="C841" s="1419"/>
      <c r="D841" s="1223"/>
      <c r="E841" s="1223"/>
      <c r="F841" s="1223"/>
      <c r="G841" s="1223"/>
      <c r="H841" s="1223"/>
      <c r="I841" s="1223"/>
      <c r="J841" s="1223"/>
      <c r="K841" s="1223"/>
      <c r="L841" s="1223"/>
      <c r="M841" s="1223"/>
      <c r="N841" s="1223"/>
      <c r="O841" s="1223"/>
      <c r="P841" s="1223"/>
      <c r="Q841" s="1223"/>
      <c r="R841" s="1223"/>
      <c r="S841" s="1223"/>
      <c r="T841" s="1223"/>
      <c r="U841" s="1223"/>
      <c r="V841" s="1223"/>
      <c r="W841" s="1223"/>
      <c r="X841" s="1223"/>
      <c r="Y841" s="1223"/>
      <c r="Z841" s="1223"/>
    </row>
    <row r="842" spans="1:26" ht="18" customHeight="1">
      <c r="A842" s="1223"/>
      <c r="B842" s="1223"/>
      <c r="C842" s="1419"/>
      <c r="D842" s="1223"/>
      <c r="E842" s="1223"/>
      <c r="F842" s="1223"/>
      <c r="G842" s="1223"/>
      <c r="H842" s="1223"/>
      <c r="I842" s="1223"/>
      <c r="J842" s="1223"/>
      <c r="K842" s="1223"/>
      <c r="L842" s="1223"/>
      <c r="M842" s="1223"/>
      <c r="N842" s="1223"/>
      <c r="O842" s="1223"/>
      <c r="P842" s="1223"/>
      <c r="Q842" s="1223"/>
      <c r="R842" s="1223"/>
      <c r="S842" s="1223"/>
      <c r="T842" s="1223"/>
      <c r="U842" s="1223"/>
      <c r="V842" s="1223"/>
      <c r="W842" s="1223"/>
      <c r="X842" s="1223"/>
      <c r="Y842" s="1223"/>
      <c r="Z842" s="1223"/>
    </row>
    <row r="843" spans="1:26" ht="18" customHeight="1">
      <c r="A843" s="1223"/>
      <c r="B843" s="1223"/>
      <c r="C843" s="1419"/>
      <c r="D843" s="1223"/>
      <c r="E843" s="1223"/>
      <c r="F843" s="1223"/>
      <c r="G843" s="1223"/>
      <c r="H843" s="1223"/>
      <c r="I843" s="1223"/>
      <c r="J843" s="1223"/>
      <c r="K843" s="1223"/>
      <c r="L843" s="1223"/>
      <c r="M843" s="1223"/>
      <c r="N843" s="1223"/>
      <c r="O843" s="1223"/>
      <c r="P843" s="1223"/>
      <c r="Q843" s="1223"/>
      <c r="R843" s="1223"/>
      <c r="S843" s="1223"/>
      <c r="T843" s="1223"/>
      <c r="U843" s="1223"/>
      <c r="V843" s="1223"/>
      <c r="W843" s="1223"/>
      <c r="X843" s="1223"/>
      <c r="Y843" s="1223"/>
      <c r="Z843" s="1223"/>
    </row>
    <row r="844" spans="1:26" ht="18" customHeight="1">
      <c r="A844" s="1223"/>
      <c r="B844" s="1223"/>
      <c r="C844" s="1419"/>
      <c r="D844" s="1223"/>
      <c r="E844" s="1223"/>
      <c r="F844" s="1223"/>
      <c r="G844" s="1223"/>
      <c r="H844" s="1223"/>
      <c r="I844" s="1223"/>
      <c r="J844" s="1223"/>
      <c r="K844" s="1223"/>
      <c r="L844" s="1223"/>
      <c r="M844" s="1223"/>
      <c r="N844" s="1223"/>
      <c r="O844" s="1223"/>
      <c r="P844" s="1223"/>
      <c r="Q844" s="1223"/>
      <c r="R844" s="1223"/>
      <c r="S844" s="1223"/>
      <c r="T844" s="1223"/>
      <c r="U844" s="1223"/>
      <c r="V844" s="1223"/>
      <c r="W844" s="1223"/>
      <c r="X844" s="1223"/>
      <c r="Y844" s="1223"/>
      <c r="Z844" s="1223"/>
    </row>
    <row r="845" spans="1:26" ht="18" customHeight="1">
      <c r="A845" s="1223"/>
      <c r="B845" s="1223"/>
      <c r="C845" s="1419"/>
      <c r="D845" s="1223"/>
      <c r="E845" s="1223"/>
      <c r="F845" s="1223"/>
      <c r="G845" s="1223"/>
      <c r="H845" s="1223"/>
      <c r="I845" s="1223"/>
      <c r="J845" s="1223"/>
      <c r="K845" s="1223"/>
      <c r="L845" s="1223"/>
      <c r="M845" s="1223"/>
      <c r="N845" s="1223"/>
      <c r="O845" s="1223"/>
      <c r="P845" s="1223"/>
      <c r="Q845" s="1223"/>
      <c r="R845" s="1223"/>
      <c r="S845" s="1223"/>
      <c r="T845" s="1223"/>
      <c r="U845" s="1223"/>
      <c r="V845" s="1223"/>
      <c r="W845" s="1223"/>
      <c r="X845" s="1223"/>
      <c r="Y845" s="1223"/>
      <c r="Z845" s="1223"/>
    </row>
    <row r="846" spans="1:26" ht="18" customHeight="1">
      <c r="A846" s="1223"/>
      <c r="B846" s="1223"/>
      <c r="C846" s="1419"/>
      <c r="D846" s="1223"/>
      <c r="E846" s="1223"/>
      <c r="F846" s="1223"/>
      <c r="G846" s="1223"/>
      <c r="H846" s="1223"/>
      <c r="I846" s="1223"/>
      <c r="J846" s="1223"/>
      <c r="K846" s="1223"/>
      <c r="L846" s="1223"/>
      <c r="M846" s="1223"/>
      <c r="N846" s="1223"/>
      <c r="O846" s="1223"/>
      <c r="P846" s="1223"/>
      <c r="Q846" s="1223"/>
      <c r="R846" s="1223"/>
      <c r="S846" s="1223"/>
      <c r="T846" s="1223"/>
      <c r="U846" s="1223"/>
      <c r="V846" s="1223"/>
      <c r="W846" s="1223"/>
      <c r="X846" s="1223"/>
      <c r="Y846" s="1223"/>
      <c r="Z846" s="1223"/>
    </row>
    <row r="847" spans="1:26" ht="18" customHeight="1">
      <c r="A847" s="1223"/>
      <c r="B847" s="1223"/>
      <c r="C847" s="1419"/>
      <c r="D847" s="1223"/>
      <c r="E847" s="1223"/>
      <c r="F847" s="1223"/>
      <c r="G847" s="1223"/>
      <c r="H847" s="1223"/>
      <c r="I847" s="1223"/>
      <c r="J847" s="1223"/>
      <c r="K847" s="1223"/>
      <c r="L847" s="1223"/>
      <c r="M847" s="1223"/>
      <c r="N847" s="1223"/>
      <c r="O847" s="1223"/>
      <c r="P847" s="1223"/>
      <c r="Q847" s="1223"/>
      <c r="R847" s="1223"/>
      <c r="S847" s="1223"/>
      <c r="T847" s="1223"/>
      <c r="U847" s="1223"/>
      <c r="V847" s="1223"/>
      <c r="W847" s="1223"/>
      <c r="X847" s="1223"/>
      <c r="Y847" s="1223"/>
      <c r="Z847" s="1223"/>
    </row>
    <row r="848" spans="1:26" ht="18" customHeight="1">
      <c r="A848" s="1223"/>
      <c r="B848" s="1223"/>
      <c r="C848" s="1419"/>
      <c r="D848" s="1223"/>
      <c r="E848" s="1223"/>
      <c r="F848" s="1223"/>
      <c r="G848" s="1223"/>
      <c r="H848" s="1223"/>
      <c r="I848" s="1223"/>
      <c r="J848" s="1223"/>
      <c r="K848" s="1223"/>
      <c r="L848" s="1223"/>
      <c r="M848" s="1223"/>
      <c r="N848" s="1223"/>
      <c r="O848" s="1223"/>
      <c r="P848" s="1223"/>
      <c r="Q848" s="1223"/>
      <c r="R848" s="1223"/>
      <c r="S848" s="1223"/>
      <c r="T848" s="1223"/>
      <c r="U848" s="1223"/>
      <c r="V848" s="1223"/>
      <c r="W848" s="1223"/>
      <c r="X848" s="1223"/>
      <c r="Y848" s="1223"/>
      <c r="Z848" s="1223"/>
    </row>
    <row r="849" spans="1:26" ht="18" customHeight="1">
      <c r="A849" s="1223"/>
      <c r="B849" s="1223"/>
      <c r="C849" s="1419"/>
      <c r="D849" s="1223"/>
      <c r="E849" s="1223"/>
      <c r="F849" s="1223"/>
      <c r="G849" s="1223"/>
      <c r="H849" s="1223"/>
      <c r="I849" s="1223"/>
      <c r="J849" s="1223"/>
      <c r="K849" s="1223"/>
      <c r="L849" s="1223"/>
      <c r="M849" s="1223"/>
      <c r="N849" s="1223"/>
      <c r="O849" s="1223"/>
      <c r="P849" s="1223"/>
      <c r="Q849" s="1223"/>
      <c r="R849" s="1223"/>
      <c r="S849" s="1223"/>
      <c r="T849" s="1223"/>
      <c r="U849" s="1223"/>
      <c r="V849" s="1223"/>
      <c r="W849" s="1223"/>
      <c r="X849" s="1223"/>
      <c r="Y849" s="1223"/>
      <c r="Z849" s="1223"/>
    </row>
    <row r="850" spans="1:26" ht="18" customHeight="1">
      <c r="A850" s="1223"/>
      <c r="B850" s="1223"/>
      <c r="C850" s="1419"/>
      <c r="D850" s="1223"/>
      <c r="E850" s="1223"/>
      <c r="F850" s="1223"/>
      <c r="G850" s="1223"/>
      <c r="H850" s="1223"/>
      <c r="I850" s="1223"/>
      <c r="J850" s="1223"/>
      <c r="K850" s="1223"/>
      <c r="L850" s="1223"/>
      <c r="M850" s="1223"/>
      <c r="N850" s="1223"/>
      <c r="O850" s="1223"/>
      <c r="P850" s="1223"/>
      <c r="Q850" s="1223"/>
      <c r="R850" s="1223"/>
      <c r="S850" s="1223"/>
      <c r="T850" s="1223"/>
      <c r="U850" s="1223"/>
      <c r="V850" s="1223"/>
      <c r="W850" s="1223"/>
      <c r="X850" s="1223"/>
      <c r="Y850" s="1223"/>
      <c r="Z850" s="1223"/>
    </row>
    <row r="851" spans="1:26" ht="18" customHeight="1">
      <c r="A851" s="1223"/>
      <c r="B851" s="1223"/>
      <c r="C851" s="1419"/>
      <c r="D851" s="1223"/>
      <c r="E851" s="1223"/>
      <c r="F851" s="1223"/>
      <c r="G851" s="1223"/>
      <c r="H851" s="1223"/>
      <c r="I851" s="1223"/>
      <c r="J851" s="1223"/>
      <c r="K851" s="1223"/>
      <c r="L851" s="1223"/>
      <c r="M851" s="1223"/>
      <c r="N851" s="1223"/>
      <c r="O851" s="1223"/>
      <c r="P851" s="1223"/>
      <c r="Q851" s="1223"/>
      <c r="R851" s="1223"/>
      <c r="S851" s="1223"/>
      <c r="T851" s="1223"/>
      <c r="U851" s="1223"/>
      <c r="V851" s="1223"/>
      <c r="W851" s="1223"/>
      <c r="X851" s="1223"/>
      <c r="Y851" s="1223"/>
      <c r="Z851" s="1223"/>
    </row>
    <row r="852" spans="1:26" ht="18" customHeight="1">
      <c r="A852" s="1223"/>
      <c r="B852" s="1223"/>
      <c r="C852" s="1419"/>
      <c r="D852" s="1223"/>
      <c r="E852" s="1223"/>
      <c r="F852" s="1223"/>
      <c r="G852" s="1223"/>
      <c r="H852" s="1223"/>
      <c r="I852" s="1223"/>
      <c r="J852" s="1223"/>
      <c r="K852" s="1223"/>
      <c r="L852" s="1223"/>
      <c r="M852" s="1223"/>
      <c r="N852" s="1223"/>
      <c r="O852" s="1223"/>
      <c r="P852" s="1223"/>
      <c r="Q852" s="1223"/>
      <c r="R852" s="1223"/>
      <c r="S852" s="1223"/>
      <c r="T852" s="1223"/>
      <c r="U852" s="1223"/>
      <c r="V852" s="1223"/>
      <c r="W852" s="1223"/>
      <c r="X852" s="1223"/>
      <c r="Y852" s="1223"/>
      <c r="Z852" s="1223"/>
    </row>
    <row r="853" spans="1:26" ht="18" customHeight="1">
      <c r="A853" s="1223"/>
      <c r="B853" s="1223"/>
      <c r="C853" s="1419"/>
      <c r="D853" s="1223"/>
      <c r="E853" s="1223"/>
      <c r="F853" s="1223"/>
      <c r="G853" s="1223"/>
      <c r="H853" s="1223"/>
      <c r="I853" s="1223"/>
      <c r="J853" s="1223"/>
      <c r="K853" s="1223"/>
      <c r="L853" s="1223"/>
      <c r="M853" s="1223"/>
      <c r="N853" s="1223"/>
      <c r="O853" s="1223"/>
      <c r="P853" s="1223"/>
      <c r="Q853" s="1223"/>
      <c r="R853" s="1223"/>
      <c r="S853" s="1223"/>
      <c r="T853" s="1223"/>
      <c r="U853" s="1223"/>
      <c r="V853" s="1223"/>
      <c r="W853" s="1223"/>
      <c r="X853" s="1223"/>
      <c r="Y853" s="1223"/>
      <c r="Z853" s="1223"/>
    </row>
    <row r="854" spans="1:26" ht="18" customHeight="1">
      <c r="A854" s="1223"/>
      <c r="B854" s="1223"/>
      <c r="C854" s="1419"/>
      <c r="D854" s="1223"/>
      <c r="E854" s="1223"/>
      <c r="F854" s="1223"/>
      <c r="G854" s="1223"/>
      <c r="H854" s="1223"/>
      <c r="I854" s="1223"/>
      <c r="J854" s="1223"/>
      <c r="K854" s="1223"/>
      <c r="L854" s="1223"/>
      <c r="M854" s="1223"/>
      <c r="N854" s="1223"/>
      <c r="O854" s="1223"/>
      <c r="P854" s="1223"/>
      <c r="Q854" s="1223"/>
      <c r="R854" s="1223"/>
      <c r="S854" s="1223"/>
      <c r="T854" s="1223"/>
      <c r="U854" s="1223"/>
      <c r="V854" s="1223"/>
      <c r="W854" s="1223"/>
      <c r="X854" s="1223"/>
      <c r="Y854" s="1223"/>
      <c r="Z854" s="1223"/>
    </row>
    <row r="855" spans="1:26" ht="18" customHeight="1">
      <c r="A855" s="1223"/>
      <c r="B855" s="1223"/>
      <c r="C855" s="1419"/>
      <c r="D855" s="1223"/>
      <c r="E855" s="1223"/>
      <c r="F855" s="1223"/>
      <c r="G855" s="1223"/>
      <c r="H855" s="1223"/>
      <c r="I855" s="1223"/>
      <c r="J855" s="1223"/>
      <c r="K855" s="1223"/>
      <c r="L855" s="1223"/>
      <c r="M855" s="1223"/>
      <c r="N855" s="1223"/>
      <c r="O855" s="1223"/>
      <c r="P855" s="1223"/>
      <c r="Q855" s="1223"/>
      <c r="R855" s="1223"/>
      <c r="S855" s="1223"/>
      <c r="T855" s="1223"/>
      <c r="U855" s="1223"/>
      <c r="V855" s="1223"/>
      <c r="W855" s="1223"/>
      <c r="X855" s="1223"/>
      <c r="Y855" s="1223"/>
      <c r="Z855" s="1223"/>
    </row>
    <row r="856" spans="1:26" ht="18" customHeight="1">
      <c r="A856" s="1223"/>
      <c r="B856" s="1223"/>
      <c r="C856" s="1419"/>
      <c r="D856" s="1223"/>
      <c r="E856" s="1223"/>
      <c r="F856" s="1223"/>
      <c r="G856" s="1223"/>
      <c r="H856" s="1223"/>
      <c r="I856" s="1223"/>
      <c r="J856" s="1223"/>
      <c r="K856" s="1223"/>
      <c r="L856" s="1223"/>
      <c r="M856" s="1223"/>
      <c r="N856" s="1223"/>
      <c r="O856" s="1223"/>
      <c r="P856" s="1223"/>
      <c r="Q856" s="1223"/>
      <c r="R856" s="1223"/>
      <c r="S856" s="1223"/>
      <c r="T856" s="1223"/>
      <c r="U856" s="1223"/>
      <c r="V856" s="1223"/>
      <c r="W856" s="1223"/>
      <c r="X856" s="1223"/>
      <c r="Y856" s="1223"/>
      <c r="Z856" s="1223"/>
    </row>
    <row r="857" spans="1:26" ht="18" customHeight="1">
      <c r="A857" s="1223"/>
      <c r="B857" s="1223"/>
      <c r="C857" s="1419"/>
      <c r="D857" s="1223"/>
      <c r="E857" s="1223"/>
      <c r="F857" s="1223"/>
      <c r="G857" s="1223"/>
      <c r="H857" s="1223"/>
      <c r="I857" s="1223"/>
      <c r="J857" s="1223"/>
      <c r="K857" s="1223"/>
      <c r="L857" s="1223"/>
      <c r="M857" s="1223"/>
      <c r="N857" s="1223"/>
      <c r="O857" s="1223"/>
      <c r="P857" s="1223"/>
      <c r="Q857" s="1223"/>
      <c r="R857" s="1223"/>
      <c r="S857" s="1223"/>
      <c r="T857" s="1223"/>
      <c r="U857" s="1223"/>
      <c r="V857" s="1223"/>
      <c r="W857" s="1223"/>
      <c r="X857" s="1223"/>
      <c r="Y857" s="1223"/>
      <c r="Z857" s="1223"/>
    </row>
    <row r="858" spans="1:26" ht="18" customHeight="1">
      <c r="A858" s="1223"/>
      <c r="B858" s="1223"/>
      <c r="C858" s="1419"/>
      <c r="D858" s="1223"/>
      <c r="E858" s="1223"/>
      <c r="F858" s="1223"/>
      <c r="G858" s="1223"/>
      <c r="H858" s="1223"/>
      <c r="I858" s="1223"/>
      <c r="J858" s="1223"/>
      <c r="K858" s="1223"/>
      <c r="L858" s="1223"/>
      <c r="M858" s="1223"/>
      <c r="N858" s="1223"/>
      <c r="O858" s="1223"/>
      <c r="P858" s="1223"/>
      <c r="Q858" s="1223"/>
      <c r="R858" s="1223"/>
      <c r="S858" s="1223"/>
      <c r="T858" s="1223"/>
      <c r="U858" s="1223"/>
      <c r="V858" s="1223"/>
      <c r="W858" s="1223"/>
      <c r="X858" s="1223"/>
      <c r="Y858" s="1223"/>
      <c r="Z858" s="1223"/>
    </row>
    <row r="859" spans="1:26" ht="18" customHeight="1">
      <c r="A859" s="1223"/>
      <c r="B859" s="1223"/>
      <c r="C859" s="1419"/>
      <c r="D859" s="1223"/>
      <c r="E859" s="1223"/>
      <c r="F859" s="1223"/>
      <c r="G859" s="1223"/>
      <c r="H859" s="1223"/>
      <c r="I859" s="1223"/>
      <c r="J859" s="1223"/>
      <c r="K859" s="1223"/>
      <c r="L859" s="1223"/>
      <c r="M859" s="1223"/>
      <c r="N859" s="1223"/>
      <c r="O859" s="1223"/>
      <c r="P859" s="1223"/>
      <c r="Q859" s="1223"/>
      <c r="R859" s="1223"/>
      <c r="S859" s="1223"/>
      <c r="T859" s="1223"/>
      <c r="U859" s="1223"/>
      <c r="V859" s="1223"/>
      <c r="W859" s="1223"/>
      <c r="X859" s="1223"/>
      <c r="Y859" s="1223"/>
      <c r="Z859" s="1223"/>
    </row>
    <row r="860" spans="1:26" ht="18" customHeight="1">
      <c r="A860" s="1223"/>
      <c r="B860" s="1223"/>
      <c r="C860" s="1419"/>
      <c r="D860" s="1223"/>
      <c r="E860" s="1223"/>
      <c r="F860" s="1223"/>
      <c r="G860" s="1223"/>
      <c r="H860" s="1223"/>
      <c r="I860" s="1223"/>
      <c r="J860" s="1223"/>
      <c r="K860" s="1223"/>
      <c r="L860" s="1223"/>
      <c r="M860" s="1223"/>
      <c r="N860" s="1223"/>
      <c r="O860" s="1223"/>
      <c r="P860" s="1223"/>
      <c r="Q860" s="1223"/>
      <c r="R860" s="1223"/>
      <c r="S860" s="1223"/>
      <c r="T860" s="1223"/>
      <c r="U860" s="1223"/>
      <c r="V860" s="1223"/>
      <c r="W860" s="1223"/>
      <c r="X860" s="1223"/>
      <c r="Y860" s="1223"/>
      <c r="Z860" s="1223"/>
    </row>
    <row r="861" spans="1:26" ht="18" customHeight="1">
      <c r="A861" s="1223"/>
      <c r="B861" s="1223"/>
      <c r="C861" s="1419"/>
      <c r="D861" s="1223"/>
      <c r="E861" s="1223"/>
      <c r="F861" s="1223"/>
      <c r="G861" s="1223"/>
      <c r="H861" s="1223"/>
      <c r="I861" s="1223"/>
      <c r="J861" s="1223"/>
      <c r="K861" s="1223"/>
      <c r="L861" s="1223"/>
      <c r="M861" s="1223"/>
      <c r="N861" s="1223"/>
      <c r="O861" s="1223"/>
      <c r="P861" s="1223"/>
      <c r="Q861" s="1223"/>
      <c r="R861" s="1223"/>
      <c r="S861" s="1223"/>
      <c r="T861" s="1223"/>
      <c r="U861" s="1223"/>
      <c r="V861" s="1223"/>
      <c r="W861" s="1223"/>
      <c r="X861" s="1223"/>
      <c r="Y861" s="1223"/>
      <c r="Z861" s="1223"/>
    </row>
    <row r="862" spans="1:26" ht="18" customHeight="1">
      <c r="A862" s="1223"/>
      <c r="B862" s="1223"/>
      <c r="C862" s="1419"/>
      <c r="D862" s="1223"/>
      <c r="E862" s="1223"/>
      <c r="F862" s="1223"/>
      <c r="G862" s="1223"/>
      <c r="H862" s="1223"/>
      <c r="I862" s="1223"/>
      <c r="J862" s="1223"/>
      <c r="K862" s="1223"/>
      <c r="L862" s="1223"/>
      <c r="M862" s="1223"/>
      <c r="N862" s="1223"/>
      <c r="O862" s="1223"/>
      <c r="P862" s="1223"/>
      <c r="Q862" s="1223"/>
      <c r="R862" s="1223"/>
      <c r="S862" s="1223"/>
      <c r="T862" s="1223"/>
      <c r="U862" s="1223"/>
      <c r="V862" s="1223"/>
      <c r="W862" s="1223"/>
      <c r="X862" s="1223"/>
      <c r="Y862" s="1223"/>
      <c r="Z862" s="1223"/>
    </row>
    <row r="863" spans="1:26" ht="18" customHeight="1">
      <c r="A863" s="1223"/>
      <c r="B863" s="1223"/>
      <c r="C863" s="1419"/>
      <c r="D863" s="1223"/>
      <c r="E863" s="1223"/>
      <c r="F863" s="1223"/>
      <c r="G863" s="1223"/>
      <c r="H863" s="1223"/>
      <c r="I863" s="1223"/>
      <c r="J863" s="1223"/>
      <c r="K863" s="1223"/>
      <c r="L863" s="1223"/>
      <c r="M863" s="1223"/>
      <c r="N863" s="1223"/>
      <c r="O863" s="1223"/>
      <c r="P863" s="1223"/>
      <c r="Q863" s="1223"/>
      <c r="R863" s="1223"/>
      <c r="S863" s="1223"/>
      <c r="T863" s="1223"/>
      <c r="U863" s="1223"/>
      <c r="V863" s="1223"/>
      <c r="W863" s="1223"/>
      <c r="X863" s="1223"/>
      <c r="Y863" s="1223"/>
      <c r="Z863" s="1223"/>
    </row>
    <row r="864" spans="1:26" ht="18" customHeight="1">
      <c r="A864" s="1223"/>
      <c r="B864" s="1223"/>
      <c r="C864" s="1419"/>
      <c r="D864" s="1223"/>
      <c r="E864" s="1223"/>
      <c r="F864" s="1223"/>
      <c r="G864" s="1223"/>
      <c r="H864" s="1223"/>
      <c r="I864" s="1223"/>
      <c r="J864" s="1223"/>
      <c r="K864" s="1223"/>
      <c r="L864" s="1223"/>
      <c r="M864" s="1223"/>
      <c r="N864" s="1223"/>
      <c r="O864" s="1223"/>
      <c r="P864" s="1223"/>
      <c r="Q864" s="1223"/>
      <c r="R864" s="1223"/>
      <c r="S864" s="1223"/>
      <c r="T864" s="1223"/>
      <c r="U864" s="1223"/>
      <c r="V864" s="1223"/>
      <c r="W864" s="1223"/>
      <c r="X864" s="1223"/>
      <c r="Y864" s="1223"/>
      <c r="Z864" s="1223"/>
    </row>
    <row r="865" spans="1:26" ht="18" customHeight="1">
      <c r="A865" s="1223"/>
      <c r="B865" s="1223"/>
      <c r="C865" s="1419"/>
      <c r="D865" s="1223"/>
      <c r="E865" s="1223"/>
      <c r="F865" s="1223"/>
      <c r="G865" s="1223"/>
      <c r="H865" s="1223"/>
      <c r="I865" s="1223"/>
      <c r="J865" s="1223"/>
      <c r="K865" s="1223"/>
      <c r="L865" s="1223"/>
      <c r="M865" s="1223"/>
      <c r="N865" s="1223"/>
      <c r="O865" s="1223"/>
      <c r="P865" s="1223"/>
      <c r="Q865" s="1223"/>
      <c r="R865" s="1223"/>
      <c r="S865" s="1223"/>
      <c r="T865" s="1223"/>
      <c r="U865" s="1223"/>
      <c r="V865" s="1223"/>
      <c r="W865" s="1223"/>
      <c r="X865" s="1223"/>
      <c r="Y865" s="1223"/>
      <c r="Z865" s="1223"/>
    </row>
    <row r="866" spans="1:26" ht="18" customHeight="1">
      <c r="A866" s="1223"/>
      <c r="B866" s="1223"/>
      <c r="C866" s="1419"/>
      <c r="D866" s="1223"/>
      <c r="E866" s="1223"/>
      <c r="F866" s="1223"/>
      <c r="G866" s="1223"/>
      <c r="H866" s="1223"/>
      <c r="I866" s="1223"/>
      <c r="J866" s="1223"/>
      <c r="K866" s="1223"/>
      <c r="L866" s="1223"/>
      <c r="M866" s="1223"/>
      <c r="N866" s="1223"/>
      <c r="O866" s="1223"/>
      <c r="P866" s="1223"/>
      <c r="Q866" s="1223"/>
      <c r="R866" s="1223"/>
      <c r="S866" s="1223"/>
      <c r="T866" s="1223"/>
      <c r="U866" s="1223"/>
      <c r="V866" s="1223"/>
      <c r="W866" s="1223"/>
      <c r="X866" s="1223"/>
      <c r="Y866" s="1223"/>
      <c r="Z866" s="1223"/>
    </row>
    <row r="867" spans="1:26" ht="18" customHeight="1">
      <c r="A867" s="1223"/>
      <c r="B867" s="1223"/>
      <c r="C867" s="1419"/>
      <c r="D867" s="1223"/>
      <c r="E867" s="1223"/>
      <c r="F867" s="1223"/>
      <c r="G867" s="1223"/>
      <c r="H867" s="1223"/>
      <c r="I867" s="1223"/>
      <c r="J867" s="1223"/>
      <c r="K867" s="1223"/>
      <c r="L867" s="1223"/>
      <c r="M867" s="1223"/>
      <c r="N867" s="1223"/>
      <c r="O867" s="1223"/>
      <c r="P867" s="1223"/>
      <c r="Q867" s="1223"/>
      <c r="R867" s="1223"/>
      <c r="S867" s="1223"/>
      <c r="T867" s="1223"/>
      <c r="U867" s="1223"/>
      <c r="V867" s="1223"/>
      <c r="W867" s="1223"/>
      <c r="X867" s="1223"/>
      <c r="Y867" s="1223"/>
      <c r="Z867" s="1223"/>
    </row>
    <row r="868" spans="1:26" ht="18" customHeight="1">
      <c r="A868" s="1223"/>
      <c r="B868" s="1223"/>
      <c r="C868" s="1419"/>
      <c r="D868" s="1223"/>
      <c r="E868" s="1223"/>
      <c r="F868" s="1223"/>
      <c r="G868" s="1223"/>
      <c r="H868" s="1223"/>
      <c r="I868" s="1223"/>
      <c r="J868" s="1223"/>
      <c r="K868" s="1223"/>
      <c r="L868" s="1223"/>
      <c r="M868" s="1223"/>
      <c r="N868" s="1223"/>
      <c r="O868" s="1223"/>
      <c r="P868" s="1223"/>
      <c r="Q868" s="1223"/>
      <c r="R868" s="1223"/>
      <c r="S868" s="1223"/>
      <c r="T868" s="1223"/>
      <c r="U868" s="1223"/>
      <c r="V868" s="1223"/>
      <c r="W868" s="1223"/>
      <c r="X868" s="1223"/>
      <c r="Y868" s="1223"/>
      <c r="Z868" s="1223"/>
    </row>
    <row r="869" spans="1:26" ht="18" customHeight="1">
      <c r="A869" s="1223"/>
      <c r="B869" s="1223"/>
      <c r="C869" s="1419"/>
      <c r="D869" s="1223"/>
      <c r="E869" s="1223"/>
      <c r="F869" s="1223"/>
      <c r="G869" s="1223"/>
      <c r="H869" s="1223"/>
      <c r="I869" s="1223"/>
      <c r="J869" s="1223"/>
      <c r="K869" s="1223"/>
      <c r="L869" s="1223"/>
      <c r="M869" s="1223"/>
      <c r="N869" s="1223"/>
      <c r="O869" s="1223"/>
      <c r="P869" s="1223"/>
      <c r="Q869" s="1223"/>
      <c r="R869" s="1223"/>
      <c r="S869" s="1223"/>
      <c r="T869" s="1223"/>
      <c r="U869" s="1223"/>
      <c r="V869" s="1223"/>
      <c r="W869" s="1223"/>
      <c r="X869" s="1223"/>
      <c r="Y869" s="1223"/>
      <c r="Z869" s="1223"/>
    </row>
    <row r="870" spans="1:26" ht="18" customHeight="1">
      <c r="A870" s="1223"/>
      <c r="B870" s="1223"/>
      <c r="C870" s="1419"/>
      <c r="D870" s="1223"/>
      <c r="E870" s="1223"/>
      <c r="F870" s="1223"/>
      <c r="G870" s="1223"/>
      <c r="H870" s="1223"/>
      <c r="I870" s="1223"/>
      <c r="J870" s="1223"/>
      <c r="K870" s="1223"/>
      <c r="L870" s="1223"/>
      <c r="M870" s="1223"/>
      <c r="N870" s="1223"/>
      <c r="O870" s="1223"/>
      <c r="P870" s="1223"/>
      <c r="Q870" s="1223"/>
      <c r="R870" s="1223"/>
      <c r="S870" s="1223"/>
      <c r="T870" s="1223"/>
      <c r="U870" s="1223"/>
      <c r="V870" s="1223"/>
      <c r="W870" s="1223"/>
      <c r="X870" s="1223"/>
      <c r="Y870" s="1223"/>
      <c r="Z870" s="1223"/>
    </row>
    <row r="871" spans="1:26" ht="18" customHeight="1">
      <c r="A871" s="1223"/>
      <c r="B871" s="1223"/>
      <c r="C871" s="1419"/>
      <c r="D871" s="1223"/>
      <c r="E871" s="1223"/>
      <c r="F871" s="1223"/>
      <c r="G871" s="1223"/>
      <c r="H871" s="1223"/>
      <c r="I871" s="1223"/>
      <c r="J871" s="1223"/>
      <c r="K871" s="1223"/>
      <c r="L871" s="1223"/>
      <c r="M871" s="1223"/>
      <c r="N871" s="1223"/>
      <c r="O871" s="1223"/>
      <c r="P871" s="1223"/>
      <c r="Q871" s="1223"/>
      <c r="R871" s="1223"/>
      <c r="S871" s="1223"/>
      <c r="T871" s="1223"/>
      <c r="U871" s="1223"/>
      <c r="V871" s="1223"/>
      <c r="W871" s="1223"/>
      <c r="X871" s="1223"/>
      <c r="Y871" s="1223"/>
      <c r="Z871" s="1223"/>
    </row>
    <row r="872" spans="1:26" ht="18" customHeight="1">
      <c r="A872" s="1223"/>
      <c r="B872" s="1223"/>
      <c r="C872" s="1419"/>
      <c r="D872" s="1223"/>
      <c r="E872" s="1223"/>
      <c r="F872" s="1223"/>
      <c r="G872" s="1223"/>
      <c r="H872" s="1223"/>
      <c r="I872" s="1223"/>
      <c r="J872" s="1223"/>
      <c r="K872" s="1223"/>
      <c r="L872" s="1223"/>
      <c r="M872" s="1223"/>
      <c r="N872" s="1223"/>
      <c r="O872" s="1223"/>
      <c r="P872" s="1223"/>
      <c r="Q872" s="1223"/>
      <c r="R872" s="1223"/>
      <c r="S872" s="1223"/>
      <c r="T872" s="1223"/>
      <c r="U872" s="1223"/>
      <c r="V872" s="1223"/>
      <c r="W872" s="1223"/>
      <c r="X872" s="1223"/>
      <c r="Y872" s="1223"/>
      <c r="Z872" s="1223"/>
    </row>
    <row r="873" spans="1:26" ht="18" customHeight="1">
      <c r="A873" s="1223"/>
      <c r="B873" s="1223"/>
      <c r="C873" s="1419"/>
      <c r="D873" s="1223"/>
      <c r="E873" s="1223"/>
      <c r="F873" s="1223"/>
      <c r="G873" s="1223"/>
      <c r="H873" s="1223"/>
      <c r="I873" s="1223"/>
      <c r="J873" s="1223"/>
      <c r="K873" s="1223"/>
      <c r="L873" s="1223"/>
      <c r="M873" s="1223"/>
      <c r="N873" s="1223"/>
      <c r="O873" s="1223"/>
      <c r="P873" s="1223"/>
      <c r="Q873" s="1223"/>
      <c r="R873" s="1223"/>
      <c r="S873" s="1223"/>
      <c r="T873" s="1223"/>
      <c r="U873" s="1223"/>
      <c r="V873" s="1223"/>
      <c r="W873" s="1223"/>
      <c r="X873" s="1223"/>
      <c r="Y873" s="1223"/>
      <c r="Z873" s="1223"/>
    </row>
    <row r="874" spans="1:26" ht="18" customHeight="1">
      <c r="A874" s="1223"/>
      <c r="B874" s="1223"/>
      <c r="C874" s="1419"/>
      <c r="D874" s="1223"/>
      <c r="E874" s="1223"/>
      <c r="F874" s="1223"/>
      <c r="G874" s="1223"/>
      <c r="H874" s="1223"/>
      <c r="I874" s="1223"/>
      <c r="J874" s="1223"/>
      <c r="K874" s="1223"/>
      <c r="L874" s="1223"/>
      <c r="M874" s="1223"/>
      <c r="N874" s="1223"/>
      <c r="O874" s="1223"/>
      <c r="P874" s="1223"/>
      <c r="Q874" s="1223"/>
      <c r="R874" s="1223"/>
      <c r="S874" s="1223"/>
      <c r="T874" s="1223"/>
      <c r="U874" s="1223"/>
      <c r="V874" s="1223"/>
      <c r="W874" s="1223"/>
      <c r="X874" s="1223"/>
      <c r="Y874" s="1223"/>
      <c r="Z874" s="1223"/>
    </row>
    <row r="875" spans="1:26" ht="18" customHeight="1">
      <c r="A875" s="1223"/>
      <c r="B875" s="1223"/>
      <c r="C875" s="1419"/>
      <c r="D875" s="1223"/>
      <c r="E875" s="1223"/>
      <c r="F875" s="1223"/>
      <c r="G875" s="1223"/>
      <c r="H875" s="1223"/>
      <c r="I875" s="1223"/>
      <c r="J875" s="1223"/>
      <c r="K875" s="1223"/>
      <c r="L875" s="1223"/>
      <c r="M875" s="1223"/>
      <c r="N875" s="1223"/>
      <c r="O875" s="1223"/>
      <c r="P875" s="1223"/>
      <c r="Q875" s="1223"/>
      <c r="R875" s="1223"/>
      <c r="S875" s="1223"/>
      <c r="T875" s="1223"/>
      <c r="U875" s="1223"/>
      <c r="V875" s="1223"/>
      <c r="W875" s="1223"/>
      <c r="X875" s="1223"/>
      <c r="Y875" s="1223"/>
      <c r="Z875" s="1223"/>
    </row>
    <row r="876" spans="1:26" ht="18" customHeight="1">
      <c r="A876" s="1223"/>
      <c r="B876" s="1223"/>
      <c r="C876" s="1419"/>
      <c r="D876" s="1223"/>
      <c r="E876" s="1223"/>
      <c r="F876" s="1223"/>
      <c r="G876" s="1223"/>
      <c r="H876" s="1223"/>
      <c r="I876" s="1223"/>
      <c r="J876" s="1223"/>
      <c r="K876" s="1223"/>
      <c r="L876" s="1223"/>
      <c r="M876" s="1223"/>
      <c r="N876" s="1223"/>
      <c r="O876" s="1223"/>
      <c r="P876" s="1223"/>
      <c r="Q876" s="1223"/>
      <c r="R876" s="1223"/>
      <c r="S876" s="1223"/>
      <c r="T876" s="1223"/>
      <c r="U876" s="1223"/>
      <c r="V876" s="1223"/>
      <c r="W876" s="1223"/>
      <c r="X876" s="1223"/>
      <c r="Y876" s="1223"/>
      <c r="Z876" s="1223"/>
    </row>
    <row r="877" spans="1:26" ht="18" customHeight="1">
      <c r="A877" s="1223"/>
      <c r="B877" s="1223"/>
      <c r="C877" s="1419"/>
      <c r="D877" s="1223"/>
      <c r="E877" s="1223"/>
      <c r="F877" s="1223"/>
      <c r="G877" s="1223"/>
      <c r="H877" s="1223"/>
      <c r="I877" s="1223"/>
      <c r="J877" s="1223"/>
      <c r="K877" s="1223"/>
      <c r="L877" s="1223"/>
      <c r="M877" s="1223"/>
      <c r="N877" s="1223"/>
      <c r="O877" s="1223"/>
      <c r="P877" s="1223"/>
      <c r="Q877" s="1223"/>
      <c r="R877" s="1223"/>
      <c r="S877" s="1223"/>
      <c r="T877" s="1223"/>
      <c r="U877" s="1223"/>
      <c r="V877" s="1223"/>
      <c r="W877" s="1223"/>
      <c r="X877" s="1223"/>
      <c r="Y877" s="1223"/>
      <c r="Z877" s="1223"/>
    </row>
    <row r="878" spans="1:26" ht="18" customHeight="1">
      <c r="A878" s="1223"/>
      <c r="B878" s="1223"/>
      <c r="C878" s="1419"/>
      <c r="D878" s="1223"/>
      <c r="E878" s="1223"/>
      <c r="F878" s="1223"/>
      <c r="G878" s="1223"/>
      <c r="H878" s="1223"/>
      <c r="I878" s="1223"/>
      <c r="J878" s="1223"/>
      <c r="K878" s="1223"/>
      <c r="L878" s="1223"/>
      <c r="M878" s="1223"/>
      <c r="N878" s="1223"/>
      <c r="O878" s="1223"/>
      <c r="P878" s="1223"/>
      <c r="Q878" s="1223"/>
      <c r="R878" s="1223"/>
      <c r="S878" s="1223"/>
      <c r="T878" s="1223"/>
      <c r="U878" s="1223"/>
      <c r="V878" s="1223"/>
      <c r="W878" s="1223"/>
      <c r="X878" s="1223"/>
      <c r="Y878" s="1223"/>
      <c r="Z878" s="1223"/>
    </row>
    <row r="879" spans="1:26" ht="18" customHeight="1">
      <c r="A879" s="1223"/>
      <c r="B879" s="1223"/>
      <c r="C879" s="1419"/>
      <c r="D879" s="1223"/>
      <c r="E879" s="1223"/>
      <c r="F879" s="1223"/>
      <c r="G879" s="1223"/>
      <c r="H879" s="1223"/>
      <c r="I879" s="1223"/>
      <c r="J879" s="1223"/>
      <c r="K879" s="1223"/>
      <c r="L879" s="1223"/>
      <c r="M879" s="1223"/>
      <c r="N879" s="1223"/>
      <c r="O879" s="1223"/>
      <c r="P879" s="1223"/>
      <c r="Q879" s="1223"/>
      <c r="R879" s="1223"/>
      <c r="S879" s="1223"/>
      <c r="T879" s="1223"/>
      <c r="U879" s="1223"/>
      <c r="V879" s="1223"/>
      <c r="W879" s="1223"/>
      <c r="X879" s="1223"/>
      <c r="Y879" s="1223"/>
      <c r="Z879" s="1223"/>
    </row>
    <row r="880" spans="1:26" ht="18" customHeight="1">
      <c r="A880" s="1223"/>
      <c r="B880" s="1223"/>
      <c r="C880" s="1419"/>
      <c r="D880" s="1223"/>
      <c r="E880" s="1223"/>
      <c r="F880" s="1223"/>
      <c r="G880" s="1223"/>
      <c r="H880" s="1223"/>
      <c r="I880" s="1223"/>
      <c r="J880" s="1223"/>
      <c r="K880" s="1223"/>
      <c r="L880" s="1223"/>
      <c r="M880" s="1223"/>
      <c r="N880" s="1223"/>
      <c r="O880" s="1223"/>
      <c r="P880" s="1223"/>
      <c r="Q880" s="1223"/>
      <c r="R880" s="1223"/>
      <c r="S880" s="1223"/>
      <c r="T880" s="1223"/>
      <c r="U880" s="1223"/>
      <c r="V880" s="1223"/>
      <c r="W880" s="1223"/>
      <c r="X880" s="1223"/>
      <c r="Y880" s="1223"/>
      <c r="Z880" s="1223"/>
    </row>
    <row r="881" spans="1:26" ht="18" customHeight="1">
      <c r="A881" s="1223"/>
      <c r="B881" s="1223"/>
      <c r="C881" s="1419"/>
      <c r="D881" s="1223"/>
      <c r="E881" s="1223"/>
      <c r="F881" s="1223"/>
      <c r="G881" s="1223"/>
      <c r="H881" s="1223"/>
      <c r="I881" s="1223"/>
      <c r="J881" s="1223"/>
      <c r="K881" s="1223"/>
      <c r="L881" s="1223"/>
      <c r="M881" s="1223"/>
      <c r="N881" s="1223"/>
      <c r="O881" s="1223"/>
      <c r="P881" s="1223"/>
      <c r="Q881" s="1223"/>
      <c r="R881" s="1223"/>
      <c r="S881" s="1223"/>
      <c r="T881" s="1223"/>
      <c r="U881" s="1223"/>
      <c r="V881" s="1223"/>
      <c r="W881" s="1223"/>
      <c r="X881" s="1223"/>
      <c r="Y881" s="1223"/>
      <c r="Z881" s="1223"/>
    </row>
    <row r="882" spans="1:26" ht="18" customHeight="1">
      <c r="A882" s="1223"/>
      <c r="B882" s="1223"/>
      <c r="C882" s="1419"/>
      <c r="D882" s="1223"/>
      <c r="E882" s="1223"/>
      <c r="F882" s="1223"/>
      <c r="G882" s="1223"/>
      <c r="H882" s="1223"/>
      <c r="I882" s="1223"/>
      <c r="J882" s="1223"/>
      <c r="K882" s="1223"/>
      <c r="L882" s="1223"/>
      <c r="M882" s="1223"/>
      <c r="N882" s="1223"/>
      <c r="O882" s="1223"/>
      <c r="P882" s="1223"/>
      <c r="Q882" s="1223"/>
      <c r="R882" s="1223"/>
      <c r="S882" s="1223"/>
      <c r="T882" s="1223"/>
      <c r="U882" s="1223"/>
      <c r="V882" s="1223"/>
      <c r="W882" s="1223"/>
      <c r="X882" s="1223"/>
      <c r="Y882" s="1223"/>
      <c r="Z882" s="1223"/>
    </row>
    <row r="883" spans="1:26" ht="18" customHeight="1">
      <c r="A883" s="1223"/>
      <c r="B883" s="1223"/>
      <c r="C883" s="1419"/>
      <c r="D883" s="1223"/>
      <c r="E883" s="1223"/>
      <c r="F883" s="1223"/>
      <c r="G883" s="1223"/>
      <c r="H883" s="1223"/>
      <c r="I883" s="1223"/>
      <c r="J883" s="1223"/>
      <c r="K883" s="1223"/>
      <c r="L883" s="1223"/>
      <c r="M883" s="1223"/>
      <c r="N883" s="1223"/>
      <c r="O883" s="1223"/>
      <c r="P883" s="1223"/>
      <c r="Q883" s="1223"/>
      <c r="R883" s="1223"/>
      <c r="S883" s="1223"/>
      <c r="T883" s="1223"/>
      <c r="U883" s="1223"/>
      <c r="V883" s="1223"/>
      <c r="W883" s="1223"/>
      <c r="X883" s="1223"/>
      <c r="Y883" s="1223"/>
      <c r="Z883" s="1223"/>
    </row>
    <row r="884" spans="1:26" ht="18" customHeight="1">
      <c r="A884" s="1223"/>
      <c r="B884" s="1223"/>
      <c r="C884" s="1419"/>
      <c r="D884" s="1223"/>
      <c r="E884" s="1223"/>
      <c r="F884" s="1223"/>
      <c r="G884" s="1223"/>
      <c r="H884" s="1223"/>
      <c r="I884" s="1223"/>
      <c r="J884" s="1223"/>
      <c r="K884" s="1223"/>
      <c r="L884" s="1223"/>
      <c r="M884" s="1223"/>
      <c r="N884" s="1223"/>
      <c r="O884" s="1223"/>
      <c r="P884" s="1223"/>
      <c r="Q884" s="1223"/>
      <c r="R884" s="1223"/>
      <c r="S884" s="1223"/>
      <c r="T884" s="1223"/>
      <c r="U884" s="1223"/>
      <c r="V884" s="1223"/>
      <c r="W884" s="1223"/>
      <c r="X884" s="1223"/>
      <c r="Y884" s="1223"/>
      <c r="Z884" s="1223"/>
    </row>
    <row r="885" spans="1:26" ht="18" customHeight="1">
      <c r="A885" s="1223"/>
      <c r="B885" s="1223"/>
      <c r="C885" s="1419"/>
      <c r="D885" s="1223"/>
      <c r="E885" s="1223"/>
      <c r="F885" s="1223"/>
      <c r="G885" s="1223"/>
      <c r="H885" s="1223"/>
      <c r="I885" s="1223"/>
      <c r="J885" s="1223"/>
      <c r="K885" s="1223"/>
      <c r="L885" s="1223"/>
      <c r="M885" s="1223"/>
      <c r="N885" s="1223"/>
      <c r="O885" s="1223"/>
      <c r="P885" s="1223"/>
      <c r="Q885" s="1223"/>
      <c r="R885" s="1223"/>
      <c r="S885" s="1223"/>
      <c r="T885" s="1223"/>
      <c r="U885" s="1223"/>
      <c r="V885" s="1223"/>
      <c r="W885" s="1223"/>
      <c r="X885" s="1223"/>
      <c r="Y885" s="1223"/>
      <c r="Z885" s="1223"/>
    </row>
    <row r="886" spans="1:26" ht="18" customHeight="1">
      <c r="A886" s="1223"/>
      <c r="B886" s="1223"/>
      <c r="C886" s="1419"/>
      <c r="D886" s="1223"/>
      <c r="E886" s="1223"/>
      <c r="F886" s="1223"/>
      <c r="G886" s="1223"/>
      <c r="H886" s="1223"/>
      <c r="I886" s="1223"/>
      <c r="J886" s="1223"/>
      <c r="K886" s="1223"/>
      <c r="L886" s="1223"/>
      <c r="M886" s="1223"/>
      <c r="N886" s="1223"/>
      <c r="O886" s="1223"/>
      <c r="P886" s="1223"/>
      <c r="Q886" s="1223"/>
      <c r="R886" s="1223"/>
      <c r="S886" s="1223"/>
      <c r="T886" s="1223"/>
      <c r="U886" s="1223"/>
      <c r="V886" s="1223"/>
      <c r="W886" s="1223"/>
      <c r="X886" s="1223"/>
      <c r="Y886" s="1223"/>
      <c r="Z886" s="1223"/>
    </row>
    <row r="887" spans="1:26" ht="18" customHeight="1">
      <c r="A887" s="1223"/>
      <c r="B887" s="1223"/>
      <c r="C887" s="1419"/>
      <c r="D887" s="1223"/>
      <c r="E887" s="1223"/>
      <c r="F887" s="1223"/>
      <c r="G887" s="1223"/>
      <c r="H887" s="1223"/>
      <c r="I887" s="1223"/>
      <c r="J887" s="1223"/>
      <c r="K887" s="1223"/>
      <c r="L887" s="1223"/>
      <c r="M887" s="1223"/>
      <c r="N887" s="1223"/>
      <c r="O887" s="1223"/>
      <c r="P887" s="1223"/>
      <c r="Q887" s="1223"/>
      <c r="R887" s="1223"/>
      <c r="S887" s="1223"/>
      <c r="T887" s="1223"/>
      <c r="U887" s="1223"/>
      <c r="V887" s="1223"/>
      <c r="W887" s="1223"/>
      <c r="X887" s="1223"/>
      <c r="Y887" s="1223"/>
      <c r="Z887" s="1223"/>
    </row>
    <row r="888" spans="1:26" ht="18" customHeight="1">
      <c r="A888" s="1223"/>
      <c r="B888" s="1223"/>
      <c r="C888" s="1419"/>
      <c r="D888" s="1223"/>
      <c r="E888" s="1223"/>
      <c r="F888" s="1223"/>
      <c r="G888" s="1223"/>
      <c r="H888" s="1223"/>
      <c r="I888" s="1223"/>
      <c r="J888" s="1223"/>
      <c r="K888" s="1223"/>
      <c r="L888" s="1223"/>
      <c r="M888" s="1223"/>
      <c r="N888" s="1223"/>
      <c r="O888" s="1223"/>
      <c r="P888" s="1223"/>
      <c r="Q888" s="1223"/>
      <c r="R888" s="1223"/>
      <c r="S888" s="1223"/>
      <c r="T888" s="1223"/>
      <c r="U888" s="1223"/>
      <c r="V888" s="1223"/>
      <c r="W888" s="1223"/>
      <c r="X888" s="1223"/>
      <c r="Y888" s="1223"/>
      <c r="Z888" s="1223"/>
    </row>
    <row r="889" spans="1:26" ht="18" customHeight="1">
      <c r="A889" s="1223"/>
      <c r="B889" s="1223"/>
      <c r="C889" s="1419"/>
      <c r="D889" s="1223"/>
      <c r="E889" s="1223"/>
      <c r="F889" s="1223"/>
      <c r="G889" s="1223"/>
      <c r="H889" s="1223"/>
      <c r="I889" s="1223"/>
      <c r="J889" s="1223"/>
      <c r="K889" s="1223"/>
      <c r="L889" s="1223"/>
      <c r="M889" s="1223"/>
      <c r="N889" s="1223"/>
      <c r="O889" s="1223"/>
      <c r="P889" s="1223"/>
      <c r="Q889" s="1223"/>
      <c r="R889" s="1223"/>
      <c r="S889" s="1223"/>
      <c r="T889" s="1223"/>
      <c r="U889" s="1223"/>
      <c r="V889" s="1223"/>
      <c r="W889" s="1223"/>
      <c r="X889" s="1223"/>
      <c r="Y889" s="1223"/>
      <c r="Z889" s="1223"/>
    </row>
    <row r="890" spans="1:26" ht="18" customHeight="1">
      <c r="A890" s="1223"/>
      <c r="B890" s="1223"/>
      <c r="C890" s="1419"/>
      <c r="D890" s="1223"/>
      <c r="E890" s="1223"/>
      <c r="F890" s="1223"/>
      <c r="G890" s="1223"/>
      <c r="H890" s="1223"/>
      <c r="I890" s="1223"/>
      <c r="J890" s="1223"/>
      <c r="K890" s="1223"/>
      <c r="L890" s="1223"/>
      <c r="M890" s="1223"/>
      <c r="N890" s="1223"/>
      <c r="O890" s="1223"/>
      <c r="P890" s="1223"/>
      <c r="Q890" s="1223"/>
      <c r="R890" s="1223"/>
      <c r="S890" s="1223"/>
      <c r="T890" s="1223"/>
      <c r="U890" s="1223"/>
      <c r="V890" s="1223"/>
      <c r="W890" s="1223"/>
      <c r="X890" s="1223"/>
      <c r="Y890" s="1223"/>
      <c r="Z890" s="1223"/>
    </row>
    <row r="891" spans="1:26" ht="18" customHeight="1">
      <c r="A891" s="1223"/>
      <c r="B891" s="1223"/>
      <c r="C891" s="1419"/>
      <c r="D891" s="1223"/>
      <c r="E891" s="1223"/>
      <c r="F891" s="1223"/>
      <c r="G891" s="1223"/>
      <c r="H891" s="1223"/>
      <c r="I891" s="1223"/>
      <c r="J891" s="1223"/>
      <c r="K891" s="1223"/>
      <c r="L891" s="1223"/>
      <c r="M891" s="1223"/>
      <c r="N891" s="1223"/>
      <c r="O891" s="1223"/>
      <c r="P891" s="1223"/>
      <c r="Q891" s="1223"/>
      <c r="R891" s="1223"/>
      <c r="S891" s="1223"/>
      <c r="T891" s="1223"/>
      <c r="U891" s="1223"/>
      <c r="V891" s="1223"/>
      <c r="W891" s="1223"/>
      <c r="X891" s="1223"/>
      <c r="Y891" s="1223"/>
      <c r="Z891" s="1223"/>
    </row>
    <row r="892" spans="1:26" ht="18" customHeight="1">
      <c r="A892" s="1223"/>
      <c r="B892" s="1223"/>
      <c r="C892" s="1419"/>
      <c r="D892" s="1223"/>
      <c r="E892" s="1223"/>
      <c r="F892" s="1223"/>
      <c r="G892" s="1223"/>
      <c r="H892" s="1223"/>
      <c r="I892" s="1223"/>
      <c r="J892" s="1223"/>
      <c r="K892" s="1223"/>
      <c r="L892" s="1223"/>
      <c r="M892" s="1223"/>
      <c r="N892" s="1223"/>
      <c r="O892" s="1223"/>
      <c r="P892" s="1223"/>
      <c r="Q892" s="1223"/>
      <c r="R892" s="1223"/>
      <c r="S892" s="1223"/>
      <c r="T892" s="1223"/>
      <c r="U892" s="1223"/>
      <c r="V892" s="1223"/>
      <c r="W892" s="1223"/>
      <c r="X892" s="1223"/>
      <c r="Y892" s="1223"/>
      <c r="Z892" s="1223"/>
    </row>
    <row r="893" spans="1:26" ht="18" customHeight="1">
      <c r="A893" s="1223"/>
      <c r="B893" s="1223"/>
      <c r="C893" s="1419"/>
      <c r="D893" s="1223"/>
      <c r="E893" s="1223"/>
      <c r="F893" s="1223"/>
      <c r="G893" s="1223"/>
      <c r="H893" s="1223"/>
      <c r="I893" s="1223"/>
      <c r="J893" s="1223"/>
      <c r="K893" s="1223"/>
      <c r="L893" s="1223"/>
      <c r="M893" s="1223"/>
      <c r="N893" s="1223"/>
      <c r="O893" s="1223"/>
      <c r="P893" s="1223"/>
      <c r="Q893" s="1223"/>
      <c r="R893" s="1223"/>
      <c r="S893" s="1223"/>
      <c r="T893" s="1223"/>
      <c r="U893" s="1223"/>
      <c r="V893" s="1223"/>
      <c r="W893" s="1223"/>
      <c r="X893" s="1223"/>
      <c r="Y893" s="1223"/>
      <c r="Z893" s="1223"/>
    </row>
    <row r="894" spans="1:26" ht="18" customHeight="1">
      <c r="A894" s="1223"/>
      <c r="B894" s="1223"/>
      <c r="C894" s="1419"/>
      <c r="D894" s="1223"/>
      <c r="E894" s="1223"/>
      <c r="F894" s="1223"/>
      <c r="G894" s="1223"/>
      <c r="H894" s="1223"/>
      <c r="I894" s="1223"/>
      <c r="J894" s="1223"/>
      <c r="K894" s="1223"/>
      <c r="L894" s="1223"/>
      <c r="M894" s="1223"/>
      <c r="N894" s="1223"/>
      <c r="O894" s="1223"/>
      <c r="P894" s="1223"/>
      <c r="Q894" s="1223"/>
      <c r="R894" s="1223"/>
      <c r="S894" s="1223"/>
      <c r="T894" s="1223"/>
      <c r="U894" s="1223"/>
      <c r="V894" s="1223"/>
      <c r="W894" s="1223"/>
      <c r="X894" s="1223"/>
      <c r="Y894" s="1223"/>
      <c r="Z894" s="1223"/>
    </row>
    <row r="895" spans="1:26" ht="18" customHeight="1">
      <c r="A895" s="1223"/>
      <c r="B895" s="1223"/>
      <c r="C895" s="1419"/>
      <c r="D895" s="1223"/>
      <c r="E895" s="1223"/>
      <c r="F895" s="1223"/>
      <c r="G895" s="1223"/>
      <c r="H895" s="1223"/>
      <c r="I895" s="1223"/>
      <c r="J895" s="1223"/>
      <c r="K895" s="1223"/>
      <c r="L895" s="1223"/>
      <c r="M895" s="1223"/>
      <c r="N895" s="1223"/>
      <c r="O895" s="1223"/>
      <c r="P895" s="1223"/>
      <c r="Q895" s="1223"/>
      <c r="R895" s="1223"/>
      <c r="S895" s="1223"/>
      <c r="T895" s="1223"/>
      <c r="U895" s="1223"/>
      <c r="V895" s="1223"/>
      <c r="W895" s="1223"/>
      <c r="X895" s="1223"/>
      <c r="Y895" s="1223"/>
      <c r="Z895" s="1223"/>
    </row>
    <row r="896" spans="1:26" ht="18" customHeight="1">
      <c r="A896" s="1223"/>
      <c r="B896" s="1223"/>
      <c r="C896" s="1419"/>
      <c r="D896" s="1223"/>
      <c r="E896" s="1223"/>
      <c r="F896" s="1223"/>
      <c r="G896" s="1223"/>
      <c r="H896" s="1223"/>
      <c r="I896" s="1223"/>
      <c r="J896" s="1223"/>
      <c r="K896" s="1223"/>
      <c r="L896" s="1223"/>
      <c r="M896" s="1223"/>
      <c r="N896" s="1223"/>
      <c r="O896" s="1223"/>
      <c r="P896" s="1223"/>
      <c r="Q896" s="1223"/>
      <c r="R896" s="1223"/>
      <c r="S896" s="1223"/>
      <c r="T896" s="1223"/>
      <c r="U896" s="1223"/>
      <c r="V896" s="1223"/>
      <c r="W896" s="1223"/>
      <c r="X896" s="1223"/>
      <c r="Y896" s="1223"/>
      <c r="Z896" s="1223"/>
    </row>
    <row r="897" spans="1:26" ht="18" customHeight="1">
      <c r="A897" s="1223"/>
      <c r="B897" s="1223"/>
      <c r="C897" s="1419"/>
      <c r="D897" s="1223"/>
      <c r="E897" s="1223"/>
      <c r="F897" s="1223"/>
      <c r="G897" s="1223"/>
      <c r="H897" s="1223"/>
      <c r="I897" s="1223"/>
      <c r="J897" s="1223"/>
      <c r="K897" s="1223"/>
      <c r="L897" s="1223"/>
      <c r="M897" s="1223"/>
      <c r="N897" s="1223"/>
      <c r="O897" s="1223"/>
      <c r="P897" s="1223"/>
      <c r="Q897" s="1223"/>
      <c r="R897" s="1223"/>
      <c r="S897" s="1223"/>
      <c r="T897" s="1223"/>
      <c r="U897" s="1223"/>
      <c r="V897" s="1223"/>
      <c r="W897" s="1223"/>
      <c r="X897" s="1223"/>
      <c r="Y897" s="1223"/>
      <c r="Z897" s="1223"/>
    </row>
    <row r="898" spans="1:26" ht="18" customHeight="1">
      <c r="A898" s="1223"/>
      <c r="B898" s="1223"/>
      <c r="C898" s="1419"/>
      <c r="D898" s="1223"/>
      <c r="E898" s="1223"/>
      <c r="F898" s="1223"/>
      <c r="G898" s="1223"/>
      <c r="H898" s="1223"/>
      <c r="I898" s="1223"/>
      <c r="J898" s="1223"/>
      <c r="K898" s="1223"/>
      <c r="L898" s="1223"/>
      <c r="M898" s="1223"/>
      <c r="N898" s="1223"/>
      <c r="O898" s="1223"/>
      <c r="P898" s="1223"/>
      <c r="Q898" s="1223"/>
      <c r="R898" s="1223"/>
      <c r="S898" s="1223"/>
      <c r="T898" s="1223"/>
      <c r="U898" s="1223"/>
      <c r="V898" s="1223"/>
      <c r="W898" s="1223"/>
      <c r="X898" s="1223"/>
      <c r="Y898" s="1223"/>
      <c r="Z898" s="1223"/>
    </row>
    <row r="899" spans="1:26" ht="18" customHeight="1">
      <c r="A899" s="1223"/>
      <c r="B899" s="1223"/>
      <c r="C899" s="1419"/>
      <c r="D899" s="1223"/>
      <c r="E899" s="1223"/>
      <c r="F899" s="1223"/>
      <c r="G899" s="1223"/>
      <c r="H899" s="1223"/>
      <c r="I899" s="1223"/>
      <c r="J899" s="1223"/>
      <c r="K899" s="1223"/>
      <c r="L899" s="1223"/>
      <c r="M899" s="1223"/>
      <c r="N899" s="1223"/>
      <c r="O899" s="1223"/>
      <c r="P899" s="1223"/>
      <c r="Q899" s="1223"/>
      <c r="R899" s="1223"/>
      <c r="S899" s="1223"/>
      <c r="T899" s="1223"/>
      <c r="U899" s="1223"/>
      <c r="V899" s="1223"/>
      <c r="W899" s="1223"/>
      <c r="X899" s="1223"/>
      <c r="Y899" s="1223"/>
      <c r="Z899" s="1223"/>
    </row>
    <row r="900" spans="1:26" ht="18" customHeight="1">
      <c r="A900" s="1223"/>
      <c r="B900" s="1223"/>
      <c r="C900" s="1419"/>
      <c r="D900" s="1223"/>
      <c r="E900" s="1223"/>
      <c r="F900" s="1223"/>
      <c r="G900" s="1223"/>
      <c r="H900" s="1223"/>
      <c r="I900" s="1223"/>
      <c r="J900" s="1223"/>
      <c r="K900" s="1223"/>
      <c r="L900" s="1223"/>
      <c r="M900" s="1223"/>
      <c r="N900" s="1223"/>
      <c r="O900" s="1223"/>
      <c r="P900" s="1223"/>
      <c r="Q900" s="1223"/>
      <c r="R900" s="1223"/>
      <c r="S900" s="1223"/>
      <c r="T900" s="1223"/>
      <c r="U900" s="1223"/>
      <c r="V900" s="1223"/>
      <c r="W900" s="1223"/>
      <c r="X900" s="1223"/>
      <c r="Y900" s="1223"/>
      <c r="Z900" s="1223"/>
    </row>
    <row r="901" spans="1:26" ht="18" customHeight="1">
      <c r="A901" s="1223"/>
      <c r="B901" s="1223"/>
      <c r="C901" s="1419"/>
      <c r="D901" s="1223"/>
      <c r="E901" s="1223"/>
      <c r="F901" s="1223"/>
      <c r="G901" s="1223"/>
      <c r="H901" s="1223"/>
      <c r="I901" s="1223"/>
      <c r="J901" s="1223"/>
      <c r="K901" s="1223"/>
      <c r="L901" s="1223"/>
      <c r="M901" s="1223"/>
      <c r="N901" s="1223"/>
      <c r="O901" s="1223"/>
      <c r="P901" s="1223"/>
      <c r="Q901" s="1223"/>
      <c r="R901" s="1223"/>
      <c r="S901" s="1223"/>
      <c r="T901" s="1223"/>
      <c r="U901" s="1223"/>
      <c r="V901" s="1223"/>
      <c r="W901" s="1223"/>
      <c r="X901" s="1223"/>
      <c r="Y901" s="1223"/>
      <c r="Z901" s="1223"/>
    </row>
    <row r="902" spans="1:26" ht="18" customHeight="1">
      <c r="A902" s="1223"/>
      <c r="B902" s="1223"/>
      <c r="C902" s="1419"/>
      <c r="D902" s="1223"/>
      <c r="E902" s="1223"/>
      <c r="F902" s="1223"/>
      <c r="G902" s="1223"/>
      <c r="H902" s="1223"/>
      <c r="I902" s="1223"/>
      <c r="J902" s="1223"/>
      <c r="K902" s="1223"/>
      <c r="L902" s="1223"/>
      <c r="M902" s="1223"/>
      <c r="N902" s="1223"/>
      <c r="O902" s="1223"/>
      <c r="P902" s="1223"/>
      <c r="Q902" s="1223"/>
      <c r="R902" s="1223"/>
      <c r="S902" s="1223"/>
      <c r="T902" s="1223"/>
      <c r="U902" s="1223"/>
      <c r="V902" s="1223"/>
      <c r="W902" s="1223"/>
      <c r="X902" s="1223"/>
      <c r="Y902" s="1223"/>
      <c r="Z902" s="1223"/>
    </row>
    <row r="903" spans="1:26" ht="18" customHeight="1">
      <c r="A903" s="1223"/>
      <c r="B903" s="1223"/>
      <c r="C903" s="1419"/>
      <c r="D903" s="1223"/>
      <c r="E903" s="1223"/>
      <c r="F903" s="1223"/>
      <c r="G903" s="1223"/>
      <c r="H903" s="1223"/>
      <c r="I903" s="1223"/>
      <c r="J903" s="1223"/>
      <c r="K903" s="1223"/>
      <c r="L903" s="1223"/>
      <c r="M903" s="1223"/>
      <c r="N903" s="1223"/>
      <c r="O903" s="1223"/>
      <c r="P903" s="1223"/>
      <c r="Q903" s="1223"/>
      <c r="R903" s="1223"/>
      <c r="S903" s="1223"/>
      <c r="T903" s="1223"/>
      <c r="U903" s="1223"/>
      <c r="V903" s="1223"/>
      <c r="W903" s="1223"/>
      <c r="X903" s="1223"/>
      <c r="Y903" s="1223"/>
      <c r="Z903" s="1223"/>
    </row>
    <row r="904" spans="1:26" ht="18" customHeight="1">
      <c r="A904" s="1223"/>
      <c r="B904" s="1223"/>
      <c r="C904" s="1419"/>
      <c r="D904" s="1223"/>
      <c r="E904" s="1223"/>
      <c r="F904" s="1223"/>
      <c r="G904" s="1223"/>
      <c r="H904" s="1223"/>
      <c r="I904" s="1223"/>
      <c r="J904" s="1223"/>
      <c r="K904" s="1223"/>
      <c r="L904" s="1223"/>
      <c r="M904" s="1223"/>
      <c r="N904" s="1223"/>
      <c r="O904" s="1223"/>
      <c r="P904" s="1223"/>
      <c r="Q904" s="1223"/>
      <c r="R904" s="1223"/>
      <c r="S904" s="1223"/>
      <c r="T904" s="1223"/>
      <c r="U904" s="1223"/>
      <c r="V904" s="1223"/>
      <c r="W904" s="1223"/>
      <c r="X904" s="1223"/>
      <c r="Y904" s="1223"/>
      <c r="Z904" s="1223"/>
    </row>
    <row r="905" spans="1:26" ht="18" customHeight="1">
      <c r="A905" s="1223"/>
      <c r="B905" s="1223"/>
      <c r="C905" s="1419"/>
      <c r="D905" s="1223"/>
      <c r="E905" s="1223"/>
      <c r="F905" s="1223"/>
      <c r="G905" s="1223"/>
      <c r="H905" s="1223"/>
      <c r="I905" s="1223"/>
      <c r="J905" s="1223"/>
      <c r="K905" s="1223"/>
      <c r="L905" s="1223"/>
      <c r="M905" s="1223"/>
      <c r="N905" s="1223"/>
      <c r="O905" s="1223"/>
      <c r="P905" s="1223"/>
      <c r="Q905" s="1223"/>
      <c r="R905" s="1223"/>
      <c r="S905" s="1223"/>
      <c r="T905" s="1223"/>
      <c r="U905" s="1223"/>
      <c r="V905" s="1223"/>
      <c r="W905" s="1223"/>
      <c r="X905" s="1223"/>
      <c r="Y905" s="1223"/>
      <c r="Z905" s="1223"/>
    </row>
    <row r="906" spans="1:26" ht="18" customHeight="1">
      <c r="A906" s="1223"/>
      <c r="B906" s="1223"/>
      <c r="C906" s="1419"/>
      <c r="D906" s="1223"/>
      <c r="E906" s="1223"/>
      <c r="F906" s="1223"/>
      <c r="G906" s="1223"/>
      <c r="H906" s="1223"/>
      <c r="I906" s="1223"/>
      <c r="J906" s="1223"/>
      <c r="K906" s="1223"/>
      <c r="L906" s="1223"/>
      <c r="M906" s="1223"/>
      <c r="N906" s="1223"/>
      <c r="O906" s="1223"/>
      <c r="P906" s="1223"/>
      <c r="Q906" s="1223"/>
      <c r="R906" s="1223"/>
      <c r="S906" s="1223"/>
      <c r="T906" s="1223"/>
      <c r="U906" s="1223"/>
      <c r="V906" s="1223"/>
      <c r="W906" s="1223"/>
      <c r="X906" s="1223"/>
      <c r="Y906" s="1223"/>
      <c r="Z906" s="1223"/>
    </row>
    <row r="907" spans="1:26" ht="18" customHeight="1">
      <c r="A907" s="1223"/>
      <c r="B907" s="1223"/>
      <c r="C907" s="1419"/>
      <c r="D907" s="1223"/>
      <c r="E907" s="1223"/>
      <c r="F907" s="1223"/>
      <c r="G907" s="1223"/>
      <c r="H907" s="1223"/>
      <c r="I907" s="1223"/>
      <c r="J907" s="1223"/>
      <c r="K907" s="1223"/>
      <c r="L907" s="1223"/>
      <c r="M907" s="1223"/>
      <c r="N907" s="1223"/>
      <c r="O907" s="1223"/>
      <c r="P907" s="1223"/>
      <c r="Q907" s="1223"/>
      <c r="R907" s="1223"/>
      <c r="S907" s="1223"/>
      <c r="T907" s="1223"/>
      <c r="U907" s="1223"/>
      <c r="V907" s="1223"/>
      <c r="W907" s="1223"/>
      <c r="X907" s="1223"/>
      <c r="Y907" s="1223"/>
      <c r="Z907" s="1223"/>
    </row>
    <row r="908" spans="1:26" ht="18" customHeight="1">
      <c r="A908" s="1223"/>
      <c r="B908" s="1223"/>
      <c r="C908" s="1419"/>
      <c r="D908" s="1223"/>
      <c r="E908" s="1223"/>
      <c r="F908" s="1223"/>
      <c r="G908" s="1223"/>
      <c r="H908" s="1223"/>
      <c r="I908" s="1223"/>
      <c r="J908" s="1223"/>
      <c r="K908" s="1223"/>
      <c r="L908" s="1223"/>
      <c r="M908" s="1223"/>
      <c r="N908" s="1223"/>
      <c r="O908" s="1223"/>
      <c r="P908" s="1223"/>
      <c r="Q908" s="1223"/>
      <c r="R908" s="1223"/>
      <c r="S908" s="1223"/>
      <c r="T908" s="1223"/>
      <c r="U908" s="1223"/>
      <c r="V908" s="1223"/>
      <c r="W908" s="1223"/>
      <c r="X908" s="1223"/>
      <c r="Y908" s="1223"/>
      <c r="Z908" s="1223"/>
    </row>
    <row r="909" spans="1:26" ht="18" customHeight="1">
      <c r="A909" s="1223"/>
      <c r="B909" s="1223"/>
      <c r="C909" s="1419"/>
      <c r="D909" s="1223"/>
      <c r="E909" s="1223"/>
      <c r="F909" s="1223"/>
      <c r="G909" s="1223"/>
      <c r="H909" s="1223"/>
      <c r="I909" s="1223"/>
      <c r="J909" s="1223"/>
      <c r="K909" s="1223"/>
      <c r="L909" s="1223"/>
      <c r="M909" s="1223"/>
      <c r="N909" s="1223"/>
      <c r="O909" s="1223"/>
      <c r="P909" s="1223"/>
      <c r="Q909" s="1223"/>
      <c r="R909" s="1223"/>
      <c r="S909" s="1223"/>
      <c r="T909" s="1223"/>
      <c r="U909" s="1223"/>
      <c r="V909" s="1223"/>
      <c r="W909" s="1223"/>
      <c r="X909" s="1223"/>
      <c r="Y909" s="1223"/>
      <c r="Z909" s="1223"/>
    </row>
    <row r="910" spans="1:26" ht="18" customHeight="1">
      <c r="A910" s="1223"/>
      <c r="B910" s="1223"/>
      <c r="C910" s="1419"/>
      <c r="D910" s="1223"/>
      <c r="E910" s="1223"/>
      <c r="F910" s="1223"/>
      <c r="G910" s="1223"/>
      <c r="H910" s="1223"/>
      <c r="I910" s="1223"/>
      <c r="J910" s="1223"/>
      <c r="K910" s="1223"/>
      <c r="L910" s="1223"/>
      <c r="M910" s="1223"/>
      <c r="N910" s="1223"/>
      <c r="O910" s="1223"/>
      <c r="P910" s="1223"/>
      <c r="Q910" s="1223"/>
      <c r="R910" s="1223"/>
      <c r="S910" s="1223"/>
      <c r="T910" s="1223"/>
      <c r="U910" s="1223"/>
      <c r="V910" s="1223"/>
      <c r="W910" s="1223"/>
      <c r="X910" s="1223"/>
      <c r="Y910" s="1223"/>
      <c r="Z910" s="1223"/>
    </row>
    <row r="911" spans="1:26" ht="18" customHeight="1">
      <c r="A911" s="1223"/>
      <c r="B911" s="1223"/>
      <c r="C911" s="1419"/>
      <c r="D911" s="1223"/>
      <c r="E911" s="1223"/>
      <c r="F911" s="1223"/>
      <c r="G911" s="1223"/>
      <c r="H911" s="1223"/>
      <c r="I911" s="1223"/>
      <c r="J911" s="1223"/>
      <c r="K911" s="1223"/>
      <c r="L911" s="1223"/>
      <c r="M911" s="1223"/>
      <c r="N911" s="1223"/>
      <c r="O911" s="1223"/>
      <c r="P911" s="1223"/>
      <c r="Q911" s="1223"/>
      <c r="R911" s="1223"/>
      <c r="S911" s="1223"/>
      <c r="T911" s="1223"/>
      <c r="U911" s="1223"/>
      <c r="V911" s="1223"/>
      <c r="W911" s="1223"/>
      <c r="X911" s="1223"/>
      <c r="Y911" s="1223"/>
      <c r="Z911" s="1223"/>
    </row>
    <row r="912" spans="1:26" ht="18" customHeight="1">
      <c r="A912" s="1223"/>
      <c r="B912" s="1223"/>
      <c r="C912" s="1419"/>
      <c r="D912" s="1223"/>
      <c r="E912" s="1223"/>
      <c r="F912" s="1223"/>
      <c r="G912" s="1223"/>
      <c r="H912" s="1223"/>
      <c r="I912" s="1223"/>
      <c r="J912" s="1223"/>
      <c r="K912" s="1223"/>
      <c r="L912" s="1223"/>
      <c r="M912" s="1223"/>
      <c r="N912" s="1223"/>
      <c r="O912" s="1223"/>
      <c r="P912" s="1223"/>
      <c r="Q912" s="1223"/>
      <c r="R912" s="1223"/>
      <c r="S912" s="1223"/>
      <c r="T912" s="1223"/>
      <c r="U912" s="1223"/>
      <c r="V912" s="1223"/>
      <c r="W912" s="1223"/>
      <c r="X912" s="1223"/>
      <c r="Y912" s="1223"/>
      <c r="Z912" s="1223"/>
    </row>
    <row r="913" spans="1:26" ht="18" customHeight="1">
      <c r="A913" s="1223"/>
      <c r="B913" s="1223"/>
      <c r="C913" s="1419"/>
      <c r="D913" s="1223"/>
      <c r="E913" s="1223"/>
      <c r="F913" s="1223"/>
      <c r="G913" s="1223"/>
      <c r="H913" s="1223"/>
      <c r="I913" s="1223"/>
      <c r="J913" s="1223"/>
      <c r="K913" s="1223"/>
      <c r="L913" s="1223"/>
      <c r="M913" s="1223"/>
      <c r="N913" s="1223"/>
      <c r="O913" s="1223"/>
      <c r="P913" s="1223"/>
      <c r="Q913" s="1223"/>
      <c r="R913" s="1223"/>
      <c r="S913" s="1223"/>
      <c r="T913" s="1223"/>
      <c r="U913" s="1223"/>
      <c r="V913" s="1223"/>
      <c r="W913" s="1223"/>
      <c r="X913" s="1223"/>
      <c r="Y913" s="1223"/>
      <c r="Z913" s="1223"/>
    </row>
    <row r="914" spans="1:26" ht="18" customHeight="1">
      <c r="A914" s="1223"/>
      <c r="B914" s="1223"/>
      <c r="C914" s="1419"/>
      <c r="D914" s="1223"/>
      <c r="E914" s="1223"/>
      <c r="F914" s="1223"/>
      <c r="G914" s="1223"/>
      <c r="H914" s="1223"/>
      <c r="I914" s="1223"/>
      <c r="J914" s="1223"/>
      <c r="K914" s="1223"/>
      <c r="L914" s="1223"/>
      <c r="M914" s="1223"/>
      <c r="N914" s="1223"/>
      <c r="O914" s="1223"/>
      <c r="P914" s="1223"/>
      <c r="Q914" s="1223"/>
      <c r="R914" s="1223"/>
      <c r="S914" s="1223"/>
      <c r="T914" s="1223"/>
      <c r="U914" s="1223"/>
      <c r="V914" s="1223"/>
      <c r="W914" s="1223"/>
      <c r="X914" s="1223"/>
      <c r="Y914" s="1223"/>
      <c r="Z914" s="1223"/>
    </row>
    <row r="915" spans="1:26" ht="18" customHeight="1">
      <c r="A915" s="1223"/>
      <c r="B915" s="1223"/>
      <c r="C915" s="1419"/>
      <c r="D915" s="1223"/>
      <c r="E915" s="1223"/>
      <c r="F915" s="1223"/>
      <c r="G915" s="1223"/>
      <c r="H915" s="1223"/>
      <c r="I915" s="1223"/>
      <c r="J915" s="1223"/>
      <c r="K915" s="1223"/>
      <c r="L915" s="1223"/>
      <c r="M915" s="1223"/>
      <c r="N915" s="1223"/>
      <c r="O915" s="1223"/>
      <c r="P915" s="1223"/>
      <c r="Q915" s="1223"/>
      <c r="R915" s="1223"/>
      <c r="S915" s="1223"/>
      <c r="T915" s="1223"/>
      <c r="U915" s="1223"/>
      <c r="V915" s="1223"/>
      <c r="W915" s="1223"/>
      <c r="X915" s="1223"/>
      <c r="Y915" s="1223"/>
      <c r="Z915" s="1223"/>
    </row>
    <row r="916" spans="1:26" ht="18" customHeight="1">
      <c r="A916" s="1223"/>
      <c r="B916" s="1223"/>
      <c r="C916" s="1419"/>
      <c r="D916" s="1223"/>
      <c r="E916" s="1223"/>
      <c r="F916" s="1223"/>
      <c r="G916" s="1223"/>
      <c r="H916" s="1223"/>
      <c r="I916" s="1223"/>
      <c r="J916" s="1223"/>
      <c r="K916" s="1223"/>
      <c r="L916" s="1223"/>
      <c r="M916" s="1223"/>
      <c r="N916" s="1223"/>
      <c r="O916" s="1223"/>
      <c r="P916" s="1223"/>
      <c r="Q916" s="1223"/>
      <c r="R916" s="1223"/>
      <c r="S916" s="1223"/>
      <c r="T916" s="1223"/>
      <c r="U916" s="1223"/>
      <c r="V916" s="1223"/>
      <c r="W916" s="1223"/>
      <c r="X916" s="1223"/>
      <c r="Y916" s="1223"/>
      <c r="Z916" s="1223"/>
    </row>
    <row r="917" spans="1:26" ht="18" customHeight="1">
      <c r="A917" s="1223"/>
      <c r="B917" s="1223"/>
      <c r="C917" s="1419"/>
      <c r="D917" s="1223"/>
      <c r="E917" s="1223"/>
      <c r="F917" s="1223"/>
      <c r="G917" s="1223"/>
      <c r="H917" s="1223"/>
      <c r="I917" s="1223"/>
      <c r="J917" s="1223"/>
      <c r="K917" s="1223"/>
      <c r="L917" s="1223"/>
      <c r="M917" s="1223"/>
      <c r="N917" s="1223"/>
      <c r="O917" s="1223"/>
      <c r="P917" s="1223"/>
      <c r="Q917" s="1223"/>
      <c r="R917" s="1223"/>
      <c r="S917" s="1223"/>
      <c r="T917" s="1223"/>
      <c r="U917" s="1223"/>
      <c r="V917" s="1223"/>
      <c r="W917" s="1223"/>
      <c r="X917" s="1223"/>
      <c r="Y917" s="1223"/>
      <c r="Z917" s="1223"/>
    </row>
    <row r="918" spans="1:26" ht="18" customHeight="1">
      <c r="A918" s="1223"/>
      <c r="B918" s="1223"/>
      <c r="C918" s="1419"/>
      <c r="D918" s="1223"/>
      <c r="E918" s="1223"/>
      <c r="F918" s="1223"/>
      <c r="G918" s="1223"/>
      <c r="H918" s="1223"/>
      <c r="I918" s="1223"/>
      <c r="J918" s="1223"/>
      <c r="K918" s="1223"/>
      <c r="L918" s="1223"/>
      <c r="M918" s="1223"/>
      <c r="N918" s="1223"/>
      <c r="O918" s="1223"/>
      <c r="P918" s="1223"/>
      <c r="Q918" s="1223"/>
      <c r="R918" s="1223"/>
      <c r="S918" s="1223"/>
      <c r="T918" s="1223"/>
      <c r="U918" s="1223"/>
      <c r="V918" s="1223"/>
      <c r="W918" s="1223"/>
      <c r="X918" s="1223"/>
      <c r="Y918" s="1223"/>
      <c r="Z918" s="1223"/>
    </row>
    <row r="919" spans="1:26" ht="18" customHeight="1">
      <c r="A919" s="1223"/>
      <c r="B919" s="1223"/>
      <c r="C919" s="1419"/>
      <c r="D919" s="1223"/>
      <c r="E919" s="1223"/>
      <c r="F919" s="1223"/>
      <c r="G919" s="1223"/>
      <c r="H919" s="1223"/>
      <c r="I919" s="1223"/>
      <c r="J919" s="1223"/>
      <c r="K919" s="1223"/>
      <c r="L919" s="1223"/>
      <c r="M919" s="1223"/>
      <c r="N919" s="1223"/>
      <c r="O919" s="1223"/>
      <c r="P919" s="1223"/>
      <c r="Q919" s="1223"/>
      <c r="R919" s="1223"/>
      <c r="S919" s="1223"/>
      <c r="T919" s="1223"/>
      <c r="U919" s="1223"/>
      <c r="V919" s="1223"/>
      <c r="W919" s="1223"/>
      <c r="X919" s="1223"/>
      <c r="Y919" s="1223"/>
      <c r="Z919" s="1223"/>
    </row>
    <row r="920" spans="1:26" ht="18" customHeight="1">
      <c r="A920" s="1223"/>
      <c r="B920" s="1223"/>
      <c r="C920" s="1419"/>
      <c r="D920" s="1223"/>
      <c r="E920" s="1223"/>
      <c r="F920" s="1223"/>
      <c r="G920" s="1223"/>
      <c r="H920" s="1223"/>
      <c r="I920" s="1223"/>
      <c r="J920" s="1223"/>
      <c r="K920" s="1223"/>
      <c r="L920" s="1223"/>
      <c r="M920" s="1223"/>
      <c r="N920" s="1223"/>
      <c r="O920" s="1223"/>
      <c r="P920" s="1223"/>
      <c r="Q920" s="1223"/>
      <c r="R920" s="1223"/>
      <c r="S920" s="1223"/>
      <c r="T920" s="1223"/>
      <c r="U920" s="1223"/>
      <c r="V920" s="1223"/>
      <c r="W920" s="1223"/>
      <c r="X920" s="1223"/>
      <c r="Y920" s="1223"/>
      <c r="Z920" s="1223"/>
    </row>
    <row r="921" spans="1:26" ht="18" customHeight="1">
      <c r="A921" s="1223"/>
      <c r="B921" s="1223"/>
      <c r="C921" s="1419"/>
      <c r="D921" s="1223"/>
      <c r="E921" s="1223"/>
      <c r="F921" s="1223"/>
      <c r="G921" s="1223"/>
      <c r="H921" s="1223"/>
      <c r="I921" s="1223"/>
      <c r="J921" s="1223"/>
      <c r="K921" s="1223"/>
      <c r="L921" s="1223"/>
      <c r="M921" s="1223"/>
      <c r="N921" s="1223"/>
      <c r="O921" s="1223"/>
      <c r="P921" s="1223"/>
      <c r="Q921" s="1223"/>
      <c r="R921" s="1223"/>
      <c r="S921" s="1223"/>
      <c r="T921" s="1223"/>
      <c r="U921" s="1223"/>
      <c r="V921" s="1223"/>
      <c r="W921" s="1223"/>
      <c r="X921" s="1223"/>
      <c r="Y921" s="1223"/>
      <c r="Z921" s="1223"/>
    </row>
    <row r="922" spans="1:26" ht="18" customHeight="1">
      <c r="A922" s="1223"/>
      <c r="B922" s="1223"/>
      <c r="C922" s="1419"/>
      <c r="D922" s="1223"/>
      <c r="E922" s="1223"/>
      <c r="F922" s="1223"/>
      <c r="G922" s="1223"/>
      <c r="H922" s="1223"/>
      <c r="I922" s="1223"/>
      <c r="J922" s="1223"/>
      <c r="K922" s="1223"/>
      <c r="L922" s="1223"/>
      <c r="M922" s="1223"/>
      <c r="N922" s="1223"/>
      <c r="O922" s="1223"/>
      <c r="P922" s="1223"/>
      <c r="Q922" s="1223"/>
      <c r="R922" s="1223"/>
      <c r="S922" s="1223"/>
      <c r="T922" s="1223"/>
      <c r="U922" s="1223"/>
      <c r="V922" s="1223"/>
      <c r="W922" s="1223"/>
      <c r="X922" s="1223"/>
      <c r="Y922" s="1223"/>
      <c r="Z922" s="1223"/>
    </row>
    <row r="923" spans="1:26" ht="18" customHeight="1">
      <c r="A923" s="1223"/>
      <c r="B923" s="1223"/>
      <c r="C923" s="1419"/>
      <c r="D923" s="1223"/>
      <c r="E923" s="1223"/>
      <c r="F923" s="1223"/>
      <c r="G923" s="1223"/>
      <c r="H923" s="1223"/>
      <c r="I923" s="1223"/>
      <c r="J923" s="1223"/>
      <c r="K923" s="1223"/>
      <c r="L923" s="1223"/>
      <c r="M923" s="1223"/>
      <c r="N923" s="1223"/>
      <c r="O923" s="1223"/>
      <c r="P923" s="1223"/>
      <c r="Q923" s="1223"/>
      <c r="R923" s="1223"/>
      <c r="S923" s="1223"/>
      <c r="T923" s="1223"/>
      <c r="U923" s="1223"/>
      <c r="V923" s="1223"/>
      <c r="W923" s="1223"/>
      <c r="X923" s="1223"/>
      <c r="Y923" s="1223"/>
      <c r="Z923" s="1223"/>
    </row>
    <row r="924" spans="1:26" ht="18" customHeight="1">
      <c r="A924" s="1223"/>
      <c r="B924" s="1223"/>
      <c r="C924" s="1419"/>
      <c r="D924" s="1223"/>
      <c r="E924" s="1223"/>
      <c r="F924" s="1223"/>
      <c r="G924" s="1223"/>
      <c r="H924" s="1223"/>
      <c r="I924" s="1223"/>
      <c r="J924" s="1223"/>
      <c r="K924" s="1223"/>
      <c r="L924" s="1223"/>
      <c r="M924" s="1223"/>
      <c r="N924" s="1223"/>
      <c r="O924" s="1223"/>
      <c r="P924" s="1223"/>
      <c r="Q924" s="1223"/>
      <c r="R924" s="1223"/>
      <c r="S924" s="1223"/>
      <c r="T924" s="1223"/>
      <c r="U924" s="1223"/>
      <c r="V924" s="1223"/>
      <c r="W924" s="1223"/>
      <c r="X924" s="1223"/>
      <c r="Y924" s="1223"/>
      <c r="Z924" s="1223"/>
    </row>
    <row r="925" spans="1:26" ht="18" customHeight="1">
      <c r="A925" s="1223"/>
      <c r="B925" s="1223"/>
      <c r="C925" s="1419"/>
      <c r="D925" s="1223"/>
      <c r="E925" s="1223"/>
      <c r="F925" s="1223"/>
      <c r="G925" s="1223"/>
      <c r="H925" s="1223"/>
      <c r="I925" s="1223"/>
      <c r="J925" s="1223"/>
      <c r="K925" s="1223"/>
      <c r="L925" s="1223"/>
      <c r="M925" s="1223"/>
      <c r="N925" s="1223"/>
      <c r="O925" s="1223"/>
      <c r="P925" s="1223"/>
      <c r="Q925" s="1223"/>
      <c r="R925" s="1223"/>
      <c r="S925" s="1223"/>
      <c r="T925" s="1223"/>
      <c r="U925" s="1223"/>
      <c r="V925" s="1223"/>
      <c r="W925" s="1223"/>
      <c r="X925" s="1223"/>
      <c r="Y925" s="1223"/>
      <c r="Z925" s="1223"/>
    </row>
    <row r="926" spans="1:26" ht="18" customHeight="1">
      <c r="A926" s="1223"/>
      <c r="B926" s="1223"/>
      <c r="C926" s="1419"/>
      <c r="D926" s="1223"/>
      <c r="E926" s="1223"/>
      <c r="F926" s="1223"/>
      <c r="G926" s="1223"/>
      <c r="H926" s="1223"/>
      <c r="I926" s="1223"/>
      <c r="J926" s="1223"/>
      <c r="K926" s="1223"/>
      <c r="L926" s="1223"/>
      <c r="M926" s="1223"/>
      <c r="N926" s="1223"/>
      <c r="O926" s="1223"/>
      <c r="P926" s="1223"/>
      <c r="Q926" s="1223"/>
      <c r="R926" s="1223"/>
      <c r="S926" s="1223"/>
      <c r="T926" s="1223"/>
      <c r="U926" s="1223"/>
      <c r="V926" s="1223"/>
      <c r="W926" s="1223"/>
      <c r="X926" s="1223"/>
      <c r="Y926" s="1223"/>
      <c r="Z926" s="1223"/>
    </row>
    <row r="927" spans="1:26" ht="18" customHeight="1">
      <c r="A927" s="1223"/>
      <c r="B927" s="1223"/>
      <c r="C927" s="1419"/>
      <c r="D927" s="1223"/>
      <c r="E927" s="1223"/>
      <c r="F927" s="1223"/>
      <c r="G927" s="1223"/>
      <c r="H927" s="1223"/>
      <c r="I927" s="1223"/>
      <c r="J927" s="1223"/>
      <c r="K927" s="1223"/>
      <c r="L927" s="1223"/>
      <c r="M927" s="1223"/>
      <c r="N927" s="1223"/>
      <c r="O927" s="1223"/>
      <c r="P927" s="1223"/>
      <c r="Q927" s="1223"/>
      <c r="R927" s="1223"/>
      <c r="S927" s="1223"/>
      <c r="T927" s="1223"/>
      <c r="U927" s="1223"/>
      <c r="V927" s="1223"/>
      <c r="W927" s="1223"/>
      <c r="X927" s="1223"/>
      <c r="Y927" s="1223"/>
      <c r="Z927" s="1223"/>
    </row>
    <row r="928" spans="1:26" ht="18" customHeight="1">
      <c r="A928" s="1223"/>
      <c r="B928" s="1223"/>
      <c r="C928" s="1419"/>
      <c r="D928" s="1223"/>
      <c r="E928" s="1223"/>
      <c r="F928" s="1223"/>
      <c r="G928" s="1223"/>
      <c r="H928" s="1223"/>
      <c r="I928" s="1223"/>
      <c r="J928" s="1223"/>
      <c r="K928" s="1223"/>
      <c r="L928" s="1223"/>
      <c r="M928" s="1223"/>
      <c r="N928" s="1223"/>
      <c r="O928" s="1223"/>
      <c r="P928" s="1223"/>
      <c r="Q928" s="1223"/>
      <c r="R928" s="1223"/>
      <c r="S928" s="1223"/>
      <c r="T928" s="1223"/>
      <c r="U928" s="1223"/>
      <c r="V928" s="1223"/>
      <c r="W928" s="1223"/>
      <c r="X928" s="1223"/>
      <c r="Y928" s="1223"/>
      <c r="Z928" s="1223"/>
    </row>
    <row r="929" spans="1:26" ht="18" customHeight="1">
      <c r="A929" s="1223"/>
      <c r="B929" s="1223"/>
      <c r="C929" s="1419"/>
      <c r="D929" s="1223"/>
      <c r="E929" s="1223"/>
      <c r="F929" s="1223"/>
      <c r="G929" s="1223"/>
      <c r="H929" s="1223"/>
      <c r="I929" s="1223"/>
      <c r="J929" s="1223"/>
      <c r="K929" s="1223"/>
      <c r="L929" s="1223"/>
      <c r="M929" s="1223"/>
      <c r="N929" s="1223"/>
      <c r="O929" s="1223"/>
      <c r="P929" s="1223"/>
      <c r="Q929" s="1223"/>
      <c r="R929" s="1223"/>
      <c r="S929" s="1223"/>
      <c r="T929" s="1223"/>
      <c r="U929" s="1223"/>
      <c r="V929" s="1223"/>
      <c r="W929" s="1223"/>
      <c r="X929" s="1223"/>
      <c r="Y929" s="1223"/>
      <c r="Z929" s="1223"/>
    </row>
    <row r="930" spans="1:26" ht="18" customHeight="1">
      <c r="A930" s="1223"/>
      <c r="B930" s="1223"/>
      <c r="C930" s="1419"/>
      <c r="D930" s="1223"/>
      <c r="E930" s="1223"/>
      <c r="F930" s="1223"/>
      <c r="G930" s="1223"/>
      <c r="H930" s="1223"/>
      <c r="I930" s="1223"/>
      <c r="J930" s="1223"/>
      <c r="K930" s="1223"/>
      <c r="L930" s="1223"/>
      <c r="M930" s="1223"/>
      <c r="N930" s="1223"/>
      <c r="O930" s="1223"/>
      <c r="P930" s="1223"/>
      <c r="Q930" s="1223"/>
      <c r="R930" s="1223"/>
      <c r="S930" s="1223"/>
      <c r="T930" s="1223"/>
      <c r="U930" s="1223"/>
      <c r="V930" s="1223"/>
      <c r="W930" s="1223"/>
      <c r="X930" s="1223"/>
      <c r="Y930" s="1223"/>
      <c r="Z930" s="1223"/>
    </row>
    <row r="931" spans="1:26" ht="18" customHeight="1">
      <c r="A931" s="1223"/>
      <c r="B931" s="1223"/>
      <c r="C931" s="1419"/>
      <c r="D931" s="1223"/>
      <c r="E931" s="1223"/>
      <c r="F931" s="1223"/>
      <c r="G931" s="1223"/>
      <c r="H931" s="1223"/>
      <c r="I931" s="1223"/>
      <c r="J931" s="1223"/>
      <c r="K931" s="1223"/>
      <c r="L931" s="1223"/>
      <c r="M931" s="1223"/>
      <c r="N931" s="1223"/>
      <c r="O931" s="1223"/>
      <c r="P931" s="1223"/>
      <c r="Q931" s="1223"/>
      <c r="R931" s="1223"/>
      <c r="S931" s="1223"/>
      <c r="T931" s="1223"/>
      <c r="U931" s="1223"/>
      <c r="V931" s="1223"/>
      <c r="W931" s="1223"/>
      <c r="X931" s="1223"/>
      <c r="Y931" s="1223"/>
      <c r="Z931" s="1223"/>
    </row>
    <row r="932" spans="1:26" ht="18" customHeight="1">
      <c r="A932" s="1223"/>
      <c r="B932" s="1223"/>
      <c r="C932" s="1419"/>
      <c r="D932" s="1223"/>
      <c r="E932" s="1223"/>
      <c r="F932" s="1223"/>
      <c r="G932" s="1223"/>
      <c r="H932" s="1223"/>
      <c r="I932" s="1223"/>
      <c r="J932" s="1223"/>
      <c r="K932" s="1223"/>
      <c r="L932" s="1223"/>
      <c r="M932" s="1223"/>
      <c r="N932" s="1223"/>
      <c r="O932" s="1223"/>
      <c r="P932" s="1223"/>
      <c r="Q932" s="1223"/>
      <c r="R932" s="1223"/>
      <c r="S932" s="1223"/>
      <c r="T932" s="1223"/>
      <c r="U932" s="1223"/>
      <c r="V932" s="1223"/>
      <c r="W932" s="1223"/>
      <c r="X932" s="1223"/>
      <c r="Y932" s="1223"/>
      <c r="Z932" s="1223"/>
    </row>
    <row r="933" spans="1:26" ht="18" customHeight="1">
      <c r="A933" s="1223"/>
      <c r="B933" s="1223"/>
      <c r="C933" s="1419"/>
      <c r="D933" s="1223"/>
      <c r="E933" s="1223"/>
      <c r="F933" s="1223"/>
      <c r="G933" s="1223"/>
      <c r="H933" s="1223"/>
      <c r="I933" s="1223"/>
      <c r="J933" s="1223"/>
      <c r="K933" s="1223"/>
      <c r="L933" s="1223"/>
      <c r="M933" s="1223"/>
      <c r="N933" s="1223"/>
      <c r="O933" s="1223"/>
      <c r="P933" s="1223"/>
      <c r="Q933" s="1223"/>
      <c r="R933" s="1223"/>
      <c r="S933" s="1223"/>
      <c r="T933" s="1223"/>
      <c r="U933" s="1223"/>
      <c r="V933" s="1223"/>
      <c r="W933" s="1223"/>
      <c r="X933" s="1223"/>
      <c r="Y933" s="1223"/>
      <c r="Z933" s="1223"/>
    </row>
    <row r="934" spans="1:26" ht="18" customHeight="1">
      <c r="A934" s="1223"/>
      <c r="B934" s="1223"/>
      <c r="C934" s="1419"/>
      <c r="D934" s="1223"/>
      <c r="E934" s="1223"/>
      <c r="F934" s="1223"/>
      <c r="G934" s="1223"/>
      <c r="H934" s="1223"/>
      <c r="I934" s="1223"/>
      <c r="J934" s="1223"/>
      <c r="K934" s="1223"/>
      <c r="L934" s="1223"/>
      <c r="M934" s="1223"/>
      <c r="N934" s="1223"/>
      <c r="O934" s="1223"/>
      <c r="P934" s="1223"/>
      <c r="Q934" s="1223"/>
      <c r="R934" s="1223"/>
      <c r="S934" s="1223"/>
      <c r="T934" s="1223"/>
      <c r="U934" s="1223"/>
      <c r="V934" s="1223"/>
      <c r="W934" s="1223"/>
      <c r="X934" s="1223"/>
      <c r="Y934" s="1223"/>
      <c r="Z934" s="1223"/>
    </row>
    <row r="935" spans="1:26" ht="18" customHeight="1">
      <c r="A935" s="1223"/>
      <c r="B935" s="1223"/>
      <c r="C935" s="1419"/>
      <c r="D935" s="1223"/>
      <c r="E935" s="1223"/>
      <c r="F935" s="1223"/>
      <c r="G935" s="1223"/>
      <c r="H935" s="1223"/>
      <c r="I935" s="1223"/>
      <c r="J935" s="1223"/>
      <c r="K935" s="1223"/>
      <c r="L935" s="1223"/>
      <c r="M935" s="1223"/>
      <c r="N935" s="1223"/>
      <c r="O935" s="1223"/>
      <c r="P935" s="1223"/>
      <c r="Q935" s="1223"/>
      <c r="R935" s="1223"/>
      <c r="S935" s="1223"/>
      <c r="T935" s="1223"/>
      <c r="U935" s="1223"/>
      <c r="V935" s="1223"/>
      <c r="W935" s="1223"/>
      <c r="X935" s="1223"/>
      <c r="Y935" s="1223"/>
      <c r="Z935" s="1223"/>
    </row>
    <row r="936" spans="1:26" ht="18" customHeight="1">
      <c r="A936" s="1223"/>
      <c r="B936" s="1223"/>
      <c r="C936" s="1419"/>
      <c r="D936" s="1223"/>
      <c r="E936" s="1223"/>
      <c r="F936" s="1223"/>
      <c r="G936" s="1223"/>
      <c r="H936" s="1223"/>
      <c r="I936" s="1223"/>
      <c r="J936" s="1223"/>
      <c r="K936" s="1223"/>
      <c r="L936" s="1223"/>
      <c r="M936" s="1223"/>
      <c r="N936" s="1223"/>
      <c r="O936" s="1223"/>
      <c r="P936" s="1223"/>
      <c r="Q936" s="1223"/>
      <c r="R936" s="1223"/>
      <c r="S936" s="1223"/>
      <c r="T936" s="1223"/>
      <c r="U936" s="1223"/>
      <c r="V936" s="1223"/>
      <c r="W936" s="1223"/>
      <c r="X936" s="1223"/>
      <c r="Y936" s="1223"/>
      <c r="Z936" s="1223"/>
    </row>
    <row r="937" spans="1:26" ht="18" customHeight="1">
      <c r="A937" s="1223"/>
      <c r="B937" s="1223"/>
      <c r="C937" s="1419"/>
      <c r="D937" s="1223"/>
      <c r="E937" s="1223"/>
      <c r="F937" s="1223"/>
      <c r="G937" s="1223"/>
      <c r="H937" s="1223"/>
      <c r="I937" s="1223"/>
      <c r="J937" s="1223"/>
      <c r="K937" s="1223"/>
      <c r="L937" s="1223"/>
      <c r="M937" s="1223"/>
      <c r="N937" s="1223"/>
      <c r="O937" s="1223"/>
      <c r="P937" s="1223"/>
      <c r="Q937" s="1223"/>
      <c r="R937" s="1223"/>
      <c r="S937" s="1223"/>
      <c r="T937" s="1223"/>
      <c r="U937" s="1223"/>
      <c r="V937" s="1223"/>
      <c r="W937" s="1223"/>
      <c r="X937" s="1223"/>
      <c r="Y937" s="1223"/>
      <c r="Z937" s="1223"/>
    </row>
    <row r="938" spans="1:26" ht="18" customHeight="1">
      <c r="A938" s="1223"/>
      <c r="B938" s="1223"/>
      <c r="C938" s="1419"/>
      <c r="D938" s="1223"/>
      <c r="E938" s="1223"/>
      <c r="F938" s="1223"/>
      <c r="G938" s="1223"/>
      <c r="H938" s="1223"/>
      <c r="I938" s="1223"/>
      <c r="J938" s="1223"/>
      <c r="K938" s="1223"/>
      <c r="L938" s="1223"/>
      <c r="M938" s="1223"/>
      <c r="N938" s="1223"/>
      <c r="O938" s="1223"/>
      <c r="P938" s="1223"/>
      <c r="Q938" s="1223"/>
      <c r="R938" s="1223"/>
      <c r="S938" s="1223"/>
      <c r="T938" s="1223"/>
      <c r="U938" s="1223"/>
      <c r="V938" s="1223"/>
      <c r="W938" s="1223"/>
      <c r="X938" s="1223"/>
      <c r="Y938" s="1223"/>
      <c r="Z938" s="1223"/>
    </row>
    <row r="939" spans="1:26" ht="18" customHeight="1">
      <c r="A939" s="1223"/>
      <c r="B939" s="1223"/>
      <c r="C939" s="1419"/>
      <c r="D939" s="1223"/>
      <c r="E939" s="1223"/>
      <c r="F939" s="1223"/>
      <c r="G939" s="1223"/>
      <c r="H939" s="1223"/>
      <c r="I939" s="1223"/>
      <c r="J939" s="1223"/>
      <c r="K939" s="1223"/>
      <c r="L939" s="1223"/>
      <c r="M939" s="1223"/>
      <c r="N939" s="1223"/>
      <c r="O939" s="1223"/>
      <c r="P939" s="1223"/>
      <c r="Q939" s="1223"/>
      <c r="R939" s="1223"/>
      <c r="S939" s="1223"/>
      <c r="T939" s="1223"/>
      <c r="U939" s="1223"/>
      <c r="V939" s="1223"/>
      <c r="W939" s="1223"/>
      <c r="X939" s="1223"/>
      <c r="Y939" s="1223"/>
      <c r="Z939" s="1223"/>
    </row>
    <row r="940" spans="1:26" ht="18" customHeight="1">
      <c r="A940" s="1223"/>
      <c r="B940" s="1223"/>
      <c r="C940" s="1419"/>
      <c r="D940" s="1223"/>
      <c r="E940" s="1223"/>
      <c r="F940" s="1223"/>
      <c r="G940" s="1223"/>
      <c r="H940" s="1223"/>
      <c r="I940" s="1223"/>
      <c r="J940" s="1223"/>
      <c r="K940" s="1223"/>
      <c r="L940" s="1223"/>
      <c r="M940" s="1223"/>
      <c r="N940" s="1223"/>
      <c r="O940" s="1223"/>
      <c r="P940" s="1223"/>
      <c r="Q940" s="1223"/>
      <c r="R940" s="1223"/>
      <c r="S940" s="1223"/>
      <c r="T940" s="1223"/>
      <c r="U940" s="1223"/>
      <c r="V940" s="1223"/>
      <c r="W940" s="1223"/>
      <c r="X940" s="1223"/>
      <c r="Y940" s="1223"/>
      <c r="Z940" s="1223"/>
    </row>
    <row r="941" spans="1:26" ht="18" customHeight="1">
      <c r="A941" s="1223"/>
      <c r="B941" s="1223"/>
      <c r="C941" s="1419"/>
      <c r="D941" s="1223"/>
      <c r="E941" s="1223"/>
      <c r="F941" s="1223"/>
      <c r="G941" s="1223"/>
      <c r="H941" s="1223"/>
      <c r="I941" s="1223"/>
      <c r="J941" s="1223"/>
      <c r="K941" s="1223"/>
      <c r="L941" s="1223"/>
      <c r="M941" s="1223"/>
      <c r="N941" s="1223"/>
      <c r="O941" s="1223"/>
      <c r="P941" s="1223"/>
      <c r="Q941" s="1223"/>
      <c r="R941" s="1223"/>
      <c r="S941" s="1223"/>
      <c r="T941" s="1223"/>
      <c r="U941" s="1223"/>
      <c r="V941" s="1223"/>
      <c r="W941" s="1223"/>
      <c r="X941" s="1223"/>
      <c r="Y941" s="1223"/>
      <c r="Z941" s="1223"/>
    </row>
    <row r="942" spans="1:26" ht="18" customHeight="1">
      <c r="A942" s="1223"/>
      <c r="B942" s="1223"/>
      <c r="C942" s="1419"/>
      <c r="D942" s="1223"/>
      <c r="E942" s="1223"/>
      <c r="F942" s="1223"/>
      <c r="G942" s="1223"/>
      <c r="H942" s="1223"/>
      <c r="I942" s="1223"/>
      <c r="J942" s="1223"/>
      <c r="K942" s="1223"/>
      <c r="L942" s="1223"/>
      <c r="M942" s="1223"/>
      <c r="N942" s="1223"/>
      <c r="O942" s="1223"/>
      <c r="P942" s="1223"/>
      <c r="Q942" s="1223"/>
      <c r="R942" s="1223"/>
      <c r="S942" s="1223"/>
      <c r="T942" s="1223"/>
      <c r="U942" s="1223"/>
      <c r="V942" s="1223"/>
      <c r="W942" s="1223"/>
      <c r="X942" s="1223"/>
      <c r="Y942" s="1223"/>
      <c r="Z942" s="1223"/>
    </row>
    <row r="943" spans="1:26" ht="18" customHeight="1">
      <c r="A943" s="1223"/>
      <c r="B943" s="1223"/>
      <c r="C943" s="1419"/>
      <c r="D943" s="1223"/>
      <c r="E943" s="1223"/>
      <c r="F943" s="1223"/>
      <c r="G943" s="1223"/>
      <c r="H943" s="1223"/>
      <c r="I943" s="1223"/>
      <c r="J943" s="1223"/>
      <c r="K943" s="1223"/>
      <c r="L943" s="1223"/>
      <c r="M943" s="1223"/>
      <c r="N943" s="1223"/>
      <c r="O943" s="1223"/>
      <c r="P943" s="1223"/>
      <c r="Q943" s="1223"/>
      <c r="R943" s="1223"/>
      <c r="S943" s="1223"/>
      <c r="T943" s="1223"/>
      <c r="U943" s="1223"/>
      <c r="V943" s="1223"/>
      <c r="W943" s="1223"/>
      <c r="X943" s="1223"/>
      <c r="Y943" s="1223"/>
      <c r="Z943" s="1223"/>
    </row>
    <row r="944" spans="1:26" ht="18" customHeight="1">
      <c r="A944" s="1223"/>
      <c r="B944" s="1223"/>
      <c r="C944" s="1419"/>
      <c r="D944" s="1223"/>
      <c r="E944" s="1223"/>
      <c r="F944" s="1223"/>
      <c r="G944" s="1223"/>
      <c r="H944" s="1223"/>
      <c r="I944" s="1223"/>
      <c r="J944" s="1223"/>
      <c r="K944" s="1223"/>
      <c r="L944" s="1223"/>
      <c r="M944" s="1223"/>
      <c r="N944" s="1223"/>
      <c r="O944" s="1223"/>
      <c r="P944" s="1223"/>
      <c r="Q944" s="1223"/>
      <c r="R944" s="1223"/>
      <c r="S944" s="1223"/>
      <c r="T944" s="1223"/>
      <c r="U944" s="1223"/>
      <c r="V944" s="1223"/>
      <c r="W944" s="1223"/>
      <c r="X944" s="1223"/>
      <c r="Y944" s="1223"/>
      <c r="Z944" s="1223"/>
    </row>
    <row r="945" spans="1:26" ht="18" customHeight="1">
      <c r="A945" s="1223"/>
      <c r="B945" s="1223"/>
      <c r="C945" s="1419"/>
      <c r="D945" s="1223"/>
      <c r="E945" s="1223"/>
      <c r="F945" s="1223"/>
      <c r="G945" s="1223"/>
      <c r="H945" s="1223"/>
      <c r="I945" s="1223"/>
      <c r="J945" s="1223"/>
      <c r="K945" s="1223"/>
      <c r="L945" s="1223"/>
      <c r="M945" s="1223"/>
      <c r="N945" s="1223"/>
      <c r="O945" s="1223"/>
      <c r="P945" s="1223"/>
      <c r="Q945" s="1223"/>
      <c r="R945" s="1223"/>
      <c r="S945" s="1223"/>
      <c r="T945" s="1223"/>
      <c r="U945" s="1223"/>
      <c r="V945" s="1223"/>
      <c r="W945" s="1223"/>
      <c r="X945" s="1223"/>
      <c r="Y945" s="1223"/>
      <c r="Z945" s="1223"/>
    </row>
    <row r="946" spans="1:26" ht="18" customHeight="1">
      <c r="A946" s="1223"/>
      <c r="B946" s="1223"/>
      <c r="C946" s="1419"/>
      <c r="D946" s="1223"/>
      <c r="E946" s="1223"/>
      <c r="F946" s="1223"/>
      <c r="G946" s="1223"/>
      <c r="H946" s="1223"/>
      <c r="I946" s="1223"/>
      <c r="J946" s="1223"/>
      <c r="K946" s="1223"/>
      <c r="L946" s="1223"/>
      <c r="M946" s="1223"/>
      <c r="N946" s="1223"/>
      <c r="O946" s="1223"/>
      <c r="P946" s="1223"/>
      <c r="Q946" s="1223"/>
      <c r="R946" s="1223"/>
      <c r="S946" s="1223"/>
      <c r="T946" s="1223"/>
      <c r="U946" s="1223"/>
      <c r="V946" s="1223"/>
      <c r="W946" s="1223"/>
      <c r="X946" s="1223"/>
      <c r="Y946" s="1223"/>
      <c r="Z946" s="1223"/>
    </row>
    <row r="947" spans="1:26" ht="18" customHeight="1">
      <c r="A947" s="1223"/>
      <c r="B947" s="1223"/>
      <c r="C947" s="1419"/>
      <c r="D947" s="1223"/>
      <c r="E947" s="1223"/>
      <c r="F947" s="1223"/>
      <c r="G947" s="1223"/>
      <c r="H947" s="1223"/>
      <c r="I947" s="1223"/>
      <c r="J947" s="1223"/>
      <c r="K947" s="1223"/>
      <c r="L947" s="1223"/>
      <c r="M947" s="1223"/>
      <c r="N947" s="1223"/>
      <c r="O947" s="1223"/>
      <c r="P947" s="1223"/>
      <c r="Q947" s="1223"/>
      <c r="R947" s="1223"/>
      <c r="S947" s="1223"/>
      <c r="T947" s="1223"/>
      <c r="U947" s="1223"/>
      <c r="V947" s="1223"/>
      <c r="W947" s="1223"/>
      <c r="X947" s="1223"/>
      <c r="Y947" s="1223"/>
      <c r="Z947" s="1223"/>
    </row>
    <row r="948" spans="1:26" ht="18" customHeight="1">
      <c r="A948" s="1223"/>
      <c r="B948" s="1223"/>
      <c r="C948" s="1419"/>
      <c r="D948" s="1223"/>
      <c r="E948" s="1223"/>
      <c r="F948" s="1223"/>
      <c r="G948" s="1223"/>
      <c r="H948" s="1223"/>
      <c r="I948" s="1223"/>
      <c r="J948" s="1223"/>
      <c r="K948" s="1223"/>
      <c r="L948" s="1223"/>
      <c r="M948" s="1223"/>
      <c r="N948" s="1223"/>
      <c r="O948" s="1223"/>
      <c r="P948" s="1223"/>
      <c r="Q948" s="1223"/>
      <c r="R948" s="1223"/>
      <c r="S948" s="1223"/>
      <c r="T948" s="1223"/>
      <c r="U948" s="1223"/>
      <c r="V948" s="1223"/>
      <c r="W948" s="1223"/>
      <c r="X948" s="1223"/>
      <c r="Y948" s="1223"/>
      <c r="Z948" s="1223"/>
    </row>
    <row r="949" spans="1:26" ht="18" customHeight="1">
      <c r="A949" s="1223"/>
      <c r="B949" s="1223"/>
      <c r="C949" s="1419"/>
      <c r="D949" s="1223"/>
      <c r="E949" s="1223"/>
      <c r="F949" s="1223"/>
      <c r="G949" s="1223"/>
      <c r="H949" s="1223"/>
      <c r="I949" s="1223"/>
      <c r="J949" s="1223"/>
      <c r="K949" s="1223"/>
      <c r="L949" s="1223"/>
      <c r="M949" s="1223"/>
      <c r="N949" s="1223"/>
      <c r="O949" s="1223"/>
      <c r="P949" s="1223"/>
      <c r="Q949" s="1223"/>
      <c r="R949" s="1223"/>
      <c r="S949" s="1223"/>
      <c r="T949" s="1223"/>
      <c r="U949" s="1223"/>
      <c r="V949" s="1223"/>
      <c r="W949" s="1223"/>
      <c r="X949" s="1223"/>
      <c r="Y949" s="1223"/>
      <c r="Z949" s="1223"/>
    </row>
    <row r="950" spans="1:26" ht="18" customHeight="1">
      <c r="A950" s="1223"/>
      <c r="B950" s="1223"/>
      <c r="C950" s="1419"/>
      <c r="D950" s="1223"/>
      <c r="E950" s="1223"/>
      <c r="F950" s="1223"/>
      <c r="G950" s="1223"/>
      <c r="H950" s="1223"/>
      <c r="I950" s="1223"/>
      <c r="J950" s="1223"/>
      <c r="K950" s="1223"/>
      <c r="L950" s="1223"/>
      <c r="M950" s="1223"/>
      <c r="N950" s="1223"/>
      <c r="O950" s="1223"/>
      <c r="P950" s="1223"/>
      <c r="Q950" s="1223"/>
      <c r="R950" s="1223"/>
      <c r="S950" s="1223"/>
      <c r="T950" s="1223"/>
      <c r="U950" s="1223"/>
      <c r="V950" s="1223"/>
      <c r="W950" s="1223"/>
      <c r="X950" s="1223"/>
      <c r="Y950" s="1223"/>
      <c r="Z950" s="1223"/>
    </row>
    <row r="951" spans="1:26" ht="18" customHeight="1">
      <c r="A951" s="1223"/>
      <c r="B951" s="1223"/>
      <c r="C951" s="1419"/>
      <c r="D951" s="1223"/>
      <c r="E951" s="1223"/>
      <c r="F951" s="1223"/>
      <c r="G951" s="1223"/>
      <c r="H951" s="1223"/>
      <c r="I951" s="1223"/>
      <c r="J951" s="1223"/>
      <c r="K951" s="1223"/>
      <c r="L951" s="1223"/>
      <c r="M951" s="1223"/>
      <c r="N951" s="1223"/>
      <c r="O951" s="1223"/>
      <c r="P951" s="1223"/>
      <c r="Q951" s="1223"/>
      <c r="R951" s="1223"/>
      <c r="S951" s="1223"/>
      <c r="T951" s="1223"/>
      <c r="U951" s="1223"/>
      <c r="V951" s="1223"/>
      <c r="W951" s="1223"/>
      <c r="X951" s="1223"/>
      <c r="Y951" s="1223"/>
      <c r="Z951" s="1223"/>
    </row>
    <row r="952" spans="1:26" ht="18" customHeight="1">
      <c r="A952" s="1223"/>
      <c r="B952" s="1223"/>
      <c r="C952" s="1419"/>
      <c r="D952" s="1223"/>
      <c r="E952" s="1223"/>
      <c r="F952" s="1223"/>
      <c r="G952" s="1223"/>
      <c r="H952" s="1223"/>
      <c r="I952" s="1223"/>
      <c r="J952" s="1223"/>
      <c r="K952" s="1223"/>
      <c r="L952" s="1223"/>
      <c r="M952" s="1223"/>
      <c r="N952" s="1223"/>
      <c r="O952" s="1223"/>
      <c r="P952" s="1223"/>
      <c r="Q952" s="1223"/>
      <c r="R952" s="1223"/>
      <c r="S952" s="1223"/>
      <c r="T952" s="1223"/>
      <c r="U952" s="1223"/>
      <c r="V952" s="1223"/>
      <c r="W952" s="1223"/>
      <c r="X952" s="1223"/>
      <c r="Y952" s="1223"/>
      <c r="Z952" s="1223"/>
    </row>
    <row r="953" spans="1:26" ht="18" customHeight="1">
      <c r="A953" s="1223"/>
      <c r="B953" s="1223"/>
      <c r="C953" s="1419"/>
      <c r="D953" s="1223"/>
      <c r="E953" s="1223"/>
      <c r="F953" s="1223"/>
      <c r="G953" s="1223"/>
      <c r="H953" s="1223"/>
      <c r="I953" s="1223"/>
      <c r="J953" s="1223"/>
      <c r="K953" s="1223"/>
      <c r="L953" s="1223"/>
      <c r="M953" s="1223"/>
      <c r="N953" s="1223"/>
      <c r="O953" s="1223"/>
      <c r="P953" s="1223"/>
      <c r="Q953" s="1223"/>
      <c r="R953" s="1223"/>
      <c r="S953" s="1223"/>
      <c r="T953" s="1223"/>
      <c r="U953" s="1223"/>
      <c r="V953" s="1223"/>
      <c r="W953" s="1223"/>
      <c r="X953" s="1223"/>
      <c r="Y953" s="1223"/>
      <c r="Z953" s="1223"/>
    </row>
    <row r="954" spans="1:26" ht="18" customHeight="1">
      <c r="A954" s="1223"/>
      <c r="B954" s="1223"/>
      <c r="C954" s="1419"/>
      <c r="D954" s="1223"/>
      <c r="E954" s="1223"/>
      <c r="F954" s="1223"/>
      <c r="G954" s="1223"/>
      <c r="H954" s="1223"/>
      <c r="I954" s="1223"/>
      <c r="J954" s="1223"/>
      <c r="K954" s="1223"/>
      <c r="L954" s="1223"/>
      <c r="M954" s="1223"/>
      <c r="N954" s="1223"/>
      <c r="O954" s="1223"/>
      <c r="P954" s="1223"/>
      <c r="Q954" s="1223"/>
      <c r="R954" s="1223"/>
      <c r="S954" s="1223"/>
      <c r="T954" s="1223"/>
      <c r="U954" s="1223"/>
      <c r="V954" s="1223"/>
      <c r="W954" s="1223"/>
      <c r="X954" s="1223"/>
      <c r="Y954" s="1223"/>
      <c r="Z954" s="1223"/>
    </row>
    <row r="955" spans="1:26" ht="18" customHeight="1">
      <c r="A955" s="1223"/>
      <c r="B955" s="1223"/>
      <c r="C955" s="1419"/>
      <c r="D955" s="1223"/>
      <c r="E955" s="1223"/>
      <c r="F955" s="1223"/>
      <c r="G955" s="1223"/>
      <c r="H955" s="1223"/>
      <c r="I955" s="1223"/>
      <c r="J955" s="1223"/>
      <c r="K955" s="1223"/>
      <c r="L955" s="1223"/>
      <c r="M955" s="1223"/>
      <c r="N955" s="1223"/>
      <c r="O955" s="1223"/>
      <c r="P955" s="1223"/>
      <c r="Q955" s="1223"/>
      <c r="R955" s="1223"/>
      <c r="S955" s="1223"/>
      <c r="T955" s="1223"/>
      <c r="U955" s="1223"/>
      <c r="V955" s="1223"/>
      <c r="W955" s="1223"/>
      <c r="X955" s="1223"/>
      <c r="Y955" s="1223"/>
      <c r="Z955" s="1223"/>
    </row>
    <row r="956" spans="1:26" ht="18" customHeight="1">
      <c r="A956" s="1223"/>
      <c r="B956" s="1223"/>
      <c r="C956" s="1419"/>
      <c r="D956" s="1223"/>
      <c r="E956" s="1223"/>
      <c r="F956" s="1223"/>
      <c r="G956" s="1223"/>
      <c r="H956" s="1223"/>
      <c r="I956" s="1223"/>
      <c r="J956" s="1223"/>
      <c r="K956" s="1223"/>
      <c r="L956" s="1223"/>
      <c r="M956" s="1223"/>
      <c r="N956" s="1223"/>
      <c r="O956" s="1223"/>
      <c r="P956" s="1223"/>
      <c r="Q956" s="1223"/>
      <c r="R956" s="1223"/>
      <c r="S956" s="1223"/>
      <c r="T956" s="1223"/>
      <c r="U956" s="1223"/>
      <c r="V956" s="1223"/>
      <c r="W956" s="1223"/>
      <c r="X956" s="1223"/>
      <c r="Y956" s="1223"/>
      <c r="Z956" s="1223"/>
    </row>
    <row r="957" spans="1:26" ht="18" customHeight="1">
      <c r="A957" s="1223"/>
      <c r="B957" s="1223"/>
      <c r="C957" s="1419"/>
      <c r="D957" s="1223"/>
      <c r="E957" s="1223"/>
      <c r="F957" s="1223"/>
      <c r="G957" s="1223"/>
      <c r="H957" s="1223"/>
      <c r="I957" s="1223"/>
      <c r="J957" s="1223"/>
      <c r="K957" s="1223"/>
      <c r="L957" s="1223"/>
      <c r="M957" s="1223"/>
      <c r="N957" s="1223"/>
      <c r="O957" s="1223"/>
      <c r="P957" s="1223"/>
      <c r="Q957" s="1223"/>
      <c r="R957" s="1223"/>
      <c r="S957" s="1223"/>
      <c r="T957" s="1223"/>
      <c r="U957" s="1223"/>
      <c r="V957" s="1223"/>
      <c r="W957" s="1223"/>
      <c r="X957" s="1223"/>
      <c r="Y957" s="1223"/>
      <c r="Z957" s="1223"/>
    </row>
    <row r="958" spans="1:26" ht="18" customHeight="1">
      <c r="A958" s="1223"/>
      <c r="B958" s="1223"/>
      <c r="C958" s="1419"/>
      <c r="D958" s="1223"/>
      <c r="E958" s="1223"/>
      <c r="F958" s="1223"/>
      <c r="G958" s="1223"/>
      <c r="H958" s="1223"/>
      <c r="I958" s="1223"/>
      <c r="J958" s="1223"/>
      <c r="K958" s="1223"/>
      <c r="L958" s="1223"/>
      <c r="M958" s="1223"/>
      <c r="N958" s="1223"/>
      <c r="O958" s="1223"/>
      <c r="P958" s="1223"/>
      <c r="Q958" s="1223"/>
      <c r="R958" s="1223"/>
      <c r="S958" s="1223"/>
      <c r="T958" s="1223"/>
      <c r="U958" s="1223"/>
      <c r="V958" s="1223"/>
      <c r="W958" s="1223"/>
      <c r="X958" s="1223"/>
      <c r="Y958" s="1223"/>
      <c r="Z958" s="1223"/>
    </row>
    <row r="959" spans="1:26" ht="18" customHeight="1">
      <c r="A959" s="1223"/>
      <c r="B959" s="1223"/>
      <c r="C959" s="1419"/>
      <c r="D959" s="1223"/>
      <c r="E959" s="1223"/>
      <c r="F959" s="1223"/>
      <c r="G959" s="1223"/>
      <c r="H959" s="1223"/>
      <c r="I959" s="1223"/>
      <c r="J959" s="1223"/>
      <c r="K959" s="1223"/>
      <c r="L959" s="1223"/>
      <c r="M959" s="1223"/>
      <c r="N959" s="1223"/>
      <c r="O959" s="1223"/>
      <c r="P959" s="1223"/>
      <c r="Q959" s="1223"/>
      <c r="R959" s="1223"/>
      <c r="S959" s="1223"/>
      <c r="T959" s="1223"/>
      <c r="U959" s="1223"/>
      <c r="V959" s="1223"/>
      <c r="W959" s="1223"/>
      <c r="X959" s="1223"/>
      <c r="Y959" s="1223"/>
      <c r="Z959" s="1223"/>
    </row>
    <row r="960" spans="1:26" ht="18" customHeight="1">
      <c r="A960" s="1223"/>
      <c r="B960" s="1223"/>
      <c r="C960" s="1419"/>
      <c r="D960" s="1223"/>
      <c r="E960" s="1223"/>
      <c r="F960" s="1223"/>
      <c r="G960" s="1223"/>
      <c r="H960" s="1223"/>
      <c r="I960" s="1223"/>
      <c r="J960" s="1223"/>
      <c r="K960" s="1223"/>
      <c r="L960" s="1223"/>
      <c r="M960" s="1223"/>
      <c r="N960" s="1223"/>
      <c r="O960" s="1223"/>
      <c r="P960" s="1223"/>
      <c r="Q960" s="1223"/>
      <c r="R960" s="1223"/>
      <c r="S960" s="1223"/>
      <c r="T960" s="1223"/>
      <c r="U960" s="1223"/>
      <c r="V960" s="1223"/>
      <c r="W960" s="1223"/>
      <c r="X960" s="1223"/>
      <c r="Y960" s="1223"/>
      <c r="Z960" s="1223"/>
    </row>
    <row r="961" spans="1:26" ht="18" customHeight="1">
      <c r="A961" s="1223"/>
      <c r="B961" s="1223"/>
      <c r="C961" s="1419"/>
      <c r="D961" s="1223"/>
      <c r="E961" s="1223"/>
      <c r="F961" s="1223"/>
      <c r="G961" s="1223"/>
      <c r="H961" s="1223"/>
      <c r="I961" s="1223"/>
      <c r="J961" s="1223"/>
      <c r="K961" s="1223"/>
      <c r="L961" s="1223"/>
      <c r="M961" s="1223"/>
      <c r="N961" s="1223"/>
      <c r="O961" s="1223"/>
      <c r="P961" s="1223"/>
      <c r="Q961" s="1223"/>
      <c r="R961" s="1223"/>
      <c r="S961" s="1223"/>
      <c r="T961" s="1223"/>
      <c r="U961" s="1223"/>
      <c r="V961" s="1223"/>
      <c r="W961" s="1223"/>
      <c r="X961" s="1223"/>
      <c r="Y961" s="1223"/>
      <c r="Z961" s="1223"/>
    </row>
    <row r="962" spans="1:26" ht="18" customHeight="1">
      <c r="A962" s="1223"/>
      <c r="B962" s="1223"/>
      <c r="C962" s="1419"/>
      <c r="D962" s="1223"/>
      <c r="E962" s="1223"/>
      <c r="F962" s="1223"/>
      <c r="G962" s="1223"/>
      <c r="H962" s="1223"/>
      <c r="I962" s="1223"/>
      <c r="J962" s="1223"/>
      <c r="K962" s="1223"/>
      <c r="L962" s="1223"/>
      <c r="M962" s="1223"/>
      <c r="N962" s="1223"/>
      <c r="O962" s="1223"/>
      <c r="P962" s="1223"/>
      <c r="Q962" s="1223"/>
      <c r="R962" s="1223"/>
      <c r="S962" s="1223"/>
      <c r="T962" s="1223"/>
      <c r="U962" s="1223"/>
      <c r="V962" s="1223"/>
      <c r="W962" s="1223"/>
      <c r="X962" s="1223"/>
      <c r="Y962" s="1223"/>
      <c r="Z962" s="1223"/>
    </row>
    <row r="963" spans="1:26" ht="18" customHeight="1">
      <c r="A963" s="1223"/>
      <c r="B963" s="1223"/>
      <c r="C963" s="1419"/>
      <c r="D963" s="1223"/>
      <c r="E963" s="1223"/>
      <c r="F963" s="1223"/>
      <c r="G963" s="1223"/>
      <c r="H963" s="1223"/>
      <c r="I963" s="1223"/>
      <c r="J963" s="1223"/>
      <c r="K963" s="1223"/>
      <c r="L963" s="1223"/>
      <c r="M963" s="1223"/>
      <c r="N963" s="1223"/>
      <c r="O963" s="1223"/>
      <c r="P963" s="1223"/>
      <c r="Q963" s="1223"/>
      <c r="R963" s="1223"/>
      <c r="S963" s="1223"/>
      <c r="T963" s="1223"/>
      <c r="U963" s="1223"/>
      <c r="V963" s="1223"/>
      <c r="W963" s="1223"/>
      <c r="X963" s="1223"/>
      <c r="Y963" s="1223"/>
      <c r="Z963" s="1223"/>
    </row>
    <row r="964" spans="1:26" ht="18" customHeight="1">
      <c r="A964" s="1223"/>
      <c r="B964" s="1223"/>
      <c r="C964" s="1419"/>
      <c r="D964" s="1223"/>
      <c r="E964" s="1223"/>
      <c r="F964" s="1223"/>
      <c r="G964" s="1223"/>
      <c r="H964" s="1223"/>
      <c r="I964" s="1223"/>
      <c r="J964" s="1223"/>
      <c r="K964" s="1223"/>
      <c r="L964" s="1223"/>
      <c r="M964" s="1223"/>
      <c r="N964" s="1223"/>
      <c r="O964" s="1223"/>
      <c r="P964" s="1223"/>
      <c r="Q964" s="1223"/>
      <c r="R964" s="1223"/>
      <c r="S964" s="1223"/>
      <c r="T964" s="1223"/>
      <c r="U964" s="1223"/>
      <c r="V964" s="1223"/>
      <c r="W964" s="1223"/>
      <c r="X964" s="1223"/>
      <c r="Y964" s="1223"/>
      <c r="Z964" s="1223"/>
    </row>
    <row r="965" spans="1:26" ht="18" customHeight="1">
      <c r="A965" s="1223"/>
      <c r="B965" s="1223"/>
      <c r="C965" s="1419"/>
      <c r="D965" s="1223"/>
      <c r="E965" s="1223"/>
      <c r="F965" s="1223"/>
      <c r="G965" s="1223"/>
      <c r="H965" s="1223"/>
      <c r="I965" s="1223"/>
      <c r="J965" s="1223"/>
      <c r="K965" s="1223"/>
      <c r="L965" s="1223"/>
      <c r="M965" s="1223"/>
      <c r="N965" s="1223"/>
      <c r="O965" s="1223"/>
      <c r="P965" s="1223"/>
      <c r="Q965" s="1223"/>
      <c r="R965" s="1223"/>
      <c r="S965" s="1223"/>
      <c r="T965" s="1223"/>
      <c r="U965" s="1223"/>
      <c r="V965" s="1223"/>
      <c r="W965" s="1223"/>
      <c r="X965" s="1223"/>
      <c r="Y965" s="1223"/>
      <c r="Z965" s="1223"/>
    </row>
    <row r="966" spans="1:26" ht="18" customHeight="1">
      <c r="A966" s="1223"/>
      <c r="B966" s="1223"/>
      <c r="C966" s="1419"/>
      <c r="D966" s="1223"/>
      <c r="E966" s="1223"/>
      <c r="F966" s="1223"/>
      <c r="G966" s="1223"/>
      <c r="H966" s="1223"/>
      <c r="I966" s="1223"/>
      <c r="J966" s="1223"/>
      <c r="K966" s="1223"/>
      <c r="L966" s="1223"/>
      <c r="M966" s="1223"/>
      <c r="N966" s="1223"/>
      <c r="O966" s="1223"/>
      <c r="P966" s="1223"/>
      <c r="Q966" s="1223"/>
      <c r="R966" s="1223"/>
      <c r="S966" s="1223"/>
      <c r="T966" s="1223"/>
      <c r="U966" s="1223"/>
      <c r="V966" s="1223"/>
      <c r="W966" s="1223"/>
      <c r="X966" s="1223"/>
      <c r="Y966" s="1223"/>
      <c r="Z966" s="1223"/>
    </row>
    <row r="967" spans="1:26" ht="18" customHeight="1">
      <c r="A967" s="1223"/>
      <c r="B967" s="1223"/>
      <c r="C967" s="1419"/>
      <c r="D967" s="1223"/>
      <c r="E967" s="1223"/>
      <c r="F967" s="1223"/>
      <c r="G967" s="1223"/>
      <c r="H967" s="1223"/>
      <c r="I967" s="1223"/>
      <c r="J967" s="1223"/>
      <c r="K967" s="1223"/>
      <c r="L967" s="1223"/>
      <c r="M967" s="1223"/>
      <c r="N967" s="1223"/>
      <c r="O967" s="1223"/>
      <c r="P967" s="1223"/>
      <c r="Q967" s="1223"/>
      <c r="R967" s="1223"/>
      <c r="S967" s="1223"/>
      <c r="T967" s="1223"/>
      <c r="U967" s="1223"/>
      <c r="V967" s="1223"/>
      <c r="W967" s="1223"/>
      <c r="X967" s="1223"/>
      <c r="Y967" s="1223"/>
      <c r="Z967" s="1223"/>
    </row>
    <row r="968" spans="1:26" ht="18" customHeight="1">
      <c r="A968" s="1223"/>
      <c r="B968" s="1223"/>
      <c r="C968" s="1419"/>
      <c r="D968" s="1223"/>
      <c r="E968" s="1223"/>
      <c r="F968" s="1223"/>
      <c r="G968" s="1223"/>
      <c r="H968" s="1223"/>
      <c r="I968" s="1223"/>
      <c r="J968" s="1223"/>
      <c r="K968" s="1223"/>
      <c r="L968" s="1223"/>
      <c r="M968" s="1223"/>
      <c r="N968" s="1223"/>
      <c r="O968" s="1223"/>
      <c r="P968" s="1223"/>
      <c r="Q968" s="1223"/>
      <c r="R968" s="1223"/>
      <c r="S968" s="1223"/>
      <c r="T968" s="1223"/>
      <c r="U968" s="1223"/>
      <c r="V968" s="1223"/>
      <c r="W968" s="1223"/>
      <c r="X968" s="1223"/>
      <c r="Y968" s="1223"/>
      <c r="Z968" s="1223"/>
    </row>
    <row r="969" spans="1:26" ht="18" customHeight="1">
      <c r="A969" s="1223"/>
      <c r="B969" s="1223"/>
      <c r="C969" s="1419"/>
      <c r="D969" s="1223"/>
      <c r="E969" s="1223"/>
      <c r="F969" s="1223"/>
      <c r="G969" s="1223"/>
      <c r="H969" s="1223"/>
      <c r="I969" s="1223"/>
      <c r="J969" s="1223"/>
      <c r="K969" s="1223"/>
      <c r="L969" s="1223"/>
      <c r="M969" s="1223"/>
      <c r="N969" s="1223"/>
      <c r="O969" s="1223"/>
      <c r="P969" s="1223"/>
      <c r="Q969" s="1223"/>
      <c r="R969" s="1223"/>
      <c r="S969" s="1223"/>
      <c r="T969" s="1223"/>
      <c r="U969" s="1223"/>
      <c r="V969" s="1223"/>
      <c r="W969" s="1223"/>
      <c r="X969" s="1223"/>
      <c r="Y969" s="1223"/>
      <c r="Z969" s="1223"/>
    </row>
    <row r="970" spans="1:26" ht="18" customHeight="1">
      <c r="A970" s="1223"/>
      <c r="B970" s="1223"/>
      <c r="C970" s="1419"/>
      <c r="D970" s="1223"/>
      <c r="E970" s="1223"/>
      <c r="F970" s="1223"/>
      <c r="G970" s="1223"/>
      <c r="H970" s="1223"/>
      <c r="I970" s="1223"/>
      <c r="J970" s="1223"/>
      <c r="K970" s="1223"/>
      <c r="L970" s="1223"/>
      <c r="M970" s="1223"/>
      <c r="N970" s="1223"/>
      <c r="O970" s="1223"/>
      <c r="P970" s="1223"/>
      <c r="Q970" s="1223"/>
      <c r="R970" s="1223"/>
      <c r="S970" s="1223"/>
      <c r="T970" s="1223"/>
      <c r="U970" s="1223"/>
      <c r="V970" s="1223"/>
      <c r="W970" s="1223"/>
      <c r="X970" s="1223"/>
      <c r="Y970" s="1223"/>
      <c r="Z970" s="1223"/>
    </row>
    <row r="971" spans="1:26" ht="18" customHeight="1">
      <c r="A971" s="1223"/>
      <c r="B971" s="1223"/>
      <c r="C971" s="1419"/>
      <c r="D971" s="1223"/>
      <c r="E971" s="1223"/>
      <c r="F971" s="1223"/>
      <c r="G971" s="1223"/>
      <c r="H971" s="1223"/>
      <c r="I971" s="1223"/>
      <c r="J971" s="1223"/>
      <c r="K971" s="1223"/>
      <c r="L971" s="1223"/>
      <c r="M971" s="1223"/>
      <c r="N971" s="1223"/>
      <c r="O971" s="1223"/>
      <c r="P971" s="1223"/>
      <c r="Q971" s="1223"/>
      <c r="R971" s="1223"/>
      <c r="S971" s="1223"/>
      <c r="T971" s="1223"/>
      <c r="U971" s="1223"/>
      <c r="V971" s="1223"/>
      <c r="W971" s="1223"/>
      <c r="X971" s="1223"/>
      <c r="Y971" s="1223"/>
      <c r="Z971" s="1223"/>
    </row>
    <row r="972" spans="1:26" ht="18" customHeight="1">
      <c r="A972" s="1223"/>
      <c r="B972" s="1223"/>
      <c r="C972" s="1419"/>
      <c r="D972" s="1223"/>
      <c r="E972" s="1223"/>
      <c r="F972" s="1223"/>
      <c r="G972" s="1223"/>
      <c r="H972" s="1223"/>
      <c r="I972" s="1223"/>
      <c r="J972" s="1223"/>
      <c r="K972" s="1223"/>
      <c r="L972" s="1223"/>
      <c r="M972" s="1223"/>
      <c r="N972" s="1223"/>
      <c r="O972" s="1223"/>
      <c r="P972" s="1223"/>
      <c r="Q972" s="1223"/>
      <c r="R972" s="1223"/>
      <c r="S972" s="1223"/>
      <c r="T972" s="1223"/>
      <c r="U972" s="1223"/>
      <c r="V972" s="1223"/>
      <c r="W972" s="1223"/>
      <c r="X972" s="1223"/>
      <c r="Y972" s="1223"/>
      <c r="Z972" s="1223"/>
    </row>
    <row r="973" spans="1:26" ht="18" customHeight="1">
      <c r="A973" s="1223"/>
      <c r="B973" s="1223"/>
      <c r="C973" s="1419"/>
      <c r="D973" s="1223"/>
      <c r="E973" s="1223"/>
      <c r="F973" s="1223"/>
      <c r="G973" s="1223"/>
      <c r="H973" s="1223"/>
      <c r="I973" s="1223"/>
      <c r="J973" s="1223"/>
      <c r="K973" s="1223"/>
      <c r="L973" s="1223"/>
      <c r="M973" s="1223"/>
      <c r="N973" s="1223"/>
      <c r="O973" s="1223"/>
      <c r="P973" s="1223"/>
      <c r="Q973" s="1223"/>
      <c r="R973" s="1223"/>
      <c r="S973" s="1223"/>
      <c r="T973" s="1223"/>
      <c r="U973" s="1223"/>
      <c r="V973" s="1223"/>
      <c r="W973" s="1223"/>
      <c r="X973" s="1223"/>
      <c r="Y973" s="1223"/>
      <c r="Z973" s="1223"/>
    </row>
    <row r="974" spans="1:26" ht="18" customHeight="1">
      <c r="A974" s="1223"/>
      <c r="B974" s="1223"/>
      <c r="C974" s="1419"/>
      <c r="D974" s="1223"/>
      <c r="E974" s="1223"/>
      <c r="F974" s="1223"/>
      <c r="G974" s="1223"/>
      <c r="H974" s="1223"/>
      <c r="I974" s="1223"/>
      <c r="J974" s="1223"/>
      <c r="K974" s="1223"/>
      <c r="L974" s="1223"/>
      <c r="M974" s="1223"/>
      <c r="N974" s="1223"/>
      <c r="O974" s="1223"/>
      <c r="P974" s="1223"/>
      <c r="Q974" s="1223"/>
      <c r="R974" s="1223"/>
      <c r="S974" s="1223"/>
      <c r="T974" s="1223"/>
      <c r="U974" s="1223"/>
      <c r="V974" s="1223"/>
      <c r="W974" s="1223"/>
      <c r="X974" s="1223"/>
      <c r="Y974" s="1223"/>
      <c r="Z974" s="1223"/>
    </row>
    <row r="975" spans="1:26" ht="18" customHeight="1">
      <c r="A975" s="1223"/>
      <c r="B975" s="1223"/>
      <c r="C975" s="1419"/>
      <c r="D975" s="1223"/>
      <c r="E975" s="1223"/>
      <c r="F975" s="1223"/>
      <c r="G975" s="1223"/>
      <c r="H975" s="1223"/>
      <c r="I975" s="1223"/>
      <c r="J975" s="1223"/>
      <c r="K975" s="1223"/>
      <c r="L975" s="1223"/>
      <c r="M975" s="1223"/>
      <c r="N975" s="1223"/>
      <c r="O975" s="1223"/>
      <c r="P975" s="1223"/>
      <c r="Q975" s="1223"/>
      <c r="R975" s="1223"/>
      <c r="S975" s="1223"/>
      <c r="T975" s="1223"/>
      <c r="U975" s="1223"/>
      <c r="V975" s="1223"/>
      <c r="W975" s="1223"/>
      <c r="X975" s="1223"/>
      <c r="Y975" s="1223"/>
      <c r="Z975" s="1223"/>
    </row>
    <row r="976" spans="1:26" ht="18" customHeight="1">
      <c r="A976" s="1223"/>
      <c r="B976" s="1223"/>
      <c r="C976" s="1419"/>
      <c r="D976" s="1223"/>
      <c r="E976" s="1223"/>
      <c r="F976" s="1223"/>
      <c r="G976" s="1223"/>
      <c r="H976" s="1223"/>
      <c r="I976" s="1223"/>
      <c r="J976" s="1223"/>
      <c r="K976" s="1223"/>
      <c r="L976" s="1223"/>
      <c r="M976" s="1223"/>
      <c r="N976" s="1223"/>
      <c r="O976" s="1223"/>
      <c r="P976" s="1223"/>
      <c r="Q976" s="1223"/>
      <c r="R976" s="1223"/>
      <c r="S976" s="1223"/>
      <c r="T976" s="1223"/>
      <c r="U976" s="1223"/>
      <c r="V976" s="1223"/>
      <c r="W976" s="1223"/>
      <c r="X976" s="1223"/>
      <c r="Y976" s="1223"/>
      <c r="Z976" s="1223"/>
    </row>
    <row r="977" spans="1:26" ht="18" customHeight="1">
      <c r="A977" s="1223"/>
      <c r="B977" s="1223"/>
      <c r="C977" s="1419"/>
      <c r="D977" s="1223"/>
      <c r="E977" s="1223"/>
      <c r="F977" s="1223"/>
      <c r="G977" s="1223"/>
      <c r="H977" s="1223"/>
      <c r="I977" s="1223"/>
      <c r="J977" s="1223"/>
      <c r="K977" s="1223"/>
      <c r="L977" s="1223"/>
      <c r="M977" s="1223"/>
      <c r="N977" s="1223"/>
      <c r="O977" s="1223"/>
      <c r="P977" s="1223"/>
      <c r="Q977" s="1223"/>
      <c r="R977" s="1223"/>
      <c r="S977" s="1223"/>
      <c r="T977" s="1223"/>
      <c r="U977" s="1223"/>
      <c r="V977" s="1223"/>
      <c r="W977" s="1223"/>
      <c r="X977" s="1223"/>
      <c r="Y977" s="1223"/>
      <c r="Z977" s="1223"/>
    </row>
    <row r="978" spans="1:26" ht="18" customHeight="1">
      <c r="A978" s="1223"/>
      <c r="B978" s="1223"/>
      <c r="C978" s="1419"/>
      <c r="D978" s="1223"/>
      <c r="E978" s="1223"/>
      <c r="F978" s="1223"/>
      <c r="G978" s="1223"/>
      <c r="H978" s="1223"/>
      <c r="I978" s="1223"/>
      <c r="J978" s="1223"/>
      <c r="K978" s="1223"/>
      <c r="L978" s="1223"/>
      <c r="M978" s="1223"/>
      <c r="N978" s="1223"/>
      <c r="O978" s="1223"/>
      <c r="P978" s="1223"/>
      <c r="Q978" s="1223"/>
      <c r="R978" s="1223"/>
      <c r="S978" s="1223"/>
      <c r="T978" s="1223"/>
      <c r="U978" s="1223"/>
      <c r="V978" s="1223"/>
      <c r="W978" s="1223"/>
      <c r="X978" s="1223"/>
      <c r="Y978" s="1223"/>
      <c r="Z978" s="1223"/>
    </row>
    <row r="979" spans="1:26" ht="18" customHeight="1">
      <c r="A979" s="1223"/>
      <c r="B979" s="1223"/>
      <c r="C979" s="1419"/>
      <c r="D979" s="1223"/>
      <c r="E979" s="1223"/>
      <c r="F979" s="1223"/>
      <c r="G979" s="1223"/>
      <c r="H979" s="1223"/>
      <c r="I979" s="1223"/>
      <c r="J979" s="1223"/>
      <c r="K979" s="1223"/>
      <c r="L979" s="1223"/>
      <c r="M979" s="1223"/>
      <c r="N979" s="1223"/>
      <c r="O979" s="1223"/>
      <c r="P979" s="1223"/>
      <c r="Q979" s="1223"/>
      <c r="R979" s="1223"/>
      <c r="S979" s="1223"/>
      <c r="T979" s="1223"/>
      <c r="U979" s="1223"/>
      <c r="V979" s="1223"/>
      <c r="W979" s="1223"/>
      <c r="X979" s="1223"/>
      <c r="Y979" s="1223"/>
      <c r="Z979" s="1223"/>
    </row>
    <row r="980" spans="1:26" ht="18" customHeight="1">
      <c r="A980" s="1223"/>
      <c r="B980" s="1223"/>
      <c r="C980" s="1419"/>
      <c r="D980" s="1223"/>
      <c r="E980" s="1223"/>
      <c r="F980" s="1223"/>
      <c r="G980" s="1223"/>
      <c r="H980" s="1223"/>
      <c r="I980" s="1223"/>
      <c r="J980" s="1223"/>
      <c r="K980" s="1223"/>
      <c r="L980" s="1223"/>
      <c r="M980" s="1223"/>
      <c r="N980" s="1223"/>
      <c r="O980" s="1223"/>
      <c r="P980" s="1223"/>
      <c r="Q980" s="1223"/>
      <c r="R980" s="1223"/>
      <c r="S980" s="1223"/>
      <c r="T980" s="1223"/>
      <c r="U980" s="1223"/>
      <c r="V980" s="1223"/>
      <c r="W980" s="1223"/>
      <c r="X980" s="1223"/>
      <c r="Y980" s="1223"/>
      <c r="Z980" s="1223"/>
    </row>
    <row r="981" spans="1:26" ht="18" customHeight="1">
      <c r="A981" s="1223"/>
      <c r="B981" s="1223"/>
      <c r="C981" s="1419"/>
      <c r="D981" s="1223"/>
      <c r="E981" s="1223"/>
      <c r="F981" s="1223"/>
      <c r="G981" s="1223"/>
      <c r="H981" s="1223"/>
      <c r="I981" s="1223"/>
      <c r="J981" s="1223"/>
      <c r="K981" s="1223"/>
      <c r="L981" s="1223"/>
      <c r="M981" s="1223"/>
      <c r="N981" s="1223"/>
      <c r="O981" s="1223"/>
      <c r="P981" s="1223"/>
      <c r="Q981" s="1223"/>
      <c r="R981" s="1223"/>
      <c r="S981" s="1223"/>
      <c r="T981" s="1223"/>
      <c r="U981" s="1223"/>
      <c r="V981" s="1223"/>
      <c r="W981" s="1223"/>
      <c r="X981" s="1223"/>
      <c r="Y981" s="1223"/>
      <c r="Z981" s="1223"/>
    </row>
    <row r="982" spans="1:26" ht="18" customHeight="1">
      <c r="A982" s="1223"/>
      <c r="B982" s="1223"/>
      <c r="C982" s="1419"/>
      <c r="D982" s="1223"/>
      <c r="E982" s="1223"/>
      <c r="F982" s="1223"/>
      <c r="G982" s="1223"/>
      <c r="H982" s="1223"/>
      <c r="I982" s="1223"/>
      <c r="J982" s="1223"/>
      <c r="K982" s="1223"/>
      <c r="L982" s="1223"/>
      <c r="M982" s="1223"/>
      <c r="N982" s="1223"/>
      <c r="O982" s="1223"/>
      <c r="P982" s="1223"/>
      <c r="Q982" s="1223"/>
      <c r="R982" s="1223"/>
      <c r="S982" s="1223"/>
      <c r="T982" s="1223"/>
      <c r="U982" s="1223"/>
      <c r="V982" s="1223"/>
      <c r="W982" s="1223"/>
      <c r="X982" s="1223"/>
      <c r="Y982" s="1223"/>
      <c r="Z982" s="1223"/>
    </row>
    <row r="983" spans="1:26" ht="18" customHeight="1">
      <c r="A983" s="1223"/>
      <c r="B983" s="1223"/>
      <c r="C983" s="1419"/>
      <c r="D983" s="1223"/>
      <c r="E983" s="1223"/>
      <c r="F983" s="1223"/>
      <c r="G983" s="1223"/>
      <c r="H983" s="1223"/>
      <c r="I983" s="1223"/>
      <c r="J983" s="1223"/>
      <c r="K983" s="1223"/>
      <c r="L983" s="1223"/>
      <c r="M983" s="1223"/>
      <c r="N983" s="1223"/>
      <c r="O983" s="1223"/>
      <c r="P983" s="1223"/>
      <c r="Q983" s="1223"/>
      <c r="R983" s="1223"/>
      <c r="S983" s="1223"/>
      <c r="T983" s="1223"/>
      <c r="U983" s="1223"/>
      <c r="V983" s="1223"/>
      <c r="W983" s="1223"/>
      <c r="X983" s="1223"/>
      <c r="Y983" s="1223"/>
      <c r="Z983" s="1223"/>
    </row>
    <row r="984" spans="1:26" ht="18" customHeight="1">
      <c r="A984" s="1223"/>
      <c r="B984" s="1223"/>
      <c r="C984" s="1419"/>
      <c r="D984" s="1223"/>
      <c r="E984" s="1223"/>
      <c r="F984" s="1223"/>
      <c r="G984" s="1223"/>
      <c r="H984" s="1223"/>
      <c r="I984" s="1223"/>
      <c r="J984" s="1223"/>
      <c r="K984" s="1223"/>
      <c r="L984" s="1223"/>
      <c r="M984" s="1223"/>
      <c r="N984" s="1223"/>
      <c r="O984" s="1223"/>
      <c r="P984" s="1223"/>
      <c r="Q984" s="1223"/>
      <c r="R984" s="1223"/>
      <c r="S984" s="1223"/>
      <c r="T984" s="1223"/>
      <c r="U984" s="1223"/>
      <c r="V984" s="1223"/>
      <c r="W984" s="1223"/>
      <c r="X984" s="1223"/>
      <c r="Y984" s="1223"/>
      <c r="Z984" s="1223"/>
    </row>
    <row r="985" spans="1:26" ht="18" customHeight="1">
      <c r="A985" s="1223"/>
      <c r="B985" s="1223"/>
      <c r="C985" s="1419"/>
      <c r="D985" s="1223"/>
      <c r="E985" s="1223"/>
      <c r="F985" s="1223"/>
      <c r="G985" s="1223"/>
      <c r="H985" s="1223"/>
      <c r="I985" s="1223"/>
      <c r="J985" s="1223"/>
      <c r="K985" s="1223"/>
      <c r="L985" s="1223"/>
      <c r="M985" s="1223"/>
      <c r="N985" s="1223"/>
      <c r="O985" s="1223"/>
      <c r="P985" s="1223"/>
      <c r="Q985" s="1223"/>
      <c r="R985" s="1223"/>
      <c r="S985" s="1223"/>
      <c r="T985" s="1223"/>
      <c r="U985" s="1223"/>
      <c r="V985" s="1223"/>
      <c r="W985" s="1223"/>
      <c r="X985" s="1223"/>
      <c r="Y985" s="1223"/>
      <c r="Z985" s="1223"/>
    </row>
    <row r="986" spans="1:26" ht="18" customHeight="1">
      <c r="A986" s="1223"/>
      <c r="B986" s="1223"/>
      <c r="C986" s="1419"/>
      <c r="D986" s="1223"/>
      <c r="E986" s="1223"/>
      <c r="F986" s="1223"/>
      <c r="G986" s="1223"/>
      <c r="H986" s="1223"/>
      <c r="I986" s="1223"/>
      <c r="J986" s="1223"/>
      <c r="K986" s="1223"/>
      <c r="L986" s="1223"/>
      <c r="M986" s="1223"/>
      <c r="N986" s="1223"/>
      <c r="O986" s="1223"/>
      <c r="P986" s="1223"/>
      <c r="Q986" s="1223"/>
      <c r="R986" s="1223"/>
      <c r="S986" s="1223"/>
      <c r="T986" s="1223"/>
      <c r="U986" s="1223"/>
      <c r="V986" s="1223"/>
      <c r="W986" s="1223"/>
      <c r="X986" s="1223"/>
      <c r="Y986" s="1223"/>
      <c r="Z986" s="1223"/>
    </row>
    <row r="987" spans="1:26" ht="18" customHeight="1">
      <c r="A987" s="1223"/>
      <c r="B987" s="1223"/>
      <c r="C987" s="1419"/>
      <c r="D987" s="1223"/>
      <c r="E987" s="1223"/>
      <c r="F987" s="1223"/>
      <c r="G987" s="1223"/>
      <c r="H987" s="1223"/>
      <c r="I987" s="1223"/>
      <c r="J987" s="1223"/>
      <c r="K987" s="1223"/>
      <c r="L987" s="1223"/>
      <c r="M987" s="1223"/>
      <c r="N987" s="1223"/>
      <c r="O987" s="1223"/>
      <c r="P987" s="1223"/>
      <c r="Q987" s="1223"/>
      <c r="R987" s="1223"/>
      <c r="S987" s="1223"/>
      <c r="T987" s="1223"/>
      <c r="U987" s="1223"/>
      <c r="V987" s="1223"/>
      <c r="W987" s="1223"/>
      <c r="X987" s="1223"/>
      <c r="Y987" s="1223"/>
      <c r="Z987" s="1223"/>
    </row>
    <row r="988" spans="1:26" ht="18" customHeight="1">
      <c r="A988" s="1223"/>
      <c r="B988" s="1223"/>
      <c r="C988" s="1419"/>
      <c r="D988" s="1223"/>
      <c r="E988" s="1223"/>
      <c r="F988" s="1223"/>
      <c r="G988" s="1223"/>
      <c r="H988" s="1223"/>
      <c r="I988" s="1223"/>
      <c r="J988" s="1223"/>
      <c r="K988" s="1223"/>
      <c r="L988" s="1223"/>
      <c r="M988" s="1223"/>
      <c r="N988" s="1223"/>
      <c r="O988" s="1223"/>
      <c r="P988" s="1223"/>
      <c r="Q988" s="1223"/>
      <c r="R988" s="1223"/>
      <c r="S988" s="1223"/>
      <c r="T988" s="1223"/>
      <c r="U988" s="1223"/>
      <c r="V988" s="1223"/>
      <c r="W988" s="1223"/>
      <c r="X988" s="1223"/>
      <c r="Y988" s="1223"/>
      <c r="Z988" s="1223"/>
    </row>
    <row r="989" spans="1:26" ht="18" customHeight="1">
      <c r="A989" s="1223"/>
      <c r="B989" s="1223"/>
      <c r="C989" s="1419"/>
      <c r="D989" s="1223"/>
      <c r="E989" s="1223"/>
      <c r="F989" s="1223"/>
      <c r="G989" s="1223"/>
      <c r="H989" s="1223"/>
      <c r="I989" s="1223"/>
      <c r="J989" s="1223"/>
      <c r="K989" s="1223"/>
      <c r="L989" s="1223"/>
      <c r="M989" s="1223"/>
      <c r="N989" s="1223"/>
      <c r="O989" s="1223"/>
      <c r="P989" s="1223"/>
      <c r="Q989" s="1223"/>
      <c r="R989" s="1223"/>
      <c r="S989" s="1223"/>
      <c r="T989" s="1223"/>
      <c r="U989" s="1223"/>
      <c r="V989" s="1223"/>
      <c r="W989" s="1223"/>
      <c r="X989" s="1223"/>
      <c r="Y989" s="1223"/>
      <c r="Z989" s="1223"/>
    </row>
    <row r="990" spans="1:26" ht="18" customHeight="1">
      <c r="A990" s="1223"/>
      <c r="B990" s="1223"/>
      <c r="C990" s="1419"/>
      <c r="D990" s="1223"/>
      <c r="E990" s="1223"/>
      <c r="F990" s="1223"/>
      <c r="G990" s="1223"/>
      <c r="H990" s="1223"/>
      <c r="I990" s="1223"/>
      <c r="J990" s="1223"/>
      <c r="K990" s="1223"/>
      <c r="L990" s="1223"/>
      <c r="M990" s="1223"/>
      <c r="N990" s="1223"/>
      <c r="O990" s="1223"/>
      <c r="P990" s="1223"/>
      <c r="Q990" s="1223"/>
      <c r="R990" s="1223"/>
      <c r="S990" s="1223"/>
      <c r="T990" s="1223"/>
      <c r="U990" s="1223"/>
      <c r="V990" s="1223"/>
      <c r="W990" s="1223"/>
      <c r="X990" s="1223"/>
      <c r="Y990" s="1223"/>
      <c r="Z990" s="1223"/>
    </row>
    <row r="991" spans="1:26" ht="18" customHeight="1">
      <c r="A991" s="1223"/>
      <c r="B991" s="1223"/>
      <c r="C991" s="1419"/>
      <c r="D991" s="1223"/>
      <c r="E991" s="1223"/>
      <c r="F991" s="1223"/>
      <c r="G991" s="1223"/>
      <c r="H991" s="1223"/>
      <c r="I991" s="1223"/>
      <c r="J991" s="1223"/>
      <c r="K991" s="1223"/>
      <c r="L991" s="1223"/>
      <c r="M991" s="1223"/>
      <c r="N991" s="1223"/>
      <c r="O991" s="1223"/>
      <c r="P991" s="1223"/>
      <c r="Q991" s="1223"/>
      <c r="R991" s="1223"/>
      <c r="S991" s="1223"/>
      <c r="T991" s="1223"/>
      <c r="U991" s="1223"/>
      <c r="V991" s="1223"/>
      <c r="W991" s="1223"/>
      <c r="X991" s="1223"/>
      <c r="Y991" s="1223"/>
      <c r="Z991" s="1223"/>
    </row>
    <row r="992" spans="1:26" ht="18" customHeight="1">
      <c r="A992" s="1223"/>
      <c r="B992" s="1223"/>
      <c r="C992" s="1419"/>
      <c r="D992" s="1223"/>
      <c r="E992" s="1223"/>
      <c r="F992" s="1223"/>
      <c r="G992" s="1223"/>
      <c r="H992" s="1223"/>
      <c r="I992" s="1223"/>
      <c r="J992" s="1223"/>
      <c r="K992" s="1223"/>
      <c r="L992" s="1223"/>
      <c r="M992" s="1223"/>
      <c r="N992" s="1223"/>
      <c r="O992" s="1223"/>
      <c r="P992" s="1223"/>
      <c r="Q992" s="1223"/>
      <c r="R992" s="1223"/>
      <c r="S992" s="1223"/>
      <c r="T992" s="1223"/>
      <c r="U992" s="1223"/>
      <c r="V992" s="1223"/>
      <c r="W992" s="1223"/>
      <c r="X992" s="1223"/>
      <c r="Y992" s="1223"/>
      <c r="Z992" s="1223"/>
    </row>
    <row r="993" spans="1:26" ht="18" customHeight="1">
      <c r="A993" s="1223"/>
      <c r="B993" s="1223"/>
      <c r="C993" s="1419"/>
      <c r="D993" s="1223"/>
      <c r="E993" s="1223"/>
      <c r="F993" s="1223"/>
      <c r="G993" s="1223"/>
      <c r="H993" s="1223"/>
      <c r="I993" s="1223"/>
      <c r="J993" s="1223"/>
      <c r="K993" s="1223"/>
      <c r="L993" s="1223"/>
      <c r="M993" s="1223"/>
      <c r="N993" s="1223"/>
      <c r="O993" s="1223"/>
      <c r="P993" s="1223"/>
      <c r="Q993" s="1223"/>
      <c r="R993" s="1223"/>
      <c r="S993" s="1223"/>
      <c r="T993" s="1223"/>
      <c r="U993" s="1223"/>
      <c r="V993" s="1223"/>
      <c r="W993" s="1223"/>
      <c r="X993" s="1223"/>
      <c r="Y993" s="1223"/>
      <c r="Z993" s="1223"/>
    </row>
    <row r="994" spans="1:26" ht="18" customHeight="1">
      <c r="A994" s="1223"/>
      <c r="B994" s="1223"/>
      <c r="C994" s="1419"/>
      <c r="D994" s="1223"/>
      <c r="E994" s="1223"/>
      <c r="F994" s="1223"/>
      <c r="G994" s="1223"/>
      <c r="H994" s="1223"/>
      <c r="I994" s="1223"/>
      <c r="J994" s="1223"/>
      <c r="K994" s="1223"/>
      <c r="L994" s="1223"/>
      <c r="M994" s="1223"/>
      <c r="N994" s="1223"/>
      <c r="O994" s="1223"/>
      <c r="P994" s="1223"/>
      <c r="Q994" s="1223"/>
      <c r="R994" s="1223"/>
      <c r="S994" s="1223"/>
      <c r="T994" s="1223"/>
      <c r="U994" s="1223"/>
      <c r="V994" s="1223"/>
      <c r="W994" s="1223"/>
      <c r="X994" s="1223"/>
      <c r="Y994" s="1223"/>
      <c r="Z994" s="1223"/>
    </row>
    <row r="995" spans="1:26" ht="18" customHeight="1">
      <c r="A995" s="1223"/>
      <c r="B995" s="1223"/>
      <c r="C995" s="1419"/>
      <c r="D995" s="1223"/>
      <c r="E995" s="1223"/>
      <c r="F995" s="1223"/>
      <c r="G995" s="1223"/>
      <c r="H995" s="1223"/>
      <c r="I995" s="1223"/>
      <c r="J995" s="1223"/>
      <c r="K995" s="1223"/>
      <c r="L995" s="1223"/>
      <c r="M995" s="1223"/>
      <c r="N995" s="1223"/>
      <c r="O995" s="1223"/>
      <c r="P995" s="1223"/>
      <c r="Q995" s="1223"/>
      <c r="R995" s="1223"/>
      <c r="S995" s="1223"/>
      <c r="T995" s="1223"/>
      <c r="U995" s="1223"/>
      <c r="V995" s="1223"/>
      <c r="W995" s="1223"/>
      <c r="X995" s="1223"/>
      <c r="Y995" s="1223"/>
      <c r="Z995" s="1223"/>
    </row>
    <row r="996" spans="1:26" ht="18" customHeight="1">
      <c r="A996" s="1223"/>
      <c r="B996" s="1223"/>
      <c r="C996" s="1419"/>
      <c r="D996" s="1223"/>
      <c r="E996" s="1223"/>
      <c r="F996" s="1223"/>
      <c r="G996" s="1223"/>
      <c r="H996" s="1223"/>
      <c r="I996" s="1223"/>
      <c r="J996" s="1223"/>
      <c r="K996" s="1223"/>
      <c r="L996" s="1223"/>
      <c r="M996" s="1223"/>
      <c r="N996" s="1223"/>
      <c r="O996" s="1223"/>
      <c r="P996" s="1223"/>
      <c r="Q996" s="1223"/>
      <c r="R996" s="1223"/>
      <c r="S996" s="1223"/>
      <c r="T996" s="1223"/>
      <c r="U996" s="1223"/>
      <c r="V996" s="1223"/>
      <c r="W996" s="1223"/>
      <c r="X996" s="1223"/>
      <c r="Y996" s="1223"/>
      <c r="Z996" s="1223"/>
    </row>
    <row r="997" spans="1:26" ht="18" customHeight="1">
      <c r="A997" s="1223"/>
      <c r="B997" s="1223"/>
      <c r="C997" s="1419"/>
      <c r="D997" s="1223"/>
      <c r="E997" s="1223"/>
      <c r="F997" s="1223"/>
      <c r="G997" s="1223"/>
      <c r="H997" s="1223"/>
      <c r="I997" s="1223"/>
      <c r="J997" s="1223"/>
      <c r="K997" s="1223"/>
      <c r="L997" s="1223"/>
      <c r="M997" s="1223"/>
      <c r="N997" s="1223"/>
      <c r="O997" s="1223"/>
      <c r="P997" s="1223"/>
      <c r="Q997" s="1223"/>
      <c r="R997" s="1223"/>
      <c r="S997" s="1223"/>
      <c r="T997" s="1223"/>
      <c r="U997" s="1223"/>
      <c r="V997" s="1223"/>
      <c r="W997" s="1223"/>
      <c r="X997" s="1223"/>
      <c r="Y997" s="1223"/>
      <c r="Z997" s="1223"/>
    </row>
    <row r="998" spans="1:26" ht="18" customHeight="1">
      <c r="A998" s="1223"/>
      <c r="B998" s="1223"/>
      <c r="C998" s="1419"/>
      <c r="D998" s="1223"/>
      <c r="E998" s="1223"/>
      <c r="F998" s="1223"/>
      <c r="G998" s="1223"/>
      <c r="H998" s="1223"/>
      <c r="I998" s="1223"/>
      <c r="J998" s="1223"/>
      <c r="K998" s="1223"/>
      <c r="L998" s="1223"/>
      <c r="M998" s="1223"/>
      <c r="N998" s="1223"/>
      <c r="O998" s="1223"/>
      <c r="P998" s="1223"/>
      <c r="Q998" s="1223"/>
      <c r="R998" s="1223"/>
      <c r="S998" s="1223"/>
      <c r="T998" s="1223"/>
      <c r="U998" s="1223"/>
      <c r="V998" s="1223"/>
      <c r="W998" s="1223"/>
      <c r="X998" s="1223"/>
      <c r="Y998" s="1223"/>
      <c r="Z998" s="1223"/>
    </row>
    <row r="999" spans="1:26" ht="18" customHeight="1">
      <c r="A999" s="1223"/>
      <c r="B999" s="1223"/>
      <c r="C999" s="1419"/>
      <c r="D999" s="1223"/>
      <c r="E999" s="1223"/>
      <c r="F999" s="1223"/>
      <c r="G999" s="1223"/>
      <c r="H999" s="1223"/>
      <c r="I999" s="1223"/>
      <c r="J999" s="1223"/>
      <c r="K999" s="1223"/>
      <c r="L999" s="1223"/>
      <c r="M999" s="1223"/>
      <c r="N999" s="1223"/>
      <c r="O999" s="1223"/>
      <c r="P999" s="1223"/>
      <c r="Q999" s="1223"/>
      <c r="R999" s="1223"/>
      <c r="S999" s="1223"/>
      <c r="T999" s="1223"/>
      <c r="U999" s="1223"/>
      <c r="V999" s="1223"/>
      <c r="W999" s="1223"/>
      <c r="X999" s="1223"/>
      <c r="Y999" s="1223"/>
      <c r="Z999" s="1223"/>
    </row>
    <row r="1000" spans="1:26" ht="18" customHeight="1">
      <c r="A1000" s="1223"/>
      <c r="B1000" s="1223"/>
      <c r="C1000" s="1419"/>
      <c r="D1000" s="1223"/>
      <c r="E1000" s="1223"/>
      <c r="F1000" s="1223"/>
      <c r="G1000" s="1223"/>
      <c r="H1000" s="1223"/>
      <c r="I1000" s="1223"/>
      <c r="J1000" s="1223"/>
      <c r="K1000" s="1223"/>
      <c r="L1000" s="1223"/>
      <c r="M1000" s="1223"/>
      <c r="N1000" s="1223"/>
      <c r="O1000" s="1223"/>
      <c r="P1000" s="1223"/>
      <c r="Q1000" s="1223"/>
      <c r="R1000" s="1223"/>
      <c r="S1000" s="1223"/>
      <c r="T1000" s="1223"/>
      <c r="U1000" s="1223"/>
      <c r="V1000" s="1223"/>
      <c r="W1000" s="1223"/>
      <c r="X1000" s="1223"/>
      <c r="Y1000" s="1223"/>
      <c r="Z1000" s="1223"/>
    </row>
  </sheetData>
  <mergeCells count="8">
    <mergeCell ref="A69:D69"/>
    <mergeCell ref="C74:D74"/>
    <mergeCell ref="B76:D76"/>
    <mergeCell ref="A1:B1"/>
    <mergeCell ref="C1:D1"/>
    <mergeCell ref="A2:B2"/>
    <mergeCell ref="A4:D4"/>
    <mergeCell ref="C5:D5"/>
  </mergeCells>
  <pageMargins left="0.68" right="0.17" top="0.41" bottom="0.17" header="0" footer="0"/>
  <pageSetup paperSize="9" fitToHeight="0" orientation="portrait"/>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7030A0"/>
  </sheetPr>
  <dimension ref="A1:Z1000"/>
  <sheetViews>
    <sheetView workbookViewId="0">
      <selection sqref="A1:B1"/>
    </sheetView>
  </sheetViews>
  <sheetFormatPr defaultColWidth="14.42578125" defaultRowHeight="15" customHeight="1"/>
  <cols>
    <col min="1" max="1" width="9" customWidth="1"/>
    <col min="2" max="2" width="42" customWidth="1"/>
    <col min="3" max="3" width="27.28515625" customWidth="1"/>
    <col min="4" max="4" width="18.140625" customWidth="1"/>
    <col min="5" max="5" width="23.140625" customWidth="1"/>
    <col min="6" max="6" width="18.140625" customWidth="1"/>
    <col min="7" max="7" width="23.7109375" customWidth="1"/>
    <col min="8" max="8" width="12.7109375" customWidth="1"/>
    <col min="9" max="9" width="19.140625" customWidth="1"/>
    <col min="10" max="10" width="16.42578125" customWidth="1"/>
    <col min="11" max="11" width="13.85546875" customWidth="1"/>
    <col min="12" max="26" width="8.85546875" customWidth="1"/>
  </cols>
  <sheetData>
    <row r="1" spans="1:26" ht="16.5" customHeight="1">
      <c r="A1" s="1709" t="s">
        <v>0</v>
      </c>
      <c r="B1" s="1532"/>
      <c r="C1" s="1446"/>
      <c r="D1" s="1446"/>
      <c r="E1" s="1446"/>
      <c r="F1" s="1446"/>
      <c r="G1" s="1446"/>
      <c r="H1" s="1446"/>
      <c r="I1" s="1446"/>
      <c r="J1" s="1447" t="s">
        <v>3747</v>
      </c>
      <c r="K1" s="1448"/>
      <c r="L1" s="1448"/>
      <c r="M1" s="1448"/>
      <c r="N1" s="1448"/>
      <c r="O1" s="1448"/>
      <c r="P1" s="1448"/>
      <c r="Q1" s="1448"/>
      <c r="R1" s="1448"/>
      <c r="S1" s="1448"/>
      <c r="T1" s="1448"/>
      <c r="U1" s="1448"/>
      <c r="V1" s="1448"/>
      <c r="W1" s="1448"/>
      <c r="X1" s="1448"/>
      <c r="Y1" s="1448"/>
      <c r="Z1" s="1448"/>
    </row>
    <row r="2" spans="1:26" ht="16.5" customHeight="1">
      <c r="A2" s="1710" t="s">
        <v>53</v>
      </c>
      <c r="B2" s="1532"/>
      <c r="C2" s="1446"/>
      <c r="D2" s="1446"/>
      <c r="E2" s="1446"/>
      <c r="F2" s="1446"/>
      <c r="G2" s="1446"/>
      <c r="H2" s="1446"/>
      <c r="I2" s="1446"/>
      <c r="J2" s="1446"/>
      <c r="K2" s="1448"/>
      <c r="L2" s="1448"/>
      <c r="M2" s="1448"/>
      <c r="N2" s="1448"/>
      <c r="O2" s="1448"/>
      <c r="P2" s="1448"/>
      <c r="Q2" s="1448"/>
      <c r="R2" s="1448"/>
      <c r="S2" s="1448"/>
      <c r="T2" s="1448"/>
      <c r="U2" s="1448"/>
      <c r="V2" s="1448"/>
      <c r="W2" s="1448"/>
      <c r="X2" s="1448"/>
      <c r="Y2" s="1448"/>
      <c r="Z2" s="1448"/>
    </row>
    <row r="3" spans="1:26" ht="16.5" customHeight="1">
      <c r="A3" s="1449"/>
      <c r="B3" s="1449"/>
      <c r="C3" s="1446"/>
      <c r="D3" s="1446"/>
      <c r="E3" s="1446"/>
      <c r="F3" s="1446"/>
      <c r="G3" s="1446"/>
      <c r="H3" s="1446"/>
      <c r="I3" s="1446"/>
      <c r="J3" s="1446"/>
      <c r="K3" s="1447"/>
      <c r="L3" s="1448"/>
      <c r="M3" s="1448"/>
      <c r="N3" s="1448"/>
      <c r="O3" s="1448"/>
      <c r="P3" s="1448"/>
      <c r="Q3" s="1448"/>
      <c r="R3" s="1448"/>
      <c r="S3" s="1448"/>
      <c r="T3" s="1448"/>
      <c r="U3" s="1448"/>
      <c r="V3" s="1448"/>
      <c r="W3" s="1448"/>
      <c r="X3" s="1448"/>
      <c r="Y3" s="1448"/>
      <c r="Z3" s="1448"/>
    </row>
    <row r="4" spans="1:26" ht="16.5" customHeight="1">
      <c r="A4" s="1711" t="s">
        <v>3748</v>
      </c>
      <c r="B4" s="1531"/>
      <c r="C4" s="1531"/>
      <c r="D4" s="1531"/>
      <c r="E4" s="1531"/>
      <c r="F4" s="1531"/>
      <c r="G4" s="1531"/>
      <c r="H4" s="1531"/>
      <c r="I4" s="1531"/>
      <c r="J4" s="1531"/>
      <c r="K4" s="1532"/>
      <c r="L4" s="1448"/>
      <c r="M4" s="1448"/>
      <c r="N4" s="1448"/>
      <c r="O4" s="1448"/>
      <c r="P4" s="1448"/>
      <c r="Q4" s="1448"/>
      <c r="R4" s="1448"/>
      <c r="S4" s="1448"/>
      <c r="T4" s="1448"/>
      <c r="U4" s="1448"/>
      <c r="V4" s="1448"/>
      <c r="W4" s="1448"/>
      <c r="X4" s="1448"/>
      <c r="Y4" s="1448"/>
      <c r="Z4" s="1448"/>
    </row>
    <row r="5" spans="1:26" ht="51" customHeight="1">
      <c r="A5" s="1712" t="s">
        <v>3749</v>
      </c>
      <c r="B5" s="1531"/>
      <c r="C5" s="1531"/>
      <c r="D5" s="1531"/>
      <c r="E5" s="1531"/>
      <c r="F5" s="1531"/>
      <c r="G5" s="1531"/>
      <c r="H5" s="1531"/>
      <c r="I5" s="1531"/>
      <c r="J5" s="1531"/>
      <c r="K5" s="1532"/>
      <c r="L5" s="1448"/>
      <c r="M5" s="1448"/>
      <c r="N5" s="1448"/>
      <c r="O5" s="1448"/>
      <c r="P5" s="1448"/>
      <c r="Q5" s="1448"/>
      <c r="R5" s="1448"/>
      <c r="S5" s="1448"/>
      <c r="T5" s="1448"/>
      <c r="U5" s="1448"/>
      <c r="V5" s="1448"/>
      <c r="W5" s="1448"/>
      <c r="X5" s="1448"/>
      <c r="Y5" s="1448"/>
      <c r="Z5" s="1448"/>
    </row>
    <row r="6" spans="1:26" ht="16.5" customHeight="1">
      <c r="A6" s="1450"/>
      <c r="B6" s="1450"/>
      <c r="C6" s="1450"/>
      <c r="D6" s="1450"/>
      <c r="E6" s="1450"/>
      <c r="F6" s="1450"/>
      <c r="G6" s="1450"/>
      <c r="H6" s="1450"/>
      <c r="I6" s="1450"/>
      <c r="J6" s="1451" t="s">
        <v>1603</v>
      </c>
      <c r="K6" s="1452"/>
      <c r="L6" s="1448"/>
      <c r="M6" s="1448"/>
      <c r="N6" s="1448"/>
      <c r="O6" s="1448"/>
      <c r="P6" s="1448"/>
      <c r="Q6" s="1448"/>
      <c r="R6" s="1448"/>
      <c r="S6" s="1448"/>
      <c r="T6" s="1448"/>
      <c r="U6" s="1448"/>
      <c r="V6" s="1448"/>
      <c r="W6" s="1448"/>
      <c r="X6" s="1448"/>
      <c r="Y6" s="1448"/>
      <c r="Z6" s="1448"/>
    </row>
    <row r="7" spans="1:26" ht="90.75" customHeight="1">
      <c r="A7" s="1453" t="s">
        <v>6</v>
      </c>
      <c r="B7" s="1454" t="s">
        <v>3750</v>
      </c>
      <c r="C7" s="1713" t="s">
        <v>3751</v>
      </c>
      <c r="D7" s="1526"/>
      <c r="E7" s="1714" t="s">
        <v>3752</v>
      </c>
      <c r="F7" s="1686"/>
      <c r="G7" s="1454" t="s">
        <v>3753</v>
      </c>
      <c r="H7" s="1454" t="s">
        <v>3754</v>
      </c>
      <c r="I7" s="1454" t="s">
        <v>3755</v>
      </c>
      <c r="J7" s="1454" t="s">
        <v>3756</v>
      </c>
      <c r="K7" s="1454" t="s">
        <v>69</v>
      </c>
      <c r="L7" s="1448"/>
      <c r="M7" s="1448"/>
      <c r="N7" s="1448"/>
      <c r="O7" s="1448"/>
      <c r="P7" s="1448"/>
      <c r="Q7" s="1448"/>
      <c r="R7" s="1448"/>
      <c r="S7" s="1448"/>
      <c r="T7" s="1448"/>
      <c r="U7" s="1448"/>
      <c r="V7" s="1448"/>
      <c r="W7" s="1448"/>
      <c r="X7" s="1448"/>
      <c r="Y7" s="1448"/>
      <c r="Z7" s="1448"/>
    </row>
    <row r="8" spans="1:26" ht="16.5" hidden="1" customHeight="1">
      <c r="A8" s="1455"/>
      <c r="B8" s="1456"/>
      <c r="C8" s="1454" t="s">
        <v>3757</v>
      </c>
      <c r="D8" s="1454" t="s">
        <v>3758</v>
      </c>
      <c r="E8" s="1457" t="s">
        <v>3759</v>
      </c>
      <c r="F8" s="1457" t="s">
        <v>3760</v>
      </c>
      <c r="G8" s="1456"/>
      <c r="H8" s="1456"/>
      <c r="I8" s="1456"/>
      <c r="J8" s="1456"/>
      <c r="K8" s="1456"/>
      <c r="L8" s="1448"/>
      <c r="M8" s="1448"/>
      <c r="N8" s="1448"/>
      <c r="O8" s="1448"/>
      <c r="P8" s="1448"/>
      <c r="Q8" s="1448"/>
      <c r="R8" s="1448"/>
      <c r="S8" s="1448"/>
      <c r="T8" s="1448"/>
      <c r="U8" s="1448"/>
      <c r="V8" s="1448"/>
      <c r="W8" s="1448"/>
      <c r="X8" s="1448"/>
      <c r="Y8" s="1448"/>
      <c r="Z8" s="1448"/>
    </row>
    <row r="9" spans="1:26" ht="16.5" hidden="1" customHeight="1">
      <c r="A9" s="1293">
        <v>1</v>
      </c>
      <c r="B9" s="1458" t="s">
        <v>3761</v>
      </c>
      <c r="C9" s="1459"/>
      <c r="D9" s="1459"/>
      <c r="E9" s="1459"/>
      <c r="F9" s="1459"/>
      <c r="G9" s="1459"/>
      <c r="H9" s="1459"/>
      <c r="I9" s="1459"/>
      <c r="J9" s="1459"/>
      <c r="K9" s="1457"/>
      <c r="L9" s="1448"/>
      <c r="M9" s="1448"/>
      <c r="N9" s="1448"/>
      <c r="O9" s="1448"/>
      <c r="P9" s="1448"/>
      <c r="Q9" s="1448"/>
      <c r="R9" s="1448"/>
      <c r="S9" s="1448"/>
      <c r="T9" s="1448"/>
      <c r="U9" s="1448"/>
      <c r="V9" s="1448"/>
      <c r="W9" s="1448"/>
      <c r="X9" s="1448"/>
      <c r="Y9" s="1448"/>
      <c r="Z9" s="1448"/>
    </row>
    <row r="10" spans="1:26" ht="16.5" hidden="1" customHeight="1">
      <c r="A10" s="1293"/>
      <c r="B10" s="1460" t="s">
        <v>3762</v>
      </c>
      <c r="C10" s="1459">
        <v>2092380.132</v>
      </c>
      <c r="D10" s="1459">
        <v>419811.31440000003</v>
      </c>
      <c r="E10" s="1459">
        <v>128446.02</v>
      </c>
      <c r="F10" s="1459">
        <v>43671.646800000002</v>
      </c>
      <c r="G10" s="1459">
        <v>635316.69999999995</v>
      </c>
      <c r="H10" s="1459">
        <v>22197.636304185886</v>
      </c>
      <c r="I10" s="1459">
        <v>150552.24778602563</v>
      </c>
      <c r="J10" s="1461">
        <f t="shared" ref="J10:J72" si="0">SUM(C10:I10)</f>
        <v>3492375.697290211</v>
      </c>
      <c r="K10" s="1460"/>
      <c r="L10" s="1448"/>
      <c r="M10" s="1448"/>
      <c r="N10" s="1448"/>
      <c r="O10" s="1448"/>
      <c r="P10" s="1448"/>
      <c r="Q10" s="1448"/>
      <c r="R10" s="1448"/>
      <c r="S10" s="1448"/>
      <c r="T10" s="1448"/>
      <c r="U10" s="1448"/>
      <c r="V10" s="1448"/>
      <c r="W10" s="1448"/>
      <c r="X10" s="1448"/>
      <c r="Y10" s="1448"/>
      <c r="Z10" s="1448"/>
    </row>
    <row r="11" spans="1:26" ht="16.5" hidden="1" customHeight="1">
      <c r="A11" s="1293"/>
      <c r="B11" s="1460" t="s">
        <v>3763</v>
      </c>
      <c r="C11" s="1459">
        <v>2026458.672</v>
      </c>
      <c r="D11" s="1459">
        <v>424048.51679999992</v>
      </c>
      <c r="E11" s="1459">
        <v>129742.44</v>
      </c>
      <c r="F11" s="1459">
        <v>44112.429600000003</v>
      </c>
      <c r="G11" s="1459">
        <v>271385.42499999999</v>
      </c>
      <c r="H11" s="1459">
        <v>0</v>
      </c>
      <c r="I11" s="1459">
        <v>170121.96666155881</v>
      </c>
      <c r="J11" s="1461">
        <f t="shared" si="0"/>
        <v>3065869.4500615587</v>
      </c>
      <c r="K11" s="1460"/>
      <c r="L11" s="1448"/>
      <c r="M11" s="1448"/>
      <c r="N11" s="1448"/>
      <c r="O11" s="1448"/>
      <c r="P11" s="1448"/>
      <c r="Q11" s="1448"/>
      <c r="R11" s="1448"/>
      <c r="S11" s="1448"/>
      <c r="T11" s="1448"/>
      <c r="U11" s="1448"/>
      <c r="V11" s="1448"/>
      <c r="W11" s="1448"/>
      <c r="X11" s="1448"/>
      <c r="Y11" s="1448"/>
      <c r="Z11" s="1448"/>
    </row>
    <row r="12" spans="1:26" ht="16.5" hidden="1" customHeight="1">
      <c r="A12" s="1293"/>
      <c r="B12" s="1460" t="s">
        <v>3764</v>
      </c>
      <c r="C12" s="1459">
        <v>2006159.9280000001</v>
      </c>
      <c r="D12" s="1459">
        <v>426139.76160000009</v>
      </c>
      <c r="E12" s="1459">
        <v>130382.28</v>
      </c>
      <c r="F12" s="1459">
        <v>44329.975200000008</v>
      </c>
      <c r="G12" s="1459">
        <v>908578.35699999996</v>
      </c>
      <c r="H12" s="1459">
        <v>0</v>
      </c>
      <c r="I12" s="1459">
        <v>199229.55452989077</v>
      </c>
      <c r="J12" s="1461">
        <f t="shared" si="0"/>
        <v>3714819.8563298909</v>
      </c>
      <c r="K12" s="1460"/>
      <c r="L12" s="1448"/>
      <c r="M12" s="1448"/>
      <c r="N12" s="1448"/>
      <c r="O12" s="1448"/>
      <c r="P12" s="1448"/>
      <c r="Q12" s="1448"/>
      <c r="R12" s="1448"/>
      <c r="S12" s="1448"/>
      <c r="T12" s="1448"/>
      <c r="U12" s="1448"/>
      <c r="V12" s="1448"/>
      <c r="W12" s="1448"/>
      <c r="X12" s="1448"/>
      <c r="Y12" s="1448"/>
      <c r="Z12" s="1448"/>
    </row>
    <row r="13" spans="1:26" ht="16.5" hidden="1" customHeight="1">
      <c r="A13" s="1293"/>
      <c r="B13" s="1460" t="s">
        <v>3765</v>
      </c>
      <c r="C13" s="1459">
        <v>1680510.156</v>
      </c>
      <c r="D13" s="1459">
        <v>330781.43039999995</v>
      </c>
      <c r="E13" s="1459">
        <v>108019.5</v>
      </c>
      <c r="F13" s="1459">
        <v>36726.629999999997</v>
      </c>
      <c r="G13" s="1459">
        <v>1156789.4879999999</v>
      </c>
      <c r="H13" s="1459">
        <v>0</v>
      </c>
      <c r="I13" s="1459">
        <v>169498.78672927065</v>
      </c>
      <c r="J13" s="1461">
        <f t="shared" si="0"/>
        <v>3482325.9911292703</v>
      </c>
      <c r="K13" s="1460"/>
      <c r="L13" s="1448"/>
      <c r="M13" s="1448"/>
      <c r="N13" s="1448"/>
      <c r="O13" s="1448"/>
      <c r="P13" s="1448"/>
      <c r="Q13" s="1448"/>
      <c r="R13" s="1448"/>
      <c r="S13" s="1448"/>
      <c r="T13" s="1448"/>
      <c r="U13" s="1448"/>
      <c r="V13" s="1448"/>
      <c r="W13" s="1448"/>
      <c r="X13" s="1448"/>
      <c r="Y13" s="1448"/>
      <c r="Z13" s="1448"/>
    </row>
    <row r="14" spans="1:26" ht="16.5" hidden="1" customHeight="1">
      <c r="A14" s="1293"/>
      <c r="B14" s="1460" t="s">
        <v>3766</v>
      </c>
      <c r="C14" s="1459">
        <v>454088.56800000003</v>
      </c>
      <c r="D14" s="1459">
        <v>93011.76</v>
      </c>
      <c r="E14" s="1459">
        <v>28458</v>
      </c>
      <c r="F14" s="1459">
        <v>9675.7199999999993</v>
      </c>
      <c r="G14" s="1459">
        <v>0</v>
      </c>
      <c r="H14" s="1459">
        <v>101137.98041094696</v>
      </c>
      <c r="I14" s="1459">
        <v>44742.328991422262</v>
      </c>
      <c r="J14" s="1461">
        <f t="shared" si="0"/>
        <v>731114.35740236926</v>
      </c>
      <c r="K14" s="1460"/>
      <c r="L14" s="1448"/>
      <c r="M14" s="1448"/>
      <c r="N14" s="1448"/>
      <c r="O14" s="1448"/>
      <c r="P14" s="1448"/>
      <c r="Q14" s="1448"/>
      <c r="R14" s="1448"/>
      <c r="S14" s="1448"/>
      <c r="T14" s="1448"/>
      <c r="U14" s="1448"/>
      <c r="V14" s="1448"/>
      <c r="W14" s="1448"/>
      <c r="X14" s="1448"/>
      <c r="Y14" s="1448"/>
      <c r="Z14" s="1448"/>
    </row>
    <row r="15" spans="1:26" ht="16.5" hidden="1" customHeight="1">
      <c r="A15" s="1293">
        <v>2</v>
      </c>
      <c r="B15" s="1460" t="s">
        <v>3767</v>
      </c>
      <c r="C15" s="1459">
        <v>0</v>
      </c>
      <c r="D15" s="1459">
        <v>0</v>
      </c>
      <c r="E15" s="1459">
        <v>0</v>
      </c>
      <c r="F15" s="1459">
        <v>0</v>
      </c>
      <c r="G15" s="1459">
        <v>0</v>
      </c>
      <c r="H15" s="1459">
        <v>0</v>
      </c>
      <c r="I15" s="1459">
        <v>0</v>
      </c>
      <c r="J15" s="1461">
        <f t="shared" si="0"/>
        <v>0</v>
      </c>
      <c r="K15" s="1460"/>
      <c r="L15" s="1448"/>
      <c r="M15" s="1448"/>
      <c r="N15" s="1448"/>
      <c r="O15" s="1448"/>
      <c r="P15" s="1448"/>
      <c r="Q15" s="1448"/>
      <c r="R15" s="1448"/>
      <c r="S15" s="1448"/>
      <c r="T15" s="1448"/>
      <c r="U15" s="1448"/>
      <c r="V15" s="1448"/>
      <c r="W15" s="1448"/>
      <c r="X15" s="1448"/>
      <c r="Y15" s="1448"/>
      <c r="Z15" s="1448"/>
    </row>
    <row r="16" spans="1:26" ht="16.5" hidden="1" customHeight="1">
      <c r="A16" s="1293"/>
      <c r="B16" s="1460" t="s">
        <v>3768</v>
      </c>
      <c r="C16" s="1459">
        <v>1874932.7879999999</v>
      </c>
      <c r="D16" s="1459">
        <v>403537.29600000003</v>
      </c>
      <c r="E16" s="1459">
        <v>123466.8</v>
      </c>
      <c r="F16" s="1459">
        <v>41978.712000000007</v>
      </c>
      <c r="G16" s="1459">
        <v>651182.25</v>
      </c>
      <c r="H16" s="1459">
        <v>0</v>
      </c>
      <c r="I16" s="1459">
        <v>172570.73614081729</v>
      </c>
      <c r="J16" s="1461">
        <f t="shared" si="0"/>
        <v>3267668.5821408168</v>
      </c>
      <c r="K16" s="1460"/>
      <c r="L16" s="1448"/>
      <c r="M16" s="1448"/>
      <c r="N16" s="1448"/>
      <c r="O16" s="1448"/>
      <c r="P16" s="1448"/>
      <c r="Q16" s="1448"/>
      <c r="R16" s="1448"/>
      <c r="S16" s="1448"/>
      <c r="T16" s="1448"/>
      <c r="U16" s="1448"/>
      <c r="V16" s="1448"/>
      <c r="W16" s="1448"/>
      <c r="X16" s="1448"/>
      <c r="Y16" s="1448"/>
      <c r="Z16" s="1448"/>
    </row>
    <row r="17" spans="1:26" ht="16.5" hidden="1" customHeight="1">
      <c r="A17" s="1293"/>
      <c r="B17" s="1460" t="s">
        <v>3769</v>
      </c>
      <c r="C17" s="1459">
        <v>2173609.9679999999</v>
      </c>
      <c r="D17" s="1459">
        <v>479934.60240000003</v>
      </c>
      <c r="E17" s="1459">
        <v>146841.42000000001</v>
      </c>
      <c r="F17" s="1459">
        <v>49926.082800000004</v>
      </c>
      <c r="G17" s="1459">
        <v>1005213.55</v>
      </c>
      <c r="H17" s="1459">
        <v>18937.358472008582</v>
      </c>
      <c r="I17" s="1459">
        <v>194738.64501404102</v>
      </c>
      <c r="J17" s="1461">
        <f t="shared" si="0"/>
        <v>4069201.6266860501</v>
      </c>
      <c r="K17" s="1460"/>
      <c r="L17" s="1448"/>
      <c r="M17" s="1448"/>
      <c r="N17" s="1448"/>
      <c r="O17" s="1448"/>
      <c r="P17" s="1448"/>
      <c r="Q17" s="1448"/>
      <c r="R17" s="1448"/>
      <c r="S17" s="1448"/>
      <c r="T17" s="1448"/>
      <c r="U17" s="1448"/>
      <c r="V17" s="1448"/>
      <c r="W17" s="1448"/>
      <c r="X17" s="1448"/>
      <c r="Y17" s="1448"/>
      <c r="Z17" s="1448"/>
    </row>
    <row r="18" spans="1:26" ht="16.5" hidden="1" customHeight="1">
      <c r="A18" s="1293"/>
      <c r="B18" s="1460" t="s">
        <v>3770</v>
      </c>
      <c r="C18" s="1459">
        <v>1033787.616</v>
      </c>
      <c r="D18" s="1459">
        <v>227599.16880000004</v>
      </c>
      <c r="E18" s="1459">
        <v>69636.539999999994</v>
      </c>
      <c r="F18" s="1459">
        <v>23676.423600000002</v>
      </c>
      <c r="G18" s="1459">
        <v>480739.9</v>
      </c>
      <c r="H18" s="1459">
        <v>0</v>
      </c>
      <c r="I18" s="1459">
        <v>79311.46479132981</v>
      </c>
      <c r="J18" s="1461">
        <f t="shared" si="0"/>
        <v>1914751.1131913301</v>
      </c>
      <c r="K18" s="1460"/>
      <c r="L18" s="1448"/>
      <c r="M18" s="1448"/>
      <c r="N18" s="1448"/>
      <c r="O18" s="1448"/>
      <c r="P18" s="1448"/>
      <c r="Q18" s="1448"/>
      <c r="R18" s="1448"/>
      <c r="S18" s="1448"/>
      <c r="T18" s="1448"/>
      <c r="U18" s="1448"/>
      <c r="V18" s="1448"/>
      <c r="W18" s="1448"/>
      <c r="X18" s="1448"/>
      <c r="Y18" s="1448"/>
      <c r="Z18" s="1448"/>
    </row>
    <row r="19" spans="1:26" ht="16.5" hidden="1" customHeight="1">
      <c r="A19" s="1293"/>
      <c r="B19" s="1460" t="s">
        <v>3771</v>
      </c>
      <c r="C19" s="1459">
        <v>1461048.5759999999</v>
      </c>
      <c r="D19" s="1459">
        <v>286713.30959999998</v>
      </c>
      <c r="E19" s="1459">
        <v>95416.14</v>
      </c>
      <c r="F19" s="1459">
        <v>32441.487599999993</v>
      </c>
      <c r="G19" s="1459">
        <v>356659.15700000001</v>
      </c>
      <c r="H19" s="1459">
        <v>0</v>
      </c>
      <c r="I19" s="1459">
        <v>145309.25992053046</v>
      </c>
      <c r="J19" s="1461">
        <f t="shared" si="0"/>
        <v>2377587.9301205305</v>
      </c>
      <c r="K19" s="1460"/>
      <c r="L19" s="1448"/>
      <c r="M19" s="1448"/>
      <c r="N19" s="1448"/>
      <c r="O19" s="1448"/>
      <c r="P19" s="1448"/>
      <c r="Q19" s="1448"/>
      <c r="R19" s="1448"/>
      <c r="S19" s="1448"/>
      <c r="T19" s="1448"/>
      <c r="U19" s="1448"/>
      <c r="V19" s="1448"/>
      <c r="W19" s="1448"/>
      <c r="X19" s="1448"/>
      <c r="Y19" s="1448"/>
      <c r="Z19" s="1448"/>
    </row>
    <row r="20" spans="1:26" ht="16.5" hidden="1" customHeight="1">
      <c r="A20" s="1293"/>
      <c r="B20" s="1460" t="s">
        <v>3772</v>
      </c>
      <c r="C20" s="1459">
        <v>510081.67200000002</v>
      </c>
      <c r="D20" s="1459">
        <v>101218.68</v>
      </c>
      <c r="E20" s="1459">
        <v>30969</v>
      </c>
      <c r="F20" s="1459">
        <v>10529.46</v>
      </c>
      <c r="G20" s="1459">
        <v>0</v>
      </c>
      <c r="H20" s="1459">
        <v>129856.17237948741</v>
      </c>
      <c r="I20" s="1459">
        <v>55656.582375960985</v>
      </c>
      <c r="J20" s="1461">
        <f t="shared" si="0"/>
        <v>838311.56675544835</v>
      </c>
      <c r="K20" s="1460"/>
      <c r="L20" s="1448"/>
      <c r="M20" s="1448"/>
      <c r="N20" s="1448"/>
      <c r="O20" s="1448"/>
      <c r="P20" s="1448"/>
      <c r="Q20" s="1448"/>
      <c r="R20" s="1448"/>
      <c r="S20" s="1448"/>
      <c r="T20" s="1448"/>
      <c r="U20" s="1448"/>
      <c r="V20" s="1448"/>
      <c r="W20" s="1448"/>
      <c r="X20" s="1448"/>
      <c r="Y20" s="1448"/>
      <c r="Z20" s="1448"/>
    </row>
    <row r="21" spans="1:26" ht="16.5" customHeight="1">
      <c r="A21" s="1293">
        <v>3</v>
      </c>
      <c r="B21" s="1460" t="s">
        <v>3773</v>
      </c>
      <c r="C21" s="1459">
        <v>0</v>
      </c>
      <c r="D21" s="1459">
        <v>0</v>
      </c>
      <c r="E21" s="1459">
        <v>0</v>
      </c>
      <c r="F21" s="1459">
        <v>0</v>
      </c>
      <c r="G21" s="1459">
        <v>0</v>
      </c>
      <c r="H21" s="1459">
        <v>0</v>
      </c>
      <c r="I21" s="1459">
        <v>0</v>
      </c>
      <c r="J21" s="1461">
        <f t="shared" si="0"/>
        <v>0</v>
      </c>
      <c r="K21" s="1460"/>
      <c r="L21" s="1448"/>
      <c r="M21" s="1448"/>
      <c r="N21" s="1448"/>
      <c r="O21" s="1448"/>
      <c r="P21" s="1448"/>
      <c r="Q21" s="1448"/>
      <c r="R21" s="1448"/>
      <c r="S21" s="1448"/>
      <c r="T21" s="1448"/>
      <c r="U21" s="1448"/>
      <c r="V21" s="1448"/>
      <c r="W21" s="1448"/>
      <c r="X21" s="1448"/>
      <c r="Y21" s="1448"/>
      <c r="Z21" s="1448"/>
    </row>
    <row r="22" spans="1:26" ht="16.5" customHeight="1">
      <c r="A22" s="1293"/>
      <c r="B22" s="1460" t="s">
        <v>3774</v>
      </c>
      <c r="C22" s="1459">
        <v>1394603.5319999999</v>
      </c>
      <c r="D22" s="1459">
        <v>286731.54720000003</v>
      </c>
      <c r="E22" s="1459">
        <v>87728.76</v>
      </c>
      <c r="F22" s="1459">
        <v>29827.778400000003</v>
      </c>
      <c r="G22" s="1459">
        <v>98530.1</v>
      </c>
      <c r="H22" s="1459">
        <v>0</v>
      </c>
      <c r="I22" s="1459">
        <v>93012.252074136544</v>
      </c>
      <c r="J22" s="1461">
        <f t="shared" si="0"/>
        <v>1990433.9696741367</v>
      </c>
      <c r="K22" s="1460"/>
      <c r="L22" s="1448"/>
      <c r="M22" s="1448"/>
      <c r="N22" s="1448"/>
      <c r="O22" s="1448"/>
      <c r="P22" s="1448"/>
      <c r="Q22" s="1448"/>
      <c r="R22" s="1448"/>
      <c r="S22" s="1448"/>
      <c r="T22" s="1448"/>
      <c r="U22" s="1448"/>
      <c r="V22" s="1448"/>
      <c r="W22" s="1448"/>
      <c r="X22" s="1448"/>
      <c r="Y22" s="1448"/>
      <c r="Z22" s="1448"/>
    </row>
    <row r="23" spans="1:26" ht="16.5" customHeight="1">
      <c r="A23" s="1293"/>
      <c r="B23" s="1460" t="s">
        <v>3775</v>
      </c>
      <c r="C23" s="1459">
        <v>2094610.632</v>
      </c>
      <c r="D23" s="1459">
        <v>407081.46960000001</v>
      </c>
      <c r="E23" s="1459">
        <v>129517.38</v>
      </c>
      <c r="F23" s="1459">
        <v>44035.909200000002</v>
      </c>
      <c r="G23" s="1459">
        <v>745387.1</v>
      </c>
      <c r="H23" s="1459">
        <v>0</v>
      </c>
      <c r="I23" s="1459">
        <v>152323.56580527354</v>
      </c>
      <c r="J23" s="1461">
        <f t="shared" si="0"/>
        <v>3572956.0566052739</v>
      </c>
      <c r="K23" s="1460"/>
      <c r="L23" s="1448"/>
      <c r="M23" s="1448"/>
      <c r="N23" s="1448"/>
      <c r="O23" s="1448"/>
      <c r="P23" s="1448"/>
      <c r="Q23" s="1448"/>
      <c r="R23" s="1448"/>
      <c r="S23" s="1448"/>
      <c r="T23" s="1448"/>
      <c r="U23" s="1448"/>
      <c r="V23" s="1448"/>
      <c r="W23" s="1448"/>
      <c r="X23" s="1448"/>
      <c r="Y23" s="1448"/>
      <c r="Z23" s="1448"/>
    </row>
    <row r="24" spans="1:26" ht="16.5" customHeight="1">
      <c r="A24" s="1462"/>
      <c r="B24" s="1460" t="s">
        <v>3776</v>
      </c>
      <c r="C24" s="1459">
        <v>1117363.956</v>
      </c>
      <c r="D24" s="1459">
        <v>230395.60080000004</v>
      </c>
      <c r="E24" s="1459">
        <v>70492.14</v>
      </c>
      <c r="F24" s="1459">
        <v>23967.327600000001</v>
      </c>
      <c r="G24" s="1459">
        <v>1391506.969</v>
      </c>
      <c r="H24" s="1459">
        <v>0</v>
      </c>
      <c r="I24" s="1459">
        <v>90351.701040850225</v>
      </c>
      <c r="J24" s="1461">
        <f t="shared" si="0"/>
        <v>2924077.6944408501</v>
      </c>
      <c r="K24" s="1460"/>
      <c r="L24" s="1448"/>
      <c r="M24" s="1448"/>
      <c r="N24" s="1448"/>
      <c r="O24" s="1448"/>
      <c r="P24" s="1448"/>
      <c r="Q24" s="1448"/>
      <c r="R24" s="1448"/>
      <c r="S24" s="1448"/>
      <c r="T24" s="1448"/>
      <c r="U24" s="1448"/>
      <c r="V24" s="1448"/>
      <c r="W24" s="1448"/>
      <c r="X24" s="1448"/>
      <c r="Y24" s="1448"/>
      <c r="Z24" s="1448"/>
    </row>
    <row r="25" spans="1:26" ht="16.5" customHeight="1">
      <c r="A25" s="1293"/>
      <c r="B25" s="1460" t="s">
        <v>3777</v>
      </c>
      <c r="C25" s="1459">
        <v>1757505.3119999999</v>
      </c>
      <c r="D25" s="1459">
        <v>360593.82720000006</v>
      </c>
      <c r="E25" s="1459">
        <v>110327.76</v>
      </c>
      <c r="F25" s="1459">
        <v>37511.438400000006</v>
      </c>
      <c r="G25" s="1459">
        <v>2207802.9</v>
      </c>
      <c r="H25" s="1459">
        <v>24972.340842209123</v>
      </c>
      <c r="I25" s="1459">
        <v>124773.34565535754</v>
      </c>
      <c r="J25" s="1461">
        <f t="shared" si="0"/>
        <v>4623486.9240975659</v>
      </c>
      <c r="K25" s="1457"/>
      <c r="L25" s="1448"/>
      <c r="M25" s="1448"/>
      <c r="N25" s="1448"/>
      <c r="O25" s="1448"/>
      <c r="P25" s="1448"/>
      <c r="Q25" s="1448"/>
      <c r="R25" s="1448"/>
      <c r="S25" s="1448"/>
      <c r="T25" s="1448"/>
      <c r="U25" s="1448"/>
      <c r="V25" s="1448"/>
      <c r="W25" s="1448"/>
      <c r="X25" s="1448"/>
      <c r="Y25" s="1448"/>
      <c r="Z25" s="1448"/>
    </row>
    <row r="26" spans="1:26" ht="16.5" customHeight="1">
      <c r="A26" s="1293"/>
      <c r="B26" s="1460" t="s">
        <v>3778</v>
      </c>
      <c r="C26" s="1459">
        <v>2264851.176</v>
      </c>
      <c r="D26" s="1459">
        <v>469344.63600000012</v>
      </c>
      <c r="E26" s="1459">
        <v>143601.29999999999</v>
      </c>
      <c r="F26" s="1459">
        <v>48824.442000000003</v>
      </c>
      <c r="G26" s="1459">
        <v>217218.5</v>
      </c>
      <c r="H26" s="1459">
        <v>0</v>
      </c>
      <c r="I26" s="1459">
        <v>160681.43941092727</v>
      </c>
      <c r="J26" s="1461">
        <f t="shared" si="0"/>
        <v>3304521.4934109268</v>
      </c>
      <c r="K26" s="1457"/>
      <c r="L26" s="1448"/>
      <c r="M26" s="1448"/>
      <c r="N26" s="1448"/>
      <c r="O26" s="1448"/>
      <c r="P26" s="1448"/>
      <c r="Q26" s="1448"/>
      <c r="R26" s="1448"/>
      <c r="S26" s="1448"/>
      <c r="T26" s="1448"/>
      <c r="U26" s="1448"/>
      <c r="V26" s="1448"/>
      <c r="W26" s="1448"/>
      <c r="X26" s="1448"/>
      <c r="Y26" s="1448"/>
      <c r="Z26" s="1448"/>
    </row>
    <row r="27" spans="1:26" ht="16.5" customHeight="1">
      <c r="A27" s="1293"/>
      <c r="B27" s="1460" t="s">
        <v>3779</v>
      </c>
      <c r="C27" s="1459">
        <v>2312666.148</v>
      </c>
      <c r="D27" s="1459">
        <v>480001.47360000014</v>
      </c>
      <c r="E27" s="1459">
        <v>146861.88</v>
      </c>
      <c r="F27" s="1459">
        <v>49933.039200000007</v>
      </c>
      <c r="G27" s="1459">
        <v>119378.9</v>
      </c>
      <c r="H27" s="1459">
        <v>0</v>
      </c>
      <c r="I27" s="1459">
        <v>153077.68649296756</v>
      </c>
      <c r="J27" s="1461">
        <f t="shared" si="0"/>
        <v>3261919.1272929674</v>
      </c>
      <c r="K27" s="1457"/>
      <c r="L27" s="1448"/>
      <c r="M27" s="1448"/>
      <c r="N27" s="1448"/>
      <c r="O27" s="1448"/>
      <c r="P27" s="1448"/>
      <c r="Q27" s="1448"/>
      <c r="R27" s="1448"/>
      <c r="S27" s="1448"/>
      <c r="T27" s="1448"/>
      <c r="U27" s="1448"/>
      <c r="V27" s="1448"/>
      <c r="W27" s="1448"/>
      <c r="X27" s="1448"/>
      <c r="Y27" s="1448"/>
      <c r="Z27" s="1448"/>
    </row>
    <row r="28" spans="1:26" ht="16.5" customHeight="1">
      <c r="A28" s="1293"/>
      <c r="B28" s="1460" t="s">
        <v>3780</v>
      </c>
      <c r="C28" s="1459">
        <v>2925347.6639999999</v>
      </c>
      <c r="D28" s="1459">
        <v>605743.64640000009</v>
      </c>
      <c r="E28" s="1459">
        <v>185334.12</v>
      </c>
      <c r="F28" s="1459">
        <v>63013.600800000007</v>
      </c>
      <c r="G28" s="1459">
        <v>628069.55599999998</v>
      </c>
      <c r="H28" s="1459">
        <v>22093.584884010012</v>
      </c>
      <c r="I28" s="1459">
        <v>206529.95756352664</v>
      </c>
      <c r="J28" s="1461">
        <f t="shared" si="0"/>
        <v>4636132.1296475371</v>
      </c>
      <c r="K28" s="1457"/>
      <c r="L28" s="1448"/>
      <c r="M28" s="1448"/>
      <c r="N28" s="1448"/>
      <c r="O28" s="1448"/>
      <c r="P28" s="1448"/>
      <c r="Q28" s="1448"/>
      <c r="R28" s="1448"/>
      <c r="S28" s="1448"/>
      <c r="T28" s="1448"/>
      <c r="U28" s="1448"/>
      <c r="V28" s="1448"/>
      <c r="W28" s="1448"/>
      <c r="X28" s="1448"/>
      <c r="Y28" s="1448"/>
      <c r="Z28" s="1448"/>
    </row>
    <row r="29" spans="1:26" ht="16.5" customHeight="1">
      <c r="A29" s="1293"/>
      <c r="B29" s="1460" t="s">
        <v>3781</v>
      </c>
      <c r="C29" s="1459">
        <v>2229999.7560000001</v>
      </c>
      <c r="D29" s="1459">
        <v>461326.1712000001</v>
      </c>
      <c r="E29" s="1459">
        <v>141147.96</v>
      </c>
      <c r="F29" s="1459">
        <v>47990.306400000001</v>
      </c>
      <c r="G29" s="1459">
        <v>107556.6</v>
      </c>
      <c r="H29" s="1459">
        <v>25249.811296011445</v>
      </c>
      <c r="I29" s="1459">
        <v>148527.92574388572</v>
      </c>
      <c r="J29" s="1461">
        <f t="shared" si="0"/>
        <v>3161798.5306398976</v>
      </c>
      <c r="K29" s="1457"/>
      <c r="L29" s="1448"/>
      <c r="M29" s="1448"/>
      <c r="N29" s="1448"/>
      <c r="O29" s="1448"/>
      <c r="P29" s="1448"/>
      <c r="Q29" s="1448"/>
      <c r="R29" s="1448"/>
      <c r="S29" s="1448"/>
      <c r="T29" s="1448"/>
      <c r="U29" s="1448"/>
      <c r="V29" s="1448"/>
      <c r="W29" s="1448"/>
      <c r="X29" s="1448"/>
      <c r="Y29" s="1448"/>
      <c r="Z29" s="1448"/>
    </row>
    <row r="30" spans="1:26" ht="16.5" customHeight="1">
      <c r="A30" s="1462"/>
      <c r="B30" s="1460" t="s">
        <v>3782</v>
      </c>
      <c r="C30" s="1459">
        <v>2555179.6919999998</v>
      </c>
      <c r="D30" s="1459">
        <v>508020.50640000007</v>
      </c>
      <c r="E30" s="1459">
        <v>162186.42000000001</v>
      </c>
      <c r="F30" s="1459">
        <v>55143.382800000007</v>
      </c>
      <c r="G30" s="1459">
        <v>2100009.5580000002</v>
      </c>
      <c r="H30" s="1459">
        <v>0</v>
      </c>
      <c r="I30" s="1459">
        <v>189737.34836002105</v>
      </c>
      <c r="J30" s="1461">
        <f t="shared" si="0"/>
        <v>5570276.9075600207</v>
      </c>
      <c r="K30" s="1460"/>
      <c r="L30" s="1448"/>
      <c r="M30" s="1448"/>
      <c r="N30" s="1448"/>
      <c r="O30" s="1448"/>
      <c r="P30" s="1448"/>
      <c r="Q30" s="1448"/>
      <c r="R30" s="1448"/>
      <c r="S30" s="1448"/>
      <c r="T30" s="1448"/>
      <c r="U30" s="1448"/>
      <c r="V30" s="1448"/>
      <c r="W30" s="1448"/>
      <c r="X30" s="1448"/>
      <c r="Y30" s="1448"/>
      <c r="Z30" s="1448"/>
    </row>
    <row r="31" spans="1:26" ht="16.5" customHeight="1">
      <c r="A31" s="1293"/>
      <c r="B31" s="1460" t="s">
        <v>3783</v>
      </c>
      <c r="C31" s="1459">
        <v>920430.28799999994</v>
      </c>
      <c r="D31" s="1459">
        <v>193859.60880000002</v>
      </c>
      <c r="E31" s="1459">
        <v>59313.54</v>
      </c>
      <c r="F31" s="1459">
        <v>20166.603600000002</v>
      </c>
      <c r="G31" s="1459">
        <v>441068.2</v>
      </c>
      <c r="H31" s="1459">
        <v>0</v>
      </c>
      <c r="I31" s="1459">
        <v>57626.453275008149</v>
      </c>
      <c r="J31" s="1461">
        <f t="shared" si="0"/>
        <v>1692464.6936750081</v>
      </c>
      <c r="K31" s="1460"/>
      <c r="L31" s="1448"/>
      <c r="M31" s="1448"/>
      <c r="N31" s="1448"/>
      <c r="O31" s="1448"/>
      <c r="P31" s="1448"/>
      <c r="Q31" s="1448"/>
      <c r="R31" s="1448"/>
      <c r="S31" s="1448"/>
      <c r="T31" s="1448"/>
      <c r="U31" s="1448"/>
      <c r="V31" s="1448"/>
      <c r="W31" s="1448"/>
      <c r="X31" s="1448"/>
      <c r="Y31" s="1448"/>
      <c r="Z31" s="1448"/>
    </row>
    <row r="32" spans="1:26" ht="16.5" customHeight="1">
      <c r="A32" s="1293"/>
      <c r="B32" s="1460" t="s">
        <v>3784</v>
      </c>
      <c r="C32" s="1459">
        <v>4676477.7479999997</v>
      </c>
      <c r="D32" s="1459">
        <v>1008928.3488</v>
      </c>
      <c r="E32" s="1459">
        <v>308693.03999999998</v>
      </c>
      <c r="F32" s="1459">
        <v>104955.63360000002</v>
      </c>
      <c r="G32" s="1459">
        <v>667263.9</v>
      </c>
      <c r="H32" s="1459">
        <v>0</v>
      </c>
      <c r="I32" s="1459">
        <v>283176.26622146653</v>
      </c>
      <c r="J32" s="1461">
        <f t="shared" si="0"/>
        <v>7049494.9366214667</v>
      </c>
      <c r="K32" s="1460"/>
      <c r="L32" s="1448"/>
      <c r="M32" s="1448"/>
      <c r="N32" s="1448"/>
      <c r="O32" s="1448"/>
      <c r="P32" s="1448"/>
      <c r="Q32" s="1448"/>
      <c r="R32" s="1448"/>
      <c r="S32" s="1448"/>
      <c r="T32" s="1448"/>
      <c r="U32" s="1448"/>
      <c r="V32" s="1448"/>
      <c r="W32" s="1448"/>
      <c r="X32" s="1448"/>
      <c r="Y32" s="1448"/>
      <c r="Z32" s="1448"/>
    </row>
    <row r="33" spans="1:26" ht="16.5" customHeight="1">
      <c r="A33" s="1293"/>
      <c r="B33" s="1460" t="s">
        <v>3785</v>
      </c>
      <c r="C33" s="1459">
        <v>1965887.328</v>
      </c>
      <c r="D33" s="1459">
        <v>416467.75440000003</v>
      </c>
      <c r="E33" s="1459">
        <v>127423.02</v>
      </c>
      <c r="F33" s="1459">
        <v>43323.826800000003</v>
      </c>
      <c r="G33" s="1459">
        <v>190199.33799999999</v>
      </c>
      <c r="H33" s="1459">
        <v>0</v>
      </c>
      <c r="I33" s="1459">
        <v>122528.68456788771</v>
      </c>
      <c r="J33" s="1461">
        <f t="shared" si="0"/>
        <v>2865829.9517678879</v>
      </c>
      <c r="K33" s="1460"/>
      <c r="L33" s="1448"/>
      <c r="M33" s="1448"/>
      <c r="N33" s="1448"/>
      <c r="O33" s="1448"/>
      <c r="P33" s="1448"/>
      <c r="Q33" s="1448"/>
      <c r="R33" s="1448"/>
      <c r="S33" s="1448"/>
      <c r="T33" s="1448"/>
      <c r="U33" s="1448"/>
      <c r="V33" s="1448"/>
      <c r="W33" s="1448"/>
      <c r="X33" s="1448"/>
      <c r="Y33" s="1448"/>
      <c r="Z33" s="1448"/>
    </row>
    <row r="34" spans="1:26" ht="16.5" customHeight="1">
      <c r="A34" s="1293"/>
      <c r="B34" s="1460" t="s">
        <v>3786</v>
      </c>
      <c r="C34" s="1459">
        <v>794642.52</v>
      </c>
      <c r="D34" s="1459">
        <v>174649.33680000002</v>
      </c>
      <c r="E34" s="1459">
        <v>53435.94</v>
      </c>
      <c r="F34" s="1459">
        <v>18168.2196</v>
      </c>
      <c r="G34" s="1459">
        <v>23068.799999999999</v>
      </c>
      <c r="H34" s="1459">
        <v>167175.94841589997</v>
      </c>
      <c r="I34" s="1459">
        <v>77453.727681597898</v>
      </c>
      <c r="J34" s="1461">
        <f t="shared" si="0"/>
        <v>1308594.4924974979</v>
      </c>
      <c r="K34" s="1460"/>
      <c r="L34" s="1448"/>
      <c r="M34" s="1448"/>
      <c r="N34" s="1448"/>
      <c r="O34" s="1448"/>
      <c r="P34" s="1448"/>
      <c r="Q34" s="1448"/>
      <c r="R34" s="1448"/>
      <c r="S34" s="1448"/>
      <c r="T34" s="1448"/>
      <c r="U34" s="1448"/>
      <c r="V34" s="1448"/>
      <c r="W34" s="1448"/>
      <c r="X34" s="1448"/>
      <c r="Y34" s="1448"/>
      <c r="Z34" s="1448"/>
    </row>
    <row r="35" spans="1:26" ht="16.5" customHeight="1">
      <c r="A35" s="1293"/>
      <c r="B35" s="1460" t="s">
        <v>3787</v>
      </c>
      <c r="C35" s="1459">
        <v>957963.24</v>
      </c>
      <c r="D35" s="1459">
        <v>200704.788</v>
      </c>
      <c r="E35" s="1459">
        <v>61407.9</v>
      </c>
      <c r="F35" s="1459">
        <v>20878.686000000002</v>
      </c>
      <c r="G35" s="1459">
        <v>0</v>
      </c>
      <c r="H35" s="1459">
        <v>201825.07133446512</v>
      </c>
      <c r="I35" s="1459">
        <v>88779.217613507702</v>
      </c>
      <c r="J35" s="1461">
        <f t="shared" si="0"/>
        <v>1531558.9029479728</v>
      </c>
      <c r="K35" s="1460"/>
      <c r="L35" s="1448"/>
      <c r="M35" s="1448"/>
      <c r="N35" s="1448"/>
      <c r="O35" s="1448"/>
      <c r="P35" s="1448"/>
      <c r="Q35" s="1448"/>
      <c r="R35" s="1448"/>
      <c r="S35" s="1448"/>
      <c r="T35" s="1448"/>
      <c r="U35" s="1448"/>
      <c r="V35" s="1448"/>
      <c r="W35" s="1448"/>
      <c r="X35" s="1448"/>
      <c r="Y35" s="1448"/>
      <c r="Z35" s="1448"/>
    </row>
    <row r="36" spans="1:26" ht="16.5" hidden="1" customHeight="1">
      <c r="A36" s="1293">
        <v>4</v>
      </c>
      <c r="B36" s="1460" t="s">
        <v>3788</v>
      </c>
      <c r="C36" s="1459">
        <v>0</v>
      </c>
      <c r="D36" s="1459">
        <v>0</v>
      </c>
      <c r="E36" s="1459">
        <v>0</v>
      </c>
      <c r="F36" s="1459">
        <v>0</v>
      </c>
      <c r="G36" s="1459">
        <v>0</v>
      </c>
      <c r="H36" s="1459">
        <v>0</v>
      </c>
      <c r="I36" s="1459">
        <v>0</v>
      </c>
      <c r="J36" s="1461">
        <f t="shared" si="0"/>
        <v>0</v>
      </c>
      <c r="K36" s="1460"/>
      <c r="L36" s="1448"/>
      <c r="M36" s="1448"/>
      <c r="N36" s="1448"/>
      <c r="O36" s="1448"/>
      <c r="P36" s="1448"/>
      <c r="Q36" s="1448"/>
      <c r="R36" s="1448"/>
      <c r="S36" s="1448"/>
      <c r="T36" s="1448"/>
      <c r="U36" s="1448"/>
      <c r="V36" s="1448"/>
      <c r="W36" s="1448"/>
      <c r="X36" s="1448"/>
      <c r="Y36" s="1448"/>
      <c r="Z36" s="1448"/>
    </row>
    <row r="37" spans="1:26" ht="16.5" hidden="1" customHeight="1">
      <c r="A37" s="1462"/>
      <c r="B37" s="1460" t="s">
        <v>3789</v>
      </c>
      <c r="C37" s="1459">
        <v>915750.82799999998</v>
      </c>
      <c r="D37" s="1459">
        <v>189379.2384</v>
      </c>
      <c r="E37" s="1459">
        <v>57942.720000000001</v>
      </c>
      <c r="F37" s="1459">
        <v>19700.524799999999</v>
      </c>
      <c r="G37" s="1459">
        <v>115260</v>
      </c>
      <c r="H37" s="1459">
        <v>131122.13132496056</v>
      </c>
      <c r="I37" s="1459">
        <v>78630.663446995357</v>
      </c>
      <c r="J37" s="1461">
        <f t="shared" si="0"/>
        <v>1507786.1059719559</v>
      </c>
      <c r="K37" s="1460"/>
      <c r="L37" s="1448"/>
      <c r="M37" s="1448"/>
      <c r="N37" s="1448"/>
      <c r="O37" s="1448"/>
      <c r="P37" s="1448"/>
      <c r="Q37" s="1448"/>
      <c r="R37" s="1448"/>
      <c r="S37" s="1448"/>
      <c r="T37" s="1448"/>
      <c r="U37" s="1448"/>
      <c r="V37" s="1448"/>
      <c r="W37" s="1448"/>
      <c r="X37" s="1448"/>
      <c r="Y37" s="1448"/>
      <c r="Z37" s="1448"/>
    </row>
    <row r="38" spans="1:26" ht="16.5" hidden="1" customHeight="1">
      <c r="A38" s="1462"/>
      <c r="B38" s="1460" t="s">
        <v>3790</v>
      </c>
      <c r="C38" s="1459">
        <v>910912.66799999995</v>
      </c>
      <c r="D38" s="1459">
        <v>189519.06</v>
      </c>
      <c r="E38" s="1459">
        <v>57985.5</v>
      </c>
      <c r="F38" s="1459">
        <v>19715.07</v>
      </c>
      <c r="G38" s="1459">
        <v>32552.5</v>
      </c>
      <c r="H38" s="1459">
        <v>205466.87104062067</v>
      </c>
      <c r="I38" s="1459">
        <v>88414.128209724455</v>
      </c>
      <c r="J38" s="1461">
        <f t="shared" si="0"/>
        <v>1504565.7972503451</v>
      </c>
      <c r="K38" s="1460"/>
      <c r="L38" s="1448"/>
      <c r="M38" s="1448"/>
      <c r="N38" s="1448"/>
      <c r="O38" s="1448"/>
      <c r="P38" s="1448"/>
      <c r="Q38" s="1448"/>
      <c r="R38" s="1448"/>
      <c r="S38" s="1448"/>
      <c r="T38" s="1448"/>
      <c r="U38" s="1448"/>
      <c r="V38" s="1448"/>
      <c r="W38" s="1448"/>
      <c r="X38" s="1448"/>
      <c r="Y38" s="1448"/>
      <c r="Z38" s="1448"/>
    </row>
    <row r="39" spans="1:26" ht="16.5" hidden="1" customHeight="1">
      <c r="A39" s="1462"/>
      <c r="B39" s="1460" t="s">
        <v>3791</v>
      </c>
      <c r="C39" s="1459">
        <v>1166931.564</v>
      </c>
      <c r="D39" s="1459">
        <v>243253.10880000002</v>
      </c>
      <c r="E39" s="1459">
        <v>74426.039999999994</v>
      </c>
      <c r="F39" s="1459">
        <v>25304.853600000002</v>
      </c>
      <c r="G39" s="1459">
        <v>634252.4</v>
      </c>
      <c r="H39" s="1459">
        <v>82599.485716279189</v>
      </c>
      <c r="I39" s="1459">
        <v>100841.36682718758</v>
      </c>
      <c r="J39" s="1461">
        <f t="shared" si="0"/>
        <v>2327608.818943467</v>
      </c>
      <c r="K39" s="1460"/>
      <c r="L39" s="1448"/>
      <c r="M39" s="1448"/>
      <c r="N39" s="1448"/>
      <c r="O39" s="1448"/>
      <c r="P39" s="1448"/>
      <c r="Q39" s="1448"/>
      <c r="R39" s="1448"/>
      <c r="S39" s="1448"/>
      <c r="T39" s="1448"/>
      <c r="U39" s="1448"/>
      <c r="V39" s="1448"/>
      <c r="W39" s="1448"/>
      <c r="X39" s="1448"/>
      <c r="Y39" s="1448"/>
      <c r="Z39" s="1448"/>
    </row>
    <row r="40" spans="1:26" ht="16.5" hidden="1" customHeight="1">
      <c r="A40" s="1462"/>
      <c r="B40" s="1460" t="s">
        <v>3792</v>
      </c>
      <c r="C40" s="1459">
        <v>749032.94400000002</v>
      </c>
      <c r="D40" s="1459">
        <v>149286.91440000001</v>
      </c>
      <c r="E40" s="1459">
        <v>45676.02</v>
      </c>
      <c r="F40" s="1459">
        <v>15529.846800000001</v>
      </c>
      <c r="G40" s="1459">
        <v>48560.4</v>
      </c>
      <c r="H40" s="1459">
        <v>108230.81888626884</v>
      </c>
      <c r="I40" s="1459">
        <v>76642.595841051574</v>
      </c>
      <c r="J40" s="1461">
        <f t="shared" si="0"/>
        <v>1192959.5399273206</v>
      </c>
      <c r="K40" s="1460"/>
      <c r="L40" s="1448"/>
      <c r="M40" s="1448"/>
      <c r="N40" s="1448"/>
      <c r="O40" s="1448"/>
      <c r="P40" s="1448"/>
      <c r="Q40" s="1448"/>
      <c r="R40" s="1448"/>
      <c r="S40" s="1448"/>
      <c r="T40" s="1448"/>
      <c r="U40" s="1448"/>
      <c r="V40" s="1448"/>
      <c r="W40" s="1448"/>
      <c r="X40" s="1448"/>
      <c r="Y40" s="1448"/>
      <c r="Z40" s="1448"/>
    </row>
    <row r="41" spans="1:26" ht="16.5" hidden="1" customHeight="1">
      <c r="A41" s="1462"/>
      <c r="B41" s="1460" t="s">
        <v>3793</v>
      </c>
      <c r="C41" s="1459">
        <v>883245.86399999994</v>
      </c>
      <c r="D41" s="1459">
        <v>187622.34960000002</v>
      </c>
      <c r="E41" s="1459">
        <v>57405.18</v>
      </c>
      <c r="F41" s="1459">
        <v>19517.761200000004</v>
      </c>
      <c r="G41" s="1459">
        <v>23993.1</v>
      </c>
      <c r="H41" s="1459">
        <v>154533.70086453159</v>
      </c>
      <c r="I41" s="1459">
        <v>80935.542300430767</v>
      </c>
      <c r="J41" s="1461">
        <f t="shared" si="0"/>
        <v>1407253.4979649624</v>
      </c>
      <c r="K41" s="1460"/>
      <c r="L41" s="1448"/>
      <c r="M41" s="1448"/>
      <c r="N41" s="1448"/>
      <c r="O41" s="1448"/>
      <c r="P41" s="1448"/>
      <c r="Q41" s="1448"/>
      <c r="R41" s="1448"/>
      <c r="S41" s="1448"/>
      <c r="T41" s="1448"/>
      <c r="U41" s="1448"/>
      <c r="V41" s="1448"/>
      <c r="W41" s="1448"/>
      <c r="X41" s="1448"/>
      <c r="Y41" s="1448"/>
      <c r="Z41" s="1448"/>
    </row>
    <row r="42" spans="1:26" ht="16.5" hidden="1" customHeight="1">
      <c r="A42" s="1462">
        <v>5</v>
      </c>
      <c r="B42" s="1460" t="s">
        <v>3794</v>
      </c>
      <c r="C42" s="1459">
        <v>2054262.5519999999</v>
      </c>
      <c r="D42" s="1459">
        <v>440662.97040000011</v>
      </c>
      <c r="E42" s="1459">
        <v>134825.82</v>
      </c>
      <c r="F42" s="1459">
        <v>45840.778800000007</v>
      </c>
      <c r="G42" s="1459">
        <v>91054.55</v>
      </c>
      <c r="H42" s="1459">
        <v>55494.090760464715</v>
      </c>
      <c r="I42" s="1459">
        <v>187932.74626681776</v>
      </c>
      <c r="J42" s="1461">
        <f t="shared" si="0"/>
        <v>3010073.5082272822</v>
      </c>
      <c r="K42" s="1460"/>
      <c r="L42" s="1448"/>
      <c r="M42" s="1448"/>
      <c r="N42" s="1448"/>
      <c r="O42" s="1448"/>
      <c r="P42" s="1448"/>
      <c r="Q42" s="1448"/>
      <c r="R42" s="1448"/>
      <c r="S42" s="1448"/>
      <c r="T42" s="1448"/>
      <c r="U42" s="1448"/>
      <c r="V42" s="1448"/>
      <c r="W42" s="1448"/>
      <c r="X42" s="1448"/>
      <c r="Y42" s="1448"/>
      <c r="Z42" s="1448"/>
    </row>
    <row r="43" spans="1:26" ht="16.5" hidden="1" customHeight="1">
      <c r="A43" s="1462">
        <v>6</v>
      </c>
      <c r="B43" s="1460" t="s">
        <v>3795</v>
      </c>
      <c r="C43" s="1459">
        <v>5052396.7319999998</v>
      </c>
      <c r="D43" s="1459">
        <v>1106578.5384000002</v>
      </c>
      <c r="E43" s="1459">
        <v>338570.22</v>
      </c>
      <c r="F43" s="1459">
        <v>115113.87479999999</v>
      </c>
      <c r="G43" s="1459">
        <v>1613770.3130000001</v>
      </c>
      <c r="H43" s="1459">
        <v>78246.667972255265</v>
      </c>
      <c r="I43" s="1459">
        <v>432269.06357933616</v>
      </c>
      <c r="J43" s="1461">
        <f t="shared" si="0"/>
        <v>8736945.4097515922</v>
      </c>
      <c r="K43" s="1460"/>
      <c r="L43" s="1448"/>
      <c r="M43" s="1448"/>
      <c r="N43" s="1448"/>
      <c r="O43" s="1448"/>
      <c r="P43" s="1448"/>
      <c r="Q43" s="1448"/>
      <c r="R43" s="1448"/>
      <c r="S43" s="1448"/>
      <c r="T43" s="1448"/>
      <c r="U43" s="1448"/>
      <c r="V43" s="1448"/>
      <c r="W43" s="1448"/>
      <c r="X43" s="1448"/>
      <c r="Y43" s="1448"/>
      <c r="Z43" s="1448"/>
    </row>
    <row r="44" spans="1:26" ht="16.5" hidden="1" customHeight="1">
      <c r="A44" s="1462">
        <v>7</v>
      </c>
      <c r="B44" s="1460" t="s">
        <v>3796</v>
      </c>
      <c r="C44" s="1459">
        <v>4490881.8480000002</v>
      </c>
      <c r="D44" s="1459">
        <v>994921.87200000009</v>
      </c>
      <c r="E44" s="1459">
        <v>303793.8</v>
      </c>
      <c r="F44" s="1459">
        <v>103289.89200000004</v>
      </c>
      <c r="G44" s="1459">
        <v>168975.47500000001</v>
      </c>
      <c r="H44" s="1459">
        <v>69367.613450580888</v>
      </c>
      <c r="I44" s="1459">
        <v>416389.83776393603</v>
      </c>
      <c r="J44" s="1461">
        <f t="shared" si="0"/>
        <v>6547620.3382145176</v>
      </c>
      <c r="K44" s="1460"/>
      <c r="L44" s="1448"/>
      <c r="M44" s="1448"/>
      <c r="N44" s="1448"/>
      <c r="O44" s="1448"/>
      <c r="P44" s="1448"/>
      <c r="Q44" s="1448"/>
      <c r="R44" s="1448"/>
      <c r="S44" s="1448"/>
      <c r="T44" s="1448"/>
      <c r="U44" s="1448"/>
      <c r="V44" s="1448"/>
      <c r="W44" s="1448"/>
      <c r="X44" s="1448"/>
      <c r="Y44" s="1448"/>
      <c r="Z44" s="1448"/>
    </row>
    <row r="45" spans="1:26" ht="16.5" hidden="1" customHeight="1">
      <c r="A45" s="1462">
        <v>8</v>
      </c>
      <c r="B45" s="1460" t="s">
        <v>3797</v>
      </c>
      <c r="C45" s="1459">
        <v>110961.408</v>
      </c>
      <c r="D45" s="1459">
        <v>24256.008000000005</v>
      </c>
      <c r="E45" s="1459">
        <v>7421.4</v>
      </c>
      <c r="F45" s="1459">
        <v>2523.2759999999998</v>
      </c>
      <c r="G45" s="1459">
        <v>0</v>
      </c>
      <c r="H45" s="1459">
        <v>24972.340842209123</v>
      </c>
      <c r="I45" s="1459">
        <v>10850.063612624112</v>
      </c>
      <c r="J45" s="1461">
        <f t="shared" si="0"/>
        <v>180984.49645483322</v>
      </c>
      <c r="K45" s="1460"/>
      <c r="L45" s="1448"/>
      <c r="M45" s="1448"/>
      <c r="N45" s="1448"/>
      <c r="O45" s="1448"/>
      <c r="P45" s="1448"/>
      <c r="Q45" s="1448"/>
      <c r="R45" s="1448"/>
      <c r="S45" s="1448"/>
      <c r="T45" s="1448"/>
      <c r="U45" s="1448"/>
      <c r="V45" s="1448"/>
      <c r="W45" s="1448"/>
      <c r="X45" s="1448"/>
      <c r="Y45" s="1448"/>
      <c r="Z45" s="1448"/>
    </row>
    <row r="46" spans="1:26" ht="16.5" hidden="1" customHeight="1">
      <c r="A46" s="1462">
        <v>9</v>
      </c>
      <c r="B46" s="1460" t="s">
        <v>3798</v>
      </c>
      <c r="C46" s="1459">
        <v>2035317.3840000001</v>
      </c>
      <c r="D46" s="1459">
        <v>409045.05120000005</v>
      </c>
      <c r="E46" s="1459">
        <v>125151.96</v>
      </c>
      <c r="F46" s="1459">
        <v>42551.666400000002</v>
      </c>
      <c r="G46" s="1459">
        <v>114783.2</v>
      </c>
      <c r="H46" s="1459">
        <v>386516.34214663669</v>
      </c>
      <c r="I46" s="1459">
        <v>148976.06018401592</v>
      </c>
      <c r="J46" s="1461">
        <f t="shared" si="0"/>
        <v>3262341.6639306527</v>
      </c>
      <c r="K46" s="1460"/>
      <c r="L46" s="1448"/>
      <c r="M46" s="1448"/>
      <c r="N46" s="1448"/>
      <c r="O46" s="1448"/>
      <c r="P46" s="1448"/>
      <c r="Q46" s="1448"/>
      <c r="R46" s="1448"/>
      <c r="S46" s="1448"/>
      <c r="T46" s="1448"/>
      <c r="U46" s="1448"/>
      <c r="V46" s="1448"/>
      <c r="W46" s="1448"/>
      <c r="X46" s="1448"/>
      <c r="Y46" s="1448"/>
      <c r="Z46" s="1448"/>
    </row>
    <row r="47" spans="1:26" ht="16.5" hidden="1" customHeight="1">
      <c r="A47" s="1462">
        <v>10</v>
      </c>
      <c r="B47" s="1460" t="s">
        <v>3799</v>
      </c>
      <c r="C47" s="1459">
        <v>3234982.92</v>
      </c>
      <c r="D47" s="1459">
        <v>680645.46960000007</v>
      </c>
      <c r="E47" s="1459">
        <v>208251.18</v>
      </c>
      <c r="F47" s="1459">
        <v>70805.401200000008</v>
      </c>
      <c r="G47" s="1459">
        <v>410540.21299999999</v>
      </c>
      <c r="H47" s="1459">
        <v>24972.340842209123</v>
      </c>
      <c r="I47" s="1459">
        <v>225532.72104193259</v>
      </c>
      <c r="J47" s="1461">
        <f t="shared" si="0"/>
        <v>4855730.2456841422</v>
      </c>
      <c r="K47" s="1460"/>
      <c r="L47" s="1448"/>
      <c r="M47" s="1448"/>
      <c r="N47" s="1448"/>
      <c r="O47" s="1448"/>
      <c r="P47" s="1448"/>
      <c r="Q47" s="1448"/>
      <c r="R47" s="1448"/>
      <c r="S47" s="1448"/>
      <c r="T47" s="1448"/>
      <c r="U47" s="1448"/>
      <c r="V47" s="1448"/>
      <c r="W47" s="1448"/>
      <c r="X47" s="1448"/>
      <c r="Y47" s="1448"/>
      <c r="Z47" s="1448"/>
    </row>
    <row r="48" spans="1:26" ht="16.5" hidden="1" customHeight="1">
      <c r="A48" s="1462">
        <v>11</v>
      </c>
      <c r="B48" s="1460" t="s">
        <v>3800</v>
      </c>
      <c r="C48" s="1459">
        <v>7448834.6519999998</v>
      </c>
      <c r="D48" s="1459">
        <v>1560798.1247999999</v>
      </c>
      <c r="E48" s="1459">
        <v>477543.84</v>
      </c>
      <c r="F48" s="1459">
        <v>162364.9056</v>
      </c>
      <c r="G48" s="1459">
        <v>2765064.017</v>
      </c>
      <c r="H48" s="1459">
        <v>150527.72118776059</v>
      </c>
      <c r="I48" s="1459">
        <v>574838.92762051441</v>
      </c>
      <c r="J48" s="1461">
        <f t="shared" si="0"/>
        <v>13139972.188208276</v>
      </c>
      <c r="K48" s="1460"/>
      <c r="L48" s="1448"/>
      <c r="M48" s="1448"/>
      <c r="N48" s="1448"/>
      <c r="O48" s="1448"/>
      <c r="P48" s="1448"/>
      <c r="Q48" s="1448"/>
      <c r="R48" s="1448"/>
      <c r="S48" s="1448"/>
      <c r="T48" s="1448"/>
      <c r="U48" s="1448"/>
      <c r="V48" s="1448"/>
      <c r="W48" s="1448"/>
      <c r="X48" s="1448"/>
      <c r="Y48" s="1448"/>
      <c r="Z48" s="1448"/>
    </row>
    <row r="49" spans="1:26" ht="16.5" hidden="1" customHeight="1">
      <c r="A49" s="1462">
        <v>12</v>
      </c>
      <c r="B49" s="1460" t="s">
        <v>3801</v>
      </c>
      <c r="C49" s="1459">
        <v>4426409.1960000005</v>
      </c>
      <c r="D49" s="1459">
        <v>987559.96080000023</v>
      </c>
      <c r="E49" s="1459">
        <v>302155.14</v>
      </c>
      <c r="F49" s="1459">
        <v>102732.7476</v>
      </c>
      <c r="G49" s="1459">
        <v>525840.125</v>
      </c>
      <c r="H49" s="1459">
        <v>49944.681684418247</v>
      </c>
      <c r="I49" s="1459">
        <v>441893.59003511188</v>
      </c>
      <c r="J49" s="1461">
        <f t="shared" si="0"/>
        <v>6836535.4411195312</v>
      </c>
      <c r="K49" s="1460"/>
      <c r="L49" s="1448"/>
      <c r="M49" s="1448"/>
      <c r="N49" s="1448"/>
      <c r="O49" s="1448"/>
      <c r="P49" s="1448"/>
      <c r="Q49" s="1448"/>
      <c r="R49" s="1448"/>
      <c r="S49" s="1448"/>
      <c r="T49" s="1448"/>
      <c r="U49" s="1448"/>
      <c r="V49" s="1448"/>
      <c r="W49" s="1448"/>
      <c r="X49" s="1448"/>
      <c r="Y49" s="1448"/>
      <c r="Z49" s="1448"/>
    </row>
    <row r="50" spans="1:26" ht="16.5" hidden="1" customHeight="1">
      <c r="A50" s="1462">
        <v>13</v>
      </c>
      <c r="B50" s="1460" t="s">
        <v>3802</v>
      </c>
      <c r="C50" s="1459">
        <v>966262.08</v>
      </c>
      <c r="D50" s="1459">
        <v>202589.34</v>
      </c>
      <c r="E50" s="1459">
        <v>61984.5</v>
      </c>
      <c r="F50" s="1459">
        <v>21074.73</v>
      </c>
      <c r="G50" s="1459">
        <v>45230</v>
      </c>
      <c r="H50" s="1459">
        <v>283019.86287837004</v>
      </c>
      <c r="I50" s="1459">
        <v>113938.24744833331</v>
      </c>
      <c r="J50" s="1461">
        <f t="shared" si="0"/>
        <v>1694098.7603267033</v>
      </c>
      <c r="K50" s="1460"/>
      <c r="L50" s="1448"/>
      <c r="M50" s="1448"/>
      <c r="N50" s="1448"/>
      <c r="O50" s="1448"/>
      <c r="P50" s="1448"/>
      <c r="Q50" s="1448"/>
      <c r="R50" s="1448"/>
      <c r="S50" s="1448"/>
      <c r="T50" s="1448"/>
      <c r="U50" s="1448"/>
      <c r="V50" s="1448"/>
      <c r="W50" s="1448"/>
      <c r="X50" s="1448"/>
      <c r="Y50" s="1448"/>
      <c r="Z50" s="1448"/>
    </row>
    <row r="51" spans="1:26" ht="16.5" hidden="1" customHeight="1">
      <c r="A51" s="1462">
        <v>14</v>
      </c>
      <c r="B51" s="1460" t="s">
        <v>3803</v>
      </c>
      <c r="C51" s="1459">
        <v>1300033.764</v>
      </c>
      <c r="D51" s="1459">
        <v>271715.92320000002</v>
      </c>
      <c r="E51" s="1459">
        <v>83134.559999999998</v>
      </c>
      <c r="F51" s="1459">
        <v>28265.750399999997</v>
      </c>
      <c r="G51" s="1459">
        <v>71709.3</v>
      </c>
      <c r="H51" s="1459">
        <v>242439.80900978026</v>
      </c>
      <c r="I51" s="1459">
        <v>113729.87810454037</v>
      </c>
      <c r="J51" s="1461">
        <f t="shared" si="0"/>
        <v>2111028.9847143209</v>
      </c>
      <c r="K51" s="1460"/>
      <c r="L51" s="1448"/>
      <c r="M51" s="1448"/>
      <c r="N51" s="1448"/>
      <c r="O51" s="1448"/>
      <c r="P51" s="1448"/>
      <c r="Q51" s="1448"/>
      <c r="R51" s="1448"/>
      <c r="S51" s="1448"/>
      <c r="T51" s="1448"/>
      <c r="U51" s="1448"/>
      <c r="V51" s="1448"/>
      <c r="W51" s="1448"/>
      <c r="X51" s="1448"/>
      <c r="Y51" s="1448"/>
      <c r="Z51" s="1448"/>
    </row>
    <row r="52" spans="1:26" ht="16.5" hidden="1" customHeight="1">
      <c r="A52" s="1462">
        <v>15</v>
      </c>
      <c r="B52" s="1460" t="s">
        <v>3804</v>
      </c>
      <c r="C52" s="1459">
        <v>1362705.852</v>
      </c>
      <c r="D52" s="1459">
        <v>293394.35040000005</v>
      </c>
      <c r="E52" s="1459">
        <v>89767.32</v>
      </c>
      <c r="F52" s="1459">
        <v>30520.888800000001</v>
      </c>
      <c r="G52" s="1459">
        <v>3083.4</v>
      </c>
      <c r="H52" s="1459">
        <v>206576.75285582992</v>
      </c>
      <c r="I52" s="1459">
        <v>103088.18383570919</v>
      </c>
      <c r="J52" s="1461">
        <f t="shared" si="0"/>
        <v>2089136.7478915392</v>
      </c>
      <c r="K52" s="1460"/>
      <c r="L52" s="1448"/>
      <c r="M52" s="1448"/>
      <c r="N52" s="1448"/>
      <c r="O52" s="1448"/>
      <c r="P52" s="1448"/>
      <c r="Q52" s="1448"/>
      <c r="R52" s="1448"/>
      <c r="S52" s="1448"/>
      <c r="T52" s="1448"/>
      <c r="U52" s="1448"/>
      <c r="V52" s="1448"/>
      <c r="W52" s="1448"/>
      <c r="X52" s="1448"/>
      <c r="Y52" s="1448"/>
      <c r="Z52" s="1448"/>
    </row>
    <row r="53" spans="1:26" ht="16.5" hidden="1" customHeight="1">
      <c r="A53" s="1462">
        <v>16</v>
      </c>
      <c r="B53" s="1460" t="s">
        <v>3805</v>
      </c>
      <c r="C53" s="1459">
        <v>1507698.72</v>
      </c>
      <c r="D53" s="1459">
        <v>319346.45520000003</v>
      </c>
      <c r="E53" s="1459">
        <v>97707.66</v>
      </c>
      <c r="F53" s="1459">
        <v>33220.604400000004</v>
      </c>
      <c r="G53" s="1459">
        <v>0</v>
      </c>
      <c r="H53" s="1459">
        <v>391233.33986127615</v>
      </c>
      <c r="I53" s="1459">
        <v>157619.75985040778</v>
      </c>
      <c r="J53" s="1461">
        <f t="shared" si="0"/>
        <v>2506826.5393116842</v>
      </c>
      <c r="K53" s="1460"/>
      <c r="L53" s="1448"/>
      <c r="M53" s="1448"/>
      <c r="N53" s="1448"/>
      <c r="O53" s="1448"/>
      <c r="P53" s="1448"/>
      <c r="Q53" s="1448"/>
      <c r="R53" s="1448"/>
      <c r="S53" s="1448"/>
      <c r="T53" s="1448"/>
      <c r="U53" s="1448"/>
      <c r="V53" s="1448"/>
      <c r="W53" s="1448"/>
      <c r="X53" s="1448"/>
      <c r="Y53" s="1448"/>
      <c r="Z53" s="1448"/>
    </row>
    <row r="54" spans="1:26" ht="16.5" hidden="1" customHeight="1">
      <c r="A54" s="1462">
        <v>17</v>
      </c>
      <c r="B54" s="1460" t="s">
        <v>3806</v>
      </c>
      <c r="C54" s="1459">
        <v>1296511.284</v>
      </c>
      <c r="D54" s="1459">
        <v>272226.576</v>
      </c>
      <c r="E54" s="1459">
        <v>83290.8</v>
      </c>
      <c r="F54" s="1459">
        <v>28318.871999999999</v>
      </c>
      <c r="G54" s="1459">
        <v>0</v>
      </c>
      <c r="H54" s="1459">
        <v>349543.40417747712</v>
      </c>
      <c r="I54" s="1459">
        <v>145228.91464673786</v>
      </c>
      <c r="J54" s="1461">
        <f t="shared" si="0"/>
        <v>2175119.850824215</v>
      </c>
      <c r="K54" s="1460"/>
      <c r="L54" s="1448"/>
      <c r="M54" s="1448"/>
      <c r="N54" s="1448"/>
      <c r="O54" s="1448"/>
      <c r="P54" s="1448"/>
      <c r="Q54" s="1448"/>
      <c r="R54" s="1448"/>
      <c r="S54" s="1448"/>
      <c r="T54" s="1448"/>
      <c r="U54" s="1448"/>
      <c r="V54" s="1448"/>
      <c r="W54" s="1448"/>
      <c r="X54" s="1448"/>
      <c r="Y54" s="1448"/>
      <c r="Z54" s="1448"/>
    </row>
    <row r="55" spans="1:26" ht="16.5" hidden="1" customHeight="1">
      <c r="A55" s="1462">
        <v>18</v>
      </c>
      <c r="B55" s="1460" t="s">
        <v>3807</v>
      </c>
      <c r="C55" s="1459">
        <v>1188810.804</v>
      </c>
      <c r="D55" s="1459">
        <v>253283.78880000001</v>
      </c>
      <c r="E55" s="1459">
        <v>77495.039999999994</v>
      </c>
      <c r="F55" s="1459">
        <v>26348.313599999998</v>
      </c>
      <c r="G55" s="1459">
        <v>159208.875</v>
      </c>
      <c r="H55" s="1459">
        <v>125139.17466484795</v>
      </c>
      <c r="I55" s="1459">
        <v>102329.5898373933</v>
      </c>
      <c r="J55" s="1461">
        <f t="shared" si="0"/>
        <v>1932615.5859022413</v>
      </c>
      <c r="K55" s="1460"/>
      <c r="L55" s="1448"/>
      <c r="M55" s="1448"/>
      <c r="N55" s="1448"/>
      <c r="O55" s="1448"/>
      <c r="P55" s="1448"/>
      <c r="Q55" s="1448"/>
      <c r="R55" s="1448"/>
      <c r="S55" s="1448"/>
      <c r="T55" s="1448"/>
      <c r="U55" s="1448"/>
      <c r="V55" s="1448"/>
      <c r="W55" s="1448"/>
      <c r="X55" s="1448"/>
      <c r="Y55" s="1448"/>
      <c r="Z55" s="1448"/>
    </row>
    <row r="56" spans="1:26" ht="16.5" hidden="1" customHeight="1">
      <c r="A56" s="1462">
        <v>19</v>
      </c>
      <c r="B56" s="1460" t="s">
        <v>3808</v>
      </c>
      <c r="C56" s="1459">
        <v>2414176.8840000001</v>
      </c>
      <c r="D56" s="1459">
        <v>512190.83760000003</v>
      </c>
      <c r="E56" s="1459">
        <v>156710.57999999999</v>
      </c>
      <c r="F56" s="1459">
        <v>53281.597200000004</v>
      </c>
      <c r="G56" s="1459">
        <v>0</v>
      </c>
      <c r="H56" s="1459">
        <v>596561.47567499545</v>
      </c>
      <c r="I56" s="1459">
        <v>254164.04260613467</v>
      </c>
      <c r="J56" s="1461">
        <f t="shared" si="0"/>
        <v>3987085.4170811307</v>
      </c>
      <c r="K56" s="1460"/>
      <c r="L56" s="1448"/>
      <c r="M56" s="1448"/>
      <c r="N56" s="1448"/>
      <c r="O56" s="1448"/>
      <c r="P56" s="1448"/>
      <c r="Q56" s="1448"/>
      <c r="R56" s="1448"/>
      <c r="S56" s="1448"/>
      <c r="T56" s="1448"/>
      <c r="U56" s="1448"/>
      <c r="V56" s="1448"/>
      <c r="W56" s="1448"/>
      <c r="X56" s="1448"/>
      <c r="Y56" s="1448"/>
      <c r="Z56" s="1448"/>
    </row>
    <row r="57" spans="1:26" ht="16.5" hidden="1" customHeight="1">
      <c r="A57" s="1462">
        <v>20</v>
      </c>
      <c r="B57" s="1460" t="s">
        <v>3809</v>
      </c>
      <c r="C57" s="1459">
        <v>1237896.18</v>
      </c>
      <c r="D57" s="1459">
        <v>261381.28320000001</v>
      </c>
      <c r="E57" s="1459">
        <v>79972.56</v>
      </c>
      <c r="F57" s="1459">
        <v>27190.670400000003</v>
      </c>
      <c r="G57" s="1459">
        <v>102861.79399999999</v>
      </c>
      <c r="H57" s="1459">
        <v>180633.26542531271</v>
      </c>
      <c r="I57" s="1459">
        <v>102817.09513844531</v>
      </c>
      <c r="J57" s="1461">
        <f t="shared" si="0"/>
        <v>1992752.8481637579</v>
      </c>
      <c r="K57" s="1457"/>
      <c r="L57" s="1448"/>
      <c r="M57" s="1448"/>
      <c r="N57" s="1448"/>
      <c r="O57" s="1448"/>
      <c r="P57" s="1448"/>
      <c r="Q57" s="1448"/>
      <c r="R57" s="1448"/>
      <c r="S57" s="1448"/>
      <c r="T57" s="1448"/>
      <c r="U57" s="1448"/>
      <c r="V57" s="1448"/>
      <c r="W57" s="1448"/>
      <c r="X57" s="1448"/>
      <c r="Y57" s="1448"/>
      <c r="Z57" s="1448"/>
    </row>
    <row r="58" spans="1:26" ht="16.5" hidden="1" customHeight="1">
      <c r="A58" s="1462">
        <v>21</v>
      </c>
      <c r="B58" s="1460" t="s">
        <v>3810</v>
      </c>
      <c r="C58" s="1459">
        <v>825113.66399999999</v>
      </c>
      <c r="D58" s="1459">
        <v>173494.28880000001</v>
      </c>
      <c r="E58" s="1459">
        <v>53082.54</v>
      </c>
      <c r="F58" s="1459">
        <v>18048.063600000001</v>
      </c>
      <c r="G58" s="1459">
        <v>52627</v>
      </c>
      <c r="H58" s="1459">
        <v>202622.7988891468</v>
      </c>
      <c r="I58" s="1459">
        <v>80585.013456673405</v>
      </c>
      <c r="J58" s="1461">
        <f t="shared" si="0"/>
        <v>1405573.3687458201</v>
      </c>
      <c r="K58" s="1457"/>
      <c r="L58" s="1448"/>
      <c r="M58" s="1448"/>
      <c r="N58" s="1448"/>
      <c r="O58" s="1448"/>
      <c r="P58" s="1448"/>
      <c r="Q58" s="1448"/>
      <c r="R58" s="1448"/>
      <c r="S58" s="1448"/>
      <c r="T58" s="1448"/>
      <c r="U58" s="1448"/>
      <c r="V58" s="1448"/>
      <c r="W58" s="1448"/>
      <c r="X58" s="1448"/>
      <c r="Y58" s="1448"/>
      <c r="Z58" s="1448"/>
    </row>
    <row r="59" spans="1:26" ht="16.5" hidden="1" customHeight="1">
      <c r="A59" s="1462">
        <v>22</v>
      </c>
      <c r="B59" s="1460" t="s">
        <v>3811</v>
      </c>
      <c r="C59" s="1459">
        <v>1522219.9080000001</v>
      </c>
      <c r="D59" s="1459">
        <v>324234.13199999998</v>
      </c>
      <c r="E59" s="1459">
        <v>99203.1</v>
      </c>
      <c r="F59" s="1459">
        <v>33729.053999999996</v>
      </c>
      <c r="G59" s="1459">
        <v>89803.199999999997</v>
      </c>
      <c r="H59" s="1459">
        <v>269146.3401882539</v>
      </c>
      <c r="I59" s="1459">
        <v>134889.9075211637</v>
      </c>
      <c r="J59" s="1461">
        <f t="shared" si="0"/>
        <v>2473225.6417094176</v>
      </c>
      <c r="K59" s="1457"/>
      <c r="L59" s="1448"/>
      <c r="M59" s="1448"/>
      <c r="N59" s="1448"/>
      <c r="O59" s="1448"/>
      <c r="P59" s="1448"/>
      <c r="Q59" s="1448"/>
      <c r="R59" s="1448"/>
      <c r="S59" s="1448"/>
      <c r="T59" s="1448"/>
      <c r="U59" s="1448"/>
      <c r="V59" s="1448"/>
      <c r="W59" s="1448"/>
      <c r="X59" s="1448"/>
      <c r="Y59" s="1448"/>
      <c r="Z59" s="1448"/>
    </row>
    <row r="60" spans="1:26" ht="16.5" hidden="1" customHeight="1">
      <c r="A60" s="1462">
        <v>23</v>
      </c>
      <c r="B60" s="1460" t="s">
        <v>3812</v>
      </c>
      <c r="C60" s="1459">
        <v>996111.85199999996</v>
      </c>
      <c r="D60" s="1459">
        <v>214145.89920000001</v>
      </c>
      <c r="E60" s="1459">
        <v>65520.36</v>
      </c>
      <c r="F60" s="1459">
        <v>22276.922400000003</v>
      </c>
      <c r="G60" s="1459">
        <v>98054.8</v>
      </c>
      <c r="H60" s="1459">
        <v>233630.12210155648</v>
      </c>
      <c r="I60" s="1459">
        <v>106887.08043013365</v>
      </c>
      <c r="J60" s="1461">
        <f t="shared" si="0"/>
        <v>1736627.0361316905</v>
      </c>
      <c r="K60" s="1460"/>
      <c r="L60" s="1448"/>
      <c r="M60" s="1448"/>
      <c r="N60" s="1448"/>
      <c r="O60" s="1448"/>
      <c r="P60" s="1448"/>
      <c r="Q60" s="1448"/>
      <c r="R60" s="1448"/>
      <c r="S60" s="1448"/>
      <c r="T60" s="1448"/>
      <c r="U60" s="1448"/>
      <c r="V60" s="1448"/>
      <c r="W60" s="1448"/>
      <c r="X60" s="1448"/>
      <c r="Y60" s="1448"/>
      <c r="Z60" s="1448"/>
    </row>
    <row r="61" spans="1:26" ht="16.5" hidden="1" customHeight="1">
      <c r="A61" s="1462">
        <v>24</v>
      </c>
      <c r="B61" s="1460" t="s">
        <v>3813</v>
      </c>
      <c r="C61" s="1459">
        <v>1016208.8639999999</v>
      </c>
      <c r="D61" s="1459">
        <v>190619.3952</v>
      </c>
      <c r="E61" s="1459">
        <v>58322.16</v>
      </c>
      <c r="F61" s="1459">
        <v>19829.5344</v>
      </c>
      <c r="G61" s="1459">
        <v>192132.91</v>
      </c>
      <c r="H61" s="1459">
        <v>22197.636304185886</v>
      </c>
      <c r="I61" s="1459">
        <v>109363.15202939713</v>
      </c>
      <c r="J61" s="1461">
        <f t="shared" si="0"/>
        <v>1608673.651933583</v>
      </c>
      <c r="K61" s="1457"/>
      <c r="L61" s="1448"/>
      <c r="M61" s="1448"/>
      <c r="N61" s="1448"/>
      <c r="O61" s="1448"/>
      <c r="P61" s="1448"/>
      <c r="Q61" s="1448"/>
      <c r="R61" s="1448"/>
      <c r="S61" s="1448"/>
      <c r="T61" s="1448"/>
      <c r="U61" s="1448"/>
      <c r="V61" s="1448"/>
      <c r="W61" s="1448"/>
      <c r="X61" s="1448"/>
      <c r="Y61" s="1448"/>
      <c r="Z61" s="1448"/>
    </row>
    <row r="62" spans="1:26" ht="16.5" hidden="1" customHeight="1">
      <c r="A62" s="1462">
        <v>25</v>
      </c>
      <c r="B62" s="1460" t="s">
        <v>3814</v>
      </c>
      <c r="C62" s="1459">
        <v>1430579.16</v>
      </c>
      <c r="D62" s="1459">
        <v>304336.91039999999</v>
      </c>
      <c r="E62" s="1459">
        <v>93115.32</v>
      </c>
      <c r="F62" s="1459">
        <v>31659.2088</v>
      </c>
      <c r="G62" s="1459">
        <v>49790</v>
      </c>
      <c r="H62" s="1459">
        <v>324519.03762518003</v>
      </c>
      <c r="I62" s="1459">
        <v>125846.37952516065</v>
      </c>
      <c r="J62" s="1461">
        <f t="shared" si="0"/>
        <v>2359846.0163503401</v>
      </c>
      <c r="K62" s="1457"/>
      <c r="L62" s="1448"/>
      <c r="M62" s="1448"/>
      <c r="N62" s="1448"/>
      <c r="O62" s="1448"/>
      <c r="P62" s="1448"/>
      <c r="Q62" s="1448"/>
      <c r="R62" s="1448"/>
      <c r="S62" s="1448"/>
      <c r="T62" s="1448"/>
      <c r="U62" s="1448"/>
      <c r="V62" s="1448"/>
      <c r="W62" s="1448"/>
      <c r="X62" s="1448"/>
      <c r="Y62" s="1448"/>
      <c r="Z62" s="1448"/>
    </row>
    <row r="63" spans="1:26" ht="16.5" hidden="1" customHeight="1">
      <c r="A63" s="1462">
        <v>26</v>
      </c>
      <c r="B63" s="1460" t="s">
        <v>3815</v>
      </c>
      <c r="C63" s="1459">
        <v>1091276.916</v>
      </c>
      <c r="D63" s="1459">
        <v>231976.19280000002</v>
      </c>
      <c r="E63" s="1459">
        <v>70975.740000000005</v>
      </c>
      <c r="F63" s="1459">
        <v>24131.751600000003</v>
      </c>
      <c r="G63" s="1459">
        <v>10572</v>
      </c>
      <c r="H63" s="1459">
        <v>191142.45886307565</v>
      </c>
      <c r="I63" s="1459">
        <v>90494.346368351049</v>
      </c>
      <c r="J63" s="1461">
        <f t="shared" si="0"/>
        <v>1710569.4056314267</v>
      </c>
      <c r="K63" s="1460"/>
      <c r="L63" s="1448"/>
      <c r="M63" s="1448"/>
      <c r="N63" s="1448"/>
      <c r="O63" s="1448"/>
      <c r="P63" s="1448"/>
      <c r="Q63" s="1448"/>
      <c r="R63" s="1448"/>
      <c r="S63" s="1448"/>
      <c r="T63" s="1448"/>
      <c r="U63" s="1448"/>
      <c r="V63" s="1448"/>
      <c r="W63" s="1448"/>
      <c r="X63" s="1448"/>
      <c r="Y63" s="1448"/>
      <c r="Z63" s="1448"/>
    </row>
    <row r="64" spans="1:26" ht="16.5" hidden="1" customHeight="1">
      <c r="A64" s="1462">
        <v>27</v>
      </c>
      <c r="B64" s="1460" t="s">
        <v>3816</v>
      </c>
      <c r="C64" s="1459">
        <v>1943962.74</v>
      </c>
      <c r="D64" s="1459">
        <v>409069.36800000002</v>
      </c>
      <c r="E64" s="1459">
        <v>125159.4</v>
      </c>
      <c r="F64" s="1459">
        <v>42554.196000000004</v>
      </c>
      <c r="G64" s="1459">
        <v>0</v>
      </c>
      <c r="H64" s="1459">
        <v>504996.22592022881</v>
      </c>
      <c r="I64" s="1459">
        <v>213688.8199619503</v>
      </c>
      <c r="J64" s="1461">
        <f t="shared" si="0"/>
        <v>3239430.7498821788</v>
      </c>
      <c r="K64" s="1460"/>
      <c r="L64" s="1448"/>
      <c r="M64" s="1448"/>
      <c r="N64" s="1448"/>
      <c r="O64" s="1448"/>
      <c r="P64" s="1448"/>
      <c r="Q64" s="1448"/>
      <c r="R64" s="1448"/>
      <c r="S64" s="1448"/>
      <c r="T64" s="1448"/>
      <c r="U64" s="1448"/>
      <c r="V64" s="1448"/>
      <c r="W64" s="1448"/>
      <c r="X64" s="1448"/>
      <c r="Y64" s="1448"/>
      <c r="Z64" s="1448"/>
    </row>
    <row r="65" spans="1:26" ht="16.5" hidden="1" customHeight="1">
      <c r="A65" s="1462">
        <v>28</v>
      </c>
      <c r="B65" s="1460" t="s">
        <v>3817</v>
      </c>
      <c r="C65" s="1459">
        <v>2536472.196</v>
      </c>
      <c r="D65" s="1459">
        <v>541595.92799999996</v>
      </c>
      <c r="E65" s="1459">
        <v>165707.4</v>
      </c>
      <c r="F65" s="1459">
        <v>56340.516000000003</v>
      </c>
      <c r="G65" s="1459">
        <v>0</v>
      </c>
      <c r="H65" s="1459">
        <v>616331.24550841108</v>
      </c>
      <c r="I65" s="1459">
        <v>259244.26076476127</v>
      </c>
      <c r="J65" s="1461">
        <f t="shared" si="0"/>
        <v>4175691.5462731719</v>
      </c>
      <c r="K65" s="1460"/>
      <c r="L65" s="1448"/>
      <c r="M65" s="1448"/>
      <c r="N65" s="1448"/>
      <c r="O65" s="1448"/>
      <c r="P65" s="1448"/>
      <c r="Q65" s="1448"/>
      <c r="R65" s="1448"/>
      <c r="S65" s="1448"/>
      <c r="T65" s="1448"/>
      <c r="U65" s="1448"/>
      <c r="V65" s="1448"/>
      <c r="W65" s="1448"/>
      <c r="X65" s="1448"/>
      <c r="Y65" s="1448"/>
      <c r="Z65" s="1448"/>
    </row>
    <row r="66" spans="1:26" ht="16.5" hidden="1" customHeight="1">
      <c r="A66" s="1462">
        <v>29</v>
      </c>
      <c r="B66" s="1460" t="s">
        <v>3818</v>
      </c>
      <c r="C66" s="1459">
        <v>3221275.872</v>
      </c>
      <c r="D66" s="1459">
        <v>677429.57279999997</v>
      </c>
      <c r="E66" s="1459">
        <v>207267.24</v>
      </c>
      <c r="F66" s="1459">
        <v>70470.861600000004</v>
      </c>
      <c r="G66" s="1459">
        <v>14865.3</v>
      </c>
      <c r="H66" s="1459">
        <v>758361.43404847535</v>
      </c>
      <c r="I66" s="1459">
        <v>340467.26398535189</v>
      </c>
      <c r="J66" s="1461">
        <f t="shared" si="0"/>
        <v>5290137.5444338266</v>
      </c>
      <c r="K66" s="1460"/>
      <c r="L66" s="1448"/>
      <c r="M66" s="1448"/>
      <c r="N66" s="1448"/>
      <c r="O66" s="1448"/>
      <c r="P66" s="1448"/>
      <c r="Q66" s="1448"/>
      <c r="R66" s="1448"/>
      <c r="S66" s="1448"/>
      <c r="T66" s="1448"/>
      <c r="U66" s="1448"/>
      <c r="V66" s="1448"/>
      <c r="W66" s="1448"/>
      <c r="X66" s="1448"/>
      <c r="Y66" s="1448"/>
      <c r="Z66" s="1448"/>
    </row>
    <row r="67" spans="1:26" ht="16.5" hidden="1" customHeight="1">
      <c r="A67" s="1462">
        <v>30</v>
      </c>
      <c r="B67" s="1460" t="s">
        <v>3819</v>
      </c>
      <c r="C67" s="1459">
        <v>11688885.960000001</v>
      </c>
      <c r="D67" s="1459">
        <v>2174742.6119999993</v>
      </c>
      <c r="E67" s="1459">
        <v>665387.1</v>
      </c>
      <c r="F67" s="1459">
        <v>226231.61399999997</v>
      </c>
      <c r="G67" s="1459">
        <v>1942943.7</v>
      </c>
      <c r="H67" s="1459">
        <v>99889.363368836493</v>
      </c>
      <c r="I67" s="1459">
        <v>805421.28927116957</v>
      </c>
      <c r="J67" s="1461">
        <f t="shared" si="0"/>
        <v>17603501.638640005</v>
      </c>
      <c r="K67" s="1460"/>
      <c r="L67" s="1448"/>
      <c r="M67" s="1448"/>
      <c r="N67" s="1448"/>
      <c r="O67" s="1448"/>
      <c r="P67" s="1448"/>
      <c r="Q67" s="1448"/>
      <c r="R67" s="1448"/>
      <c r="S67" s="1448"/>
      <c r="T67" s="1448"/>
      <c r="U67" s="1448"/>
      <c r="V67" s="1448"/>
      <c r="W67" s="1448"/>
      <c r="X67" s="1448"/>
      <c r="Y67" s="1448"/>
      <c r="Z67" s="1448"/>
    </row>
    <row r="68" spans="1:26" ht="16.5" hidden="1" customHeight="1">
      <c r="A68" s="1462">
        <v>31</v>
      </c>
      <c r="B68" s="1460" t="s">
        <v>3820</v>
      </c>
      <c r="C68" s="1459">
        <v>4205079.9119999995</v>
      </c>
      <c r="D68" s="1459">
        <v>859057.83120000002</v>
      </c>
      <c r="E68" s="1459">
        <v>262838.46000000002</v>
      </c>
      <c r="F68" s="1459">
        <v>89365.076399999991</v>
      </c>
      <c r="G68" s="1459">
        <v>6980</v>
      </c>
      <c r="H68" s="1459">
        <v>135613.68429588564</v>
      </c>
      <c r="I68" s="1459">
        <v>435121.22111737938</v>
      </c>
      <c r="J68" s="1461">
        <f t="shared" si="0"/>
        <v>5994056.1850132635</v>
      </c>
      <c r="K68" s="1460"/>
      <c r="L68" s="1448"/>
      <c r="M68" s="1448"/>
      <c r="N68" s="1448"/>
      <c r="O68" s="1448"/>
      <c r="P68" s="1448"/>
      <c r="Q68" s="1448"/>
      <c r="R68" s="1448"/>
      <c r="S68" s="1448"/>
      <c r="T68" s="1448"/>
      <c r="U68" s="1448"/>
      <c r="V68" s="1448"/>
      <c r="W68" s="1448"/>
      <c r="X68" s="1448"/>
      <c r="Y68" s="1448"/>
      <c r="Z68" s="1448"/>
    </row>
    <row r="69" spans="1:26" ht="16.5" hidden="1" customHeight="1">
      <c r="A69" s="1462">
        <v>32</v>
      </c>
      <c r="B69" s="1460" t="s">
        <v>3821</v>
      </c>
      <c r="C69" s="1459">
        <v>6144698.9879999999</v>
      </c>
      <c r="D69" s="1459">
        <v>1293623.3640000001</v>
      </c>
      <c r="E69" s="1459">
        <v>401769.3</v>
      </c>
      <c r="F69" s="1459">
        <v>136601.56200000001</v>
      </c>
      <c r="G69" s="1459">
        <v>920645.57499999995</v>
      </c>
      <c r="H69" s="1459">
        <v>141509.93143918502</v>
      </c>
      <c r="I69" s="1459">
        <v>639170.52430271974</v>
      </c>
      <c r="J69" s="1461">
        <f t="shared" si="0"/>
        <v>9678019.2447419036</v>
      </c>
      <c r="K69" s="1460"/>
      <c r="L69" s="1448"/>
      <c r="M69" s="1448"/>
      <c r="N69" s="1448"/>
      <c r="O69" s="1448"/>
      <c r="P69" s="1448"/>
      <c r="Q69" s="1448"/>
      <c r="R69" s="1448"/>
      <c r="S69" s="1448"/>
      <c r="T69" s="1448"/>
      <c r="U69" s="1448"/>
      <c r="V69" s="1448"/>
      <c r="W69" s="1448"/>
      <c r="X69" s="1448"/>
      <c r="Y69" s="1448"/>
      <c r="Z69" s="1448"/>
    </row>
    <row r="70" spans="1:26" ht="16.5" hidden="1" customHeight="1">
      <c r="A70" s="1462">
        <v>33</v>
      </c>
      <c r="B70" s="1460" t="s">
        <v>3822</v>
      </c>
      <c r="C70" s="1459">
        <v>1627988.5919999999</v>
      </c>
      <c r="D70" s="1459">
        <v>347292.53760000004</v>
      </c>
      <c r="E70" s="1459">
        <v>106258.08</v>
      </c>
      <c r="F70" s="1459">
        <v>36127.747200000005</v>
      </c>
      <c r="G70" s="1459">
        <v>0</v>
      </c>
      <c r="H70" s="1459">
        <v>375486.89160799433</v>
      </c>
      <c r="I70" s="1459">
        <v>166482.27575356376</v>
      </c>
      <c r="J70" s="1461">
        <f t="shared" si="0"/>
        <v>2659636.1241615582</v>
      </c>
      <c r="K70" s="1463"/>
      <c r="L70" s="1448"/>
      <c r="M70" s="1448"/>
      <c r="N70" s="1448"/>
      <c r="O70" s="1448"/>
      <c r="P70" s="1448"/>
      <c r="Q70" s="1448"/>
      <c r="R70" s="1448"/>
      <c r="S70" s="1448"/>
      <c r="T70" s="1448"/>
      <c r="U70" s="1448"/>
      <c r="V70" s="1448"/>
      <c r="W70" s="1448"/>
      <c r="X70" s="1448"/>
      <c r="Y70" s="1448"/>
      <c r="Z70" s="1448"/>
    </row>
    <row r="71" spans="1:26" ht="16.5" hidden="1" customHeight="1">
      <c r="A71" s="1462">
        <v>34</v>
      </c>
      <c r="B71" s="1460" t="s">
        <v>3823</v>
      </c>
      <c r="C71" s="1459">
        <v>626480.17200000002</v>
      </c>
      <c r="D71" s="1459">
        <v>132581.27280000001</v>
      </c>
      <c r="E71" s="1459">
        <v>40564.74</v>
      </c>
      <c r="F71" s="1459">
        <v>13792.011600000002</v>
      </c>
      <c r="G71" s="1459">
        <v>27428.400000000001</v>
      </c>
      <c r="H71" s="1459">
        <v>83418.89065016419</v>
      </c>
      <c r="I71" s="1459">
        <v>46698.174864593595</v>
      </c>
      <c r="J71" s="1461">
        <f t="shared" si="0"/>
        <v>970963.6619147578</v>
      </c>
      <c r="K71" s="1460"/>
      <c r="L71" s="1448"/>
      <c r="M71" s="1448"/>
      <c r="N71" s="1448"/>
      <c r="O71" s="1448"/>
      <c r="P71" s="1448"/>
      <c r="Q71" s="1448"/>
      <c r="R71" s="1448"/>
      <c r="S71" s="1448"/>
      <c r="T71" s="1448"/>
      <c r="U71" s="1448"/>
      <c r="V71" s="1448"/>
      <c r="W71" s="1448"/>
      <c r="X71" s="1448"/>
      <c r="Y71" s="1448"/>
      <c r="Z71" s="1448"/>
    </row>
    <row r="72" spans="1:26" ht="16.5" hidden="1" customHeight="1">
      <c r="A72" s="1462">
        <v>35</v>
      </c>
      <c r="B72" s="1460" t="s">
        <v>3824</v>
      </c>
      <c r="C72" s="1459">
        <v>1016600.112</v>
      </c>
      <c r="D72" s="1459">
        <v>218760.01199999999</v>
      </c>
      <c r="E72" s="1459">
        <v>66932.100000000006</v>
      </c>
      <c r="F72" s="1459">
        <v>22756.914000000001</v>
      </c>
      <c r="G72" s="1459">
        <v>0</v>
      </c>
      <c r="H72" s="1459">
        <v>222583.32965955147</v>
      </c>
      <c r="I72" s="1459">
        <v>95989.058290879053</v>
      </c>
      <c r="J72" s="1461">
        <f t="shared" si="0"/>
        <v>1643621.5259504304</v>
      </c>
      <c r="K72" s="1460"/>
      <c r="L72" s="1448"/>
      <c r="M72" s="1448"/>
      <c r="N72" s="1448"/>
      <c r="O72" s="1448"/>
      <c r="P72" s="1448"/>
      <c r="Q72" s="1448"/>
      <c r="R72" s="1448"/>
      <c r="S72" s="1448"/>
      <c r="T72" s="1448"/>
      <c r="U72" s="1448"/>
      <c r="V72" s="1448"/>
      <c r="W72" s="1448"/>
      <c r="X72" s="1448"/>
      <c r="Y72" s="1448"/>
      <c r="Z72" s="1448"/>
    </row>
    <row r="73" spans="1:26" ht="16.5" hidden="1" customHeight="1">
      <c r="A73" s="1464"/>
      <c r="B73" s="1464" t="s">
        <v>3825</v>
      </c>
      <c r="C73" s="1465">
        <f t="shared" ref="C73:J73" si="1">SUM(C9:C72)</f>
        <v>127927558.10399999</v>
      </c>
      <c r="D73" s="1465">
        <f t="shared" si="1"/>
        <v>26639261.092799999</v>
      </c>
      <c r="E73" s="1465">
        <f t="shared" si="1"/>
        <v>8182164.1800000006</v>
      </c>
      <c r="F73" s="1465">
        <f t="shared" si="1"/>
        <v>2781935.8211999997</v>
      </c>
      <c r="G73" s="1465">
        <f t="shared" si="1"/>
        <v>24735507.794999998</v>
      </c>
      <c r="H73" s="1465">
        <f t="shared" si="1"/>
        <v>8792037.1860764399</v>
      </c>
      <c r="I73" s="1465">
        <f t="shared" si="1"/>
        <v>10937722.93028789</v>
      </c>
      <c r="J73" s="1465">
        <f t="shared" si="1"/>
        <v>209996187.10936439</v>
      </c>
      <c r="K73" s="1464"/>
      <c r="L73" s="1466"/>
      <c r="M73" s="1466"/>
      <c r="N73" s="1466"/>
      <c r="O73" s="1466"/>
      <c r="P73" s="1466"/>
      <c r="Q73" s="1466"/>
      <c r="R73" s="1466"/>
      <c r="S73" s="1466"/>
      <c r="T73" s="1466"/>
      <c r="U73" s="1466"/>
      <c r="V73" s="1466"/>
      <c r="W73" s="1466"/>
      <c r="X73" s="1466"/>
      <c r="Y73" s="1466"/>
      <c r="Z73" s="1466"/>
    </row>
    <row r="74" spans="1:26" ht="16.5" customHeight="1">
      <c r="A74" s="1448"/>
      <c r="B74" s="1467"/>
      <c r="C74" s="1448"/>
      <c r="D74" s="1448"/>
      <c r="E74" s="1448"/>
      <c r="F74" s="1448"/>
      <c r="G74" s="1448"/>
      <c r="H74" s="1448"/>
      <c r="I74" s="1448"/>
      <c r="J74" s="1448"/>
      <c r="K74" s="1448"/>
      <c r="L74" s="1448"/>
      <c r="M74" s="1448"/>
      <c r="N74" s="1448"/>
      <c r="O74" s="1448"/>
      <c r="P74" s="1448"/>
      <c r="Q74" s="1448"/>
      <c r="R74" s="1448"/>
      <c r="S74" s="1448"/>
      <c r="T74" s="1448"/>
      <c r="U74" s="1448"/>
      <c r="V74" s="1448"/>
      <c r="W74" s="1448"/>
      <c r="X74" s="1448"/>
      <c r="Y74" s="1448"/>
      <c r="Z74" s="1448"/>
    </row>
    <row r="75" spans="1:26" ht="16.5" customHeight="1">
      <c r="A75" s="1448"/>
      <c r="B75" s="1467"/>
      <c r="C75" s="1468"/>
      <c r="D75" s="1468"/>
      <c r="E75" s="1468"/>
      <c r="F75" s="1468"/>
      <c r="G75" s="1448"/>
      <c r="H75" s="1448"/>
      <c r="I75" s="1448"/>
      <c r="J75" s="1468"/>
      <c r="K75" s="1448"/>
      <c r="L75" s="1448"/>
      <c r="M75" s="1448"/>
      <c r="N75" s="1448"/>
      <c r="O75" s="1448"/>
      <c r="P75" s="1448"/>
      <c r="Q75" s="1448"/>
      <c r="R75" s="1448"/>
      <c r="S75" s="1448"/>
      <c r="T75" s="1448"/>
      <c r="U75" s="1448"/>
      <c r="V75" s="1448"/>
      <c r="W75" s="1448"/>
      <c r="X75" s="1448"/>
      <c r="Y75" s="1448"/>
      <c r="Z75" s="1448"/>
    </row>
    <row r="76" spans="1:26" ht="16.5" customHeight="1">
      <c r="A76" s="1448"/>
      <c r="B76" s="1467"/>
      <c r="C76" s="1448"/>
      <c r="D76" s="1448"/>
      <c r="E76" s="1448"/>
      <c r="F76" s="1448"/>
      <c r="G76" s="1448"/>
      <c r="H76" s="1448"/>
      <c r="I76" s="1448"/>
      <c r="J76" s="1448"/>
      <c r="K76" s="1448"/>
      <c r="L76" s="1448"/>
      <c r="M76" s="1448"/>
      <c r="N76" s="1448"/>
      <c r="O76" s="1448"/>
      <c r="P76" s="1448"/>
      <c r="Q76" s="1448"/>
      <c r="R76" s="1448"/>
      <c r="S76" s="1448"/>
      <c r="T76" s="1448"/>
      <c r="U76" s="1448"/>
      <c r="V76" s="1448"/>
      <c r="W76" s="1448"/>
      <c r="X76" s="1448"/>
      <c r="Y76" s="1448"/>
      <c r="Z76" s="1448"/>
    </row>
    <row r="77" spans="1:26" ht="16.5" customHeight="1">
      <c r="A77" s="1448"/>
      <c r="B77" s="1467"/>
      <c r="C77" s="1448"/>
      <c r="D77" s="1448"/>
      <c r="E77" s="1448"/>
      <c r="F77" s="1448"/>
      <c r="G77" s="1448"/>
      <c r="H77" s="1448"/>
      <c r="I77" s="1448"/>
      <c r="J77" s="1448"/>
      <c r="K77" s="1448"/>
      <c r="L77" s="1448"/>
      <c r="M77" s="1448"/>
      <c r="N77" s="1448"/>
      <c r="O77" s="1448"/>
      <c r="P77" s="1448"/>
      <c r="Q77" s="1448"/>
      <c r="R77" s="1448"/>
      <c r="S77" s="1448"/>
      <c r="T77" s="1448"/>
      <c r="U77" s="1448"/>
      <c r="V77" s="1448"/>
      <c r="W77" s="1448"/>
      <c r="X77" s="1448"/>
      <c r="Y77" s="1448"/>
      <c r="Z77" s="1448"/>
    </row>
    <row r="78" spans="1:26" ht="16.5" customHeight="1">
      <c r="A78" s="1448"/>
      <c r="B78" s="1467"/>
      <c r="C78" s="1448"/>
      <c r="D78" s="1448"/>
      <c r="E78" s="1448"/>
      <c r="F78" s="1448"/>
      <c r="G78" s="1448"/>
      <c r="H78" s="1448"/>
      <c r="I78" s="1448"/>
      <c r="J78" s="1448"/>
      <c r="K78" s="1448"/>
      <c r="L78" s="1448"/>
      <c r="M78" s="1448"/>
      <c r="N78" s="1448"/>
      <c r="O78" s="1448"/>
      <c r="P78" s="1448"/>
      <c r="Q78" s="1448"/>
      <c r="R78" s="1448"/>
      <c r="S78" s="1448"/>
      <c r="T78" s="1448"/>
      <c r="U78" s="1448"/>
      <c r="V78" s="1448"/>
      <c r="W78" s="1448"/>
      <c r="X78" s="1448"/>
      <c r="Y78" s="1448"/>
      <c r="Z78" s="1448"/>
    </row>
    <row r="79" spans="1:26" ht="16.5" customHeight="1">
      <c r="A79" s="1448"/>
      <c r="B79" s="1467"/>
      <c r="C79" s="1448"/>
      <c r="D79" s="1448"/>
      <c r="E79" s="1448"/>
      <c r="F79" s="1448"/>
      <c r="G79" s="1448"/>
      <c r="H79" s="1448"/>
      <c r="I79" s="1448"/>
      <c r="J79" s="1448"/>
      <c r="K79" s="1448"/>
      <c r="L79" s="1448"/>
      <c r="M79" s="1448"/>
      <c r="N79" s="1448"/>
      <c r="O79" s="1448"/>
      <c r="P79" s="1448"/>
      <c r="Q79" s="1448"/>
      <c r="R79" s="1448"/>
      <c r="S79" s="1448"/>
      <c r="T79" s="1448"/>
      <c r="U79" s="1448"/>
      <c r="V79" s="1448"/>
      <c r="W79" s="1448"/>
      <c r="X79" s="1448"/>
      <c r="Y79" s="1448"/>
      <c r="Z79" s="1448"/>
    </row>
    <row r="80" spans="1:26" ht="16.5" customHeight="1">
      <c r="A80" s="1448"/>
      <c r="B80" s="1467"/>
      <c r="C80" s="1448"/>
      <c r="D80" s="1448"/>
      <c r="E80" s="1448"/>
      <c r="F80" s="1448"/>
      <c r="G80" s="1448"/>
      <c r="H80" s="1448"/>
      <c r="I80" s="1448"/>
      <c r="J80" s="1448"/>
      <c r="K80" s="1448"/>
      <c r="L80" s="1448"/>
      <c r="M80" s="1448"/>
      <c r="N80" s="1448"/>
      <c r="O80" s="1448"/>
      <c r="P80" s="1448"/>
      <c r="Q80" s="1448"/>
      <c r="R80" s="1448"/>
      <c r="S80" s="1448"/>
      <c r="T80" s="1448"/>
      <c r="U80" s="1448"/>
      <c r="V80" s="1448"/>
      <c r="W80" s="1448"/>
      <c r="X80" s="1448"/>
      <c r="Y80" s="1448"/>
      <c r="Z80" s="1448"/>
    </row>
    <row r="81" spans="1:26" ht="16.5" customHeight="1">
      <c r="A81" s="1448"/>
      <c r="B81" s="1467"/>
      <c r="C81" s="1448"/>
      <c r="D81" s="1448"/>
      <c r="E81" s="1448"/>
      <c r="F81" s="1448"/>
      <c r="G81" s="1448"/>
      <c r="H81" s="1448"/>
      <c r="I81" s="1448"/>
      <c r="J81" s="1448"/>
      <c r="K81" s="1448"/>
      <c r="L81" s="1448"/>
      <c r="M81" s="1448"/>
      <c r="N81" s="1448"/>
      <c r="O81" s="1448"/>
      <c r="P81" s="1448"/>
      <c r="Q81" s="1448"/>
      <c r="R81" s="1448"/>
      <c r="S81" s="1448"/>
      <c r="T81" s="1448"/>
      <c r="U81" s="1448"/>
      <c r="V81" s="1448"/>
      <c r="W81" s="1448"/>
      <c r="X81" s="1448"/>
      <c r="Y81" s="1448"/>
      <c r="Z81" s="1448"/>
    </row>
    <row r="82" spans="1:26" ht="16.5" customHeight="1">
      <c r="A82" s="1448"/>
      <c r="B82" s="1467"/>
      <c r="C82" s="1448"/>
      <c r="D82" s="1448"/>
      <c r="E82" s="1448"/>
      <c r="F82" s="1448"/>
      <c r="G82" s="1448"/>
      <c r="H82" s="1448"/>
      <c r="I82" s="1448"/>
      <c r="J82" s="1448"/>
      <c r="K82" s="1448"/>
      <c r="L82" s="1448"/>
      <c r="M82" s="1448"/>
      <c r="N82" s="1448"/>
      <c r="O82" s="1448"/>
      <c r="P82" s="1448"/>
      <c r="Q82" s="1448"/>
      <c r="R82" s="1448"/>
      <c r="S82" s="1448"/>
      <c r="T82" s="1448"/>
      <c r="U82" s="1448"/>
      <c r="V82" s="1448"/>
      <c r="W82" s="1448"/>
      <c r="X82" s="1448"/>
      <c r="Y82" s="1448"/>
      <c r="Z82" s="1448"/>
    </row>
    <row r="83" spans="1:26" ht="16.5" customHeight="1">
      <c r="A83" s="1448"/>
      <c r="B83" s="1467"/>
      <c r="C83" s="1448"/>
      <c r="D83" s="1448"/>
      <c r="E83" s="1448"/>
      <c r="F83" s="1448"/>
      <c r="G83" s="1448"/>
      <c r="H83" s="1448"/>
      <c r="I83" s="1448"/>
      <c r="J83" s="1448"/>
      <c r="K83" s="1448"/>
      <c r="L83" s="1448"/>
      <c r="M83" s="1448"/>
      <c r="N83" s="1448"/>
      <c r="O83" s="1448"/>
      <c r="P83" s="1448"/>
      <c r="Q83" s="1448"/>
      <c r="R83" s="1448"/>
      <c r="S83" s="1448"/>
      <c r="T83" s="1448"/>
      <c r="U83" s="1448"/>
      <c r="V83" s="1448"/>
      <c r="W83" s="1448"/>
      <c r="X83" s="1448"/>
      <c r="Y83" s="1448"/>
      <c r="Z83" s="1448"/>
    </row>
    <row r="84" spans="1:26" ht="16.5" customHeight="1">
      <c r="A84" s="1448"/>
      <c r="B84" s="1467"/>
      <c r="C84" s="1448"/>
      <c r="D84" s="1448"/>
      <c r="E84" s="1448"/>
      <c r="F84" s="1448"/>
      <c r="G84" s="1448"/>
      <c r="H84" s="1448"/>
      <c r="I84" s="1448"/>
      <c r="J84" s="1448"/>
      <c r="K84" s="1448"/>
      <c r="L84" s="1448"/>
      <c r="M84" s="1448"/>
      <c r="N84" s="1448"/>
      <c r="O84" s="1448"/>
      <c r="P84" s="1448"/>
      <c r="Q84" s="1448"/>
      <c r="R84" s="1448"/>
      <c r="S84" s="1448"/>
      <c r="T84" s="1448"/>
      <c r="U84" s="1448"/>
      <c r="V84" s="1448"/>
      <c r="W84" s="1448"/>
      <c r="X84" s="1448"/>
      <c r="Y84" s="1448"/>
      <c r="Z84" s="1448"/>
    </row>
    <row r="85" spans="1:26" ht="16.5" customHeight="1">
      <c r="A85" s="1448"/>
      <c r="B85" s="1467"/>
      <c r="C85" s="1448"/>
      <c r="D85" s="1448"/>
      <c r="E85" s="1448"/>
      <c r="F85" s="1448"/>
      <c r="G85" s="1448"/>
      <c r="H85" s="1448"/>
      <c r="I85" s="1448"/>
      <c r="J85" s="1448"/>
      <c r="K85" s="1448"/>
      <c r="L85" s="1448"/>
      <c r="M85" s="1448"/>
      <c r="N85" s="1448"/>
      <c r="O85" s="1448"/>
      <c r="P85" s="1448"/>
      <c r="Q85" s="1448"/>
      <c r="R85" s="1448"/>
      <c r="S85" s="1448"/>
      <c r="T85" s="1448"/>
      <c r="U85" s="1448"/>
      <c r="V85" s="1448"/>
      <c r="W85" s="1448"/>
      <c r="X85" s="1448"/>
      <c r="Y85" s="1448"/>
      <c r="Z85" s="1448"/>
    </row>
    <row r="86" spans="1:26" ht="16.5" customHeight="1">
      <c r="A86" s="1448"/>
      <c r="B86" s="1467"/>
      <c r="C86" s="1448"/>
      <c r="D86" s="1448"/>
      <c r="E86" s="1448"/>
      <c r="F86" s="1448"/>
      <c r="G86" s="1448"/>
      <c r="H86" s="1448"/>
      <c r="I86" s="1448"/>
      <c r="J86" s="1448"/>
      <c r="K86" s="1448"/>
      <c r="L86" s="1448"/>
      <c r="M86" s="1448"/>
      <c r="N86" s="1448"/>
      <c r="O86" s="1448"/>
      <c r="P86" s="1448"/>
      <c r="Q86" s="1448"/>
      <c r="R86" s="1448"/>
      <c r="S86" s="1448"/>
      <c r="T86" s="1448"/>
      <c r="U86" s="1448"/>
      <c r="V86" s="1448"/>
      <c r="W86" s="1448"/>
      <c r="X86" s="1448"/>
      <c r="Y86" s="1448"/>
      <c r="Z86" s="1448"/>
    </row>
    <row r="87" spans="1:26" ht="16.5" customHeight="1">
      <c r="A87" s="1448"/>
      <c r="B87" s="1467"/>
      <c r="C87" s="1448"/>
      <c r="D87" s="1448"/>
      <c r="E87" s="1448"/>
      <c r="F87" s="1448"/>
      <c r="G87" s="1448"/>
      <c r="H87" s="1448"/>
      <c r="I87" s="1448"/>
      <c r="J87" s="1448"/>
      <c r="K87" s="1448"/>
      <c r="L87" s="1448"/>
      <c r="M87" s="1448"/>
      <c r="N87" s="1448"/>
      <c r="O87" s="1448"/>
      <c r="P87" s="1448"/>
      <c r="Q87" s="1448"/>
      <c r="R87" s="1448"/>
      <c r="S87" s="1448"/>
      <c r="T87" s="1448"/>
      <c r="U87" s="1448"/>
      <c r="V87" s="1448"/>
      <c r="W87" s="1448"/>
      <c r="X87" s="1448"/>
      <c r="Y87" s="1448"/>
      <c r="Z87" s="1448"/>
    </row>
    <row r="88" spans="1:26" ht="16.5" customHeight="1">
      <c r="A88" s="1448"/>
      <c r="B88" s="1467"/>
      <c r="C88" s="1448"/>
      <c r="D88" s="1448"/>
      <c r="E88" s="1448"/>
      <c r="F88" s="1448"/>
      <c r="G88" s="1448"/>
      <c r="H88" s="1448"/>
      <c r="I88" s="1448"/>
      <c r="J88" s="1448"/>
      <c r="K88" s="1448"/>
      <c r="L88" s="1448"/>
      <c r="M88" s="1448"/>
      <c r="N88" s="1448"/>
      <c r="O88" s="1448"/>
      <c r="P88" s="1448"/>
      <c r="Q88" s="1448"/>
      <c r="R88" s="1448"/>
      <c r="S88" s="1448"/>
      <c r="T88" s="1448"/>
      <c r="U88" s="1448"/>
      <c r="V88" s="1448"/>
      <c r="W88" s="1448"/>
      <c r="X88" s="1448"/>
      <c r="Y88" s="1448"/>
      <c r="Z88" s="1448"/>
    </row>
    <row r="89" spans="1:26" ht="16.5" customHeight="1">
      <c r="A89" s="1448"/>
      <c r="B89" s="1467"/>
      <c r="C89" s="1448"/>
      <c r="D89" s="1448"/>
      <c r="E89" s="1448"/>
      <c r="F89" s="1448"/>
      <c r="G89" s="1448"/>
      <c r="H89" s="1448"/>
      <c r="I89" s="1448"/>
      <c r="J89" s="1448"/>
      <c r="K89" s="1448"/>
      <c r="L89" s="1448"/>
      <c r="M89" s="1448"/>
      <c r="N89" s="1448"/>
      <c r="O89" s="1448"/>
      <c r="P89" s="1448"/>
      <c r="Q89" s="1448"/>
      <c r="R89" s="1448"/>
      <c r="S89" s="1448"/>
      <c r="T89" s="1448"/>
      <c r="U89" s="1448"/>
      <c r="V89" s="1448"/>
      <c r="W89" s="1448"/>
      <c r="X89" s="1448"/>
      <c r="Y89" s="1448"/>
      <c r="Z89" s="1448"/>
    </row>
    <row r="90" spans="1:26" ht="16.5" customHeight="1">
      <c r="A90" s="1448"/>
      <c r="B90" s="1467"/>
      <c r="C90" s="1448"/>
      <c r="D90" s="1448"/>
      <c r="E90" s="1448"/>
      <c r="F90" s="1448"/>
      <c r="G90" s="1448"/>
      <c r="H90" s="1448"/>
      <c r="I90" s="1448"/>
      <c r="J90" s="1448"/>
      <c r="K90" s="1448"/>
      <c r="L90" s="1448"/>
      <c r="M90" s="1448"/>
      <c r="N90" s="1448"/>
      <c r="O90" s="1448"/>
      <c r="P90" s="1448"/>
      <c r="Q90" s="1448"/>
      <c r="R90" s="1448"/>
      <c r="S90" s="1448"/>
      <c r="T90" s="1448"/>
      <c r="U90" s="1448"/>
      <c r="V90" s="1448"/>
      <c r="W90" s="1448"/>
      <c r="X90" s="1448"/>
      <c r="Y90" s="1448"/>
      <c r="Z90" s="1448"/>
    </row>
    <row r="91" spans="1:26" ht="16.5" customHeight="1">
      <c r="A91" s="1448"/>
      <c r="B91" s="1467"/>
      <c r="C91" s="1448"/>
      <c r="D91" s="1448"/>
      <c r="E91" s="1448"/>
      <c r="F91" s="1448"/>
      <c r="G91" s="1448"/>
      <c r="H91" s="1448"/>
      <c r="I91" s="1448"/>
      <c r="J91" s="1448"/>
      <c r="K91" s="1448"/>
      <c r="L91" s="1448"/>
      <c r="M91" s="1448"/>
      <c r="N91" s="1448"/>
      <c r="O91" s="1448"/>
      <c r="P91" s="1448"/>
      <c r="Q91" s="1448"/>
      <c r="R91" s="1448"/>
      <c r="S91" s="1448"/>
      <c r="T91" s="1448"/>
      <c r="U91" s="1448"/>
      <c r="V91" s="1448"/>
      <c r="W91" s="1448"/>
      <c r="X91" s="1448"/>
      <c r="Y91" s="1448"/>
      <c r="Z91" s="1448"/>
    </row>
    <row r="92" spans="1:26" ht="16.5" customHeight="1">
      <c r="A92" s="1448"/>
      <c r="B92" s="1467"/>
      <c r="C92" s="1448"/>
      <c r="D92" s="1448"/>
      <c r="E92" s="1448"/>
      <c r="F92" s="1448"/>
      <c r="G92" s="1448"/>
      <c r="H92" s="1448"/>
      <c r="I92" s="1448"/>
      <c r="J92" s="1448"/>
      <c r="K92" s="1448"/>
      <c r="L92" s="1448"/>
      <c r="M92" s="1448"/>
      <c r="N92" s="1448"/>
      <c r="O92" s="1448"/>
      <c r="P92" s="1448"/>
      <c r="Q92" s="1448"/>
      <c r="R92" s="1448"/>
      <c r="S92" s="1448"/>
      <c r="T92" s="1448"/>
      <c r="U92" s="1448"/>
      <c r="V92" s="1448"/>
      <c r="W92" s="1448"/>
      <c r="X92" s="1448"/>
      <c r="Y92" s="1448"/>
      <c r="Z92" s="1448"/>
    </row>
    <row r="93" spans="1:26" ht="16.5" customHeight="1">
      <c r="A93" s="1448"/>
      <c r="B93" s="1467"/>
      <c r="C93" s="1448"/>
      <c r="D93" s="1448"/>
      <c r="E93" s="1448"/>
      <c r="F93" s="1448"/>
      <c r="G93" s="1448"/>
      <c r="H93" s="1448"/>
      <c r="I93" s="1448"/>
      <c r="J93" s="1448"/>
      <c r="K93" s="1448"/>
      <c r="L93" s="1448"/>
      <c r="M93" s="1448"/>
      <c r="N93" s="1448"/>
      <c r="O93" s="1448"/>
      <c r="P93" s="1448"/>
      <c r="Q93" s="1448"/>
      <c r="R93" s="1448"/>
      <c r="S93" s="1448"/>
      <c r="T93" s="1448"/>
      <c r="U93" s="1448"/>
      <c r="V93" s="1448"/>
      <c r="W93" s="1448"/>
      <c r="X93" s="1448"/>
      <c r="Y93" s="1448"/>
      <c r="Z93" s="1448"/>
    </row>
    <row r="94" spans="1:26" ht="16.5" customHeight="1">
      <c r="A94" s="1448"/>
      <c r="B94" s="1467"/>
      <c r="C94" s="1448"/>
      <c r="D94" s="1448"/>
      <c r="E94" s="1448"/>
      <c r="F94" s="1448"/>
      <c r="G94" s="1448"/>
      <c r="H94" s="1448"/>
      <c r="I94" s="1448"/>
      <c r="J94" s="1448"/>
      <c r="K94" s="1448"/>
      <c r="L94" s="1448"/>
      <c r="M94" s="1448"/>
      <c r="N94" s="1448"/>
      <c r="O94" s="1448"/>
      <c r="P94" s="1448"/>
      <c r="Q94" s="1448"/>
      <c r="R94" s="1448"/>
      <c r="S94" s="1448"/>
      <c r="T94" s="1448"/>
      <c r="U94" s="1448"/>
      <c r="V94" s="1448"/>
      <c r="W94" s="1448"/>
      <c r="X94" s="1448"/>
      <c r="Y94" s="1448"/>
      <c r="Z94" s="1448"/>
    </row>
    <row r="95" spans="1:26" ht="16.5" customHeight="1">
      <c r="A95" s="1448"/>
      <c r="B95" s="1467"/>
      <c r="C95" s="1448"/>
      <c r="D95" s="1448"/>
      <c r="E95" s="1448"/>
      <c r="F95" s="1448"/>
      <c r="G95" s="1448"/>
      <c r="H95" s="1448"/>
      <c r="I95" s="1448"/>
      <c r="J95" s="1448"/>
      <c r="K95" s="1448"/>
      <c r="L95" s="1448"/>
      <c r="M95" s="1448"/>
      <c r="N95" s="1448"/>
      <c r="O95" s="1448"/>
      <c r="P95" s="1448"/>
      <c r="Q95" s="1448"/>
      <c r="R95" s="1448"/>
      <c r="S95" s="1448"/>
      <c r="T95" s="1448"/>
      <c r="U95" s="1448"/>
      <c r="V95" s="1448"/>
      <c r="W95" s="1448"/>
      <c r="X95" s="1448"/>
      <c r="Y95" s="1448"/>
      <c r="Z95" s="1448"/>
    </row>
    <row r="96" spans="1:26" ht="16.5" customHeight="1">
      <c r="A96" s="1448"/>
      <c r="B96" s="1467"/>
      <c r="C96" s="1448"/>
      <c r="D96" s="1448"/>
      <c r="E96" s="1448"/>
      <c r="F96" s="1448"/>
      <c r="G96" s="1448"/>
      <c r="H96" s="1448"/>
      <c r="I96" s="1448"/>
      <c r="J96" s="1448"/>
      <c r="K96" s="1448"/>
      <c r="L96" s="1448"/>
      <c r="M96" s="1448"/>
      <c r="N96" s="1448"/>
      <c r="O96" s="1448"/>
      <c r="P96" s="1448"/>
      <c r="Q96" s="1448"/>
      <c r="R96" s="1448"/>
      <c r="S96" s="1448"/>
      <c r="T96" s="1448"/>
      <c r="U96" s="1448"/>
      <c r="V96" s="1448"/>
      <c r="W96" s="1448"/>
      <c r="X96" s="1448"/>
      <c r="Y96" s="1448"/>
      <c r="Z96" s="1448"/>
    </row>
    <row r="97" spans="1:26" ht="16.5" customHeight="1">
      <c r="A97" s="1448"/>
      <c r="B97" s="1467"/>
      <c r="C97" s="1448"/>
      <c r="D97" s="1448"/>
      <c r="E97" s="1448"/>
      <c r="F97" s="1448"/>
      <c r="G97" s="1448"/>
      <c r="H97" s="1448"/>
      <c r="I97" s="1448"/>
      <c r="J97" s="1448"/>
      <c r="K97" s="1448"/>
      <c r="L97" s="1448"/>
      <c r="M97" s="1448"/>
      <c r="N97" s="1448"/>
      <c r="O97" s="1448"/>
      <c r="P97" s="1448"/>
      <c r="Q97" s="1448"/>
      <c r="R97" s="1448"/>
      <c r="S97" s="1448"/>
      <c r="T97" s="1448"/>
      <c r="U97" s="1448"/>
      <c r="V97" s="1448"/>
      <c r="W97" s="1448"/>
      <c r="X97" s="1448"/>
      <c r="Y97" s="1448"/>
      <c r="Z97" s="1448"/>
    </row>
    <row r="98" spans="1:26" ht="16.5" customHeight="1">
      <c r="A98" s="1448"/>
      <c r="B98" s="1467"/>
      <c r="C98" s="1448"/>
      <c r="D98" s="1448"/>
      <c r="E98" s="1448"/>
      <c r="F98" s="1448"/>
      <c r="G98" s="1448"/>
      <c r="H98" s="1448"/>
      <c r="I98" s="1448"/>
      <c r="J98" s="1448"/>
      <c r="K98" s="1448"/>
      <c r="L98" s="1448"/>
      <c r="M98" s="1448"/>
      <c r="N98" s="1448"/>
      <c r="O98" s="1448"/>
      <c r="P98" s="1448"/>
      <c r="Q98" s="1448"/>
      <c r="R98" s="1448"/>
      <c r="S98" s="1448"/>
      <c r="T98" s="1448"/>
      <c r="U98" s="1448"/>
      <c r="V98" s="1448"/>
      <c r="W98" s="1448"/>
      <c r="X98" s="1448"/>
      <c r="Y98" s="1448"/>
      <c r="Z98" s="1448"/>
    </row>
    <row r="99" spans="1:26" ht="16.5" customHeight="1">
      <c r="A99" s="1448"/>
      <c r="B99" s="1467"/>
      <c r="C99" s="1448"/>
      <c r="D99" s="1448"/>
      <c r="E99" s="1448"/>
      <c r="F99" s="1448"/>
      <c r="G99" s="1448"/>
      <c r="H99" s="1448"/>
      <c r="I99" s="1448"/>
      <c r="J99" s="1448"/>
      <c r="K99" s="1448"/>
      <c r="L99" s="1448"/>
      <c r="M99" s="1448"/>
      <c r="N99" s="1448"/>
      <c r="O99" s="1448"/>
      <c r="P99" s="1448"/>
      <c r="Q99" s="1448"/>
      <c r="R99" s="1448"/>
      <c r="S99" s="1448"/>
      <c r="T99" s="1448"/>
      <c r="U99" s="1448"/>
      <c r="V99" s="1448"/>
      <c r="W99" s="1448"/>
      <c r="X99" s="1448"/>
      <c r="Y99" s="1448"/>
      <c r="Z99" s="1448"/>
    </row>
    <row r="100" spans="1:26" ht="16.5" customHeight="1">
      <c r="A100" s="1448"/>
      <c r="B100" s="1467"/>
      <c r="C100" s="1448"/>
      <c r="D100" s="1448"/>
      <c r="E100" s="1448"/>
      <c r="F100" s="1448"/>
      <c r="G100" s="1448"/>
      <c r="H100" s="1448"/>
      <c r="I100" s="1448"/>
      <c r="J100" s="1448"/>
      <c r="K100" s="1448"/>
      <c r="L100" s="1448"/>
      <c r="M100" s="1448"/>
      <c r="N100" s="1448"/>
      <c r="O100" s="1448"/>
      <c r="P100" s="1448"/>
      <c r="Q100" s="1448"/>
      <c r="R100" s="1448"/>
      <c r="S100" s="1448"/>
      <c r="T100" s="1448"/>
      <c r="U100" s="1448"/>
      <c r="V100" s="1448"/>
      <c r="W100" s="1448"/>
      <c r="X100" s="1448"/>
      <c r="Y100" s="1448"/>
      <c r="Z100" s="1448"/>
    </row>
    <row r="101" spans="1:26" ht="16.5" customHeight="1">
      <c r="A101" s="1448"/>
      <c r="B101" s="1467"/>
      <c r="C101" s="1448"/>
      <c r="D101" s="1448"/>
      <c r="E101" s="1448"/>
      <c r="F101" s="1448"/>
      <c r="G101" s="1448"/>
      <c r="H101" s="1448"/>
      <c r="I101" s="1448"/>
      <c r="J101" s="1448"/>
      <c r="K101" s="1448"/>
      <c r="L101" s="1448"/>
      <c r="M101" s="1448"/>
      <c r="N101" s="1448"/>
      <c r="O101" s="1448"/>
      <c r="P101" s="1448"/>
      <c r="Q101" s="1448"/>
      <c r="R101" s="1448"/>
      <c r="S101" s="1448"/>
      <c r="T101" s="1448"/>
      <c r="U101" s="1448"/>
      <c r="V101" s="1448"/>
      <c r="W101" s="1448"/>
      <c r="X101" s="1448"/>
      <c r="Y101" s="1448"/>
      <c r="Z101" s="1448"/>
    </row>
    <row r="102" spans="1:26" ht="16.5" customHeight="1">
      <c r="A102" s="1448"/>
      <c r="B102" s="1467"/>
      <c r="C102" s="1448"/>
      <c r="D102" s="1448"/>
      <c r="E102" s="1448"/>
      <c r="F102" s="1448"/>
      <c r="G102" s="1448"/>
      <c r="H102" s="1448"/>
      <c r="I102" s="1448"/>
      <c r="J102" s="1448"/>
      <c r="K102" s="1448"/>
      <c r="L102" s="1448"/>
      <c r="M102" s="1448"/>
      <c r="N102" s="1448"/>
      <c r="O102" s="1448"/>
      <c r="P102" s="1448"/>
      <c r="Q102" s="1448"/>
      <c r="R102" s="1448"/>
      <c r="S102" s="1448"/>
      <c r="T102" s="1448"/>
      <c r="U102" s="1448"/>
      <c r="V102" s="1448"/>
      <c r="W102" s="1448"/>
      <c r="X102" s="1448"/>
      <c r="Y102" s="1448"/>
      <c r="Z102" s="1448"/>
    </row>
    <row r="103" spans="1:26" ht="16.5" customHeight="1">
      <c r="A103" s="1448"/>
      <c r="B103" s="1467"/>
      <c r="C103" s="1448"/>
      <c r="D103" s="1448"/>
      <c r="E103" s="1448"/>
      <c r="F103" s="1448"/>
      <c r="G103" s="1448"/>
      <c r="H103" s="1448"/>
      <c r="I103" s="1448"/>
      <c r="J103" s="1448"/>
      <c r="K103" s="1448"/>
      <c r="L103" s="1448"/>
      <c r="M103" s="1448"/>
      <c r="N103" s="1448"/>
      <c r="O103" s="1448"/>
      <c r="P103" s="1448"/>
      <c r="Q103" s="1448"/>
      <c r="R103" s="1448"/>
      <c r="S103" s="1448"/>
      <c r="T103" s="1448"/>
      <c r="U103" s="1448"/>
      <c r="V103" s="1448"/>
      <c r="W103" s="1448"/>
      <c r="X103" s="1448"/>
      <c r="Y103" s="1448"/>
      <c r="Z103" s="1448"/>
    </row>
    <row r="104" spans="1:26" ht="16.5" customHeight="1">
      <c r="A104" s="1448"/>
      <c r="B104" s="1467"/>
      <c r="C104" s="1448"/>
      <c r="D104" s="1448"/>
      <c r="E104" s="1448"/>
      <c r="F104" s="1448"/>
      <c r="G104" s="1448"/>
      <c r="H104" s="1448"/>
      <c r="I104" s="1448"/>
      <c r="J104" s="1448"/>
      <c r="K104" s="1448"/>
      <c r="L104" s="1448"/>
      <c r="M104" s="1448"/>
      <c r="N104" s="1448"/>
      <c r="O104" s="1448"/>
      <c r="P104" s="1448"/>
      <c r="Q104" s="1448"/>
      <c r="R104" s="1448"/>
      <c r="S104" s="1448"/>
      <c r="T104" s="1448"/>
      <c r="U104" s="1448"/>
      <c r="V104" s="1448"/>
      <c r="W104" s="1448"/>
      <c r="X104" s="1448"/>
      <c r="Y104" s="1448"/>
      <c r="Z104" s="1448"/>
    </row>
    <row r="105" spans="1:26" ht="16.5" customHeight="1">
      <c r="A105" s="1448"/>
      <c r="B105" s="1467"/>
      <c r="C105" s="1448"/>
      <c r="D105" s="1448"/>
      <c r="E105" s="1448"/>
      <c r="F105" s="1448"/>
      <c r="G105" s="1448"/>
      <c r="H105" s="1448"/>
      <c r="I105" s="1448"/>
      <c r="J105" s="1448"/>
      <c r="K105" s="1448"/>
      <c r="L105" s="1448"/>
      <c r="M105" s="1448"/>
      <c r="N105" s="1448"/>
      <c r="O105" s="1448"/>
      <c r="P105" s="1448"/>
      <c r="Q105" s="1448"/>
      <c r="R105" s="1448"/>
      <c r="S105" s="1448"/>
      <c r="T105" s="1448"/>
      <c r="U105" s="1448"/>
      <c r="V105" s="1448"/>
      <c r="W105" s="1448"/>
      <c r="X105" s="1448"/>
      <c r="Y105" s="1448"/>
      <c r="Z105" s="1448"/>
    </row>
    <row r="106" spans="1:26" ht="16.5" customHeight="1">
      <c r="A106" s="1448"/>
      <c r="B106" s="1467"/>
      <c r="C106" s="1448"/>
      <c r="D106" s="1448"/>
      <c r="E106" s="1448"/>
      <c r="F106" s="1448"/>
      <c r="G106" s="1448"/>
      <c r="H106" s="1448"/>
      <c r="I106" s="1448"/>
      <c r="J106" s="1448"/>
      <c r="K106" s="1448"/>
      <c r="L106" s="1448"/>
      <c r="M106" s="1448"/>
      <c r="N106" s="1448"/>
      <c r="O106" s="1448"/>
      <c r="P106" s="1448"/>
      <c r="Q106" s="1448"/>
      <c r="R106" s="1448"/>
      <c r="S106" s="1448"/>
      <c r="T106" s="1448"/>
      <c r="U106" s="1448"/>
      <c r="V106" s="1448"/>
      <c r="W106" s="1448"/>
      <c r="X106" s="1448"/>
      <c r="Y106" s="1448"/>
      <c r="Z106" s="1448"/>
    </row>
    <row r="107" spans="1:26" ht="16.5" customHeight="1">
      <c r="A107" s="1448"/>
      <c r="B107" s="1467"/>
      <c r="C107" s="1448"/>
      <c r="D107" s="1448"/>
      <c r="E107" s="1448"/>
      <c r="F107" s="1448"/>
      <c r="G107" s="1448"/>
      <c r="H107" s="1448"/>
      <c r="I107" s="1448"/>
      <c r="J107" s="1448"/>
      <c r="K107" s="1448"/>
      <c r="L107" s="1448"/>
      <c r="M107" s="1448"/>
      <c r="N107" s="1448"/>
      <c r="O107" s="1448"/>
      <c r="P107" s="1448"/>
      <c r="Q107" s="1448"/>
      <c r="R107" s="1448"/>
      <c r="S107" s="1448"/>
      <c r="T107" s="1448"/>
      <c r="U107" s="1448"/>
      <c r="V107" s="1448"/>
      <c r="W107" s="1448"/>
      <c r="X107" s="1448"/>
      <c r="Y107" s="1448"/>
      <c r="Z107" s="1448"/>
    </row>
    <row r="108" spans="1:26" ht="16.5" customHeight="1">
      <c r="A108" s="1448"/>
      <c r="B108" s="1467"/>
      <c r="C108" s="1448"/>
      <c r="D108" s="1448"/>
      <c r="E108" s="1448"/>
      <c r="F108" s="1448"/>
      <c r="G108" s="1448"/>
      <c r="H108" s="1448"/>
      <c r="I108" s="1448"/>
      <c r="J108" s="1448"/>
      <c r="K108" s="1448"/>
      <c r="L108" s="1448"/>
      <c r="M108" s="1448"/>
      <c r="N108" s="1448"/>
      <c r="O108" s="1448"/>
      <c r="P108" s="1448"/>
      <c r="Q108" s="1448"/>
      <c r="R108" s="1448"/>
      <c r="S108" s="1448"/>
      <c r="T108" s="1448"/>
      <c r="U108" s="1448"/>
      <c r="V108" s="1448"/>
      <c r="W108" s="1448"/>
      <c r="X108" s="1448"/>
      <c r="Y108" s="1448"/>
      <c r="Z108" s="1448"/>
    </row>
    <row r="109" spans="1:26" ht="16.5" customHeight="1">
      <c r="A109" s="1448"/>
      <c r="B109" s="1467"/>
      <c r="C109" s="1448"/>
      <c r="D109" s="1448"/>
      <c r="E109" s="1448"/>
      <c r="F109" s="1448"/>
      <c r="G109" s="1448"/>
      <c r="H109" s="1448"/>
      <c r="I109" s="1448"/>
      <c r="J109" s="1448"/>
      <c r="K109" s="1448"/>
      <c r="L109" s="1448"/>
      <c r="M109" s="1448"/>
      <c r="N109" s="1448"/>
      <c r="O109" s="1448"/>
      <c r="P109" s="1448"/>
      <c r="Q109" s="1448"/>
      <c r="R109" s="1448"/>
      <c r="S109" s="1448"/>
      <c r="T109" s="1448"/>
      <c r="U109" s="1448"/>
      <c r="V109" s="1448"/>
      <c r="W109" s="1448"/>
      <c r="X109" s="1448"/>
      <c r="Y109" s="1448"/>
      <c r="Z109" s="1448"/>
    </row>
    <row r="110" spans="1:26" ht="16.5" customHeight="1">
      <c r="A110" s="1448"/>
      <c r="B110" s="1467"/>
      <c r="C110" s="1448"/>
      <c r="D110" s="1448"/>
      <c r="E110" s="1448"/>
      <c r="F110" s="1448"/>
      <c r="G110" s="1448"/>
      <c r="H110" s="1448"/>
      <c r="I110" s="1448"/>
      <c r="J110" s="1448"/>
      <c r="K110" s="1448"/>
      <c r="L110" s="1448"/>
      <c r="M110" s="1448"/>
      <c r="N110" s="1448"/>
      <c r="O110" s="1448"/>
      <c r="P110" s="1448"/>
      <c r="Q110" s="1448"/>
      <c r="R110" s="1448"/>
      <c r="S110" s="1448"/>
      <c r="T110" s="1448"/>
      <c r="U110" s="1448"/>
      <c r="V110" s="1448"/>
      <c r="W110" s="1448"/>
      <c r="X110" s="1448"/>
      <c r="Y110" s="1448"/>
      <c r="Z110" s="1448"/>
    </row>
    <row r="111" spans="1:26" ht="16.5" customHeight="1">
      <c r="A111" s="1448"/>
      <c r="B111" s="1467"/>
      <c r="C111" s="1448"/>
      <c r="D111" s="1448"/>
      <c r="E111" s="1448"/>
      <c r="F111" s="1448"/>
      <c r="G111" s="1448"/>
      <c r="H111" s="1448"/>
      <c r="I111" s="1448"/>
      <c r="J111" s="1448"/>
      <c r="K111" s="1448"/>
      <c r="L111" s="1448"/>
      <c r="M111" s="1448"/>
      <c r="N111" s="1448"/>
      <c r="O111" s="1448"/>
      <c r="P111" s="1448"/>
      <c r="Q111" s="1448"/>
      <c r="R111" s="1448"/>
      <c r="S111" s="1448"/>
      <c r="T111" s="1448"/>
      <c r="U111" s="1448"/>
      <c r="V111" s="1448"/>
      <c r="W111" s="1448"/>
      <c r="X111" s="1448"/>
      <c r="Y111" s="1448"/>
      <c r="Z111" s="1448"/>
    </row>
    <row r="112" spans="1:26" ht="16.5" customHeight="1">
      <c r="A112" s="1448"/>
      <c r="B112" s="1467"/>
      <c r="C112" s="1448"/>
      <c r="D112" s="1448"/>
      <c r="E112" s="1448"/>
      <c r="F112" s="1448"/>
      <c r="G112" s="1448"/>
      <c r="H112" s="1448"/>
      <c r="I112" s="1448"/>
      <c r="J112" s="1448"/>
      <c r="K112" s="1448"/>
      <c r="L112" s="1448"/>
      <c r="M112" s="1448"/>
      <c r="N112" s="1448"/>
      <c r="O112" s="1448"/>
      <c r="P112" s="1448"/>
      <c r="Q112" s="1448"/>
      <c r="R112" s="1448"/>
      <c r="S112" s="1448"/>
      <c r="T112" s="1448"/>
      <c r="U112" s="1448"/>
      <c r="V112" s="1448"/>
      <c r="W112" s="1448"/>
      <c r="X112" s="1448"/>
      <c r="Y112" s="1448"/>
      <c r="Z112" s="1448"/>
    </row>
    <row r="113" spans="1:26" ht="16.5" customHeight="1">
      <c r="A113" s="1448"/>
      <c r="B113" s="1467"/>
      <c r="C113" s="1448"/>
      <c r="D113" s="1448"/>
      <c r="E113" s="1448"/>
      <c r="F113" s="1448"/>
      <c r="G113" s="1448"/>
      <c r="H113" s="1448"/>
      <c r="I113" s="1448"/>
      <c r="J113" s="1448"/>
      <c r="K113" s="1448"/>
      <c r="L113" s="1448"/>
      <c r="M113" s="1448"/>
      <c r="N113" s="1448"/>
      <c r="O113" s="1448"/>
      <c r="P113" s="1448"/>
      <c r="Q113" s="1448"/>
      <c r="R113" s="1448"/>
      <c r="S113" s="1448"/>
      <c r="T113" s="1448"/>
      <c r="U113" s="1448"/>
      <c r="V113" s="1448"/>
      <c r="W113" s="1448"/>
      <c r="X113" s="1448"/>
      <c r="Y113" s="1448"/>
      <c r="Z113" s="1448"/>
    </row>
    <row r="114" spans="1:26" ht="16.5" customHeight="1">
      <c r="A114" s="1448"/>
      <c r="B114" s="1467"/>
      <c r="C114" s="1448"/>
      <c r="D114" s="1448"/>
      <c r="E114" s="1448"/>
      <c r="F114" s="1448"/>
      <c r="G114" s="1448"/>
      <c r="H114" s="1448"/>
      <c r="I114" s="1448"/>
      <c r="J114" s="1448"/>
      <c r="K114" s="1448"/>
      <c r="L114" s="1448"/>
      <c r="M114" s="1448"/>
      <c r="N114" s="1448"/>
      <c r="O114" s="1448"/>
      <c r="P114" s="1448"/>
      <c r="Q114" s="1448"/>
      <c r="R114" s="1448"/>
      <c r="S114" s="1448"/>
      <c r="T114" s="1448"/>
      <c r="U114" s="1448"/>
      <c r="V114" s="1448"/>
      <c r="W114" s="1448"/>
      <c r="X114" s="1448"/>
      <c r="Y114" s="1448"/>
      <c r="Z114" s="1448"/>
    </row>
    <row r="115" spans="1:26" ht="16.5" customHeight="1">
      <c r="A115" s="1448"/>
      <c r="B115" s="1467"/>
      <c r="C115" s="1448"/>
      <c r="D115" s="1448"/>
      <c r="E115" s="1448"/>
      <c r="F115" s="1448"/>
      <c r="G115" s="1448"/>
      <c r="H115" s="1448"/>
      <c r="I115" s="1448"/>
      <c r="J115" s="1448"/>
      <c r="K115" s="1448"/>
      <c r="L115" s="1448"/>
      <c r="M115" s="1448"/>
      <c r="N115" s="1448"/>
      <c r="O115" s="1448"/>
      <c r="P115" s="1448"/>
      <c r="Q115" s="1448"/>
      <c r="R115" s="1448"/>
      <c r="S115" s="1448"/>
      <c r="T115" s="1448"/>
      <c r="U115" s="1448"/>
      <c r="V115" s="1448"/>
      <c r="W115" s="1448"/>
      <c r="X115" s="1448"/>
      <c r="Y115" s="1448"/>
      <c r="Z115" s="1448"/>
    </row>
    <row r="116" spans="1:26" ht="16.5" customHeight="1">
      <c r="A116" s="1448"/>
      <c r="B116" s="1467"/>
      <c r="C116" s="1448"/>
      <c r="D116" s="1448"/>
      <c r="E116" s="1448"/>
      <c r="F116" s="1448"/>
      <c r="G116" s="1448"/>
      <c r="H116" s="1448"/>
      <c r="I116" s="1448"/>
      <c r="J116" s="1448"/>
      <c r="K116" s="1448"/>
      <c r="L116" s="1448"/>
      <c r="M116" s="1448"/>
      <c r="N116" s="1448"/>
      <c r="O116" s="1448"/>
      <c r="P116" s="1448"/>
      <c r="Q116" s="1448"/>
      <c r="R116" s="1448"/>
      <c r="S116" s="1448"/>
      <c r="T116" s="1448"/>
      <c r="U116" s="1448"/>
      <c r="V116" s="1448"/>
      <c r="W116" s="1448"/>
      <c r="X116" s="1448"/>
      <c r="Y116" s="1448"/>
      <c r="Z116" s="1448"/>
    </row>
    <row r="117" spans="1:26" ht="16.5" customHeight="1">
      <c r="A117" s="1448"/>
      <c r="B117" s="1467"/>
      <c r="C117" s="1448"/>
      <c r="D117" s="1448"/>
      <c r="E117" s="1448"/>
      <c r="F117" s="1448"/>
      <c r="G117" s="1448"/>
      <c r="H117" s="1448"/>
      <c r="I117" s="1448"/>
      <c r="J117" s="1448"/>
      <c r="K117" s="1448"/>
      <c r="L117" s="1448"/>
      <c r="M117" s="1448"/>
      <c r="N117" s="1448"/>
      <c r="O117" s="1448"/>
      <c r="P117" s="1448"/>
      <c r="Q117" s="1448"/>
      <c r="R117" s="1448"/>
      <c r="S117" s="1448"/>
      <c r="T117" s="1448"/>
      <c r="U117" s="1448"/>
      <c r="V117" s="1448"/>
      <c r="W117" s="1448"/>
      <c r="X117" s="1448"/>
      <c r="Y117" s="1448"/>
      <c r="Z117" s="1448"/>
    </row>
    <row r="118" spans="1:26" ht="16.5" customHeight="1">
      <c r="A118" s="1448"/>
      <c r="B118" s="1467"/>
      <c r="C118" s="1448"/>
      <c r="D118" s="1448"/>
      <c r="E118" s="1448"/>
      <c r="F118" s="1448"/>
      <c r="G118" s="1448"/>
      <c r="H118" s="1448"/>
      <c r="I118" s="1448"/>
      <c r="J118" s="1448"/>
      <c r="K118" s="1448"/>
      <c r="L118" s="1448"/>
      <c r="M118" s="1448"/>
      <c r="N118" s="1448"/>
      <c r="O118" s="1448"/>
      <c r="P118" s="1448"/>
      <c r="Q118" s="1448"/>
      <c r="R118" s="1448"/>
      <c r="S118" s="1448"/>
      <c r="T118" s="1448"/>
      <c r="U118" s="1448"/>
      <c r="V118" s="1448"/>
      <c r="W118" s="1448"/>
      <c r="X118" s="1448"/>
      <c r="Y118" s="1448"/>
      <c r="Z118" s="1448"/>
    </row>
    <row r="119" spans="1:26" ht="16.5" customHeight="1">
      <c r="A119" s="1448"/>
      <c r="B119" s="1467"/>
      <c r="C119" s="1448"/>
      <c r="D119" s="1448"/>
      <c r="E119" s="1448"/>
      <c r="F119" s="1448"/>
      <c r="G119" s="1448"/>
      <c r="H119" s="1448"/>
      <c r="I119" s="1448"/>
      <c r="J119" s="1448"/>
      <c r="K119" s="1448"/>
      <c r="L119" s="1448"/>
      <c r="M119" s="1448"/>
      <c r="N119" s="1448"/>
      <c r="O119" s="1448"/>
      <c r="P119" s="1448"/>
      <c r="Q119" s="1448"/>
      <c r="R119" s="1448"/>
      <c r="S119" s="1448"/>
      <c r="T119" s="1448"/>
      <c r="U119" s="1448"/>
      <c r="V119" s="1448"/>
      <c r="W119" s="1448"/>
      <c r="X119" s="1448"/>
      <c r="Y119" s="1448"/>
      <c r="Z119" s="1448"/>
    </row>
    <row r="120" spans="1:26" ht="16.5" customHeight="1">
      <c r="A120" s="1448"/>
      <c r="B120" s="1467"/>
      <c r="C120" s="1448"/>
      <c r="D120" s="1448"/>
      <c r="E120" s="1448"/>
      <c r="F120" s="1448"/>
      <c r="G120" s="1448"/>
      <c r="H120" s="1448"/>
      <c r="I120" s="1448"/>
      <c r="J120" s="1448"/>
      <c r="K120" s="1448"/>
      <c r="L120" s="1448"/>
      <c r="M120" s="1448"/>
      <c r="N120" s="1448"/>
      <c r="O120" s="1448"/>
      <c r="P120" s="1448"/>
      <c r="Q120" s="1448"/>
      <c r="R120" s="1448"/>
      <c r="S120" s="1448"/>
      <c r="T120" s="1448"/>
      <c r="U120" s="1448"/>
      <c r="V120" s="1448"/>
      <c r="W120" s="1448"/>
      <c r="X120" s="1448"/>
      <c r="Y120" s="1448"/>
      <c r="Z120" s="1448"/>
    </row>
    <row r="121" spans="1:26" ht="16.5" customHeight="1">
      <c r="A121" s="1448"/>
      <c r="B121" s="1467"/>
      <c r="C121" s="1448"/>
      <c r="D121" s="1448"/>
      <c r="E121" s="1448"/>
      <c r="F121" s="1448"/>
      <c r="G121" s="1448"/>
      <c r="H121" s="1448"/>
      <c r="I121" s="1448"/>
      <c r="J121" s="1448"/>
      <c r="K121" s="1448"/>
      <c r="L121" s="1448"/>
      <c r="M121" s="1448"/>
      <c r="N121" s="1448"/>
      <c r="O121" s="1448"/>
      <c r="P121" s="1448"/>
      <c r="Q121" s="1448"/>
      <c r="R121" s="1448"/>
      <c r="S121" s="1448"/>
      <c r="T121" s="1448"/>
      <c r="U121" s="1448"/>
      <c r="V121" s="1448"/>
      <c r="W121" s="1448"/>
      <c r="X121" s="1448"/>
      <c r="Y121" s="1448"/>
      <c r="Z121" s="1448"/>
    </row>
    <row r="122" spans="1:26" ht="16.5" customHeight="1">
      <c r="A122" s="1448"/>
      <c r="B122" s="1467"/>
      <c r="C122" s="1448"/>
      <c r="D122" s="1448"/>
      <c r="E122" s="1448"/>
      <c r="F122" s="1448"/>
      <c r="G122" s="1448"/>
      <c r="H122" s="1448"/>
      <c r="I122" s="1448"/>
      <c r="J122" s="1448"/>
      <c r="K122" s="1448"/>
      <c r="L122" s="1448"/>
      <c r="M122" s="1448"/>
      <c r="N122" s="1448"/>
      <c r="O122" s="1448"/>
      <c r="P122" s="1448"/>
      <c r="Q122" s="1448"/>
      <c r="R122" s="1448"/>
      <c r="S122" s="1448"/>
      <c r="T122" s="1448"/>
      <c r="U122" s="1448"/>
      <c r="V122" s="1448"/>
      <c r="W122" s="1448"/>
      <c r="X122" s="1448"/>
      <c r="Y122" s="1448"/>
      <c r="Z122" s="1448"/>
    </row>
    <row r="123" spans="1:26" ht="16.5" customHeight="1">
      <c r="A123" s="1448"/>
      <c r="B123" s="1467"/>
      <c r="C123" s="1448"/>
      <c r="D123" s="1448"/>
      <c r="E123" s="1448"/>
      <c r="F123" s="1448"/>
      <c r="G123" s="1448"/>
      <c r="H123" s="1448"/>
      <c r="I123" s="1448"/>
      <c r="J123" s="1448"/>
      <c r="K123" s="1448"/>
      <c r="L123" s="1448"/>
      <c r="M123" s="1448"/>
      <c r="N123" s="1448"/>
      <c r="O123" s="1448"/>
      <c r="P123" s="1448"/>
      <c r="Q123" s="1448"/>
      <c r="R123" s="1448"/>
      <c r="S123" s="1448"/>
      <c r="T123" s="1448"/>
      <c r="U123" s="1448"/>
      <c r="V123" s="1448"/>
      <c r="W123" s="1448"/>
      <c r="X123" s="1448"/>
      <c r="Y123" s="1448"/>
      <c r="Z123" s="1448"/>
    </row>
    <row r="124" spans="1:26" ht="16.5" customHeight="1">
      <c r="A124" s="1448"/>
      <c r="B124" s="1467"/>
      <c r="C124" s="1448"/>
      <c r="D124" s="1448"/>
      <c r="E124" s="1448"/>
      <c r="F124" s="1448"/>
      <c r="G124" s="1448"/>
      <c r="H124" s="1448"/>
      <c r="I124" s="1448"/>
      <c r="J124" s="1448"/>
      <c r="K124" s="1448"/>
      <c r="L124" s="1448"/>
      <c r="M124" s="1448"/>
      <c r="N124" s="1448"/>
      <c r="O124" s="1448"/>
      <c r="P124" s="1448"/>
      <c r="Q124" s="1448"/>
      <c r="R124" s="1448"/>
      <c r="S124" s="1448"/>
      <c r="T124" s="1448"/>
      <c r="U124" s="1448"/>
      <c r="V124" s="1448"/>
      <c r="W124" s="1448"/>
      <c r="X124" s="1448"/>
      <c r="Y124" s="1448"/>
      <c r="Z124" s="1448"/>
    </row>
    <row r="125" spans="1:26" ht="16.5" customHeight="1">
      <c r="A125" s="1448"/>
      <c r="B125" s="1467"/>
      <c r="C125" s="1448"/>
      <c r="D125" s="1448"/>
      <c r="E125" s="1448"/>
      <c r="F125" s="1448"/>
      <c r="G125" s="1448"/>
      <c r="H125" s="1448"/>
      <c r="I125" s="1448"/>
      <c r="J125" s="1448"/>
      <c r="K125" s="1448"/>
      <c r="L125" s="1448"/>
      <c r="M125" s="1448"/>
      <c r="N125" s="1448"/>
      <c r="O125" s="1448"/>
      <c r="P125" s="1448"/>
      <c r="Q125" s="1448"/>
      <c r="R125" s="1448"/>
      <c r="S125" s="1448"/>
      <c r="T125" s="1448"/>
      <c r="U125" s="1448"/>
      <c r="V125" s="1448"/>
      <c r="W125" s="1448"/>
      <c r="X125" s="1448"/>
      <c r="Y125" s="1448"/>
      <c r="Z125" s="1448"/>
    </row>
    <row r="126" spans="1:26" ht="16.5" customHeight="1">
      <c r="A126" s="1448"/>
      <c r="B126" s="1467"/>
      <c r="C126" s="1448"/>
      <c r="D126" s="1448"/>
      <c r="E126" s="1448"/>
      <c r="F126" s="1448"/>
      <c r="G126" s="1448"/>
      <c r="H126" s="1448"/>
      <c r="I126" s="1448"/>
      <c r="J126" s="1448"/>
      <c r="K126" s="1448"/>
      <c r="L126" s="1448"/>
      <c r="M126" s="1448"/>
      <c r="N126" s="1448"/>
      <c r="O126" s="1448"/>
      <c r="P126" s="1448"/>
      <c r="Q126" s="1448"/>
      <c r="R126" s="1448"/>
      <c r="S126" s="1448"/>
      <c r="T126" s="1448"/>
      <c r="U126" s="1448"/>
      <c r="V126" s="1448"/>
      <c r="W126" s="1448"/>
      <c r="X126" s="1448"/>
      <c r="Y126" s="1448"/>
      <c r="Z126" s="1448"/>
    </row>
    <row r="127" spans="1:26" ht="16.5" customHeight="1">
      <c r="A127" s="1448"/>
      <c r="B127" s="1467"/>
      <c r="C127" s="1448"/>
      <c r="D127" s="1448"/>
      <c r="E127" s="1448"/>
      <c r="F127" s="1448"/>
      <c r="G127" s="1448"/>
      <c r="H127" s="1448"/>
      <c r="I127" s="1448"/>
      <c r="J127" s="1448"/>
      <c r="K127" s="1448"/>
      <c r="L127" s="1448"/>
      <c r="M127" s="1448"/>
      <c r="N127" s="1448"/>
      <c r="O127" s="1448"/>
      <c r="P127" s="1448"/>
      <c r="Q127" s="1448"/>
      <c r="R127" s="1448"/>
      <c r="S127" s="1448"/>
      <c r="T127" s="1448"/>
      <c r="U127" s="1448"/>
      <c r="V127" s="1448"/>
      <c r="W127" s="1448"/>
      <c r="X127" s="1448"/>
      <c r="Y127" s="1448"/>
      <c r="Z127" s="1448"/>
    </row>
    <row r="128" spans="1:26" ht="16.5" customHeight="1">
      <c r="A128" s="1448"/>
      <c r="B128" s="1467"/>
      <c r="C128" s="1448"/>
      <c r="D128" s="1448"/>
      <c r="E128" s="1448"/>
      <c r="F128" s="1448"/>
      <c r="G128" s="1448"/>
      <c r="H128" s="1448"/>
      <c r="I128" s="1448"/>
      <c r="J128" s="1448"/>
      <c r="K128" s="1448"/>
      <c r="L128" s="1448"/>
      <c r="M128" s="1448"/>
      <c r="N128" s="1448"/>
      <c r="O128" s="1448"/>
      <c r="P128" s="1448"/>
      <c r="Q128" s="1448"/>
      <c r="R128" s="1448"/>
      <c r="S128" s="1448"/>
      <c r="T128" s="1448"/>
      <c r="U128" s="1448"/>
      <c r="V128" s="1448"/>
      <c r="W128" s="1448"/>
      <c r="X128" s="1448"/>
      <c r="Y128" s="1448"/>
      <c r="Z128" s="1448"/>
    </row>
    <row r="129" spans="1:26" ht="16.5" customHeight="1">
      <c r="A129" s="1448"/>
      <c r="B129" s="1467"/>
      <c r="C129" s="1448"/>
      <c r="D129" s="1448"/>
      <c r="E129" s="1448"/>
      <c r="F129" s="1448"/>
      <c r="G129" s="1448"/>
      <c r="H129" s="1448"/>
      <c r="I129" s="1448"/>
      <c r="J129" s="1448"/>
      <c r="K129" s="1448"/>
      <c r="L129" s="1448"/>
      <c r="M129" s="1448"/>
      <c r="N129" s="1448"/>
      <c r="O129" s="1448"/>
      <c r="P129" s="1448"/>
      <c r="Q129" s="1448"/>
      <c r="R129" s="1448"/>
      <c r="S129" s="1448"/>
      <c r="T129" s="1448"/>
      <c r="U129" s="1448"/>
      <c r="V129" s="1448"/>
      <c r="W129" s="1448"/>
      <c r="X129" s="1448"/>
      <c r="Y129" s="1448"/>
      <c r="Z129" s="1448"/>
    </row>
    <row r="130" spans="1:26" ht="16.5" customHeight="1">
      <c r="A130" s="1448"/>
      <c r="B130" s="1467"/>
      <c r="C130" s="1448"/>
      <c r="D130" s="1448"/>
      <c r="E130" s="1448"/>
      <c r="F130" s="1448"/>
      <c r="G130" s="1448"/>
      <c r="H130" s="1448"/>
      <c r="I130" s="1448"/>
      <c r="J130" s="1448"/>
      <c r="K130" s="1448"/>
      <c r="L130" s="1448"/>
      <c r="M130" s="1448"/>
      <c r="N130" s="1448"/>
      <c r="O130" s="1448"/>
      <c r="P130" s="1448"/>
      <c r="Q130" s="1448"/>
      <c r="R130" s="1448"/>
      <c r="S130" s="1448"/>
      <c r="T130" s="1448"/>
      <c r="U130" s="1448"/>
      <c r="V130" s="1448"/>
      <c r="W130" s="1448"/>
      <c r="X130" s="1448"/>
      <c r="Y130" s="1448"/>
      <c r="Z130" s="1448"/>
    </row>
    <row r="131" spans="1:26" ht="16.5" customHeight="1">
      <c r="A131" s="1448"/>
      <c r="B131" s="1467"/>
      <c r="C131" s="1448"/>
      <c r="D131" s="1448"/>
      <c r="E131" s="1448"/>
      <c r="F131" s="1448"/>
      <c r="G131" s="1448"/>
      <c r="H131" s="1448"/>
      <c r="I131" s="1448"/>
      <c r="J131" s="1448"/>
      <c r="K131" s="1448"/>
      <c r="L131" s="1448"/>
      <c r="M131" s="1448"/>
      <c r="N131" s="1448"/>
      <c r="O131" s="1448"/>
      <c r="P131" s="1448"/>
      <c r="Q131" s="1448"/>
      <c r="R131" s="1448"/>
      <c r="S131" s="1448"/>
      <c r="T131" s="1448"/>
      <c r="U131" s="1448"/>
      <c r="V131" s="1448"/>
      <c r="W131" s="1448"/>
      <c r="X131" s="1448"/>
      <c r="Y131" s="1448"/>
      <c r="Z131" s="1448"/>
    </row>
    <row r="132" spans="1:26" ht="16.5" customHeight="1">
      <c r="A132" s="1448"/>
      <c r="B132" s="1467"/>
      <c r="C132" s="1448"/>
      <c r="D132" s="1448"/>
      <c r="E132" s="1448"/>
      <c r="F132" s="1448"/>
      <c r="G132" s="1448"/>
      <c r="H132" s="1448"/>
      <c r="I132" s="1448"/>
      <c r="J132" s="1448"/>
      <c r="K132" s="1448"/>
      <c r="L132" s="1448"/>
      <c r="M132" s="1448"/>
      <c r="N132" s="1448"/>
      <c r="O132" s="1448"/>
      <c r="P132" s="1448"/>
      <c r="Q132" s="1448"/>
      <c r="R132" s="1448"/>
      <c r="S132" s="1448"/>
      <c r="T132" s="1448"/>
      <c r="U132" s="1448"/>
      <c r="V132" s="1448"/>
      <c r="W132" s="1448"/>
      <c r="X132" s="1448"/>
      <c r="Y132" s="1448"/>
      <c r="Z132" s="1448"/>
    </row>
    <row r="133" spans="1:26" ht="16.5" customHeight="1">
      <c r="A133" s="1448"/>
      <c r="B133" s="1467"/>
      <c r="C133" s="1448"/>
      <c r="D133" s="1448"/>
      <c r="E133" s="1448"/>
      <c r="F133" s="1448"/>
      <c r="G133" s="1448"/>
      <c r="H133" s="1448"/>
      <c r="I133" s="1448"/>
      <c r="J133" s="1448"/>
      <c r="K133" s="1448"/>
      <c r="L133" s="1448"/>
      <c r="M133" s="1448"/>
      <c r="N133" s="1448"/>
      <c r="O133" s="1448"/>
      <c r="P133" s="1448"/>
      <c r="Q133" s="1448"/>
      <c r="R133" s="1448"/>
      <c r="S133" s="1448"/>
      <c r="T133" s="1448"/>
      <c r="U133" s="1448"/>
      <c r="V133" s="1448"/>
      <c r="W133" s="1448"/>
      <c r="X133" s="1448"/>
      <c r="Y133" s="1448"/>
      <c r="Z133" s="1448"/>
    </row>
    <row r="134" spans="1:26" ht="16.5" customHeight="1">
      <c r="A134" s="1448"/>
      <c r="B134" s="1467"/>
      <c r="C134" s="1448"/>
      <c r="D134" s="1448"/>
      <c r="E134" s="1448"/>
      <c r="F134" s="1448"/>
      <c r="G134" s="1448"/>
      <c r="H134" s="1448"/>
      <c r="I134" s="1448"/>
      <c r="J134" s="1448"/>
      <c r="K134" s="1448"/>
      <c r="L134" s="1448"/>
      <c r="M134" s="1448"/>
      <c r="N134" s="1448"/>
      <c r="O134" s="1448"/>
      <c r="P134" s="1448"/>
      <c r="Q134" s="1448"/>
      <c r="R134" s="1448"/>
      <c r="S134" s="1448"/>
      <c r="T134" s="1448"/>
      <c r="U134" s="1448"/>
      <c r="V134" s="1448"/>
      <c r="W134" s="1448"/>
      <c r="X134" s="1448"/>
      <c r="Y134" s="1448"/>
      <c r="Z134" s="1448"/>
    </row>
    <row r="135" spans="1:26" ht="16.5" customHeight="1">
      <c r="A135" s="1448"/>
      <c r="B135" s="1467"/>
      <c r="C135" s="1448"/>
      <c r="D135" s="1448"/>
      <c r="E135" s="1448"/>
      <c r="F135" s="1448"/>
      <c r="G135" s="1448"/>
      <c r="H135" s="1448"/>
      <c r="I135" s="1448"/>
      <c r="J135" s="1448"/>
      <c r="K135" s="1448"/>
      <c r="L135" s="1448"/>
      <c r="M135" s="1448"/>
      <c r="N135" s="1448"/>
      <c r="O135" s="1448"/>
      <c r="P135" s="1448"/>
      <c r="Q135" s="1448"/>
      <c r="R135" s="1448"/>
      <c r="S135" s="1448"/>
      <c r="T135" s="1448"/>
      <c r="U135" s="1448"/>
      <c r="V135" s="1448"/>
      <c r="W135" s="1448"/>
      <c r="X135" s="1448"/>
      <c r="Y135" s="1448"/>
      <c r="Z135" s="1448"/>
    </row>
    <row r="136" spans="1:26" ht="16.5" customHeight="1">
      <c r="A136" s="1448"/>
      <c r="B136" s="1467"/>
      <c r="C136" s="1448"/>
      <c r="D136" s="1448"/>
      <c r="E136" s="1448"/>
      <c r="F136" s="1448"/>
      <c r="G136" s="1448"/>
      <c r="H136" s="1448"/>
      <c r="I136" s="1448"/>
      <c r="J136" s="1448"/>
      <c r="K136" s="1448"/>
      <c r="L136" s="1448"/>
      <c r="M136" s="1448"/>
      <c r="N136" s="1448"/>
      <c r="O136" s="1448"/>
      <c r="P136" s="1448"/>
      <c r="Q136" s="1448"/>
      <c r="R136" s="1448"/>
      <c r="S136" s="1448"/>
      <c r="T136" s="1448"/>
      <c r="U136" s="1448"/>
      <c r="V136" s="1448"/>
      <c r="W136" s="1448"/>
      <c r="X136" s="1448"/>
      <c r="Y136" s="1448"/>
      <c r="Z136" s="1448"/>
    </row>
    <row r="137" spans="1:26" ht="16.5" customHeight="1">
      <c r="A137" s="1448"/>
      <c r="B137" s="1467"/>
      <c r="C137" s="1448"/>
      <c r="D137" s="1448"/>
      <c r="E137" s="1448"/>
      <c r="F137" s="1448"/>
      <c r="G137" s="1448"/>
      <c r="H137" s="1448"/>
      <c r="I137" s="1448"/>
      <c r="J137" s="1448"/>
      <c r="K137" s="1448"/>
      <c r="L137" s="1448"/>
      <c r="M137" s="1448"/>
      <c r="N137" s="1448"/>
      <c r="O137" s="1448"/>
      <c r="P137" s="1448"/>
      <c r="Q137" s="1448"/>
      <c r="R137" s="1448"/>
      <c r="S137" s="1448"/>
      <c r="T137" s="1448"/>
      <c r="U137" s="1448"/>
      <c r="V137" s="1448"/>
      <c r="W137" s="1448"/>
      <c r="X137" s="1448"/>
      <c r="Y137" s="1448"/>
      <c r="Z137" s="1448"/>
    </row>
    <row r="138" spans="1:26" ht="16.5" customHeight="1">
      <c r="A138" s="1448"/>
      <c r="B138" s="1467"/>
      <c r="C138" s="1448"/>
      <c r="D138" s="1448"/>
      <c r="E138" s="1448"/>
      <c r="F138" s="1448"/>
      <c r="G138" s="1448"/>
      <c r="H138" s="1448"/>
      <c r="I138" s="1448"/>
      <c r="J138" s="1448"/>
      <c r="K138" s="1448"/>
      <c r="L138" s="1448"/>
      <c r="M138" s="1448"/>
      <c r="N138" s="1448"/>
      <c r="O138" s="1448"/>
      <c r="P138" s="1448"/>
      <c r="Q138" s="1448"/>
      <c r="R138" s="1448"/>
      <c r="S138" s="1448"/>
      <c r="T138" s="1448"/>
      <c r="U138" s="1448"/>
      <c r="V138" s="1448"/>
      <c r="W138" s="1448"/>
      <c r="X138" s="1448"/>
      <c r="Y138" s="1448"/>
      <c r="Z138" s="1448"/>
    </row>
    <row r="139" spans="1:26" ht="16.5" customHeight="1">
      <c r="A139" s="1448"/>
      <c r="B139" s="1467"/>
      <c r="C139" s="1448"/>
      <c r="D139" s="1448"/>
      <c r="E139" s="1448"/>
      <c r="F139" s="1448"/>
      <c r="G139" s="1448"/>
      <c r="H139" s="1448"/>
      <c r="I139" s="1448"/>
      <c r="J139" s="1448"/>
      <c r="K139" s="1448"/>
      <c r="L139" s="1448"/>
      <c r="M139" s="1448"/>
      <c r="N139" s="1448"/>
      <c r="O139" s="1448"/>
      <c r="P139" s="1448"/>
      <c r="Q139" s="1448"/>
      <c r="R139" s="1448"/>
      <c r="S139" s="1448"/>
      <c r="T139" s="1448"/>
      <c r="U139" s="1448"/>
      <c r="V139" s="1448"/>
      <c r="W139" s="1448"/>
      <c r="X139" s="1448"/>
      <c r="Y139" s="1448"/>
      <c r="Z139" s="1448"/>
    </row>
    <row r="140" spans="1:26" ht="16.5" customHeight="1">
      <c r="A140" s="1448"/>
      <c r="B140" s="1467"/>
      <c r="C140" s="1448"/>
      <c r="D140" s="1448"/>
      <c r="E140" s="1448"/>
      <c r="F140" s="1448"/>
      <c r="G140" s="1448"/>
      <c r="H140" s="1448"/>
      <c r="I140" s="1448"/>
      <c r="J140" s="1448"/>
      <c r="K140" s="1448"/>
      <c r="L140" s="1448"/>
      <c r="M140" s="1448"/>
      <c r="N140" s="1448"/>
      <c r="O140" s="1448"/>
      <c r="P140" s="1448"/>
      <c r="Q140" s="1448"/>
      <c r="R140" s="1448"/>
      <c r="S140" s="1448"/>
      <c r="T140" s="1448"/>
      <c r="U140" s="1448"/>
      <c r="V140" s="1448"/>
      <c r="W140" s="1448"/>
      <c r="X140" s="1448"/>
      <c r="Y140" s="1448"/>
      <c r="Z140" s="1448"/>
    </row>
    <row r="141" spans="1:26" ht="16.5" customHeight="1">
      <c r="A141" s="1448"/>
      <c r="B141" s="1467"/>
      <c r="C141" s="1448"/>
      <c r="D141" s="1448"/>
      <c r="E141" s="1448"/>
      <c r="F141" s="1448"/>
      <c r="G141" s="1448"/>
      <c r="H141" s="1448"/>
      <c r="I141" s="1448"/>
      <c r="J141" s="1448"/>
      <c r="K141" s="1448"/>
      <c r="L141" s="1448"/>
      <c r="M141" s="1448"/>
      <c r="N141" s="1448"/>
      <c r="O141" s="1448"/>
      <c r="P141" s="1448"/>
      <c r="Q141" s="1448"/>
      <c r="R141" s="1448"/>
      <c r="S141" s="1448"/>
      <c r="T141" s="1448"/>
      <c r="U141" s="1448"/>
      <c r="V141" s="1448"/>
      <c r="W141" s="1448"/>
      <c r="X141" s="1448"/>
      <c r="Y141" s="1448"/>
      <c r="Z141" s="1448"/>
    </row>
    <row r="142" spans="1:26" ht="16.5" customHeight="1">
      <c r="A142" s="1448"/>
      <c r="B142" s="1467"/>
      <c r="C142" s="1448"/>
      <c r="D142" s="1448"/>
      <c r="E142" s="1448"/>
      <c r="F142" s="1448"/>
      <c r="G142" s="1448"/>
      <c r="H142" s="1448"/>
      <c r="I142" s="1448"/>
      <c r="J142" s="1448"/>
      <c r="K142" s="1448"/>
      <c r="L142" s="1448"/>
      <c r="M142" s="1448"/>
      <c r="N142" s="1448"/>
      <c r="O142" s="1448"/>
      <c r="P142" s="1448"/>
      <c r="Q142" s="1448"/>
      <c r="R142" s="1448"/>
      <c r="S142" s="1448"/>
      <c r="T142" s="1448"/>
      <c r="U142" s="1448"/>
      <c r="V142" s="1448"/>
      <c r="W142" s="1448"/>
      <c r="X142" s="1448"/>
      <c r="Y142" s="1448"/>
      <c r="Z142" s="1448"/>
    </row>
    <row r="143" spans="1:26" ht="16.5" customHeight="1">
      <c r="A143" s="1448"/>
      <c r="B143" s="1467"/>
      <c r="C143" s="1448"/>
      <c r="D143" s="1448"/>
      <c r="E143" s="1448"/>
      <c r="F143" s="1448"/>
      <c r="G143" s="1448"/>
      <c r="H143" s="1448"/>
      <c r="I143" s="1448"/>
      <c r="J143" s="1448"/>
      <c r="K143" s="1448"/>
      <c r="L143" s="1448"/>
      <c r="M143" s="1448"/>
      <c r="N143" s="1448"/>
      <c r="O143" s="1448"/>
      <c r="P143" s="1448"/>
      <c r="Q143" s="1448"/>
      <c r="R143" s="1448"/>
      <c r="S143" s="1448"/>
      <c r="T143" s="1448"/>
      <c r="U143" s="1448"/>
      <c r="V143" s="1448"/>
      <c r="W143" s="1448"/>
      <c r="X143" s="1448"/>
      <c r="Y143" s="1448"/>
      <c r="Z143" s="1448"/>
    </row>
    <row r="144" spans="1:26" ht="16.5" customHeight="1">
      <c r="A144" s="1448"/>
      <c r="B144" s="1467"/>
      <c r="C144" s="1448"/>
      <c r="D144" s="1448"/>
      <c r="E144" s="1448"/>
      <c r="F144" s="1448"/>
      <c r="G144" s="1448"/>
      <c r="H144" s="1448"/>
      <c r="I144" s="1448"/>
      <c r="J144" s="1448"/>
      <c r="K144" s="1448"/>
      <c r="L144" s="1448"/>
      <c r="M144" s="1448"/>
      <c r="N144" s="1448"/>
      <c r="O144" s="1448"/>
      <c r="P144" s="1448"/>
      <c r="Q144" s="1448"/>
      <c r="R144" s="1448"/>
      <c r="S144" s="1448"/>
      <c r="T144" s="1448"/>
      <c r="U144" s="1448"/>
      <c r="V144" s="1448"/>
      <c r="W144" s="1448"/>
      <c r="X144" s="1448"/>
      <c r="Y144" s="1448"/>
      <c r="Z144" s="1448"/>
    </row>
    <row r="145" spans="1:26" ht="16.5" customHeight="1">
      <c r="A145" s="1448"/>
      <c r="B145" s="1467"/>
      <c r="C145" s="1448"/>
      <c r="D145" s="1448"/>
      <c r="E145" s="1448"/>
      <c r="F145" s="1448"/>
      <c r="G145" s="1448"/>
      <c r="H145" s="1448"/>
      <c r="I145" s="1448"/>
      <c r="J145" s="1448"/>
      <c r="K145" s="1448"/>
      <c r="L145" s="1448"/>
      <c r="M145" s="1448"/>
      <c r="N145" s="1448"/>
      <c r="O145" s="1448"/>
      <c r="P145" s="1448"/>
      <c r="Q145" s="1448"/>
      <c r="R145" s="1448"/>
      <c r="S145" s="1448"/>
      <c r="T145" s="1448"/>
      <c r="U145" s="1448"/>
      <c r="V145" s="1448"/>
      <c r="W145" s="1448"/>
      <c r="X145" s="1448"/>
      <c r="Y145" s="1448"/>
      <c r="Z145" s="1448"/>
    </row>
    <row r="146" spans="1:26" ht="16.5" customHeight="1">
      <c r="A146" s="1448"/>
      <c r="B146" s="1467"/>
      <c r="C146" s="1448"/>
      <c r="D146" s="1448"/>
      <c r="E146" s="1448"/>
      <c r="F146" s="1448"/>
      <c r="G146" s="1448"/>
      <c r="H146" s="1448"/>
      <c r="I146" s="1448"/>
      <c r="J146" s="1448"/>
      <c r="K146" s="1448"/>
      <c r="L146" s="1448"/>
      <c r="M146" s="1448"/>
      <c r="N146" s="1448"/>
      <c r="O146" s="1448"/>
      <c r="P146" s="1448"/>
      <c r="Q146" s="1448"/>
      <c r="R146" s="1448"/>
      <c r="S146" s="1448"/>
      <c r="T146" s="1448"/>
      <c r="U146" s="1448"/>
      <c r="V146" s="1448"/>
      <c r="W146" s="1448"/>
      <c r="X146" s="1448"/>
      <c r="Y146" s="1448"/>
      <c r="Z146" s="1448"/>
    </row>
    <row r="147" spans="1:26" ht="16.5" customHeight="1">
      <c r="A147" s="1448"/>
      <c r="B147" s="1467"/>
      <c r="C147" s="1448"/>
      <c r="D147" s="1448"/>
      <c r="E147" s="1448"/>
      <c r="F147" s="1448"/>
      <c r="G147" s="1448"/>
      <c r="H147" s="1448"/>
      <c r="I147" s="1448"/>
      <c r="J147" s="1448"/>
      <c r="K147" s="1448"/>
      <c r="L147" s="1448"/>
      <c r="M147" s="1448"/>
      <c r="N147" s="1448"/>
      <c r="O147" s="1448"/>
      <c r="P147" s="1448"/>
      <c r="Q147" s="1448"/>
      <c r="R147" s="1448"/>
      <c r="S147" s="1448"/>
      <c r="T147" s="1448"/>
      <c r="U147" s="1448"/>
      <c r="V147" s="1448"/>
      <c r="W147" s="1448"/>
      <c r="X147" s="1448"/>
      <c r="Y147" s="1448"/>
      <c r="Z147" s="1448"/>
    </row>
    <row r="148" spans="1:26" ht="16.5" customHeight="1">
      <c r="A148" s="1448"/>
      <c r="B148" s="1467"/>
      <c r="C148" s="1448"/>
      <c r="D148" s="1448"/>
      <c r="E148" s="1448"/>
      <c r="F148" s="1448"/>
      <c r="G148" s="1448"/>
      <c r="H148" s="1448"/>
      <c r="I148" s="1448"/>
      <c r="J148" s="1448"/>
      <c r="K148" s="1448"/>
      <c r="L148" s="1448"/>
      <c r="M148" s="1448"/>
      <c r="N148" s="1448"/>
      <c r="O148" s="1448"/>
      <c r="P148" s="1448"/>
      <c r="Q148" s="1448"/>
      <c r="R148" s="1448"/>
      <c r="S148" s="1448"/>
      <c r="T148" s="1448"/>
      <c r="U148" s="1448"/>
      <c r="V148" s="1448"/>
      <c r="W148" s="1448"/>
      <c r="X148" s="1448"/>
      <c r="Y148" s="1448"/>
      <c r="Z148" s="1448"/>
    </row>
    <row r="149" spans="1:26" ht="16.5" customHeight="1">
      <c r="A149" s="1448"/>
      <c r="B149" s="1467"/>
      <c r="C149" s="1448"/>
      <c r="D149" s="1448"/>
      <c r="E149" s="1448"/>
      <c r="F149" s="1448"/>
      <c r="G149" s="1448"/>
      <c r="H149" s="1448"/>
      <c r="I149" s="1448"/>
      <c r="J149" s="1448"/>
      <c r="K149" s="1448"/>
      <c r="L149" s="1448"/>
      <c r="M149" s="1448"/>
      <c r="N149" s="1448"/>
      <c r="O149" s="1448"/>
      <c r="P149" s="1448"/>
      <c r="Q149" s="1448"/>
      <c r="R149" s="1448"/>
      <c r="S149" s="1448"/>
      <c r="T149" s="1448"/>
      <c r="U149" s="1448"/>
      <c r="V149" s="1448"/>
      <c r="W149" s="1448"/>
      <c r="X149" s="1448"/>
      <c r="Y149" s="1448"/>
      <c r="Z149" s="1448"/>
    </row>
    <row r="150" spans="1:26" ht="16.5" customHeight="1">
      <c r="A150" s="1448"/>
      <c r="B150" s="1467"/>
      <c r="C150" s="1448"/>
      <c r="D150" s="1448"/>
      <c r="E150" s="1448"/>
      <c r="F150" s="1448"/>
      <c r="G150" s="1448"/>
      <c r="H150" s="1448"/>
      <c r="I150" s="1448"/>
      <c r="J150" s="1448"/>
      <c r="K150" s="1448"/>
      <c r="L150" s="1448"/>
      <c r="M150" s="1448"/>
      <c r="N150" s="1448"/>
      <c r="O150" s="1448"/>
      <c r="P150" s="1448"/>
      <c r="Q150" s="1448"/>
      <c r="R150" s="1448"/>
      <c r="S150" s="1448"/>
      <c r="T150" s="1448"/>
      <c r="U150" s="1448"/>
      <c r="V150" s="1448"/>
      <c r="W150" s="1448"/>
      <c r="X150" s="1448"/>
      <c r="Y150" s="1448"/>
      <c r="Z150" s="1448"/>
    </row>
    <row r="151" spans="1:26" ht="16.5" customHeight="1">
      <c r="A151" s="1448"/>
      <c r="B151" s="1467"/>
      <c r="C151" s="1448"/>
      <c r="D151" s="1448"/>
      <c r="E151" s="1448"/>
      <c r="F151" s="1448"/>
      <c r="G151" s="1448"/>
      <c r="H151" s="1448"/>
      <c r="I151" s="1448"/>
      <c r="J151" s="1448"/>
      <c r="K151" s="1448"/>
      <c r="L151" s="1448"/>
      <c r="M151" s="1448"/>
      <c r="N151" s="1448"/>
      <c r="O151" s="1448"/>
      <c r="P151" s="1448"/>
      <c r="Q151" s="1448"/>
      <c r="R151" s="1448"/>
      <c r="S151" s="1448"/>
      <c r="T151" s="1448"/>
      <c r="U151" s="1448"/>
      <c r="V151" s="1448"/>
      <c r="W151" s="1448"/>
      <c r="X151" s="1448"/>
      <c r="Y151" s="1448"/>
      <c r="Z151" s="1448"/>
    </row>
    <row r="152" spans="1:26" ht="16.5" customHeight="1">
      <c r="A152" s="1448"/>
      <c r="B152" s="1467"/>
      <c r="C152" s="1448"/>
      <c r="D152" s="1448"/>
      <c r="E152" s="1448"/>
      <c r="F152" s="1448"/>
      <c r="G152" s="1448"/>
      <c r="H152" s="1448"/>
      <c r="I152" s="1448"/>
      <c r="J152" s="1448"/>
      <c r="K152" s="1448"/>
      <c r="L152" s="1448"/>
      <c r="M152" s="1448"/>
      <c r="N152" s="1448"/>
      <c r="O152" s="1448"/>
      <c r="P152" s="1448"/>
      <c r="Q152" s="1448"/>
      <c r="R152" s="1448"/>
      <c r="S152" s="1448"/>
      <c r="T152" s="1448"/>
      <c r="U152" s="1448"/>
      <c r="V152" s="1448"/>
      <c r="W152" s="1448"/>
      <c r="X152" s="1448"/>
      <c r="Y152" s="1448"/>
      <c r="Z152" s="1448"/>
    </row>
    <row r="153" spans="1:26" ht="16.5" customHeight="1">
      <c r="A153" s="1448"/>
      <c r="B153" s="1467"/>
      <c r="C153" s="1448"/>
      <c r="D153" s="1448"/>
      <c r="E153" s="1448"/>
      <c r="F153" s="1448"/>
      <c r="G153" s="1448"/>
      <c r="H153" s="1448"/>
      <c r="I153" s="1448"/>
      <c r="J153" s="1448"/>
      <c r="K153" s="1448"/>
      <c r="L153" s="1448"/>
      <c r="M153" s="1448"/>
      <c r="N153" s="1448"/>
      <c r="O153" s="1448"/>
      <c r="P153" s="1448"/>
      <c r="Q153" s="1448"/>
      <c r="R153" s="1448"/>
      <c r="S153" s="1448"/>
      <c r="T153" s="1448"/>
      <c r="U153" s="1448"/>
      <c r="V153" s="1448"/>
      <c r="W153" s="1448"/>
      <c r="X153" s="1448"/>
      <c r="Y153" s="1448"/>
      <c r="Z153" s="1448"/>
    </row>
    <row r="154" spans="1:26" ht="16.5" customHeight="1">
      <c r="A154" s="1448"/>
      <c r="B154" s="1467"/>
      <c r="C154" s="1448"/>
      <c r="D154" s="1448"/>
      <c r="E154" s="1448"/>
      <c r="F154" s="1448"/>
      <c r="G154" s="1448"/>
      <c r="H154" s="1448"/>
      <c r="I154" s="1448"/>
      <c r="J154" s="1448"/>
      <c r="K154" s="1448"/>
      <c r="L154" s="1448"/>
      <c r="M154" s="1448"/>
      <c r="N154" s="1448"/>
      <c r="O154" s="1448"/>
      <c r="P154" s="1448"/>
      <c r="Q154" s="1448"/>
      <c r="R154" s="1448"/>
      <c r="S154" s="1448"/>
      <c r="T154" s="1448"/>
      <c r="U154" s="1448"/>
      <c r="V154" s="1448"/>
      <c r="W154" s="1448"/>
      <c r="X154" s="1448"/>
      <c r="Y154" s="1448"/>
      <c r="Z154" s="1448"/>
    </row>
    <row r="155" spans="1:26" ht="16.5" customHeight="1">
      <c r="A155" s="1448"/>
      <c r="B155" s="1467"/>
      <c r="C155" s="1448"/>
      <c r="D155" s="1448"/>
      <c r="E155" s="1448"/>
      <c r="F155" s="1448"/>
      <c r="G155" s="1448"/>
      <c r="H155" s="1448"/>
      <c r="I155" s="1448"/>
      <c r="J155" s="1448"/>
      <c r="K155" s="1448"/>
      <c r="L155" s="1448"/>
      <c r="M155" s="1448"/>
      <c r="N155" s="1448"/>
      <c r="O155" s="1448"/>
      <c r="P155" s="1448"/>
      <c r="Q155" s="1448"/>
      <c r="R155" s="1448"/>
      <c r="S155" s="1448"/>
      <c r="T155" s="1448"/>
      <c r="U155" s="1448"/>
      <c r="V155" s="1448"/>
      <c r="W155" s="1448"/>
      <c r="X155" s="1448"/>
      <c r="Y155" s="1448"/>
      <c r="Z155" s="1448"/>
    </row>
    <row r="156" spans="1:26" ht="16.5" customHeight="1">
      <c r="A156" s="1448"/>
      <c r="B156" s="1467"/>
      <c r="C156" s="1448"/>
      <c r="D156" s="1448"/>
      <c r="E156" s="1448"/>
      <c r="F156" s="1448"/>
      <c r="G156" s="1448"/>
      <c r="H156" s="1448"/>
      <c r="I156" s="1448"/>
      <c r="J156" s="1448"/>
      <c r="K156" s="1448"/>
      <c r="L156" s="1448"/>
      <c r="M156" s="1448"/>
      <c r="N156" s="1448"/>
      <c r="O156" s="1448"/>
      <c r="P156" s="1448"/>
      <c r="Q156" s="1448"/>
      <c r="R156" s="1448"/>
      <c r="S156" s="1448"/>
      <c r="T156" s="1448"/>
      <c r="U156" s="1448"/>
      <c r="V156" s="1448"/>
      <c r="W156" s="1448"/>
      <c r="X156" s="1448"/>
      <c r="Y156" s="1448"/>
      <c r="Z156" s="1448"/>
    </row>
    <row r="157" spans="1:26" ht="16.5" customHeight="1">
      <c r="A157" s="1448"/>
      <c r="B157" s="1467"/>
      <c r="C157" s="1448"/>
      <c r="D157" s="1448"/>
      <c r="E157" s="1448"/>
      <c r="F157" s="1448"/>
      <c r="G157" s="1448"/>
      <c r="H157" s="1448"/>
      <c r="I157" s="1448"/>
      <c r="J157" s="1448"/>
      <c r="K157" s="1448"/>
      <c r="L157" s="1448"/>
      <c r="M157" s="1448"/>
      <c r="N157" s="1448"/>
      <c r="O157" s="1448"/>
      <c r="P157" s="1448"/>
      <c r="Q157" s="1448"/>
      <c r="R157" s="1448"/>
      <c r="S157" s="1448"/>
      <c r="T157" s="1448"/>
      <c r="U157" s="1448"/>
      <c r="V157" s="1448"/>
      <c r="W157" s="1448"/>
      <c r="X157" s="1448"/>
      <c r="Y157" s="1448"/>
      <c r="Z157" s="1448"/>
    </row>
    <row r="158" spans="1:26" ht="16.5" customHeight="1">
      <c r="A158" s="1448"/>
      <c r="B158" s="1467"/>
      <c r="C158" s="1448"/>
      <c r="D158" s="1448"/>
      <c r="E158" s="1448"/>
      <c r="F158" s="1448"/>
      <c r="G158" s="1448"/>
      <c r="H158" s="1448"/>
      <c r="I158" s="1448"/>
      <c r="J158" s="1448"/>
      <c r="K158" s="1448"/>
      <c r="L158" s="1448"/>
      <c r="M158" s="1448"/>
      <c r="N158" s="1448"/>
      <c r="O158" s="1448"/>
      <c r="P158" s="1448"/>
      <c r="Q158" s="1448"/>
      <c r="R158" s="1448"/>
      <c r="S158" s="1448"/>
      <c r="T158" s="1448"/>
      <c r="U158" s="1448"/>
      <c r="V158" s="1448"/>
      <c r="W158" s="1448"/>
      <c r="X158" s="1448"/>
      <c r="Y158" s="1448"/>
      <c r="Z158" s="1448"/>
    </row>
    <row r="159" spans="1:26" ht="16.5" customHeight="1">
      <c r="A159" s="1448"/>
      <c r="B159" s="1467"/>
      <c r="C159" s="1448"/>
      <c r="D159" s="1448"/>
      <c r="E159" s="1448"/>
      <c r="F159" s="1448"/>
      <c r="G159" s="1448"/>
      <c r="H159" s="1448"/>
      <c r="I159" s="1448"/>
      <c r="J159" s="1448"/>
      <c r="K159" s="1448"/>
      <c r="L159" s="1448"/>
      <c r="M159" s="1448"/>
      <c r="N159" s="1448"/>
      <c r="O159" s="1448"/>
      <c r="P159" s="1448"/>
      <c r="Q159" s="1448"/>
      <c r="R159" s="1448"/>
      <c r="S159" s="1448"/>
      <c r="T159" s="1448"/>
      <c r="U159" s="1448"/>
      <c r="V159" s="1448"/>
      <c r="W159" s="1448"/>
      <c r="X159" s="1448"/>
      <c r="Y159" s="1448"/>
      <c r="Z159" s="1448"/>
    </row>
    <row r="160" spans="1:26" ht="16.5" customHeight="1">
      <c r="A160" s="1448"/>
      <c r="B160" s="1467"/>
      <c r="C160" s="1448"/>
      <c r="D160" s="1448"/>
      <c r="E160" s="1448"/>
      <c r="F160" s="1448"/>
      <c r="G160" s="1448"/>
      <c r="H160" s="1448"/>
      <c r="I160" s="1448"/>
      <c r="J160" s="1448"/>
      <c r="K160" s="1448"/>
      <c r="L160" s="1448"/>
      <c r="M160" s="1448"/>
      <c r="N160" s="1448"/>
      <c r="O160" s="1448"/>
      <c r="P160" s="1448"/>
      <c r="Q160" s="1448"/>
      <c r="R160" s="1448"/>
      <c r="S160" s="1448"/>
      <c r="T160" s="1448"/>
      <c r="U160" s="1448"/>
      <c r="V160" s="1448"/>
      <c r="W160" s="1448"/>
      <c r="X160" s="1448"/>
      <c r="Y160" s="1448"/>
      <c r="Z160" s="1448"/>
    </row>
    <row r="161" spans="1:26" ht="16.5" customHeight="1">
      <c r="A161" s="1448"/>
      <c r="B161" s="1467"/>
      <c r="C161" s="1448"/>
      <c r="D161" s="1448"/>
      <c r="E161" s="1448"/>
      <c r="F161" s="1448"/>
      <c r="G161" s="1448"/>
      <c r="H161" s="1448"/>
      <c r="I161" s="1448"/>
      <c r="J161" s="1448"/>
      <c r="K161" s="1448"/>
      <c r="L161" s="1448"/>
      <c r="M161" s="1448"/>
      <c r="N161" s="1448"/>
      <c r="O161" s="1448"/>
      <c r="P161" s="1448"/>
      <c r="Q161" s="1448"/>
      <c r="R161" s="1448"/>
      <c r="S161" s="1448"/>
      <c r="T161" s="1448"/>
      <c r="U161" s="1448"/>
      <c r="V161" s="1448"/>
      <c r="W161" s="1448"/>
      <c r="X161" s="1448"/>
      <c r="Y161" s="1448"/>
      <c r="Z161" s="1448"/>
    </row>
    <row r="162" spans="1:26" ht="16.5" customHeight="1">
      <c r="A162" s="1448"/>
      <c r="B162" s="1467"/>
      <c r="C162" s="1448"/>
      <c r="D162" s="1448"/>
      <c r="E162" s="1448"/>
      <c r="F162" s="1448"/>
      <c r="G162" s="1448"/>
      <c r="H162" s="1448"/>
      <c r="I162" s="1448"/>
      <c r="J162" s="1448"/>
      <c r="K162" s="1448"/>
      <c r="L162" s="1448"/>
      <c r="M162" s="1448"/>
      <c r="N162" s="1448"/>
      <c r="O162" s="1448"/>
      <c r="P162" s="1448"/>
      <c r="Q162" s="1448"/>
      <c r="R162" s="1448"/>
      <c r="S162" s="1448"/>
      <c r="T162" s="1448"/>
      <c r="U162" s="1448"/>
      <c r="V162" s="1448"/>
      <c r="W162" s="1448"/>
      <c r="X162" s="1448"/>
      <c r="Y162" s="1448"/>
      <c r="Z162" s="1448"/>
    </row>
    <row r="163" spans="1:26" ht="16.5" customHeight="1">
      <c r="A163" s="1448"/>
      <c r="B163" s="1467"/>
      <c r="C163" s="1448"/>
      <c r="D163" s="1448"/>
      <c r="E163" s="1448"/>
      <c r="F163" s="1448"/>
      <c r="G163" s="1448"/>
      <c r="H163" s="1448"/>
      <c r="I163" s="1448"/>
      <c r="J163" s="1448"/>
      <c r="K163" s="1448"/>
      <c r="L163" s="1448"/>
      <c r="M163" s="1448"/>
      <c r="N163" s="1448"/>
      <c r="O163" s="1448"/>
      <c r="P163" s="1448"/>
      <c r="Q163" s="1448"/>
      <c r="R163" s="1448"/>
      <c r="S163" s="1448"/>
      <c r="T163" s="1448"/>
      <c r="U163" s="1448"/>
      <c r="V163" s="1448"/>
      <c r="W163" s="1448"/>
      <c r="X163" s="1448"/>
      <c r="Y163" s="1448"/>
      <c r="Z163" s="1448"/>
    </row>
    <row r="164" spans="1:26" ht="16.5" customHeight="1">
      <c r="A164" s="1448"/>
      <c r="B164" s="1467"/>
      <c r="C164" s="1448"/>
      <c r="D164" s="1448"/>
      <c r="E164" s="1448"/>
      <c r="F164" s="1448"/>
      <c r="G164" s="1448"/>
      <c r="H164" s="1448"/>
      <c r="I164" s="1448"/>
      <c r="J164" s="1448"/>
      <c r="K164" s="1448"/>
      <c r="L164" s="1448"/>
      <c r="M164" s="1448"/>
      <c r="N164" s="1448"/>
      <c r="O164" s="1448"/>
      <c r="P164" s="1448"/>
      <c r="Q164" s="1448"/>
      <c r="R164" s="1448"/>
      <c r="S164" s="1448"/>
      <c r="T164" s="1448"/>
      <c r="U164" s="1448"/>
      <c r="V164" s="1448"/>
      <c r="W164" s="1448"/>
      <c r="X164" s="1448"/>
      <c r="Y164" s="1448"/>
      <c r="Z164" s="1448"/>
    </row>
    <row r="165" spans="1:26" ht="16.5" customHeight="1">
      <c r="A165" s="1448"/>
      <c r="B165" s="1467"/>
      <c r="C165" s="1448"/>
      <c r="D165" s="1448"/>
      <c r="E165" s="1448"/>
      <c r="F165" s="1448"/>
      <c r="G165" s="1448"/>
      <c r="H165" s="1448"/>
      <c r="I165" s="1448"/>
      <c r="J165" s="1448"/>
      <c r="K165" s="1448"/>
      <c r="L165" s="1448"/>
      <c r="M165" s="1448"/>
      <c r="N165" s="1448"/>
      <c r="O165" s="1448"/>
      <c r="P165" s="1448"/>
      <c r="Q165" s="1448"/>
      <c r="R165" s="1448"/>
      <c r="S165" s="1448"/>
      <c r="T165" s="1448"/>
      <c r="U165" s="1448"/>
      <c r="V165" s="1448"/>
      <c r="W165" s="1448"/>
      <c r="X165" s="1448"/>
      <c r="Y165" s="1448"/>
      <c r="Z165" s="1448"/>
    </row>
    <row r="166" spans="1:26" ht="16.5" customHeight="1">
      <c r="A166" s="1448"/>
      <c r="B166" s="1467"/>
      <c r="C166" s="1448"/>
      <c r="D166" s="1448"/>
      <c r="E166" s="1448"/>
      <c r="F166" s="1448"/>
      <c r="G166" s="1448"/>
      <c r="H166" s="1448"/>
      <c r="I166" s="1448"/>
      <c r="J166" s="1448"/>
      <c r="K166" s="1448"/>
      <c r="L166" s="1448"/>
      <c r="M166" s="1448"/>
      <c r="N166" s="1448"/>
      <c r="O166" s="1448"/>
      <c r="P166" s="1448"/>
      <c r="Q166" s="1448"/>
      <c r="R166" s="1448"/>
      <c r="S166" s="1448"/>
      <c r="T166" s="1448"/>
      <c r="U166" s="1448"/>
      <c r="V166" s="1448"/>
      <c r="W166" s="1448"/>
      <c r="X166" s="1448"/>
      <c r="Y166" s="1448"/>
      <c r="Z166" s="1448"/>
    </row>
    <row r="167" spans="1:26" ht="16.5" customHeight="1">
      <c r="A167" s="1448"/>
      <c r="B167" s="1467"/>
      <c r="C167" s="1448"/>
      <c r="D167" s="1448"/>
      <c r="E167" s="1448"/>
      <c r="F167" s="1448"/>
      <c r="G167" s="1448"/>
      <c r="H167" s="1448"/>
      <c r="I167" s="1448"/>
      <c r="J167" s="1448"/>
      <c r="K167" s="1448"/>
      <c r="L167" s="1448"/>
      <c r="M167" s="1448"/>
      <c r="N167" s="1448"/>
      <c r="O167" s="1448"/>
      <c r="P167" s="1448"/>
      <c r="Q167" s="1448"/>
      <c r="R167" s="1448"/>
      <c r="S167" s="1448"/>
      <c r="T167" s="1448"/>
      <c r="U167" s="1448"/>
      <c r="V167" s="1448"/>
      <c r="W167" s="1448"/>
      <c r="X167" s="1448"/>
      <c r="Y167" s="1448"/>
      <c r="Z167" s="1448"/>
    </row>
    <row r="168" spans="1:26" ht="16.5" customHeight="1">
      <c r="A168" s="1448"/>
      <c r="B168" s="1467"/>
      <c r="C168" s="1448"/>
      <c r="D168" s="1448"/>
      <c r="E168" s="1448"/>
      <c r="F168" s="1448"/>
      <c r="G168" s="1448"/>
      <c r="H168" s="1448"/>
      <c r="I168" s="1448"/>
      <c r="J168" s="1448"/>
      <c r="K168" s="1448"/>
      <c r="L168" s="1448"/>
      <c r="M168" s="1448"/>
      <c r="N168" s="1448"/>
      <c r="O168" s="1448"/>
      <c r="P168" s="1448"/>
      <c r="Q168" s="1448"/>
      <c r="R168" s="1448"/>
      <c r="S168" s="1448"/>
      <c r="T168" s="1448"/>
      <c r="U168" s="1448"/>
      <c r="V168" s="1448"/>
      <c r="W168" s="1448"/>
      <c r="X168" s="1448"/>
      <c r="Y168" s="1448"/>
      <c r="Z168" s="1448"/>
    </row>
    <row r="169" spans="1:26" ht="16.5" customHeight="1">
      <c r="A169" s="1448"/>
      <c r="B169" s="1467"/>
      <c r="C169" s="1448"/>
      <c r="D169" s="1448"/>
      <c r="E169" s="1448"/>
      <c r="F169" s="1448"/>
      <c r="G169" s="1448"/>
      <c r="H169" s="1448"/>
      <c r="I169" s="1448"/>
      <c r="J169" s="1448"/>
      <c r="K169" s="1448"/>
      <c r="L169" s="1448"/>
      <c r="M169" s="1448"/>
      <c r="N169" s="1448"/>
      <c r="O169" s="1448"/>
      <c r="P169" s="1448"/>
      <c r="Q169" s="1448"/>
      <c r="R169" s="1448"/>
      <c r="S169" s="1448"/>
      <c r="T169" s="1448"/>
      <c r="U169" s="1448"/>
      <c r="V169" s="1448"/>
      <c r="W169" s="1448"/>
      <c r="X169" s="1448"/>
      <c r="Y169" s="1448"/>
      <c r="Z169" s="1448"/>
    </row>
    <row r="170" spans="1:26" ht="16.5" customHeight="1">
      <c r="A170" s="1448"/>
      <c r="B170" s="1467"/>
      <c r="C170" s="1448"/>
      <c r="D170" s="1448"/>
      <c r="E170" s="1448"/>
      <c r="F170" s="1448"/>
      <c r="G170" s="1448"/>
      <c r="H170" s="1448"/>
      <c r="I170" s="1448"/>
      <c r="J170" s="1448"/>
      <c r="K170" s="1448"/>
      <c r="L170" s="1448"/>
      <c r="M170" s="1448"/>
      <c r="N170" s="1448"/>
      <c r="O170" s="1448"/>
      <c r="P170" s="1448"/>
      <c r="Q170" s="1448"/>
      <c r="R170" s="1448"/>
      <c r="S170" s="1448"/>
      <c r="T170" s="1448"/>
      <c r="U170" s="1448"/>
      <c r="V170" s="1448"/>
      <c r="W170" s="1448"/>
      <c r="X170" s="1448"/>
      <c r="Y170" s="1448"/>
      <c r="Z170" s="1448"/>
    </row>
    <row r="171" spans="1:26" ht="16.5" customHeight="1">
      <c r="A171" s="1448"/>
      <c r="B171" s="1467"/>
      <c r="C171" s="1448"/>
      <c r="D171" s="1448"/>
      <c r="E171" s="1448"/>
      <c r="F171" s="1448"/>
      <c r="G171" s="1448"/>
      <c r="H171" s="1448"/>
      <c r="I171" s="1448"/>
      <c r="J171" s="1448"/>
      <c r="K171" s="1448"/>
      <c r="L171" s="1448"/>
      <c r="M171" s="1448"/>
      <c r="N171" s="1448"/>
      <c r="O171" s="1448"/>
      <c r="P171" s="1448"/>
      <c r="Q171" s="1448"/>
      <c r="R171" s="1448"/>
      <c r="S171" s="1448"/>
      <c r="T171" s="1448"/>
      <c r="U171" s="1448"/>
      <c r="V171" s="1448"/>
      <c r="W171" s="1448"/>
      <c r="X171" s="1448"/>
      <c r="Y171" s="1448"/>
      <c r="Z171" s="1448"/>
    </row>
    <row r="172" spans="1:26" ht="16.5" customHeight="1">
      <c r="A172" s="1448"/>
      <c r="B172" s="1467"/>
      <c r="C172" s="1448"/>
      <c r="D172" s="1448"/>
      <c r="E172" s="1448"/>
      <c r="F172" s="1448"/>
      <c r="G172" s="1448"/>
      <c r="H172" s="1448"/>
      <c r="I172" s="1448"/>
      <c r="J172" s="1448"/>
      <c r="K172" s="1448"/>
      <c r="L172" s="1448"/>
      <c r="M172" s="1448"/>
      <c r="N172" s="1448"/>
      <c r="O172" s="1448"/>
      <c r="P172" s="1448"/>
      <c r="Q172" s="1448"/>
      <c r="R172" s="1448"/>
      <c r="S172" s="1448"/>
      <c r="T172" s="1448"/>
      <c r="U172" s="1448"/>
      <c r="V172" s="1448"/>
      <c r="W172" s="1448"/>
      <c r="X172" s="1448"/>
      <c r="Y172" s="1448"/>
      <c r="Z172" s="1448"/>
    </row>
    <row r="173" spans="1:26" ht="16.5" customHeight="1">
      <c r="A173" s="1448"/>
      <c r="B173" s="1467"/>
      <c r="C173" s="1448"/>
      <c r="D173" s="1448"/>
      <c r="E173" s="1448"/>
      <c r="F173" s="1448"/>
      <c r="G173" s="1448"/>
      <c r="H173" s="1448"/>
      <c r="I173" s="1448"/>
      <c r="J173" s="1448"/>
      <c r="K173" s="1448"/>
      <c r="L173" s="1448"/>
      <c r="M173" s="1448"/>
      <c r="N173" s="1448"/>
      <c r="O173" s="1448"/>
      <c r="P173" s="1448"/>
      <c r="Q173" s="1448"/>
      <c r="R173" s="1448"/>
      <c r="S173" s="1448"/>
      <c r="T173" s="1448"/>
      <c r="U173" s="1448"/>
      <c r="V173" s="1448"/>
      <c r="W173" s="1448"/>
      <c r="X173" s="1448"/>
      <c r="Y173" s="1448"/>
      <c r="Z173" s="1448"/>
    </row>
    <row r="174" spans="1:26" ht="16.5" customHeight="1">
      <c r="A174" s="1448"/>
      <c r="B174" s="1467"/>
      <c r="C174" s="1448"/>
      <c r="D174" s="1448"/>
      <c r="E174" s="1448"/>
      <c r="F174" s="1448"/>
      <c r="G174" s="1448"/>
      <c r="H174" s="1448"/>
      <c r="I174" s="1448"/>
      <c r="J174" s="1448"/>
      <c r="K174" s="1448"/>
      <c r="L174" s="1448"/>
      <c r="M174" s="1448"/>
      <c r="N174" s="1448"/>
      <c r="O174" s="1448"/>
      <c r="P174" s="1448"/>
      <c r="Q174" s="1448"/>
      <c r="R174" s="1448"/>
      <c r="S174" s="1448"/>
      <c r="T174" s="1448"/>
      <c r="U174" s="1448"/>
      <c r="V174" s="1448"/>
      <c r="W174" s="1448"/>
      <c r="X174" s="1448"/>
      <c r="Y174" s="1448"/>
      <c r="Z174" s="1448"/>
    </row>
    <row r="175" spans="1:26" ht="16.5" customHeight="1">
      <c r="A175" s="1448"/>
      <c r="B175" s="1467"/>
      <c r="C175" s="1448"/>
      <c r="D175" s="1448"/>
      <c r="E175" s="1448"/>
      <c r="F175" s="1448"/>
      <c r="G175" s="1448"/>
      <c r="H175" s="1448"/>
      <c r="I175" s="1448"/>
      <c r="J175" s="1448"/>
      <c r="K175" s="1448"/>
      <c r="L175" s="1448"/>
      <c r="M175" s="1448"/>
      <c r="N175" s="1448"/>
      <c r="O175" s="1448"/>
      <c r="P175" s="1448"/>
      <c r="Q175" s="1448"/>
      <c r="R175" s="1448"/>
      <c r="S175" s="1448"/>
      <c r="T175" s="1448"/>
      <c r="U175" s="1448"/>
      <c r="V175" s="1448"/>
      <c r="W175" s="1448"/>
      <c r="X175" s="1448"/>
      <c r="Y175" s="1448"/>
      <c r="Z175" s="1448"/>
    </row>
    <row r="176" spans="1:26" ht="16.5" customHeight="1">
      <c r="A176" s="1448"/>
      <c r="B176" s="1467"/>
      <c r="C176" s="1448"/>
      <c r="D176" s="1448"/>
      <c r="E176" s="1448"/>
      <c r="F176" s="1448"/>
      <c r="G176" s="1448"/>
      <c r="H176" s="1448"/>
      <c r="I176" s="1448"/>
      <c r="J176" s="1448"/>
      <c r="K176" s="1448"/>
      <c r="L176" s="1448"/>
      <c r="M176" s="1448"/>
      <c r="N176" s="1448"/>
      <c r="O176" s="1448"/>
      <c r="P176" s="1448"/>
      <c r="Q176" s="1448"/>
      <c r="R176" s="1448"/>
      <c r="S176" s="1448"/>
      <c r="T176" s="1448"/>
      <c r="U176" s="1448"/>
      <c r="V176" s="1448"/>
      <c r="W176" s="1448"/>
      <c r="X176" s="1448"/>
      <c r="Y176" s="1448"/>
      <c r="Z176" s="1448"/>
    </row>
    <row r="177" spans="1:26" ht="16.5" customHeight="1">
      <c r="A177" s="1448"/>
      <c r="B177" s="1467"/>
      <c r="C177" s="1448"/>
      <c r="D177" s="1448"/>
      <c r="E177" s="1448"/>
      <c r="F177" s="1448"/>
      <c r="G177" s="1448"/>
      <c r="H177" s="1448"/>
      <c r="I177" s="1448"/>
      <c r="J177" s="1448"/>
      <c r="K177" s="1448"/>
      <c r="L177" s="1448"/>
      <c r="M177" s="1448"/>
      <c r="N177" s="1448"/>
      <c r="O177" s="1448"/>
      <c r="P177" s="1448"/>
      <c r="Q177" s="1448"/>
      <c r="R177" s="1448"/>
      <c r="S177" s="1448"/>
      <c r="T177" s="1448"/>
      <c r="U177" s="1448"/>
      <c r="V177" s="1448"/>
      <c r="W177" s="1448"/>
      <c r="X177" s="1448"/>
      <c r="Y177" s="1448"/>
      <c r="Z177" s="1448"/>
    </row>
    <row r="178" spans="1:26" ht="16.5" customHeight="1">
      <c r="A178" s="1448"/>
      <c r="B178" s="1467"/>
      <c r="C178" s="1448"/>
      <c r="D178" s="1448"/>
      <c r="E178" s="1448"/>
      <c r="F178" s="1448"/>
      <c r="G178" s="1448"/>
      <c r="H178" s="1448"/>
      <c r="I178" s="1448"/>
      <c r="J178" s="1448"/>
      <c r="K178" s="1448"/>
      <c r="L178" s="1448"/>
      <c r="M178" s="1448"/>
      <c r="N178" s="1448"/>
      <c r="O178" s="1448"/>
      <c r="P178" s="1448"/>
      <c r="Q178" s="1448"/>
      <c r="R178" s="1448"/>
      <c r="S178" s="1448"/>
      <c r="T178" s="1448"/>
      <c r="U178" s="1448"/>
      <c r="V178" s="1448"/>
      <c r="W178" s="1448"/>
      <c r="X178" s="1448"/>
      <c r="Y178" s="1448"/>
      <c r="Z178" s="1448"/>
    </row>
    <row r="179" spans="1:26" ht="16.5" customHeight="1">
      <c r="A179" s="1448"/>
      <c r="B179" s="1467"/>
      <c r="C179" s="1448"/>
      <c r="D179" s="1448"/>
      <c r="E179" s="1448"/>
      <c r="F179" s="1448"/>
      <c r="G179" s="1448"/>
      <c r="H179" s="1448"/>
      <c r="I179" s="1448"/>
      <c r="J179" s="1448"/>
      <c r="K179" s="1448"/>
      <c r="L179" s="1448"/>
      <c r="M179" s="1448"/>
      <c r="N179" s="1448"/>
      <c r="O179" s="1448"/>
      <c r="P179" s="1448"/>
      <c r="Q179" s="1448"/>
      <c r="R179" s="1448"/>
      <c r="S179" s="1448"/>
      <c r="T179" s="1448"/>
      <c r="U179" s="1448"/>
      <c r="V179" s="1448"/>
      <c r="W179" s="1448"/>
      <c r="X179" s="1448"/>
      <c r="Y179" s="1448"/>
      <c r="Z179" s="1448"/>
    </row>
    <row r="180" spans="1:26" ht="16.5" customHeight="1">
      <c r="A180" s="1448"/>
      <c r="B180" s="1467"/>
      <c r="C180" s="1448"/>
      <c r="D180" s="1448"/>
      <c r="E180" s="1448"/>
      <c r="F180" s="1448"/>
      <c r="G180" s="1448"/>
      <c r="H180" s="1448"/>
      <c r="I180" s="1448"/>
      <c r="J180" s="1448"/>
      <c r="K180" s="1448"/>
      <c r="L180" s="1448"/>
      <c r="M180" s="1448"/>
      <c r="N180" s="1448"/>
      <c r="O180" s="1448"/>
      <c r="P180" s="1448"/>
      <c r="Q180" s="1448"/>
      <c r="R180" s="1448"/>
      <c r="S180" s="1448"/>
      <c r="T180" s="1448"/>
      <c r="U180" s="1448"/>
      <c r="V180" s="1448"/>
      <c r="W180" s="1448"/>
      <c r="X180" s="1448"/>
      <c r="Y180" s="1448"/>
      <c r="Z180" s="1448"/>
    </row>
    <row r="181" spans="1:26" ht="16.5" customHeight="1">
      <c r="A181" s="1448"/>
      <c r="B181" s="1467"/>
      <c r="C181" s="1448"/>
      <c r="D181" s="1448"/>
      <c r="E181" s="1448"/>
      <c r="F181" s="1448"/>
      <c r="G181" s="1448"/>
      <c r="H181" s="1448"/>
      <c r="I181" s="1448"/>
      <c r="J181" s="1448"/>
      <c r="K181" s="1448"/>
      <c r="L181" s="1448"/>
      <c r="M181" s="1448"/>
      <c r="N181" s="1448"/>
      <c r="O181" s="1448"/>
      <c r="P181" s="1448"/>
      <c r="Q181" s="1448"/>
      <c r="R181" s="1448"/>
      <c r="S181" s="1448"/>
      <c r="T181" s="1448"/>
      <c r="U181" s="1448"/>
      <c r="V181" s="1448"/>
      <c r="W181" s="1448"/>
      <c r="X181" s="1448"/>
      <c r="Y181" s="1448"/>
      <c r="Z181" s="1448"/>
    </row>
    <row r="182" spans="1:26" ht="16.5" customHeight="1">
      <c r="A182" s="1448"/>
      <c r="B182" s="1467"/>
      <c r="C182" s="1448"/>
      <c r="D182" s="1448"/>
      <c r="E182" s="1448"/>
      <c r="F182" s="1448"/>
      <c r="G182" s="1448"/>
      <c r="H182" s="1448"/>
      <c r="I182" s="1448"/>
      <c r="J182" s="1448"/>
      <c r="K182" s="1448"/>
      <c r="L182" s="1448"/>
      <c r="M182" s="1448"/>
      <c r="N182" s="1448"/>
      <c r="O182" s="1448"/>
      <c r="P182" s="1448"/>
      <c r="Q182" s="1448"/>
      <c r="R182" s="1448"/>
      <c r="S182" s="1448"/>
      <c r="T182" s="1448"/>
      <c r="U182" s="1448"/>
      <c r="V182" s="1448"/>
      <c r="W182" s="1448"/>
      <c r="X182" s="1448"/>
      <c r="Y182" s="1448"/>
      <c r="Z182" s="1448"/>
    </row>
    <row r="183" spans="1:26" ht="16.5" customHeight="1">
      <c r="A183" s="1448"/>
      <c r="B183" s="1467"/>
      <c r="C183" s="1448"/>
      <c r="D183" s="1448"/>
      <c r="E183" s="1448"/>
      <c r="F183" s="1448"/>
      <c r="G183" s="1448"/>
      <c r="H183" s="1448"/>
      <c r="I183" s="1448"/>
      <c r="J183" s="1448"/>
      <c r="K183" s="1448"/>
      <c r="L183" s="1448"/>
      <c r="M183" s="1448"/>
      <c r="N183" s="1448"/>
      <c r="O183" s="1448"/>
      <c r="P183" s="1448"/>
      <c r="Q183" s="1448"/>
      <c r="R183" s="1448"/>
      <c r="S183" s="1448"/>
      <c r="T183" s="1448"/>
      <c r="U183" s="1448"/>
      <c r="V183" s="1448"/>
      <c r="W183" s="1448"/>
      <c r="X183" s="1448"/>
      <c r="Y183" s="1448"/>
      <c r="Z183" s="1448"/>
    </row>
    <row r="184" spans="1:26" ht="16.5" customHeight="1">
      <c r="A184" s="1448"/>
      <c r="B184" s="1467"/>
      <c r="C184" s="1448"/>
      <c r="D184" s="1448"/>
      <c r="E184" s="1448"/>
      <c r="F184" s="1448"/>
      <c r="G184" s="1448"/>
      <c r="H184" s="1448"/>
      <c r="I184" s="1448"/>
      <c r="J184" s="1448"/>
      <c r="K184" s="1448"/>
      <c r="L184" s="1448"/>
      <c r="M184" s="1448"/>
      <c r="N184" s="1448"/>
      <c r="O184" s="1448"/>
      <c r="P184" s="1448"/>
      <c r="Q184" s="1448"/>
      <c r="R184" s="1448"/>
      <c r="S184" s="1448"/>
      <c r="T184" s="1448"/>
      <c r="U184" s="1448"/>
      <c r="V184" s="1448"/>
      <c r="W184" s="1448"/>
      <c r="X184" s="1448"/>
      <c r="Y184" s="1448"/>
      <c r="Z184" s="1448"/>
    </row>
    <row r="185" spans="1:26" ht="16.5" customHeight="1">
      <c r="A185" s="1448"/>
      <c r="B185" s="1467"/>
      <c r="C185" s="1448"/>
      <c r="D185" s="1448"/>
      <c r="E185" s="1448"/>
      <c r="F185" s="1448"/>
      <c r="G185" s="1448"/>
      <c r="H185" s="1448"/>
      <c r="I185" s="1448"/>
      <c r="J185" s="1448"/>
      <c r="K185" s="1448"/>
      <c r="L185" s="1448"/>
      <c r="M185" s="1448"/>
      <c r="N185" s="1448"/>
      <c r="O185" s="1448"/>
      <c r="P185" s="1448"/>
      <c r="Q185" s="1448"/>
      <c r="R185" s="1448"/>
      <c r="S185" s="1448"/>
      <c r="T185" s="1448"/>
      <c r="U185" s="1448"/>
      <c r="V185" s="1448"/>
      <c r="W185" s="1448"/>
      <c r="X185" s="1448"/>
      <c r="Y185" s="1448"/>
      <c r="Z185" s="1448"/>
    </row>
    <row r="186" spans="1:26" ht="16.5" customHeight="1">
      <c r="A186" s="1448"/>
      <c r="B186" s="1467"/>
      <c r="C186" s="1448"/>
      <c r="D186" s="1448"/>
      <c r="E186" s="1448"/>
      <c r="F186" s="1448"/>
      <c r="G186" s="1448"/>
      <c r="H186" s="1448"/>
      <c r="I186" s="1448"/>
      <c r="J186" s="1448"/>
      <c r="K186" s="1448"/>
      <c r="L186" s="1448"/>
      <c r="M186" s="1448"/>
      <c r="N186" s="1448"/>
      <c r="O186" s="1448"/>
      <c r="P186" s="1448"/>
      <c r="Q186" s="1448"/>
      <c r="R186" s="1448"/>
      <c r="S186" s="1448"/>
      <c r="T186" s="1448"/>
      <c r="U186" s="1448"/>
      <c r="V186" s="1448"/>
      <c r="W186" s="1448"/>
      <c r="X186" s="1448"/>
      <c r="Y186" s="1448"/>
      <c r="Z186" s="1448"/>
    </row>
    <row r="187" spans="1:26" ht="16.5" customHeight="1">
      <c r="A187" s="1448"/>
      <c r="B187" s="1467"/>
      <c r="C187" s="1448"/>
      <c r="D187" s="1448"/>
      <c r="E187" s="1448"/>
      <c r="F187" s="1448"/>
      <c r="G187" s="1448"/>
      <c r="H187" s="1448"/>
      <c r="I187" s="1448"/>
      <c r="J187" s="1448"/>
      <c r="K187" s="1448"/>
      <c r="L187" s="1448"/>
      <c r="M187" s="1448"/>
      <c r="N187" s="1448"/>
      <c r="O187" s="1448"/>
      <c r="P187" s="1448"/>
      <c r="Q187" s="1448"/>
      <c r="R187" s="1448"/>
      <c r="S187" s="1448"/>
      <c r="T187" s="1448"/>
      <c r="U187" s="1448"/>
      <c r="V187" s="1448"/>
      <c r="W187" s="1448"/>
      <c r="X187" s="1448"/>
      <c r="Y187" s="1448"/>
      <c r="Z187" s="1448"/>
    </row>
    <row r="188" spans="1:26" ht="16.5" customHeight="1">
      <c r="A188" s="1448"/>
      <c r="B188" s="1467"/>
      <c r="C188" s="1448"/>
      <c r="D188" s="1448"/>
      <c r="E188" s="1448"/>
      <c r="F188" s="1448"/>
      <c r="G188" s="1448"/>
      <c r="H188" s="1448"/>
      <c r="I188" s="1448"/>
      <c r="J188" s="1448"/>
      <c r="K188" s="1448"/>
      <c r="L188" s="1448"/>
      <c r="M188" s="1448"/>
      <c r="N188" s="1448"/>
      <c r="O188" s="1448"/>
      <c r="P188" s="1448"/>
      <c r="Q188" s="1448"/>
      <c r="R188" s="1448"/>
      <c r="S188" s="1448"/>
      <c r="T188" s="1448"/>
      <c r="U188" s="1448"/>
      <c r="V188" s="1448"/>
      <c r="W188" s="1448"/>
      <c r="X188" s="1448"/>
      <c r="Y188" s="1448"/>
      <c r="Z188" s="1448"/>
    </row>
    <row r="189" spans="1:26" ht="16.5" customHeight="1">
      <c r="A189" s="1448"/>
      <c r="B189" s="1467"/>
      <c r="C189" s="1448"/>
      <c r="D189" s="1448"/>
      <c r="E189" s="1448"/>
      <c r="F189" s="1448"/>
      <c r="G189" s="1448"/>
      <c r="H189" s="1448"/>
      <c r="I189" s="1448"/>
      <c r="J189" s="1448"/>
      <c r="K189" s="1448"/>
      <c r="L189" s="1448"/>
      <c r="M189" s="1448"/>
      <c r="N189" s="1448"/>
      <c r="O189" s="1448"/>
      <c r="P189" s="1448"/>
      <c r="Q189" s="1448"/>
      <c r="R189" s="1448"/>
      <c r="S189" s="1448"/>
      <c r="T189" s="1448"/>
      <c r="U189" s="1448"/>
      <c r="V189" s="1448"/>
      <c r="W189" s="1448"/>
      <c r="X189" s="1448"/>
      <c r="Y189" s="1448"/>
      <c r="Z189" s="1448"/>
    </row>
    <row r="190" spans="1:26" ht="16.5" customHeight="1">
      <c r="A190" s="1448"/>
      <c r="B190" s="1467"/>
      <c r="C190" s="1448"/>
      <c r="D190" s="1448"/>
      <c r="E190" s="1448"/>
      <c r="F190" s="1448"/>
      <c r="G190" s="1448"/>
      <c r="H190" s="1448"/>
      <c r="I190" s="1448"/>
      <c r="J190" s="1448"/>
      <c r="K190" s="1448"/>
      <c r="L190" s="1448"/>
      <c r="M190" s="1448"/>
      <c r="N190" s="1448"/>
      <c r="O190" s="1448"/>
      <c r="P190" s="1448"/>
      <c r="Q190" s="1448"/>
      <c r="R190" s="1448"/>
      <c r="S190" s="1448"/>
      <c r="T190" s="1448"/>
      <c r="U190" s="1448"/>
      <c r="V190" s="1448"/>
      <c r="W190" s="1448"/>
      <c r="X190" s="1448"/>
      <c r="Y190" s="1448"/>
      <c r="Z190" s="1448"/>
    </row>
    <row r="191" spans="1:26" ht="16.5" customHeight="1">
      <c r="A191" s="1448"/>
      <c r="B191" s="1467"/>
      <c r="C191" s="1448"/>
      <c r="D191" s="1448"/>
      <c r="E191" s="1448"/>
      <c r="F191" s="1448"/>
      <c r="G191" s="1448"/>
      <c r="H191" s="1448"/>
      <c r="I191" s="1448"/>
      <c r="J191" s="1448"/>
      <c r="K191" s="1448"/>
      <c r="L191" s="1448"/>
      <c r="M191" s="1448"/>
      <c r="N191" s="1448"/>
      <c r="O191" s="1448"/>
      <c r="P191" s="1448"/>
      <c r="Q191" s="1448"/>
      <c r="R191" s="1448"/>
      <c r="S191" s="1448"/>
      <c r="T191" s="1448"/>
      <c r="U191" s="1448"/>
      <c r="V191" s="1448"/>
      <c r="W191" s="1448"/>
      <c r="X191" s="1448"/>
      <c r="Y191" s="1448"/>
      <c r="Z191" s="1448"/>
    </row>
    <row r="192" spans="1:26" ht="16.5" customHeight="1">
      <c r="A192" s="1448"/>
      <c r="B192" s="1467"/>
      <c r="C192" s="1448"/>
      <c r="D192" s="1448"/>
      <c r="E192" s="1448"/>
      <c r="F192" s="1448"/>
      <c r="G192" s="1448"/>
      <c r="H192" s="1448"/>
      <c r="I192" s="1448"/>
      <c r="J192" s="1448"/>
      <c r="K192" s="1448"/>
      <c r="L192" s="1448"/>
      <c r="M192" s="1448"/>
      <c r="N192" s="1448"/>
      <c r="O192" s="1448"/>
      <c r="P192" s="1448"/>
      <c r="Q192" s="1448"/>
      <c r="R192" s="1448"/>
      <c r="S192" s="1448"/>
      <c r="T192" s="1448"/>
      <c r="U192" s="1448"/>
      <c r="V192" s="1448"/>
      <c r="W192" s="1448"/>
      <c r="X192" s="1448"/>
      <c r="Y192" s="1448"/>
      <c r="Z192" s="1448"/>
    </row>
    <row r="193" spans="1:26" ht="16.5" customHeight="1">
      <c r="A193" s="1448"/>
      <c r="B193" s="1467"/>
      <c r="C193" s="1448"/>
      <c r="D193" s="1448"/>
      <c r="E193" s="1448"/>
      <c r="F193" s="1448"/>
      <c r="G193" s="1448"/>
      <c r="H193" s="1448"/>
      <c r="I193" s="1448"/>
      <c r="J193" s="1448"/>
      <c r="K193" s="1448"/>
      <c r="L193" s="1448"/>
      <c r="M193" s="1448"/>
      <c r="N193" s="1448"/>
      <c r="O193" s="1448"/>
      <c r="P193" s="1448"/>
      <c r="Q193" s="1448"/>
      <c r="R193" s="1448"/>
      <c r="S193" s="1448"/>
      <c r="T193" s="1448"/>
      <c r="U193" s="1448"/>
      <c r="V193" s="1448"/>
      <c r="W193" s="1448"/>
      <c r="X193" s="1448"/>
      <c r="Y193" s="1448"/>
      <c r="Z193" s="1448"/>
    </row>
    <row r="194" spans="1:26" ht="16.5" customHeight="1">
      <c r="A194" s="1448"/>
      <c r="B194" s="1467"/>
      <c r="C194" s="1448"/>
      <c r="D194" s="1448"/>
      <c r="E194" s="1448"/>
      <c r="F194" s="1448"/>
      <c r="G194" s="1448"/>
      <c r="H194" s="1448"/>
      <c r="I194" s="1448"/>
      <c r="J194" s="1448"/>
      <c r="K194" s="1448"/>
      <c r="L194" s="1448"/>
      <c r="M194" s="1448"/>
      <c r="N194" s="1448"/>
      <c r="O194" s="1448"/>
      <c r="P194" s="1448"/>
      <c r="Q194" s="1448"/>
      <c r="R194" s="1448"/>
      <c r="S194" s="1448"/>
      <c r="T194" s="1448"/>
      <c r="U194" s="1448"/>
      <c r="V194" s="1448"/>
      <c r="W194" s="1448"/>
      <c r="X194" s="1448"/>
      <c r="Y194" s="1448"/>
      <c r="Z194" s="1448"/>
    </row>
    <row r="195" spans="1:26" ht="16.5" customHeight="1">
      <c r="A195" s="1448"/>
      <c r="B195" s="1467"/>
      <c r="C195" s="1448"/>
      <c r="D195" s="1448"/>
      <c r="E195" s="1448"/>
      <c r="F195" s="1448"/>
      <c r="G195" s="1448"/>
      <c r="H195" s="1448"/>
      <c r="I195" s="1448"/>
      <c r="J195" s="1448"/>
      <c r="K195" s="1448"/>
      <c r="L195" s="1448"/>
      <c r="M195" s="1448"/>
      <c r="N195" s="1448"/>
      <c r="O195" s="1448"/>
      <c r="P195" s="1448"/>
      <c r="Q195" s="1448"/>
      <c r="R195" s="1448"/>
      <c r="S195" s="1448"/>
      <c r="T195" s="1448"/>
      <c r="U195" s="1448"/>
      <c r="V195" s="1448"/>
      <c r="W195" s="1448"/>
      <c r="X195" s="1448"/>
      <c r="Y195" s="1448"/>
      <c r="Z195" s="1448"/>
    </row>
    <row r="196" spans="1:26" ht="16.5" customHeight="1">
      <c r="A196" s="1448"/>
      <c r="B196" s="1467"/>
      <c r="C196" s="1448"/>
      <c r="D196" s="1448"/>
      <c r="E196" s="1448"/>
      <c r="F196" s="1448"/>
      <c r="G196" s="1448"/>
      <c r="H196" s="1448"/>
      <c r="I196" s="1448"/>
      <c r="J196" s="1448"/>
      <c r="K196" s="1448"/>
      <c r="L196" s="1448"/>
      <c r="M196" s="1448"/>
      <c r="N196" s="1448"/>
      <c r="O196" s="1448"/>
      <c r="P196" s="1448"/>
      <c r="Q196" s="1448"/>
      <c r="R196" s="1448"/>
      <c r="S196" s="1448"/>
      <c r="T196" s="1448"/>
      <c r="U196" s="1448"/>
      <c r="V196" s="1448"/>
      <c r="W196" s="1448"/>
      <c r="X196" s="1448"/>
      <c r="Y196" s="1448"/>
      <c r="Z196" s="1448"/>
    </row>
    <row r="197" spans="1:26" ht="16.5" customHeight="1">
      <c r="A197" s="1448"/>
      <c r="B197" s="1467"/>
      <c r="C197" s="1448"/>
      <c r="D197" s="1448"/>
      <c r="E197" s="1448"/>
      <c r="F197" s="1448"/>
      <c r="G197" s="1448"/>
      <c r="H197" s="1448"/>
      <c r="I197" s="1448"/>
      <c r="J197" s="1448"/>
      <c r="K197" s="1448"/>
      <c r="L197" s="1448"/>
      <c r="M197" s="1448"/>
      <c r="N197" s="1448"/>
      <c r="O197" s="1448"/>
      <c r="P197" s="1448"/>
      <c r="Q197" s="1448"/>
      <c r="R197" s="1448"/>
      <c r="S197" s="1448"/>
      <c r="T197" s="1448"/>
      <c r="U197" s="1448"/>
      <c r="V197" s="1448"/>
      <c r="W197" s="1448"/>
      <c r="X197" s="1448"/>
      <c r="Y197" s="1448"/>
      <c r="Z197" s="1448"/>
    </row>
    <row r="198" spans="1:26" ht="16.5" customHeight="1">
      <c r="A198" s="1448"/>
      <c r="B198" s="1467"/>
      <c r="C198" s="1448"/>
      <c r="D198" s="1448"/>
      <c r="E198" s="1448"/>
      <c r="F198" s="1448"/>
      <c r="G198" s="1448"/>
      <c r="H198" s="1448"/>
      <c r="I198" s="1448"/>
      <c r="J198" s="1448"/>
      <c r="K198" s="1448"/>
      <c r="L198" s="1448"/>
      <c r="M198" s="1448"/>
      <c r="N198" s="1448"/>
      <c r="O198" s="1448"/>
      <c r="P198" s="1448"/>
      <c r="Q198" s="1448"/>
      <c r="R198" s="1448"/>
      <c r="S198" s="1448"/>
      <c r="T198" s="1448"/>
      <c r="U198" s="1448"/>
      <c r="V198" s="1448"/>
      <c r="W198" s="1448"/>
      <c r="X198" s="1448"/>
      <c r="Y198" s="1448"/>
      <c r="Z198" s="1448"/>
    </row>
    <row r="199" spans="1:26" ht="16.5" customHeight="1">
      <c r="A199" s="1448"/>
      <c r="B199" s="1467"/>
      <c r="C199" s="1448"/>
      <c r="D199" s="1448"/>
      <c r="E199" s="1448"/>
      <c r="F199" s="1448"/>
      <c r="G199" s="1448"/>
      <c r="H199" s="1448"/>
      <c r="I199" s="1448"/>
      <c r="J199" s="1448"/>
      <c r="K199" s="1448"/>
      <c r="L199" s="1448"/>
      <c r="M199" s="1448"/>
      <c r="N199" s="1448"/>
      <c r="O199" s="1448"/>
      <c r="P199" s="1448"/>
      <c r="Q199" s="1448"/>
      <c r="R199" s="1448"/>
      <c r="S199" s="1448"/>
      <c r="T199" s="1448"/>
      <c r="U199" s="1448"/>
      <c r="V199" s="1448"/>
      <c r="W199" s="1448"/>
      <c r="X199" s="1448"/>
      <c r="Y199" s="1448"/>
      <c r="Z199" s="1448"/>
    </row>
    <row r="200" spans="1:26" ht="16.5" customHeight="1">
      <c r="A200" s="1448"/>
      <c r="B200" s="1467"/>
      <c r="C200" s="1448"/>
      <c r="D200" s="1448"/>
      <c r="E200" s="1448"/>
      <c r="F200" s="1448"/>
      <c r="G200" s="1448"/>
      <c r="H200" s="1448"/>
      <c r="I200" s="1448"/>
      <c r="J200" s="1448"/>
      <c r="K200" s="1448"/>
      <c r="L200" s="1448"/>
      <c r="M200" s="1448"/>
      <c r="N200" s="1448"/>
      <c r="O200" s="1448"/>
      <c r="P200" s="1448"/>
      <c r="Q200" s="1448"/>
      <c r="R200" s="1448"/>
      <c r="S200" s="1448"/>
      <c r="T200" s="1448"/>
      <c r="U200" s="1448"/>
      <c r="V200" s="1448"/>
      <c r="W200" s="1448"/>
      <c r="X200" s="1448"/>
      <c r="Y200" s="1448"/>
      <c r="Z200" s="1448"/>
    </row>
    <row r="201" spans="1:26" ht="16.5" customHeight="1">
      <c r="A201" s="1448"/>
      <c r="B201" s="1467"/>
      <c r="C201" s="1448"/>
      <c r="D201" s="1448"/>
      <c r="E201" s="1448"/>
      <c r="F201" s="1448"/>
      <c r="G201" s="1448"/>
      <c r="H201" s="1448"/>
      <c r="I201" s="1448"/>
      <c r="J201" s="1448"/>
      <c r="K201" s="1448"/>
      <c r="L201" s="1448"/>
      <c r="M201" s="1448"/>
      <c r="N201" s="1448"/>
      <c r="O201" s="1448"/>
      <c r="P201" s="1448"/>
      <c r="Q201" s="1448"/>
      <c r="R201" s="1448"/>
      <c r="S201" s="1448"/>
      <c r="T201" s="1448"/>
      <c r="U201" s="1448"/>
      <c r="V201" s="1448"/>
      <c r="W201" s="1448"/>
      <c r="X201" s="1448"/>
      <c r="Y201" s="1448"/>
      <c r="Z201" s="1448"/>
    </row>
    <row r="202" spans="1:26" ht="16.5" customHeight="1">
      <c r="A202" s="1448"/>
      <c r="B202" s="1467"/>
      <c r="C202" s="1448"/>
      <c r="D202" s="1448"/>
      <c r="E202" s="1448"/>
      <c r="F202" s="1448"/>
      <c r="G202" s="1448"/>
      <c r="H202" s="1448"/>
      <c r="I202" s="1448"/>
      <c r="J202" s="1448"/>
      <c r="K202" s="1448"/>
      <c r="L202" s="1448"/>
      <c r="M202" s="1448"/>
      <c r="N202" s="1448"/>
      <c r="O202" s="1448"/>
      <c r="P202" s="1448"/>
      <c r="Q202" s="1448"/>
      <c r="R202" s="1448"/>
      <c r="S202" s="1448"/>
      <c r="T202" s="1448"/>
      <c r="U202" s="1448"/>
      <c r="V202" s="1448"/>
      <c r="W202" s="1448"/>
      <c r="X202" s="1448"/>
      <c r="Y202" s="1448"/>
      <c r="Z202" s="1448"/>
    </row>
    <row r="203" spans="1:26" ht="16.5" customHeight="1">
      <c r="A203" s="1448"/>
      <c r="B203" s="1467"/>
      <c r="C203" s="1448"/>
      <c r="D203" s="1448"/>
      <c r="E203" s="1448"/>
      <c r="F203" s="1448"/>
      <c r="G203" s="1448"/>
      <c r="H203" s="1448"/>
      <c r="I203" s="1448"/>
      <c r="J203" s="1448"/>
      <c r="K203" s="1448"/>
      <c r="L203" s="1448"/>
      <c r="M203" s="1448"/>
      <c r="N203" s="1448"/>
      <c r="O203" s="1448"/>
      <c r="P203" s="1448"/>
      <c r="Q203" s="1448"/>
      <c r="R203" s="1448"/>
      <c r="S203" s="1448"/>
      <c r="T203" s="1448"/>
      <c r="U203" s="1448"/>
      <c r="V203" s="1448"/>
      <c r="W203" s="1448"/>
      <c r="X203" s="1448"/>
      <c r="Y203" s="1448"/>
      <c r="Z203" s="1448"/>
    </row>
    <row r="204" spans="1:26" ht="16.5" customHeight="1">
      <c r="A204" s="1448"/>
      <c r="B204" s="1467"/>
      <c r="C204" s="1448"/>
      <c r="D204" s="1448"/>
      <c r="E204" s="1448"/>
      <c r="F204" s="1448"/>
      <c r="G204" s="1448"/>
      <c r="H204" s="1448"/>
      <c r="I204" s="1448"/>
      <c r="J204" s="1448"/>
      <c r="K204" s="1448"/>
      <c r="L204" s="1448"/>
      <c r="M204" s="1448"/>
      <c r="N204" s="1448"/>
      <c r="O204" s="1448"/>
      <c r="P204" s="1448"/>
      <c r="Q204" s="1448"/>
      <c r="R204" s="1448"/>
      <c r="S204" s="1448"/>
      <c r="T204" s="1448"/>
      <c r="U204" s="1448"/>
      <c r="V204" s="1448"/>
      <c r="W204" s="1448"/>
      <c r="X204" s="1448"/>
      <c r="Y204" s="1448"/>
      <c r="Z204" s="1448"/>
    </row>
    <row r="205" spans="1:26" ht="16.5" customHeight="1">
      <c r="A205" s="1448"/>
      <c r="B205" s="1467"/>
      <c r="C205" s="1448"/>
      <c r="D205" s="1448"/>
      <c r="E205" s="1448"/>
      <c r="F205" s="1448"/>
      <c r="G205" s="1448"/>
      <c r="H205" s="1448"/>
      <c r="I205" s="1448"/>
      <c r="J205" s="1448"/>
      <c r="K205" s="1448"/>
      <c r="L205" s="1448"/>
      <c r="M205" s="1448"/>
      <c r="N205" s="1448"/>
      <c r="O205" s="1448"/>
      <c r="P205" s="1448"/>
      <c r="Q205" s="1448"/>
      <c r="R205" s="1448"/>
      <c r="S205" s="1448"/>
      <c r="T205" s="1448"/>
      <c r="U205" s="1448"/>
      <c r="V205" s="1448"/>
      <c r="W205" s="1448"/>
      <c r="X205" s="1448"/>
      <c r="Y205" s="1448"/>
      <c r="Z205" s="1448"/>
    </row>
    <row r="206" spans="1:26" ht="16.5" customHeight="1">
      <c r="A206" s="1448"/>
      <c r="B206" s="1467"/>
      <c r="C206" s="1448"/>
      <c r="D206" s="1448"/>
      <c r="E206" s="1448"/>
      <c r="F206" s="1448"/>
      <c r="G206" s="1448"/>
      <c r="H206" s="1448"/>
      <c r="I206" s="1448"/>
      <c r="J206" s="1448"/>
      <c r="K206" s="1448"/>
      <c r="L206" s="1448"/>
      <c r="M206" s="1448"/>
      <c r="N206" s="1448"/>
      <c r="O206" s="1448"/>
      <c r="P206" s="1448"/>
      <c r="Q206" s="1448"/>
      <c r="R206" s="1448"/>
      <c r="S206" s="1448"/>
      <c r="T206" s="1448"/>
      <c r="U206" s="1448"/>
      <c r="V206" s="1448"/>
      <c r="W206" s="1448"/>
      <c r="X206" s="1448"/>
      <c r="Y206" s="1448"/>
      <c r="Z206" s="1448"/>
    </row>
    <row r="207" spans="1:26" ht="16.5" customHeight="1">
      <c r="A207" s="1448"/>
      <c r="B207" s="1467"/>
      <c r="C207" s="1448"/>
      <c r="D207" s="1448"/>
      <c r="E207" s="1448"/>
      <c r="F207" s="1448"/>
      <c r="G207" s="1448"/>
      <c r="H207" s="1448"/>
      <c r="I207" s="1448"/>
      <c r="J207" s="1448"/>
      <c r="K207" s="1448"/>
      <c r="L207" s="1448"/>
      <c r="M207" s="1448"/>
      <c r="N207" s="1448"/>
      <c r="O207" s="1448"/>
      <c r="P207" s="1448"/>
      <c r="Q207" s="1448"/>
      <c r="R207" s="1448"/>
      <c r="S207" s="1448"/>
      <c r="T207" s="1448"/>
      <c r="U207" s="1448"/>
      <c r="V207" s="1448"/>
      <c r="W207" s="1448"/>
      <c r="X207" s="1448"/>
      <c r="Y207" s="1448"/>
      <c r="Z207" s="1448"/>
    </row>
    <row r="208" spans="1:26" ht="16.5" customHeight="1">
      <c r="A208" s="1448"/>
      <c r="B208" s="1467"/>
      <c r="C208" s="1448"/>
      <c r="D208" s="1448"/>
      <c r="E208" s="1448"/>
      <c r="F208" s="1448"/>
      <c r="G208" s="1448"/>
      <c r="H208" s="1448"/>
      <c r="I208" s="1448"/>
      <c r="J208" s="1448"/>
      <c r="K208" s="1448"/>
      <c r="L208" s="1448"/>
      <c r="M208" s="1448"/>
      <c r="N208" s="1448"/>
      <c r="O208" s="1448"/>
      <c r="P208" s="1448"/>
      <c r="Q208" s="1448"/>
      <c r="R208" s="1448"/>
      <c r="S208" s="1448"/>
      <c r="T208" s="1448"/>
      <c r="U208" s="1448"/>
      <c r="V208" s="1448"/>
      <c r="W208" s="1448"/>
      <c r="X208" s="1448"/>
      <c r="Y208" s="1448"/>
      <c r="Z208" s="1448"/>
    </row>
    <row r="209" spans="1:26" ht="16.5" customHeight="1">
      <c r="A209" s="1448"/>
      <c r="B209" s="1467"/>
      <c r="C209" s="1448"/>
      <c r="D209" s="1448"/>
      <c r="E209" s="1448"/>
      <c r="F209" s="1448"/>
      <c r="G209" s="1448"/>
      <c r="H209" s="1448"/>
      <c r="I209" s="1448"/>
      <c r="J209" s="1448"/>
      <c r="K209" s="1448"/>
      <c r="L209" s="1448"/>
      <c r="M209" s="1448"/>
      <c r="N209" s="1448"/>
      <c r="O209" s="1448"/>
      <c r="P209" s="1448"/>
      <c r="Q209" s="1448"/>
      <c r="R209" s="1448"/>
      <c r="S209" s="1448"/>
      <c r="T209" s="1448"/>
      <c r="U209" s="1448"/>
      <c r="V209" s="1448"/>
      <c r="W209" s="1448"/>
      <c r="X209" s="1448"/>
      <c r="Y209" s="1448"/>
      <c r="Z209" s="1448"/>
    </row>
    <row r="210" spans="1:26" ht="16.5" customHeight="1">
      <c r="A210" s="1448"/>
      <c r="B210" s="1467"/>
      <c r="C210" s="1448"/>
      <c r="D210" s="1448"/>
      <c r="E210" s="1448"/>
      <c r="F210" s="1448"/>
      <c r="G210" s="1448"/>
      <c r="H210" s="1448"/>
      <c r="I210" s="1448"/>
      <c r="J210" s="1448"/>
      <c r="K210" s="1448"/>
      <c r="L210" s="1448"/>
      <c r="M210" s="1448"/>
      <c r="N210" s="1448"/>
      <c r="O210" s="1448"/>
      <c r="P210" s="1448"/>
      <c r="Q210" s="1448"/>
      <c r="R210" s="1448"/>
      <c r="S210" s="1448"/>
      <c r="T210" s="1448"/>
      <c r="U210" s="1448"/>
      <c r="V210" s="1448"/>
      <c r="W210" s="1448"/>
      <c r="X210" s="1448"/>
      <c r="Y210" s="1448"/>
      <c r="Z210" s="1448"/>
    </row>
    <row r="211" spans="1:26" ht="16.5" customHeight="1">
      <c r="A211" s="1448"/>
      <c r="B211" s="1467"/>
      <c r="C211" s="1448"/>
      <c r="D211" s="1448"/>
      <c r="E211" s="1448"/>
      <c r="F211" s="1448"/>
      <c r="G211" s="1448"/>
      <c r="H211" s="1448"/>
      <c r="I211" s="1448"/>
      <c r="J211" s="1448"/>
      <c r="K211" s="1448"/>
      <c r="L211" s="1448"/>
      <c r="M211" s="1448"/>
      <c r="N211" s="1448"/>
      <c r="O211" s="1448"/>
      <c r="P211" s="1448"/>
      <c r="Q211" s="1448"/>
      <c r="R211" s="1448"/>
      <c r="S211" s="1448"/>
      <c r="T211" s="1448"/>
      <c r="U211" s="1448"/>
      <c r="V211" s="1448"/>
      <c r="W211" s="1448"/>
      <c r="X211" s="1448"/>
      <c r="Y211" s="1448"/>
      <c r="Z211" s="1448"/>
    </row>
    <row r="212" spans="1:26" ht="16.5" customHeight="1">
      <c r="A212" s="1448"/>
      <c r="B212" s="1467"/>
      <c r="C212" s="1448"/>
      <c r="D212" s="1448"/>
      <c r="E212" s="1448"/>
      <c r="F212" s="1448"/>
      <c r="G212" s="1448"/>
      <c r="H212" s="1448"/>
      <c r="I212" s="1448"/>
      <c r="J212" s="1448"/>
      <c r="K212" s="1448"/>
      <c r="L212" s="1448"/>
      <c r="M212" s="1448"/>
      <c r="N212" s="1448"/>
      <c r="O212" s="1448"/>
      <c r="P212" s="1448"/>
      <c r="Q212" s="1448"/>
      <c r="R212" s="1448"/>
      <c r="S212" s="1448"/>
      <c r="T212" s="1448"/>
      <c r="U212" s="1448"/>
      <c r="V212" s="1448"/>
      <c r="W212" s="1448"/>
      <c r="X212" s="1448"/>
      <c r="Y212" s="1448"/>
      <c r="Z212" s="1448"/>
    </row>
    <row r="213" spans="1:26" ht="16.5" customHeight="1">
      <c r="A213" s="1448"/>
      <c r="B213" s="1467"/>
      <c r="C213" s="1448"/>
      <c r="D213" s="1448"/>
      <c r="E213" s="1448"/>
      <c r="F213" s="1448"/>
      <c r="G213" s="1448"/>
      <c r="H213" s="1448"/>
      <c r="I213" s="1448"/>
      <c r="J213" s="1448"/>
      <c r="K213" s="1448"/>
      <c r="L213" s="1448"/>
      <c r="M213" s="1448"/>
      <c r="N213" s="1448"/>
      <c r="O213" s="1448"/>
      <c r="P213" s="1448"/>
      <c r="Q213" s="1448"/>
      <c r="R213" s="1448"/>
      <c r="S213" s="1448"/>
      <c r="T213" s="1448"/>
      <c r="U213" s="1448"/>
      <c r="V213" s="1448"/>
      <c r="W213" s="1448"/>
      <c r="X213" s="1448"/>
      <c r="Y213" s="1448"/>
      <c r="Z213" s="1448"/>
    </row>
    <row r="214" spans="1:26" ht="16.5" customHeight="1">
      <c r="A214" s="1448"/>
      <c r="B214" s="1467"/>
      <c r="C214" s="1448"/>
      <c r="D214" s="1448"/>
      <c r="E214" s="1448"/>
      <c r="F214" s="1448"/>
      <c r="G214" s="1448"/>
      <c r="H214" s="1448"/>
      <c r="I214" s="1448"/>
      <c r="J214" s="1448"/>
      <c r="K214" s="1448"/>
      <c r="L214" s="1448"/>
      <c r="M214" s="1448"/>
      <c r="N214" s="1448"/>
      <c r="O214" s="1448"/>
      <c r="P214" s="1448"/>
      <c r="Q214" s="1448"/>
      <c r="R214" s="1448"/>
      <c r="S214" s="1448"/>
      <c r="T214" s="1448"/>
      <c r="U214" s="1448"/>
      <c r="V214" s="1448"/>
      <c r="W214" s="1448"/>
      <c r="X214" s="1448"/>
      <c r="Y214" s="1448"/>
      <c r="Z214" s="1448"/>
    </row>
    <row r="215" spans="1:26" ht="16.5" customHeight="1">
      <c r="A215" s="1448"/>
      <c r="B215" s="1467"/>
      <c r="C215" s="1448"/>
      <c r="D215" s="1448"/>
      <c r="E215" s="1448"/>
      <c r="F215" s="1448"/>
      <c r="G215" s="1448"/>
      <c r="H215" s="1448"/>
      <c r="I215" s="1448"/>
      <c r="J215" s="1448"/>
      <c r="K215" s="1448"/>
      <c r="L215" s="1448"/>
      <c r="M215" s="1448"/>
      <c r="N215" s="1448"/>
      <c r="O215" s="1448"/>
      <c r="P215" s="1448"/>
      <c r="Q215" s="1448"/>
      <c r="R215" s="1448"/>
      <c r="S215" s="1448"/>
      <c r="T215" s="1448"/>
      <c r="U215" s="1448"/>
      <c r="V215" s="1448"/>
      <c r="W215" s="1448"/>
      <c r="X215" s="1448"/>
      <c r="Y215" s="1448"/>
      <c r="Z215" s="1448"/>
    </row>
    <row r="216" spans="1:26" ht="16.5" customHeight="1">
      <c r="A216" s="1448"/>
      <c r="B216" s="1467"/>
      <c r="C216" s="1448"/>
      <c r="D216" s="1448"/>
      <c r="E216" s="1448"/>
      <c r="F216" s="1448"/>
      <c r="G216" s="1448"/>
      <c r="H216" s="1448"/>
      <c r="I216" s="1448"/>
      <c r="J216" s="1448"/>
      <c r="K216" s="1448"/>
      <c r="L216" s="1448"/>
      <c r="M216" s="1448"/>
      <c r="N216" s="1448"/>
      <c r="O216" s="1448"/>
      <c r="P216" s="1448"/>
      <c r="Q216" s="1448"/>
      <c r="R216" s="1448"/>
      <c r="S216" s="1448"/>
      <c r="T216" s="1448"/>
      <c r="U216" s="1448"/>
      <c r="V216" s="1448"/>
      <c r="W216" s="1448"/>
      <c r="X216" s="1448"/>
      <c r="Y216" s="1448"/>
      <c r="Z216" s="1448"/>
    </row>
    <row r="217" spans="1:26" ht="16.5" customHeight="1">
      <c r="A217" s="1448"/>
      <c r="B217" s="1467"/>
      <c r="C217" s="1448"/>
      <c r="D217" s="1448"/>
      <c r="E217" s="1448"/>
      <c r="F217" s="1448"/>
      <c r="G217" s="1448"/>
      <c r="H217" s="1448"/>
      <c r="I217" s="1448"/>
      <c r="J217" s="1448"/>
      <c r="K217" s="1448"/>
      <c r="L217" s="1448"/>
      <c r="M217" s="1448"/>
      <c r="N217" s="1448"/>
      <c r="O217" s="1448"/>
      <c r="P217" s="1448"/>
      <c r="Q217" s="1448"/>
      <c r="R217" s="1448"/>
      <c r="S217" s="1448"/>
      <c r="T217" s="1448"/>
      <c r="U217" s="1448"/>
      <c r="V217" s="1448"/>
      <c r="W217" s="1448"/>
      <c r="X217" s="1448"/>
      <c r="Y217" s="1448"/>
      <c r="Z217" s="1448"/>
    </row>
    <row r="218" spans="1:26" ht="16.5" customHeight="1">
      <c r="A218" s="1448"/>
      <c r="B218" s="1467"/>
      <c r="C218" s="1448"/>
      <c r="D218" s="1448"/>
      <c r="E218" s="1448"/>
      <c r="F218" s="1448"/>
      <c r="G218" s="1448"/>
      <c r="H218" s="1448"/>
      <c r="I218" s="1448"/>
      <c r="J218" s="1448"/>
      <c r="K218" s="1448"/>
      <c r="L218" s="1448"/>
      <c r="M218" s="1448"/>
      <c r="N218" s="1448"/>
      <c r="O218" s="1448"/>
      <c r="P218" s="1448"/>
      <c r="Q218" s="1448"/>
      <c r="R218" s="1448"/>
      <c r="S218" s="1448"/>
      <c r="T218" s="1448"/>
      <c r="U218" s="1448"/>
      <c r="V218" s="1448"/>
      <c r="W218" s="1448"/>
      <c r="X218" s="1448"/>
      <c r="Y218" s="1448"/>
      <c r="Z218" s="1448"/>
    </row>
    <row r="219" spans="1:26" ht="16.5" customHeight="1">
      <c r="A219" s="1448"/>
      <c r="B219" s="1467"/>
      <c r="C219" s="1448"/>
      <c r="D219" s="1448"/>
      <c r="E219" s="1448"/>
      <c r="F219" s="1448"/>
      <c r="G219" s="1448"/>
      <c r="H219" s="1448"/>
      <c r="I219" s="1448"/>
      <c r="J219" s="1448"/>
      <c r="K219" s="1448"/>
      <c r="L219" s="1448"/>
      <c r="M219" s="1448"/>
      <c r="N219" s="1448"/>
      <c r="O219" s="1448"/>
      <c r="P219" s="1448"/>
      <c r="Q219" s="1448"/>
      <c r="R219" s="1448"/>
      <c r="S219" s="1448"/>
      <c r="T219" s="1448"/>
      <c r="U219" s="1448"/>
      <c r="V219" s="1448"/>
      <c r="W219" s="1448"/>
      <c r="X219" s="1448"/>
      <c r="Y219" s="1448"/>
      <c r="Z219" s="1448"/>
    </row>
    <row r="220" spans="1:26" ht="16.5" customHeight="1">
      <c r="A220" s="1448"/>
      <c r="B220" s="1467"/>
      <c r="C220" s="1448"/>
      <c r="D220" s="1448"/>
      <c r="E220" s="1448"/>
      <c r="F220" s="1448"/>
      <c r="G220" s="1448"/>
      <c r="H220" s="1448"/>
      <c r="I220" s="1448"/>
      <c r="J220" s="1448"/>
      <c r="K220" s="1448"/>
      <c r="L220" s="1448"/>
      <c r="M220" s="1448"/>
      <c r="N220" s="1448"/>
      <c r="O220" s="1448"/>
      <c r="P220" s="1448"/>
      <c r="Q220" s="1448"/>
      <c r="R220" s="1448"/>
      <c r="S220" s="1448"/>
      <c r="T220" s="1448"/>
      <c r="U220" s="1448"/>
      <c r="V220" s="1448"/>
      <c r="W220" s="1448"/>
      <c r="X220" s="1448"/>
      <c r="Y220" s="1448"/>
      <c r="Z220" s="1448"/>
    </row>
    <row r="221" spans="1:26" ht="16.5" customHeight="1">
      <c r="A221" s="1448"/>
      <c r="B221" s="1467"/>
      <c r="C221" s="1448"/>
      <c r="D221" s="1448"/>
      <c r="E221" s="1448"/>
      <c r="F221" s="1448"/>
      <c r="G221" s="1448"/>
      <c r="H221" s="1448"/>
      <c r="I221" s="1448"/>
      <c r="J221" s="1448"/>
      <c r="K221" s="1448"/>
      <c r="L221" s="1448"/>
      <c r="M221" s="1448"/>
      <c r="N221" s="1448"/>
      <c r="O221" s="1448"/>
      <c r="P221" s="1448"/>
      <c r="Q221" s="1448"/>
      <c r="R221" s="1448"/>
      <c r="S221" s="1448"/>
      <c r="T221" s="1448"/>
      <c r="U221" s="1448"/>
      <c r="V221" s="1448"/>
      <c r="W221" s="1448"/>
      <c r="X221" s="1448"/>
      <c r="Y221" s="1448"/>
      <c r="Z221" s="1448"/>
    </row>
    <row r="222" spans="1:26" ht="16.5" customHeight="1">
      <c r="A222" s="1448"/>
      <c r="B222" s="1467"/>
      <c r="C222" s="1448"/>
      <c r="D222" s="1448"/>
      <c r="E222" s="1448"/>
      <c r="F222" s="1448"/>
      <c r="G222" s="1448"/>
      <c r="H222" s="1448"/>
      <c r="I222" s="1448"/>
      <c r="J222" s="1448"/>
      <c r="K222" s="1448"/>
      <c r="L222" s="1448"/>
      <c r="M222" s="1448"/>
      <c r="N222" s="1448"/>
      <c r="O222" s="1448"/>
      <c r="P222" s="1448"/>
      <c r="Q222" s="1448"/>
      <c r="R222" s="1448"/>
      <c r="S222" s="1448"/>
      <c r="T222" s="1448"/>
      <c r="U222" s="1448"/>
      <c r="V222" s="1448"/>
      <c r="W222" s="1448"/>
      <c r="X222" s="1448"/>
      <c r="Y222" s="1448"/>
      <c r="Z222" s="1448"/>
    </row>
    <row r="223" spans="1:26" ht="16.5" customHeight="1">
      <c r="A223" s="1448"/>
      <c r="B223" s="1467"/>
      <c r="C223" s="1448"/>
      <c r="D223" s="1448"/>
      <c r="E223" s="1448"/>
      <c r="F223" s="1448"/>
      <c r="G223" s="1448"/>
      <c r="H223" s="1448"/>
      <c r="I223" s="1448"/>
      <c r="J223" s="1448"/>
      <c r="K223" s="1448"/>
      <c r="L223" s="1448"/>
      <c r="M223" s="1448"/>
      <c r="N223" s="1448"/>
      <c r="O223" s="1448"/>
      <c r="P223" s="1448"/>
      <c r="Q223" s="1448"/>
      <c r="R223" s="1448"/>
      <c r="S223" s="1448"/>
      <c r="T223" s="1448"/>
      <c r="U223" s="1448"/>
      <c r="V223" s="1448"/>
      <c r="W223" s="1448"/>
      <c r="X223" s="1448"/>
      <c r="Y223" s="1448"/>
      <c r="Z223" s="1448"/>
    </row>
    <row r="224" spans="1:26" ht="16.5" customHeight="1">
      <c r="A224" s="1448"/>
      <c r="B224" s="1467"/>
      <c r="C224" s="1448"/>
      <c r="D224" s="1448"/>
      <c r="E224" s="1448"/>
      <c r="F224" s="1448"/>
      <c r="G224" s="1448"/>
      <c r="H224" s="1448"/>
      <c r="I224" s="1448"/>
      <c r="J224" s="1448"/>
      <c r="K224" s="1448"/>
      <c r="L224" s="1448"/>
      <c r="M224" s="1448"/>
      <c r="N224" s="1448"/>
      <c r="O224" s="1448"/>
      <c r="P224" s="1448"/>
      <c r="Q224" s="1448"/>
      <c r="R224" s="1448"/>
      <c r="S224" s="1448"/>
      <c r="T224" s="1448"/>
      <c r="U224" s="1448"/>
      <c r="V224" s="1448"/>
      <c r="W224" s="1448"/>
      <c r="X224" s="1448"/>
      <c r="Y224" s="1448"/>
      <c r="Z224" s="1448"/>
    </row>
    <row r="225" spans="1:26" ht="16.5" customHeight="1">
      <c r="A225" s="1448"/>
      <c r="B225" s="1467"/>
      <c r="C225" s="1448"/>
      <c r="D225" s="1448"/>
      <c r="E225" s="1448"/>
      <c r="F225" s="1448"/>
      <c r="G225" s="1448"/>
      <c r="H225" s="1448"/>
      <c r="I225" s="1448"/>
      <c r="J225" s="1448"/>
      <c r="K225" s="1448"/>
      <c r="L225" s="1448"/>
      <c r="M225" s="1448"/>
      <c r="N225" s="1448"/>
      <c r="O225" s="1448"/>
      <c r="P225" s="1448"/>
      <c r="Q225" s="1448"/>
      <c r="R225" s="1448"/>
      <c r="S225" s="1448"/>
      <c r="T225" s="1448"/>
      <c r="U225" s="1448"/>
      <c r="V225" s="1448"/>
      <c r="W225" s="1448"/>
      <c r="X225" s="1448"/>
      <c r="Y225" s="1448"/>
      <c r="Z225" s="1448"/>
    </row>
    <row r="226" spans="1:26" ht="16.5" customHeight="1">
      <c r="A226" s="1448"/>
      <c r="B226" s="1467"/>
      <c r="C226" s="1448"/>
      <c r="D226" s="1448"/>
      <c r="E226" s="1448"/>
      <c r="F226" s="1448"/>
      <c r="G226" s="1448"/>
      <c r="H226" s="1448"/>
      <c r="I226" s="1448"/>
      <c r="J226" s="1448"/>
      <c r="K226" s="1448"/>
      <c r="L226" s="1448"/>
      <c r="M226" s="1448"/>
      <c r="N226" s="1448"/>
      <c r="O226" s="1448"/>
      <c r="P226" s="1448"/>
      <c r="Q226" s="1448"/>
      <c r="R226" s="1448"/>
      <c r="S226" s="1448"/>
      <c r="T226" s="1448"/>
      <c r="U226" s="1448"/>
      <c r="V226" s="1448"/>
      <c r="W226" s="1448"/>
      <c r="X226" s="1448"/>
      <c r="Y226" s="1448"/>
      <c r="Z226" s="1448"/>
    </row>
    <row r="227" spans="1:26" ht="16.5" customHeight="1">
      <c r="A227" s="1448"/>
      <c r="B227" s="1467"/>
      <c r="C227" s="1448"/>
      <c r="D227" s="1448"/>
      <c r="E227" s="1448"/>
      <c r="F227" s="1448"/>
      <c r="G227" s="1448"/>
      <c r="H227" s="1448"/>
      <c r="I227" s="1448"/>
      <c r="J227" s="1448"/>
      <c r="K227" s="1448"/>
      <c r="L227" s="1448"/>
      <c r="M227" s="1448"/>
      <c r="N227" s="1448"/>
      <c r="O227" s="1448"/>
      <c r="P227" s="1448"/>
      <c r="Q227" s="1448"/>
      <c r="R227" s="1448"/>
      <c r="S227" s="1448"/>
      <c r="T227" s="1448"/>
      <c r="U227" s="1448"/>
      <c r="V227" s="1448"/>
      <c r="W227" s="1448"/>
      <c r="X227" s="1448"/>
      <c r="Y227" s="1448"/>
      <c r="Z227" s="1448"/>
    </row>
    <row r="228" spans="1:26" ht="16.5" customHeight="1">
      <c r="A228" s="1448"/>
      <c r="B228" s="1467"/>
      <c r="C228" s="1448"/>
      <c r="D228" s="1448"/>
      <c r="E228" s="1448"/>
      <c r="F228" s="1448"/>
      <c r="G228" s="1448"/>
      <c r="H228" s="1448"/>
      <c r="I228" s="1448"/>
      <c r="J228" s="1448"/>
      <c r="K228" s="1448"/>
      <c r="L228" s="1448"/>
      <c r="M228" s="1448"/>
      <c r="N228" s="1448"/>
      <c r="O228" s="1448"/>
      <c r="P228" s="1448"/>
      <c r="Q228" s="1448"/>
      <c r="R228" s="1448"/>
      <c r="S228" s="1448"/>
      <c r="T228" s="1448"/>
      <c r="U228" s="1448"/>
      <c r="V228" s="1448"/>
      <c r="W228" s="1448"/>
      <c r="X228" s="1448"/>
      <c r="Y228" s="1448"/>
      <c r="Z228" s="1448"/>
    </row>
    <row r="229" spans="1:26" ht="16.5" customHeight="1">
      <c r="A229" s="1448"/>
      <c r="B229" s="1467"/>
      <c r="C229" s="1448"/>
      <c r="D229" s="1448"/>
      <c r="E229" s="1448"/>
      <c r="F229" s="1448"/>
      <c r="G229" s="1448"/>
      <c r="H229" s="1448"/>
      <c r="I229" s="1448"/>
      <c r="J229" s="1448"/>
      <c r="K229" s="1448"/>
      <c r="L229" s="1448"/>
      <c r="M229" s="1448"/>
      <c r="N229" s="1448"/>
      <c r="O229" s="1448"/>
      <c r="P229" s="1448"/>
      <c r="Q229" s="1448"/>
      <c r="R229" s="1448"/>
      <c r="S229" s="1448"/>
      <c r="T229" s="1448"/>
      <c r="U229" s="1448"/>
      <c r="V229" s="1448"/>
      <c r="W229" s="1448"/>
      <c r="X229" s="1448"/>
      <c r="Y229" s="1448"/>
      <c r="Z229" s="1448"/>
    </row>
    <row r="230" spans="1:26" ht="16.5" customHeight="1">
      <c r="A230" s="1448"/>
      <c r="B230" s="1467"/>
      <c r="C230" s="1448"/>
      <c r="D230" s="1448"/>
      <c r="E230" s="1448"/>
      <c r="F230" s="1448"/>
      <c r="G230" s="1448"/>
      <c r="H230" s="1448"/>
      <c r="I230" s="1448"/>
      <c r="J230" s="1448"/>
      <c r="K230" s="1448"/>
      <c r="L230" s="1448"/>
      <c r="M230" s="1448"/>
      <c r="N230" s="1448"/>
      <c r="O230" s="1448"/>
      <c r="P230" s="1448"/>
      <c r="Q230" s="1448"/>
      <c r="R230" s="1448"/>
      <c r="S230" s="1448"/>
      <c r="T230" s="1448"/>
      <c r="U230" s="1448"/>
      <c r="V230" s="1448"/>
      <c r="W230" s="1448"/>
      <c r="X230" s="1448"/>
      <c r="Y230" s="1448"/>
      <c r="Z230" s="1448"/>
    </row>
    <row r="231" spans="1:26" ht="16.5" customHeight="1">
      <c r="A231" s="1448"/>
      <c r="B231" s="1467"/>
      <c r="C231" s="1448"/>
      <c r="D231" s="1448"/>
      <c r="E231" s="1448"/>
      <c r="F231" s="1448"/>
      <c r="G231" s="1448"/>
      <c r="H231" s="1448"/>
      <c r="I231" s="1448"/>
      <c r="J231" s="1448"/>
      <c r="K231" s="1448"/>
      <c r="L231" s="1448"/>
      <c r="M231" s="1448"/>
      <c r="N231" s="1448"/>
      <c r="O231" s="1448"/>
      <c r="P231" s="1448"/>
      <c r="Q231" s="1448"/>
      <c r="R231" s="1448"/>
      <c r="S231" s="1448"/>
      <c r="T231" s="1448"/>
      <c r="U231" s="1448"/>
      <c r="V231" s="1448"/>
      <c r="W231" s="1448"/>
      <c r="X231" s="1448"/>
      <c r="Y231" s="1448"/>
      <c r="Z231" s="1448"/>
    </row>
    <row r="232" spans="1:26" ht="16.5" customHeight="1">
      <c r="A232" s="1448"/>
      <c r="B232" s="1467"/>
      <c r="C232" s="1448"/>
      <c r="D232" s="1448"/>
      <c r="E232" s="1448"/>
      <c r="F232" s="1448"/>
      <c r="G232" s="1448"/>
      <c r="H232" s="1448"/>
      <c r="I232" s="1448"/>
      <c r="J232" s="1448"/>
      <c r="K232" s="1448"/>
      <c r="L232" s="1448"/>
      <c r="M232" s="1448"/>
      <c r="N232" s="1448"/>
      <c r="O232" s="1448"/>
      <c r="P232" s="1448"/>
      <c r="Q232" s="1448"/>
      <c r="R232" s="1448"/>
      <c r="S232" s="1448"/>
      <c r="T232" s="1448"/>
      <c r="U232" s="1448"/>
      <c r="V232" s="1448"/>
      <c r="W232" s="1448"/>
      <c r="X232" s="1448"/>
      <c r="Y232" s="1448"/>
      <c r="Z232" s="1448"/>
    </row>
    <row r="233" spans="1:26" ht="16.5" customHeight="1">
      <c r="A233" s="1448"/>
      <c r="B233" s="1467"/>
      <c r="C233" s="1448"/>
      <c r="D233" s="1448"/>
      <c r="E233" s="1448"/>
      <c r="F233" s="1448"/>
      <c r="G233" s="1448"/>
      <c r="H233" s="1448"/>
      <c r="I233" s="1448"/>
      <c r="J233" s="1448"/>
      <c r="K233" s="1448"/>
      <c r="L233" s="1448"/>
      <c r="M233" s="1448"/>
      <c r="N233" s="1448"/>
      <c r="O233" s="1448"/>
      <c r="P233" s="1448"/>
      <c r="Q233" s="1448"/>
      <c r="R233" s="1448"/>
      <c r="S233" s="1448"/>
      <c r="T233" s="1448"/>
      <c r="U233" s="1448"/>
      <c r="V233" s="1448"/>
      <c r="W233" s="1448"/>
      <c r="X233" s="1448"/>
      <c r="Y233" s="1448"/>
      <c r="Z233" s="1448"/>
    </row>
    <row r="234" spans="1:26" ht="16.5" customHeight="1">
      <c r="A234" s="1448"/>
      <c r="B234" s="1467"/>
      <c r="C234" s="1448"/>
      <c r="D234" s="1448"/>
      <c r="E234" s="1448"/>
      <c r="F234" s="1448"/>
      <c r="G234" s="1448"/>
      <c r="H234" s="1448"/>
      <c r="I234" s="1448"/>
      <c r="J234" s="1448"/>
      <c r="K234" s="1448"/>
      <c r="L234" s="1448"/>
      <c r="M234" s="1448"/>
      <c r="N234" s="1448"/>
      <c r="O234" s="1448"/>
      <c r="P234" s="1448"/>
      <c r="Q234" s="1448"/>
      <c r="R234" s="1448"/>
      <c r="S234" s="1448"/>
      <c r="T234" s="1448"/>
      <c r="U234" s="1448"/>
      <c r="V234" s="1448"/>
      <c r="W234" s="1448"/>
      <c r="X234" s="1448"/>
      <c r="Y234" s="1448"/>
      <c r="Z234" s="1448"/>
    </row>
    <row r="235" spans="1:26" ht="16.5" customHeight="1">
      <c r="A235" s="1448"/>
      <c r="B235" s="1467"/>
      <c r="C235" s="1448"/>
      <c r="D235" s="1448"/>
      <c r="E235" s="1448"/>
      <c r="F235" s="1448"/>
      <c r="G235" s="1448"/>
      <c r="H235" s="1448"/>
      <c r="I235" s="1448"/>
      <c r="J235" s="1448"/>
      <c r="K235" s="1448"/>
      <c r="L235" s="1448"/>
      <c r="M235" s="1448"/>
      <c r="N235" s="1448"/>
      <c r="O235" s="1448"/>
      <c r="P235" s="1448"/>
      <c r="Q235" s="1448"/>
      <c r="R235" s="1448"/>
      <c r="S235" s="1448"/>
      <c r="T235" s="1448"/>
      <c r="U235" s="1448"/>
      <c r="V235" s="1448"/>
      <c r="W235" s="1448"/>
      <c r="X235" s="1448"/>
      <c r="Y235" s="1448"/>
      <c r="Z235" s="1448"/>
    </row>
    <row r="236" spans="1:26" ht="16.5" customHeight="1">
      <c r="A236" s="1448"/>
      <c r="B236" s="1467"/>
      <c r="C236" s="1448"/>
      <c r="D236" s="1448"/>
      <c r="E236" s="1448"/>
      <c r="F236" s="1448"/>
      <c r="G236" s="1448"/>
      <c r="H236" s="1448"/>
      <c r="I236" s="1448"/>
      <c r="J236" s="1448"/>
      <c r="K236" s="1448"/>
      <c r="L236" s="1448"/>
      <c r="M236" s="1448"/>
      <c r="N236" s="1448"/>
      <c r="O236" s="1448"/>
      <c r="P236" s="1448"/>
      <c r="Q236" s="1448"/>
      <c r="R236" s="1448"/>
      <c r="S236" s="1448"/>
      <c r="T236" s="1448"/>
      <c r="U236" s="1448"/>
      <c r="V236" s="1448"/>
      <c r="W236" s="1448"/>
      <c r="X236" s="1448"/>
      <c r="Y236" s="1448"/>
      <c r="Z236" s="1448"/>
    </row>
    <row r="237" spans="1:26" ht="16.5" customHeight="1">
      <c r="A237" s="1448"/>
      <c r="B237" s="1467"/>
      <c r="C237" s="1448"/>
      <c r="D237" s="1448"/>
      <c r="E237" s="1448"/>
      <c r="F237" s="1448"/>
      <c r="G237" s="1448"/>
      <c r="H237" s="1448"/>
      <c r="I237" s="1448"/>
      <c r="J237" s="1448"/>
      <c r="K237" s="1448"/>
      <c r="L237" s="1448"/>
      <c r="M237" s="1448"/>
      <c r="N237" s="1448"/>
      <c r="O237" s="1448"/>
      <c r="P237" s="1448"/>
      <c r="Q237" s="1448"/>
      <c r="R237" s="1448"/>
      <c r="S237" s="1448"/>
      <c r="T237" s="1448"/>
      <c r="U237" s="1448"/>
      <c r="V237" s="1448"/>
      <c r="W237" s="1448"/>
      <c r="X237" s="1448"/>
      <c r="Y237" s="1448"/>
      <c r="Z237" s="1448"/>
    </row>
    <row r="238" spans="1:26" ht="16.5" customHeight="1">
      <c r="A238" s="1448"/>
      <c r="B238" s="1467"/>
      <c r="C238" s="1448"/>
      <c r="D238" s="1448"/>
      <c r="E238" s="1448"/>
      <c r="F238" s="1448"/>
      <c r="G238" s="1448"/>
      <c r="H238" s="1448"/>
      <c r="I238" s="1448"/>
      <c r="J238" s="1448"/>
      <c r="K238" s="1448"/>
      <c r="L238" s="1448"/>
      <c r="M238" s="1448"/>
      <c r="N238" s="1448"/>
      <c r="O238" s="1448"/>
      <c r="P238" s="1448"/>
      <c r="Q238" s="1448"/>
      <c r="R238" s="1448"/>
      <c r="S238" s="1448"/>
      <c r="T238" s="1448"/>
      <c r="U238" s="1448"/>
      <c r="V238" s="1448"/>
      <c r="W238" s="1448"/>
      <c r="X238" s="1448"/>
      <c r="Y238" s="1448"/>
      <c r="Z238" s="1448"/>
    </row>
    <row r="239" spans="1:26" ht="16.5" customHeight="1">
      <c r="A239" s="1448"/>
      <c r="B239" s="1467"/>
      <c r="C239" s="1448"/>
      <c r="D239" s="1448"/>
      <c r="E239" s="1448"/>
      <c r="F239" s="1448"/>
      <c r="G239" s="1448"/>
      <c r="H239" s="1448"/>
      <c r="I239" s="1448"/>
      <c r="J239" s="1448"/>
      <c r="K239" s="1448"/>
      <c r="L239" s="1448"/>
      <c r="M239" s="1448"/>
      <c r="N239" s="1448"/>
      <c r="O239" s="1448"/>
      <c r="P239" s="1448"/>
      <c r="Q239" s="1448"/>
      <c r="R239" s="1448"/>
      <c r="S239" s="1448"/>
      <c r="T239" s="1448"/>
      <c r="U239" s="1448"/>
      <c r="V239" s="1448"/>
      <c r="W239" s="1448"/>
      <c r="X239" s="1448"/>
      <c r="Y239" s="1448"/>
      <c r="Z239" s="1448"/>
    </row>
    <row r="240" spans="1:26" ht="16.5" customHeight="1">
      <c r="A240" s="1448"/>
      <c r="B240" s="1467"/>
      <c r="C240" s="1448"/>
      <c r="D240" s="1448"/>
      <c r="E240" s="1448"/>
      <c r="F240" s="1448"/>
      <c r="G240" s="1448"/>
      <c r="H240" s="1448"/>
      <c r="I240" s="1448"/>
      <c r="J240" s="1448"/>
      <c r="K240" s="1448"/>
      <c r="L240" s="1448"/>
      <c r="M240" s="1448"/>
      <c r="N240" s="1448"/>
      <c r="O240" s="1448"/>
      <c r="P240" s="1448"/>
      <c r="Q240" s="1448"/>
      <c r="R240" s="1448"/>
      <c r="S240" s="1448"/>
      <c r="T240" s="1448"/>
      <c r="U240" s="1448"/>
      <c r="V240" s="1448"/>
      <c r="W240" s="1448"/>
      <c r="X240" s="1448"/>
      <c r="Y240" s="1448"/>
      <c r="Z240" s="1448"/>
    </row>
    <row r="241" spans="1:26" ht="16.5" customHeight="1">
      <c r="A241" s="1448"/>
      <c r="B241" s="1467"/>
      <c r="C241" s="1448"/>
      <c r="D241" s="1448"/>
      <c r="E241" s="1448"/>
      <c r="F241" s="1448"/>
      <c r="G241" s="1448"/>
      <c r="H241" s="1448"/>
      <c r="I241" s="1448"/>
      <c r="J241" s="1448"/>
      <c r="K241" s="1448"/>
      <c r="L241" s="1448"/>
      <c r="M241" s="1448"/>
      <c r="N241" s="1448"/>
      <c r="O241" s="1448"/>
      <c r="P241" s="1448"/>
      <c r="Q241" s="1448"/>
      <c r="R241" s="1448"/>
      <c r="S241" s="1448"/>
      <c r="T241" s="1448"/>
      <c r="U241" s="1448"/>
      <c r="V241" s="1448"/>
      <c r="W241" s="1448"/>
      <c r="X241" s="1448"/>
      <c r="Y241" s="1448"/>
      <c r="Z241" s="1448"/>
    </row>
    <row r="242" spans="1:26" ht="16.5" customHeight="1">
      <c r="A242" s="1448"/>
      <c r="B242" s="1467"/>
      <c r="C242" s="1448"/>
      <c r="D242" s="1448"/>
      <c r="E242" s="1448"/>
      <c r="F242" s="1448"/>
      <c r="G242" s="1448"/>
      <c r="H242" s="1448"/>
      <c r="I242" s="1448"/>
      <c r="J242" s="1448"/>
      <c r="K242" s="1448"/>
      <c r="L242" s="1448"/>
      <c r="M242" s="1448"/>
      <c r="N242" s="1448"/>
      <c r="O242" s="1448"/>
      <c r="P242" s="1448"/>
      <c r="Q242" s="1448"/>
      <c r="R242" s="1448"/>
      <c r="S242" s="1448"/>
      <c r="T242" s="1448"/>
      <c r="U242" s="1448"/>
      <c r="V242" s="1448"/>
      <c r="W242" s="1448"/>
      <c r="X242" s="1448"/>
      <c r="Y242" s="1448"/>
      <c r="Z242" s="1448"/>
    </row>
    <row r="243" spans="1:26" ht="16.5" customHeight="1">
      <c r="A243" s="1448"/>
      <c r="B243" s="1467"/>
      <c r="C243" s="1448"/>
      <c r="D243" s="1448"/>
      <c r="E243" s="1448"/>
      <c r="F243" s="1448"/>
      <c r="G243" s="1448"/>
      <c r="H243" s="1448"/>
      <c r="I243" s="1448"/>
      <c r="J243" s="1448"/>
      <c r="K243" s="1448"/>
      <c r="L243" s="1448"/>
      <c r="M243" s="1448"/>
      <c r="N243" s="1448"/>
      <c r="O243" s="1448"/>
      <c r="P243" s="1448"/>
      <c r="Q243" s="1448"/>
      <c r="R243" s="1448"/>
      <c r="S243" s="1448"/>
      <c r="T243" s="1448"/>
      <c r="U243" s="1448"/>
      <c r="V243" s="1448"/>
      <c r="W243" s="1448"/>
      <c r="X243" s="1448"/>
      <c r="Y243" s="1448"/>
      <c r="Z243" s="1448"/>
    </row>
    <row r="244" spans="1:26" ht="16.5" customHeight="1">
      <c r="A244" s="1448"/>
      <c r="B244" s="1467"/>
      <c r="C244" s="1448"/>
      <c r="D244" s="1448"/>
      <c r="E244" s="1448"/>
      <c r="F244" s="1448"/>
      <c r="G244" s="1448"/>
      <c r="H244" s="1448"/>
      <c r="I244" s="1448"/>
      <c r="J244" s="1448"/>
      <c r="K244" s="1448"/>
      <c r="L244" s="1448"/>
      <c r="M244" s="1448"/>
      <c r="N244" s="1448"/>
      <c r="O244" s="1448"/>
      <c r="P244" s="1448"/>
      <c r="Q244" s="1448"/>
      <c r="R244" s="1448"/>
      <c r="S244" s="1448"/>
      <c r="T244" s="1448"/>
      <c r="U244" s="1448"/>
      <c r="V244" s="1448"/>
      <c r="W244" s="1448"/>
      <c r="X244" s="1448"/>
      <c r="Y244" s="1448"/>
      <c r="Z244" s="1448"/>
    </row>
    <row r="245" spans="1:26" ht="16.5" customHeight="1">
      <c r="A245" s="1448"/>
      <c r="B245" s="1467"/>
      <c r="C245" s="1448"/>
      <c r="D245" s="1448"/>
      <c r="E245" s="1448"/>
      <c r="F245" s="1448"/>
      <c r="G245" s="1448"/>
      <c r="H245" s="1448"/>
      <c r="I245" s="1448"/>
      <c r="J245" s="1448"/>
      <c r="K245" s="1448"/>
      <c r="L245" s="1448"/>
      <c r="M245" s="1448"/>
      <c r="N245" s="1448"/>
      <c r="O245" s="1448"/>
      <c r="P245" s="1448"/>
      <c r="Q245" s="1448"/>
      <c r="R245" s="1448"/>
      <c r="S245" s="1448"/>
      <c r="T245" s="1448"/>
      <c r="U245" s="1448"/>
      <c r="V245" s="1448"/>
      <c r="W245" s="1448"/>
      <c r="X245" s="1448"/>
      <c r="Y245" s="1448"/>
      <c r="Z245" s="1448"/>
    </row>
    <row r="246" spans="1:26" ht="16.5" customHeight="1">
      <c r="A246" s="1448"/>
      <c r="B246" s="1467"/>
      <c r="C246" s="1448"/>
      <c r="D246" s="1448"/>
      <c r="E246" s="1448"/>
      <c r="F246" s="1448"/>
      <c r="G246" s="1448"/>
      <c r="H246" s="1448"/>
      <c r="I246" s="1448"/>
      <c r="J246" s="1448"/>
      <c r="K246" s="1448"/>
      <c r="L246" s="1448"/>
      <c r="M246" s="1448"/>
      <c r="N246" s="1448"/>
      <c r="O246" s="1448"/>
      <c r="P246" s="1448"/>
      <c r="Q246" s="1448"/>
      <c r="R246" s="1448"/>
      <c r="S246" s="1448"/>
      <c r="T246" s="1448"/>
      <c r="U246" s="1448"/>
      <c r="V246" s="1448"/>
      <c r="W246" s="1448"/>
      <c r="X246" s="1448"/>
      <c r="Y246" s="1448"/>
      <c r="Z246" s="1448"/>
    </row>
    <row r="247" spans="1:26" ht="16.5" customHeight="1">
      <c r="A247" s="1448"/>
      <c r="B247" s="1467"/>
      <c r="C247" s="1448"/>
      <c r="D247" s="1448"/>
      <c r="E247" s="1448"/>
      <c r="F247" s="1448"/>
      <c r="G247" s="1448"/>
      <c r="H247" s="1448"/>
      <c r="I247" s="1448"/>
      <c r="J247" s="1448"/>
      <c r="K247" s="1448"/>
      <c r="L247" s="1448"/>
      <c r="M247" s="1448"/>
      <c r="N247" s="1448"/>
      <c r="O247" s="1448"/>
      <c r="P247" s="1448"/>
      <c r="Q247" s="1448"/>
      <c r="R247" s="1448"/>
      <c r="S247" s="1448"/>
      <c r="T247" s="1448"/>
      <c r="U247" s="1448"/>
      <c r="V247" s="1448"/>
      <c r="W247" s="1448"/>
      <c r="X247" s="1448"/>
      <c r="Y247" s="1448"/>
      <c r="Z247" s="1448"/>
    </row>
    <row r="248" spans="1:26" ht="16.5" customHeight="1">
      <c r="A248" s="1448"/>
      <c r="B248" s="1467"/>
      <c r="C248" s="1448"/>
      <c r="D248" s="1448"/>
      <c r="E248" s="1448"/>
      <c r="F248" s="1448"/>
      <c r="G248" s="1448"/>
      <c r="H248" s="1448"/>
      <c r="I248" s="1448"/>
      <c r="J248" s="1448"/>
      <c r="K248" s="1448"/>
      <c r="L248" s="1448"/>
      <c r="M248" s="1448"/>
      <c r="N248" s="1448"/>
      <c r="O248" s="1448"/>
      <c r="P248" s="1448"/>
      <c r="Q248" s="1448"/>
      <c r="R248" s="1448"/>
      <c r="S248" s="1448"/>
      <c r="T248" s="1448"/>
      <c r="U248" s="1448"/>
      <c r="V248" s="1448"/>
      <c r="W248" s="1448"/>
      <c r="X248" s="1448"/>
      <c r="Y248" s="1448"/>
      <c r="Z248" s="1448"/>
    </row>
    <row r="249" spans="1:26" ht="16.5" customHeight="1">
      <c r="A249" s="1448"/>
      <c r="B249" s="1467"/>
      <c r="C249" s="1448"/>
      <c r="D249" s="1448"/>
      <c r="E249" s="1448"/>
      <c r="F249" s="1448"/>
      <c r="G249" s="1448"/>
      <c r="H249" s="1448"/>
      <c r="I249" s="1448"/>
      <c r="J249" s="1448"/>
      <c r="K249" s="1448"/>
      <c r="L249" s="1448"/>
      <c r="M249" s="1448"/>
      <c r="N249" s="1448"/>
      <c r="O249" s="1448"/>
      <c r="P249" s="1448"/>
      <c r="Q249" s="1448"/>
      <c r="R249" s="1448"/>
      <c r="S249" s="1448"/>
      <c r="T249" s="1448"/>
      <c r="U249" s="1448"/>
      <c r="V249" s="1448"/>
      <c r="W249" s="1448"/>
      <c r="X249" s="1448"/>
      <c r="Y249" s="1448"/>
      <c r="Z249" s="1448"/>
    </row>
    <row r="250" spans="1:26" ht="16.5" customHeight="1">
      <c r="A250" s="1448"/>
      <c r="B250" s="1467"/>
      <c r="C250" s="1448"/>
      <c r="D250" s="1448"/>
      <c r="E250" s="1448"/>
      <c r="F250" s="1448"/>
      <c r="G250" s="1448"/>
      <c r="H250" s="1448"/>
      <c r="I250" s="1448"/>
      <c r="J250" s="1448"/>
      <c r="K250" s="1448"/>
      <c r="L250" s="1448"/>
      <c r="M250" s="1448"/>
      <c r="N250" s="1448"/>
      <c r="O250" s="1448"/>
      <c r="P250" s="1448"/>
      <c r="Q250" s="1448"/>
      <c r="R250" s="1448"/>
      <c r="S250" s="1448"/>
      <c r="T250" s="1448"/>
      <c r="U250" s="1448"/>
      <c r="V250" s="1448"/>
      <c r="W250" s="1448"/>
      <c r="X250" s="1448"/>
      <c r="Y250" s="1448"/>
      <c r="Z250" s="1448"/>
    </row>
    <row r="251" spans="1:26" ht="16.5" customHeight="1">
      <c r="A251" s="1448"/>
      <c r="B251" s="1467"/>
      <c r="C251" s="1448"/>
      <c r="D251" s="1448"/>
      <c r="E251" s="1448"/>
      <c r="F251" s="1448"/>
      <c r="G251" s="1448"/>
      <c r="H251" s="1448"/>
      <c r="I251" s="1448"/>
      <c r="J251" s="1448"/>
      <c r="K251" s="1448"/>
      <c r="L251" s="1448"/>
      <c r="M251" s="1448"/>
      <c r="N251" s="1448"/>
      <c r="O251" s="1448"/>
      <c r="P251" s="1448"/>
      <c r="Q251" s="1448"/>
      <c r="R251" s="1448"/>
      <c r="S251" s="1448"/>
      <c r="T251" s="1448"/>
      <c r="U251" s="1448"/>
      <c r="V251" s="1448"/>
      <c r="W251" s="1448"/>
      <c r="X251" s="1448"/>
      <c r="Y251" s="1448"/>
      <c r="Z251" s="1448"/>
    </row>
    <row r="252" spans="1:26" ht="16.5" customHeight="1">
      <c r="A252" s="1448"/>
      <c r="B252" s="1467"/>
      <c r="C252" s="1448"/>
      <c r="D252" s="1448"/>
      <c r="E252" s="1448"/>
      <c r="F252" s="1448"/>
      <c r="G252" s="1448"/>
      <c r="H252" s="1448"/>
      <c r="I252" s="1448"/>
      <c r="J252" s="1448"/>
      <c r="K252" s="1448"/>
      <c r="L252" s="1448"/>
      <c r="M252" s="1448"/>
      <c r="N252" s="1448"/>
      <c r="O252" s="1448"/>
      <c r="P252" s="1448"/>
      <c r="Q252" s="1448"/>
      <c r="R252" s="1448"/>
      <c r="S252" s="1448"/>
      <c r="T252" s="1448"/>
      <c r="U252" s="1448"/>
      <c r="V252" s="1448"/>
      <c r="W252" s="1448"/>
      <c r="X252" s="1448"/>
      <c r="Y252" s="1448"/>
      <c r="Z252" s="1448"/>
    </row>
    <row r="253" spans="1:26" ht="16.5" customHeight="1">
      <c r="A253" s="1448"/>
      <c r="B253" s="1467"/>
      <c r="C253" s="1448"/>
      <c r="D253" s="1448"/>
      <c r="E253" s="1448"/>
      <c r="F253" s="1448"/>
      <c r="G253" s="1448"/>
      <c r="H253" s="1448"/>
      <c r="I253" s="1448"/>
      <c r="J253" s="1448"/>
      <c r="K253" s="1448"/>
      <c r="L253" s="1448"/>
      <c r="M253" s="1448"/>
      <c r="N253" s="1448"/>
      <c r="O253" s="1448"/>
      <c r="P253" s="1448"/>
      <c r="Q253" s="1448"/>
      <c r="R253" s="1448"/>
      <c r="S253" s="1448"/>
      <c r="T253" s="1448"/>
      <c r="U253" s="1448"/>
      <c r="V253" s="1448"/>
      <c r="W253" s="1448"/>
      <c r="X253" s="1448"/>
      <c r="Y253" s="1448"/>
      <c r="Z253" s="1448"/>
    </row>
    <row r="254" spans="1:26" ht="16.5" customHeight="1">
      <c r="A254" s="1448"/>
      <c r="B254" s="1467"/>
      <c r="C254" s="1448"/>
      <c r="D254" s="1448"/>
      <c r="E254" s="1448"/>
      <c r="F254" s="1448"/>
      <c r="G254" s="1448"/>
      <c r="H254" s="1448"/>
      <c r="I254" s="1448"/>
      <c r="J254" s="1448"/>
      <c r="K254" s="1448"/>
      <c r="L254" s="1448"/>
      <c r="M254" s="1448"/>
      <c r="N254" s="1448"/>
      <c r="O254" s="1448"/>
      <c r="P254" s="1448"/>
      <c r="Q254" s="1448"/>
      <c r="R254" s="1448"/>
      <c r="S254" s="1448"/>
      <c r="T254" s="1448"/>
      <c r="U254" s="1448"/>
      <c r="V254" s="1448"/>
      <c r="W254" s="1448"/>
      <c r="X254" s="1448"/>
      <c r="Y254" s="1448"/>
      <c r="Z254" s="1448"/>
    </row>
    <row r="255" spans="1:26" ht="16.5" customHeight="1">
      <c r="A255" s="1448"/>
      <c r="B255" s="1467"/>
      <c r="C255" s="1448"/>
      <c r="D255" s="1448"/>
      <c r="E255" s="1448"/>
      <c r="F255" s="1448"/>
      <c r="G255" s="1448"/>
      <c r="H255" s="1448"/>
      <c r="I255" s="1448"/>
      <c r="J255" s="1448"/>
      <c r="K255" s="1448"/>
      <c r="L255" s="1448"/>
      <c r="M255" s="1448"/>
      <c r="N255" s="1448"/>
      <c r="O255" s="1448"/>
      <c r="P255" s="1448"/>
      <c r="Q255" s="1448"/>
      <c r="R255" s="1448"/>
      <c r="S255" s="1448"/>
      <c r="T255" s="1448"/>
      <c r="U255" s="1448"/>
      <c r="V255" s="1448"/>
      <c r="W255" s="1448"/>
      <c r="X255" s="1448"/>
      <c r="Y255" s="1448"/>
      <c r="Z255" s="1448"/>
    </row>
    <row r="256" spans="1:26" ht="16.5" customHeight="1">
      <c r="A256" s="1448"/>
      <c r="B256" s="1467"/>
      <c r="C256" s="1448"/>
      <c r="D256" s="1448"/>
      <c r="E256" s="1448"/>
      <c r="F256" s="1448"/>
      <c r="G256" s="1448"/>
      <c r="H256" s="1448"/>
      <c r="I256" s="1448"/>
      <c r="J256" s="1448"/>
      <c r="K256" s="1448"/>
      <c r="L256" s="1448"/>
      <c r="M256" s="1448"/>
      <c r="N256" s="1448"/>
      <c r="O256" s="1448"/>
      <c r="P256" s="1448"/>
      <c r="Q256" s="1448"/>
      <c r="R256" s="1448"/>
      <c r="S256" s="1448"/>
      <c r="T256" s="1448"/>
      <c r="U256" s="1448"/>
      <c r="V256" s="1448"/>
      <c r="W256" s="1448"/>
      <c r="X256" s="1448"/>
      <c r="Y256" s="1448"/>
      <c r="Z256" s="1448"/>
    </row>
    <row r="257" spans="1:26" ht="16.5" customHeight="1">
      <c r="A257" s="1448"/>
      <c r="B257" s="1467"/>
      <c r="C257" s="1448"/>
      <c r="D257" s="1448"/>
      <c r="E257" s="1448"/>
      <c r="F257" s="1448"/>
      <c r="G257" s="1448"/>
      <c r="H257" s="1448"/>
      <c r="I257" s="1448"/>
      <c r="J257" s="1448"/>
      <c r="K257" s="1448"/>
      <c r="L257" s="1448"/>
      <c r="M257" s="1448"/>
      <c r="N257" s="1448"/>
      <c r="O257" s="1448"/>
      <c r="P257" s="1448"/>
      <c r="Q257" s="1448"/>
      <c r="R257" s="1448"/>
      <c r="S257" s="1448"/>
      <c r="T257" s="1448"/>
      <c r="U257" s="1448"/>
      <c r="V257" s="1448"/>
      <c r="W257" s="1448"/>
      <c r="X257" s="1448"/>
      <c r="Y257" s="1448"/>
      <c r="Z257" s="1448"/>
    </row>
    <row r="258" spans="1:26" ht="16.5" customHeight="1">
      <c r="A258" s="1448"/>
      <c r="B258" s="1467"/>
      <c r="C258" s="1448"/>
      <c r="D258" s="1448"/>
      <c r="E258" s="1448"/>
      <c r="F258" s="1448"/>
      <c r="G258" s="1448"/>
      <c r="H258" s="1448"/>
      <c r="I258" s="1448"/>
      <c r="J258" s="1448"/>
      <c r="K258" s="1448"/>
      <c r="L258" s="1448"/>
      <c r="M258" s="1448"/>
      <c r="N258" s="1448"/>
      <c r="O258" s="1448"/>
      <c r="P258" s="1448"/>
      <c r="Q258" s="1448"/>
      <c r="R258" s="1448"/>
      <c r="S258" s="1448"/>
      <c r="T258" s="1448"/>
      <c r="U258" s="1448"/>
      <c r="V258" s="1448"/>
      <c r="W258" s="1448"/>
      <c r="X258" s="1448"/>
      <c r="Y258" s="1448"/>
      <c r="Z258" s="1448"/>
    </row>
    <row r="259" spans="1:26" ht="16.5" customHeight="1">
      <c r="A259" s="1448"/>
      <c r="B259" s="1467"/>
      <c r="C259" s="1448"/>
      <c r="D259" s="1448"/>
      <c r="E259" s="1448"/>
      <c r="F259" s="1448"/>
      <c r="G259" s="1448"/>
      <c r="H259" s="1448"/>
      <c r="I259" s="1448"/>
      <c r="J259" s="1448"/>
      <c r="K259" s="1448"/>
      <c r="L259" s="1448"/>
      <c r="M259" s="1448"/>
      <c r="N259" s="1448"/>
      <c r="O259" s="1448"/>
      <c r="P259" s="1448"/>
      <c r="Q259" s="1448"/>
      <c r="R259" s="1448"/>
      <c r="S259" s="1448"/>
      <c r="T259" s="1448"/>
      <c r="U259" s="1448"/>
      <c r="V259" s="1448"/>
      <c r="W259" s="1448"/>
      <c r="X259" s="1448"/>
      <c r="Y259" s="1448"/>
      <c r="Z259" s="1448"/>
    </row>
    <row r="260" spans="1:26" ht="16.5" customHeight="1">
      <c r="A260" s="1448"/>
      <c r="B260" s="1467"/>
      <c r="C260" s="1448"/>
      <c r="D260" s="1448"/>
      <c r="E260" s="1448"/>
      <c r="F260" s="1448"/>
      <c r="G260" s="1448"/>
      <c r="H260" s="1448"/>
      <c r="I260" s="1448"/>
      <c r="J260" s="1448"/>
      <c r="K260" s="1448"/>
      <c r="L260" s="1448"/>
      <c r="M260" s="1448"/>
      <c r="N260" s="1448"/>
      <c r="O260" s="1448"/>
      <c r="P260" s="1448"/>
      <c r="Q260" s="1448"/>
      <c r="R260" s="1448"/>
      <c r="S260" s="1448"/>
      <c r="T260" s="1448"/>
      <c r="U260" s="1448"/>
      <c r="V260" s="1448"/>
      <c r="W260" s="1448"/>
      <c r="X260" s="1448"/>
      <c r="Y260" s="1448"/>
      <c r="Z260" s="1448"/>
    </row>
    <row r="261" spans="1:26" ht="16.5" customHeight="1">
      <c r="A261" s="1448"/>
      <c r="B261" s="1467"/>
      <c r="C261" s="1448"/>
      <c r="D261" s="1448"/>
      <c r="E261" s="1448"/>
      <c r="F261" s="1448"/>
      <c r="G261" s="1448"/>
      <c r="H261" s="1448"/>
      <c r="I261" s="1448"/>
      <c r="J261" s="1448"/>
      <c r="K261" s="1448"/>
      <c r="L261" s="1448"/>
      <c r="M261" s="1448"/>
      <c r="N261" s="1448"/>
      <c r="O261" s="1448"/>
      <c r="P261" s="1448"/>
      <c r="Q261" s="1448"/>
      <c r="R261" s="1448"/>
      <c r="S261" s="1448"/>
      <c r="T261" s="1448"/>
      <c r="U261" s="1448"/>
      <c r="V261" s="1448"/>
      <c r="W261" s="1448"/>
      <c r="X261" s="1448"/>
      <c r="Y261" s="1448"/>
      <c r="Z261" s="1448"/>
    </row>
    <row r="262" spans="1:26" ht="16.5" customHeight="1">
      <c r="A262" s="1448"/>
      <c r="B262" s="1467"/>
      <c r="C262" s="1448"/>
      <c r="D262" s="1448"/>
      <c r="E262" s="1448"/>
      <c r="F262" s="1448"/>
      <c r="G262" s="1448"/>
      <c r="H262" s="1448"/>
      <c r="I262" s="1448"/>
      <c r="J262" s="1448"/>
      <c r="K262" s="1448"/>
      <c r="L262" s="1448"/>
      <c r="M262" s="1448"/>
      <c r="N262" s="1448"/>
      <c r="O262" s="1448"/>
      <c r="P262" s="1448"/>
      <c r="Q262" s="1448"/>
      <c r="R262" s="1448"/>
      <c r="S262" s="1448"/>
      <c r="T262" s="1448"/>
      <c r="U262" s="1448"/>
      <c r="V262" s="1448"/>
      <c r="W262" s="1448"/>
      <c r="X262" s="1448"/>
      <c r="Y262" s="1448"/>
      <c r="Z262" s="1448"/>
    </row>
    <row r="263" spans="1:26" ht="16.5" customHeight="1">
      <c r="A263" s="1448"/>
      <c r="B263" s="1467"/>
      <c r="C263" s="1448"/>
      <c r="D263" s="1448"/>
      <c r="E263" s="1448"/>
      <c r="F263" s="1448"/>
      <c r="G263" s="1448"/>
      <c r="H263" s="1448"/>
      <c r="I263" s="1448"/>
      <c r="J263" s="1448"/>
      <c r="K263" s="1448"/>
      <c r="L263" s="1448"/>
      <c r="M263" s="1448"/>
      <c r="N263" s="1448"/>
      <c r="O263" s="1448"/>
      <c r="P263" s="1448"/>
      <c r="Q263" s="1448"/>
      <c r="R263" s="1448"/>
      <c r="S263" s="1448"/>
      <c r="T263" s="1448"/>
      <c r="U263" s="1448"/>
      <c r="V263" s="1448"/>
      <c r="W263" s="1448"/>
      <c r="X263" s="1448"/>
      <c r="Y263" s="1448"/>
      <c r="Z263" s="1448"/>
    </row>
    <row r="264" spans="1:26" ht="16.5" customHeight="1">
      <c r="A264" s="1448"/>
      <c r="B264" s="1467"/>
      <c r="C264" s="1448"/>
      <c r="D264" s="1448"/>
      <c r="E264" s="1448"/>
      <c r="F264" s="1448"/>
      <c r="G264" s="1448"/>
      <c r="H264" s="1448"/>
      <c r="I264" s="1448"/>
      <c r="J264" s="1448"/>
      <c r="K264" s="1448"/>
      <c r="L264" s="1448"/>
      <c r="M264" s="1448"/>
      <c r="N264" s="1448"/>
      <c r="O264" s="1448"/>
      <c r="P264" s="1448"/>
      <c r="Q264" s="1448"/>
      <c r="R264" s="1448"/>
      <c r="S264" s="1448"/>
      <c r="T264" s="1448"/>
      <c r="U264" s="1448"/>
      <c r="V264" s="1448"/>
      <c r="W264" s="1448"/>
      <c r="X264" s="1448"/>
      <c r="Y264" s="1448"/>
      <c r="Z264" s="1448"/>
    </row>
    <row r="265" spans="1:26" ht="16.5" customHeight="1">
      <c r="A265" s="1448"/>
      <c r="B265" s="1467"/>
      <c r="C265" s="1448"/>
      <c r="D265" s="1448"/>
      <c r="E265" s="1448"/>
      <c r="F265" s="1448"/>
      <c r="G265" s="1448"/>
      <c r="H265" s="1448"/>
      <c r="I265" s="1448"/>
      <c r="J265" s="1448"/>
      <c r="K265" s="1448"/>
      <c r="L265" s="1448"/>
      <c r="M265" s="1448"/>
      <c r="N265" s="1448"/>
      <c r="O265" s="1448"/>
      <c r="P265" s="1448"/>
      <c r="Q265" s="1448"/>
      <c r="R265" s="1448"/>
      <c r="S265" s="1448"/>
      <c r="T265" s="1448"/>
      <c r="U265" s="1448"/>
      <c r="V265" s="1448"/>
      <c r="W265" s="1448"/>
      <c r="X265" s="1448"/>
      <c r="Y265" s="1448"/>
      <c r="Z265" s="1448"/>
    </row>
    <row r="266" spans="1:26" ht="16.5" customHeight="1">
      <c r="A266" s="1448"/>
      <c r="B266" s="1467"/>
      <c r="C266" s="1448"/>
      <c r="D266" s="1448"/>
      <c r="E266" s="1448"/>
      <c r="F266" s="1448"/>
      <c r="G266" s="1448"/>
      <c r="H266" s="1448"/>
      <c r="I266" s="1448"/>
      <c r="J266" s="1448"/>
      <c r="K266" s="1448"/>
      <c r="L266" s="1448"/>
      <c r="M266" s="1448"/>
      <c r="N266" s="1448"/>
      <c r="O266" s="1448"/>
      <c r="P266" s="1448"/>
      <c r="Q266" s="1448"/>
      <c r="R266" s="1448"/>
      <c r="S266" s="1448"/>
      <c r="T266" s="1448"/>
      <c r="U266" s="1448"/>
      <c r="V266" s="1448"/>
      <c r="W266" s="1448"/>
      <c r="X266" s="1448"/>
      <c r="Y266" s="1448"/>
      <c r="Z266" s="1448"/>
    </row>
    <row r="267" spans="1:26" ht="16.5" customHeight="1">
      <c r="A267" s="1448"/>
      <c r="B267" s="1467"/>
      <c r="C267" s="1448"/>
      <c r="D267" s="1448"/>
      <c r="E267" s="1448"/>
      <c r="F267" s="1448"/>
      <c r="G267" s="1448"/>
      <c r="H267" s="1448"/>
      <c r="I267" s="1448"/>
      <c r="J267" s="1448"/>
      <c r="K267" s="1448"/>
      <c r="L267" s="1448"/>
      <c r="M267" s="1448"/>
      <c r="N267" s="1448"/>
      <c r="O267" s="1448"/>
      <c r="P267" s="1448"/>
      <c r="Q267" s="1448"/>
      <c r="R267" s="1448"/>
      <c r="S267" s="1448"/>
      <c r="T267" s="1448"/>
      <c r="U267" s="1448"/>
      <c r="V267" s="1448"/>
      <c r="W267" s="1448"/>
      <c r="X267" s="1448"/>
      <c r="Y267" s="1448"/>
      <c r="Z267" s="1448"/>
    </row>
    <row r="268" spans="1:26" ht="16.5" customHeight="1">
      <c r="A268" s="1448"/>
      <c r="B268" s="1467"/>
      <c r="C268" s="1448"/>
      <c r="D268" s="1448"/>
      <c r="E268" s="1448"/>
      <c r="F268" s="1448"/>
      <c r="G268" s="1448"/>
      <c r="H268" s="1448"/>
      <c r="I268" s="1448"/>
      <c r="J268" s="1448"/>
      <c r="K268" s="1448"/>
      <c r="L268" s="1448"/>
      <c r="M268" s="1448"/>
      <c r="N268" s="1448"/>
      <c r="O268" s="1448"/>
      <c r="P268" s="1448"/>
      <c r="Q268" s="1448"/>
      <c r="R268" s="1448"/>
      <c r="S268" s="1448"/>
      <c r="T268" s="1448"/>
      <c r="U268" s="1448"/>
      <c r="V268" s="1448"/>
      <c r="W268" s="1448"/>
      <c r="X268" s="1448"/>
      <c r="Y268" s="1448"/>
      <c r="Z268" s="1448"/>
    </row>
    <row r="269" spans="1:26" ht="16.5" customHeight="1">
      <c r="A269" s="1448"/>
      <c r="B269" s="1467"/>
      <c r="C269" s="1448"/>
      <c r="D269" s="1448"/>
      <c r="E269" s="1448"/>
      <c r="F269" s="1448"/>
      <c r="G269" s="1448"/>
      <c r="H269" s="1448"/>
      <c r="I269" s="1448"/>
      <c r="J269" s="1448"/>
      <c r="K269" s="1448"/>
      <c r="L269" s="1448"/>
      <c r="M269" s="1448"/>
      <c r="N269" s="1448"/>
      <c r="O269" s="1448"/>
      <c r="P269" s="1448"/>
      <c r="Q269" s="1448"/>
      <c r="R269" s="1448"/>
      <c r="S269" s="1448"/>
      <c r="T269" s="1448"/>
      <c r="U269" s="1448"/>
      <c r="V269" s="1448"/>
      <c r="W269" s="1448"/>
      <c r="X269" s="1448"/>
      <c r="Y269" s="1448"/>
      <c r="Z269" s="1448"/>
    </row>
    <row r="270" spans="1:26" ht="16.5" customHeight="1">
      <c r="A270" s="1448"/>
      <c r="B270" s="1467"/>
      <c r="C270" s="1448"/>
      <c r="D270" s="1448"/>
      <c r="E270" s="1448"/>
      <c r="F270" s="1448"/>
      <c r="G270" s="1448"/>
      <c r="H270" s="1448"/>
      <c r="I270" s="1448"/>
      <c r="J270" s="1448"/>
      <c r="K270" s="1448"/>
      <c r="L270" s="1448"/>
      <c r="M270" s="1448"/>
      <c r="N270" s="1448"/>
      <c r="O270" s="1448"/>
      <c r="P270" s="1448"/>
      <c r="Q270" s="1448"/>
      <c r="R270" s="1448"/>
      <c r="S270" s="1448"/>
      <c r="T270" s="1448"/>
      <c r="U270" s="1448"/>
      <c r="V270" s="1448"/>
      <c r="W270" s="1448"/>
      <c r="X270" s="1448"/>
      <c r="Y270" s="1448"/>
      <c r="Z270" s="1448"/>
    </row>
    <row r="271" spans="1:26" ht="16.5" customHeight="1">
      <c r="A271" s="1448"/>
      <c r="B271" s="1467"/>
      <c r="C271" s="1448"/>
      <c r="D271" s="1448"/>
      <c r="E271" s="1448"/>
      <c r="F271" s="1448"/>
      <c r="G271" s="1448"/>
      <c r="H271" s="1448"/>
      <c r="I271" s="1448"/>
      <c r="J271" s="1448"/>
      <c r="K271" s="1448"/>
      <c r="L271" s="1448"/>
      <c r="M271" s="1448"/>
      <c r="N271" s="1448"/>
      <c r="O271" s="1448"/>
      <c r="P271" s="1448"/>
      <c r="Q271" s="1448"/>
      <c r="R271" s="1448"/>
      <c r="S271" s="1448"/>
      <c r="T271" s="1448"/>
      <c r="U271" s="1448"/>
      <c r="V271" s="1448"/>
      <c r="W271" s="1448"/>
      <c r="X271" s="1448"/>
      <c r="Y271" s="1448"/>
      <c r="Z271" s="1448"/>
    </row>
    <row r="272" spans="1:26" ht="16.5" customHeight="1">
      <c r="A272" s="1448"/>
      <c r="B272" s="1467"/>
      <c r="C272" s="1448"/>
      <c r="D272" s="1448"/>
      <c r="E272" s="1448"/>
      <c r="F272" s="1448"/>
      <c r="G272" s="1448"/>
      <c r="H272" s="1448"/>
      <c r="I272" s="1448"/>
      <c r="J272" s="1448"/>
      <c r="K272" s="1448"/>
      <c r="L272" s="1448"/>
      <c r="M272" s="1448"/>
      <c r="N272" s="1448"/>
      <c r="O272" s="1448"/>
      <c r="P272" s="1448"/>
      <c r="Q272" s="1448"/>
      <c r="R272" s="1448"/>
      <c r="S272" s="1448"/>
      <c r="T272" s="1448"/>
      <c r="U272" s="1448"/>
      <c r="V272" s="1448"/>
      <c r="W272" s="1448"/>
      <c r="X272" s="1448"/>
      <c r="Y272" s="1448"/>
      <c r="Z272" s="1448"/>
    </row>
    <row r="273" spans="1:26" ht="16.5" customHeight="1">
      <c r="A273" s="1448"/>
      <c r="B273" s="1467"/>
      <c r="C273" s="1448"/>
      <c r="D273" s="1448"/>
      <c r="E273" s="1448"/>
      <c r="F273" s="1448"/>
      <c r="G273" s="1448"/>
      <c r="H273" s="1448"/>
      <c r="I273" s="1448"/>
      <c r="J273" s="1448"/>
      <c r="K273" s="1448"/>
      <c r="L273" s="1448"/>
      <c r="M273" s="1448"/>
      <c r="N273" s="1448"/>
      <c r="O273" s="1448"/>
      <c r="P273" s="1448"/>
      <c r="Q273" s="1448"/>
      <c r="R273" s="1448"/>
      <c r="S273" s="1448"/>
      <c r="T273" s="1448"/>
      <c r="U273" s="1448"/>
      <c r="V273" s="1448"/>
      <c r="W273" s="1448"/>
      <c r="X273" s="1448"/>
      <c r="Y273" s="1448"/>
      <c r="Z273" s="1448"/>
    </row>
    <row r="274" spans="1:26" ht="16.5" customHeight="1">
      <c r="A274" s="1448"/>
      <c r="B274" s="1467"/>
      <c r="C274" s="1448"/>
      <c r="D274" s="1448"/>
      <c r="E274" s="1448"/>
      <c r="F274" s="1448"/>
      <c r="G274" s="1448"/>
      <c r="H274" s="1448"/>
      <c r="I274" s="1448"/>
      <c r="J274" s="1448"/>
      <c r="K274" s="1448"/>
      <c r="L274" s="1448"/>
      <c r="M274" s="1448"/>
      <c r="N274" s="1448"/>
      <c r="O274" s="1448"/>
      <c r="P274" s="1448"/>
      <c r="Q274" s="1448"/>
      <c r="R274" s="1448"/>
      <c r="S274" s="1448"/>
      <c r="T274" s="1448"/>
      <c r="U274" s="1448"/>
      <c r="V274" s="1448"/>
      <c r="W274" s="1448"/>
      <c r="X274" s="1448"/>
      <c r="Y274" s="1448"/>
      <c r="Z274" s="1448"/>
    </row>
    <row r="275" spans="1:26" ht="16.5" customHeight="1">
      <c r="A275" s="1448"/>
      <c r="B275" s="1467"/>
      <c r="C275" s="1448"/>
      <c r="D275" s="1448"/>
      <c r="E275" s="1448"/>
      <c r="F275" s="1448"/>
      <c r="G275" s="1448"/>
      <c r="H275" s="1448"/>
      <c r="I275" s="1448"/>
      <c r="J275" s="1448"/>
      <c r="K275" s="1448"/>
      <c r="L275" s="1448"/>
      <c r="M275" s="1448"/>
      <c r="N275" s="1448"/>
      <c r="O275" s="1448"/>
      <c r="P275" s="1448"/>
      <c r="Q275" s="1448"/>
      <c r="R275" s="1448"/>
      <c r="S275" s="1448"/>
      <c r="T275" s="1448"/>
      <c r="U275" s="1448"/>
      <c r="V275" s="1448"/>
      <c r="W275" s="1448"/>
      <c r="X275" s="1448"/>
      <c r="Y275" s="1448"/>
      <c r="Z275" s="1448"/>
    </row>
    <row r="276" spans="1:26" ht="16.5" customHeight="1">
      <c r="A276" s="1448"/>
      <c r="B276" s="1467"/>
      <c r="C276" s="1448"/>
      <c r="D276" s="1448"/>
      <c r="E276" s="1448"/>
      <c r="F276" s="1448"/>
      <c r="G276" s="1448"/>
      <c r="H276" s="1448"/>
      <c r="I276" s="1448"/>
      <c r="J276" s="1448"/>
      <c r="K276" s="1448"/>
      <c r="L276" s="1448"/>
      <c r="M276" s="1448"/>
      <c r="N276" s="1448"/>
      <c r="O276" s="1448"/>
      <c r="P276" s="1448"/>
      <c r="Q276" s="1448"/>
      <c r="R276" s="1448"/>
      <c r="S276" s="1448"/>
      <c r="T276" s="1448"/>
      <c r="U276" s="1448"/>
      <c r="V276" s="1448"/>
      <c r="W276" s="1448"/>
      <c r="X276" s="1448"/>
      <c r="Y276" s="1448"/>
      <c r="Z276" s="1448"/>
    </row>
    <row r="277" spans="1:26" ht="16.5" customHeight="1">
      <c r="A277" s="1448"/>
      <c r="B277" s="1467"/>
      <c r="C277" s="1448"/>
      <c r="D277" s="1448"/>
      <c r="E277" s="1448"/>
      <c r="F277" s="1448"/>
      <c r="G277" s="1448"/>
      <c r="H277" s="1448"/>
      <c r="I277" s="1448"/>
      <c r="J277" s="1448"/>
      <c r="K277" s="1448"/>
      <c r="L277" s="1448"/>
      <c r="M277" s="1448"/>
      <c r="N277" s="1448"/>
      <c r="O277" s="1448"/>
      <c r="P277" s="1448"/>
      <c r="Q277" s="1448"/>
      <c r="R277" s="1448"/>
      <c r="S277" s="1448"/>
      <c r="T277" s="1448"/>
      <c r="U277" s="1448"/>
      <c r="V277" s="1448"/>
      <c r="W277" s="1448"/>
      <c r="X277" s="1448"/>
      <c r="Y277" s="1448"/>
      <c r="Z277" s="1448"/>
    </row>
    <row r="278" spans="1:26" ht="16.5" customHeight="1">
      <c r="A278" s="1448"/>
      <c r="B278" s="1467"/>
      <c r="C278" s="1448"/>
      <c r="D278" s="1448"/>
      <c r="E278" s="1448"/>
      <c r="F278" s="1448"/>
      <c r="G278" s="1448"/>
      <c r="H278" s="1448"/>
      <c r="I278" s="1448"/>
      <c r="J278" s="1448"/>
      <c r="K278" s="1448"/>
      <c r="L278" s="1448"/>
      <c r="M278" s="1448"/>
      <c r="N278" s="1448"/>
      <c r="O278" s="1448"/>
      <c r="P278" s="1448"/>
      <c r="Q278" s="1448"/>
      <c r="R278" s="1448"/>
      <c r="S278" s="1448"/>
      <c r="T278" s="1448"/>
      <c r="U278" s="1448"/>
      <c r="V278" s="1448"/>
      <c r="W278" s="1448"/>
      <c r="X278" s="1448"/>
      <c r="Y278" s="1448"/>
      <c r="Z278" s="1448"/>
    </row>
    <row r="279" spans="1:26" ht="16.5" customHeight="1">
      <c r="A279" s="1448"/>
      <c r="B279" s="1467"/>
      <c r="C279" s="1448"/>
      <c r="D279" s="1448"/>
      <c r="E279" s="1448"/>
      <c r="F279" s="1448"/>
      <c r="G279" s="1448"/>
      <c r="H279" s="1448"/>
      <c r="I279" s="1448"/>
      <c r="J279" s="1448"/>
      <c r="K279" s="1448"/>
      <c r="L279" s="1448"/>
      <c r="M279" s="1448"/>
      <c r="N279" s="1448"/>
      <c r="O279" s="1448"/>
      <c r="P279" s="1448"/>
      <c r="Q279" s="1448"/>
      <c r="R279" s="1448"/>
      <c r="S279" s="1448"/>
      <c r="T279" s="1448"/>
      <c r="U279" s="1448"/>
      <c r="V279" s="1448"/>
      <c r="W279" s="1448"/>
      <c r="X279" s="1448"/>
      <c r="Y279" s="1448"/>
      <c r="Z279" s="1448"/>
    </row>
    <row r="280" spans="1:26" ht="16.5" customHeight="1">
      <c r="A280" s="1448"/>
      <c r="B280" s="1467"/>
      <c r="C280" s="1448"/>
      <c r="D280" s="1448"/>
      <c r="E280" s="1448"/>
      <c r="F280" s="1448"/>
      <c r="G280" s="1448"/>
      <c r="H280" s="1448"/>
      <c r="I280" s="1448"/>
      <c r="J280" s="1448"/>
      <c r="K280" s="1448"/>
      <c r="L280" s="1448"/>
      <c r="M280" s="1448"/>
      <c r="N280" s="1448"/>
      <c r="O280" s="1448"/>
      <c r="P280" s="1448"/>
      <c r="Q280" s="1448"/>
      <c r="R280" s="1448"/>
      <c r="S280" s="1448"/>
      <c r="T280" s="1448"/>
      <c r="U280" s="1448"/>
      <c r="V280" s="1448"/>
      <c r="W280" s="1448"/>
      <c r="X280" s="1448"/>
      <c r="Y280" s="1448"/>
      <c r="Z280" s="1448"/>
    </row>
    <row r="281" spans="1:26" ht="16.5" customHeight="1">
      <c r="A281" s="1448"/>
      <c r="B281" s="1467"/>
      <c r="C281" s="1448"/>
      <c r="D281" s="1448"/>
      <c r="E281" s="1448"/>
      <c r="F281" s="1448"/>
      <c r="G281" s="1448"/>
      <c r="H281" s="1448"/>
      <c r="I281" s="1448"/>
      <c r="J281" s="1448"/>
      <c r="K281" s="1448"/>
      <c r="L281" s="1448"/>
      <c r="M281" s="1448"/>
      <c r="N281" s="1448"/>
      <c r="O281" s="1448"/>
      <c r="P281" s="1448"/>
      <c r="Q281" s="1448"/>
      <c r="R281" s="1448"/>
      <c r="S281" s="1448"/>
      <c r="T281" s="1448"/>
      <c r="U281" s="1448"/>
      <c r="V281" s="1448"/>
      <c r="W281" s="1448"/>
      <c r="X281" s="1448"/>
      <c r="Y281" s="1448"/>
      <c r="Z281" s="1448"/>
    </row>
    <row r="282" spans="1:26" ht="16.5" customHeight="1">
      <c r="A282" s="1448"/>
      <c r="B282" s="1467"/>
      <c r="C282" s="1448"/>
      <c r="D282" s="1448"/>
      <c r="E282" s="1448"/>
      <c r="F282" s="1448"/>
      <c r="G282" s="1448"/>
      <c r="H282" s="1448"/>
      <c r="I282" s="1448"/>
      <c r="J282" s="1448"/>
      <c r="K282" s="1448"/>
      <c r="L282" s="1448"/>
      <c r="M282" s="1448"/>
      <c r="N282" s="1448"/>
      <c r="O282" s="1448"/>
      <c r="P282" s="1448"/>
      <c r="Q282" s="1448"/>
      <c r="R282" s="1448"/>
      <c r="S282" s="1448"/>
      <c r="T282" s="1448"/>
      <c r="U282" s="1448"/>
      <c r="V282" s="1448"/>
      <c r="W282" s="1448"/>
      <c r="X282" s="1448"/>
      <c r="Y282" s="1448"/>
      <c r="Z282" s="1448"/>
    </row>
    <row r="283" spans="1:26" ht="16.5" customHeight="1">
      <c r="A283" s="1448"/>
      <c r="B283" s="1467"/>
      <c r="C283" s="1448"/>
      <c r="D283" s="1448"/>
      <c r="E283" s="1448"/>
      <c r="F283" s="1448"/>
      <c r="G283" s="1448"/>
      <c r="H283" s="1448"/>
      <c r="I283" s="1448"/>
      <c r="J283" s="1448"/>
      <c r="K283" s="1448"/>
      <c r="L283" s="1448"/>
      <c r="M283" s="1448"/>
      <c r="N283" s="1448"/>
      <c r="O283" s="1448"/>
      <c r="P283" s="1448"/>
      <c r="Q283" s="1448"/>
      <c r="R283" s="1448"/>
      <c r="S283" s="1448"/>
      <c r="T283" s="1448"/>
      <c r="U283" s="1448"/>
      <c r="V283" s="1448"/>
      <c r="W283" s="1448"/>
      <c r="X283" s="1448"/>
      <c r="Y283" s="1448"/>
      <c r="Z283" s="1448"/>
    </row>
    <row r="284" spans="1:26" ht="16.5" customHeight="1">
      <c r="A284" s="1448"/>
      <c r="B284" s="1467"/>
      <c r="C284" s="1448"/>
      <c r="D284" s="1448"/>
      <c r="E284" s="1448"/>
      <c r="F284" s="1448"/>
      <c r="G284" s="1448"/>
      <c r="H284" s="1448"/>
      <c r="I284" s="1448"/>
      <c r="J284" s="1448"/>
      <c r="K284" s="1448"/>
      <c r="L284" s="1448"/>
      <c r="M284" s="1448"/>
      <c r="N284" s="1448"/>
      <c r="O284" s="1448"/>
      <c r="P284" s="1448"/>
      <c r="Q284" s="1448"/>
      <c r="R284" s="1448"/>
      <c r="S284" s="1448"/>
      <c r="T284" s="1448"/>
      <c r="U284" s="1448"/>
      <c r="V284" s="1448"/>
      <c r="W284" s="1448"/>
      <c r="X284" s="1448"/>
      <c r="Y284" s="1448"/>
      <c r="Z284" s="1448"/>
    </row>
    <row r="285" spans="1:26" ht="16.5" customHeight="1">
      <c r="A285" s="1448"/>
      <c r="B285" s="1467"/>
      <c r="C285" s="1448"/>
      <c r="D285" s="1448"/>
      <c r="E285" s="1448"/>
      <c r="F285" s="1448"/>
      <c r="G285" s="1448"/>
      <c r="H285" s="1448"/>
      <c r="I285" s="1448"/>
      <c r="J285" s="1448"/>
      <c r="K285" s="1448"/>
      <c r="L285" s="1448"/>
      <c r="M285" s="1448"/>
      <c r="N285" s="1448"/>
      <c r="O285" s="1448"/>
      <c r="P285" s="1448"/>
      <c r="Q285" s="1448"/>
      <c r="R285" s="1448"/>
      <c r="S285" s="1448"/>
      <c r="T285" s="1448"/>
      <c r="U285" s="1448"/>
      <c r="V285" s="1448"/>
      <c r="W285" s="1448"/>
      <c r="X285" s="1448"/>
      <c r="Y285" s="1448"/>
      <c r="Z285" s="1448"/>
    </row>
    <row r="286" spans="1:26" ht="16.5" customHeight="1">
      <c r="A286" s="1448"/>
      <c r="B286" s="1467"/>
      <c r="C286" s="1448"/>
      <c r="D286" s="1448"/>
      <c r="E286" s="1448"/>
      <c r="F286" s="1448"/>
      <c r="G286" s="1448"/>
      <c r="H286" s="1448"/>
      <c r="I286" s="1448"/>
      <c r="J286" s="1448"/>
      <c r="K286" s="1448"/>
      <c r="L286" s="1448"/>
      <c r="M286" s="1448"/>
      <c r="N286" s="1448"/>
      <c r="O286" s="1448"/>
      <c r="P286" s="1448"/>
      <c r="Q286" s="1448"/>
      <c r="R286" s="1448"/>
      <c r="S286" s="1448"/>
      <c r="T286" s="1448"/>
      <c r="U286" s="1448"/>
      <c r="V286" s="1448"/>
      <c r="W286" s="1448"/>
      <c r="X286" s="1448"/>
      <c r="Y286" s="1448"/>
      <c r="Z286" s="1448"/>
    </row>
    <row r="287" spans="1:26" ht="16.5" customHeight="1">
      <c r="A287" s="1448"/>
      <c r="B287" s="1467"/>
      <c r="C287" s="1448"/>
      <c r="D287" s="1448"/>
      <c r="E287" s="1448"/>
      <c r="F287" s="1448"/>
      <c r="G287" s="1448"/>
      <c r="H287" s="1448"/>
      <c r="I287" s="1448"/>
      <c r="J287" s="1448"/>
      <c r="K287" s="1448"/>
      <c r="L287" s="1448"/>
      <c r="M287" s="1448"/>
      <c r="N287" s="1448"/>
      <c r="O287" s="1448"/>
      <c r="P287" s="1448"/>
      <c r="Q287" s="1448"/>
      <c r="R287" s="1448"/>
      <c r="S287" s="1448"/>
      <c r="T287" s="1448"/>
      <c r="U287" s="1448"/>
      <c r="V287" s="1448"/>
      <c r="W287" s="1448"/>
      <c r="X287" s="1448"/>
      <c r="Y287" s="1448"/>
      <c r="Z287" s="1448"/>
    </row>
    <row r="288" spans="1:26" ht="16.5" customHeight="1">
      <c r="A288" s="1448"/>
      <c r="B288" s="1467"/>
      <c r="C288" s="1448"/>
      <c r="D288" s="1448"/>
      <c r="E288" s="1448"/>
      <c r="F288" s="1448"/>
      <c r="G288" s="1448"/>
      <c r="H288" s="1448"/>
      <c r="I288" s="1448"/>
      <c r="J288" s="1448"/>
      <c r="K288" s="1448"/>
      <c r="L288" s="1448"/>
      <c r="M288" s="1448"/>
      <c r="N288" s="1448"/>
      <c r="O288" s="1448"/>
      <c r="P288" s="1448"/>
      <c r="Q288" s="1448"/>
      <c r="R288" s="1448"/>
      <c r="S288" s="1448"/>
      <c r="T288" s="1448"/>
      <c r="U288" s="1448"/>
      <c r="V288" s="1448"/>
      <c r="W288" s="1448"/>
      <c r="X288" s="1448"/>
      <c r="Y288" s="1448"/>
      <c r="Z288" s="1448"/>
    </row>
    <row r="289" spans="1:26" ht="16.5" customHeight="1">
      <c r="A289" s="1448"/>
      <c r="B289" s="1467"/>
      <c r="C289" s="1448"/>
      <c r="D289" s="1448"/>
      <c r="E289" s="1448"/>
      <c r="F289" s="1448"/>
      <c r="G289" s="1448"/>
      <c r="H289" s="1448"/>
      <c r="I289" s="1448"/>
      <c r="J289" s="1448"/>
      <c r="K289" s="1448"/>
      <c r="L289" s="1448"/>
      <c r="M289" s="1448"/>
      <c r="N289" s="1448"/>
      <c r="O289" s="1448"/>
      <c r="P289" s="1448"/>
      <c r="Q289" s="1448"/>
      <c r="R289" s="1448"/>
      <c r="S289" s="1448"/>
      <c r="T289" s="1448"/>
      <c r="U289" s="1448"/>
      <c r="V289" s="1448"/>
      <c r="W289" s="1448"/>
      <c r="X289" s="1448"/>
      <c r="Y289" s="1448"/>
      <c r="Z289" s="1448"/>
    </row>
    <row r="290" spans="1:26" ht="16.5" customHeight="1">
      <c r="A290" s="1448"/>
      <c r="B290" s="1467"/>
      <c r="C290" s="1448"/>
      <c r="D290" s="1448"/>
      <c r="E290" s="1448"/>
      <c r="F290" s="1448"/>
      <c r="G290" s="1448"/>
      <c r="H290" s="1448"/>
      <c r="I290" s="1448"/>
      <c r="J290" s="1448"/>
      <c r="K290" s="1448"/>
      <c r="L290" s="1448"/>
      <c r="M290" s="1448"/>
      <c r="N290" s="1448"/>
      <c r="O290" s="1448"/>
      <c r="P290" s="1448"/>
      <c r="Q290" s="1448"/>
      <c r="R290" s="1448"/>
      <c r="S290" s="1448"/>
      <c r="T290" s="1448"/>
      <c r="U290" s="1448"/>
      <c r="V290" s="1448"/>
      <c r="W290" s="1448"/>
      <c r="X290" s="1448"/>
      <c r="Y290" s="1448"/>
      <c r="Z290" s="1448"/>
    </row>
    <row r="291" spans="1:26" ht="16.5" customHeight="1">
      <c r="A291" s="1448"/>
      <c r="B291" s="1467"/>
      <c r="C291" s="1448"/>
      <c r="D291" s="1448"/>
      <c r="E291" s="1448"/>
      <c r="F291" s="1448"/>
      <c r="G291" s="1448"/>
      <c r="H291" s="1448"/>
      <c r="I291" s="1448"/>
      <c r="J291" s="1448"/>
      <c r="K291" s="1448"/>
      <c r="L291" s="1448"/>
      <c r="M291" s="1448"/>
      <c r="N291" s="1448"/>
      <c r="O291" s="1448"/>
      <c r="P291" s="1448"/>
      <c r="Q291" s="1448"/>
      <c r="R291" s="1448"/>
      <c r="S291" s="1448"/>
      <c r="T291" s="1448"/>
      <c r="U291" s="1448"/>
      <c r="V291" s="1448"/>
      <c r="W291" s="1448"/>
      <c r="X291" s="1448"/>
      <c r="Y291" s="1448"/>
      <c r="Z291" s="1448"/>
    </row>
    <row r="292" spans="1:26" ht="16.5" customHeight="1">
      <c r="A292" s="1448"/>
      <c r="B292" s="1467"/>
      <c r="C292" s="1448"/>
      <c r="D292" s="1448"/>
      <c r="E292" s="1448"/>
      <c r="F292" s="1448"/>
      <c r="G292" s="1448"/>
      <c r="H292" s="1448"/>
      <c r="I292" s="1448"/>
      <c r="J292" s="1448"/>
      <c r="K292" s="1448"/>
      <c r="L292" s="1448"/>
      <c r="M292" s="1448"/>
      <c r="N292" s="1448"/>
      <c r="O292" s="1448"/>
      <c r="P292" s="1448"/>
      <c r="Q292" s="1448"/>
      <c r="R292" s="1448"/>
      <c r="S292" s="1448"/>
      <c r="T292" s="1448"/>
      <c r="U292" s="1448"/>
      <c r="V292" s="1448"/>
      <c r="W292" s="1448"/>
      <c r="X292" s="1448"/>
      <c r="Y292" s="1448"/>
      <c r="Z292" s="1448"/>
    </row>
    <row r="293" spans="1:26" ht="16.5" customHeight="1">
      <c r="A293" s="1448"/>
      <c r="B293" s="1467"/>
      <c r="C293" s="1448"/>
      <c r="D293" s="1448"/>
      <c r="E293" s="1448"/>
      <c r="F293" s="1448"/>
      <c r="G293" s="1448"/>
      <c r="H293" s="1448"/>
      <c r="I293" s="1448"/>
      <c r="J293" s="1448"/>
      <c r="K293" s="1448"/>
      <c r="L293" s="1448"/>
      <c r="M293" s="1448"/>
      <c r="N293" s="1448"/>
      <c r="O293" s="1448"/>
      <c r="P293" s="1448"/>
      <c r="Q293" s="1448"/>
      <c r="R293" s="1448"/>
      <c r="S293" s="1448"/>
      <c r="T293" s="1448"/>
      <c r="U293" s="1448"/>
      <c r="V293" s="1448"/>
      <c r="W293" s="1448"/>
      <c r="X293" s="1448"/>
      <c r="Y293" s="1448"/>
      <c r="Z293" s="1448"/>
    </row>
    <row r="294" spans="1:26" ht="16.5" customHeight="1">
      <c r="A294" s="1448"/>
      <c r="B294" s="1467"/>
      <c r="C294" s="1448"/>
      <c r="D294" s="1448"/>
      <c r="E294" s="1448"/>
      <c r="F294" s="1448"/>
      <c r="G294" s="1448"/>
      <c r="H294" s="1448"/>
      <c r="I294" s="1448"/>
      <c r="J294" s="1448"/>
      <c r="K294" s="1448"/>
      <c r="L294" s="1448"/>
      <c r="M294" s="1448"/>
      <c r="N294" s="1448"/>
      <c r="O294" s="1448"/>
      <c r="P294" s="1448"/>
      <c r="Q294" s="1448"/>
      <c r="R294" s="1448"/>
      <c r="S294" s="1448"/>
      <c r="T294" s="1448"/>
      <c r="U294" s="1448"/>
      <c r="V294" s="1448"/>
      <c r="W294" s="1448"/>
      <c r="X294" s="1448"/>
      <c r="Y294" s="1448"/>
      <c r="Z294" s="1448"/>
    </row>
    <row r="295" spans="1:26" ht="16.5" customHeight="1">
      <c r="A295" s="1448"/>
      <c r="B295" s="1467"/>
      <c r="C295" s="1448"/>
      <c r="D295" s="1448"/>
      <c r="E295" s="1448"/>
      <c r="F295" s="1448"/>
      <c r="G295" s="1448"/>
      <c r="H295" s="1448"/>
      <c r="I295" s="1448"/>
      <c r="J295" s="1448"/>
      <c r="K295" s="1448"/>
      <c r="L295" s="1448"/>
      <c r="M295" s="1448"/>
      <c r="N295" s="1448"/>
      <c r="O295" s="1448"/>
      <c r="P295" s="1448"/>
      <c r="Q295" s="1448"/>
      <c r="R295" s="1448"/>
      <c r="S295" s="1448"/>
      <c r="T295" s="1448"/>
      <c r="U295" s="1448"/>
      <c r="V295" s="1448"/>
      <c r="W295" s="1448"/>
      <c r="X295" s="1448"/>
      <c r="Y295" s="1448"/>
      <c r="Z295" s="1448"/>
    </row>
    <row r="296" spans="1:26" ht="16.5" customHeight="1">
      <c r="A296" s="1448"/>
      <c r="B296" s="1467"/>
      <c r="C296" s="1448"/>
      <c r="D296" s="1448"/>
      <c r="E296" s="1448"/>
      <c r="F296" s="1448"/>
      <c r="G296" s="1448"/>
      <c r="H296" s="1448"/>
      <c r="I296" s="1448"/>
      <c r="J296" s="1448"/>
      <c r="K296" s="1448"/>
      <c r="L296" s="1448"/>
      <c r="M296" s="1448"/>
      <c r="N296" s="1448"/>
      <c r="O296" s="1448"/>
      <c r="P296" s="1448"/>
      <c r="Q296" s="1448"/>
      <c r="R296" s="1448"/>
      <c r="S296" s="1448"/>
      <c r="T296" s="1448"/>
      <c r="U296" s="1448"/>
      <c r="V296" s="1448"/>
      <c r="W296" s="1448"/>
      <c r="X296" s="1448"/>
      <c r="Y296" s="1448"/>
      <c r="Z296" s="1448"/>
    </row>
    <row r="297" spans="1:26" ht="16.5" customHeight="1">
      <c r="A297" s="1448"/>
      <c r="B297" s="1467"/>
      <c r="C297" s="1448"/>
      <c r="D297" s="1448"/>
      <c r="E297" s="1448"/>
      <c r="F297" s="1448"/>
      <c r="G297" s="1448"/>
      <c r="H297" s="1448"/>
      <c r="I297" s="1448"/>
      <c r="J297" s="1448"/>
      <c r="K297" s="1448"/>
      <c r="L297" s="1448"/>
      <c r="M297" s="1448"/>
      <c r="N297" s="1448"/>
      <c r="O297" s="1448"/>
      <c r="P297" s="1448"/>
      <c r="Q297" s="1448"/>
      <c r="R297" s="1448"/>
      <c r="S297" s="1448"/>
      <c r="T297" s="1448"/>
      <c r="U297" s="1448"/>
      <c r="V297" s="1448"/>
      <c r="W297" s="1448"/>
      <c r="X297" s="1448"/>
      <c r="Y297" s="1448"/>
      <c r="Z297" s="1448"/>
    </row>
    <row r="298" spans="1:26" ht="16.5" customHeight="1">
      <c r="A298" s="1448"/>
      <c r="B298" s="1467"/>
      <c r="C298" s="1448"/>
      <c r="D298" s="1448"/>
      <c r="E298" s="1448"/>
      <c r="F298" s="1448"/>
      <c r="G298" s="1448"/>
      <c r="H298" s="1448"/>
      <c r="I298" s="1448"/>
      <c r="J298" s="1448"/>
      <c r="K298" s="1448"/>
      <c r="L298" s="1448"/>
      <c r="M298" s="1448"/>
      <c r="N298" s="1448"/>
      <c r="O298" s="1448"/>
      <c r="P298" s="1448"/>
      <c r="Q298" s="1448"/>
      <c r="R298" s="1448"/>
      <c r="S298" s="1448"/>
      <c r="T298" s="1448"/>
      <c r="U298" s="1448"/>
      <c r="V298" s="1448"/>
      <c r="W298" s="1448"/>
      <c r="X298" s="1448"/>
      <c r="Y298" s="1448"/>
      <c r="Z298" s="1448"/>
    </row>
    <row r="299" spans="1:26" ht="16.5" customHeight="1">
      <c r="A299" s="1448"/>
      <c r="B299" s="1467"/>
      <c r="C299" s="1448"/>
      <c r="D299" s="1448"/>
      <c r="E299" s="1448"/>
      <c r="F299" s="1448"/>
      <c r="G299" s="1448"/>
      <c r="H299" s="1448"/>
      <c r="I299" s="1448"/>
      <c r="J299" s="1448"/>
      <c r="K299" s="1448"/>
      <c r="L299" s="1448"/>
      <c r="M299" s="1448"/>
      <c r="N299" s="1448"/>
      <c r="O299" s="1448"/>
      <c r="P299" s="1448"/>
      <c r="Q299" s="1448"/>
      <c r="R299" s="1448"/>
      <c r="S299" s="1448"/>
      <c r="T299" s="1448"/>
      <c r="U299" s="1448"/>
      <c r="V299" s="1448"/>
      <c r="W299" s="1448"/>
      <c r="X299" s="1448"/>
      <c r="Y299" s="1448"/>
      <c r="Z299" s="1448"/>
    </row>
    <row r="300" spans="1:26" ht="16.5" customHeight="1">
      <c r="A300" s="1448"/>
      <c r="B300" s="1467"/>
      <c r="C300" s="1448"/>
      <c r="D300" s="1448"/>
      <c r="E300" s="1448"/>
      <c r="F300" s="1448"/>
      <c r="G300" s="1448"/>
      <c r="H300" s="1448"/>
      <c r="I300" s="1448"/>
      <c r="J300" s="1448"/>
      <c r="K300" s="1448"/>
      <c r="L300" s="1448"/>
      <c r="M300" s="1448"/>
      <c r="N300" s="1448"/>
      <c r="O300" s="1448"/>
      <c r="P300" s="1448"/>
      <c r="Q300" s="1448"/>
      <c r="R300" s="1448"/>
      <c r="S300" s="1448"/>
      <c r="T300" s="1448"/>
      <c r="U300" s="1448"/>
      <c r="V300" s="1448"/>
      <c r="W300" s="1448"/>
      <c r="X300" s="1448"/>
      <c r="Y300" s="1448"/>
      <c r="Z300" s="1448"/>
    </row>
    <row r="301" spans="1:26" ht="16.5" customHeight="1">
      <c r="A301" s="1448"/>
      <c r="B301" s="1467"/>
      <c r="C301" s="1448"/>
      <c r="D301" s="1448"/>
      <c r="E301" s="1448"/>
      <c r="F301" s="1448"/>
      <c r="G301" s="1448"/>
      <c r="H301" s="1448"/>
      <c r="I301" s="1448"/>
      <c r="J301" s="1448"/>
      <c r="K301" s="1448"/>
      <c r="L301" s="1448"/>
      <c r="M301" s="1448"/>
      <c r="N301" s="1448"/>
      <c r="O301" s="1448"/>
      <c r="P301" s="1448"/>
      <c r="Q301" s="1448"/>
      <c r="R301" s="1448"/>
      <c r="S301" s="1448"/>
      <c r="T301" s="1448"/>
      <c r="U301" s="1448"/>
      <c r="V301" s="1448"/>
      <c r="W301" s="1448"/>
      <c r="X301" s="1448"/>
      <c r="Y301" s="1448"/>
      <c r="Z301" s="1448"/>
    </row>
    <row r="302" spans="1:26" ht="16.5" customHeight="1">
      <c r="A302" s="1448"/>
      <c r="B302" s="1467"/>
      <c r="C302" s="1448"/>
      <c r="D302" s="1448"/>
      <c r="E302" s="1448"/>
      <c r="F302" s="1448"/>
      <c r="G302" s="1448"/>
      <c r="H302" s="1448"/>
      <c r="I302" s="1448"/>
      <c r="J302" s="1448"/>
      <c r="K302" s="1448"/>
      <c r="L302" s="1448"/>
      <c r="M302" s="1448"/>
      <c r="N302" s="1448"/>
      <c r="O302" s="1448"/>
      <c r="P302" s="1448"/>
      <c r="Q302" s="1448"/>
      <c r="R302" s="1448"/>
      <c r="S302" s="1448"/>
      <c r="T302" s="1448"/>
      <c r="U302" s="1448"/>
      <c r="V302" s="1448"/>
      <c r="W302" s="1448"/>
      <c r="X302" s="1448"/>
      <c r="Y302" s="1448"/>
      <c r="Z302" s="1448"/>
    </row>
    <row r="303" spans="1:26" ht="16.5" customHeight="1">
      <c r="A303" s="1448"/>
      <c r="B303" s="1467"/>
      <c r="C303" s="1448"/>
      <c r="D303" s="1448"/>
      <c r="E303" s="1448"/>
      <c r="F303" s="1448"/>
      <c r="G303" s="1448"/>
      <c r="H303" s="1448"/>
      <c r="I303" s="1448"/>
      <c r="J303" s="1448"/>
      <c r="K303" s="1448"/>
      <c r="L303" s="1448"/>
      <c r="M303" s="1448"/>
      <c r="N303" s="1448"/>
      <c r="O303" s="1448"/>
      <c r="P303" s="1448"/>
      <c r="Q303" s="1448"/>
      <c r="R303" s="1448"/>
      <c r="S303" s="1448"/>
      <c r="T303" s="1448"/>
      <c r="U303" s="1448"/>
      <c r="V303" s="1448"/>
      <c r="W303" s="1448"/>
      <c r="X303" s="1448"/>
      <c r="Y303" s="1448"/>
      <c r="Z303" s="1448"/>
    </row>
    <row r="304" spans="1:26" ht="16.5" customHeight="1">
      <c r="A304" s="1448"/>
      <c r="B304" s="1467"/>
      <c r="C304" s="1448"/>
      <c r="D304" s="1448"/>
      <c r="E304" s="1448"/>
      <c r="F304" s="1448"/>
      <c r="G304" s="1448"/>
      <c r="H304" s="1448"/>
      <c r="I304" s="1448"/>
      <c r="J304" s="1448"/>
      <c r="K304" s="1448"/>
      <c r="L304" s="1448"/>
      <c r="M304" s="1448"/>
      <c r="N304" s="1448"/>
      <c r="O304" s="1448"/>
      <c r="P304" s="1448"/>
      <c r="Q304" s="1448"/>
      <c r="R304" s="1448"/>
      <c r="S304" s="1448"/>
      <c r="T304" s="1448"/>
      <c r="U304" s="1448"/>
      <c r="V304" s="1448"/>
      <c r="W304" s="1448"/>
      <c r="X304" s="1448"/>
      <c r="Y304" s="1448"/>
      <c r="Z304" s="1448"/>
    </row>
    <row r="305" spans="1:26" ht="16.5" customHeight="1">
      <c r="A305" s="1448"/>
      <c r="B305" s="1467"/>
      <c r="C305" s="1448"/>
      <c r="D305" s="1448"/>
      <c r="E305" s="1448"/>
      <c r="F305" s="1448"/>
      <c r="G305" s="1448"/>
      <c r="H305" s="1448"/>
      <c r="I305" s="1448"/>
      <c r="J305" s="1448"/>
      <c r="K305" s="1448"/>
      <c r="L305" s="1448"/>
      <c r="M305" s="1448"/>
      <c r="N305" s="1448"/>
      <c r="O305" s="1448"/>
      <c r="P305" s="1448"/>
      <c r="Q305" s="1448"/>
      <c r="R305" s="1448"/>
      <c r="S305" s="1448"/>
      <c r="T305" s="1448"/>
      <c r="U305" s="1448"/>
      <c r="V305" s="1448"/>
      <c r="W305" s="1448"/>
      <c r="X305" s="1448"/>
      <c r="Y305" s="1448"/>
      <c r="Z305" s="1448"/>
    </row>
    <row r="306" spans="1:26" ht="16.5" customHeight="1">
      <c r="A306" s="1448"/>
      <c r="B306" s="1467"/>
      <c r="C306" s="1448"/>
      <c r="D306" s="1448"/>
      <c r="E306" s="1448"/>
      <c r="F306" s="1448"/>
      <c r="G306" s="1448"/>
      <c r="H306" s="1448"/>
      <c r="I306" s="1448"/>
      <c r="J306" s="1448"/>
      <c r="K306" s="1448"/>
      <c r="L306" s="1448"/>
      <c r="M306" s="1448"/>
      <c r="N306" s="1448"/>
      <c r="O306" s="1448"/>
      <c r="P306" s="1448"/>
      <c r="Q306" s="1448"/>
      <c r="R306" s="1448"/>
      <c r="S306" s="1448"/>
      <c r="T306" s="1448"/>
      <c r="U306" s="1448"/>
      <c r="V306" s="1448"/>
      <c r="W306" s="1448"/>
      <c r="X306" s="1448"/>
      <c r="Y306" s="1448"/>
      <c r="Z306" s="1448"/>
    </row>
    <row r="307" spans="1:26" ht="16.5" customHeight="1">
      <c r="A307" s="1448"/>
      <c r="B307" s="1467"/>
      <c r="C307" s="1448"/>
      <c r="D307" s="1448"/>
      <c r="E307" s="1448"/>
      <c r="F307" s="1448"/>
      <c r="G307" s="1448"/>
      <c r="H307" s="1448"/>
      <c r="I307" s="1448"/>
      <c r="J307" s="1448"/>
      <c r="K307" s="1448"/>
      <c r="L307" s="1448"/>
      <c r="M307" s="1448"/>
      <c r="N307" s="1448"/>
      <c r="O307" s="1448"/>
      <c r="P307" s="1448"/>
      <c r="Q307" s="1448"/>
      <c r="R307" s="1448"/>
      <c r="S307" s="1448"/>
      <c r="T307" s="1448"/>
      <c r="U307" s="1448"/>
      <c r="V307" s="1448"/>
      <c r="W307" s="1448"/>
      <c r="X307" s="1448"/>
      <c r="Y307" s="1448"/>
      <c r="Z307" s="1448"/>
    </row>
    <row r="308" spans="1:26" ht="16.5" customHeight="1">
      <c r="A308" s="1448"/>
      <c r="B308" s="1467"/>
      <c r="C308" s="1448"/>
      <c r="D308" s="1448"/>
      <c r="E308" s="1448"/>
      <c r="F308" s="1448"/>
      <c r="G308" s="1448"/>
      <c r="H308" s="1448"/>
      <c r="I308" s="1448"/>
      <c r="J308" s="1448"/>
      <c r="K308" s="1448"/>
      <c r="L308" s="1448"/>
      <c r="M308" s="1448"/>
      <c r="N308" s="1448"/>
      <c r="O308" s="1448"/>
      <c r="P308" s="1448"/>
      <c r="Q308" s="1448"/>
      <c r="R308" s="1448"/>
      <c r="S308" s="1448"/>
      <c r="T308" s="1448"/>
      <c r="U308" s="1448"/>
      <c r="V308" s="1448"/>
      <c r="W308" s="1448"/>
      <c r="X308" s="1448"/>
      <c r="Y308" s="1448"/>
      <c r="Z308" s="1448"/>
    </row>
    <row r="309" spans="1:26" ht="16.5" customHeight="1">
      <c r="A309" s="1448"/>
      <c r="B309" s="1467"/>
      <c r="C309" s="1448"/>
      <c r="D309" s="1448"/>
      <c r="E309" s="1448"/>
      <c r="F309" s="1448"/>
      <c r="G309" s="1448"/>
      <c r="H309" s="1448"/>
      <c r="I309" s="1448"/>
      <c r="J309" s="1448"/>
      <c r="K309" s="1448"/>
      <c r="L309" s="1448"/>
      <c r="M309" s="1448"/>
      <c r="N309" s="1448"/>
      <c r="O309" s="1448"/>
      <c r="P309" s="1448"/>
      <c r="Q309" s="1448"/>
      <c r="R309" s="1448"/>
      <c r="S309" s="1448"/>
      <c r="T309" s="1448"/>
      <c r="U309" s="1448"/>
      <c r="V309" s="1448"/>
      <c r="W309" s="1448"/>
      <c r="X309" s="1448"/>
      <c r="Y309" s="1448"/>
      <c r="Z309" s="1448"/>
    </row>
    <row r="310" spans="1:26" ht="16.5" customHeight="1">
      <c r="A310" s="1448"/>
      <c r="B310" s="1467"/>
      <c r="C310" s="1448"/>
      <c r="D310" s="1448"/>
      <c r="E310" s="1448"/>
      <c r="F310" s="1448"/>
      <c r="G310" s="1448"/>
      <c r="H310" s="1448"/>
      <c r="I310" s="1448"/>
      <c r="J310" s="1448"/>
      <c r="K310" s="1448"/>
      <c r="L310" s="1448"/>
      <c r="M310" s="1448"/>
      <c r="N310" s="1448"/>
      <c r="O310" s="1448"/>
      <c r="P310" s="1448"/>
      <c r="Q310" s="1448"/>
      <c r="R310" s="1448"/>
      <c r="S310" s="1448"/>
      <c r="T310" s="1448"/>
      <c r="U310" s="1448"/>
      <c r="V310" s="1448"/>
      <c r="W310" s="1448"/>
      <c r="X310" s="1448"/>
      <c r="Y310" s="1448"/>
      <c r="Z310" s="1448"/>
    </row>
    <row r="311" spans="1:26" ht="16.5" customHeight="1">
      <c r="A311" s="1448"/>
      <c r="B311" s="1467"/>
      <c r="C311" s="1448"/>
      <c r="D311" s="1448"/>
      <c r="E311" s="1448"/>
      <c r="F311" s="1448"/>
      <c r="G311" s="1448"/>
      <c r="H311" s="1448"/>
      <c r="I311" s="1448"/>
      <c r="J311" s="1448"/>
      <c r="K311" s="1448"/>
      <c r="L311" s="1448"/>
      <c r="M311" s="1448"/>
      <c r="N311" s="1448"/>
      <c r="O311" s="1448"/>
      <c r="P311" s="1448"/>
      <c r="Q311" s="1448"/>
      <c r="R311" s="1448"/>
      <c r="S311" s="1448"/>
      <c r="T311" s="1448"/>
      <c r="U311" s="1448"/>
      <c r="V311" s="1448"/>
      <c r="W311" s="1448"/>
      <c r="X311" s="1448"/>
      <c r="Y311" s="1448"/>
      <c r="Z311" s="1448"/>
    </row>
    <row r="312" spans="1:26" ht="16.5" customHeight="1">
      <c r="A312" s="1448"/>
      <c r="B312" s="1467"/>
      <c r="C312" s="1448"/>
      <c r="D312" s="1448"/>
      <c r="E312" s="1448"/>
      <c r="F312" s="1448"/>
      <c r="G312" s="1448"/>
      <c r="H312" s="1448"/>
      <c r="I312" s="1448"/>
      <c r="J312" s="1448"/>
      <c r="K312" s="1448"/>
      <c r="L312" s="1448"/>
      <c r="M312" s="1448"/>
      <c r="N312" s="1448"/>
      <c r="O312" s="1448"/>
      <c r="P312" s="1448"/>
      <c r="Q312" s="1448"/>
      <c r="R312" s="1448"/>
      <c r="S312" s="1448"/>
      <c r="T312" s="1448"/>
      <c r="U312" s="1448"/>
      <c r="V312" s="1448"/>
      <c r="W312" s="1448"/>
      <c r="X312" s="1448"/>
      <c r="Y312" s="1448"/>
      <c r="Z312" s="1448"/>
    </row>
    <row r="313" spans="1:26" ht="16.5" customHeight="1">
      <c r="A313" s="1448"/>
      <c r="B313" s="1467"/>
      <c r="C313" s="1448"/>
      <c r="D313" s="1448"/>
      <c r="E313" s="1448"/>
      <c r="F313" s="1448"/>
      <c r="G313" s="1448"/>
      <c r="H313" s="1448"/>
      <c r="I313" s="1448"/>
      <c r="J313" s="1448"/>
      <c r="K313" s="1448"/>
      <c r="L313" s="1448"/>
      <c r="M313" s="1448"/>
      <c r="N313" s="1448"/>
      <c r="O313" s="1448"/>
      <c r="P313" s="1448"/>
      <c r="Q313" s="1448"/>
      <c r="R313" s="1448"/>
      <c r="S313" s="1448"/>
      <c r="T313" s="1448"/>
      <c r="U313" s="1448"/>
      <c r="V313" s="1448"/>
      <c r="W313" s="1448"/>
      <c r="X313" s="1448"/>
      <c r="Y313" s="1448"/>
      <c r="Z313" s="1448"/>
    </row>
    <row r="314" spans="1:26" ht="16.5" customHeight="1">
      <c r="A314" s="1448"/>
      <c r="B314" s="1467"/>
      <c r="C314" s="1448"/>
      <c r="D314" s="1448"/>
      <c r="E314" s="1448"/>
      <c r="F314" s="1448"/>
      <c r="G314" s="1448"/>
      <c r="H314" s="1448"/>
      <c r="I314" s="1448"/>
      <c r="J314" s="1448"/>
      <c r="K314" s="1448"/>
      <c r="L314" s="1448"/>
      <c r="M314" s="1448"/>
      <c r="N314" s="1448"/>
      <c r="O314" s="1448"/>
      <c r="P314" s="1448"/>
      <c r="Q314" s="1448"/>
      <c r="R314" s="1448"/>
      <c r="S314" s="1448"/>
      <c r="T314" s="1448"/>
      <c r="U314" s="1448"/>
      <c r="V314" s="1448"/>
      <c r="W314" s="1448"/>
      <c r="X314" s="1448"/>
      <c r="Y314" s="1448"/>
      <c r="Z314" s="1448"/>
    </row>
    <row r="315" spans="1:26" ht="16.5" customHeight="1">
      <c r="A315" s="1448"/>
      <c r="B315" s="1467"/>
      <c r="C315" s="1448"/>
      <c r="D315" s="1448"/>
      <c r="E315" s="1448"/>
      <c r="F315" s="1448"/>
      <c r="G315" s="1448"/>
      <c r="H315" s="1448"/>
      <c r="I315" s="1448"/>
      <c r="J315" s="1448"/>
      <c r="K315" s="1448"/>
      <c r="L315" s="1448"/>
      <c r="M315" s="1448"/>
      <c r="N315" s="1448"/>
      <c r="O315" s="1448"/>
      <c r="P315" s="1448"/>
      <c r="Q315" s="1448"/>
      <c r="R315" s="1448"/>
      <c r="S315" s="1448"/>
      <c r="T315" s="1448"/>
      <c r="U315" s="1448"/>
      <c r="V315" s="1448"/>
      <c r="W315" s="1448"/>
      <c r="X315" s="1448"/>
      <c r="Y315" s="1448"/>
      <c r="Z315" s="1448"/>
    </row>
    <row r="316" spans="1:26" ht="16.5" customHeight="1">
      <c r="A316" s="1448"/>
      <c r="B316" s="1467"/>
      <c r="C316" s="1448"/>
      <c r="D316" s="1448"/>
      <c r="E316" s="1448"/>
      <c r="F316" s="1448"/>
      <c r="G316" s="1448"/>
      <c r="H316" s="1448"/>
      <c r="I316" s="1448"/>
      <c r="J316" s="1448"/>
      <c r="K316" s="1448"/>
      <c r="L316" s="1448"/>
      <c r="M316" s="1448"/>
      <c r="N316" s="1448"/>
      <c r="O316" s="1448"/>
      <c r="P316" s="1448"/>
      <c r="Q316" s="1448"/>
      <c r="R316" s="1448"/>
      <c r="S316" s="1448"/>
      <c r="T316" s="1448"/>
      <c r="U316" s="1448"/>
      <c r="V316" s="1448"/>
      <c r="W316" s="1448"/>
      <c r="X316" s="1448"/>
      <c r="Y316" s="1448"/>
      <c r="Z316" s="1448"/>
    </row>
    <row r="317" spans="1:26" ht="16.5" customHeight="1">
      <c r="A317" s="1448"/>
      <c r="B317" s="1467"/>
      <c r="C317" s="1448"/>
      <c r="D317" s="1448"/>
      <c r="E317" s="1448"/>
      <c r="F317" s="1448"/>
      <c r="G317" s="1448"/>
      <c r="H317" s="1448"/>
      <c r="I317" s="1448"/>
      <c r="J317" s="1448"/>
      <c r="K317" s="1448"/>
      <c r="L317" s="1448"/>
      <c r="M317" s="1448"/>
      <c r="N317" s="1448"/>
      <c r="O317" s="1448"/>
      <c r="P317" s="1448"/>
      <c r="Q317" s="1448"/>
      <c r="R317" s="1448"/>
      <c r="S317" s="1448"/>
      <c r="T317" s="1448"/>
      <c r="U317" s="1448"/>
      <c r="V317" s="1448"/>
      <c r="W317" s="1448"/>
      <c r="X317" s="1448"/>
      <c r="Y317" s="1448"/>
      <c r="Z317" s="1448"/>
    </row>
    <row r="318" spans="1:26" ht="16.5" customHeight="1">
      <c r="A318" s="1448"/>
      <c r="B318" s="1467"/>
      <c r="C318" s="1448"/>
      <c r="D318" s="1448"/>
      <c r="E318" s="1448"/>
      <c r="F318" s="1448"/>
      <c r="G318" s="1448"/>
      <c r="H318" s="1448"/>
      <c r="I318" s="1448"/>
      <c r="J318" s="1448"/>
      <c r="K318" s="1448"/>
      <c r="L318" s="1448"/>
      <c r="M318" s="1448"/>
      <c r="N318" s="1448"/>
      <c r="O318" s="1448"/>
      <c r="P318" s="1448"/>
      <c r="Q318" s="1448"/>
      <c r="R318" s="1448"/>
      <c r="S318" s="1448"/>
      <c r="T318" s="1448"/>
      <c r="U318" s="1448"/>
      <c r="V318" s="1448"/>
      <c r="W318" s="1448"/>
      <c r="X318" s="1448"/>
      <c r="Y318" s="1448"/>
      <c r="Z318" s="1448"/>
    </row>
    <row r="319" spans="1:26" ht="16.5" customHeight="1">
      <c r="A319" s="1448"/>
      <c r="B319" s="1467"/>
      <c r="C319" s="1448"/>
      <c r="D319" s="1448"/>
      <c r="E319" s="1448"/>
      <c r="F319" s="1448"/>
      <c r="G319" s="1448"/>
      <c r="H319" s="1448"/>
      <c r="I319" s="1448"/>
      <c r="J319" s="1448"/>
      <c r="K319" s="1448"/>
      <c r="L319" s="1448"/>
      <c r="M319" s="1448"/>
      <c r="N319" s="1448"/>
      <c r="O319" s="1448"/>
      <c r="P319" s="1448"/>
      <c r="Q319" s="1448"/>
      <c r="R319" s="1448"/>
      <c r="S319" s="1448"/>
      <c r="T319" s="1448"/>
      <c r="U319" s="1448"/>
      <c r="V319" s="1448"/>
      <c r="W319" s="1448"/>
      <c r="X319" s="1448"/>
      <c r="Y319" s="1448"/>
      <c r="Z319" s="1448"/>
    </row>
    <row r="320" spans="1:26" ht="16.5" customHeight="1">
      <c r="A320" s="1448"/>
      <c r="B320" s="1467"/>
      <c r="C320" s="1448"/>
      <c r="D320" s="1448"/>
      <c r="E320" s="1448"/>
      <c r="F320" s="1448"/>
      <c r="G320" s="1448"/>
      <c r="H320" s="1448"/>
      <c r="I320" s="1448"/>
      <c r="J320" s="1448"/>
      <c r="K320" s="1448"/>
      <c r="L320" s="1448"/>
      <c r="M320" s="1448"/>
      <c r="N320" s="1448"/>
      <c r="O320" s="1448"/>
      <c r="P320" s="1448"/>
      <c r="Q320" s="1448"/>
      <c r="R320" s="1448"/>
      <c r="S320" s="1448"/>
      <c r="T320" s="1448"/>
      <c r="U320" s="1448"/>
      <c r="V320" s="1448"/>
      <c r="W320" s="1448"/>
      <c r="X320" s="1448"/>
      <c r="Y320" s="1448"/>
      <c r="Z320" s="1448"/>
    </row>
    <row r="321" spans="1:26" ht="16.5" customHeight="1">
      <c r="A321" s="1448"/>
      <c r="B321" s="1467"/>
      <c r="C321" s="1448"/>
      <c r="D321" s="1448"/>
      <c r="E321" s="1448"/>
      <c r="F321" s="1448"/>
      <c r="G321" s="1448"/>
      <c r="H321" s="1448"/>
      <c r="I321" s="1448"/>
      <c r="J321" s="1448"/>
      <c r="K321" s="1448"/>
      <c r="L321" s="1448"/>
      <c r="M321" s="1448"/>
      <c r="N321" s="1448"/>
      <c r="O321" s="1448"/>
      <c r="P321" s="1448"/>
      <c r="Q321" s="1448"/>
      <c r="R321" s="1448"/>
      <c r="S321" s="1448"/>
      <c r="T321" s="1448"/>
      <c r="U321" s="1448"/>
      <c r="V321" s="1448"/>
      <c r="W321" s="1448"/>
      <c r="X321" s="1448"/>
      <c r="Y321" s="1448"/>
      <c r="Z321" s="1448"/>
    </row>
    <row r="322" spans="1:26" ht="16.5" customHeight="1">
      <c r="A322" s="1448"/>
      <c r="B322" s="1467"/>
      <c r="C322" s="1448"/>
      <c r="D322" s="1448"/>
      <c r="E322" s="1448"/>
      <c r="F322" s="1448"/>
      <c r="G322" s="1448"/>
      <c r="H322" s="1448"/>
      <c r="I322" s="1448"/>
      <c r="J322" s="1448"/>
      <c r="K322" s="1448"/>
      <c r="L322" s="1448"/>
      <c r="M322" s="1448"/>
      <c r="N322" s="1448"/>
      <c r="O322" s="1448"/>
      <c r="P322" s="1448"/>
      <c r="Q322" s="1448"/>
      <c r="R322" s="1448"/>
      <c r="S322" s="1448"/>
      <c r="T322" s="1448"/>
      <c r="U322" s="1448"/>
      <c r="V322" s="1448"/>
      <c r="W322" s="1448"/>
      <c r="X322" s="1448"/>
      <c r="Y322" s="1448"/>
      <c r="Z322" s="1448"/>
    </row>
    <row r="323" spans="1:26" ht="16.5" customHeight="1">
      <c r="A323" s="1448"/>
      <c r="B323" s="1467"/>
      <c r="C323" s="1448"/>
      <c r="D323" s="1448"/>
      <c r="E323" s="1448"/>
      <c r="F323" s="1448"/>
      <c r="G323" s="1448"/>
      <c r="H323" s="1448"/>
      <c r="I323" s="1448"/>
      <c r="J323" s="1448"/>
      <c r="K323" s="1448"/>
      <c r="L323" s="1448"/>
      <c r="M323" s="1448"/>
      <c r="N323" s="1448"/>
      <c r="O323" s="1448"/>
      <c r="P323" s="1448"/>
      <c r="Q323" s="1448"/>
      <c r="R323" s="1448"/>
      <c r="S323" s="1448"/>
      <c r="T323" s="1448"/>
      <c r="U323" s="1448"/>
      <c r="V323" s="1448"/>
      <c r="W323" s="1448"/>
      <c r="X323" s="1448"/>
      <c r="Y323" s="1448"/>
      <c r="Z323" s="1448"/>
    </row>
    <row r="324" spans="1:26" ht="16.5" customHeight="1">
      <c r="A324" s="1448"/>
      <c r="B324" s="1467"/>
      <c r="C324" s="1448"/>
      <c r="D324" s="1448"/>
      <c r="E324" s="1448"/>
      <c r="F324" s="1448"/>
      <c r="G324" s="1448"/>
      <c r="H324" s="1448"/>
      <c r="I324" s="1448"/>
      <c r="J324" s="1448"/>
      <c r="K324" s="1448"/>
      <c r="L324" s="1448"/>
      <c r="M324" s="1448"/>
      <c r="N324" s="1448"/>
      <c r="O324" s="1448"/>
      <c r="P324" s="1448"/>
      <c r="Q324" s="1448"/>
      <c r="R324" s="1448"/>
      <c r="S324" s="1448"/>
      <c r="T324" s="1448"/>
      <c r="U324" s="1448"/>
      <c r="V324" s="1448"/>
      <c r="W324" s="1448"/>
      <c r="X324" s="1448"/>
      <c r="Y324" s="1448"/>
      <c r="Z324" s="1448"/>
    </row>
    <row r="325" spans="1:26" ht="16.5" customHeight="1">
      <c r="A325" s="1448"/>
      <c r="B325" s="1467"/>
      <c r="C325" s="1448"/>
      <c r="D325" s="1448"/>
      <c r="E325" s="1448"/>
      <c r="F325" s="1448"/>
      <c r="G325" s="1448"/>
      <c r="H325" s="1448"/>
      <c r="I325" s="1448"/>
      <c r="J325" s="1448"/>
      <c r="K325" s="1448"/>
      <c r="L325" s="1448"/>
      <c r="M325" s="1448"/>
      <c r="N325" s="1448"/>
      <c r="O325" s="1448"/>
      <c r="P325" s="1448"/>
      <c r="Q325" s="1448"/>
      <c r="R325" s="1448"/>
      <c r="S325" s="1448"/>
      <c r="T325" s="1448"/>
      <c r="U325" s="1448"/>
      <c r="V325" s="1448"/>
      <c r="W325" s="1448"/>
      <c r="X325" s="1448"/>
      <c r="Y325" s="1448"/>
      <c r="Z325" s="1448"/>
    </row>
    <row r="326" spans="1:26" ht="16.5" customHeight="1">
      <c r="A326" s="1448"/>
      <c r="B326" s="1467"/>
      <c r="C326" s="1448"/>
      <c r="D326" s="1448"/>
      <c r="E326" s="1448"/>
      <c r="F326" s="1448"/>
      <c r="G326" s="1448"/>
      <c r="H326" s="1448"/>
      <c r="I326" s="1448"/>
      <c r="J326" s="1448"/>
      <c r="K326" s="1448"/>
      <c r="L326" s="1448"/>
      <c r="M326" s="1448"/>
      <c r="N326" s="1448"/>
      <c r="O326" s="1448"/>
      <c r="P326" s="1448"/>
      <c r="Q326" s="1448"/>
      <c r="R326" s="1448"/>
      <c r="S326" s="1448"/>
      <c r="T326" s="1448"/>
      <c r="U326" s="1448"/>
      <c r="V326" s="1448"/>
      <c r="W326" s="1448"/>
      <c r="X326" s="1448"/>
      <c r="Y326" s="1448"/>
      <c r="Z326" s="1448"/>
    </row>
    <row r="327" spans="1:26" ht="16.5" customHeight="1">
      <c r="A327" s="1448"/>
      <c r="B327" s="1467"/>
      <c r="C327" s="1448"/>
      <c r="D327" s="1448"/>
      <c r="E327" s="1448"/>
      <c r="F327" s="1448"/>
      <c r="G327" s="1448"/>
      <c r="H327" s="1448"/>
      <c r="I327" s="1448"/>
      <c r="J327" s="1448"/>
      <c r="K327" s="1448"/>
      <c r="L327" s="1448"/>
      <c r="M327" s="1448"/>
      <c r="N327" s="1448"/>
      <c r="O327" s="1448"/>
      <c r="P327" s="1448"/>
      <c r="Q327" s="1448"/>
      <c r="R327" s="1448"/>
      <c r="S327" s="1448"/>
      <c r="T327" s="1448"/>
      <c r="U327" s="1448"/>
      <c r="V327" s="1448"/>
      <c r="W327" s="1448"/>
      <c r="X327" s="1448"/>
      <c r="Y327" s="1448"/>
      <c r="Z327" s="1448"/>
    </row>
    <row r="328" spans="1:26" ht="16.5" customHeight="1">
      <c r="A328" s="1448"/>
      <c r="B328" s="1467"/>
      <c r="C328" s="1448"/>
      <c r="D328" s="1448"/>
      <c r="E328" s="1448"/>
      <c r="F328" s="1448"/>
      <c r="G328" s="1448"/>
      <c r="H328" s="1448"/>
      <c r="I328" s="1448"/>
      <c r="J328" s="1448"/>
      <c r="K328" s="1448"/>
      <c r="L328" s="1448"/>
      <c r="M328" s="1448"/>
      <c r="N328" s="1448"/>
      <c r="O328" s="1448"/>
      <c r="P328" s="1448"/>
      <c r="Q328" s="1448"/>
      <c r="R328" s="1448"/>
      <c r="S328" s="1448"/>
      <c r="T328" s="1448"/>
      <c r="U328" s="1448"/>
      <c r="V328" s="1448"/>
      <c r="W328" s="1448"/>
      <c r="X328" s="1448"/>
      <c r="Y328" s="1448"/>
      <c r="Z328" s="1448"/>
    </row>
    <row r="329" spans="1:26" ht="16.5" customHeight="1">
      <c r="A329" s="1448"/>
      <c r="B329" s="1467"/>
      <c r="C329" s="1448"/>
      <c r="D329" s="1448"/>
      <c r="E329" s="1448"/>
      <c r="F329" s="1448"/>
      <c r="G329" s="1448"/>
      <c r="H329" s="1448"/>
      <c r="I329" s="1448"/>
      <c r="J329" s="1448"/>
      <c r="K329" s="1448"/>
      <c r="L329" s="1448"/>
      <c r="M329" s="1448"/>
      <c r="N329" s="1448"/>
      <c r="O329" s="1448"/>
      <c r="P329" s="1448"/>
      <c r="Q329" s="1448"/>
      <c r="R329" s="1448"/>
      <c r="S329" s="1448"/>
      <c r="T329" s="1448"/>
      <c r="U329" s="1448"/>
      <c r="V329" s="1448"/>
      <c r="W329" s="1448"/>
      <c r="X329" s="1448"/>
      <c r="Y329" s="1448"/>
      <c r="Z329" s="1448"/>
    </row>
    <row r="330" spans="1:26" ht="16.5" customHeight="1">
      <c r="A330" s="1448"/>
      <c r="B330" s="1467"/>
      <c r="C330" s="1448"/>
      <c r="D330" s="1448"/>
      <c r="E330" s="1448"/>
      <c r="F330" s="1448"/>
      <c r="G330" s="1448"/>
      <c r="H330" s="1448"/>
      <c r="I330" s="1448"/>
      <c r="J330" s="1448"/>
      <c r="K330" s="1448"/>
      <c r="L330" s="1448"/>
      <c r="M330" s="1448"/>
      <c r="N330" s="1448"/>
      <c r="O330" s="1448"/>
      <c r="P330" s="1448"/>
      <c r="Q330" s="1448"/>
      <c r="R330" s="1448"/>
      <c r="S330" s="1448"/>
      <c r="T330" s="1448"/>
      <c r="U330" s="1448"/>
      <c r="V330" s="1448"/>
      <c r="W330" s="1448"/>
      <c r="X330" s="1448"/>
      <c r="Y330" s="1448"/>
      <c r="Z330" s="1448"/>
    </row>
    <row r="331" spans="1:26" ht="16.5" customHeight="1">
      <c r="A331" s="1448"/>
      <c r="B331" s="1467"/>
      <c r="C331" s="1448"/>
      <c r="D331" s="1448"/>
      <c r="E331" s="1448"/>
      <c r="F331" s="1448"/>
      <c r="G331" s="1448"/>
      <c r="H331" s="1448"/>
      <c r="I331" s="1448"/>
      <c r="J331" s="1448"/>
      <c r="K331" s="1448"/>
      <c r="L331" s="1448"/>
      <c r="M331" s="1448"/>
      <c r="N331" s="1448"/>
      <c r="O331" s="1448"/>
      <c r="P331" s="1448"/>
      <c r="Q331" s="1448"/>
      <c r="R331" s="1448"/>
      <c r="S331" s="1448"/>
      <c r="T331" s="1448"/>
      <c r="U331" s="1448"/>
      <c r="V331" s="1448"/>
      <c r="W331" s="1448"/>
      <c r="X331" s="1448"/>
      <c r="Y331" s="1448"/>
      <c r="Z331" s="1448"/>
    </row>
    <row r="332" spans="1:26" ht="16.5" customHeight="1">
      <c r="A332" s="1448"/>
      <c r="B332" s="1467"/>
      <c r="C332" s="1448"/>
      <c r="D332" s="1448"/>
      <c r="E332" s="1448"/>
      <c r="F332" s="1448"/>
      <c r="G332" s="1448"/>
      <c r="H332" s="1448"/>
      <c r="I332" s="1448"/>
      <c r="J332" s="1448"/>
      <c r="K332" s="1448"/>
      <c r="L332" s="1448"/>
      <c r="M332" s="1448"/>
      <c r="N332" s="1448"/>
      <c r="O332" s="1448"/>
      <c r="P332" s="1448"/>
      <c r="Q332" s="1448"/>
      <c r="R332" s="1448"/>
      <c r="S332" s="1448"/>
      <c r="T332" s="1448"/>
      <c r="U332" s="1448"/>
      <c r="V332" s="1448"/>
      <c r="W332" s="1448"/>
      <c r="X332" s="1448"/>
      <c r="Y332" s="1448"/>
      <c r="Z332" s="1448"/>
    </row>
    <row r="333" spans="1:26" ht="16.5" customHeight="1">
      <c r="A333" s="1448"/>
      <c r="B333" s="1467"/>
      <c r="C333" s="1448"/>
      <c r="D333" s="1448"/>
      <c r="E333" s="1448"/>
      <c r="F333" s="1448"/>
      <c r="G333" s="1448"/>
      <c r="H333" s="1448"/>
      <c r="I333" s="1448"/>
      <c r="J333" s="1448"/>
      <c r="K333" s="1448"/>
      <c r="L333" s="1448"/>
      <c r="M333" s="1448"/>
      <c r="N333" s="1448"/>
      <c r="O333" s="1448"/>
      <c r="P333" s="1448"/>
      <c r="Q333" s="1448"/>
      <c r="R333" s="1448"/>
      <c r="S333" s="1448"/>
      <c r="T333" s="1448"/>
      <c r="U333" s="1448"/>
      <c r="V333" s="1448"/>
      <c r="W333" s="1448"/>
      <c r="X333" s="1448"/>
      <c r="Y333" s="1448"/>
      <c r="Z333" s="1448"/>
    </row>
    <row r="334" spans="1:26" ht="16.5" customHeight="1">
      <c r="A334" s="1448"/>
      <c r="B334" s="1467"/>
      <c r="C334" s="1448"/>
      <c r="D334" s="1448"/>
      <c r="E334" s="1448"/>
      <c r="F334" s="1448"/>
      <c r="G334" s="1448"/>
      <c r="H334" s="1448"/>
      <c r="I334" s="1448"/>
      <c r="J334" s="1448"/>
      <c r="K334" s="1448"/>
      <c r="L334" s="1448"/>
      <c r="M334" s="1448"/>
      <c r="N334" s="1448"/>
      <c r="O334" s="1448"/>
      <c r="P334" s="1448"/>
      <c r="Q334" s="1448"/>
      <c r="R334" s="1448"/>
      <c r="S334" s="1448"/>
      <c r="T334" s="1448"/>
      <c r="U334" s="1448"/>
      <c r="V334" s="1448"/>
      <c r="W334" s="1448"/>
      <c r="X334" s="1448"/>
      <c r="Y334" s="1448"/>
      <c r="Z334" s="1448"/>
    </row>
    <row r="335" spans="1:26" ht="16.5" customHeight="1">
      <c r="A335" s="1448"/>
      <c r="B335" s="1467"/>
      <c r="C335" s="1448"/>
      <c r="D335" s="1448"/>
      <c r="E335" s="1448"/>
      <c r="F335" s="1448"/>
      <c r="G335" s="1448"/>
      <c r="H335" s="1448"/>
      <c r="I335" s="1448"/>
      <c r="J335" s="1448"/>
      <c r="K335" s="1448"/>
      <c r="L335" s="1448"/>
      <c r="M335" s="1448"/>
      <c r="N335" s="1448"/>
      <c r="O335" s="1448"/>
      <c r="P335" s="1448"/>
      <c r="Q335" s="1448"/>
      <c r="R335" s="1448"/>
      <c r="S335" s="1448"/>
      <c r="T335" s="1448"/>
      <c r="U335" s="1448"/>
      <c r="V335" s="1448"/>
      <c r="W335" s="1448"/>
      <c r="X335" s="1448"/>
      <c r="Y335" s="1448"/>
      <c r="Z335" s="1448"/>
    </row>
    <row r="336" spans="1:26" ht="16.5" customHeight="1">
      <c r="A336" s="1448"/>
      <c r="B336" s="1467"/>
      <c r="C336" s="1448"/>
      <c r="D336" s="1448"/>
      <c r="E336" s="1448"/>
      <c r="F336" s="1448"/>
      <c r="G336" s="1448"/>
      <c r="H336" s="1448"/>
      <c r="I336" s="1448"/>
      <c r="J336" s="1448"/>
      <c r="K336" s="1448"/>
      <c r="L336" s="1448"/>
      <c r="M336" s="1448"/>
      <c r="N336" s="1448"/>
      <c r="O336" s="1448"/>
      <c r="P336" s="1448"/>
      <c r="Q336" s="1448"/>
      <c r="R336" s="1448"/>
      <c r="S336" s="1448"/>
      <c r="T336" s="1448"/>
      <c r="U336" s="1448"/>
      <c r="V336" s="1448"/>
      <c r="W336" s="1448"/>
      <c r="X336" s="1448"/>
      <c r="Y336" s="1448"/>
      <c r="Z336" s="1448"/>
    </row>
    <row r="337" spans="1:26" ht="16.5" customHeight="1">
      <c r="A337" s="1448"/>
      <c r="B337" s="1467"/>
      <c r="C337" s="1448"/>
      <c r="D337" s="1448"/>
      <c r="E337" s="1448"/>
      <c r="F337" s="1448"/>
      <c r="G337" s="1448"/>
      <c r="H337" s="1448"/>
      <c r="I337" s="1448"/>
      <c r="J337" s="1448"/>
      <c r="K337" s="1448"/>
      <c r="L337" s="1448"/>
      <c r="M337" s="1448"/>
      <c r="N337" s="1448"/>
      <c r="O337" s="1448"/>
      <c r="P337" s="1448"/>
      <c r="Q337" s="1448"/>
      <c r="R337" s="1448"/>
      <c r="S337" s="1448"/>
      <c r="T337" s="1448"/>
      <c r="U337" s="1448"/>
      <c r="V337" s="1448"/>
      <c r="W337" s="1448"/>
      <c r="X337" s="1448"/>
      <c r="Y337" s="1448"/>
      <c r="Z337" s="1448"/>
    </row>
    <row r="338" spans="1:26" ht="16.5" customHeight="1">
      <c r="A338" s="1448"/>
      <c r="B338" s="1467"/>
      <c r="C338" s="1448"/>
      <c r="D338" s="1448"/>
      <c r="E338" s="1448"/>
      <c r="F338" s="1448"/>
      <c r="G338" s="1448"/>
      <c r="H338" s="1448"/>
      <c r="I338" s="1448"/>
      <c r="J338" s="1448"/>
      <c r="K338" s="1448"/>
      <c r="L338" s="1448"/>
      <c r="M338" s="1448"/>
      <c r="N338" s="1448"/>
      <c r="O338" s="1448"/>
      <c r="P338" s="1448"/>
      <c r="Q338" s="1448"/>
      <c r="R338" s="1448"/>
      <c r="S338" s="1448"/>
      <c r="T338" s="1448"/>
      <c r="U338" s="1448"/>
      <c r="V338" s="1448"/>
      <c r="W338" s="1448"/>
      <c r="X338" s="1448"/>
      <c r="Y338" s="1448"/>
      <c r="Z338" s="1448"/>
    </row>
    <row r="339" spans="1:26" ht="16.5" customHeight="1">
      <c r="A339" s="1448"/>
      <c r="B339" s="1467"/>
      <c r="C339" s="1448"/>
      <c r="D339" s="1448"/>
      <c r="E339" s="1448"/>
      <c r="F339" s="1448"/>
      <c r="G339" s="1448"/>
      <c r="H339" s="1448"/>
      <c r="I339" s="1448"/>
      <c r="J339" s="1448"/>
      <c r="K339" s="1448"/>
      <c r="L339" s="1448"/>
      <c r="M339" s="1448"/>
      <c r="N339" s="1448"/>
      <c r="O339" s="1448"/>
      <c r="P339" s="1448"/>
      <c r="Q339" s="1448"/>
      <c r="R339" s="1448"/>
      <c r="S339" s="1448"/>
      <c r="T339" s="1448"/>
      <c r="U339" s="1448"/>
      <c r="V339" s="1448"/>
      <c r="W339" s="1448"/>
      <c r="X339" s="1448"/>
      <c r="Y339" s="1448"/>
      <c r="Z339" s="1448"/>
    </row>
    <row r="340" spans="1:26" ht="16.5" customHeight="1">
      <c r="A340" s="1448"/>
      <c r="B340" s="1467"/>
      <c r="C340" s="1448"/>
      <c r="D340" s="1448"/>
      <c r="E340" s="1448"/>
      <c r="F340" s="1448"/>
      <c r="G340" s="1448"/>
      <c r="H340" s="1448"/>
      <c r="I340" s="1448"/>
      <c r="J340" s="1448"/>
      <c r="K340" s="1448"/>
      <c r="L340" s="1448"/>
      <c r="M340" s="1448"/>
      <c r="N340" s="1448"/>
      <c r="O340" s="1448"/>
      <c r="P340" s="1448"/>
      <c r="Q340" s="1448"/>
      <c r="R340" s="1448"/>
      <c r="S340" s="1448"/>
      <c r="T340" s="1448"/>
      <c r="U340" s="1448"/>
      <c r="V340" s="1448"/>
      <c r="W340" s="1448"/>
      <c r="X340" s="1448"/>
      <c r="Y340" s="1448"/>
      <c r="Z340" s="1448"/>
    </row>
    <row r="341" spans="1:26" ht="16.5" customHeight="1">
      <c r="A341" s="1448"/>
      <c r="B341" s="1467"/>
      <c r="C341" s="1448"/>
      <c r="D341" s="1448"/>
      <c r="E341" s="1448"/>
      <c r="F341" s="1448"/>
      <c r="G341" s="1448"/>
      <c r="H341" s="1448"/>
      <c r="I341" s="1448"/>
      <c r="J341" s="1448"/>
      <c r="K341" s="1448"/>
      <c r="L341" s="1448"/>
      <c r="M341" s="1448"/>
      <c r="N341" s="1448"/>
      <c r="O341" s="1448"/>
      <c r="P341" s="1448"/>
      <c r="Q341" s="1448"/>
      <c r="R341" s="1448"/>
      <c r="S341" s="1448"/>
      <c r="T341" s="1448"/>
      <c r="U341" s="1448"/>
      <c r="V341" s="1448"/>
      <c r="W341" s="1448"/>
      <c r="X341" s="1448"/>
      <c r="Y341" s="1448"/>
      <c r="Z341" s="1448"/>
    </row>
    <row r="342" spans="1:26" ht="16.5" customHeight="1">
      <c r="A342" s="1448"/>
      <c r="B342" s="1467"/>
      <c r="C342" s="1448"/>
      <c r="D342" s="1448"/>
      <c r="E342" s="1448"/>
      <c r="F342" s="1448"/>
      <c r="G342" s="1448"/>
      <c r="H342" s="1448"/>
      <c r="I342" s="1448"/>
      <c r="J342" s="1448"/>
      <c r="K342" s="1448"/>
      <c r="L342" s="1448"/>
      <c r="M342" s="1448"/>
      <c r="N342" s="1448"/>
      <c r="O342" s="1448"/>
      <c r="P342" s="1448"/>
      <c r="Q342" s="1448"/>
      <c r="R342" s="1448"/>
      <c r="S342" s="1448"/>
      <c r="T342" s="1448"/>
      <c r="U342" s="1448"/>
      <c r="V342" s="1448"/>
      <c r="W342" s="1448"/>
      <c r="X342" s="1448"/>
      <c r="Y342" s="1448"/>
      <c r="Z342" s="1448"/>
    </row>
    <row r="343" spans="1:26" ht="16.5" customHeight="1">
      <c r="A343" s="1448"/>
      <c r="B343" s="1467"/>
      <c r="C343" s="1448"/>
      <c r="D343" s="1448"/>
      <c r="E343" s="1448"/>
      <c r="F343" s="1448"/>
      <c r="G343" s="1448"/>
      <c r="H343" s="1448"/>
      <c r="I343" s="1448"/>
      <c r="J343" s="1448"/>
      <c r="K343" s="1448"/>
      <c r="L343" s="1448"/>
      <c r="M343" s="1448"/>
      <c r="N343" s="1448"/>
      <c r="O343" s="1448"/>
      <c r="P343" s="1448"/>
      <c r="Q343" s="1448"/>
      <c r="R343" s="1448"/>
      <c r="S343" s="1448"/>
      <c r="T343" s="1448"/>
      <c r="U343" s="1448"/>
      <c r="V343" s="1448"/>
      <c r="W343" s="1448"/>
      <c r="X343" s="1448"/>
      <c r="Y343" s="1448"/>
      <c r="Z343" s="1448"/>
    </row>
    <row r="344" spans="1:26" ht="16.5" customHeight="1">
      <c r="A344" s="1448"/>
      <c r="B344" s="1467"/>
      <c r="C344" s="1448"/>
      <c r="D344" s="1448"/>
      <c r="E344" s="1448"/>
      <c r="F344" s="1448"/>
      <c r="G344" s="1448"/>
      <c r="H344" s="1448"/>
      <c r="I344" s="1448"/>
      <c r="J344" s="1448"/>
      <c r="K344" s="1448"/>
      <c r="L344" s="1448"/>
      <c r="M344" s="1448"/>
      <c r="N344" s="1448"/>
      <c r="O344" s="1448"/>
      <c r="P344" s="1448"/>
      <c r="Q344" s="1448"/>
      <c r="R344" s="1448"/>
      <c r="S344" s="1448"/>
      <c r="T344" s="1448"/>
      <c r="U344" s="1448"/>
      <c r="V344" s="1448"/>
      <c r="W344" s="1448"/>
      <c r="X344" s="1448"/>
      <c r="Y344" s="1448"/>
      <c r="Z344" s="1448"/>
    </row>
    <row r="345" spans="1:26" ht="16.5" customHeight="1">
      <c r="A345" s="1448"/>
      <c r="B345" s="1467"/>
      <c r="C345" s="1448"/>
      <c r="D345" s="1448"/>
      <c r="E345" s="1448"/>
      <c r="F345" s="1448"/>
      <c r="G345" s="1448"/>
      <c r="H345" s="1448"/>
      <c r="I345" s="1448"/>
      <c r="J345" s="1448"/>
      <c r="K345" s="1448"/>
      <c r="L345" s="1448"/>
      <c r="M345" s="1448"/>
      <c r="N345" s="1448"/>
      <c r="O345" s="1448"/>
      <c r="P345" s="1448"/>
      <c r="Q345" s="1448"/>
      <c r="R345" s="1448"/>
      <c r="S345" s="1448"/>
      <c r="T345" s="1448"/>
      <c r="U345" s="1448"/>
      <c r="V345" s="1448"/>
      <c r="W345" s="1448"/>
      <c r="X345" s="1448"/>
      <c r="Y345" s="1448"/>
      <c r="Z345" s="1448"/>
    </row>
    <row r="346" spans="1:26" ht="16.5" customHeight="1">
      <c r="A346" s="1448"/>
      <c r="B346" s="1467"/>
      <c r="C346" s="1448"/>
      <c r="D346" s="1448"/>
      <c r="E346" s="1448"/>
      <c r="F346" s="1448"/>
      <c r="G346" s="1448"/>
      <c r="H346" s="1448"/>
      <c r="I346" s="1448"/>
      <c r="J346" s="1448"/>
      <c r="K346" s="1448"/>
      <c r="L346" s="1448"/>
      <c r="M346" s="1448"/>
      <c r="N346" s="1448"/>
      <c r="O346" s="1448"/>
      <c r="P346" s="1448"/>
      <c r="Q346" s="1448"/>
      <c r="R346" s="1448"/>
      <c r="S346" s="1448"/>
      <c r="T346" s="1448"/>
      <c r="U346" s="1448"/>
      <c r="V346" s="1448"/>
      <c r="W346" s="1448"/>
      <c r="X346" s="1448"/>
      <c r="Y346" s="1448"/>
      <c r="Z346" s="1448"/>
    </row>
    <row r="347" spans="1:26" ht="16.5" customHeight="1">
      <c r="A347" s="1448"/>
      <c r="B347" s="1467"/>
      <c r="C347" s="1448"/>
      <c r="D347" s="1448"/>
      <c r="E347" s="1448"/>
      <c r="F347" s="1448"/>
      <c r="G347" s="1448"/>
      <c r="H347" s="1448"/>
      <c r="I347" s="1448"/>
      <c r="J347" s="1448"/>
      <c r="K347" s="1448"/>
      <c r="L347" s="1448"/>
      <c r="M347" s="1448"/>
      <c r="N347" s="1448"/>
      <c r="O347" s="1448"/>
      <c r="P347" s="1448"/>
      <c r="Q347" s="1448"/>
      <c r="R347" s="1448"/>
      <c r="S347" s="1448"/>
      <c r="T347" s="1448"/>
      <c r="U347" s="1448"/>
      <c r="V347" s="1448"/>
      <c r="W347" s="1448"/>
      <c r="X347" s="1448"/>
      <c r="Y347" s="1448"/>
      <c r="Z347" s="1448"/>
    </row>
    <row r="348" spans="1:26" ht="16.5" customHeight="1">
      <c r="A348" s="1448"/>
      <c r="B348" s="1467"/>
      <c r="C348" s="1448"/>
      <c r="D348" s="1448"/>
      <c r="E348" s="1448"/>
      <c r="F348" s="1448"/>
      <c r="G348" s="1448"/>
      <c r="H348" s="1448"/>
      <c r="I348" s="1448"/>
      <c r="J348" s="1448"/>
      <c r="K348" s="1448"/>
      <c r="L348" s="1448"/>
      <c r="M348" s="1448"/>
      <c r="N348" s="1448"/>
      <c r="O348" s="1448"/>
      <c r="P348" s="1448"/>
      <c r="Q348" s="1448"/>
      <c r="R348" s="1448"/>
      <c r="S348" s="1448"/>
      <c r="T348" s="1448"/>
      <c r="U348" s="1448"/>
      <c r="V348" s="1448"/>
      <c r="W348" s="1448"/>
      <c r="X348" s="1448"/>
      <c r="Y348" s="1448"/>
      <c r="Z348" s="1448"/>
    </row>
    <row r="349" spans="1:26" ht="16.5" customHeight="1">
      <c r="A349" s="1448"/>
      <c r="B349" s="1467"/>
      <c r="C349" s="1448"/>
      <c r="D349" s="1448"/>
      <c r="E349" s="1448"/>
      <c r="F349" s="1448"/>
      <c r="G349" s="1448"/>
      <c r="H349" s="1448"/>
      <c r="I349" s="1448"/>
      <c r="J349" s="1448"/>
      <c r="K349" s="1448"/>
      <c r="L349" s="1448"/>
      <c r="M349" s="1448"/>
      <c r="N349" s="1448"/>
      <c r="O349" s="1448"/>
      <c r="P349" s="1448"/>
      <c r="Q349" s="1448"/>
      <c r="R349" s="1448"/>
      <c r="S349" s="1448"/>
      <c r="T349" s="1448"/>
      <c r="U349" s="1448"/>
      <c r="V349" s="1448"/>
      <c r="W349" s="1448"/>
      <c r="X349" s="1448"/>
      <c r="Y349" s="1448"/>
      <c r="Z349" s="1448"/>
    </row>
    <row r="350" spans="1:26" ht="16.5" customHeight="1">
      <c r="A350" s="1448"/>
      <c r="B350" s="1467"/>
      <c r="C350" s="1448"/>
      <c r="D350" s="1448"/>
      <c r="E350" s="1448"/>
      <c r="F350" s="1448"/>
      <c r="G350" s="1448"/>
      <c r="H350" s="1448"/>
      <c r="I350" s="1448"/>
      <c r="J350" s="1448"/>
      <c r="K350" s="1448"/>
      <c r="L350" s="1448"/>
      <c r="M350" s="1448"/>
      <c r="N350" s="1448"/>
      <c r="O350" s="1448"/>
      <c r="P350" s="1448"/>
      <c r="Q350" s="1448"/>
      <c r="R350" s="1448"/>
      <c r="S350" s="1448"/>
      <c r="T350" s="1448"/>
      <c r="U350" s="1448"/>
      <c r="V350" s="1448"/>
      <c r="W350" s="1448"/>
      <c r="X350" s="1448"/>
      <c r="Y350" s="1448"/>
      <c r="Z350" s="1448"/>
    </row>
    <row r="351" spans="1:26" ht="16.5" customHeight="1">
      <c r="A351" s="1448"/>
      <c r="B351" s="1467"/>
      <c r="C351" s="1448"/>
      <c r="D351" s="1448"/>
      <c r="E351" s="1448"/>
      <c r="F351" s="1448"/>
      <c r="G351" s="1448"/>
      <c r="H351" s="1448"/>
      <c r="I351" s="1448"/>
      <c r="J351" s="1448"/>
      <c r="K351" s="1448"/>
      <c r="L351" s="1448"/>
      <c r="M351" s="1448"/>
      <c r="N351" s="1448"/>
      <c r="O351" s="1448"/>
      <c r="P351" s="1448"/>
      <c r="Q351" s="1448"/>
      <c r="R351" s="1448"/>
      <c r="S351" s="1448"/>
      <c r="T351" s="1448"/>
      <c r="U351" s="1448"/>
      <c r="V351" s="1448"/>
      <c r="W351" s="1448"/>
      <c r="X351" s="1448"/>
      <c r="Y351" s="1448"/>
      <c r="Z351" s="1448"/>
    </row>
    <row r="352" spans="1:26" ht="16.5" customHeight="1">
      <c r="A352" s="1448"/>
      <c r="B352" s="1467"/>
      <c r="C352" s="1448"/>
      <c r="D352" s="1448"/>
      <c r="E352" s="1448"/>
      <c r="F352" s="1448"/>
      <c r="G352" s="1448"/>
      <c r="H352" s="1448"/>
      <c r="I352" s="1448"/>
      <c r="J352" s="1448"/>
      <c r="K352" s="1448"/>
      <c r="L352" s="1448"/>
      <c r="M352" s="1448"/>
      <c r="N352" s="1448"/>
      <c r="O352" s="1448"/>
      <c r="P352" s="1448"/>
      <c r="Q352" s="1448"/>
      <c r="R352" s="1448"/>
      <c r="S352" s="1448"/>
      <c r="T352" s="1448"/>
      <c r="U352" s="1448"/>
      <c r="V352" s="1448"/>
      <c r="W352" s="1448"/>
      <c r="X352" s="1448"/>
      <c r="Y352" s="1448"/>
      <c r="Z352" s="1448"/>
    </row>
    <row r="353" spans="1:26" ht="16.5" customHeight="1">
      <c r="A353" s="1448"/>
      <c r="B353" s="1467"/>
      <c r="C353" s="1448"/>
      <c r="D353" s="1448"/>
      <c r="E353" s="1448"/>
      <c r="F353" s="1448"/>
      <c r="G353" s="1448"/>
      <c r="H353" s="1448"/>
      <c r="I353" s="1448"/>
      <c r="J353" s="1448"/>
      <c r="K353" s="1448"/>
      <c r="L353" s="1448"/>
      <c r="M353" s="1448"/>
      <c r="N353" s="1448"/>
      <c r="O353" s="1448"/>
      <c r="P353" s="1448"/>
      <c r="Q353" s="1448"/>
      <c r="R353" s="1448"/>
      <c r="S353" s="1448"/>
      <c r="T353" s="1448"/>
      <c r="U353" s="1448"/>
      <c r="V353" s="1448"/>
      <c r="W353" s="1448"/>
      <c r="X353" s="1448"/>
      <c r="Y353" s="1448"/>
      <c r="Z353" s="1448"/>
    </row>
    <row r="354" spans="1:26" ht="16.5" customHeight="1">
      <c r="A354" s="1448"/>
      <c r="B354" s="1467"/>
      <c r="C354" s="1448"/>
      <c r="D354" s="1448"/>
      <c r="E354" s="1448"/>
      <c r="F354" s="1448"/>
      <c r="G354" s="1448"/>
      <c r="H354" s="1448"/>
      <c r="I354" s="1448"/>
      <c r="J354" s="1448"/>
      <c r="K354" s="1448"/>
      <c r="L354" s="1448"/>
      <c r="M354" s="1448"/>
      <c r="N354" s="1448"/>
      <c r="O354" s="1448"/>
      <c r="P354" s="1448"/>
      <c r="Q354" s="1448"/>
      <c r="R354" s="1448"/>
      <c r="S354" s="1448"/>
      <c r="T354" s="1448"/>
      <c r="U354" s="1448"/>
      <c r="V354" s="1448"/>
      <c r="W354" s="1448"/>
      <c r="X354" s="1448"/>
      <c r="Y354" s="1448"/>
      <c r="Z354" s="1448"/>
    </row>
    <row r="355" spans="1:26" ht="16.5" customHeight="1">
      <c r="A355" s="1448"/>
      <c r="B355" s="1467"/>
      <c r="C355" s="1448"/>
      <c r="D355" s="1448"/>
      <c r="E355" s="1448"/>
      <c r="F355" s="1448"/>
      <c r="G355" s="1448"/>
      <c r="H355" s="1448"/>
      <c r="I355" s="1448"/>
      <c r="J355" s="1448"/>
      <c r="K355" s="1448"/>
      <c r="L355" s="1448"/>
      <c r="M355" s="1448"/>
      <c r="N355" s="1448"/>
      <c r="O355" s="1448"/>
      <c r="P355" s="1448"/>
      <c r="Q355" s="1448"/>
      <c r="R355" s="1448"/>
      <c r="S355" s="1448"/>
      <c r="T355" s="1448"/>
      <c r="U355" s="1448"/>
      <c r="V355" s="1448"/>
      <c r="W355" s="1448"/>
      <c r="X355" s="1448"/>
      <c r="Y355" s="1448"/>
      <c r="Z355" s="1448"/>
    </row>
    <row r="356" spans="1:26" ht="16.5" customHeight="1">
      <c r="A356" s="1448"/>
      <c r="B356" s="1467"/>
      <c r="C356" s="1448"/>
      <c r="D356" s="1448"/>
      <c r="E356" s="1448"/>
      <c r="F356" s="1448"/>
      <c r="G356" s="1448"/>
      <c r="H356" s="1448"/>
      <c r="I356" s="1448"/>
      <c r="J356" s="1448"/>
      <c r="K356" s="1448"/>
      <c r="L356" s="1448"/>
      <c r="M356" s="1448"/>
      <c r="N356" s="1448"/>
      <c r="O356" s="1448"/>
      <c r="P356" s="1448"/>
      <c r="Q356" s="1448"/>
      <c r="R356" s="1448"/>
      <c r="S356" s="1448"/>
      <c r="T356" s="1448"/>
      <c r="U356" s="1448"/>
      <c r="V356" s="1448"/>
      <c r="W356" s="1448"/>
      <c r="X356" s="1448"/>
      <c r="Y356" s="1448"/>
      <c r="Z356" s="1448"/>
    </row>
    <row r="357" spans="1:26" ht="16.5" customHeight="1">
      <c r="A357" s="1448"/>
      <c r="B357" s="1467"/>
      <c r="C357" s="1448"/>
      <c r="D357" s="1448"/>
      <c r="E357" s="1448"/>
      <c r="F357" s="1448"/>
      <c r="G357" s="1448"/>
      <c r="H357" s="1448"/>
      <c r="I357" s="1448"/>
      <c r="J357" s="1448"/>
      <c r="K357" s="1448"/>
      <c r="L357" s="1448"/>
      <c r="M357" s="1448"/>
      <c r="N357" s="1448"/>
      <c r="O357" s="1448"/>
      <c r="P357" s="1448"/>
      <c r="Q357" s="1448"/>
      <c r="R357" s="1448"/>
      <c r="S357" s="1448"/>
      <c r="T357" s="1448"/>
      <c r="U357" s="1448"/>
      <c r="V357" s="1448"/>
      <c r="W357" s="1448"/>
      <c r="X357" s="1448"/>
      <c r="Y357" s="1448"/>
      <c r="Z357" s="1448"/>
    </row>
    <row r="358" spans="1:26" ht="16.5" customHeight="1">
      <c r="A358" s="1448"/>
      <c r="B358" s="1467"/>
      <c r="C358" s="1448"/>
      <c r="D358" s="1448"/>
      <c r="E358" s="1448"/>
      <c r="F358" s="1448"/>
      <c r="G358" s="1448"/>
      <c r="H358" s="1448"/>
      <c r="I358" s="1448"/>
      <c r="J358" s="1448"/>
      <c r="K358" s="1448"/>
      <c r="L358" s="1448"/>
      <c r="M358" s="1448"/>
      <c r="N358" s="1448"/>
      <c r="O358" s="1448"/>
      <c r="P358" s="1448"/>
      <c r="Q358" s="1448"/>
      <c r="R358" s="1448"/>
      <c r="S358" s="1448"/>
      <c r="T358" s="1448"/>
      <c r="U358" s="1448"/>
      <c r="V358" s="1448"/>
      <c r="W358" s="1448"/>
      <c r="X358" s="1448"/>
      <c r="Y358" s="1448"/>
      <c r="Z358" s="1448"/>
    </row>
    <row r="359" spans="1:26" ht="16.5" customHeight="1">
      <c r="A359" s="1448"/>
      <c r="B359" s="1467"/>
      <c r="C359" s="1448"/>
      <c r="D359" s="1448"/>
      <c r="E359" s="1448"/>
      <c r="F359" s="1448"/>
      <c r="G359" s="1448"/>
      <c r="H359" s="1448"/>
      <c r="I359" s="1448"/>
      <c r="J359" s="1448"/>
      <c r="K359" s="1448"/>
      <c r="L359" s="1448"/>
      <c r="M359" s="1448"/>
      <c r="N359" s="1448"/>
      <c r="O359" s="1448"/>
      <c r="P359" s="1448"/>
      <c r="Q359" s="1448"/>
      <c r="R359" s="1448"/>
      <c r="S359" s="1448"/>
      <c r="T359" s="1448"/>
      <c r="U359" s="1448"/>
      <c r="V359" s="1448"/>
      <c r="W359" s="1448"/>
      <c r="X359" s="1448"/>
      <c r="Y359" s="1448"/>
      <c r="Z359" s="1448"/>
    </row>
    <row r="360" spans="1:26" ht="16.5" customHeight="1">
      <c r="A360" s="1448"/>
      <c r="B360" s="1467"/>
      <c r="C360" s="1448"/>
      <c r="D360" s="1448"/>
      <c r="E360" s="1448"/>
      <c r="F360" s="1448"/>
      <c r="G360" s="1448"/>
      <c r="H360" s="1448"/>
      <c r="I360" s="1448"/>
      <c r="J360" s="1448"/>
      <c r="K360" s="1448"/>
      <c r="L360" s="1448"/>
      <c r="M360" s="1448"/>
      <c r="N360" s="1448"/>
      <c r="O360" s="1448"/>
      <c r="P360" s="1448"/>
      <c r="Q360" s="1448"/>
      <c r="R360" s="1448"/>
      <c r="S360" s="1448"/>
      <c r="T360" s="1448"/>
      <c r="U360" s="1448"/>
      <c r="V360" s="1448"/>
      <c r="W360" s="1448"/>
      <c r="X360" s="1448"/>
      <c r="Y360" s="1448"/>
      <c r="Z360" s="1448"/>
    </row>
    <row r="361" spans="1:26" ht="16.5" customHeight="1">
      <c r="A361" s="1448"/>
      <c r="B361" s="1467"/>
      <c r="C361" s="1448"/>
      <c r="D361" s="1448"/>
      <c r="E361" s="1448"/>
      <c r="F361" s="1448"/>
      <c r="G361" s="1448"/>
      <c r="H361" s="1448"/>
      <c r="I361" s="1448"/>
      <c r="J361" s="1448"/>
      <c r="K361" s="1448"/>
      <c r="L361" s="1448"/>
      <c r="M361" s="1448"/>
      <c r="N361" s="1448"/>
      <c r="O361" s="1448"/>
      <c r="P361" s="1448"/>
      <c r="Q361" s="1448"/>
      <c r="R361" s="1448"/>
      <c r="S361" s="1448"/>
      <c r="T361" s="1448"/>
      <c r="U361" s="1448"/>
      <c r="V361" s="1448"/>
      <c r="W361" s="1448"/>
      <c r="X361" s="1448"/>
      <c r="Y361" s="1448"/>
      <c r="Z361" s="1448"/>
    </row>
    <row r="362" spans="1:26" ht="16.5" customHeight="1">
      <c r="A362" s="1448"/>
      <c r="B362" s="1467"/>
      <c r="C362" s="1448"/>
      <c r="D362" s="1448"/>
      <c r="E362" s="1448"/>
      <c r="F362" s="1448"/>
      <c r="G362" s="1448"/>
      <c r="H362" s="1448"/>
      <c r="I362" s="1448"/>
      <c r="J362" s="1448"/>
      <c r="K362" s="1448"/>
      <c r="L362" s="1448"/>
      <c r="M362" s="1448"/>
      <c r="N362" s="1448"/>
      <c r="O362" s="1448"/>
      <c r="P362" s="1448"/>
      <c r="Q362" s="1448"/>
      <c r="R362" s="1448"/>
      <c r="S362" s="1448"/>
      <c r="T362" s="1448"/>
      <c r="U362" s="1448"/>
      <c r="V362" s="1448"/>
      <c r="W362" s="1448"/>
      <c r="X362" s="1448"/>
      <c r="Y362" s="1448"/>
      <c r="Z362" s="1448"/>
    </row>
    <row r="363" spans="1:26" ht="16.5" customHeight="1">
      <c r="A363" s="1448"/>
      <c r="B363" s="1467"/>
      <c r="C363" s="1448"/>
      <c r="D363" s="1448"/>
      <c r="E363" s="1448"/>
      <c r="F363" s="1448"/>
      <c r="G363" s="1448"/>
      <c r="H363" s="1448"/>
      <c r="I363" s="1448"/>
      <c r="J363" s="1448"/>
      <c r="K363" s="1448"/>
      <c r="L363" s="1448"/>
      <c r="M363" s="1448"/>
      <c r="N363" s="1448"/>
      <c r="O363" s="1448"/>
      <c r="P363" s="1448"/>
      <c r="Q363" s="1448"/>
      <c r="R363" s="1448"/>
      <c r="S363" s="1448"/>
      <c r="T363" s="1448"/>
      <c r="U363" s="1448"/>
      <c r="V363" s="1448"/>
      <c r="W363" s="1448"/>
      <c r="X363" s="1448"/>
      <c r="Y363" s="1448"/>
      <c r="Z363" s="1448"/>
    </row>
    <row r="364" spans="1:26" ht="16.5" customHeight="1">
      <c r="A364" s="1448"/>
      <c r="B364" s="1467"/>
      <c r="C364" s="1448"/>
      <c r="D364" s="1448"/>
      <c r="E364" s="1448"/>
      <c r="F364" s="1448"/>
      <c r="G364" s="1448"/>
      <c r="H364" s="1448"/>
      <c r="I364" s="1448"/>
      <c r="J364" s="1448"/>
      <c r="K364" s="1448"/>
      <c r="L364" s="1448"/>
      <c r="M364" s="1448"/>
      <c r="N364" s="1448"/>
      <c r="O364" s="1448"/>
      <c r="P364" s="1448"/>
      <c r="Q364" s="1448"/>
      <c r="R364" s="1448"/>
      <c r="S364" s="1448"/>
      <c r="T364" s="1448"/>
      <c r="U364" s="1448"/>
      <c r="V364" s="1448"/>
      <c r="W364" s="1448"/>
      <c r="X364" s="1448"/>
      <c r="Y364" s="1448"/>
      <c r="Z364" s="1448"/>
    </row>
    <row r="365" spans="1:26" ht="16.5" customHeight="1">
      <c r="A365" s="1448"/>
      <c r="B365" s="1467"/>
      <c r="C365" s="1448"/>
      <c r="D365" s="1448"/>
      <c r="E365" s="1448"/>
      <c r="F365" s="1448"/>
      <c r="G365" s="1448"/>
      <c r="H365" s="1448"/>
      <c r="I365" s="1448"/>
      <c r="J365" s="1448"/>
      <c r="K365" s="1448"/>
      <c r="L365" s="1448"/>
      <c r="M365" s="1448"/>
      <c r="N365" s="1448"/>
      <c r="O365" s="1448"/>
      <c r="P365" s="1448"/>
      <c r="Q365" s="1448"/>
      <c r="R365" s="1448"/>
      <c r="S365" s="1448"/>
      <c r="T365" s="1448"/>
      <c r="U365" s="1448"/>
      <c r="V365" s="1448"/>
      <c r="W365" s="1448"/>
      <c r="X365" s="1448"/>
      <c r="Y365" s="1448"/>
      <c r="Z365" s="1448"/>
    </row>
    <row r="366" spans="1:26" ht="16.5" customHeight="1">
      <c r="A366" s="1448"/>
      <c r="B366" s="1467"/>
      <c r="C366" s="1448"/>
      <c r="D366" s="1448"/>
      <c r="E366" s="1448"/>
      <c r="F366" s="1448"/>
      <c r="G366" s="1448"/>
      <c r="H366" s="1448"/>
      <c r="I366" s="1448"/>
      <c r="J366" s="1448"/>
      <c r="K366" s="1448"/>
      <c r="L366" s="1448"/>
      <c r="M366" s="1448"/>
      <c r="N366" s="1448"/>
      <c r="O366" s="1448"/>
      <c r="P366" s="1448"/>
      <c r="Q366" s="1448"/>
      <c r="R366" s="1448"/>
      <c r="S366" s="1448"/>
      <c r="T366" s="1448"/>
      <c r="U366" s="1448"/>
      <c r="V366" s="1448"/>
      <c r="W366" s="1448"/>
      <c r="X366" s="1448"/>
      <c r="Y366" s="1448"/>
      <c r="Z366" s="1448"/>
    </row>
    <row r="367" spans="1:26" ht="16.5" customHeight="1">
      <c r="A367" s="1448"/>
      <c r="B367" s="1467"/>
      <c r="C367" s="1448"/>
      <c r="D367" s="1448"/>
      <c r="E367" s="1448"/>
      <c r="F367" s="1448"/>
      <c r="G367" s="1448"/>
      <c r="H367" s="1448"/>
      <c r="I367" s="1448"/>
      <c r="J367" s="1448"/>
      <c r="K367" s="1448"/>
      <c r="L367" s="1448"/>
      <c r="M367" s="1448"/>
      <c r="N367" s="1448"/>
      <c r="O367" s="1448"/>
      <c r="P367" s="1448"/>
      <c r="Q367" s="1448"/>
      <c r="R367" s="1448"/>
      <c r="S367" s="1448"/>
      <c r="T367" s="1448"/>
      <c r="U367" s="1448"/>
      <c r="V367" s="1448"/>
      <c r="W367" s="1448"/>
      <c r="X367" s="1448"/>
      <c r="Y367" s="1448"/>
      <c r="Z367" s="1448"/>
    </row>
    <row r="368" spans="1:26" ht="16.5" customHeight="1">
      <c r="A368" s="1448"/>
      <c r="B368" s="1467"/>
      <c r="C368" s="1448"/>
      <c r="D368" s="1448"/>
      <c r="E368" s="1448"/>
      <c r="F368" s="1448"/>
      <c r="G368" s="1448"/>
      <c r="H368" s="1448"/>
      <c r="I368" s="1448"/>
      <c r="J368" s="1448"/>
      <c r="K368" s="1448"/>
      <c r="L368" s="1448"/>
      <c r="M368" s="1448"/>
      <c r="N368" s="1448"/>
      <c r="O368" s="1448"/>
      <c r="P368" s="1448"/>
      <c r="Q368" s="1448"/>
      <c r="R368" s="1448"/>
      <c r="S368" s="1448"/>
      <c r="T368" s="1448"/>
      <c r="U368" s="1448"/>
      <c r="V368" s="1448"/>
      <c r="W368" s="1448"/>
      <c r="X368" s="1448"/>
      <c r="Y368" s="1448"/>
      <c r="Z368" s="1448"/>
    </row>
    <row r="369" spans="1:26" ht="16.5" customHeight="1">
      <c r="A369" s="1448"/>
      <c r="B369" s="1467"/>
      <c r="C369" s="1448"/>
      <c r="D369" s="1448"/>
      <c r="E369" s="1448"/>
      <c r="F369" s="1448"/>
      <c r="G369" s="1448"/>
      <c r="H369" s="1448"/>
      <c r="I369" s="1448"/>
      <c r="J369" s="1448"/>
      <c r="K369" s="1448"/>
      <c r="L369" s="1448"/>
      <c r="M369" s="1448"/>
      <c r="N369" s="1448"/>
      <c r="O369" s="1448"/>
      <c r="P369" s="1448"/>
      <c r="Q369" s="1448"/>
      <c r="R369" s="1448"/>
      <c r="S369" s="1448"/>
      <c r="T369" s="1448"/>
      <c r="U369" s="1448"/>
      <c r="V369" s="1448"/>
      <c r="W369" s="1448"/>
      <c r="X369" s="1448"/>
      <c r="Y369" s="1448"/>
      <c r="Z369" s="1448"/>
    </row>
    <row r="370" spans="1:26" ht="16.5" customHeight="1">
      <c r="A370" s="1448"/>
      <c r="B370" s="1467"/>
      <c r="C370" s="1448"/>
      <c r="D370" s="1448"/>
      <c r="E370" s="1448"/>
      <c r="F370" s="1448"/>
      <c r="G370" s="1448"/>
      <c r="H370" s="1448"/>
      <c r="I370" s="1448"/>
      <c r="J370" s="1448"/>
      <c r="K370" s="1448"/>
      <c r="L370" s="1448"/>
      <c r="M370" s="1448"/>
      <c r="N370" s="1448"/>
      <c r="O370" s="1448"/>
      <c r="P370" s="1448"/>
      <c r="Q370" s="1448"/>
      <c r="R370" s="1448"/>
      <c r="S370" s="1448"/>
      <c r="T370" s="1448"/>
      <c r="U370" s="1448"/>
      <c r="V370" s="1448"/>
      <c r="W370" s="1448"/>
      <c r="X370" s="1448"/>
      <c r="Y370" s="1448"/>
      <c r="Z370" s="1448"/>
    </row>
    <row r="371" spans="1:26" ht="16.5" customHeight="1">
      <c r="A371" s="1448"/>
      <c r="B371" s="1467"/>
      <c r="C371" s="1448"/>
      <c r="D371" s="1448"/>
      <c r="E371" s="1448"/>
      <c r="F371" s="1448"/>
      <c r="G371" s="1448"/>
      <c r="H371" s="1448"/>
      <c r="I371" s="1448"/>
      <c r="J371" s="1448"/>
      <c r="K371" s="1448"/>
      <c r="L371" s="1448"/>
      <c r="M371" s="1448"/>
      <c r="N371" s="1448"/>
      <c r="O371" s="1448"/>
      <c r="P371" s="1448"/>
      <c r="Q371" s="1448"/>
      <c r="R371" s="1448"/>
      <c r="S371" s="1448"/>
      <c r="T371" s="1448"/>
      <c r="U371" s="1448"/>
      <c r="V371" s="1448"/>
      <c r="W371" s="1448"/>
      <c r="X371" s="1448"/>
      <c r="Y371" s="1448"/>
      <c r="Z371" s="1448"/>
    </row>
    <row r="372" spans="1:26" ht="16.5" customHeight="1">
      <c r="A372" s="1448"/>
      <c r="B372" s="1467"/>
      <c r="C372" s="1448"/>
      <c r="D372" s="1448"/>
      <c r="E372" s="1448"/>
      <c r="F372" s="1448"/>
      <c r="G372" s="1448"/>
      <c r="H372" s="1448"/>
      <c r="I372" s="1448"/>
      <c r="J372" s="1448"/>
      <c r="K372" s="1448"/>
      <c r="L372" s="1448"/>
      <c r="M372" s="1448"/>
      <c r="N372" s="1448"/>
      <c r="O372" s="1448"/>
      <c r="P372" s="1448"/>
      <c r="Q372" s="1448"/>
      <c r="R372" s="1448"/>
      <c r="S372" s="1448"/>
      <c r="T372" s="1448"/>
      <c r="U372" s="1448"/>
      <c r="V372" s="1448"/>
      <c r="W372" s="1448"/>
      <c r="X372" s="1448"/>
      <c r="Y372" s="1448"/>
      <c r="Z372" s="1448"/>
    </row>
    <row r="373" spans="1:26" ht="16.5" customHeight="1">
      <c r="A373" s="1448"/>
      <c r="B373" s="1467"/>
      <c r="C373" s="1448"/>
      <c r="D373" s="1448"/>
      <c r="E373" s="1448"/>
      <c r="F373" s="1448"/>
      <c r="G373" s="1448"/>
      <c r="H373" s="1448"/>
      <c r="I373" s="1448"/>
      <c r="J373" s="1448"/>
      <c r="K373" s="1448"/>
      <c r="L373" s="1448"/>
      <c r="M373" s="1448"/>
      <c r="N373" s="1448"/>
      <c r="O373" s="1448"/>
      <c r="P373" s="1448"/>
      <c r="Q373" s="1448"/>
      <c r="R373" s="1448"/>
      <c r="S373" s="1448"/>
      <c r="T373" s="1448"/>
      <c r="U373" s="1448"/>
      <c r="V373" s="1448"/>
      <c r="W373" s="1448"/>
      <c r="X373" s="1448"/>
      <c r="Y373" s="1448"/>
      <c r="Z373" s="1448"/>
    </row>
    <row r="374" spans="1:26" ht="16.5" customHeight="1">
      <c r="A374" s="1448"/>
      <c r="B374" s="1467"/>
      <c r="C374" s="1448"/>
      <c r="D374" s="1448"/>
      <c r="E374" s="1448"/>
      <c r="F374" s="1448"/>
      <c r="G374" s="1448"/>
      <c r="H374" s="1448"/>
      <c r="I374" s="1448"/>
      <c r="J374" s="1448"/>
      <c r="K374" s="1448"/>
      <c r="L374" s="1448"/>
      <c r="M374" s="1448"/>
      <c r="N374" s="1448"/>
      <c r="O374" s="1448"/>
      <c r="P374" s="1448"/>
      <c r="Q374" s="1448"/>
      <c r="R374" s="1448"/>
      <c r="S374" s="1448"/>
      <c r="T374" s="1448"/>
      <c r="U374" s="1448"/>
      <c r="V374" s="1448"/>
      <c r="W374" s="1448"/>
      <c r="X374" s="1448"/>
      <c r="Y374" s="1448"/>
      <c r="Z374" s="1448"/>
    </row>
    <row r="375" spans="1:26" ht="16.5" customHeight="1">
      <c r="A375" s="1448"/>
      <c r="B375" s="1467"/>
      <c r="C375" s="1448"/>
      <c r="D375" s="1448"/>
      <c r="E375" s="1448"/>
      <c r="F375" s="1448"/>
      <c r="G375" s="1448"/>
      <c r="H375" s="1448"/>
      <c r="I375" s="1448"/>
      <c r="J375" s="1448"/>
      <c r="K375" s="1448"/>
      <c r="L375" s="1448"/>
      <c r="M375" s="1448"/>
      <c r="N375" s="1448"/>
      <c r="O375" s="1448"/>
      <c r="P375" s="1448"/>
      <c r="Q375" s="1448"/>
      <c r="R375" s="1448"/>
      <c r="S375" s="1448"/>
      <c r="T375" s="1448"/>
      <c r="U375" s="1448"/>
      <c r="V375" s="1448"/>
      <c r="W375" s="1448"/>
      <c r="X375" s="1448"/>
      <c r="Y375" s="1448"/>
      <c r="Z375" s="1448"/>
    </row>
    <row r="376" spans="1:26" ht="16.5" customHeight="1">
      <c r="A376" s="1448"/>
      <c r="B376" s="1467"/>
      <c r="C376" s="1448"/>
      <c r="D376" s="1448"/>
      <c r="E376" s="1448"/>
      <c r="F376" s="1448"/>
      <c r="G376" s="1448"/>
      <c r="H376" s="1448"/>
      <c r="I376" s="1448"/>
      <c r="J376" s="1448"/>
      <c r="K376" s="1448"/>
      <c r="L376" s="1448"/>
      <c r="M376" s="1448"/>
      <c r="N376" s="1448"/>
      <c r="O376" s="1448"/>
      <c r="P376" s="1448"/>
      <c r="Q376" s="1448"/>
      <c r="R376" s="1448"/>
      <c r="S376" s="1448"/>
      <c r="T376" s="1448"/>
      <c r="U376" s="1448"/>
      <c r="V376" s="1448"/>
      <c r="W376" s="1448"/>
      <c r="X376" s="1448"/>
      <c r="Y376" s="1448"/>
      <c r="Z376" s="1448"/>
    </row>
    <row r="377" spans="1:26" ht="16.5" customHeight="1">
      <c r="A377" s="1448"/>
      <c r="B377" s="1467"/>
      <c r="C377" s="1448"/>
      <c r="D377" s="1448"/>
      <c r="E377" s="1448"/>
      <c r="F377" s="1448"/>
      <c r="G377" s="1448"/>
      <c r="H377" s="1448"/>
      <c r="I377" s="1448"/>
      <c r="J377" s="1448"/>
      <c r="K377" s="1448"/>
      <c r="L377" s="1448"/>
      <c r="M377" s="1448"/>
      <c r="N377" s="1448"/>
      <c r="O377" s="1448"/>
      <c r="P377" s="1448"/>
      <c r="Q377" s="1448"/>
      <c r="R377" s="1448"/>
      <c r="S377" s="1448"/>
      <c r="T377" s="1448"/>
      <c r="U377" s="1448"/>
      <c r="V377" s="1448"/>
      <c r="W377" s="1448"/>
      <c r="X377" s="1448"/>
      <c r="Y377" s="1448"/>
      <c r="Z377" s="1448"/>
    </row>
    <row r="378" spans="1:26" ht="16.5" customHeight="1">
      <c r="A378" s="1448"/>
      <c r="B378" s="1467"/>
      <c r="C378" s="1448"/>
      <c r="D378" s="1448"/>
      <c r="E378" s="1448"/>
      <c r="F378" s="1448"/>
      <c r="G378" s="1448"/>
      <c r="H378" s="1448"/>
      <c r="I378" s="1448"/>
      <c r="J378" s="1448"/>
      <c r="K378" s="1448"/>
      <c r="L378" s="1448"/>
      <c r="M378" s="1448"/>
      <c r="N378" s="1448"/>
      <c r="O378" s="1448"/>
      <c r="P378" s="1448"/>
      <c r="Q378" s="1448"/>
      <c r="R378" s="1448"/>
      <c r="S378" s="1448"/>
      <c r="T378" s="1448"/>
      <c r="U378" s="1448"/>
      <c r="V378" s="1448"/>
      <c r="W378" s="1448"/>
      <c r="X378" s="1448"/>
      <c r="Y378" s="1448"/>
      <c r="Z378" s="1448"/>
    </row>
    <row r="379" spans="1:26" ht="16.5" customHeight="1">
      <c r="A379" s="1448"/>
      <c r="B379" s="1467"/>
      <c r="C379" s="1448"/>
      <c r="D379" s="1448"/>
      <c r="E379" s="1448"/>
      <c r="F379" s="1448"/>
      <c r="G379" s="1448"/>
      <c r="H379" s="1448"/>
      <c r="I379" s="1448"/>
      <c r="J379" s="1448"/>
      <c r="K379" s="1448"/>
      <c r="L379" s="1448"/>
      <c r="M379" s="1448"/>
      <c r="N379" s="1448"/>
      <c r="O379" s="1448"/>
      <c r="P379" s="1448"/>
      <c r="Q379" s="1448"/>
      <c r="R379" s="1448"/>
      <c r="S379" s="1448"/>
      <c r="T379" s="1448"/>
      <c r="U379" s="1448"/>
      <c r="V379" s="1448"/>
      <c r="W379" s="1448"/>
      <c r="X379" s="1448"/>
      <c r="Y379" s="1448"/>
      <c r="Z379" s="1448"/>
    </row>
    <row r="380" spans="1:26" ht="16.5" customHeight="1">
      <c r="A380" s="1448"/>
      <c r="B380" s="1467"/>
      <c r="C380" s="1448"/>
      <c r="D380" s="1448"/>
      <c r="E380" s="1448"/>
      <c r="F380" s="1448"/>
      <c r="G380" s="1448"/>
      <c r="H380" s="1448"/>
      <c r="I380" s="1448"/>
      <c r="J380" s="1448"/>
      <c r="K380" s="1448"/>
      <c r="L380" s="1448"/>
      <c r="M380" s="1448"/>
      <c r="N380" s="1448"/>
      <c r="O380" s="1448"/>
      <c r="P380" s="1448"/>
      <c r="Q380" s="1448"/>
      <c r="R380" s="1448"/>
      <c r="S380" s="1448"/>
      <c r="T380" s="1448"/>
      <c r="U380" s="1448"/>
      <c r="V380" s="1448"/>
      <c r="W380" s="1448"/>
      <c r="X380" s="1448"/>
      <c r="Y380" s="1448"/>
      <c r="Z380" s="1448"/>
    </row>
    <row r="381" spans="1:26" ht="16.5" customHeight="1">
      <c r="A381" s="1448"/>
      <c r="B381" s="1467"/>
      <c r="C381" s="1448"/>
      <c r="D381" s="1448"/>
      <c r="E381" s="1448"/>
      <c r="F381" s="1448"/>
      <c r="G381" s="1448"/>
      <c r="H381" s="1448"/>
      <c r="I381" s="1448"/>
      <c r="J381" s="1448"/>
      <c r="K381" s="1448"/>
      <c r="L381" s="1448"/>
      <c r="M381" s="1448"/>
      <c r="N381" s="1448"/>
      <c r="O381" s="1448"/>
      <c r="P381" s="1448"/>
      <c r="Q381" s="1448"/>
      <c r="R381" s="1448"/>
      <c r="S381" s="1448"/>
      <c r="T381" s="1448"/>
      <c r="U381" s="1448"/>
      <c r="V381" s="1448"/>
      <c r="W381" s="1448"/>
      <c r="X381" s="1448"/>
      <c r="Y381" s="1448"/>
      <c r="Z381" s="1448"/>
    </row>
    <row r="382" spans="1:26" ht="16.5" customHeight="1">
      <c r="A382" s="1448"/>
      <c r="B382" s="1467"/>
      <c r="C382" s="1448"/>
      <c r="D382" s="1448"/>
      <c r="E382" s="1448"/>
      <c r="F382" s="1448"/>
      <c r="G382" s="1448"/>
      <c r="H382" s="1448"/>
      <c r="I382" s="1448"/>
      <c r="J382" s="1448"/>
      <c r="K382" s="1448"/>
      <c r="L382" s="1448"/>
      <c r="M382" s="1448"/>
      <c r="N382" s="1448"/>
      <c r="O382" s="1448"/>
      <c r="P382" s="1448"/>
      <c r="Q382" s="1448"/>
      <c r="R382" s="1448"/>
      <c r="S382" s="1448"/>
      <c r="T382" s="1448"/>
      <c r="U382" s="1448"/>
      <c r="V382" s="1448"/>
      <c r="W382" s="1448"/>
      <c r="X382" s="1448"/>
      <c r="Y382" s="1448"/>
      <c r="Z382" s="1448"/>
    </row>
    <row r="383" spans="1:26" ht="16.5" customHeight="1">
      <c r="A383" s="1448"/>
      <c r="B383" s="1467"/>
      <c r="C383" s="1448"/>
      <c r="D383" s="1448"/>
      <c r="E383" s="1448"/>
      <c r="F383" s="1448"/>
      <c r="G383" s="1448"/>
      <c r="H383" s="1448"/>
      <c r="I383" s="1448"/>
      <c r="J383" s="1448"/>
      <c r="K383" s="1448"/>
      <c r="L383" s="1448"/>
      <c r="M383" s="1448"/>
      <c r="N383" s="1448"/>
      <c r="O383" s="1448"/>
      <c r="P383" s="1448"/>
      <c r="Q383" s="1448"/>
      <c r="R383" s="1448"/>
      <c r="S383" s="1448"/>
      <c r="T383" s="1448"/>
      <c r="U383" s="1448"/>
      <c r="V383" s="1448"/>
      <c r="W383" s="1448"/>
      <c r="X383" s="1448"/>
      <c r="Y383" s="1448"/>
      <c r="Z383" s="1448"/>
    </row>
    <row r="384" spans="1:26" ht="16.5" customHeight="1">
      <c r="A384" s="1448"/>
      <c r="B384" s="1467"/>
      <c r="C384" s="1448"/>
      <c r="D384" s="1448"/>
      <c r="E384" s="1448"/>
      <c r="F384" s="1448"/>
      <c r="G384" s="1448"/>
      <c r="H384" s="1448"/>
      <c r="I384" s="1448"/>
      <c r="J384" s="1448"/>
      <c r="K384" s="1448"/>
      <c r="L384" s="1448"/>
      <c r="M384" s="1448"/>
      <c r="N384" s="1448"/>
      <c r="O384" s="1448"/>
      <c r="P384" s="1448"/>
      <c r="Q384" s="1448"/>
      <c r="R384" s="1448"/>
      <c r="S384" s="1448"/>
      <c r="T384" s="1448"/>
      <c r="U384" s="1448"/>
      <c r="V384" s="1448"/>
      <c r="W384" s="1448"/>
      <c r="X384" s="1448"/>
      <c r="Y384" s="1448"/>
      <c r="Z384" s="1448"/>
    </row>
    <row r="385" spans="1:26" ht="16.5" customHeight="1">
      <c r="A385" s="1448"/>
      <c r="B385" s="1467"/>
      <c r="C385" s="1448"/>
      <c r="D385" s="1448"/>
      <c r="E385" s="1448"/>
      <c r="F385" s="1448"/>
      <c r="G385" s="1448"/>
      <c r="H385" s="1448"/>
      <c r="I385" s="1448"/>
      <c r="J385" s="1448"/>
      <c r="K385" s="1448"/>
      <c r="L385" s="1448"/>
      <c r="M385" s="1448"/>
      <c r="N385" s="1448"/>
      <c r="O385" s="1448"/>
      <c r="P385" s="1448"/>
      <c r="Q385" s="1448"/>
      <c r="R385" s="1448"/>
      <c r="S385" s="1448"/>
      <c r="T385" s="1448"/>
      <c r="U385" s="1448"/>
      <c r="V385" s="1448"/>
      <c r="W385" s="1448"/>
      <c r="X385" s="1448"/>
      <c r="Y385" s="1448"/>
      <c r="Z385" s="1448"/>
    </row>
    <row r="386" spans="1:26" ht="16.5" customHeight="1">
      <c r="A386" s="1448"/>
      <c r="B386" s="1467"/>
      <c r="C386" s="1448"/>
      <c r="D386" s="1448"/>
      <c r="E386" s="1448"/>
      <c r="F386" s="1448"/>
      <c r="G386" s="1448"/>
      <c r="H386" s="1448"/>
      <c r="I386" s="1448"/>
      <c r="J386" s="1448"/>
      <c r="K386" s="1448"/>
      <c r="L386" s="1448"/>
      <c r="M386" s="1448"/>
      <c r="N386" s="1448"/>
      <c r="O386" s="1448"/>
      <c r="P386" s="1448"/>
      <c r="Q386" s="1448"/>
      <c r="R386" s="1448"/>
      <c r="S386" s="1448"/>
      <c r="T386" s="1448"/>
      <c r="U386" s="1448"/>
      <c r="V386" s="1448"/>
      <c r="W386" s="1448"/>
      <c r="X386" s="1448"/>
      <c r="Y386" s="1448"/>
      <c r="Z386" s="1448"/>
    </row>
    <row r="387" spans="1:26" ht="16.5" customHeight="1">
      <c r="A387" s="1448"/>
      <c r="B387" s="1467"/>
      <c r="C387" s="1448"/>
      <c r="D387" s="1448"/>
      <c r="E387" s="1448"/>
      <c r="F387" s="1448"/>
      <c r="G387" s="1448"/>
      <c r="H387" s="1448"/>
      <c r="I387" s="1448"/>
      <c r="J387" s="1448"/>
      <c r="K387" s="1448"/>
      <c r="L387" s="1448"/>
      <c r="M387" s="1448"/>
      <c r="N387" s="1448"/>
      <c r="O387" s="1448"/>
      <c r="P387" s="1448"/>
      <c r="Q387" s="1448"/>
      <c r="R387" s="1448"/>
      <c r="S387" s="1448"/>
      <c r="T387" s="1448"/>
      <c r="U387" s="1448"/>
      <c r="V387" s="1448"/>
      <c r="W387" s="1448"/>
      <c r="X387" s="1448"/>
      <c r="Y387" s="1448"/>
      <c r="Z387" s="1448"/>
    </row>
    <row r="388" spans="1:26" ht="16.5" customHeight="1">
      <c r="A388" s="1448"/>
      <c r="B388" s="1467"/>
      <c r="C388" s="1448"/>
      <c r="D388" s="1448"/>
      <c r="E388" s="1448"/>
      <c r="F388" s="1448"/>
      <c r="G388" s="1448"/>
      <c r="H388" s="1448"/>
      <c r="I388" s="1448"/>
      <c r="J388" s="1448"/>
      <c r="K388" s="1448"/>
      <c r="L388" s="1448"/>
      <c r="M388" s="1448"/>
      <c r="N388" s="1448"/>
      <c r="O388" s="1448"/>
      <c r="P388" s="1448"/>
      <c r="Q388" s="1448"/>
      <c r="R388" s="1448"/>
      <c r="S388" s="1448"/>
      <c r="T388" s="1448"/>
      <c r="U388" s="1448"/>
      <c r="V388" s="1448"/>
      <c r="W388" s="1448"/>
      <c r="X388" s="1448"/>
      <c r="Y388" s="1448"/>
      <c r="Z388" s="1448"/>
    </row>
    <row r="389" spans="1:26" ht="16.5" customHeight="1">
      <c r="A389" s="1448"/>
      <c r="B389" s="1467"/>
      <c r="C389" s="1448"/>
      <c r="D389" s="1448"/>
      <c r="E389" s="1448"/>
      <c r="F389" s="1448"/>
      <c r="G389" s="1448"/>
      <c r="H389" s="1448"/>
      <c r="I389" s="1448"/>
      <c r="J389" s="1448"/>
      <c r="K389" s="1448"/>
      <c r="L389" s="1448"/>
      <c r="M389" s="1448"/>
      <c r="N389" s="1448"/>
      <c r="O389" s="1448"/>
      <c r="P389" s="1448"/>
      <c r="Q389" s="1448"/>
      <c r="R389" s="1448"/>
      <c r="S389" s="1448"/>
      <c r="T389" s="1448"/>
      <c r="U389" s="1448"/>
      <c r="V389" s="1448"/>
      <c r="W389" s="1448"/>
      <c r="X389" s="1448"/>
      <c r="Y389" s="1448"/>
      <c r="Z389" s="1448"/>
    </row>
    <row r="390" spans="1:26" ht="16.5" customHeight="1">
      <c r="A390" s="1448"/>
      <c r="B390" s="1467"/>
      <c r="C390" s="1448"/>
      <c r="D390" s="1448"/>
      <c r="E390" s="1448"/>
      <c r="F390" s="1448"/>
      <c r="G390" s="1448"/>
      <c r="H390" s="1448"/>
      <c r="I390" s="1448"/>
      <c r="J390" s="1448"/>
      <c r="K390" s="1448"/>
      <c r="L390" s="1448"/>
      <c r="M390" s="1448"/>
      <c r="N390" s="1448"/>
      <c r="O390" s="1448"/>
      <c r="P390" s="1448"/>
      <c r="Q390" s="1448"/>
      <c r="R390" s="1448"/>
      <c r="S390" s="1448"/>
      <c r="T390" s="1448"/>
      <c r="U390" s="1448"/>
      <c r="V390" s="1448"/>
      <c r="W390" s="1448"/>
      <c r="X390" s="1448"/>
      <c r="Y390" s="1448"/>
      <c r="Z390" s="1448"/>
    </row>
    <row r="391" spans="1:26" ht="16.5" customHeight="1">
      <c r="A391" s="1448"/>
      <c r="B391" s="1467"/>
      <c r="C391" s="1448"/>
      <c r="D391" s="1448"/>
      <c r="E391" s="1448"/>
      <c r="F391" s="1448"/>
      <c r="G391" s="1448"/>
      <c r="H391" s="1448"/>
      <c r="I391" s="1448"/>
      <c r="J391" s="1448"/>
      <c r="K391" s="1448"/>
      <c r="L391" s="1448"/>
      <c r="M391" s="1448"/>
      <c r="N391" s="1448"/>
      <c r="O391" s="1448"/>
      <c r="P391" s="1448"/>
      <c r="Q391" s="1448"/>
      <c r="R391" s="1448"/>
      <c r="S391" s="1448"/>
      <c r="T391" s="1448"/>
      <c r="U391" s="1448"/>
      <c r="V391" s="1448"/>
      <c r="W391" s="1448"/>
      <c r="X391" s="1448"/>
      <c r="Y391" s="1448"/>
      <c r="Z391" s="1448"/>
    </row>
    <row r="392" spans="1:26" ht="16.5" customHeight="1">
      <c r="A392" s="1448"/>
      <c r="B392" s="1467"/>
      <c r="C392" s="1448"/>
      <c r="D392" s="1448"/>
      <c r="E392" s="1448"/>
      <c r="F392" s="1448"/>
      <c r="G392" s="1448"/>
      <c r="H392" s="1448"/>
      <c r="I392" s="1448"/>
      <c r="J392" s="1448"/>
      <c r="K392" s="1448"/>
      <c r="L392" s="1448"/>
      <c r="M392" s="1448"/>
      <c r="N392" s="1448"/>
      <c r="O392" s="1448"/>
      <c r="P392" s="1448"/>
      <c r="Q392" s="1448"/>
      <c r="R392" s="1448"/>
      <c r="S392" s="1448"/>
      <c r="T392" s="1448"/>
      <c r="U392" s="1448"/>
      <c r="V392" s="1448"/>
      <c r="W392" s="1448"/>
      <c r="X392" s="1448"/>
      <c r="Y392" s="1448"/>
      <c r="Z392" s="1448"/>
    </row>
    <row r="393" spans="1:26" ht="16.5" customHeight="1">
      <c r="A393" s="1448"/>
      <c r="B393" s="1467"/>
      <c r="C393" s="1448"/>
      <c r="D393" s="1448"/>
      <c r="E393" s="1448"/>
      <c r="F393" s="1448"/>
      <c r="G393" s="1448"/>
      <c r="H393" s="1448"/>
      <c r="I393" s="1448"/>
      <c r="J393" s="1448"/>
      <c r="K393" s="1448"/>
      <c r="L393" s="1448"/>
      <c r="M393" s="1448"/>
      <c r="N393" s="1448"/>
      <c r="O393" s="1448"/>
      <c r="P393" s="1448"/>
      <c r="Q393" s="1448"/>
      <c r="R393" s="1448"/>
      <c r="S393" s="1448"/>
      <c r="T393" s="1448"/>
      <c r="U393" s="1448"/>
      <c r="V393" s="1448"/>
      <c r="W393" s="1448"/>
      <c r="X393" s="1448"/>
      <c r="Y393" s="1448"/>
      <c r="Z393" s="1448"/>
    </row>
    <row r="394" spans="1:26" ht="16.5" customHeight="1">
      <c r="A394" s="1448"/>
      <c r="B394" s="1467"/>
      <c r="C394" s="1448"/>
      <c r="D394" s="1448"/>
      <c r="E394" s="1448"/>
      <c r="F394" s="1448"/>
      <c r="G394" s="1448"/>
      <c r="H394" s="1448"/>
      <c r="I394" s="1448"/>
      <c r="J394" s="1448"/>
      <c r="K394" s="1448"/>
      <c r="L394" s="1448"/>
      <c r="M394" s="1448"/>
      <c r="N394" s="1448"/>
      <c r="O394" s="1448"/>
      <c r="P394" s="1448"/>
      <c r="Q394" s="1448"/>
      <c r="R394" s="1448"/>
      <c r="S394" s="1448"/>
      <c r="T394" s="1448"/>
      <c r="U394" s="1448"/>
      <c r="V394" s="1448"/>
      <c r="W394" s="1448"/>
      <c r="X394" s="1448"/>
      <c r="Y394" s="1448"/>
      <c r="Z394" s="1448"/>
    </row>
    <row r="395" spans="1:26" ht="16.5" customHeight="1">
      <c r="A395" s="1448"/>
      <c r="B395" s="1467"/>
      <c r="C395" s="1448"/>
      <c r="D395" s="1448"/>
      <c r="E395" s="1448"/>
      <c r="F395" s="1448"/>
      <c r="G395" s="1448"/>
      <c r="H395" s="1448"/>
      <c r="I395" s="1448"/>
      <c r="J395" s="1448"/>
      <c r="K395" s="1448"/>
      <c r="L395" s="1448"/>
      <c r="M395" s="1448"/>
      <c r="N395" s="1448"/>
      <c r="O395" s="1448"/>
      <c r="P395" s="1448"/>
      <c r="Q395" s="1448"/>
      <c r="R395" s="1448"/>
      <c r="S395" s="1448"/>
      <c r="T395" s="1448"/>
      <c r="U395" s="1448"/>
      <c r="V395" s="1448"/>
      <c r="W395" s="1448"/>
      <c r="X395" s="1448"/>
      <c r="Y395" s="1448"/>
      <c r="Z395" s="1448"/>
    </row>
    <row r="396" spans="1:26" ht="16.5" customHeight="1">
      <c r="A396" s="1448"/>
      <c r="B396" s="1467"/>
      <c r="C396" s="1448"/>
      <c r="D396" s="1448"/>
      <c r="E396" s="1448"/>
      <c r="F396" s="1448"/>
      <c r="G396" s="1448"/>
      <c r="H396" s="1448"/>
      <c r="I396" s="1448"/>
      <c r="J396" s="1448"/>
      <c r="K396" s="1448"/>
      <c r="L396" s="1448"/>
      <c r="M396" s="1448"/>
      <c r="N396" s="1448"/>
      <c r="O396" s="1448"/>
      <c r="P396" s="1448"/>
      <c r="Q396" s="1448"/>
      <c r="R396" s="1448"/>
      <c r="S396" s="1448"/>
      <c r="T396" s="1448"/>
      <c r="U396" s="1448"/>
      <c r="V396" s="1448"/>
      <c r="W396" s="1448"/>
      <c r="X396" s="1448"/>
      <c r="Y396" s="1448"/>
      <c r="Z396" s="1448"/>
    </row>
    <row r="397" spans="1:26" ht="16.5" customHeight="1">
      <c r="A397" s="1448"/>
      <c r="B397" s="1467"/>
      <c r="C397" s="1448"/>
      <c r="D397" s="1448"/>
      <c r="E397" s="1448"/>
      <c r="F397" s="1448"/>
      <c r="G397" s="1448"/>
      <c r="H397" s="1448"/>
      <c r="I397" s="1448"/>
      <c r="J397" s="1448"/>
      <c r="K397" s="1448"/>
      <c r="L397" s="1448"/>
      <c r="M397" s="1448"/>
      <c r="N397" s="1448"/>
      <c r="O397" s="1448"/>
      <c r="P397" s="1448"/>
      <c r="Q397" s="1448"/>
      <c r="R397" s="1448"/>
      <c r="S397" s="1448"/>
      <c r="T397" s="1448"/>
      <c r="U397" s="1448"/>
      <c r="V397" s="1448"/>
      <c r="W397" s="1448"/>
      <c r="X397" s="1448"/>
      <c r="Y397" s="1448"/>
      <c r="Z397" s="1448"/>
    </row>
    <row r="398" spans="1:26" ht="16.5" customHeight="1">
      <c r="A398" s="1448"/>
      <c r="B398" s="1467"/>
      <c r="C398" s="1448"/>
      <c r="D398" s="1448"/>
      <c r="E398" s="1448"/>
      <c r="F398" s="1448"/>
      <c r="G398" s="1448"/>
      <c r="H398" s="1448"/>
      <c r="I398" s="1448"/>
      <c r="J398" s="1448"/>
      <c r="K398" s="1448"/>
      <c r="L398" s="1448"/>
      <c r="M398" s="1448"/>
      <c r="N398" s="1448"/>
      <c r="O398" s="1448"/>
      <c r="P398" s="1448"/>
      <c r="Q398" s="1448"/>
      <c r="R398" s="1448"/>
      <c r="S398" s="1448"/>
      <c r="T398" s="1448"/>
      <c r="U398" s="1448"/>
      <c r="V398" s="1448"/>
      <c r="W398" s="1448"/>
      <c r="X398" s="1448"/>
      <c r="Y398" s="1448"/>
      <c r="Z398" s="1448"/>
    </row>
    <row r="399" spans="1:26" ht="16.5" customHeight="1">
      <c r="A399" s="1448"/>
      <c r="B399" s="1467"/>
      <c r="C399" s="1448"/>
      <c r="D399" s="1448"/>
      <c r="E399" s="1448"/>
      <c r="F399" s="1448"/>
      <c r="G399" s="1448"/>
      <c r="H399" s="1448"/>
      <c r="I399" s="1448"/>
      <c r="J399" s="1448"/>
      <c r="K399" s="1448"/>
      <c r="L399" s="1448"/>
      <c r="M399" s="1448"/>
      <c r="N399" s="1448"/>
      <c r="O399" s="1448"/>
      <c r="P399" s="1448"/>
      <c r="Q399" s="1448"/>
      <c r="R399" s="1448"/>
      <c r="S399" s="1448"/>
      <c r="T399" s="1448"/>
      <c r="U399" s="1448"/>
      <c r="V399" s="1448"/>
      <c r="W399" s="1448"/>
      <c r="X399" s="1448"/>
      <c r="Y399" s="1448"/>
      <c r="Z399" s="1448"/>
    </row>
    <row r="400" spans="1:26" ht="16.5" customHeight="1">
      <c r="A400" s="1448"/>
      <c r="B400" s="1467"/>
      <c r="C400" s="1448"/>
      <c r="D400" s="1448"/>
      <c r="E400" s="1448"/>
      <c r="F400" s="1448"/>
      <c r="G400" s="1448"/>
      <c r="H400" s="1448"/>
      <c r="I400" s="1448"/>
      <c r="J400" s="1448"/>
      <c r="K400" s="1448"/>
      <c r="L400" s="1448"/>
      <c r="M400" s="1448"/>
      <c r="N400" s="1448"/>
      <c r="O400" s="1448"/>
      <c r="P400" s="1448"/>
      <c r="Q400" s="1448"/>
      <c r="R400" s="1448"/>
      <c r="S400" s="1448"/>
      <c r="T400" s="1448"/>
      <c r="U400" s="1448"/>
      <c r="V400" s="1448"/>
      <c r="W400" s="1448"/>
      <c r="X400" s="1448"/>
      <c r="Y400" s="1448"/>
      <c r="Z400" s="1448"/>
    </row>
    <row r="401" spans="1:26" ht="16.5" customHeight="1">
      <c r="A401" s="1448"/>
      <c r="B401" s="1467"/>
      <c r="C401" s="1448"/>
      <c r="D401" s="1448"/>
      <c r="E401" s="1448"/>
      <c r="F401" s="1448"/>
      <c r="G401" s="1448"/>
      <c r="H401" s="1448"/>
      <c r="I401" s="1448"/>
      <c r="J401" s="1448"/>
      <c r="K401" s="1448"/>
      <c r="L401" s="1448"/>
      <c r="M401" s="1448"/>
      <c r="N401" s="1448"/>
      <c r="O401" s="1448"/>
      <c r="P401" s="1448"/>
      <c r="Q401" s="1448"/>
      <c r="R401" s="1448"/>
      <c r="S401" s="1448"/>
      <c r="T401" s="1448"/>
      <c r="U401" s="1448"/>
      <c r="V401" s="1448"/>
      <c r="W401" s="1448"/>
      <c r="X401" s="1448"/>
      <c r="Y401" s="1448"/>
      <c r="Z401" s="1448"/>
    </row>
    <row r="402" spans="1:26" ht="16.5" customHeight="1">
      <c r="A402" s="1448"/>
      <c r="B402" s="1467"/>
      <c r="C402" s="1448"/>
      <c r="D402" s="1448"/>
      <c r="E402" s="1448"/>
      <c r="F402" s="1448"/>
      <c r="G402" s="1448"/>
      <c r="H402" s="1448"/>
      <c r="I402" s="1448"/>
      <c r="J402" s="1448"/>
      <c r="K402" s="1448"/>
      <c r="L402" s="1448"/>
      <c r="M402" s="1448"/>
      <c r="N402" s="1448"/>
      <c r="O402" s="1448"/>
      <c r="P402" s="1448"/>
      <c r="Q402" s="1448"/>
      <c r="R402" s="1448"/>
      <c r="S402" s="1448"/>
      <c r="T402" s="1448"/>
      <c r="U402" s="1448"/>
      <c r="V402" s="1448"/>
      <c r="W402" s="1448"/>
      <c r="X402" s="1448"/>
      <c r="Y402" s="1448"/>
      <c r="Z402" s="1448"/>
    </row>
    <row r="403" spans="1:26" ht="16.5" customHeight="1">
      <c r="A403" s="1448"/>
      <c r="B403" s="1467"/>
      <c r="C403" s="1448"/>
      <c r="D403" s="1448"/>
      <c r="E403" s="1448"/>
      <c r="F403" s="1448"/>
      <c r="G403" s="1448"/>
      <c r="H403" s="1448"/>
      <c r="I403" s="1448"/>
      <c r="J403" s="1448"/>
      <c r="K403" s="1448"/>
      <c r="L403" s="1448"/>
      <c r="M403" s="1448"/>
      <c r="N403" s="1448"/>
      <c r="O403" s="1448"/>
      <c r="P403" s="1448"/>
      <c r="Q403" s="1448"/>
      <c r="R403" s="1448"/>
      <c r="S403" s="1448"/>
      <c r="T403" s="1448"/>
      <c r="U403" s="1448"/>
      <c r="V403" s="1448"/>
      <c r="W403" s="1448"/>
      <c r="X403" s="1448"/>
      <c r="Y403" s="1448"/>
      <c r="Z403" s="1448"/>
    </row>
    <row r="404" spans="1:26" ht="16.5" customHeight="1">
      <c r="A404" s="1448"/>
      <c r="B404" s="1467"/>
      <c r="C404" s="1448"/>
      <c r="D404" s="1448"/>
      <c r="E404" s="1448"/>
      <c r="F404" s="1448"/>
      <c r="G404" s="1448"/>
      <c r="H404" s="1448"/>
      <c r="I404" s="1448"/>
      <c r="J404" s="1448"/>
      <c r="K404" s="1448"/>
      <c r="L404" s="1448"/>
      <c r="M404" s="1448"/>
      <c r="N404" s="1448"/>
      <c r="O404" s="1448"/>
      <c r="P404" s="1448"/>
      <c r="Q404" s="1448"/>
      <c r="R404" s="1448"/>
      <c r="S404" s="1448"/>
      <c r="T404" s="1448"/>
      <c r="U404" s="1448"/>
      <c r="V404" s="1448"/>
      <c r="W404" s="1448"/>
      <c r="X404" s="1448"/>
      <c r="Y404" s="1448"/>
      <c r="Z404" s="1448"/>
    </row>
    <row r="405" spans="1:26" ht="16.5" customHeight="1">
      <c r="A405" s="1448"/>
      <c r="B405" s="1467"/>
      <c r="C405" s="1448"/>
      <c r="D405" s="1448"/>
      <c r="E405" s="1448"/>
      <c r="F405" s="1448"/>
      <c r="G405" s="1448"/>
      <c r="H405" s="1448"/>
      <c r="I405" s="1448"/>
      <c r="J405" s="1448"/>
      <c r="K405" s="1448"/>
      <c r="L405" s="1448"/>
      <c r="M405" s="1448"/>
      <c r="N405" s="1448"/>
      <c r="O405" s="1448"/>
      <c r="P405" s="1448"/>
      <c r="Q405" s="1448"/>
      <c r="R405" s="1448"/>
      <c r="S405" s="1448"/>
      <c r="T405" s="1448"/>
      <c r="U405" s="1448"/>
      <c r="V405" s="1448"/>
      <c r="W405" s="1448"/>
      <c r="X405" s="1448"/>
      <c r="Y405" s="1448"/>
      <c r="Z405" s="1448"/>
    </row>
    <row r="406" spans="1:26" ht="16.5" customHeight="1">
      <c r="A406" s="1448"/>
      <c r="B406" s="1467"/>
      <c r="C406" s="1448"/>
      <c r="D406" s="1448"/>
      <c r="E406" s="1448"/>
      <c r="F406" s="1448"/>
      <c r="G406" s="1448"/>
      <c r="H406" s="1448"/>
      <c r="I406" s="1448"/>
      <c r="J406" s="1448"/>
      <c r="K406" s="1448"/>
      <c r="L406" s="1448"/>
      <c r="M406" s="1448"/>
      <c r="N406" s="1448"/>
      <c r="O406" s="1448"/>
      <c r="P406" s="1448"/>
      <c r="Q406" s="1448"/>
      <c r="R406" s="1448"/>
      <c r="S406" s="1448"/>
      <c r="T406" s="1448"/>
      <c r="U406" s="1448"/>
      <c r="V406" s="1448"/>
      <c r="W406" s="1448"/>
      <c r="X406" s="1448"/>
      <c r="Y406" s="1448"/>
      <c r="Z406" s="1448"/>
    </row>
    <row r="407" spans="1:26" ht="16.5" customHeight="1">
      <c r="A407" s="1448"/>
      <c r="B407" s="1467"/>
      <c r="C407" s="1448"/>
      <c r="D407" s="1448"/>
      <c r="E407" s="1448"/>
      <c r="F407" s="1448"/>
      <c r="G407" s="1448"/>
      <c r="H407" s="1448"/>
      <c r="I407" s="1448"/>
      <c r="J407" s="1448"/>
      <c r="K407" s="1448"/>
      <c r="L407" s="1448"/>
      <c r="M407" s="1448"/>
      <c r="N407" s="1448"/>
      <c r="O407" s="1448"/>
      <c r="P407" s="1448"/>
      <c r="Q407" s="1448"/>
      <c r="R407" s="1448"/>
      <c r="S407" s="1448"/>
      <c r="T407" s="1448"/>
      <c r="U407" s="1448"/>
      <c r="V407" s="1448"/>
      <c r="W407" s="1448"/>
      <c r="X407" s="1448"/>
      <c r="Y407" s="1448"/>
      <c r="Z407" s="1448"/>
    </row>
    <row r="408" spans="1:26" ht="16.5" customHeight="1">
      <c r="A408" s="1448"/>
      <c r="B408" s="1467"/>
      <c r="C408" s="1448"/>
      <c r="D408" s="1448"/>
      <c r="E408" s="1448"/>
      <c r="F408" s="1448"/>
      <c r="G408" s="1448"/>
      <c r="H408" s="1448"/>
      <c r="I408" s="1448"/>
      <c r="J408" s="1448"/>
      <c r="K408" s="1448"/>
      <c r="L408" s="1448"/>
      <c r="M408" s="1448"/>
      <c r="N408" s="1448"/>
      <c r="O408" s="1448"/>
      <c r="P408" s="1448"/>
      <c r="Q408" s="1448"/>
      <c r="R408" s="1448"/>
      <c r="S408" s="1448"/>
      <c r="T408" s="1448"/>
      <c r="U408" s="1448"/>
      <c r="V408" s="1448"/>
      <c r="W408" s="1448"/>
      <c r="X408" s="1448"/>
      <c r="Y408" s="1448"/>
      <c r="Z408" s="1448"/>
    </row>
    <row r="409" spans="1:26" ht="16.5" customHeight="1">
      <c r="A409" s="1448"/>
      <c r="B409" s="1467"/>
      <c r="C409" s="1448"/>
      <c r="D409" s="1448"/>
      <c r="E409" s="1448"/>
      <c r="F409" s="1448"/>
      <c r="G409" s="1448"/>
      <c r="H409" s="1448"/>
      <c r="I409" s="1448"/>
      <c r="J409" s="1448"/>
      <c r="K409" s="1448"/>
      <c r="L409" s="1448"/>
      <c r="M409" s="1448"/>
      <c r="N409" s="1448"/>
      <c r="O409" s="1448"/>
      <c r="P409" s="1448"/>
      <c r="Q409" s="1448"/>
      <c r="R409" s="1448"/>
      <c r="S409" s="1448"/>
      <c r="T409" s="1448"/>
      <c r="U409" s="1448"/>
      <c r="V409" s="1448"/>
      <c r="W409" s="1448"/>
      <c r="X409" s="1448"/>
      <c r="Y409" s="1448"/>
      <c r="Z409" s="1448"/>
    </row>
    <row r="410" spans="1:26" ht="16.5" customHeight="1">
      <c r="A410" s="1448"/>
      <c r="B410" s="1467"/>
      <c r="C410" s="1448"/>
      <c r="D410" s="1448"/>
      <c r="E410" s="1448"/>
      <c r="F410" s="1448"/>
      <c r="G410" s="1448"/>
      <c r="H410" s="1448"/>
      <c r="I410" s="1448"/>
      <c r="J410" s="1448"/>
      <c r="K410" s="1448"/>
      <c r="L410" s="1448"/>
      <c r="M410" s="1448"/>
      <c r="N410" s="1448"/>
      <c r="O410" s="1448"/>
      <c r="P410" s="1448"/>
      <c r="Q410" s="1448"/>
      <c r="R410" s="1448"/>
      <c r="S410" s="1448"/>
      <c r="T410" s="1448"/>
      <c r="U410" s="1448"/>
      <c r="V410" s="1448"/>
      <c r="W410" s="1448"/>
      <c r="X410" s="1448"/>
      <c r="Y410" s="1448"/>
      <c r="Z410" s="1448"/>
    </row>
    <row r="411" spans="1:26" ht="16.5" customHeight="1">
      <c r="A411" s="1448"/>
      <c r="B411" s="1467"/>
      <c r="C411" s="1448"/>
      <c r="D411" s="1448"/>
      <c r="E411" s="1448"/>
      <c r="F411" s="1448"/>
      <c r="G411" s="1448"/>
      <c r="H411" s="1448"/>
      <c r="I411" s="1448"/>
      <c r="J411" s="1448"/>
      <c r="K411" s="1448"/>
      <c r="L411" s="1448"/>
      <c r="M411" s="1448"/>
      <c r="N411" s="1448"/>
      <c r="O411" s="1448"/>
      <c r="P411" s="1448"/>
      <c r="Q411" s="1448"/>
      <c r="R411" s="1448"/>
      <c r="S411" s="1448"/>
      <c r="T411" s="1448"/>
      <c r="U411" s="1448"/>
      <c r="V411" s="1448"/>
      <c r="W411" s="1448"/>
      <c r="X411" s="1448"/>
      <c r="Y411" s="1448"/>
      <c r="Z411" s="1448"/>
    </row>
    <row r="412" spans="1:26" ht="16.5" customHeight="1">
      <c r="A412" s="1448"/>
      <c r="B412" s="1467"/>
      <c r="C412" s="1448"/>
      <c r="D412" s="1448"/>
      <c r="E412" s="1448"/>
      <c r="F412" s="1448"/>
      <c r="G412" s="1448"/>
      <c r="H412" s="1448"/>
      <c r="I412" s="1448"/>
      <c r="J412" s="1448"/>
      <c r="K412" s="1448"/>
      <c r="L412" s="1448"/>
      <c r="M412" s="1448"/>
      <c r="N412" s="1448"/>
      <c r="O412" s="1448"/>
      <c r="P412" s="1448"/>
      <c r="Q412" s="1448"/>
      <c r="R412" s="1448"/>
      <c r="S412" s="1448"/>
      <c r="T412" s="1448"/>
      <c r="U412" s="1448"/>
      <c r="V412" s="1448"/>
      <c r="W412" s="1448"/>
      <c r="X412" s="1448"/>
      <c r="Y412" s="1448"/>
      <c r="Z412" s="1448"/>
    </row>
    <row r="413" spans="1:26" ht="16.5" customHeight="1">
      <c r="A413" s="1448"/>
      <c r="B413" s="1467"/>
      <c r="C413" s="1448"/>
      <c r="D413" s="1448"/>
      <c r="E413" s="1448"/>
      <c r="F413" s="1448"/>
      <c r="G413" s="1448"/>
      <c r="H413" s="1448"/>
      <c r="I413" s="1448"/>
      <c r="J413" s="1448"/>
      <c r="K413" s="1448"/>
      <c r="L413" s="1448"/>
      <c r="M413" s="1448"/>
      <c r="N413" s="1448"/>
      <c r="O413" s="1448"/>
      <c r="P413" s="1448"/>
      <c r="Q413" s="1448"/>
      <c r="R413" s="1448"/>
      <c r="S413" s="1448"/>
      <c r="T413" s="1448"/>
      <c r="U413" s="1448"/>
      <c r="V413" s="1448"/>
      <c r="W413" s="1448"/>
      <c r="X413" s="1448"/>
      <c r="Y413" s="1448"/>
      <c r="Z413" s="1448"/>
    </row>
    <row r="414" spans="1:26" ht="16.5" customHeight="1">
      <c r="A414" s="1448"/>
      <c r="B414" s="1467"/>
      <c r="C414" s="1448"/>
      <c r="D414" s="1448"/>
      <c r="E414" s="1448"/>
      <c r="F414" s="1448"/>
      <c r="G414" s="1448"/>
      <c r="H414" s="1448"/>
      <c r="I414" s="1448"/>
      <c r="J414" s="1448"/>
      <c r="K414" s="1448"/>
      <c r="L414" s="1448"/>
      <c r="M414" s="1448"/>
      <c r="N414" s="1448"/>
      <c r="O414" s="1448"/>
      <c r="P414" s="1448"/>
      <c r="Q414" s="1448"/>
      <c r="R414" s="1448"/>
      <c r="S414" s="1448"/>
      <c r="T414" s="1448"/>
      <c r="U414" s="1448"/>
      <c r="V414" s="1448"/>
      <c r="W414" s="1448"/>
      <c r="X414" s="1448"/>
      <c r="Y414" s="1448"/>
      <c r="Z414" s="1448"/>
    </row>
    <row r="415" spans="1:26" ht="16.5" customHeight="1">
      <c r="A415" s="1448"/>
      <c r="B415" s="1467"/>
      <c r="C415" s="1448"/>
      <c r="D415" s="1448"/>
      <c r="E415" s="1448"/>
      <c r="F415" s="1448"/>
      <c r="G415" s="1448"/>
      <c r="H415" s="1448"/>
      <c r="I415" s="1448"/>
      <c r="J415" s="1448"/>
      <c r="K415" s="1448"/>
      <c r="L415" s="1448"/>
      <c r="M415" s="1448"/>
      <c r="N415" s="1448"/>
      <c r="O415" s="1448"/>
      <c r="P415" s="1448"/>
      <c r="Q415" s="1448"/>
      <c r="R415" s="1448"/>
      <c r="S415" s="1448"/>
      <c r="T415" s="1448"/>
      <c r="U415" s="1448"/>
      <c r="V415" s="1448"/>
      <c r="W415" s="1448"/>
      <c r="X415" s="1448"/>
      <c r="Y415" s="1448"/>
      <c r="Z415" s="1448"/>
    </row>
    <row r="416" spans="1:26" ht="16.5" customHeight="1">
      <c r="A416" s="1448"/>
      <c r="B416" s="1467"/>
      <c r="C416" s="1448"/>
      <c r="D416" s="1448"/>
      <c r="E416" s="1448"/>
      <c r="F416" s="1448"/>
      <c r="G416" s="1448"/>
      <c r="H416" s="1448"/>
      <c r="I416" s="1448"/>
      <c r="J416" s="1448"/>
      <c r="K416" s="1448"/>
      <c r="L416" s="1448"/>
      <c r="M416" s="1448"/>
      <c r="N416" s="1448"/>
      <c r="O416" s="1448"/>
      <c r="P416" s="1448"/>
      <c r="Q416" s="1448"/>
      <c r="R416" s="1448"/>
      <c r="S416" s="1448"/>
      <c r="T416" s="1448"/>
      <c r="U416" s="1448"/>
      <c r="V416" s="1448"/>
      <c r="W416" s="1448"/>
      <c r="X416" s="1448"/>
      <c r="Y416" s="1448"/>
      <c r="Z416" s="1448"/>
    </row>
    <row r="417" spans="1:26" ht="16.5" customHeight="1">
      <c r="A417" s="1448"/>
      <c r="B417" s="1467"/>
      <c r="C417" s="1448"/>
      <c r="D417" s="1448"/>
      <c r="E417" s="1448"/>
      <c r="F417" s="1448"/>
      <c r="G417" s="1448"/>
      <c r="H417" s="1448"/>
      <c r="I417" s="1448"/>
      <c r="J417" s="1448"/>
      <c r="K417" s="1448"/>
      <c r="L417" s="1448"/>
      <c r="M417" s="1448"/>
      <c r="N417" s="1448"/>
      <c r="O417" s="1448"/>
      <c r="P417" s="1448"/>
      <c r="Q417" s="1448"/>
      <c r="R417" s="1448"/>
      <c r="S417" s="1448"/>
      <c r="T417" s="1448"/>
      <c r="U417" s="1448"/>
      <c r="V417" s="1448"/>
      <c r="W417" s="1448"/>
      <c r="X417" s="1448"/>
      <c r="Y417" s="1448"/>
      <c r="Z417" s="1448"/>
    </row>
    <row r="418" spans="1:26" ht="16.5" customHeight="1">
      <c r="A418" s="1448"/>
      <c r="B418" s="1467"/>
      <c r="C418" s="1448"/>
      <c r="D418" s="1448"/>
      <c r="E418" s="1448"/>
      <c r="F418" s="1448"/>
      <c r="G418" s="1448"/>
      <c r="H418" s="1448"/>
      <c r="I418" s="1448"/>
      <c r="J418" s="1448"/>
      <c r="K418" s="1448"/>
      <c r="L418" s="1448"/>
      <c r="M418" s="1448"/>
      <c r="N418" s="1448"/>
      <c r="O418" s="1448"/>
      <c r="P418" s="1448"/>
      <c r="Q418" s="1448"/>
      <c r="R418" s="1448"/>
      <c r="S418" s="1448"/>
      <c r="T418" s="1448"/>
      <c r="U418" s="1448"/>
      <c r="V418" s="1448"/>
      <c r="W418" s="1448"/>
      <c r="X418" s="1448"/>
      <c r="Y418" s="1448"/>
      <c r="Z418" s="1448"/>
    </row>
    <row r="419" spans="1:26" ht="16.5" customHeight="1">
      <c r="A419" s="1448"/>
      <c r="B419" s="1467"/>
      <c r="C419" s="1448"/>
      <c r="D419" s="1448"/>
      <c r="E419" s="1448"/>
      <c r="F419" s="1448"/>
      <c r="G419" s="1448"/>
      <c r="H419" s="1448"/>
      <c r="I419" s="1448"/>
      <c r="J419" s="1448"/>
      <c r="K419" s="1448"/>
      <c r="L419" s="1448"/>
      <c r="M419" s="1448"/>
      <c r="N419" s="1448"/>
      <c r="O419" s="1448"/>
      <c r="P419" s="1448"/>
      <c r="Q419" s="1448"/>
      <c r="R419" s="1448"/>
      <c r="S419" s="1448"/>
      <c r="T419" s="1448"/>
      <c r="U419" s="1448"/>
      <c r="V419" s="1448"/>
      <c r="W419" s="1448"/>
      <c r="X419" s="1448"/>
      <c r="Y419" s="1448"/>
      <c r="Z419" s="1448"/>
    </row>
    <row r="420" spans="1:26" ht="16.5" customHeight="1">
      <c r="A420" s="1448"/>
      <c r="B420" s="1467"/>
      <c r="C420" s="1448"/>
      <c r="D420" s="1448"/>
      <c r="E420" s="1448"/>
      <c r="F420" s="1448"/>
      <c r="G420" s="1448"/>
      <c r="H420" s="1448"/>
      <c r="I420" s="1448"/>
      <c r="J420" s="1448"/>
      <c r="K420" s="1448"/>
      <c r="L420" s="1448"/>
      <c r="M420" s="1448"/>
      <c r="N420" s="1448"/>
      <c r="O420" s="1448"/>
      <c r="P420" s="1448"/>
      <c r="Q420" s="1448"/>
      <c r="R420" s="1448"/>
      <c r="S420" s="1448"/>
      <c r="T420" s="1448"/>
      <c r="U420" s="1448"/>
      <c r="V420" s="1448"/>
      <c r="W420" s="1448"/>
      <c r="X420" s="1448"/>
      <c r="Y420" s="1448"/>
      <c r="Z420" s="1448"/>
    </row>
    <row r="421" spans="1:26" ht="16.5" customHeight="1">
      <c r="A421" s="1448"/>
      <c r="B421" s="1467"/>
      <c r="C421" s="1448"/>
      <c r="D421" s="1448"/>
      <c r="E421" s="1448"/>
      <c r="F421" s="1448"/>
      <c r="G421" s="1448"/>
      <c r="H421" s="1448"/>
      <c r="I421" s="1448"/>
      <c r="J421" s="1448"/>
      <c r="K421" s="1448"/>
      <c r="L421" s="1448"/>
      <c r="M421" s="1448"/>
      <c r="N421" s="1448"/>
      <c r="O421" s="1448"/>
      <c r="P421" s="1448"/>
      <c r="Q421" s="1448"/>
      <c r="R421" s="1448"/>
      <c r="S421" s="1448"/>
      <c r="T421" s="1448"/>
      <c r="U421" s="1448"/>
      <c r="V421" s="1448"/>
      <c r="W421" s="1448"/>
      <c r="X421" s="1448"/>
      <c r="Y421" s="1448"/>
      <c r="Z421" s="1448"/>
    </row>
    <row r="422" spans="1:26" ht="16.5" customHeight="1">
      <c r="A422" s="1448"/>
      <c r="B422" s="1467"/>
      <c r="C422" s="1448"/>
      <c r="D422" s="1448"/>
      <c r="E422" s="1448"/>
      <c r="F422" s="1448"/>
      <c r="G422" s="1448"/>
      <c r="H422" s="1448"/>
      <c r="I422" s="1448"/>
      <c r="J422" s="1448"/>
      <c r="K422" s="1448"/>
      <c r="L422" s="1448"/>
      <c r="M422" s="1448"/>
      <c r="N422" s="1448"/>
      <c r="O422" s="1448"/>
      <c r="P422" s="1448"/>
      <c r="Q422" s="1448"/>
      <c r="R422" s="1448"/>
      <c r="S422" s="1448"/>
      <c r="T422" s="1448"/>
      <c r="U422" s="1448"/>
      <c r="V422" s="1448"/>
      <c r="W422" s="1448"/>
      <c r="X422" s="1448"/>
      <c r="Y422" s="1448"/>
      <c r="Z422" s="1448"/>
    </row>
    <row r="423" spans="1:26" ht="16.5" customHeight="1">
      <c r="A423" s="1448"/>
      <c r="B423" s="1467"/>
      <c r="C423" s="1448"/>
      <c r="D423" s="1448"/>
      <c r="E423" s="1448"/>
      <c r="F423" s="1448"/>
      <c r="G423" s="1448"/>
      <c r="H423" s="1448"/>
      <c r="I423" s="1448"/>
      <c r="J423" s="1448"/>
      <c r="K423" s="1448"/>
      <c r="L423" s="1448"/>
      <c r="M423" s="1448"/>
      <c r="N423" s="1448"/>
      <c r="O423" s="1448"/>
      <c r="P423" s="1448"/>
      <c r="Q423" s="1448"/>
      <c r="R423" s="1448"/>
      <c r="S423" s="1448"/>
      <c r="T423" s="1448"/>
      <c r="U423" s="1448"/>
      <c r="V423" s="1448"/>
      <c r="W423" s="1448"/>
      <c r="X423" s="1448"/>
      <c r="Y423" s="1448"/>
      <c r="Z423" s="1448"/>
    </row>
    <row r="424" spans="1:26" ht="16.5" customHeight="1">
      <c r="A424" s="1448"/>
      <c r="B424" s="1467"/>
      <c r="C424" s="1448"/>
      <c r="D424" s="1448"/>
      <c r="E424" s="1448"/>
      <c r="F424" s="1448"/>
      <c r="G424" s="1448"/>
      <c r="H424" s="1448"/>
      <c r="I424" s="1448"/>
      <c r="J424" s="1448"/>
      <c r="K424" s="1448"/>
      <c r="L424" s="1448"/>
      <c r="M424" s="1448"/>
      <c r="N424" s="1448"/>
      <c r="O424" s="1448"/>
      <c r="P424" s="1448"/>
      <c r="Q424" s="1448"/>
      <c r="R424" s="1448"/>
      <c r="S424" s="1448"/>
      <c r="T424" s="1448"/>
      <c r="U424" s="1448"/>
      <c r="V424" s="1448"/>
      <c r="W424" s="1448"/>
      <c r="X424" s="1448"/>
      <c r="Y424" s="1448"/>
      <c r="Z424" s="1448"/>
    </row>
    <row r="425" spans="1:26" ht="16.5" customHeight="1">
      <c r="A425" s="1448"/>
      <c r="B425" s="1467"/>
      <c r="C425" s="1448"/>
      <c r="D425" s="1448"/>
      <c r="E425" s="1448"/>
      <c r="F425" s="1448"/>
      <c r="G425" s="1448"/>
      <c r="H425" s="1448"/>
      <c r="I425" s="1448"/>
      <c r="J425" s="1448"/>
      <c r="K425" s="1448"/>
      <c r="L425" s="1448"/>
      <c r="M425" s="1448"/>
      <c r="N425" s="1448"/>
      <c r="O425" s="1448"/>
      <c r="P425" s="1448"/>
      <c r="Q425" s="1448"/>
      <c r="R425" s="1448"/>
      <c r="S425" s="1448"/>
      <c r="T425" s="1448"/>
      <c r="U425" s="1448"/>
      <c r="V425" s="1448"/>
      <c r="W425" s="1448"/>
      <c r="X425" s="1448"/>
      <c r="Y425" s="1448"/>
      <c r="Z425" s="1448"/>
    </row>
    <row r="426" spans="1:26" ht="16.5" customHeight="1">
      <c r="A426" s="1448"/>
      <c r="B426" s="1467"/>
      <c r="C426" s="1448"/>
      <c r="D426" s="1448"/>
      <c r="E426" s="1448"/>
      <c r="F426" s="1448"/>
      <c r="G426" s="1448"/>
      <c r="H426" s="1448"/>
      <c r="I426" s="1448"/>
      <c r="J426" s="1448"/>
      <c r="K426" s="1448"/>
      <c r="L426" s="1448"/>
      <c r="M426" s="1448"/>
      <c r="N426" s="1448"/>
      <c r="O426" s="1448"/>
      <c r="P426" s="1448"/>
      <c r="Q426" s="1448"/>
      <c r="R426" s="1448"/>
      <c r="S426" s="1448"/>
      <c r="T426" s="1448"/>
      <c r="U426" s="1448"/>
      <c r="V426" s="1448"/>
      <c r="W426" s="1448"/>
      <c r="X426" s="1448"/>
      <c r="Y426" s="1448"/>
      <c r="Z426" s="1448"/>
    </row>
    <row r="427" spans="1:26" ht="16.5" customHeight="1">
      <c r="A427" s="1448"/>
      <c r="B427" s="1467"/>
      <c r="C427" s="1448"/>
      <c r="D427" s="1448"/>
      <c r="E427" s="1448"/>
      <c r="F427" s="1448"/>
      <c r="G427" s="1448"/>
      <c r="H427" s="1448"/>
      <c r="I427" s="1448"/>
      <c r="J427" s="1448"/>
      <c r="K427" s="1448"/>
      <c r="L427" s="1448"/>
      <c r="M427" s="1448"/>
      <c r="N427" s="1448"/>
      <c r="O427" s="1448"/>
      <c r="P427" s="1448"/>
      <c r="Q427" s="1448"/>
      <c r="R427" s="1448"/>
      <c r="S427" s="1448"/>
      <c r="T427" s="1448"/>
      <c r="U427" s="1448"/>
      <c r="V427" s="1448"/>
      <c r="W427" s="1448"/>
      <c r="X427" s="1448"/>
      <c r="Y427" s="1448"/>
      <c r="Z427" s="1448"/>
    </row>
    <row r="428" spans="1:26" ht="16.5" customHeight="1">
      <c r="A428" s="1448"/>
      <c r="B428" s="1467"/>
      <c r="C428" s="1448"/>
      <c r="D428" s="1448"/>
      <c r="E428" s="1448"/>
      <c r="F428" s="1448"/>
      <c r="G428" s="1448"/>
      <c r="H428" s="1448"/>
      <c r="I428" s="1448"/>
      <c r="J428" s="1448"/>
      <c r="K428" s="1448"/>
      <c r="L428" s="1448"/>
      <c r="M428" s="1448"/>
      <c r="N428" s="1448"/>
      <c r="O428" s="1448"/>
      <c r="P428" s="1448"/>
      <c r="Q428" s="1448"/>
      <c r="R428" s="1448"/>
      <c r="S428" s="1448"/>
      <c r="T428" s="1448"/>
      <c r="U428" s="1448"/>
      <c r="V428" s="1448"/>
      <c r="W428" s="1448"/>
      <c r="X428" s="1448"/>
      <c r="Y428" s="1448"/>
      <c r="Z428" s="1448"/>
    </row>
    <row r="429" spans="1:26" ht="16.5" customHeight="1">
      <c r="A429" s="1448"/>
      <c r="B429" s="1467"/>
      <c r="C429" s="1448"/>
      <c r="D429" s="1448"/>
      <c r="E429" s="1448"/>
      <c r="F429" s="1448"/>
      <c r="G429" s="1448"/>
      <c r="H429" s="1448"/>
      <c r="I429" s="1448"/>
      <c r="J429" s="1448"/>
      <c r="K429" s="1448"/>
      <c r="L429" s="1448"/>
      <c r="M429" s="1448"/>
      <c r="N429" s="1448"/>
      <c r="O429" s="1448"/>
      <c r="P429" s="1448"/>
      <c r="Q429" s="1448"/>
      <c r="R429" s="1448"/>
      <c r="S429" s="1448"/>
      <c r="T429" s="1448"/>
      <c r="U429" s="1448"/>
      <c r="V429" s="1448"/>
      <c r="W429" s="1448"/>
      <c r="X429" s="1448"/>
      <c r="Y429" s="1448"/>
      <c r="Z429" s="1448"/>
    </row>
    <row r="430" spans="1:26" ht="16.5" customHeight="1">
      <c r="A430" s="1448"/>
      <c r="B430" s="1467"/>
      <c r="C430" s="1448"/>
      <c r="D430" s="1448"/>
      <c r="E430" s="1448"/>
      <c r="F430" s="1448"/>
      <c r="G430" s="1448"/>
      <c r="H430" s="1448"/>
      <c r="I430" s="1448"/>
      <c r="J430" s="1448"/>
      <c r="K430" s="1448"/>
      <c r="L430" s="1448"/>
      <c r="M430" s="1448"/>
      <c r="N430" s="1448"/>
      <c r="O430" s="1448"/>
      <c r="P430" s="1448"/>
      <c r="Q430" s="1448"/>
      <c r="R430" s="1448"/>
      <c r="S430" s="1448"/>
      <c r="T430" s="1448"/>
      <c r="U430" s="1448"/>
      <c r="V430" s="1448"/>
      <c r="W430" s="1448"/>
      <c r="X430" s="1448"/>
      <c r="Y430" s="1448"/>
      <c r="Z430" s="1448"/>
    </row>
    <row r="431" spans="1:26" ht="16.5" customHeight="1">
      <c r="A431" s="1448"/>
      <c r="B431" s="1467"/>
      <c r="C431" s="1448"/>
      <c r="D431" s="1448"/>
      <c r="E431" s="1448"/>
      <c r="F431" s="1448"/>
      <c r="G431" s="1448"/>
      <c r="H431" s="1448"/>
      <c r="I431" s="1448"/>
      <c r="J431" s="1448"/>
      <c r="K431" s="1448"/>
      <c r="L431" s="1448"/>
      <c r="M431" s="1448"/>
      <c r="N431" s="1448"/>
      <c r="O431" s="1448"/>
      <c r="P431" s="1448"/>
      <c r="Q431" s="1448"/>
      <c r="R431" s="1448"/>
      <c r="S431" s="1448"/>
      <c r="T431" s="1448"/>
      <c r="U431" s="1448"/>
      <c r="V431" s="1448"/>
      <c r="W431" s="1448"/>
      <c r="X431" s="1448"/>
      <c r="Y431" s="1448"/>
      <c r="Z431" s="1448"/>
    </row>
    <row r="432" spans="1:26" ht="16.5" customHeight="1">
      <c r="A432" s="1448"/>
      <c r="B432" s="1467"/>
      <c r="C432" s="1448"/>
      <c r="D432" s="1448"/>
      <c r="E432" s="1448"/>
      <c r="F432" s="1448"/>
      <c r="G432" s="1448"/>
      <c r="H432" s="1448"/>
      <c r="I432" s="1448"/>
      <c r="J432" s="1448"/>
      <c r="K432" s="1448"/>
      <c r="L432" s="1448"/>
      <c r="M432" s="1448"/>
      <c r="N432" s="1448"/>
      <c r="O432" s="1448"/>
      <c r="P432" s="1448"/>
      <c r="Q432" s="1448"/>
      <c r="R432" s="1448"/>
      <c r="S432" s="1448"/>
      <c r="T432" s="1448"/>
      <c r="U432" s="1448"/>
      <c r="V432" s="1448"/>
      <c r="W432" s="1448"/>
      <c r="X432" s="1448"/>
      <c r="Y432" s="1448"/>
      <c r="Z432" s="1448"/>
    </row>
    <row r="433" spans="1:26" ht="16.5" customHeight="1">
      <c r="A433" s="1448"/>
      <c r="B433" s="1467"/>
      <c r="C433" s="1448"/>
      <c r="D433" s="1448"/>
      <c r="E433" s="1448"/>
      <c r="F433" s="1448"/>
      <c r="G433" s="1448"/>
      <c r="H433" s="1448"/>
      <c r="I433" s="1448"/>
      <c r="J433" s="1448"/>
      <c r="K433" s="1448"/>
      <c r="L433" s="1448"/>
      <c r="M433" s="1448"/>
      <c r="N433" s="1448"/>
      <c r="O433" s="1448"/>
      <c r="P433" s="1448"/>
      <c r="Q433" s="1448"/>
      <c r="R433" s="1448"/>
      <c r="S433" s="1448"/>
      <c r="T433" s="1448"/>
      <c r="U433" s="1448"/>
      <c r="V433" s="1448"/>
      <c r="W433" s="1448"/>
      <c r="X433" s="1448"/>
      <c r="Y433" s="1448"/>
      <c r="Z433" s="1448"/>
    </row>
    <row r="434" spans="1:26" ht="16.5" customHeight="1">
      <c r="A434" s="1448"/>
      <c r="B434" s="1467"/>
      <c r="C434" s="1448"/>
      <c r="D434" s="1448"/>
      <c r="E434" s="1448"/>
      <c r="F434" s="1448"/>
      <c r="G434" s="1448"/>
      <c r="H434" s="1448"/>
      <c r="I434" s="1448"/>
      <c r="J434" s="1448"/>
      <c r="K434" s="1448"/>
      <c r="L434" s="1448"/>
      <c r="M434" s="1448"/>
      <c r="N434" s="1448"/>
      <c r="O434" s="1448"/>
      <c r="P434" s="1448"/>
      <c r="Q434" s="1448"/>
      <c r="R434" s="1448"/>
      <c r="S434" s="1448"/>
      <c r="T434" s="1448"/>
      <c r="U434" s="1448"/>
      <c r="V434" s="1448"/>
      <c r="W434" s="1448"/>
      <c r="X434" s="1448"/>
      <c r="Y434" s="1448"/>
      <c r="Z434" s="1448"/>
    </row>
    <row r="435" spans="1:26" ht="16.5" customHeight="1">
      <c r="A435" s="1448"/>
      <c r="B435" s="1467"/>
      <c r="C435" s="1448"/>
      <c r="D435" s="1448"/>
      <c r="E435" s="1448"/>
      <c r="F435" s="1448"/>
      <c r="G435" s="1448"/>
      <c r="H435" s="1448"/>
      <c r="I435" s="1448"/>
      <c r="J435" s="1448"/>
      <c r="K435" s="1448"/>
      <c r="L435" s="1448"/>
      <c r="M435" s="1448"/>
      <c r="N435" s="1448"/>
      <c r="O435" s="1448"/>
      <c r="P435" s="1448"/>
      <c r="Q435" s="1448"/>
      <c r="R435" s="1448"/>
      <c r="S435" s="1448"/>
      <c r="T435" s="1448"/>
      <c r="U435" s="1448"/>
      <c r="V435" s="1448"/>
      <c r="W435" s="1448"/>
      <c r="X435" s="1448"/>
      <c r="Y435" s="1448"/>
      <c r="Z435" s="1448"/>
    </row>
    <row r="436" spans="1:26" ht="16.5" customHeight="1">
      <c r="A436" s="1448"/>
      <c r="B436" s="1467"/>
      <c r="C436" s="1448"/>
      <c r="D436" s="1448"/>
      <c r="E436" s="1448"/>
      <c r="F436" s="1448"/>
      <c r="G436" s="1448"/>
      <c r="H436" s="1448"/>
      <c r="I436" s="1448"/>
      <c r="J436" s="1448"/>
      <c r="K436" s="1448"/>
      <c r="L436" s="1448"/>
      <c r="M436" s="1448"/>
      <c r="N436" s="1448"/>
      <c r="O436" s="1448"/>
      <c r="P436" s="1448"/>
      <c r="Q436" s="1448"/>
      <c r="R436" s="1448"/>
      <c r="S436" s="1448"/>
      <c r="T436" s="1448"/>
      <c r="U436" s="1448"/>
      <c r="V436" s="1448"/>
      <c r="W436" s="1448"/>
      <c r="X436" s="1448"/>
      <c r="Y436" s="1448"/>
      <c r="Z436" s="1448"/>
    </row>
    <row r="437" spans="1:26" ht="16.5" customHeight="1">
      <c r="A437" s="1448"/>
      <c r="B437" s="1467"/>
      <c r="C437" s="1448"/>
      <c r="D437" s="1448"/>
      <c r="E437" s="1448"/>
      <c r="F437" s="1448"/>
      <c r="G437" s="1448"/>
      <c r="H437" s="1448"/>
      <c r="I437" s="1448"/>
      <c r="J437" s="1448"/>
      <c r="K437" s="1448"/>
      <c r="L437" s="1448"/>
      <c r="M437" s="1448"/>
      <c r="N437" s="1448"/>
      <c r="O437" s="1448"/>
      <c r="P437" s="1448"/>
      <c r="Q437" s="1448"/>
      <c r="R437" s="1448"/>
      <c r="S437" s="1448"/>
      <c r="T437" s="1448"/>
      <c r="U437" s="1448"/>
      <c r="V437" s="1448"/>
      <c r="W437" s="1448"/>
      <c r="X437" s="1448"/>
      <c r="Y437" s="1448"/>
      <c r="Z437" s="1448"/>
    </row>
    <row r="438" spans="1:26" ht="16.5" customHeight="1">
      <c r="A438" s="1448"/>
      <c r="B438" s="1467"/>
      <c r="C438" s="1448"/>
      <c r="D438" s="1448"/>
      <c r="E438" s="1448"/>
      <c r="F438" s="1448"/>
      <c r="G438" s="1448"/>
      <c r="H438" s="1448"/>
      <c r="I438" s="1448"/>
      <c r="J438" s="1448"/>
      <c r="K438" s="1448"/>
      <c r="L438" s="1448"/>
      <c r="M438" s="1448"/>
      <c r="N438" s="1448"/>
      <c r="O438" s="1448"/>
      <c r="P438" s="1448"/>
      <c r="Q438" s="1448"/>
      <c r="R438" s="1448"/>
      <c r="S438" s="1448"/>
      <c r="T438" s="1448"/>
      <c r="U438" s="1448"/>
      <c r="V438" s="1448"/>
      <c r="W438" s="1448"/>
      <c r="X438" s="1448"/>
      <c r="Y438" s="1448"/>
      <c r="Z438" s="1448"/>
    </row>
    <row r="439" spans="1:26" ht="16.5" customHeight="1">
      <c r="A439" s="1448"/>
      <c r="B439" s="1467"/>
      <c r="C439" s="1448"/>
      <c r="D439" s="1448"/>
      <c r="E439" s="1448"/>
      <c r="F439" s="1448"/>
      <c r="G439" s="1448"/>
      <c r="H439" s="1448"/>
      <c r="I439" s="1448"/>
      <c r="J439" s="1448"/>
      <c r="K439" s="1448"/>
      <c r="L439" s="1448"/>
      <c r="M439" s="1448"/>
      <c r="N439" s="1448"/>
      <c r="O439" s="1448"/>
      <c r="P439" s="1448"/>
      <c r="Q439" s="1448"/>
      <c r="R439" s="1448"/>
      <c r="S439" s="1448"/>
      <c r="T439" s="1448"/>
      <c r="U439" s="1448"/>
      <c r="V439" s="1448"/>
      <c r="W439" s="1448"/>
      <c r="X439" s="1448"/>
      <c r="Y439" s="1448"/>
      <c r="Z439" s="1448"/>
    </row>
    <row r="440" spans="1:26" ht="16.5" customHeight="1">
      <c r="A440" s="1448"/>
      <c r="B440" s="1467"/>
      <c r="C440" s="1448"/>
      <c r="D440" s="1448"/>
      <c r="E440" s="1448"/>
      <c r="F440" s="1448"/>
      <c r="G440" s="1448"/>
      <c r="H440" s="1448"/>
      <c r="I440" s="1448"/>
      <c r="J440" s="1448"/>
      <c r="K440" s="1448"/>
      <c r="L440" s="1448"/>
      <c r="M440" s="1448"/>
      <c r="N440" s="1448"/>
      <c r="O440" s="1448"/>
      <c r="P440" s="1448"/>
      <c r="Q440" s="1448"/>
      <c r="R440" s="1448"/>
      <c r="S440" s="1448"/>
      <c r="T440" s="1448"/>
      <c r="U440" s="1448"/>
      <c r="V440" s="1448"/>
      <c r="W440" s="1448"/>
      <c r="X440" s="1448"/>
      <c r="Y440" s="1448"/>
      <c r="Z440" s="1448"/>
    </row>
    <row r="441" spans="1:26" ht="16.5" customHeight="1">
      <c r="A441" s="1448"/>
      <c r="B441" s="1467"/>
      <c r="C441" s="1448"/>
      <c r="D441" s="1448"/>
      <c r="E441" s="1448"/>
      <c r="F441" s="1448"/>
      <c r="G441" s="1448"/>
      <c r="H441" s="1448"/>
      <c r="I441" s="1448"/>
      <c r="J441" s="1448"/>
      <c r="K441" s="1448"/>
      <c r="L441" s="1448"/>
      <c r="M441" s="1448"/>
      <c r="N441" s="1448"/>
      <c r="O441" s="1448"/>
      <c r="P441" s="1448"/>
      <c r="Q441" s="1448"/>
      <c r="R441" s="1448"/>
      <c r="S441" s="1448"/>
      <c r="T441" s="1448"/>
      <c r="U441" s="1448"/>
      <c r="V441" s="1448"/>
      <c r="W441" s="1448"/>
      <c r="X441" s="1448"/>
      <c r="Y441" s="1448"/>
      <c r="Z441" s="1448"/>
    </row>
    <row r="442" spans="1:26" ht="16.5" customHeight="1">
      <c r="A442" s="1448"/>
      <c r="B442" s="1467"/>
      <c r="C442" s="1448"/>
      <c r="D442" s="1448"/>
      <c r="E442" s="1448"/>
      <c r="F442" s="1448"/>
      <c r="G442" s="1448"/>
      <c r="H442" s="1448"/>
      <c r="I442" s="1448"/>
      <c r="J442" s="1448"/>
      <c r="K442" s="1448"/>
      <c r="L442" s="1448"/>
      <c r="M442" s="1448"/>
      <c r="N442" s="1448"/>
      <c r="O442" s="1448"/>
      <c r="P442" s="1448"/>
      <c r="Q442" s="1448"/>
      <c r="R442" s="1448"/>
      <c r="S442" s="1448"/>
      <c r="T442" s="1448"/>
      <c r="U442" s="1448"/>
      <c r="V442" s="1448"/>
      <c r="W442" s="1448"/>
      <c r="X442" s="1448"/>
      <c r="Y442" s="1448"/>
      <c r="Z442" s="1448"/>
    </row>
    <row r="443" spans="1:26" ht="16.5" customHeight="1">
      <c r="A443" s="1448"/>
      <c r="B443" s="1467"/>
      <c r="C443" s="1448"/>
      <c r="D443" s="1448"/>
      <c r="E443" s="1448"/>
      <c r="F443" s="1448"/>
      <c r="G443" s="1448"/>
      <c r="H443" s="1448"/>
      <c r="I443" s="1448"/>
      <c r="J443" s="1448"/>
      <c r="K443" s="1448"/>
      <c r="L443" s="1448"/>
      <c r="M443" s="1448"/>
      <c r="N443" s="1448"/>
      <c r="O443" s="1448"/>
      <c r="P443" s="1448"/>
      <c r="Q443" s="1448"/>
      <c r="R443" s="1448"/>
      <c r="S443" s="1448"/>
      <c r="T443" s="1448"/>
      <c r="U443" s="1448"/>
      <c r="V443" s="1448"/>
      <c r="W443" s="1448"/>
      <c r="X443" s="1448"/>
      <c r="Y443" s="1448"/>
      <c r="Z443" s="1448"/>
    </row>
    <row r="444" spans="1:26" ht="16.5" customHeight="1">
      <c r="A444" s="1448"/>
      <c r="B444" s="1467"/>
      <c r="C444" s="1448"/>
      <c r="D444" s="1448"/>
      <c r="E444" s="1448"/>
      <c r="F444" s="1448"/>
      <c r="G444" s="1448"/>
      <c r="H444" s="1448"/>
      <c r="I444" s="1448"/>
      <c r="J444" s="1448"/>
      <c r="K444" s="1448"/>
      <c r="L444" s="1448"/>
      <c r="M444" s="1448"/>
      <c r="N444" s="1448"/>
      <c r="O444" s="1448"/>
      <c r="P444" s="1448"/>
      <c r="Q444" s="1448"/>
      <c r="R444" s="1448"/>
      <c r="S444" s="1448"/>
      <c r="T444" s="1448"/>
      <c r="U444" s="1448"/>
      <c r="V444" s="1448"/>
      <c r="W444" s="1448"/>
      <c r="X444" s="1448"/>
      <c r="Y444" s="1448"/>
      <c r="Z444" s="1448"/>
    </row>
    <row r="445" spans="1:26" ht="16.5" customHeight="1">
      <c r="A445" s="1448"/>
      <c r="B445" s="1467"/>
      <c r="C445" s="1448"/>
      <c r="D445" s="1448"/>
      <c r="E445" s="1448"/>
      <c r="F445" s="1448"/>
      <c r="G445" s="1448"/>
      <c r="H445" s="1448"/>
      <c r="I445" s="1448"/>
      <c r="J445" s="1448"/>
      <c r="K445" s="1448"/>
      <c r="L445" s="1448"/>
      <c r="M445" s="1448"/>
      <c r="N445" s="1448"/>
      <c r="O445" s="1448"/>
      <c r="P445" s="1448"/>
      <c r="Q445" s="1448"/>
      <c r="R445" s="1448"/>
      <c r="S445" s="1448"/>
      <c r="T445" s="1448"/>
      <c r="U445" s="1448"/>
      <c r="V445" s="1448"/>
      <c r="W445" s="1448"/>
      <c r="X445" s="1448"/>
      <c r="Y445" s="1448"/>
      <c r="Z445" s="1448"/>
    </row>
    <row r="446" spans="1:26" ht="16.5" customHeight="1">
      <c r="A446" s="1448"/>
      <c r="B446" s="1467"/>
      <c r="C446" s="1448"/>
      <c r="D446" s="1448"/>
      <c r="E446" s="1448"/>
      <c r="F446" s="1448"/>
      <c r="G446" s="1448"/>
      <c r="H446" s="1448"/>
      <c r="I446" s="1448"/>
      <c r="J446" s="1448"/>
      <c r="K446" s="1448"/>
      <c r="L446" s="1448"/>
      <c r="M446" s="1448"/>
      <c r="N446" s="1448"/>
      <c r="O446" s="1448"/>
      <c r="P446" s="1448"/>
      <c r="Q446" s="1448"/>
      <c r="R446" s="1448"/>
      <c r="S446" s="1448"/>
      <c r="T446" s="1448"/>
      <c r="U446" s="1448"/>
      <c r="V446" s="1448"/>
      <c r="W446" s="1448"/>
      <c r="X446" s="1448"/>
      <c r="Y446" s="1448"/>
      <c r="Z446" s="1448"/>
    </row>
    <row r="447" spans="1:26" ht="16.5" customHeight="1">
      <c r="A447" s="1448"/>
      <c r="B447" s="1467"/>
      <c r="C447" s="1448"/>
      <c r="D447" s="1448"/>
      <c r="E447" s="1448"/>
      <c r="F447" s="1448"/>
      <c r="G447" s="1448"/>
      <c r="H447" s="1448"/>
      <c r="I447" s="1448"/>
      <c r="J447" s="1448"/>
      <c r="K447" s="1448"/>
      <c r="L447" s="1448"/>
      <c r="M447" s="1448"/>
      <c r="N447" s="1448"/>
      <c r="O447" s="1448"/>
      <c r="P447" s="1448"/>
      <c r="Q447" s="1448"/>
      <c r="R447" s="1448"/>
      <c r="S447" s="1448"/>
      <c r="T447" s="1448"/>
      <c r="U447" s="1448"/>
      <c r="V447" s="1448"/>
      <c r="W447" s="1448"/>
      <c r="X447" s="1448"/>
      <c r="Y447" s="1448"/>
      <c r="Z447" s="1448"/>
    </row>
    <row r="448" spans="1:26" ht="16.5" customHeight="1">
      <c r="A448" s="1448"/>
      <c r="B448" s="1467"/>
      <c r="C448" s="1448"/>
      <c r="D448" s="1448"/>
      <c r="E448" s="1448"/>
      <c r="F448" s="1448"/>
      <c r="G448" s="1448"/>
      <c r="H448" s="1448"/>
      <c r="I448" s="1448"/>
      <c r="J448" s="1448"/>
      <c r="K448" s="1448"/>
      <c r="L448" s="1448"/>
      <c r="M448" s="1448"/>
      <c r="N448" s="1448"/>
      <c r="O448" s="1448"/>
      <c r="P448" s="1448"/>
      <c r="Q448" s="1448"/>
      <c r="R448" s="1448"/>
      <c r="S448" s="1448"/>
      <c r="T448" s="1448"/>
      <c r="U448" s="1448"/>
      <c r="V448" s="1448"/>
      <c r="W448" s="1448"/>
      <c r="X448" s="1448"/>
      <c r="Y448" s="1448"/>
      <c r="Z448" s="1448"/>
    </row>
    <row r="449" spans="1:26" ht="16.5" customHeight="1">
      <c r="A449" s="1448"/>
      <c r="B449" s="1467"/>
      <c r="C449" s="1448"/>
      <c r="D449" s="1448"/>
      <c r="E449" s="1448"/>
      <c r="F449" s="1448"/>
      <c r="G449" s="1448"/>
      <c r="H449" s="1448"/>
      <c r="I449" s="1448"/>
      <c r="J449" s="1448"/>
      <c r="K449" s="1448"/>
      <c r="L449" s="1448"/>
      <c r="M449" s="1448"/>
      <c r="N449" s="1448"/>
      <c r="O449" s="1448"/>
      <c r="P449" s="1448"/>
      <c r="Q449" s="1448"/>
      <c r="R449" s="1448"/>
      <c r="S449" s="1448"/>
      <c r="T449" s="1448"/>
      <c r="U449" s="1448"/>
      <c r="V449" s="1448"/>
      <c r="W449" s="1448"/>
      <c r="X449" s="1448"/>
      <c r="Y449" s="1448"/>
      <c r="Z449" s="1448"/>
    </row>
    <row r="450" spans="1:26" ht="16.5" customHeight="1">
      <c r="A450" s="1448"/>
      <c r="B450" s="1467"/>
      <c r="C450" s="1448"/>
      <c r="D450" s="1448"/>
      <c r="E450" s="1448"/>
      <c r="F450" s="1448"/>
      <c r="G450" s="1448"/>
      <c r="H450" s="1448"/>
      <c r="I450" s="1448"/>
      <c r="J450" s="1448"/>
      <c r="K450" s="1448"/>
      <c r="L450" s="1448"/>
      <c r="M450" s="1448"/>
      <c r="N450" s="1448"/>
      <c r="O450" s="1448"/>
      <c r="P450" s="1448"/>
      <c r="Q450" s="1448"/>
      <c r="R450" s="1448"/>
      <c r="S450" s="1448"/>
      <c r="T450" s="1448"/>
      <c r="U450" s="1448"/>
      <c r="V450" s="1448"/>
      <c r="W450" s="1448"/>
      <c r="X450" s="1448"/>
      <c r="Y450" s="1448"/>
      <c r="Z450" s="1448"/>
    </row>
    <row r="451" spans="1:26" ht="16.5" customHeight="1">
      <c r="A451" s="1448"/>
      <c r="B451" s="1467"/>
      <c r="C451" s="1448"/>
      <c r="D451" s="1448"/>
      <c r="E451" s="1448"/>
      <c r="F451" s="1448"/>
      <c r="G451" s="1448"/>
      <c r="H451" s="1448"/>
      <c r="I451" s="1448"/>
      <c r="J451" s="1448"/>
      <c r="K451" s="1448"/>
      <c r="L451" s="1448"/>
      <c r="M451" s="1448"/>
      <c r="N451" s="1448"/>
      <c r="O451" s="1448"/>
      <c r="P451" s="1448"/>
      <c r="Q451" s="1448"/>
      <c r="R451" s="1448"/>
      <c r="S451" s="1448"/>
      <c r="T451" s="1448"/>
      <c r="U451" s="1448"/>
      <c r="V451" s="1448"/>
      <c r="W451" s="1448"/>
      <c r="X451" s="1448"/>
      <c r="Y451" s="1448"/>
      <c r="Z451" s="1448"/>
    </row>
    <row r="452" spans="1:26" ht="16.5" customHeight="1">
      <c r="A452" s="1448"/>
      <c r="B452" s="1467"/>
      <c r="C452" s="1448"/>
      <c r="D452" s="1448"/>
      <c r="E452" s="1448"/>
      <c r="F452" s="1448"/>
      <c r="G452" s="1448"/>
      <c r="H452" s="1448"/>
      <c r="I452" s="1448"/>
      <c r="J452" s="1448"/>
      <c r="K452" s="1448"/>
      <c r="L452" s="1448"/>
      <c r="M452" s="1448"/>
      <c r="N452" s="1448"/>
      <c r="O452" s="1448"/>
      <c r="P452" s="1448"/>
      <c r="Q452" s="1448"/>
      <c r="R452" s="1448"/>
      <c r="S452" s="1448"/>
      <c r="T452" s="1448"/>
      <c r="U452" s="1448"/>
      <c r="V452" s="1448"/>
      <c r="W452" s="1448"/>
      <c r="X452" s="1448"/>
      <c r="Y452" s="1448"/>
      <c r="Z452" s="1448"/>
    </row>
    <row r="453" spans="1:26" ht="16.5" customHeight="1">
      <c r="A453" s="1448"/>
      <c r="B453" s="1467"/>
      <c r="C453" s="1448"/>
      <c r="D453" s="1448"/>
      <c r="E453" s="1448"/>
      <c r="F453" s="1448"/>
      <c r="G453" s="1448"/>
      <c r="H453" s="1448"/>
      <c r="I453" s="1448"/>
      <c r="J453" s="1448"/>
      <c r="K453" s="1448"/>
      <c r="L453" s="1448"/>
      <c r="M453" s="1448"/>
      <c r="N453" s="1448"/>
      <c r="O453" s="1448"/>
      <c r="P453" s="1448"/>
      <c r="Q453" s="1448"/>
      <c r="R453" s="1448"/>
      <c r="S453" s="1448"/>
      <c r="T453" s="1448"/>
      <c r="U453" s="1448"/>
      <c r="V453" s="1448"/>
      <c r="W453" s="1448"/>
      <c r="X453" s="1448"/>
      <c r="Y453" s="1448"/>
      <c r="Z453" s="1448"/>
    </row>
    <row r="454" spans="1:26" ht="16.5" customHeight="1">
      <c r="A454" s="1448"/>
      <c r="B454" s="1467"/>
      <c r="C454" s="1448"/>
      <c r="D454" s="1448"/>
      <c r="E454" s="1448"/>
      <c r="F454" s="1448"/>
      <c r="G454" s="1448"/>
      <c r="H454" s="1448"/>
      <c r="I454" s="1448"/>
      <c r="J454" s="1448"/>
      <c r="K454" s="1448"/>
      <c r="L454" s="1448"/>
      <c r="M454" s="1448"/>
      <c r="N454" s="1448"/>
      <c r="O454" s="1448"/>
      <c r="P454" s="1448"/>
      <c r="Q454" s="1448"/>
      <c r="R454" s="1448"/>
      <c r="S454" s="1448"/>
      <c r="T454" s="1448"/>
      <c r="U454" s="1448"/>
      <c r="V454" s="1448"/>
      <c r="W454" s="1448"/>
      <c r="X454" s="1448"/>
      <c r="Y454" s="1448"/>
      <c r="Z454" s="1448"/>
    </row>
    <row r="455" spans="1:26" ht="16.5" customHeight="1">
      <c r="A455" s="1448"/>
      <c r="B455" s="1467"/>
      <c r="C455" s="1448"/>
      <c r="D455" s="1448"/>
      <c r="E455" s="1448"/>
      <c r="F455" s="1448"/>
      <c r="G455" s="1448"/>
      <c r="H455" s="1448"/>
      <c r="I455" s="1448"/>
      <c r="J455" s="1448"/>
      <c r="K455" s="1448"/>
      <c r="L455" s="1448"/>
      <c r="M455" s="1448"/>
      <c r="N455" s="1448"/>
      <c r="O455" s="1448"/>
      <c r="P455" s="1448"/>
      <c r="Q455" s="1448"/>
      <c r="R455" s="1448"/>
      <c r="S455" s="1448"/>
      <c r="T455" s="1448"/>
      <c r="U455" s="1448"/>
      <c r="V455" s="1448"/>
      <c r="W455" s="1448"/>
      <c r="X455" s="1448"/>
      <c r="Y455" s="1448"/>
      <c r="Z455" s="1448"/>
    </row>
    <row r="456" spans="1:26" ht="16.5" customHeight="1">
      <c r="A456" s="1448"/>
      <c r="B456" s="1467"/>
      <c r="C456" s="1448"/>
      <c r="D456" s="1448"/>
      <c r="E456" s="1448"/>
      <c r="F456" s="1448"/>
      <c r="G456" s="1448"/>
      <c r="H456" s="1448"/>
      <c r="I456" s="1448"/>
      <c r="J456" s="1448"/>
      <c r="K456" s="1448"/>
      <c r="L456" s="1448"/>
      <c r="M456" s="1448"/>
      <c r="N456" s="1448"/>
      <c r="O456" s="1448"/>
      <c r="P456" s="1448"/>
      <c r="Q456" s="1448"/>
      <c r="R456" s="1448"/>
      <c r="S456" s="1448"/>
      <c r="T456" s="1448"/>
      <c r="U456" s="1448"/>
      <c r="V456" s="1448"/>
      <c r="W456" s="1448"/>
      <c r="X456" s="1448"/>
      <c r="Y456" s="1448"/>
      <c r="Z456" s="1448"/>
    </row>
    <row r="457" spans="1:26" ht="16.5" customHeight="1">
      <c r="A457" s="1448"/>
      <c r="B457" s="1467"/>
      <c r="C457" s="1448"/>
      <c r="D457" s="1448"/>
      <c r="E457" s="1448"/>
      <c r="F457" s="1448"/>
      <c r="G457" s="1448"/>
      <c r="H457" s="1448"/>
      <c r="I457" s="1448"/>
      <c r="J457" s="1448"/>
      <c r="K457" s="1448"/>
      <c r="L457" s="1448"/>
      <c r="M457" s="1448"/>
      <c r="N457" s="1448"/>
      <c r="O457" s="1448"/>
      <c r="P457" s="1448"/>
      <c r="Q457" s="1448"/>
      <c r="R457" s="1448"/>
      <c r="S457" s="1448"/>
      <c r="T457" s="1448"/>
      <c r="U457" s="1448"/>
      <c r="V457" s="1448"/>
      <c r="W457" s="1448"/>
      <c r="X457" s="1448"/>
      <c r="Y457" s="1448"/>
      <c r="Z457" s="1448"/>
    </row>
    <row r="458" spans="1:26" ht="16.5" customHeight="1">
      <c r="A458" s="1448"/>
      <c r="B458" s="1467"/>
      <c r="C458" s="1448"/>
      <c r="D458" s="1448"/>
      <c r="E458" s="1448"/>
      <c r="F458" s="1448"/>
      <c r="G458" s="1448"/>
      <c r="H458" s="1448"/>
      <c r="I458" s="1448"/>
      <c r="J458" s="1448"/>
      <c r="K458" s="1448"/>
      <c r="L458" s="1448"/>
      <c r="M458" s="1448"/>
      <c r="N458" s="1448"/>
      <c r="O458" s="1448"/>
      <c r="P458" s="1448"/>
      <c r="Q458" s="1448"/>
      <c r="R458" s="1448"/>
      <c r="S458" s="1448"/>
      <c r="T458" s="1448"/>
      <c r="U458" s="1448"/>
      <c r="V458" s="1448"/>
      <c r="W458" s="1448"/>
      <c r="X458" s="1448"/>
      <c r="Y458" s="1448"/>
      <c r="Z458" s="1448"/>
    </row>
    <row r="459" spans="1:26" ht="16.5" customHeight="1">
      <c r="A459" s="1448"/>
      <c r="B459" s="1467"/>
      <c r="C459" s="1448"/>
      <c r="D459" s="1448"/>
      <c r="E459" s="1448"/>
      <c r="F459" s="1448"/>
      <c r="G459" s="1448"/>
      <c r="H459" s="1448"/>
      <c r="I459" s="1448"/>
      <c r="J459" s="1448"/>
      <c r="K459" s="1448"/>
      <c r="L459" s="1448"/>
      <c r="M459" s="1448"/>
      <c r="N459" s="1448"/>
      <c r="O459" s="1448"/>
      <c r="P459" s="1448"/>
      <c r="Q459" s="1448"/>
      <c r="R459" s="1448"/>
      <c r="S459" s="1448"/>
      <c r="T459" s="1448"/>
      <c r="U459" s="1448"/>
      <c r="V459" s="1448"/>
      <c r="W459" s="1448"/>
      <c r="X459" s="1448"/>
      <c r="Y459" s="1448"/>
      <c r="Z459" s="1448"/>
    </row>
    <row r="460" spans="1:26" ht="16.5" customHeight="1">
      <c r="A460" s="1448"/>
      <c r="B460" s="1467"/>
      <c r="C460" s="1448"/>
      <c r="D460" s="1448"/>
      <c r="E460" s="1448"/>
      <c r="F460" s="1448"/>
      <c r="G460" s="1448"/>
      <c r="H460" s="1448"/>
      <c r="I460" s="1448"/>
      <c r="J460" s="1448"/>
      <c r="K460" s="1448"/>
      <c r="L460" s="1448"/>
      <c r="M460" s="1448"/>
      <c r="N460" s="1448"/>
      <c r="O460" s="1448"/>
      <c r="P460" s="1448"/>
      <c r="Q460" s="1448"/>
      <c r="R460" s="1448"/>
      <c r="S460" s="1448"/>
      <c r="T460" s="1448"/>
      <c r="U460" s="1448"/>
      <c r="V460" s="1448"/>
      <c r="W460" s="1448"/>
      <c r="X460" s="1448"/>
      <c r="Y460" s="1448"/>
      <c r="Z460" s="1448"/>
    </row>
    <row r="461" spans="1:26" ht="16.5" customHeight="1">
      <c r="A461" s="1448"/>
      <c r="B461" s="1467"/>
      <c r="C461" s="1448"/>
      <c r="D461" s="1448"/>
      <c r="E461" s="1448"/>
      <c r="F461" s="1448"/>
      <c r="G461" s="1448"/>
      <c r="H461" s="1448"/>
      <c r="I461" s="1448"/>
      <c r="J461" s="1448"/>
      <c r="K461" s="1448"/>
      <c r="L461" s="1448"/>
      <c r="M461" s="1448"/>
      <c r="N461" s="1448"/>
      <c r="O461" s="1448"/>
      <c r="P461" s="1448"/>
      <c r="Q461" s="1448"/>
      <c r="R461" s="1448"/>
      <c r="S461" s="1448"/>
      <c r="T461" s="1448"/>
      <c r="U461" s="1448"/>
      <c r="V461" s="1448"/>
      <c r="W461" s="1448"/>
      <c r="X461" s="1448"/>
      <c r="Y461" s="1448"/>
      <c r="Z461" s="1448"/>
    </row>
    <row r="462" spans="1:26" ht="16.5" customHeight="1">
      <c r="A462" s="1448"/>
      <c r="B462" s="1467"/>
      <c r="C462" s="1448"/>
      <c r="D462" s="1448"/>
      <c r="E462" s="1448"/>
      <c r="F462" s="1448"/>
      <c r="G462" s="1448"/>
      <c r="H462" s="1448"/>
      <c r="I462" s="1448"/>
      <c r="J462" s="1448"/>
      <c r="K462" s="1448"/>
      <c r="L462" s="1448"/>
      <c r="M462" s="1448"/>
      <c r="N462" s="1448"/>
      <c r="O462" s="1448"/>
      <c r="P462" s="1448"/>
      <c r="Q462" s="1448"/>
      <c r="R462" s="1448"/>
      <c r="S462" s="1448"/>
      <c r="T462" s="1448"/>
      <c r="U462" s="1448"/>
      <c r="V462" s="1448"/>
      <c r="W462" s="1448"/>
      <c r="X462" s="1448"/>
      <c r="Y462" s="1448"/>
      <c r="Z462" s="1448"/>
    </row>
    <row r="463" spans="1:26" ht="16.5" customHeight="1">
      <c r="A463" s="1448"/>
      <c r="B463" s="1467"/>
      <c r="C463" s="1448"/>
      <c r="D463" s="1448"/>
      <c r="E463" s="1448"/>
      <c r="F463" s="1448"/>
      <c r="G463" s="1448"/>
      <c r="H463" s="1448"/>
      <c r="I463" s="1448"/>
      <c r="J463" s="1448"/>
      <c r="K463" s="1448"/>
      <c r="L463" s="1448"/>
      <c r="M463" s="1448"/>
      <c r="N463" s="1448"/>
      <c r="O463" s="1448"/>
      <c r="P463" s="1448"/>
      <c r="Q463" s="1448"/>
      <c r="R463" s="1448"/>
      <c r="S463" s="1448"/>
      <c r="T463" s="1448"/>
      <c r="U463" s="1448"/>
      <c r="V463" s="1448"/>
      <c r="W463" s="1448"/>
      <c r="X463" s="1448"/>
      <c r="Y463" s="1448"/>
      <c r="Z463" s="1448"/>
    </row>
    <row r="464" spans="1:26" ht="16.5" customHeight="1">
      <c r="A464" s="1448"/>
      <c r="B464" s="1467"/>
      <c r="C464" s="1448"/>
      <c r="D464" s="1448"/>
      <c r="E464" s="1448"/>
      <c r="F464" s="1448"/>
      <c r="G464" s="1448"/>
      <c r="H464" s="1448"/>
      <c r="I464" s="1448"/>
      <c r="J464" s="1448"/>
      <c r="K464" s="1448"/>
      <c r="L464" s="1448"/>
      <c r="M464" s="1448"/>
      <c r="N464" s="1448"/>
      <c r="O464" s="1448"/>
      <c r="P464" s="1448"/>
      <c r="Q464" s="1448"/>
      <c r="R464" s="1448"/>
      <c r="S464" s="1448"/>
      <c r="T464" s="1448"/>
      <c r="U464" s="1448"/>
      <c r="V464" s="1448"/>
      <c r="W464" s="1448"/>
      <c r="X464" s="1448"/>
      <c r="Y464" s="1448"/>
      <c r="Z464" s="1448"/>
    </row>
    <row r="465" spans="1:26" ht="16.5" customHeight="1">
      <c r="A465" s="1448"/>
      <c r="B465" s="1467"/>
      <c r="C465" s="1448"/>
      <c r="D465" s="1448"/>
      <c r="E465" s="1448"/>
      <c r="F465" s="1448"/>
      <c r="G465" s="1448"/>
      <c r="H465" s="1448"/>
      <c r="I465" s="1448"/>
      <c r="J465" s="1448"/>
      <c r="K465" s="1448"/>
      <c r="L465" s="1448"/>
      <c r="M465" s="1448"/>
      <c r="N465" s="1448"/>
      <c r="O465" s="1448"/>
      <c r="P465" s="1448"/>
      <c r="Q465" s="1448"/>
      <c r="R465" s="1448"/>
      <c r="S465" s="1448"/>
      <c r="T465" s="1448"/>
      <c r="U465" s="1448"/>
      <c r="V465" s="1448"/>
      <c r="W465" s="1448"/>
      <c r="X465" s="1448"/>
      <c r="Y465" s="1448"/>
      <c r="Z465" s="1448"/>
    </row>
    <row r="466" spans="1:26" ht="16.5" customHeight="1">
      <c r="A466" s="1448"/>
      <c r="B466" s="1467"/>
      <c r="C466" s="1448"/>
      <c r="D466" s="1448"/>
      <c r="E466" s="1448"/>
      <c r="F466" s="1448"/>
      <c r="G466" s="1448"/>
      <c r="H466" s="1448"/>
      <c r="I466" s="1448"/>
      <c r="J466" s="1448"/>
      <c r="K466" s="1448"/>
      <c r="L466" s="1448"/>
      <c r="M466" s="1448"/>
      <c r="N466" s="1448"/>
      <c r="O466" s="1448"/>
      <c r="P466" s="1448"/>
      <c r="Q466" s="1448"/>
      <c r="R466" s="1448"/>
      <c r="S466" s="1448"/>
      <c r="T466" s="1448"/>
      <c r="U466" s="1448"/>
      <c r="V466" s="1448"/>
      <c r="W466" s="1448"/>
      <c r="X466" s="1448"/>
      <c r="Y466" s="1448"/>
      <c r="Z466" s="1448"/>
    </row>
    <row r="467" spans="1:26" ht="16.5" customHeight="1">
      <c r="A467" s="1448"/>
      <c r="B467" s="1467"/>
      <c r="C467" s="1448"/>
      <c r="D467" s="1448"/>
      <c r="E467" s="1448"/>
      <c r="F467" s="1448"/>
      <c r="G467" s="1448"/>
      <c r="H467" s="1448"/>
      <c r="I467" s="1448"/>
      <c r="J467" s="1448"/>
      <c r="K467" s="1448"/>
      <c r="L467" s="1448"/>
      <c r="M467" s="1448"/>
      <c r="N467" s="1448"/>
      <c r="O467" s="1448"/>
      <c r="P467" s="1448"/>
      <c r="Q467" s="1448"/>
      <c r="R467" s="1448"/>
      <c r="S467" s="1448"/>
      <c r="T467" s="1448"/>
      <c r="U467" s="1448"/>
      <c r="V467" s="1448"/>
      <c r="W467" s="1448"/>
      <c r="X467" s="1448"/>
      <c r="Y467" s="1448"/>
      <c r="Z467" s="1448"/>
    </row>
    <row r="468" spans="1:26" ht="16.5" customHeight="1">
      <c r="A468" s="1448"/>
      <c r="B468" s="1467"/>
      <c r="C468" s="1448"/>
      <c r="D468" s="1448"/>
      <c r="E468" s="1448"/>
      <c r="F468" s="1448"/>
      <c r="G468" s="1448"/>
      <c r="H468" s="1448"/>
      <c r="I468" s="1448"/>
      <c r="J468" s="1448"/>
      <c r="K468" s="1448"/>
      <c r="L468" s="1448"/>
      <c r="M468" s="1448"/>
      <c r="N468" s="1448"/>
      <c r="O468" s="1448"/>
      <c r="P468" s="1448"/>
      <c r="Q468" s="1448"/>
      <c r="R468" s="1448"/>
      <c r="S468" s="1448"/>
      <c r="T468" s="1448"/>
      <c r="U468" s="1448"/>
      <c r="V468" s="1448"/>
      <c r="W468" s="1448"/>
      <c r="X468" s="1448"/>
      <c r="Y468" s="1448"/>
      <c r="Z468" s="1448"/>
    </row>
    <row r="469" spans="1:26" ht="16.5" customHeight="1">
      <c r="A469" s="1448"/>
      <c r="B469" s="1467"/>
      <c r="C469" s="1448"/>
      <c r="D469" s="1448"/>
      <c r="E469" s="1448"/>
      <c r="F469" s="1448"/>
      <c r="G469" s="1448"/>
      <c r="H469" s="1448"/>
      <c r="I469" s="1448"/>
      <c r="J469" s="1448"/>
      <c r="K469" s="1448"/>
      <c r="L469" s="1448"/>
      <c r="M469" s="1448"/>
      <c r="N469" s="1448"/>
      <c r="O469" s="1448"/>
      <c r="P469" s="1448"/>
      <c r="Q469" s="1448"/>
      <c r="R469" s="1448"/>
      <c r="S469" s="1448"/>
      <c r="T469" s="1448"/>
      <c r="U469" s="1448"/>
      <c r="V469" s="1448"/>
      <c r="W469" s="1448"/>
      <c r="X469" s="1448"/>
      <c r="Y469" s="1448"/>
      <c r="Z469" s="1448"/>
    </row>
    <row r="470" spans="1:26" ht="16.5" customHeight="1">
      <c r="A470" s="1448"/>
      <c r="B470" s="1467"/>
      <c r="C470" s="1448"/>
      <c r="D470" s="1448"/>
      <c r="E470" s="1448"/>
      <c r="F470" s="1448"/>
      <c r="G470" s="1448"/>
      <c r="H470" s="1448"/>
      <c r="I470" s="1448"/>
      <c r="J470" s="1448"/>
      <c r="K470" s="1448"/>
      <c r="L470" s="1448"/>
      <c r="M470" s="1448"/>
      <c r="N470" s="1448"/>
      <c r="O470" s="1448"/>
      <c r="P470" s="1448"/>
      <c r="Q470" s="1448"/>
      <c r="R470" s="1448"/>
      <c r="S470" s="1448"/>
      <c r="T470" s="1448"/>
      <c r="U470" s="1448"/>
      <c r="V470" s="1448"/>
      <c r="W470" s="1448"/>
      <c r="X470" s="1448"/>
      <c r="Y470" s="1448"/>
      <c r="Z470" s="1448"/>
    </row>
    <row r="471" spans="1:26" ht="16.5" customHeight="1">
      <c r="A471" s="1448"/>
      <c r="B471" s="1467"/>
      <c r="C471" s="1448"/>
      <c r="D471" s="1448"/>
      <c r="E471" s="1448"/>
      <c r="F471" s="1448"/>
      <c r="G471" s="1448"/>
      <c r="H471" s="1448"/>
      <c r="I471" s="1448"/>
      <c r="J471" s="1448"/>
      <c r="K471" s="1448"/>
      <c r="L471" s="1448"/>
      <c r="M471" s="1448"/>
      <c r="N471" s="1448"/>
      <c r="O471" s="1448"/>
      <c r="P471" s="1448"/>
      <c r="Q471" s="1448"/>
      <c r="R471" s="1448"/>
      <c r="S471" s="1448"/>
      <c r="T471" s="1448"/>
      <c r="U471" s="1448"/>
      <c r="V471" s="1448"/>
      <c r="W471" s="1448"/>
      <c r="X471" s="1448"/>
      <c r="Y471" s="1448"/>
      <c r="Z471" s="1448"/>
    </row>
    <row r="472" spans="1:26" ht="16.5" customHeight="1">
      <c r="A472" s="1448"/>
      <c r="B472" s="1467"/>
      <c r="C472" s="1448"/>
      <c r="D472" s="1448"/>
      <c r="E472" s="1448"/>
      <c r="F472" s="1448"/>
      <c r="G472" s="1448"/>
      <c r="H472" s="1448"/>
      <c r="I472" s="1448"/>
      <c r="J472" s="1448"/>
      <c r="K472" s="1448"/>
      <c r="L472" s="1448"/>
      <c r="M472" s="1448"/>
      <c r="N472" s="1448"/>
      <c r="O472" s="1448"/>
      <c r="P472" s="1448"/>
      <c r="Q472" s="1448"/>
      <c r="R472" s="1448"/>
      <c r="S472" s="1448"/>
      <c r="T472" s="1448"/>
      <c r="U472" s="1448"/>
      <c r="V472" s="1448"/>
      <c r="W472" s="1448"/>
      <c r="X472" s="1448"/>
      <c r="Y472" s="1448"/>
      <c r="Z472" s="1448"/>
    </row>
    <row r="473" spans="1:26" ht="16.5" customHeight="1">
      <c r="A473" s="1448"/>
      <c r="B473" s="1467"/>
      <c r="C473" s="1448"/>
      <c r="D473" s="1448"/>
      <c r="E473" s="1448"/>
      <c r="F473" s="1448"/>
      <c r="G473" s="1448"/>
      <c r="H473" s="1448"/>
      <c r="I473" s="1448"/>
      <c r="J473" s="1448"/>
      <c r="K473" s="1448"/>
      <c r="L473" s="1448"/>
      <c r="M473" s="1448"/>
      <c r="N473" s="1448"/>
      <c r="O473" s="1448"/>
      <c r="P473" s="1448"/>
      <c r="Q473" s="1448"/>
      <c r="R473" s="1448"/>
      <c r="S473" s="1448"/>
      <c r="T473" s="1448"/>
      <c r="U473" s="1448"/>
      <c r="V473" s="1448"/>
      <c r="W473" s="1448"/>
      <c r="X473" s="1448"/>
      <c r="Y473" s="1448"/>
      <c r="Z473" s="1448"/>
    </row>
    <row r="474" spans="1:26" ht="16.5" customHeight="1">
      <c r="A474" s="1448"/>
      <c r="B474" s="1467"/>
      <c r="C474" s="1448"/>
      <c r="D474" s="1448"/>
      <c r="E474" s="1448"/>
      <c r="F474" s="1448"/>
      <c r="G474" s="1448"/>
      <c r="H474" s="1448"/>
      <c r="I474" s="1448"/>
      <c r="J474" s="1448"/>
      <c r="K474" s="1448"/>
      <c r="L474" s="1448"/>
      <c r="M474" s="1448"/>
      <c r="N474" s="1448"/>
      <c r="O474" s="1448"/>
      <c r="P474" s="1448"/>
      <c r="Q474" s="1448"/>
      <c r="R474" s="1448"/>
      <c r="S474" s="1448"/>
      <c r="T474" s="1448"/>
      <c r="U474" s="1448"/>
      <c r="V474" s="1448"/>
      <c r="W474" s="1448"/>
      <c r="X474" s="1448"/>
      <c r="Y474" s="1448"/>
      <c r="Z474" s="1448"/>
    </row>
    <row r="475" spans="1:26" ht="16.5" customHeight="1">
      <c r="A475" s="1448"/>
      <c r="B475" s="1467"/>
      <c r="C475" s="1448"/>
      <c r="D475" s="1448"/>
      <c r="E475" s="1448"/>
      <c r="F475" s="1448"/>
      <c r="G475" s="1448"/>
      <c r="H475" s="1448"/>
      <c r="I475" s="1448"/>
      <c r="J475" s="1448"/>
      <c r="K475" s="1448"/>
      <c r="L475" s="1448"/>
      <c r="M475" s="1448"/>
      <c r="N475" s="1448"/>
      <c r="O475" s="1448"/>
      <c r="P475" s="1448"/>
      <c r="Q475" s="1448"/>
      <c r="R475" s="1448"/>
      <c r="S475" s="1448"/>
      <c r="T475" s="1448"/>
      <c r="U475" s="1448"/>
      <c r="V475" s="1448"/>
      <c r="W475" s="1448"/>
      <c r="X475" s="1448"/>
      <c r="Y475" s="1448"/>
      <c r="Z475" s="1448"/>
    </row>
    <row r="476" spans="1:26" ht="16.5" customHeight="1">
      <c r="A476" s="1448"/>
      <c r="B476" s="1467"/>
      <c r="C476" s="1448"/>
      <c r="D476" s="1448"/>
      <c r="E476" s="1448"/>
      <c r="F476" s="1448"/>
      <c r="G476" s="1448"/>
      <c r="H476" s="1448"/>
      <c r="I476" s="1448"/>
      <c r="J476" s="1448"/>
      <c r="K476" s="1448"/>
      <c r="L476" s="1448"/>
      <c r="M476" s="1448"/>
      <c r="N476" s="1448"/>
      <c r="O476" s="1448"/>
      <c r="P476" s="1448"/>
      <c r="Q476" s="1448"/>
      <c r="R476" s="1448"/>
      <c r="S476" s="1448"/>
      <c r="T476" s="1448"/>
      <c r="U476" s="1448"/>
      <c r="V476" s="1448"/>
      <c r="W476" s="1448"/>
      <c r="X476" s="1448"/>
      <c r="Y476" s="1448"/>
      <c r="Z476" s="1448"/>
    </row>
    <row r="477" spans="1:26" ht="16.5" customHeight="1">
      <c r="A477" s="1448"/>
      <c r="B477" s="1467"/>
      <c r="C477" s="1448"/>
      <c r="D477" s="1448"/>
      <c r="E477" s="1448"/>
      <c r="F477" s="1448"/>
      <c r="G477" s="1448"/>
      <c r="H477" s="1448"/>
      <c r="I477" s="1448"/>
      <c r="J477" s="1448"/>
      <c r="K477" s="1448"/>
      <c r="L477" s="1448"/>
      <c r="M477" s="1448"/>
      <c r="N477" s="1448"/>
      <c r="O477" s="1448"/>
      <c r="P477" s="1448"/>
      <c r="Q477" s="1448"/>
      <c r="R477" s="1448"/>
      <c r="S477" s="1448"/>
      <c r="T477" s="1448"/>
      <c r="U477" s="1448"/>
      <c r="V477" s="1448"/>
      <c r="W477" s="1448"/>
      <c r="X477" s="1448"/>
      <c r="Y477" s="1448"/>
      <c r="Z477" s="1448"/>
    </row>
    <row r="478" spans="1:26" ht="16.5" customHeight="1">
      <c r="A478" s="1448"/>
      <c r="B478" s="1467"/>
      <c r="C478" s="1448"/>
      <c r="D478" s="1448"/>
      <c r="E478" s="1448"/>
      <c r="F478" s="1448"/>
      <c r="G478" s="1448"/>
      <c r="H478" s="1448"/>
      <c r="I478" s="1448"/>
      <c r="J478" s="1448"/>
      <c r="K478" s="1448"/>
      <c r="L478" s="1448"/>
      <c r="M478" s="1448"/>
      <c r="N478" s="1448"/>
      <c r="O478" s="1448"/>
      <c r="P478" s="1448"/>
      <c r="Q478" s="1448"/>
      <c r="R478" s="1448"/>
      <c r="S478" s="1448"/>
      <c r="T478" s="1448"/>
      <c r="U478" s="1448"/>
      <c r="V478" s="1448"/>
      <c r="W478" s="1448"/>
      <c r="X478" s="1448"/>
      <c r="Y478" s="1448"/>
      <c r="Z478" s="1448"/>
    </row>
    <row r="479" spans="1:26" ht="16.5" customHeight="1">
      <c r="A479" s="1448"/>
      <c r="B479" s="1467"/>
      <c r="C479" s="1448"/>
      <c r="D479" s="1448"/>
      <c r="E479" s="1448"/>
      <c r="F479" s="1448"/>
      <c r="G479" s="1448"/>
      <c r="H479" s="1448"/>
      <c r="I479" s="1448"/>
      <c r="J479" s="1448"/>
      <c r="K479" s="1448"/>
      <c r="L479" s="1448"/>
      <c r="M479" s="1448"/>
      <c r="N479" s="1448"/>
      <c r="O479" s="1448"/>
      <c r="P479" s="1448"/>
      <c r="Q479" s="1448"/>
      <c r="R479" s="1448"/>
      <c r="S479" s="1448"/>
      <c r="T479" s="1448"/>
      <c r="U479" s="1448"/>
      <c r="V479" s="1448"/>
      <c r="W479" s="1448"/>
      <c r="X479" s="1448"/>
      <c r="Y479" s="1448"/>
      <c r="Z479" s="1448"/>
    </row>
    <row r="480" spans="1:26" ht="16.5" customHeight="1">
      <c r="A480" s="1448"/>
      <c r="B480" s="1467"/>
      <c r="C480" s="1448"/>
      <c r="D480" s="1448"/>
      <c r="E480" s="1448"/>
      <c r="F480" s="1448"/>
      <c r="G480" s="1448"/>
      <c r="H480" s="1448"/>
      <c r="I480" s="1448"/>
      <c r="J480" s="1448"/>
      <c r="K480" s="1448"/>
      <c r="L480" s="1448"/>
      <c r="M480" s="1448"/>
      <c r="N480" s="1448"/>
      <c r="O480" s="1448"/>
      <c r="P480" s="1448"/>
      <c r="Q480" s="1448"/>
      <c r="R480" s="1448"/>
      <c r="S480" s="1448"/>
      <c r="T480" s="1448"/>
      <c r="U480" s="1448"/>
      <c r="V480" s="1448"/>
      <c r="W480" s="1448"/>
      <c r="X480" s="1448"/>
      <c r="Y480" s="1448"/>
      <c r="Z480" s="1448"/>
    </row>
    <row r="481" spans="1:26" ht="16.5" customHeight="1">
      <c r="A481" s="1448"/>
      <c r="B481" s="1467"/>
      <c r="C481" s="1448"/>
      <c r="D481" s="1448"/>
      <c r="E481" s="1448"/>
      <c r="F481" s="1448"/>
      <c r="G481" s="1448"/>
      <c r="H481" s="1448"/>
      <c r="I481" s="1448"/>
      <c r="J481" s="1448"/>
      <c r="K481" s="1448"/>
      <c r="L481" s="1448"/>
      <c r="M481" s="1448"/>
      <c r="N481" s="1448"/>
      <c r="O481" s="1448"/>
      <c r="P481" s="1448"/>
      <c r="Q481" s="1448"/>
      <c r="R481" s="1448"/>
      <c r="S481" s="1448"/>
      <c r="T481" s="1448"/>
      <c r="U481" s="1448"/>
      <c r="V481" s="1448"/>
      <c r="W481" s="1448"/>
      <c r="X481" s="1448"/>
      <c r="Y481" s="1448"/>
      <c r="Z481" s="1448"/>
    </row>
    <row r="482" spans="1:26" ht="16.5" customHeight="1">
      <c r="A482" s="1448"/>
      <c r="B482" s="1467"/>
      <c r="C482" s="1448"/>
      <c r="D482" s="1448"/>
      <c r="E482" s="1448"/>
      <c r="F482" s="1448"/>
      <c r="G482" s="1448"/>
      <c r="H482" s="1448"/>
      <c r="I482" s="1448"/>
      <c r="J482" s="1448"/>
      <c r="K482" s="1448"/>
      <c r="L482" s="1448"/>
      <c r="M482" s="1448"/>
      <c r="N482" s="1448"/>
      <c r="O482" s="1448"/>
      <c r="P482" s="1448"/>
      <c r="Q482" s="1448"/>
      <c r="R482" s="1448"/>
      <c r="S482" s="1448"/>
      <c r="T482" s="1448"/>
      <c r="U482" s="1448"/>
      <c r="V482" s="1448"/>
      <c r="W482" s="1448"/>
      <c r="X482" s="1448"/>
      <c r="Y482" s="1448"/>
      <c r="Z482" s="1448"/>
    </row>
    <row r="483" spans="1:26" ht="16.5" customHeight="1">
      <c r="A483" s="1448"/>
      <c r="B483" s="1467"/>
      <c r="C483" s="1448"/>
      <c r="D483" s="1448"/>
      <c r="E483" s="1448"/>
      <c r="F483" s="1448"/>
      <c r="G483" s="1448"/>
      <c r="H483" s="1448"/>
      <c r="I483" s="1448"/>
      <c r="J483" s="1448"/>
      <c r="K483" s="1448"/>
      <c r="L483" s="1448"/>
      <c r="M483" s="1448"/>
      <c r="N483" s="1448"/>
      <c r="O483" s="1448"/>
      <c r="P483" s="1448"/>
      <c r="Q483" s="1448"/>
      <c r="R483" s="1448"/>
      <c r="S483" s="1448"/>
      <c r="T483" s="1448"/>
      <c r="U483" s="1448"/>
      <c r="V483" s="1448"/>
      <c r="W483" s="1448"/>
      <c r="X483" s="1448"/>
      <c r="Y483" s="1448"/>
      <c r="Z483" s="1448"/>
    </row>
    <row r="484" spans="1:26" ht="16.5" customHeight="1">
      <c r="A484" s="1448"/>
      <c r="B484" s="1467"/>
      <c r="C484" s="1448"/>
      <c r="D484" s="1448"/>
      <c r="E484" s="1448"/>
      <c r="F484" s="1448"/>
      <c r="G484" s="1448"/>
      <c r="H484" s="1448"/>
      <c r="I484" s="1448"/>
      <c r="J484" s="1448"/>
      <c r="K484" s="1448"/>
      <c r="L484" s="1448"/>
      <c r="M484" s="1448"/>
      <c r="N484" s="1448"/>
      <c r="O484" s="1448"/>
      <c r="P484" s="1448"/>
      <c r="Q484" s="1448"/>
      <c r="R484" s="1448"/>
      <c r="S484" s="1448"/>
      <c r="T484" s="1448"/>
      <c r="U484" s="1448"/>
      <c r="V484" s="1448"/>
      <c r="W484" s="1448"/>
      <c r="X484" s="1448"/>
      <c r="Y484" s="1448"/>
      <c r="Z484" s="1448"/>
    </row>
    <row r="485" spans="1:26" ht="16.5" customHeight="1">
      <c r="A485" s="1448"/>
      <c r="B485" s="1467"/>
      <c r="C485" s="1448"/>
      <c r="D485" s="1448"/>
      <c r="E485" s="1448"/>
      <c r="F485" s="1448"/>
      <c r="G485" s="1448"/>
      <c r="H485" s="1448"/>
      <c r="I485" s="1448"/>
      <c r="J485" s="1448"/>
      <c r="K485" s="1448"/>
      <c r="L485" s="1448"/>
      <c r="M485" s="1448"/>
      <c r="N485" s="1448"/>
      <c r="O485" s="1448"/>
      <c r="P485" s="1448"/>
      <c r="Q485" s="1448"/>
      <c r="R485" s="1448"/>
      <c r="S485" s="1448"/>
      <c r="T485" s="1448"/>
      <c r="U485" s="1448"/>
      <c r="V485" s="1448"/>
      <c r="W485" s="1448"/>
      <c r="X485" s="1448"/>
      <c r="Y485" s="1448"/>
      <c r="Z485" s="1448"/>
    </row>
    <row r="486" spans="1:26" ht="16.5" customHeight="1">
      <c r="A486" s="1448"/>
      <c r="B486" s="1467"/>
      <c r="C486" s="1448"/>
      <c r="D486" s="1448"/>
      <c r="E486" s="1448"/>
      <c r="F486" s="1448"/>
      <c r="G486" s="1448"/>
      <c r="H486" s="1448"/>
      <c r="I486" s="1448"/>
      <c r="J486" s="1448"/>
      <c r="K486" s="1448"/>
      <c r="L486" s="1448"/>
      <c r="M486" s="1448"/>
      <c r="N486" s="1448"/>
      <c r="O486" s="1448"/>
      <c r="P486" s="1448"/>
      <c r="Q486" s="1448"/>
      <c r="R486" s="1448"/>
      <c r="S486" s="1448"/>
      <c r="T486" s="1448"/>
      <c r="U486" s="1448"/>
      <c r="V486" s="1448"/>
      <c r="W486" s="1448"/>
      <c r="X486" s="1448"/>
      <c r="Y486" s="1448"/>
      <c r="Z486" s="1448"/>
    </row>
    <row r="487" spans="1:26" ht="16.5" customHeight="1">
      <c r="A487" s="1448"/>
      <c r="B487" s="1467"/>
      <c r="C487" s="1448"/>
      <c r="D487" s="1448"/>
      <c r="E487" s="1448"/>
      <c r="F487" s="1448"/>
      <c r="G487" s="1448"/>
      <c r="H487" s="1448"/>
      <c r="I487" s="1448"/>
      <c r="J487" s="1448"/>
      <c r="K487" s="1448"/>
      <c r="L487" s="1448"/>
      <c r="M487" s="1448"/>
      <c r="N487" s="1448"/>
      <c r="O487" s="1448"/>
      <c r="P487" s="1448"/>
      <c r="Q487" s="1448"/>
      <c r="R487" s="1448"/>
      <c r="S487" s="1448"/>
      <c r="T487" s="1448"/>
      <c r="U487" s="1448"/>
      <c r="V487" s="1448"/>
      <c r="W487" s="1448"/>
      <c r="X487" s="1448"/>
      <c r="Y487" s="1448"/>
      <c r="Z487" s="1448"/>
    </row>
    <row r="488" spans="1:26" ht="16.5" customHeight="1">
      <c r="A488" s="1448"/>
      <c r="B488" s="1467"/>
      <c r="C488" s="1448"/>
      <c r="D488" s="1448"/>
      <c r="E488" s="1448"/>
      <c r="F488" s="1448"/>
      <c r="G488" s="1448"/>
      <c r="H488" s="1448"/>
      <c r="I488" s="1448"/>
      <c r="J488" s="1448"/>
      <c r="K488" s="1448"/>
      <c r="L488" s="1448"/>
      <c r="M488" s="1448"/>
      <c r="N488" s="1448"/>
      <c r="O488" s="1448"/>
      <c r="P488" s="1448"/>
      <c r="Q488" s="1448"/>
      <c r="R488" s="1448"/>
      <c r="S488" s="1448"/>
      <c r="T488" s="1448"/>
      <c r="U488" s="1448"/>
      <c r="V488" s="1448"/>
      <c r="W488" s="1448"/>
      <c r="X488" s="1448"/>
      <c r="Y488" s="1448"/>
      <c r="Z488" s="1448"/>
    </row>
    <row r="489" spans="1:26" ht="16.5" customHeight="1">
      <c r="A489" s="1448"/>
      <c r="B489" s="1467"/>
      <c r="C489" s="1448"/>
      <c r="D489" s="1448"/>
      <c r="E489" s="1448"/>
      <c r="F489" s="1448"/>
      <c r="G489" s="1448"/>
      <c r="H489" s="1448"/>
      <c r="I489" s="1448"/>
      <c r="J489" s="1448"/>
      <c r="K489" s="1448"/>
      <c r="L489" s="1448"/>
      <c r="M489" s="1448"/>
      <c r="N489" s="1448"/>
      <c r="O489" s="1448"/>
      <c r="P489" s="1448"/>
      <c r="Q489" s="1448"/>
      <c r="R489" s="1448"/>
      <c r="S489" s="1448"/>
      <c r="T489" s="1448"/>
      <c r="U489" s="1448"/>
      <c r="V489" s="1448"/>
      <c r="W489" s="1448"/>
      <c r="X489" s="1448"/>
      <c r="Y489" s="1448"/>
      <c r="Z489" s="1448"/>
    </row>
    <row r="490" spans="1:26" ht="16.5" customHeight="1">
      <c r="A490" s="1448"/>
      <c r="B490" s="1467"/>
      <c r="C490" s="1448"/>
      <c r="D490" s="1448"/>
      <c r="E490" s="1448"/>
      <c r="F490" s="1448"/>
      <c r="G490" s="1448"/>
      <c r="H490" s="1448"/>
      <c r="I490" s="1448"/>
      <c r="J490" s="1448"/>
      <c r="K490" s="1448"/>
      <c r="L490" s="1448"/>
      <c r="M490" s="1448"/>
      <c r="N490" s="1448"/>
      <c r="O490" s="1448"/>
      <c r="P490" s="1448"/>
      <c r="Q490" s="1448"/>
      <c r="R490" s="1448"/>
      <c r="S490" s="1448"/>
      <c r="T490" s="1448"/>
      <c r="U490" s="1448"/>
      <c r="V490" s="1448"/>
      <c r="W490" s="1448"/>
      <c r="X490" s="1448"/>
      <c r="Y490" s="1448"/>
      <c r="Z490" s="1448"/>
    </row>
    <row r="491" spans="1:26" ht="16.5" customHeight="1">
      <c r="A491" s="1448"/>
      <c r="B491" s="1467"/>
      <c r="C491" s="1448"/>
      <c r="D491" s="1448"/>
      <c r="E491" s="1448"/>
      <c r="F491" s="1448"/>
      <c r="G491" s="1448"/>
      <c r="H491" s="1448"/>
      <c r="I491" s="1448"/>
      <c r="J491" s="1448"/>
      <c r="K491" s="1448"/>
      <c r="L491" s="1448"/>
      <c r="M491" s="1448"/>
      <c r="N491" s="1448"/>
      <c r="O491" s="1448"/>
      <c r="P491" s="1448"/>
      <c r="Q491" s="1448"/>
      <c r="R491" s="1448"/>
      <c r="S491" s="1448"/>
      <c r="T491" s="1448"/>
      <c r="U491" s="1448"/>
      <c r="V491" s="1448"/>
      <c r="W491" s="1448"/>
      <c r="X491" s="1448"/>
      <c r="Y491" s="1448"/>
      <c r="Z491" s="1448"/>
    </row>
    <row r="492" spans="1:26" ht="16.5" customHeight="1">
      <c r="A492" s="1448"/>
      <c r="B492" s="1467"/>
      <c r="C492" s="1448"/>
      <c r="D492" s="1448"/>
      <c r="E492" s="1448"/>
      <c r="F492" s="1448"/>
      <c r="G492" s="1448"/>
      <c r="H492" s="1448"/>
      <c r="I492" s="1448"/>
      <c r="J492" s="1448"/>
      <c r="K492" s="1448"/>
      <c r="L492" s="1448"/>
      <c r="M492" s="1448"/>
      <c r="N492" s="1448"/>
      <c r="O492" s="1448"/>
      <c r="P492" s="1448"/>
      <c r="Q492" s="1448"/>
      <c r="R492" s="1448"/>
      <c r="S492" s="1448"/>
      <c r="T492" s="1448"/>
      <c r="U492" s="1448"/>
      <c r="V492" s="1448"/>
      <c r="W492" s="1448"/>
      <c r="X492" s="1448"/>
      <c r="Y492" s="1448"/>
      <c r="Z492" s="1448"/>
    </row>
    <row r="493" spans="1:26" ht="16.5" customHeight="1">
      <c r="A493" s="1448"/>
      <c r="B493" s="1467"/>
      <c r="C493" s="1448"/>
      <c r="D493" s="1448"/>
      <c r="E493" s="1448"/>
      <c r="F493" s="1448"/>
      <c r="G493" s="1448"/>
      <c r="H493" s="1448"/>
      <c r="I493" s="1448"/>
      <c r="J493" s="1448"/>
      <c r="K493" s="1448"/>
      <c r="L493" s="1448"/>
      <c r="M493" s="1448"/>
      <c r="N493" s="1448"/>
      <c r="O493" s="1448"/>
      <c r="P493" s="1448"/>
      <c r="Q493" s="1448"/>
      <c r="R493" s="1448"/>
      <c r="S493" s="1448"/>
      <c r="T493" s="1448"/>
      <c r="U493" s="1448"/>
      <c r="V493" s="1448"/>
      <c r="W493" s="1448"/>
      <c r="X493" s="1448"/>
      <c r="Y493" s="1448"/>
      <c r="Z493" s="1448"/>
    </row>
    <row r="494" spans="1:26" ht="16.5" customHeight="1">
      <c r="A494" s="1448"/>
      <c r="B494" s="1467"/>
      <c r="C494" s="1448"/>
      <c r="D494" s="1448"/>
      <c r="E494" s="1448"/>
      <c r="F494" s="1448"/>
      <c r="G494" s="1448"/>
      <c r="H494" s="1448"/>
      <c r="I494" s="1448"/>
      <c r="J494" s="1448"/>
      <c r="K494" s="1448"/>
      <c r="L494" s="1448"/>
      <c r="M494" s="1448"/>
      <c r="N494" s="1448"/>
      <c r="O494" s="1448"/>
      <c r="P494" s="1448"/>
      <c r="Q494" s="1448"/>
      <c r="R494" s="1448"/>
      <c r="S494" s="1448"/>
      <c r="T494" s="1448"/>
      <c r="U494" s="1448"/>
      <c r="V494" s="1448"/>
      <c r="W494" s="1448"/>
      <c r="X494" s="1448"/>
      <c r="Y494" s="1448"/>
      <c r="Z494" s="1448"/>
    </row>
    <row r="495" spans="1:26" ht="16.5" customHeight="1">
      <c r="A495" s="1448"/>
      <c r="B495" s="1467"/>
      <c r="C495" s="1448"/>
      <c r="D495" s="1448"/>
      <c r="E495" s="1448"/>
      <c r="F495" s="1448"/>
      <c r="G495" s="1448"/>
      <c r="H495" s="1448"/>
      <c r="I495" s="1448"/>
      <c r="J495" s="1448"/>
      <c r="K495" s="1448"/>
      <c r="L495" s="1448"/>
      <c r="M495" s="1448"/>
      <c r="N495" s="1448"/>
      <c r="O495" s="1448"/>
      <c r="P495" s="1448"/>
      <c r="Q495" s="1448"/>
      <c r="R495" s="1448"/>
      <c r="S495" s="1448"/>
      <c r="T495" s="1448"/>
      <c r="U495" s="1448"/>
      <c r="V495" s="1448"/>
      <c r="W495" s="1448"/>
      <c r="X495" s="1448"/>
      <c r="Y495" s="1448"/>
      <c r="Z495" s="1448"/>
    </row>
    <row r="496" spans="1:26" ht="16.5" customHeight="1">
      <c r="A496" s="1448"/>
      <c r="B496" s="1467"/>
      <c r="C496" s="1448"/>
      <c r="D496" s="1448"/>
      <c r="E496" s="1448"/>
      <c r="F496" s="1448"/>
      <c r="G496" s="1448"/>
      <c r="H496" s="1448"/>
      <c r="I496" s="1448"/>
      <c r="J496" s="1448"/>
      <c r="K496" s="1448"/>
      <c r="L496" s="1448"/>
      <c r="M496" s="1448"/>
      <c r="N496" s="1448"/>
      <c r="O496" s="1448"/>
      <c r="P496" s="1448"/>
      <c r="Q496" s="1448"/>
      <c r="R496" s="1448"/>
      <c r="S496" s="1448"/>
      <c r="T496" s="1448"/>
      <c r="U496" s="1448"/>
      <c r="V496" s="1448"/>
      <c r="W496" s="1448"/>
      <c r="X496" s="1448"/>
      <c r="Y496" s="1448"/>
      <c r="Z496" s="1448"/>
    </row>
    <row r="497" spans="1:26" ht="16.5" customHeight="1">
      <c r="A497" s="1448"/>
      <c r="B497" s="1467"/>
      <c r="C497" s="1448"/>
      <c r="D497" s="1448"/>
      <c r="E497" s="1448"/>
      <c r="F497" s="1448"/>
      <c r="G497" s="1448"/>
      <c r="H497" s="1448"/>
      <c r="I497" s="1448"/>
      <c r="J497" s="1448"/>
      <c r="K497" s="1448"/>
      <c r="L497" s="1448"/>
      <c r="M497" s="1448"/>
      <c r="N497" s="1448"/>
      <c r="O497" s="1448"/>
      <c r="P497" s="1448"/>
      <c r="Q497" s="1448"/>
      <c r="R497" s="1448"/>
      <c r="S497" s="1448"/>
      <c r="T497" s="1448"/>
      <c r="U497" s="1448"/>
      <c r="V497" s="1448"/>
      <c r="W497" s="1448"/>
      <c r="X497" s="1448"/>
      <c r="Y497" s="1448"/>
      <c r="Z497" s="1448"/>
    </row>
    <row r="498" spans="1:26" ht="16.5" customHeight="1">
      <c r="A498" s="1448"/>
      <c r="B498" s="1467"/>
      <c r="C498" s="1448"/>
      <c r="D498" s="1448"/>
      <c r="E498" s="1448"/>
      <c r="F498" s="1448"/>
      <c r="G498" s="1448"/>
      <c r="H498" s="1448"/>
      <c r="I498" s="1448"/>
      <c r="J498" s="1448"/>
      <c r="K498" s="1448"/>
      <c r="L498" s="1448"/>
      <c r="M498" s="1448"/>
      <c r="N498" s="1448"/>
      <c r="O498" s="1448"/>
      <c r="P498" s="1448"/>
      <c r="Q498" s="1448"/>
      <c r="R498" s="1448"/>
      <c r="S498" s="1448"/>
      <c r="T498" s="1448"/>
      <c r="U498" s="1448"/>
      <c r="V498" s="1448"/>
      <c r="W498" s="1448"/>
      <c r="X498" s="1448"/>
      <c r="Y498" s="1448"/>
      <c r="Z498" s="1448"/>
    </row>
    <row r="499" spans="1:26" ht="16.5" customHeight="1">
      <c r="A499" s="1448"/>
      <c r="B499" s="1467"/>
      <c r="C499" s="1448"/>
      <c r="D499" s="1448"/>
      <c r="E499" s="1448"/>
      <c r="F499" s="1448"/>
      <c r="G499" s="1448"/>
      <c r="H499" s="1448"/>
      <c r="I499" s="1448"/>
      <c r="J499" s="1448"/>
      <c r="K499" s="1448"/>
      <c r="L499" s="1448"/>
      <c r="M499" s="1448"/>
      <c r="N499" s="1448"/>
      <c r="O499" s="1448"/>
      <c r="P499" s="1448"/>
      <c r="Q499" s="1448"/>
      <c r="R499" s="1448"/>
      <c r="S499" s="1448"/>
      <c r="T499" s="1448"/>
      <c r="U499" s="1448"/>
      <c r="V499" s="1448"/>
      <c r="W499" s="1448"/>
      <c r="X499" s="1448"/>
      <c r="Y499" s="1448"/>
      <c r="Z499" s="1448"/>
    </row>
    <row r="500" spans="1:26" ht="16.5" customHeight="1">
      <c r="A500" s="1448"/>
      <c r="B500" s="1467"/>
      <c r="C500" s="1448"/>
      <c r="D500" s="1448"/>
      <c r="E500" s="1448"/>
      <c r="F500" s="1448"/>
      <c r="G500" s="1448"/>
      <c r="H500" s="1448"/>
      <c r="I500" s="1448"/>
      <c r="J500" s="1448"/>
      <c r="K500" s="1448"/>
      <c r="L500" s="1448"/>
      <c r="M500" s="1448"/>
      <c r="N500" s="1448"/>
      <c r="O500" s="1448"/>
      <c r="P500" s="1448"/>
      <c r="Q500" s="1448"/>
      <c r="R500" s="1448"/>
      <c r="S500" s="1448"/>
      <c r="T500" s="1448"/>
      <c r="U500" s="1448"/>
      <c r="V500" s="1448"/>
      <c r="W500" s="1448"/>
      <c r="X500" s="1448"/>
      <c r="Y500" s="1448"/>
      <c r="Z500" s="1448"/>
    </row>
    <row r="501" spans="1:26" ht="16.5" customHeight="1">
      <c r="A501" s="1448"/>
      <c r="B501" s="1467"/>
      <c r="C501" s="1448"/>
      <c r="D501" s="1448"/>
      <c r="E501" s="1448"/>
      <c r="F501" s="1448"/>
      <c r="G501" s="1448"/>
      <c r="H501" s="1448"/>
      <c r="I501" s="1448"/>
      <c r="J501" s="1448"/>
      <c r="K501" s="1448"/>
      <c r="L501" s="1448"/>
      <c r="M501" s="1448"/>
      <c r="N501" s="1448"/>
      <c r="O501" s="1448"/>
      <c r="P501" s="1448"/>
      <c r="Q501" s="1448"/>
      <c r="R501" s="1448"/>
      <c r="S501" s="1448"/>
      <c r="T501" s="1448"/>
      <c r="U501" s="1448"/>
      <c r="V501" s="1448"/>
      <c r="W501" s="1448"/>
      <c r="X501" s="1448"/>
      <c r="Y501" s="1448"/>
      <c r="Z501" s="1448"/>
    </row>
    <row r="502" spans="1:26" ht="16.5" customHeight="1">
      <c r="A502" s="1448"/>
      <c r="B502" s="1467"/>
      <c r="C502" s="1448"/>
      <c r="D502" s="1448"/>
      <c r="E502" s="1448"/>
      <c r="F502" s="1448"/>
      <c r="G502" s="1448"/>
      <c r="H502" s="1448"/>
      <c r="I502" s="1448"/>
      <c r="J502" s="1448"/>
      <c r="K502" s="1448"/>
      <c r="L502" s="1448"/>
      <c r="M502" s="1448"/>
      <c r="N502" s="1448"/>
      <c r="O502" s="1448"/>
      <c r="P502" s="1448"/>
      <c r="Q502" s="1448"/>
      <c r="R502" s="1448"/>
      <c r="S502" s="1448"/>
      <c r="T502" s="1448"/>
      <c r="U502" s="1448"/>
      <c r="V502" s="1448"/>
      <c r="W502" s="1448"/>
      <c r="X502" s="1448"/>
      <c r="Y502" s="1448"/>
      <c r="Z502" s="1448"/>
    </row>
    <row r="503" spans="1:26" ht="16.5" customHeight="1">
      <c r="A503" s="1448"/>
      <c r="B503" s="1467"/>
      <c r="C503" s="1448"/>
      <c r="D503" s="1448"/>
      <c r="E503" s="1448"/>
      <c r="F503" s="1448"/>
      <c r="G503" s="1448"/>
      <c r="H503" s="1448"/>
      <c r="I503" s="1448"/>
      <c r="J503" s="1448"/>
      <c r="K503" s="1448"/>
      <c r="L503" s="1448"/>
      <c r="M503" s="1448"/>
      <c r="N503" s="1448"/>
      <c r="O503" s="1448"/>
      <c r="P503" s="1448"/>
      <c r="Q503" s="1448"/>
      <c r="R503" s="1448"/>
      <c r="S503" s="1448"/>
      <c r="T503" s="1448"/>
      <c r="U503" s="1448"/>
      <c r="V503" s="1448"/>
      <c r="W503" s="1448"/>
      <c r="X503" s="1448"/>
      <c r="Y503" s="1448"/>
      <c r="Z503" s="1448"/>
    </row>
    <row r="504" spans="1:26" ht="16.5" customHeight="1">
      <c r="A504" s="1448"/>
      <c r="B504" s="1467"/>
      <c r="C504" s="1448"/>
      <c r="D504" s="1448"/>
      <c r="E504" s="1448"/>
      <c r="F504" s="1448"/>
      <c r="G504" s="1448"/>
      <c r="H504" s="1448"/>
      <c r="I504" s="1448"/>
      <c r="J504" s="1448"/>
      <c r="K504" s="1448"/>
      <c r="L504" s="1448"/>
      <c r="M504" s="1448"/>
      <c r="N504" s="1448"/>
      <c r="O504" s="1448"/>
      <c r="P504" s="1448"/>
      <c r="Q504" s="1448"/>
      <c r="R504" s="1448"/>
      <c r="S504" s="1448"/>
      <c r="T504" s="1448"/>
      <c r="U504" s="1448"/>
      <c r="V504" s="1448"/>
      <c r="W504" s="1448"/>
      <c r="X504" s="1448"/>
      <c r="Y504" s="1448"/>
      <c r="Z504" s="1448"/>
    </row>
    <row r="505" spans="1:26" ht="16.5" customHeight="1">
      <c r="A505" s="1448"/>
      <c r="B505" s="1467"/>
      <c r="C505" s="1448"/>
      <c r="D505" s="1448"/>
      <c r="E505" s="1448"/>
      <c r="F505" s="1448"/>
      <c r="G505" s="1448"/>
      <c r="H505" s="1448"/>
      <c r="I505" s="1448"/>
      <c r="J505" s="1448"/>
      <c r="K505" s="1448"/>
      <c r="L505" s="1448"/>
      <c r="M505" s="1448"/>
      <c r="N505" s="1448"/>
      <c r="O505" s="1448"/>
      <c r="P505" s="1448"/>
      <c r="Q505" s="1448"/>
      <c r="R505" s="1448"/>
      <c r="S505" s="1448"/>
      <c r="T505" s="1448"/>
      <c r="U505" s="1448"/>
      <c r="V505" s="1448"/>
      <c r="W505" s="1448"/>
      <c r="X505" s="1448"/>
      <c r="Y505" s="1448"/>
      <c r="Z505" s="1448"/>
    </row>
    <row r="506" spans="1:26" ht="16.5" customHeight="1">
      <c r="A506" s="1448"/>
      <c r="B506" s="1467"/>
      <c r="C506" s="1448"/>
      <c r="D506" s="1448"/>
      <c r="E506" s="1448"/>
      <c r="F506" s="1448"/>
      <c r="G506" s="1448"/>
      <c r="H506" s="1448"/>
      <c r="I506" s="1448"/>
      <c r="J506" s="1448"/>
      <c r="K506" s="1448"/>
      <c r="L506" s="1448"/>
      <c r="M506" s="1448"/>
      <c r="N506" s="1448"/>
      <c r="O506" s="1448"/>
      <c r="P506" s="1448"/>
      <c r="Q506" s="1448"/>
      <c r="R506" s="1448"/>
      <c r="S506" s="1448"/>
      <c r="T506" s="1448"/>
      <c r="U506" s="1448"/>
      <c r="V506" s="1448"/>
      <c r="W506" s="1448"/>
      <c r="X506" s="1448"/>
      <c r="Y506" s="1448"/>
      <c r="Z506" s="1448"/>
    </row>
    <row r="507" spans="1:26" ht="16.5" customHeight="1">
      <c r="A507" s="1448"/>
      <c r="B507" s="1467"/>
      <c r="C507" s="1448"/>
      <c r="D507" s="1448"/>
      <c r="E507" s="1448"/>
      <c r="F507" s="1448"/>
      <c r="G507" s="1448"/>
      <c r="H507" s="1448"/>
      <c r="I507" s="1448"/>
      <c r="J507" s="1448"/>
      <c r="K507" s="1448"/>
      <c r="L507" s="1448"/>
      <c r="M507" s="1448"/>
      <c r="N507" s="1448"/>
      <c r="O507" s="1448"/>
      <c r="P507" s="1448"/>
      <c r="Q507" s="1448"/>
      <c r="R507" s="1448"/>
      <c r="S507" s="1448"/>
      <c r="T507" s="1448"/>
      <c r="U507" s="1448"/>
      <c r="V507" s="1448"/>
      <c r="W507" s="1448"/>
      <c r="X507" s="1448"/>
      <c r="Y507" s="1448"/>
      <c r="Z507" s="1448"/>
    </row>
    <row r="508" spans="1:26" ht="16.5" customHeight="1">
      <c r="A508" s="1448"/>
      <c r="B508" s="1467"/>
      <c r="C508" s="1448"/>
      <c r="D508" s="1448"/>
      <c r="E508" s="1448"/>
      <c r="F508" s="1448"/>
      <c r="G508" s="1448"/>
      <c r="H508" s="1448"/>
      <c r="I508" s="1448"/>
      <c r="J508" s="1448"/>
      <c r="K508" s="1448"/>
      <c r="L508" s="1448"/>
      <c r="M508" s="1448"/>
      <c r="N508" s="1448"/>
      <c r="O508" s="1448"/>
      <c r="P508" s="1448"/>
      <c r="Q508" s="1448"/>
      <c r="R508" s="1448"/>
      <c r="S508" s="1448"/>
      <c r="T508" s="1448"/>
      <c r="U508" s="1448"/>
      <c r="V508" s="1448"/>
      <c r="W508" s="1448"/>
      <c r="X508" s="1448"/>
      <c r="Y508" s="1448"/>
      <c r="Z508" s="1448"/>
    </row>
    <row r="509" spans="1:26" ht="16.5" customHeight="1">
      <c r="A509" s="1448"/>
      <c r="B509" s="1467"/>
      <c r="C509" s="1448"/>
      <c r="D509" s="1448"/>
      <c r="E509" s="1448"/>
      <c r="F509" s="1448"/>
      <c r="G509" s="1448"/>
      <c r="H509" s="1448"/>
      <c r="I509" s="1448"/>
      <c r="J509" s="1448"/>
      <c r="K509" s="1448"/>
      <c r="L509" s="1448"/>
      <c r="M509" s="1448"/>
      <c r="N509" s="1448"/>
      <c r="O509" s="1448"/>
      <c r="P509" s="1448"/>
      <c r="Q509" s="1448"/>
      <c r="R509" s="1448"/>
      <c r="S509" s="1448"/>
      <c r="T509" s="1448"/>
      <c r="U509" s="1448"/>
      <c r="V509" s="1448"/>
      <c r="W509" s="1448"/>
      <c r="X509" s="1448"/>
      <c r="Y509" s="1448"/>
      <c r="Z509" s="1448"/>
    </row>
    <row r="510" spans="1:26" ht="16.5" customHeight="1">
      <c r="A510" s="1448"/>
      <c r="B510" s="1467"/>
      <c r="C510" s="1448"/>
      <c r="D510" s="1448"/>
      <c r="E510" s="1448"/>
      <c r="F510" s="1448"/>
      <c r="G510" s="1448"/>
      <c r="H510" s="1448"/>
      <c r="I510" s="1448"/>
      <c r="J510" s="1448"/>
      <c r="K510" s="1448"/>
      <c r="L510" s="1448"/>
      <c r="M510" s="1448"/>
      <c r="N510" s="1448"/>
      <c r="O510" s="1448"/>
      <c r="P510" s="1448"/>
      <c r="Q510" s="1448"/>
      <c r="R510" s="1448"/>
      <c r="S510" s="1448"/>
      <c r="T510" s="1448"/>
      <c r="U510" s="1448"/>
      <c r="V510" s="1448"/>
      <c r="W510" s="1448"/>
      <c r="X510" s="1448"/>
      <c r="Y510" s="1448"/>
      <c r="Z510" s="1448"/>
    </row>
    <row r="511" spans="1:26" ht="16.5" customHeight="1">
      <c r="A511" s="1448"/>
      <c r="B511" s="1467"/>
      <c r="C511" s="1448"/>
      <c r="D511" s="1448"/>
      <c r="E511" s="1448"/>
      <c r="F511" s="1448"/>
      <c r="G511" s="1448"/>
      <c r="H511" s="1448"/>
      <c r="I511" s="1448"/>
      <c r="J511" s="1448"/>
      <c r="K511" s="1448"/>
      <c r="L511" s="1448"/>
      <c r="M511" s="1448"/>
      <c r="N511" s="1448"/>
      <c r="O511" s="1448"/>
      <c r="P511" s="1448"/>
      <c r="Q511" s="1448"/>
      <c r="R511" s="1448"/>
      <c r="S511" s="1448"/>
      <c r="T511" s="1448"/>
      <c r="U511" s="1448"/>
      <c r="V511" s="1448"/>
      <c r="W511" s="1448"/>
      <c r="X511" s="1448"/>
      <c r="Y511" s="1448"/>
      <c r="Z511" s="1448"/>
    </row>
    <row r="512" spans="1:26" ht="16.5" customHeight="1">
      <c r="A512" s="1448"/>
      <c r="B512" s="1467"/>
      <c r="C512" s="1448"/>
      <c r="D512" s="1448"/>
      <c r="E512" s="1448"/>
      <c r="F512" s="1448"/>
      <c r="G512" s="1448"/>
      <c r="H512" s="1448"/>
      <c r="I512" s="1448"/>
      <c r="J512" s="1448"/>
      <c r="K512" s="1448"/>
      <c r="L512" s="1448"/>
      <c r="M512" s="1448"/>
      <c r="N512" s="1448"/>
      <c r="O512" s="1448"/>
      <c r="P512" s="1448"/>
      <c r="Q512" s="1448"/>
      <c r="R512" s="1448"/>
      <c r="S512" s="1448"/>
      <c r="T512" s="1448"/>
      <c r="U512" s="1448"/>
      <c r="V512" s="1448"/>
      <c r="W512" s="1448"/>
      <c r="X512" s="1448"/>
      <c r="Y512" s="1448"/>
      <c r="Z512" s="1448"/>
    </row>
    <row r="513" spans="1:26" ht="16.5" customHeight="1">
      <c r="A513" s="1448"/>
      <c r="B513" s="1467"/>
      <c r="C513" s="1448"/>
      <c r="D513" s="1448"/>
      <c r="E513" s="1448"/>
      <c r="F513" s="1448"/>
      <c r="G513" s="1448"/>
      <c r="H513" s="1448"/>
      <c r="I513" s="1448"/>
      <c r="J513" s="1448"/>
      <c r="K513" s="1448"/>
      <c r="L513" s="1448"/>
      <c r="M513" s="1448"/>
      <c r="N513" s="1448"/>
      <c r="O513" s="1448"/>
      <c r="P513" s="1448"/>
      <c r="Q513" s="1448"/>
      <c r="R513" s="1448"/>
      <c r="S513" s="1448"/>
      <c r="T513" s="1448"/>
      <c r="U513" s="1448"/>
      <c r="V513" s="1448"/>
      <c r="W513" s="1448"/>
      <c r="X513" s="1448"/>
      <c r="Y513" s="1448"/>
      <c r="Z513" s="1448"/>
    </row>
    <row r="514" spans="1:26" ht="16.5" customHeight="1">
      <c r="A514" s="1448"/>
      <c r="B514" s="1467"/>
      <c r="C514" s="1448"/>
      <c r="D514" s="1448"/>
      <c r="E514" s="1448"/>
      <c r="F514" s="1448"/>
      <c r="G514" s="1448"/>
      <c r="H514" s="1448"/>
      <c r="I514" s="1448"/>
      <c r="J514" s="1448"/>
      <c r="K514" s="1448"/>
      <c r="L514" s="1448"/>
      <c r="M514" s="1448"/>
      <c r="N514" s="1448"/>
      <c r="O514" s="1448"/>
      <c r="P514" s="1448"/>
      <c r="Q514" s="1448"/>
      <c r="R514" s="1448"/>
      <c r="S514" s="1448"/>
      <c r="T514" s="1448"/>
      <c r="U514" s="1448"/>
      <c r="V514" s="1448"/>
      <c r="W514" s="1448"/>
      <c r="X514" s="1448"/>
      <c r="Y514" s="1448"/>
      <c r="Z514" s="1448"/>
    </row>
    <row r="515" spans="1:26" ht="16.5" customHeight="1">
      <c r="A515" s="1448"/>
      <c r="B515" s="1467"/>
      <c r="C515" s="1448"/>
      <c r="D515" s="1448"/>
      <c r="E515" s="1448"/>
      <c r="F515" s="1448"/>
      <c r="G515" s="1448"/>
      <c r="H515" s="1448"/>
      <c r="I515" s="1448"/>
      <c r="J515" s="1448"/>
      <c r="K515" s="1448"/>
      <c r="L515" s="1448"/>
      <c r="M515" s="1448"/>
      <c r="N515" s="1448"/>
      <c r="O515" s="1448"/>
      <c r="P515" s="1448"/>
      <c r="Q515" s="1448"/>
      <c r="R515" s="1448"/>
      <c r="S515" s="1448"/>
      <c r="T515" s="1448"/>
      <c r="U515" s="1448"/>
      <c r="V515" s="1448"/>
      <c r="W515" s="1448"/>
      <c r="X515" s="1448"/>
      <c r="Y515" s="1448"/>
      <c r="Z515" s="1448"/>
    </row>
    <row r="516" spans="1:26" ht="16.5" customHeight="1">
      <c r="A516" s="1448"/>
      <c r="B516" s="1467"/>
      <c r="C516" s="1448"/>
      <c r="D516" s="1448"/>
      <c r="E516" s="1448"/>
      <c r="F516" s="1448"/>
      <c r="G516" s="1448"/>
      <c r="H516" s="1448"/>
      <c r="I516" s="1448"/>
      <c r="J516" s="1448"/>
      <c r="K516" s="1448"/>
      <c r="L516" s="1448"/>
      <c r="M516" s="1448"/>
      <c r="N516" s="1448"/>
      <c r="O516" s="1448"/>
      <c r="P516" s="1448"/>
      <c r="Q516" s="1448"/>
      <c r="R516" s="1448"/>
      <c r="S516" s="1448"/>
      <c r="T516" s="1448"/>
      <c r="U516" s="1448"/>
      <c r="V516" s="1448"/>
      <c r="W516" s="1448"/>
      <c r="X516" s="1448"/>
      <c r="Y516" s="1448"/>
      <c r="Z516" s="1448"/>
    </row>
    <row r="517" spans="1:26" ht="16.5" customHeight="1">
      <c r="A517" s="1448"/>
      <c r="B517" s="1467"/>
      <c r="C517" s="1448"/>
      <c r="D517" s="1448"/>
      <c r="E517" s="1448"/>
      <c r="F517" s="1448"/>
      <c r="G517" s="1448"/>
      <c r="H517" s="1448"/>
      <c r="I517" s="1448"/>
      <c r="J517" s="1448"/>
      <c r="K517" s="1448"/>
      <c r="L517" s="1448"/>
      <c r="M517" s="1448"/>
      <c r="N517" s="1448"/>
      <c r="O517" s="1448"/>
      <c r="P517" s="1448"/>
      <c r="Q517" s="1448"/>
      <c r="R517" s="1448"/>
      <c r="S517" s="1448"/>
      <c r="T517" s="1448"/>
      <c r="U517" s="1448"/>
      <c r="V517" s="1448"/>
      <c r="W517" s="1448"/>
      <c r="X517" s="1448"/>
      <c r="Y517" s="1448"/>
      <c r="Z517" s="1448"/>
    </row>
    <row r="518" spans="1:26" ht="16.5" customHeight="1">
      <c r="A518" s="1448"/>
      <c r="B518" s="1467"/>
      <c r="C518" s="1448"/>
      <c r="D518" s="1448"/>
      <c r="E518" s="1448"/>
      <c r="F518" s="1448"/>
      <c r="G518" s="1448"/>
      <c r="H518" s="1448"/>
      <c r="I518" s="1448"/>
      <c r="J518" s="1448"/>
      <c r="K518" s="1448"/>
      <c r="L518" s="1448"/>
      <c r="M518" s="1448"/>
      <c r="N518" s="1448"/>
      <c r="O518" s="1448"/>
      <c r="P518" s="1448"/>
      <c r="Q518" s="1448"/>
      <c r="R518" s="1448"/>
      <c r="S518" s="1448"/>
      <c r="T518" s="1448"/>
      <c r="U518" s="1448"/>
      <c r="V518" s="1448"/>
      <c r="W518" s="1448"/>
      <c r="X518" s="1448"/>
      <c r="Y518" s="1448"/>
      <c r="Z518" s="1448"/>
    </row>
    <row r="519" spans="1:26" ht="16.5" customHeight="1">
      <c r="A519" s="1448"/>
      <c r="B519" s="1467"/>
      <c r="C519" s="1448"/>
      <c r="D519" s="1448"/>
      <c r="E519" s="1448"/>
      <c r="F519" s="1448"/>
      <c r="G519" s="1448"/>
      <c r="H519" s="1448"/>
      <c r="I519" s="1448"/>
      <c r="J519" s="1448"/>
      <c r="K519" s="1448"/>
      <c r="L519" s="1448"/>
      <c r="M519" s="1448"/>
      <c r="N519" s="1448"/>
      <c r="O519" s="1448"/>
      <c r="P519" s="1448"/>
      <c r="Q519" s="1448"/>
      <c r="R519" s="1448"/>
      <c r="S519" s="1448"/>
      <c r="T519" s="1448"/>
      <c r="U519" s="1448"/>
      <c r="V519" s="1448"/>
      <c r="W519" s="1448"/>
      <c r="X519" s="1448"/>
      <c r="Y519" s="1448"/>
      <c r="Z519" s="1448"/>
    </row>
    <row r="520" spans="1:26" ht="16.5" customHeight="1">
      <c r="A520" s="1448"/>
      <c r="B520" s="1467"/>
      <c r="C520" s="1448"/>
      <c r="D520" s="1448"/>
      <c r="E520" s="1448"/>
      <c r="F520" s="1448"/>
      <c r="G520" s="1448"/>
      <c r="H520" s="1448"/>
      <c r="I520" s="1448"/>
      <c r="J520" s="1448"/>
      <c r="K520" s="1448"/>
      <c r="L520" s="1448"/>
      <c r="M520" s="1448"/>
      <c r="N520" s="1448"/>
      <c r="O520" s="1448"/>
      <c r="P520" s="1448"/>
      <c r="Q520" s="1448"/>
      <c r="R520" s="1448"/>
      <c r="S520" s="1448"/>
      <c r="T520" s="1448"/>
      <c r="U520" s="1448"/>
      <c r="V520" s="1448"/>
      <c r="W520" s="1448"/>
      <c r="X520" s="1448"/>
      <c r="Y520" s="1448"/>
      <c r="Z520" s="1448"/>
    </row>
    <row r="521" spans="1:26" ht="16.5" customHeight="1">
      <c r="A521" s="1448"/>
      <c r="B521" s="1467"/>
      <c r="C521" s="1448"/>
      <c r="D521" s="1448"/>
      <c r="E521" s="1448"/>
      <c r="F521" s="1448"/>
      <c r="G521" s="1448"/>
      <c r="H521" s="1448"/>
      <c r="I521" s="1448"/>
      <c r="J521" s="1448"/>
      <c r="K521" s="1448"/>
      <c r="L521" s="1448"/>
      <c r="M521" s="1448"/>
      <c r="N521" s="1448"/>
      <c r="O521" s="1448"/>
      <c r="P521" s="1448"/>
      <c r="Q521" s="1448"/>
      <c r="R521" s="1448"/>
      <c r="S521" s="1448"/>
      <c r="T521" s="1448"/>
      <c r="U521" s="1448"/>
      <c r="V521" s="1448"/>
      <c r="W521" s="1448"/>
      <c r="X521" s="1448"/>
      <c r="Y521" s="1448"/>
      <c r="Z521" s="1448"/>
    </row>
    <row r="522" spans="1:26" ht="16.5" customHeight="1">
      <c r="A522" s="1448"/>
      <c r="B522" s="1467"/>
      <c r="C522" s="1448"/>
      <c r="D522" s="1448"/>
      <c r="E522" s="1448"/>
      <c r="F522" s="1448"/>
      <c r="G522" s="1448"/>
      <c r="H522" s="1448"/>
      <c r="I522" s="1448"/>
      <c r="J522" s="1448"/>
      <c r="K522" s="1448"/>
      <c r="L522" s="1448"/>
      <c r="M522" s="1448"/>
      <c r="N522" s="1448"/>
      <c r="O522" s="1448"/>
      <c r="P522" s="1448"/>
      <c r="Q522" s="1448"/>
      <c r="R522" s="1448"/>
      <c r="S522" s="1448"/>
      <c r="T522" s="1448"/>
      <c r="U522" s="1448"/>
      <c r="V522" s="1448"/>
      <c r="W522" s="1448"/>
      <c r="X522" s="1448"/>
      <c r="Y522" s="1448"/>
      <c r="Z522" s="1448"/>
    </row>
    <row r="523" spans="1:26" ht="16.5" customHeight="1">
      <c r="A523" s="1448"/>
      <c r="B523" s="1467"/>
      <c r="C523" s="1448"/>
      <c r="D523" s="1448"/>
      <c r="E523" s="1448"/>
      <c r="F523" s="1448"/>
      <c r="G523" s="1448"/>
      <c r="H523" s="1448"/>
      <c r="I523" s="1448"/>
      <c r="J523" s="1448"/>
      <c r="K523" s="1448"/>
      <c r="L523" s="1448"/>
      <c r="M523" s="1448"/>
      <c r="N523" s="1448"/>
      <c r="O523" s="1448"/>
      <c r="P523" s="1448"/>
      <c r="Q523" s="1448"/>
      <c r="R523" s="1448"/>
      <c r="S523" s="1448"/>
      <c r="T523" s="1448"/>
      <c r="U523" s="1448"/>
      <c r="V523" s="1448"/>
      <c r="W523" s="1448"/>
      <c r="X523" s="1448"/>
      <c r="Y523" s="1448"/>
      <c r="Z523" s="1448"/>
    </row>
    <row r="524" spans="1:26" ht="16.5" customHeight="1">
      <c r="A524" s="1448"/>
      <c r="B524" s="1467"/>
      <c r="C524" s="1448"/>
      <c r="D524" s="1448"/>
      <c r="E524" s="1448"/>
      <c r="F524" s="1448"/>
      <c r="G524" s="1448"/>
      <c r="H524" s="1448"/>
      <c r="I524" s="1448"/>
      <c r="J524" s="1448"/>
      <c r="K524" s="1448"/>
      <c r="L524" s="1448"/>
      <c r="M524" s="1448"/>
      <c r="N524" s="1448"/>
      <c r="O524" s="1448"/>
      <c r="P524" s="1448"/>
      <c r="Q524" s="1448"/>
      <c r="R524" s="1448"/>
      <c r="S524" s="1448"/>
      <c r="T524" s="1448"/>
      <c r="U524" s="1448"/>
      <c r="V524" s="1448"/>
      <c r="W524" s="1448"/>
      <c r="X524" s="1448"/>
      <c r="Y524" s="1448"/>
      <c r="Z524" s="1448"/>
    </row>
    <row r="525" spans="1:26" ht="16.5" customHeight="1">
      <c r="A525" s="1448"/>
      <c r="B525" s="1467"/>
      <c r="C525" s="1448"/>
      <c r="D525" s="1448"/>
      <c r="E525" s="1448"/>
      <c r="F525" s="1448"/>
      <c r="G525" s="1448"/>
      <c r="H525" s="1448"/>
      <c r="I525" s="1448"/>
      <c r="J525" s="1448"/>
      <c r="K525" s="1448"/>
      <c r="L525" s="1448"/>
      <c r="M525" s="1448"/>
      <c r="N525" s="1448"/>
      <c r="O525" s="1448"/>
      <c r="P525" s="1448"/>
      <c r="Q525" s="1448"/>
      <c r="R525" s="1448"/>
      <c r="S525" s="1448"/>
      <c r="T525" s="1448"/>
      <c r="U525" s="1448"/>
      <c r="V525" s="1448"/>
      <c r="W525" s="1448"/>
      <c r="X525" s="1448"/>
      <c r="Y525" s="1448"/>
      <c r="Z525" s="1448"/>
    </row>
    <row r="526" spans="1:26" ht="16.5" customHeight="1">
      <c r="A526" s="1448"/>
      <c r="B526" s="1467"/>
      <c r="C526" s="1448"/>
      <c r="D526" s="1448"/>
      <c r="E526" s="1448"/>
      <c r="F526" s="1448"/>
      <c r="G526" s="1448"/>
      <c r="H526" s="1448"/>
      <c r="I526" s="1448"/>
      <c r="J526" s="1448"/>
      <c r="K526" s="1448"/>
      <c r="L526" s="1448"/>
      <c r="M526" s="1448"/>
      <c r="N526" s="1448"/>
      <c r="O526" s="1448"/>
      <c r="P526" s="1448"/>
      <c r="Q526" s="1448"/>
      <c r="R526" s="1448"/>
      <c r="S526" s="1448"/>
      <c r="T526" s="1448"/>
      <c r="U526" s="1448"/>
      <c r="V526" s="1448"/>
      <c r="W526" s="1448"/>
      <c r="X526" s="1448"/>
      <c r="Y526" s="1448"/>
      <c r="Z526" s="1448"/>
    </row>
    <row r="527" spans="1:26" ht="16.5" customHeight="1">
      <c r="A527" s="1448"/>
      <c r="B527" s="1467"/>
      <c r="C527" s="1448"/>
      <c r="D527" s="1448"/>
      <c r="E527" s="1448"/>
      <c r="F527" s="1448"/>
      <c r="G527" s="1448"/>
      <c r="H527" s="1448"/>
      <c r="I527" s="1448"/>
      <c r="J527" s="1448"/>
      <c r="K527" s="1448"/>
      <c r="L527" s="1448"/>
      <c r="M527" s="1448"/>
      <c r="N527" s="1448"/>
      <c r="O527" s="1448"/>
      <c r="P527" s="1448"/>
      <c r="Q527" s="1448"/>
      <c r="R527" s="1448"/>
      <c r="S527" s="1448"/>
      <c r="T527" s="1448"/>
      <c r="U527" s="1448"/>
      <c r="V527" s="1448"/>
      <c r="W527" s="1448"/>
      <c r="X527" s="1448"/>
      <c r="Y527" s="1448"/>
      <c r="Z527" s="1448"/>
    </row>
    <row r="528" spans="1:26" ht="16.5" customHeight="1">
      <c r="A528" s="1448"/>
      <c r="B528" s="1467"/>
      <c r="C528" s="1448"/>
      <c r="D528" s="1448"/>
      <c r="E528" s="1448"/>
      <c r="F528" s="1448"/>
      <c r="G528" s="1448"/>
      <c r="H528" s="1448"/>
      <c r="I528" s="1448"/>
      <c r="J528" s="1448"/>
      <c r="K528" s="1448"/>
      <c r="L528" s="1448"/>
      <c r="M528" s="1448"/>
      <c r="N528" s="1448"/>
      <c r="O528" s="1448"/>
      <c r="P528" s="1448"/>
      <c r="Q528" s="1448"/>
      <c r="R528" s="1448"/>
      <c r="S528" s="1448"/>
      <c r="T528" s="1448"/>
      <c r="U528" s="1448"/>
      <c r="V528" s="1448"/>
      <c r="W528" s="1448"/>
      <c r="X528" s="1448"/>
      <c r="Y528" s="1448"/>
      <c r="Z528" s="1448"/>
    </row>
    <row r="529" spans="1:26" ht="16.5" customHeight="1">
      <c r="A529" s="1448"/>
      <c r="B529" s="1467"/>
      <c r="C529" s="1448"/>
      <c r="D529" s="1448"/>
      <c r="E529" s="1448"/>
      <c r="F529" s="1448"/>
      <c r="G529" s="1448"/>
      <c r="H529" s="1448"/>
      <c r="I529" s="1448"/>
      <c r="J529" s="1448"/>
      <c r="K529" s="1448"/>
      <c r="L529" s="1448"/>
      <c r="M529" s="1448"/>
      <c r="N529" s="1448"/>
      <c r="O529" s="1448"/>
      <c r="P529" s="1448"/>
      <c r="Q529" s="1448"/>
      <c r="R529" s="1448"/>
      <c r="S529" s="1448"/>
      <c r="T529" s="1448"/>
      <c r="U529" s="1448"/>
      <c r="V529" s="1448"/>
      <c r="W529" s="1448"/>
      <c r="X529" s="1448"/>
      <c r="Y529" s="1448"/>
      <c r="Z529" s="1448"/>
    </row>
    <row r="530" spans="1:26" ht="16.5" customHeight="1">
      <c r="A530" s="1448"/>
      <c r="B530" s="1467"/>
      <c r="C530" s="1448"/>
      <c r="D530" s="1448"/>
      <c r="E530" s="1448"/>
      <c r="F530" s="1448"/>
      <c r="G530" s="1448"/>
      <c r="H530" s="1448"/>
      <c r="I530" s="1448"/>
      <c r="J530" s="1448"/>
      <c r="K530" s="1448"/>
      <c r="L530" s="1448"/>
      <c r="M530" s="1448"/>
      <c r="N530" s="1448"/>
      <c r="O530" s="1448"/>
      <c r="P530" s="1448"/>
      <c r="Q530" s="1448"/>
      <c r="R530" s="1448"/>
      <c r="S530" s="1448"/>
      <c r="T530" s="1448"/>
      <c r="U530" s="1448"/>
      <c r="V530" s="1448"/>
      <c r="W530" s="1448"/>
      <c r="X530" s="1448"/>
      <c r="Y530" s="1448"/>
      <c r="Z530" s="1448"/>
    </row>
    <row r="531" spans="1:26" ht="16.5" customHeight="1">
      <c r="A531" s="1448"/>
      <c r="B531" s="1467"/>
      <c r="C531" s="1448"/>
      <c r="D531" s="1448"/>
      <c r="E531" s="1448"/>
      <c r="F531" s="1448"/>
      <c r="G531" s="1448"/>
      <c r="H531" s="1448"/>
      <c r="I531" s="1448"/>
      <c r="J531" s="1448"/>
      <c r="K531" s="1448"/>
      <c r="L531" s="1448"/>
      <c r="M531" s="1448"/>
      <c r="N531" s="1448"/>
      <c r="O531" s="1448"/>
      <c r="P531" s="1448"/>
      <c r="Q531" s="1448"/>
      <c r="R531" s="1448"/>
      <c r="S531" s="1448"/>
      <c r="T531" s="1448"/>
      <c r="U531" s="1448"/>
      <c r="V531" s="1448"/>
      <c r="W531" s="1448"/>
      <c r="X531" s="1448"/>
      <c r="Y531" s="1448"/>
      <c r="Z531" s="1448"/>
    </row>
    <row r="532" spans="1:26" ht="16.5" customHeight="1">
      <c r="A532" s="1448"/>
      <c r="B532" s="1467"/>
      <c r="C532" s="1448"/>
      <c r="D532" s="1448"/>
      <c r="E532" s="1448"/>
      <c r="F532" s="1448"/>
      <c r="G532" s="1448"/>
      <c r="H532" s="1448"/>
      <c r="I532" s="1448"/>
      <c r="J532" s="1448"/>
      <c r="K532" s="1448"/>
      <c r="L532" s="1448"/>
      <c r="M532" s="1448"/>
      <c r="N532" s="1448"/>
      <c r="O532" s="1448"/>
      <c r="P532" s="1448"/>
      <c r="Q532" s="1448"/>
      <c r="R532" s="1448"/>
      <c r="S532" s="1448"/>
      <c r="T532" s="1448"/>
      <c r="U532" s="1448"/>
      <c r="V532" s="1448"/>
      <c r="W532" s="1448"/>
      <c r="X532" s="1448"/>
      <c r="Y532" s="1448"/>
      <c r="Z532" s="1448"/>
    </row>
    <row r="533" spans="1:26" ht="16.5" customHeight="1">
      <c r="A533" s="1448"/>
      <c r="B533" s="1467"/>
      <c r="C533" s="1448"/>
      <c r="D533" s="1448"/>
      <c r="E533" s="1448"/>
      <c r="F533" s="1448"/>
      <c r="G533" s="1448"/>
      <c r="H533" s="1448"/>
      <c r="I533" s="1448"/>
      <c r="J533" s="1448"/>
      <c r="K533" s="1448"/>
      <c r="L533" s="1448"/>
      <c r="M533" s="1448"/>
      <c r="N533" s="1448"/>
      <c r="O533" s="1448"/>
      <c r="P533" s="1448"/>
      <c r="Q533" s="1448"/>
      <c r="R533" s="1448"/>
      <c r="S533" s="1448"/>
      <c r="T533" s="1448"/>
      <c r="U533" s="1448"/>
      <c r="V533" s="1448"/>
      <c r="W533" s="1448"/>
      <c r="X533" s="1448"/>
      <c r="Y533" s="1448"/>
      <c r="Z533" s="1448"/>
    </row>
    <row r="534" spans="1:26" ht="16.5" customHeight="1">
      <c r="A534" s="1448"/>
      <c r="B534" s="1467"/>
      <c r="C534" s="1448"/>
      <c r="D534" s="1448"/>
      <c r="E534" s="1448"/>
      <c r="F534" s="1448"/>
      <c r="G534" s="1448"/>
      <c r="H534" s="1448"/>
      <c r="I534" s="1448"/>
      <c r="J534" s="1448"/>
      <c r="K534" s="1448"/>
      <c r="L534" s="1448"/>
      <c r="M534" s="1448"/>
      <c r="N534" s="1448"/>
      <c r="O534" s="1448"/>
      <c r="P534" s="1448"/>
      <c r="Q534" s="1448"/>
      <c r="R534" s="1448"/>
      <c r="S534" s="1448"/>
      <c r="T534" s="1448"/>
      <c r="U534" s="1448"/>
      <c r="V534" s="1448"/>
      <c r="W534" s="1448"/>
      <c r="X534" s="1448"/>
      <c r="Y534" s="1448"/>
      <c r="Z534" s="1448"/>
    </row>
    <row r="535" spans="1:26" ht="16.5" customHeight="1">
      <c r="A535" s="1448"/>
      <c r="B535" s="1467"/>
      <c r="C535" s="1448"/>
      <c r="D535" s="1448"/>
      <c r="E535" s="1448"/>
      <c r="F535" s="1448"/>
      <c r="G535" s="1448"/>
      <c r="H535" s="1448"/>
      <c r="I535" s="1448"/>
      <c r="J535" s="1448"/>
      <c r="K535" s="1448"/>
      <c r="L535" s="1448"/>
      <c r="M535" s="1448"/>
      <c r="N535" s="1448"/>
      <c r="O535" s="1448"/>
      <c r="P535" s="1448"/>
      <c r="Q535" s="1448"/>
      <c r="R535" s="1448"/>
      <c r="S535" s="1448"/>
      <c r="T535" s="1448"/>
      <c r="U535" s="1448"/>
      <c r="V535" s="1448"/>
      <c r="W535" s="1448"/>
      <c r="X535" s="1448"/>
      <c r="Y535" s="1448"/>
      <c r="Z535" s="1448"/>
    </row>
    <row r="536" spans="1:26" ht="16.5" customHeight="1">
      <c r="A536" s="1448"/>
      <c r="B536" s="1467"/>
      <c r="C536" s="1448"/>
      <c r="D536" s="1448"/>
      <c r="E536" s="1448"/>
      <c r="F536" s="1448"/>
      <c r="G536" s="1448"/>
      <c r="H536" s="1448"/>
      <c r="I536" s="1448"/>
      <c r="J536" s="1448"/>
      <c r="K536" s="1448"/>
      <c r="L536" s="1448"/>
      <c r="M536" s="1448"/>
      <c r="N536" s="1448"/>
      <c r="O536" s="1448"/>
      <c r="P536" s="1448"/>
      <c r="Q536" s="1448"/>
      <c r="R536" s="1448"/>
      <c r="S536" s="1448"/>
      <c r="T536" s="1448"/>
      <c r="U536" s="1448"/>
      <c r="V536" s="1448"/>
      <c r="W536" s="1448"/>
      <c r="X536" s="1448"/>
      <c r="Y536" s="1448"/>
      <c r="Z536" s="1448"/>
    </row>
    <row r="537" spans="1:26" ht="16.5" customHeight="1">
      <c r="A537" s="1448"/>
      <c r="B537" s="1467"/>
      <c r="C537" s="1448"/>
      <c r="D537" s="1448"/>
      <c r="E537" s="1448"/>
      <c r="F537" s="1448"/>
      <c r="G537" s="1448"/>
      <c r="H537" s="1448"/>
      <c r="I537" s="1448"/>
      <c r="J537" s="1448"/>
      <c r="K537" s="1448"/>
      <c r="L537" s="1448"/>
      <c r="M537" s="1448"/>
      <c r="N537" s="1448"/>
      <c r="O537" s="1448"/>
      <c r="P537" s="1448"/>
      <c r="Q537" s="1448"/>
      <c r="R537" s="1448"/>
      <c r="S537" s="1448"/>
      <c r="T537" s="1448"/>
      <c r="U537" s="1448"/>
      <c r="V537" s="1448"/>
      <c r="W537" s="1448"/>
      <c r="X537" s="1448"/>
      <c r="Y537" s="1448"/>
      <c r="Z537" s="1448"/>
    </row>
    <row r="538" spans="1:26" ht="16.5" customHeight="1">
      <c r="A538" s="1448"/>
      <c r="B538" s="1467"/>
      <c r="C538" s="1448"/>
      <c r="D538" s="1448"/>
      <c r="E538" s="1448"/>
      <c r="F538" s="1448"/>
      <c r="G538" s="1448"/>
      <c r="H538" s="1448"/>
      <c r="I538" s="1448"/>
      <c r="J538" s="1448"/>
      <c r="K538" s="1448"/>
      <c r="L538" s="1448"/>
      <c r="M538" s="1448"/>
      <c r="N538" s="1448"/>
      <c r="O538" s="1448"/>
      <c r="P538" s="1448"/>
      <c r="Q538" s="1448"/>
      <c r="R538" s="1448"/>
      <c r="S538" s="1448"/>
      <c r="T538" s="1448"/>
      <c r="U538" s="1448"/>
      <c r="V538" s="1448"/>
      <c r="W538" s="1448"/>
      <c r="X538" s="1448"/>
      <c r="Y538" s="1448"/>
      <c r="Z538" s="1448"/>
    </row>
    <row r="539" spans="1:26" ht="16.5" customHeight="1">
      <c r="A539" s="1448"/>
      <c r="B539" s="1467"/>
      <c r="C539" s="1448"/>
      <c r="D539" s="1448"/>
      <c r="E539" s="1448"/>
      <c r="F539" s="1448"/>
      <c r="G539" s="1448"/>
      <c r="H539" s="1448"/>
      <c r="I539" s="1448"/>
      <c r="J539" s="1448"/>
      <c r="K539" s="1448"/>
      <c r="L539" s="1448"/>
      <c r="M539" s="1448"/>
      <c r="N539" s="1448"/>
      <c r="O539" s="1448"/>
      <c r="P539" s="1448"/>
      <c r="Q539" s="1448"/>
      <c r="R539" s="1448"/>
      <c r="S539" s="1448"/>
      <c r="T539" s="1448"/>
      <c r="U539" s="1448"/>
      <c r="V539" s="1448"/>
      <c r="W539" s="1448"/>
      <c r="X539" s="1448"/>
      <c r="Y539" s="1448"/>
      <c r="Z539" s="1448"/>
    </row>
    <row r="540" spans="1:26" ht="16.5" customHeight="1">
      <c r="A540" s="1448"/>
      <c r="B540" s="1467"/>
      <c r="C540" s="1448"/>
      <c r="D540" s="1448"/>
      <c r="E540" s="1448"/>
      <c r="F540" s="1448"/>
      <c r="G540" s="1448"/>
      <c r="H540" s="1448"/>
      <c r="I540" s="1448"/>
      <c r="J540" s="1448"/>
      <c r="K540" s="1448"/>
      <c r="L540" s="1448"/>
      <c r="M540" s="1448"/>
      <c r="N540" s="1448"/>
      <c r="O540" s="1448"/>
      <c r="P540" s="1448"/>
      <c r="Q540" s="1448"/>
      <c r="R540" s="1448"/>
      <c r="S540" s="1448"/>
      <c r="T540" s="1448"/>
      <c r="U540" s="1448"/>
      <c r="V540" s="1448"/>
      <c r="W540" s="1448"/>
      <c r="X540" s="1448"/>
      <c r="Y540" s="1448"/>
      <c r="Z540" s="1448"/>
    </row>
    <row r="541" spans="1:26" ht="16.5" customHeight="1">
      <c r="A541" s="1448"/>
      <c r="B541" s="1467"/>
      <c r="C541" s="1448"/>
      <c r="D541" s="1448"/>
      <c r="E541" s="1448"/>
      <c r="F541" s="1448"/>
      <c r="G541" s="1448"/>
      <c r="H541" s="1448"/>
      <c r="I541" s="1448"/>
      <c r="J541" s="1448"/>
      <c r="K541" s="1448"/>
      <c r="L541" s="1448"/>
      <c r="M541" s="1448"/>
      <c r="N541" s="1448"/>
      <c r="O541" s="1448"/>
      <c r="P541" s="1448"/>
      <c r="Q541" s="1448"/>
      <c r="R541" s="1448"/>
      <c r="S541" s="1448"/>
      <c r="T541" s="1448"/>
      <c r="U541" s="1448"/>
      <c r="V541" s="1448"/>
      <c r="W541" s="1448"/>
      <c r="X541" s="1448"/>
      <c r="Y541" s="1448"/>
      <c r="Z541" s="1448"/>
    </row>
    <row r="542" spans="1:26" ht="16.5" customHeight="1">
      <c r="A542" s="1448"/>
      <c r="B542" s="1467"/>
      <c r="C542" s="1448"/>
      <c r="D542" s="1448"/>
      <c r="E542" s="1448"/>
      <c r="F542" s="1448"/>
      <c r="G542" s="1448"/>
      <c r="H542" s="1448"/>
      <c r="I542" s="1448"/>
      <c r="J542" s="1448"/>
      <c r="K542" s="1448"/>
      <c r="L542" s="1448"/>
      <c r="M542" s="1448"/>
      <c r="N542" s="1448"/>
      <c r="O542" s="1448"/>
      <c r="P542" s="1448"/>
      <c r="Q542" s="1448"/>
      <c r="R542" s="1448"/>
      <c r="S542" s="1448"/>
      <c r="T542" s="1448"/>
      <c r="U542" s="1448"/>
      <c r="V542" s="1448"/>
      <c r="W542" s="1448"/>
      <c r="X542" s="1448"/>
      <c r="Y542" s="1448"/>
      <c r="Z542" s="1448"/>
    </row>
    <row r="543" spans="1:26" ht="16.5" customHeight="1">
      <c r="A543" s="1448"/>
      <c r="B543" s="1467"/>
      <c r="C543" s="1448"/>
      <c r="D543" s="1448"/>
      <c r="E543" s="1448"/>
      <c r="F543" s="1448"/>
      <c r="G543" s="1448"/>
      <c r="H543" s="1448"/>
      <c r="I543" s="1448"/>
      <c r="J543" s="1448"/>
      <c r="K543" s="1448"/>
      <c r="L543" s="1448"/>
      <c r="M543" s="1448"/>
      <c r="N543" s="1448"/>
      <c r="O543" s="1448"/>
      <c r="P543" s="1448"/>
      <c r="Q543" s="1448"/>
      <c r="R543" s="1448"/>
      <c r="S543" s="1448"/>
      <c r="T543" s="1448"/>
      <c r="U543" s="1448"/>
      <c r="V543" s="1448"/>
      <c r="W543" s="1448"/>
      <c r="X543" s="1448"/>
      <c r="Y543" s="1448"/>
      <c r="Z543" s="1448"/>
    </row>
    <row r="544" spans="1:26" ht="16.5" customHeight="1">
      <c r="A544" s="1448"/>
      <c r="B544" s="1467"/>
      <c r="C544" s="1448"/>
      <c r="D544" s="1448"/>
      <c r="E544" s="1448"/>
      <c r="F544" s="1448"/>
      <c r="G544" s="1448"/>
      <c r="H544" s="1448"/>
      <c r="I544" s="1448"/>
      <c r="J544" s="1448"/>
      <c r="K544" s="1448"/>
      <c r="L544" s="1448"/>
      <c r="M544" s="1448"/>
      <c r="N544" s="1448"/>
      <c r="O544" s="1448"/>
      <c r="P544" s="1448"/>
      <c r="Q544" s="1448"/>
      <c r="R544" s="1448"/>
      <c r="S544" s="1448"/>
      <c r="T544" s="1448"/>
      <c r="U544" s="1448"/>
      <c r="V544" s="1448"/>
      <c r="W544" s="1448"/>
      <c r="X544" s="1448"/>
      <c r="Y544" s="1448"/>
      <c r="Z544" s="1448"/>
    </row>
    <row r="545" spans="1:26" ht="16.5" customHeight="1">
      <c r="A545" s="1448"/>
      <c r="B545" s="1467"/>
      <c r="C545" s="1448"/>
      <c r="D545" s="1448"/>
      <c r="E545" s="1448"/>
      <c r="F545" s="1448"/>
      <c r="G545" s="1448"/>
      <c r="H545" s="1448"/>
      <c r="I545" s="1448"/>
      <c r="J545" s="1448"/>
      <c r="K545" s="1448"/>
      <c r="L545" s="1448"/>
      <c r="M545" s="1448"/>
      <c r="N545" s="1448"/>
      <c r="O545" s="1448"/>
      <c r="P545" s="1448"/>
      <c r="Q545" s="1448"/>
      <c r="R545" s="1448"/>
      <c r="S545" s="1448"/>
      <c r="T545" s="1448"/>
      <c r="U545" s="1448"/>
      <c r="V545" s="1448"/>
      <c r="W545" s="1448"/>
      <c r="X545" s="1448"/>
      <c r="Y545" s="1448"/>
      <c r="Z545" s="1448"/>
    </row>
    <row r="546" spans="1:26" ht="16.5" customHeight="1">
      <c r="A546" s="1448"/>
      <c r="B546" s="1467"/>
      <c r="C546" s="1448"/>
      <c r="D546" s="1448"/>
      <c r="E546" s="1448"/>
      <c r="F546" s="1448"/>
      <c r="G546" s="1448"/>
      <c r="H546" s="1448"/>
      <c r="I546" s="1448"/>
      <c r="J546" s="1448"/>
      <c r="K546" s="1448"/>
      <c r="L546" s="1448"/>
      <c r="M546" s="1448"/>
      <c r="N546" s="1448"/>
      <c r="O546" s="1448"/>
      <c r="P546" s="1448"/>
      <c r="Q546" s="1448"/>
      <c r="R546" s="1448"/>
      <c r="S546" s="1448"/>
      <c r="T546" s="1448"/>
      <c r="U546" s="1448"/>
      <c r="V546" s="1448"/>
      <c r="W546" s="1448"/>
      <c r="X546" s="1448"/>
      <c r="Y546" s="1448"/>
      <c r="Z546" s="1448"/>
    </row>
    <row r="547" spans="1:26" ht="16.5" customHeight="1">
      <c r="A547" s="1448"/>
      <c r="B547" s="1467"/>
      <c r="C547" s="1448"/>
      <c r="D547" s="1448"/>
      <c r="E547" s="1448"/>
      <c r="F547" s="1448"/>
      <c r="G547" s="1448"/>
      <c r="H547" s="1448"/>
      <c r="I547" s="1448"/>
      <c r="J547" s="1448"/>
      <c r="K547" s="1448"/>
      <c r="L547" s="1448"/>
      <c r="M547" s="1448"/>
      <c r="N547" s="1448"/>
      <c r="O547" s="1448"/>
      <c r="P547" s="1448"/>
      <c r="Q547" s="1448"/>
      <c r="R547" s="1448"/>
      <c r="S547" s="1448"/>
      <c r="T547" s="1448"/>
      <c r="U547" s="1448"/>
      <c r="V547" s="1448"/>
      <c r="W547" s="1448"/>
      <c r="X547" s="1448"/>
      <c r="Y547" s="1448"/>
      <c r="Z547" s="1448"/>
    </row>
    <row r="548" spans="1:26" ht="16.5" customHeight="1">
      <c r="A548" s="1448"/>
      <c r="B548" s="1467"/>
      <c r="C548" s="1448"/>
      <c r="D548" s="1448"/>
      <c r="E548" s="1448"/>
      <c r="F548" s="1448"/>
      <c r="G548" s="1448"/>
      <c r="H548" s="1448"/>
      <c r="I548" s="1448"/>
      <c r="J548" s="1448"/>
      <c r="K548" s="1448"/>
      <c r="L548" s="1448"/>
      <c r="M548" s="1448"/>
      <c r="N548" s="1448"/>
      <c r="O548" s="1448"/>
      <c r="P548" s="1448"/>
      <c r="Q548" s="1448"/>
      <c r="R548" s="1448"/>
      <c r="S548" s="1448"/>
      <c r="T548" s="1448"/>
      <c r="U548" s="1448"/>
      <c r="V548" s="1448"/>
      <c r="W548" s="1448"/>
      <c r="X548" s="1448"/>
      <c r="Y548" s="1448"/>
      <c r="Z548" s="1448"/>
    </row>
    <row r="549" spans="1:26" ht="16.5" customHeight="1">
      <c r="A549" s="1448"/>
      <c r="B549" s="1467"/>
      <c r="C549" s="1448"/>
      <c r="D549" s="1448"/>
      <c r="E549" s="1448"/>
      <c r="F549" s="1448"/>
      <c r="G549" s="1448"/>
      <c r="H549" s="1448"/>
      <c r="I549" s="1448"/>
      <c r="J549" s="1448"/>
      <c r="K549" s="1448"/>
      <c r="L549" s="1448"/>
      <c r="M549" s="1448"/>
      <c r="N549" s="1448"/>
      <c r="O549" s="1448"/>
      <c r="P549" s="1448"/>
      <c r="Q549" s="1448"/>
      <c r="R549" s="1448"/>
      <c r="S549" s="1448"/>
      <c r="T549" s="1448"/>
      <c r="U549" s="1448"/>
      <c r="V549" s="1448"/>
      <c r="W549" s="1448"/>
      <c r="X549" s="1448"/>
      <c r="Y549" s="1448"/>
      <c r="Z549" s="1448"/>
    </row>
    <row r="550" spans="1:26" ht="16.5" customHeight="1">
      <c r="A550" s="1448"/>
      <c r="B550" s="1467"/>
      <c r="C550" s="1448"/>
      <c r="D550" s="1448"/>
      <c r="E550" s="1448"/>
      <c r="F550" s="1448"/>
      <c r="G550" s="1448"/>
      <c r="H550" s="1448"/>
      <c r="I550" s="1448"/>
      <c r="J550" s="1448"/>
      <c r="K550" s="1448"/>
      <c r="L550" s="1448"/>
      <c r="M550" s="1448"/>
      <c r="N550" s="1448"/>
      <c r="O550" s="1448"/>
      <c r="P550" s="1448"/>
      <c r="Q550" s="1448"/>
      <c r="R550" s="1448"/>
      <c r="S550" s="1448"/>
      <c r="T550" s="1448"/>
      <c r="U550" s="1448"/>
      <c r="V550" s="1448"/>
      <c r="W550" s="1448"/>
      <c r="X550" s="1448"/>
      <c r="Y550" s="1448"/>
      <c r="Z550" s="1448"/>
    </row>
    <row r="551" spans="1:26" ht="16.5" customHeight="1">
      <c r="A551" s="1448"/>
      <c r="B551" s="1467"/>
      <c r="C551" s="1448"/>
      <c r="D551" s="1448"/>
      <c r="E551" s="1448"/>
      <c r="F551" s="1448"/>
      <c r="G551" s="1448"/>
      <c r="H551" s="1448"/>
      <c r="I551" s="1448"/>
      <c r="J551" s="1448"/>
      <c r="K551" s="1448"/>
      <c r="L551" s="1448"/>
      <c r="M551" s="1448"/>
      <c r="N551" s="1448"/>
      <c r="O551" s="1448"/>
      <c r="P551" s="1448"/>
      <c r="Q551" s="1448"/>
      <c r="R551" s="1448"/>
      <c r="S551" s="1448"/>
      <c r="T551" s="1448"/>
      <c r="U551" s="1448"/>
      <c r="V551" s="1448"/>
      <c r="W551" s="1448"/>
      <c r="X551" s="1448"/>
      <c r="Y551" s="1448"/>
      <c r="Z551" s="1448"/>
    </row>
    <row r="552" spans="1:26" ht="16.5" customHeight="1">
      <c r="A552" s="1448"/>
      <c r="B552" s="1467"/>
      <c r="C552" s="1448"/>
      <c r="D552" s="1448"/>
      <c r="E552" s="1448"/>
      <c r="F552" s="1448"/>
      <c r="G552" s="1448"/>
      <c r="H552" s="1448"/>
      <c r="I552" s="1448"/>
      <c r="J552" s="1448"/>
      <c r="K552" s="1448"/>
      <c r="L552" s="1448"/>
      <c r="M552" s="1448"/>
      <c r="N552" s="1448"/>
      <c r="O552" s="1448"/>
      <c r="P552" s="1448"/>
      <c r="Q552" s="1448"/>
      <c r="R552" s="1448"/>
      <c r="S552" s="1448"/>
      <c r="T552" s="1448"/>
      <c r="U552" s="1448"/>
      <c r="V552" s="1448"/>
      <c r="W552" s="1448"/>
      <c r="X552" s="1448"/>
      <c r="Y552" s="1448"/>
      <c r="Z552" s="1448"/>
    </row>
    <row r="553" spans="1:26" ht="16.5" customHeight="1">
      <c r="A553" s="1448"/>
      <c r="B553" s="1467"/>
      <c r="C553" s="1448"/>
      <c r="D553" s="1448"/>
      <c r="E553" s="1448"/>
      <c r="F553" s="1448"/>
      <c r="G553" s="1448"/>
      <c r="H553" s="1448"/>
      <c r="I553" s="1448"/>
      <c r="J553" s="1448"/>
      <c r="K553" s="1448"/>
      <c r="L553" s="1448"/>
      <c r="M553" s="1448"/>
      <c r="N553" s="1448"/>
      <c r="O553" s="1448"/>
      <c r="P553" s="1448"/>
      <c r="Q553" s="1448"/>
      <c r="R553" s="1448"/>
      <c r="S553" s="1448"/>
      <c r="T553" s="1448"/>
      <c r="U553" s="1448"/>
      <c r="V553" s="1448"/>
      <c r="W553" s="1448"/>
      <c r="X553" s="1448"/>
      <c r="Y553" s="1448"/>
      <c r="Z553" s="1448"/>
    </row>
    <row r="554" spans="1:26" ht="16.5" customHeight="1">
      <c r="A554" s="1448"/>
      <c r="B554" s="1467"/>
      <c r="C554" s="1448"/>
      <c r="D554" s="1448"/>
      <c r="E554" s="1448"/>
      <c r="F554" s="1448"/>
      <c r="G554" s="1448"/>
      <c r="H554" s="1448"/>
      <c r="I554" s="1448"/>
      <c r="J554" s="1448"/>
      <c r="K554" s="1448"/>
      <c r="L554" s="1448"/>
      <c r="M554" s="1448"/>
      <c r="N554" s="1448"/>
      <c r="O554" s="1448"/>
      <c r="P554" s="1448"/>
      <c r="Q554" s="1448"/>
      <c r="R554" s="1448"/>
      <c r="S554" s="1448"/>
      <c r="T554" s="1448"/>
      <c r="U554" s="1448"/>
      <c r="V554" s="1448"/>
      <c r="W554" s="1448"/>
      <c r="X554" s="1448"/>
      <c r="Y554" s="1448"/>
      <c r="Z554" s="1448"/>
    </row>
    <row r="555" spans="1:26" ht="16.5" customHeight="1">
      <c r="A555" s="1448"/>
      <c r="B555" s="1467"/>
      <c r="C555" s="1448"/>
      <c r="D555" s="1448"/>
      <c r="E555" s="1448"/>
      <c r="F555" s="1448"/>
      <c r="G555" s="1448"/>
      <c r="H555" s="1448"/>
      <c r="I555" s="1448"/>
      <c r="J555" s="1448"/>
      <c r="K555" s="1448"/>
      <c r="L555" s="1448"/>
      <c r="M555" s="1448"/>
      <c r="N555" s="1448"/>
      <c r="O555" s="1448"/>
      <c r="P555" s="1448"/>
      <c r="Q555" s="1448"/>
      <c r="R555" s="1448"/>
      <c r="S555" s="1448"/>
      <c r="T555" s="1448"/>
      <c r="U555" s="1448"/>
      <c r="V555" s="1448"/>
      <c r="W555" s="1448"/>
      <c r="X555" s="1448"/>
      <c r="Y555" s="1448"/>
      <c r="Z555" s="1448"/>
    </row>
    <row r="556" spans="1:26" ht="16.5" customHeight="1">
      <c r="A556" s="1448"/>
      <c r="B556" s="1467"/>
      <c r="C556" s="1448"/>
      <c r="D556" s="1448"/>
      <c r="E556" s="1448"/>
      <c r="F556" s="1448"/>
      <c r="G556" s="1448"/>
      <c r="H556" s="1448"/>
      <c r="I556" s="1448"/>
      <c r="J556" s="1448"/>
      <c r="K556" s="1448"/>
      <c r="L556" s="1448"/>
      <c r="M556" s="1448"/>
      <c r="N556" s="1448"/>
      <c r="O556" s="1448"/>
      <c r="P556" s="1448"/>
      <c r="Q556" s="1448"/>
      <c r="R556" s="1448"/>
      <c r="S556" s="1448"/>
      <c r="T556" s="1448"/>
      <c r="U556" s="1448"/>
      <c r="V556" s="1448"/>
      <c r="W556" s="1448"/>
      <c r="X556" s="1448"/>
      <c r="Y556" s="1448"/>
      <c r="Z556" s="1448"/>
    </row>
    <row r="557" spans="1:26" ht="16.5" customHeight="1">
      <c r="A557" s="1448"/>
      <c r="B557" s="1467"/>
      <c r="C557" s="1448"/>
      <c r="D557" s="1448"/>
      <c r="E557" s="1448"/>
      <c r="F557" s="1448"/>
      <c r="G557" s="1448"/>
      <c r="H557" s="1448"/>
      <c r="I557" s="1448"/>
      <c r="J557" s="1448"/>
      <c r="K557" s="1448"/>
      <c r="L557" s="1448"/>
      <c r="M557" s="1448"/>
      <c r="N557" s="1448"/>
      <c r="O557" s="1448"/>
      <c r="P557" s="1448"/>
      <c r="Q557" s="1448"/>
      <c r="R557" s="1448"/>
      <c r="S557" s="1448"/>
      <c r="T557" s="1448"/>
      <c r="U557" s="1448"/>
      <c r="V557" s="1448"/>
      <c r="W557" s="1448"/>
      <c r="X557" s="1448"/>
      <c r="Y557" s="1448"/>
      <c r="Z557" s="1448"/>
    </row>
    <row r="558" spans="1:26" ht="16.5" customHeight="1">
      <c r="A558" s="1448"/>
      <c r="B558" s="1467"/>
      <c r="C558" s="1448"/>
      <c r="D558" s="1448"/>
      <c r="E558" s="1448"/>
      <c r="F558" s="1448"/>
      <c r="G558" s="1448"/>
      <c r="H558" s="1448"/>
      <c r="I558" s="1448"/>
      <c r="J558" s="1448"/>
      <c r="K558" s="1448"/>
      <c r="L558" s="1448"/>
      <c r="M558" s="1448"/>
      <c r="N558" s="1448"/>
      <c r="O558" s="1448"/>
      <c r="P558" s="1448"/>
      <c r="Q558" s="1448"/>
      <c r="R558" s="1448"/>
      <c r="S558" s="1448"/>
      <c r="T558" s="1448"/>
      <c r="U558" s="1448"/>
      <c r="V558" s="1448"/>
      <c r="W558" s="1448"/>
      <c r="X558" s="1448"/>
      <c r="Y558" s="1448"/>
      <c r="Z558" s="1448"/>
    </row>
    <row r="559" spans="1:26" ht="16.5" customHeight="1">
      <c r="A559" s="1448"/>
      <c r="B559" s="1467"/>
      <c r="C559" s="1448"/>
      <c r="D559" s="1448"/>
      <c r="E559" s="1448"/>
      <c r="F559" s="1448"/>
      <c r="G559" s="1448"/>
      <c r="H559" s="1448"/>
      <c r="I559" s="1448"/>
      <c r="J559" s="1448"/>
      <c r="K559" s="1448"/>
      <c r="L559" s="1448"/>
      <c r="M559" s="1448"/>
      <c r="N559" s="1448"/>
      <c r="O559" s="1448"/>
      <c r="P559" s="1448"/>
      <c r="Q559" s="1448"/>
      <c r="R559" s="1448"/>
      <c r="S559" s="1448"/>
      <c r="T559" s="1448"/>
      <c r="U559" s="1448"/>
      <c r="V559" s="1448"/>
      <c r="W559" s="1448"/>
      <c r="X559" s="1448"/>
      <c r="Y559" s="1448"/>
      <c r="Z559" s="1448"/>
    </row>
    <row r="560" spans="1:26" ht="16.5" customHeight="1">
      <c r="A560" s="1448"/>
      <c r="B560" s="1467"/>
      <c r="C560" s="1448"/>
      <c r="D560" s="1448"/>
      <c r="E560" s="1448"/>
      <c r="F560" s="1448"/>
      <c r="G560" s="1448"/>
      <c r="H560" s="1448"/>
      <c r="I560" s="1448"/>
      <c r="J560" s="1448"/>
      <c r="K560" s="1448"/>
      <c r="L560" s="1448"/>
      <c r="M560" s="1448"/>
      <c r="N560" s="1448"/>
      <c r="O560" s="1448"/>
      <c r="P560" s="1448"/>
      <c r="Q560" s="1448"/>
      <c r="R560" s="1448"/>
      <c r="S560" s="1448"/>
      <c r="T560" s="1448"/>
      <c r="U560" s="1448"/>
      <c r="V560" s="1448"/>
      <c r="W560" s="1448"/>
      <c r="X560" s="1448"/>
      <c r="Y560" s="1448"/>
      <c r="Z560" s="1448"/>
    </row>
    <row r="561" spans="1:26" ht="16.5" customHeight="1">
      <c r="A561" s="1448"/>
      <c r="B561" s="1467"/>
      <c r="C561" s="1448"/>
      <c r="D561" s="1448"/>
      <c r="E561" s="1448"/>
      <c r="F561" s="1448"/>
      <c r="G561" s="1448"/>
      <c r="H561" s="1448"/>
      <c r="I561" s="1448"/>
      <c r="J561" s="1448"/>
      <c r="K561" s="1448"/>
      <c r="L561" s="1448"/>
      <c r="M561" s="1448"/>
      <c r="N561" s="1448"/>
      <c r="O561" s="1448"/>
      <c r="P561" s="1448"/>
      <c r="Q561" s="1448"/>
      <c r="R561" s="1448"/>
      <c r="S561" s="1448"/>
      <c r="T561" s="1448"/>
      <c r="U561" s="1448"/>
      <c r="V561" s="1448"/>
      <c r="W561" s="1448"/>
      <c r="X561" s="1448"/>
      <c r="Y561" s="1448"/>
      <c r="Z561" s="1448"/>
    </row>
    <row r="562" spans="1:26" ht="16.5" customHeight="1">
      <c r="A562" s="1448"/>
      <c r="B562" s="1467"/>
      <c r="C562" s="1448"/>
      <c r="D562" s="1448"/>
      <c r="E562" s="1448"/>
      <c r="F562" s="1448"/>
      <c r="G562" s="1448"/>
      <c r="H562" s="1448"/>
      <c r="I562" s="1448"/>
      <c r="J562" s="1448"/>
      <c r="K562" s="1448"/>
      <c r="L562" s="1448"/>
      <c r="M562" s="1448"/>
      <c r="N562" s="1448"/>
      <c r="O562" s="1448"/>
      <c r="P562" s="1448"/>
      <c r="Q562" s="1448"/>
      <c r="R562" s="1448"/>
      <c r="S562" s="1448"/>
      <c r="T562" s="1448"/>
      <c r="U562" s="1448"/>
      <c r="V562" s="1448"/>
      <c r="W562" s="1448"/>
      <c r="X562" s="1448"/>
      <c r="Y562" s="1448"/>
      <c r="Z562" s="1448"/>
    </row>
    <row r="563" spans="1:26" ht="16.5" customHeight="1">
      <c r="A563" s="1448"/>
      <c r="B563" s="1467"/>
      <c r="C563" s="1448"/>
      <c r="D563" s="1448"/>
      <c r="E563" s="1448"/>
      <c r="F563" s="1448"/>
      <c r="G563" s="1448"/>
      <c r="H563" s="1448"/>
      <c r="I563" s="1448"/>
      <c r="J563" s="1448"/>
      <c r="K563" s="1448"/>
      <c r="L563" s="1448"/>
      <c r="M563" s="1448"/>
      <c r="N563" s="1448"/>
      <c r="O563" s="1448"/>
      <c r="P563" s="1448"/>
      <c r="Q563" s="1448"/>
      <c r="R563" s="1448"/>
      <c r="S563" s="1448"/>
      <c r="T563" s="1448"/>
      <c r="U563" s="1448"/>
      <c r="V563" s="1448"/>
      <c r="W563" s="1448"/>
      <c r="X563" s="1448"/>
      <c r="Y563" s="1448"/>
      <c r="Z563" s="1448"/>
    </row>
    <row r="564" spans="1:26" ht="16.5" customHeight="1">
      <c r="A564" s="1448"/>
      <c r="B564" s="1467"/>
      <c r="C564" s="1448"/>
      <c r="D564" s="1448"/>
      <c r="E564" s="1448"/>
      <c r="F564" s="1448"/>
      <c r="G564" s="1448"/>
      <c r="H564" s="1448"/>
      <c r="I564" s="1448"/>
      <c r="J564" s="1448"/>
      <c r="K564" s="1448"/>
      <c r="L564" s="1448"/>
      <c r="M564" s="1448"/>
      <c r="N564" s="1448"/>
      <c r="O564" s="1448"/>
      <c r="P564" s="1448"/>
      <c r="Q564" s="1448"/>
      <c r="R564" s="1448"/>
      <c r="S564" s="1448"/>
      <c r="T564" s="1448"/>
      <c r="U564" s="1448"/>
      <c r="V564" s="1448"/>
      <c r="W564" s="1448"/>
      <c r="X564" s="1448"/>
      <c r="Y564" s="1448"/>
      <c r="Z564" s="1448"/>
    </row>
    <row r="565" spans="1:26" ht="16.5" customHeight="1">
      <c r="A565" s="1448"/>
      <c r="B565" s="1467"/>
      <c r="C565" s="1448"/>
      <c r="D565" s="1448"/>
      <c r="E565" s="1448"/>
      <c r="F565" s="1448"/>
      <c r="G565" s="1448"/>
      <c r="H565" s="1448"/>
      <c r="I565" s="1448"/>
      <c r="J565" s="1448"/>
      <c r="K565" s="1448"/>
      <c r="L565" s="1448"/>
      <c r="M565" s="1448"/>
      <c r="N565" s="1448"/>
      <c r="O565" s="1448"/>
      <c r="P565" s="1448"/>
      <c r="Q565" s="1448"/>
      <c r="R565" s="1448"/>
      <c r="S565" s="1448"/>
      <c r="T565" s="1448"/>
      <c r="U565" s="1448"/>
      <c r="V565" s="1448"/>
      <c r="W565" s="1448"/>
      <c r="X565" s="1448"/>
      <c r="Y565" s="1448"/>
      <c r="Z565" s="1448"/>
    </row>
    <row r="566" spans="1:26" ht="16.5" customHeight="1">
      <c r="A566" s="1448"/>
      <c r="B566" s="1467"/>
      <c r="C566" s="1448"/>
      <c r="D566" s="1448"/>
      <c r="E566" s="1448"/>
      <c r="F566" s="1448"/>
      <c r="G566" s="1448"/>
      <c r="H566" s="1448"/>
      <c r="I566" s="1448"/>
      <c r="J566" s="1448"/>
      <c r="K566" s="1448"/>
      <c r="L566" s="1448"/>
      <c r="M566" s="1448"/>
      <c r="N566" s="1448"/>
      <c r="O566" s="1448"/>
      <c r="P566" s="1448"/>
      <c r="Q566" s="1448"/>
      <c r="R566" s="1448"/>
      <c r="S566" s="1448"/>
      <c r="T566" s="1448"/>
      <c r="U566" s="1448"/>
      <c r="V566" s="1448"/>
      <c r="W566" s="1448"/>
      <c r="X566" s="1448"/>
      <c r="Y566" s="1448"/>
      <c r="Z566" s="1448"/>
    </row>
    <row r="567" spans="1:26" ht="16.5" customHeight="1">
      <c r="A567" s="1448"/>
      <c r="B567" s="1467"/>
      <c r="C567" s="1448"/>
      <c r="D567" s="1448"/>
      <c r="E567" s="1448"/>
      <c r="F567" s="1448"/>
      <c r="G567" s="1448"/>
      <c r="H567" s="1448"/>
      <c r="I567" s="1448"/>
      <c r="J567" s="1448"/>
      <c r="K567" s="1448"/>
      <c r="L567" s="1448"/>
      <c r="M567" s="1448"/>
      <c r="N567" s="1448"/>
      <c r="O567" s="1448"/>
      <c r="P567" s="1448"/>
      <c r="Q567" s="1448"/>
      <c r="R567" s="1448"/>
      <c r="S567" s="1448"/>
      <c r="T567" s="1448"/>
      <c r="U567" s="1448"/>
      <c r="V567" s="1448"/>
      <c r="W567" s="1448"/>
      <c r="X567" s="1448"/>
      <c r="Y567" s="1448"/>
      <c r="Z567" s="1448"/>
    </row>
    <row r="568" spans="1:26" ht="16.5" customHeight="1">
      <c r="A568" s="1448"/>
      <c r="B568" s="1467"/>
      <c r="C568" s="1448"/>
      <c r="D568" s="1448"/>
      <c r="E568" s="1448"/>
      <c r="F568" s="1448"/>
      <c r="G568" s="1448"/>
      <c r="H568" s="1448"/>
      <c r="I568" s="1448"/>
      <c r="J568" s="1448"/>
      <c r="K568" s="1448"/>
      <c r="L568" s="1448"/>
      <c r="M568" s="1448"/>
      <c r="N568" s="1448"/>
      <c r="O568" s="1448"/>
      <c r="P568" s="1448"/>
      <c r="Q568" s="1448"/>
      <c r="R568" s="1448"/>
      <c r="S568" s="1448"/>
      <c r="T568" s="1448"/>
      <c r="U568" s="1448"/>
      <c r="V568" s="1448"/>
      <c r="W568" s="1448"/>
      <c r="X568" s="1448"/>
      <c r="Y568" s="1448"/>
      <c r="Z568" s="1448"/>
    </row>
    <row r="569" spans="1:26" ht="16.5" customHeight="1">
      <c r="A569" s="1448"/>
      <c r="B569" s="1467"/>
      <c r="C569" s="1448"/>
      <c r="D569" s="1448"/>
      <c r="E569" s="1448"/>
      <c r="F569" s="1448"/>
      <c r="G569" s="1448"/>
      <c r="H569" s="1448"/>
      <c r="I569" s="1448"/>
      <c r="J569" s="1448"/>
      <c r="K569" s="1448"/>
      <c r="L569" s="1448"/>
      <c r="M569" s="1448"/>
      <c r="N569" s="1448"/>
      <c r="O569" s="1448"/>
      <c r="P569" s="1448"/>
      <c r="Q569" s="1448"/>
      <c r="R569" s="1448"/>
      <c r="S569" s="1448"/>
      <c r="T569" s="1448"/>
      <c r="U569" s="1448"/>
      <c r="V569" s="1448"/>
      <c r="W569" s="1448"/>
      <c r="X569" s="1448"/>
      <c r="Y569" s="1448"/>
      <c r="Z569" s="1448"/>
    </row>
    <row r="570" spans="1:26" ht="16.5" customHeight="1">
      <c r="A570" s="1448"/>
      <c r="B570" s="1467"/>
      <c r="C570" s="1448"/>
      <c r="D570" s="1448"/>
      <c r="E570" s="1448"/>
      <c r="F570" s="1448"/>
      <c r="G570" s="1448"/>
      <c r="H570" s="1448"/>
      <c r="I570" s="1448"/>
      <c r="J570" s="1448"/>
      <c r="K570" s="1448"/>
      <c r="L570" s="1448"/>
      <c r="M570" s="1448"/>
      <c r="N570" s="1448"/>
      <c r="O570" s="1448"/>
      <c r="P570" s="1448"/>
      <c r="Q570" s="1448"/>
      <c r="R570" s="1448"/>
      <c r="S570" s="1448"/>
      <c r="T570" s="1448"/>
      <c r="U570" s="1448"/>
      <c r="V570" s="1448"/>
      <c r="W570" s="1448"/>
      <c r="X570" s="1448"/>
      <c r="Y570" s="1448"/>
      <c r="Z570" s="1448"/>
    </row>
    <row r="571" spans="1:26" ht="16.5" customHeight="1">
      <c r="A571" s="1448"/>
      <c r="B571" s="1467"/>
      <c r="C571" s="1448"/>
      <c r="D571" s="1448"/>
      <c r="E571" s="1448"/>
      <c r="F571" s="1448"/>
      <c r="G571" s="1448"/>
      <c r="H571" s="1448"/>
      <c r="I571" s="1448"/>
      <c r="J571" s="1448"/>
      <c r="K571" s="1448"/>
      <c r="L571" s="1448"/>
      <c r="M571" s="1448"/>
      <c r="N571" s="1448"/>
      <c r="O571" s="1448"/>
      <c r="P571" s="1448"/>
      <c r="Q571" s="1448"/>
      <c r="R571" s="1448"/>
      <c r="S571" s="1448"/>
      <c r="T571" s="1448"/>
      <c r="U571" s="1448"/>
      <c r="V571" s="1448"/>
      <c r="W571" s="1448"/>
      <c r="X571" s="1448"/>
      <c r="Y571" s="1448"/>
      <c r="Z571" s="1448"/>
    </row>
    <row r="572" spans="1:26" ht="16.5" customHeight="1">
      <c r="A572" s="1448"/>
      <c r="B572" s="1467"/>
      <c r="C572" s="1448"/>
      <c r="D572" s="1448"/>
      <c r="E572" s="1448"/>
      <c r="F572" s="1448"/>
      <c r="G572" s="1448"/>
      <c r="H572" s="1448"/>
      <c r="I572" s="1448"/>
      <c r="J572" s="1448"/>
      <c r="K572" s="1448"/>
      <c r="L572" s="1448"/>
      <c r="M572" s="1448"/>
      <c r="N572" s="1448"/>
      <c r="O572" s="1448"/>
      <c r="P572" s="1448"/>
      <c r="Q572" s="1448"/>
      <c r="R572" s="1448"/>
      <c r="S572" s="1448"/>
      <c r="T572" s="1448"/>
      <c r="U572" s="1448"/>
      <c r="V572" s="1448"/>
      <c r="W572" s="1448"/>
      <c r="X572" s="1448"/>
      <c r="Y572" s="1448"/>
      <c r="Z572" s="1448"/>
    </row>
    <row r="573" spans="1:26" ht="16.5" customHeight="1">
      <c r="A573" s="1448"/>
      <c r="B573" s="1467"/>
      <c r="C573" s="1448"/>
      <c r="D573" s="1448"/>
      <c r="E573" s="1448"/>
      <c r="F573" s="1448"/>
      <c r="G573" s="1448"/>
      <c r="H573" s="1448"/>
      <c r="I573" s="1448"/>
      <c r="J573" s="1448"/>
      <c r="K573" s="1448"/>
      <c r="L573" s="1448"/>
      <c r="M573" s="1448"/>
      <c r="N573" s="1448"/>
      <c r="O573" s="1448"/>
      <c r="P573" s="1448"/>
      <c r="Q573" s="1448"/>
      <c r="R573" s="1448"/>
      <c r="S573" s="1448"/>
      <c r="T573" s="1448"/>
      <c r="U573" s="1448"/>
      <c r="V573" s="1448"/>
      <c r="W573" s="1448"/>
      <c r="X573" s="1448"/>
      <c r="Y573" s="1448"/>
      <c r="Z573" s="1448"/>
    </row>
    <row r="574" spans="1:26" ht="16.5" customHeight="1">
      <c r="A574" s="1448"/>
      <c r="B574" s="1467"/>
      <c r="C574" s="1448"/>
      <c r="D574" s="1448"/>
      <c r="E574" s="1448"/>
      <c r="F574" s="1448"/>
      <c r="G574" s="1448"/>
      <c r="H574" s="1448"/>
      <c r="I574" s="1448"/>
      <c r="J574" s="1448"/>
      <c r="K574" s="1448"/>
      <c r="L574" s="1448"/>
      <c r="M574" s="1448"/>
      <c r="N574" s="1448"/>
      <c r="O574" s="1448"/>
      <c r="P574" s="1448"/>
      <c r="Q574" s="1448"/>
      <c r="R574" s="1448"/>
      <c r="S574" s="1448"/>
      <c r="T574" s="1448"/>
      <c r="U574" s="1448"/>
      <c r="V574" s="1448"/>
      <c r="W574" s="1448"/>
      <c r="X574" s="1448"/>
      <c r="Y574" s="1448"/>
      <c r="Z574" s="1448"/>
    </row>
    <row r="575" spans="1:26" ht="16.5" customHeight="1">
      <c r="A575" s="1448"/>
      <c r="B575" s="1467"/>
      <c r="C575" s="1448"/>
      <c r="D575" s="1448"/>
      <c r="E575" s="1448"/>
      <c r="F575" s="1448"/>
      <c r="G575" s="1448"/>
      <c r="H575" s="1448"/>
      <c r="I575" s="1448"/>
      <c r="J575" s="1448"/>
      <c r="K575" s="1448"/>
      <c r="L575" s="1448"/>
      <c r="M575" s="1448"/>
      <c r="N575" s="1448"/>
      <c r="O575" s="1448"/>
      <c r="P575" s="1448"/>
      <c r="Q575" s="1448"/>
      <c r="R575" s="1448"/>
      <c r="S575" s="1448"/>
      <c r="T575" s="1448"/>
      <c r="U575" s="1448"/>
      <c r="V575" s="1448"/>
      <c r="W575" s="1448"/>
      <c r="X575" s="1448"/>
      <c r="Y575" s="1448"/>
      <c r="Z575" s="1448"/>
    </row>
    <row r="576" spans="1:26" ht="16.5" customHeight="1">
      <c r="A576" s="1448"/>
      <c r="B576" s="1467"/>
      <c r="C576" s="1448"/>
      <c r="D576" s="1448"/>
      <c r="E576" s="1448"/>
      <c r="F576" s="1448"/>
      <c r="G576" s="1448"/>
      <c r="H576" s="1448"/>
      <c r="I576" s="1448"/>
      <c r="J576" s="1448"/>
      <c r="K576" s="1448"/>
      <c r="L576" s="1448"/>
      <c r="M576" s="1448"/>
      <c r="N576" s="1448"/>
      <c r="O576" s="1448"/>
      <c r="P576" s="1448"/>
      <c r="Q576" s="1448"/>
      <c r="R576" s="1448"/>
      <c r="S576" s="1448"/>
      <c r="T576" s="1448"/>
      <c r="U576" s="1448"/>
      <c r="V576" s="1448"/>
      <c r="W576" s="1448"/>
      <c r="X576" s="1448"/>
      <c r="Y576" s="1448"/>
      <c r="Z576" s="1448"/>
    </row>
    <row r="577" spans="1:26" ht="16.5" customHeight="1">
      <c r="A577" s="1448"/>
      <c r="B577" s="1467"/>
      <c r="C577" s="1448"/>
      <c r="D577" s="1448"/>
      <c r="E577" s="1448"/>
      <c r="F577" s="1448"/>
      <c r="G577" s="1448"/>
      <c r="H577" s="1448"/>
      <c r="I577" s="1448"/>
      <c r="J577" s="1448"/>
      <c r="K577" s="1448"/>
      <c r="L577" s="1448"/>
      <c r="M577" s="1448"/>
      <c r="N577" s="1448"/>
      <c r="O577" s="1448"/>
      <c r="P577" s="1448"/>
      <c r="Q577" s="1448"/>
      <c r="R577" s="1448"/>
      <c r="S577" s="1448"/>
      <c r="T577" s="1448"/>
      <c r="U577" s="1448"/>
      <c r="V577" s="1448"/>
      <c r="W577" s="1448"/>
      <c r="X577" s="1448"/>
      <c r="Y577" s="1448"/>
      <c r="Z577" s="1448"/>
    </row>
    <row r="578" spans="1:26" ht="16.5" customHeight="1">
      <c r="A578" s="1448"/>
      <c r="B578" s="1467"/>
      <c r="C578" s="1448"/>
      <c r="D578" s="1448"/>
      <c r="E578" s="1448"/>
      <c r="F578" s="1448"/>
      <c r="G578" s="1448"/>
      <c r="H578" s="1448"/>
      <c r="I578" s="1448"/>
      <c r="J578" s="1448"/>
      <c r="K578" s="1448"/>
      <c r="L578" s="1448"/>
      <c r="M578" s="1448"/>
      <c r="N578" s="1448"/>
      <c r="O578" s="1448"/>
      <c r="P578" s="1448"/>
      <c r="Q578" s="1448"/>
      <c r="R578" s="1448"/>
      <c r="S578" s="1448"/>
      <c r="T578" s="1448"/>
      <c r="U578" s="1448"/>
      <c r="V578" s="1448"/>
      <c r="W578" s="1448"/>
      <c r="X578" s="1448"/>
      <c r="Y578" s="1448"/>
      <c r="Z578" s="1448"/>
    </row>
    <row r="579" spans="1:26" ht="16.5" customHeight="1">
      <c r="A579" s="1448"/>
      <c r="B579" s="1467"/>
      <c r="C579" s="1448"/>
      <c r="D579" s="1448"/>
      <c r="E579" s="1448"/>
      <c r="F579" s="1448"/>
      <c r="G579" s="1448"/>
      <c r="H579" s="1448"/>
      <c r="I579" s="1448"/>
      <c r="J579" s="1448"/>
      <c r="K579" s="1448"/>
      <c r="L579" s="1448"/>
      <c r="M579" s="1448"/>
      <c r="N579" s="1448"/>
      <c r="O579" s="1448"/>
      <c r="P579" s="1448"/>
      <c r="Q579" s="1448"/>
      <c r="R579" s="1448"/>
      <c r="S579" s="1448"/>
      <c r="T579" s="1448"/>
      <c r="U579" s="1448"/>
      <c r="V579" s="1448"/>
      <c r="W579" s="1448"/>
      <c r="X579" s="1448"/>
      <c r="Y579" s="1448"/>
      <c r="Z579" s="1448"/>
    </row>
    <row r="580" spans="1:26" ht="16.5" customHeight="1">
      <c r="A580" s="1448"/>
      <c r="B580" s="1467"/>
      <c r="C580" s="1448"/>
      <c r="D580" s="1448"/>
      <c r="E580" s="1448"/>
      <c r="F580" s="1448"/>
      <c r="G580" s="1448"/>
      <c r="H580" s="1448"/>
      <c r="I580" s="1448"/>
      <c r="J580" s="1448"/>
      <c r="K580" s="1448"/>
      <c r="L580" s="1448"/>
      <c r="M580" s="1448"/>
      <c r="N580" s="1448"/>
      <c r="O580" s="1448"/>
      <c r="P580" s="1448"/>
      <c r="Q580" s="1448"/>
      <c r="R580" s="1448"/>
      <c r="S580" s="1448"/>
      <c r="T580" s="1448"/>
      <c r="U580" s="1448"/>
      <c r="V580" s="1448"/>
      <c r="W580" s="1448"/>
      <c r="X580" s="1448"/>
      <c r="Y580" s="1448"/>
      <c r="Z580" s="1448"/>
    </row>
    <row r="581" spans="1:26" ht="16.5" customHeight="1">
      <c r="A581" s="1448"/>
      <c r="B581" s="1467"/>
      <c r="C581" s="1448"/>
      <c r="D581" s="1448"/>
      <c r="E581" s="1448"/>
      <c r="F581" s="1448"/>
      <c r="G581" s="1448"/>
      <c r="H581" s="1448"/>
      <c r="I581" s="1448"/>
      <c r="J581" s="1448"/>
      <c r="K581" s="1448"/>
      <c r="L581" s="1448"/>
      <c r="M581" s="1448"/>
      <c r="N581" s="1448"/>
      <c r="O581" s="1448"/>
      <c r="P581" s="1448"/>
      <c r="Q581" s="1448"/>
      <c r="R581" s="1448"/>
      <c r="S581" s="1448"/>
      <c r="T581" s="1448"/>
      <c r="U581" s="1448"/>
      <c r="V581" s="1448"/>
      <c r="W581" s="1448"/>
      <c r="X581" s="1448"/>
      <c r="Y581" s="1448"/>
      <c r="Z581" s="1448"/>
    </row>
    <row r="582" spans="1:26" ht="16.5" customHeight="1">
      <c r="A582" s="1448"/>
      <c r="B582" s="1467"/>
      <c r="C582" s="1448"/>
      <c r="D582" s="1448"/>
      <c r="E582" s="1448"/>
      <c r="F582" s="1448"/>
      <c r="G582" s="1448"/>
      <c r="H582" s="1448"/>
      <c r="I582" s="1448"/>
      <c r="J582" s="1448"/>
      <c r="K582" s="1448"/>
      <c r="L582" s="1448"/>
      <c r="M582" s="1448"/>
      <c r="N582" s="1448"/>
      <c r="O582" s="1448"/>
      <c r="P582" s="1448"/>
      <c r="Q582" s="1448"/>
      <c r="R582" s="1448"/>
      <c r="S582" s="1448"/>
      <c r="T582" s="1448"/>
      <c r="U582" s="1448"/>
      <c r="V582" s="1448"/>
      <c r="W582" s="1448"/>
      <c r="X582" s="1448"/>
      <c r="Y582" s="1448"/>
      <c r="Z582" s="1448"/>
    </row>
    <row r="583" spans="1:26" ht="16.5" customHeight="1">
      <c r="A583" s="1448"/>
      <c r="B583" s="1467"/>
      <c r="C583" s="1448"/>
      <c r="D583" s="1448"/>
      <c r="E583" s="1448"/>
      <c r="F583" s="1448"/>
      <c r="G583" s="1448"/>
      <c r="H583" s="1448"/>
      <c r="I583" s="1448"/>
      <c r="J583" s="1448"/>
      <c r="K583" s="1448"/>
      <c r="L583" s="1448"/>
      <c r="M583" s="1448"/>
      <c r="N583" s="1448"/>
      <c r="O583" s="1448"/>
      <c r="P583" s="1448"/>
      <c r="Q583" s="1448"/>
      <c r="R583" s="1448"/>
      <c r="S583" s="1448"/>
      <c r="T583" s="1448"/>
      <c r="U583" s="1448"/>
      <c r="V583" s="1448"/>
      <c r="W583" s="1448"/>
      <c r="X583" s="1448"/>
      <c r="Y583" s="1448"/>
      <c r="Z583" s="1448"/>
    </row>
    <row r="584" spans="1:26" ht="16.5" customHeight="1">
      <c r="A584" s="1448"/>
      <c r="B584" s="1467"/>
      <c r="C584" s="1448"/>
      <c r="D584" s="1448"/>
      <c r="E584" s="1448"/>
      <c r="F584" s="1448"/>
      <c r="G584" s="1448"/>
      <c r="H584" s="1448"/>
      <c r="I584" s="1448"/>
      <c r="J584" s="1448"/>
      <c r="K584" s="1448"/>
      <c r="L584" s="1448"/>
      <c r="M584" s="1448"/>
      <c r="N584" s="1448"/>
      <c r="O584" s="1448"/>
      <c r="P584" s="1448"/>
      <c r="Q584" s="1448"/>
      <c r="R584" s="1448"/>
      <c r="S584" s="1448"/>
      <c r="T584" s="1448"/>
      <c r="U584" s="1448"/>
      <c r="V584" s="1448"/>
      <c r="W584" s="1448"/>
      <c r="X584" s="1448"/>
      <c r="Y584" s="1448"/>
      <c r="Z584" s="1448"/>
    </row>
    <row r="585" spans="1:26" ht="16.5" customHeight="1">
      <c r="A585" s="1448"/>
      <c r="B585" s="1467"/>
      <c r="C585" s="1448"/>
      <c r="D585" s="1448"/>
      <c r="E585" s="1448"/>
      <c r="F585" s="1448"/>
      <c r="G585" s="1448"/>
      <c r="H585" s="1448"/>
      <c r="I585" s="1448"/>
      <c r="J585" s="1448"/>
      <c r="K585" s="1448"/>
      <c r="L585" s="1448"/>
      <c r="M585" s="1448"/>
      <c r="N585" s="1448"/>
      <c r="O585" s="1448"/>
      <c r="P585" s="1448"/>
      <c r="Q585" s="1448"/>
      <c r="R585" s="1448"/>
      <c r="S585" s="1448"/>
      <c r="T585" s="1448"/>
      <c r="U585" s="1448"/>
      <c r="V585" s="1448"/>
      <c r="W585" s="1448"/>
      <c r="X585" s="1448"/>
      <c r="Y585" s="1448"/>
      <c r="Z585" s="1448"/>
    </row>
    <row r="586" spans="1:26" ht="16.5" customHeight="1">
      <c r="A586" s="1448"/>
      <c r="B586" s="1467"/>
      <c r="C586" s="1448"/>
      <c r="D586" s="1448"/>
      <c r="E586" s="1448"/>
      <c r="F586" s="1448"/>
      <c r="G586" s="1448"/>
      <c r="H586" s="1448"/>
      <c r="I586" s="1448"/>
      <c r="J586" s="1448"/>
      <c r="K586" s="1448"/>
      <c r="L586" s="1448"/>
      <c r="M586" s="1448"/>
      <c r="N586" s="1448"/>
      <c r="O586" s="1448"/>
      <c r="P586" s="1448"/>
      <c r="Q586" s="1448"/>
      <c r="R586" s="1448"/>
      <c r="S586" s="1448"/>
      <c r="T586" s="1448"/>
      <c r="U586" s="1448"/>
      <c r="V586" s="1448"/>
      <c r="W586" s="1448"/>
      <c r="X586" s="1448"/>
      <c r="Y586" s="1448"/>
      <c r="Z586" s="1448"/>
    </row>
    <row r="587" spans="1:26" ht="16.5" customHeight="1">
      <c r="A587" s="1448"/>
      <c r="B587" s="1467"/>
      <c r="C587" s="1448"/>
      <c r="D587" s="1448"/>
      <c r="E587" s="1448"/>
      <c r="F587" s="1448"/>
      <c r="G587" s="1448"/>
      <c r="H587" s="1448"/>
      <c r="I587" s="1448"/>
      <c r="J587" s="1448"/>
      <c r="K587" s="1448"/>
      <c r="L587" s="1448"/>
      <c r="M587" s="1448"/>
      <c r="N587" s="1448"/>
      <c r="O587" s="1448"/>
      <c r="P587" s="1448"/>
      <c r="Q587" s="1448"/>
      <c r="R587" s="1448"/>
      <c r="S587" s="1448"/>
      <c r="T587" s="1448"/>
      <c r="U587" s="1448"/>
      <c r="V587" s="1448"/>
      <c r="W587" s="1448"/>
      <c r="X587" s="1448"/>
      <c r="Y587" s="1448"/>
      <c r="Z587" s="1448"/>
    </row>
    <row r="588" spans="1:26" ht="16.5" customHeight="1">
      <c r="A588" s="1448"/>
      <c r="B588" s="1467"/>
      <c r="C588" s="1448"/>
      <c r="D588" s="1448"/>
      <c r="E588" s="1448"/>
      <c r="F588" s="1448"/>
      <c r="G588" s="1448"/>
      <c r="H588" s="1448"/>
      <c r="I588" s="1448"/>
      <c r="J588" s="1448"/>
      <c r="K588" s="1448"/>
      <c r="L588" s="1448"/>
      <c r="M588" s="1448"/>
      <c r="N588" s="1448"/>
      <c r="O588" s="1448"/>
      <c r="P588" s="1448"/>
      <c r="Q588" s="1448"/>
      <c r="R588" s="1448"/>
      <c r="S588" s="1448"/>
      <c r="T588" s="1448"/>
      <c r="U588" s="1448"/>
      <c r="V588" s="1448"/>
      <c r="W588" s="1448"/>
      <c r="X588" s="1448"/>
      <c r="Y588" s="1448"/>
      <c r="Z588" s="1448"/>
    </row>
    <row r="589" spans="1:26" ht="16.5" customHeight="1">
      <c r="A589" s="1448"/>
      <c r="B589" s="1467"/>
      <c r="C589" s="1448"/>
      <c r="D589" s="1448"/>
      <c r="E589" s="1448"/>
      <c r="F589" s="1448"/>
      <c r="G589" s="1448"/>
      <c r="H589" s="1448"/>
      <c r="I589" s="1448"/>
      <c r="J589" s="1448"/>
      <c r="K589" s="1448"/>
      <c r="L589" s="1448"/>
      <c r="M589" s="1448"/>
      <c r="N589" s="1448"/>
      <c r="O589" s="1448"/>
      <c r="P589" s="1448"/>
      <c r="Q589" s="1448"/>
      <c r="R589" s="1448"/>
      <c r="S589" s="1448"/>
      <c r="T589" s="1448"/>
      <c r="U589" s="1448"/>
      <c r="V589" s="1448"/>
      <c r="W589" s="1448"/>
      <c r="X589" s="1448"/>
      <c r="Y589" s="1448"/>
      <c r="Z589" s="1448"/>
    </row>
    <row r="590" spans="1:26" ht="16.5" customHeight="1">
      <c r="A590" s="1448"/>
      <c r="B590" s="1467"/>
      <c r="C590" s="1448"/>
      <c r="D590" s="1448"/>
      <c r="E590" s="1448"/>
      <c r="F590" s="1448"/>
      <c r="G590" s="1448"/>
      <c r="H590" s="1448"/>
      <c r="I590" s="1448"/>
      <c r="J590" s="1448"/>
      <c r="K590" s="1448"/>
      <c r="L590" s="1448"/>
      <c r="M590" s="1448"/>
      <c r="N590" s="1448"/>
      <c r="O590" s="1448"/>
      <c r="P590" s="1448"/>
      <c r="Q590" s="1448"/>
      <c r="R590" s="1448"/>
      <c r="S590" s="1448"/>
      <c r="T590" s="1448"/>
      <c r="U590" s="1448"/>
      <c r="V590" s="1448"/>
      <c r="W590" s="1448"/>
      <c r="X590" s="1448"/>
      <c r="Y590" s="1448"/>
      <c r="Z590" s="1448"/>
    </row>
    <row r="591" spans="1:26" ht="16.5" customHeight="1">
      <c r="A591" s="1448"/>
      <c r="B591" s="1467"/>
      <c r="C591" s="1448"/>
      <c r="D591" s="1448"/>
      <c r="E591" s="1448"/>
      <c r="F591" s="1448"/>
      <c r="G591" s="1448"/>
      <c r="H591" s="1448"/>
      <c r="I591" s="1448"/>
      <c r="J591" s="1448"/>
      <c r="K591" s="1448"/>
      <c r="L591" s="1448"/>
      <c r="M591" s="1448"/>
      <c r="N591" s="1448"/>
      <c r="O591" s="1448"/>
      <c r="P591" s="1448"/>
      <c r="Q591" s="1448"/>
      <c r="R591" s="1448"/>
      <c r="S591" s="1448"/>
      <c r="T591" s="1448"/>
      <c r="U591" s="1448"/>
      <c r="V591" s="1448"/>
      <c r="W591" s="1448"/>
      <c r="X591" s="1448"/>
      <c r="Y591" s="1448"/>
      <c r="Z591" s="1448"/>
    </row>
    <row r="592" spans="1:26" ht="16.5" customHeight="1">
      <c r="A592" s="1448"/>
      <c r="B592" s="1467"/>
      <c r="C592" s="1448"/>
      <c r="D592" s="1448"/>
      <c r="E592" s="1448"/>
      <c r="F592" s="1448"/>
      <c r="G592" s="1448"/>
      <c r="H592" s="1448"/>
      <c r="I592" s="1448"/>
      <c r="J592" s="1448"/>
      <c r="K592" s="1448"/>
      <c r="L592" s="1448"/>
      <c r="M592" s="1448"/>
      <c r="N592" s="1448"/>
      <c r="O592" s="1448"/>
      <c r="P592" s="1448"/>
      <c r="Q592" s="1448"/>
      <c r="R592" s="1448"/>
      <c r="S592" s="1448"/>
      <c r="T592" s="1448"/>
      <c r="U592" s="1448"/>
      <c r="V592" s="1448"/>
      <c r="W592" s="1448"/>
      <c r="X592" s="1448"/>
      <c r="Y592" s="1448"/>
      <c r="Z592" s="1448"/>
    </row>
    <row r="593" spans="1:26" ht="16.5" customHeight="1">
      <c r="A593" s="1448"/>
      <c r="B593" s="1467"/>
      <c r="C593" s="1448"/>
      <c r="D593" s="1448"/>
      <c r="E593" s="1448"/>
      <c r="F593" s="1448"/>
      <c r="G593" s="1448"/>
      <c r="H593" s="1448"/>
      <c r="I593" s="1448"/>
      <c r="J593" s="1448"/>
      <c r="K593" s="1448"/>
      <c r="L593" s="1448"/>
      <c r="M593" s="1448"/>
      <c r="N593" s="1448"/>
      <c r="O593" s="1448"/>
      <c r="P593" s="1448"/>
      <c r="Q593" s="1448"/>
      <c r="R593" s="1448"/>
      <c r="S593" s="1448"/>
      <c r="T593" s="1448"/>
      <c r="U593" s="1448"/>
      <c r="V593" s="1448"/>
      <c r="W593" s="1448"/>
      <c r="X593" s="1448"/>
      <c r="Y593" s="1448"/>
      <c r="Z593" s="1448"/>
    </row>
    <row r="594" spans="1:26" ht="16.5" customHeight="1">
      <c r="A594" s="1448"/>
      <c r="B594" s="1467"/>
      <c r="C594" s="1448"/>
      <c r="D594" s="1448"/>
      <c r="E594" s="1448"/>
      <c r="F594" s="1448"/>
      <c r="G594" s="1448"/>
      <c r="H594" s="1448"/>
      <c r="I594" s="1448"/>
      <c r="J594" s="1448"/>
      <c r="K594" s="1448"/>
      <c r="L594" s="1448"/>
      <c r="M594" s="1448"/>
      <c r="N594" s="1448"/>
      <c r="O594" s="1448"/>
      <c r="P594" s="1448"/>
      <c r="Q594" s="1448"/>
      <c r="R594" s="1448"/>
      <c r="S594" s="1448"/>
      <c r="T594" s="1448"/>
      <c r="U594" s="1448"/>
      <c r="V594" s="1448"/>
      <c r="W594" s="1448"/>
      <c r="X594" s="1448"/>
      <c r="Y594" s="1448"/>
      <c r="Z594" s="1448"/>
    </row>
    <row r="595" spans="1:26" ht="16.5" customHeight="1">
      <c r="A595" s="1448"/>
      <c r="B595" s="1467"/>
      <c r="C595" s="1448"/>
      <c r="D595" s="1448"/>
      <c r="E595" s="1448"/>
      <c r="F595" s="1448"/>
      <c r="G595" s="1448"/>
      <c r="H595" s="1448"/>
      <c r="I595" s="1448"/>
      <c r="J595" s="1448"/>
      <c r="K595" s="1448"/>
      <c r="L595" s="1448"/>
      <c r="M595" s="1448"/>
      <c r="N595" s="1448"/>
      <c r="O595" s="1448"/>
      <c r="P595" s="1448"/>
      <c r="Q595" s="1448"/>
      <c r="R595" s="1448"/>
      <c r="S595" s="1448"/>
      <c r="T595" s="1448"/>
      <c r="U595" s="1448"/>
      <c r="V595" s="1448"/>
      <c r="W595" s="1448"/>
      <c r="X595" s="1448"/>
      <c r="Y595" s="1448"/>
      <c r="Z595" s="1448"/>
    </row>
    <row r="596" spans="1:26" ht="16.5" customHeight="1">
      <c r="A596" s="1448"/>
      <c r="B596" s="1467"/>
      <c r="C596" s="1448"/>
      <c r="D596" s="1448"/>
      <c r="E596" s="1448"/>
      <c r="F596" s="1448"/>
      <c r="G596" s="1448"/>
      <c r="H596" s="1448"/>
      <c r="I596" s="1448"/>
      <c r="J596" s="1448"/>
      <c r="K596" s="1448"/>
      <c r="L596" s="1448"/>
      <c r="M596" s="1448"/>
      <c r="N596" s="1448"/>
      <c r="O596" s="1448"/>
      <c r="P596" s="1448"/>
      <c r="Q596" s="1448"/>
      <c r="R596" s="1448"/>
      <c r="S596" s="1448"/>
      <c r="T596" s="1448"/>
      <c r="U596" s="1448"/>
      <c r="V596" s="1448"/>
      <c r="W596" s="1448"/>
      <c r="X596" s="1448"/>
      <c r="Y596" s="1448"/>
      <c r="Z596" s="1448"/>
    </row>
    <row r="597" spans="1:26" ht="16.5" customHeight="1">
      <c r="A597" s="1448"/>
      <c r="B597" s="1467"/>
      <c r="C597" s="1448"/>
      <c r="D597" s="1448"/>
      <c r="E597" s="1448"/>
      <c r="F597" s="1448"/>
      <c r="G597" s="1448"/>
      <c r="H597" s="1448"/>
      <c r="I597" s="1448"/>
      <c r="J597" s="1448"/>
      <c r="K597" s="1448"/>
      <c r="L597" s="1448"/>
      <c r="M597" s="1448"/>
      <c r="N597" s="1448"/>
      <c r="O597" s="1448"/>
      <c r="P597" s="1448"/>
      <c r="Q597" s="1448"/>
      <c r="R597" s="1448"/>
      <c r="S597" s="1448"/>
      <c r="T597" s="1448"/>
      <c r="U597" s="1448"/>
      <c r="V597" s="1448"/>
      <c r="W597" s="1448"/>
      <c r="X597" s="1448"/>
      <c r="Y597" s="1448"/>
      <c r="Z597" s="1448"/>
    </row>
    <row r="598" spans="1:26" ht="16.5" customHeight="1">
      <c r="A598" s="1448"/>
      <c r="B598" s="1467"/>
      <c r="C598" s="1448"/>
      <c r="D598" s="1448"/>
      <c r="E598" s="1448"/>
      <c r="F598" s="1448"/>
      <c r="G598" s="1448"/>
      <c r="H598" s="1448"/>
      <c r="I598" s="1448"/>
      <c r="J598" s="1448"/>
      <c r="K598" s="1448"/>
      <c r="L598" s="1448"/>
      <c r="M598" s="1448"/>
      <c r="N598" s="1448"/>
      <c r="O598" s="1448"/>
      <c r="P598" s="1448"/>
      <c r="Q598" s="1448"/>
      <c r="R598" s="1448"/>
      <c r="S598" s="1448"/>
      <c r="T598" s="1448"/>
      <c r="U598" s="1448"/>
      <c r="V598" s="1448"/>
      <c r="W598" s="1448"/>
      <c r="X598" s="1448"/>
      <c r="Y598" s="1448"/>
      <c r="Z598" s="1448"/>
    </row>
    <row r="599" spans="1:26" ht="16.5" customHeight="1">
      <c r="A599" s="1448"/>
      <c r="B599" s="1467"/>
      <c r="C599" s="1448"/>
      <c r="D599" s="1448"/>
      <c r="E599" s="1448"/>
      <c r="F599" s="1448"/>
      <c r="G599" s="1448"/>
      <c r="H599" s="1448"/>
      <c r="I599" s="1448"/>
      <c r="J599" s="1448"/>
      <c r="K599" s="1448"/>
      <c r="L599" s="1448"/>
      <c r="M599" s="1448"/>
      <c r="N599" s="1448"/>
      <c r="O599" s="1448"/>
      <c r="P599" s="1448"/>
      <c r="Q599" s="1448"/>
      <c r="R599" s="1448"/>
      <c r="S599" s="1448"/>
      <c r="T599" s="1448"/>
      <c r="U599" s="1448"/>
      <c r="V599" s="1448"/>
      <c r="W599" s="1448"/>
      <c r="X599" s="1448"/>
      <c r="Y599" s="1448"/>
      <c r="Z599" s="1448"/>
    </row>
    <row r="600" spans="1:26" ht="16.5" customHeight="1">
      <c r="A600" s="1448"/>
      <c r="B600" s="1467"/>
      <c r="C600" s="1448"/>
      <c r="D600" s="1448"/>
      <c r="E600" s="1448"/>
      <c r="F600" s="1448"/>
      <c r="G600" s="1448"/>
      <c r="H600" s="1448"/>
      <c r="I600" s="1448"/>
      <c r="J600" s="1448"/>
      <c r="K600" s="1448"/>
      <c r="L600" s="1448"/>
      <c r="M600" s="1448"/>
      <c r="N600" s="1448"/>
      <c r="O600" s="1448"/>
      <c r="P600" s="1448"/>
      <c r="Q600" s="1448"/>
      <c r="R600" s="1448"/>
      <c r="S600" s="1448"/>
      <c r="T600" s="1448"/>
      <c r="U600" s="1448"/>
      <c r="V600" s="1448"/>
      <c r="W600" s="1448"/>
      <c r="X600" s="1448"/>
      <c r="Y600" s="1448"/>
      <c r="Z600" s="1448"/>
    </row>
    <row r="601" spans="1:26" ht="16.5" customHeight="1">
      <c r="A601" s="1448"/>
      <c r="B601" s="1467"/>
      <c r="C601" s="1448"/>
      <c r="D601" s="1448"/>
      <c r="E601" s="1448"/>
      <c r="F601" s="1448"/>
      <c r="G601" s="1448"/>
      <c r="H601" s="1448"/>
      <c r="I601" s="1448"/>
      <c r="J601" s="1448"/>
      <c r="K601" s="1448"/>
      <c r="L601" s="1448"/>
      <c r="M601" s="1448"/>
      <c r="N601" s="1448"/>
      <c r="O601" s="1448"/>
      <c r="P601" s="1448"/>
      <c r="Q601" s="1448"/>
      <c r="R601" s="1448"/>
      <c r="S601" s="1448"/>
      <c r="T601" s="1448"/>
      <c r="U601" s="1448"/>
      <c r="V601" s="1448"/>
      <c r="W601" s="1448"/>
      <c r="X601" s="1448"/>
      <c r="Y601" s="1448"/>
      <c r="Z601" s="1448"/>
    </row>
    <row r="602" spans="1:26" ht="16.5" customHeight="1">
      <c r="A602" s="1448"/>
      <c r="B602" s="1467"/>
      <c r="C602" s="1448"/>
      <c r="D602" s="1448"/>
      <c r="E602" s="1448"/>
      <c r="F602" s="1448"/>
      <c r="G602" s="1448"/>
      <c r="H602" s="1448"/>
      <c r="I602" s="1448"/>
      <c r="J602" s="1448"/>
      <c r="K602" s="1448"/>
      <c r="L602" s="1448"/>
      <c r="M602" s="1448"/>
      <c r="N602" s="1448"/>
      <c r="O602" s="1448"/>
      <c r="P602" s="1448"/>
      <c r="Q602" s="1448"/>
      <c r="R602" s="1448"/>
      <c r="S602" s="1448"/>
      <c r="T602" s="1448"/>
      <c r="U602" s="1448"/>
      <c r="V602" s="1448"/>
      <c r="W602" s="1448"/>
      <c r="X602" s="1448"/>
      <c r="Y602" s="1448"/>
      <c r="Z602" s="1448"/>
    </row>
    <row r="603" spans="1:26" ht="16.5" customHeight="1">
      <c r="A603" s="1448"/>
      <c r="B603" s="1467"/>
      <c r="C603" s="1448"/>
      <c r="D603" s="1448"/>
      <c r="E603" s="1448"/>
      <c r="F603" s="1448"/>
      <c r="G603" s="1448"/>
      <c r="H603" s="1448"/>
      <c r="I603" s="1448"/>
      <c r="J603" s="1448"/>
      <c r="K603" s="1448"/>
      <c r="L603" s="1448"/>
      <c r="M603" s="1448"/>
      <c r="N603" s="1448"/>
      <c r="O603" s="1448"/>
      <c r="P603" s="1448"/>
      <c r="Q603" s="1448"/>
      <c r="R603" s="1448"/>
      <c r="S603" s="1448"/>
      <c r="T603" s="1448"/>
      <c r="U603" s="1448"/>
      <c r="V603" s="1448"/>
      <c r="W603" s="1448"/>
      <c r="X603" s="1448"/>
      <c r="Y603" s="1448"/>
      <c r="Z603" s="1448"/>
    </row>
    <row r="604" spans="1:26" ht="16.5" customHeight="1">
      <c r="A604" s="1448"/>
      <c r="B604" s="1467"/>
      <c r="C604" s="1448"/>
      <c r="D604" s="1448"/>
      <c r="E604" s="1448"/>
      <c r="F604" s="1448"/>
      <c r="G604" s="1448"/>
      <c r="H604" s="1448"/>
      <c r="I604" s="1448"/>
      <c r="J604" s="1448"/>
      <c r="K604" s="1448"/>
      <c r="L604" s="1448"/>
      <c r="M604" s="1448"/>
      <c r="N604" s="1448"/>
      <c r="O604" s="1448"/>
      <c r="P604" s="1448"/>
      <c r="Q604" s="1448"/>
      <c r="R604" s="1448"/>
      <c r="S604" s="1448"/>
      <c r="T604" s="1448"/>
      <c r="U604" s="1448"/>
      <c r="V604" s="1448"/>
      <c r="W604" s="1448"/>
      <c r="X604" s="1448"/>
      <c r="Y604" s="1448"/>
      <c r="Z604" s="1448"/>
    </row>
    <row r="605" spans="1:26" ht="16.5" customHeight="1">
      <c r="A605" s="1448"/>
      <c r="B605" s="1467"/>
      <c r="C605" s="1448"/>
      <c r="D605" s="1448"/>
      <c r="E605" s="1448"/>
      <c r="F605" s="1448"/>
      <c r="G605" s="1448"/>
      <c r="H605" s="1448"/>
      <c r="I605" s="1448"/>
      <c r="J605" s="1448"/>
      <c r="K605" s="1448"/>
      <c r="L605" s="1448"/>
      <c r="M605" s="1448"/>
      <c r="N605" s="1448"/>
      <c r="O605" s="1448"/>
      <c r="P605" s="1448"/>
      <c r="Q605" s="1448"/>
      <c r="R605" s="1448"/>
      <c r="S605" s="1448"/>
      <c r="T605" s="1448"/>
      <c r="U605" s="1448"/>
      <c r="V605" s="1448"/>
      <c r="W605" s="1448"/>
      <c r="X605" s="1448"/>
      <c r="Y605" s="1448"/>
      <c r="Z605" s="1448"/>
    </row>
    <row r="606" spans="1:26" ht="16.5" customHeight="1">
      <c r="A606" s="1448"/>
      <c r="B606" s="1467"/>
      <c r="C606" s="1448"/>
      <c r="D606" s="1448"/>
      <c r="E606" s="1448"/>
      <c r="F606" s="1448"/>
      <c r="G606" s="1448"/>
      <c r="H606" s="1448"/>
      <c r="I606" s="1448"/>
      <c r="J606" s="1448"/>
      <c r="K606" s="1448"/>
      <c r="L606" s="1448"/>
      <c r="M606" s="1448"/>
      <c r="N606" s="1448"/>
      <c r="O606" s="1448"/>
      <c r="P606" s="1448"/>
      <c r="Q606" s="1448"/>
      <c r="R606" s="1448"/>
      <c r="S606" s="1448"/>
      <c r="T606" s="1448"/>
      <c r="U606" s="1448"/>
      <c r="V606" s="1448"/>
      <c r="W606" s="1448"/>
      <c r="X606" s="1448"/>
      <c r="Y606" s="1448"/>
      <c r="Z606" s="1448"/>
    </row>
    <row r="607" spans="1:26" ht="16.5" customHeight="1">
      <c r="A607" s="1448"/>
      <c r="B607" s="1467"/>
      <c r="C607" s="1448"/>
      <c r="D607" s="1448"/>
      <c r="E607" s="1448"/>
      <c r="F607" s="1448"/>
      <c r="G607" s="1448"/>
      <c r="H607" s="1448"/>
      <c r="I607" s="1448"/>
      <c r="J607" s="1448"/>
      <c r="K607" s="1448"/>
      <c r="L607" s="1448"/>
      <c r="M607" s="1448"/>
      <c r="N607" s="1448"/>
      <c r="O607" s="1448"/>
      <c r="P607" s="1448"/>
      <c r="Q607" s="1448"/>
      <c r="R607" s="1448"/>
      <c r="S607" s="1448"/>
      <c r="T607" s="1448"/>
      <c r="U607" s="1448"/>
      <c r="V607" s="1448"/>
      <c r="W607" s="1448"/>
      <c r="X607" s="1448"/>
      <c r="Y607" s="1448"/>
      <c r="Z607" s="1448"/>
    </row>
    <row r="608" spans="1:26" ht="16.5" customHeight="1">
      <c r="A608" s="1448"/>
      <c r="B608" s="1467"/>
      <c r="C608" s="1448"/>
      <c r="D608" s="1448"/>
      <c r="E608" s="1448"/>
      <c r="F608" s="1448"/>
      <c r="G608" s="1448"/>
      <c r="H608" s="1448"/>
      <c r="I608" s="1448"/>
      <c r="J608" s="1448"/>
      <c r="K608" s="1448"/>
      <c r="L608" s="1448"/>
      <c r="M608" s="1448"/>
      <c r="N608" s="1448"/>
      <c r="O608" s="1448"/>
      <c r="P608" s="1448"/>
      <c r="Q608" s="1448"/>
      <c r="R608" s="1448"/>
      <c r="S608" s="1448"/>
      <c r="T608" s="1448"/>
      <c r="U608" s="1448"/>
      <c r="V608" s="1448"/>
      <c r="W608" s="1448"/>
      <c r="X608" s="1448"/>
      <c r="Y608" s="1448"/>
      <c r="Z608" s="1448"/>
    </row>
    <row r="609" spans="1:26" ht="16.5" customHeight="1">
      <c r="A609" s="1448"/>
      <c r="B609" s="1467"/>
      <c r="C609" s="1448"/>
      <c r="D609" s="1448"/>
      <c r="E609" s="1448"/>
      <c r="F609" s="1448"/>
      <c r="G609" s="1448"/>
      <c r="H609" s="1448"/>
      <c r="I609" s="1448"/>
      <c r="J609" s="1448"/>
      <c r="K609" s="1448"/>
      <c r="L609" s="1448"/>
      <c r="M609" s="1448"/>
      <c r="N609" s="1448"/>
      <c r="O609" s="1448"/>
      <c r="P609" s="1448"/>
      <c r="Q609" s="1448"/>
      <c r="R609" s="1448"/>
      <c r="S609" s="1448"/>
      <c r="T609" s="1448"/>
      <c r="U609" s="1448"/>
      <c r="V609" s="1448"/>
      <c r="W609" s="1448"/>
      <c r="X609" s="1448"/>
      <c r="Y609" s="1448"/>
      <c r="Z609" s="1448"/>
    </row>
    <row r="610" spans="1:26" ht="16.5" customHeight="1">
      <c r="A610" s="1448"/>
      <c r="B610" s="1467"/>
      <c r="C610" s="1448"/>
      <c r="D610" s="1448"/>
      <c r="E610" s="1448"/>
      <c r="F610" s="1448"/>
      <c r="G610" s="1448"/>
      <c r="H610" s="1448"/>
      <c r="I610" s="1448"/>
      <c r="J610" s="1448"/>
      <c r="K610" s="1448"/>
      <c r="L610" s="1448"/>
      <c r="M610" s="1448"/>
      <c r="N610" s="1448"/>
      <c r="O610" s="1448"/>
      <c r="P610" s="1448"/>
      <c r="Q610" s="1448"/>
      <c r="R610" s="1448"/>
      <c r="S610" s="1448"/>
      <c r="T610" s="1448"/>
      <c r="U610" s="1448"/>
      <c r="V610" s="1448"/>
      <c r="W610" s="1448"/>
      <c r="X610" s="1448"/>
      <c r="Y610" s="1448"/>
      <c r="Z610" s="1448"/>
    </row>
    <row r="611" spans="1:26" ht="16.5" customHeight="1">
      <c r="A611" s="1448"/>
      <c r="B611" s="1467"/>
      <c r="C611" s="1448"/>
      <c r="D611" s="1448"/>
      <c r="E611" s="1448"/>
      <c r="F611" s="1448"/>
      <c r="G611" s="1448"/>
      <c r="H611" s="1448"/>
      <c r="I611" s="1448"/>
      <c r="J611" s="1448"/>
      <c r="K611" s="1448"/>
      <c r="L611" s="1448"/>
      <c r="M611" s="1448"/>
      <c r="N611" s="1448"/>
      <c r="O611" s="1448"/>
      <c r="P611" s="1448"/>
      <c r="Q611" s="1448"/>
      <c r="R611" s="1448"/>
      <c r="S611" s="1448"/>
      <c r="T611" s="1448"/>
      <c r="U611" s="1448"/>
      <c r="V611" s="1448"/>
      <c r="W611" s="1448"/>
      <c r="X611" s="1448"/>
      <c r="Y611" s="1448"/>
      <c r="Z611" s="1448"/>
    </row>
    <row r="612" spans="1:26" ht="16.5" customHeight="1">
      <c r="A612" s="1448"/>
      <c r="B612" s="1467"/>
      <c r="C612" s="1448"/>
      <c r="D612" s="1448"/>
      <c r="E612" s="1448"/>
      <c r="F612" s="1448"/>
      <c r="G612" s="1448"/>
      <c r="H612" s="1448"/>
      <c r="I612" s="1448"/>
      <c r="J612" s="1448"/>
      <c r="K612" s="1448"/>
      <c r="L612" s="1448"/>
      <c r="M612" s="1448"/>
      <c r="N612" s="1448"/>
      <c r="O612" s="1448"/>
      <c r="P612" s="1448"/>
      <c r="Q612" s="1448"/>
      <c r="R612" s="1448"/>
      <c r="S612" s="1448"/>
      <c r="T612" s="1448"/>
      <c r="U612" s="1448"/>
      <c r="V612" s="1448"/>
      <c r="W612" s="1448"/>
      <c r="X612" s="1448"/>
      <c r="Y612" s="1448"/>
      <c r="Z612" s="1448"/>
    </row>
    <row r="613" spans="1:26" ht="16.5" customHeight="1">
      <c r="A613" s="1448"/>
      <c r="B613" s="1467"/>
      <c r="C613" s="1448"/>
      <c r="D613" s="1448"/>
      <c r="E613" s="1448"/>
      <c r="F613" s="1448"/>
      <c r="G613" s="1448"/>
      <c r="H613" s="1448"/>
      <c r="I613" s="1448"/>
      <c r="J613" s="1448"/>
      <c r="K613" s="1448"/>
      <c r="L613" s="1448"/>
      <c r="M613" s="1448"/>
      <c r="N613" s="1448"/>
      <c r="O613" s="1448"/>
      <c r="P613" s="1448"/>
      <c r="Q613" s="1448"/>
      <c r="R613" s="1448"/>
      <c r="S613" s="1448"/>
      <c r="T613" s="1448"/>
      <c r="U613" s="1448"/>
      <c r="V613" s="1448"/>
      <c r="W613" s="1448"/>
      <c r="X613" s="1448"/>
      <c r="Y613" s="1448"/>
      <c r="Z613" s="1448"/>
    </row>
    <row r="614" spans="1:26" ht="16.5" customHeight="1">
      <c r="A614" s="1448"/>
      <c r="B614" s="1467"/>
      <c r="C614" s="1448"/>
      <c r="D614" s="1448"/>
      <c r="E614" s="1448"/>
      <c r="F614" s="1448"/>
      <c r="G614" s="1448"/>
      <c r="H614" s="1448"/>
      <c r="I614" s="1448"/>
      <c r="J614" s="1448"/>
      <c r="K614" s="1448"/>
      <c r="L614" s="1448"/>
      <c r="M614" s="1448"/>
      <c r="N614" s="1448"/>
      <c r="O614" s="1448"/>
      <c r="P614" s="1448"/>
      <c r="Q614" s="1448"/>
      <c r="R614" s="1448"/>
      <c r="S614" s="1448"/>
      <c r="T614" s="1448"/>
      <c r="U614" s="1448"/>
      <c r="V614" s="1448"/>
      <c r="W614" s="1448"/>
      <c r="X614" s="1448"/>
      <c r="Y614" s="1448"/>
      <c r="Z614" s="1448"/>
    </row>
    <row r="615" spans="1:26" ht="16.5" customHeight="1">
      <c r="A615" s="1448"/>
      <c r="B615" s="1467"/>
      <c r="C615" s="1448"/>
      <c r="D615" s="1448"/>
      <c r="E615" s="1448"/>
      <c r="F615" s="1448"/>
      <c r="G615" s="1448"/>
      <c r="H615" s="1448"/>
      <c r="I615" s="1448"/>
      <c r="J615" s="1448"/>
      <c r="K615" s="1448"/>
      <c r="L615" s="1448"/>
      <c r="M615" s="1448"/>
      <c r="N615" s="1448"/>
      <c r="O615" s="1448"/>
      <c r="P615" s="1448"/>
      <c r="Q615" s="1448"/>
      <c r="R615" s="1448"/>
      <c r="S615" s="1448"/>
      <c r="T615" s="1448"/>
      <c r="U615" s="1448"/>
      <c r="V615" s="1448"/>
      <c r="W615" s="1448"/>
      <c r="X615" s="1448"/>
      <c r="Y615" s="1448"/>
      <c r="Z615" s="1448"/>
    </row>
    <row r="616" spans="1:26" ht="16.5" customHeight="1">
      <c r="A616" s="1448"/>
      <c r="B616" s="1467"/>
      <c r="C616" s="1448"/>
      <c r="D616" s="1448"/>
      <c r="E616" s="1448"/>
      <c r="F616" s="1448"/>
      <c r="G616" s="1448"/>
      <c r="H616" s="1448"/>
      <c r="I616" s="1448"/>
      <c r="J616" s="1448"/>
      <c r="K616" s="1448"/>
      <c r="L616" s="1448"/>
      <c r="M616" s="1448"/>
      <c r="N616" s="1448"/>
      <c r="O616" s="1448"/>
      <c r="P616" s="1448"/>
      <c r="Q616" s="1448"/>
      <c r="R616" s="1448"/>
      <c r="S616" s="1448"/>
      <c r="T616" s="1448"/>
      <c r="U616" s="1448"/>
      <c r="V616" s="1448"/>
      <c r="W616" s="1448"/>
      <c r="X616" s="1448"/>
      <c r="Y616" s="1448"/>
      <c r="Z616" s="1448"/>
    </row>
    <row r="617" spans="1:26" ht="16.5" customHeight="1">
      <c r="A617" s="1448"/>
      <c r="B617" s="1467"/>
      <c r="C617" s="1448"/>
      <c r="D617" s="1448"/>
      <c r="E617" s="1448"/>
      <c r="F617" s="1448"/>
      <c r="G617" s="1448"/>
      <c r="H617" s="1448"/>
      <c r="I617" s="1448"/>
      <c r="J617" s="1448"/>
      <c r="K617" s="1448"/>
      <c r="L617" s="1448"/>
      <c r="M617" s="1448"/>
      <c r="N617" s="1448"/>
      <c r="O617" s="1448"/>
      <c r="P617" s="1448"/>
      <c r="Q617" s="1448"/>
      <c r="R617" s="1448"/>
      <c r="S617" s="1448"/>
      <c r="T617" s="1448"/>
      <c r="U617" s="1448"/>
      <c r="V617" s="1448"/>
      <c r="W617" s="1448"/>
      <c r="X617" s="1448"/>
      <c r="Y617" s="1448"/>
      <c r="Z617" s="1448"/>
    </row>
    <row r="618" spans="1:26" ht="16.5" customHeight="1">
      <c r="A618" s="1448"/>
      <c r="B618" s="1467"/>
      <c r="C618" s="1448"/>
      <c r="D618" s="1448"/>
      <c r="E618" s="1448"/>
      <c r="F618" s="1448"/>
      <c r="G618" s="1448"/>
      <c r="H618" s="1448"/>
      <c r="I618" s="1448"/>
      <c r="J618" s="1448"/>
      <c r="K618" s="1448"/>
      <c r="L618" s="1448"/>
      <c r="M618" s="1448"/>
      <c r="N618" s="1448"/>
      <c r="O618" s="1448"/>
      <c r="P618" s="1448"/>
      <c r="Q618" s="1448"/>
      <c r="R618" s="1448"/>
      <c r="S618" s="1448"/>
      <c r="T618" s="1448"/>
      <c r="U618" s="1448"/>
      <c r="V618" s="1448"/>
      <c r="W618" s="1448"/>
      <c r="X618" s="1448"/>
      <c r="Y618" s="1448"/>
      <c r="Z618" s="1448"/>
    </row>
    <row r="619" spans="1:26" ht="16.5" customHeight="1">
      <c r="A619" s="1448"/>
      <c r="B619" s="1467"/>
      <c r="C619" s="1448"/>
      <c r="D619" s="1448"/>
      <c r="E619" s="1448"/>
      <c r="F619" s="1448"/>
      <c r="G619" s="1448"/>
      <c r="H619" s="1448"/>
      <c r="I619" s="1448"/>
      <c r="J619" s="1448"/>
      <c r="K619" s="1448"/>
      <c r="L619" s="1448"/>
      <c r="M619" s="1448"/>
      <c r="N619" s="1448"/>
      <c r="O619" s="1448"/>
      <c r="P619" s="1448"/>
      <c r="Q619" s="1448"/>
      <c r="R619" s="1448"/>
      <c r="S619" s="1448"/>
      <c r="T619" s="1448"/>
      <c r="U619" s="1448"/>
      <c r="V619" s="1448"/>
      <c r="W619" s="1448"/>
      <c r="X619" s="1448"/>
      <c r="Y619" s="1448"/>
      <c r="Z619" s="1448"/>
    </row>
    <row r="620" spans="1:26" ht="16.5" customHeight="1">
      <c r="A620" s="1448"/>
      <c r="B620" s="1467"/>
      <c r="C620" s="1448"/>
      <c r="D620" s="1448"/>
      <c r="E620" s="1448"/>
      <c r="F620" s="1448"/>
      <c r="G620" s="1448"/>
      <c r="H620" s="1448"/>
      <c r="I620" s="1448"/>
      <c r="J620" s="1448"/>
      <c r="K620" s="1448"/>
      <c r="L620" s="1448"/>
      <c r="M620" s="1448"/>
      <c r="N620" s="1448"/>
      <c r="O620" s="1448"/>
      <c r="P620" s="1448"/>
      <c r="Q620" s="1448"/>
      <c r="R620" s="1448"/>
      <c r="S620" s="1448"/>
      <c r="T620" s="1448"/>
      <c r="U620" s="1448"/>
      <c r="V620" s="1448"/>
      <c r="W620" s="1448"/>
      <c r="X620" s="1448"/>
      <c r="Y620" s="1448"/>
      <c r="Z620" s="1448"/>
    </row>
    <row r="621" spans="1:26" ht="16.5" customHeight="1">
      <c r="A621" s="1448"/>
      <c r="B621" s="1467"/>
      <c r="C621" s="1448"/>
      <c r="D621" s="1448"/>
      <c r="E621" s="1448"/>
      <c r="F621" s="1448"/>
      <c r="G621" s="1448"/>
      <c r="H621" s="1448"/>
      <c r="I621" s="1448"/>
      <c r="J621" s="1448"/>
      <c r="K621" s="1448"/>
      <c r="L621" s="1448"/>
      <c r="M621" s="1448"/>
      <c r="N621" s="1448"/>
      <c r="O621" s="1448"/>
      <c r="P621" s="1448"/>
      <c r="Q621" s="1448"/>
      <c r="R621" s="1448"/>
      <c r="S621" s="1448"/>
      <c r="T621" s="1448"/>
      <c r="U621" s="1448"/>
      <c r="V621" s="1448"/>
      <c r="W621" s="1448"/>
      <c r="X621" s="1448"/>
      <c r="Y621" s="1448"/>
      <c r="Z621" s="1448"/>
    </row>
    <row r="622" spans="1:26" ht="16.5" customHeight="1">
      <c r="A622" s="1448"/>
      <c r="B622" s="1467"/>
      <c r="C622" s="1448"/>
      <c r="D622" s="1448"/>
      <c r="E622" s="1448"/>
      <c r="F622" s="1448"/>
      <c r="G622" s="1448"/>
      <c r="H622" s="1448"/>
      <c r="I622" s="1448"/>
      <c r="J622" s="1448"/>
      <c r="K622" s="1448"/>
      <c r="L622" s="1448"/>
      <c r="M622" s="1448"/>
      <c r="N622" s="1448"/>
      <c r="O622" s="1448"/>
      <c r="P622" s="1448"/>
      <c r="Q622" s="1448"/>
      <c r="R622" s="1448"/>
      <c r="S622" s="1448"/>
      <c r="T622" s="1448"/>
      <c r="U622" s="1448"/>
      <c r="V622" s="1448"/>
      <c r="W622" s="1448"/>
      <c r="X622" s="1448"/>
      <c r="Y622" s="1448"/>
      <c r="Z622" s="1448"/>
    </row>
    <row r="623" spans="1:26" ht="16.5" customHeight="1">
      <c r="A623" s="1448"/>
      <c r="B623" s="1467"/>
      <c r="C623" s="1448"/>
      <c r="D623" s="1448"/>
      <c r="E623" s="1448"/>
      <c r="F623" s="1448"/>
      <c r="G623" s="1448"/>
      <c r="H623" s="1448"/>
      <c r="I623" s="1448"/>
      <c r="J623" s="1448"/>
      <c r="K623" s="1448"/>
      <c r="L623" s="1448"/>
      <c r="M623" s="1448"/>
      <c r="N623" s="1448"/>
      <c r="O623" s="1448"/>
      <c r="P623" s="1448"/>
      <c r="Q623" s="1448"/>
      <c r="R623" s="1448"/>
      <c r="S623" s="1448"/>
      <c r="T623" s="1448"/>
      <c r="U623" s="1448"/>
      <c r="V623" s="1448"/>
      <c r="W623" s="1448"/>
      <c r="X623" s="1448"/>
      <c r="Y623" s="1448"/>
      <c r="Z623" s="1448"/>
    </row>
    <row r="624" spans="1:26" ht="16.5" customHeight="1">
      <c r="A624" s="1448"/>
      <c r="B624" s="1467"/>
      <c r="C624" s="1448"/>
      <c r="D624" s="1448"/>
      <c r="E624" s="1448"/>
      <c r="F624" s="1448"/>
      <c r="G624" s="1448"/>
      <c r="H624" s="1448"/>
      <c r="I624" s="1448"/>
      <c r="J624" s="1448"/>
      <c r="K624" s="1448"/>
      <c r="L624" s="1448"/>
      <c r="M624" s="1448"/>
      <c r="N624" s="1448"/>
      <c r="O624" s="1448"/>
      <c r="P624" s="1448"/>
      <c r="Q624" s="1448"/>
      <c r="R624" s="1448"/>
      <c r="S624" s="1448"/>
      <c r="T624" s="1448"/>
      <c r="U624" s="1448"/>
      <c r="V624" s="1448"/>
      <c r="W624" s="1448"/>
      <c r="X624" s="1448"/>
      <c r="Y624" s="1448"/>
      <c r="Z624" s="1448"/>
    </row>
    <row r="625" spans="1:26" ht="16.5" customHeight="1">
      <c r="A625" s="1448"/>
      <c r="B625" s="1467"/>
      <c r="C625" s="1448"/>
      <c r="D625" s="1448"/>
      <c r="E625" s="1448"/>
      <c r="F625" s="1448"/>
      <c r="G625" s="1448"/>
      <c r="H625" s="1448"/>
      <c r="I625" s="1448"/>
      <c r="J625" s="1448"/>
      <c r="K625" s="1448"/>
      <c r="L625" s="1448"/>
      <c r="M625" s="1448"/>
      <c r="N625" s="1448"/>
      <c r="O625" s="1448"/>
      <c r="P625" s="1448"/>
      <c r="Q625" s="1448"/>
      <c r="R625" s="1448"/>
      <c r="S625" s="1448"/>
      <c r="T625" s="1448"/>
      <c r="U625" s="1448"/>
      <c r="V625" s="1448"/>
      <c r="W625" s="1448"/>
      <c r="X625" s="1448"/>
      <c r="Y625" s="1448"/>
      <c r="Z625" s="1448"/>
    </row>
    <row r="626" spans="1:26" ht="16.5" customHeight="1">
      <c r="A626" s="1448"/>
      <c r="B626" s="1467"/>
      <c r="C626" s="1448"/>
      <c r="D626" s="1448"/>
      <c r="E626" s="1448"/>
      <c r="F626" s="1448"/>
      <c r="G626" s="1448"/>
      <c r="H626" s="1448"/>
      <c r="I626" s="1448"/>
      <c r="J626" s="1448"/>
      <c r="K626" s="1448"/>
      <c r="L626" s="1448"/>
      <c r="M626" s="1448"/>
      <c r="N626" s="1448"/>
      <c r="O626" s="1448"/>
      <c r="P626" s="1448"/>
      <c r="Q626" s="1448"/>
      <c r="R626" s="1448"/>
      <c r="S626" s="1448"/>
      <c r="T626" s="1448"/>
      <c r="U626" s="1448"/>
      <c r="V626" s="1448"/>
      <c r="W626" s="1448"/>
      <c r="X626" s="1448"/>
      <c r="Y626" s="1448"/>
      <c r="Z626" s="1448"/>
    </row>
    <row r="627" spans="1:26" ht="16.5" customHeight="1">
      <c r="A627" s="1448"/>
      <c r="B627" s="1467"/>
      <c r="C627" s="1448"/>
      <c r="D627" s="1448"/>
      <c r="E627" s="1448"/>
      <c r="F627" s="1448"/>
      <c r="G627" s="1448"/>
      <c r="H627" s="1448"/>
      <c r="I627" s="1448"/>
      <c r="J627" s="1448"/>
      <c r="K627" s="1448"/>
      <c r="L627" s="1448"/>
      <c r="M627" s="1448"/>
      <c r="N627" s="1448"/>
      <c r="O627" s="1448"/>
      <c r="P627" s="1448"/>
      <c r="Q627" s="1448"/>
      <c r="R627" s="1448"/>
      <c r="S627" s="1448"/>
      <c r="T627" s="1448"/>
      <c r="U627" s="1448"/>
      <c r="V627" s="1448"/>
      <c r="W627" s="1448"/>
      <c r="X627" s="1448"/>
      <c r="Y627" s="1448"/>
      <c r="Z627" s="1448"/>
    </row>
    <row r="628" spans="1:26" ht="16.5" customHeight="1">
      <c r="A628" s="1448"/>
      <c r="B628" s="1467"/>
      <c r="C628" s="1448"/>
      <c r="D628" s="1448"/>
      <c r="E628" s="1448"/>
      <c r="F628" s="1448"/>
      <c r="G628" s="1448"/>
      <c r="H628" s="1448"/>
      <c r="I628" s="1448"/>
      <c r="J628" s="1448"/>
      <c r="K628" s="1448"/>
      <c r="L628" s="1448"/>
      <c r="M628" s="1448"/>
      <c r="N628" s="1448"/>
      <c r="O628" s="1448"/>
      <c r="P628" s="1448"/>
      <c r="Q628" s="1448"/>
      <c r="R628" s="1448"/>
      <c r="S628" s="1448"/>
      <c r="T628" s="1448"/>
      <c r="U628" s="1448"/>
      <c r="V628" s="1448"/>
      <c r="W628" s="1448"/>
      <c r="X628" s="1448"/>
      <c r="Y628" s="1448"/>
      <c r="Z628" s="1448"/>
    </row>
    <row r="629" spans="1:26" ht="16.5" customHeight="1">
      <c r="A629" s="1448"/>
      <c r="B629" s="1467"/>
      <c r="C629" s="1448"/>
      <c r="D629" s="1448"/>
      <c r="E629" s="1448"/>
      <c r="F629" s="1448"/>
      <c r="G629" s="1448"/>
      <c r="H629" s="1448"/>
      <c r="I629" s="1448"/>
      <c r="J629" s="1448"/>
      <c r="K629" s="1448"/>
      <c r="L629" s="1448"/>
      <c r="M629" s="1448"/>
      <c r="N629" s="1448"/>
      <c r="O629" s="1448"/>
      <c r="P629" s="1448"/>
      <c r="Q629" s="1448"/>
      <c r="R629" s="1448"/>
      <c r="S629" s="1448"/>
      <c r="T629" s="1448"/>
      <c r="U629" s="1448"/>
      <c r="V629" s="1448"/>
      <c r="W629" s="1448"/>
      <c r="X629" s="1448"/>
      <c r="Y629" s="1448"/>
      <c r="Z629" s="1448"/>
    </row>
    <row r="630" spans="1:26" ht="16.5" customHeight="1">
      <c r="A630" s="1448"/>
      <c r="B630" s="1467"/>
      <c r="C630" s="1448"/>
      <c r="D630" s="1448"/>
      <c r="E630" s="1448"/>
      <c r="F630" s="1448"/>
      <c r="G630" s="1448"/>
      <c r="H630" s="1448"/>
      <c r="I630" s="1448"/>
      <c r="J630" s="1448"/>
      <c r="K630" s="1448"/>
      <c r="L630" s="1448"/>
      <c r="M630" s="1448"/>
      <c r="N630" s="1448"/>
      <c r="O630" s="1448"/>
      <c r="P630" s="1448"/>
      <c r="Q630" s="1448"/>
      <c r="R630" s="1448"/>
      <c r="S630" s="1448"/>
      <c r="T630" s="1448"/>
      <c r="U630" s="1448"/>
      <c r="V630" s="1448"/>
      <c r="W630" s="1448"/>
      <c r="X630" s="1448"/>
      <c r="Y630" s="1448"/>
      <c r="Z630" s="1448"/>
    </row>
    <row r="631" spans="1:26" ht="16.5" customHeight="1">
      <c r="A631" s="1448"/>
      <c r="B631" s="1467"/>
      <c r="C631" s="1448"/>
      <c r="D631" s="1448"/>
      <c r="E631" s="1448"/>
      <c r="F631" s="1448"/>
      <c r="G631" s="1448"/>
      <c r="H631" s="1448"/>
      <c r="I631" s="1448"/>
      <c r="J631" s="1448"/>
      <c r="K631" s="1448"/>
      <c r="L631" s="1448"/>
      <c r="M631" s="1448"/>
      <c r="N631" s="1448"/>
      <c r="O631" s="1448"/>
      <c r="P631" s="1448"/>
      <c r="Q631" s="1448"/>
      <c r="R631" s="1448"/>
      <c r="S631" s="1448"/>
      <c r="T631" s="1448"/>
      <c r="U631" s="1448"/>
      <c r="V631" s="1448"/>
      <c r="W631" s="1448"/>
      <c r="X631" s="1448"/>
      <c r="Y631" s="1448"/>
      <c r="Z631" s="1448"/>
    </row>
    <row r="632" spans="1:26" ht="16.5" customHeight="1">
      <c r="A632" s="1448"/>
      <c r="B632" s="1467"/>
      <c r="C632" s="1448"/>
      <c r="D632" s="1448"/>
      <c r="E632" s="1448"/>
      <c r="F632" s="1448"/>
      <c r="G632" s="1448"/>
      <c r="H632" s="1448"/>
      <c r="I632" s="1448"/>
      <c r="J632" s="1448"/>
      <c r="K632" s="1448"/>
      <c r="L632" s="1448"/>
      <c r="M632" s="1448"/>
      <c r="N632" s="1448"/>
      <c r="O632" s="1448"/>
      <c r="P632" s="1448"/>
      <c r="Q632" s="1448"/>
      <c r="R632" s="1448"/>
      <c r="S632" s="1448"/>
      <c r="T632" s="1448"/>
      <c r="U632" s="1448"/>
      <c r="V632" s="1448"/>
      <c r="W632" s="1448"/>
      <c r="X632" s="1448"/>
      <c r="Y632" s="1448"/>
      <c r="Z632" s="1448"/>
    </row>
    <row r="633" spans="1:26" ht="16.5" customHeight="1">
      <c r="A633" s="1448"/>
      <c r="B633" s="1467"/>
      <c r="C633" s="1448"/>
      <c r="D633" s="1448"/>
      <c r="E633" s="1448"/>
      <c r="F633" s="1448"/>
      <c r="G633" s="1448"/>
      <c r="H633" s="1448"/>
      <c r="I633" s="1448"/>
      <c r="J633" s="1448"/>
      <c r="K633" s="1448"/>
      <c r="L633" s="1448"/>
      <c r="M633" s="1448"/>
      <c r="N633" s="1448"/>
      <c r="O633" s="1448"/>
      <c r="P633" s="1448"/>
      <c r="Q633" s="1448"/>
      <c r="R633" s="1448"/>
      <c r="S633" s="1448"/>
      <c r="T633" s="1448"/>
      <c r="U633" s="1448"/>
      <c r="V633" s="1448"/>
      <c r="W633" s="1448"/>
      <c r="X633" s="1448"/>
      <c r="Y633" s="1448"/>
      <c r="Z633" s="1448"/>
    </row>
    <row r="634" spans="1:26" ht="16.5" customHeight="1">
      <c r="A634" s="1448"/>
      <c r="B634" s="1467"/>
      <c r="C634" s="1448"/>
      <c r="D634" s="1448"/>
      <c r="E634" s="1448"/>
      <c r="F634" s="1448"/>
      <c r="G634" s="1448"/>
      <c r="H634" s="1448"/>
      <c r="I634" s="1448"/>
      <c r="J634" s="1448"/>
      <c r="K634" s="1448"/>
      <c r="L634" s="1448"/>
      <c r="M634" s="1448"/>
      <c r="N634" s="1448"/>
      <c r="O634" s="1448"/>
      <c r="P634" s="1448"/>
      <c r="Q634" s="1448"/>
      <c r="R634" s="1448"/>
      <c r="S634" s="1448"/>
      <c r="T634" s="1448"/>
      <c r="U634" s="1448"/>
      <c r="V634" s="1448"/>
      <c r="W634" s="1448"/>
      <c r="X634" s="1448"/>
      <c r="Y634" s="1448"/>
      <c r="Z634" s="1448"/>
    </row>
    <row r="635" spans="1:26" ht="16.5" customHeight="1">
      <c r="A635" s="1448"/>
      <c r="B635" s="1467"/>
      <c r="C635" s="1448"/>
      <c r="D635" s="1448"/>
      <c r="E635" s="1448"/>
      <c r="F635" s="1448"/>
      <c r="G635" s="1448"/>
      <c r="H635" s="1448"/>
      <c r="I635" s="1448"/>
      <c r="J635" s="1448"/>
      <c r="K635" s="1448"/>
      <c r="L635" s="1448"/>
      <c r="M635" s="1448"/>
      <c r="N635" s="1448"/>
      <c r="O635" s="1448"/>
      <c r="P635" s="1448"/>
      <c r="Q635" s="1448"/>
      <c r="R635" s="1448"/>
      <c r="S635" s="1448"/>
      <c r="T635" s="1448"/>
      <c r="U635" s="1448"/>
      <c r="V635" s="1448"/>
      <c r="W635" s="1448"/>
      <c r="X635" s="1448"/>
      <c r="Y635" s="1448"/>
      <c r="Z635" s="1448"/>
    </row>
    <row r="636" spans="1:26" ht="16.5" customHeight="1">
      <c r="A636" s="1448"/>
      <c r="B636" s="1467"/>
      <c r="C636" s="1448"/>
      <c r="D636" s="1448"/>
      <c r="E636" s="1448"/>
      <c r="F636" s="1448"/>
      <c r="G636" s="1448"/>
      <c r="H636" s="1448"/>
      <c r="I636" s="1448"/>
      <c r="J636" s="1448"/>
      <c r="K636" s="1448"/>
      <c r="L636" s="1448"/>
      <c r="M636" s="1448"/>
      <c r="N636" s="1448"/>
      <c r="O636" s="1448"/>
      <c r="P636" s="1448"/>
      <c r="Q636" s="1448"/>
      <c r="R636" s="1448"/>
      <c r="S636" s="1448"/>
      <c r="T636" s="1448"/>
      <c r="U636" s="1448"/>
      <c r="V636" s="1448"/>
      <c r="W636" s="1448"/>
      <c r="X636" s="1448"/>
      <c r="Y636" s="1448"/>
      <c r="Z636" s="1448"/>
    </row>
    <row r="637" spans="1:26" ht="16.5" customHeight="1">
      <c r="A637" s="1448"/>
      <c r="B637" s="1467"/>
      <c r="C637" s="1448"/>
      <c r="D637" s="1448"/>
      <c r="E637" s="1448"/>
      <c r="F637" s="1448"/>
      <c r="G637" s="1448"/>
      <c r="H637" s="1448"/>
      <c r="I637" s="1448"/>
      <c r="J637" s="1448"/>
      <c r="K637" s="1448"/>
      <c r="L637" s="1448"/>
      <c r="M637" s="1448"/>
      <c r="N637" s="1448"/>
      <c r="O637" s="1448"/>
      <c r="P637" s="1448"/>
      <c r="Q637" s="1448"/>
      <c r="R637" s="1448"/>
      <c r="S637" s="1448"/>
      <c r="T637" s="1448"/>
      <c r="U637" s="1448"/>
      <c r="V637" s="1448"/>
      <c r="W637" s="1448"/>
      <c r="X637" s="1448"/>
      <c r="Y637" s="1448"/>
      <c r="Z637" s="1448"/>
    </row>
    <row r="638" spans="1:26" ht="16.5" customHeight="1">
      <c r="A638" s="1448"/>
      <c r="B638" s="1467"/>
      <c r="C638" s="1448"/>
      <c r="D638" s="1448"/>
      <c r="E638" s="1448"/>
      <c r="F638" s="1448"/>
      <c r="G638" s="1448"/>
      <c r="H638" s="1448"/>
      <c r="I638" s="1448"/>
      <c r="J638" s="1448"/>
      <c r="K638" s="1448"/>
      <c r="L638" s="1448"/>
      <c r="M638" s="1448"/>
      <c r="N638" s="1448"/>
      <c r="O638" s="1448"/>
      <c r="P638" s="1448"/>
      <c r="Q638" s="1448"/>
      <c r="R638" s="1448"/>
      <c r="S638" s="1448"/>
      <c r="T638" s="1448"/>
      <c r="U638" s="1448"/>
      <c r="V638" s="1448"/>
      <c r="W638" s="1448"/>
      <c r="X638" s="1448"/>
      <c r="Y638" s="1448"/>
      <c r="Z638" s="1448"/>
    </row>
    <row r="639" spans="1:26" ht="16.5" customHeight="1">
      <c r="A639" s="1448"/>
      <c r="B639" s="1467"/>
      <c r="C639" s="1448"/>
      <c r="D639" s="1448"/>
      <c r="E639" s="1448"/>
      <c r="F639" s="1448"/>
      <c r="G639" s="1448"/>
      <c r="H639" s="1448"/>
      <c r="I639" s="1448"/>
      <c r="J639" s="1448"/>
      <c r="K639" s="1448"/>
      <c r="L639" s="1448"/>
      <c r="M639" s="1448"/>
      <c r="N639" s="1448"/>
      <c r="O639" s="1448"/>
      <c r="P639" s="1448"/>
      <c r="Q639" s="1448"/>
      <c r="R639" s="1448"/>
      <c r="S639" s="1448"/>
      <c r="T639" s="1448"/>
      <c r="U639" s="1448"/>
      <c r="V639" s="1448"/>
      <c r="W639" s="1448"/>
      <c r="X639" s="1448"/>
      <c r="Y639" s="1448"/>
      <c r="Z639" s="1448"/>
    </row>
    <row r="640" spans="1:26" ht="16.5" customHeight="1">
      <c r="A640" s="1448"/>
      <c r="B640" s="1467"/>
      <c r="C640" s="1448"/>
      <c r="D640" s="1448"/>
      <c r="E640" s="1448"/>
      <c r="F640" s="1448"/>
      <c r="G640" s="1448"/>
      <c r="H640" s="1448"/>
      <c r="I640" s="1448"/>
      <c r="J640" s="1448"/>
      <c r="K640" s="1448"/>
      <c r="L640" s="1448"/>
      <c r="M640" s="1448"/>
      <c r="N640" s="1448"/>
      <c r="O640" s="1448"/>
      <c r="P640" s="1448"/>
      <c r="Q640" s="1448"/>
      <c r="R640" s="1448"/>
      <c r="S640" s="1448"/>
      <c r="T640" s="1448"/>
      <c r="U640" s="1448"/>
      <c r="V640" s="1448"/>
      <c r="W640" s="1448"/>
      <c r="X640" s="1448"/>
      <c r="Y640" s="1448"/>
      <c r="Z640" s="1448"/>
    </row>
    <row r="641" spans="1:26" ht="16.5" customHeight="1">
      <c r="A641" s="1448"/>
      <c r="B641" s="1467"/>
      <c r="C641" s="1448"/>
      <c r="D641" s="1448"/>
      <c r="E641" s="1448"/>
      <c r="F641" s="1448"/>
      <c r="G641" s="1448"/>
      <c r="H641" s="1448"/>
      <c r="I641" s="1448"/>
      <c r="J641" s="1448"/>
      <c r="K641" s="1448"/>
      <c r="L641" s="1448"/>
      <c r="M641" s="1448"/>
      <c r="N641" s="1448"/>
      <c r="O641" s="1448"/>
      <c r="P641" s="1448"/>
      <c r="Q641" s="1448"/>
      <c r="R641" s="1448"/>
      <c r="S641" s="1448"/>
      <c r="T641" s="1448"/>
      <c r="U641" s="1448"/>
      <c r="V641" s="1448"/>
      <c r="W641" s="1448"/>
      <c r="X641" s="1448"/>
      <c r="Y641" s="1448"/>
      <c r="Z641" s="1448"/>
    </row>
    <row r="642" spans="1:26" ht="16.5" customHeight="1">
      <c r="A642" s="1448"/>
      <c r="B642" s="1467"/>
      <c r="C642" s="1448"/>
      <c r="D642" s="1448"/>
      <c r="E642" s="1448"/>
      <c r="F642" s="1448"/>
      <c r="G642" s="1448"/>
      <c r="H642" s="1448"/>
      <c r="I642" s="1448"/>
      <c r="J642" s="1448"/>
      <c r="K642" s="1448"/>
      <c r="L642" s="1448"/>
      <c r="M642" s="1448"/>
      <c r="N642" s="1448"/>
      <c r="O642" s="1448"/>
      <c r="P642" s="1448"/>
      <c r="Q642" s="1448"/>
      <c r="R642" s="1448"/>
      <c r="S642" s="1448"/>
      <c r="T642" s="1448"/>
      <c r="U642" s="1448"/>
      <c r="V642" s="1448"/>
      <c r="W642" s="1448"/>
      <c r="X642" s="1448"/>
      <c r="Y642" s="1448"/>
      <c r="Z642" s="1448"/>
    </row>
    <row r="643" spans="1:26" ht="16.5" customHeight="1">
      <c r="A643" s="1448"/>
      <c r="B643" s="1467"/>
      <c r="C643" s="1448"/>
      <c r="D643" s="1448"/>
      <c r="E643" s="1448"/>
      <c r="F643" s="1448"/>
      <c r="G643" s="1448"/>
      <c r="H643" s="1448"/>
      <c r="I643" s="1448"/>
      <c r="J643" s="1448"/>
      <c r="K643" s="1448"/>
      <c r="L643" s="1448"/>
      <c r="M643" s="1448"/>
      <c r="N643" s="1448"/>
      <c r="O643" s="1448"/>
      <c r="P643" s="1448"/>
      <c r="Q643" s="1448"/>
      <c r="R643" s="1448"/>
      <c r="S643" s="1448"/>
      <c r="T643" s="1448"/>
      <c r="U643" s="1448"/>
      <c r="V643" s="1448"/>
      <c r="W643" s="1448"/>
      <c r="X643" s="1448"/>
      <c r="Y643" s="1448"/>
      <c r="Z643" s="1448"/>
    </row>
    <row r="644" spans="1:26" ht="16.5" customHeight="1">
      <c r="A644" s="1448"/>
      <c r="B644" s="1467"/>
      <c r="C644" s="1448"/>
      <c r="D644" s="1448"/>
      <c r="E644" s="1448"/>
      <c r="F644" s="1448"/>
      <c r="G644" s="1448"/>
      <c r="H644" s="1448"/>
      <c r="I644" s="1448"/>
      <c r="J644" s="1448"/>
      <c r="K644" s="1448"/>
      <c r="L644" s="1448"/>
      <c r="M644" s="1448"/>
      <c r="N644" s="1448"/>
      <c r="O644" s="1448"/>
      <c r="P644" s="1448"/>
      <c r="Q644" s="1448"/>
      <c r="R644" s="1448"/>
      <c r="S644" s="1448"/>
      <c r="T644" s="1448"/>
      <c r="U644" s="1448"/>
      <c r="V644" s="1448"/>
      <c r="W644" s="1448"/>
      <c r="X644" s="1448"/>
      <c r="Y644" s="1448"/>
      <c r="Z644" s="1448"/>
    </row>
    <row r="645" spans="1:26" ht="16.5" customHeight="1">
      <c r="A645" s="1448"/>
      <c r="B645" s="1467"/>
      <c r="C645" s="1448"/>
      <c r="D645" s="1448"/>
      <c r="E645" s="1448"/>
      <c r="F645" s="1448"/>
      <c r="G645" s="1448"/>
      <c r="H645" s="1448"/>
      <c r="I645" s="1448"/>
      <c r="J645" s="1448"/>
      <c r="K645" s="1448"/>
      <c r="L645" s="1448"/>
      <c r="M645" s="1448"/>
      <c r="N645" s="1448"/>
      <c r="O645" s="1448"/>
      <c r="P645" s="1448"/>
      <c r="Q645" s="1448"/>
      <c r="R645" s="1448"/>
      <c r="S645" s="1448"/>
      <c r="T645" s="1448"/>
      <c r="U645" s="1448"/>
      <c r="V645" s="1448"/>
      <c r="W645" s="1448"/>
      <c r="X645" s="1448"/>
      <c r="Y645" s="1448"/>
      <c r="Z645" s="1448"/>
    </row>
    <row r="646" spans="1:26" ht="16.5" customHeight="1">
      <c r="A646" s="1448"/>
      <c r="B646" s="1467"/>
      <c r="C646" s="1448"/>
      <c r="D646" s="1448"/>
      <c r="E646" s="1448"/>
      <c r="F646" s="1448"/>
      <c r="G646" s="1448"/>
      <c r="H646" s="1448"/>
      <c r="I646" s="1448"/>
      <c r="J646" s="1448"/>
      <c r="K646" s="1448"/>
      <c r="L646" s="1448"/>
      <c r="M646" s="1448"/>
      <c r="N646" s="1448"/>
      <c r="O646" s="1448"/>
      <c r="P646" s="1448"/>
      <c r="Q646" s="1448"/>
      <c r="R646" s="1448"/>
      <c r="S646" s="1448"/>
      <c r="T646" s="1448"/>
      <c r="U646" s="1448"/>
      <c r="V646" s="1448"/>
      <c r="W646" s="1448"/>
      <c r="X646" s="1448"/>
      <c r="Y646" s="1448"/>
      <c r="Z646" s="1448"/>
    </row>
    <row r="647" spans="1:26" ht="16.5" customHeight="1">
      <c r="A647" s="1448"/>
      <c r="B647" s="1467"/>
      <c r="C647" s="1448"/>
      <c r="D647" s="1448"/>
      <c r="E647" s="1448"/>
      <c r="F647" s="1448"/>
      <c r="G647" s="1448"/>
      <c r="H647" s="1448"/>
      <c r="I647" s="1448"/>
      <c r="J647" s="1448"/>
      <c r="K647" s="1448"/>
      <c r="L647" s="1448"/>
      <c r="M647" s="1448"/>
      <c r="N647" s="1448"/>
      <c r="O647" s="1448"/>
      <c r="P647" s="1448"/>
      <c r="Q647" s="1448"/>
      <c r="R647" s="1448"/>
      <c r="S647" s="1448"/>
      <c r="T647" s="1448"/>
      <c r="U647" s="1448"/>
      <c r="V647" s="1448"/>
      <c r="W647" s="1448"/>
      <c r="X647" s="1448"/>
      <c r="Y647" s="1448"/>
      <c r="Z647" s="1448"/>
    </row>
    <row r="648" spans="1:26" ht="16.5" customHeight="1">
      <c r="A648" s="1448"/>
      <c r="B648" s="1467"/>
      <c r="C648" s="1448"/>
      <c r="D648" s="1448"/>
      <c r="E648" s="1448"/>
      <c r="F648" s="1448"/>
      <c r="G648" s="1448"/>
      <c r="H648" s="1448"/>
      <c r="I648" s="1448"/>
      <c r="J648" s="1448"/>
      <c r="K648" s="1448"/>
      <c r="L648" s="1448"/>
      <c r="M648" s="1448"/>
      <c r="N648" s="1448"/>
      <c r="O648" s="1448"/>
      <c r="P648" s="1448"/>
      <c r="Q648" s="1448"/>
      <c r="R648" s="1448"/>
      <c r="S648" s="1448"/>
      <c r="T648" s="1448"/>
      <c r="U648" s="1448"/>
      <c r="V648" s="1448"/>
      <c r="W648" s="1448"/>
      <c r="X648" s="1448"/>
      <c r="Y648" s="1448"/>
      <c r="Z648" s="1448"/>
    </row>
    <row r="649" spans="1:26" ht="16.5" customHeight="1">
      <c r="A649" s="1448"/>
      <c r="B649" s="1467"/>
      <c r="C649" s="1448"/>
      <c r="D649" s="1448"/>
      <c r="E649" s="1448"/>
      <c r="F649" s="1448"/>
      <c r="G649" s="1448"/>
      <c r="H649" s="1448"/>
      <c r="I649" s="1448"/>
      <c r="J649" s="1448"/>
      <c r="K649" s="1448"/>
      <c r="L649" s="1448"/>
      <c r="M649" s="1448"/>
      <c r="N649" s="1448"/>
      <c r="O649" s="1448"/>
      <c r="P649" s="1448"/>
      <c r="Q649" s="1448"/>
      <c r="R649" s="1448"/>
      <c r="S649" s="1448"/>
      <c r="T649" s="1448"/>
      <c r="U649" s="1448"/>
      <c r="V649" s="1448"/>
      <c r="W649" s="1448"/>
      <c r="X649" s="1448"/>
      <c r="Y649" s="1448"/>
      <c r="Z649" s="1448"/>
    </row>
    <row r="650" spans="1:26" ht="16.5" customHeight="1">
      <c r="A650" s="1448"/>
      <c r="B650" s="1467"/>
      <c r="C650" s="1448"/>
      <c r="D650" s="1448"/>
      <c r="E650" s="1448"/>
      <c r="F650" s="1448"/>
      <c r="G650" s="1448"/>
      <c r="H650" s="1448"/>
      <c r="I650" s="1448"/>
      <c r="J650" s="1448"/>
      <c r="K650" s="1448"/>
      <c r="L650" s="1448"/>
      <c r="M650" s="1448"/>
      <c r="N650" s="1448"/>
      <c r="O650" s="1448"/>
      <c r="P650" s="1448"/>
      <c r="Q650" s="1448"/>
      <c r="R650" s="1448"/>
      <c r="S650" s="1448"/>
      <c r="T650" s="1448"/>
      <c r="U650" s="1448"/>
      <c r="V650" s="1448"/>
      <c r="W650" s="1448"/>
      <c r="X650" s="1448"/>
      <c r="Y650" s="1448"/>
      <c r="Z650" s="1448"/>
    </row>
    <row r="651" spans="1:26" ht="16.5" customHeight="1">
      <c r="A651" s="1448"/>
      <c r="B651" s="1467"/>
      <c r="C651" s="1448"/>
      <c r="D651" s="1448"/>
      <c r="E651" s="1448"/>
      <c r="F651" s="1448"/>
      <c r="G651" s="1448"/>
      <c r="H651" s="1448"/>
      <c r="I651" s="1448"/>
      <c r="J651" s="1448"/>
      <c r="K651" s="1448"/>
      <c r="L651" s="1448"/>
      <c r="M651" s="1448"/>
      <c r="N651" s="1448"/>
      <c r="O651" s="1448"/>
      <c r="P651" s="1448"/>
      <c r="Q651" s="1448"/>
      <c r="R651" s="1448"/>
      <c r="S651" s="1448"/>
      <c r="T651" s="1448"/>
      <c r="U651" s="1448"/>
      <c r="V651" s="1448"/>
      <c r="W651" s="1448"/>
      <c r="X651" s="1448"/>
      <c r="Y651" s="1448"/>
      <c r="Z651" s="1448"/>
    </row>
    <row r="652" spans="1:26" ht="16.5" customHeight="1">
      <c r="A652" s="1448"/>
      <c r="B652" s="1467"/>
      <c r="C652" s="1448"/>
      <c r="D652" s="1448"/>
      <c r="E652" s="1448"/>
      <c r="F652" s="1448"/>
      <c r="G652" s="1448"/>
      <c r="H652" s="1448"/>
      <c r="I652" s="1448"/>
      <c r="J652" s="1448"/>
      <c r="K652" s="1448"/>
      <c r="L652" s="1448"/>
      <c r="M652" s="1448"/>
      <c r="N652" s="1448"/>
      <c r="O652" s="1448"/>
      <c r="P652" s="1448"/>
      <c r="Q652" s="1448"/>
      <c r="R652" s="1448"/>
      <c r="S652" s="1448"/>
      <c r="T652" s="1448"/>
      <c r="U652" s="1448"/>
      <c r="V652" s="1448"/>
      <c r="W652" s="1448"/>
      <c r="X652" s="1448"/>
      <c r="Y652" s="1448"/>
      <c r="Z652" s="1448"/>
    </row>
    <row r="653" spans="1:26" ht="16.5" customHeight="1">
      <c r="A653" s="1448"/>
      <c r="B653" s="1467"/>
      <c r="C653" s="1448"/>
      <c r="D653" s="1448"/>
      <c r="E653" s="1448"/>
      <c r="F653" s="1448"/>
      <c r="G653" s="1448"/>
      <c r="H653" s="1448"/>
      <c r="I653" s="1448"/>
      <c r="J653" s="1448"/>
      <c r="K653" s="1448"/>
      <c r="L653" s="1448"/>
      <c r="M653" s="1448"/>
      <c r="N653" s="1448"/>
      <c r="O653" s="1448"/>
      <c r="P653" s="1448"/>
      <c r="Q653" s="1448"/>
      <c r="R653" s="1448"/>
      <c r="S653" s="1448"/>
      <c r="T653" s="1448"/>
      <c r="U653" s="1448"/>
      <c r="V653" s="1448"/>
      <c r="W653" s="1448"/>
      <c r="X653" s="1448"/>
      <c r="Y653" s="1448"/>
      <c r="Z653" s="1448"/>
    </row>
    <row r="654" spans="1:26" ht="16.5" customHeight="1">
      <c r="A654" s="1448"/>
      <c r="B654" s="1467"/>
      <c r="C654" s="1448"/>
      <c r="D654" s="1448"/>
      <c r="E654" s="1448"/>
      <c r="F654" s="1448"/>
      <c r="G654" s="1448"/>
      <c r="H654" s="1448"/>
      <c r="I654" s="1448"/>
      <c r="J654" s="1448"/>
      <c r="K654" s="1448"/>
      <c r="L654" s="1448"/>
      <c r="M654" s="1448"/>
      <c r="N654" s="1448"/>
      <c r="O654" s="1448"/>
      <c r="P654" s="1448"/>
      <c r="Q654" s="1448"/>
      <c r="R654" s="1448"/>
      <c r="S654" s="1448"/>
      <c r="T654" s="1448"/>
      <c r="U654" s="1448"/>
      <c r="V654" s="1448"/>
      <c r="W654" s="1448"/>
      <c r="X654" s="1448"/>
      <c r="Y654" s="1448"/>
      <c r="Z654" s="1448"/>
    </row>
    <row r="655" spans="1:26" ht="16.5" customHeight="1">
      <c r="A655" s="1448"/>
      <c r="B655" s="1467"/>
      <c r="C655" s="1448"/>
      <c r="D655" s="1448"/>
      <c r="E655" s="1448"/>
      <c r="F655" s="1448"/>
      <c r="G655" s="1448"/>
      <c r="H655" s="1448"/>
      <c r="I655" s="1448"/>
      <c r="J655" s="1448"/>
      <c r="K655" s="1448"/>
      <c r="L655" s="1448"/>
      <c r="M655" s="1448"/>
      <c r="N655" s="1448"/>
      <c r="O655" s="1448"/>
      <c r="P655" s="1448"/>
      <c r="Q655" s="1448"/>
      <c r="R655" s="1448"/>
      <c r="S655" s="1448"/>
      <c r="T655" s="1448"/>
      <c r="U655" s="1448"/>
      <c r="V655" s="1448"/>
      <c r="W655" s="1448"/>
      <c r="X655" s="1448"/>
      <c r="Y655" s="1448"/>
      <c r="Z655" s="1448"/>
    </row>
    <row r="656" spans="1:26" ht="16.5" customHeight="1">
      <c r="A656" s="1448"/>
      <c r="B656" s="1467"/>
      <c r="C656" s="1448"/>
      <c r="D656" s="1448"/>
      <c r="E656" s="1448"/>
      <c r="F656" s="1448"/>
      <c r="G656" s="1448"/>
      <c r="H656" s="1448"/>
      <c r="I656" s="1448"/>
      <c r="J656" s="1448"/>
      <c r="K656" s="1448"/>
      <c r="L656" s="1448"/>
      <c r="M656" s="1448"/>
      <c r="N656" s="1448"/>
      <c r="O656" s="1448"/>
      <c r="P656" s="1448"/>
      <c r="Q656" s="1448"/>
      <c r="R656" s="1448"/>
      <c r="S656" s="1448"/>
      <c r="T656" s="1448"/>
      <c r="U656" s="1448"/>
      <c r="V656" s="1448"/>
      <c r="W656" s="1448"/>
      <c r="X656" s="1448"/>
      <c r="Y656" s="1448"/>
      <c r="Z656" s="1448"/>
    </row>
    <row r="657" spans="1:26" ht="16.5" customHeight="1">
      <c r="A657" s="1448"/>
      <c r="B657" s="1467"/>
      <c r="C657" s="1448"/>
      <c r="D657" s="1448"/>
      <c r="E657" s="1448"/>
      <c r="F657" s="1448"/>
      <c r="G657" s="1448"/>
      <c r="H657" s="1448"/>
      <c r="I657" s="1448"/>
      <c r="J657" s="1448"/>
      <c r="K657" s="1448"/>
      <c r="L657" s="1448"/>
      <c r="M657" s="1448"/>
      <c r="N657" s="1448"/>
      <c r="O657" s="1448"/>
      <c r="P657" s="1448"/>
      <c r="Q657" s="1448"/>
      <c r="R657" s="1448"/>
      <c r="S657" s="1448"/>
      <c r="T657" s="1448"/>
      <c r="U657" s="1448"/>
      <c r="V657" s="1448"/>
      <c r="W657" s="1448"/>
      <c r="X657" s="1448"/>
      <c r="Y657" s="1448"/>
      <c r="Z657" s="1448"/>
    </row>
    <row r="658" spans="1:26" ht="16.5" customHeight="1">
      <c r="A658" s="1448"/>
      <c r="B658" s="1467"/>
      <c r="C658" s="1448"/>
      <c r="D658" s="1448"/>
      <c r="E658" s="1448"/>
      <c r="F658" s="1448"/>
      <c r="G658" s="1448"/>
      <c r="H658" s="1448"/>
      <c r="I658" s="1448"/>
      <c r="J658" s="1448"/>
      <c r="K658" s="1448"/>
      <c r="L658" s="1448"/>
      <c r="M658" s="1448"/>
      <c r="N658" s="1448"/>
      <c r="O658" s="1448"/>
      <c r="P658" s="1448"/>
      <c r="Q658" s="1448"/>
      <c r="R658" s="1448"/>
      <c r="S658" s="1448"/>
      <c r="T658" s="1448"/>
      <c r="U658" s="1448"/>
      <c r="V658" s="1448"/>
      <c r="W658" s="1448"/>
      <c r="X658" s="1448"/>
      <c r="Y658" s="1448"/>
      <c r="Z658" s="1448"/>
    </row>
    <row r="659" spans="1:26" ht="16.5" customHeight="1">
      <c r="A659" s="1448"/>
      <c r="B659" s="1467"/>
      <c r="C659" s="1448"/>
      <c r="D659" s="1448"/>
      <c r="E659" s="1448"/>
      <c r="F659" s="1448"/>
      <c r="G659" s="1448"/>
      <c r="H659" s="1448"/>
      <c r="I659" s="1448"/>
      <c r="J659" s="1448"/>
      <c r="K659" s="1448"/>
      <c r="L659" s="1448"/>
      <c r="M659" s="1448"/>
      <c r="N659" s="1448"/>
      <c r="O659" s="1448"/>
      <c r="P659" s="1448"/>
      <c r="Q659" s="1448"/>
      <c r="R659" s="1448"/>
      <c r="S659" s="1448"/>
      <c r="T659" s="1448"/>
      <c r="U659" s="1448"/>
      <c r="V659" s="1448"/>
      <c r="W659" s="1448"/>
      <c r="X659" s="1448"/>
      <c r="Y659" s="1448"/>
      <c r="Z659" s="1448"/>
    </row>
    <row r="660" spans="1:26" ht="16.5" customHeight="1">
      <c r="A660" s="1448"/>
      <c r="B660" s="1467"/>
      <c r="C660" s="1448"/>
      <c r="D660" s="1448"/>
      <c r="E660" s="1448"/>
      <c r="F660" s="1448"/>
      <c r="G660" s="1448"/>
      <c r="H660" s="1448"/>
      <c r="I660" s="1448"/>
      <c r="J660" s="1448"/>
      <c r="K660" s="1448"/>
      <c r="L660" s="1448"/>
      <c r="M660" s="1448"/>
      <c r="N660" s="1448"/>
      <c r="O660" s="1448"/>
      <c r="P660" s="1448"/>
      <c r="Q660" s="1448"/>
      <c r="R660" s="1448"/>
      <c r="S660" s="1448"/>
      <c r="T660" s="1448"/>
      <c r="U660" s="1448"/>
      <c r="V660" s="1448"/>
      <c r="W660" s="1448"/>
      <c r="X660" s="1448"/>
      <c r="Y660" s="1448"/>
      <c r="Z660" s="1448"/>
    </row>
    <row r="661" spans="1:26" ht="16.5" customHeight="1">
      <c r="A661" s="1448"/>
      <c r="B661" s="1467"/>
      <c r="C661" s="1448"/>
      <c r="D661" s="1448"/>
      <c r="E661" s="1448"/>
      <c r="F661" s="1448"/>
      <c r="G661" s="1448"/>
      <c r="H661" s="1448"/>
      <c r="I661" s="1448"/>
      <c r="J661" s="1448"/>
      <c r="K661" s="1448"/>
      <c r="L661" s="1448"/>
      <c r="M661" s="1448"/>
      <c r="N661" s="1448"/>
      <c r="O661" s="1448"/>
      <c r="P661" s="1448"/>
      <c r="Q661" s="1448"/>
      <c r="R661" s="1448"/>
      <c r="S661" s="1448"/>
      <c r="T661" s="1448"/>
      <c r="U661" s="1448"/>
      <c r="V661" s="1448"/>
      <c r="W661" s="1448"/>
      <c r="X661" s="1448"/>
      <c r="Y661" s="1448"/>
      <c r="Z661" s="1448"/>
    </row>
    <row r="662" spans="1:26" ht="16.5" customHeight="1">
      <c r="A662" s="1448"/>
      <c r="B662" s="1467"/>
      <c r="C662" s="1448"/>
      <c r="D662" s="1448"/>
      <c r="E662" s="1448"/>
      <c r="F662" s="1448"/>
      <c r="G662" s="1448"/>
      <c r="H662" s="1448"/>
      <c r="I662" s="1448"/>
      <c r="J662" s="1448"/>
      <c r="K662" s="1448"/>
      <c r="L662" s="1448"/>
      <c r="M662" s="1448"/>
      <c r="N662" s="1448"/>
      <c r="O662" s="1448"/>
      <c r="P662" s="1448"/>
      <c r="Q662" s="1448"/>
      <c r="R662" s="1448"/>
      <c r="S662" s="1448"/>
      <c r="T662" s="1448"/>
      <c r="U662" s="1448"/>
      <c r="V662" s="1448"/>
      <c r="W662" s="1448"/>
      <c r="X662" s="1448"/>
      <c r="Y662" s="1448"/>
      <c r="Z662" s="1448"/>
    </row>
    <row r="663" spans="1:26" ht="16.5" customHeight="1">
      <c r="A663" s="1448"/>
      <c r="B663" s="1467"/>
      <c r="C663" s="1448"/>
      <c r="D663" s="1448"/>
      <c r="E663" s="1448"/>
      <c r="F663" s="1448"/>
      <c r="G663" s="1448"/>
      <c r="H663" s="1448"/>
      <c r="I663" s="1448"/>
      <c r="J663" s="1448"/>
      <c r="K663" s="1448"/>
      <c r="L663" s="1448"/>
      <c r="M663" s="1448"/>
      <c r="N663" s="1448"/>
      <c r="O663" s="1448"/>
      <c r="P663" s="1448"/>
      <c r="Q663" s="1448"/>
      <c r="R663" s="1448"/>
      <c r="S663" s="1448"/>
      <c r="T663" s="1448"/>
      <c r="U663" s="1448"/>
      <c r="V663" s="1448"/>
      <c r="W663" s="1448"/>
      <c r="X663" s="1448"/>
      <c r="Y663" s="1448"/>
      <c r="Z663" s="1448"/>
    </row>
    <row r="664" spans="1:26" ht="16.5" customHeight="1">
      <c r="A664" s="1448"/>
      <c r="B664" s="1467"/>
      <c r="C664" s="1448"/>
      <c r="D664" s="1448"/>
      <c r="E664" s="1448"/>
      <c r="F664" s="1448"/>
      <c r="G664" s="1448"/>
      <c r="H664" s="1448"/>
      <c r="I664" s="1448"/>
      <c r="J664" s="1448"/>
      <c r="K664" s="1448"/>
      <c r="L664" s="1448"/>
      <c r="M664" s="1448"/>
      <c r="N664" s="1448"/>
      <c r="O664" s="1448"/>
      <c r="P664" s="1448"/>
      <c r="Q664" s="1448"/>
      <c r="R664" s="1448"/>
      <c r="S664" s="1448"/>
      <c r="T664" s="1448"/>
      <c r="U664" s="1448"/>
      <c r="V664" s="1448"/>
      <c r="W664" s="1448"/>
      <c r="X664" s="1448"/>
      <c r="Y664" s="1448"/>
      <c r="Z664" s="1448"/>
    </row>
    <row r="665" spans="1:26" ht="16.5" customHeight="1">
      <c r="A665" s="1448"/>
      <c r="B665" s="1467"/>
      <c r="C665" s="1448"/>
      <c r="D665" s="1448"/>
      <c r="E665" s="1448"/>
      <c r="F665" s="1448"/>
      <c r="G665" s="1448"/>
      <c r="H665" s="1448"/>
      <c r="I665" s="1448"/>
      <c r="J665" s="1448"/>
      <c r="K665" s="1448"/>
      <c r="L665" s="1448"/>
      <c r="M665" s="1448"/>
      <c r="N665" s="1448"/>
      <c r="O665" s="1448"/>
      <c r="P665" s="1448"/>
      <c r="Q665" s="1448"/>
      <c r="R665" s="1448"/>
      <c r="S665" s="1448"/>
      <c r="T665" s="1448"/>
      <c r="U665" s="1448"/>
      <c r="V665" s="1448"/>
      <c r="W665" s="1448"/>
      <c r="X665" s="1448"/>
      <c r="Y665" s="1448"/>
      <c r="Z665" s="1448"/>
    </row>
    <row r="666" spans="1:26" ht="16.5" customHeight="1">
      <c r="A666" s="1448"/>
      <c r="B666" s="1467"/>
      <c r="C666" s="1448"/>
      <c r="D666" s="1448"/>
      <c r="E666" s="1448"/>
      <c r="F666" s="1448"/>
      <c r="G666" s="1448"/>
      <c r="H666" s="1448"/>
      <c r="I666" s="1448"/>
      <c r="J666" s="1448"/>
      <c r="K666" s="1448"/>
      <c r="L666" s="1448"/>
      <c r="M666" s="1448"/>
      <c r="N666" s="1448"/>
      <c r="O666" s="1448"/>
      <c r="P666" s="1448"/>
      <c r="Q666" s="1448"/>
      <c r="R666" s="1448"/>
      <c r="S666" s="1448"/>
      <c r="T666" s="1448"/>
      <c r="U666" s="1448"/>
      <c r="V666" s="1448"/>
      <c r="W666" s="1448"/>
      <c r="X666" s="1448"/>
      <c r="Y666" s="1448"/>
      <c r="Z666" s="1448"/>
    </row>
    <row r="667" spans="1:26" ht="16.5" customHeight="1">
      <c r="A667" s="1448"/>
      <c r="B667" s="1467"/>
      <c r="C667" s="1448"/>
      <c r="D667" s="1448"/>
      <c r="E667" s="1448"/>
      <c r="F667" s="1448"/>
      <c r="G667" s="1448"/>
      <c r="H667" s="1448"/>
      <c r="I667" s="1448"/>
      <c r="J667" s="1448"/>
      <c r="K667" s="1448"/>
      <c r="L667" s="1448"/>
      <c r="M667" s="1448"/>
      <c r="N667" s="1448"/>
      <c r="O667" s="1448"/>
      <c r="P667" s="1448"/>
      <c r="Q667" s="1448"/>
      <c r="R667" s="1448"/>
      <c r="S667" s="1448"/>
      <c r="T667" s="1448"/>
      <c r="U667" s="1448"/>
      <c r="V667" s="1448"/>
      <c r="W667" s="1448"/>
      <c r="X667" s="1448"/>
      <c r="Y667" s="1448"/>
      <c r="Z667" s="1448"/>
    </row>
    <row r="668" spans="1:26" ht="16.5" customHeight="1">
      <c r="A668" s="1448"/>
      <c r="B668" s="1467"/>
      <c r="C668" s="1448"/>
      <c r="D668" s="1448"/>
      <c r="E668" s="1448"/>
      <c r="F668" s="1448"/>
      <c r="G668" s="1448"/>
      <c r="H668" s="1448"/>
      <c r="I668" s="1448"/>
      <c r="J668" s="1448"/>
      <c r="K668" s="1448"/>
      <c r="L668" s="1448"/>
      <c r="M668" s="1448"/>
      <c r="N668" s="1448"/>
      <c r="O668" s="1448"/>
      <c r="P668" s="1448"/>
      <c r="Q668" s="1448"/>
      <c r="R668" s="1448"/>
      <c r="S668" s="1448"/>
      <c r="T668" s="1448"/>
      <c r="U668" s="1448"/>
      <c r="V668" s="1448"/>
      <c r="W668" s="1448"/>
      <c r="X668" s="1448"/>
      <c r="Y668" s="1448"/>
      <c r="Z668" s="1448"/>
    </row>
    <row r="669" spans="1:26" ht="16.5" customHeight="1">
      <c r="A669" s="1448"/>
      <c r="B669" s="1467"/>
      <c r="C669" s="1448"/>
      <c r="D669" s="1448"/>
      <c r="E669" s="1448"/>
      <c r="F669" s="1448"/>
      <c r="G669" s="1448"/>
      <c r="H669" s="1448"/>
      <c r="I669" s="1448"/>
      <c r="J669" s="1448"/>
      <c r="K669" s="1448"/>
      <c r="L669" s="1448"/>
      <c r="M669" s="1448"/>
      <c r="N669" s="1448"/>
      <c r="O669" s="1448"/>
      <c r="P669" s="1448"/>
      <c r="Q669" s="1448"/>
      <c r="R669" s="1448"/>
      <c r="S669" s="1448"/>
      <c r="T669" s="1448"/>
      <c r="U669" s="1448"/>
      <c r="V669" s="1448"/>
      <c r="W669" s="1448"/>
      <c r="X669" s="1448"/>
      <c r="Y669" s="1448"/>
      <c r="Z669" s="1448"/>
    </row>
    <row r="670" spans="1:26" ht="16.5" customHeight="1">
      <c r="A670" s="1448"/>
      <c r="B670" s="1467"/>
      <c r="C670" s="1448"/>
      <c r="D670" s="1448"/>
      <c r="E670" s="1448"/>
      <c r="F670" s="1448"/>
      <c r="G670" s="1448"/>
      <c r="H670" s="1448"/>
      <c r="I670" s="1448"/>
      <c r="J670" s="1448"/>
      <c r="K670" s="1448"/>
      <c r="L670" s="1448"/>
      <c r="M670" s="1448"/>
      <c r="N670" s="1448"/>
      <c r="O670" s="1448"/>
      <c r="P670" s="1448"/>
      <c r="Q670" s="1448"/>
      <c r="R670" s="1448"/>
      <c r="S670" s="1448"/>
      <c r="T670" s="1448"/>
      <c r="U670" s="1448"/>
      <c r="V670" s="1448"/>
      <c r="W670" s="1448"/>
      <c r="X670" s="1448"/>
      <c r="Y670" s="1448"/>
      <c r="Z670" s="1448"/>
    </row>
    <row r="671" spans="1:26" ht="16.5" customHeight="1">
      <c r="A671" s="1448"/>
      <c r="B671" s="1467"/>
      <c r="C671" s="1448"/>
      <c r="D671" s="1448"/>
      <c r="E671" s="1448"/>
      <c r="F671" s="1448"/>
      <c r="G671" s="1448"/>
      <c r="H671" s="1448"/>
      <c r="I671" s="1448"/>
      <c r="J671" s="1448"/>
      <c r="K671" s="1448"/>
      <c r="L671" s="1448"/>
      <c r="M671" s="1448"/>
      <c r="N671" s="1448"/>
      <c r="O671" s="1448"/>
      <c r="P671" s="1448"/>
      <c r="Q671" s="1448"/>
      <c r="R671" s="1448"/>
      <c r="S671" s="1448"/>
      <c r="T671" s="1448"/>
      <c r="U671" s="1448"/>
      <c r="V671" s="1448"/>
      <c r="W671" s="1448"/>
      <c r="X671" s="1448"/>
      <c r="Y671" s="1448"/>
      <c r="Z671" s="1448"/>
    </row>
    <row r="672" spans="1:26" ht="16.5" customHeight="1">
      <c r="A672" s="1448"/>
      <c r="B672" s="1467"/>
      <c r="C672" s="1448"/>
      <c r="D672" s="1448"/>
      <c r="E672" s="1448"/>
      <c r="F672" s="1448"/>
      <c r="G672" s="1448"/>
      <c r="H672" s="1448"/>
      <c r="I672" s="1448"/>
      <c r="J672" s="1448"/>
      <c r="K672" s="1448"/>
      <c r="L672" s="1448"/>
      <c r="M672" s="1448"/>
      <c r="N672" s="1448"/>
      <c r="O672" s="1448"/>
      <c r="P672" s="1448"/>
      <c r="Q672" s="1448"/>
      <c r="R672" s="1448"/>
      <c r="S672" s="1448"/>
      <c r="T672" s="1448"/>
      <c r="U672" s="1448"/>
      <c r="V672" s="1448"/>
      <c r="W672" s="1448"/>
      <c r="X672" s="1448"/>
      <c r="Y672" s="1448"/>
      <c r="Z672" s="1448"/>
    </row>
    <row r="673" spans="1:26" ht="16.5" customHeight="1">
      <c r="A673" s="1448"/>
      <c r="B673" s="1467"/>
      <c r="C673" s="1448"/>
      <c r="D673" s="1448"/>
      <c r="E673" s="1448"/>
      <c r="F673" s="1448"/>
      <c r="G673" s="1448"/>
      <c r="H673" s="1448"/>
      <c r="I673" s="1448"/>
      <c r="J673" s="1448"/>
      <c r="K673" s="1448"/>
      <c r="L673" s="1448"/>
      <c r="M673" s="1448"/>
      <c r="N673" s="1448"/>
      <c r="O673" s="1448"/>
      <c r="P673" s="1448"/>
      <c r="Q673" s="1448"/>
      <c r="R673" s="1448"/>
      <c r="S673" s="1448"/>
      <c r="T673" s="1448"/>
      <c r="U673" s="1448"/>
      <c r="V673" s="1448"/>
      <c r="W673" s="1448"/>
      <c r="X673" s="1448"/>
      <c r="Y673" s="1448"/>
      <c r="Z673" s="1448"/>
    </row>
    <row r="674" spans="1:26" ht="16.5" customHeight="1">
      <c r="A674" s="1448"/>
      <c r="B674" s="1467"/>
      <c r="C674" s="1448"/>
      <c r="D674" s="1448"/>
      <c r="E674" s="1448"/>
      <c r="F674" s="1448"/>
      <c r="G674" s="1448"/>
      <c r="H674" s="1448"/>
      <c r="I674" s="1448"/>
      <c r="J674" s="1448"/>
      <c r="K674" s="1448"/>
      <c r="L674" s="1448"/>
      <c r="M674" s="1448"/>
      <c r="N674" s="1448"/>
      <c r="O674" s="1448"/>
      <c r="P674" s="1448"/>
      <c r="Q674" s="1448"/>
      <c r="R674" s="1448"/>
      <c r="S674" s="1448"/>
      <c r="T674" s="1448"/>
      <c r="U674" s="1448"/>
      <c r="V674" s="1448"/>
      <c r="W674" s="1448"/>
      <c r="X674" s="1448"/>
      <c r="Y674" s="1448"/>
      <c r="Z674" s="1448"/>
    </row>
    <row r="675" spans="1:26" ht="16.5" customHeight="1">
      <c r="A675" s="1448"/>
      <c r="B675" s="1467"/>
      <c r="C675" s="1448"/>
      <c r="D675" s="1448"/>
      <c r="E675" s="1448"/>
      <c r="F675" s="1448"/>
      <c r="G675" s="1448"/>
      <c r="H675" s="1448"/>
      <c r="I675" s="1448"/>
      <c r="J675" s="1448"/>
      <c r="K675" s="1448"/>
      <c r="L675" s="1448"/>
      <c r="M675" s="1448"/>
      <c r="N675" s="1448"/>
      <c r="O675" s="1448"/>
      <c r="P675" s="1448"/>
      <c r="Q675" s="1448"/>
      <c r="R675" s="1448"/>
      <c r="S675" s="1448"/>
      <c r="T675" s="1448"/>
      <c r="U675" s="1448"/>
      <c r="V675" s="1448"/>
      <c r="W675" s="1448"/>
      <c r="X675" s="1448"/>
      <c r="Y675" s="1448"/>
      <c r="Z675" s="1448"/>
    </row>
    <row r="676" spans="1:26" ht="16.5" customHeight="1">
      <c r="A676" s="1448"/>
      <c r="B676" s="1467"/>
      <c r="C676" s="1448"/>
      <c r="D676" s="1448"/>
      <c r="E676" s="1448"/>
      <c r="F676" s="1448"/>
      <c r="G676" s="1448"/>
      <c r="H676" s="1448"/>
      <c r="I676" s="1448"/>
      <c r="J676" s="1448"/>
      <c r="K676" s="1448"/>
      <c r="L676" s="1448"/>
      <c r="M676" s="1448"/>
      <c r="N676" s="1448"/>
      <c r="O676" s="1448"/>
      <c r="P676" s="1448"/>
      <c r="Q676" s="1448"/>
      <c r="R676" s="1448"/>
      <c r="S676" s="1448"/>
      <c r="T676" s="1448"/>
      <c r="U676" s="1448"/>
      <c r="V676" s="1448"/>
      <c r="W676" s="1448"/>
      <c r="X676" s="1448"/>
      <c r="Y676" s="1448"/>
      <c r="Z676" s="1448"/>
    </row>
    <row r="677" spans="1:26" ht="16.5" customHeight="1">
      <c r="A677" s="1448"/>
      <c r="B677" s="1467"/>
      <c r="C677" s="1448"/>
      <c r="D677" s="1448"/>
      <c r="E677" s="1448"/>
      <c r="F677" s="1448"/>
      <c r="G677" s="1448"/>
      <c r="H677" s="1448"/>
      <c r="I677" s="1448"/>
      <c r="J677" s="1448"/>
      <c r="K677" s="1448"/>
      <c r="L677" s="1448"/>
      <c r="M677" s="1448"/>
      <c r="N677" s="1448"/>
      <c r="O677" s="1448"/>
      <c r="P677" s="1448"/>
      <c r="Q677" s="1448"/>
      <c r="R677" s="1448"/>
      <c r="S677" s="1448"/>
      <c r="T677" s="1448"/>
      <c r="U677" s="1448"/>
      <c r="V677" s="1448"/>
      <c r="W677" s="1448"/>
      <c r="X677" s="1448"/>
      <c r="Y677" s="1448"/>
      <c r="Z677" s="1448"/>
    </row>
    <row r="678" spans="1:26" ht="16.5" customHeight="1">
      <c r="A678" s="1448"/>
      <c r="B678" s="1467"/>
      <c r="C678" s="1448"/>
      <c r="D678" s="1448"/>
      <c r="E678" s="1448"/>
      <c r="F678" s="1448"/>
      <c r="G678" s="1448"/>
      <c r="H678" s="1448"/>
      <c r="I678" s="1448"/>
      <c r="J678" s="1448"/>
      <c r="K678" s="1448"/>
      <c r="L678" s="1448"/>
      <c r="M678" s="1448"/>
      <c r="N678" s="1448"/>
      <c r="O678" s="1448"/>
      <c r="P678" s="1448"/>
      <c r="Q678" s="1448"/>
      <c r="R678" s="1448"/>
      <c r="S678" s="1448"/>
      <c r="T678" s="1448"/>
      <c r="U678" s="1448"/>
      <c r="V678" s="1448"/>
      <c r="W678" s="1448"/>
      <c r="X678" s="1448"/>
      <c r="Y678" s="1448"/>
      <c r="Z678" s="1448"/>
    </row>
    <row r="679" spans="1:26" ht="16.5" customHeight="1">
      <c r="A679" s="1448"/>
      <c r="B679" s="1467"/>
      <c r="C679" s="1448"/>
      <c r="D679" s="1448"/>
      <c r="E679" s="1448"/>
      <c r="F679" s="1448"/>
      <c r="G679" s="1448"/>
      <c r="H679" s="1448"/>
      <c r="I679" s="1448"/>
      <c r="J679" s="1448"/>
      <c r="K679" s="1448"/>
      <c r="L679" s="1448"/>
      <c r="M679" s="1448"/>
      <c r="N679" s="1448"/>
      <c r="O679" s="1448"/>
      <c r="P679" s="1448"/>
      <c r="Q679" s="1448"/>
      <c r="R679" s="1448"/>
      <c r="S679" s="1448"/>
      <c r="T679" s="1448"/>
      <c r="U679" s="1448"/>
      <c r="V679" s="1448"/>
      <c r="W679" s="1448"/>
      <c r="X679" s="1448"/>
      <c r="Y679" s="1448"/>
      <c r="Z679" s="1448"/>
    </row>
    <row r="680" spans="1:26" ht="16.5" customHeight="1">
      <c r="A680" s="1448"/>
      <c r="B680" s="1467"/>
      <c r="C680" s="1448"/>
      <c r="D680" s="1448"/>
      <c r="E680" s="1448"/>
      <c r="F680" s="1448"/>
      <c r="G680" s="1448"/>
      <c r="H680" s="1448"/>
      <c r="I680" s="1448"/>
      <c r="J680" s="1448"/>
      <c r="K680" s="1448"/>
      <c r="L680" s="1448"/>
      <c r="M680" s="1448"/>
      <c r="N680" s="1448"/>
      <c r="O680" s="1448"/>
      <c r="P680" s="1448"/>
      <c r="Q680" s="1448"/>
      <c r="R680" s="1448"/>
      <c r="S680" s="1448"/>
      <c r="T680" s="1448"/>
      <c r="U680" s="1448"/>
      <c r="V680" s="1448"/>
      <c r="W680" s="1448"/>
      <c r="X680" s="1448"/>
      <c r="Y680" s="1448"/>
      <c r="Z680" s="1448"/>
    </row>
    <row r="681" spans="1:26" ht="16.5" customHeight="1">
      <c r="A681" s="1448"/>
      <c r="B681" s="1467"/>
      <c r="C681" s="1448"/>
      <c r="D681" s="1448"/>
      <c r="E681" s="1448"/>
      <c r="F681" s="1448"/>
      <c r="G681" s="1448"/>
      <c r="H681" s="1448"/>
      <c r="I681" s="1448"/>
      <c r="J681" s="1448"/>
      <c r="K681" s="1448"/>
      <c r="L681" s="1448"/>
      <c r="M681" s="1448"/>
      <c r="N681" s="1448"/>
      <c r="O681" s="1448"/>
      <c r="P681" s="1448"/>
      <c r="Q681" s="1448"/>
      <c r="R681" s="1448"/>
      <c r="S681" s="1448"/>
      <c r="T681" s="1448"/>
      <c r="U681" s="1448"/>
      <c r="V681" s="1448"/>
      <c r="W681" s="1448"/>
      <c r="X681" s="1448"/>
      <c r="Y681" s="1448"/>
      <c r="Z681" s="1448"/>
    </row>
    <row r="682" spans="1:26" ht="16.5" customHeight="1">
      <c r="A682" s="1448"/>
      <c r="B682" s="1467"/>
      <c r="C682" s="1448"/>
      <c r="D682" s="1448"/>
      <c r="E682" s="1448"/>
      <c r="F682" s="1448"/>
      <c r="G682" s="1448"/>
      <c r="H682" s="1448"/>
      <c r="I682" s="1448"/>
      <c r="J682" s="1448"/>
      <c r="K682" s="1448"/>
      <c r="L682" s="1448"/>
      <c r="M682" s="1448"/>
      <c r="N682" s="1448"/>
      <c r="O682" s="1448"/>
      <c r="P682" s="1448"/>
      <c r="Q682" s="1448"/>
      <c r="R682" s="1448"/>
      <c r="S682" s="1448"/>
      <c r="T682" s="1448"/>
      <c r="U682" s="1448"/>
      <c r="V682" s="1448"/>
      <c r="W682" s="1448"/>
      <c r="X682" s="1448"/>
      <c r="Y682" s="1448"/>
      <c r="Z682" s="1448"/>
    </row>
    <row r="683" spans="1:26" ht="16.5" customHeight="1">
      <c r="A683" s="1448"/>
      <c r="B683" s="1467"/>
      <c r="C683" s="1448"/>
      <c r="D683" s="1448"/>
      <c r="E683" s="1448"/>
      <c r="F683" s="1448"/>
      <c r="G683" s="1448"/>
      <c r="H683" s="1448"/>
      <c r="I683" s="1448"/>
      <c r="J683" s="1448"/>
      <c r="K683" s="1448"/>
      <c r="L683" s="1448"/>
      <c r="M683" s="1448"/>
      <c r="N683" s="1448"/>
      <c r="O683" s="1448"/>
      <c r="P683" s="1448"/>
      <c r="Q683" s="1448"/>
      <c r="R683" s="1448"/>
      <c r="S683" s="1448"/>
      <c r="T683" s="1448"/>
      <c r="U683" s="1448"/>
      <c r="V683" s="1448"/>
      <c r="W683" s="1448"/>
      <c r="X683" s="1448"/>
      <c r="Y683" s="1448"/>
      <c r="Z683" s="1448"/>
    </row>
    <row r="684" spans="1:26" ht="16.5" customHeight="1">
      <c r="A684" s="1448"/>
      <c r="B684" s="1467"/>
      <c r="C684" s="1448"/>
      <c r="D684" s="1448"/>
      <c r="E684" s="1448"/>
      <c r="F684" s="1448"/>
      <c r="G684" s="1448"/>
      <c r="H684" s="1448"/>
      <c r="I684" s="1448"/>
      <c r="J684" s="1448"/>
      <c r="K684" s="1448"/>
      <c r="L684" s="1448"/>
      <c r="M684" s="1448"/>
      <c r="N684" s="1448"/>
      <c r="O684" s="1448"/>
      <c r="P684" s="1448"/>
      <c r="Q684" s="1448"/>
      <c r="R684" s="1448"/>
      <c r="S684" s="1448"/>
      <c r="T684" s="1448"/>
      <c r="U684" s="1448"/>
      <c r="V684" s="1448"/>
      <c r="W684" s="1448"/>
      <c r="X684" s="1448"/>
      <c r="Y684" s="1448"/>
      <c r="Z684" s="1448"/>
    </row>
    <row r="685" spans="1:26" ht="16.5" customHeight="1">
      <c r="A685" s="1448"/>
      <c r="B685" s="1467"/>
      <c r="C685" s="1448"/>
      <c r="D685" s="1448"/>
      <c r="E685" s="1448"/>
      <c r="F685" s="1448"/>
      <c r="G685" s="1448"/>
      <c r="H685" s="1448"/>
      <c r="I685" s="1448"/>
      <c r="J685" s="1448"/>
      <c r="K685" s="1448"/>
      <c r="L685" s="1448"/>
      <c r="M685" s="1448"/>
      <c r="N685" s="1448"/>
      <c r="O685" s="1448"/>
      <c r="P685" s="1448"/>
      <c r="Q685" s="1448"/>
      <c r="R685" s="1448"/>
      <c r="S685" s="1448"/>
      <c r="T685" s="1448"/>
      <c r="U685" s="1448"/>
      <c r="V685" s="1448"/>
      <c r="W685" s="1448"/>
      <c r="X685" s="1448"/>
      <c r="Y685" s="1448"/>
      <c r="Z685" s="1448"/>
    </row>
    <row r="686" spans="1:26" ht="16.5" customHeight="1">
      <c r="A686" s="1448"/>
      <c r="B686" s="1467"/>
      <c r="C686" s="1448"/>
      <c r="D686" s="1448"/>
      <c r="E686" s="1448"/>
      <c r="F686" s="1448"/>
      <c r="G686" s="1448"/>
      <c r="H686" s="1448"/>
      <c r="I686" s="1448"/>
      <c r="J686" s="1448"/>
      <c r="K686" s="1448"/>
      <c r="L686" s="1448"/>
      <c r="M686" s="1448"/>
      <c r="N686" s="1448"/>
      <c r="O686" s="1448"/>
      <c r="P686" s="1448"/>
      <c r="Q686" s="1448"/>
      <c r="R686" s="1448"/>
      <c r="S686" s="1448"/>
      <c r="T686" s="1448"/>
      <c r="U686" s="1448"/>
      <c r="V686" s="1448"/>
      <c r="W686" s="1448"/>
      <c r="X686" s="1448"/>
      <c r="Y686" s="1448"/>
      <c r="Z686" s="1448"/>
    </row>
    <row r="687" spans="1:26" ht="16.5" customHeight="1">
      <c r="A687" s="1448"/>
      <c r="B687" s="1467"/>
      <c r="C687" s="1448"/>
      <c r="D687" s="1448"/>
      <c r="E687" s="1448"/>
      <c r="F687" s="1448"/>
      <c r="G687" s="1448"/>
      <c r="H687" s="1448"/>
      <c r="I687" s="1448"/>
      <c r="J687" s="1448"/>
      <c r="K687" s="1448"/>
      <c r="L687" s="1448"/>
      <c r="M687" s="1448"/>
      <c r="N687" s="1448"/>
      <c r="O687" s="1448"/>
      <c r="P687" s="1448"/>
      <c r="Q687" s="1448"/>
      <c r="R687" s="1448"/>
      <c r="S687" s="1448"/>
      <c r="T687" s="1448"/>
      <c r="U687" s="1448"/>
      <c r="V687" s="1448"/>
      <c r="W687" s="1448"/>
      <c r="X687" s="1448"/>
      <c r="Y687" s="1448"/>
      <c r="Z687" s="1448"/>
    </row>
    <row r="688" spans="1:26" ht="16.5" customHeight="1">
      <c r="A688" s="1448"/>
      <c r="B688" s="1467"/>
      <c r="C688" s="1448"/>
      <c r="D688" s="1448"/>
      <c r="E688" s="1448"/>
      <c r="F688" s="1448"/>
      <c r="G688" s="1448"/>
      <c r="H688" s="1448"/>
      <c r="I688" s="1448"/>
      <c r="J688" s="1448"/>
      <c r="K688" s="1448"/>
      <c r="L688" s="1448"/>
      <c r="M688" s="1448"/>
      <c r="N688" s="1448"/>
      <c r="O688" s="1448"/>
      <c r="P688" s="1448"/>
      <c r="Q688" s="1448"/>
      <c r="R688" s="1448"/>
      <c r="S688" s="1448"/>
      <c r="T688" s="1448"/>
      <c r="U688" s="1448"/>
      <c r="V688" s="1448"/>
      <c r="W688" s="1448"/>
      <c r="X688" s="1448"/>
      <c r="Y688" s="1448"/>
      <c r="Z688" s="1448"/>
    </row>
    <row r="689" spans="1:26" ht="16.5" customHeight="1">
      <c r="A689" s="1448"/>
      <c r="B689" s="1467"/>
      <c r="C689" s="1448"/>
      <c r="D689" s="1448"/>
      <c r="E689" s="1448"/>
      <c r="F689" s="1448"/>
      <c r="G689" s="1448"/>
      <c r="H689" s="1448"/>
      <c r="I689" s="1448"/>
      <c r="J689" s="1448"/>
      <c r="K689" s="1448"/>
      <c r="L689" s="1448"/>
      <c r="M689" s="1448"/>
      <c r="N689" s="1448"/>
      <c r="O689" s="1448"/>
      <c r="P689" s="1448"/>
      <c r="Q689" s="1448"/>
      <c r="R689" s="1448"/>
      <c r="S689" s="1448"/>
      <c r="T689" s="1448"/>
      <c r="U689" s="1448"/>
      <c r="V689" s="1448"/>
      <c r="W689" s="1448"/>
      <c r="X689" s="1448"/>
      <c r="Y689" s="1448"/>
      <c r="Z689" s="1448"/>
    </row>
    <row r="690" spans="1:26" ht="16.5" customHeight="1">
      <c r="A690" s="1448"/>
      <c r="B690" s="1467"/>
      <c r="C690" s="1448"/>
      <c r="D690" s="1448"/>
      <c r="E690" s="1448"/>
      <c r="F690" s="1448"/>
      <c r="G690" s="1448"/>
      <c r="H690" s="1448"/>
      <c r="I690" s="1448"/>
      <c r="J690" s="1448"/>
      <c r="K690" s="1448"/>
      <c r="L690" s="1448"/>
      <c r="M690" s="1448"/>
      <c r="N690" s="1448"/>
      <c r="O690" s="1448"/>
      <c r="P690" s="1448"/>
      <c r="Q690" s="1448"/>
      <c r="R690" s="1448"/>
      <c r="S690" s="1448"/>
      <c r="T690" s="1448"/>
      <c r="U690" s="1448"/>
      <c r="V690" s="1448"/>
      <c r="W690" s="1448"/>
      <c r="X690" s="1448"/>
      <c r="Y690" s="1448"/>
      <c r="Z690" s="1448"/>
    </row>
    <row r="691" spans="1:26" ht="16.5" customHeight="1">
      <c r="A691" s="1448"/>
      <c r="B691" s="1467"/>
      <c r="C691" s="1448"/>
      <c r="D691" s="1448"/>
      <c r="E691" s="1448"/>
      <c r="F691" s="1448"/>
      <c r="G691" s="1448"/>
      <c r="H691" s="1448"/>
      <c r="I691" s="1448"/>
      <c r="J691" s="1448"/>
      <c r="K691" s="1448"/>
      <c r="L691" s="1448"/>
      <c r="M691" s="1448"/>
      <c r="N691" s="1448"/>
      <c r="O691" s="1448"/>
      <c r="P691" s="1448"/>
      <c r="Q691" s="1448"/>
      <c r="R691" s="1448"/>
      <c r="S691" s="1448"/>
      <c r="T691" s="1448"/>
      <c r="U691" s="1448"/>
      <c r="V691" s="1448"/>
      <c r="W691" s="1448"/>
      <c r="X691" s="1448"/>
      <c r="Y691" s="1448"/>
      <c r="Z691" s="1448"/>
    </row>
    <row r="692" spans="1:26" ht="16.5" customHeight="1">
      <c r="A692" s="1448"/>
      <c r="B692" s="1467"/>
      <c r="C692" s="1448"/>
      <c r="D692" s="1448"/>
      <c r="E692" s="1448"/>
      <c r="F692" s="1448"/>
      <c r="G692" s="1448"/>
      <c r="H692" s="1448"/>
      <c r="I692" s="1448"/>
      <c r="J692" s="1448"/>
      <c r="K692" s="1448"/>
      <c r="L692" s="1448"/>
      <c r="M692" s="1448"/>
      <c r="N692" s="1448"/>
      <c r="O692" s="1448"/>
      <c r="P692" s="1448"/>
      <c r="Q692" s="1448"/>
      <c r="R692" s="1448"/>
      <c r="S692" s="1448"/>
      <c r="T692" s="1448"/>
      <c r="U692" s="1448"/>
      <c r="V692" s="1448"/>
      <c r="W692" s="1448"/>
      <c r="X692" s="1448"/>
      <c r="Y692" s="1448"/>
      <c r="Z692" s="1448"/>
    </row>
    <row r="693" spans="1:26" ht="16.5" customHeight="1">
      <c r="A693" s="1448"/>
      <c r="B693" s="1467"/>
      <c r="C693" s="1448"/>
      <c r="D693" s="1448"/>
      <c r="E693" s="1448"/>
      <c r="F693" s="1448"/>
      <c r="G693" s="1448"/>
      <c r="H693" s="1448"/>
      <c r="I693" s="1448"/>
      <c r="J693" s="1448"/>
      <c r="K693" s="1448"/>
      <c r="L693" s="1448"/>
      <c r="M693" s="1448"/>
      <c r="N693" s="1448"/>
      <c r="O693" s="1448"/>
      <c r="P693" s="1448"/>
      <c r="Q693" s="1448"/>
      <c r="R693" s="1448"/>
      <c r="S693" s="1448"/>
      <c r="T693" s="1448"/>
      <c r="U693" s="1448"/>
      <c r="V693" s="1448"/>
      <c r="W693" s="1448"/>
      <c r="X693" s="1448"/>
      <c r="Y693" s="1448"/>
      <c r="Z693" s="1448"/>
    </row>
    <row r="694" spans="1:26" ht="16.5" customHeight="1">
      <c r="A694" s="1448"/>
      <c r="B694" s="1467"/>
      <c r="C694" s="1448"/>
      <c r="D694" s="1448"/>
      <c r="E694" s="1448"/>
      <c r="F694" s="1448"/>
      <c r="G694" s="1448"/>
      <c r="H694" s="1448"/>
      <c r="I694" s="1448"/>
      <c r="J694" s="1448"/>
      <c r="K694" s="1448"/>
      <c r="L694" s="1448"/>
      <c r="M694" s="1448"/>
      <c r="N694" s="1448"/>
      <c r="O694" s="1448"/>
      <c r="P694" s="1448"/>
      <c r="Q694" s="1448"/>
      <c r="R694" s="1448"/>
      <c r="S694" s="1448"/>
      <c r="T694" s="1448"/>
      <c r="U694" s="1448"/>
      <c r="V694" s="1448"/>
      <c r="W694" s="1448"/>
      <c r="X694" s="1448"/>
      <c r="Y694" s="1448"/>
      <c r="Z694" s="1448"/>
    </row>
    <row r="695" spans="1:26" ht="16.5" customHeight="1">
      <c r="A695" s="1448"/>
      <c r="B695" s="1467"/>
      <c r="C695" s="1448"/>
      <c r="D695" s="1448"/>
      <c r="E695" s="1448"/>
      <c r="F695" s="1448"/>
      <c r="G695" s="1448"/>
      <c r="H695" s="1448"/>
      <c r="I695" s="1448"/>
      <c r="J695" s="1448"/>
      <c r="K695" s="1448"/>
      <c r="L695" s="1448"/>
      <c r="M695" s="1448"/>
      <c r="N695" s="1448"/>
      <c r="O695" s="1448"/>
      <c r="P695" s="1448"/>
      <c r="Q695" s="1448"/>
      <c r="R695" s="1448"/>
      <c r="S695" s="1448"/>
      <c r="T695" s="1448"/>
      <c r="U695" s="1448"/>
      <c r="V695" s="1448"/>
      <c r="W695" s="1448"/>
      <c r="X695" s="1448"/>
      <c r="Y695" s="1448"/>
      <c r="Z695" s="1448"/>
    </row>
    <row r="696" spans="1:26" ht="16.5" customHeight="1">
      <c r="A696" s="1448"/>
      <c r="B696" s="1467"/>
      <c r="C696" s="1448"/>
      <c r="D696" s="1448"/>
      <c r="E696" s="1448"/>
      <c r="F696" s="1448"/>
      <c r="G696" s="1448"/>
      <c r="H696" s="1448"/>
      <c r="I696" s="1448"/>
      <c r="J696" s="1448"/>
      <c r="K696" s="1448"/>
      <c r="L696" s="1448"/>
      <c r="M696" s="1448"/>
      <c r="N696" s="1448"/>
      <c r="O696" s="1448"/>
      <c r="P696" s="1448"/>
      <c r="Q696" s="1448"/>
      <c r="R696" s="1448"/>
      <c r="S696" s="1448"/>
      <c r="T696" s="1448"/>
      <c r="U696" s="1448"/>
      <c r="V696" s="1448"/>
      <c r="W696" s="1448"/>
      <c r="X696" s="1448"/>
      <c r="Y696" s="1448"/>
      <c r="Z696" s="1448"/>
    </row>
    <row r="697" spans="1:26" ht="16.5" customHeight="1">
      <c r="A697" s="1448"/>
      <c r="B697" s="1467"/>
      <c r="C697" s="1448"/>
      <c r="D697" s="1448"/>
      <c r="E697" s="1448"/>
      <c r="F697" s="1448"/>
      <c r="G697" s="1448"/>
      <c r="H697" s="1448"/>
      <c r="I697" s="1448"/>
      <c r="J697" s="1448"/>
      <c r="K697" s="1448"/>
      <c r="L697" s="1448"/>
      <c r="M697" s="1448"/>
      <c r="N697" s="1448"/>
      <c r="O697" s="1448"/>
      <c r="P697" s="1448"/>
      <c r="Q697" s="1448"/>
      <c r="R697" s="1448"/>
      <c r="S697" s="1448"/>
      <c r="T697" s="1448"/>
      <c r="U697" s="1448"/>
      <c r="V697" s="1448"/>
      <c r="W697" s="1448"/>
      <c r="X697" s="1448"/>
      <c r="Y697" s="1448"/>
      <c r="Z697" s="1448"/>
    </row>
    <row r="698" spans="1:26" ht="16.5" customHeight="1">
      <c r="A698" s="1448"/>
      <c r="B698" s="1467"/>
      <c r="C698" s="1448"/>
      <c r="D698" s="1448"/>
      <c r="E698" s="1448"/>
      <c r="F698" s="1448"/>
      <c r="G698" s="1448"/>
      <c r="H698" s="1448"/>
      <c r="I698" s="1448"/>
      <c r="J698" s="1448"/>
      <c r="K698" s="1448"/>
      <c r="L698" s="1448"/>
      <c r="M698" s="1448"/>
      <c r="N698" s="1448"/>
      <c r="O698" s="1448"/>
      <c r="P698" s="1448"/>
      <c r="Q698" s="1448"/>
      <c r="R698" s="1448"/>
      <c r="S698" s="1448"/>
      <c r="T698" s="1448"/>
      <c r="U698" s="1448"/>
      <c r="V698" s="1448"/>
      <c r="W698" s="1448"/>
      <c r="X698" s="1448"/>
      <c r="Y698" s="1448"/>
      <c r="Z698" s="1448"/>
    </row>
    <row r="699" spans="1:26" ht="16.5" customHeight="1">
      <c r="A699" s="1448"/>
      <c r="B699" s="1467"/>
      <c r="C699" s="1448"/>
      <c r="D699" s="1448"/>
      <c r="E699" s="1448"/>
      <c r="F699" s="1448"/>
      <c r="G699" s="1448"/>
      <c r="H699" s="1448"/>
      <c r="I699" s="1448"/>
      <c r="J699" s="1448"/>
      <c r="K699" s="1448"/>
      <c r="L699" s="1448"/>
      <c r="M699" s="1448"/>
      <c r="N699" s="1448"/>
      <c r="O699" s="1448"/>
      <c r="P699" s="1448"/>
      <c r="Q699" s="1448"/>
      <c r="R699" s="1448"/>
      <c r="S699" s="1448"/>
      <c r="T699" s="1448"/>
      <c r="U699" s="1448"/>
      <c r="V699" s="1448"/>
      <c r="W699" s="1448"/>
      <c r="X699" s="1448"/>
      <c r="Y699" s="1448"/>
      <c r="Z699" s="1448"/>
    </row>
    <row r="700" spans="1:26" ht="16.5" customHeight="1">
      <c r="A700" s="1448"/>
      <c r="B700" s="1467"/>
      <c r="C700" s="1448"/>
      <c r="D700" s="1448"/>
      <c r="E700" s="1448"/>
      <c r="F700" s="1448"/>
      <c r="G700" s="1448"/>
      <c r="H700" s="1448"/>
      <c r="I700" s="1448"/>
      <c r="J700" s="1448"/>
      <c r="K700" s="1448"/>
      <c r="L700" s="1448"/>
      <c r="M700" s="1448"/>
      <c r="N700" s="1448"/>
      <c r="O700" s="1448"/>
      <c r="P700" s="1448"/>
      <c r="Q700" s="1448"/>
      <c r="R700" s="1448"/>
      <c r="S700" s="1448"/>
      <c r="T700" s="1448"/>
      <c r="U700" s="1448"/>
      <c r="V700" s="1448"/>
      <c r="W700" s="1448"/>
      <c r="X700" s="1448"/>
      <c r="Y700" s="1448"/>
      <c r="Z700" s="1448"/>
    </row>
    <row r="701" spans="1:26" ht="16.5" customHeight="1">
      <c r="A701" s="1448"/>
      <c r="B701" s="1467"/>
      <c r="C701" s="1448"/>
      <c r="D701" s="1448"/>
      <c r="E701" s="1448"/>
      <c r="F701" s="1448"/>
      <c r="G701" s="1448"/>
      <c r="H701" s="1448"/>
      <c r="I701" s="1448"/>
      <c r="J701" s="1448"/>
      <c r="K701" s="1448"/>
      <c r="L701" s="1448"/>
      <c r="M701" s="1448"/>
      <c r="N701" s="1448"/>
      <c r="O701" s="1448"/>
      <c r="P701" s="1448"/>
      <c r="Q701" s="1448"/>
      <c r="R701" s="1448"/>
      <c r="S701" s="1448"/>
      <c r="T701" s="1448"/>
      <c r="U701" s="1448"/>
      <c r="V701" s="1448"/>
      <c r="W701" s="1448"/>
      <c r="X701" s="1448"/>
      <c r="Y701" s="1448"/>
      <c r="Z701" s="1448"/>
    </row>
    <row r="702" spans="1:26" ht="16.5" customHeight="1">
      <c r="A702" s="1448"/>
      <c r="B702" s="1467"/>
      <c r="C702" s="1448"/>
      <c r="D702" s="1448"/>
      <c r="E702" s="1448"/>
      <c r="F702" s="1448"/>
      <c r="G702" s="1448"/>
      <c r="H702" s="1448"/>
      <c r="I702" s="1448"/>
      <c r="J702" s="1448"/>
      <c r="K702" s="1448"/>
      <c r="L702" s="1448"/>
      <c r="M702" s="1448"/>
      <c r="N702" s="1448"/>
      <c r="O702" s="1448"/>
      <c r="P702" s="1448"/>
      <c r="Q702" s="1448"/>
      <c r="R702" s="1448"/>
      <c r="S702" s="1448"/>
      <c r="T702" s="1448"/>
      <c r="U702" s="1448"/>
      <c r="V702" s="1448"/>
      <c r="W702" s="1448"/>
      <c r="X702" s="1448"/>
      <c r="Y702" s="1448"/>
      <c r="Z702" s="1448"/>
    </row>
    <row r="703" spans="1:26" ht="16.5" customHeight="1">
      <c r="A703" s="1448"/>
      <c r="B703" s="1467"/>
      <c r="C703" s="1448"/>
      <c r="D703" s="1448"/>
      <c r="E703" s="1448"/>
      <c r="F703" s="1448"/>
      <c r="G703" s="1448"/>
      <c r="H703" s="1448"/>
      <c r="I703" s="1448"/>
      <c r="J703" s="1448"/>
      <c r="K703" s="1448"/>
      <c r="L703" s="1448"/>
      <c r="M703" s="1448"/>
      <c r="N703" s="1448"/>
      <c r="O703" s="1448"/>
      <c r="P703" s="1448"/>
      <c r="Q703" s="1448"/>
      <c r="R703" s="1448"/>
      <c r="S703" s="1448"/>
      <c r="T703" s="1448"/>
      <c r="U703" s="1448"/>
      <c r="V703" s="1448"/>
      <c r="W703" s="1448"/>
      <c r="X703" s="1448"/>
      <c r="Y703" s="1448"/>
      <c r="Z703" s="1448"/>
    </row>
    <row r="704" spans="1:26" ht="16.5" customHeight="1">
      <c r="A704" s="1448"/>
      <c r="B704" s="1467"/>
      <c r="C704" s="1448"/>
      <c r="D704" s="1448"/>
      <c r="E704" s="1448"/>
      <c r="F704" s="1448"/>
      <c r="G704" s="1448"/>
      <c r="H704" s="1448"/>
      <c r="I704" s="1448"/>
      <c r="J704" s="1448"/>
      <c r="K704" s="1448"/>
      <c r="L704" s="1448"/>
      <c r="M704" s="1448"/>
      <c r="N704" s="1448"/>
      <c r="O704" s="1448"/>
      <c r="P704" s="1448"/>
      <c r="Q704" s="1448"/>
      <c r="R704" s="1448"/>
      <c r="S704" s="1448"/>
      <c r="T704" s="1448"/>
      <c r="U704" s="1448"/>
      <c r="V704" s="1448"/>
      <c r="W704" s="1448"/>
      <c r="X704" s="1448"/>
      <c r="Y704" s="1448"/>
      <c r="Z704" s="1448"/>
    </row>
    <row r="705" spans="1:26" ht="16.5" customHeight="1">
      <c r="A705" s="1448"/>
      <c r="B705" s="1467"/>
      <c r="C705" s="1448"/>
      <c r="D705" s="1448"/>
      <c r="E705" s="1448"/>
      <c r="F705" s="1448"/>
      <c r="G705" s="1448"/>
      <c r="H705" s="1448"/>
      <c r="I705" s="1448"/>
      <c r="J705" s="1448"/>
      <c r="K705" s="1448"/>
      <c r="L705" s="1448"/>
      <c r="M705" s="1448"/>
      <c r="N705" s="1448"/>
      <c r="O705" s="1448"/>
      <c r="P705" s="1448"/>
      <c r="Q705" s="1448"/>
      <c r="R705" s="1448"/>
      <c r="S705" s="1448"/>
      <c r="T705" s="1448"/>
      <c r="U705" s="1448"/>
      <c r="V705" s="1448"/>
      <c r="W705" s="1448"/>
      <c r="X705" s="1448"/>
      <c r="Y705" s="1448"/>
      <c r="Z705" s="1448"/>
    </row>
    <row r="706" spans="1:26" ht="16.5" customHeight="1">
      <c r="A706" s="1448"/>
      <c r="B706" s="1467"/>
      <c r="C706" s="1448"/>
      <c r="D706" s="1448"/>
      <c r="E706" s="1448"/>
      <c r="F706" s="1448"/>
      <c r="G706" s="1448"/>
      <c r="H706" s="1448"/>
      <c r="I706" s="1448"/>
      <c r="J706" s="1448"/>
      <c r="K706" s="1448"/>
      <c r="L706" s="1448"/>
      <c r="M706" s="1448"/>
      <c r="N706" s="1448"/>
      <c r="O706" s="1448"/>
      <c r="P706" s="1448"/>
      <c r="Q706" s="1448"/>
      <c r="R706" s="1448"/>
      <c r="S706" s="1448"/>
      <c r="T706" s="1448"/>
      <c r="U706" s="1448"/>
      <c r="V706" s="1448"/>
      <c r="W706" s="1448"/>
      <c r="X706" s="1448"/>
      <c r="Y706" s="1448"/>
      <c r="Z706" s="1448"/>
    </row>
    <row r="707" spans="1:26" ht="16.5" customHeight="1">
      <c r="A707" s="1448"/>
      <c r="B707" s="1467"/>
      <c r="C707" s="1448"/>
      <c r="D707" s="1448"/>
      <c r="E707" s="1448"/>
      <c r="F707" s="1448"/>
      <c r="G707" s="1448"/>
      <c r="H707" s="1448"/>
      <c r="I707" s="1448"/>
      <c r="J707" s="1448"/>
      <c r="K707" s="1448"/>
      <c r="L707" s="1448"/>
      <c r="M707" s="1448"/>
      <c r="N707" s="1448"/>
      <c r="O707" s="1448"/>
      <c r="P707" s="1448"/>
      <c r="Q707" s="1448"/>
      <c r="R707" s="1448"/>
      <c r="S707" s="1448"/>
      <c r="T707" s="1448"/>
      <c r="U707" s="1448"/>
      <c r="V707" s="1448"/>
      <c r="W707" s="1448"/>
      <c r="X707" s="1448"/>
      <c r="Y707" s="1448"/>
      <c r="Z707" s="1448"/>
    </row>
    <row r="708" spans="1:26" ht="16.5" customHeight="1">
      <c r="A708" s="1448"/>
      <c r="B708" s="1467"/>
      <c r="C708" s="1448"/>
      <c r="D708" s="1448"/>
      <c r="E708" s="1448"/>
      <c r="F708" s="1448"/>
      <c r="G708" s="1448"/>
      <c r="H708" s="1448"/>
      <c r="I708" s="1448"/>
      <c r="J708" s="1448"/>
      <c r="K708" s="1448"/>
      <c r="L708" s="1448"/>
      <c r="M708" s="1448"/>
      <c r="N708" s="1448"/>
      <c r="O708" s="1448"/>
      <c r="P708" s="1448"/>
      <c r="Q708" s="1448"/>
      <c r="R708" s="1448"/>
      <c r="S708" s="1448"/>
      <c r="T708" s="1448"/>
      <c r="U708" s="1448"/>
      <c r="V708" s="1448"/>
      <c r="W708" s="1448"/>
      <c r="X708" s="1448"/>
      <c r="Y708" s="1448"/>
      <c r="Z708" s="1448"/>
    </row>
    <row r="709" spans="1:26" ht="16.5" customHeight="1">
      <c r="A709" s="1448"/>
      <c r="B709" s="1467"/>
      <c r="C709" s="1448"/>
      <c r="D709" s="1448"/>
      <c r="E709" s="1448"/>
      <c r="F709" s="1448"/>
      <c r="G709" s="1448"/>
      <c r="H709" s="1448"/>
      <c r="I709" s="1448"/>
      <c r="J709" s="1448"/>
      <c r="K709" s="1448"/>
      <c r="L709" s="1448"/>
      <c r="M709" s="1448"/>
      <c r="N709" s="1448"/>
      <c r="O709" s="1448"/>
      <c r="P709" s="1448"/>
      <c r="Q709" s="1448"/>
      <c r="R709" s="1448"/>
      <c r="S709" s="1448"/>
      <c r="T709" s="1448"/>
      <c r="U709" s="1448"/>
      <c r="V709" s="1448"/>
      <c r="W709" s="1448"/>
      <c r="X709" s="1448"/>
      <c r="Y709" s="1448"/>
      <c r="Z709" s="1448"/>
    </row>
    <row r="710" spans="1:26" ht="16.5" customHeight="1">
      <c r="A710" s="1448"/>
      <c r="B710" s="1467"/>
      <c r="C710" s="1448"/>
      <c r="D710" s="1448"/>
      <c r="E710" s="1448"/>
      <c r="F710" s="1448"/>
      <c r="G710" s="1448"/>
      <c r="H710" s="1448"/>
      <c r="I710" s="1448"/>
      <c r="J710" s="1448"/>
      <c r="K710" s="1448"/>
      <c r="L710" s="1448"/>
      <c r="M710" s="1448"/>
      <c r="N710" s="1448"/>
      <c r="O710" s="1448"/>
      <c r="P710" s="1448"/>
      <c r="Q710" s="1448"/>
      <c r="R710" s="1448"/>
      <c r="S710" s="1448"/>
      <c r="T710" s="1448"/>
      <c r="U710" s="1448"/>
      <c r="V710" s="1448"/>
      <c r="W710" s="1448"/>
      <c r="X710" s="1448"/>
      <c r="Y710" s="1448"/>
      <c r="Z710" s="1448"/>
    </row>
    <row r="711" spans="1:26" ht="16.5" customHeight="1">
      <c r="A711" s="1448"/>
      <c r="B711" s="1467"/>
      <c r="C711" s="1448"/>
      <c r="D711" s="1448"/>
      <c r="E711" s="1448"/>
      <c r="F711" s="1448"/>
      <c r="G711" s="1448"/>
      <c r="H711" s="1448"/>
      <c r="I711" s="1448"/>
      <c r="J711" s="1448"/>
      <c r="K711" s="1448"/>
      <c r="L711" s="1448"/>
      <c r="M711" s="1448"/>
      <c r="N711" s="1448"/>
      <c r="O711" s="1448"/>
      <c r="P711" s="1448"/>
      <c r="Q711" s="1448"/>
      <c r="R711" s="1448"/>
      <c r="S711" s="1448"/>
      <c r="T711" s="1448"/>
      <c r="U711" s="1448"/>
      <c r="V711" s="1448"/>
      <c r="W711" s="1448"/>
      <c r="X711" s="1448"/>
      <c r="Y711" s="1448"/>
      <c r="Z711" s="1448"/>
    </row>
    <row r="712" spans="1:26" ht="16.5" customHeight="1">
      <c r="A712" s="1448"/>
      <c r="B712" s="1467"/>
      <c r="C712" s="1448"/>
      <c r="D712" s="1448"/>
      <c r="E712" s="1448"/>
      <c r="F712" s="1448"/>
      <c r="G712" s="1448"/>
      <c r="H712" s="1448"/>
      <c r="I712" s="1448"/>
      <c r="J712" s="1448"/>
      <c r="K712" s="1448"/>
      <c r="L712" s="1448"/>
      <c r="M712" s="1448"/>
      <c r="N712" s="1448"/>
      <c r="O712" s="1448"/>
      <c r="P712" s="1448"/>
      <c r="Q712" s="1448"/>
      <c r="R712" s="1448"/>
      <c r="S712" s="1448"/>
      <c r="T712" s="1448"/>
      <c r="U712" s="1448"/>
      <c r="V712" s="1448"/>
      <c r="W712" s="1448"/>
      <c r="X712" s="1448"/>
      <c r="Y712" s="1448"/>
      <c r="Z712" s="1448"/>
    </row>
    <row r="713" spans="1:26" ht="16.5" customHeight="1">
      <c r="A713" s="1448"/>
      <c r="B713" s="1467"/>
      <c r="C713" s="1448"/>
      <c r="D713" s="1448"/>
      <c r="E713" s="1448"/>
      <c r="F713" s="1448"/>
      <c r="G713" s="1448"/>
      <c r="H713" s="1448"/>
      <c r="I713" s="1448"/>
      <c r="J713" s="1448"/>
      <c r="K713" s="1448"/>
      <c r="L713" s="1448"/>
      <c r="M713" s="1448"/>
      <c r="N713" s="1448"/>
      <c r="O713" s="1448"/>
      <c r="P713" s="1448"/>
      <c r="Q713" s="1448"/>
      <c r="R713" s="1448"/>
      <c r="S713" s="1448"/>
      <c r="T713" s="1448"/>
      <c r="U713" s="1448"/>
      <c r="V713" s="1448"/>
      <c r="W713" s="1448"/>
      <c r="X713" s="1448"/>
      <c r="Y713" s="1448"/>
      <c r="Z713" s="1448"/>
    </row>
    <row r="714" spans="1:26" ht="16.5" customHeight="1">
      <c r="A714" s="1448"/>
      <c r="B714" s="1467"/>
      <c r="C714" s="1448"/>
      <c r="D714" s="1448"/>
      <c r="E714" s="1448"/>
      <c r="F714" s="1448"/>
      <c r="G714" s="1448"/>
      <c r="H714" s="1448"/>
      <c r="I714" s="1448"/>
      <c r="J714" s="1448"/>
      <c r="K714" s="1448"/>
      <c r="L714" s="1448"/>
      <c r="M714" s="1448"/>
      <c r="N714" s="1448"/>
      <c r="O714" s="1448"/>
      <c r="P714" s="1448"/>
      <c r="Q714" s="1448"/>
      <c r="R714" s="1448"/>
      <c r="S714" s="1448"/>
      <c r="T714" s="1448"/>
      <c r="U714" s="1448"/>
      <c r="V714" s="1448"/>
      <c r="W714" s="1448"/>
      <c r="X714" s="1448"/>
      <c r="Y714" s="1448"/>
      <c r="Z714" s="1448"/>
    </row>
    <row r="715" spans="1:26" ht="16.5" customHeight="1">
      <c r="A715" s="1448"/>
      <c r="B715" s="1467"/>
      <c r="C715" s="1448"/>
      <c r="D715" s="1448"/>
      <c r="E715" s="1448"/>
      <c r="F715" s="1448"/>
      <c r="G715" s="1448"/>
      <c r="H715" s="1448"/>
      <c r="I715" s="1448"/>
      <c r="J715" s="1448"/>
      <c r="K715" s="1448"/>
      <c r="L715" s="1448"/>
      <c r="M715" s="1448"/>
      <c r="N715" s="1448"/>
      <c r="O715" s="1448"/>
      <c r="P715" s="1448"/>
      <c r="Q715" s="1448"/>
      <c r="R715" s="1448"/>
      <c r="S715" s="1448"/>
      <c r="T715" s="1448"/>
      <c r="U715" s="1448"/>
      <c r="V715" s="1448"/>
      <c r="W715" s="1448"/>
      <c r="X715" s="1448"/>
      <c r="Y715" s="1448"/>
      <c r="Z715" s="1448"/>
    </row>
    <row r="716" spans="1:26" ht="16.5" customHeight="1">
      <c r="A716" s="1448"/>
      <c r="B716" s="1467"/>
      <c r="C716" s="1448"/>
      <c r="D716" s="1448"/>
      <c r="E716" s="1448"/>
      <c r="F716" s="1448"/>
      <c r="G716" s="1448"/>
      <c r="H716" s="1448"/>
      <c r="I716" s="1448"/>
      <c r="J716" s="1448"/>
      <c r="K716" s="1448"/>
      <c r="L716" s="1448"/>
      <c r="M716" s="1448"/>
      <c r="N716" s="1448"/>
      <c r="O716" s="1448"/>
      <c r="P716" s="1448"/>
      <c r="Q716" s="1448"/>
      <c r="R716" s="1448"/>
      <c r="S716" s="1448"/>
      <c r="T716" s="1448"/>
      <c r="U716" s="1448"/>
      <c r="V716" s="1448"/>
      <c r="W716" s="1448"/>
      <c r="X716" s="1448"/>
      <c r="Y716" s="1448"/>
      <c r="Z716" s="1448"/>
    </row>
    <row r="717" spans="1:26" ht="16.5" customHeight="1">
      <c r="A717" s="1448"/>
      <c r="B717" s="1467"/>
      <c r="C717" s="1448"/>
      <c r="D717" s="1448"/>
      <c r="E717" s="1448"/>
      <c r="F717" s="1448"/>
      <c r="G717" s="1448"/>
      <c r="H717" s="1448"/>
      <c r="I717" s="1448"/>
      <c r="J717" s="1448"/>
      <c r="K717" s="1448"/>
      <c r="L717" s="1448"/>
      <c r="M717" s="1448"/>
      <c r="N717" s="1448"/>
      <c r="O717" s="1448"/>
      <c r="P717" s="1448"/>
      <c r="Q717" s="1448"/>
      <c r="R717" s="1448"/>
      <c r="S717" s="1448"/>
      <c r="T717" s="1448"/>
      <c r="U717" s="1448"/>
      <c r="V717" s="1448"/>
      <c r="W717" s="1448"/>
      <c r="X717" s="1448"/>
      <c r="Y717" s="1448"/>
      <c r="Z717" s="1448"/>
    </row>
    <row r="718" spans="1:26" ht="16.5" customHeight="1">
      <c r="A718" s="1448"/>
      <c r="B718" s="1467"/>
      <c r="C718" s="1448"/>
      <c r="D718" s="1448"/>
      <c r="E718" s="1448"/>
      <c r="F718" s="1448"/>
      <c r="G718" s="1448"/>
      <c r="H718" s="1448"/>
      <c r="I718" s="1448"/>
      <c r="J718" s="1448"/>
      <c r="K718" s="1448"/>
      <c r="L718" s="1448"/>
      <c r="M718" s="1448"/>
      <c r="N718" s="1448"/>
      <c r="O718" s="1448"/>
      <c r="P718" s="1448"/>
      <c r="Q718" s="1448"/>
      <c r="R718" s="1448"/>
      <c r="S718" s="1448"/>
      <c r="T718" s="1448"/>
      <c r="U718" s="1448"/>
      <c r="V718" s="1448"/>
      <c r="W718" s="1448"/>
      <c r="X718" s="1448"/>
      <c r="Y718" s="1448"/>
      <c r="Z718" s="1448"/>
    </row>
    <row r="719" spans="1:26" ht="16.5" customHeight="1">
      <c r="A719" s="1448"/>
      <c r="B719" s="1467"/>
      <c r="C719" s="1448"/>
      <c r="D719" s="1448"/>
      <c r="E719" s="1448"/>
      <c r="F719" s="1448"/>
      <c r="G719" s="1448"/>
      <c r="H719" s="1448"/>
      <c r="I719" s="1448"/>
      <c r="J719" s="1448"/>
      <c r="K719" s="1448"/>
      <c r="L719" s="1448"/>
      <c r="M719" s="1448"/>
      <c r="N719" s="1448"/>
      <c r="O719" s="1448"/>
      <c r="P719" s="1448"/>
      <c r="Q719" s="1448"/>
      <c r="R719" s="1448"/>
      <c r="S719" s="1448"/>
      <c r="T719" s="1448"/>
      <c r="U719" s="1448"/>
      <c r="V719" s="1448"/>
      <c r="W719" s="1448"/>
      <c r="X719" s="1448"/>
      <c r="Y719" s="1448"/>
      <c r="Z719" s="1448"/>
    </row>
    <row r="720" spans="1:26" ht="16.5" customHeight="1">
      <c r="A720" s="1448"/>
      <c r="B720" s="1467"/>
      <c r="C720" s="1448"/>
      <c r="D720" s="1448"/>
      <c r="E720" s="1448"/>
      <c r="F720" s="1448"/>
      <c r="G720" s="1448"/>
      <c r="H720" s="1448"/>
      <c r="I720" s="1448"/>
      <c r="J720" s="1448"/>
      <c r="K720" s="1448"/>
      <c r="L720" s="1448"/>
      <c r="M720" s="1448"/>
      <c r="N720" s="1448"/>
      <c r="O720" s="1448"/>
      <c r="P720" s="1448"/>
      <c r="Q720" s="1448"/>
      <c r="R720" s="1448"/>
      <c r="S720" s="1448"/>
      <c r="T720" s="1448"/>
      <c r="U720" s="1448"/>
      <c r="V720" s="1448"/>
      <c r="W720" s="1448"/>
      <c r="X720" s="1448"/>
      <c r="Y720" s="1448"/>
      <c r="Z720" s="1448"/>
    </row>
    <row r="721" spans="1:26" ht="16.5" customHeight="1">
      <c r="A721" s="1448"/>
      <c r="B721" s="1467"/>
      <c r="C721" s="1448"/>
      <c r="D721" s="1448"/>
      <c r="E721" s="1448"/>
      <c r="F721" s="1448"/>
      <c r="G721" s="1448"/>
      <c r="H721" s="1448"/>
      <c r="I721" s="1448"/>
      <c r="J721" s="1448"/>
      <c r="K721" s="1448"/>
      <c r="L721" s="1448"/>
      <c r="M721" s="1448"/>
      <c r="N721" s="1448"/>
      <c r="O721" s="1448"/>
      <c r="P721" s="1448"/>
      <c r="Q721" s="1448"/>
      <c r="R721" s="1448"/>
      <c r="S721" s="1448"/>
      <c r="T721" s="1448"/>
      <c r="U721" s="1448"/>
      <c r="V721" s="1448"/>
      <c r="W721" s="1448"/>
      <c r="X721" s="1448"/>
      <c r="Y721" s="1448"/>
      <c r="Z721" s="1448"/>
    </row>
    <row r="722" spans="1:26" ht="16.5" customHeight="1">
      <c r="A722" s="1448"/>
      <c r="B722" s="1467"/>
      <c r="C722" s="1448"/>
      <c r="D722" s="1448"/>
      <c r="E722" s="1448"/>
      <c r="F722" s="1448"/>
      <c r="G722" s="1448"/>
      <c r="H722" s="1448"/>
      <c r="I722" s="1448"/>
      <c r="J722" s="1448"/>
      <c r="K722" s="1448"/>
      <c r="L722" s="1448"/>
      <c r="M722" s="1448"/>
      <c r="N722" s="1448"/>
      <c r="O722" s="1448"/>
      <c r="P722" s="1448"/>
      <c r="Q722" s="1448"/>
      <c r="R722" s="1448"/>
      <c r="S722" s="1448"/>
      <c r="T722" s="1448"/>
      <c r="U722" s="1448"/>
      <c r="V722" s="1448"/>
      <c r="W722" s="1448"/>
      <c r="X722" s="1448"/>
      <c r="Y722" s="1448"/>
      <c r="Z722" s="1448"/>
    </row>
    <row r="723" spans="1:26" ht="16.5" customHeight="1">
      <c r="A723" s="1448"/>
      <c r="B723" s="1467"/>
      <c r="C723" s="1448"/>
      <c r="D723" s="1448"/>
      <c r="E723" s="1448"/>
      <c r="F723" s="1448"/>
      <c r="G723" s="1448"/>
      <c r="H723" s="1448"/>
      <c r="I723" s="1448"/>
      <c r="J723" s="1448"/>
      <c r="K723" s="1448"/>
      <c r="L723" s="1448"/>
      <c r="M723" s="1448"/>
      <c r="N723" s="1448"/>
      <c r="O723" s="1448"/>
      <c r="P723" s="1448"/>
      <c r="Q723" s="1448"/>
      <c r="R723" s="1448"/>
      <c r="S723" s="1448"/>
      <c r="T723" s="1448"/>
      <c r="U723" s="1448"/>
      <c r="V723" s="1448"/>
      <c r="W723" s="1448"/>
      <c r="X723" s="1448"/>
      <c r="Y723" s="1448"/>
      <c r="Z723" s="1448"/>
    </row>
    <row r="724" spans="1:26" ht="16.5" customHeight="1">
      <c r="A724" s="1448"/>
      <c r="B724" s="1467"/>
      <c r="C724" s="1448"/>
      <c r="D724" s="1448"/>
      <c r="E724" s="1448"/>
      <c r="F724" s="1448"/>
      <c r="G724" s="1448"/>
      <c r="H724" s="1448"/>
      <c r="I724" s="1448"/>
      <c r="J724" s="1448"/>
      <c r="K724" s="1448"/>
      <c r="L724" s="1448"/>
      <c r="M724" s="1448"/>
      <c r="N724" s="1448"/>
      <c r="O724" s="1448"/>
      <c r="P724" s="1448"/>
      <c r="Q724" s="1448"/>
      <c r="R724" s="1448"/>
      <c r="S724" s="1448"/>
      <c r="T724" s="1448"/>
      <c r="U724" s="1448"/>
      <c r="V724" s="1448"/>
      <c r="W724" s="1448"/>
      <c r="X724" s="1448"/>
      <c r="Y724" s="1448"/>
      <c r="Z724" s="1448"/>
    </row>
    <row r="725" spans="1:26" ht="16.5" customHeight="1">
      <c r="A725" s="1448"/>
      <c r="B725" s="1467"/>
      <c r="C725" s="1448"/>
      <c r="D725" s="1448"/>
      <c r="E725" s="1448"/>
      <c r="F725" s="1448"/>
      <c r="G725" s="1448"/>
      <c r="H725" s="1448"/>
      <c r="I725" s="1448"/>
      <c r="J725" s="1448"/>
      <c r="K725" s="1448"/>
      <c r="L725" s="1448"/>
      <c r="M725" s="1448"/>
      <c r="N725" s="1448"/>
      <c r="O725" s="1448"/>
      <c r="P725" s="1448"/>
      <c r="Q725" s="1448"/>
      <c r="R725" s="1448"/>
      <c r="S725" s="1448"/>
      <c r="T725" s="1448"/>
      <c r="U725" s="1448"/>
      <c r="V725" s="1448"/>
      <c r="W725" s="1448"/>
      <c r="X725" s="1448"/>
      <c r="Y725" s="1448"/>
      <c r="Z725" s="1448"/>
    </row>
    <row r="726" spans="1:26" ht="16.5" customHeight="1">
      <c r="A726" s="1448"/>
      <c r="B726" s="1467"/>
      <c r="C726" s="1448"/>
      <c r="D726" s="1448"/>
      <c r="E726" s="1448"/>
      <c r="F726" s="1448"/>
      <c r="G726" s="1448"/>
      <c r="H726" s="1448"/>
      <c r="I726" s="1448"/>
      <c r="J726" s="1448"/>
      <c r="K726" s="1448"/>
      <c r="L726" s="1448"/>
      <c r="M726" s="1448"/>
      <c r="N726" s="1448"/>
      <c r="O726" s="1448"/>
      <c r="P726" s="1448"/>
      <c r="Q726" s="1448"/>
      <c r="R726" s="1448"/>
      <c r="S726" s="1448"/>
      <c r="T726" s="1448"/>
      <c r="U726" s="1448"/>
      <c r="V726" s="1448"/>
      <c r="W726" s="1448"/>
      <c r="X726" s="1448"/>
      <c r="Y726" s="1448"/>
      <c r="Z726" s="1448"/>
    </row>
    <row r="727" spans="1:26" ht="16.5" customHeight="1">
      <c r="A727" s="1448"/>
      <c r="B727" s="1467"/>
      <c r="C727" s="1448"/>
      <c r="D727" s="1448"/>
      <c r="E727" s="1448"/>
      <c r="F727" s="1448"/>
      <c r="G727" s="1448"/>
      <c r="H727" s="1448"/>
      <c r="I727" s="1448"/>
      <c r="J727" s="1448"/>
      <c r="K727" s="1448"/>
      <c r="L727" s="1448"/>
      <c r="M727" s="1448"/>
      <c r="N727" s="1448"/>
      <c r="O727" s="1448"/>
      <c r="P727" s="1448"/>
      <c r="Q727" s="1448"/>
      <c r="R727" s="1448"/>
      <c r="S727" s="1448"/>
      <c r="T727" s="1448"/>
      <c r="U727" s="1448"/>
      <c r="V727" s="1448"/>
      <c r="W727" s="1448"/>
      <c r="X727" s="1448"/>
      <c r="Y727" s="1448"/>
      <c r="Z727" s="1448"/>
    </row>
    <row r="728" spans="1:26" ht="16.5" customHeight="1">
      <c r="A728" s="1448"/>
      <c r="B728" s="1467"/>
      <c r="C728" s="1448"/>
      <c r="D728" s="1448"/>
      <c r="E728" s="1448"/>
      <c r="F728" s="1448"/>
      <c r="G728" s="1448"/>
      <c r="H728" s="1448"/>
      <c r="I728" s="1448"/>
      <c r="J728" s="1448"/>
      <c r="K728" s="1448"/>
      <c r="L728" s="1448"/>
      <c r="M728" s="1448"/>
      <c r="N728" s="1448"/>
      <c r="O728" s="1448"/>
      <c r="P728" s="1448"/>
      <c r="Q728" s="1448"/>
      <c r="R728" s="1448"/>
      <c r="S728" s="1448"/>
      <c r="T728" s="1448"/>
      <c r="U728" s="1448"/>
      <c r="V728" s="1448"/>
      <c r="W728" s="1448"/>
      <c r="X728" s="1448"/>
      <c r="Y728" s="1448"/>
      <c r="Z728" s="1448"/>
    </row>
    <row r="729" spans="1:26" ht="16.5" customHeight="1">
      <c r="A729" s="1448"/>
      <c r="B729" s="1467"/>
      <c r="C729" s="1448"/>
      <c r="D729" s="1448"/>
      <c r="E729" s="1448"/>
      <c r="F729" s="1448"/>
      <c r="G729" s="1448"/>
      <c r="H729" s="1448"/>
      <c r="I729" s="1448"/>
      <c r="J729" s="1448"/>
      <c r="K729" s="1448"/>
      <c r="L729" s="1448"/>
      <c r="M729" s="1448"/>
      <c r="N729" s="1448"/>
      <c r="O729" s="1448"/>
      <c r="P729" s="1448"/>
      <c r="Q729" s="1448"/>
      <c r="R729" s="1448"/>
      <c r="S729" s="1448"/>
      <c r="T729" s="1448"/>
      <c r="U729" s="1448"/>
      <c r="V729" s="1448"/>
      <c r="W729" s="1448"/>
      <c r="X729" s="1448"/>
      <c r="Y729" s="1448"/>
      <c r="Z729" s="1448"/>
    </row>
    <row r="730" spans="1:26" ht="16.5" customHeight="1">
      <c r="A730" s="1448"/>
      <c r="B730" s="1467"/>
      <c r="C730" s="1448"/>
      <c r="D730" s="1448"/>
      <c r="E730" s="1448"/>
      <c r="F730" s="1448"/>
      <c r="G730" s="1448"/>
      <c r="H730" s="1448"/>
      <c r="I730" s="1448"/>
      <c r="J730" s="1448"/>
      <c r="K730" s="1448"/>
      <c r="L730" s="1448"/>
      <c r="M730" s="1448"/>
      <c r="N730" s="1448"/>
      <c r="O730" s="1448"/>
      <c r="P730" s="1448"/>
      <c r="Q730" s="1448"/>
      <c r="R730" s="1448"/>
      <c r="S730" s="1448"/>
      <c r="T730" s="1448"/>
      <c r="U730" s="1448"/>
      <c r="V730" s="1448"/>
      <c r="W730" s="1448"/>
      <c r="X730" s="1448"/>
      <c r="Y730" s="1448"/>
      <c r="Z730" s="1448"/>
    </row>
    <row r="731" spans="1:26" ht="16.5" customHeight="1">
      <c r="A731" s="1448"/>
      <c r="B731" s="1467"/>
      <c r="C731" s="1448"/>
      <c r="D731" s="1448"/>
      <c r="E731" s="1448"/>
      <c r="F731" s="1448"/>
      <c r="G731" s="1448"/>
      <c r="H731" s="1448"/>
      <c r="I731" s="1448"/>
      <c r="J731" s="1448"/>
      <c r="K731" s="1448"/>
      <c r="L731" s="1448"/>
      <c r="M731" s="1448"/>
      <c r="N731" s="1448"/>
      <c r="O731" s="1448"/>
      <c r="P731" s="1448"/>
      <c r="Q731" s="1448"/>
      <c r="R731" s="1448"/>
      <c r="S731" s="1448"/>
      <c r="T731" s="1448"/>
      <c r="U731" s="1448"/>
      <c r="V731" s="1448"/>
      <c r="W731" s="1448"/>
      <c r="X731" s="1448"/>
      <c r="Y731" s="1448"/>
      <c r="Z731" s="1448"/>
    </row>
    <row r="732" spans="1:26" ht="16.5" customHeight="1">
      <c r="A732" s="1448"/>
      <c r="B732" s="1467"/>
      <c r="C732" s="1448"/>
      <c r="D732" s="1448"/>
      <c r="E732" s="1448"/>
      <c r="F732" s="1448"/>
      <c r="G732" s="1448"/>
      <c r="H732" s="1448"/>
      <c r="I732" s="1448"/>
      <c r="J732" s="1448"/>
      <c r="K732" s="1448"/>
      <c r="L732" s="1448"/>
      <c r="M732" s="1448"/>
      <c r="N732" s="1448"/>
      <c r="O732" s="1448"/>
      <c r="P732" s="1448"/>
      <c r="Q732" s="1448"/>
      <c r="R732" s="1448"/>
      <c r="S732" s="1448"/>
      <c r="T732" s="1448"/>
      <c r="U732" s="1448"/>
      <c r="V732" s="1448"/>
      <c r="W732" s="1448"/>
      <c r="X732" s="1448"/>
      <c r="Y732" s="1448"/>
      <c r="Z732" s="1448"/>
    </row>
    <row r="733" spans="1:26" ht="16.5" customHeight="1">
      <c r="A733" s="1448"/>
      <c r="B733" s="1467"/>
      <c r="C733" s="1448"/>
      <c r="D733" s="1448"/>
      <c r="E733" s="1448"/>
      <c r="F733" s="1448"/>
      <c r="G733" s="1448"/>
      <c r="H733" s="1448"/>
      <c r="I733" s="1448"/>
      <c r="J733" s="1448"/>
      <c r="K733" s="1448"/>
      <c r="L733" s="1448"/>
      <c r="M733" s="1448"/>
      <c r="N733" s="1448"/>
      <c r="O733" s="1448"/>
      <c r="P733" s="1448"/>
      <c r="Q733" s="1448"/>
      <c r="R733" s="1448"/>
      <c r="S733" s="1448"/>
      <c r="T733" s="1448"/>
      <c r="U733" s="1448"/>
      <c r="V733" s="1448"/>
      <c r="W733" s="1448"/>
      <c r="X733" s="1448"/>
      <c r="Y733" s="1448"/>
      <c r="Z733" s="1448"/>
    </row>
    <row r="734" spans="1:26" ht="16.5" customHeight="1">
      <c r="A734" s="1448"/>
      <c r="B734" s="1467"/>
      <c r="C734" s="1448"/>
      <c r="D734" s="1448"/>
      <c r="E734" s="1448"/>
      <c r="F734" s="1448"/>
      <c r="G734" s="1448"/>
      <c r="H734" s="1448"/>
      <c r="I734" s="1448"/>
      <c r="J734" s="1448"/>
      <c r="K734" s="1448"/>
      <c r="L734" s="1448"/>
      <c r="M734" s="1448"/>
      <c r="N734" s="1448"/>
      <c r="O734" s="1448"/>
      <c r="P734" s="1448"/>
      <c r="Q734" s="1448"/>
      <c r="R734" s="1448"/>
      <c r="S734" s="1448"/>
      <c r="T734" s="1448"/>
      <c r="U734" s="1448"/>
      <c r="V734" s="1448"/>
      <c r="W734" s="1448"/>
      <c r="X734" s="1448"/>
      <c r="Y734" s="1448"/>
      <c r="Z734" s="1448"/>
    </row>
    <row r="735" spans="1:26" ht="16.5" customHeight="1">
      <c r="A735" s="1448"/>
      <c r="B735" s="1467"/>
      <c r="C735" s="1448"/>
      <c r="D735" s="1448"/>
      <c r="E735" s="1448"/>
      <c r="F735" s="1448"/>
      <c r="G735" s="1448"/>
      <c r="H735" s="1448"/>
      <c r="I735" s="1448"/>
      <c r="J735" s="1448"/>
      <c r="K735" s="1448"/>
      <c r="L735" s="1448"/>
      <c r="M735" s="1448"/>
      <c r="N735" s="1448"/>
      <c r="O735" s="1448"/>
      <c r="P735" s="1448"/>
      <c r="Q735" s="1448"/>
      <c r="R735" s="1448"/>
      <c r="S735" s="1448"/>
      <c r="T735" s="1448"/>
      <c r="U735" s="1448"/>
      <c r="V735" s="1448"/>
      <c r="W735" s="1448"/>
      <c r="X735" s="1448"/>
      <c r="Y735" s="1448"/>
      <c r="Z735" s="1448"/>
    </row>
    <row r="736" spans="1:26" ht="16.5" customHeight="1">
      <c r="A736" s="1448"/>
      <c r="B736" s="1467"/>
      <c r="C736" s="1448"/>
      <c r="D736" s="1448"/>
      <c r="E736" s="1448"/>
      <c r="F736" s="1448"/>
      <c r="G736" s="1448"/>
      <c r="H736" s="1448"/>
      <c r="I736" s="1448"/>
      <c r="J736" s="1448"/>
      <c r="K736" s="1448"/>
      <c r="L736" s="1448"/>
      <c r="M736" s="1448"/>
      <c r="N736" s="1448"/>
      <c r="O736" s="1448"/>
      <c r="P736" s="1448"/>
      <c r="Q736" s="1448"/>
      <c r="R736" s="1448"/>
      <c r="S736" s="1448"/>
      <c r="T736" s="1448"/>
      <c r="U736" s="1448"/>
      <c r="V736" s="1448"/>
      <c r="W736" s="1448"/>
      <c r="X736" s="1448"/>
      <c r="Y736" s="1448"/>
      <c r="Z736" s="1448"/>
    </row>
    <row r="737" spans="1:26" ht="16.5" customHeight="1">
      <c r="A737" s="1448"/>
      <c r="B737" s="1467"/>
      <c r="C737" s="1448"/>
      <c r="D737" s="1448"/>
      <c r="E737" s="1448"/>
      <c r="F737" s="1448"/>
      <c r="G737" s="1448"/>
      <c r="H737" s="1448"/>
      <c r="I737" s="1448"/>
      <c r="J737" s="1448"/>
      <c r="K737" s="1448"/>
      <c r="L737" s="1448"/>
      <c r="M737" s="1448"/>
      <c r="N737" s="1448"/>
      <c r="O737" s="1448"/>
      <c r="P737" s="1448"/>
      <c r="Q737" s="1448"/>
      <c r="R737" s="1448"/>
      <c r="S737" s="1448"/>
      <c r="T737" s="1448"/>
      <c r="U737" s="1448"/>
      <c r="V737" s="1448"/>
      <c r="W737" s="1448"/>
      <c r="X737" s="1448"/>
      <c r="Y737" s="1448"/>
      <c r="Z737" s="1448"/>
    </row>
    <row r="738" spans="1:26" ht="16.5" customHeight="1">
      <c r="A738" s="1448"/>
      <c r="B738" s="1467"/>
      <c r="C738" s="1448"/>
      <c r="D738" s="1448"/>
      <c r="E738" s="1448"/>
      <c r="F738" s="1448"/>
      <c r="G738" s="1448"/>
      <c r="H738" s="1448"/>
      <c r="I738" s="1448"/>
      <c r="J738" s="1448"/>
      <c r="K738" s="1448"/>
      <c r="L738" s="1448"/>
      <c r="M738" s="1448"/>
      <c r="N738" s="1448"/>
      <c r="O738" s="1448"/>
      <c r="P738" s="1448"/>
      <c r="Q738" s="1448"/>
      <c r="R738" s="1448"/>
      <c r="S738" s="1448"/>
      <c r="T738" s="1448"/>
      <c r="U738" s="1448"/>
      <c r="V738" s="1448"/>
      <c r="W738" s="1448"/>
      <c r="X738" s="1448"/>
      <c r="Y738" s="1448"/>
      <c r="Z738" s="1448"/>
    </row>
    <row r="739" spans="1:26" ht="16.5" customHeight="1">
      <c r="A739" s="1448"/>
      <c r="B739" s="1467"/>
      <c r="C739" s="1448"/>
      <c r="D739" s="1448"/>
      <c r="E739" s="1448"/>
      <c r="F739" s="1448"/>
      <c r="G739" s="1448"/>
      <c r="H739" s="1448"/>
      <c r="I739" s="1448"/>
      <c r="J739" s="1448"/>
      <c r="K739" s="1448"/>
      <c r="L739" s="1448"/>
      <c r="M739" s="1448"/>
      <c r="N739" s="1448"/>
      <c r="O739" s="1448"/>
      <c r="P739" s="1448"/>
      <c r="Q739" s="1448"/>
      <c r="R739" s="1448"/>
      <c r="S739" s="1448"/>
      <c r="T739" s="1448"/>
      <c r="U739" s="1448"/>
      <c r="V739" s="1448"/>
      <c r="W739" s="1448"/>
      <c r="X739" s="1448"/>
      <c r="Y739" s="1448"/>
      <c r="Z739" s="1448"/>
    </row>
    <row r="740" spans="1:26" ht="16.5" customHeight="1">
      <c r="A740" s="1448"/>
      <c r="B740" s="1467"/>
      <c r="C740" s="1448"/>
      <c r="D740" s="1448"/>
      <c r="E740" s="1448"/>
      <c r="F740" s="1448"/>
      <c r="G740" s="1448"/>
      <c r="H740" s="1448"/>
      <c r="I740" s="1448"/>
      <c r="J740" s="1448"/>
      <c r="K740" s="1448"/>
      <c r="L740" s="1448"/>
      <c r="M740" s="1448"/>
      <c r="N740" s="1448"/>
      <c r="O740" s="1448"/>
      <c r="P740" s="1448"/>
      <c r="Q740" s="1448"/>
      <c r="R740" s="1448"/>
      <c r="S740" s="1448"/>
      <c r="T740" s="1448"/>
      <c r="U740" s="1448"/>
      <c r="V740" s="1448"/>
      <c r="W740" s="1448"/>
      <c r="X740" s="1448"/>
      <c r="Y740" s="1448"/>
      <c r="Z740" s="1448"/>
    </row>
    <row r="741" spans="1:26" ht="16.5" customHeight="1">
      <c r="A741" s="1448"/>
      <c r="B741" s="1467"/>
      <c r="C741" s="1448"/>
      <c r="D741" s="1448"/>
      <c r="E741" s="1448"/>
      <c r="F741" s="1448"/>
      <c r="G741" s="1448"/>
      <c r="H741" s="1448"/>
      <c r="I741" s="1448"/>
      <c r="J741" s="1448"/>
      <c r="K741" s="1448"/>
      <c r="L741" s="1448"/>
      <c r="M741" s="1448"/>
      <c r="N741" s="1448"/>
      <c r="O741" s="1448"/>
      <c r="P741" s="1448"/>
      <c r="Q741" s="1448"/>
      <c r="R741" s="1448"/>
      <c r="S741" s="1448"/>
      <c r="T741" s="1448"/>
      <c r="U741" s="1448"/>
      <c r="V741" s="1448"/>
      <c r="W741" s="1448"/>
      <c r="X741" s="1448"/>
      <c r="Y741" s="1448"/>
      <c r="Z741" s="1448"/>
    </row>
    <row r="742" spans="1:26" ht="16.5" customHeight="1">
      <c r="A742" s="1448"/>
      <c r="B742" s="1467"/>
      <c r="C742" s="1448"/>
      <c r="D742" s="1448"/>
      <c r="E742" s="1448"/>
      <c r="F742" s="1448"/>
      <c r="G742" s="1448"/>
      <c r="H742" s="1448"/>
      <c r="I742" s="1448"/>
      <c r="J742" s="1448"/>
      <c r="K742" s="1448"/>
      <c r="L742" s="1448"/>
      <c r="M742" s="1448"/>
      <c r="N742" s="1448"/>
      <c r="O742" s="1448"/>
      <c r="P742" s="1448"/>
      <c r="Q742" s="1448"/>
      <c r="R742" s="1448"/>
      <c r="S742" s="1448"/>
      <c r="T742" s="1448"/>
      <c r="U742" s="1448"/>
      <c r="V742" s="1448"/>
      <c r="W742" s="1448"/>
      <c r="X742" s="1448"/>
      <c r="Y742" s="1448"/>
      <c r="Z742" s="1448"/>
    </row>
    <row r="743" spans="1:26" ht="16.5" customHeight="1">
      <c r="A743" s="1448"/>
      <c r="B743" s="1467"/>
      <c r="C743" s="1448"/>
      <c r="D743" s="1448"/>
      <c r="E743" s="1448"/>
      <c r="F743" s="1448"/>
      <c r="G743" s="1448"/>
      <c r="H743" s="1448"/>
      <c r="I743" s="1448"/>
      <c r="J743" s="1448"/>
      <c r="K743" s="1448"/>
      <c r="L743" s="1448"/>
      <c r="M743" s="1448"/>
      <c r="N743" s="1448"/>
      <c r="O743" s="1448"/>
      <c r="P743" s="1448"/>
      <c r="Q743" s="1448"/>
      <c r="R743" s="1448"/>
      <c r="S743" s="1448"/>
      <c r="T743" s="1448"/>
      <c r="U743" s="1448"/>
      <c r="V743" s="1448"/>
      <c r="W743" s="1448"/>
      <c r="X743" s="1448"/>
      <c r="Y743" s="1448"/>
      <c r="Z743" s="1448"/>
    </row>
    <row r="744" spans="1:26" ht="16.5" customHeight="1">
      <c r="A744" s="1448"/>
      <c r="B744" s="1467"/>
      <c r="C744" s="1448"/>
      <c r="D744" s="1448"/>
      <c r="E744" s="1448"/>
      <c r="F744" s="1448"/>
      <c r="G744" s="1448"/>
      <c r="H744" s="1448"/>
      <c r="I744" s="1448"/>
      <c r="J744" s="1448"/>
      <c r="K744" s="1448"/>
      <c r="L744" s="1448"/>
      <c r="M744" s="1448"/>
      <c r="N744" s="1448"/>
      <c r="O744" s="1448"/>
      <c r="P744" s="1448"/>
      <c r="Q744" s="1448"/>
      <c r="R744" s="1448"/>
      <c r="S744" s="1448"/>
      <c r="T744" s="1448"/>
      <c r="U744" s="1448"/>
      <c r="V744" s="1448"/>
      <c r="W744" s="1448"/>
      <c r="X744" s="1448"/>
      <c r="Y744" s="1448"/>
      <c r="Z744" s="1448"/>
    </row>
    <row r="745" spans="1:26" ht="16.5" customHeight="1">
      <c r="A745" s="1448"/>
      <c r="B745" s="1467"/>
      <c r="C745" s="1448"/>
      <c r="D745" s="1448"/>
      <c r="E745" s="1448"/>
      <c r="F745" s="1448"/>
      <c r="G745" s="1448"/>
      <c r="H745" s="1448"/>
      <c r="I745" s="1448"/>
      <c r="J745" s="1448"/>
      <c r="K745" s="1448"/>
      <c r="L745" s="1448"/>
      <c r="M745" s="1448"/>
      <c r="N745" s="1448"/>
      <c r="O745" s="1448"/>
      <c r="P745" s="1448"/>
      <c r="Q745" s="1448"/>
      <c r="R745" s="1448"/>
      <c r="S745" s="1448"/>
      <c r="T745" s="1448"/>
      <c r="U745" s="1448"/>
      <c r="V745" s="1448"/>
      <c r="W745" s="1448"/>
      <c r="X745" s="1448"/>
      <c r="Y745" s="1448"/>
      <c r="Z745" s="1448"/>
    </row>
    <row r="746" spans="1:26" ht="16.5" customHeight="1">
      <c r="A746" s="1448"/>
      <c r="B746" s="1467"/>
      <c r="C746" s="1448"/>
      <c r="D746" s="1448"/>
      <c r="E746" s="1448"/>
      <c r="F746" s="1448"/>
      <c r="G746" s="1448"/>
      <c r="H746" s="1448"/>
      <c r="I746" s="1448"/>
      <c r="J746" s="1448"/>
      <c r="K746" s="1448"/>
      <c r="L746" s="1448"/>
      <c r="M746" s="1448"/>
      <c r="N746" s="1448"/>
      <c r="O746" s="1448"/>
      <c r="P746" s="1448"/>
      <c r="Q746" s="1448"/>
      <c r="R746" s="1448"/>
      <c r="S746" s="1448"/>
      <c r="T746" s="1448"/>
      <c r="U746" s="1448"/>
      <c r="V746" s="1448"/>
      <c r="W746" s="1448"/>
      <c r="X746" s="1448"/>
      <c r="Y746" s="1448"/>
      <c r="Z746" s="1448"/>
    </row>
    <row r="747" spans="1:26" ht="16.5" customHeight="1">
      <c r="A747" s="1448"/>
      <c r="B747" s="1467"/>
      <c r="C747" s="1448"/>
      <c r="D747" s="1448"/>
      <c r="E747" s="1448"/>
      <c r="F747" s="1448"/>
      <c r="G747" s="1448"/>
      <c r="H747" s="1448"/>
      <c r="I747" s="1448"/>
      <c r="J747" s="1448"/>
      <c r="K747" s="1448"/>
      <c r="L747" s="1448"/>
      <c r="M747" s="1448"/>
      <c r="N747" s="1448"/>
      <c r="O747" s="1448"/>
      <c r="P747" s="1448"/>
      <c r="Q747" s="1448"/>
      <c r="R747" s="1448"/>
      <c r="S747" s="1448"/>
      <c r="T747" s="1448"/>
      <c r="U747" s="1448"/>
      <c r="V747" s="1448"/>
      <c r="W747" s="1448"/>
      <c r="X747" s="1448"/>
      <c r="Y747" s="1448"/>
      <c r="Z747" s="1448"/>
    </row>
    <row r="748" spans="1:26" ht="16.5" customHeight="1">
      <c r="A748" s="1448"/>
      <c r="B748" s="1467"/>
      <c r="C748" s="1448"/>
      <c r="D748" s="1448"/>
      <c r="E748" s="1448"/>
      <c r="F748" s="1448"/>
      <c r="G748" s="1448"/>
      <c r="H748" s="1448"/>
      <c r="I748" s="1448"/>
      <c r="J748" s="1448"/>
      <c r="K748" s="1448"/>
      <c r="L748" s="1448"/>
      <c r="M748" s="1448"/>
      <c r="N748" s="1448"/>
      <c r="O748" s="1448"/>
      <c r="P748" s="1448"/>
      <c r="Q748" s="1448"/>
      <c r="R748" s="1448"/>
      <c r="S748" s="1448"/>
      <c r="T748" s="1448"/>
      <c r="U748" s="1448"/>
      <c r="V748" s="1448"/>
      <c r="W748" s="1448"/>
      <c r="X748" s="1448"/>
      <c r="Y748" s="1448"/>
      <c r="Z748" s="1448"/>
    </row>
    <row r="749" spans="1:26" ht="16.5" customHeight="1">
      <c r="A749" s="1448"/>
      <c r="B749" s="1467"/>
      <c r="C749" s="1448"/>
      <c r="D749" s="1448"/>
      <c r="E749" s="1448"/>
      <c r="F749" s="1448"/>
      <c r="G749" s="1448"/>
      <c r="H749" s="1448"/>
      <c r="I749" s="1448"/>
      <c r="J749" s="1448"/>
      <c r="K749" s="1448"/>
      <c r="L749" s="1448"/>
      <c r="M749" s="1448"/>
      <c r="N749" s="1448"/>
      <c r="O749" s="1448"/>
      <c r="P749" s="1448"/>
      <c r="Q749" s="1448"/>
      <c r="R749" s="1448"/>
      <c r="S749" s="1448"/>
      <c r="T749" s="1448"/>
      <c r="U749" s="1448"/>
      <c r="V749" s="1448"/>
      <c r="W749" s="1448"/>
      <c r="X749" s="1448"/>
      <c r="Y749" s="1448"/>
      <c r="Z749" s="1448"/>
    </row>
    <row r="750" spans="1:26" ht="16.5" customHeight="1">
      <c r="A750" s="1448"/>
      <c r="B750" s="1467"/>
      <c r="C750" s="1448"/>
      <c r="D750" s="1448"/>
      <c r="E750" s="1448"/>
      <c r="F750" s="1448"/>
      <c r="G750" s="1448"/>
      <c r="H750" s="1448"/>
      <c r="I750" s="1448"/>
      <c r="J750" s="1448"/>
      <c r="K750" s="1448"/>
      <c r="L750" s="1448"/>
      <c r="M750" s="1448"/>
      <c r="N750" s="1448"/>
      <c r="O750" s="1448"/>
      <c r="P750" s="1448"/>
      <c r="Q750" s="1448"/>
      <c r="R750" s="1448"/>
      <c r="S750" s="1448"/>
      <c r="T750" s="1448"/>
      <c r="U750" s="1448"/>
      <c r="V750" s="1448"/>
      <c r="W750" s="1448"/>
      <c r="X750" s="1448"/>
      <c r="Y750" s="1448"/>
      <c r="Z750" s="1448"/>
    </row>
    <row r="751" spans="1:26" ht="16.5" customHeight="1">
      <c r="A751" s="1448"/>
      <c r="B751" s="1467"/>
      <c r="C751" s="1448"/>
      <c r="D751" s="1448"/>
      <c r="E751" s="1448"/>
      <c r="F751" s="1448"/>
      <c r="G751" s="1448"/>
      <c r="H751" s="1448"/>
      <c r="I751" s="1448"/>
      <c r="J751" s="1448"/>
      <c r="K751" s="1448"/>
      <c r="L751" s="1448"/>
      <c r="M751" s="1448"/>
      <c r="N751" s="1448"/>
      <c r="O751" s="1448"/>
      <c r="P751" s="1448"/>
      <c r="Q751" s="1448"/>
      <c r="R751" s="1448"/>
      <c r="S751" s="1448"/>
      <c r="T751" s="1448"/>
      <c r="U751" s="1448"/>
      <c r="V751" s="1448"/>
      <c r="W751" s="1448"/>
      <c r="X751" s="1448"/>
      <c r="Y751" s="1448"/>
      <c r="Z751" s="1448"/>
    </row>
    <row r="752" spans="1:26" ht="16.5" customHeight="1">
      <c r="A752" s="1448"/>
      <c r="B752" s="1467"/>
      <c r="C752" s="1448"/>
      <c r="D752" s="1448"/>
      <c r="E752" s="1448"/>
      <c r="F752" s="1448"/>
      <c r="G752" s="1448"/>
      <c r="H752" s="1448"/>
      <c r="I752" s="1448"/>
      <c r="J752" s="1448"/>
      <c r="K752" s="1448"/>
      <c r="L752" s="1448"/>
      <c r="M752" s="1448"/>
      <c r="N752" s="1448"/>
      <c r="O752" s="1448"/>
      <c r="P752" s="1448"/>
      <c r="Q752" s="1448"/>
      <c r="R752" s="1448"/>
      <c r="S752" s="1448"/>
      <c r="T752" s="1448"/>
      <c r="U752" s="1448"/>
      <c r="V752" s="1448"/>
      <c r="W752" s="1448"/>
      <c r="X752" s="1448"/>
      <c r="Y752" s="1448"/>
      <c r="Z752" s="1448"/>
    </row>
    <row r="753" spans="1:26" ht="16.5" customHeight="1">
      <c r="A753" s="1448"/>
      <c r="B753" s="1467"/>
      <c r="C753" s="1448"/>
      <c r="D753" s="1448"/>
      <c r="E753" s="1448"/>
      <c r="F753" s="1448"/>
      <c r="G753" s="1448"/>
      <c r="H753" s="1448"/>
      <c r="I753" s="1448"/>
      <c r="J753" s="1448"/>
      <c r="K753" s="1448"/>
      <c r="L753" s="1448"/>
      <c r="M753" s="1448"/>
      <c r="N753" s="1448"/>
      <c r="O753" s="1448"/>
      <c r="P753" s="1448"/>
      <c r="Q753" s="1448"/>
      <c r="R753" s="1448"/>
      <c r="S753" s="1448"/>
      <c r="T753" s="1448"/>
      <c r="U753" s="1448"/>
      <c r="V753" s="1448"/>
      <c r="W753" s="1448"/>
      <c r="X753" s="1448"/>
      <c r="Y753" s="1448"/>
      <c r="Z753" s="1448"/>
    </row>
    <row r="754" spans="1:26" ht="16.5" customHeight="1">
      <c r="A754" s="1448"/>
      <c r="B754" s="1467"/>
      <c r="C754" s="1448"/>
      <c r="D754" s="1448"/>
      <c r="E754" s="1448"/>
      <c r="F754" s="1448"/>
      <c r="G754" s="1448"/>
      <c r="H754" s="1448"/>
      <c r="I754" s="1448"/>
      <c r="J754" s="1448"/>
      <c r="K754" s="1448"/>
      <c r="L754" s="1448"/>
      <c r="M754" s="1448"/>
      <c r="N754" s="1448"/>
      <c r="O754" s="1448"/>
      <c r="P754" s="1448"/>
      <c r="Q754" s="1448"/>
      <c r="R754" s="1448"/>
      <c r="S754" s="1448"/>
      <c r="T754" s="1448"/>
      <c r="U754" s="1448"/>
      <c r="V754" s="1448"/>
      <c r="W754" s="1448"/>
      <c r="X754" s="1448"/>
      <c r="Y754" s="1448"/>
      <c r="Z754" s="1448"/>
    </row>
    <row r="755" spans="1:26" ht="16.5" customHeight="1">
      <c r="A755" s="1448"/>
      <c r="B755" s="1467"/>
      <c r="C755" s="1448"/>
      <c r="D755" s="1448"/>
      <c r="E755" s="1448"/>
      <c r="F755" s="1448"/>
      <c r="G755" s="1448"/>
      <c r="H755" s="1448"/>
      <c r="I755" s="1448"/>
      <c r="J755" s="1448"/>
      <c r="K755" s="1448"/>
      <c r="L755" s="1448"/>
      <c r="M755" s="1448"/>
      <c r="N755" s="1448"/>
      <c r="O755" s="1448"/>
      <c r="P755" s="1448"/>
      <c r="Q755" s="1448"/>
      <c r="R755" s="1448"/>
      <c r="S755" s="1448"/>
      <c r="T755" s="1448"/>
      <c r="U755" s="1448"/>
      <c r="V755" s="1448"/>
      <c r="W755" s="1448"/>
      <c r="X755" s="1448"/>
      <c r="Y755" s="1448"/>
      <c r="Z755" s="1448"/>
    </row>
    <row r="756" spans="1:26" ht="16.5" customHeight="1">
      <c r="A756" s="1448"/>
      <c r="B756" s="1467"/>
      <c r="C756" s="1448"/>
      <c r="D756" s="1448"/>
      <c r="E756" s="1448"/>
      <c r="F756" s="1448"/>
      <c r="G756" s="1448"/>
      <c r="H756" s="1448"/>
      <c r="I756" s="1448"/>
      <c r="J756" s="1448"/>
      <c r="K756" s="1448"/>
      <c r="L756" s="1448"/>
      <c r="M756" s="1448"/>
      <c r="N756" s="1448"/>
      <c r="O756" s="1448"/>
      <c r="P756" s="1448"/>
      <c r="Q756" s="1448"/>
      <c r="R756" s="1448"/>
      <c r="S756" s="1448"/>
      <c r="T756" s="1448"/>
      <c r="U756" s="1448"/>
      <c r="V756" s="1448"/>
      <c r="W756" s="1448"/>
      <c r="X756" s="1448"/>
      <c r="Y756" s="1448"/>
      <c r="Z756" s="1448"/>
    </row>
    <row r="757" spans="1:26" ht="16.5" customHeight="1">
      <c r="A757" s="1448"/>
      <c r="B757" s="1467"/>
      <c r="C757" s="1448"/>
      <c r="D757" s="1448"/>
      <c r="E757" s="1448"/>
      <c r="F757" s="1448"/>
      <c r="G757" s="1448"/>
      <c r="H757" s="1448"/>
      <c r="I757" s="1448"/>
      <c r="J757" s="1448"/>
      <c r="K757" s="1448"/>
      <c r="L757" s="1448"/>
      <c r="M757" s="1448"/>
      <c r="N757" s="1448"/>
      <c r="O757" s="1448"/>
      <c r="P757" s="1448"/>
      <c r="Q757" s="1448"/>
      <c r="R757" s="1448"/>
      <c r="S757" s="1448"/>
      <c r="T757" s="1448"/>
      <c r="U757" s="1448"/>
      <c r="V757" s="1448"/>
      <c r="W757" s="1448"/>
      <c r="X757" s="1448"/>
      <c r="Y757" s="1448"/>
      <c r="Z757" s="1448"/>
    </row>
    <row r="758" spans="1:26" ht="16.5" customHeight="1">
      <c r="A758" s="1448"/>
      <c r="B758" s="1467"/>
      <c r="C758" s="1448"/>
      <c r="D758" s="1448"/>
      <c r="E758" s="1448"/>
      <c r="F758" s="1448"/>
      <c r="G758" s="1448"/>
      <c r="H758" s="1448"/>
      <c r="I758" s="1448"/>
      <c r="J758" s="1448"/>
      <c r="K758" s="1448"/>
      <c r="L758" s="1448"/>
      <c r="M758" s="1448"/>
      <c r="N758" s="1448"/>
      <c r="O758" s="1448"/>
      <c r="P758" s="1448"/>
      <c r="Q758" s="1448"/>
      <c r="R758" s="1448"/>
      <c r="S758" s="1448"/>
      <c r="T758" s="1448"/>
      <c r="U758" s="1448"/>
      <c r="V758" s="1448"/>
      <c r="W758" s="1448"/>
      <c r="X758" s="1448"/>
      <c r="Y758" s="1448"/>
      <c r="Z758" s="1448"/>
    </row>
    <row r="759" spans="1:26" ht="16.5" customHeight="1">
      <c r="A759" s="1448"/>
      <c r="B759" s="1467"/>
      <c r="C759" s="1448"/>
      <c r="D759" s="1448"/>
      <c r="E759" s="1448"/>
      <c r="F759" s="1448"/>
      <c r="G759" s="1448"/>
      <c r="H759" s="1448"/>
      <c r="I759" s="1448"/>
      <c r="J759" s="1448"/>
      <c r="K759" s="1448"/>
      <c r="L759" s="1448"/>
      <c r="M759" s="1448"/>
      <c r="N759" s="1448"/>
      <c r="O759" s="1448"/>
      <c r="P759" s="1448"/>
      <c r="Q759" s="1448"/>
      <c r="R759" s="1448"/>
      <c r="S759" s="1448"/>
      <c r="T759" s="1448"/>
      <c r="U759" s="1448"/>
      <c r="V759" s="1448"/>
      <c r="W759" s="1448"/>
      <c r="X759" s="1448"/>
      <c r="Y759" s="1448"/>
      <c r="Z759" s="1448"/>
    </row>
    <row r="760" spans="1:26" ht="16.5" customHeight="1">
      <c r="A760" s="1448"/>
      <c r="B760" s="1467"/>
      <c r="C760" s="1448"/>
      <c r="D760" s="1448"/>
      <c r="E760" s="1448"/>
      <c r="F760" s="1448"/>
      <c r="G760" s="1448"/>
      <c r="H760" s="1448"/>
      <c r="I760" s="1448"/>
      <c r="J760" s="1448"/>
      <c r="K760" s="1448"/>
      <c r="L760" s="1448"/>
      <c r="M760" s="1448"/>
      <c r="N760" s="1448"/>
      <c r="O760" s="1448"/>
      <c r="P760" s="1448"/>
      <c r="Q760" s="1448"/>
      <c r="R760" s="1448"/>
      <c r="S760" s="1448"/>
      <c r="T760" s="1448"/>
      <c r="U760" s="1448"/>
      <c r="V760" s="1448"/>
      <c r="W760" s="1448"/>
      <c r="X760" s="1448"/>
      <c r="Y760" s="1448"/>
      <c r="Z760" s="1448"/>
    </row>
    <row r="761" spans="1:26" ht="16.5" customHeight="1">
      <c r="A761" s="1448"/>
      <c r="B761" s="1467"/>
      <c r="C761" s="1448"/>
      <c r="D761" s="1448"/>
      <c r="E761" s="1448"/>
      <c r="F761" s="1448"/>
      <c r="G761" s="1448"/>
      <c r="H761" s="1448"/>
      <c r="I761" s="1448"/>
      <c r="J761" s="1448"/>
      <c r="K761" s="1448"/>
      <c r="L761" s="1448"/>
      <c r="M761" s="1448"/>
      <c r="N761" s="1448"/>
      <c r="O761" s="1448"/>
      <c r="P761" s="1448"/>
      <c r="Q761" s="1448"/>
      <c r="R761" s="1448"/>
      <c r="S761" s="1448"/>
      <c r="T761" s="1448"/>
      <c r="U761" s="1448"/>
      <c r="V761" s="1448"/>
      <c r="W761" s="1448"/>
      <c r="X761" s="1448"/>
      <c r="Y761" s="1448"/>
      <c r="Z761" s="1448"/>
    </row>
    <row r="762" spans="1:26" ht="16.5" customHeight="1">
      <c r="A762" s="1448"/>
      <c r="B762" s="1467"/>
      <c r="C762" s="1448"/>
      <c r="D762" s="1448"/>
      <c r="E762" s="1448"/>
      <c r="F762" s="1448"/>
      <c r="G762" s="1448"/>
      <c r="H762" s="1448"/>
      <c r="I762" s="1448"/>
      <c r="J762" s="1448"/>
      <c r="K762" s="1448"/>
      <c r="L762" s="1448"/>
      <c r="M762" s="1448"/>
      <c r="N762" s="1448"/>
      <c r="O762" s="1448"/>
      <c r="P762" s="1448"/>
      <c r="Q762" s="1448"/>
      <c r="R762" s="1448"/>
      <c r="S762" s="1448"/>
      <c r="T762" s="1448"/>
      <c r="U762" s="1448"/>
      <c r="V762" s="1448"/>
      <c r="W762" s="1448"/>
      <c r="X762" s="1448"/>
      <c r="Y762" s="1448"/>
      <c r="Z762" s="1448"/>
    </row>
    <row r="763" spans="1:26" ht="16.5" customHeight="1">
      <c r="A763" s="1448"/>
      <c r="B763" s="1467"/>
      <c r="C763" s="1448"/>
      <c r="D763" s="1448"/>
      <c r="E763" s="1448"/>
      <c r="F763" s="1448"/>
      <c r="G763" s="1448"/>
      <c r="H763" s="1448"/>
      <c r="I763" s="1448"/>
      <c r="J763" s="1448"/>
      <c r="K763" s="1448"/>
      <c r="L763" s="1448"/>
      <c r="M763" s="1448"/>
      <c r="N763" s="1448"/>
      <c r="O763" s="1448"/>
      <c r="P763" s="1448"/>
      <c r="Q763" s="1448"/>
      <c r="R763" s="1448"/>
      <c r="S763" s="1448"/>
      <c r="T763" s="1448"/>
      <c r="U763" s="1448"/>
      <c r="V763" s="1448"/>
      <c r="W763" s="1448"/>
      <c r="X763" s="1448"/>
      <c r="Y763" s="1448"/>
      <c r="Z763" s="1448"/>
    </row>
    <row r="764" spans="1:26" ht="16.5" customHeight="1">
      <c r="A764" s="1448"/>
      <c r="B764" s="1467"/>
      <c r="C764" s="1448"/>
      <c r="D764" s="1448"/>
      <c r="E764" s="1448"/>
      <c r="F764" s="1448"/>
      <c r="G764" s="1448"/>
      <c r="H764" s="1448"/>
      <c r="I764" s="1448"/>
      <c r="J764" s="1448"/>
      <c r="K764" s="1448"/>
      <c r="L764" s="1448"/>
      <c r="M764" s="1448"/>
      <c r="N764" s="1448"/>
      <c r="O764" s="1448"/>
      <c r="P764" s="1448"/>
      <c r="Q764" s="1448"/>
      <c r="R764" s="1448"/>
      <c r="S764" s="1448"/>
      <c r="T764" s="1448"/>
      <c r="U764" s="1448"/>
      <c r="V764" s="1448"/>
      <c r="W764" s="1448"/>
      <c r="X764" s="1448"/>
      <c r="Y764" s="1448"/>
      <c r="Z764" s="1448"/>
    </row>
    <row r="765" spans="1:26" ht="16.5" customHeight="1">
      <c r="A765" s="1448"/>
      <c r="B765" s="1467"/>
      <c r="C765" s="1448"/>
      <c r="D765" s="1448"/>
      <c r="E765" s="1448"/>
      <c r="F765" s="1448"/>
      <c r="G765" s="1448"/>
      <c r="H765" s="1448"/>
      <c r="I765" s="1448"/>
      <c r="J765" s="1448"/>
      <c r="K765" s="1448"/>
      <c r="L765" s="1448"/>
      <c r="M765" s="1448"/>
      <c r="N765" s="1448"/>
      <c r="O765" s="1448"/>
      <c r="P765" s="1448"/>
      <c r="Q765" s="1448"/>
      <c r="R765" s="1448"/>
      <c r="S765" s="1448"/>
      <c r="T765" s="1448"/>
      <c r="U765" s="1448"/>
      <c r="V765" s="1448"/>
      <c r="W765" s="1448"/>
      <c r="X765" s="1448"/>
      <c r="Y765" s="1448"/>
      <c r="Z765" s="1448"/>
    </row>
    <row r="766" spans="1:26" ht="16.5" customHeight="1">
      <c r="A766" s="1448"/>
      <c r="B766" s="1467"/>
      <c r="C766" s="1448"/>
      <c r="D766" s="1448"/>
      <c r="E766" s="1448"/>
      <c r="F766" s="1448"/>
      <c r="G766" s="1448"/>
      <c r="H766" s="1448"/>
      <c r="I766" s="1448"/>
      <c r="J766" s="1448"/>
      <c r="K766" s="1448"/>
      <c r="L766" s="1448"/>
      <c r="M766" s="1448"/>
      <c r="N766" s="1448"/>
      <c r="O766" s="1448"/>
      <c r="P766" s="1448"/>
      <c r="Q766" s="1448"/>
      <c r="R766" s="1448"/>
      <c r="S766" s="1448"/>
      <c r="T766" s="1448"/>
      <c r="U766" s="1448"/>
      <c r="V766" s="1448"/>
      <c r="W766" s="1448"/>
      <c r="X766" s="1448"/>
      <c r="Y766" s="1448"/>
      <c r="Z766" s="1448"/>
    </row>
    <row r="767" spans="1:26" ht="16.5" customHeight="1">
      <c r="A767" s="1448"/>
      <c r="B767" s="1467"/>
      <c r="C767" s="1448"/>
      <c r="D767" s="1448"/>
      <c r="E767" s="1448"/>
      <c r="F767" s="1448"/>
      <c r="G767" s="1448"/>
      <c r="H767" s="1448"/>
      <c r="I767" s="1448"/>
      <c r="J767" s="1448"/>
      <c r="K767" s="1448"/>
      <c r="L767" s="1448"/>
      <c r="M767" s="1448"/>
      <c r="N767" s="1448"/>
      <c r="O767" s="1448"/>
      <c r="P767" s="1448"/>
      <c r="Q767" s="1448"/>
      <c r="R767" s="1448"/>
      <c r="S767" s="1448"/>
      <c r="T767" s="1448"/>
      <c r="U767" s="1448"/>
      <c r="V767" s="1448"/>
      <c r="W767" s="1448"/>
      <c r="X767" s="1448"/>
      <c r="Y767" s="1448"/>
      <c r="Z767" s="1448"/>
    </row>
    <row r="768" spans="1:26" ht="16.5" customHeight="1">
      <c r="A768" s="1448"/>
      <c r="B768" s="1467"/>
      <c r="C768" s="1448"/>
      <c r="D768" s="1448"/>
      <c r="E768" s="1448"/>
      <c r="F768" s="1448"/>
      <c r="G768" s="1448"/>
      <c r="H768" s="1448"/>
      <c r="I768" s="1448"/>
      <c r="J768" s="1448"/>
      <c r="K768" s="1448"/>
      <c r="L768" s="1448"/>
      <c r="M768" s="1448"/>
      <c r="N768" s="1448"/>
      <c r="O768" s="1448"/>
      <c r="P768" s="1448"/>
      <c r="Q768" s="1448"/>
      <c r="R768" s="1448"/>
      <c r="S768" s="1448"/>
      <c r="T768" s="1448"/>
      <c r="U768" s="1448"/>
      <c r="V768" s="1448"/>
      <c r="W768" s="1448"/>
      <c r="X768" s="1448"/>
      <c r="Y768" s="1448"/>
      <c r="Z768" s="1448"/>
    </row>
    <row r="769" spans="1:26" ht="16.5" customHeight="1">
      <c r="A769" s="1448"/>
      <c r="B769" s="1467"/>
      <c r="C769" s="1448"/>
      <c r="D769" s="1448"/>
      <c r="E769" s="1448"/>
      <c r="F769" s="1448"/>
      <c r="G769" s="1448"/>
      <c r="H769" s="1448"/>
      <c r="I769" s="1448"/>
      <c r="J769" s="1448"/>
      <c r="K769" s="1448"/>
      <c r="L769" s="1448"/>
      <c r="M769" s="1448"/>
      <c r="N769" s="1448"/>
      <c r="O769" s="1448"/>
      <c r="P769" s="1448"/>
      <c r="Q769" s="1448"/>
      <c r="R769" s="1448"/>
      <c r="S769" s="1448"/>
      <c r="T769" s="1448"/>
      <c r="U769" s="1448"/>
      <c r="V769" s="1448"/>
      <c r="W769" s="1448"/>
      <c r="X769" s="1448"/>
      <c r="Y769" s="1448"/>
      <c r="Z769" s="1448"/>
    </row>
    <row r="770" spans="1:26" ht="16.5" customHeight="1">
      <c r="A770" s="1448"/>
      <c r="B770" s="1467"/>
      <c r="C770" s="1448"/>
      <c r="D770" s="1448"/>
      <c r="E770" s="1448"/>
      <c r="F770" s="1448"/>
      <c r="G770" s="1448"/>
      <c r="H770" s="1448"/>
      <c r="I770" s="1448"/>
      <c r="J770" s="1448"/>
      <c r="K770" s="1448"/>
      <c r="L770" s="1448"/>
      <c r="M770" s="1448"/>
      <c r="N770" s="1448"/>
      <c r="O770" s="1448"/>
      <c r="P770" s="1448"/>
      <c r="Q770" s="1448"/>
      <c r="R770" s="1448"/>
      <c r="S770" s="1448"/>
      <c r="T770" s="1448"/>
      <c r="U770" s="1448"/>
      <c r="V770" s="1448"/>
      <c r="W770" s="1448"/>
      <c r="X770" s="1448"/>
      <c r="Y770" s="1448"/>
      <c r="Z770" s="1448"/>
    </row>
    <row r="771" spans="1:26" ht="16.5" customHeight="1">
      <c r="A771" s="1448"/>
      <c r="B771" s="1467"/>
      <c r="C771" s="1448"/>
      <c r="D771" s="1448"/>
      <c r="E771" s="1448"/>
      <c r="F771" s="1448"/>
      <c r="G771" s="1448"/>
      <c r="H771" s="1448"/>
      <c r="I771" s="1448"/>
      <c r="J771" s="1448"/>
      <c r="K771" s="1448"/>
      <c r="L771" s="1448"/>
      <c r="M771" s="1448"/>
      <c r="N771" s="1448"/>
      <c r="O771" s="1448"/>
      <c r="P771" s="1448"/>
      <c r="Q771" s="1448"/>
      <c r="R771" s="1448"/>
      <c r="S771" s="1448"/>
      <c r="T771" s="1448"/>
      <c r="U771" s="1448"/>
      <c r="V771" s="1448"/>
      <c r="W771" s="1448"/>
      <c r="X771" s="1448"/>
      <c r="Y771" s="1448"/>
      <c r="Z771" s="1448"/>
    </row>
    <row r="772" spans="1:26" ht="16.5" customHeight="1">
      <c r="A772" s="1448"/>
      <c r="B772" s="1467"/>
      <c r="C772" s="1448"/>
      <c r="D772" s="1448"/>
      <c r="E772" s="1448"/>
      <c r="F772" s="1448"/>
      <c r="G772" s="1448"/>
      <c r="H772" s="1448"/>
      <c r="I772" s="1448"/>
      <c r="J772" s="1448"/>
      <c r="K772" s="1448"/>
      <c r="L772" s="1448"/>
      <c r="M772" s="1448"/>
      <c r="N772" s="1448"/>
      <c r="O772" s="1448"/>
      <c r="P772" s="1448"/>
      <c r="Q772" s="1448"/>
      <c r="R772" s="1448"/>
      <c r="S772" s="1448"/>
      <c r="T772" s="1448"/>
      <c r="U772" s="1448"/>
      <c r="V772" s="1448"/>
      <c r="W772" s="1448"/>
      <c r="X772" s="1448"/>
      <c r="Y772" s="1448"/>
      <c r="Z772" s="1448"/>
    </row>
    <row r="773" spans="1:26" ht="16.5" customHeight="1">
      <c r="A773" s="1448"/>
      <c r="B773" s="1467"/>
      <c r="C773" s="1448"/>
      <c r="D773" s="1448"/>
      <c r="E773" s="1448"/>
      <c r="F773" s="1448"/>
      <c r="G773" s="1448"/>
      <c r="H773" s="1448"/>
      <c r="I773" s="1448"/>
      <c r="J773" s="1448"/>
      <c r="K773" s="1448"/>
      <c r="L773" s="1448"/>
      <c r="M773" s="1448"/>
      <c r="N773" s="1448"/>
      <c r="O773" s="1448"/>
      <c r="P773" s="1448"/>
      <c r="Q773" s="1448"/>
      <c r="R773" s="1448"/>
      <c r="S773" s="1448"/>
      <c r="T773" s="1448"/>
      <c r="U773" s="1448"/>
      <c r="V773" s="1448"/>
      <c r="W773" s="1448"/>
      <c r="X773" s="1448"/>
      <c r="Y773" s="1448"/>
      <c r="Z773" s="1448"/>
    </row>
    <row r="774" spans="1:26" ht="16.5" customHeight="1">
      <c r="A774" s="1448"/>
      <c r="B774" s="1467"/>
      <c r="C774" s="1448"/>
      <c r="D774" s="1448"/>
      <c r="E774" s="1448"/>
      <c r="F774" s="1448"/>
      <c r="G774" s="1448"/>
      <c r="H774" s="1448"/>
      <c r="I774" s="1448"/>
      <c r="J774" s="1448"/>
      <c r="K774" s="1448"/>
      <c r="L774" s="1448"/>
      <c r="M774" s="1448"/>
      <c r="N774" s="1448"/>
      <c r="O774" s="1448"/>
      <c r="P774" s="1448"/>
      <c r="Q774" s="1448"/>
      <c r="R774" s="1448"/>
      <c r="S774" s="1448"/>
      <c r="T774" s="1448"/>
      <c r="U774" s="1448"/>
      <c r="V774" s="1448"/>
      <c r="W774" s="1448"/>
      <c r="X774" s="1448"/>
      <c r="Y774" s="1448"/>
      <c r="Z774" s="1448"/>
    </row>
    <row r="775" spans="1:26" ht="16.5" customHeight="1">
      <c r="A775" s="1448"/>
      <c r="B775" s="1467"/>
      <c r="C775" s="1448"/>
      <c r="D775" s="1448"/>
      <c r="E775" s="1448"/>
      <c r="F775" s="1448"/>
      <c r="G775" s="1448"/>
      <c r="H775" s="1448"/>
      <c r="I775" s="1448"/>
      <c r="J775" s="1448"/>
      <c r="K775" s="1448"/>
      <c r="L775" s="1448"/>
      <c r="M775" s="1448"/>
      <c r="N775" s="1448"/>
      <c r="O775" s="1448"/>
      <c r="P775" s="1448"/>
      <c r="Q775" s="1448"/>
      <c r="R775" s="1448"/>
      <c r="S775" s="1448"/>
      <c r="T775" s="1448"/>
      <c r="U775" s="1448"/>
      <c r="V775" s="1448"/>
      <c r="W775" s="1448"/>
      <c r="X775" s="1448"/>
      <c r="Y775" s="1448"/>
      <c r="Z775" s="1448"/>
    </row>
    <row r="776" spans="1:26" ht="16.5" customHeight="1">
      <c r="A776" s="1448"/>
      <c r="B776" s="1467"/>
      <c r="C776" s="1448"/>
      <c r="D776" s="1448"/>
      <c r="E776" s="1448"/>
      <c r="F776" s="1448"/>
      <c r="G776" s="1448"/>
      <c r="H776" s="1448"/>
      <c r="I776" s="1448"/>
      <c r="J776" s="1448"/>
      <c r="K776" s="1448"/>
      <c r="L776" s="1448"/>
      <c r="M776" s="1448"/>
      <c r="N776" s="1448"/>
      <c r="O776" s="1448"/>
      <c r="P776" s="1448"/>
      <c r="Q776" s="1448"/>
      <c r="R776" s="1448"/>
      <c r="S776" s="1448"/>
      <c r="T776" s="1448"/>
      <c r="U776" s="1448"/>
      <c r="V776" s="1448"/>
      <c r="W776" s="1448"/>
      <c r="X776" s="1448"/>
      <c r="Y776" s="1448"/>
      <c r="Z776" s="1448"/>
    </row>
    <row r="777" spans="1:26" ht="16.5" customHeight="1">
      <c r="A777" s="1448"/>
      <c r="B777" s="1467"/>
      <c r="C777" s="1448"/>
      <c r="D777" s="1448"/>
      <c r="E777" s="1448"/>
      <c r="F777" s="1448"/>
      <c r="G777" s="1448"/>
      <c r="H777" s="1448"/>
      <c r="I777" s="1448"/>
      <c r="J777" s="1448"/>
      <c r="K777" s="1448"/>
      <c r="L777" s="1448"/>
      <c r="M777" s="1448"/>
      <c r="N777" s="1448"/>
      <c r="O777" s="1448"/>
      <c r="P777" s="1448"/>
      <c r="Q777" s="1448"/>
      <c r="R777" s="1448"/>
      <c r="S777" s="1448"/>
      <c r="T777" s="1448"/>
      <c r="U777" s="1448"/>
      <c r="V777" s="1448"/>
      <c r="W777" s="1448"/>
      <c r="X777" s="1448"/>
      <c r="Y777" s="1448"/>
      <c r="Z777" s="1448"/>
    </row>
    <row r="778" spans="1:26" ht="16.5" customHeight="1">
      <c r="A778" s="1448"/>
      <c r="B778" s="1467"/>
      <c r="C778" s="1448"/>
      <c r="D778" s="1448"/>
      <c r="E778" s="1448"/>
      <c r="F778" s="1448"/>
      <c r="G778" s="1448"/>
      <c r="H778" s="1448"/>
      <c r="I778" s="1448"/>
      <c r="J778" s="1448"/>
      <c r="K778" s="1448"/>
      <c r="L778" s="1448"/>
      <c r="M778" s="1448"/>
      <c r="N778" s="1448"/>
      <c r="O778" s="1448"/>
      <c r="P778" s="1448"/>
      <c r="Q778" s="1448"/>
      <c r="R778" s="1448"/>
      <c r="S778" s="1448"/>
      <c r="T778" s="1448"/>
      <c r="U778" s="1448"/>
      <c r="V778" s="1448"/>
      <c r="W778" s="1448"/>
      <c r="X778" s="1448"/>
      <c r="Y778" s="1448"/>
      <c r="Z778" s="1448"/>
    </row>
    <row r="779" spans="1:26" ht="16.5" customHeight="1">
      <c r="A779" s="1448"/>
      <c r="B779" s="1467"/>
      <c r="C779" s="1448"/>
      <c r="D779" s="1448"/>
      <c r="E779" s="1448"/>
      <c r="F779" s="1448"/>
      <c r="G779" s="1448"/>
      <c r="H779" s="1448"/>
      <c r="I779" s="1448"/>
      <c r="J779" s="1448"/>
      <c r="K779" s="1448"/>
      <c r="L779" s="1448"/>
      <c r="M779" s="1448"/>
      <c r="N779" s="1448"/>
      <c r="O779" s="1448"/>
      <c r="P779" s="1448"/>
      <c r="Q779" s="1448"/>
      <c r="R779" s="1448"/>
      <c r="S779" s="1448"/>
      <c r="T779" s="1448"/>
      <c r="U779" s="1448"/>
      <c r="V779" s="1448"/>
      <c r="W779" s="1448"/>
      <c r="X779" s="1448"/>
      <c r="Y779" s="1448"/>
      <c r="Z779" s="1448"/>
    </row>
    <row r="780" spans="1:26" ht="16.5" customHeight="1">
      <c r="A780" s="1448"/>
      <c r="B780" s="1467"/>
      <c r="C780" s="1448"/>
      <c r="D780" s="1448"/>
      <c r="E780" s="1448"/>
      <c r="F780" s="1448"/>
      <c r="G780" s="1448"/>
      <c r="H780" s="1448"/>
      <c r="I780" s="1448"/>
      <c r="J780" s="1448"/>
      <c r="K780" s="1448"/>
      <c r="L780" s="1448"/>
      <c r="M780" s="1448"/>
      <c r="N780" s="1448"/>
      <c r="O780" s="1448"/>
      <c r="P780" s="1448"/>
      <c r="Q780" s="1448"/>
      <c r="R780" s="1448"/>
      <c r="S780" s="1448"/>
      <c r="T780" s="1448"/>
      <c r="U780" s="1448"/>
      <c r="V780" s="1448"/>
      <c r="W780" s="1448"/>
      <c r="X780" s="1448"/>
      <c r="Y780" s="1448"/>
      <c r="Z780" s="1448"/>
    </row>
    <row r="781" spans="1:26" ht="16.5" customHeight="1">
      <c r="A781" s="1448"/>
      <c r="B781" s="1467"/>
      <c r="C781" s="1448"/>
      <c r="D781" s="1448"/>
      <c r="E781" s="1448"/>
      <c r="F781" s="1448"/>
      <c r="G781" s="1448"/>
      <c r="H781" s="1448"/>
      <c r="I781" s="1448"/>
      <c r="J781" s="1448"/>
      <c r="K781" s="1448"/>
      <c r="L781" s="1448"/>
      <c r="M781" s="1448"/>
      <c r="N781" s="1448"/>
      <c r="O781" s="1448"/>
      <c r="P781" s="1448"/>
      <c r="Q781" s="1448"/>
      <c r="R781" s="1448"/>
      <c r="S781" s="1448"/>
      <c r="T781" s="1448"/>
      <c r="U781" s="1448"/>
      <c r="V781" s="1448"/>
      <c r="W781" s="1448"/>
      <c r="X781" s="1448"/>
      <c r="Y781" s="1448"/>
      <c r="Z781" s="1448"/>
    </row>
    <row r="782" spans="1:26" ht="16.5" customHeight="1">
      <c r="A782" s="1448"/>
      <c r="B782" s="1467"/>
      <c r="C782" s="1448"/>
      <c r="D782" s="1448"/>
      <c r="E782" s="1448"/>
      <c r="F782" s="1448"/>
      <c r="G782" s="1448"/>
      <c r="H782" s="1448"/>
      <c r="I782" s="1448"/>
      <c r="J782" s="1448"/>
      <c r="K782" s="1448"/>
      <c r="L782" s="1448"/>
      <c r="M782" s="1448"/>
      <c r="N782" s="1448"/>
      <c r="O782" s="1448"/>
      <c r="P782" s="1448"/>
      <c r="Q782" s="1448"/>
      <c r="R782" s="1448"/>
      <c r="S782" s="1448"/>
      <c r="T782" s="1448"/>
      <c r="U782" s="1448"/>
      <c r="V782" s="1448"/>
      <c r="W782" s="1448"/>
      <c r="X782" s="1448"/>
      <c r="Y782" s="1448"/>
      <c r="Z782" s="1448"/>
    </row>
    <row r="783" spans="1:26" ht="16.5" customHeight="1">
      <c r="A783" s="1448"/>
      <c r="B783" s="1467"/>
      <c r="C783" s="1448"/>
      <c r="D783" s="1448"/>
      <c r="E783" s="1448"/>
      <c r="F783" s="1448"/>
      <c r="G783" s="1448"/>
      <c r="H783" s="1448"/>
      <c r="I783" s="1448"/>
      <c r="J783" s="1448"/>
      <c r="K783" s="1448"/>
      <c r="L783" s="1448"/>
      <c r="M783" s="1448"/>
      <c r="N783" s="1448"/>
      <c r="O783" s="1448"/>
      <c r="P783" s="1448"/>
      <c r="Q783" s="1448"/>
      <c r="R783" s="1448"/>
      <c r="S783" s="1448"/>
      <c r="T783" s="1448"/>
      <c r="U783" s="1448"/>
      <c r="V783" s="1448"/>
      <c r="W783" s="1448"/>
      <c r="X783" s="1448"/>
      <c r="Y783" s="1448"/>
      <c r="Z783" s="1448"/>
    </row>
    <row r="784" spans="1:26" ht="16.5" customHeight="1">
      <c r="A784" s="1448"/>
      <c r="B784" s="1467"/>
      <c r="C784" s="1448"/>
      <c r="D784" s="1448"/>
      <c r="E784" s="1448"/>
      <c r="F784" s="1448"/>
      <c r="G784" s="1448"/>
      <c r="H784" s="1448"/>
      <c r="I784" s="1448"/>
      <c r="J784" s="1448"/>
      <c r="K784" s="1448"/>
      <c r="L784" s="1448"/>
      <c r="M784" s="1448"/>
      <c r="N784" s="1448"/>
      <c r="O784" s="1448"/>
      <c r="P784" s="1448"/>
      <c r="Q784" s="1448"/>
      <c r="R784" s="1448"/>
      <c r="S784" s="1448"/>
      <c r="T784" s="1448"/>
      <c r="U784" s="1448"/>
      <c r="V784" s="1448"/>
      <c r="W784" s="1448"/>
      <c r="X784" s="1448"/>
      <c r="Y784" s="1448"/>
      <c r="Z784" s="1448"/>
    </row>
    <row r="785" spans="1:26" ht="16.5" customHeight="1">
      <c r="A785" s="1448"/>
      <c r="B785" s="1467"/>
      <c r="C785" s="1448"/>
      <c r="D785" s="1448"/>
      <c r="E785" s="1448"/>
      <c r="F785" s="1448"/>
      <c r="G785" s="1448"/>
      <c r="H785" s="1448"/>
      <c r="I785" s="1448"/>
      <c r="J785" s="1448"/>
      <c r="K785" s="1448"/>
      <c r="L785" s="1448"/>
      <c r="M785" s="1448"/>
      <c r="N785" s="1448"/>
      <c r="O785" s="1448"/>
      <c r="P785" s="1448"/>
      <c r="Q785" s="1448"/>
      <c r="R785" s="1448"/>
      <c r="S785" s="1448"/>
      <c r="T785" s="1448"/>
      <c r="U785" s="1448"/>
      <c r="V785" s="1448"/>
      <c r="W785" s="1448"/>
      <c r="X785" s="1448"/>
      <c r="Y785" s="1448"/>
      <c r="Z785" s="1448"/>
    </row>
    <row r="786" spans="1:26" ht="16.5" customHeight="1">
      <c r="A786" s="1448"/>
      <c r="B786" s="1467"/>
      <c r="C786" s="1448"/>
      <c r="D786" s="1448"/>
      <c r="E786" s="1448"/>
      <c r="F786" s="1448"/>
      <c r="G786" s="1448"/>
      <c r="H786" s="1448"/>
      <c r="I786" s="1448"/>
      <c r="J786" s="1448"/>
      <c r="K786" s="1448"/>
      <c r="L786" s="1448"/>
      <c r="M786" s="1448"/>
      <c r="N786" s="1448"/>
      <c r="O786" s="1448"/>
      <c r="P786" s="1448"/>
      <c r="Q786" s="1448"/>
      <c r="R786" s="1448"/>
      <c r="S786" s="1448"/>
      <c r="T786" s="1448"/>
      <c r="U786" s="1448"/>
      <c r="V786" s="1448"/>
      <c r="W786" s="1448"/>
      <c r="X786" s="1448"/>
      <c r="Y786" s="1448"/>
      <c r="Z786" s="1448"/>
    </row>
    <row r="787" spans="1:26" ht="16.5" customHeight="1">
      <c r="A787" s="1448"/>
      <c r="B787" s="1467"/>
      <c r="C787" s="1448"/>
      <c r="D787" s="1448"/>
      <c r="E787" s="1448"/>
      <c r="F787" s="1448"/>
      <c r="G787" s="1448"/>
      <c r="H787" s="1448"/>
      <c r="I787" s="1448"/>
      <c r="J787" s="1448"/>
      <c r="K787" s="1448"/>
      <c r="L787" s="1448"/>
      <c r="M787" s="1448"/>
      <c r="N787" s="1448"/>
      <c r="O787" s="1448"/>
      <c r="P787" s="1448"/>
      <c r="Q787" s="1448"/>
      <c r="R787" s="1448"/>
      <c r="S787" s="1448"/>
      <c r="T787" s="1448"/>
      <c r="U787" s="1448"/>
      <c r="V787" s="1448"/>
      <c r="W787" s="1448"/>
      <c r="X787" s="1448"/>
      <c r="Y787" s="1448"/>
      <c r="Z787" s="1448"/>
    </row>
    <row r="788" spans="1:26" ht="16.5" customHeight="1">
      <c r="A788" s="1448"/>
      <c r="B788" s="1467"/>
      <c r="C788" s="1448"/>
      <c r="D788" s="1448"/>
      <c r="E788" s="1448"/>
      <c r="F788" s="1448"/>
      <c r="G788" s="1448"/>
      <c r="H788" s="1448"/>
      <c r="I788" s="1448"/>
      <c r="J788" s="1448"/>
      <c r="K788" s="1448"/>
      <c r="L788" s="1448"/>
      <c r="M788" s="1448"/>
      <c r="N788" s="1448"/>
      <c r="O788" s="1448"/>
      <c r="P788" s="1448"/>
      <c r="Q788" s="1448"/>
      <c r="R788" s="1448"/>
      <c r="S788" s="1448"/>
      <c r="T788" s="1448"/>
      <c r="U788" s="1448"/>
      <c r="V788" s="1448"/>
      <c r="W788" s="1448"/>
      <c r="X788" s="1448"/>
      <c r="Y788" s="1448"/>
      <c r="Z788" s="1448"/>
    </row>
    <row r="789" spans="1:26" ht="16.5" customHeight="1">
      <c r="A789" s="1448"/>
      <c r="B789" s="1467"/>
      <c r="C789" s="1448"/>
      <c r="D789" s="1448"/>
      <c r="E789" s="1448"/>
      <c r="F789" s="1448"/>
      <c r="G789" s="1448"/>
      <c r="H789" s="1448"/>
      <c r="I789" s="1448"/>
      <c r="J789" s="1448"/>
      <c r="K789" s="1448"/>
      <c r="L789" s="1448"/>
      <c r="M789" s="1448"/>
      <c r="N789" s="1448"/>
      <c r="O789" s="1448"/>
      <c r="P789" s="1448"/>
      <c r="Q789" s="1448"/>
      <c r="R789" s="1448"/>
      <c r="S789" s="1448"/>
      <c r="T789" s="1448"/>
      <c r="U789" s="1448"/>
      <c r="V789" s="1448"/>
      <c r="W789" s="1448"/>
      <c r="X789" s="1448"/>
      <c r="Y789" s="1448"/>
      <c r="Z789" s="1448"/>
    </row>
    <row r="790" spans="1:26" ht="16.5" customHeight="1">
      <c r="A790" s="1448"/>
      <c r="B790" s="1467"/>
      <c r="C790" s="1448"/>
      <c r="D790" s="1448"/>
      <c r="E790" s="1448"/>
      <c r="F790" s="1448"/>
      <c r="G790" s="1448"/>
      <c r="H790" s="1448"/>
      <c r="I790" s="1448"/>
      <c r="J790" s="1448"/>
      <c r="K790" s="1448"/>
      <c r="L790" s="1448"/>
      <c r="M790" s="1448"/>
      <c r="N790" s="1448"/>
      <c r="O790" s="1448"/>
      <c r="P790" s="1448"/>
      <c r="Q790" s="1448"/>
      <c r="R790" s="1448"/>
      <c r="S790" s="1448"/>
      <c r="T790" s="1448"/>
      <c r="U790" s="1448"/>
      <c r="V790" s="1448"/>
      <c r="W790" s="1448"/>
      <c r="X790" s="1448"/>
      <c r="Y790" s="1448"/>
      <c r="Z790" s="1448"/>
    </row>
    <row r="791" spans="1:26" ht="16.5" customHeight="1">
      <c r="A791" s="1448"/>
      <c r="B791" s="1467"/>
      <c r="C791" s="1448"/>
      <c r="D791" s="1448"/>
      <c r="E791" s="1448"/>
      <c r="F791" s="1448"/>
      <c r="G791" s="1448"/>
      <c r="H791" s="1448"/>
      <c r="I791" s="1448"/>
      <c r="J791" s="1448"/>
      <c r="K791" s="1448"/>
      <c r="L791" s="1448"/>
      <c r="M791" s="1448"/>
      <c r="N791" s="1448"/>
      <c r="O791" s="1448"/>
      <c r="P791" s="1448"/>
      <c r="Q791" s="1448"/>
      <c r="R791" s="1448"/>
      <c r="S791" s="1448"/>
      <c r="T791" s="1448"/>
      <c r="U791" s="1448"/>
      <c r="V791" s="1448"/>
      <c r="W791" s="1448"/>
      <c r="X791" s="1448"/>
      <c r="Y791" s="1448"/>
      <c r="Z791" s="1448"/>
    </row>
    <row r="792" spans="1:26" ht="16.5" customHeight="1">
      <c r="A792" s="1448"/>
      <c r="B792" s="1467"/>
      <c r="C792" s="1448"/>
      <c r="D792" s="1448"/>
      <c r="E792" s="1448"/>
      <c r="F792" s="1448"/>
      <c r="G792" s="1448"/>
      <c r="H792" s="1448"/>
      <c r="I792" s="1448"/>
      <c r="J792" s="1448"/>
      <c r="K792" s="1448"/>
      <c r="L792" s="1448"/>
      <c r="M792" s="1448"/>
      <c r="N792" s="1448"/>
      <c r="O792" s="1448"/>
      <c r="P792" s="1448"/>
      <c r="Q792" s="1448"/>
      <c r="R792" s="1448"/>
      <c r="S792" s="1448"/>
      <c r="T792" s="1448"/>
      <c r="U792" s="1448"/>
      <c r="V792" s="1448"/>
      <c r="W792" s="1448"/>
      <c r="X792" s="1448"/>
      <c r="Y792" s="1448"/>
      <c r="Z792" s="1448"/>
    </row>
    <row r="793" spans="1:26" ht="16.5" customHeight="1">
      <c r="A793" s="1448"/>
      <c r="B793" s="1467"/>
      <c r="C793" s="1448"/>
      <c r="D793" s="1448"/>
      <c r="E793" s="1448"/>
      <c r="F793" s="1448"/>
      <c r="G793" s="1448"/>
      <c r="H793" s="1448"/>
      <c r="I793" s="1448"/>
      <c r="J793" s="1448"/>
      <c r="K793" s="1448"/>
      <c r="L793" s="1448"/>
      <c r="M793" s="1448"/>
      <c r="N793" s="1448"/>
      <c r="O793" s="1448"/>
      <c r="P793" s="1448"/>
      <c r="Q793" s="1448"/>
      <c r="R793" s="1448"/>
      <c r="S793" s="1448"/>
      <c r="T793" s="1448"/>
      <c r="U793" s="1448"/>
      <c r="V793" s="1448"/>
      <c r="W793" s="1448"/>
      <c r="X793" s="1448"/>
      <c r="Y793" s="1448"/>
      <c r="Z793" s="1448"/>
    </row>
    <row r="794" spans="1:26" ht="16.5" customHeight="1">
      <c r="A794" s="1448"/>
      <c r="B794" s="1467"/>
      <c r="C794" s="1448"/>
      <c r="D794" s="1448"/>
      <c r="E794" s="1448"/>
      <c r="F794" s="1448"/>
      <c r="G794" s="1448"/>
      <c r="H794" s="1448"/>
      <c r="I794" s="1448"/>
      <c r="J794" s="1448"/>
      <c r="K794" s="1448"/>
      <c r="L794" s="1448"/>
      <c r="M794" s="1448"/>
      <c r="N794" s="1448"/>
      <c r="O794" s="1448"/>
      <c r="P794" s="1448"/>
      <c r="Q794" s="1448"/>
      <c r="R794" s="1448"/>
      <c r="S794" s="1448"/>
      <c r="T794" s="1448"/>
      <c r="U794" s="1448"/>
      <c r="V794" s="1448"/>
      <c r="W794" s="1448"/>
      <c r="X794" s="1448"/>
      <c r="Y794" s="1448"/>
      <c r="Z794" s="1448"/>
    </row>
    <row r="795" spans="1:26" ht="16.5" customHeight="1">
      <c r="A795" s="1448"/>
      <c r="B795" s="1467"/>
      <c r="C795" s="1448"/>
      <c r="D795" s="1448"/>
      <c r="E795" s="1448"/>
      <c r="F795" s="1448"/>
      <c r="G795" s="1448"/>
      <c r="H795" s="1448"/>
      <c r="I795" s="1448"/>
      <c r="J795" s="1448"/>
      <c r="K795" s="1448"/>
      <c r="L795" s="1448"/>
      <c r="M795" s="1448"/>
      <c r="N795" s="1448"/>
      <c r="O795" s="1448"/>
      <c r="P795" s="1448"/>
      <c r="Q795" s="1448"/>
      <c r="R795" s="1448"/>
      <c r="S795" s="1448"/>
      <c r="T795" s="1448"/>
      <c r="U795" s="1448"/>
      <c r="V795" s="1448"/>
      <c r="W795" s="1448"/>
      <c r="X795" s="1448"/>
      <c r="Y795" s="1448"/>
      <c r="Z795" s="1448"/>
    </row>
    <row r="796" spans="1:26" ht="16.5" customHeight="1">
      <c r="A796" s="1448"/>
      <c r="B796" s="1467"/>
      <c r="C796" s="1448"/>
      <c r="D796" s="1448"/>
      <c r="E796" s="1448"/>
      <c r="F796" s="1448"/>
      <c r="G796" s="1448"/>
      <c r="H796" s="1448"/>
      <c r="I796" s="1448"/>
      <c r="J796" s="1448"/>
      <c r="K796" s="1448"/>
      <c r="L796" s="1448"/>
      <c r="M796" s="1448"/>
      <c r="N796" s="1448"/>
      <c r="O796" s="1448"/>
      <c r="P796" s="1448"/>
      <c r="Q796" s="1448"/>
      <c r="R796" s="1448"/>
      <c r="S796" s="1448"/>
      <c r="T796" s="1448"/>
      <c r="U796" s="1448"/>
      <c r="V796" s="1448"/>
      <c r="W796" s="1448"/>
      <c r="X796" s="1448"/>
      <c r="Y796" s="1448"/>
      <c r="Z796" s="1448"/>
    </row>
    <row r="797" spans="1:26" ht="16.5" customHeight="1">
      <c r="A797" s="1448"/>
      <c r="B797" s="1467"/>
      <c r="C797" s="1448"/>
      <c r="D797" s="1448"/>
      <c r="E797" s="1448"/>
      <c r="F797" s="1448"/>
      <c r="G797" s="1448"/>
      <c r="H797" s="1448"/>
      <c r="I797" s="1448"/>
      <c r="J797" s="1448"/>
      <c r="K797" s="1448"/>
      <c r="L797" s="1448"/>
      <c r="M797" s="1448"/>
      <c r="N797" s="1448"/>
      <c r="O797" s="1448"/>
      <c r="P797" s="1448"/>
      <c r="Q797" s="1448"/>
      <c r="R797" s="1448"/>
      <c r="S797" s="1448"/>
      <c r="T797" s="1448"/>
      <c r="U797" s="1448"/>
      <c r="V797" s="1448"/>
      <c r="W797" s="1448"/>
      <c r="X797" s="1448"/>
      <c r="Y797" s="1448"/>
      <c r="Z797" s="1448"/>
    </row>
    <row r="798" spans="1:26" ht="16.5" customHeight="1">
      <c r="A798" s="1448"/>
      <c r="B798" s="1467"/>
      <c r="C798" s="1448"/>
      <c r="D798" s="1448"/>
      <c r="E798" s="1448"/>
      <c r="F798" s="1448"/>
      <c r="G798" s="1448"/>
      <c r="H798" s="1448"/>
      <c r="I798" s="1448"/>
      <c r="J798" s="1448"/>
      <c r="K798" s="1448"/>
      <c r="L798" s="1448"/>
      <c r="M798" s="1448"/>
      <c r="N798" s="1448"/>
      <c r="O798" s="1448"/>
      <c r="P798" s="1448"/>
      <c r="Q798" s="1448"/>
      <c r="R798" s="1448"/>
      <c r="S798" s="1448"/>
      <c r="T798" s="1448"/>
      <c r="U798" s="1448"/>
      <c r="V798" s="1448"/>
      <c r="W798" s="1448"/>
      <c r="X798" s="1448"/>
      <c r="Y798" s="1448"/>
      <c r="Z798" s="1448"/>
    </row>
    <row r="799" spans="1:26" ht="16.5" customHeight="1">
      <c r="A799" s="1448"/>
      <c r="B799" s="1467"/>
      <c r="C799" s="1448"/>
      <c r="D799" s="1448"/>
      <c r="E799" s="1448"/>
      <c r="F799" s="1448"/>
      <c r="G799" s="1448"/>
      <c r="H799" s="1448"/>
      <c r="I799" s="1448"/>
      <c r="J799" s="1448"/>
      <c r="K799" s="1448"/>
      <c r="L799" s="1448"/>
      <c r="M799" s="1448"/>
      <c r="N799" s="1448"/>
      <c r="O799" s="1448"/>
      <c r="P799" s="1448"/>
      <c r="Q799" s="1448"/>
      <c r="R799" s="1448"/>
      <c r="S799" s="1448"/>
      <c r="T799" s="1448"/>
      <c r="U799" s="1448"/>
      <c r="V799" s="1448"/>
      <c r="W799" s="1448"/>
      <c r="X799" s="1448"/>
      <c r="Y799" s="1448"/>
      <c r="Z799" s="1448"/>
    </row>
    <row r="800" spans="1:26" ht="16.5" customHeight="1">
      <c r="A800" s="1448"/>
      <c r="B800" s="1467"/>
      <c r="C800" s="1448"/>
      <c r="D800" s="1448"/>
      <c r="E800" s="1448"/>
      <c r="F800" s="1448"/>
      <c r="G800" s="1448"/>
      <c r="H800" s="1448"/>
      <c r="I800" s="1448"/>
      <c r="J800" s="1448"/>
      <c r="K800" s="1448"/>
      <c r="L800" s="1448"/>
      <c r="M800" s="1448"/>
      <c r="N800" s="1448"/>
      <c r="O800" s="1448"/>
      <c r="P800" s="1448"/>
      <c r="Q800" s="1448"/>
      <c r="R800" s="1448"/>
      <c r="S800" s="1448"/>
      <c r="T800" s="1448"/>
      <c r="U800" s="1448"/>
      <c r="V800" s="1448"/>
      <c r="W800" s="1448"/>
      <c r="X800" s="1448"/>
      <c r="Y800" s="1448"/>
      <c r="Z800" s="1448"/>
    </row>
    <row r="801" spans="1:26" ht="16.5" customHeight="1">
      <c r="A801" s="1448"/>
      <c r="B801" s="1467"/>
      <c r="C801" s="1448"/>
      <c r="D801" s="1448"/>
      <c r="E801" s="1448"/>
      <c r="F801" s="1448"/>
      <c r="G801" s="1448"/>
      <c r="H801" s="1448"/>
      <c r="I801" s="1448"/>
      <c r="J801" s="1448"/>
      <c r="K801" s="1448"/>
      <c r="L801" s="1448"/>
      <c r="M801" s="1448"/>
      <c r="N801" s="1448"/>
      <c r="O801" s="1448"/>
      <c r="P801" s="1448"/>
      <c r="Q801" s="1448"/>
      <c r="R801" s="1448"/>
      <c r="S801" s="1448"/>
      <c r="T801" s="1448"/>
      <c r="U801" s="1448"/>
      <c r="V801" s="1448"/>
      <c r="W801" s="1448"/>
      <c r="X801" s="1448"/>
      <c r="Y801" s="1448"/>
      <c r="Z801" s="1448"/>
    </row>
    <row r="802" spans="1:26" ht="16.5" customHeight="1">
      <c r="A802" s="1448"/>
      <c r="B802" s="1467"/>
      <c r="C802" s="1448"/>
      <c r="D802" s="1448"/>
      <c r="E802" s="1448"/>
      <c r="F802" s="1448"/>
      <c r="G802" s="1448"/>
      <c r="H802" s="1448"/>
      <c r="I802" s="1448"/>
      <c r="J802" s="1448"/>
      <c r="K802" s="1448"/>
      <c r="L802" s="1448"/>
      <c r="M802" s="1448"/>
      <c r="N802" s="1448"/>
      <c r="O802" s="1448"/>
      <c r="P802" s="1448"/>
      <c r="Q802" s="1448"/>
      <c r="R802" s="1448"/>
      <c r="S802" s="1448"/>
      <c r="T802" s="1448"/>
      <c r="U802" s="1448"/>
      <c r="V802" s="1448"/>
      <c r="W802" s="1448"/>
      <c r="X802" s="1448"/>
      <c r="Y802" s="1448"/>
      <c r="Z802" s="1448"/>
    </row>
    <row r="803" spans="1:26" ht="16.5" customHeight="1">
      <c r="A803" s="1448"/>
      <c r="B803" s="1467"/>
      <c r="C803" s="1448"/>
      <c r="D803" s="1448"/>
      <c r="E803" s="1448"/>
      <c r="F803" s="1448"/>
      <c r="G803" s="1448"/>
      <c r="H803" s="1448"/>
      <c r="I803" s="1448"/>
      <c r="J803" s="1448"/>
      <c r="K803" s="1448"/>
      <c r="L803" s="1448"/>
      <c r="M803" s="1448"/>
      <c r="N803" s="1448"/>
      <c r="O803" s="1448"/>
      <c r="P803" s="1448"/>
      <c r="Q803" s="1448"/>
      <c r="R803" s="1448"/>
      <c r="S803" s="1448"/>
      <c r="T803" s="1448"/>
      <c r="U803" s="1448"/>
      <c r="V803" s="1448"/>
      <c r="W803" s="1448"/>
      <c r="X803" s="1448"/>
      <c r="Y803" s="1448"/>
      <c r="Z803" s="1448"/>
    </row>
    <row r="804" spans="1:26" ht="16.5" customHeight="1">
      <c r="A804" s="1448"/>
      <c r="B804" s="1467"/>
      <c r="C804" s="1448"/>
      <c r="D804" s="1448"/>
      <c r="E804" s="1448"/>
      <c r="F804" s="1448"/>
      <c r="G804" s="1448"/>
      <c r="H804" s="1448"/>
      <c r="I804" s="1448"/>
      <c r="J804" s="1448"/>
      <c r="K804" s="1448"/>
      <c r="L804" s="1448"/>
      <c r="M804" s="1448"/>
      <c r="N804" s="1448"/>
      <c r="O804" s="1448"/>
      <c r="P804" s="1448"/>
      <c r="Q804" s="1448"/>
      <c r="R804" s="1448"/>
      <c r="S804" s="1448"/>
      <c r="T804" s="1448"/>
      <c r="U804" s="1448"/>
      <c r="V804" s="1448"/>
      <c r="W804" s="1448"/>
      <c r="X804" s="1448"/>
      <c r="Y804" s="1448"/>
      <c r="Z804" s="1448"/>
    </row>
    <row r="805" spans="1:26" ht="16.5" customHeight="1">
      <c r="A805" s="1448"/>
      <c r="B805" s="1467"/>
      <c r="C805" s="1448"/>
      <c r="D805" s="1448"/>
      <c r="E805" s="1448"/>
      <c r="F805" s="1448"/>
      <c r="G805" s="1448"/>
      <c r="H805" s="1448"/>
      <c r="I805" s="1448"/>
      <c r="J805" s="1448"/>
      <c r="K805" s="1448"/>
      <c r="L805" s="1448"/>
      <c r="M805" s="1448"/>
      <c r="N805" s="1448"/>
      <c r="O805" s="1448"/>
      <c r="P805" s="1448"/>
      <c r="Q805" s="1448"/>
      <c r="R805" s="1448"/>
      <c r="S805" s="1448"/>
      <c r="T805" s="1448"/>
      <c r="U805" s="1448"/>
      <c r="V805" s="1448"/>
      <c r="W805" s="1448"/>
      <c r="X805" s="1448"/>
      <c r="Y805" s="1448"/>
      <c r="Z805" s="1448"/>
    </row>
    <row r="806" spans="1:26" ht="16.5" customHeight="1">
      <c r="A806" s="1448"/>
      <c r="B806" s="1467"/>
      <c r="C806" s="1448"/>
      <c r="D806" s="1448"/>
      <c r="E806" s="1448"/>
      <c r="F806" s="1448"/>
      <c r="G806" s="1448"/>
      <c r="H806" s="1448"/>
      <c r="I806" s="1448"/>
      <c r="J806" s="1448"/>
      <c r="K806" s="1448"/>
      <c r="L806" s="1448"/>
      <c r="M806" s="1448"/>
      <c r="N806" s="1448"/>
      <c r="O806" s="1448"/>
      <c r="P806" s="1448"/>
      <c r="Q806" s="1448"/>
      <c r="R806" s="1448"/>
      <c r="S806" s="1448"/>
      <c r="T806" s="1448"/>
      <c r="U806" s="1448"/>
      <c r="V806" s="1448"/>
      <c r="W806" s="1448"/>
      <c r="X806" s="1448"/>
      <c r="Y806" s="1448"/>
      <c r="Z806" s="1448"/>
    </row>
    <row r="807" spans="1:26" ht="16.5" customHeight="1">
      <c r="A807" s="1448"/>
      <c r="B807" s="1467"/>
      <c r="C807" s="1448"/>
      <c r="D807" s="1448"/>
      <c r="E807" s="1448"/>
      <c r="F807" s="1448"/>
      <c r="G807" s="1448"/>
      <c r="H807" s="1448"/>
      <c r="I807" s="1448"/>
      <c r="J807" s="1448"/>
      <c r="K807" s="1448"/>
      <c r="L807" s="1448"/>
      <c r="M807" s="1448"/>
      <c r="N807" s="1448"/>
      <c r="O807" s="1448"/>
      <c r="P807" s="1448"/>
      <c r="Q807" s="1448"/>
      <c r="R807" s="1448"/>
      <c r="S807" s="1448"/>
      <c r="T807" s="1448"/>
      <c r="U807" s="1448"/>
      <c r="V807" s="1448"/>
      <c r="W807" s="1448"/>
      <c r="X807" s="1448"/>
      <c r="Y807" s="1448"/>
      <c r="Z807" s="1448"/>
    </row>
    <row r="808" spans="1:26" ht="16.5" customHeight="1">
      <c r="A808" s="1448"/>
      <c r="B808" s="1467"/>
      <c r="C808" s="1448"/>
      <c r="D808" s="1448"/>
      <c r="E808" s="1448"/>
      <c r="F808" s="1448"/>
      <c r="G808" s="1448"/>
      <c r="H808" s="1448"/>
      <c r="I808" s="1448"/>
      <c r="J808" s="1448"/>
      <c r="K808" s="1448"/>
      <c r="L808" s="1448"/>
      <c r="M808" s="1448"/>
      <c r="N808" s="1448"/>
      <c r="O808" s="1448"/>
      <c r="P808" s="1448"/>
      <c r="Q808" s="1448"/>
      <c r="R808" s="1448"/>
      <c r="S808" s="1448"/>
      <c r="T808" s="1448"/>
      <c r="U808" s="1448"/>
      <c r="V808" s="1448"/>
      <c r="W808" s="1448"/>
      <c r="X808" s="1448"/>
      <c r="Y808" s="1448"/>
      <c r="Z808" s="1448"/>
    </row>
    <row r="809" spans="1:26" ht="16.5" customHeight="1">
      <c r="A809" s="1448"/>
      <c r="B809" s="1467"/>
      <c r="C809" s="1448"/>
      <c r="D809" s="1448"/>
      <c r="E809" s="1448"/>
      <c r="F809" s="1448"/>
      <c r="G809" s="1448"/>
      <c r="H809" s="1448"/>
      <c r="I809" s="1448"/>
      <c r="J809" s="1448"/>
      <c r="K809" s="1448"/>
      <c r="L809" s="1448"/>
      <c r="M809" s="1448"/>
      <c r="N809" s="1448"/>
      <c r="O809" s="1448"/>
      <c r="P809" s="1448"/>
      <c r="Q809" s="1448"/>
      <c r="R809" s="1448"/>
      <c r="S809" s="1448"/>
      <c r="T809" s="1448"/>
      <c r="U809" s="1448"/>
      <c r="V809" s="1448"/>
      <c r="W809" s="1448"/>
      <c r="X809" s="1448"/>
      <c r="Y809" s="1448"/>
      <c r="Z809" s="1448"/>
    </row>
    <row r="810" spans="1:26" ht="16.5" customHeight="1">
      <c r="A810" s="1448"/>
      <c r="B810" s="1467"/>
      <c r="C810" s="1448"/>
      <c r="D810" s="1448"/>
      <c r="E810" s="1448"/>
      <c r="F810" s="1448"/>
      <c r="G810" s="1448"/>
      <c r="H810" s="1448"/>
      <c r="I810" s="1448"/>
      <c r="J810" s="1448"/>
      <c r="K810" s="1448"/>
      <c r="L810" s="1448"/>
      <c r="M810" s="1448"/>
      <c r="N810" s="1448"/>
      <c r="O810" s="1448"/>
      <c r="P810" s="1448"/>
      <c r="Q810" s="1448"/>
      <c r="R810" s="1448"/>
      <c r="S810" s="1448"/>
      <c r="T810" s="1448"/>
      <c r="U810" s="1448"/>
      <c r="V810" s="1448"/>
      <c r="W810" s="1448"/>
      <c r="X810" s="1448"/>
      <c r="Y810" s="1448"/>
      <c r="Z810" s="1448"/>
    </row>
    <row r="811" spans="1:26" ht="16.5" customHeight="1">
      <c r="A811" s="1448"/>
      <c r="B811" s="1467"/>
      <c r="C811" s="1448"/>
      <c r="D811" s="1448"/>
      <c r="E811" s="1448"/>
      <c r="F811" s="1448"/>
      <c r="G811" s="1448"/>
      <c r="H811" s="1448"/>
      <c r="I811" s="1448"/>
      <c r="J811" s="1448"/>
      <c r="K811" s="1448"/>
      <c r="L811" s="1448"/>
      <c r="M811" s="1448"/>
      <c r="N811" s="1448"/>
      <c r="O811" s="1448"/>
      <c r="P811" s="1448"/>
      <c r="Q811" s="1448"/>
      <c r="R811" s="1448"/>
      <c r="S811" s="1448"/>
      <c r="T811" s="1448"/>
      <c r="U811" s="1448"/>
      <c r="V811" s="1448"/>
      <c r="W811" s="1448"/>
      <c r="X811" s="1448"/>
      <c r="Y811" s="1448"/>
      <c r="Z811" s="1448"/>
    </row>
    <row r="812" spans="1:26" ht="16.5" customHeight="1">
      <c r="A812" s="1448"/>
      <c r="B812" s="1467"/>
      <c r="C812" s="1448"/>
      <c r="D812" s="1448"/>
      <c r="E812" s="1448"/>
      <c r="F812" s="1448"/>
      <c r="G812" s="1448"/>
      <c r="H812" s="1448"/>
      <c r="I812" s="1448"/>
      <c r="J812" s="1448"/>
      <c r="K812" s="1448"/>
      <c r="L812" s="1448"/>
      <c r="M812" s="1448"/>
      <c r="N812" s="1448"/>
      <c r="O812" s="1448"/>
      <c r="P812" s="1448"/>
      <c r="Q812" s="1448"/>
      <c r="R812" s="1448"/>
      <c r="S812" s="1448"/>
      <c r="T812" s="1448"/>
      <c r="U812" s="1448"/>
      <c r="V812" s="1448"/>
      <c r="W812" s="1448"/>
      <c r="X812" s="1448"/>
      <c r="Y812" s="1448"/>
      <c r="Z812" s="1448"/>
    </row>
    <row r="813" spans="1:26" ht="16.5" customHeight="1">
      <c r="A813" s="1448"/>
      <c r="B813" s="1467"/>
      <c r="C813" s="1448"/>
      <c r="D813" s="1448"/>
      <c r="E813" s="1448"/>
      <c r="F813" s="1448"/>
      <c r="G813" s="1448"/>
      <c r="H813" s="1448"/>
      <c r="I813" s="1448"/>
      <c r="J813" s="1448"/>
      <c r="K813" s="1448"/>
      <c r="L813" s="1448"/>
      <c r="M813" s="1448"/>
      <c r="N813" s="1448"/>
      <c r="O813" s="1448"/>
      <c r="P813" s="1448"/>
      <c r="Q813" s="1448"/>
      <c r="R813" s="1448"/>
      <c r="S813" s="1448"/>
      <c r="T813" s="1448"/>
      <c r="U813" s="1448"/>
      <c r="V813" s="1448"/>
      <c r="W813" s="1448"/>
      <c r="X813" s="1448"/>
      <c r="Y813" s="1448"/>
      <c r="Z813" s="1448"/>
    </row>
    <row r="814" spans="1:26" ht="16.5" customHeight="1">
      <c r="A814" s="1448"/>
      <c r="B814" s="1467"/>
      <c r="C814" s="1448"/>
      <c r="D814" s="1448"/>
      <c r="E814" s="1448"/>
      <c r="F814" s="1448"/>
      <c r="G814" s="1448"/>
      <c r="H814" s="1448"/>
      <c r="I814" s="1448"/>
      <c r="J814" s="1448"/>
      <c r="K814" s="1448"/>
      <c r="L814" s="1448"/>
      <c r="M814" s="1448"/>
      <c r="N814" s="1448"/>
      <c r="O814" s="1448"/>
      <c r="P814" s="1448"/>
      <c r="Q814" s="1448"/>
      <c r="R814" s="1448"/>
      <c r="S814" s="1448"/>
      <c r="T814" s="1448"/>
      <c r="U814" s="1448"/>
      <c r="V814" s="1448"/>
      <c r="W814" s="1448"/>
      <c r="X814" s="1448"/>
      <c r="Y814" s="1448"/>
      <c r="Z814" s="1448"/>
    </row>
    <row r="815" spans="1:26" ht="16.5" customHeight="1">
      <c r="A815" s="1448"/>
      <c r="B815" s="1467"/>
      <c r="C815" s="1448"/>
      <c r="D815" s="1448"/>
      <c r="E815" s="1448"/>
      <c r="F815" s="1448"/>
      <c r="G815" s="1448"/>
      <c r="H815" s="1448"/>
      <c r="I815" s="1448"/>
      <c r="J815" s="1448"/>
      <c r="K815" s="1448"/>
      <c r="L815" s="1448"/>
      <c r="M815" s="1448"/>
      <c r="N815" s="1448"/>
      <c r="O815" s="1448"/>
      <c r="P815" s="1448"/>
      <c r="Q815" s="1448"/>
      <c r="R815" s="1448"/>
      <c r="S815" s="1448"/>
      <c r="T815" s="1448"/>
      <c r="U815" s="1448"/>
      <c r="V815" s="1448"/>
      <c r="W815" s="1448"/>
      <c r="X815" s="1448"/>
      <c r="Y815" s="1448"/>
      <c r="Z815" s="1448"/>
    </row>
    <row r="816" spans="1:26" ht="16.5" customHeight="1">
      <c r="A816" s="1448"/>
      <c r="B816" s="1467"/>
      <c r="C816" s="1448"/>
      <c r="D816" s="1448"/>
      <c r="E816" s="1448"/>
      <c r="F816" s="1448"/>
      <c r="G816" s="1448"/>
      <c r="H816" s="1448"/>
      <c r="I816" s="1448"/>
      <c r="J816" s="1448"/>
      <c r="K816" s="1448"/>
      <c r="L816" s="1448"/>
      <c r="M816" s="1448"/>
      <c r="N816" s="1448"/>
      <c r="O816" s="1448"/>
      <c r="P816" s="1448"/>
      <c r="Q816" s="1448"/>
      <c r="R816" s="1448"/>
      <c r="S816" s="1448"/>
      <c r="T816" s="1448"/>
      <c r="U816" s="1448"/>
      <c r="V816" s="1448"/>
      <c r="W816" s="1448"/>
      <c r="X816" s="1448"/>
      <c r="Y816" s="1448"/>
      <c r="Z816" s="1448"/>
    </row>
    <row r="817" spans="1:26" ht="16.5" customHeight="1">
      <c r="A817" s="1448"/>
      <c r="B817" s="1467"/>
      <c r="C817" s="1448"/>
      <c r="D817" s="1448"/>
      <c r="E817" s="1448"/>
      <c r="F817" s="1448"/>
      <c r="G817" s="1448"/>
      <c r="H817" s="1448"/>
      <c r="I817" s="1448"/>
      <c r="J817" s="1448"/>
      <c r="K817" s="1448"/>
      <c r="L817" s="1448"/>
      <c r="M817" s="1448"/>
      <c r="N817" s="1448"/>
      <c r="O817" s="1448"/>
      <c r="P817" s="1448"/>
      <c r="Q817" s="1448"/>
      <c r="R817" s="1448"/>
      <c r="S817" s="1448"/>
      <c r="T817" s="1448"/>
      <c r="U817" s="1448"/>
      <c r="V817" s="1448"/>
      <c r="W817" s="1448"/>
      <c r="X817" s="1448"/>
      <c r="Y817" s="1448"/>
      <c r="Z817" s="1448"/>
    </row>
    <row r="818" spans="1:26" ht="16.5" customHeight="1">
      <c r="A818" s="1448"/>
      <c r="B818" s="1467"/>
      <c r="C818" s="1448"/>
      <c r="D818" s="1448"/>
      <c r="E818" s="1448"/>
      <c r="F818" s="1448"/>
      <c r="G818" s="1448"/>
      <c r="H818" s="1448"/>
      <c r="I818" s="1448"/>
      <c r="J818" s="1448"/>
      <c r="K818" s="1448"/>
      <c r="L818" s="1448"/>
      <c r="M818" s="1448"/>
      <c r="N818" s="1448"/>
      <c r="O818" s="1448"/>
      <c r="P818" s="1448"/>
      <c r="Q818" s="1448"/>
      <c r="R818" s="1448"/>
      <c r="S818" s="1448"/>
      <c r="T818" s="1448"/>
      <c r="U818" s="1448"/>
      <c r="V818" s="1448"/>
      <c r="W818" s="1448"/>
      <c r="X818" s="1448"/>
      <c r="Y818" s="1448"/>
      <c r="Z818" s="1448"/>
    </row>
    <row r="819" spans="1:26" ht="16.5" customHeight="1">
      <c r="A819" s="1448"/>
      <c r="B819" s="1467"/>
      <c r="C819" s="1448"/>
      <c r="D819" s="1448"/>
      <c r="E819" s="1448"/>
      <c r="F819" s="1448"/>
      <c r="G819" s="1448"/>
      <c r="H819" s="1448"/>
      <c r="I819" s="1448"/>
      <c r="J819" s="1448"/>
      <c r="K819" s="1448"/>
      <c r="L819" s="1448"/>
      <c r="M819" s="1448"/>
      <c r="N819" s="1448"/>
      <c r="O819" s="1448"/>
      <c r="P819" s="1448"/>
      <c r="Q819" s="1448"/>
      <c r="R819" s="1448"/>
      <c r="S819" s="1448"/>
      <c r="T819" s="1448"/>
      <c r="U819" s="1448"/>
      <c r="V819" s="1448"/>
      <c r="W819" s="1448"/>
      <c r="X819" s="1448"/>
      <c r="Y819" s="1448"/>
      <c r="Z819" s="1448"/>
    </row>
    <row r="820" spans="1:26" ht="16.5" customHeight="1">
      <c r="A820" s="1448"/>
      <c r="B820" s="1467"/>
      <c r="C820" s="1448"/>
      <c r="D820" s="1448"/>
      <c r="E820" s="1448"/>
      <c r="F820" s="1448"/>
      <c r="G820" s="1448"/>
      <c r="H820" s="1448"/>
      <c r="I820" s="1448"/>
      <c r="J820" s="1448"/>
      <c r="K820" s="1448"/>
      <c r="L820" s="1448"/>
      <c r="M820" s="1448"/>
      <c r="N820" s="1448"/>
      <c r="O820" s="1448"/>
      <c r="P820" s="1448"/>
      <c r="Q820" s="1448"/>
      <c r="R820" s="1448"/>
      <c r="S820" s="1448"/>
      <c r="T820" s="1448"/>
      <c r="U820" s="1448"/>
      <c r="V820" s="1448"/>
      <c r="W820" s="1448"/>
      <c r="X820" s="1448"/>
      <c r="Y820" s="1448"/>
      <c r="Z820" s="1448"/>
    </row>
    <row r="821" spans="1:26" ht="16.5" customHeight="1">
      <c r="A821" s="1448"/>
      <c r="B821" s="1467"/>
      <c r="C821" s="1448"/>
      <c r="D821" s="1448"/>
      <c r="E821" s="1448"/>
      <c r="F821" s="1448"/>
      <c r="G821" s="1448"/>
      <c r="H821" s="1448"/>
      <c r="I821" s="1448"/>
      <c r="J821" s="1448"/>
      <c r="K821" s="1448"/>
      <c r="L821" s="1448"/>
      <c r="M821" s="1448"/>
      <c r="N821" s="1448"/>
      <c r="O821" s="1448"/>
      <c r="P821" s="1448"/>
      <c r="Q821" s="1448"/>
      <c r="R821" s="1448"/>
      <c r="S821" s="1448"/>
      <c r="T821" s="1448"/>
      <c r="U821" s="1448"/>
      <c r="V821" s="1448"/>
      <c r="W821" s="1448"/>
      <c r="X821" s="1448"/>
      <c r="Y821" s="1448"/>
      <c r="Z821" s="1448"/>
    </row>
    <row r="822" spans="1:26" ht="16.5" customHeight="1">
      <c r="A822" s="1448"/>
      <c r="B822" s="1467"/>
      <c r="C822" s="1448"/>
      <c r="D822" s="1448"/>
      <c r="E822" s="1448"/>
      <c r="F822" s="1448"/>
      <c r="G822" s="1448"/>
      <c r="H822" s="1448"/>
      <c r="I822" s="1448"/>
      <c r="J822" s="1448"/>
      <c r="K822" s="1448"/>
      <c r="L822" s="1448"/>
      <c r="M822" s="1448"/>
      <c r="N822" s="1448"/>
      <c r="O822" s="1448"/>
      <c r="P822" s="1448"/>
      <c r="Q822" s="1448"/>
      <c r="R822" s="1448"/>
      <c r="S822" s="1448"/>
      <c r="T822" s="1448"/>
      <c r="U822" s="1448"/>
      <c r="V822" s="1448"/>
      <c r="W822" s="1448"/>
      <c r="X822" s="1448"/>
      <c r="Y822" s="1448"/>
      <c r="Z822" s="1448"/>
    </row>
    <row r="823" spans="1:26" ht="16.5" customHeight="1">
      <c r="A823" s="1448"/>
      <c r="B823" s="1467"/>
      <c r="C823" s="1448"/>
      <c r="D823" s="1448"/>
      <c r="E823" s="1448"/>
      <c r="F823" s="1448"/>
      <c r="G823" s="1448"/>
      <c r="H823" s="1448"/>
      <c r="I823" s="1448"/>
      <c r="J823" s="1448"/>
      <c r="K823" s="1448"/>
      <c r="L823" s="1448"/>
      <c r="M823" s="1448"/>
      <c r="N823" s="1448"/>
      <c r="O823" s="1448"/>
      <c r="P823" s="1448"/>
      <c r="Q823" s="1448"/>
      <c r="R823" s="1448"/>
      <c r="S823" s="1448"/>
      <c r="T823" s="1448"/>
      <c r="U823" s="1448"/>
      <c r="V823" s="1448"/>
      <c r="W823" s="1448"/>
      <c r="X823" s="1448"/>
      <c r="Y823" s="1448"/>
      <c r="Z823" s="1448"/>
    </row>
    <row r="824" spans="1:26" ht="16.5" customHeight="1">
      <c r="A824" s="1448"/>
      <c r="B824" s="1467"/>
      <c r="C824" s="1448"/>
      <c r="D824" s="1448"/>
      <c r="E824" s="1448"/>
      <c r="F824" s="1448"/>
      <c r="G824" s="1448"/>
      <c r="H824" s="1448"/>
      <c r="I824" s="1448"/>
      <c r="J824" s="1448"/>
      <c r="K824" s="1448"/>
      <c r="L824" s="1448"/>
      <c r="M824" s="1448"/>
      <c r="N824" s="1448"/>
      <c r="O824" s="1448"/>
      <c r="P824" s="1448"/>
      <c r="Q824" s="1448"/>
      <c r="R824" s="1448"/>
      <c r="S824" s="1448"/>
      <c r="T824" s="1448"/>
      <c r="U824" s="1448"/>
      <c r="V824" s="1448"/>
      <c r="W824" s="1448"/>
      <c r="X824" s="1448"/>
      <c r="Y824" s="1448"/>
      <c r="Z824" s="1448"/>
    </row>
    <row r="825" spans="1:26" ht="16.5" customHeight="1">
      <c r="A825" s="1448"/>
      <c r="B825" s="1467"/>
      <c r="C825" s="1448"/>
      <c r="D825" s="1448"/>
      <c r="E825" s="1448"/>
      <c r="F825" s="1448"/>
      <c r="G825" s="1448"/>
      <c r="H825" s="1448"/>
      <c r="I825" s="1448"/>
      <c r="J825" s="1448"/>
      <c r="K825" s="1448"/>
      <c r="L825" s="1448"/>
      <c r="M825" s="1448"/>
      <c r="N825" s="1448"/>
      <c r="O825" s="1448"/>
      <c r="P825" s="1448"/>
      <c r="Q825" s="1448"/>
      <c r="R825" s="1448"/>
      <c r="S825" s="1448"/>
      <c r="T825" s="1448"/>
      <c r="U825" s="1448"/>
      <c r="V825" s="1448"/>
      <c r="W825" s="1448"/>
      <c r="X825" s="1448"/>
      <c r="Y825" s="1448"/>
      <c r="Z825" s="1448"/>
    </row>
    <row r="826" spans="1:26" ht="16.5" customHeight="1">
      <c r="A826" s="1448"/>
      <c r="B826" s="1467"/>
      <c r="C826" s="1448"/>
      <c r="D826" s="1448"/>
      <c r="E826" s="1448"/>
      <c r="F826" s="1448"/>
      <c r="G826" s="1448"/>
      <c r="H826" s="1448"/>
      <c r="I826" s="1448"/>
      <c r="J826" s="1448"/>
      <c r="K826" s="1448"/>
      <c r="L826" s="1448"/>
      <c r="M826" s="1448"/>
      <c r="N826" s="1448"/>
      <c r="O826" s="1448"/>
      <c r="P826" s="1448"/>
      <c r="Q826" s="1448"/>
      <c r="R826" s="1448"/>
      <c r="S826" s="1448"/>
      <c r="T826" s="1448"/>
      <c r="U826" s="1448"/>
      <c r="V826" s="1448"/>
      <c r="W826" s="1448"/>
      <c r="X826" s="1448"/>
      <c r="Y826" s="1448"/>
      <c r="Z826" s="1448"/>
    </row>
    <row r="827" spans="1:26" ht="16.5" customHeight="1">
      <c r="A827" s="1448"/>
      <c r="B827" s="1467"/>
      <c r="C827" s="1448"/>
      <c r="D827" s="1448"/>
      <c r="E827" s="1448"/>
      <c r="F827" s="1448"/>
      <c r="G827" s="1448"/>
      <c r="H827" s="1448"/>
      <c r="I827" s="1448"/>
      <c r="J827" s="1448"/>
      <c r="K827" s="1448"/>
      <c r="L827" s="1448"/>
      <c r="M827" s="1448"/>
      <c r="N827" s="1448"/>
      <c r="O827" s="1448"/>
      <c r="P827" s="1448"/>
      <c r="Q827" s="1448"/>
      <c r="R827" s="1448"/>
      <c r="S827" s="1448"/>
      <c r="T827" s="1448"/>
      <c r="U827" s="1448"/>
      <c r="V827" s="1448"/>
      <c r="W827" s="1448"/>
      <c r="X827" s="1448"/>
      <c r="Y827" s="1448"/>
      <c r="Z827" s="1448"/>
    </row>
    <row r="828" spans="1:26" ht="16.5" customHeight="1">
      <c r="A828" s="1448"/>
      <c r="B828" s="1467"/>
      <c r="C828" s="1448"/>
      <c r="D828" s="1448"/>
      <c r="E828" s="1448"/>
      <c r="F828" s="1448"/>
      <c r="G828" s="1448"/>
      <c r="H828" s="1448"/>
      <c r="I828" s="1448"/>
      <c r="J828" s="1448"/>
      <c r="K828" s="1448"/>
      <c r="L828" s="1448"/>
      <c r="M828" s="1448"/>
      <c r="N828" s="1448"/>
      <c r="O828" s="1448"/>
      <c r="P828" s="1448"/>
      <c r="Q828" s="1448"/>
      <c r="R828" s="1448"/>
      <c r="S828" s="1448"/>
      <c r="T828" s="1448"/>
      <c r="U828" s="1448"/>
      <c r="V828" s="1448"/>
      <c r="W828" s="1448"/>
      <c r="X828" s="1448"/>
      <c r="Y828" s="1448"/>
      <c r="Z828" s="1448"/>
    </row>
    <row r="829" spans="1:26" ht="16.5" customHeight="1">
      <c r="A829" s="1448"/>
      <c r="B829" s="1467"/>
      <c r="C829" s="1448"/>
      <c r="D829" s="1448"/>
      <c r="E829" s="1448"/>
      <c r="F829" s="1448"/>
      <c r="G829" s="1448"/>
      <c r="H829" s="1448"/>
      <c r="I829" s="1448"/>
      <c r="J829" s="1448"/>
      <c r="K829" s="1448"/>
      <c r="L829" s="1448"/>
      <c r="M829" s="1448"/>
      <c r="N829" s="1448"/>
      <c r="O829" s="1448"/>
      <c r="P829" s="1448"/>
      <c r="Q829" s="1448"/>
      <c r="R829" s="1448"/>
      <c r="S829" s="1448"/>
      <c r="T829" s="1448"/>
      <c r="U829" s="1448"/>
      <c r="V829" s="1448"/>
      <c r="W829" s="1448"/>
      <c r="X829" s="1448"/>
      <c r="Y829" s="1448"/>
      <c r="Z829" s="1448"/>
    </row>
    <row r="830" spans="1:26" ht="16.5" customHeight="1">
      <c r="A830" s="1448"/>
      <c r="B830" s="1467"/>
      <c r="C830" s="1448"/>
      <c r="D830" s="1448"/>
      <c r="E830" s="1448"/>
      <c r="F830" s="1448"/>
      <c r="G830" s="1448"/>
      <c r="H830" s="1448"/>
      <c r="I830" s="1448"/>
      <c r="J830" s="1448"/>
      <c r="K830" s="1448"/>
      <c r="L830" s="1448"/>
      <c r="M830" s="1448"/>
      <c r="N830" s="1448"/>
      <c r="O830" s="1448"/>
      <c r="P830" s="1448"/>
      <c r="Q830" s="1448"/>
      <c r="R830" s="1448"/>
      <c r="S830" s="1448"/>
      <c r="T830" s="1448"/>
      <c r="U830" s="1448"/>
      <c r="V830" s="1448"/>
      <c r="W830" s="1448"/>
      <c r="X830" s="1448"/>
      <c r="Y830" s="1448"/>
      <c r="Z830" s="1448"/>
    </row>
    <row r="831" spans="1:26" ht="16.5" customHeight="1">
      <c r="A831" s="1448"/>
      <c r="B831" s="1467"/>
      <c r="C831" s="1448"/>
      <c r="D831" s="1448"/>
      <c r="E831" s="1448"/>
      <c r="F831" s="1448"/>
      <c r="G831" s="1448"/>
      <c r="H831" s="1448"/>
      <c r="I831" s="1448"/>
      <c r="J831" s="1448"/>
      <c r="K831" s="1448"/>
      <c r="L831" s="1448"/>
      <c r="M831" s="1448"/>
      <c r="N831" s="1448"/>
      <c r="O831" s="1448"/>
      <c r="P831" s="1448"/>
      <c r="Q831" s="1448"/>
      <c r="R831" s="1448"/>
      <c r="S831" s="1448"/>
      <c r="T831" s="1448"/>
      <c r="U831" s="1448"/>
      <c r="V831" s="1448"/>
      <c r="W831" s="1448"/>
      <c r="X831" s="1448"/>
      <c r="Y831" s="1448"/>
      <c r="Z831" s="1448"/>
    </row>
    <row r="832" spans="1:26" ht="16.5" customHeight="1">
      <c r="A832" s="1448"/>
      <c r="B832" s="1467"/>
      <c r="C832" s="1448"/>
      <c r="D832" s="1448"/>
      <c r="E832" s="1448"/>
      <c r="F832" s="1448"/>
      <c r="G832" s="1448"/>
      <c r="H832" s="1448"/>
      <c r="I832" s="1448"/>
      <c r="J832" s="1448"/>
      <c r="K832" s="1448"/>
      <c r="L832" s="1448"/>
      <c r="M832" s="1448"/>
      <c r="N832" s="1448"/>
      <c r="O832" s="1448"/>
      <c r="P832" s="1448"/>
      <c r="Q832" s="1448"/>
      <c r="R832" s="1448"/>
      <c r="S832" s="1448"/>
      <c r="T832" s="1448"/>
      <c r="U832" s="1448"/>
      <c r="V832" s="1448"/>
      <c r="W832" s="1448"/>
      <c r="X832" s="1448"/>
      <c r="Y832" s="1448"/>
      <c r="Z832" s="1448"/>
    </row>
    <row r="833" spans="1:26" ht="16.5" customHeight="1">
      <c r="A833" s="1448"/>
      <c r="B833" s="1467"/>
      <c r="C833" s="1448"/>
      <c r="D833" s="1448"/>
      <c r="E833" s="1448"/>
      <c r="F833" s="1448"/>
      <c r="G833" s="1448"/>
      <c r="H833" s="1448"/>
      <c r="I833" s="1448"/>
      <c r="J833" s="1448"/>
      <c r="K833" s="1448"/>
      <c r="L833" s="1448"/>
      <c r="M833" s="1448"/>
      <c r="N833" s="1448"/>
      <c r="O833" s="1448"/>
      <c r="P833" s="1448"/>
      <c r="Q833" s="1448"/>
      <c r="R833" s="1448"/>
      <c r="S833" s="1448"/>
      <c r="T833" s="1448"/>
      <c r="U833" s="1448"/>
      <c r="V833" s="1448"/>
      <c r="W833" s="1448"/>
      <c r="X833" s="1448"/>
      <c r="Y833" s="1448"/>
      <c r="Z833" s="1448"/>
    </row>
    <row r="834" spans="1:26" ht="16.5" customHeight="1">
      <c r="A834" s="1448"/>
      <c r="B834" s="1467"/>
      <c r="C834" s="1448"/>
      <c r="D834" s="1448"/>
      <c r="E834" s="1448"/>
      <c r="F834" s="1448"/>
      <c r="G834" s="1448"/>
      <c r="H834" s="1448"/>
      <c r="I834" s="1448"/>
      <c r="J834" s="1448"/>
      <c r="K834" s="1448"/>
      <c r="L834" s="1448"/>
      <c r="M834" s="1448"/>
      <c r="N834" s="1448"/>
      <c r="O834" s="1448"/>
      <c r="P834" s="1448"/>
      <c r="Q834" s="1448"/>
      <c r="R834" s="1448"/>
      <c r="S834" s="1448"/>
      <c r="T834" s="1448"/>
      <c r="U834" s="1448"/>
      <c r="V834" s="1448"/>
      <c r="W834" s="1448"/>
      <c r="X834" s="1448"/>
      <c r="Y834" s="1448"/>
      <c r="Z834" s="1448"/>
    </row>
    <row r="835" spans="1:26" ht="16.5" customHeight="1">
      <c r="A835" s="1448"/>
      <c r="B835" s="1467"/>
      <c r="C835" s="1448"/>
      <c r="D835" s="1448"/>
      <c r="E835" s="1448"/>
      <c r="F835" s="1448"/>
      <c r="G835" s="1448"/>
      <c r="H835" s="1448"/>
      <c r="I835" s="1448"/>
      <c r="J835" s="1448"/>
      <c r="K835" s="1448"/>
      <c r="L835" s="1448"/>
      <c r="M835" s="1448"/>
      <c r="N835" s="1448"/>
      <c r="O835" s="1448"/>
      <c r="P835" s="1448"/>
      <c r="Q835" s="1448"/>
      <c r="R835" s="1448"/>
      <c r="S835" s="1448"/>
      <c r="T835" s="1448"/>
      <c r="U835" s="1448"/>
      <c r="V835" s="1448"/>
      <c r="W835" s="1448"/>
      <c r="X835" s="1448"/>
      <c r="Y835" s="1448"/>
      <c r="Z835" s="1448"/>
    </row>
    <row r="836" spans="1:26" ht="16.5" customHeight="1">
      <c r="A836" s="1448"/>
      <c r="B836" s="1467"/>
      <c r="C836" s="1448"/>
      <c r="D836" s="1448"/>
      <c r="E836" s="1448"/>
      <c r="F836" s="1448"/>
      <c r="G836" s="1448"/>
      <c r="H836" s="1448"/>
      <c r="I836" s="1448"/>
      <c r="J836" s="1448"/>
      <c r="K836" s="1448"/>
      <c r="L836" s="1448"/>
      <c r="M836" s="1448"/>
      <c r="N836" s="1448"/>
      <c r="O836" s="1448"/>
      <c r="P836" s="1448"/>
      <c r="Q836" s="1448"/>
      <c r="R836" s="1448"/>
      <c r="S836" s="1448"/>
      <c r="T836" s="1448"/>
      <c r="U836" s="1448"/>
      <c r="V836" s="1448"/>
      <c r="W836" s="1448"/>
      <c r="X836" s="1448"/>
      <c r="Y836" s="1448"/>
      <c r="Z836" s="1448"/>
    </row>
    <row r="837" spans="1:26" ht="16.5" customHeight="1">
      <c r="A837" s="1448"/>
      <c r="B837" s="1467"/>
      <c r="C837" s="1448"/>
      <c r="D837" s="1448"/>
      <c r="E837" s="1448"/>
      <c r="F837" s="1448"/>
      <c r="G837" s="1448"/>
      <c r="H837" s="1448"/>
      <c r="I837" s="1448"/>
      <c r="J837" s="1448"/>
      <c r="K837" s="1448"/>
      <c r="L837" s="1448"/>
      <c r="M837" s="1448"/>
      <c r="N837" s="1448"/>
      <c r="O837" s="1448"/>
      <c r="P837" s="1448"/>
      <c r="Q837" s="1448"/>
      <c r="R837" s="1448"/>
      <c r="S837" s="1448"/>
      <c r="T837" s="1448"/>
      <c r="U837" s="1448"/>
      <c r="V837" s="1448"/>
      <c r="W837" s="1448"/>
      <c r="X837" s="1448"/>
      <c r="Y837" s="1448"/>
      <c r="Z837" s="1448"/>
    </row>
    <row r="838" spans="1:26" ht="16.5" customHeight="1">
      <c r="A838" s="1448"/>
      <c r="B838" s="1467"/>
      <c r="C838" s="1448"/>
      <c r="D838" s="1448"/>
      <c r="E838" s="1448"/>
      <c r="F838" s="1448"/>
      <c r="G838" s="1448"/>
      <c r="H838" s="1448"/>
      <c r="I838" s="1448"/>
      <c r="J838" s="1448"/>
      <c r="K838" s="1448"/>
      <c r="L838" s="1448"/>
      <c r="M838" s="1448"/>
      <c r="N838" s="1448"/>
      <c r="O838" s="1448"/>
      <c r="P838" s="1448"/>
      <c r="Q838" s="1448"/>
      <c r="R838" s="1448"/>
      <c r="S838" s="1448"/>
      <c r="T838" s="1448"/>
      <c r="U838" s="1448"/>
      <c r="V838" s="1448"/>
      <c r="W838" s="1448"/>
      <c r="X838" s="1448"/>
      <c r="Y838" s="1448"/>
      <c r="Z838" s="1448"/>
    </row>
    <row r="839" spans="1:26" ht="16.5" customHeight="1">
      <c r="A839" s="1448"/>
      <c r="B839" s="1467"/>
      <c r="C839" s="1448"/>
      <c r="D839" s="1448"/>
      <c r="E839" s="1448"/>
      <c r="F839" s="1448"/>
      <c r="G839" s="1448"/>
      <c r="H839" s="1448"/>
      <c r="I839" s="1448"/>
      <c r="J839" s="1448"/>
      <c r="K839" s="1448"/>
      <c r="L839" s="1448"/>
      <c r="M839" s="1448"/>
      <c r="N839" s="1448"/>
      <c r="O839" s="1448"/>
      <c r="P839" s="1448"/>
      <c r="Q839" s="1448"/>
      <c r="R839" s="1448"/>
      <c r="S839" s="1448"/>
      <c r="T839" s="1448"/>
      <c r="U839" s="1448"/>
      <c r="V839" s="1448"/>
      <c r="W839" s="1448"/>
      <c r="X839" s="1448"/>
      <c r="Y839" s="1448"/>
      <c r="Z839" s="1448"/>
    </row>
    <row r="840" spans="1:26" ht="16.5" customHeight="1">
      <c r="A840" s="1448"/>
      <c r="B840" s="1467"/>
      <c r="C840" s="1448"/>
      <c r="D840" s="1448"/>
      <c r="E840" s="1448"/>
      <c r="F840" s="1448"/>
      <c r="G840" s="1448"/>
      <c r="H840" s="1448"/>
      <c r="I840" s="1448"/>
      <c r="J840" s="1448"/>
      <c r="K840" s="1448"/>
      <c r="L840" s="1448"/>
      <c r="M840" s="1448"/>
      <c r="N840" s="1448"/>
      <c r="O840" s="1448"/>
      <c r="P840" s="1448"/>
      <c r="Q840" s="1448"/>
      <c r="R840" s="1448"/>
      <c r="S840" s="1448"/>
      <c r="T840" s="1448"/>
      <c r="U840" s="1448"/>
      <c r="V840" s="1448"/>
      <c r="W840" s="1448"/>
      <c r="X840" s="1448"/>
      <c r="Y840" s="1448"/>
      <c r="Z840" s="1448"/>
    </row>
    <row r="841" spans="1:26" ht="16.5" customHeight="1">
      <c r="A841" s="1448"/>
      <c r="B841" s="1467"/>
      <c r="C841" s="1448"/>
      <c r="D841" s="1448"/>
      <c r="E841" s="1448"/>
      <c r="F841" s="1448"/>
      <c r="G841" s="1448"/>
      <c r="H841" s="1448"/>
      <c r="I841" s="1448"/>
      <c r="J841" s="1448"/>
      <c r="K841" s="1448"/>
      <c r="L841" s="1448"/>
      <c r="M841" s="1448"/>
      <c r="N841" s="1448"/>
      <c r="O841" s="1448"/>
      <c r="P841" s="1448"/>
      <c r="Q841" s="1448"/>
      <c r="R841" s="1448"/>
      <c r="S841" s="1448"/>
      <c r="T841" s="1448"/>
      <c r="U841" s="1448"/>
      <c r="V841" s="1448"/>
      <c r="W841" s="1448"/>
      <c r="X841" s="1448"/>
      <c r="Y841" s="1448"/>
      <c r="Z841" s="1448"/>
    </row>
    <row r="842" spans="1:26" ht="16.5" customHeight="1">
      <c r="A842" s="1448"/>
      <c r="B842" s="1467"/>
      <c r="C842" s="1448"/>
      <c r="D842" s="1448"/>
      <c r="E842" s="1448"/>
      <c r="F842" s="1448"/>
      <c r="G842" s="1448"/>
      <c r="H842" s="1448"/>
      <c r="I842" s="1448"/>
      <c r="J842" s="1448"/>
      <c r="K842" s="1448"/>
      <c r="L842" s="1448"/>
      <c r="M842" s="1448"/>
      <c r="N842" s="1448"/>
      <c r="O842" s="1448"/>
      <c r="P842" s="1448"/>
      <c r="Q842" s="1448"/>
      <c r="R842" s="1448"/>
      <c r="S842" s="1448"/>
      <c r="T842" s="1448"/>
      <c r="U842" s="1448"/>
      <c r="V842" s="1448"/>
      <c r="W842" s="1448"/>
      <c r="X842" s="1448"/>
      <c r="Y842" s="1448"/>
      <c r="Z842" s="1448"/>
    </row>
    <row r="843" spans="1:26" ht="16.5" customHeight="1">
      <c r="A843" s="1448"/>
      <c r="B843" s="1467"/>
      <c r="C843" s="1448"/>
      <c r="D843" s="1448"/>
      <c r="E843" s="1448"/>
      <c r="F843" s="1448"/>
      <c r="G843" s="1448"/>
      <c r="H843" s="1448"/>
      <c r="I843" s="1448"/>
      <c r="J843" s="1448"/>
      <c r="K843" s="1448"/>
      <c r="L843" s="1448"/>
      <c r="M843" s="1448"/>
      <c r="N843" s="1448"/>
      <c r="O843" s="1448"/>
      <c r="P843" s="1448"/>
      <c r="Q843" s="1448"/>
      <c r="R843" s="1448"/>
      <c r="S843" s="1448"/>
      <c r="T843" s="1448"/>
      <c r="U843" s="1448"/>
      <c r="V843" s="1448"/>
      <c r="W843" s="1448"/>
      <c r="X843" s="1448"/>
      <c r="Y843" s="1448"/>
      <c r="Z843" s="1448"/>
    </row>
    <row r="844" spans="1:26" ht="16.5" customHeight="1">
      <c r="A844" s="1448"/>
      <c r="B844" s="1467"/>
      <c r="C844" s="1448"/>
      <c r="D844" s="1448"/>
      <c r="E844" s="1448"/>
      <c r="F844" s="1448"/>
      <c r="G844" s="1448"/>
      <c r="H844" s="1448"/>
      <c r="I844" s="1448"/>
      <c r="J844" s="1448"/>
      <c r="K844" s="1448"/>
      <c r="L844" s="1448"/>
      <c r="M844" s="1448"/>
      <c r="N844" s="1448"/>
      <c r="O844" s="1448"/>
      <c r="P844" s="1448"/>
      <c r="Q844" s="1448"/>
      <c r="R844" s="1448"/>
      <c r="S844" s="1448"/>
      <c r="T844" s="1448"/>
      <c r="U844" s="1448"/>
      <c r="V844" s="1448"/>
      <c r="W844" s="1448"/>
      <c r="X844" s="1448"/>
      <c r="Y844" s="1448"/>
      <c r="Z844" s="1448"/>
    </row>
    <row r="845" spans="1:26" ht="16.5" customHeight="1">
      <c r="A845" s="1448"/>
      <c r="B845" s="1467"/>
      <c r="C845" s="1448"/>
      <c r="D845" s="1448"/>
      <c r="E845" s="1448"/>
      <c r="F845" s="1448"/>
      <c r="G845" s="1448"/>
      <c r="H845" s="1448"/>
      <c r="I845" s="1448"/>
      <c r="J845" s="1448"/>
      <c r="K845" s="1448"/>
      <c r="L845" s="1448"/>
      <c r="M845" s="1448"/>
      <c r="N845" s="1448"/>
      <c r="O845" s="1448"/>
      <c r="P845" s="1448"/>
      <c r="Q845" s="1448"/>
      <c r="R845" s="1448"/>
      <c r="S845" s="1448"/>
      <c r="T845" s="1448"/>
      <c r="U845" s="1448"/>
      <c r="V845" s="1448"/>
      <c r="W845" s="1448"/>
      <c r="X845" s="1448"/>
      <c r="Y845" s="1448"/>
      <c r="Z845" s="1448"/>
    </row>
    <row r="846" spans="1:26" ht="16.5" customHeight="1">
      <c r="A846" s="1448"/>
      <c r="B846" s="1467"/>
      <c r="C846" s="1448"/>
      <c r="D846" s="1448"/>
      <c r="E846" s="1448"/>
      <c r="F846" s="1448"/>
      <c r="G846" s="1448"/>
      <c r="H846" s="1448"/>
      <c r="I846" s="1448"/>
      <c r="J846" s="1448"/>
      <c r="K846" s="1448"/>
      <c r="L846" s="1448"/>
      <c r="M846" s="1448"/>
      <c r="N846" s="1448"/>
      <c r="O846" s="1448"/>
      <c r="P846" s="1448"/>
      <c r="Q846" s="1448"/>
      <c r="R846" s="1448"/>
      <c r="S846" s="1448"/>
      <c r="T846" s="1448"/>
      <c r="U846" s="1448"/>
      <c r="V846" s="1448"/>
      <c r="W846" s="1448"/>
      <c r="X846" s="1448"/>
      <c r="Y846" s="1448"/>
      <c r="Z846" s="1448"/>
    </row>
    <row r="847" spans="1:26" ht="16.5" customHeight="1">
      <c r="A847" s="1448"/>
      <c r="B847" s="1467"/>
      <c r="C847" s="1448"/>
      <c r="D847" s="1448"/>
      <c r="E847" s="1448"/>
      <c r="F847" s="1448"/>
      <c r="G847" s="1448"/>
      <c r="H847" s="1448"/>
      <c r="I847" s="1448"/>
      <c r="J847" s="1448"/>
      <c r="K847" s="1448"/>
      <c r="L847" s="1448"/>
      <c r="M847" s="1448"/>
      <c r="N847" s="1448"/>
      <c r="O847" s="1448"/>
      <c r="P847" s="1448"/>
      <c r="Q847" s="1448"/>
      <c r="R847" s="1448"/>
      <c r="S847" s="1448"/>
      <c r="T847" s="1448"/>
      <c r="U847" s="1448"/>
      <c r="V847" s="1448"/>
      <c r="W847" s="1448"/>
      <c r="X847" s="1448"/>
      <c r="Y847" s="1448"/>
      <c r="Z847" s="1448"/>
    </row>
    <row r="848" spans="1:26" ht="16.5" customHeight="1">
      <c r="A848" s="1448"/>
      <c r="B848" s="1467"/>
      <c r="C848" s="1448"/>
      <c r="D848" s="1448"/>
      <c r="E848" s="1448"/>
      <c r="F848" s="1448"/>
      <c r="G848" s="1448"/>
      <c r="H848" s="1448"/>
      <c r="I848" s="1448"/>
      <c r="J848" s="1448"/>
      <c r="K848" s="1448"/>
      <c r="L848" s="1448"/>
      <c r="M848" s="1448"/>
      <c r="N848" s="1448"/>
      <c r="O848" s="1448"/>
      <c r="P848" s="1448"/>
      <c r="Q848" s="1448"/>
      <c r="R848" s="1448"/>
      <c r="S848" s="1448"/>
      <c r="T848" s="1448"/>
      <c r="U848" s="1448"/>
      <c r="V848" s="1448"/>
      <c r="W848" s="1448"/>
      <c r="X848" s="1448"/>
      <c r="Y848" s="1448"/>
      <c r="Z848" s="1448"/>
    </row>
    <row r="849" spans="1:26" ht="16.5" customHeight="1">
      <c r="A849" s="1448"/>
      <c r="B849" s="1467"/>
      <c r="C849" s="1448"/>
      <c r="D849" s="1448"/>
      <c r="E849" s="1448"/>
      <c r="F849" s="1448"/>
      <c r="G849" s="1448"/>
      <c r="H849" s="1448"/>
      <c r="I849" s="1448"/>
      <c r="J849" s="1448"/>
      <c r="K849" s="1448"/>
      <c r="L849" s="1448"/>
      <c r="M849" s="1448"/>
      <c r="N849" s="1448"/>
      <c r="O849" s="1448"/>
      <c r="P849" s="1448"/>
      <c r="Q849" s="1448"/>
      <c r="R849" s="1448"/>
      <c r="S849" s="1448"/>
      <c r="T849" s="1448"/>
      <c r="U849" s="1448"/>
      <c r="V849" s="1448"/>
      <c r="W849" s="1448"/>
      <c r="X849" s="1448"/>
      <c r="Y849" s="1448"/>
      <c r="Z849" s="1448"/>
    </row>
    <row r="850" spans="1:26" ht="16.5" customHeight="1">
      <c r="A850" s="1448"/>
      <c r="B850" s="1467"/>
      <c r="C850" s="1448"/>
      <c r="D850" s="1448"/>
      <c r="E850" s="1448"/>
      <c r="F850" s="1448"/>
      <c r="G850" s="1448"/>
      <c r="H850" s="1448"/>
      <c r="I850" s="1448"/>
      <c r="J850" s="1448"/>
      <c r="K850" s="1448"/>
      <c r="L850" s="1448"/>
      <c r="M850" s="1448"/>
      <c r="N850" s="1448"/>
      <c r="O850" s="1448"/>
      <c r="P850" s="1448"/>
      <c r="Q850" s="1448"/>
      <c r="R850" s="1448"/>
      <c r="S850" s="1448"/>
      <c r="T850" s="1448"/>
      <c r="U850" s="1448"/>
      <c r="V850" s="1448"/>
      <c r="W850" s="1448"/>
      <c r="X850" s="1448"/>
      <c r="Y850" s="1448"/>
      <c r="Z850" s="1448"/>
    </row>
    <row r="851" spans="1:26" ht="16.5" customHeight="1">
      <c r="A851" s="1448"/>
      <c r="B851" s="1467"/>
      <c r="C851" s="1448"/>
      <c r="D851" s="1448"/>
      <c r="E851" s="1448"/>
      <c r="F851" s="1448"/>
      <c r="G851" s="1448"/>
      <c r="H851" s="1448"/>
      <c r="I851" s="1448"/>
      <c r="J851" s="1448"/>
      <c r="K851" s="1448"/>
      <c r="L851" s="1448"/>
      <c r="M851" s="1448"/>
      <c r="N851" s="1448"/>
      <c r="O851" s="1448"/>
      <c r="P851" s="1448"/>
      <c r="Q851" s="1448"/>
      <c r="R851" s="1448"/>
      <c r="S851" s="1448"/>
      <c r="T851" s="1448"/>
      <c r="U851" s="1448"/>
      <c r="V851" s="1448"/>
      <c r="W851" s="1448"/>
      <c r="X851" s="1448"/>
      <c r="Y851" s="1448"/>
      <c r="Z851" s="1448"/>
    </row>
    <row r="852" spans="1:26" ht="16.5" customHeight="1">
      <c r="A852" s="1448"/>
      <c r="B852" s="1467"/>
      <c r="C852" s="1448"/>
      <c r="D852" s="1448"/>
      <c r="E852" s="1448"/>
      <c r="F852" s="1448"/>
      <c r="G852" s="1448"/>
      <c r="H852" s="1448"/>
      <c r="I852" s="1448"/>
      <c r="J852" s="1448"/>
      <c r="K852" s="1448"/>
      <c r="L852" s="1448"/>
      <c r="M852" s="1448"/>
      <c r="N852" s="1448"/>
      <c r="O852" s="1448"/>
      <c r="P852" s="1448"/>
      <c r="Q852" s="1448"/>
      <c r="R852" s="1448"/>
      <c r="S852" s="1448"/>
      <c r="T852" s="1448"/>
      <c r="U852" s="1448"/>
      <c r="V852" s="1448"/>
      <c r="W852" s="1448"/>
      <c r="X852" s="1448"/>
      <c r="Y852" s="1448"/>
      <c r="Z852" s="1448"/>
    </row>
    <row r="853" spans="1:26" ht="16.5" customHeight="1">
      <c r="A853" s="1448"/>
      <c r="B853" s="1467"/>
      <c r="C853" s="1448"/>
      <c r="D853" s="1448"/>
      <c r="E853" s="1448"/>
      <c r="F853" s="1448"/>
      <c r="G853" s="1448"/>
      <c r="H853" s="1448"/>
      <c r="I853" s="1448"/>
      <c r="J853" s="1448"/>
      <c r="K853" s="1448"/>
      <c r="L853" s="1448"/>
      <c r="M853" s="1448"/>
      <c r="N853" s="1448"/>
      <c r="O853" s="1448"/>
      <c r="P853" s="1448"/>
      <c r="Q853" s="1448"/>
      <c r="R853" s="1448"/>
      <c r="S853" s="1448"/>
      <c r="T853" s="1448"/>
      <c r="U853" s="1448"/>
      <c r="V853" s="1448"/>
      <c r="W853" s="1448"/>
      <c r="X853" s="1448"/>
      <c r="Y853" s="1448"/>
      <c r="Z853" s="1448"/>
    </row>
    <row r="854" spans="1:26" ht="16.5" customHeight="1">
      <c r="A854" s="1448"/>
      <c r="B854" s="1467"/>
      <c r="C854" s="1448"/>
      <c r="D854" s="1448"/>
      <c r="E854" s="1448"/>
      <c r="F854" s="1448"/>
      <c r="G854" s="1448"/>
      <c r="H854" s="1448"/>
      <c r="I854" s="1448"/>
      <c r="J854" s="1448"/>
      <c r="K854" s="1448"/>
      <c r="L854" s="1448"/>
      <c r="M854" s="1448"/>
      <c r="N854" s="1448"/>
      <c r="O854" s="1448"/>
      <c r="P854" s="1448"/>
      <c r="Q854" s="1448"/>
      <c r="R854" s="1448"/>
      <c r="S854" s="1448"/>
      <c r="T854" s="1448"/>
      <c r="U854" s="1448"/>
      <c r="V854" s="1448"/>
      <c r="W854" s="1448"/>
      <c r="X854" s="1448"/>
      <c r="Y854" s="1448"/>
      <c r="Z854" s="1448"/>
    </row>
    <row r="855" spans="1:26" ht="16.5" customHeight="1">
      <c r="A855" s="1448"/>
      <c r="B855" s="1467"/>
      <c r="C855" s="1448"/>
      <c r="D855" s="1448"/>
      <c r="E855" s="1448"/>
      <c r="F855" s="1448"/>
      <c r="G855" s="1448"/>
      <c r="H855" s="1448"/>
      <c r="I855" s="1448"/>
      <c r="J855" s="1448"/>
      <c r="K855" s="1448"/>
      <c r="L855" s="1448"/>
      <c r="M855" s="1448"/>
      <c r="N855" s="1448"/>
      <c r="O855" s="1448"/>
      <c r="P855" s="1448"/>
      <c r="Q855" s="1448"/>
      <c r="R855" s="1448"/>
      <c r="S855" s="1448"/>
      <c r="T855" s="1448"/>
      <c r="U855" s="1448"/>
      <c r="V855" s="1448"/>
      <c r="W855" s="1448"/>
      <c r="X855" s="1448"/>
      <c r="Y855" s="1448"/>
      <c r="Z855" s="1448"/>
    </row>
    <row r="856" spans="1:26" ht="16.5" customHeight="1">
      <c r="A856" s="1448"/>
      <c r="B856" s="1467"/>
      <c r="C856" s="1448"/>
      <c r="D856" s="1448"/>
      <c r="E856" s="1448"/>
      <c r="F856" s="1448"/>
      <c r="G856" s="1448"/>
      <c r="H856" s="1448"/>
      <c r="I856" s="1448"/>
      <c r="J856" s="1448"/>
      <c r="K856" s="1448"/>
      <c r="L856" s="1448"/>
      <c r="M856" s="1448"/>
      <c r="N856" s="1448"/>
      <c r="O856" s="1448"/>
      <c r="P856" s="1448"/>
      <c r="Q856" s="1448"/>
      <c r="R856" s="1448"/>
      <c r="S856" s="1448"/>
      <c r="T856" s="1448"/>
      <c r="U856" s="1448"/>
      <c r="V856" s="1448"/>
      <c r="W856" s="1448"/>
      <c r="X856" s="1448"/>
      <c r="Y856" s="1448"/>
      <c r="Z856" s="1448"/>
    </row>
    <row r="857" spans="1:26" ht="16.5" customHeight="1">
      <c r="A857" s="1448"/>
      <c r="B857" s="1467"/>
      <c r="C857" s="1448"/>
      <c r="D857" s="1448"/>
      <c r="E857" s="1448"/>
      <c r="F857" s="1448"/>
      <c r="G857" s="1448"/>
      <c r="H857" s="1448"/>
      <c r="I857" s="1448"/>
      <c r="J857" s="1448"/>
      <c r="K857" s="1448"/>
      <c r="L857" s="1448"/>
      <c r="M857" s="1448"/>
      <c r="N857" s="1448"/>
      <c r="O857" s="1448"/>
      <c r="P857" s="1448"/>
      <c r="Q857" s="1448"/>
      <c r="R857" s="1448"/>
      <c r="S857" s="1448"/>
      <c r="T857" s="1448"/>
      <c r="U857" s="1448"/>
      <c r="V857" s="1448"/>
      <c r="W857" s="1448"/>
      <c r="X857" s="1448"/>
      <c r="Y857" s="1448"/>
      <c r="Z857" s="1448"/>
    </row>
    <row r="858" spans="1:26" ht="16.5" customHeight="1">
      <c r="A858" s="1448"/>
      <c r="B858" s="1467"/>
      <c r="C858" s="1448"/>
      <c r="D858" s="1448"/>
      <c r="E858" s="1448"/>
      <c r="F858" s="1448"/>
      <c r="G858" s="1448"/>
      <c r="H858" s="1448"/>
      <c r="I858" s="1448"/>
      <c r="J858" s="1448"/>
      <c r="K858" s="1448"/>
      <c r="L858" s="1448"/>
      <c r="M858" s="1448"/>
      <c r="N858" s="1448"/>
      <c r="O858" s="1448"/>
      <c r="P858" s="1448"/>
      <c r="Q858" s="1448"/>
      <c r="R858" s="1448"/>
      <c r="S858" s="1448"/>
      <c r="T858" s="1448"/>
      <c r="U858" s="1448"/>
      <c r="V858" s="1448"/>
      <c r="W858" s="1448"/>
      <c r="X858" s="1448"/>
      <c r="Y858" s="1448"/>
      <c r="Z858" s="1448"/>
    </row>
    <row r="859" spans="1:26" ht="16.5" customHeight="1">
      <c r="A859" s="1448"/>
      <c r="B859" s="1467"/>
      <c r="C859" s="1448"/>
      <c r="D859" s="1448"/>
      <c r="E859" s="1448"/>
      <c r="F859" s="1448"/>
      <c r="G859" s="1448"/>
      <c r="H859" s="1448"/>
      <c r="I859" s="1448"/>
      <c r="J859" s="1448"/>
      <c r="K859" s="1448"/>
      <c r="L859" s="1448"/>
      <c r="M859" s="1448"/>
      <c r="N859" s="1448"/>
      <c r="O859" s="1448"/>
      <c r="P859" s="1448"/>
      <c r="Q859" s="1448"/>
      <c r="R859" s="1448"/>
      <c r="S859" s="1448"/>
      <c r="T859" s="1448"/>
      <c r="U859" s="1448"/>
      <c r="V859" s="1448"/>
      <c r="W859" s="1448"/>
      <c r="X859" s="1448"/>
      <c r="Y859" s="1448"/>
      <c r="Z859" s="1448"/>
    </row>
    <row r="860" spans="1:26" ht="16.5" customHeight="1">
      <c r="A860" s="1448"/>
      <c r="B860" s="1467"/>
      <c r="C860" s="1448"/>
      <c r="D860" s="1448"/>
      <c r="E860" s="1448"/>
      <c r="F860" s="1448"/>
      <c r="G860" s="1448"/>
      <c r="H860" s="1448"/>
      <c r="I860" s="1448"/>
      <c r="J860" s="1448"/>
      <c r="K860" s="1448"/>
      <c r="L860" s="1448"/>
      <c r="M860" s="1448"/>
      <c r="N860" s="1448"/>
      <c r="O860" s="1448"/>
      <c r="P860" s="1448"/>
      <c r="Q860" s="1448"/>
      <c r="R860" s="1448"/>
      <c r="S860" s="1448"/>
      <c r="T860" s="1448"/>
      <c r="U860" s="1448"/>
      <c r="V860" s="1448"/>
      <c r="W860" s="1448"/>
      <c r="X860" s="1448"/>
      <c r="Y860" s="1448"/>
      <c r="Z860" s="1448"/>
    </row>
    <row r="861" spans="1:26" ht="16.5" customHeight="1">
      <c r="A861" s="1448"/>
      <c r="B861" s="1467"/>
      <c r="C861" s="1448"/>
      <c r="D861" s="1448"/>
      <c r="E861" s="1448"/>
      <c r="F861" s="1448"/>
      <c r="G861" s="1448"/>
      <c r="H861" s="1448"/>
      <c r="I861" s="1448"/>
      <c r="J861" s="1448"/>
      <c r="K861" s="1448"/>
      <c r="L861" s="1448"/>
      <c r="M861" s="1448"/>
      <c r="N861" s="1448"/>
      <c r="O861" s="1448"/>
      <c r="P861" s="1448"/>
      <c r="Q861" s="1448"/>
      <c r="R861" s="1448"/>
      <c r="S861" s="1448"/>
      <c r="T861" s="1448"/>
      <c r="U861" s="1448"/>
      <c r="V861" s="1448"/>
      <c r="W861" s="1448"/>
      <c r="X861" s="1448"/>
      <c r="Y861" s="1448"/>
      <c r="Z861" s="1448"/>
    </row>
    <row r="862" spans="1:26" ht="16.5" customHeight="1">
      <c r="A862" s="1448"/>
      <c r="B862" s="1467"/>
      <c r="C862" s="1448"/>
      <c r="D862" s="1448"/>
      <c r="E862" s="1448"/>
      <c r="F862" s="1448"/>
      <c r="G862" s="1448"/>
      <c r="H862" s="1448"/>
      <c r="I862" s="1448"/>
      <c r="J862" s="1448"/>
      <c r="K862" s="1448"/>
      <c r="L862" s="1448"/>
      <c r="M862" s="1448"/>
      <c r="N862" s="1448"/>
      <c r="O862" s="1448"/>
      <c r="P862" s="1448"/>
      <c r="Q862" s="1448"/>
      <c r="R862" s="1448"/>
      <c r="S862" s="1448"/>
      <c r="T862" s="1448"/>
      <c r="U862" s="1448"/>
      <c r="V862" s="1448"/>
      <c r="W862" s="1448"/>
      <c r="X862" s="1448"/>
      <c r="Y862" s="1448"/>
      <c r="Z862" s="1448"/>
    </row>
    <row r="863" spans="1:26" ht="16.5" customHeight="1">
      <c r="A863" s="1448"/>
      <c r="B863" s="1467"/>
      <c r="C863" s="1448"/>
      <c r="D863" s="1448"/>
      <c r="E863" s="1448"/>
      <c r="F863" s="1448"/>
      <c r="G863" s="1448"/>
      <c r="H863" s="1448"/>
      <c r="I863" s="1448"/>
      <c r="J863" s="1448"/>
      <c r="K863" s="1448"/>
      <c r="L863" s="1448"/>
      <c r="M863" s="1448"/>
      <c r="N863" s="1448"/>
      <c r="O863" s="1448"/>
      <c r="P863" s="1448"/>
      <c r="Q863" s="1448"/>
      <c r="R863" s="1448"/>
      <c r="S863" s="1448"/>
      <c r="T863" s="1448"/>
      <c r="U863" s="1448"/>
      <c r="V863" s="1448"/>
      <c r="W863" s="1448"/>
      <c r="X863" s="1448"/>
      <c r="Y863" s="1448"/>
      <c r="Z863" s="1448"/>
    </row>
    <row r="864" spans="1:26" ht="16.5" customHeight="1">
      <c r="A864" s="1448"/>
      <c r="B864" s="1467"/>
      <c r="C864" s="1448"/>
      <c r="D864" s="1448"/>
      <c r="E864" s="1448"/>
      <c r="F864" s="1448"/>
      <c r="G864" s="1448"/>
      <c r="H864" s="1448"/>
      <c r="I864" s="1448"/>
      <c r="J864" s="1448"/>
      <c r="K864" s="1448"/>
      <c r="L864" s="1448"/>
      <c r="M864" s="1448"/>
      <c r="N864" s="1448"/>
      <c r="O864" s="1448"/>
      <c r="P864" s="1448"/>
      <c r="Q864" s="1448"/>
      <c r="R864" s="1448"/>
      <c r="S864" s="1448"/>
      <c r="T864" s="1448"/>
      <c r="U864" s="1448"/>
      <c r="V864" s="1448"/>
      <c r="W864" s="1448"/>
      <c r="X864" s="1448"/>
      <c r="Y864" s="1448"/>
      <c r="Z864" s="1448"/>
    </row>
    <row r="865" spans="1:26" ht="16.5" customHeight="1">
      <c r="A865" s="1448"/>
      <c r="B865" s="1467"/>
      <c r="C865" s="1448"/>
      <c r="D865" s="1448"/>
      <c r="E865" s="1448"/>
      <c r="F865" s="1448"/>
      <c r="G865" s="1448"/>
      <c r="H865" s="1448"/>
      <c r="I865" s="1448"/>
      <c r="J865" s="1448"/>
      <c r="K865" s="1448"/>
      <c r="L865" s="1448"/>
      <c r="M865" s="1448"/>
      <c r="N865" s="1448"/>
      <c r="O865" s="1448"/>
      <c r="P865" s="1448"/>
      <c r="Q865" s="1448"/>
      <c r="R865" s="1448"/>
      <c r="S865" s="1448"/>
      <c r="T865" s="1448"/>
      <c r="U865" s="1448"/>
      <c r="V865" s="1448"/>
      <c r="W865" s="1448"/>
      <c r="X865" s="1448"/>
      <c r="Y865" s="1448"/>
      <c r="Z865" s="1448"/>
    </row>
    <row r="866" spans="1:26" ht="16.5" customHeight="1">
      <c r="A866" s="1448"/>
      <c r="B866" s="1467"/>
      <c r="C866" s="1448"/>
      <c r="D866" s="1448"/>
      <c r="E866" s="1448"/>
      <c r="F866" s="1448"/>
      <c r="G866" s="1448"/>
      <c r="H866" s="1448"/>
      <c r="I866" s="1448"/>
      <c r="J866" s="1448"/>
      <c r="K866" s="1448"/>
      <c r="L866" s="1448"/>
      <c r="M866" s="1448"/>
      <c r="N866" s="1448"/>
      <c r="O866" s="1448"/>
      <c r="P866" s="1448"/>
      <c r="Q866" s="1448"/>
      <c r="R866" s="1448"/>
      <c r="S866" s="1448"/>
      <c r="T866" s="1448"/>
      <c r="U866" s="1448"/>
      <c r="V866" s="1448"/>
      <c r="W866" s="1448"/>
      <c r="X866" s="1448"/>
      <c r="Y866" s="1448"/>
      <c r="Z866" s="1448"/>
    </row>
    <row r="867" spans="1:26" ht="16.5" customHeight="1">
      <c r="A867" s="1448"/>
      <c r="B867" s="1467"/>
      <c r="C867" s="1448"/>
      <c r="D867" s="1448"/>
      <c r="E867" s="1448"/>
      <c r="F867" s="1448"/>
      <c r="G867" s="1448"/>
      <c r="H867" s="1448"/>
      <c r="I867" s="1448"/>
      <c r="J867" s="1448"/>
      <c r="K867" s="1448"/>
      <c r="L867" s="1448"/>
      <c r="M867" s="1448"/>
      <c r="N867" s="1448"/>
      <c r="O867" s="1448"/>
      <c r="P867" s="1448"/>
      <c r="Q867" s="1448"/>
      <c r="R867" s="1448"/>
      <c r="S867" s="1448"/>
      <c r="T867" s="1448"/>
      <c r="U867" s="1448"/>
      <c r="V867" s="1448"/>
      <c r="W867" s="1448"/>
      <c r="X867" s="1448"/>
      <c r="Y867" s="1448"/>
      <c r="Z867" s="1448"/>
    </row>
    <row r="868" spans="1:26" ht="16.5" customHeight="1">
      <c r="A868" s="1448"/>
      <c r="B868" s="1467"/>
      <c r="C868" s="1448"/>
      <c r="D868" s="1448"/>
      <c r="E868" s="1448"/>
      <c r="F868" s="1448"/>
      <c r="G868" s="1448"/>
      <c r="H868" s="1448"/>
      <c r="I868" s="1448"/>
      <c r="J868" s="1448"/>
      <c r="K868" s="1448"/>
      <c r="L868" s="1448"/>
      <c r="M868" s="1448"/>
      <c r="N868" s="1448"/>
      <c r="O868" s="1448"/>
      <c r="P868" s="1448"/>
      <c r="Q868" s="1448"/>
      <c r="R868" s="1448"/>
      <c r="S868" s="1448"/>
      <c r="T868" s="1448"/>
      <c r="U868" s="1448"/>
      <c r="V868" s="1448"/>
      <c r="W868" s="1448"/>
      <c r="X868" s="1448"/>
      <c r="Y868" s="1448"/>
      <c r="Z868" s="1448"/>
    </row>
    <row r="869" spans="1:26" ht="16.5" customHeight="1">
      <c r="A869" s="1448"/>
      <c r="B869" s="1467"/>
      <c r="C869" s="1448"/>
      <c r="D869" s="1448"/>
      <c r="E869" s="1448"/>
      <c r="F869" s="1448"/>
      <c r="G869" s="1448"/>
      <c r="H869" s="1448"/>
      <c r="I869" s="1448"/>
      <c r="J869" s="1448"/>
      <c r="K869" s="1448"/>
      <c r="L869" s="1448"/>
      <c r="M869" s="1448"/>
      <c r="N869" s="1448"/>
      <c r="O869" s="1448"/>
      <c r="P869" s="1448"/>
      <c r="Q869" s="1448"/>
      <c r="R869" s="1448"/>
      <c r="S869" s="1448"/>
      <c r="T869" s="1448"/>
      <c r="U869" s="1448"/>
      <c r="V869" s="1448"/>
      <c r="W869" s="1448"/>
      <c r="X869" s="1448"/>
      <c r="Y869" s="1448"/>
      <c r="Z869" s="1448"/>
    </row>
    <row r="870" spans="1:26" ht="16.5" customHeight="1">
      <c r="A870" s="1448"/>
      <c r="B870" s="1467"/>
      <c r="C870" s="1448"/>
      <c r="D870" s="1448"/>
      <c r="E870" s="1448"/>
      <c r="F870" s="1448"/>
      <c r="G870" s="1448"/>
      <c r="H870" s="1448"/>
      <c r="I870" s="1448"/>
      <c r="J870" s="1448"/>
      <c r="K870" s="1448"/>
      <c r="L870" s="1448"/>
      <c r="M870" s="1448"/>
      <c r="N870" s="1448"/>
      <c r="O870" s="1448"/>
      <c r="P870" s="1448"/>
      <c r="Q870" s="1448"/>
      <c r="R870" s="1448"/>
      <c r="S870" s="1448"/>
      <c r="T870" s="1448"/>
      <c r="U870" s="1448"/>
      <c r="V870" s="1448"/>
      <c r="W870" s="1448"/>
      <c r="X870" s="1448"/>
      <c r="Y870" s="1448"/>
      <c r="Z870" s="1448"/>
    </row>
    <row r="871" spans="1:26" ht="16.5" customHeight="1">
      <c r="A871" s="1448"/>
      <c r="B871" s="1467"/>
      <c r="C871" s="1448"/>
      <c r="D871" s="1448"/>
      <c r="E871" s="1448"/>
      <c r="F871" s="1448"/>
      <c r="G871" s="1448"/>
      <c r="H871" s="1448"/>
      <c r="I871" s="1448"/>
      <c r="J871" s="1448"/>
      <c r="K871" s="1448"/>
      <c r="L871" s="1448"/>
      <c r="M871" s="1448"/>
      <c r="N871" s="1448"/>
      <c r="O871" s="1448"/>
      <c r="P871" s="1448"/>
      <c r="Q871" s="1448"/>
      <c r="R871" s="1448"/>
      <c r="S871" s="1448"/>
      <c r="T871" s="1448"/>
      <c r="U871" s="1448"/>
      <c r="V871" s="1448"/>
      <c r="W871" s="1448"/>
      <c r="X871" s="1448"/>
      <c r="Y871" s="1448"/>
      <c r="Z871" s="1448"/>
    </row>
    <row r="872" spans="1:26" ht="16.5" customHeight="1">
      <c r="A872" s="1448"/>
      <c r="B872" s="1467"/>
      <c r="C872" s="1448"/>
      <c r="D872" s="1448"/>
      <c r="E872" s="1448"/>
      <c r="F872" s="1448"/>
      <c r="G872" s="1448"/>
      <c r="H872" s="1448"/>
      <c r="I872" s="1448"/>
      <c r="J872" s="1448"/>
      <c r="K872" s="1448"/>
      <c r="L872" s="1448"/>
      <c r="M872" s="1448"/>
      <c r="N872" s="1448"/>
      <c r="O872" s="1448"/>
      <c r="P872" s="1448"/>
      <c r="Q872" s="1448"/>
      <c r="R872" s="1448"/>
      <c r="S872" s="1448"/>
      <c r="T872" s="1448"/>
      <c r="U872" s="1448"/>
      <c r="V872" s="1448"/>
      <c r="W872" s="1448"/>
      <c r="X872" s="1448"/>
      <c r="Y872" s="1448"/>
      <c r="Z872" s="1448"/>
    </row>
    <row r="873" spans="1:26" ht="16.5" customHeight="1">
      <c r="A873" s="1448"/>
      <c r="B873" s="1467"/>
      <c r="C873" s="1448"/>
      <c r="D873" s="1448"/>
      <c r="E873" s="1448"/>
      <c r="F873" s="1448"/>
      <c r="G873" s="1448"/>
      <c r="H873" s="1448"/>
      <c r="I873" s="1448"/>
      <c r="J873" s="1448"/>
      <c r="K873" s="1448"/>
      <c r="L873" s="1448"/>
      <c r="M873" s="1448"/>
      <c r="N873" s="1448"/>
      <c r="O873" s="1448"/>
      <c r="P873" s="1448"/>
      <c r="Q873" s="1448"/>
      <c r="R873" s="1448"/>
      <c r="S873" s="1448"/>
      <c r="T873" s="1448"/>
      <c r="U873" s="1448"/>
      <c r="V873" s="1448"/>
      <c r="W873" s="1448"/>
      <c r="X873" s="1448"/>
      <c r="Y873" s="1448"/>
      <c r="Z873" s="1448"/>
    </row>
    <row r="874" spans="1:26" ht="16.5" customHeight="1">
      <c r="A874" s="1448"/>
      <c r="B874" s="1467"/>
      <c r="C874" s="1448"/>
      <c r="D874" s="1448"/>
      <c r="E874" s="1448"/>
      <c r="F874" s="1448"/>
      <c r="G874" s="1448"/>
      <c r="H874" s="1448"/>
      <c r="I874" s="1448"/>
      <c r="J874" s="1448"/>
      <c r="K874" s="1448"/>
      <c r="L874" s="1448"/>
      <c r="M874" s="1448"/>
      <c r="N874" s="1448"/>
      <c r="O874" s="1448"/>
      <c r="P874" s="1448"/>
      <c r="Q874" s="1448"/>
      <c r="R874" s="1448"/>
      <c r="S874" s="1448"/>
      <c r="T874" s="1448"/>
      <c r="U874" s="1448"/>
      <c r="V874" s="1448"/>
      <c r="W874" s="1448"/>
      <c r="X874" s="1448"/>
      <c r="Y874" s="1448"/>
      <c r="Z874" s="1448"/>
    </row>
    <row r="875" spans="1:26" ht="16.5" customHeight="1">
      <c r="A875" s="1448"/>
      <c r="B875" s="1467"/>
      <c r="C875" s="1448"/>
      <c r="D875" s="1448"/>
      <c r="E875" s="1448"/>
      <c r="F875" s="1448"/>
      <c r="G875" s="1448"/>
      <c r="H875" s="1448"/>
      <c r="I875" s="1448"/>
      <c r="J875" s="1448"/>
      <c r="K875" s="1448"/>
      <c r="L875" s="1448"/>
      <c r="M875" s="1448"/>
      <c r="N875" s="1448"/>
      <c r="O875" s="1448"/>
      <c r="P875" s="1448"/>
      <c r="Q875" s="1448"/>
      <c r="R875" s="1448"/>
      <c r="S875" s="1448"/>
      <c r="T875" s="1448"/>
      <c r="U875" s="1448"/>
      <c r="V875" s="1448"/>
      <c r="W875" s="1448"/>
      <c r="X875" s="1448"/>
      <c r="Y875" s="1448"/>
      <c r="Z875" s="1448"/>
    </row>
    <row r="876" spans="1:26" ht="16.5" customHeight="1">
      <c r="A876" s="1448"/>
      <c r="B876" s="1467"/>
      <c r="C876" s="1448"/>
      <c r="D876" s="1448"/>
      <c r="E876" s="1448"/>
      <c r="F876" s="1448"/>
      <c r="G876" s="1448"/>
      <c r="H876" s="1448"/>
      <c r="I876" s="1448"/>
      <c r="J876" s="1448"/>
      <c r="K876" s="1448"/>
      <c r="L876" s="1448"/>
      <c r="M876" s="1448"/>
      <c r="N876" s="1448"/>
      <c r="O876" s="1448"/>
      <c r="P876" s="1448"/>
      <c r="Q876" s="1448"/>
      <c r="R876" s="1448"/>
      <c r="S876" s="1448"/>
      <c r="T876" s="1448"/>
      <c r="U876" s="1448"/>
      <c r="V876" s="1448"/>
      <c r="W876" s="1448"/>
      <c r="X876" s="1448"/>
      <c r="Y876" s="1448"/>
      <c r="Z876" s="1448"/>
    </row>
    <row r="877" spans="1:26" ht="16.5" customHeight="1">
      <c r="A877" s="1448"/>
      <c r="B877" s="1467"/>
      <c r="C877" s="1448"/>
      <c r="D877" s="1448"/>
      <c r="E877" s="1448"/>
      <c r="F877" s="1448"/>
      <c r="G877" s="1448"/>
      <c r="H877" s="1448"/>
      <c r="I877" s="1448"/>
      <c r="J877" s="1448"/>
      <c r="K877" s="1448"/>
      <c r="L877" s="1448"/>
      <c r="M877" s="1448"/>
      <c r="N877" s="1448"/>
      <c r="O877" s="1448"/>
      <c r="P877" s="1448"/>
      <c r="Q877" s="1448"/>
      <c r="R877" s="1448"/>
      <c r="S877" s="1448"/>
      <c r="T877" s="1448"/>
      <c r="U877" s="1448"/>
      <c r="V877" s="1448"/>
      <c r="W877" s="1448"/>
      <c r="X877" s="1448"/>
      <c r="Y877" s="1448"/>
      <c r="Z877" s="1448"/>
    </row>
    <row r="878" spans="1:26" ht="16.5" customHeight="1">
      <c r="A878" s="1448"/>
      <c r="B878" s="1467"/>
      <c r="C878" s="1448"/>
      <c r="D878" s="1448"/>
      <c r="E878" s="1448"/>
      <c r="F878" s="1448"/>
      <c r="G878" s="1448"/>
      <c r="H878" s="1448"/>
      <c r="I878" s="1448"/>
      <c r="J878" s="1448"/>
      <c r="K878" s="1448"/>
      <c r="L878" s="1448"/>
      <c r="M878" s="1448"/>
      <c r="N878" s="1448"/>
      <c r="O878" s="1448"/>
      <c r="P878" s="1448"/>
      <c r="Q878" s="1448"/>
      <c r="R878" s="1448"/>
      <c r="S878" s="1448"/>
      <c r="T878" s="1448"/>
      <c r="U878" s="1448"/>
      <c r="V878" s="1448"/>
      <c r="W878" s="1448"/>
      <c r="X878" s="1448"/>
      <c r="Y878" s="1448"/>
      <c r="Z878" s="1448"/>
    </row>
    <row r="879" spans="1:26" ht="16.5" customHeight="1">
      <c r="A879" s="1448"/>
      <c r="B879" s="1467"/>
      <c r="C879" s="1448"/>
      <c r="D879" s="1448"/>
      <c r="E879" s="1448"/>
      <c r="F879" s="1448"/>
      <c r="G879" s="1448"/>
      <c r="H879" s="1448"/>
      <c r="I879" s="1448"/>
      <c r="J879" s="1448"/>
      <c r="K879" s="1448"/>
      <c r="L879" s="1448"/>
      <c r="M879" s="1448"/>
      <c r="N879" s="1448"/>
      <c r="O879" s="1448"/>
      <c r="P879" s="1448"/>
      <c r="Q879" s="1448"/>
      <c r="R879" s="1448"/>
      <c r="S879" s="1448"/>
      <c r="T879" s="1448"/>
      <c r="U879" s="1448"/>
      <c r="V879" s="1448"/>
      <c r="W879" s="1448"/>
      <c r="X879" s="1448"/>
      <c r="Y879" s="1448"/>
      <c r="Z879" s="1448"/>
    </row>
    <row r="880" spans="1:26" ht="16.5" customHeight="1">
      <c r="A880" s="1448"/>
      <c r="B880" s="1467"/>
      <c r="C880" s="1448"/>
      <c r="D880" s="1448"/>
      <c r="E880" s="1448"/>
      <c r="F880" s="1448"/>
      <c r="G880" s="1448"/>
      <c r="H880" s="1448"/>
      <c r="I880" s="1448"/>
      <c r="J880" s="1448"/>
      <c r="K880" s="1448"/>
      <c r="L880" s="1448"/>
      <c r="M880" s="1448"/>
      <c r="N880" s="1448"/>
      <c r="O880" s="1448"/>
      <c r="P880" s="1448"/>
      <c r="Q880" s="1448"/>
      <c r="R880" s="1448"/>
      <c r="S880" s="1448"/>
      <c r="T880" s="1448"/>
      <c r="U880" s="1448"/>
      <c r="V880" s="1448"/>
      <c r="W880" s="1448"/>
      <c r="X880" s="1448"/>
      <c r="Y880" s="1448"/>
      <c r="Z880" s="1448"/>
    </row>
    <row r="881" spans="1:26" ht="16.5" customHeight="1">
      <c r="A881" s="1448"/>
      <c r="B881" s="1467"/>
      <c r="C881" s="1448"/>
      <c r="D881" s="1448"/>
      <c r="E881" s="1448"/>
      <c r="F881" s="1448"/>
      <c r="G881" s="1448"/>
      <c r="H881" s="1448"/>
      <c r="I881" s="1448"/>
      <c r="J881" s="1448"/>
      <c r="K881" s="1448"/>
      <c r="L881" s="1448"/>
      <c r="M881" s="1448"/>
      <c r="N881" s="1448"/>
      <c r="O881" s="1448"/>
      <c r="P881" s="1448"/>
      <c r="Q881" s="1448"/>
      <c r="R881" s="1448"/>
      <c r="S881" s="1448"/>
      <c r="T881" s="1448"/>
      <c r="U881" s="1448"/>
      <c r="V881" s="1448"/>
      <c r="W881" s="1448"/>
      <c r="X881" s="1448"/>
      <c r="Y881" s="1448"/>
      <c r="Z881" s="1448"/>
    </row>
    <row r="882" spans="1:26" ht="16.5" customHeight="1">
      <c r="A882" s="1448"/>
      <c r="B882" s="1467"/>
      <c r="C882" s="1448"/>
      <c r="D882" s="1448"/>
      <c r="E882" s="1448"/>
      <c r="F882" s="1448"/>
      <c r="G882" s="1448"/>
      <c r="H882" s="1448"/>
      <c r="I882" s="1448"/>
      <c r="J882" s="1448"/>
      <c r="K882" s="1448"/>
      <c r="L882" s="1448"/>
      <c r="M882" s="1448"/>
      <c r="N882" s="1448"/>
      <c r="O882" s="1448"/>
      <c r="P882" s="1448"/>
      <c r="Q882" s="1448"/>
      <c r="R882" s="1448"/>
      <c r="S882" s="1448"/>
      <c r="T882" s="1448"/>
      <c r="U882" s="1448"/>
      <c r="V882" s="1448"/>
      <c r="W882" s="1448"/>
      <c r="X882" s="1448"/>
      <c r="Y882" s="1448"/>
      <c r="Z882" s="1448"/>
    </row>
    <row r="883" spans="1:26" ht="16.5" customHeight="1">
      <c r="A883" s="1448"/>
      <c r="B883" s="1467"/>
      <c r="C883" s="1448"/>
      <c r="D883" s="1448"/>
      <c r="E883" s="1448"/>
      <c r="F883" s="1448"/>
      <c r="G883" s="1448"/>
      <c r="H883" s="1448"/>
      <c r="I883" s="1448"/>
      <c r="J883" s="1448"/>
      <c r="K883" s="1448"/>
      <c r="L883" s="1448"/>
      <c r="M883" s="1448"/>
      <c r="N883" s="1448"/>
      <c r="O883" s="1448"/>
      <c r="P883" s="1448"/>
      <c r="Q883" s="1448"/>
      <c r="R883" s="1448"/>
      <c r="S883" s="1448"/>
      <c r="T883" s="1448"/>
      <c r="U883" s="1448"/>
      <c r="V883" s="1448"/>
      <c r="W883" s="1448"/>
      <c r="X883" s="1448"/>
      <c r="Y883" s="1448"/>
      <c r="Z883" s="1448"/>
    </row>
    <row r="884" spans="1:26" ht="16.5" customHeight="1">
      <c r="A884" s="1448"/>
      <c r="B884" s="1467"/>
      <c r="C884" s="1448"/>
      <c r="D884" s="1448"/>
      <c r="E884" s="1448"/>
      <c r="F884" s="1448"/>
      <c r="G884" s="1448"/>
      <c r="H884" s="1448"/>
      <c r="I884" s="1448"/>
      <c r="J884" s="1448"/>
      <c r="K884" s="1448"/>
      <c r="L884" s="1448"/>
      <c r="M884" s="1448"/>
      <c r="N884" s="1448"/>
      <c r="O884" s="1448"/>
      <c r="P884" s="1448"/>
      <c r="Q884" s="1448"/>
      <c r="R884" s="1448"/>
      <c r="S884" s="1448"/>
      <c r="T884" s="1448"/>
      <c r="U884" s="1448"/>
      <c r="V884" s="1448"/>
      <c r="W884" s="1448"/>
      <c r="X884" s="1448"/>
      <c r="Y884" s="1448"/>
      <c r="Z884" s="1448"/>
    </row>
    <row r="885" spans="1:26" ht="16.5" customHeight="1">
      <c r="A885" s="1448"/>
      <c r="B885" s="1467"/>
      <c r="C885" s="1448"/>
      <c r="D885" s="1448"/>
      <c r="E885" s="1448"/>
      <c r="F885" s="1448"/>
      <c r="G885" s="1448"/>
      <c r="H885" s="1448"/>
      <c r="I885" s="1448"/>
      <c r="J885" s="1448"/>
      <c r="K885" s="1448"/>
      <c r="L885" s="1448"/>
      <c r="M885" s="1448"/>
      <c r="N885" s="1448"/>
      <c r="O885" s="1448"/>
      <c r="P885" s="1448"/>
      <c r="Q885" s="1448"/>
      <c r="R885" s="1448"/>
      <c r="S885" s="1448"/>
      <c r="T885" s="1448"/>
      <c r="U885" s="1448"/>
      <c r="V885" s="1448"/>
      <c r="W885" s="1448"/>
      <c r="X885" s="1448"/>
      <c r="Y885" s="1448"/>
      <c r="Z885" s="1448"/>
    </row>
    <row r="886" spans="1:26" ht="16.5" customHeight="1">
      <c r="A886" s="1448"/>
      <c r="B886" s="1467"/>
      <c r="C886" s="1448"/>
      <c r="D886" s="1448"/>
      <c r="E886" s="1448"/>
      <c r="F886" s="1448"/>
      <c r="G886" s="1448"/>
      <c r="H886" s="1448"/>
      <c r="I886" s="1448"/>
      <c r="J886" s="1448"/>
      <c r="K886" s="1448"/>
      <c r="L886" s="1448"/>
      <c r="M886" s="1448"/>
      <c r="N886" s="1448"/>
      <c r="O886" s="1448"/>
      <c r="P886" s="1448"/>
      <c r="Q886" s="1448"/>
      <c r="R886" s="1448"/>
      <c r="S886" s="1448"/>
      <c r="T886" s="1448"/>
      <c r="U886" s="1448"/>
      <c r="V886" s="1448"/>
      <c r="W886" s="1448"/>
      <c r="X886" s="1448"/>
      <c r="Y886" s="1448"/>
      <c r="Z886" s="1448"/>
    </row>
    <row r="887" spans="1:26" ht="16.5" customHeight="1">
      <c r="A887" s="1448"/>
      <c r="B887" s="1467"/>
      <c r="C887" s="1448"/>
      <c r="D887" s="1448"/>
      <c r="E887" s="1448"/>
      <c r="F887" s="1448"/>
      <c r="G887" s="1448"/>
      <c r="H887" s="1448"/>
      <c r="I887" s="1448"/>
      <c r="J887" s="1448"/>
      <c r="K887" s="1448"/>
      <c r="L887" s="1448"/>
      <c r="M887" s="1448"/>
      <c r="N887" s="1448"/>
      <c r="O887" s="1448"/>
      <c r="P887" s="1448"/>
      <c r="Q887" s="1448"/>
      <c r="R887" s="1448"/>
      <c r="S887" s="1448"/>
      <c r="T887" s="1448"/>
      <c r="U887" s="1448"/>
      <c r="V887" s="1448"/>
      <c r="W887" s="1448"/>
      <c r="X887" s="1448"/>
      <c r="Y887" s="1448"/>
      <c r="Z887" s="1448"/>
    </row>
    <row r="888" spans="1:26" ht="16.5" customHeight="1">
      <c r="A888" s="1448"/>
      <c r="B888" s="1467"/>
      <c r="C888" s="1448"/>
      <c r="D888" s="1448"/>
      <c r="E888" s="1448"/>
      <c r="F888" s="1448"/>
      <c r="G888" s="1448"/>
      <c r="H888" s="1448"/>
      <c r="I888" s="1448"/>
      <c r="J888" s="1448"/>
      <c r="K888" s="1448"/>
      <c r="L888" s="1448"/>
      <c r="M888" s="1448"/>
      <c r="N888" s="1448"/>
      <c r="O888" s="1448"/>
      <c r="P888" s="1448"/>
      <c r="Q888" s="1448"/>
      <c r="R888" s="1448"/>
      <c r="S888" s="1448"/>
      <c r="T888" s="1448"/>
      <c r="U888" s="1448"/>
      <c r="V888" s="1448"/>
      <c r="W888" s="1448"/>
      <c r="X888" s="1448"/>
      <c r="Y888" s="1448"/>
      <c r="Z888" s="1448"/>
    </row>
    <row r="889" spans="1:26" ht="16.5" customHeight="1">
      <c r="A889" s="1448"/>
      <c r="B889" s="1467"/>
      <c r="C889" s="1448"/>
      <c r="D889" s="1448"/>
      <c r="E889" s="1448"/>
      <c r="F889" s="1448"/>
      <c r="G889" s="1448"/>
      <c r="H889" s="1448"/>
      <c r="I889" s="1448"/>
      <c r="J889" s="1448"/>
      <c r="K889" s="1448"/>
      <c r="L889" s="1448"/>
      <c r="M889" s="1448"/>
      <c r="N889" s="1448"/>
      <c r="O889" s="1448"/>
      <c r="P889" s="1448"/>
      <c r="Q889" s="1448"/>
      <c r="R889" s="1448"/>
      <c r="S889" s="1448"/>
      <c r="T889" s="1448"/>
      <c r="U889" s="1448"/>
      <c r="V889" s="1448"/>
      <c r="W889" s="1448"/>
      <c r="X889" s="1448"/>
      <c r="Y889" s="1448"/>
      <c r="Z889" s="1448"/>
    </row>
    <row r="890" spans="1:26" ht="16.5" customHeight="1">
      <c r="A890" s="1448"/>
      <c r="B890" s="1467"/>
      <c r="C890" s="1448"/>
      <c r="D890" s="1448"/>
      <c r="E890" s="1448"/>
      <c r="F890" s="1448"/>
      <c r="G890" s="1448"/>
      <c r="H890" s="1448"/>
      <c r="I890" s="1448"/>
      <c r="J890" s="1448"/>
      <c r="K890" s="1448"/>
      <c r="L890" s="1448"/>
      <c r="M890" s="1448"/>
      <c r="N890" s="1448"/>
      <c r="O890" s="1448"/>
      <c r="P890" s="1448"/>
      <c r="Q890" s="1448"/>
      <c r="R890" s="1448"/>
      <c r="S890" s="1448"/>
      <c r="T890" s="1448"/>
      <c r="U890" s="1448"/>
      <c r="V890" s="1448"/>
      <c r="W890" s="1448"/>
      <c r="X890" s="1448"/>
      <c r="Y890" s="1448"/>
      <c r="Z890" s="1448"/>
    </row>
    <row r="891" spans="1:26" ht="16.5" customHeight="1">
      <c r="A891" s="1448"/>
      <c r="B891" s="1467"/>
      <c r="C891" s="1448"/>
      <c r="D891" s="1448"/>
      <c r="E891" s="1448"/>
      <c r="F891" s="1448"/>
      <c r="G891" s="1448"/>
      <c r="H891" s="1448"/>
      <c r="I891" s="1448"/>
      <c r="J891" s="1448"/>
      <c r="K891" s="1448"/>
      <c r="L891" s="1448"/>
      <c r="M891" s="1448"/>
      <c r="N891" s="1448"/>
      <c r="O891" s="1448"/>
      <c r="P891" s="1448"/>
      <c r="Q891" s="1448"/>
      <c r="R891" s="1448"/>
      <c r="S891" s="1448"/>
      <c r="T891" s="1448"/>
      <c r="U891" s="1448"/>
      <c r="V891" s="1448"/>
      <c r="W891" s="1448"/>
      <c r="X891" s="1448"/>
      <c r="Y891" s="1448"/>
      <c r="Z891" s="1448"/>
    </row>
    <row r="892" spans="1:26" ht="16.5" customHeight="1">
      <c r="A892" s="1448"/>
      <c r="B892" s="1467"/>
      <c r="C892" s="1448"/>
      <c r="D892" s="1448"/>
      <c r="E892" s="1448"/>
      <c r="F892" s="1448"/>
      <c r="G892" s="1448"/>
      <c r="H892" s="1448"/>
      <c r="I892" s="1448"/>
      <c r="J892" s="1448"/>
      <c r="K892" s="1448"/>
      <c r="L892" s="1448"/>
      <c r="M892" s="1448"/>
      <c r="N892" s="1448"/>
      <c r="O892" s="1448"/>
      <c r="P892" s="1448"/>
      <c r="Q892" s="1448"/>
      <c r="R892" s="1448"/>
      <c r="S892" s="1448"/>
      <c r="T892" s="1448"/>
      <c r="U892" s="1448"/>
      <c r="V892" s="1448"/>
      <c r="W892" s="1448"/>
      <c r="X892" s="1448"/>
      <c r="Y892" s="1448"/>
      <c r="Z892" s="1448"/>
    </row>
    <row r="893" spans="1:26" ht="16.5" customHeight="1">
      <c r="A893" s="1448"/>
      <c r="B893" s="1467"/>
      <c r="C893" s="1448"/>
      <c r="D893" s="1448"/>
      <c r="E893" s="1448"/>
      <c r="F893" s="1448"/>
      <c r="G893" s="1448"/>
      <c r="H893" s="1448"/>
      <c r="I893" s="1448"/>
      <c r="J893" s="1448"/>
      <c r="K893" s="1448"/>
      <c r="L893" s="1448"/>
      <c r="M893" s="1448"/>
      <c r="N893" s="1448"/>
      <c r="O893" s="1448"/>
      <c r="P893" s="1448"/>
      <c r="Q893" s="1448"/>
      <c r="R893" s="1448"/>
      <c r="S893" s="1448"/>
      <c r="T893" s="1448"/>
      <c r="U893" s="1448"/>
      <c r="V893" s="1448"/>
      <c r="W893" s="1448"/>
      <c r="X893" s="1448"/>
      <c r="Y893" s="1448"/>
      <c r="Z893" s="1448"/>
    </row>
    <row r="894" spans="1:26" ht="16.5" customHeight="1">
      <c r="A894" s="1448"/>
      <c r="B894" s="1467"/>
      <c r="C894" s="1448"/>
      <c r="D894" s="1448"/>
      <c r="E894" s="1448"/>
      <c r="F894" s="1448"/>
      <c r="G894" s="1448"/>
      <c r="H894" s="1448"/>
      <c r="I894" s="1448"/>
      <c r="J894" s="1448"/>
      <c r="K894" s="1448"/>
      <c r="L894" s="1448"/>
      <c r="M894" s="1448"/>
      <c r="N894" s="1448"/>
      <c r="O894" s="1448"/>
      <c r="P894" s="1448"/>
      <c r="Q894" s="1448"/>
      <c r="R894" s="1448"/>
      <c r="S894" s="1448"/>
      <c r="T894" s="1448"/>
      <c r="U894" s="1448"/>
      <c r="V894" s="1448"/>
      <c r="W894" s="1448"/>
      <c r="X894" s="1448"/>
      <c r="Y894" s="1448"/>
      <c r="Z894" s="1448"/>
    </row>
    <row r="895" spans="1:26" ht="16.5" customHeight="1">
      <c r="A895" s="1448"/>
      <c r="B895" s="1467"/>
      <c r="C895" s="1448"/>
      <c r="D895" s="1448"/>
      <c r="E895" s="1448"/>
      <c r="F895" s="1448"/>
      <c r="G895" s="1448"/>
      <c r="H895" s="1448"/>
      <c r="I895" s="1448"/>
      <c r="J895" s="1448"/>
      <c r="K895" s="1448"/>
      <c r="L895" s="1448"/>
      <c r="M895" s="1448"/>
      <c r="N895" s="1448"/>
      <c r="O895" s="1448"/>
      <c r="P895" s="1448"/>
      <c r="Q895" s="1448"/>
      <c r="R895" s="1448"/>
      <c r="S895" s="1448"/>
      <c r="T895" s="1448"/>
      <c r="U895" s="1448"/>
      <c r="V895" s="1448"/>
      <c r="W895" s="1448"/>
      <c r="X895" s="1448"/>
      <c r="Y895" s="1448"/>
      <c r="Z895" s="1448"/>
    </row>
    <row r="896" spans="1:26" ht="16.5" customHeight="1">
      <c r="A896" s="1448"/>
      <c r="B896" s="1467"/>
      <c r="C896" s="1448"/>
      <c r="D896" s="1448"/>
      <c r="E896" s="1448"/>
      <c r="F896" s="1448"/>
      <c r="G896" s="1448"/>
      <c r="H896" s="1448"/>
      <c r="I896" s="1448"/>
      <c r="J896" s="1448"/>
      <c r="K896" s="1448"/>
      <c r="L896" s="1448"/>
      <c r="M896" s="1448"/>
      <c r="N896" s="1448"/>
      <c r="O896" s="1448"/>
      <c r="P896" s="1448"/>
      <c r="Q896" s="1448"/>
      <c r="R896" s="1448"/>
      <c r="S896" s="1448"/>
      <c r="T896" s="1448"/>
      <c r="U896" s="1448"/>
      <c r="V896" s="1448"/>
      <c r="W896" s="1448"/>
      <c r="X896" s="1448"/>
      <c r="Y896" s="1448"/>
      <c r="Z896" s="1448"/>
    </row>
    <row r="897" spans="1:26" ht="16.5" customHeight="1">
      <c r="A897" s="1448"/>
      <c r="B897" s="1467"/>
      <c r="C897" s="1448"/>
      <c r="D897" s="1448"/>
      <c r="E897" s="1448"/>
      <c r="F897" s="1448"/>
      <c r="G897" s="1448"/>
      <c r="H897" s="1448"/>
      <c r="I897" s="1448"/>
      <c r="J897" s="1448"/>
      <c r="K897" s="1448"/>
      <c r="L897" s="1448"/>
      <c r="M897" s="1448"/>
      <c r="N897" s="1448"/>
      <c r="O897" s="1448"/>
      <c r="P897" s="1448"/>
      <c r="Q897" s="1448"/>
      <c r="R897" s="1448"/>
      <c r="S897" s="1448"/>
      <c r="T897" s="1448"/>
      <c r="U897" s="1448"/>
      <c r="V897" s="1448"/>
      <c r="W897" s="1448"/>
      <c r="X897" s="1448"/>
      <c r="Y897" s="1448"/>
      <c r="Z897" s="1448"/>
    </row>
    <row r="898" spans="1:26" ht="16.5" customHeight="1">
      <c r="A898" s="1448"/>
      <c r="B898" s="1467"/>
      <c r="C898" s="1448"/>
      <c r="D898" s="1448"/>
      <c r="E898" s="1448"/>
      <c r="F898" s="1448"/>
      <c r="G898" s="1448"/>
      <c r="H898" s="1448"/>
      <c r="I898" s="1448"/>
      <c r="J898" s="1448"/>
      <c r="K898" s="1448"/>
      <c r="L898" s="1448"/>
      <c r="M898" s="1448"/>
      <c r="N898" s="1448"/>
      <c r="O898" s="1448"/>
      <c r="P898" s="1448"/>
      <c r="Q898" s="1448"/>
      <c r="R898" s="1448"/>
      <c r="S898" s="1448"/>
      <c r="T898" s="1448"/>
      <c r="U898" s="1448"/>
      <c r="V898" s="1448"/>
      <c r="W898" s="1448"/>
      <c r="X898" s="1448"/>
      <c r="Y898" s="1448"/>
      <c r="Z898" s="1448"/>
    </row>
    <row r="899" spans="1:26" ht="16.5" customHeight="1">
      <c r="A899" s="1448"/>
      <c r="B899" s="1467"/>
      <c r="C899" s="1448"/>
      <c r="D899" s="1448"/>
      <c r="E899" s="1448"/>
      <c r="F899" s="1448"/>
      <c r="G899" s="1448"/>
      <c r="H899" s="1448"/>
      <c r="I899" s="1448"/>
      <c r="J899" s="1448"/>
      <c r="K899" s="1448"/>
      <c r="L899" s="1448"/>
      <c r="M899" s="1448"/>
      <c r="N899" s="1448"/>
      <c r="O899" s="1448"/>
      <c r="P899" s="1448"/>
      <c r="Q899" s="1448"/>
      <c r="R899" s="1448"/>
      <c r="S899" s="1448"/>
      <c r="T899" s="1448"/>
      <c r="U899" s="1448"/>
      <c r="V899" s="1448"/>
      <c r="W899" s="1448"/>
      <c r="X899" s="1448"/>
      <c r="Y899" s="1448"/>
      <c r="Z899" s="1448"/>
    </row>
    <row r="900" spans="1:26" ht="16.5" customHeight="1">
      <c r="A900" s="1448"/>
      <c r="B900" s="1467"/>
      <c r="C900" s="1448"/>
      <c r="D900" s="1448"/>
      <c r="E900" s="1448"/>
      <c r="F900" s="1448"/>
      <c r="G900" s="1448"/>
      <c r="H900" s="1448"/>
      <c r="I900" s="1448"/>
      <c r="J900" s="1448"/>
      <c r="K900" s="1448"/>
      <c r="L900" s="1448"/>
      <c r="M900" s="1448"/>
      <c r="N900" s="1448"/>
      <c r="O900" s="1448"/>
      <c r="P900" s="1448"/>
      <c r="Q900" s="1448"/>
      <c r="R900" s="1448"/>
      <c r="S900" s="1448"/>
      <c r="T900" s="1448"/>
      <c r="U900" s="1448"/>
      <c r="V900" s="1448"/>
      <c r="W900" s="1448"/>
      <c r="X900" s="1448"/>
      <c r="Y900" s="1448"/>
      <c r="Z900" s="1448"/>
    </row>
    <row r="901" spans="1:26" ht="16.5" customHeight="1">
      <c r="A901" s="1448"/>
      <c r="B901" s="1467"/>
      <c r="C901" s="1448"/>
      <c r="D901" s="1448"/>
      <c r="E901" s="1448"/>
      <c r="F901" s="1448"/>
      <c r="G901" s="1448"/>
      <c r="H901" s="1448"/>
      <c r="I901" s="1448"/>
      <c r="J901" s="1448"/>
      <c r="K901" s="1448"/>
      <c r="L901" s="1448"/>
      <c r="M901" s="1448"/>
      <c r="N901" s="1448"/>
      <c r="O901" s="1448"/>
      <c r="P901" s="1448"/>
      <c r="Q901" s="1448"/>
      <c r="R901" s="1448"/>
      <c r="S901" s="1448"/>
      <c r="T901" s="1448"/>
      <c r="U901" s="1448"/>
      <c r="V901" s="1448"/>
      <c r="W901" s="1448"/>
      <c r="X901" s="1448"/>
      <c r="Y901" s="1448"/>
      <c r="Z901" s="1448"/>
    </row>
    <row r="902" spans="1:26" ht="16.5" customHeight="1">
      <c r="A902" s="1448"/>
      <c r="B902" s="1467"/>
      <c r="C902" s="1448"/>
      <c r="D902" s="1448"/>
      <c r="E902" s="1448"/>
      <c r="F902" s="1448"/>
      <c r="G902" s="1448"/>
      <c r="H902" s="1448"/>
      <c r="I902" s="1448"/>
      <c r="J902" s="1448"/>
      <c r="K902" s="1448"/>
      <c r="L902" s="1448"/>
      <c r="M902" s="1448"/>
      <c r="N902" s="1448"/>
      <c r="O902" s="1448"/>
      <c r="P902" s="1448"/>
      <c r="Q902" s="1448"/>
      <c r="R902" s="1448"/>
      <c r="S902" s="1448"/>
      <c r="T902" s="1448"/>
      <c r="U902" s="1448"/>
      <c r="V902" s="1448"/>
      <c r="W902" s="1448"/>
      <c r="X902" s="1448"/>
      <c r="Y902" s="1448"/>
      <c r="Z902" s="1448"/>
    </row>
    <row r="903" spans="1:26" ht="16.5" customHeight="1">
      <c r="A903" s="1448"/>
      <c r="B903" s="1467"/>
      <c r="C903" s="1448"/>
      <c r="D903" s="1448"/>
      <c r="E903" s="1448"/>
      <c r="F903" s="1448"/>
      <c r="G903" s="1448"/>
      <c r="H903" s="1448"/>
      <c r="I903" s="1448"/>
      <c r="J903" s="1448"/>
      <c r="K903" s="1448"/>
      <c r="L903" s="1448"/>
      <c r="M903" s="1448"/>
      <c r="N903" s="1448"/>
      <c r="O903" s="1448"/>
      <c r="P903" s="1448"/>
      <c r="Q903" s="1448"/>
      <c r="R903" s="1448"/>
      <c r="S903" s="1448"/>
      <c r="T903" s="1448"/>
      <c r="U903" s="1448"/>
      <c r="V903" s="1448"/>
      <c r="W903" s="1448"/>
      <c r="X903" s="1448"/>
      <c r="Y903" s="1448"/>
      <c r="Z903" s="1448"/>
    </row>
    <row r="904" spans="1:26" ht="16.5" customHeight="1">
      <c r="A904" s="1448"/>
      <c r="B904" s="1467"/>
      <c r="C904" s="1448"/>
      <c r="D904" s="1448"/>
      <c r="E904" s="1448"/>
      <c r="F904" s="1448"/>
      <c r="G904" s="1448"/>
      <c r="H904" s="1448"/>
      <c r="I904" s="1448"/>
      <c r="J904" s="1448"/>
      <c r="K904" s="1448"/>
      <c r="L904" s="1448"/>
      <c r="M904" s="1448"/>
      <c r="N904" s="1448"/>
      <c r="O904" s="1448"/>
      <c r="P904" s="1448"/>
      <c r="Q904" s="1448"/>
      <c r="R904" s="1448"/>
      <c r="S904" s="1448"/>
      <c r="T904" s="1448"/>
      <c r="U904" s="1448"/>
      <c r="V904" s="1448"/>
      <c r="W904" s="1448"/>
      <c r="X904" s="1448"/>
      <c r="Y904" s="1448"/>
      <c r="Z904" s="1448"/>
    </row>
    <row r="905" spans="1:26" ht="16.5" customHeight="1">
      <c r="A905" s="1448"/>
      <c r="B905" s="1467"/>
      <c r="C905" s="1448"/>
      <c r="D905" s="1448"/>
      <c r="E905" s="1448"/>
      <c r="F905" s="1448"/>
      <c r="G905" s="1448"/>
      <c r="H905" s="1448"/>
      <c r="I905" s="1448"/>
      <c r="J905" s="1448"/>
      <c r="K905" s="1448"/>
      <c r="L905" s="1448"/>
      <c r="M905" s="1448"/>
      <c r="N905" s="1448"/>
      <c r="O905" s="1448"/>
      <c r="P905" s="1448"/>
      <c r="Q905" s="1448"/>
      <c r="R905" s="1448"/>
      <c r="S905" s="1448"/>
      <c r="T905" s="1448"/>
      <c r="U905" s="1448"/>
      <c r="V905" s="1448"/>
      <c r="W905" s="1448"/>
      <c r="X905" s="1448"/>
      <c r="Y905" s="1448"/>
      <c r="Z905" s="1448"/>
    </row>
    <row r="906" spans="1:26" ht="16.5" customHeight="1">
      <c r="A906" s="1448"/>
      <c r="B906" s="1467"/>
      <c r="C906" s="1448"/>
      <c r="D906" s="1448"/>
      <c r="E906" s="1448"/>
      <c r="F906" s="1448"/>
      <c r="G906" s="1448"/>
      <c r="H906" s="1448"/>
      <c r="I906" s="1448"/>
      <c r="J906" s="1448"/>
      <c r="K906" s="1448"/>
      <c r="L906" s="1448"/>
      <c r="M906" s="1448"/>
      <c r="N906" s="1448"/>
      <c r="O906" s="1448"/>
      <c r="P906" s="1448"/>
      <c r="Q906" s="1448"/>
      <c r="R906" s="1448"/>
      <c r="S906" s="1448"/>
      <c r="T906" s="1448"/>
      <c r="U906" s="1448"/>
      <c r="V906" s="1448"/>
      <c r="W906" s="1448"/>
      <c r="X906" s="1448"/>
      <c r="Y906" s="1448"/>
      <c r="Z906" s="1448"/>
    </row>
    <row r="907" spans="1:26" ht="16.5" customHeight="1">
      <c r="A907" s="1448"/>
      <c r="B907" s="1467"/>
      <c r="C907" s="1448"/>
      <c r="D907" s="1448"/>
      <c r="E907" s="1448"/>
      <c r="F907" s="1448"/>
      <c r="G907" s="1448"/>
      <c r="H907" s="1448"/>
      <c r="I907" s="1448"/>
      <c r="J907" s="1448"/>
      <c r="K907" s="1448"/>
      <c r="L907" s="1448"/>
      <c r="M907" s="1448"/>
      <c r="N907" s="1448"/>
      <c r="O907" s="1448"/>
      <c r="P907" s="1448"/>
      <c r="Q907" s="1448"/>
      <c r="R907" s="1448"/>
      <c r="S907" s="1448"/>
      <c r="T907" s="1448"/>
      <c r="U907" s="1448"/>
      <c r="V907" s="1448"/>
      <c r="W907" s="1448"/>
      <c r="X907" s="1448"/>
      <c r="Y907" s="1448"/>
      <c r="Z907" s="1448"/>
    </row>
    <row r="908" spans="1:26" ht="16.5" customHeight="1">
      <c r="A908" s="1448"/>
      <c r="B908" s="1467"/>
      <c r="C908" s="1448"/>
      <c r="D908" s="1448"/>
      <c r="E908" s="1448"/>
      <c r="F908" s="1448"/>
      <c r="G908" s="1448"/>
      <c r="H908" s="1448"/>
      <c r="I908" s="1448"/>
      <c r="J908" s="1448"/>
      <c r="K908" s="1448"/>
      <c r="L908" s="1448"/>
      <c r="M908" s="1448"/>
      <c r="N908" s="1448"/>
      <c r="O908" s="1448"/>
      <c r="P908" s="1448"/>
      <c r="Q908" s="1448"/>
      <c r="R908" s="1448"/>
      <c r="S908" s="1448"/>
      <c r="T908" s="1448"/>
      <c r="U908" s="1448"/>
      <c r="V908" s="1448"/>
      <c r="W908" s="1448"/>
      <c r="X908" s="1448"/>
      <c r="Y908" s="1448"/>
      <c r="Z908" s="1448"/>
    </row>
    <row r="909" spans="1:26" ht="16.5" customHeight="1">
      <c r="A909" s="1448"/>
      <c r="B909" s="1467"/>
      <c r="C909" s="1448"/>
      <c r="D909" s="1448"/>
      <c r="E909" s="1448"/>
      <c r="F909" s="1448"/>
      <c r="G909" s="1448"/>
      <c r="H909" s="1448"/>
      <c r="I909" s="1448"/>
      <c r="J909" s="1448"/>
      <c r="K909" s="1448"/>
      <c r="L909" s="1448"/>
      <c r="M909" s="1448"/>
      <c r="N909" s="1448"/>
      <c r="O909" s="1448"/>
      <c r="P909" s="1448"/>
      <c r="Q909" s="1448"/>
      <c r="R909" s="1448"/>
      <c r="S909" s="1448"/>
      <c r="T909" s="1448"/>
      <c r="U909" s="1448"/>
      <c r="V909" s="1448"/>
      <c r="W909" s="1448"/>
      <c r="X909" s="1448"/>
      <c r="Y909" s="1448"/>
      <c r="Z909" s="1448"/>
    </row>
    <row r="910" spans="1:26" ht="16.5" customHeight="1">
      <c r="A910" s="1448"/>
      <c r="B910" s="1467"/>
      <c r="C910" s="1448"/>
      <c r="D910" s="1448"/>
      <c r="E910" s="1448"/>
      <c r="F910" s="1448"/>
      <c r="G910" s="1448"/>
      <c r="H910" s="1448"/>
      <c r="I910" s="1448"/>
      <c r="J910" s="1448"/>
      <c r="K910" s="1448"/>
      <c r="L910" s="1448"/>
      <c r="M910" s="1448"/>
      <c r="N910" s="1448"/>
      <c r="O910" s="1448"/>
      <c r="P910" s="1448"/>
      <c r="Q910" s="1448"/>
      <c r="R910" s="1448"/>
      <c r="S910" s="1448"/>
      <c r="T910" s="1448"/>
      <c r="U910" s="1448"/>
      <c r="V910" s="1448"/>
      <c r="W910" s="1448"/>
      <c r="X910" s="1448"/>
      <c r="Y910" s="1448"/>
      <c r="Z910" s="1448"/>
    </row>
    <row r="911" spans="1:26" ht="16.5" customHeight="1">
      <c r="A911" s="1448"/>
      <c r="B911" s="1467"/>
      <c r="C911" s="1448"/>
      <c r="D911" s="1448"/>
      <c r="E911" s="1448"/>
      <c r="F911" s="1448"/>
      <c r="G911" s="1448"/>
      <c r="H911" s="1448"/>
      <c r="I911" s="1448"/>
      <c r="J911" s="1448"/>
      <c r="K911" s="1448"/>
      <c r="L911" s="1448"/>
      <c r="M911" s="1448"/>
      <c r="N911" s="1448"/>
      <c r="O911" s="1448"/>
      <c r="P911" s="1448"/>
      <c r="Q911" s="1448"/>
      <c r="R911" s="1448"/>
      <c r="S911" s="1448"/>
      <c r="T911" s="1448"/>
      <c r="U911" s="1448"/>
      <c r="V911" s="1448"/>
      <c r="W911" s="1448"/>
      <c r="X911" s="1448"/>
      <c r="Y911" s="1448"/>
      <c r="Z911" s="1448"/>
    </row>
    <row r="912" spans="1:26" ht="16.5" customHeight="1">
      <c r="A912" s="1448"/>
      <c r="B912" s="1467"/>
      <c r="C912" s="1448"/>
      <c r="D912" s="1448"/>
      <c r="E912" s="1448"/>
      <c r="F912" s="1448"/>
      <c r="G912" s="1448"/>
      <c r="H912" s="1448"/>
      <c r="I912" s="1448"/>
      <c r="J912" s="1448"/>
      <c r="K912" s="1448"/>
      <c r="L912" s="1448"/>
      <c r="M912" s="1448"/>
      <c r="N912" s="1448"/>
      <c r="O912" s="1448"/>
      <c r="P912" s="1448"/>
      <c r="Q912" s="1448"/>
      <c r="R912" s="1448"/>
      <c r="S912" s="1448"/>
      <c r="T912" s="1448"/>
      <c r="U912" s="1448"/>
      <c r="V912" s="1448"/>
      <c r="W912" s="1448"/>
      <c r="X912" s="1448"/>
      <c r="Y912" s="1448"/>
      <c r="Z912" s="1448"/>
    </row>
    <row r="913" spans="1:26" ht="16.5" customHeight="1">
      <c r="A913" s="1448"/>
      <c r="B913" s="1467"/>
      <c r="C913" s="1448"/>
      <c r="D913" s="1448"/>
      <c r="E913" s="1448"/>
      <c r="F913" s="1448"/>
      <c r="G913" s="1448"/>
      <c r="H913" s="1448"/>
      <c r="I913" s="1448"/>
      <c r="J913" s="1448"/>
      <c r="K913" s="1448"/>
      <c r="L913" s="1448"/>
      <c r="M913" s="1448"/>
      <c r="N913" s="1448"/>
      <c r="O913" s="1448"/>
      <c r="P913" s="1448"/>
      <c r="Q913" s="1448"/>
      <c r="R913" s="1448"/>
      <c r="S913" s="1448"/>
      <c r="T913" s="1448"/>
      <c r="U913" s="1448"/>
      <c r="V913" s="1448"/>
      <c r="W913" s="1448"/>
      <c r="X913" s="1448"/>
      <c r="Y913" s="1448"/>
      <c r="Z913" s="1448"/>
    </row>
    <row r="914" spans="1:26" ht="16.5" customHeight="1">
      <c r="A914" s="1448"/>
      <c r="B914" s="1467"/>
      <c r="C914" s="1448"/>
      <c r="D914" s="1448"/>
      <c r="E914" s="1448"/>
      <c r="F914" s="1448"/>
      <c r="G914" s="1448"/>
      <c r="H914" s="1448"/>
      <c r="I914" s="1448"/>
      <c r="J914" s="1448"/>
      <c r="K914" s="1448"/>
      <c r="L914" s="1448"/>
      <c r="M914" s="1448"/>
      <c r="N914" s="1448"/>
      <c r="O914" s="1448"/>
      <c r="P914" s="1448"/>
      <c r="Q914" s="1448"/>
      <c r="R914" s="1448"/>
      <c r="S914" s="1448"/>
      <c r="T914" s="1448"/>
      <c r="U914" s="1448"/>
      <c r="V914" s="1448"/>
      <c r="W914" s="1448"/>
      <c r="X914" s="1448"/>
      <c r="Y914" s="1448"/>
      <c r="Z914" s="1448"/>
    </row>
    <row r="915" spans="1:26" ht="16.5" customHeight="1">
      <c r="A915" s="1448"/>
      <c r="B915" s="1467"/>
      <c r="C915" s="1448"/>
      <c r="D915" s="1448"/>
      <c r="E915" s="1448"/>
      <c r="F915" s="1448"/>
      <c r="G915" s="1448"/>
      <c r="H915" s="1448"/>
      <c r="I915" s="1448"/>
      <c r="J915" s="1448"/>
      <c r="K915" s="1448"/>
      <c r="L915" s="1448"/>
      <c r="M915" s="1448"/>
      <c r="N915" s="1448"/>
      <c r="O915" s="1448"/>
      <c r="P915" s="1448"/>
      <c r="Q915" s="1448"/>
      <c r="R915" s="1448"/>
      <c r="S915" s="1448"/>
      <c r="T915" s="1448"/>
      <c r="U915" s="1448"/>
      <c r="V915" s="1448"/>
      <c r="W915" s="1448"/>
      <c r="X915" s="1448"/>
      <c r="Y915" s="1448"/>
      <c r="Z915" s="1448"/>
    </row>
    <row r="916" spans="1:26" ht="16.5" customHeight="1">
      <c r="A916" s="1448"/>
      <c r="B916" s="1467"/>
      <c r="C916" s="1448"/>
      <c r="D916" s="1448"/>
      <c r="E916" s="1448"/>
      <c r="F916" s="1448"/>
      <c r="G916" s="1448"/>
      <c r="H916" s="1448"/>
      <c r="I916" s="1448"/>
      <c r="J916" s="1448"/>
      <c r="K916" s="1448"/>
      <c r="L916" s="1448"/>
      <c r="M916" s="1448"/>
      <c r="N916" s="1448"/>
      <c r="O916" s="1448"/>
      <c r="P916" s="1448"/>
      <c r="Q916" s="1448"/>
      <c r="R916" s="1448"/>
      <c r="S916" s="1448"/>
      <c r="T916" s="1448"/>
      <c r="U916" s="1448"/>
      <c r="V916" s="1448"/>
      <c r="W916" s="1448"/>
      <c r="X916" s="1448"/>
      <c r="Y916" s="1448"/>
      <c r="Z916" s="1448"/>
    </row>
    <row r="917" spans="1:26" ht="16.5" customHeight="1">
      <c r="A917" s="1448"/>
      <c r="B917" s="1467"/>
      <c r="C917" s="1448"/>
      <c r="D917" s="1448"/>
      <c r="E917" s="1448"/>
      <c r="F917" s="1448"/>
      <c r="G917" s="1448"/>
      <c r="H917" s="1448"/>
      <c r="I917" s="1448"/>
      <c r="J917" s="1448"/>
      <c r="K917" s="1448"/>
      <c r="L917" s="1448"/>
      <c r="M917" s="1448"/>
      <c r="N917" s="1448"/>
      <c r="O917" s="1448"/>
      <c r="P917" s="1448"/>
      <c r="Q917" s="1448"/>
      <c r="R917" s="1448"/>
      <c r="S917" s="1448"/>
      <c r="T917" s="1448"/>
      <c r="U917" s="1448"/>
      <c r="V917" s="1448"/>
      <c r="W917" s="1448"/>
      <c r="X917" s="1448"/>
      <c r="Y917" s="1448"/>
      <c r="Z917" s="1448"/>
    </row>
    <row r="918" spans="1:26" ht="16.5" customHeight="1">
      <c r="A918" s="1448"/>
      <c r="B918" s="1467"/>
      <c r="C918" s="1448"/>
      <c r="D918" s="1448"/>
      <c r="E918" s="1448"/>
      <c r="F918" s="1448"/>
      <c r="G918" s="1448"/>
      <c r="H918" s="1448"/>
      <c r="I918" s="1448"/>
      <c r="J918" s="1448"/>
      <c r="K918" s="1448"/>
      <c r="L918" s="1448"/>
      <c r="M918" s="1448"/>
      <c r="N918" s="1448"/>
      <c r="O918" s="1448"/>
      <c r="P918" s="1448"/>
      <c r="Q918" s="1448"/>
      <c r="R918" s="1448"/>
      <c r="S918" s="1448"/>
      <c r="T918" s="1448"/>
      <c r="U918" s="1448"/>
      <c r="V918" s="1448"/>
      <c r="W918" s="1448"/>
      <c r="X918" s="1448"/>
      <c r="Y918" s="1448"/>
      <c r="Z918" s="1448"/>
    </row>
    <row r="919" spans="1:26" ht="16.5" customHeight="1">
      <c r="A919" s="1448"/>
      <c r="B919" s="1467"/>
      <c r="C919" s="1448"/>
      <c r="D919" s="1448"/>
      <c r="E919" s="1448"/>
      <c r="F919" s="1448"/>
      <c r="G919" s="1448"/>
      <c r="H919" s="1448"/>
      <c r="I919" s="1448"/>
      <c r="J919" s="1448"/>
      <c r="K919" s="1448"/>
      <c r="L919" s="1448"/>
      <c r="M919" s="1448"/>
      <c r="N919" s="1448"/>
      <c r="O919" s="1448"/>
      <c r="P919" s="1448"/>
      <c r="Q919" s="1448"/>
      <c r="R919" s="1448"/>
      <c r="S919" s="1448"/>
      <c r="T919" s="1448"/>
      <c r="U919" s="1448"/>
      <c r="V919" s="1448"/>
      <c r="W919" s="1448"/>
      <c r="X919" s="1448"/>
      <c r="Y919" s="1448"/>
      <c r="Z919" s="1448"/>
    </row>
    <row r="920" spans="1:26" ht="16.5" customHeight="1">
      <c r="A920" s="1448"/>
      <c r="B920" s="1467"/>
      <c r="C920" s="1448"/>
      <c r="D920" s="1448"/>
      <c r="E920" s="1448"/>
      <c r="F920" s="1448"/>
      <c r="G920" s="1448"/>
      <c r="H920" s="1448"/>
      <c r="I920" s="1448"/>
      <c r="J920" s="1448"/>
      <c r="K920" s="1448"/>
      <c r="L920" s="1448"/>
      <c r="M920" s="1448"/>
      <c r="N920" s="1448"/>
      <c r="O920" s="1448"/>
      <c r="P920" s="1448"/>
      <c r="Q920" s="1448"/>
      <c r="R920" s="1448"/>
      <c r="S920" s="1448"/>
      <c r="T920" s="1448"/>
      <c r="U920" s="1448"/>
      <c r="V920" s="1448"/>
      <c r="W920" s="1448"/>
      <c r="X920" s="1448"/>
      <c r="Y920" s="1448"/>
      <c r="Z920" s="1448"/>
    </row>
    <row r="921" spans="1:26" ht="16.5" customHeight="1">
      <c r="A921" s="1448"/>
      <c r="B921" s="1467"/>
      <c r="C921" s="1448"/>
      <c r="D921" s="1448"/>
      <c r="E921" s="1448"/>
      <c r="F921" s="1448"/>
      <c r="G921" s="1448"/>
      <c r="H921" s="1448"/>
      <c r="I921" s="1448"/>
      <c r="J921" s="1448"/>
      <c r="K921" s="1448"/>
      <c r="L921" s="1448"/>
      <c r="M921" s="1448"/>
      <c r="N921" s="1448"/>
      <c r="O921" s="1448"/>
      <c r="P921" s="1448"/>
      <c r="Q921" s="1448"/>
      <c r="R921" s="1448"/>
      <c r="S921" s="1448"/>
      <c r="T921" s="1448"/>
      <c r="U921" s="1448"/>
      <c r="V921" s="1448"/>
      <c r="W921" s="1448"/>
      <c r="X921" s="1448"/>
      <c r="Y921" s="1448"/>
      <c r="Z921" s="1448"/>
    </row>
    <row r="922" spans="1:26" ht="16.5" customHeight="1">
      <c r="A922" s="1448"/>
      <c r="B922" s="1467"/>
      <c r="C922" s="1448"/>
      <c r="D922" s="1448"/>
      <c r="E922" s="1448"/>
      <c r="F922" s="1448"/>
      <c r="G922" s="1448"/>
      <c r="H922" s="1448"/>
      <c r="I922" s="1448"/>
      <c r="J922" s="1448"/>
      <c r="K922" s="1448"/>
      <c r="L922" s="1448"/>
      <c r="M922" s="1448"/>
      <c r="N922" s="1448"/>
      <c r="O922" s="1448"/>
      <c r="P922" s="1448"/>
      <c r="Q922" s="1448"/>
      <c r="R922" s="1448"/>
      <c r="S922" s="1448"/>
      <c r="T922" s="1448"/>
      <c r="U922" s="1448"/>
      <c r="V922" s="1448"/>
      <c r="W922" s="1448"/>
      <c r="X922" s="1448"/>
      <c r="Y922" s="1448"/>
      <c r="Z922" s="1448"/>
    </row>
    <row r="923" spans="1:26" ht="16.5" customHeight="1">
      <c r="A923" s="1448"/>
      <c r="B923" s="1467"/>
      <c r="C923" s="1448"/>
      <c r="D923" s="1448"/>
      <c r="E923" s="1448"/>
      <c r="F923" s="1448"/>
      <c r="G923" s="1448"/>
      <c r="H923" s="1448"/>
      <c r="I923" s="1448"/>
      <c r="J923" s="1448"/>
      <c r="K923" s="1448"/>
      <c r="L923" s="1448"/>
      <c r="M923" s="1448"/>
      <c r="N923" s="1448"/>
      <c r="O923" s="1448"/>
      <c r="P923" s="1448"/>
      <c r="Q923" s="1448"/>
      <c r="R923" s="1448"/>
      <c r="S923" s="1448"/>
      <c r="T923" s="1448"/>
      <c r="U923" s="1448"/>
      <c r="V923" s="1448"/>
      <c r="W923" s="1448"/>
      <c r="X923" s="1448"/>
      <c r="Y923" s="1448"/>
      <c r="Z923" s="1448"/>
    </row>
    <row r="924" spans="1:26" ht="16.5" customHeight="1">
      <c r="A924" s="1448"/>
      <c r="B924" s="1467"/>
      <c r="C924" s="1448"/>
      <c r="D924" s="1448"/>
      <c r="E924" s="1448"/>
      <c r="F924" s="1448"/>
      <c r="G924" s="1448"/>
      <c r="H924" s="1448"/>
      <c r="I924" s="1448"/>
      <c r="J924" s="1448"/>
      <c r="K924" s="1448"/>
      <c r="L924" s="1448"/>
      <c r="M924" s="1448"/>
      <c r="N924" s="1448"/>
      <c r="O924" s="1448"/>
      <c r="P924" s="1448"/>
      <c r="Q924" s="1448"/>
      <c r="R924" s="1448"/>
      <c r="S924" s="1448"/>
      <c r="T924" s="1448"/>
      <c r="U924" s="1448"/>
      <c r="V924" s="1448"/>
      <c r="W924" s="1448"/>
      <c r="X924" s="1448"/>
      <c r="Y924" s="1448"/>
      <c r="Z924" s="1448"/>
    </row>
    <row r="925" spans="1:26" ht="16.5" customHeight="1">
      <c r="A925" s="1448"/>
      <c r="B925" s="1467"/>
      <c r="C925" s="1448"/>
      <c r="D925" s="1448"/>
      <c r="E925" s="1448"/>
      <c r="F925" s="1448"/>
      <c r="G925" s="1448"/>
      <c r="H925" s="1448"/>
      <c r="I925" s="1448"/>
      <c r="J925" s="1448"/>
      <c r="K925" s="1448"/>
      <c r="L925" s="1448"/>
      <c r="M925" s="1448"/>
      <c r="N925" s="1448"/>
      <c r="O925" s="1448"/>
      <c r="P925" s="1448"/>
      <c r="Q925" s="1448"/>
      <c r="R925" s="1448"/>
      <c r="S925" s="1448"/>
      <c r="T925" s="1448"/>
      <c r="U925" s="1448"/>
      <c r="V925" s="1448"/>
      <c r="W925" s="1448"/>
      <c r="X925" s="1448"/>
      <c r="Y925" s="1448"/>
      <c r="Z925" s="1448"/>
    </row>
    <row r="926" spans="1:26" ht="16.5" customHeight="1">
      <c r="A926" s="1448"/>
      <c r="B926" s="1467"/>
      <c r="C926" s="1448"/>
      <c r="D926" s="1448"/>
      <c r="E926" s="1448"/>
      <c r="F926" s="1448"/>
      <c r="G926" s="1448"/>
      <c r="H926" s="1448"/>
      <c r="I926" s="1448"/>
      <c r="J926" s="1448"/>
      <c r="K926" s="1448"/>
      <c r="L926" s="1448"/>
      <c r="M926" s="1448"/>
      <c r="N926" s="1448"/>
      <c r="O926" s="1448"/>
      <c r="P926" s="1448"/>
      <c r="Q926" s="1448"/>
      <c r="R926" s="1448"/>
      <c r="S926" s="1448"/>
      <c r="T926" s="1448"/>
      <c r="U926" s="1448"/>
      <c r="V926" s="1448"/>
      <c r="W926" s="1448"/>
      <c r="X926" s="1448"/>
      <c r="Y926" s="1448"/>
      <c r="Z926" s="1448"/>
    </row>
    <row r="927" spans="1:26" ht="16.5" customHeight="1">
      <c r="A927" s="1448"/>
      <c r="B927" s="1467"/>
      <c r="C927" s="1448"/>
      <c r="D927" s="1448"/>
      <c r="E927" s="1448"/>
      <c r="F927" s="1448"/>
      <c r="G927" s="1448"/>
      <c r="H927" s="1448"/>
      <c r="I927" s="1448"/>
      <c r="J927" s="1448"/>
      <c r="K927" s="1448"/>
      <c r="L927" s="1448"/>
      <c r="M927" s="1448"/>
      <c r="N927" s="1448"/>
      <c r="O927" s="1448"/>
      <c r="P927" s="1448"/>
      <c r="Q927" s="1448"/>
      <c r="R927" s="1448"/>
      <c r="S927" s="1448"/>
      <c r="T927" s="1448"/>
      <c r="U927" s="1448"/>
      <c r="V927" s="1448"/>
      <c r="W927" s="1448"/>
      <c r="X927" s="1448"/>
      <c r="Y927" s="1448"/>
      <c r="Z927" s="1448"/>
    </row>
    <row r="928" spans="1:26" ht="16.5" customHeight="1">
      <c r="A928" s="1448"/>
      <c r="B928" s="1467"/>
      <c r="C928" s="1448"/>
      <c r="D928" s="1448"/>
      <c r="E928" s="1448"/>
      <c r="F928" s="1448"/>
      <c r="G928" s="1448"/>
      <c r="H928" s="1448"/>
      <c r="I928" s="1448"/>
      <c r="J928" s="1448"/>
      <c r="K928" s="1448"/>
      <c r="L928" s="1448"/>
      <c r="M928" s="1448"/>
      <c r="N928" s="1448"/>
      <c r="O928" s="1448"/>
      <c r="P928" s="1448"/>
      <c r="Q928" s="1448"/>
      <c r="R928" s="1448"/>
      <c r="S928" s="1448"/>
      <c r="T928" s="1448"/>
      <c r="U928" s="1448"/>
      <c r="V928" s="1448"/>
      <c r="W928" s="1448"/>
      <c r="X928" s="1448"/>
      <c r="Y928" s="1448"/>
      <c r="Z928" s="1448"/>
    </row>
    <row r="929" spans="1:26" ht="16.5" customHeight="1">
      <c r="A929" s="1448"/>
      <c r="B929" s="1467"/>
      <c r="C929" s="1448"/>
      <c r="D929" s="1448"/>
      <c r="E929" s="1448"/>
      <c r="F929" s="1448"/>
      <c r="G929" s="1448"/>
      <c r="H929" s="1448"/>
      <c r="I929" s="1448"/>
      <c r="J929" s="1448"/>
      <c r="K929" s="1448"/>
      <c r="L929" s="1448"/>
      <c r="M929" s="1448"/>
      <c r="N929" s="1448"/>
      <c r="O929" s="1448"/>
      <c r="P929" s="1448"/>
      <c r="Q929" s="1448"/>
      <c r="R929" s="1448"/>
      <c r="S929" s="1448"/>
      <c r="T929" s="1448"/>
      <c r="U929" s="1448"/>
      <c r="V929" s="1448"/>
      <c r="W929" s="1448"/>
      <c r="X929" s="1448"/>
      <c r="Y929" s="1448"/>
      <c r="Z929" s="1448"/>
    </row>
    <row r="930" spans="1:26" ht="16.5" customHeight="1">
      <c r="A930" s="1448"/>
      <c r="B930" s="1467"/>
      <c r="C930" s="1448"/>
      <c r="D930" s="1448"/>
      <c r="E930" s="1448"/>
      <c r="F930" s="1448"/>
      <c r="G930" s="1448"/>
      <c r="H930" s="1448"/>
      <c r="I930" s="1448"/>
      <c r="J930" s="1448"/>
      <c r="K930" s="1448"/>
      <c r="L930" s="1448"/>
      <c r="M930" s="1448"/>
      <c r="N930" s="1448"/>
      <c r="O930" s="1448"/>
      <c r="P930" s="1448"/>
      <c r="Q930" s="1448"/>
      <c r="R930" s="1448"/>
      <c r="S930" s="1448"/>
      <c r="T930" s="1448"/>
      <c r="U930" s="1448"/>
      <c r="V930" s="1448"/>
      <c r="W930" s="1448"/>
      <c r="X930" s="1448"/>
      <c r="Y930" s="1448"/>
      <c r="Z930" s="1448"/>
    </row>
    <row r="931" spans="1:26" ht="16.5" customHeight="1">
      <c r="A931" s="1448"/>
      <c r="B931" s="1467"/>
      <c r="C931" s="1448"/>
      <c r="D931" s="1448"/>
      <c r="E931" s="1448"/>
      <c r="F931" s="1448"/>
      <c r="G931" s="1448"/>
      <c r="H931" s="1448"/>
      <c r="I931" s="1448"/>
      <c r="J931" s="1448"/>
      <c r="K931" s="1448"/>
      <c r="L931" s="1448"/>
      <c r="M931" s="1448"/>
      <c r="N931" s="1448"/>
      <c r="O931" s="1448"/>
      <c r="P931" s="1448"/>
      <c r="Q931" s="1448"/>
      <c r="R931" s="1448"/>
      <c r="S931" s="1448"/>
      <c r="T931" s="1448"/>
      <c r="U931" s="1448"/>
      <c r="V931" s="1448"/>
      <c r="W931" s="1448"/>
      <c r="X931" s="1448"/>
      <c r="Y931" s="1448"/>
      <c r="Z931" s="1448"/>
    </row>
    <row r="932" spans="1:26" ht="16.5" customHeight="1">
      <c r="A932" s="1448"/>
      <c r="B932" s="1467"/>
      <c r="C932" s="1448"/>
      <c r="D932" s="1448"/>
      <c r="E932" s="1448"/>
      <c r="F932" s="1448"/>
      <c r="G932" s="1448"/>
      <c r="H932" s="1448"/>
      <c r="I932" s="1448"/>
      <c r="J932" s="1448"/>
      <c r="K932" s="1448"/>
      <c r="L932" s="1448"/>
      <c r="M932" s="1448"/>
      <c r="N932" s="1448"/>
      <c r="O932" s="1448"/>
      <c r="P932" s="1448"/>
      <c r="Q932" s="1448"/>
      <c r="R932" s="1448"/>
      <c r="S932" s="1448"/>
      <c r="T932" s="1448"/>
      <c r="U932" s="1448"/>
      <c r="V932" s="1448"/>
      <c r="W932" s="1448"/>
      <c r="X932" s="1448"/>
      <c r="Y932" s="1448"/>
      <c r="Z932" s="1448"/>
    </row>
    <row r="933" spans="1:26" ht="16.5" customHeight="1">
      <c r="A933" s="1448"/>
      <c r="B933" s="1467"/>
      <c r="C933" s="1448"/>
      <c r="D933" s="1448"/>
      <c r="E933" s="1448"/>
      <c r="F933" s="1448"/>
      <c r="G933" s="1448"/>
      <c r="H933" s="1448"/>
      <c r="I933" s="1448"/>
      <c r="J933" s="1448"/>
      <c r="K933" s="1448"/>
      <c r="L933" s="1448"/>
      <c r="M933" s="1448"/>
      <c r="N933" s="1448"/>
      <c r="O933" s="1448"/>
      <c r="P933" s="1448"/>
      <c r="Q933" s="1448"/>
      <c r="R933" s="1448"/>
      <c r="S933" s="1448"/>
      <c r="T933" s="1448"/>
      <c r="U933" s="1448"/>
      <c r="V933" s="1448"/>
      <c r="W933" s="1448"/>
      <c r="X933" s="1448"/>
      <c r="Y933" s="1448"/>
      <c r="Z933" s="1448"/>
    </row>
    <row r="934" spans="1:26" ht="16.5" customHeight="1">
      <c r="A934" s="1448"/>
      <c r="B934" s="1467"/>
      <c r="C934" s="1448"/>
      <c r="D934" s="1448"/>
      <c r="E934" s="1448"/>
      <c r="F934" s="1448"/>
      <c r="G934" s="1448"/>
      <c r="H934" s="1448"/>
      <c r="I934" s="1448"/>
      <c r="J934" s="1448"/>
      <c r="K934" s="1448"/>
      <c r="L934" s="1448"/>
      <c r="M934" s="1448"/>
      <c r="N934" s="1448"/>
      <c r="O934" s="1448"/>
      <c r="P934" s="1448"/>
      <c r="Q934" s="1448"/>
      <c r="R934" s="1448"/>
      <c r="S934" s="1448"/>
      <c r="T934" s="1448"/>
      <c r="U934" s="1448"/>
      <c r="V934" s="1448"/>
      <c r="W934" s="1448"/>
      <c r="X934" s="1448"/>
      <c r="Y934" s="1448"/>
      <c r="Z934" s="1448"/>
    </row>
    <row r="935" spans="1:26" ht="16.5" customHeight="1">
      <c r="A935" s="1448"/>
      <c r="B935" s="1467"/>
      <c r="C935" s="1448"/>
      <c r="D935" s="1448"/>
      <c r="E935" s="1448"/>
      <c r="F935" s="1448"/>
      <c r="G935" s="1448"/>
      <c r="H935" s="1448"/>
      <c r="I935" s="1448"/>
      <c r="J935" s="1448"/>
      <c r="K935" s="1448"/>
      <c r="L935" s="1448"/>
      <c r="M935" s="1448"/>
      <c r="N935" s="1448"/>
      <c r="O935" s="1448"/>
      <c r="P935" s="1448"/>
      <c r="Q935" s="1448"/>
      <c r="R935" s="1448"/>
      <c r="S935" s="1448"/>
      <c r="T935" s="1448"/>
      <c r="U935" s="1448"/>
      <c r="V935" s="1448"/>
      <c r="W935" s="1448"/>
      <c r="X935" s="1448"/>
      <c r="Y935" s="1448"/>
      <c r="Z935" s="1448"/>
    </row>
    <row r="936" spans="1:26" ht="16.5" customHeight="1">
      <c r="A936" s="1448"/>
      <c r="B936" s="1467"/>
      <c r="C936" s="1448"/>
      <c r="D936" s="1448"/>
      <c r="E936" s="1448"/>
      <c r="F936" s="1448"/>
      <c r="G936" s="1448"/>
      <c r="H936" s="1448"/>
      <c r="I936" s="1448"/>
      <c r="J936" s="1448"/>
      <c r="K936" s="1448"/>
      <c r="L936" s="1448"/>
      <c r="M936" s="1448"/>
      <c r="N936" s="1448"/>
      <c r="O936" s="1448"/>
      <c r="P936" s="1448"/>
      <c r="Q936" s="1448"/>
      <c r="R936" s="1448"/>
      <c r="S936" s="1448"/>
      <c r="T936" s="1448"/>
      <c r="U936" s="1448"/>
      <c r="V936" s="1448"/>
      <c r="W936" s="1448"/>
      <c r="X936" s="1448"/>
      <c r="Y936" s="1448"/>
      <c r="Z936" s="1448"/>
    </row>
    <row r="937" spans="1:26" ht="16.5" customHeight="1">
      <c r="A937" s="1448"/>
      <c r="B937" s="1467"/>
      <c r="C937" s="1448"/>
      <c r="D937" s="1448"/>
      <c r="E937" s="1448"/>
      <c r="F937" s="1448"/>
      <c r="G937" s="1448"/>
      <c r="H937" s="1448"/>
      <c r="I937" s="1448"/>
      <c r="J937" s="1448"/>
      <c r="K937" s="1448"/>
      <c r="L937" s="1448"/>
      <c r="M937" s="1448"/>
      <c r="N937" s="1448"/>
      <c r="O937" s="1448"/>
      <c r="P937" s="1448"/>
      <c r="Q937" s="1448"/>
      <c r="R937" s="1448"/>
      <c r="S937" s="1448"/>
      <c r="T937" s="1448"/>
      <c r="U937" s="1448"/>
      <c r="V937" s="1448"/>
      <c r="W937" s="1448"/>
      <c r="X937" s="1448"/>
      <c r="Y937" s="1448"/>
      <c r="Z937" s="1448"/>
    </row>
    <row r="938" spans="1:26" ht="16.5" customHeight="1">
      <c r="A938" s="1448"/>
      <c r="B938" s="1467"/>
      <c r="C938" s="1448"/>
      <c r="D938" s="1448"/>
      <c r="E938" s="1448"/>
      <c r="F938" s="1448"/>
      <c r="G938" s="1448"/>
      <c r="H938" s="1448"/>
      <c r="I938" s="1448"/>
      <c r="J938" s="1448"/>
      <c r="K938" s="1448"/>
      <c r="L938" s="1448"/>
      <c r="M938" s="1448"/>
      <c r="N938" s="1448"/>
      <c r="O938" s="1448"/>
      <c r="P938" s="1448"/>
      <c r="Q938" s="1448"/>
      <c r="R938" s="1448"/>
      <c r="S938" s="1448"/>
      <c r="T938" s="1448"/>
      <c r="U938" s="1448"/>
      <c r="V938" s="1448"/>
      <c r="W938" s="1448"/>
      <c r="X938" s="1448"/>
      <c r="Y938" s="1448"/>
      <c r="Z938" s="1448"/>
    </row>
    <row r="939" spans="1:26" ht="16.5" customHeight="1">
      <c r="A939" s="1448"/>
      <c r="B939" s="1467"/>
      <c r="C939" s="1448"/>
      <c r="D939" s="1448"/>
      <c r="E939" s="1448"/>
      <c r="F939" s="1448"/>
      <c r="G939" s="1448"/>
      <c r="H939" s="1448"/>
      <c r="I939" s="1448"/>
      <c r="J939" s="1448"/>
      <c r="K939" s="1448"/>
      <c r="L939" s="1448"/>
      <c r="M939" s="1448"/>
      <c r="N939" s="1448"/>
      <c r="O939" s="1448"/>
      <c r="P939" s="1448"/>
      <c r="Q939" s="1448"/>
      <c r="R939" s="1448"/>
      <c r="S939" s="1448"/>
      <c r="T939" s="1448"/>
      <c r="U939" s="1448"/>
      <c r="V939" s="1448"/>
      <c r="W939" s="1448"/>
      <c r="X939" s="1448"/>
      <c r="Y939" s="1448"/>
      <c r="Z939" s="1448"/>
    </row>
    <row r="940" spans="1:26" ht="16.5" customHeight="1">
      <c r="A940" s="1448"/>
      <c r="B940" s="1467"/>
      <c r="C940" s="1448"/>
      <c r="D940" s="1448"/>
      <c r="E940" s="1448"/>
      <c r="F940" s="1448"/>
      <c r="G940" s="1448"/>
      <c r="H940" s="1448"/>
      <c r="I940" s="1448"/>
      <c r="J940" s="1448"/>
      <c r="K940" s="1448"/>
      <c r="L940" s="1448"/>
      <c r="M940" s="1448"/>
      <c r="N940" s="1448"/>
      <c r="O940" s="1448"/>
      <c r="P940" s="1448"/>
      <c r="Q940" s="1448"/>
      <c r="R940" s="1448"/>
      <c r="S940" s="1448"/>
      <c r="T940" s="1448"/>
      <c r="U940" s="1448"/>
      <c r="V940" s="1448"/>
      <c r="W940" s="1448"/>
      <c r="X940" s="1448"/>
      <c r="Y940" s="1448"/>
      <c r="Z940" s="1448"/>
    </row>
    <row r="941" spans="1:26" ht="16.5" customHeight="1">
      <c r="A941" s="1448"/>
      <c r="B941" s="1467"/>
      <c r="C941" s="1448"/>
      <c r="D941" s="1448"/>
      <c r="E941" s="1448"/>
      <c r="F941" s="1448"/>
      <c r="G941" s="1448"/>
      <c r="H941" s="1448"/>
      <c r="I941" s="1448"/>
      <c r="J941" s="1448"/>
      <c r="K941" s="1448"/>
      <c r="L941" s="1448"/>
      <c r="M941" s="1448"/>
      <c r="N941" s="1448"/>
      <c r="O941" s="1448"/>
      <c r="P941" s="1448"/>
      <c r="Q941" s="1448"/>
      <c r="R941" s="1448"/>
      <c r="S941" s="1448"/>
      <c r="T941" s="1448"/>
      <c r="U941" s="1448"/>
      <c r="V941" s="1448"/>
      <c r="W941" s="1448"/>
      <c r="X941" s="1448"/>
      <c r="Y941" s="1448"/>
      <c r="Z941" s="1448"/>
    </row>
    <row r="942" spans="1:26" ht="16.5" customHeight="1">
      <c r="A942" s="1448"/>
      <c r="B942" s="1467"/>
      <c r="C942" s="1448"/>
      <c r="D942" s="1448"/>
      <c r="E942" s="1448"/>
      <c r="F942" s="1448"/>
      <c r="G942" s="1448"/>
      <c r="H942" s="1448"/>
      <c r="I942" s="1448"/>
      <c r="J942" s="1448"/>
      <c r="K942" s="1448"/>
      <c r="L942" s="1448"/>
      <c r="M942" s="1448"/>
      <c r="N942" s="1448"/>
      <c r="O942" s="1448"/>
      <c r="P942" s="1448"/>
      <c r="Q942" s="1448"/>
      <c r="R942" s="1448"/>
      <c r="S942" s="1448"/>
      <c r="T942" s="1448"/>
      <c r="U942" s="1448"/>
      <c r="V942" s="1448"/>
      <c r="W942" s="1448"/>
      <c r="X942" s="1448"/>
      <c r="Y942" s="1448"/>
      <c r="Z942" s="1448"/>
    </row>
    <row r="943" spans="1:26" ht="16.5" customHeight="1">
      <c r="A943" s="1448"/>
      <c r="B943" s="1467"/>
      <c r="C943" s="1448"/>
      <c r="D943" s="1448"/>
      <c r="E943" s="1448"/>
      <c r="F943" s="1448"/>
      <c r="G943" s="1448"/>
      <c r="H943" s="1448"/>
      <c r="I943" s="1448"/>
      <c r="J943" s="1448"/>
      <c r="K943" s="1448"/>
      <c r="L943" s="1448"/>
      <c r="M943" s="1448"/>
      <c r="N943" s="1448"/>
      <c r="O943" s="1448"/>
      <c r="P943" s="1448"/>
      <c r="Q943" s="1448"/>
      <c r="R943" s="1448"/>
      <c r="S943" s="1448"/>
      <c r="T943" s="1448"/>
      <c r="U943" s="1448"/>
      <c r="V943" s="1448"/>
      <c r="W943" s="1448"/>
      <c r="X943" s="1448"/>
      <c r="Y943" s="1448"/>
      <c r="Z943" s="1448"/>
    </row>
    <row r="944" spans="1:26" ht="16.5" customHeight="1">
      <c r="A944" s="1448"/>
      <c r="B944" s="1467"/>
      <c r="C944" s="1448"/>
      <c r="D944" s="1448"/>
      <c r="E944" s="1448"/>
      <c r="F944" s="1448"/>
      <c r="G944" s="1448"/>
      <c r="H944" s="1448"/>
      <c r="I944" s="1448"/>
      <c r="J944" s="1448"/>
      <c r="K944" s="1448"/>
      <c r="L944" s="1448"/>
      <c r="M944" s="1448"/>
      <c r="N944" s="1448"/>
      <c r="O944" s="1448"/>
      <c r="P944" s="1448"/>
      <c r="Q944" s="1448"/>
      <c r="R944" s="1448"/>
      <c r="S944" s="1448"/>
      <c r="T944" s="1448"/>
      <c r="U944" s="1448"/>
      <c r="V944" s="1448"/>
      <c r="W944" s="1448"/>
      <c r="X944" s="1448"/>
      <c r="Y944" s="1448"/>
      <c r="Z944" s="1448"/>
    </row>
    <row r="945" spans="1:26" ht="16.5" customHeight="1">
      <c r="A945" s="1448"/>
      <c r="B945" s="1467"/>
      <c r="C945" s="1448"/>
      <c r="D945" s="1448"/>
      <c r="E945" s="1448"/>
      <c r="F945" s="1448"/>
      <c r="G945" s="1448"/>
      <c r="H945" s="1448"/>
      <c r="I945" s="1448"/>
      <c r="J945" s="1448"/>
      <c r="K945" s="1448"/>
      <c r="L945" s="1448"/>
      <c r="M945" s="1448"/>
      <c r="N945" s="1448"/>
      <c r="O945" s="1448"/>
      <c r="P945" s="1448"/>
      <c r="Q945" s="1448"/>
      <c r="R945" s="1448"/>
      <c r="S945" s="1448"/>
      <c r="T945" s="1448"/>
      <c r="U945" s="1448"/>
      <c r="V945" s="1448"/>
      <c r="W945" s="1448"/>
      <c r="X945" s="1448"/>
      <c r="Y945" s="1448"/>
      <c r="Z945" s="1448"/>
    </row>
    <row r="946" spans="1:26" ht="16.5" customHeight="1">
      <c r="A946" s="1448"/>
      <c r="B946" s="1467"/>
      <c r="C946" s="1448"/>
      <c r="D946" s="1448"/>
      <c r="E946" s="1448"/>
      <c r="F946" s="1448"/>
      <c r="G946" s="1448"/>
      <c r="H946" s="1448"/>
      <c r="I946" s="1448"/>
      <c r="J946" s="1448"/>
      <c r="K946" s="1448"/>
      <c r="L946" s="1448"/>
      <c r="M946" s="1448"/>
      <c r="N946" s="1448"/>
      <c r="O946" s="1448"/>
      <c r="P946" s="1448"/>
      <c r="Q946" s="1448"/>
      <c r="R946" s="1448"/>
      <c r="S946" s="1448"/>
      <c r="T946" s="1448"/>
      <c r="U946" s="1448"/>
      <c r="V946" s="1448"/>
      <c r="W946" s="1448"/>
      <c r="X946" s="1448"/>
      <c r="Y946" s="1448"/>
      <c r="Z946" s="1448"/>
    </row>
    <row r="947" spans="1:26" ht="16.5" customHeight="1">
      <c r="A947" s="1448"/>
      <c r="B947" s="1467"/>
      <c r="C947" s="1448"/>
      <c r="D947" s="1448"/>
      <c r="E947" s="1448"/>
      <c r="F947" s="1448"/>
      <c r="G947" s="1448"/>
      <c r="H947" s="1448"/>
      <c r="I947" s="1448"/>
      <c r="J947" s="1448"/>
      <c r="K947" s="1448"/>
      <c r="L947" s="1448"/>
      <c r="M947" s="1448"/>
      <c r="N947" s="1448"/>
      <c r="O947" s="1448"/>
      <c r="P947" s="1448"/>
      <c r="Q947" s="1448"/>
      <c r="R947" s="1448"/>
      <c r="S947" s="1448"/>
      <c r="T947" s="1448"/>
      <c r="U947" s="1448"/>
      <c r="V947" s="1448"/>
      <c r="W947" s="1448"/>
      <c r="X947" s="1448"/>
      <c r="Y947" s="1448"/>
      <c r="Z947" s="1448"/>
    </row>
    <row r="948" spans="1:26" ht="16.5" customHeight="1">
      <c r="A948" s="1448"/>
      <c r="B948" s="1467"/>
      <c r="C948" s="1448"/>
      <c r="D948" s="1448"/>
      <c r="E948" s="1448"/>
      <c r="F948" s="1448"/>
      <c r="G948" s="1448"/>
      <c r="H948" s="1448"/>
      <c r="I948" s="1448"/>
      <c r="J948" s="1448"/>
      <c r="K948" s="1448"/>
      <c r="L948" s="1448"/>
      <c r="M948" s="1448"/>
      <c r="N948" s="1448"/>
      <c r="O948" s="1448"/>
      <c r="P948" s="1448"/>
      <c r="Q948" s="1448"/>
      <c r="R948" s="1448"/>
      <c r="S948" s="1448"/>
      <c r="T948" s="1448"/>
      <c r="U948" s="1448"/>
      <c r="V948" s="1448"/>
      <c r="W948" s="1448"/>
      <c r="X948" s="1448"/>
      <c r="Y948" s="1448"/>
      <c r="Z948" s="1448"/>
    </row>
    <row r="949" spans="1:26" ht="16.5" customHeight="1">
      <c r="A949" s="1448"/>
      <c r="B949" s="1467"/>
      <c r="C949" s="1448"/>
      <c r="D949" s="1448"/>
      <c r="E949" s="1448"/>
      <c r="F949" s="1448"/>
      <c r="G949" s="1448"/>
      <c r="H949" s="1448"/>
      <c r="I949" s="1448"/>
      <c r="J949" s="1448"/>
      <c r="K949" s="1448"/>
      <c r="L949" s="1448"/>
      <c r="M949" s="1448"/>
      <c r="N949" s="1448"/>
      <c r="O949" s="1448"/>
      <c r="P949" s="1448"/>
      <c r="Q949" s="1448"/>
      <c r="R949" s="1448"/>
      <c r="S949" s="1448"/>
      <c r="T949" s="1448"/>
      <c r="U949" s="1448"/>
      <c r="V949" s="1448"/>
      <c r="W949" s="1448"/>
      <c r="X949" s="1448"/>
      <c r="Y949" s="1448"/>
      <c r="Z949" s="1448"/>
    </row>
    <row r="950" spans="1:26" ht="16.5" customHeight="1">
      <c r="A950" s="1448"/>
      <c r="B950" s="1467"/>
      <c r="C950" s="1448"/>
      <c r="D950" s="1448"/>
      <c r="E950" s="1448"/>
      <c r="F950" s="1448"/>
      <c r="G950" s="1448"/>
      <c r="H950" s="1448"/>
      <c r="I950" s="1448"/>
      <c r="J950" s="1448"/>
      <c r="K950" s="1448"/>
      <c r="L950" s="1448"/>
      <c r="M950" s="1448"/>
      <c r="N950" s="1448"/>
      <c r="O950" s="1448"/>
      <c r="P950" s="1448"/>
      <c r="Q950" s="1448"/>
      <c r="R950" s="1448"/>
      <c r="S950" s="1448"/>
      <c r="T950" s="1448"/>
      <c r="U950" s="1448"/>
      <c r="V950" s="1448"/>
      <c r="W950" s="1448"/>
      <c r="X950" s="1448"/>
      <c r="Y950" s="1448"/>
      <c r="Z950" s="1448"/>
    </row>
    <row r="951" spans="1:26" ht="16.5" customHeight="1">
      <c r="A951" s="1448"/>
      <c r="B951" s="1467"/>
      <c r="C951" s="1448"/>
      <c r="D951" s="1448"/>
      <c r="E951" s="1448"/>
      <c r="F951" s="1448"/>
      <c r="G951" s="1448"/>
      <c r="H951" s="1448"/>
      <c r="I951" s="1448"/>
      <c r="J951" s="1448"/>
      <c r="K951" s="1448"/>
      <c r="L951" s="1448"/>
      <c r="M951" s="1448"/>
      <c r="N951" s="1448"/>
      <c r="O951" s="1448"/>
      <c r="P951" s="1448"/>
      <c r="Q951" s="1448"/>
      <c r="R951" s="1448"/>
      <c r="S951" s="1448"/>
      <c r="T951" s="1448"/>
      <c r="U951" s="1448"/>
      <c r="V951" s="1448"/>
      <c r="W951" s="1448"/>
      <c r="X951" s="1448"/>
      <c r="Y951" s="1448"/>
      <c r="Z951" s="1448"/>
    </row>
    <row r="952" spans="1:26" ht="16.5" customHeight="1">
      <c r="A952" s="1448"/>
      <c r="B952" s="1467"/>
      <c r="C952" s="1448"/>
      <c r="D952" s="1448"/>
      <c r="E952" s="1448"/>
      <c r="F952" s="1448"/>
      <c r="G952" s="1448"/>
      <c r="H952" s="1448"/>
      <c r="I952" s="1448"/>
      <c r="J952" s="1448"/>
      <c r="K952" s="1448"/>
      <c r="L952" s="1448"/>
      <c r="M952" s="1448"/>
      <c r="N952" s="1448"/>
      <c r="O952" s="1448"/>
      <c r="P952" s="1448"/>
      <c r="Q952" s="1448"/>
      <c r="R952" s="1448"/>
      <c r="S952" s="1448"/>
      <c r="T952" s="1448"/>
      <c r="U952" s="1448"/>
      <c r="V952" s="1448"/>
      <c r="W952" s="1448"/>
      <c r="X952" s="1448"/>
      <c r="Y952" s="1448"/>
      <c r="Z952" s="1448"/>
    </row>
    <row r="953" spans="1:26" ht="16.5" customHeight="1">
      <c r="A953" s="1448"/>
      <c r="B953" s="1467"/>
      <c r="C953" s="1448"/>
      <c r="D953" s="1448"/>
      <c r="E953" s="1448"/>
      <c r="F953" s="1448"/>
      <c r="G953" s="1448"/>
      <c r="H953" s="1448"/>
      <c r="I953" s="1448"/>
      <c r="J953" s="1448"/>
      <c r="K953" s="1448"/>
      <c r="L953" s="1448"/>
      <c r="M953" s="1448"/>
      <c r="N953" s="1448"/>
      <c r="O953" s="1448"/>
      <c r="P953" s="1448"/>
      <c r="Q953" s="1448"/>
      <c r="R953" s="1448"/>
      <c r="S953" s="1448"/>
      <c r="T953" s="1448"/>
      <c r="U953" s="1448"/>
      <c r="V953" s="1448"/>
      <c r="W953" s="1448"/>
      <c r="X953" s="1448"/>
      <c r="Y953" s="1448"/>
      <c r="Z953" s="1448"/>
    </row>
    <row r="954" spans="1:26" ht="16.5" customHeight="1">
      <c r="A954" s="1448"/>
      <c r="B954" s="1467"/>
      <c r="C954" s="1448"/>
      <c r="D954" s="1448"/>
      <c r="E954" s="1448"/>
      <c r="F954" s="1448"/>
      <c r="G954" s="1448"/>
      <c r="H954" s="1448"/>
      <c r="I954" s="1448"/>
      <c r="J954" s="1448"/>
      <c r="K954" s="1448"/>
      <c r="L954" s="1448"/>
      <c r="M954" s="1448"/>
      <c r="N954" s="1448"/>
      <c r="O954" s="1448"/>
      <c r="P954" s="1448"/>
      <c r="Q954" s="1448"/>
      <c r="R954" s="1448"/>
      <c r="S954" s="1448"/>
      <c r="T954" s="1448"/>
      <c r="U954" s="1448"/>
      <c r="V954" s="1448"/>
      <c r="W954" s="1448"/>
      <c r="X954" s="1448"/>
      <c r="Y954" s="1448"/>
      <c r="Z954" s="1448"/>
    </row>
    <row r="955" spans="1:26" ht="16.5" customHeight="1">
      <c r="A955" s="1448"/>
      <c r="B955" s="1467"/>
      <c r="C955" s="1448"/>
      <c r="D955" s="1448"/>
      <c r="E955" s="1448"/>
      <c r="F955" s="1448"/>
      <c r="G955" s="1448"/>
      <c r="H955" s="1448"/>
      <c r="I955" s="1448"/>
      <c r="J955" s="1448"/>
      <c r="K955" s="1448"/>
      <c r="L955" s="1448"/>
      <c r="M955" s="1448"/>
      <c r="N955" s="1448"/>
      <c r="O955" s="1448"/>
      <c r="P955" s="1448"/>
      <c r="Q955" s="1448"/>
      <c r="R955" s="1448"/>
      <c r="S955" s="1448"/>
      <c r="T955" s="1448"/>
      <c r="U955" s="1448"/>
      <c r="V955" s="1448"/>
      <c r="W955" s="1448"/>
      <c r="X955" s="1448"/>
      <c r="Y955" s="1448"/>
      <c r="Z955" s="1448"/>
    </row>
    <row r="956" spans="1:26" ht="16.5" customHeight="1">
      <c r="A956" s="1448"/>
      <c r="B956" s="1467"/>
      <c r="C956" s="1448"/>
      <c r="D956" s="1448"/>
      <c r="E956" s="1448"/>
      <c r="F956" s="1448"/>
      <c r="G956" s="1448"/>
      <c r="H956" s="1448"/>
      <c r="I956" s="1448"/>
      <c r="J956" s="1448"/>
      <c r="K956" s="1448"/>
      <c r="L956" s="1448"/>
      <c r="M956" s="1448"/>
      <c r="N956" s="1448"/>
      <c r="O956" s="1448"/>
      <c r="P956" s="1448"/>
      <c r="Q956" s="1448"/>
      <c r="R956" s="1448"/>
      <c r="S956" s="1448"/>
      <c r="T956" s="1448"/>
      <c r="U956" s="1448"/>
      <c r="V956" s="1448"/>
      <c r="W956" s="1448"/>
      <c r="X956" s="1448"/>
      <c r="Y956" s="1448"/>
      <c r="Z956" s="1448"/>
    </row>
    <row r="957" spans="1:26" ht="16.5" customHeight="1">
      <c r="A957" s="1448"/>
      <c r="B957" s="1467"/>
      <c r="C957" s="1448"/>
      <c r="D957" s="1448"/>
      <c r="E957" s="1448"/>
      <c r="F957" s="1448"/>
      <c r="G957" s="1448"/>
      <c r="H957" s="1448"/>
      <c r="I957" s="1448"/>
      <c r="J957" s="1448"/>
      <c r="K957" s="1448"/>
      <c r="L957" s="1448"/>
      <c r="M957" s="1448"/>
      <c r="N957" s="1448"/>
      <c r="O957" s="1448"/>
      <c r="P957" s="1448"/>
      <c r="Q957" s="1448"/>
      <c r="R957" s="1448"/>
      <c r="S957" s="1448"/>
      <c r="T957" s="1448"/>
      <c r="U957" s="1448"/>
      <c r="V957" s="1448"/>
      <c r="W957" s="1448"/>
      <c r="X957" s="1448"/>
      <c r="Y957" s="1448"/>
      <c r="Z957" s="1448"/>
    </row>
    <row r="958" spans="1:26" ht="16.5" customHeight="1">
      <c r="A958" s="1448"/>
      <c r="B958" s="1467"/>
      <c r="C958" s="1448"/>
      <c r="D958" s="1448"/>
      <c r="E958" s="1448"/>
      <c r="F958" s="1448"/>
      <c r="G958" s="1448"/>
      <c r="H958" s="1448"/>
      <c r="I958" s="1448"/>
      <c r="J958" s="1448"/>
      <c r="K958" s="1448"/>
      <c r="L958" s="1448"/>
      <c r="M958" s="1448"/>
      <c r="N958" s="1448"/>
      <c r="O958" s="1448"/>
      <c r="P958" s="1448"/>
      <c r="Q958" s="1448"/>
      <c r="R958" s="1448"/>
      <c r="S958" s="1448"/>
      <c r="T958" s="1448"/>
      <c r="U958" s="1448"/>
      <c r="V958" s="1448"/>
      <c r="W958" s="1448"/>
      <c r="X958" s="1448"/>
      <c r="Y958" s="1448"/>
      <c r="Z958" s="1448"/>
    </row>
    <row r="959" spans="1:26" ht="16.5" customHeight="1">
      <c r="A959" s="1448"/>
      <c r="B959" s="1467"/>
      <c r="C959" s="1448"/>
      <c r="D959" s="1448"/>
      <c r="E959" s="1448"/>
      <c r="F959" s="1448"/>
      <c r="G959" s="1448"/>
      <c r="H959" s="1448"/>
      <c r="I959" s="1448"/>
      <c r="J959" s="1448"/>
      <c r="K959" s="1448"/>
      <c r="L959" s="1448"/>
      <c r="M959" s="1448"/>
      <c r="N959" s="1448"/>
      <c r="O959" s="1448"/>
      <c r="P959" s="1448"/>
      <c r="Q959" s="1448"/>
      <c r="R959" s="1448"/>
      <c r="S959" s="1448"/>
      <c r="T959" s="1448"/>
      <c r="U959" s="1448"/>
      <c r="V959" s="1448"/>
      <c r="W959" s="1448"/>
      <c r="X959" s="1448"/>
      <c r="Y959" s="1448"/>
      <c r="Z959" s="1448"/>
    </row>
    <row r="960" spans="1:26" ht="16.5" customHeight="1">
      <c r="A960" s="1448"/>
      <c r="B960" s="1467"/>
      <c r="C960" s="1448"/>
      <c r="D960" s="1448"/>
      <c r="E960" s="1448"/>
      <c r="F960" s="1448"/>
      <c r="G960" s="1448"/>
      <c r="H960" s="1448"/>
      <c r="I960" s="1448"/>
      <c r="J960" s="1448"/>
      <c r="K960" s="1448"/>
      <c r="L960" s="1448"/>
      <c r="M960" s="1448"/>
      <c r="N960" s="1448"/>
      <c r="O960" s="1448"/>
      <c r="P960" s="1448"/>
      <c r="Q960" s="1448"/>
      <c r="R960" s="1448"/>
      <c r="S960" s="1448"/>
      <c r="T960" s="1448"/>
      <c r="U960" s="1448"/>
      <c r="V960" s="1448"/>
      <c r="W960" s="1448"/>
      <c r="X960" s="1448"/>
      <c r="Y960" s="1448"/>
      <c r="Z960" s="1448"/>
    </row>
    <row r="961" spans="1:26" ht="16.5" customHeight="1">
      <c r="A961" s="1448"/>
      <c r="B961" s="1467"/>
      <c r="C961" s="1448"/>
      <c r="D961" s="1448"/>
      <c r="E961" s="1448"/>
      <c r="F961" s="1448"/>
      <c r="G961" s="1448"/>
      <c r="H961" s="1448"/>
      <c r="I961" s="1448"/>
      <c r="J961" s="1448"/>
      <c r="K961" s="1448"/>
      <c r="L961" s="1448"/>
      <c r="M961" s="1448"/>
      <c r="N961" s="1448"/>
      <c r="O961" s="1448"/>
      <c r="P961" s="1448"/>
      <c r="Q961" s="1448"/>
      <c r="R961" s="1448"/>
      <c r="S961" s="1448"/>
      <c r="T961" s="1448"/>
      <c r="U961" s="1448"/>
      <c r="V961" s="1448"/>
      <c r="W961" s="1448"/>
      <c r="X961" s="1448"/>
      <c r="Y961" s="1448"/>
      <c r="Z961" s="1448"/>
    </row>
    <row r="962" spans="1:26" ht="16.5" customHeight="1">
      <c r="A962" s="1448"/>
      <c r="B962" s="1467"/>
      <c r="C962" s="1448"/>
      <c r="D962" s="1448"/>
      <c r="E962" s="1448"/>
      <c r="F962" s="1448"/>
      <c r="G962" s="1448"/>
      <c r="H962" s="1448"/>
      <c r="I962" s="1448"/>
      <c r="J962" s="1448"/>
      <c r="K962" s="1448"/>
      <c r="L962" s="1448"/>
      <c r="M962" s="1448"/>
      <c r="N962" s="1448"/>
      <c r="O962" s="1448"/>
      <c r="P962" s="1448"/>
      <c r="Q962" s="1448"/>
      <c r="R962" s="1448"/>
      <c r="S962" s="1448"/>
      <c r="T962" s="1448"/>
      <c r="U962" s="1448"/>
      <c r="V962" s="1448"/>
      <c r="W962" s="1448"/>
      <c r="X962" s="1448"/>
      <c r="Y962" s="1448"/>
      <c r="Z962" s="1448"/>
    </row>
    <row r="963" spans="1:26" ht="16.5" customHeight="1">
      <c r="A963" s="1448"/>
      <c r="B963" s="1467"/>
      <c r="C963" s="1448"/>
      <c r="D963" s="1448"/>
      <c r="E963" s="1448"/>
      <c r="F963" s="1448"/>
      <c r="G963" s="1448"/>
      <c r="H963" s="1448"/>
      <c r="I963" s="1448"/>
      <c r="J963" s="1448"/>
      <c r="K963" s="1448"/>
      <c r="L963" s="1448"/>
      <c r="M963" s="1448"/>
      <c r="N963" s="1448"/>
      <c r="O963" s="1448"/>
      <c r="P963" s="1448"/>
      <c r="Q963" s="1448"/>
      <c r="R963" s="1448"/>
      <c r="S963" s="1448"/>
      <c r="T963" s="1448"/>
      <c r="U963" s="1448"/>
      <c r="V963" s="1448"/>
      <c r="W963" s="1448"/>
      <c r="X963" s="1448"/>
      <c r="Y963" s="1448"/>
      <c r="Z963" s="1448"/>
    </row>
    <row r="964" spans="1:26" ht="16.5" customHeight="1">
      <c r="A964" s="1448"/>
      <c r="B964" s="1467"/>
      <c r="C964" s="1448"/>
      <c r="D964" s="1448"/>
      <c r="E964" s="1448"/>
      <c r="F964" s="1448"/>
      <c r="G964" s="1448"/>
      <c r="H964" s="1448"/>
      <c r="I964" s="1448"/>
      <c r="J964" s="1448"/>
      <c r="K964" s="1448"/>
      <c r="L964" s="1448"/>
      <c r="M964" s="1448"/>
      <c r="N964" s="1448"/>
      <c r="O964" s="1448"/>
      <c r="P964" s="1448"/>
      <c r="Q964" s="1448"/>
      <c r="R964" s="1448"/>
      <c r="S964" s="1448"/>
      <c r="T964" s="1448"/>
      <c r="U964" s="1448"/>
      <c r="V964" s="1448"/>
      <c r="W964" s="1448"/>
      <c r="X964" s="1448"/>
      <c r="Y964" s="1448"/>
      <c r="Z964" s="1448"/>
    </row>
    <row r="965" spans="1:26" ht="16.5" customHeight="1">
      <c r="A965" s="1448"/>
      <c r="B965" s="1467"/>
      <c r="C965" s="1448"/>
      <c r="D965" s="1448"/>
      <c r="E965" s="1448"/>
      <c r="F965" s="1448"/>
      <c r="G965" s="1448"/>
      <c r="H965" s="1448"/>
      <c r="I965" s="1448"/>
      <c r="J965" s="1448"/>
      <c r="K965" s="1448"/>
      <c r="L965" s="1448"/>
      <c r="M965" s="1448"/>
      <c r="N965" s="1448"/>
      <c r="O965" s="1448"/>
      <c r="P965" s="1448"/>
      <c r="Q965" s="1448"/>
      <c r="R965" s="1448"/>
      <c r="S965" s="1448"/>
      <c r="T965" s="1448"/>
      <c r="U965" s="1448"/>
      <c r="V965" s="1448"/>
      <c r="W965" s="1448"/>
      <c r="X965" s="1448"/>
      <c r="Y965" s="1448"/>
      <c r="Z965" s="1448"/>
    </row>
    <row r="966" spans="1:26" ht="16.5" customHeight="1">
      <c r="A966" s="1448"/>
      <c r="B966" s="1467"/>
      <c r="C966" s="1448"/>
      <c r="D966" s="1448"/>
      <c r="E966" s="1448"/>
      <c r="F966" s="1448"/>
      <c r="G966" s="1448"/>
      <c r="H966" s="1448"/>
      <c r="I966" s="1448"/>
      <c r="J966" s="1448"/>
      <c r="K966" s="1448"/>
      <c r="L966" s="1448"/>
      <c r="M966" s="1448"/>
      <c r="N966" s="1448"/>
      <c r="O966" s="1448"/>
      <c r="P966" s="1448"/>
      <c r="Q966" s="1448"/>
      <c r="R966" s="1448"/>
      <c r="S966" s="1448"/>
      <c r="T966" s="1448"/>
      <c r="U966" s="1448"/>
      <c r="V966" s="1448"/>
      <c r="W966" s="1448"/>
      <c r="X966" s="1448"/>
      <c r="Y966" s="1448"/>
      <c r="Z966" s="1448"/>
    </row>
    <row r="967" spans="1:26" ht="16.5" customHeight="1">
      <c r="A967" s="1448"/>
      <c r="B967" s="1467"/>
      <c r="C967" s="1448"/>
      <c r="D967" s="1448"/>
      <c r="E967" s="1448"/>
      <c r="F967" s="1448"/>
      <c r="G967" s="1448"/>
      <c r="H967" s="1448"/>
      <c r="I967" s="1448"/>
      <c r="J967" s="1448"/>
      <c r="K967" s="1448"/>
      <c r="L967" s="1448"/>
      <c r="M967" s="1448"/>
      <c r="N967" s="1448"/>
      <c r="O967" s="1448"/>
      <c r="P967" s="1448"/>
      <c r="Q967" s="1448"/>
      <c r="R967" s="1448"/>
      <c r="S967" s="1448"/>
      <c r="T967" s="1448"/>
      <c r="U967" s="1448"/>
      <c r="V967" s="1448"/>
      <c r="W967" s="1448"/>
      <c r="X967" s="1448"/>
      <c r="Y967" s="1448"/>
      <c r="Z967" s="1448"/>
    </row>
    <row r="968" spans="1:26" ht="16.5" customHeight="1">
      <c r="A968" s="1448"/>
      <c r="B968" s="1467"/>
      <c r="C968" s="1448"/>
      <c r="D968" s="1448"/>
      <c r="E968" s="1448"/>
      <c r="F968" s="1448"/>
      <c r="G968" s="1448"/>
      <c r="H968" s="1448"/>
      <c r="I968" s="1448"/>
      <c r="J968" s="1448"/>
      <c r="K968" s="1448"/>
      <c r="L968" s="1448"/>
      <c r="M968" s="1448"/>
      <c r="N968" s="1448"/>
      <c r="O968" s="1448"/>
      <c r="P968" s="1448"/>
      <c r="Q968" s="1448"/>
      <c r="R968" s="1448"/>
      <c r="S968" s="1448"/>
      <c r="T968" s="1448"/>
      <c r="U968" s="1448"/>
      <c r="V968" s="1448"/>
      <c r="W968" s="1448"/>
      <c r="X968" s="1448"/>
      <c r="Y968" s="1448"/>
      <c r="Z968" s="1448"/>
    </row>
    <row r="969" spans="1:26" ht="16.5" customHeight="1">
      <c r="A969" s="1448"/>
      <c r="B969" s="1467"/>
      <c r="C969" s="1448"/>
      <c r="D969" s="1448"/>
      <c r="E969" s="1448"/>
      <c r="F969" s="1448"/>
      <c r="G969" s="1448"/>
      <c r="H969" s="1448"/>
      <c r="I969" s="1448"/>
      <c r="J969" s="1448"/>
      <c r="K969" s="1448"/>
      <c r="L969" s="1448"/>
      <c r="M969" s="1448"/>
      <c r="N969" s="1448"/>
      <c r="O969" s="1448"/>
      <c r="P969" s="1448"/>
      <c r="Q969" s="1448"/>
      <c r="R969" s="1448"/>
      <c r="S969" s="1448"/>
      <c r="T969" s="1448"/>
      <c r="U969" s="1448"/>
      <c r="V969" s="1448"/>
      <c r="W969" s="1448"/>
      <c r="X969" s="1448"/>
      <c r="Y969" s="1448"/>
      <c r="Z969" s="1448"/>
    </row>
    <row r="970" spans="1:26" ht="16.5" customHeight="1">
      <c r="A970" s="1448"/>
      <c r="B970" s="1467"/>
      <c r="C970" s="1448"/>
      <c r="D970" s="1448"/>
      <c r="E970" s="1448"/>
      <c r="F970" s="1448"/>
      <c r="G970" s="1448"/>
      <c r="H970" s="1448"/>
      <c r="I970" s="1448"/>
      <c r="J970" s="1448"/>
      <c r="K970" s="1448"/>
      <c r="L970" s="1448"/>
      <c r="M970" s="1448"/>
      <c r="N970" s="1448"/>
      <c r="O970" s="1448"/>
      <c r="P970" s="1448"/>
      <c r="Q970" s="1448"/>
      <c r="R970" s="1448"/>
      <c r="S970" s="1448"/>
      <c r="T970" s="1448"/>
      <c r="U970" s="1448"/>
      <c r="V970" s="1448"/>
      <c r="W970" s="1448"/>
      <c r="X970" s="1448"/>
      <c r="Y970" s="1448"/>
      <c r="Z970" s="1448"/>
    </row>
    <row r="971" spans="1:26" ht="16.5" customHeight="1">
      <c r="A971" s="1448"/>
      <c r="B971" s="1467"/>
      <c r="C971" s="1448"/>
      <c r="D971" s="1448"/>
      <c r="E971" s="1448"/>
      <c r="F971" s="1448"/>
      <c r="G971" s="1448"/>
      <c r="H971" s="1448"/>
      <c r="I971" s="1448"/>
      <c r="J971" s="1448"/>
      <c r="K971" s="1448"/>
      <c r="L971" s="1448"/>
      <c r="M971" s="1448"/>
      <c r="N971" s="1448"/>
      <c r="O971" s="1448"/>
      <c r="P971" s="1448"/>
      <c r="Q971" s="1448"/>
      <c r="R971" s="1448"/>
      <c r="S971" s="1448"/>
      <c r="T971" s="1448"/>
      <c r="U971" s="1448"/>
      <c r="V971" s="1448"/>
      <c r="W971" s="1448"/>
      <c r="X971" s="1448"/>
      <c r="Y971" s="1448"/>
      <c r="Z971" s="1448"/>
    </row>
    <row r="972" spans="1:26" ht="16.5" customHeight="1">
      <c r="A972" s="1448"/>
      <c r="B972" s="1467"/>
      <c r="C972" s="1448"/>
      <c r="D972" s="1448"/>
      <c r="E972" s="1448"/>
      <c r="F972" s="1448"/>
      <c r="G972" s="1448"/>
      <c r="H972" s="1448"/>
      <c r="I972" s="1448"/>
      <c r="J972" s="1448"/>
      <c r="K972" s="1448"/>
      <c r="L972" s="1448"/>
      <c r="M972" s="1448"/>
      <c r="N972" s="1448"/>
      <c r="O972" s="1448"/>
      <c r="P972" s="1448"/>
      <c r="Q972" s="1448"/>
      <c r="R972" s="1448"/>
      <c r="S972" s="1448"/>
      <c r="T972" s="1448"/>
      <c r="U972" s="1448"/>
      <c r="V972" s="1448"/>
      <c r="W972" s="1448"/>
      <c r="X972" s="1448"/>
      <c r="Y972" s="1448"/>
      <c r="Z972" s="1448"/>
    </row>
    <row r="973" spans="1:26" ht="16.5" customHeight="1">
      <c r="A973" s="1448"/>
      <c r="B973" s="1467"/>
      <c r="C973" s="1448"/>
      <c r="D973" s="1448"/>
      <c r="E973" s="1448"/>
      <c r="F973" s="1448"/>
      <c r="G973" s="1448"/>
      <c r="H973" s="1448"/>
      <c r="I973" s="1448"/>
      <c r="J973" s="1448"/>
      <c r="K973" s="1448"/>
      <c r="L973" s="1448"/>
      <c r="M973" s="1448"/>
      <c r="N973" s="1448"/>
      <c r="O973" s="1448"/>
      <c r="P973" s="1448"/>
      <c r="Q973" s="1448"/>
      <c r="R973" s="1448"/>
      <c r="S973" s="1448"/>
      <c r="T973" s="1448"/>
      <c r="U973" s="1448"/>
      <c r="V973" s="1448"/>
      <c r="W973" s="1448"/>
      <c r="X973" s="1448"/>
      <c r="Y973" s="1448"/>
      <c r="Z973" s="1448"/>
    </row>
    <row r="974" spans="1:26" ht="16.5" customHeight="1">
      <c r="A974" s="1448"/>
      <c r="B974" s="1467"/>
      <c r="C974" s="1448"/>
      <c r="D974" s="1448"/>
      <c r="E974" s="1448"/>
      <c r="F974" s="1448"/>
      <c r="G974" s="1448"/>
      <c r="H974" s="1448"/>
      <c r="I974" s="1448"/>
      <c r="J974" s="1448"/>
      <c r="K974" s="1448"/>
      <c r="L974" s="1448"/>
      <c r="M974" s="1448"/>
      <c r="N974" s="1448"/>
      <c r="O974" s="1448"/>
      <c r="P974" s="1448"/>
      <c r="Q974" s="1448"/>
      <c r="R974" s="1448"/>
      <c r="S974" s="1448"/>
      <c r="T974" s="1448"/>
      <c r="U974" s="1448"/>
      <c r="V974" s="1448"/>
      <c r="W974" s="1448"/>
      <c r="X974" s="1448"/>
      <c r="Y974" s="1448"/>
      <c r="Z974" s="1448"/>
    </row>
    <row r="975" spans="1:26" ht="16.5" customHeight="1">
      <c r="A975" s="1448"/>
      <c r="B975" s="1467"/>
      <c r="C975" s="1448"/>
      <c r="D975" s="1448"/>
      <c r="E975" s="1448"/>
      <c r="F975" s="1448"/>
      <c r="G975" s="1448"/>
      <c r="H975" s="1448"/>
      <c r="I975" s="1448"/>
      <c r="J975" s="1448"/>
      <c r="K975" s="1448"/>
      <c r="L975" s="1448"/>
      <c r="M975" s="1448"/>
      <c r="N975" s="1448"/>
      <c r="O975" s="1448"/>
      <c r="P975" s="1448"/>
      <c r="Q975" s="1448"/>
      <c r="R975" s="1448"/>
      <c r="S975" s="1448"/>
      <c r="T975" s="1448"/>
      <c r="U975" s="1448"/>
      <c r="V975" s="1448"/>
      <c r="W975" s="1448"/>
      <c r="X975" s="1448"/>
      <c r="Y975" s="1448"/>
      <c r="Z975" s="1448"/>
    </row>
    <row r="976" spans="1:26" ht="16.5" customHeight="1">
      <c r="A976" s="1448"/>
      <c r="B976" s="1467"/>
      <c r="C976" s="1448"/>
      <c r="D976" s="1448"/>
      <c r="E976" s="1448"/>
      <c r="F976" s="1448"/>
      <c r="G976" s="1448"/>
      <c r="H976" s="1448"/>
      <c r="I976" s="1448"/>
      <c r="J976" s="1448"/>
      <c r="K976" s="1448"/>
      <c r="L976" s="1448"/>
      <c r="M976" s="1448"/>
      <c r="N976" s="1448"/>
      <c r="O976" s="1448"/>
      <c r="P976" s="1448"/>
      <c r="Q976" s="1448"/>
      <c r="R976" s="1448"/>
      <c r="S976" s="1448"/>
      <c r="T976" s="1448"/>
      <c r="U976" s="1448"/>
      <c r="V976" s="1448"/>
      <c r="W976" s="1448"/>
      <c r="X976" s="1448"/>
      <c r="Y976" s="1448"/>
      <c r="Z976" s="1448"/>
    </row>
    <row r="977" spans="1:26" ht="16.5" customHeight="1">
      <c r="A977" s="1448"/>
      <c r="B977" s="1467"/>
      <c r="C977" s="1448"/>
      <c r="D977" s="1448"/>
      <c r="E977" s="1448"/>
      <c r="F977" s="1448"/>
      <c r="G977" s="1448"/>
      <c r="H977" s="1448"/>
      <c r="I977" s="1448"/>
      <c r="J977" s="1448"/>
      <c r="K977" s="1448"/>
      <c r="L977" s="1448"/>
      <c r="M977" s="1448"/>
      <c r="N977" s="1448"/>
      <c r="O977" s="1448"/>
      <c r="P977" s="1448"/>
      <c r="Q977" s="1448"/>
      <c r="R977" s="1448"/>
      <c r="S977" s="1448"/>
      <c r="T977" s="1448"/>
      <c r="U977" s="1448"/>
      <c r="V977" s="1448"/>
      <c r="W977" s="1448"/>
      <c r="X977" s="1448"/>
      <c r="Y977" s="1448"/>
      <c r="Z977" s="1448"/>
    </row>
    <row r="978" spans="1:26" ht="16.5" customHeight="1">
      <c r="A978" s="1448"/>
      <c r="B978" s="1467"/>
      <c r="C978" s="1448"/>
      <c r="D978" s="1448"/>
      <c r="E978" s="1448"/>
      <c r="F978" s="1448"/>
      <c r="G978" s="1448"/>
      <c r="H978" s="1448"/>
      <c r="I978" s="1448"/>
      <c r="J978" s="1448"/>
      <c r="K978" s="1448"/>
      <c r="L978" s="1448"/>
      <c r="M978" s="1448"/>
      <c r="N978" s="1448"/>
      <c r="O978" s="1448"/>
      <c r="P978" s="1448"/>
      <c r="Q978" s="1448"/>
      <c r="R978" s="1448"/>
      <c r="S978" s="1448"/>
      <c r="T978" s="1448"/>
      <c r="U978" s="1448"/>
      <c r="V978" s="1448"/>
      <c r="W978" s="1448"/>
      <c r="X978" s="1448"/>
      <c r="Y978" s="1448"/>
      <c r="Z978" s="1448"/>
    </row>
    <row r="979" spans="1:26" ht="16.5" customHeight="1">
      <c r="A979" s="1448"/>
      <c r="B979" s="1467"/>
      <c r="C979" s="1448"/>
      <c r="D979" s="1448"/>
      <c r="E979" s="1448"/>
      <c r="F979" s="1448"/>
      <c r="G979" s="1448"/>
      <c r="H979" s="1448"/>
      <c r="I979" s="1448"/>
      <c r="J979" s="1448"/>
      <c r="K979" s="1448"/>
      <c r="L979" s="1448"/>
      <c r="M979" s="1448"/>
      <c r="N979" s="1448"/>
      <c r="O979" s="1448"/>
      <c r="P979" s="1448"/>
      <c r="Q979" s="1448"/>
      <c r="R979" s="1448"/>
      <c r="S979" s="1448"/>
      <c r="T979" s="1448"/>
      <c r="U979" s="1448"/>
      <c r="V979" s="1448"/>
      <c r="W979" s="1448"/>
      <c r="X979" s="1448"/>
      <c r="Y979" s="1448"/>
      <c r="Z979" s="1448"/>
    </row>
    <row r="980" spans="1:26" ht="16.5" customHeight="1">
      <c r="A980" s="1448"/>
      <c r="B980" s="1467"/>
      <c r="C980" s="1448"/>
      <c r="D980" s="1448"/>
      <c r="E980" s="1448"/>
      <c r="F980" s="1448"/>
      <c r="G980" s="1448"/>
      <c r="H980" s="1448"/>
      <c r="I980" s="1448"/>
      <c r="J980" s="1448"/>
      <c r="K980" s="1448"/>
      <c r="L980" s="1448"/>
      <c r="M980" s="1448"/>
      <c r="N980" s="1448"/>
      <c r="O980" s="1448"/>
      <c r="P980" s="1448"/>
      <c r="Q980" s="1448"/>
      <c r="R980" s="1448"/>
      <c r="S980" s="1448"/>
      <c r="T980" s="1448"/>
      <c r="U980" s="1448"/>
      <c r="V980" s="1448"/>
      <c r="W980" s="1448"/>
      <c r="X980" s="1448"/>
      <c r="Y980" s="1448"/>
      <c r="Z980" s="1448"/>
    </row>
    <row r="981" spans="1:26" ht="16.5" customHeight="1">
      <c r="A981" s="1448"/>
      <c r="B981" s="1467"/>
      <c r="C981" s="1448"/>
      <c r="D981" s="1448"/>
      <c r="E981" s="1448"/>
      <c r="F981" s="1448"/>
      <c r="G981" s="1448"/>
      <c r="H981" s="1448"/>
      <c r="I981" s="1448"/>
      <c r="J981" s="1448"/>
      <c r="K981" s="1448"/>
      <c r="L981" s="1448"/>
      <c r="M981" s="1448"/>
      <c r="N981" s="1448"/>
      <c r="O981" s="1448"/>
      <c r="P981" s="1448"/>
      <c r="Q981" s="1448"/>
      <c r="R981" s="1448"/>
      <c r="S981" s="1448"/>
      <c r="T981" s="1448"/>
      <c r="U981" s="1448"/>
      <c r="V981" s="1448"/>
      <c r="W981" s="1448"/>
      <c r="X981" s="1448"/>
      <c r="Y981" s="1448"/>
      <c r="Z981" s="1448"/>
    </row>
    <row r="982" spans="1:26" ht="16.5" customHeight="1">
      <c r="A982" s="1448"/>
      <c r="B982" s="1467"/>
      <c r="C982" s="1448"/>
      <c r="D982" s="1448"/>
      <c r="E982" s="1448"/>
      <c r="F982" s="1448"/>
      <c r="G982" s="1448"/>
      <c r="H982" s="1448"/>
      <c r="I982" s="1448"/>
      <c r="J982" s="1448"/>
      <c r="K982" s="1448"/>
      <c r="L982" s="1448"/>
      <c r="M982" s="1448"/>
      <c r="N982" s="1448"/>
      <c r="O982" s="1448"/>
      <c r="P982" s="1448"/>
      <c r="Q982" s="1448"/>
      <c r="R982" s="1448"/>
      <c r="S982" s="1448"/>
      <c r="T982" s="1448"/>
      <c r="U982" s="1448"/>
      <c r="V982" s="1448"/>
      <c r="W982" s="1448"/>
      <c r="X982" s="1448"/>
      <c r="Y982" s="1448"/>
      <c r="Z982" s="1448"/>
    </row>
    <row r="983" spans="1:26" ht="16.5" customHeight="1">
      <c r="A983" s="1448"/>
      <c r="B983" s="1467"/>
      <c r="C983" s="1448"/>
      <c r="D983" s="1448"/>
      <c r="E983" s="1448"/>
      <c r="F983" s="1448"/>
      <c r="G983" s="1448"/>
      <c r="H983" s="1448"/>
      <c r="I983" s="1448"/>
      <c r="J983" s="1448"/>
      <c r="K983" s="1448"/>
      <c r="L983" s="1448"/>
      <c r="M983" s="1448"/>
      <c r="N983" s="1448"/>
      <c r="O983" s="1448"/>
      <c r="P983" s="1448"/>
      <c r="Q983" s="1448"/>
      <c r="R983" s="1448"/>
      <c r="S983" s="1448"/>
      <c r="T983" s="1448"/>
      <c r="U983" s="1448"/>
      <c r="V983" s="1448"/>
      <c r="W983" s="1448"/>
      <c r="X983" s="1448"/>
      <c r="Y983" s="1448"/>
      <c r="Z983" s="1448"/>
    </row>
    <row r="984" spans="1:26" ht="16.5" customHeight="1">
      <c r="A984" s="1448"/>
      <c r="B984" s="1467"/>
      <c r="C984" s="1448"/>
      <c r="D984" s="1448"/>
      <c r="E984" s="1448"/>
      <c r="F984" s="1448"/>
      <c r="G984" s="1448"/>
      <c r="H984" s="1448"/>
      <c r="I984" s="1448"/>
      <c r="J984" s="1448"/>
      <c r="K984" s="1448"/>
      <c r="L984" s="1448"/>
      <c r="M984" s="1448"/>
      <c r="N984" s="1448"/>
      <c r="O984" s="1448"/>
      <c r="P984" s="1448"/>
      <c r="Q984" s="1448"/>
      <c r="R984" s="1448"/>
      <c r="S984" s="1448"/>
      <c r="T984" s="1448"/>
      <c r="U984" s="1448"/>
      <c r="V984" s="1448"/>
      <c r="W984" s="1448"/>
      <c r="X984" s="1448"/>
      <c r="Y984" s="1448"/>
      <c r="Z984" s="1448"/>
    </row>
    <row r="985" spans="1:26" ht="16.5" customHeight="1">
      <c r="A985" s="1448"/>
      <c r="B985" s="1467"/>
      <c r="C985" s="1448"/>
      <c r="D985" s="1448"/>
      <c r="E985" s="1448"/>
      <c r="F985" s="1448"/>
      <c r="G985" s="1448"/>
      <c r="H985" s="1448"/>
      <c r="I985" s="1448"/>
      <c r="J985" s="1448"/>
      <c r="K985" s="1448"/>
      <c r="L985" s="1448"/>
      <c r="M985" s="1448"/>
      <c r="N985" s="1448"/>
      <c r="O985" s="1448"/>
      <c r="P985" s="1448"/>
      <c r="Q985" s="1448"/>
      <c r="R985" s="1448"/>
      <c r="S985" s="1448"/>
      <c r="T985" s="1448"/>
      <c r="U985" s="1448"/>
      <c r="V985" s="1448"/>
      <c r="W985" s="1448"/>
      <c r="X985" s="1448"/>
      <c r="Y985" s="1448"/>
      <c r="Z985" s="1448"/>
    </row>
    <row r="986" spans="1:26" ht="16.5" customHeight="1">
      <c r="A986" s="1448"/>
      <c r="B986" s="1467"/>
      <c r="C986" s="1448"/>
      <c r="D986" s="1448"/>
      <c r="E986" s="1448"/>
      <c r="F986" s="1448"/>
      <c r="G986" s="1448"/>
      <c r="H986" s="1448"/>
      <c r="I986" s="1448"/>
      <c r="J986" s="1448"/>
      <c r="K986" s="1448"/>
      <c r="L986" s="1448"/>
      <c r="M986" s="1448"/>
      <c r="N986" s="1448"/>
      <c r="O986" s="1448"/>
      <c r="P986" s="1448"/>
      <c r="Q986" s="1448"/>
      <c r="R986" s="1448"/>
      <c r="S986" s="1448"/>
      <c r="T986" s="1448"/>
      <c r="U986" s="1448"/>
      <c r="V986" s="1448"/>
      <c r="W986" s="1448"/>
      <c r="X986" s="1448"/>
      <c r="Y986" s="1448"/>
      <c r="Z986" s="1448"/>
    </row>
    <row r="987" spans="1:26" ht="16.5" customHeight="1">
      <c r="A987" s="1448"/>
      <c r="B987" s="1467"/>
      <c r="C987" s="1448"/>
      <c r="D987" s="1448"/>
      <c r="E987" s="1448"/>
      <c r="F987" s="1448"/>
      <c r="G987" s="1448"/>
      <c r="H987" s="1448"/>
      <c r="I987" s="1448"/>
      <c r="J987" s="1448"/>
      <c r="K987" s="1448"/>
      <c r="L987" s="1448"/>
      <c r="M987" s="1448"/>
      <c r="N987" s="1448"/>
      <c r="O987" s="1448"/>
      <c r="P987" s="1448"/>
      <c r="Q987" s="1448"/>
      <c r="R987" s="1448"/>
      <c r="S987" s="1448"/>
      <c r="T987" s="1448"/>
      <c r="U987" s="1448"/>
      <c r="V987" s="1448"/>
      <c r="W987" s="1448"/>
      <c r="X987" s="1448"/>
      <c r="Y987" s="1448"/>
      <c r="Z987" s="1448"/>
    </row>
    <row r="988" spans="1:26" ht="16.5" customHeight="1">
      <c r="A988" s="1448"/>
      <c r="B988" s="1467"/>
      <c r="C988" s="1448"/>
      <c r="D988" s="1448"/>
      <c r="E988" s="1448"/>
      <c r="F988" s="1448"/>
      <c r="G988" s="1448"/>
      <c r="H988" s="1448"/>
      <c r="I988" s="1448"/>
      <c r="J988" s="1448"/>
      <c r="K988" s="1448"/>
      <c r="L988" s="1448"/>
      <c r="M988" s="1448"/>
      <c r="N988" s="1448"/>
      <c r="O988" s="1448"/>
      <c r="P988" s="1448"/>
      <c r="Q988" s="1448"/>
      <c r="R988" s="1448"/>
      <c r="S988" s="1448"/>
      <c r="T988" s="1448"/>
      <c r="U988" s="1448"/>
      <c r="V988" s="1448"/>
      <c r="W988" s="1448"/>
      <c r="X988" s="1448"/>
      <c r="Y988" s="1448"/>
      <c r="Z988" s="1448"/>
    </row>
    <row r="989" spans="1:26" ht="16.5" customHeight="1">
      <c r="A989" s="1448"/>
      <c r="B989" s="1467"/>
      <c r="C989" s="1448"/>
      <c r="D989" s="1448"/>
      <c r="E989" s="1448"/>
      <c r="F989" s="1448"/>
      <c r="G989" s="1448"/>
      <c r="H989" s="1448"/>
      <c r="I989" s="1448"/>
      <c r="J989" s="1448"/>
      <c r="K989" s="1448"/>
      <c r="L989" s="1448"/>
      <c r="M989" s="1448"/>
      <c r="N989" s="1448"/>
      <c r="O989" s="1448"/>
      <c r="P989" s="1448"/>
      <c r="Q989" s="1448"/>
      <c r="R989" s="1448"/>
      <c r="S989" s="1448"/>
      <c r="T989" s="1448"/>
      <c r="U989" s="1448"/>
      <c r="V989" s="1448"/>
      <c r="W989" s="1448"/>
      <c r="X989" s="1448"/>
      <c r="Y989" s="1448"/>
      <c r="Z989" s="1448"/>
    </row>
    <row r="990" spans="1:26" ht="16.5" customHeight="1">
      <c r="A990" s="1448"/>
      <c r="B990" s="1467"/>
      <c r="C990" s="1448"/>
      <c r="D990" s="1448"/>
      <c r="E990" s="1448"/>
      <c r="F990" s="1448"/>
      <c r="G990" s="1448"/>
      <c r="H990" s="1448"/>
      <c r="I990" s="1448"/>
      <c r="J990" s="1448"/>
      <c r="K990" s="1448"/>
      <c r="L990" s="1448"/>
      <c r="M990" s="1448"/>
      <c r="N990" s="1448"/>
      <c r="O990" s="1448"/>
      <c r="P990" s="1448"/>
      <c r="Q990" s="1448"/>
      <c r="R990" s="1448"/>
      <c r="S990" s="1448"/>
      <c r="T990" s="1448"/>
      <c r="U990" s="1448"/>
      <c r="V990" s="1448"/>
      <c r="W990" s="1448"/>
      <c r="X990" s="1448"/>
      <c r="Y990" s="1448"/>
      <c r="Z990" s="1448"/>
    </row>
    <row r="991" spans="1:26" ht="16.5" customHeight="1">
      <c r="A991" s="1448"/>
      <c r="B991" s="1467"/>
      <c r="C991" s="1448"/>
      <c r="D991" s="1448"/>
      <c r="E991" s="1448"/>
      <c r="F991" s="1448"/>
      <c r="G991" s="1448"/>
      <c r="H991" s="1448"/>
      <c r="I991" s="1448"/>
      <c r="J991" s="1448"/>
      <c r="K991" s="1448"/>
      <c r="L991" s="1448"/>
      <c r="M991" s="1448"/>
      <c r="N991" s="1448"/>
      <c r="O991" s="1448"/>
      <c r="P991" s="1448"/>
      <c r="Q991" s="1448"/>
      <c r="R991" s="1448"/>
      <c r="S991" s="1448"/>
      <c r="T991" s="1448"/>
      <c r="U991" s="1448"/>
      <c r="V991" s="1448"/>
      <c r="W991" s="1448"/>
      <c r="X991" s="1448"/>
      <c r="Y991" s="1448"/>
      <c r="Z991" s="1448"/>
    </row>
    <row r="992" spans="1:26" ht="16.5" customHeight="1">
      <c r="A992" s="1448"/>
      <c r="B992" s="1467"/>
      <c r="C992" s="1448"/>
      <c r="D992" s="1448"/>
      <c r="E992" s="1448"/>
      <c r="F992" s="1448"/>
      <c r="G992" s="1448"/>
      <c r="H992" s="1448"/>
      <c r="I992" s="1448"/>
      <c r="J992" s="1448"/>
      <c r="K992" s="1448"/>
      <c r="L992" s="1448"/>
      <c r="M992" s="1448"/>
      <c r="N992" s="1448"/>
      <c r="O992" s="1448"/>
      <c r="P992" s="1448"/>
      <c r="Q992" s="1448"/>
      <c r="R992" s="1448"/>
      <c r="S992" s="1448"/>
      <c r="T992" s="1448"/>
      <c r="U992" s="1448"/>
      <c r="V992" s="1448"/>
      <c r="W992" s="1448"/>
      <c r="X992" s="1448"/>
      <c r="Y992" s="1448"/>
      <c r="Z992" s="1448"/>
    </row>
    <row r="993" spans="1:26" ht="16.5" customHeight="1">
      <c r="A993" s="1448"/>
      <c r="B993" s="1467"/>
      <c r="C993" s="1448"/>
      <c r="D993" s="1448"/>
      <c r="E993" s="1448"/>
      <c r="F993" s="1448"/>
      <c r="G993" s="1448"/>
      <c r="H993" s="1448"/>
      <c r="I993" s="1448"/>
      <c r="J993" s="1448"/>
      <c r="K993" s="1448"/>
      <c r="L993" s="1448"/>
      <c r="M993" s="1448"/>
      <c r="N993" s="1448"/>
      <c r="O993" s="1448"/>
      <c r="P993" s="1448"/>
      <c r="Q993" s="1448"/>
      <c r="R993" s="1448"/>
      <c r="S993" s="1448"/>
      <c r="T993" s="1448"/>
      <c r="U993" s="1448"/>
      <c r="V993" s="1448"/>
      <c r="W993" s="1448"/>
      <c r="X993" s="1448"/>
      <c r="Y993" s="1448"/>
      <c r="Z993" s="1448"/>
    </row>
    <row r="994" spans="1:26" ht="16.5" customHeight="1">
      <c r="A994" s="1448"/>
      <c r="B994" s="1467"/>
      <c r="C994" s="1448"/>
      <c r="D994" s="1448"/>
      <c r="E994" s="1448"/>
      <c r="F994" s="1448"/>
      <c r="G994" s="1448"/>
      <c r="H994" s="1448"/>
      <c r="I994" s="1448"/>
      <c r="J994" s="1448"/>
      <c r="K994" s="1448"/>
      <c r="L994" s="1448"/>
      <c r="M994" s="1448"/>
      <c r="N994" s="1448"/>
      <c r="O994" s="1448"/>
      <c r="P994" s="1448"/>
      <c r="Q994" s="1448"/>
      <c r="R994" s="1448"/>
      <c r="S994" s="1448"/>
      <c r="T994" s="1448"/>
      <c r="U994" s="1448"/>
      <c r="V994" s="1448"/>
      <c r="W994" s="1448"/>
      <c r="X994" s="1448"/>
      <c r="Y994" s="1448"/>
      <c r="Z994" s="1448"/>
    </row>
    <row r="995" spans="1:26" ht="16.5" customHeight="1">
      <c r="A995" s="1448"/>
      <c r="B995" s="1467"/>
      <c r="C995" s="1448"/>
      <c r="D995" s="1448"/>
      <c r="E995" s="1448"/>
      <c r="F995" s="1448"/>
      <c r="G995" s="1448"/>
      <c r="H995" s="1448"/>
      <c r="I995" s="1448"/>
      <c r="J995" s="1448"/>
      <c r="K995" s="1448"/>
      <c r="L995" s="1448"/>
      <c r="M995" s="1448"/>
      <c r="N995" s="1448"/>
      <c r="O995" s="1448"/>
      <c r="P995" s="1448"/>
      <c r="Q995" s="1448"/>
      <c r="R995" s="1448"/>
      <c r="S995" s="1448"/>
      <c r="T995" s="1448"/>
      <c r="U995" s="1448"/>
      <c r="V995" s="1448"/>
      <c r="W995" s="1448"/>
      <c r="X995" s="1448"/>
      <c r="Y995" s="1448"/>
      <c r="Z995" s="1448"/>
    </row>
    <row r="996" spans="1:26" ht="16.5" customHeight="1">
      <c r="A996" s="1448"/>
      <c r="B996" s="1467"/>
      <c r="C996" s="1448"/>
      <c r="D996" s="1448"/>
      <c r="E996" s="1448"/>
      <c r="F996" s="1448"/>
      <c r="G996" s="1448"/>
      <c r="H996" s="1448"/>
      <c r="I996" s="1448"/>
      <c r="J996" s="1448"/>
      <c r="K996" s="1448"/>
      <c r="L996" s="1448"/>
      <c r="M996" s="1448"/>
      <c r="N996" s="1448"/>
      <c r="O996" s="1448"/>
      <c r="P996" s="1448"/>
      <c r="Q996" s="1448"/>
      <c r="R996" s="1448"/>
      <c r="S996" s="1448"/>
      <c r="T996" s="1448"/>
      <c r="U996" s="1448"/>
      <c r="V996" s="1448"/>
      <c r="W996" s="1448"/>
      <c r="X996" s="1448"/>
      <c r="Y996" s="1448"/>
      <c r="Z996" s="1448"/>
    </row>
    <row r="997" spans="1:26" ht="16.5" customHeight="1">
      <c r="A997" s="1448"/>
      <c r="B997" s="1467"/>
      <c r="C997" s="1448"/>
      <c r="D997" s="1448"/>
      <c r="E997" s="1448"/>
      <c r="F997" s="1448"/>
      <c r="G997" s="1448"/>
      <c r="H997" s="1448"/>
      <c r="I997" s="1448"/>
      <c r="J997" s="1448"/>
      <c r="K997" s="1448"/>
      <c r="L997" s="1448"/>
      <c r="M997" s="1448"/>
      <c r="N997" s="1448"/>
      <c r="O997" s="1448"/>
      <c r="P997" s="1448"/>
      <c r="Q997" s="1448"/>
      <c r="R997" s="1448"/>
      <c r="S997" s="1448"/>
      <c r="T997" s="1448"/>
      <c r="U997" s="1448"/>
      <c r="V997" s="1448"/>
      <c r="W997" s="1448"/>
      <c r="X997" s="1448"/>
      <c r="Y997" s="1448"/>
      <c r="Z997" s="1448"/>
    </row>
    <row r="998" spans="1:26" ht="16.5" customHeight="1">
      <c r="A998" s="1448"/>
      <c r="B998" s="1467"/>
      <c r="C998" s="1448"/>
      <c r="D998" s="1448"/>
      <c r="E998" s="1448"/>
      <c r="F998" s="1448"/>
      <c r="G998" s="1448"/>
      <c r="H998" s="1448"/>
      <c r="I998" s="1448"/>
      <c r="J998" s="1448"/>
      <c r="K998" s="1448"/>
      <c r="L998" s="1448"/>
      <c r="M998" s="1448"/>
      <c r="N998" s="1448"/>
      <c r="O998" s="1448"/>
      <c r="P998" s="1448"/>
      <c r="Q998" s="1448"/>
      <c r="R998" s="1448"/>
      <c r="S998" s="1448"/>
      <c r="T998" s="1448"/>
      <c r="U998" s="1448"/>
      <c r="V998" s="1448"/>
      <c r="W998" s="1448"/>
      <c r="X998" s="1448"/>
      <c r="Y998" s="1448"/>
      <c r="Z998" s="1448"/>
    </row>
    <row r="999" spans="1:26" ht="16.5" customHeight="1">
      <c r="A999" s="1448"/>
      <c r="B999" s="1467"/>
      <c r="C999" s="1448"/>
      <c r="D999" s="1448"/>
      <c r="E999" s="1448"/>
      <c r="F999" s="1448"/>
      <c r="G999" s="1448"/>
      <c r="H999" s="1448"/>
      <c r="I999" s="1448"/>
      <c r="J999" s="1448"/>
      <c r="K999" s="1448"/>
      <c r="L999" s="1448"/>
      <c r="M999" s="1448"/>
      <c r="N999" s="1448"/>
      <c r="O999" s="1448"/>
      <c r="P999" s="1448"/>
      <c r="Q999" s="1448"/>
      <c r="R999" s="1448"/>
      <c r="S999" s="1448"/>
      <c r="T999" s="1448"/>
      <c r="U999" s="1448"/>
      <c r="V999" s="1448"/>
      <c r="W999" s="1448"/>
      <c r="X999" s="1448"/>
      <c r="Y999" s="1448"/>
      <c r="Z999" s="1448"/>
    </row>
    <row r="1000" spans="1:26" ht="16.5" customHeight="1">
      <c r="A1000" s="1448"/>
      <c r="B1000" s="1467"/>
      <c r="C1000" s="1448"/>
      <c r="D1000" s="1448"/>
      <c r="E1000" s="1448"/>
      <c r="F1000" s="1448"/>
      <c r="G1000" s="1448"/>
      <c r="H1000" s="1448"/>
      <c r="I1000" s="1448"/>
      <c r="J1000" s="1448"/>
      <c r="K1000" s="1448"/>
      <c r="L1000" s="1448"/>
      <c r="M1000" s="1448"/>
      <c r="N1000" s="1448"/>
      <c r="O1000" s="1448"/>
      <c r="P1000" s="1448"/>
      <c r="Q1000" s="1448"/>
      <c r="R1000" s="1448"/>
      <c r="S1000" s="1448"/>
      <c r="T1000" s="1448"/>
      <c r="U1000" s="1448"/>
      <c r="V1000" s="1448"/>
      <c r="W1000" s="1448"/>
      <c r="X1000" s="1448"/>
      <c r="Y1000" s="1448"/>
      <c r="Z1000" s="1448"/>
    </row>
  </sheetData>
  <autoFilter ref="A7:K73">
    <filterColumn colId="1">
      <filters>
        <filter val="Trường Sư phạm"/>
        <filter val="Trường Sư phạm - Khoa Địa Lý"/>
        <filter val="Trường Sư phạm - Khoa Giáo dục Chính Trị"/>
        <filter val="Trường Sư phạm - Khoa Giáo dục Mầm non"/>
        <filter val="Trường Sư phạm - Khoa Giáo dục Tiểu học"/>
        <filter val="Trường Sư phạm - Khoa Hóa học"/>
        <filter val="Trường Sư phạm - Khoa Lịch sử"/>
        <filter val="Trường Sư phạm - Khoa Ngữ văn"/>
        <filter val="Trường Sư phạm - Khoa Sinh học"/>
        <filter val="Trường Sư phạm - Khoa Tâm lý Giáo Dục"/>
        <filter val="Trường Sư phạm - Khoa Tin học"/>
        <filter val="Trường Sư phạm - Khoa Toán"/>
        <filter val="Trường Sư phạm - Khoa Vật lý"/>
        <filter val="Trường Sư phạm - Trung tâm Bồi dưỡng nghiệp vụ sư phạm"/>
        <filter val="Trường Sư phạm - Văn phòng sư phạm"/>
      </filters>
    </filterColumn>
  </autoFilter>
  <mergeCells count="6">
    <mergeCell ref="A1:B1"/>
    <mergeCell ref="A2:B2"/>
    <mergeCell ref="A4:K4"/>
    <mergeCell ref="A5:K5"/>
    <mergeCell ref="C7:D7"/>
    <mergeCell ref="E7:F7"/>
  </mergeCells>
  <pageMargins left="0.7" right="0.7" top="0.75" bottom="0.75" header="0" footer="0"/>
  <pageSetup orientation="landscape"/>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Z1000"/>
  <sheetViews>
    <sheetView workbookViewId="0">
      <selection sqref="A1:C1"/>
    </sheetView>
  </sheetViews>
  <sheetFormatPr defaultColWidth="14.42578125" defaultRowHeight="15" customHeight="1"/>
  <cols>
    <col min="1" max="1" width="4.7109375" customWidth="1"/>
    <col min="2" max="2" width="27.28515625" customWidth="1"/>
    <col min="3" max="12" width="8.140625" customWidth="1"/>
    <col min="13" max="26" width="8.7109375" customWidth="1"/>
  </cols>
  <sheetData>
    <row r="1" spans="1:26">
      <c r="A1" s="1536" t="s">
        <v>53</v>
      </c>
      <c r="B1" s="1517"/>
      <c r="C1" s="1517"/>
      <c r="D1" s="97"/>
      <c r="E1" s="97"/>
      <c r="F1" s="97"/>
      <c r="G1" s="97"/>
      <c r="H1" s="97"/>
      <c r="I1" s="97"/>
      <c r="J1" s="97"/>
      <c r="K1" s="1541" t="s">
        <v>54</v>
      </c>
      <c r="L1" s="1517"/>
    </row>
    <row r="2" spans="1:26">
      <c r="A2" s="1538" t="s">
        <v>55</v>
      </c>
      <c r="B2" s="1517"/>
      <c r="C2" s="1517"/>
      <c r="D2" s="97"/>
      <c r="E2" s="97"/>
      <c r="F2" s="97"/>
      <c r="G2" s="97"/>
      <c r="H2" s="97"/>
      <c r="I2" s="97"/>
      <c r="J2" s="97"/>
      <c r="K2" s="98"/>
      <c r="L2" s="98"/>
    </row>
    <row r="3" spans="1:26" ht="27.75" customHeight="1">
      <c r="A3" s="1518" t="s">
        <v>210</v>
      </c>
      <c r="B3" s="1517"/>
      <c r="C3" s="1517"/>
      <c r="D3" s="1517"/>
      <c r="E3" s="1517"/>
      <c r="F3" s="1517"/>
      <c r="G3" s="1517"/>
      <c r="H3" s="1517"/>
      <c r="I3" s="1517"/>
      <c r="J3" s="1517"/>
      <c r="K3" s="1517"/>
      <c r="L3" s="1517"/>
    </row>
    <row r="4" spans="1:26" ht="22.5" customHeight="1">
      <c r="A4" s="1543" t="s">
        <v>57</v>
      </c>
      <c r="B4" s="1517"/>
      <c r="C4" s="1517"/>
      <c r="D4" s="1517"/>
      <c r="E4" s="1517"/>
      <c r="F4" s="1517"/>
      <c r="G4" s="1517"/>
      <c r="H4" s="1517"/>
      <c r="I4" s="1517"/>
      <c r="J4" s="1517"/>
      <c r="K4" s="1517"/>
      <c r="L4" s="1517"/>
      <c r="M4" s="132"/>
      <c r="N4" s="133"/>
      <c r="O4" s="133"/>
      <c r="P4" s="133"/>
      <c r="Q4" s="133"/>
      <c r="R4" s="134"/>
      <c r="S4" s="134"/>
      <c r="T4" s="134"/>
      <c r="U4" s="134"/>
      <c r="V4" s="134"/>
      <c r="W4" s="134"/>
      <c r="X4" s="134"/>
      <c r="Y4" s="134"/>
      <c r="Z4" s="134"/>
    </row>
    <row r="5" spans="1:26">
      <c r="A5" s="103"/>
      <c r="B5" s="103"/>
      <c r="C5" s="103"/>
      <c r="D5" s="103"/>
      <c r="E5" s="103"/>
      <c r="F5" s="103"/>
      <c r="G5" s="103"/>
      <c r="H5" s="103"/>
      <c r="I5" s="103"/>
      <c r="J5" s="103"/>
      <c r="K5" s="103"/>
      <c r="L5" s="104" t="s">
        <v>58</v>
      </c>
    </row>
    <row r="6" spans="1:26" ht="45" customHeight="1">
      <c r="A6" s="38" t="s">
        <v>6</v>
      </c>
      <c r="B6" s="39" t="s">
        <v>59</v>
      </c>
      <c r="C6" s="39" t="s">
        <v>60</v>
      </c>
      <c r="D6" s="39" t="s">
        <v>61</v>
      </c>
      <c r="E6" s="39" t="s">
        <v>62</v>
      </c>
      <c r="F6" s="39" t="s">
        <v>63</v>
      </c>
      <c r="G6" s="39" t="s">
        <v>64</v>
      </c>
      <c r="H6" s="39" t="s">
        <v>65</v>
      </c>
      <c r="I6" s="39" t="s">
        <v>66</v>
      </c>
      <c r="J6" s="39" t="s">
        <v>67</v>
      </c>
      <c r="K6" s="39" t="s">
        <v>68</v>
      </c>
      <c r="L6" s="41" t="s">
        <v>69</v>
      </c>
    </row>
    <row r="7" spans="1:26">
      <c r="A7" s="135"/>
      <c r="B7" s="136"/>
      <c r="C7" s="136"/>
      <c r="D7" s="136"/>
      <c r="E7" s="136"/>
      <c r="F7" s="136"/>
      <c r="G7" s="136"/>
      <c r="H7" s="136"/>
      <c r="I7" s="136"/>
      <c r="J7" s="136"/>
      <c r="K7" s="51"/>
      <c r="L7" s="137"/>
    </row>
    <row r="8" spans="1:26" ht="22.5" customHeight="1">
      <c r="A8" s="138" t="s">
        <v>71</v>
      </c>
      <c r="B8" s="139" t="s">
        <v>31</v>
      </c>
      <c r="C8" s="140"/>
      <c r="D8" s="141"/>
      <c r="E8" s="141"/>
      <c r="F8" s="141"/>
      <c r="G8" s="141"/>
      <c r="H8" s="141"/>
      <c r="I8" s="141"/>
      <c r="J8" s="141"/>
      <c r="K8" s="142"/>
      <c r="L8" s="143"/>
    </row>
    <row r="9" spans="1:26" ht="94.5">
      <c r="A9" s="54" t="s">
        <v>73</v>
      </c>
      <c r="B9" s="55" t="s">
        <v>211</v>
      </c>
      <c r="C9" s="56" t="s">
        <v>75</v>
      </c>
      <c r="D9" s="66">
        <f t="shared" ref="D9:E9" si="0">SUM(D10:D12)</f>
        <v>0</v>
      </c>
      <c r="E9" s="66">
        <f t="shared" si="0"/>
        <v>0</v>
      </c>
      <c r="F9" s="52">
        <f>SUM(F10:F13)</f>
        <v>0</v>
      </c>
      <c r="G9" s="66">
        <f t="shared" ref="G9:I9" si="1">SUM(G10:G12)</f>
        <v>0</v>
      </c>
      <c r="H9" s="66">
        <f t="shared" si="1"/>
        <v>0</v>
      </c>
      <c r="I9" s="66">
        <f t="shared" si="1"/>
        <v>0</v>
      </c>
      <c r="J9" s="52">
        <f>SUM(J10:J13)</f>
        <v>0</v>
      </c>
      <c r="K9" s="52">
        <f t="shared" ref="K9:K13" si="2">F9+J9</f>
        <v>0</v>
      </c>
      <c r="L9" s="57"/>
    </row>
    <row r="10" spans="1:26">
      <c r="A10" s="54"/>
      <c r="B10" s="67" t="s">
        <v>212</v>
      </c>
      <c r="C10" s="56" t="s">
        <v>75</v>
      </c>
      <c r="D10" s="66"/>
      <c r="E10" s="66"/>
      <c r="F10" s="66"/>
      <c r="G10" s="66"/>
      <c r="H10" s="66"/>
      <c r="I10" s="66"/>
      <c r="J10" s="66"/>
      <c r="K10" s="66">
        <f t="shared" si="2"/>
        <v>0</v>
      </c>
      <c r="L10" s="57"/>
    </row>
    <row r="11" spans="1:26">
      <c r="A11" s="54"/>
      <c r="B11" s="67" t="s">
        <v>213</v>
      </c>
      <c r="C11" s="56" t="s">
        <v>75</v>
      </c>
      <c r="D11" s="66"/>
      <c r="E11" s="66"/>
      <c r="F11" s="66"/>
      <c r="G11" s="66"/>
      <c r="H11" s="66"/>
      <c r="I11" s="66"/>
      <c r="J11" s="66"/>
      <c r="K11" s="66">
        <f t="shared" si="2"/>
        <v>0</v>
      </c>
      <c r="L11" s="57"/>
    </row>
    <row r="12" spans="1:26">
      <c r="A12" s="54"/>
      <c r="B12" s="67" t="s">
        <v>214</v>
      </c>
      <c r="C12" s="56" t="s">
        <v>75</v>
      </c>
      <c r="D12" s="66"/>
      <c r="E12" s="66"/>
      <c r="F12" s="66"/>
      <c r="G12" s="66"/>
      <c r="H12" s="66"/>
      <c r="I12" s="66"/>
      <c r="J12" s="66"/>
      <c r="K12" s="66">
        <f t="shared" si="2"/>
        <v>0</v>
      </c>
      <c r="L12" s="57"/>
    </row>
    <row r="13" spans="1:26">
      <c r="A13" s="54"/>
      <c r="B13" s="67" t="s">
        <v>215</v>
      </c>
      <c r="C13" s="56" t="s">
        <v>75</v>
      </c>
      <c r="D13" s="66"/>
      <c r="E13" s="66"/>
      <c r="F13" s="66"/>
      <c r="G13" s="66"/>
      <c r="H13" s="66"/>
      <c r="I13" s="66"/>
      <c r="J13" s="66"/>
      <c r="K13" s="66">
        <f t="shared" si="2"/>
        <v>0</v>
      </c>
      <c r="L13" s="57"/>
    </row>
    <row r="14" spans="1:26" ht="67.5">
      <c r="A14" s="70" t="s">
        <v>95</v>
      </c>
      <c r="B14" s="55" t="s">
        <v>216</v>
      </c>
      <c r="C14" s="56"/>
      <c r="D14" s="66">
        <f t="shared" ref="D14:E14" si="3">SUM(D15:D17)</f>
        <v>0</v>
      </c>
      <c r="E14" s="66">
        <f t="shared" si="3"/>
        <v>0</v>
      </c>
      <c r="F14" s="66">
        <f>SUM(F15:F18)</f>
        <v>0</v>
      </c>
      <c r="G14" s="66">
        <f t="shared" ref="G14:I14" si="4">SUM(G15:G17)</f>
        <v>0</v>
      </c>
      <c r="H14" s="66">
        <f t="shared" si="4"/>
        <v>0</v>
      </c>
      <c r="I14" s="66">
        <f t="shared" si="4"/>
        <v>0</v>
      </c>
      <c r="J14" s="66">
        <f>SUM(J15:J18)</f>
        <v>0</v>
      </c>
      <c r="K14" s="66">
        <f t="shared" ref="K14:K17" si="5">SUM(D14:J14)</f>
        <v>0</v>
      </c>
      <c r="L14" s="57"/>
    </row>
    <row r="15" spans="1:26">
      <c r="A15" s="54"/>
      <c r="B15" s="67" t="s">
        <v>212</v>
      </c>
      <c r="C15" s="56" t="s">
        <v>75</v>
      </c>
      <c r="D15" s="66"/>
      <c r="E15" s="66"/>
      <c r="F15" s="66"/>
      <c r="G15" s="66"/>
      <c r="H15" s="66"/>
      <c r="I15" s="66"/>
      <c r="J15" s="66"/>
      <c r="K15" s="66">
        <f t="shared" si="5"/>
        <v>0</v>
      </c>
      <c r="L15" s="57"/>
    </row>
    <row r="16" spans="1:26">
      <c r="A16" s="54"/>
      <c r="B16" s="67" t="s">
        <v>213</v>
      </c>
      <c r="C16" s="56" t="s">
        <v>75</v>
      </c>
      <c r="D16" s="66"/>
      <c r="E16" s="66"/>
      <c r="F16" s="66"/>
      <c r="G16" s="66"/>
      <c r="H16" s="66"/>
      <c r="I16" s="66"/>
      <c r="J16" s="66"/>
      <c r="K16" s="66">
        <f t="shared" si="5"/>
        <v>0</v>
      </c>
      <c r="L16" s="57"/>
    </row>
    <row r="17" spans="1:26">
      <c r="A17" s="54"/>
      <c r="B17" s="67" t="s">
        <v>214</v>
      </c>
      <c r="C17" s="56" t="s">
        <v>75</v>
      </c>
      <c r="D17" s="66"/>
      <c r="E17" s="66"/>
      <c r="F17" s="66"/>
      <c r="G17" s="66"/>
      <c r="H17" s="66"/>
      <c r="I17" s="66"/>
      <c r="J17" s="66"/>
      <c r="K17" s="66">
        <f t="shared" si="5"/>
        <v>0</v>
      </c>
      <c r="L17" s="57"/>
    </row>
    <row r="18" spans="1:26">
      <c r="A18" s="54"/>
      <c r="B18" s="67" t="s">
        <v>215</v>
      </c>
      <c r="C18" s="56" t="s">
        <v>75</v>
      </c>
      <c r="D18" s="66"/>
      <c r="E18" s="66"/>
      <c r="F18" s="66"/>
      <c r="G18" s="66"/>
      <c r="H18" s="66"/>
      <c r="I18" s="66"/>
      <c r="J18" s="66"/>
      <c r="K18" s="66"/>
      <c r="L18" s="57"/>
    </row>
    <row r="19" spans="1:26" ht="54">
      <c r="A19" s="70" t="s">
        <v>105</v>
      </c>
      <c r="B19" s="72" t="s">
        <v>217</v>
      </c>
      <c r="C19" s="56" t="s">
        <v>75</v>
      </c>
      <c r="D19" s="66"/>
      <c r="E19" s="66"/>
      <c r="F19" s="66"/>
      <c r="G19" s="66"/>
      <c r="H19" s="66"/>
      <c r="I19" s="66"/>
      <c r="J19" s="66"/>
      <c r="K19" s="66">
        <f t="shared" ref="K19:K20" si="6">SUM(D19:J19)</f>
        <v>0</v>
      </c>
      <c r="L19" s="57"/>
    </row>
    <row r="20" spans="1:26">
      <c r="A20" s="70"/>
      <c r="B20" s="67" t="s">
        <v>218</v>
      </c>
      <c r="C20" s="56"/>
      <c r="D20" s="66"/>
      <c r="E20" s="66"/>
      <c r="F20" s="66"/>
      <c r="G20" s="66"/>
      <c r="H20" s="66"/>
      <c r="I20" s="66"/>
      <c r="J20" s="66"/>
      <c r="K20" s="66">
        <f t="shared" si="6"/>
        <v>0</v>
      </c>
      <c r="L20" s="57"/>
    </row>
    <row r="21" spans="1:26" ht="15.75" customHeight="1">
      <c r="A21" s="70" t="s">
        <v>109</v>
      </c>
      <c r="B21" s="55" t="s">
        <v>219</v>
      </c>
      <c r="C21" s="78" t="s">
        <v>75</v>
      </c>
      <c r="D21" s="144">
        <f t="shared" ref="D21:E21" si="7">SUM(D22:D24)</f>
        <v>0</v>
      </c>
      <c r="E21" s="144">
        <f t="shared" si="7"/>
        <v>0</v>
      </c>
      <c r="F21" s="144">
        <f>SUM(F22:F25)</f>
        <v>0</v>
      </c>
      <c r="G21" s="144">
        <f t="shared" ref="G21:I21" si="8">SUM(G22:G24)</f>
        <v>0</v>
      </c>
      <c r="H21" s="144">
        <f t="shared" si="8"/>
        <v>0</v>
      </c>
      <c r="I21" s="144">
        <f t="shared" si="8"/>
        <v>0</v>
      </c>
      <c r="J21" s="144">
        <f>SUM(J22:J25)</f>
        <v>0</v>
      </c>
      <c r="K21" s="144">
        <f>F21+J21</f>
        <v>0</v>
      </c>
      <c r="L21" s="80"/>
    </row>
    <row r="22" spans="1:26" ht="15.75" customHeight="1">
      <c r="A22" s="54"/>
      <c r="B22" s="67" t="s">
        <v>213</v>
      </c>
      <c r="C22" s="56" t="s">
        <v>75</v>
      </c>
      <c r="D22" s="66"/>
      <c r="E22" s="66"/>
      <c r="F22" s="66"/>
      <c r="G22" s="66"/>
      <c r="H22" s="66"/>
      <c r="I22" s="66"/>
      <c r="J22" s="66"/>
      <c r="K22" s="66"/>
      <c r="L22" s="57"/>
    </row>
    <row r="23" spans="1:26" ht="36" customHeight="1">
      <c r="A23" s="54"/>
      <c r="B23" s="67" t="s">
        <v>214</v>
      </c>
      <c r="C23" s="56" t="s">
        <v>75</v>
      </c>
      <c r="D23" s="66"/>
      <c r="E23" s="66"/>
      <c r="F23" s="66"/>
      <c r="G23" s="66"/>
      <c r="H23" s="66"/>
      <c r="I23" s="66"/>
      <c r="J23" s="66"/>
      <c r="K23" s="66">
        <f>SUM(D23:J23)</f>
        <v>0</v>
      </c>
      <c r="L23" s="57"/>
      <c r="M23" s="145"/>
      <c r="N23" s="145"/>
      <c r="O23" s="145"/>
      <c r="P23" s="145"/>
      <c r="Q23" s="145"/>
      <c r="R23" s="145"/>
      <c r="S23" s="145"/>
      <c r="T23" s="145"/>
      <c r="U23" s="145"/>
      <c r="V23" s="145"/>
      <c r="W23" s="145"/>
      <c r="X23" s="145"/>
      <c r="Y23" s="145"/>
      <c r="Z23" s="145"/>
    </row>
    <row r="24" spans="1:26" ht="15.75" customHeight="1">
      <c r="A24" s="54"/>
      <c r="B24" s="67" t="s">
        <v>215</v>
      </c>
      <c r="C24" s="56" t="s">
        <v>75</v>
      </c>
      <c r="D24" s="66"/>
      <c r="E24" s="66"/>
      <c r="F24" s="66"/>
      <c r="G24" s="66"/>
      <c r="H24" s="66"/>
      <c r="I24" s="66"/>
      <c r="J24" s="66"/>
      <c r="K24" s="66">
        <f t="shared" ref="K24:K25" si="9">F24+J24</f>
        <v>0</v>
      </c>
      <c r="L24" s="57"/>
    </row>
    <row r="25" spans="1:26" ht="15.75" customHeight="1">
      <c r="A25" s="54"/>
      <c r="B25" s="67" t="s">
        <v>218</v>
      </c>
      <c r="C25" s="56" t="s">
        <v>75</v>
      </c>
      <c r="D25" s="66"/>
      <c r="E25" s="66"/>
      <c r="F25" s="66"/>
      <c r="G25" s="66"/>
      <c r="H25" s="66"/>
      <c r="I25" s="66"/>
      <c r="J25" s="66"/>
      <c r="K25" s="66">
        <f t="shared" si="9"/>
        <v>0</v>
      </c>
      <c r="L25" s="57"/>
    </row>
    <row r="26" spans="1:26" ht="48" customHeight="1">
      <c r="A26" s="138" t="s">
        <v>111</v>
      </c>
      <c r="B26" s="139" t="s">
        <v>220</v>
      </c>
      <c r="C26" s="140"/>
      <c r="D26" s="141"/>
      <c r="E26" s="141"/>
      <c r="F26" s="141"/>
      <c r="G26" s="141"/>
      <c r="H26" s="141"/>
      <c r="I26" s="141"/>
      <c r="J26" s="141"/>
      <c r="K26" s="142"/>
      <c r="L26" s="143"/>
    </row>
    <row r="27" spans="1:26" ht="15.75" customHeight="1">
      <c r="A27" s="54" t="s">
        <v>73</v>
      </c>
      <c r="B27" s="55" t="s">
        <v>211</v>
      </c>
      <c r="C27" s="56" t="s">
        <v>75</v>
      </c>
      <c r="D27" s="66">
        <f t="shared" ref="D27:J27" si="10">SUM(D28:D31)</f>
        <v>0</v>
      </c>
      <c r="E27" s="66">
        <f t="shared" si="10"/>
        <v>0</v>
      </c>
      <c r="F27" s="66">
        <f t="shared" si="10"/>
        <v>0</v>
      </c>
      <c r="G27" s="66">
        <f t="shared" si="10"/>
        <v>0</v>
      </c>
      <c r="H27" s="66">
        <f t="shared" si="10"/>
        <v>0</v>
      </c>
      <c r="I27" s="66">
        <f t="shared" si="10"/>
        <v>0</v>
      </c>
      <c r="J27" s="66">
        <f t="shared" si="10"/>
        <v>0</v>
      </c>
      <c r="K27" s="66"/>
      <c r="L27" s="57"/>
    </row>
    <row r="28" spans="1:26" ht="15.75" customHeight="1">
      <c r="A28" s="54"/>
      <c r="B28" s="67" t="s">
        <v>221</v>
      </c>
      <c r="C28" s="56" t="s">
        <v>75</v>
      </c>
      <c r="D28" s="66"/>
      <c r="E28" s="66"/>
      <c r="F28" s="66"/>
      <c r="G28" s="66"/>
      <c r="H28" s="66"/>
      <c r="I28" s="66"/>
      <c r="J28" s="66"/>
      <c r="K28" s="66"/>
      <c r="L28" s="57"/>
    </row>
    <row r="29" spans="1:26" ht="15.75" customHeight="1">
      <c r="A29" s="54"/>
      <c r="B29" s="67" t="s">
        <v>222</v>
      </c>
      <c r="C29" s="56" t="s">
        <v>75</v>
      </c>
      <c r="D29" s="66"/>
      <c r="E29" s="66"/>
      <c r="F29" s="66"/>
      <c r="G29" s="66"/>
      <c r="H29" s="66"/>
      <c r="I29" s="66"/>
      <c r="J29" s="66"/>
      <c r="K29" s="66"/>
      <c r="L29" s="57"/>
    </row>
    <row r="30" spans="1:26" ht="15.75" customHeight="1">
      <c r="A30" s="54"/>
      <c r="B30" s="67" t="s">
        <v>223</v>
      </c>
      <c r="C30" s="56" t="s">
        <v>75</v>
      </c>
      <c r="D30" s="66"/>
      <c r="E30" s="66"/>
      <c r="F30" s="66"/>
      <c r="G30" s="66"/>
      <c r="H30" s="66"/>
      <c r="I30" s="66"/>
      <c r="J30" s="66"/>
      <c r="K30" s="66"/>
      <c r="L30" s="57"/>
    </row>
    <row r="31" spans="1:26" ht="15.75" customHeight="1">
      <c r="A31" s="54"/>
      <c r="B31" s="67" t="s">
        <v>224</v>
      </c>
      <c r="C31" s="56" t="s">
        <v>75</v>
      </c>
      <c r="D31" s="66"/>
      <c r="E31" s="66"/>
      <c r="F31" s="66"/>
      <c r="G31" s="66"/>
      <c r="H31" s="66"/>
      <c r="I31" s="66"/>
      <c r="J31" s="66"/>
      <c r="K31" s="66"/>
      <c r="L31" s="57"/>
    </row>
    <row r="32" spans="1:26" ht="15.75" customHeight="1">
      <c r="A32" s="70" t="s">
        <v>95</v>
      </c>
      <c r="B32" s="55" t="s">
        <v>225</v>
      </c>
      <c r="C32" s="56"/>
      <c r="D32" s="66">
        <f t="shared" ref="D32:J32" si="11">SUM(D33:D36)</f>
        <v>0</v>
      </c>
      <c r="E32" s="66">
        <f t="shared" si="11"/>
        <v>0</v>
      </c>
      <c r="F32" s="66">
        <f t="shared" si="11"/>
        <v>0</v>
      </c>
      <c r="G32" s="66">
        <f t="shared" si="11"/>
        <v>0</v>
      </c>
      <c r="H32" s="66">
        <f t="shared" si="11"/>
        <v>0</v>
      </c>
      <c r="I32" s="66">
        <f t="shared" si="11"/>
        <v>0</v>
      </c>
      <c r="J32" s="66">
        <f t="shared" si="11"/>
        <v>0</v>
      </c>
      <c r="K32" s="66">
        <f>SUM(D32:J32)</f>
        <v>0</v>
      </c>
      <c r="L32" s="57"/>
    </row>
    <row r="33" spans="1:12" ht="15.75" customHeight="1">
      <c r="A33" s="54"/>
      <c r="B33" s="67" t="s">
        <v>221</v>
      </c>
      <c r="C33" s="56" t="s">
        <v>75</v>
      </c>
      <c r="D33" s="66"/>
      <c r="E33" s="66"/>
      <c r="F33" s="66"/>
      <c r="G33" s="66"/>
      <c r="H33" s="66"/>
      <c r="I33" s="66"/>
      <c r="J33" s="66"/>
      <c r="K33" s="66"/>
      <c r="L33" s="57"/>
    </row>
    <row r="34" spans="1:12" ht="15.75" customHeight="1">
      <c r="A34" s="54"/>
      <c r="B34" s="67" t="s">
        <v>222</v>
      </c>
      <c r="C34" s="56" t="s">
        <v>75</v>
      </c>
      <c r="D34" s="66"/>
      <c r="E34" s="66"/>
      <c r="F34" s="66"/>
      <c r="G34" s="66"/>
      <c r="H34" s="66"/>
      <c r="I34" s="66"/>
      <c r="J34" s="66"/>
      <c r="K34" s="66"/>
      <c r="L34" s="57"/>
    </row>
    <row r="35" spans="1:12" ht="15.75" customHeight="1">
      <c r="A35" s="54"/>
      <c r="B35" s="67" t="s">
        <v>223</v>
      </c>
      <c r="C35" s="56" t="s">
        <v>75</v>
      </c>
      <c r="D35" s="66"/>
      <c r="E35" s="66"/>
      <c r="F35" s="66"/>
      <c r="G35" s="66"/>
      <c r="H35" s="66"/>
      <c r="I35" s="66"/>
      <c r="J35" s="66"/>
      <c r="K35" s="66"/>
      <c r="L35" s="57"/>
    </row>
    <row r="36" spans="1:12" ht="15.75" customHeight="1">
      <c r="A36" s="54"/>
      <c r="B36" s="67" t="s">
        <v>224</v>
      </c>
      <c r="C36" s="56" t="s">
        <v>75</v>
      </c>
      <c r="D36" s="66"/>
      <c r="E36" s="66"/>
      <c r="F36" s="66"/>
      <c r="G36" s="66"/>
      <c r="H36" s="66"/>
      <c r="I36" s="66"/>
      <c r="J36" s="66"/>
      <c r="K36" s="66"/>
      <c r="L36" s="57"/>
    </row>
    <row r="37" spans="1:12" ht="15.75" customHeight="1">
      <c r="A37" s="70" t="s">
        <v>105</v>
      </c>
      <c r="B37" s="72" t="s">
        <v>119</v>
      </c>
      <c r="C37" s="56" t="s">
        <v>75</v>
      </c>
      <c r="D37" s="66"/>
      <c r="E37" s="66"/>
      <c r="F37" s="66"/>
      <c r="G37" s="66"/>
      <c r="H37" s="66"/>
      <c r="I37" s="66"/>
      <c r="J37" s="66"/>
      <c r="K37" s="66"/>
      <c r="L37" s="57"/>
    </row>
    <row r="38" spans="1:12" ht="15.75" customHeight="1">
      <c r="A38" s="70"/>
      <c r="B38" s="67" t="s">
        <v>226</v>
      </c>
      <c r="C38" s="56"/>
      <c r="D38" s="66"/>
      <c r="E38" s="66"/>
      <c r="F38" s="66"/>
      <c r="G38" s="66"/>
      <c r="H38" s="66"/>
      <c r="I38" s="66"/>
      <c r="J38" s="66"/>
      <c r="K38" s="66"/>
      <c r="L38" s="57"/>
    </row>
    <row r="39" spans="1:12" ht="15.75" customHeight="1">
      <c r="A39" s="70" t="s">
        <v>109</v>
      </c>
      <c r="B39" s="55" t="s">
        <v>227</v>
      </c>
      <c r="C39" s="78" t="s">
        <v>75</v>
      </c>
      <c r="D39" s="144">
        <f t="shared" ref="D39:J39" si="12">SUM(D40:D43)</f>
        <v>0</v>
      </c>
      <c r="E39" s="144">
        <f t="shared" si="12"/>
        <v>0</v>
      </c>
      <c r="F39" s="144">
        <f t="shared" si="12"/>
        <v>0</v>
      </c>
      <c r="G39" s="144">
        <f t="shared" si="12"/>
        <v>0</v>
      </c>
      <c r="H39" s="144">
        <f t="shared" si="12"/>
        <v>0</v>
      </c>
      <c r="I39" s="144">
        <f t="shared" si="12"/>
        <v>0</v>
      </c>
      <c r="J39" s="144">
        <f t="shared" si="12"/>
        <v>0</v>
      </c>
      <c r="K39" s="144">
        <f>SUM(D39:J39)</f>
        <v>0</v>
      </c>
      <c r="L39" s="80"/>
    </row>
    <row r="40" spans="1:12" ht="15.75" customHeight="1">
      <c r="A40" s="54"/>
      <c r="B40" s="67" t="s">
        <v>222</v>
      </c>
      <c r="C40" s="56" t="s">
        <v>75</v>
      </c>
      <c r="D40" s="66"/>
      <c r="E40" s="66"/>
      <c r="F40" s="66"/>
      <c r="G40" s="66"/>
      <c r="H40" s="66"/>
      <c r="I40" s="66"/>
      <c r="J40" s="66"/>
      <c r="K40" s="66"/>
      <c r="L40" s="57"/>
    </row>
    <row r="41" spans="1:12" ht="15.75" customHeight="1">
      <c r="A41" s="54"/>
      <c r="B41" s="67" t="s">
        <v>223</v>
      </c>
      <c r="C41" s="56" t="s">
        <v>75</v>
      </c>
      <c r="D41" s="66"/>
      <c r="E41" s="66"/>
      <c r="F41" s="66"/>
      <c r="G41" s="66"/>
      <c r="H41" s="66"/>
      <c r="I41" s="66"/>
      <c r="J41" s="66"/>
      <c r="K41" s="66"/>
      <c r="L41" s="57"/>
    </row>
    <row r="42" spans="1:12" ht="15.75" customHeight="1">
      <c r="A42" s="54"/>
      <c r="B42" s="67" t="s">
        <v>224</v>
      </c>
      <c r="C42" s="56" t="s">
        <v>75</v>
      </c>
      <c r="D42" s="66"/>
      <c r="E42" s="66"/>
      <c r="F42" s="66"/>
      <c r="G42" s="66"/>
      <c r="H42" s="66"/>
      <c r="I42" s="66"/>
      <c r="J42" s="66"/>
      <c r="K42" s="66"/>
      <c r="L42" s="57"/>
    </row>
    <row r="43" spans="1:12" ht="15.75" customHeight="1">
      <c r="A43" s="54"/>
      <c r="B43" s="67" t="s">
        <v>226</v>
      </c>
      <c r="C43" s="56" t="s">
        <v>75</v>
      </c>
      <c r="D43" s="66"/>
      <c r="E43" s="66"/>
      <c r="F43" s="66"/>
      <c r="G43" s="66"/>
      <c r="H43" s="66"/>
      <c r="I43" s="66"/>
      <c r="J43" s="66"/>
      <c r="K43" s="66"/>
      <c r="L43" s="57"/>
    </row>
    <row r="44" spans="1:12" ht="20.25" customHeight="1">
      <c r="A44" s="138" t="s">
        <v>122</v>
      </c>
      <c r="B44" s="139" t="s">
        <v>228</v>
      </c>
      <c r="C44" s="140"/>
      <c r="D44" s="141"/>
      <c r="E44" s="141"/>
      <c r="F44" s="141"/>
      <c r="G44" s="141"/>
      <c r="H44" s="141"/>
      <c r="I44" s="141"/>
      <c r="J44" s="141"/>
      <c r="K44" s="142"/>
      <c r="L44" s="143"/>
    </row>
    <row r="45" spans="1:12" ht="15.75" customHeight="1">
      <c r="A45" s="54" t="s">
        <v>73</v>
      </c>
      <c r="B45" s="55" t="s">
        <v>145</v>
      </c>
      <c r="C45" s="56" t="s">
        <v>75</v>
      </c>
      <c r="D45" s="66">
        <f t="shared" ref="D45:J45" si="13">SUM(D46:D50)</f>
        <v>0</v>
      </c>
      <c r="E45" s="66">
        <f t="shared" si="13"/>
        <v>0</v>
      </c>
      <c r="F45" s="66">
        <f t="shared" si="13"/>
        <v>0</v>
      </c>
      <c r="G45" s="66">
        <f t="shared" si="13"/>
        <v>0</v>
      </c>
      <c r="H45" s="66">
        <f t="shared" si="13"/>
        <v>0</v>
      </c>
      <c r="I45" s="66">
        <f t="shared" si="13"/>
        <v>0</v>
      </c>
      <c r="J45" s="66">
        <f t="shared" si="13"/>
        <v>0</v>
      </c>
      <c r="K45" s="66">
        <f t="shared" ref="K45:K50" si="14">SUM(D45:J45)</f>
        <v>0</v>
      </c>
      <c r="L45" s="57"/>
    </row>
    <row r="46" spans="1:12" ht="15.75" customHeight="1">
      <c r="A46" s="54"/>
      <c r="B46" s="67" t="s">
        <v>229</v>
      </c>
      <c r="C46" s="56" t="s">
        <v>75</v>
      </c>
      <c r="D46" s="66"/>
      <c r="E46" s="66"/>
      <c r="F46" s="66"/>
      <c r="G46" s="66"/>
      <c r="H46" s="66"/>
      <c r="I46" s="66"/>
      <c r="J46" s="66"/>
      <c r="K46" s="66">
        <f t="shared" si="14"/>
        <v>0</v>
      </c>
      <c r="L46" s="57"/>
    </row>
    <row r="47" spans="1:12" ht="15.75" customHeight="1">
      <c r="A47" s="54"/>
      <c r="B47" s="67" t="s">
        <v>230</v>
      </c>
      <c r="C47" s="56" t="s">
        <v>75</v>
      </c>
      <c r="D47" s="66"/>
      <c r="E47" s="66"/>
      <c r="F47" s="66"/>
      <c r="G47" s="66"/>
      <c r="H47" s="66"/>
      <c r="I47" s="66"/>
      <c r="J47" s="66"/>
      <c r="K47" s="66">
        <f t="shared" si="14"/>
        <v>0</v>
      </c>
      <c r="L47" s="57"/>
    </row>
    <row r="48" spans="1:12" ht="15.75" customHeight="1">
      <c r="A48" s="54"/>
      <c r="B48" s="67" t="s">
        <v>231</v>
      </c>
      <c r="C48" s="56" t="s">
        <v>75</v>
      </c>
      <c r="D48" s="66"/>
      <c r="E48" s="66"/>
      <c r="F48" s="66"/>
      <c r="G48" s="66"/>
      <c r="H48" s="66"/>
      <c r="I48" s="66"/>
      <c r="J48" s="66"/>
      <c r="K48" s="66">
        <f t="shared" si="14"/>
        <v>0</v>
      </c>
      <c r="L48" s="57"/>
    </row>
    <row r="49" spans="1:12" ht="15.75" customHeight="1">
      <c r="A49" s="54"/>
      <c r="B49" s="67" t="s">
        <v>232</v>
      </c>
      <c r="C49" s="56" t="s">
        <v>75</v>
      </c>
      <c r="D49" s="66"/>
      <c r="E49" s="66"/>
      <c r="F49" s="66"/>
      <c r="G49" s="66"/>
      <c r="H49" s="66"/>
      <c r="I49" s="66"/>
      <c r="J49" s="66"/>
      <c r="K49" s="66">
        <f t="shared" si="14"/>
        <v>0</v>
      </c>
      <c r="L49" s="57"/>
    </row>
    <row r="50" spans="1:12" ht="15.75" customHeight="1">
      <c r="A50" s="54"/>
      <c r="B50" s="67" t="s">
        <v>233</v>
      </c>
      <c r="C50" s="56" t="s">
        <v>75</v>
      </c>
      <c r="D50" s="66"/>
      <c r="E50" s="66"/>
      <c r="F50" s="66"/>
      <c r="G50" s="66"/>
      <c r="H50" s="66"/>
      <c r="I50" s="66"/>
      <c r="J50" s="66"/>
      <c r="K50" s="66">
        <f t="shared" si="14"/>
        <v>0</v>
      </c>
      <c r="L50" s="57"/>
    </row>
    <row r="51" spans="1:12" ht="15.75" customHeight="1">
      <c r="A51" s="54"/>
      <c r="B51" s="67" t="s">
        <v>234</v>
      </c>
      <c r="C51" s="56"/>
      <c r="D51" s="66"/>
      <c r="E51" s="66"/>
      <c r="F51" s="66"/>
      <c r="G51" s="66"/>
      <c r="H51" s="66"/>
      <c r="I51" s="66"/>
      <c r="J51" s="66"/>
      <c r="K51" s="66">
        <v>0</v>
      </c>
      <c r="L51" s="57"/>
    </row>
    <row r="52" spans="1:12" ht="15.75" customHeight="1">
      <c r="A52" s="70" t="s">
        <v>95</v>
      </c>
      <c r="B52" s="55" t="s">
        <v>151</v>
      </c>
      <c r="C52" s="56"/>
      <c r="D52" s="66">
        <f t="shared" ref="D52:J52" si="15">SUM(D53:D57)</f>
        <v>0</v>
      </c>
      <c r="E52" s="66">
        <f t="shared" si="15"/>
        <v>0</v>
      </c>
      <c r="F52" s="66">
        <f t="shared" si="15"/>
        <v>0</v>
      </c>
      <c r="G52" s="66">
        <f t="shared" si="15"/>
        <v>0</v>
      </c>
      <c r="H52" s="66">
        <f t="shared" si="15"/>
        <v>0</v>
      </c>
      <c r="I52" s="66">
        <f t="shared" si="15"/>
        <v>0</v>
      </c>
      <c r="J52" s="66">
        <f t="shared" si="15"/>
        <v>0</v>
      </c>
      <c r="K52" s="66">
        <f>SUM(D52:J52)</f>
        <v>0</v>
      </c>
      <c r="L52" s="57"/>
    </row>
    <row r="53" spans="1:12" ht="15.75" customHeight="1">
      <c r="A53" s="54"/>
      <c r="B53" s="67" t="s">
        <v>229</v>
      </c>
      <c r="C53" s="56" t="s">
        <v>75</v>
      </c>
      <c r="D53" s="66"/>
      <c r="E53" s="66"/>
      <c r="F53" s="66"/>
      <c r="G53" s="66"/>
      <c r="H53" s="66"/>
      <c r="I53" s="66"/>
      <c r="J53" s="66"/>
      <c r="K53" s="66"/>
      <c r="L53" s="57"/>
    </row>
    <row r="54" spans="1:12" ht="15.75" customHeight="1">
      <c r="A54" s="54"/>
      <c r="B54" s="67" t="s">
        <v>230</v>
      </c>
      <c r="C54" s="56" t="s">
        <v>75</v>
      </c>
      <c r="D54" s="66"/>
      <c r="E54" s="66"/>
      <c r="F54" s="66"/>
      <c r="G54" s="66"/>
      <c r="H54" s="66"/>
      <c r="I54" s="66"/>
      <c r="J54" s="66"/>
      <c r="K54" s="66"/>
      <c r="L54" s="57"/>
    </row>
    <row r="55" spans="1:12" ht="15.75" customHeight="1">
      <c r="A55" s="54"/>
      <c r="B55" s="67" t="s">
        <v>231</v>
      </c>
      <c r="C55" s="56" t="s">
        <v>75</v>
      </c>
      <c r="D55" s="66"/>
      <c r="E55" s="66"/>
      <c r="F55" s="66"/>
      <c r="G55" s="66"/>
      <c r="H55" s="66"/>
      <c r="I55" s="66"/>
      <c r="J55" s="66"/>
      <c r="K55" s="66">
        <f>SUM(D55:J55)</f>
        <v>0</v>
      </c>
      <c r="L55" s="57"/>
    </row>
    <row r="56" spans="1:12" ht="15.75" customHeight="1">
      <c r="A56" s="54"/>
      <c r="B56" s="67" t="s">
        <v>232</v>
      </c>
      <c r="C56" s="56" t="s">
        <v>75</v>
      </c>
      <c r="D56" s="66"/>
      <c r="E56" s="66"/>
      <c r="F56" s="66"/>
      <c r="G56" s="66"/>
      <c r="H56" s="66"/>
      <c r="I56" s="66"/>
      <c r="J56" s="66"/>
      <c r="K56" s="66"/>
      <c r="L56" s="57"/>
    </row>
    <row r="57" spans="1:12" ht="15.75" customHeight="1">
      <c r="A57" s="54"/>
      <c r="B57" s="67" t="s">
        <v>233</v>
      </c>
      <c r="C57" s="56" t="s">
        <v>75</v>
      </c>
      <c r="D57" s="66"/>
      <c r="E57" s="66"/>
      <c r="F57" s="66"/>
      <c r="G57" s="66"/>
      <c r="H57" s="66"/>
      <c r="I57" s="66"/>
      <c r="J57" s="66"/>
      <c r="K57" s="66"/>
      <c r="L57" s="57"/>
    </row>
    <row r="58" spans="1:12" ht="15.75" customHeight="1">
      <c r="A58" s="54"/>
      <c r="B58" s="67" t="s">
        <v>234</v>
      </c>
      <c r="C58" s="56"/>
      <c r="D58" s="66"/>
      <c r="E58" s="66"/>
      <c r="F58" s="66"/>
      <c r="G58" s="66"/>
      <c r="H58" s="66"/>
      <c r="I58" s="66"/>
      <c r="J58" s="66"/>
      <c r="K58" s="66"/>
      <c r="L58" s="57"/>
    </row>
    <row r="59" spans="1:12" ht="15.75" customHeight="1">
      <c r="A59" s="70" t="s">
        <v>105</v>
      </c>
      <c r="B59" s="72" t="s">
        <v>152</v>
      </c>
      <c r="C59" s="56" t="s">
        <v>75</v>
      </c>
      <c r="D59" s="66">
        <f t="shared" ref="D59:K59" si="16">SUM(D60)</f>
        <v>0</v>
      </c>
      <c r="E59" s="66">
        <f t="shared" si="16"/>
        <v>0</v>
      </c>
      <c r="F59" s="66">
        <f t="shared" si="16"/>
        <v>0</v>
      </c>
      <c r="G59" s="66">
        <f t="shared" si="16"/>
        <v>0</v>
      </c>
      <c r="H59" s="66">
        <f t="shared" si="16"/>
        <v>0</v>
      </c>
      <c r="I59" s="66">
        <f t="shared" si="16"/>
        <v>0</v>
      </c>
      <c r="J59" s="66">
        <f t="shared" si="16"/>
        <v>0</v>
      </c>
      <c r="K59" s="66">
        <f t="shared" si="16"/>
        <v>0</v>
      </c>
      <c r="L59" s="57"/>
    </row>
    <row r="60" spans="1:12" ht="15.75" customHeight="1">
      <c r="A60" s="70"/>
      <c r="B60" s="67" t="s">
        <v>235</v>
      </c>
      <c r="C60" s="56"/>
      <c r="D60" s="66"/>
      <c r="E60" s="66"/>
      <c r="F60" s="66"/>
      <c r="G60" s="66"/>
      <c r="H60" s="66"/>
      <c r="I60" s="66"/>
      <c r="J60" s="66"/>
      <c r="K60" s="66">
        <f t="shared" ref="K60:K68" si="17">SUM(D60:J60)</f>
        <v>0</v>
      </c>
      <c r="L60" s="57"/>
    </row>
    <row r="61" spans="1:12" ht="15.75" customHeight="1">
      <c r="A61" s="70" t="s">
        <v>109</v>
      </c>
      <c r="B61" s="55" t="s">
        <v>143</v>
      </c>
      <c r="C61" s="78" t="s">
        <v>75</v>
      </c>
      <c r="D61" s="144">
        <f t="shared" ref="D61:E61" si="18">SUM(D62:D67)</f>
        <v>0</v>
      </c>
      <c r="E61" s="144">
        <f t="shared" si="18"/>
        <v>0</v>
      </c>
      <c r="F61" s="144">
        <f>SUM(F62:F68)</f>
        <v>0</v>
      </c>
      <c r="G61" s="144">
        <f t="shared" ref="G61:J61" si="19">SUM(G62:G67)</f>
        <v>0</v>
      </c>
      <c r="H61" s="144">
        <f t="shared" si="19"/>
        <v>0</v>
      </c>
      <c r="I61" s="144">
        <f t="shared" si="19"/>
        <v>0</v>
      </c>
      <c r="J61" s="144">
        <f t="shared" si="19"/>
        <v>0</v>
      </c>
      <c r="K61" s="144">
        <f t="shared" si="17"/>
        <v>0</v>
      </c>
      <c r="L61" s="80"/>
    </row>
    <row r="62" spans="1:12" ht="15.75" customHeight="1">
      <c r="A62" s="54"/>
      <c r="B62" s="67" t="s">
        <v>229</v>
      </c>
      <c r="C62" s="56" t="s">
        <v>75</v>
      </c>
      <c r="D62" s="66"/>
      <c r="E62" s="66"/>
      <c r="F62" s="66"/>
      <c r="G62" s="66"/>
      <c r="H62" s="66"/>
      <c r="I62" s="66"/>
      <c r="J62" s="66"/>
      <c r="K62" s="66">
        <f t="shared" si="17"/>
        <v>0</v>
      </c>
      <c r="L62" s="57"/>
    </row>
    <row r="63" spans="1:12" ht="15.75" customHeight="1">
      <c r="A63" s="54"/>
      <c r="B63" s="67" t="s">
        <v>230</v>
      </c>
      <c r="C63" s="56" t="s">
        <v>75</v>
      </c>
      <c r="D63" s="66"/>
      <c r="E63" s="66"/>
      <c r="F63" s="66"/>
      <c r="G63" s="66"/>
      <c r="H63" s="66"/>
      <c r="I63" s="66"/>
      <c r="J63" s="66"/>
      <c r="K63" s="66">
        <f t="shared" si="17"/>
        <v>0</v>
      </c>
      <c r="L63" s="57"/>
    </row>
    <row r="64" spans="1:12" ht="15.75" customHeight="1">
      <c r="A64" s="54"/>
      <c r="B64" s="67" t="s">
        <v>231</v>
      </c>
      <c r="C64" s="56" t="s">
        <v>75</v>
      </c>
      <c r="D64" s="66"/>
      <c r="E64" s="66"/>
      <c r="F64" s="66"/>
      <c r="G64" s="66"/>
      <c r="H64" s="66"/>
      <c r="I64" s="66"/>
      <c r="J64" s="66"/>
      <c r="K64" s="66">
        <f t="shared" si="17"/>
        <v>0</v>
      </c>
      <c r="L64" s="57"/>
    </row>
    <row r="65" spans="1:26" ht="15.75" customHeight="1">
      <c r="A65" s="54"/>
      <c r="B65" s="67" t="s">
        <v>232</v>
      </c>
      <c r="C65" s="56" t="s">
        <v>75</v>
      </c>
      <c r="D65" s="66"/>
      <c r="E65" s="66"/>
      <c r="F65" s="66"/>
      <c r="G65" s="66"/>
      <c r="H65" s="66"/>
      <c r="I65" s="66"/>
      <c r="J65" s="66"/>
      <c r="K65" s="66">
        <f t="shared" si="17"/>
        <v>0</v>
      </c>
      <c r="L65" s="57"/>
    </row>
    <row r="66" spans="1:26" ht="15.75" customHeight="1">
      <c r="A66" s="54"/>
      <c r="B66" s="67" t="s">
        <v>233</v>
      </c>
      <c r="C66" s="56" t="s">
        <v>75</v>
      </c>
      <c r="D66" s="66"/>
      <c r="E66" s="66"/>
      <c r="F66" s="66"/>
      <c r="G66" s="66"/>
      <c r="H66" s="66"/>
      <c r="I66" s="66"/>
      <c r="J66" s="66"/>
      <c r="K66" s="66">
        <f t="shared" si="17"/>
        <v>0</v>
      </c>
      <c r="L66" s="57"/>
    </row>
    <row r="67" spans="1:26" ht="15.75" customHeight="1">
      <c r="A67" s="54"/>
      <c r="B67" s="67" t="s">
        <v>234</v>
      </c>
      <c r="C67" s="56" t="s">
        <v>75</v>
      </c>
      <c r="D67" s="66"/>
      <c r="E67" s="66"/>
      <c r="F67" s="66"/>
      <c r="G67" s="66"/>
      <c r="H67" s="66"/>
      <c r="I67" s="66"/>
      <c r="J67" s="66"/>
      <c r="K67" s="66">
        <f t="shared" si="17"/>
        <v>0</v>
      </c>
      <c r="L67" s="57"/>
    </row>
    <row r="68" spans="1:26" ht="15.75" customHeight="1">
      <c r="A68" s="146"/>
      <c r="B68" s="147" t="s">
        <v>235</v>
      </c>
      <c r="C68" s="148"/>
      <c r="D68" s="149"/>
      <c r="E68" s="149"/>
      <c r="F68" s="149"/>
      <c r="G68" s="149"/>
      <c r="H68" s="149"/>
      <c r="I68" s="149"/>
      <c r="J68" s="149"/>
      <c r="K68" s="66">
        <f t="shared" si="17"/>
        <v>0</v>
      </c>
      <c r="L68" s="150"/>
    </row>
    <row r="69" spans="1:26" ht="16.5" customHeight="1">
      <c r="A69" s="151"/>
      <c r="B69" s="152"/>
      <c r="C69" s="153"/>
      <c r="D69" s="153"/>
      <c r="E69" s="153"/>
      <c r="F69" s="153"/>
      <c r="G69" s="153"/>
      <c r="H69" s="153"/>
      <c r="I69" s="1548" t="s">
        <v>153</v>
      </c>
      <c r="J69" s="1549"/>
      <c r="K69" s="1549"/>
      <c r="L69" s="1549"/>
    </row>
    <row r="70" spans="1:26" ht="15" customHeight="1">
      <c r="A70" s="1550" t="s">
        <v>236</v>
      </c>
      <c r="B70" s="1531"/>
      <c r="C70" s="1532"/>
      <c r="D70" s="154"/>
      <c r="E70" s="155" t="s">
        <v>237</v>
      </c>
      <c r="F70" s="154"/>
      <c r="G70" s="154"/>
      <c r="H70" s="154"/>
      <c r="I70" s="1546" t="s">
        <v>238</v>
      </c>
      <c r="J70" s="1517"/>
      <c r="K70" s="1517"/>
      <c r="L70" s="1517"/>
      <c r="M70" s="156"/>
      <c r="N70" s="156"/>
      <c r="O70" s="156"/>
      <c r="P70" s="156"/>
      <c r="Q70" s="156"/>
      <c r="R70" s="156"/>
      <c r="S70" s="156"/>
      <c r="T70" s="156"/>
      <c r="U70" s="156"/>
      <c r="V70" s="156"/>
      <c r="W70" s="156"/>
      <c r="X70" s="156"/>
      <c r="Y70" s="156"/>
      <c r="Z70" s="156"/>
    </row>
    <row r="71" spans="1:26" ht="15.75" customHeight="1">
      <c r="A71" s="95"/>
      <c r="B71" s="95"/>
      <c r="C71" s="95"/>
      <c r="D71" s="95"/>
      <c r="E71" s="157"/>
      <c r="F71" s="95"/>
      <c r="G71" s="95"/>
      <c r="H71" s="95"/>
      <c r="I71" s="95"/>
      <c r="J71" s="95"/>
      <c r="K71" s="95"/>
      <c r="L71" s="95"/>
    </row>
    <row r="72" spans="1:26" ht="15.75" customHeight="1">
      <c r="A72" s="95"/>
      <c r="B72" s="95"/>
      <c r="C72" s="95"/>
      <c r="D72" s="95"/>
      <c r="E72" s="95"/>
      <c r="F72" s="95"/>
      <c r="G72" s="95"/>
      <c r="H72" s="95"/>
      <c r="I72" s="95"/>
      <c r="J72" s="95"/>
      <c r="K72" s="95"/>
      <c r="L72" s="95"/>
    </row>
    <row r="73" spans="1:26" ht="15.75" customHeight="1">
      <c r="A73" s="95"/>
      <c r="B73" s="95"/>
      <c r="C73" s="95"/>
      <c r="D73" s="95"/>
      <c r="E73" s="95"/>
      <c r="F73" s="95"/>
      <c r="G73" s="95"/>
      <c r="H73" s="95"/>
      <c r="I73" s="95"/>
      <c r="J73" s="95"/>
      <c r="K73" s="95"/>
      <c r="L73" s="95"/>
    </row>
    <row r="74" spans="1:26" ht="15.75" customHeight="1">
      <c r="A74" s="95"/>
      <c r="B74" s="95"/>
      <c r="C74" s="95"/>
      <c r="D74" s="95"/>
      <c r="E74" s="95"/>
      <c r="F74" s="95"/>
      <c r="G74" s="95"/>
      <c r="H74" s="95"/>
      <c r="I74" s="95"/>
      <c r="J74" s="95"/>
      <c r="K74" s="95"/>
      <c r="L74" s="95"/>
    </row>
    <row r="75" spans="1:26" ht="15.75" customHeight="1">
      <c r="A75" s="95"/>
      <c r="B75" s="95"/>
      <c r="C75" s="95"/>
      <c r="D75" s="95"/>
      <c r="E75" s="95"/>
      <c r="F75" s="95"/>
      <c r="G75" s="95"/>
      <c r="H75" s="95"/>
      <c r="I75" s="1547"/>
      <c r="J75" s="1531"/>
      <c r="K75" s="1531"/>
      <c r="L75" s="1532"/>
    </row>
    <row r="76" spans="1:26" ht="15.75" customHeight="1">
      <c r="A76" s="95"/>
      <c r="B76" s="95"/>
      <c r="C76" s="95"/>
      <c r="D76" s="95"/>
      <c r="E76" s="95"/>
      <c r="F76" s="95"/>
      <c r="G76" s="95"/>
      <c r="H76" s="95"/>
      <c r="I76" s="95"/>
      <c r="J76" s="95"/>
      <c r="K76" s="95"/>
      <c r="L76" s="95"/>
    </row>
    <row r="77" spans="1:26" ht="15.75" customHeight="1">
      <c r="A77" s="158" t="s">
        <v>209</v>
      </c>
      <c r="B77" s="159"/>
      <c r="C77" s="159"/>
      <c r="D77" s="159"/>
      <c r="E77" s="159"/>
      <c r="F77" s="159"/>
      <c r="G77" s="159"/>
      <c r="H77" s="159"/>
      <c r="I77" s="159"/>
      <c r="J77" s="159"/>
      <c r="K77" s="159"/>
      <c r="L77" s="159"/>
    </row>
    <row r="78" spans="1:26" ht="15.75" customHeight="1"/>
    <row r="79" spans="1:26" ht="15.75" customHeight="1"/>
    <row r="80" spans="1:26"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9">
    <mergeCell ref="I70:L70"/>
    <mergeCell ref="I75:L75"/>
    <mergeCell ref="A1:C1"/>
    <mergeCell ref="K1:L1"/>
    <mergeCell ref="A2:C2"/>
    <mergeCell ref="A3:L3"/>
    <mergeCell ref="A4:L4"/>
    <mergeCell ref="I69:L69"/>
    <mergeCell ref="A70:C70"/>
  </mergeCells>
  <pageMargins left="0.48" right="0.2" top="0.75" bottom="0.28000000000000003" header="0" footer="0"/>
  <pageSetup paperSize="9" fitToHeight="0"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Z1000"/>
  <sheetViews>
    <sheetView workbookViewId="0"/>
  </sheetViews>
  <sheetFormatPr defaultColWidth="14.42578125" defaultRowHeight="15" customHeight="1"/>
  <cols>
    <col min="1" max="1" width="4.7109375" customWidth="1"/>
    <col min="2" max="2" width="44.7109375" customWidth="1"/>
    <col min="3" max="3" width="14.7109375" customWidth="1"/>
    <col min="4" max="4" width="18.28515625" customWidth="1"/>
    <col min="5" max="11" width="8.7109375" hidden="1" customWidth="1"/>
    <col min="12" max="12" width="27.28515625" customWidth="1"/>
    <col min="13" max="26" width="8.7109375" customWidth="1"/>
  </cols>
  <sheetData>
    <row r="1" spans="1:26">
      <c r="A1" s="1552" t="s">
        <v>53</v>
      </c>
      <c r="B1" s="1517"/>
      <c r="C1" s="29"/>
      <c r="D1" s="29"/>
      <c r="E1" s="29"/>
      <c r="F1" s="29"/>
      <c r="G1" s="29"/>
      <c r="H1" s="29"/>
      <c r="I1" s="29"/>
      <c r="J1" s="29"/>
      <c r="K1" s="1537" t="s">
        <v>54</v>
      </c>
      <c r="L1" s="1517"/>
      <c r="M1" s="31"/>
      <c r="N1" s="31"/>
      <c r="O1" s="31"/>
      <c r="P1" s="31"/>
      <c r="Q1" s="31"/>
      <c r="R1" s="31"/>
      <c r="S1" s="31"/>
      <c r="T1" s="31"/>
      <c r="U1" s="31"/>
      <c r="V1" s="31"/>
      <c r="W1" s="31"/>
      <c r="X1" s="31"/>
      <c r="Y1" s="31"/>
      <c r="Z1" s="31"/>
    </row>
    <row r="2" spans="1:26">
      <c r="A2" s="1538" t="s">
        <v>239</v>
      </c>
      <c r="B2" s="1517"/>
      <c r="C2" s="29"/>
      <c r="D2" s="29"/>
      <c r="E2" s="29"/>
      <c r="F2" s="29"/>
      <c r="G2" s="29"/>
      <c r="H2" s="29"/>
      <c r="I2" s="29"/>
      <c r="J2" s="29"/>
      <c r="K2" s="34"/>
      <c r="L2" s="34"/>
      <c r="M2" s="31"/>
      <c r="N2" s="31"/>
      <c r="O2" s="31"/>
      <c r="P2" s="31"/>
      <c r="Q2" s="31"/>
      <c r="R2" s="31"/>
      <c r="S2" s="31"/>
      <c r="T2" s="31"/>
      <c r="U2" s="31"/>
      <c r="V2" s="31"/>
      <c r="W2" s="31"/>
      <c r="X2" s="31"/>
      <c r="Y2" s="31"/>
      <c r="Z2" s="31"/>
    </row>
    <row r="3" spans="1:26">
      <c r="A3" s="1538" t="s">
        <v>240</v>
      </c>
      <c r="B3" s="1517"/>
      <c r="C3" s="1517"/>
      <c r="D3" s="1517"/>
      <c r="E3" s="1517"/>
      <c r="F3" s="1517"/>
      <c r="G3" s="1517"/>
      <c r="H3" s="1517"/>
      <c r="I3" s="1517"/>
      <c r="J3" s="1517"/>
      <c r="K3" s="1517"/>
      <c r="L3" s="1517"/>
      <c r="M3" s="31"/>
      <c r="N3" s="31"/>
      <c r="O3" s="31"/>
      <c r="P3" s="31"/>
      <c r="Q3" s="31"/>
      <c r="R3" s="31"/>
      <c r="S3" s="31"/>
      <c r="T3" s="31"/>
      <c r="U3" s="31"/>
      <c r="V3" s="31"/>
      <c r="W3" s="31"/>
      <c r="X3" s="31"/>
      <c r="Y3" s="31"/>
      <c r="Z3" s="31"/>
    </row>
    <row r="4" spans="1:26" ht="22.5" customHeight="1">
      <c r="A4" s="1543" t="s">
        <v>241</v>
      </c>
      <c r="B4" s="1517"/>
      <c r="C4" s="1517"/>
      <c r="D4" s="1517"/>
      <c r="E4" s="1517"/>
      <c r="F4" s="1517"/>
      <c r="G4" s="1517"/>
      <c r="H4" s="1517"/>
      <c r="I4" s="1517"/>
      <c r="J4" s="1517"/>
      <c r="K4" s="1517"/>
      <c r="L4" s="1517"/>
      <c r="M4" s="132"/>
      <c r="N4" s="133"/>
      <c r="O4" s="133"/>
      <c r="P4" s="133"/>
      <c r="Q4" s="133"/>
      <c r="R4" s="134"/>
      <c r="S4" s="134"/>
      <c r="T4" s="134"/>
      <c r="U4" s="134"/>
      <c r="V4" s="134"/>
      <c r="W4" s="134"/>
      <c r="X4" s="134"/>
      <c r="Y4" s="134"/>
      <c r="Z4" s="134"/>
    </row>
    <row r="5" spans="1:26">
      <c r="A5" s="35"/>
      <c r="B5" s="35"/>
      <c r="C5" s="35"/>
      <c r="D5" s="35"/>
      <c r="E5" s="35"/>
      <c r="F5" s="35"/>
      <c r="G5" s="35"/>
      <c r="H5" s="35"/>
      <c r="I5" s="35"/>
      <c r="J5" s="35"/>
      <c r="K5" s="35"/>
      <c r="L5" s="37" t="s">
        <v>58</v>
      </c>
      <c r="M5" s="31"/>
      <c r="N5" s="31"/>
      <c r="O5" s="31"/>
      <c r="P5" s="31"/>
      <c r="Q5" s="31"/>
      <c r="R5" s="31"/>
      <c r="S5" s="31"/>
      <c r="T5" s="31"/>
      <c r="U5" s="31"/>
      <c r="V5" s="31"/>
      <c r="W5" s="31"/>
      <c r="X5" s="31"/>
      <c r="Y5" s="31"/>
      <c r="Z5" s="31"/>
    </row>
    <row r="6" spans="1:26" ht="38.25">
      <c r="A6" s="161" t="s">
        <v>6</v>
      </c>
      <c r="B6" s="162" t="s">
        <v>59</v>
      </c>
      <c r="C6" s="162" t="s">
        <v>60</v>
      </c>
      <c r="D6" s="162" t="s">
        <v>242</v>
      </c>
      <c r="E6" s="162" t="s">
        <v>62</v>
      </c>
      <c r="F6" s="162" t="s">
        <v>63</v>
      </c>
      <c r="G6" s="162" t="s">
        <v>64</v>
      </c>
      <c r="H6" s="162" t="s">
        <v>65</v>
      </c>
      <c r="I6" s="162" t="s">
        <v>66</v>
      </c>
      <c r="J6" s="162" t="s">
        <v>67</v>
      </c>
      <c r="K6" s="162" t="s">
        <v>68</v>
      </c>
      <c r="L6" s="163" t="s">
        <v>69</v>
      </c>
      <c r="M6" s="31"/>
      <c r="N6" s="31"/>
      <c r="O6" s="31"/>
      <c r="P6" s="31"/>
      <c r="Q6" s="31"/>
      <c r="R6" s="31"/>
      <c r="S6" s="31"/>
      <c r="T6" s="31"/>
      <c r="U6" s="31"/>
      <c r="V6" s="31"/>
      <c r="W6" s="31"/>
      <c r="X6" s="31"/>
      <c r="Y6" s="31"/>
      <c r="Z6" s="31"/>
    </row>
    <row r="7" spans="1:26">
      <c r="A7" s="164" t="s">
        <v>71</v>
      </c>
      <c r="B7" s="165" t="s">
        <v>243</v>
      </c>
      <c r="C7" s="166"/>
      <c r="D7" s="167"/>
      <c r="E7" s="167"/>
      <c r="F7" s="167"/>
      <c r="G7" s="167"/>
      <c r="H7" s="167"/>
      <c r="I7" s="167"/>
      <c r="J7" s="167"/>
      <c r="K7" s="167"/>
      <c r="L7" s="168"/>
      <c r="M7" s="31"/>
      <c r="N7" s="31"/>
      <c r="O7" s="31"/>
      <c r="P7" s="31"/>
      <c r="Q7" s="31"/>
      <c r="R7" s="31"/>
      <c r="S7" s="31"/>
      <c r="T7" s="31"/>
      <c r="U7" s="31"/>
      <c r="V7" s="31"/>
      <c r="W7" s="31"/>
      <c r="X7" s="31"/>
      <c r="Y7" s="31"/>
      <c r="Z7" s="31"/>
    </row>
    <row r="8" spans="1:26" ht="40.5">
      <c r="A8" s="169" t="s">
        <v>73</v>
      </c>
      <c r="B8" s="170" t="s">
        <v>244</v>
      </c>
      <c r="C8" s="171" t="s">
        <v>245</v>
      </c>
      <c r="D8" s="172">
        <f t="shared" ref="D8:J8" si="0">SUM(D9:D11)</f>
        <v>0</v>
      </c>
      <c r="E8" s="172">
        <f t="shared" si="0"/>
        <v>0</v>
      </c>
      <c r="F8" s="172">
        <f t="shared" si="0"/>
        <v>0</v>
      </c>
      <c r="G8" s="172">
        <f t="shared" si="0"/>
        <v>0</v>
      </c>
      <c r="H8" s="172">
        <f t="shared" si="0"/>
        <v>0</v>
      </c>
      <c r="I8" s="172">
        <f t="shared" si="0"/>
        <v>0</v>
      </c>
      <c r="J8" s="172">
        <f t="shared" si="0"/>
        <v>0</v>
      </c>
      <c r="K8" s="172">
        <f t="shared" ref="K8:K21" si="1">SUM(D8:J8)</f>
        <v>0</v>
      </c>
      <c r="L8" s="173"/>
      <c r="M8" s="31"/>
      <c r="N8" s="31"/>
      <c r="O8" s="31"/>
      <c r="P8" s="31"/>
      <c r="Q8" s="31"/>
      <c r="R8" s="31"/>
      <c r="S8" s="31"/>
      <c r="T8" s="31"/>
      <c r="U8" s="31"/>
      <c r="V8" s="31"/>
      <c r="W8" s="31"/>
      <c r="X8" s="31"/>
      <c r="Y8" s="31"/>
      <c r="Z8" s="31"/>
    </row>
    <row r="9" spans="1:26">
      <c r="A9" s="169"/>
      <c r="B9" s="174" t="s">
        <v>246</v>
      </c>
      <c r="C9" s="171" t="s">
        <v>245</v>
      </c>
      <c r="D9" s="172"/>
      <c r="E9" s="172"/>
      <c r="F9" s="172"/>
      <c r="G9" s="172"/>
      <c r="H9" s="172"/>
      <c r="I9" s="172"/>
      <c r="J9" s="172"/>
      <c r="K9" s="172">
        <f t="shared" si="1"/>
        <v>0</v>
      </c>
      <c r="L9" s="173"/>
      <c r="M9" s="31"/>
      <c r="N9" s="31"/>
      <c r="O9" s="31"/>
      <c r="P9" s="31"/>
      <c r="Q9" s="31"/>
      <c r="R9" s="31"/>
      <c r="S9" s="31"/>
      <c r="T9" s="31"/>
      <c r="U9" s="31"/>
      <c r="V9" s="31"/>
      <c r="W9" s="31"/>
      <c r="X9" s="31"/>
      <c r="Y9" s="31"/>
      <c r="Z9" s="31"/>
    </row>
    <row r="10" spans="1:26">
      <c r="A10" s="169"/>
      <c r="B10" s="174" t="s">
        <v>247</v>
      </c>
      <c r="C10" s="171" t="s">
        <v>245</v>
      </c>
      <c r="D10" s="172"/>
      <c r="E10" s="172"/>
      <c r="F10" s="172"/>
      <c r="G10" s="172"/>
      <c r="H10" s="172"/>
      <c r="I10" s="172"/>
      <c r="J10" s="172"/>
      <c r="K10" s="172">
        <f t="shared" si="1"/>
        <v>0</v>
      </c>
      <c r="L10" s="173"/>
      <c r="M10" s="31"/>
      <c r="N10" s="31"/>
      <c r="O10" s="31"/>
      <c r="P10" s="31"/>
      <c r="Q10" s="31"/>
      <c r="R10" s="31"/>
      <c r="S10" s="31"/>
      <c r="T10" s="31"/>
      <c r="U10" s="31"/>
      <c r="V10" s="31"/>
      <c r="W10" s="31"/>
      <c r="X10" s="31"/>
      <c r="Y10" s="31"/>
      <c r="Z10" s="31"/>
    </row>
    <row r="11" spans="1:26">
      <c r="A11" s="169"/>
      <c r="B11" s="174" t="s">
        <v>248</v>
      </c>
      <c r="C11" s="171" t="s">
        <v>245</v>
      </c>
      <c r="D11" s="172"/>
      <c r="E11" s="172"/>
      <c r="F11" s="172"/>
      <c r="G11" s="172"/>
      <c r="H11" s="172"/>
      <c r="I11" s="172"/>
      <c r="J11" s="172"/>
      <c r="K11" s="172">
        <f t="shared" si="1"/>
        <v>0</v>
      </c>
      <c r="L11" s="173"/>
      <c r="M11" s="31"/>
      <c r="N11" s="31"/>
      <c r="O11" s="31"/>
      <c r="P11" s="31"/>
      <c r="Q11" s="31"/>
      <c r="R11" s="31"/>
      <c r="S11" s="31"/>
      <c r="T11" s="31"/>
      <c r="U11" s="31"/>
      <c r="V11" s="31"/>
      <c r="W11" s="31"/>
      <c r="X11" s="31"/>
      <c r="Y11" s="31"/>
      <c r="Z11" s="31"/>
    </row>
    <row r="12" spans="1:26" ht="27">
      <c r="A12" s="175" t="s">
        <v>95</v>
      </c>
      <c r="B12" s="170" t="s">
        <v>249</v>
      </c>
      <c r="C12" s="171"/>
      <c r="D12" s="172">
        <f t="shared" ref="D12:J12" si="2">SUM(D13:D15)</f>
        <v>0</v>
      </c>
      <c r="E12" s="172">
        <f t="shared" si="2"/>
        <v>0</v>
      </c>
      <c r="F12" s="172">
        <f t="shared" si="2"/>
        <v>0</v>
      </c>
      <c r="G12" s="172">
        <f t="shared" si="2"/>
        <v>0</v>
      </c>
      <c r="H12" s="172">
        <f t="shared" si="2"/>
        <v>0</v>
      </c>
      <c r="I12" s="172">
        <f t="shared" si="2"/>
        <v>0</v>
      </c>
      <c r="J12" s="172">
        <f t="shared" si="2"/>
        <v>0</v>
      </c>
      <c r="K12" s="172">
        <f t="shared" si="1"/>
        <v>0</v>
      </c>
      <c r="L12" s="173"/>
      <c r="M12" s="31"/>
      <c r="N12" s="31"/>
      <c r="O12" s="31"/>
      <c r="P12" s="31"/>
      <c r="Q12" s="31"/>
      <c r="R12" s="31"/>
      <c r="S12" s="31"/>
      <c r="T12" s="31"/>
      <c r="U12" s="31"/>
      <c r="V12" s="31"/>
      <c r="W12" s="31"/>
      <c r="X12" s="31"/>
      <c r="Y12" s="31"/>
      <c r="Z12" s="31"/>
    </row>
    <row r="13" spans="1:26">
      <c r="A13" s="169"/>
      <c r="B13" s="174" t="s">
        <v>250</v>
      </c>
      <c r="C13" s="171" t="s">
        <v>245</v>
      </c>
      <c r="D13" s="172"/>
      <c r="E13" s="172"/>
      <c r="F13" s="172"/>
      <c r="G13" s="172"/>
      <c r="H13" s="172"/>
      <c r="I13" s="172"/>
      <c r="J13" s="172"/>
      <c r="K13" s="172">
        <f t="shared" si="1"/>
        <v>0</v>
      </c>
      <c r="L13" s="173"/>
      <c r="M13" s="31"/>
      <c r="N13" s="31"/>
      <c r="O13" s="31"/>
      <c r="P13" s="31"/>
      <c r="Q13" s="31"/>
      <c r="R13" s="31"/>
      <c r="S13" s="31"/>
      <c r="T13" s="31"/>
      <c r="U13" s="31"/>
      <c r="V13" s="31"/>
      <c r="W13" s="31"/>
      <c r="X13" s="31"/>
      <c r="Y13" s="31"/>
      <c r="Z13" s="31"/>
    </row>
    <row r="14" spans="1:26">
      <c r="A14" s="169"/>
      <c r="B14" s="174" t="s">
        <v>251</v>
      </c>
      <c r="C14" s="171" t="s">
        <v>245</v>
      </c>
      <c r="D14" s="172"/>
      <c r="E14" s="172"/>
      <c r="F14" s="172"/>
      <c r="G14" s="172"/>
      <c r="H14" s="172"/>
      <c r="I14" s="172"/>
      <c r="J14" s="172"/>
      <c r="K14" s="172">
        <f t="shared" si="1"/>
        <v>0</v>
      </c>
      <c r="L14" s="173"/>
      <c r="M14" s="31"/>
      <c r="N14" s="31"/>
      <c r="O14" s="31"/>
      <c r="P14" s="31"/>
      <c r="Q14" s="31"/>
      <c r="R14" s="31"/>
      <c r="S14" s="31"/>
      <c r="T14" s="31"/>
      <c r="U14" s="31"/>
      <c r="V14" s="31"/>
      <c r="W14" s="31"/>
      <c r="X14" s="31"/>
      <c r="Y14" s="31"/>
      <c r="Z14" s="31"/>
    </row>
    <row r="15" spans="1:26">
      <c r="A15" s="169"/>
      <c r="B15" s="174" t="s">
        <v>252</v>
      </c>
      <c r="C15" s="171" t="s">
        <v>245</v>
      </c>
      <c r="D15" s="172"/>
      <c r="E15" s="172"/>
      <c r="F15" s="172"/>
      <c r="G15" s="172"/>
      <c r="H15" s="172"/>
      <c r="I15" s="172"/>
      <c r="J15" s="172"/>
      <c r="K15" s="172">
        <f t="shared" si="1"/>
        <v>0</v>
      </c>
      <c r="L15" s="173"/>
      <c r="M15" s="31"/>
      <c r="N15" s="31"/>
      <c r="O15" s="31"/>
      <c r="P15" s="31"/>
      <c r="Q15" s="31"/>
      <c r="R15" s="31"/>
      <c r="S15" s="31"/>
      <c r="T15" s="31"/>
      <c r="U15" s="31"/>
      <c r="V15" s="31"/>
      <c r="W15" s="31"/>
      <c r="X15" s="31"/>
      <c r="Y15" s="31"/>
      <c r="Z15" s="31"/>
    </row>
    <row r="16" spans="1:26" ht="27">
      <c r="A16" s="175" t="s">
        <v>105</v>
      </c>
      <c r="B16" s="176" t="s">
        <v>253</v>
      </c>
      <c r="C16" s="171" t="s">
        <v>75</v>
      </c>
      <c r="D16" s="172"/>
      <c r="E16" s="172"/>
      <c r="F16" s="172"/>
      <c r="G16" s="172"/>
      <c r="H16" s="172"/>
      <c r="I16" s="172"/>
      <c r="J16" s="172"/>
      <c r="K16" s="172">
        <f t="shared" si="1"/>
        <v>0</v>
      </c>
      <c r="L16" s="173"/>
      <c r="M16" s="31"/>
      <c r="N16" s="31"/>
      <c r="O16" s="31"/>
      <c r="P16" s="31"/>
      <c r="Q16" s="31"/>
      <c r="R16" s="31"/>
      <c r="S16" s="31"/>
      <c r="T16" s="31"/>
      <c r="U16" s="31"/>
      <c r="V16" s="31"/>
      <c r="W16" s="31"/>
      <c r="X16" s="31"/>
      <c r="Y16" s="31"/>
      <c r="Z16" s="31"/>
    </row>
    <row r="17" spans="1:26">
      <c r="A17" s="175"/>
      <c r="B17" s="174" t="s">
        <v>254</v>
      </c>
      <c r="C17" s="171"/>
      <c r="D17" s="172"/>
      <c r="E17" s="172"/>
      <c r="F17" s="172"/>
      <c r="G17" s="172"/>
      <c r="H17" s="172"/>
      <c r="I17" s="172"/>
      <c r="J17" s="172"/>
      <c r="K17" s="172">
        <f t="shared" si="1"/>
        <v>0</v>
      </c>
      <c r="L17" s="173"/>
      <c r="M17" s="31"/>
      <c r="N17" s="31"/>
      <c r="O17" s="31"/>
      <c r="P17" s="31"/>
      <c r="Q17" s="31"/>
      <c r="R17" s="31"/>
      <c r="S17" s="31"/>
      <c r="T17" s="31"/>
      <c r="U17" s="31"/>
      <c r="V17" s="31"/>
      <c r="W17" s="31"/>
      <c r="X17" s="31"/>
      <c r="Y17" s="31"/>
      <c r="Z17" s="31"/>
    </row>
    <row r="18" spans="1:26" ht="40.5">
      <c r="A18" s="175" t="s">
        <v>109</v>
      </c>
      <c r="B18" s="170" t="s">
        <v>255</v>
      </c>
      <c r="C18" s="177" t="s">
        <v>75</v>
      </c>
      <c r="D18" s="178">
        <f t="shared" ref="D18:J18" si="3">SUM(D19:D21)</f>
        <v>0</v>
      </c>
      <c r="E18" s="178">
        <f t="shared" si="3"/>
        <v>0</v>
      </c>
      <c r="F18" s="178">
        <f t="shared" si="3"/>
        <v>0</v>
      </c>
      <c r="G18" s="178">
        <f t="shared" si="3"/>
        <v>0</v>
      </c>
      <c r="H18" s="178">
        <f t="shared" si="3"/>
        <v>0</v>
      </c>
      <c r="I18" s="178">
        <f t="shared" si="3"/>
        <v>0</v>
      </c>
      <c r="J18" s="178">
        <f t="shared" si="3"/>
        <v>0</v>
      </c>
      <c r="K18" s="178">
        <f t="shared" si="1"/>
        <v>0</v>
      </c>
      <c r="L18" s="179"/>
      <c r="M18" s="31"/>
      <c r="N18" s="31"/>
      <c r="O18" s="31"/>
      <c r="P18" s="31"/>
      <c r="Q18" s="31"/>
      <c r="R18" s="31"/>
      <c r="S18" s="31"/>
      <c r="T18" s="31"/>
      <c r="U18" s="31"/>
      <c r="V18" s="31"/>
      <c r="W18" s="31"/>
      <c r="X18" s="31"/>
      <c r="Y18" s="31"/>
      <c r="Z18" s="31"/>
    </row>
    <row r="19" spans="1:26">
      <c r="A19" s="169"/>
      <c r="B19" s="174" t="s">
        <v>256</v>
      </c>
      <c r="C19" s="171" t="s">
        <v>75</v>
      </c>
      <c r="D19" s="172">
        <f t="shared" ref="D19:D20" si="4">+D10-D14</f>
        <v>0</v>
      </c>
      <c r="E19" s="172">
        <f t="shared" ref="E19:J19" si="5">E9-E13</f>
        <v>0</v>
      </c>
      <c r="F19" s="172">
        <f t="shared" si="5"/>
        <v>0</v>
      </c>
      <c r="G19" s="172">
        <f t="shared" si="5"/>
        <v>0</v>
      </c>
      <c r="H19" s="172">
        <f t="shared" si="5"/>
        <v>0</v>
      </c>
      <c r="I19" s="172">
        <f t="shared" si="5"/>
        <v>0</v>
      </c>
      <c r="J19" s="172">
        <f t="shared" si="5"/>
        <v>0</v>
      </c>
      <c r="K19" s="172">
        <f t="shared" si="1"/>
        <v>0</v>
      </c>
      <c r="L19" s="173"/>
      <c r="M19" s="31"/>
      <c r="N19" s="31"/>
      <c r="O19" s="31"/>
      <c r="P19" s="31"/>
      <c r="Q19" s="31"/>
      <c r="R19" s="31"/>
      <c r="S19" s="31"/>
      <c r="T19" s="31"/>
      <c r="U19" s="31"/>
      <c r="V19" s="31"/>
      <c r="W19" s="31"/>
      <c r="X19" s="31"/>
      <c r="Y19" s="31"/>
      <c r="Z19" s="31"/>
    </row>
    <row r="20" spans="1:26">
      <c r="A20" s="169"/>
      <c r="B20" s="174" t="s">
        <v>257</v>
      </c>
      <c r="C20" s="171" t="s">
        <v>75</v>
      </c>
      <c r="D20" s="172">
        <f t="shared" si="4"/>
        <v>0</v>
      </c>
      <c r="E20" s="172">
        <f t="shared" ref="E20:J20" si="6">+E10-E14</f>
        <v>0</v>
      </c>
      <c r="F20" s="172">
        <f t="shared" si="6"/>
        <v>0</v>
      </c>
      <c r="G20" s="172">
        <f t="shared" si="6"/>
        <v>0</v>
      </c>
      <c r="H20" s="172">
        <f t="shared" si="6"/>
        <v>0</v>
      </c>
      <c r="I20" s="172">
        <f t="shared" si="6"/>
        <v>0</v>
      </c>
      <c r="J20" s="172">
        <f t="shared" si="6"/>
        <v>0</v>
      </c>
      <c r="K20" s="172">
        <f t="shared" si="1"/>
        <v>0</v>
      </c>
      <c r="L20" s="173"/>
      <c r="M20" s="31"/>
      <c r="N20" s="31"/>
      <c r="O20" s="31"/>
      <c r="P20" s="31"/>
      <c r="Q20" s="31"/>
      <c r="R20" s="31"/>
      <c r="S20" s="31"/>
      <c r="T20" s="31"/>
      <c r="U20" s="31"/>
      <c r="V20" s="31"/>
      <c r="W20" s="31"/>
      <c r="X20" s="31"/>
      <c r="Y20" s="31"/>
      <c r="Z20" s="31"/>
    </row>
    <row r="21" spans="1:26" ht="15.75" customHeight="1">
      <c r="A21" s="169"/>
      <c r="B21" s="174" t="s">
        <v>258</v>
      </c>
      <c r="C21" s="171" t="s">
        <v>75</v>
      </c>
      <c r="D21" s="172">
        <f>+D17</f>
        <v>0</v>
      </c>
      <c r="E21" s="172">
        <f t="shared" ref="E21:J21" si="7">+E11-E15</f>
        <v>0</v>
      </c>
      <c r="F21" s="172">
        <f t="shared" si="7"/>
        <v>0</v>
      </c>
      <c r="G21" s="172">
        <f t="shared" si="7"/>
        <v>0</v>
      </c>
      <c r="H21" s="172">
        <f t="shared" si="7"/>
        <v>0</v>
      </c>
      <c r="I21" s="172">
        <f t="shared" si="7"/>
        <v>0</v>
      </c>
      <c r="J21" s="172">
        <f t="shared" si="7"/>
        <v>0</v>
      </c>
      <c r="K21" s="172">
        <f t="shared" si="1"/>
        <v>0</v>
      </c>
      <c r="L21" s="173"/>
      <c r="M21" s="31"/>
      <c r="N21" s="31"/>
      <c r="O21" s="31"/>
      <c r="P21" s="31"/>
      <c r="Q21" s="31"/>
      <c r="R21" s="31"/>
      <c r="S21" s="31"/>
      <c r="T21" s="31"/>
      <c r="U21" s="31"/>
      <c r="V21" s="31"/>
      <c r="W21" s="31"/>
      <c r="X21" s="31"/>
      <c r="Y21" s="31"/>
      <c r="Z21" s="31"/>
    </row>
    <row r="22" spans="1:26" ht="28.5" customHeight="1">
      <c r="A22" s="164" t="s">
        <v>111</v>
      </c>
      <c r="B22" s="165" t="s">
        <v>259</v>
      </c>
      <c r="C22" s="166" t="s">
        <v>260</v>
      </c>
      <c r="D22" s="167"/>
      <c r="E22" s="167"/>
      <c r="F22" s="167"/>
      <c r="G22" s="167"/>
      <c r="H22" s="167"/>
      <c r="I22" s="167"/>
      <c r="J22" s="167"/>
      <c r="K22" s="167"/>
      <c r="L22" s="168"/>
      <c r="M22" s="31"/>
      <c r="N22" s="31"/>
      <c r="O22" s="31"/>
      <c r="P22" s="31"/>
      <c r="Q22" s="31"/>
      <c r="R22" s="31"/>
      <c r="S22" s="31"/>
      <c r="T22" s="31"/>
      <c r="U22" s="31"/>
      <c r="V22" s="31"/>
      <c r="W22" s="31"/>
      <c r="X22" s="31"/>
      <c r="Y22" s="31"/>
      <c r="Z22" s="31"/>
    </row>
    <row r="23" spans="1:26" ht="15.75" customHeight="1">
      <c r="A23" s="169" t="s">
        <v>73</v>
      </c>
      <c r="B23" s="170" t="s">
        <v>261</v>
      </c>
      <c r="C23" s="171" t="s">
        <v>245</v>
      </c>
      <c r="D23" s="172">
        <f t="shared" ref="D23:J23" si="8">SUM(D24:D26)</f>
        <v>0</v>
      </c>
      <c r="E23" s="172">
        <f t="shared" si="8"/>
        <v>0</v>
      </c>
      <c r="F23" s="172">
        <f t="shared" si="8"/>
        <v>0</v>
      </c>
      <c r="G23" s="172">
        <f t="shared" si="8"/>
        <v>0</v>
      </c>
      <c r="H23" s="172">
        <f t="shared" si="8"/>
        <v>0</v>
      </c>
      <c r="I23" s="172">
        <f t="shared" si="8"/>
        <v>0</v>
      </c>
      <c r="J23" s="172">
        <f t="shared" si="8"/>
        <v>0</v>
      </c>
      <c r="K23" s="172">
        <f t="shared" ref="K23:K36" si="9">SUM(D23:J23)</f>
        <v>0</v>
      </c>
      <c r="L23" s="173"/>
      <c r="M23" s="31"/>
      <c r="N23" s="31"/>
      <c r="O23" s="31"/>
      <c r="P23" s="31"/>
      <c r="Q23" s="31"/>
      <c r="R23" s="31"/>
      <c r="S23" s="31"/>
      <c r="T23" s="31"/>
      <c r="U23" s="31"/>
      <c r="V23" s="31"/>
      <c r="W23" s="31"/>
      <c r="X23" s="31"/>
      <c r="Y23" s="31"/>
      <c r="Z23" s="31"/>
    </row>
    <row r="24" spans="1:26" ht="15.75" customHeight="1">
      <c r="A24" s="169"/>
      <c r="B24" s="174" t="s">
        <v>262</v>
      </c>
      <c r="C24" s="171" t="s">
        <v>245</v>
      </c>
      <c r="D24" s="172"/>
      <c r="E24" s="172"/>
      <c r="F24" s="172"/>
      <c r="G24" s="172"/>
      <c r="H24" s="172"/>
      <c r="I24" s="172"/>
      <c r="J24" s="172"/>
      <c r="K24" s="172">
        <f t="shared" si="9"/>
        <v>0</v>
      </c>
      <c r="L24" s="173"/>
      <c r="M24" s="31"/>
      <c r="N24" s="31"/>
      <c r="O24" s="31"/>
      <c r="P24" s="31"/>
      <c r="Q24" s="31"/>
      <c r="R24" s="31"/>
      <c r="S24" s="31"/>
      <c r="T24" s="31"/>
      <c r="U24" s="31"/>
      <c r="V24" s="31"/>
      <c r="W24" s="31"/>
      <c r="X24" s="31"/>
      <c r="Y24" s="31"/>
      <c r="Z24" s="31"/>
    </row>
    <row r="25" spans="1:26" ht="15.75" customHeight="1">
      <c r="A25" s="169"/>
      <c r="B25" s="174" t="s">
        <v>263</v>
      </c>
      <c r="C25" s="171" t="s">
        <v>245</v>
      </c>
      <c r="D25" s="172"/>
      <c r="E25" s="172"/>
      <c r="F25" s="172"/>
      <c r="G25" s="172"/>
      <c r="H25" s="172"/>
      <c r="I25" s="172"/>
      <c r="J25" s="172"/>
      <c r="K25" s="172">
        <f t="shared" si="9"/>
        <v>0</v>
      </c>
      <c r="L25" s="173"/>
      <c r="M25" s="31"/>
      <c r="N25" s="31"/>
      <c r="O25" s="31"/>
      <c r="P25" s="31"/>
      <c r="Q25" s="31"/>
      <c r="R25" s="31"/>
      <c r="S25" s="31"/>
      <c r="T25" s="31"/>
      <c r="U25" s="31"/>
      <c r="V25" s="31"/>
      <c r="W25" s="31"/>
      <c r="X25" s="31"/>
      <c r="Y25" s="31"/>
      <c r="Z25" s="31"/>
    </row>
    <row r="26" spans="1:26" ht="15.75" customHeight="1">
      <c r="A26" s="169"/>
      <c r="B26" s="174" t="s">
        <v>264</v>
      </c>
      <c r="C26" s="171" t="s">
        <v>245</v>
      </c>
      <c r="D26" s="172"/>
      <c r="E26" s="172"/>
      <c r="F26" s="172"/>
      <c r="G26" s="172"/>
      <c r="H26" s="172"/>
      <c r="I26" s="172"/>
      <c r="J26" s="172"/>
      <c r="K26" s="172">
        <f t="shared" si="9"/>
        <v>0</v>
      </c>
      <c r="L26" s="173"/>
      <c r="M26" s="31"/>
      <c r="N26" s="31"/>
      <c r="O26" s="31"/>
      <c r="P26" s="31"/>
      <c r="Q26" s="31"/>
      <c r="R26" s="31"/>
      <c r="S26" s="31"/>
      <c r="T26" s="31"/>
      <c r="U26" s="31"/>
      <c r="V26" s="31"/>
      <c r="W26" s="31"/>
      <c r="X26" s="31"/>
      <c r="Y26" s="31"/>
      <c r="Z26" s="31"/>
    </row>
    <row r="27" spans="1:26" ht="15.75" customHeight="1">
      <c r="A27" s="175" t="s">
        <v>95</v>
      </c>
      <c r="B27" s="170" t="s">
        <v>265</v>
      </c>
      <c r="C27" s="171"/>
      <c r="D27" s="172">
        <f t="shared" ref="D27:J27" si="10">SUM(D28:D30)</f>
        <v>0</v>
      </c>
      <c r="E27" s="172">
        <f t="shared" si="10"/>
        <v>0</v>
      </c>
      <c r="F27" s="172">
        <f t="shared" si="10"/>
        <v>0</v>
      </c>
      <c r="G27" s="172">
        <f t="shared" si="10"/>
        <v>0</v>
      </c>
      <c r="H27" s="172">
        <f t="shared" si="10"/>
        <v>0</v>
      </c>
      <c r="I27" s="172">
        <f t="shared" si="10"/>
        <v>0</v>
      </c>
      <c r="J27" s="172">
        <f t="shared" si="10"/>
        <v>0</v>
      </c>
      <c r="K27" s="172">
        <f t="shared" si="9"/>
        <v>0</v>
      </c>
      <c r="L27" s="173"/>
      <c r="M27" s="31"/>
      <c r="N27" s="31"/>
      <c r="O27" s="31"/>
      <c r="P27" s="31"/>
      <c r="Q27" s="31"/>
      <c r="R27" s="31"/>
      <c r="S27" s="31"/>
      <c r="T27" s="31"/>
      <c r="U27" s="31"/>
      <c r="V27" s="31"/>
      <c r="W27" s="31"/>
      <c r="X27" s="31"/>
      <c r="Y27" s="31"/>
      <c r="Z27" s="31"/>
    </row>
    <row r="28" spans="1:26" ht="15.75" customHeight="1">
      <c r="A28" s="169"/>
      <c r="B28" s="174" t="s">
        <v>262</v>
      </c>
      <c r="C28" s="171" t="s">
        <v>245</v>
      </c>
      <c r="D28" s="172"/>
      <c r="E28" s="172"/>
      <c r="F28" s="172"/>
      <c r="G28" s="172"/>
      <c r="H28" s="172"/>
      <c r="I28" s="172"/>
      <c r="J28" s="172"/>
      <c r="K28" s="172">
        <f t="shared" si="9"/>
        <v>0</v>
      </c>
      <c r="L28" s="173"/>
      <c r="M28" s="31"/>
      <c r="N28" s="31"/>
      <c r="O28" s="31"/>
      <c r="P28" s="31"/>
      <c r="Q28" s="31"/>
      <c r="R28" s="31"/>
      <c r="S28" s="31"/>
      <c r="T28" s="31"/>
      <c r="U28" s="31"/>
      <c r="V28" s="31"/>
      <c r="W28" s="31"/>
      <c r="X28" s="31"/>
      <c r="Y28" s="31"/>
      <c r="Z28" s="31"/>
    </row>
    <row r="29" spans="1:26" ht="15.75" customHeight="1">
      <c r="A29" s="169"/>
      <c r="B29" s="174" t="s">
        <v>263</v>
      </c>
      <c r="C29" s="171" t="s">
        <v>245</v>
      </c>
      <c r="D29" s="172"/>
      <c r="E29" s="172"/>
      <c r="F29" s="172"/>
      <c r="G29" s="172"/>
      <c r="H29" s="172"/>
      <c r="I29" s="172"/>
      <c r="J29" s="172"/>
      <c r="K29" s="172">
        <f t="shared" si="9"/>
        <v>0</v>
      </c>
      <c r="L29" s="173"/>
      <c r="M29" s="31"/>
      <c r="N29" s="31"/>
      <c r="O29" s="31"/>
      <c r="P29" s="31"/>
      <c r="Q29" s="31"/>
      <c r="R29" s="31"/>
      <c r="S29" s="31"/>
      <c r="T29" s="31"/>
      <c r="U29" s="31"/>
      <c r="V29" s="31"/>
      <c r="W29" s="31"/>
      <c r="X29" s="31"/>
      <c r="Y29" s="31"/>
      <c r="Z29" s="31"/>
    </row>
    <row r="30" spans="1:26" ht="15.75" customHeight="1">
      <c r="A30" s="169"/>
      <c r="B30" s="174" t="s">
        <v>264</v>
      </c>
      <c r="C30" s="171" t="s">
        <v>245</v>
      </c>
      <c r="D30" s="172"/>
      <c r="E30" s="172"/>
      <c r="F30" s="172"/>
      <c r="G30" s="172"/>
      <c r="H30" s="172"/>
      <c r="I30" s="172"/>
      <c r="J30" s="172"/>
      <c r="K30" s="172">
        <f t="shared" si="9"/>
        <v>0</v>
      </c>
      <c r="L30" s="173"/>
      <c r="M30" s="31"/>
      <c r="N30" s="31"/>
      <c r="O30" s="31"/>
      <c r="P30" s="31"/>
      <c r="Q30" s="31"/>
      <c r="R30" s="31"/>
      <c r="S30" s="31"/>
      <c r="T30" s="31"/>
      <c r="U30" s="31"/>
      <c r="V30" s="31"/>
      <c r="W30" s="31"/>
      <c r="X30" s="31"/>
      <c r="Y30" s="31"/>
      <c r="Z30" s="31"/>
    </row>
    <row r="31" spans="1:26" ht="15.75" customHeight="1">
      <c r="A31" s="175" t="s">
        <v>105</v>
      </c>
      <c r="B31" s="176" t="s">
        <v>266</v>
      </c>
      <c r="C31" s="171" t="s">
        <v>75</v>
      </c>
      <c r="D31" s="172"/>
      <c r="E31" s="172"/>
      <c r="F31" s="172"/>
      <c r="G31" s="172"/>
      <c r="H31" s="172"/>
      <c r="I31" s="172"/>
      <c r="J31" s="172"/>
      <c r="K31" s="172">
        <f t="shared" si="9"/>
        <v>0</v>
      </c>
      <c r="L31" s="173"/>
      <c r="M31" s="31"/>
      <c r="N31" s="31"/>
      <c r="O31" s="31"/>
      <c r="P31" s="31"/>
      <c r="Q31" s="31"/>
      <c r="R31" s="31"/>
      <c r="S31" s="31"/>
      <c r="T31" s="31"/>
      <c r="U31" s="31"/>
      <c r="V31" s="31"/>
      <c r="W31" s="31"/>
      <c r="X31" s="31"/>
      <c r="Y31" s="31"/>
      <c r="Z31" s="31"/>
    </row>
    <row r="32" spans="1:26" ht="15.75" customHeight="1">
      <c r="A32" s="175"/>
      <c r="B32" s="174" t="s">
        <v>254</v>
      </c>
      <c r="C32" s="171"/>
      <c r="D32" s="172"/>
      <c r="E32" s="172"/>
      <c r="F32" s="172"/>
      <c r="G32" s="172"/>
      <c r="H32" s="172"/>
      <c r="I32" s="172"/>
      <c r="J32" s="172"/>
      <c r="K32" s="172">
        <f t="shared" si="9"/>
        <v>0</v>
      </c>
      <c r="L32" s="173"/>
      <c r="M32" s="31"/>
      <c r="N32" s="31"/>
      <c r="O32" s="31"/>
      <c r="P32" s="31"/>
      <c r="Q32" s="31"/>
      <c r="R32" s="31"/>
      <c r="S32" s="31"/>
      <c r="T32" s="31"/>
      <c r="U32" s="31"/>
      <c r="V32" s="31"/>
      <c r="W32" s="31"/>
      <c r="X32" s="31"/>
      <c r="Y32" s="31"/>
      <c r="Z32" s="31"/>
    </row>
    <row r="33" spans="1:26" ht="15.75" customHeight="1">
      <c r="A33" s="175" t="s">
        <v>109</v>
      </c>
      <c r="B33" s="170" t="s">
        <v>143</v>
      </c>
      <c r="C33" s="177" t="s">
        <v>75</v>
      </c>
      <c r="D33" s="178">
        <f t="shared" ref="D33:J33" si="11">SUM(D34:D36)</f>
        <v>0</v>
      </c>
      <c r="E33" s="178">
        <f t="shared" si="11"/>
        <v>0</v>
      </c>
      <c r="F33" s="178">
        <f t="shared" si="11"/>
        <v>0</v>
      </c>
      <c r="G33" s="178">
        <f t="shared" si="11"/>
        <v>0</v>
      </c>
      <c r="H33" s="178">
        <f t="shared" si="11"/>
        <v>0</v>
      </c>
      <c r="I33" s="178">
        <f t="shared" si="11"/>
        <v>0</v>
      </c>
      <c r="J33" s="178">
        <f t="shared" si="11"/>
        <v>0</v>
      </c>
      <c r="K33" s="178">
        <f t="shared" si="9"/>
        <v>0</v>
      </c>
      <c r="L33" s="179"/>
      <c r="M33" s="31"/>
      <c r="N33" s="31"/>
      <c r="O33" s="31"/>
      <c r="P33" s="31"/>
      <c r="Q33" s="31"/>
      <c r="R33" s="31"/>
      <c r="S33" s="31"/>
      <c r="T33" s="31"/>
      <c r="U33" s="31"/>
      <c r="V33" s="31"/>
      <c r="W33" s="31"/>
      <c r="X33" s="31"/>
      <c r="Y33" s="31"/>
      <c r="Z33" s="31"/>
    </row>
    <row r="34" spans="1:26" ht="15.75" customHeight="1">
      <c r="A34" s="169"/>
      <c r="B34" s="174" t="s">
        <v>256</v>
      </c>
      <c r="C34" s="171" t="s">
        <v>75</v>
      </c>
      <c r="D34" s="172">
        <f t="shared" ref="D34:D35" si="12">+D25-D29</f>
        <v>0</v>
      </c>
      <c r="E34" s="172">
        <f t="shared" ref="E34:J34" si="13">E24-E28</f>
        <v>0</v>
      </c>
      <c r="F34" s="172">
        <f t="shared" si="13"/>
        <v>0</v>
      </c>
      <c r="G34" s="172">
        <f t="shared" si="13"/>
        <v>0</v>
      </c>
      <c r="H34" s="172">
        <f t="shared" si="13"/>
        <v>0</v>
      </c>
      <c r="I34" s="172">
        <f t="shared" si="13"/>
        <v>0</v>
      </c>
      <c r="J34" s="172">
        <f t="shared" si="13"/>
        <v>0</v>
      </c>
      <c r="K34" s="172">
        <f t="shared" si="9"/>
        <v>0</v>
      </c>
      <c r="L34" s="173"/>
      <c r="M34" s="31"/>
      <c r="N34" s="31"/>
      <c r="O34" s="31"/>
      <c r="P34" s="31"/>
      <c r="Q34" s="31"/>
      <c r="R34" s="31"/>
      <c r="S34" s="31"/>
      <c r="T34" s="31"/>
      <c r="U34" s="31"/>
      <c r="V34" s="31"/>
      <c r="W34" s="31"/>
      <c r="X34" s="31"/>
      <c r="Y34" s="31"/>
      <c r="Z34" s="31"/>
    </row>
    <row r="35" spans="1:26" ht="15.75" customHeight="1">
      <c r="A35" s="169"/>
      <c r="B35" s="174" t="s">
        <v>257</v>
      </c>
      <c r="C35" s="171" t="s">
        <v>75</v>
      </c>
      <c r="D35" s="172">
        <f t="shared" si="12"/>
        <v>0</v>
      </c>
      <c r="E35" s="172">
        <f t="shared" ref="E35:J35" si="14">+E25-E29</f>
        <v>0</v>
      </c>
      <c r="F35" s="172">
        <f t="shared" si="14"/>
        <v>0</v>
      </c>
      <c r="G35" s="172">
        <f t="shared" si="14"/>
        <v>0</v>
      </c>
      <c r="H35" s="172">
        <f t="shared" si="14"/>
        <v>0</v>
      </c>
      <c r="I35" s="172">
        <f t="shared" si="14"/>
        <v>0</v>
      </c>
      <c r="J35" s="172">
        <f t="shared" si="14"/>
        <v>0</v>
      </c>
      <c r="K35" s="172">
        <f t="shared" si="9"/>
        <v>0</v>
      </c>
      <c r="L35" s="173"/>
      <c r="M35" s="31"/>
      <c r="N35" s="31"/>
      <c r="O35" s="31"/>
      <c r="P35" s="31"/>
      <c r="Q35" s="31"/>
      <c r="R35" s="31"/>
      <c r="S35" s="31"/>
      <c r="T35" s="31"/>
      <c r="U35" s="31"/>
      <c r="V35" s="31"/>
      <c r="W35" s="31"/>
      <c r="X35" s="31"/>
      <c r="Y35" s="31"/>
      <c r="Z35" s="31"/>
    </row>
    <row r="36" spans="1:26" ht="15.75" customHeight="1">
      <c r="A36" s="180"/>
      <c r="B36" s="181" t="s">
        <v>258</v>
      </c>
      <c r="C36" s="182" t="s">
        <v>75</v>
      </c>
      <c r="D36" s="183">
        <f>+D32</f>
        <v>0</v>
      </c>
      <c r="E36" s="183">
        <f t="shared" ref="E36:J36" si="15">+E26-E30</f>
        <v>0</v>
      </c>
      <c r="F36" s="183">
        <f t="shared" si="15"/>
        <v>0</v>
      </c>
      <c r="G36" s="183">
        <f t="shared" si="15"/>
        <v>0</v>
      </c>
      <c r="H36" s="183">
        <f t="shared" si="15"/>
        <v>0</v>
      </c>
      <c r="I36" s="183">
        <f t="shared" si="15"/>
        <v>0</v>
      </c>
      <c r="J36" s="183">
        <f t="shared" si="15"/>
        <v>0</v>
      </c>
      <c r="K36" s="183">
        <f t="shared" si="9"/>
        <v>0</v>
      </c>
      <c r="L36" s="184"/>
      <c r="M36" s="31"/>
      <c r="N36" s="31"/>
      <c r="O36" s="31"/>
      <c r="P36" s="31"/>
      <c r="Q36" s="31"/>
      <c r="R36" s="31"/>
      <c r="S36" s="31"/>
      <c r="T36" s="31"/>
      <c r="U36" s="31"/>
      <c r="V36" s="31"/>
      <c r="W36" s="31"/>
      <c r="X36" s="31"/>
      <c r="Y36" s="31"/>
      <c r="Z36" s="31"/>
    </row>
    <row r="37" spans="1:26" ht="15.75" customHeight="1">
      <c r="A37" s="81"/>
      <c r="B37" s="29"/>
      <c r="C37" s="29"/>
      <c r="D37" s="29"/>
      <c r="E37" s="29"/>
      <c r="F37" s="29"/>
      <c r="G37" s="29"/>
      <c r="H37" s="29"/>
      <c r="I37" s="29"/>
      <c r="J37" s="1534"/>
      <c r="K37" s="1517"/>
      <c r="L37" s="1517"/>
      <c r="M37" s="31"/>
      <c r="N37" s="31"/>
      <c r="O37" s="31"/>
      <c r="P37" s="31"/>
      <c r="Q37" s="31"/>
      <c r="R37" s="31"/>
      <c r="S37" s="31"/>
      <c r="T37" s="31"/>
      <c r="U37" s="31"/>
      <c r="V37" s="31"/>
      <c r="W37" s="31"/>
      <c r="X37" s="31"/>
      <c r="Y37" s="31"/>
      <c r="Z37" s="31"/>
    </row>
    <row r="38" spans="1:26" ht="15.75" customHeight="1">
      <c r="A38" s="82"/>
      <c r="B38" s="83"/>
      <c r="C38" s="84"/>
      <c r="D38" s="84"/>
      <c r="E38" s="84"/>
      <c r="F38" s="84"/>
      <c r="G38" s="84"/>
      <c r="H38" s="84"/>
      <c r="I38" s="84"/>
      <c r="J38" s="1551" t="s">
        <v>153</v>
      </c>
      <c r="K38" s="1517"/>
      <c r="L38" s="1517"/>
      <c r="M38" s="31"/>
      <c r="N38" s="31"/>
      <c r="O38" s="31"/>
      <c r="P38" s="31"/>
      <c r="Q38" s="31"/>
      <c r="R38" s="31"/>
      <c r="S38" s="31"/>
      <c r="T38" s="31"/>
      <c r="U38" s="31"/>
      <c r="V38" s="31"/>
      <c r="W38" s="31"/>
      <c r="X38" s="31"/>
      <c r="Y38" s="31"/>
      <c r="Z38" s="31"/>
    </row>
    <row r="39" spans="1:26" ht="15.75" customHeight="1">
      <c r="A39" s="1553"/>
      <c r="B39" s="1531"/>
      <c r="C39" s="1532"/>
      <c r="D39" s="93"/>
      <c r="E39" s="93"/>
      <c r="F39" s="93"/>
      <c r="G39" s="93"/>
      <c r="H39" s="93"/>
      <c r="I39" s="93"/>
      <c r="J39" s="1528" t="s">
        <v>267</v>
      </c>
      <c r="K39" s="1517"/>
      <c r="L39" s="1517"/>
      <c r="M39" s="31"/>
      <c r="N39" s="31"/>
      <c r="O39" s="31"/>
      <c r="P39" s="31"/>
      <c r="Q39" s="31"/>
      <c r="R39" s="31"/>
      <c r="S39" s="31"/>
      <c r="T39" s="31"/>
      <c r="U39" s="31"/>
      <c r="V39" s="31"/>
      <c r="W39" s="31"/>
      <c r="X39" s="31"/>
      <c r="Y39" s="31"/>
      <c r="Z39" s="31"/>
    </row>
    <row r="40" spans="1:26" ht="15.75" customHeight="1">
      <c r="A40" s="186"/>
      <c r="B40" s="186"/>
      <c r="C40" s="186"/>
      <c r="D40" s="186"/>
      <c r="E40" s="186"/>
      <c r="F40" s="186"/>
      <c r="G40" s="186"/>
      <c r="H40" s="186"/>
      <c r="I40" s="186"/>
      <c r="J40" s="186"/>
      <c r="K40" s="186"/>
      <c r="L40" s="186"/>
      <c r="M40" s="31"/>
      <c r="N40" s="31"/>
      <c r="O40" s="31"/>
      <c r="P40" s="31"/>
      <c r="Q40" s="31"/>
      <c r="R40" s="31"/>
      <c r="S40" s="31"/>
      <c r="T40" s="31"/>
      <c r="U40" s="31"/>
      <c r="V40" s="31"/>
      <c r="W40" s="31"/>
      <c r="X40" s="31"/>
      <c r="Y40" s="31"/>
      <c r="Z40" s="31"/>
    </row>
    <row r="41" spans="1:26" ht="42.75" customHeight="1">
      <c r="A41" s="95"/>
      <c r="B41" s="1530" t="s">
        <v>157</v>
      </c>
      <c r="C41" s="1531"/>
      <c r="D41" s="1531"/>
      <c r="E41" s="1531"/>
      <c r="F41" s="1531"/>
      <c r="G41" s="1531"/>
      <c r="H41" s="1531"/>
      <c r="I41" s="1531"/>
      <c r="J41" s="1531"/>
      <c r="K41" s="1531"/>
      <c r="L41" s="1532"/>
      <c r="M41" s="31"/>
      <c r="N41" s="31"/>
      <c r="O41" s="31"/>
      <c r="P41" s="31"/>
      <c r="Q41" s="31"/>
      <c r="R41" s="31"/>
      <c r="S41" s="31"/>
      <c r="T41" s="31"/>
      <c r="U41" s="31"/>
      <c r="V41" s="31"/>
      <c r="W41" s="31"/>
      <c r="X41" s="31"/>
      <c r="Y41" s="31"/>
      <c r="Z41" s="31"/>
    </row>
    <row r="42" spans="1:26" ht="15.75" customHeight="1">
      <c r="A42" s="31"/>
      <c r="B42" s="31"/>
      <c r="C42" s="31"/>
      <c r="D42" s="31"/>
      <c r="E42" s="31"/>
      <c r="F42" s="31"/>
      <c r="G42" s="31"/>
      <c r="H42" s="31"/>
      <c r="I42" s="31"/>
      <c r="J42" s="31"/>
      <c r="K42" s="31"/>
      <c r="L42" s="31"/>
      <c r="M42" s="31"/>
      <c r="N42" s="31"/>
      <c r="O42" s="31"/>
      <c r="P42" s="31"/>
      <c r="Q42" s="31"/>
      <c r="R42" s="31"/>
      <c r="S42" s="31"/>
      <c r="T42" s="31"/>
      <c r="U42" s="31"/>
      <c r="V42" s="31"/>
      <c r="W42" s="31"/>
      <c r="X42" s="31"/>
      <c r="Y42" s="31"/>
      <c r="Z42" s="31"/>
    </row>
    <row r="43" spans="1:26" ht="15.75" customHeight="1">
      <c r="A43" s="31"/>
      <c r="B43" s="31"/>
      <c r="C43" s="31"/>
      <c r="D43" s="31"/>
      <c r="E43" s="31"/>
      <c r="F43" s="31"/>
      <c r="G43" s="31"/>
      <c r="H43" s="31"/>
      <c r="I43" s="31"/>
      <c r="J43" s="31"/>
      <c r="K43" s="31"/>
      <c r="L43" s="31"/>
      <c r="M43" s="31"/>
      <c r="N43" s="31"/>
      <c r="O43" s="31"/>
      <c r="P43" s="31"/>
      <c r="Q43" s="31"/>
      <c r="R43" s="31"/>
      <c r="S43" s="31"/>
      <c r="T43" s="31"/>
      <c r="U43" s="31"/>
      <c r="V43" s="31"/>
      <c r="W43" s="31"/>
      <c r="X43" s="31"/>
      <c r="Y43" s="31"/>
      <c r="Z43" s="31"/>
    </row>
    <row r="44" spans="1:26" ht="15.75" customHeight="1">
      <c r="A44" s="31"/>
      <c r="B44" s="31"/>
      <c r="C44" s="31"/>
      <c r="D44" s="31"/>
      <c r="E44" s="31"/>
      <c r="F44" s="31"/>
      <c r="G44" s="31"/>
      <c r="H44" s="31"/>
      <c r="I44" s="31"/>
      <c r="J44" s="31"/>
      <c r="K44" s="31"/>
      <c r="L44" s="31"/>
      <c r="M44" s="31"/>
      <c r="N44" s="31"/>
      <c r="O44" s="31"/>
      <c r="P44" s="31"/>
      <c r="Q44" s="31"/>
      <c r="R44" s="31"/>
      <c r="S44" s="31"/>
      <c r="T44" s="31"/>
      <c r="U44" s="31"/>
      <c r="V44" s="31"/>
      <c r="W44" s="31"/>
      <c r="X44" s="31"/>
      <c r="Y44" s="31"/>
      <c r="Z44" s="31"/>
    </row>
    <row r="45" spans="1:26" ht="15.75" customHeight="1">
      <c r="A45" s="31"/>
      <c r="B45" s="31"/>
      <c r="C45" s="31"/>
      <c r="D45" s="31"/>
      <c r="E45" s="31"/>
      <c r="F45" s="31"/>
      <c r="G45" s="31"/>
      <c r="H45" s="31"/>
      <c r="I45" s="31"/>
      <c r="J45" s="31"/>
      <c r="K45" s="31"/>
      <c r="L45" s="31"/>
      <c r="M45" s="31"/>
      <c r="N45" s="31"/>
      <c r="O45" s="31"/>
      <c r="P45" s="31"/>
      <c r="Q45" s="31"/>
      <c r="R45" s="31"/>
      <c r="S45" s="31"/>
      <c r="T45" s="31"/>
      <c r="U45" s="31"/>
      <c r="V45" s="31"/>
      <c r="W45" s="31"/>
      <c r="X45" s="31"/>
      <c r="Y45" s="31"/>
      <c r="Z45" s="31"/>
    </row>
    <row r="46" spans="1:26" ht="15.75" customHeight="1">
      <c r="A46" s="31"/>
      <c r="B46" s="31"/>
      <c r="C46" s="31"/>
      <c r="D46" s="31"/>
      <c r="E46" s="31"/>
      <c r="F46" s="31"/>
      <c r="G46" s="31"/>
      <c r="H46" s="31"/>
      <c r="I46" s="31"/>
      <c r="J46" s="31"/>
      <c r="K46" s="31"/>
      <c r="L46" s="31"/>
      <c r="M46" s="31"/>
      <c r="N46" s="31"/>
      <c r="O46" s="31"/>
      <c r="P46" s="31"/>
      <c r="Q46" s="31"/>
      <c r="R46" s="31"/>
      <c r="S46" s="31"/>
      <c r="T46" s="31"/>
      <c r="U46" s="31"/>
      <c r="V46" s="31"/>
      <c r="W46" s="31"/>
      <c r="X46" s="31"/>
      <c r="Y46" s="31"/>
      <c r="Z46" s="31"/>
    </row>
    <row r="47" spans="1:26" ht="15.75" customHeight="1">
      <c r="A47" s="31"/>
      <c r="B47" s="31"/>
      <c r="C47" s="31"/>
      <c r="D47" s="31"/>
      <c r="E47" s="31"/>
      <c r="F47" s="31"/>
      <c r="G47" s="31"/>
      <c r="H47" s="31"/>
      <c r="I47" s="31"/>
      <c r="J47" s="31"/>
      <c r="K47" s="31"/>
      <c r="L47" s="31"/>
      <c r="M47" s="31"/>
      <c r="N47" s="31"/>
      <c r="O47" s="31"/>
      <c r="P47" s="31"/>
      <c r="Q47" s="31"/>
      <c r="R47" s="31"/>
      <c r="S47" s="31"/>
      <c r="T47" s="31"/>
      <c r="U47" s="31"/>
      <c r="V47" s="31"/>
      <c r="W47" s="31"/>
      <c r="X47" s="31"/>
      <c r="Y47" s="31"/>
      <c r="Z47" s="31"/>
    </row>
    <row r="48" spans="1:26" ht="15.75" customHeight="1">
      <c r="A48" s="31"/>
      <c r="B48" s="31"/>
      <c r="C48" s="31"/>
      <c r="D48" s="31"/>
      <c r="E48" s="31"/>
      <c r="F48" s="31"/>
      <c r="G48" s="31"/>
      <c r="H48" s="31"/>
      <c r="I48" s="31"/>
      <c r="J48" s="31"/>
      <c r="K48" s="31"/>
      <c r="L48" s="31"/>
      <c r="M48" s="31"/>
      <c r="N48" s="31"/>
      <c r="O48" s="31"/>
      <c r="P48" s="31"/>
      <c r="Q48" s="31"/>
      <c r="R48" s="31"/>
      <c r="S48" s="31"/>
      <c r="T48" s="31"/>
      <c r="U48" s="31"/>
      <c r="V48" s="31"/>
      <c r="W48" s="31"/>
      <c r="X48" s="31"/>
      <c r="Y48" s="31"/>
      <c r="Z48" s="31"/>
    </row>
    <row r="49" spans="1:26" ht="15.75" customHeight="1">
      <c r="A49" s="31"/>
      <c r="B49" s="31"/>
      <c r="C49" s="31"/>
      <c r="D49" s="31"/>
      <c r="E49" s="31"/>
      <c r="F49" s="31"/>
      <c r="G49" s="31"/>
      <c r="H49" s="31"/>
      <c r="I49" s="31"/>
      <c r="J49" s="31"/>
      <c r="K49" s="31"/>
      <c r="L49" s="31"/>
      <c r="M49" s="31"/>
      <c r="N49" s="31"/>
      <c r="O49" s="31"/>
      <c r="P49" s="31"/>
      <c r="Q49" s="31"/>
      <c r="R49" s="31"/>
      <c r="S49" s="31"/>
      <c r="T49" s="31"/>
      <c r="U49" s="31"/>
      <c r="V49" s="31"/>
      <c r="W49" s="31"/>
      <c r="X49" s="31"/>
      <c r="Y49" s="31"/>
      <c r="Z49" s="31"/>
    </row>
    <row r="50" spans="1:26" ht="15.75" customHeight="1">
      <c r="A50" s="31"/>
      <c r="B50" s="31"/>
      <c r="C50" s="31"/>
      <c r="D50" s="31"/>
      <c r="E50" s="31"/>
      <c r="F50" s="31"/>
      <c r="G50" s="31"/>
      <c r="H50" s="31"/>
      <c r="I50" s="31"/>
      <c r="J50" s="31"/>
      <c r="K50" s="31"/>
      <c r="L50" s="31"/>
      <c r="M50" s="31"/>
      <c r="N50" s="31"/>
      <c r="O50" s="31"/>
      <c r="P50" s="31"/>
      <c r="Q50" s="31"/>
      <c r="R50" s="31"/>
      <c r="S50" s="31"/>
      <c r="T50" s="31"/>
      <c r="U50" s="31"/>
      <c r="V50" s="31"/>
      <c r="W50" s="31"/>
      <c r="X50" s="31"/>
      <c r="Y50" s="31"/>
      <c r="Z50" s="31"/>
    </row>
    <row r="51" spans="1:26" ht="15.75" customHeight="1">
      <c r="A51" s="31"/>
      <c r="B51" s="31"/>
      <c r="C51" s="31"/>
      <c r="D51" s="31"/>
      <c r="E51" s="31"/>
      <c r="F51" s="31"/>
      <c r="G51" s="31"/>
      <c r="H51" s="31"/>
      <c r="I51" s="31"/>
      <c r="J51" s="31"/>
      <c r="K51" s="31"/>
      <c r="L51" s="31"/>
      <c r="M51" s="31"/>
      <c r="N51" s="31"/>
      <c r="O51" s="31"/>
      <c r="P51" s="31"/>
      <c r="Q51" s="31"/>
      <c r="R51" s="31"/>
      <c r="S51" s="31"/>
      <c r="T51" s="31"/>
      <c r="U51" s="31"/>
      <c r="V51" s="31"/>
      <c r="W51" s="31"/>
      <c r="X51" s="31"/>
      <c r="Y51" s="31"/>
      <c r="Z51" s="31"/>
    </row>
    <row r="52" spans="1:26" ht="15.75" customHeight="1">
      <c r="A52" s="31"/>
      <c r="B52" s="31"/>
      <c r="C52" s="31"/>
      <c r="D52" s="31"/>
      <c r="E52" s="31"/>
      <c r="F52" s="31"/>
      <c r="G52" s="31"/>
      <c r="H52" s="31"/>
      <c r="I52" s="31"/>
      <c r="J52" s="31"/>
      <c r="K52" s="31"/>
      <c r="L52" s="31"/>
      <c r="M52" s="31"/>
      <c r="N52" s="31"/>
      <c r="O52" s="31"/>
      <c r="P52" s="31"/>
      <c r="Q52" s="31"/>
      <c r="R52" s="31"/>
      <c r="S52" s="31"/>
      <c r="T52" s="31"/>
      <c r="U52" s="31"/>
      <c r="V52" s="31"/>
      <c r="W52" s="31"/>
      <c r="X52" s="31"/>
      <c r="Y52" s="31"/>
      <c r="Z52" s="31"/>
    </row>
    <row r="53" spans="1:26" ht="15.75" customHeight="1">
      <c r="A53" s="31"/>
      <c r="B53" s="31"/>
      <c r="C53" s="31"/>
      <c r="D53" s="31"/>
      <c r="E53" s="31"/>
      <c r="F53" s="31"/>
      <c r="G53" s="31"/>
      <c r="H53" s="31"/>
      <c r="I53" s="31"/>
      <c r="J53" s="31"/>
      <c r="K53" s="31"/>
      <c r="L53" s="31"/>
      <c r="M53" s="31"/>
      <c r="N53" s="31"/>
      <c r="O53" s="31"/>
      <c r="P53" s="31"/>
      <c r="Q53" s="31"/>
      <c r="R53" s="31"/>
      <c r="S53" s="31"/>
      <c r="T53" s="31"/>
      <c r="U53" s="31"/>
      <c r="V53" s="31"/>
      <c r="W53" s="31"/>
      <c r="X53" s="31"/>
      <c r="Y53" s="31"/>
      <c r="Z53" s="31"/>
    </row>
    <row r="54" spans="1:26" ht="15.75" customHeight="1">
      <c r="A54" s="31"/>
      <c r="B54" s="31"/>
      <c r="C54" s="31"/>
      <c r="D54" s="31"/>
      <c r="E54" s="31"/>
      <c r="F54" s="31"/>
      <c r="G54" s="31"/>
      <c r="H54" s="31"/>
      <c r="I54" s="31"/>
      <c r="J54" s="31"/>
      <c r="K54" s="31"/>
      <c r="L54" s="31"/>
      <c r="M54" s="31"/>
      <c r="N54" s="31"/>
      <c r="O54" s="31"/>
      <c r="P54" s="31"/>
      <c r="Q54" s="31"/>
      <c r="R54" s="31"/>
      <c r="S54" s="31"/>
      <c r="T54" s="31"/>
      <c r="U54" s="31"/>
      <c r="V54" s="31"/>
      <c r="W54" s="31"/>
      <c r="X54" s="31"/>
      <c r="Y54" s="31"/>
      <c r="Z54" s="31"/>
    </row>
    <row r="55" spans="1:26" ht="15.75" customHeight="1">
      <c r="A55" s="31"/>
      <c r="B55" s="31"/>
      <c r="C55" s="31"/>
      <c r="D55" s="31"/>
      <c r="E55" s="31"/>
      <c r="F55" s="31"/>
      <c r="G55" s="31"/>
      <c r="H55" s="31"/>
      <c r="I55" s="31"/>
      <c r="J55" s="31"/>
      <c r="K55" s="31"/>
      <c r="L55" s="31"/>
      <c r="M55" s="31"/>
      <c r="N55" s="31"/>
      <c r="O55" s="31"/>
      <c r="P55" s="31"/>
      <c r="Q55" s="31"/>
      <c r="R55" s="31"/>
      <c r="S55" s="31"/>
      <c r="T55" s="31"/>
      <c r="U55" s="31"/>
      <c r="V55" s="31"/>
      <c r="W55" s="31"/>
      <c r="X55" s="31"/>
      <c r="Y55" s="31"/>
      <c r="Z55" s="31"/>
    </row>
    <row r="56" spans="1:26" ht="15.75" customHeight="1">
      <c r="A56" s="31"/>
      <c r="B56" s="31"/>
      <c r="C56" s="31"/>
      <c r="D56" s="31"/>
      <c r="E56" s="31"/>
      <c r="F56" s="31"/>
      <c r="G56" s="31"/>
      <c r="H56" s="31"/>
      <c r="I56" s="31"/>
      <c r="J56" s="31"/>
      <c r="K56" s="31"/>
      <c r="L56" s="31"/>
      <c r="M56" s="31"/>
      <c r="N56" s="31"/>
      <c r="O56" s="31"/>
      <c r="P56" s="31"/>
      <c r="Q56" s="31"/>
      <c r="R56" s="31"/>
      <c r="S56" s="31"/>
      <c r="T56" s="31"/>
      <c r="U56" s="31"/>
      <c r="V56" s="31"/>
      <c r="W56" s="31"/>
      <c r="X56" s="31"/>
      <c r="Y56" s="31"/>
      <c r="Z56" s="31"/>
    </row>
    <row r="57" spans="1:26" ht="15.75" customHeight="1">
      <c r="A57" s="31"/>
      <c r="B57" s="31"/>
      <c r="C57" s="31"/>
      <c r="D57" s="31"/>
      <c r="E57" s="31"/>
      <c r="F57" s="31"/>
      <c r="G57" s="31"/>
      <c r="H57" s="31"/>
      <c r="I57" s="31"/>
      <c r="J57" s="31"/>
      <c r="K57" s="31"/>
      <c r="L57" s="31"/>
      <c r="M57" s="31"/>
      <c r="N57" s="31"/>
      <c r="O57" s="31"/>
      <c r="P57" s="31"/>
      <c r="Q57" s="31"/>
      <c r="R57" s="31"/>
      <c r="S57" s="31"/>
      <c r="T57" s="31"/>
      <c r="U57" s="31"/>
      <c r="V57" s="31"/>
      <c r="W57" s="31"/>
      <c r="X57" s="31"/>
      <c r="Y57" s="31"/>
      <c r="Z57" s="31"/>
    </row>
    <row r="58" spans="1:26" ht="15.75" customHeight="1">
      <c r="A58" s="31"/>
      <c r="B58" s="31"/>
      <c r="C58" s="31"/>
      <c r="D58" s="31"/>
      <c r="E58" s="31"/>
      <c r="F58" s="31"/>
      <c r="G58" s="31"/>
      <c r="H58" s="31"/>
      <c r="I58" s="31"/>
      <c r="J58" s="31"/>
      <c r="K58" s="31"/>
      <c r="L58" s="31"/>
      <c r="M58" s="31"/>
      <c r="N58" s="31"/>
      <c r="O58" s="31"/>
      <c r="P58" s="31"/>
      <c r="Q58" s="31"/>
      <c r="R58" s="31"/>
      <c r="S58" s="31"/>
      <c r="T58" s="31"/>
      <c r="U58" s="31"/>
      <c r="V58" s="31"/>
      <c r="W58" s="31"/>
      <c r="X58" s="31"/>
      <c r="Y58" s="31"/>
      <c r="Z58" s="31"/>
    </row>
    <row r="59" spans="1:26" ht="15.75" customHeight="1">
      <c r="A59" s="31"/>
      <c r="B59" s="31"/>
      <c r="C59" s="31"/>
      <c r="D59" s="31"/>
      <c r="E59" s="31"/>
      <c r="F59" s="31"/>
      <c r="G59" s="31"/>
      <c r="H59" s="31"/>
      <c r="I59" s="31"/>
      <c r="J59" s="31"/>
      <c r="K59" s="31"/>
      <c r="L59" s="31"/>
      <c r="M59" s="31"/>
      <c r="N59" s="31"/>
      <c r="O59" s="31"/>
      <c r="P59" s="31"/>
      <c r="Q59" s="31"/>
      <c r="R59" s="31"/>
      <c r="S59" s="31"/>
      <c r="T59" s="31"/>
      <c r="U59" s="31"/>
      <c r="V59" s="31"/>
      <c r="W59" s="31"/>
      <c r="X59" s="31"/>
      <c r="Y59" s="31"/>
      <c r="Z59" s="31"/>
    </row>
    <row r="60" spans="1:26" ht="15.75" customHeight="1">
      <c r="A60" s="31"/>
      <c r="B60" s="31"/>
      <c r="C60" s="31"/>
      <c r="D60" s="31"/>
      <c r="E60" s="31"/>
      <c r="F60" s="31"/>
      <c r="G60" s="31"/>
      <c r="H60" s="31"/>
      <c r="I60" s="31"/>
      <c r="J60" s="31"/>
      <c r="K60" s="31"/>
      <c r="L60" s="31"/>
      <c r="M60" s="31"/>
      <c r="N60" s="31"/>
      <c r="O60" s="31"/>
      <c r="P60" s="31"/>
      <c r="Q60" s="31"/>
      <c r="R60" s="31"/>
      <c r="S60" s="31"/>
      <c r="T60" s="31"/>
      <c r="U60" s="31"/>
      <c r="V60" s="31"/>
      <c r="W60" s="31"/>
      <c r="X60" s="31"/>
      <c r="Y60" s="31"/>
      <c r="Z60" s="31"/>
    </row>
    <row r="61" spans="1:26" ht="15.75" customHeight="1">
      <c r="A61" s="31"/>
      <c r="B61" s="31"/>
      <c r="C61" s="31"/>
      <c r="D61" s="31"/>
      <c r="E61" s="31"/>
      <c r="F61" s="31"/>
      <c r="G61" s="31"/>
      <c r="H61" s="31"/>
      <c r="I61" s="31"/>
      <c r="J61" s="31"/>
      <c r="K61" s="31"/>
      <c r="L61" s="31"/>
      <c r="M61" s="31"/>
      <c r="N61" s="31"/>
      <c r="O61" s="31"/>
      <c r="P61" s="31"/>
      <c r="Q61" s="31"/>
      <c r="R61" s="31"/>
      <c r="S61" s="31"/>
      <c r="T61" s="31"/>
      <c r="U61" s="31"/>
      <c r="V61" s="31"/>
      <c r="W61" s="31"/>
      <c r="X61" s="31"/>
      <c r="Y61" s="31"/>
      <c r="Z61" s="31"/>
    </row>
    <row r="62" spans="1:26" ht="15.75" customHeight="1">
      <c r="A62" s="31"/>
      <c r="B62" s="31"/>
      <c r="C62" s="31"/>
      <c r="D62" s="31"/>
      <c r="E62" s="31"/>
      <c r="F62" s="31"/>
      <c r="G62" s="31"/>
      <c r="H62" s="31"/>
      <c r="I62" s="31"/>
      <c r="J62" s="31"/>
      <c r="K62" s="31"/>
      <c r="L62" s="31"/>
      <c r="M62" s="31"/>
      <c r="N62" s="31"/>
      <c r="O62" s="31"/>
      <c r="P62" s="31"/>
      <c r="Q62" s="31"/>
      <c r="R62" s="31"/>
      <c r="S62" s="31"/>
      <c r="T62" s="31"/>
      <c r="U62" s="31"/>
      <c r="V62" s="31"/>
      <c r="W62" s="31"/>
      <c r="X62" s="31"/>
      <c r="Y62" s="31"/>
      <c r="Z62" s="31"/>
    </row>
    <row r="63" spans="1:26" ht="15.75" customHeight="1">
      <c r="A63" s="31"/>
      <c r="B63" s="31"/>
      <c r="C63" s="31"/>
      <c r="D63" s="31"/>
      <c r="E63" s="31"/>
      <c r="F63" s="31"/>
      <c r="G63" s="31"/>
      <c r="H63" s="31"/>
      <c r="I63" s="31"/>
      <c r="J63" s="31"/>
      <c r="K63" s="31"/>
      <c r="L63" s="31"/>
      <c r="M63" s="31"/>
      <c r="N63" s="31"/>
      <c r="O63" s="31"/>
      <c r="P63" s="31"/>
      <c r="Q63" s="31"/>
      <c r="R63" s="31"/>
      <c r="S63" s="31"/>
      <c r="T63" s="31"/>
      <c r="U63" s="31"/>
      <c r="V63" s="31"/>
      <c r="W63" s="31"/>
      <c r="X63" s="31"/>
      <c r="Y63" s="31"/>
      <c r="Z63" s="31"/>
    </row>
    <row r="64" spans="1:26" ht="15.75" customHeight="1">
      <c r="A64" s="31"/>
      <c r="B64" s="31"/>
      <c r="C64" s="31"/>
      <c r="D64" s="31"/>
      <c r="E64" s="31"/>
      <c r="F64" s="31"/>
      <c r="G64" s="31"/>
      <c r="H64" s="31"/>
      <c r="I64" s="31"/>
      <c r="J64" s="31"/>
      <c r="K64" s="31"/>
      <c r="L64" s="31"/>
      <c r="M64" s="31"/>
      <c r="N64" s="31"/>
      <c r="O64" s="31"/>
      <c r="P64" s="31"/>
      <c r="Q64" s="31"/>
      <c r="R64" s="31"/>
      <c r="S64" s="31"/>
      <c r="T64" s="31"/>
      <c r="U64" s="31"/>
      <c r="V64" s="31"/>
      <c r="W64" s="31"/>
      <c r="X64" s="31"/>
      <c r="Y64" s="31"/>
      <c r="Z64" s="31"/>
    </row>
    <row r="65" spans="1:26" ht="15.75" customHeight="1">
      <c r="A65" s="31"/>
      <c r="B65" s="31"/>
      <c r="C65" s="31"/>
      <c r="D65" s="31"/>
      <c r="E65" s="31"/>
      <c r="F65" s="31"/>
      <c r="G65" s="31"/>
      <c r="H65" s="31"/>
      <c r="I65" s="31"/>
      <c r="J65" s="31"/>
      <c r="K65" s="31"/>
      <c r="L65" s="31"/>
      <c r="M65" s="31"/>
      <c r="N65" s="31"/>
      <c r="O65" s="31"/>
      <c r="P65" s="31"/>
      <c r="Q65" s="31"/>
      <c r="R65" s="31"/>
      <c r="S65" s="31"/>
      <c r="T65" s="31"/>
      <c r="U65" s="31"/>
      <c r="V65" s="31"/>
      <c r="W65" s="31"/>
      <c r="X65" s="31"/>
      <c r="Y65" s="31"/>
      <c r="Z65" s="31"/>
    </row>
    <row r="66" spans="1:26" ht="15.75" customHeight="1">
      <c r="A66" s="31"/>
      <c r="B66" s="31"/>
      <c r="C66" s="31"/>
      <c r="D66" s="31"/>
      <c r="E66" s="31"/>
      <c r="F66" s="31"/>
      <c r="G66" s="31"/>
      <c r="H66" s="31"/>
      <c r="I66" s="31"/>
      <c r="J66" s="31"/>
      <c r="K66" s="31"/>
      <c r="L66" s="31"/>
      <c r="M66" s="31"/>
      <c r="N66" s="31"/>
      <c r="O66" s="31"/>
      <c r="P66" s="31"/>
      <c r="Q66" s="31"/>
      <c r="R66" s="31"/>
      <c r="S66" s="31"/>
      <c r="T66" s="31"/>
      <c r="U66" s="31"/>
      <c r="V66" s="31"/>
      <c r="W66" s="31"/>
      <c r="X66" s="31"/>
      <c r="Y66" s="31"/>
      <c r="Z66" s="31"/>
    </row>
    <row r="67" spans="1:26" ht="15.75" customHeight="1">
      <c r="A67" s="31"/>
      <c r="B67" s="31"/>
      <c r="C67" s="31"/>
      <c r="D67" s="31"/>
      <c r="E67" s="31"/>
      <c r="F67" s="31"/>
      <c r="G67" s="31"/>
      <c r="H67" s="31"/>
      <c r="I67" s="31"/>
      <c r="J67" s="31"/>
      <c r="K67" s="31"/>
      <c r="L67" s="31"/>
      <c r="M67" s="31"/>
      <c r="N67" s="31"/>
      <c r="O67" s="31"/>
      <c r="P67" s="31"/>
      <c r="Q67" s="31"/>
      <c r="R67" s="31"/>
      <c r="S67" s="31"/>
      <c r="T67" s="31"/>
      <c r="U67" s="31"/>
      <c r="V67" s="31"/>
      <c r="W67" s="31"/>
      <c r="X67" s="31"/>
      <c r="Y67" s="31"/>
      <c r="Z67" s="31"/>
    </row>
    <row r="68" spans="1:26" ht="15.75" customHeight="1">
      <c r="A68" s="31"/>
      <c r="B68" s="31"/>
      <c r="C68" s="31"/>
      <c r="D68" s="31"/>
      <c r="E68" s="31"/>
      <c r="F68" s="31"/>
      <c r="G68" s="31"/>
      <c r="H68" s="31"/>
      <c r="I68" s="31"/>
      <c r="J68" s="31"/>
      <c r="K68" s="31"/>
      <c r="L68" s="31"/>
      <c r="M68" s="31"/>
      <c r="N68" s="31"/>
      <c r="O68" s="31"/>
      <c r="P68" s="31"/>
      <c r="Q68" s="31"/>
      <c r="R68" s="31"/>
      <c r="S68" s="31"/>
      <c r="T68" s="31"/>
      <c r="U68" s="31"/>
      <c r="V68" s="31"/>
      <c r="W68" s="31"/>
      <c r="X68" s="31"/>
      <c r="Y68" s="31"/>
      <c r="Z68" s="31"/>
    </row>
    <row r="69" spans="1:26" ht="15.75" customHeight="1">
      <c r="A69" s="31"/>
      <c r="B69" s="31"/>
      <c r="C69" s="31"/>
      <c r="D69" s="31"/>
      <c r="E69" s="31"/>
      <c r="F69" s="31"/>
      <c r="G69" s="31"/>
      <c r="H69" s="31"/>
      <c r="I69" s="31"/>
      <c r="J69" s="31"/>
      <c r="K69" s="31"/>
      <c r="L69" s="31"/>
      <c r="M69" s="31"/>
      <c r="N69" s="31"/>
      <c r="O69" s="31"/>
      <c r="P69" s="31"/>
      <c r="Q69" s="31"/>
      <c r="R69" s="31"/>
      <c r="S69" s="31"/>
      <c r="T69" s="31"/>
      <c r="U69" s="31"/>
      <c r="V69" s="31"/>
      <c r="W69" s="31"/>
      <c r="X69" s="31"/>
      <c r="Y69" s="31"/>
      <c r="Z69" s="31"/>
    </row>
    <row r="70" spans="1:26" ht="15.75" customHeight="1">
      <c r="A70" s="31"/>
      <c r="B70" s="31"/>
      <c r="C70" s="31"/>
      <c r="D70" s="31"/>
      <c r="E70" s="31"/>
      <c r="F70" s="31"/>
      <c r="G70" s="31"/>
      <c r="H70" s="31"/>
      <c r="I70" s="31"/>
      <c r="J70" s="31"/>
      <c r="K70" s="31"/>
      <c r="L70" s="31"/>
      <c r="M70" s="31"/>
      <c r="N70" s="31"/>
      <c r="O70" s="31"/>
      <c r="P70" s="31"/>
      <c r="Q70" s="31"/>
      <c r="R70" s="31"/>
      <c r="S70" s="31"/>
      <c r="T70" s="31"/>
      <c r="U70" s="31"/>
      <c r="V70" s="31"/>
      <c r="W70" s="31"/>
      <c r="X70" s="31"/>
      <c r="Y70" s="31"/>
      <c r="Z70" s="31"/>
    </row>
    <row r="71" spans="1:26" ht="15.75" customHeight="1">
      <c r="A71" s="31"/>
      <c r="B71" s="31"/>
      <c r="C71" s="31"/>
      <c r="D71" s="31"/>
      <c r="E71" s="31"/>
      <c r="F71" s="31"/>
      <c r="G71" s="31"/>
      <c r="H71" s="31"/>
      <c r="I71" s="31"/>
      <c r="J71" s="31"/>
      <c r="K71" s="31"/>
      <c r="L71" s="31"/>
      <c r="M71" s="31"/>
      <c r="N71" s="31"/>
      <c r="O71" s="31"/>
      <c r="P71" s="31"/>
      <c r="Q71" s="31"/>
      <c r="R71" s="31"/>
      <c r="S71" s="31"/>
      <c r="T71" s="31"/>
      <c r="U71" s="31"/>
      <c r="V71" s="31"/>
      <c r="W71" s="31"/>
      <c r="X71" s="31"/>
      <c r="Y71" s="31"/>
      <c r="Z71" s="31"/>
    </row>
    <row r="72" spans="1:26" ht="15.75" customHeight="1">
      <c r="A72" s="31"/>
      <c r="B72" s="31"/>
      <c r="C72" s="31"/>
      <c r="D72" s="31"/>
      <c r="E72" s="31"/>
      <c r="F72" s="31"/>
      <c r="G72" s="31"/>
      <c r="H72" s="31"/>
      <c r="I72" s="31"/>
      <c r="J72" s="31"/>
      <c r="K72" s="31"/>
      <c r="L72" s="31"/>
      <c r="M72" s="31"/>
      <c r="N72" s="31"/>
      <c r="O72" s="31"/>
      <c r="P72" s="31"/>
      <c r="Q72" s="31"/>
      <c r="R72" s="31"/>
      <c r="S72" s="31"/>
      <c r="T72" s="31"/>
      <c r="U72" s="31"/>
      <c r="V72" s="31"/>
      <c r="W72" s="31"/>
      <c r="X72" s="31"/>
      <c r="Y72" s="31"/>
      <c r="Z72" s="31"/>
    </row>
    <row r="73" spans="1:26" ht="15.75" customHeight="1">
      <c r="A73" s="31"/>
      <c r="B73" s="31"/>
      <c r="C73" s="31"/>
      <c r="D73" s="31"/>
      <c r="E73" s="31"/>
      <c r="F73" s="31"/>
      <c r="G73" s="31"/>
      <c r="H73" s="31"/>
      <c r="I73" s="31"/>
      <c r="J73" s="31"/>
      <c r="K73" s="31"/>
      <c r="L73" s="31"/>
      <c r="M73" s="31"/>
      <c r="N73" s="31"/>
      <c r="O73" s="31"/>
      <c r="P73" s="31"/>
      <c r="Q73" s="31"/>
      <c r="R73" s="31"/>
      <c r="S73" s="31"/>
      <c r="T73" s="31"/>
      <c r="U73" s="31"/>
      <c r="V73" s="31"/>
      <c r="W73" s="31"/>
      <c r="X73" s="31"/>
      <c r="Y73" s="31"/>
      <c r="Z73" s="31"/>
    </row>
    <row r="74" spans="1:26" ht="15.75" customHeight="1">
      <c r="A74" s="31"/>
      <c r="B74" s="31"/>
      <c r="C74" s="31"/>
      <c r="D74" s="31"/>
      <c r="E74" s="31"/>
      <c r="F74" s="31"/>
      <c r="G74" s="31"/>
      <c r="H74" s="31"/>
      <c r="I74" s="31"/>
      <c r="J74" s="31"/>
      <c r="K74" s="31"/>
      <c r="L74" s="31"/>
      <c r="M74" s="31"/>
      <c r="N74" s="31"/>
      <c r="O74" s="31"/>
      <c r="P74" s="31"/>
      <c r="Q74" s="31"/>
      <c r="R74" s="31"/>
      <c r="S74" s="31"/>
      <c r="T74" s="31"/>
      <c r="U74" s="31"/>
      <c r="V74" s="31"/>
      <c r="W74" s="31"/>
      <c r="X74" s="31"/>
      <c r="Y74" s="31"/>
      <c r="Z74" s="31"/>
    </row>
    <row r="75" spans="1:26" ht="15.75" customHeight="1">
      <c r="A75" s="31"/>
      <c r="B75" s="31"/>
      <c r="C75" s="31"/>
      <c r="D75" s="31"/>
      <c r="E75" s="31"/>
      <c r="F75" s="31"/>
      <c r="G75" s="31"/>
      <c r="H75" s="31"/>
      <c r="I75" s="31"/>
      <c r="J75" s="31"/>
      <c r="K75" s="31"/>
      <c r="L75" s="31"/>
      <c r="M75" s="31"/>
      <c r="N75" s="31"/>
      <c r="O75" s="31"/>
      <c r="P75" s="31"/>
      <c r="Q75" s="31"/>
      <c r="R75" s="31"/>
      <c r="S75" s="31"/>
      <c r="T75" s="31"/>
      <c r="U75" s="31"/>
      <c r="V75" s="31"/>
      <c r="W75" s="31"/>
      <c r="X75" s="31"/>
      <c r="Y75" s="31"/>
      <c r="Z75" s="31"/>
    </row>
    <row r="76" spans="1:26" ht="15.75" customHeight="1">
      <c r="A76" s="31"/>
      <c r="B76" s="31"/>
      <c r="C76" s="31"/>
      <c r="D76" s="31"/>
      <c r="E76" s="31"/>
      <c r="F76" s="31"/>
      <c r="G76" s="31"/>
      <c r="H76" s="31"/>
      <c r="I76" s="31"/>
      <c r="J76" s="31"/>
      <c r="K76" s="31"/>
      <c r="L76" s="31"/>
      <c r="M76" s="31"/>
      <c r="N76" s="31"/>
      <c r="O76" s="31"/>
      <c r="P76" s="31"/>
      <c r="Q76" s="31"/>
      <c r="R76" s="31"/>
      <c r="S76" s="31"/>
      <c r="T76" s="31"/>
      <c r="U76" s="31"/>
      <c r="V76" s="31"/>
      <c r="W76" s="31"/>
      <c r="X76" s="31"/>
      <c r="Y76" s="31"/>
      <c r="Z76" s="31"/>
    </row>
    <row r="77" spans="1:26" ht="15.75" customHeight="1">
      <c r="A77" s="31"/>
      <c r="B77" s="31"/>
      <c r="C77" s="31"/>
      <c r="D77" s="31"/>
      <c r="E77" s="31"/>
      <c r="F77" s="31"/>
      <c r="G77" s="31"/>
      <c r="H77" s="31"/>
      <c r="I77" s="31"/>
      <c r="J77" s="31"/>
      <c r="K77" s="31"/>
      <c r="L77" s="31"/>
      <c r="M77" s="31"/>
      <c r="N77" s="31"/>
      <c r="O77" s="31"/>
      <c r="P77" s="31"/>
      <c r="Q77" s="31"/>
      <c r="R77" s="31"/>
      <c r="S77" s="31"/>
      <c r="T77" s="31"/>
      <c r="U77" s="31"/>
      <c r="V77" s="31"/>
      <c r="W77" s="31"/>
      <c r="X77" s="31"/>
      <c r="Y77" s="31"/>
      <c r="Z77" s="31"/>
    </row>
    <row r="78" spans="1:26" ht="15.75" customHeight="1">
      <c r="A78" s="31"/>
      <c r="B78" s="31"/>
      <c r="C78" s="31"/>
      <c r="D78" s="31"/>
      <c r="E78" s="31"/>
      <c r="F78" s="31"/>
      <c r="G78" s="31"/>
      <c r="H78" s="31"/>
      <c r="I78" s="31"/>
      <c r="J78" s="31"/>
      <c r="K78" s="31"/>
      <c r="L78" s="31"/>
      <c r="M78" s="31"/>
      <c r="N78" s="31"/>
      <c r="O78" s="31"/>
      <c r="P78" s="31"/>
      <c r="Q78" s="31"/>
      <c r="R78" s="31"/>
      <c r="S78" s="31"/>
      <c r="T78" s="31"/>
      <c r="U78" s="31"/>
      <c r="V78" s="31"/>
      <c r="W78" s="31"/>
      <c r="X78" s="31"/>
      <c r="Y78" s="31"/>
      <c r="Z78" s="31"/>
    </row>
    <row r="79" spans="1:26" ht="15.75" customHeight="1">
      <c r="A79" s="31"/>
      <c r="B79" s="31"/>
      <c r="C79" s="31"/>
      <c r="D79" s="31"/>
      <c r="E79" s="31"/>
      <c r="F79" s="31"/>
      <c r="G79" s="31"/>
      <c r="H79" s="31"/>
      <c r="I79" s="31"/>
      <c r="J79" s="31"/>
      <c r="K79" s="31"/>
      <c r="L79" s="31"/>
      <c r="M79" s="31"/>
      <c r="N79" s="31"/>
      <c r="O79" s="31"/>
      <c r="P79" s="31"/>
      <c r="Q79" s="31"/>
      <c r="R79" s="31"/>
      <c r="S79" s="31"/>
      <c r="T79" s="31"/>
      <c r="U79" s="31"/>
      <c r="V79" s="31"/>
      <c r="W79" s="31"/>
      <c r="X79" s="31"/>
      <c r="Y79" s="31"/>
      <c r="Z79" s="31"/>
    </row>
    <row r="80" spans="1:26" ht="15.75" customHeight="1">
      <c r="A80" s="31"/>
      <c r="B80" s="31"/>
      <c r="C80" s="31"/>
      <c r="D80" s="31"/>
      <c r="E80" s="31"/>
      <c r="F80" s="31"/>
      <c r="G80" s="31"/>
      <c r="H80" s="31"/>
      <c r="I80" s="31"/>
      <c r="J80" s="31"/>
      <c r="K80" s="31"/>
      <c r="L80" s="31"/>
      <c r="M80" s="31"/>
      <c r="N80" s="31"/>
      <c r="O80" s="31"/>
      <c r="P80" s="31"/>
      <c r="Q80" s="31"/>
      <c r="R80" s="31"/>
      <c r="S80" s="31"/>
      <c r="T80" s="31"/>
      <c r="U80" s="31"/>
      <c r="V80" s="31"/>
      <c r="W80" s="31"/>
      <c r="X80" s="31"/>
      <c r="Y80" s="31"/>
      <c r="Z80" s="31"/>
    </row>
    <row r="81" spans="1:26" ht="15.75" customHeight="1">
      <c r="A81" s="31"/>
      <c r="B81" s="31"/>
      <c r="C81" s="31"/>
      <c r="D81" s="31"/>
      <c r="E81" s="31"/>
      <c r="F81" s="31"/>
      <c r="G81" s="31"/>
      <c r="H81" s="31"/>
      <c r="I81" s="31"/>
      <c r="J81" s="31"/>
      <c r="K81" s="31"/>
      <c r="L81" s="31"/>
      <c r="M81" s="31"/>
      <c r="N81" s="31"/>
      <c r="O81" s="31"/>
      <c r="P81" s="31"/>
      <c r="Q81" s="31"/>
      <c r="R81" s="31"/>
      <c r="S81" s="31"/>
      <c r="T81" s="31"/>
      <c r="U81" s="31"/>
      <c r="V81" s="31"/>
      <c r="W81" s="31"/>
      <c r="X81" s="31"/>
      <c r="Y81" s="31"/>
      <c r="Z81" s="31"/>
    </row>
    <row r="82" spans="1:26" ht="15.75" customHeight="1">
      <c r="A82" s="31"/>
      <c r="B82" s="31"/>
      <c r="C82" s="31"/>
      <c r="D82" s="31"/>
      <c r="E82" s="31"/>
      <c r="F82" s="31"/>
      <c r="G82" s="31"/>
      <c r="H82" s="31"/>
      <c r="I82" s="31"/>
      <c r="J82" s="31"/>
      <c r="K82" s="31"/>
      <c r="L82" s="31"/>
      <c r="M82" s="31"/>
      <c r="N82" s="31"/>
      <c r="O82" s="31"/>
      <c r="P82" s="31"/>
      <c r="Q82" s="31"/>
      <c r="R82" s="31"/>
      <c r="S82" s="31"/>
      <c r="T82" s="31"/>
      <c r="U82" s="31"/>
      <c r="V82" s="31"/>
      <c r="W82" s="31"/>
      <c r="X82" s="31"/>
      <c r="Y82" s="31"/>
      <c r="Z82" s="31"/>
    </row>
    <row r="83" spans="1:26" ht="15.75" customHeight="1">
      <c r="A83" s="31"/>
      <c r="B83" s="31"/>
      <c r="C83" s="31"/>
      <c r="D83" s="31"/>
      <c r="E83" s="31"/>
      <c r="F83" s="31"/>
      <c r="G83" s="31"/>
      <c r="H83" s="31"/>
      <c r="I83" s="31"/>
      <c r="J83" s="31"/>
      <c r="K83" s="31"/>
      <c r="L83" s="31"/>
      <c r="M83" s="31"/>
      <c r="N83" s="31"/>
      <c r="O83" s="31"/>
      <c r="P83" s="31"/>
      <c r="Q83" s="31"/>
      <c r="R83" s="31"/>
      <c r="S83" s="31"/>
      <c r="T83" s="31"/>
      <c r="U83" s="31"/>
      <c r="V83" s="31"/>
      <c r="W83" s="31"/>
      <c r="X83" s="31"/>
      <c r="Y83" s="31"/>
      <c r="Z83" s="31"/>
    </row>
    <row r="84" spans="1:26" ht="15.75" customHeight="1">
      <c r="A84" s="31"/>
      <c r="B84" s="31"/>
      <c r="C84" s="31"/>
      <c r="D84" s="31"/>
      <c r="E84" s="31"/>
      <c r="F84" s="31"/>
      <c r="G84" s="31"/>
      <c r="H84" s="31"/>
      <c r="I84" s="31"/>
      <c r="J84" s="31"/>
      <c r="K84" s="31"/>
      <c r="L84" s="31"/>
      <c r="M84" s="31"/>
      <c r="N84" s="31"/>
      <c r="O84" s="31"/>
      <c r="P84" s="31"/>
      <c r="Q84" s="31"/>
      <c r="R84" s="31"/>
      <c r="S84" s="31"/>
      <c r="T84" s="31"/>
      <c r="U84" s="31"/>
      <c r="V84" s="31"/>
      <c r="W84" s="31"/>
      <c r="X84" s="31"/>
      <c r="Y84" s="31"/>
      <c r="Z84" s="31"/>
    </row>
    <row r="85" spans="1:26" ht="15.75" customHeight="1">
      <c r="A85" s="31"/>
      <c r="B85" s="31"/>
      <c r="C85" s="31"/>
      <c r="D85" s="31"/>
      <c r="E85" s="31"/>
      <c r="F85" s="31"/>
      <c r="G85" s="31"/>
      <c r="H85" s="31"/>
      <c r="I85" s="31"/>
      <c r="J85" s="31"/>
      <c r="K85" s="31"/>
      <c r="L85" s="31"/>
      <c r="M85" s="31"/>
      <c r="N85" s="31"/>
      <c r="O85" s="31"/>
      <c r="P85" s="31"/>
      <c r="Q85" s="31"/>
      <c r="R85" s="31"/>
      <c r="S85" s="31"/>
      <c r="T85" s="31"/>
      <c r="U85" s="31"/>
      <c r="V85" s="31"/>
      <c r="W85" s="31"/>
      <c r="X85" s="31"/>
      <c r="Y85" s="31"/>
      <c r="Z85" s="31"/>
    </row>
    <row r="86" spans="1:26" ht="15.75" customHeight="1">
      <c r="A86" s="31"/>
      <c r="B86" s="31"/>
      <c r="C86" s="31"/>
      <c r="D86" s="31"/>
      <c r="E86" s="31"/>
      <c r="F86" s="31"/>
      <c r="G86" s="31"/>
      <c r="H86" s="31"/>
      <c r="I86" s="31"/>
      <c r="J86" s="31"/>
      <c r="K86" s="31"/>
      <c r="L86" s="31"/>
      <c r="M86" s="31"/>
      <c r="N86" s="31"/>
      <c r="O86" s="31"/>
      <c r="P86" s="31"/>
      <c r="Q86" s="31"/>
      <c r="R86" s="31"/>
      <c r="S86" s="31"/>
      <c r="T86" s="31"/>
      <c r="U86" s="31"/>
      <c r="V86" s="31"/>
      <c r="W86" s="31"/>
      <c r="X86" s="31"/>
      <c r="Y86" s="31"/>
      <c r="Z86" s="31"/>
    </row>
    <row r="87" spans="1:26" ht="15.75" customHeight="1">
      <c r="A87" s="31"/>
      <c r="B87" s="31"/>
      <c r="C87" s="31"/>
      <c r="D87" s="31"/>
      <c r="E87" s="31"/>
      <c r="F87" s="31"/>
      <c r="G87" s="31"/>
      <c r="H87" s="31"/>
      <c r="I87" s="31"/>
      <c r="J87" s="31"/>
      <c r="K87" s="31"/>
      <c r="L87" s="31"/>
      <c r="M87" s="31"/>
      <c r="N87" s="31"/>
      <c r="O87" s="31"/>
      <c r="P87" s="31"/>
      <c r="Q87" s="31"/>
      <c r="R87" s="31"/>
      <c r="S87" s="31"/>
      <c r="T87" s="31"/>
      <c r="U87" s="31"/>
      <c r="V87" s="31"/>
      <c r="W87" s="31"/>
      <c r="X87" s="31"/>
      <c r="Y87" s="31"/>
      <c r="Z87" s="31"/>
    </row>
    <row r="88" spans="1:26" ht="15.75" customHeight="1">
      <c r="A88" s="31"/>
      <c r="B88" s="31"/>
      <c r="C88" s="31"/>
      <c r="D88" s="31"/>
      <c r="E88" s="31"/>
      <c r="F88" s="31"/>
      <c r="G88" s="31"/>
      <c r="H88" s="31"/>
      <c r="I88" s="31"/>
      <c r="J88" s="31"/>
      <c r="K88" s="31"/>
      <c r="L88" s="31"/>
      <c r="M88" s="31"/>
      <c r="N88" s="31"/>
      <c r="O88" s="31"/>
      <c r="P88" s="31"/>
      <c r="Q88" s="31"/>
      <c r="R88" s="31"/>
      <c r="S88" s="31"/>
      <c r="T88" s="31"/>
      <c r="U88" s="31"/>
      <c r="V88" s="31"/>
      <c r="W88" s="31"/>
      <c r="X88" s="31"/>
      <c r="Y88" s="31"/>
      <c r="Z88" s="31"/>
    </row>
    <row r="89" spans="1:26" ht="15.75" customHeight="1">
      <c r="A89" s="31"/>
      <c r="B89" s="31"/>
      <c r="C89" s="31"/>
      <c r="D89" s="31"/>
      <c r="E89" s="31"/>
      <c r="F89" s="31"/>
      <c r="G89" s="31"/>
      <c r="H89" s="31"/>
      <c r="I89" s="31"/>
      <c r="J89" s="31"/>
      <c r="K89" s="31"/>
      <c r="L89" s="31"/>
      <c r="M89" s="31"/>
      <c r="N89" s="31"/>
      <c r="O89" s="31"/>
      <c r="P89" s="31"/>
      <c r="Q89" s="31"/>
      <c r="R89" s="31"/>
      <c r="S89" s="31"/>
      <c r="T89" s="31"/>
      <c r="U89" s="31"/>
      <c r="V89" s="31"/>
      <c r="W89" s="31"/>
      <c r="X89" s="31"/>
      <c r="Y89" s="31"/>
      <c r="Z89" s="31"/>
    </row>
    <row r="90" spans="1:26" ht="15.75" customHeight="1">
      <c r="A90" s="31"/>
      <c r="B90" s="31"/>
      <c r="C90" s="31"/>
      <c r="D90" s="31"/>
      <c r="E90" s="31"/>
      <c r="F90" s="31"/>
      <c r="G90" s="31"/>
      <c r="H90" s="31"/>
      <c r="I90" s="31"/>
      <c r="J90" s="31"/>
      <c r="K90" s="31"/>
      <c r="L90" s="31"/>
      <c r="M90" s="31"/>
      <c r="N90" s="31"/>
      <c r="O90" s="31"/>
      <c r="P90" s="31"/>
      <c r="Q90" s="31"/>
      <c r="R90" s="31"/>
      <c r="S90" s="31"/>
      <c r="T90" s="31"/>
      <c r="U90" s="31"/>
      <c r="V90" s="31"/>
      <c r="W90" s="31"/>
      <c r="X90" s="31"/>
      <c r="Y90" s="31"/>
      <c r="Z90" s="31"/>
    </row>
    <row r="91" spans="1:26" ht="15.75" customHeight="1">
      <c r="A91" s="31"/>
      <c r="B91" s="31"/>
      <c r="C91" s="31"/>
      <c r="D91" s="31"/>
      <c r="E91" s="31"/>
      <c r="F91" s="31"/>
      <c r="G91" s="31"/>
      <c r="H91" s="31"/>
      <c r="I91" s="31"/>
      <c r="J91" s="31"/>
      <c r="K91" s="31"/>
      <c r="L91" s="31"/>
      <c r="M91" s="31"/>
      <c r="N91" s="31"/>
      <c r="O91" s="31"/>
      <c r="P91" s="31"/>
      <c r="Q91" s="31"/>
      <c r="R91" s="31"/>
      <c r="S91" s="31"/>
      <c r="T91" s="31"/>
      <c r="U91" s="31"/>
      <c r="V91" s="31"/>
      <c r="W91" s="31"/>
      <c r="X91" s="31"/>
      <c r="Y91" s="31"/>
      <c r="Z91" s="31"/>
    </row>
    <row r="92" spans="1:26" ht="15.75" customHeight="1">
      <c r="A92" s="31"/>
      <c r="B92" s="31"/>
      <c r="C92" s="31"/>
      <c r="D92" s="31"/>
      <c r="E92" s="31"/>
      <c r="F92" s="31"/>
      <c r="G92" s="31"/>
      <c r="H92" s="31"/>
      <c r="I92" s="31"/>
      <c r="J92" s="31"/>
      <c r="K92" s="31"/>
      <c r="L92" s="31"/>
      <c r="M92" s="31"/>
      <c r="N92" s="31"/>
      <c r="O92" s="31"/>
      <c r="P92" s="31"/>
      <c r="Q92" s="31"/>
      <c r="R92" s="31"/>
      <c r="S92" s="31"/>
      <c r="T92" s="31"/>
      <c r="U92" s="31"/>
      <c r="V92" s="31"/>
      <c r="W92" s="31"/>
      <c r="X92" s="31"/>
      <c r="Y92" s="31"/>
      <c r="Z92" s="31"/>
    </row>
    <row r="93" spans="1:26" ht="15.75" customHeight="1">
      <c r="A93" s="31"/>
      <c r="B93" s="31"/>
      <c r="C93" s="31"/>
      <c r="D93" s="31"/>
      <c r="E93" s="31"/>
      <c r="F93" s="31"/>
      <c r="G93" s="31"/>
      <c r="H93" s="31"/>
      <c r="I93" s="31"/>
      <c r="J93" s="31"/>
      <c r="K93" s="31"/>
      <c r="L93" s="31"/>
      <c r="M93" s="31"/>
      <c r="N93" s="31"/>
      <c r="O93" s="31"/>
      <c r="P93" s="31"/>
      <c r="Q93" s="31"/>
      <c r="R93" s="31"/>
      <c r="S93" s="31"/>
      <c r="T93" s="31"/>
      <c r="U93" s="31"/>
      <c r="V93" s="31"/>
      <c r="W93" s="31"/>
      <c r="X93" s="31"/>
      <c r="Y93" s="31"/>
      <c r="Z93" s="31"/>
    </row>
    <row r="94" spans="1:26" ht="15.75" customHeight="1">
      <c r="A94" s="31"/>
      <c r="B94" s="31"/>
      <c r="C94" s="31"/>
      <c r="D94" s="31"/>
      <c r="E94" s="31"/>
      <c r="F94" s="31"/>
      <c r="G94" s="31"/>
      <c r="H94" s="31"/>
      <c r="I94" s="31"/>
      <c r="J94" s="31"/>
      <c r="K94" s="31"/>
      <c r="L94" s="31"/>
      <c r="M94" s="31"/>
      <c r="N94" s="31"/>
      <c r="O94" s="31"/>
      <c r="P94" s="31"/>
      <c r="Q94" s="31"/>
      <c r="R94" s="31"/>
      <c r="S94" s="31"/>
      <c r="T94" s="31"/>
      <c r="U94" s="31"/>
      <c r="V94" s="31"/>
      <c r="W94" s="31"/>
      <c r="X94" s="31"/>
      <c r="Y94" s="31"/>
      <c r="Z94" s="31"/>
    </row>
    <row r="95" spans="1:26" ht="15.75" customHeight="1">
      <c r="A95" s="31"/>
      <c r="B95" s="31"/>
      <c r="C95" s="31"/>
      <c r="D95" s="31"/>
      <c r="E95" s="31"/>
      <c r="F95" s="31"/>
      <c r="G95" s="31"/>
      <c r="H95" s="31"/>
      <c r="I95" s="31"/>
      <c r="J95" s="31"/>
      <c r="K95" s="31"/>
      <c r="L95" s="31"/>
      <c r="M95" s="31"/>
      <c r="N95" s="31"/>
      <c r="O95" s="31"/>
      <c r="P95" s="31"/>
      <c r="Q95" s="31"/>
      <c r="R95" s="31"/>
      <c r="S95" s="31"/>
      <c r="T95" s="31"/>
      <c r="U95" s="31"/>
      <c r="V95" s="31"/>
      <c r="W95" s="31"/>
      <c r="X95" s="31"/>
      <c r="Y95" s="31"/>
      <c r="Z95" s="31"/>
    </row>
    <row r="96" spans="1:26" ht="15.75" customHeight="1">
      <c r="A96" s="31"/>
      <c r="B96" s="31"/>
      <c r="C96" s="31"/>
      <c r="D96" s="31"/>
      <c r="E96" s="31"/>
      <c r="F96" s="31"/>
      <c r="G96" s="31"/>
      <c r="H96" s="31"/>
      <c r="I96" s="31"/>
      <c r="J96" s="31"/>
      <c r="K96" s="31"/>
      <c r="L96" s="31"/>
      <c r="M96" s="31"/>
      <c r="N96" s="31"/>
      <c r="O96" s="31"/>
      <c r="P96" s="31"/>
      <c r="Q96" s="31"/>
      <c r="R96" s="31"/>
      <c r="S96" s="31"/>
      <c r="T96" s="31"/>
      <c r="U96" s="31"/>
      <c r="V96" s="31"/>
      <c r="W96" s="31"/>
      <c r="X96" s="31"/>
      <c r="Y96" s="31"/>
      <c r="Z96" s="31"/>
    </row>
    <row r="97" spans="1:26" ht="15.75" customHeight="1">
      <c r="A97" s="31"/>
      <c r="B97" s="31"/>
      <c r="C97" s="31"/>
      <c r="D97" s="31"/>
      <c r="E97" s="31"/>
      <c r="F97" s="31"/>
      <c r="G97" s="31"/>
      <c r="H97" s="31"/>
      <c r="I97" s="31"/>
      <c r="J97" s="31"/>
      <c r="K97" s="31"/>
      <c r="L97" s="31"/>
      <c r="M97" s="31"/>
      <c r="N97" s="31"/>
      <c r="O97" s="31"/>
      <c r="P97" s="31"/>
      <c r="Q97" s="31"/>
      <c r="R97" s="31"/>
      <c r="S97" s="31"/>
      <c r="T97" s="31"/>
      <c r="U97" s="31"/>
      <c r="V97" s="31"/>
      <c r="W97" s="31"/>
      <c r="X97" s="31"/>
      <c r="Y97" s="31"/>
      <c r="Z97" s="31"/>
    </row>
    <row r="98" spans="1:26" ht="15.75" customHeight="1">
      <c r="A98" s="31"/>
      <c r="B98" s="31"/>
      <c r="C98" s="31"/>
      <c r="D98" s="31"/>
      <c r="E98" s="31"/>
      <c r="F98" s="31"/>
      <c r="G98" s="31"/>
      <c r="H98" s="31"/>
      <c r="I98" s="31"/>
      <c r="J98" s="31"/>
      <c r="K98" s="31"/>
      <c r="L98" s="31"/>
      <c r="M98" s="31"/>
      <c r="N98" s="31"/>
      <c r="O98" s="31"/>
      <c r="P98" s="31"/>
      <c r="Q98" s="31"/>
      <c r="R98" s="31"/>
      <c r="S98" s="31"/>
      <c r="T98" s="31"/>
      <c r="U98" s="31"/>
      <c r="V98" s="31"/>
      <c r="W98" s="31"/>
      <c r="X98" s="31"/>
      <c r="Y98" s="31"/>
      <c r="Z98" s="31"/>
    </row>
    <row r="99" spans="1:26" ht="15.75" customHeight="1">
      <c r="A99" s="31"/>
      <c r="B99" s="31"/>
      <c r="C99" s="31"/>
      <c r="D99" s="31"/>
      <c r="E99" s="31"/>
      <c r="F99" s="31"/>
      <c r="G99" s="31"/>
      <c r="H99" s="31"/>
      <c r="I99" s="31"/>
      <c r="J99" s="31"/>
      <c r="K99" s="31"/>
      <c r="L99" s="31"/>
      <c r="M99" s="31"/>
      <c r="N99" s="31"/>
      <c r="O99" s="31"/>
      <c r="P99" s="31"/>
      <c r="Q99" s="31"/>
      <c r="R99" s="31"/>
      <c r="S99" s="31"/>
      <c r="T99" s="31"/>
      <c r="U99" s="31"/>
      <c r="V99" s="31"/>
      <c r="W99" s="31"/>
      <c r="X99" s="31"/>
      <c r="Y99" s="31"/>
      <c r="Z99" s="31"/>
    </row>
    <row r="100" spans="1:26" ht="15.75" customHeight="1">
      <c r="A100" s="31"/>
      <c r="B100" s="31"/>
      <c r="C100" s="31"/>
      <c r="D100" s="31"/>
      <c r="E100" s="31"/>
      <c r="F100" s="31"/>
      <c r="G100" s="31"/>
      <c r="H100" s="31"/>
      <c r="I100" s="31"/>
      <c r="J100" s="31"/>
      <c r="K100" s="31"/>
      <c r="L100" s="31"/>
      <c r="M100" s="31"/>
      <c r="N100" s="31"/>
      <c r="O100" s="31"/>
      <c r="P100" s="31"/>
      <c r="Q100" s="31"/>
      <c r="R100" s="31"/>
      <c r="S100" s="31"/>
      <c r="T100" s="31"/>
      <c r="U100" s="31"/>
      <c r="V100" s="31"/>
      <c r="W100" s="31"/>
      <c r="X100" s="31"/>
      <c r="Y100" s="31"/>
      <c r="Z100" s="31"/>
    </row>
    <row r="101" spans="1:26" ht="15.75" customHeight="1">
      <c r="A101" s="31"/>
      <c r="B101" s="31"/>
      <c r="C101" s="31"/>
      <c r="D101" s="31"/>
      <c r="E101" s="31"/>
      <c r="F101" s="31"/>
      <c r="G101" s="31"/>
      <c r="H101" s="31"/>
      <c r="I101" s="31"/>
      <c r="J101" s="31"/>
      <c r="K101" s="31"/>
      <c r="L101" s="31"/>
      <c r="M101" s="31"/>
      <c r="N101" s="31"/>
      <c r="O101" s="31"/>
      <c r="P101" s="31"/>
      <c r="Q101" s="31"/>
      <c r="R101" s="31"/>
      <c r="S101" s="31"/>
      <c r="T101" s="31"/>
      <c r="U101" s="31"/>
      <c r="V101" s="31"/>
      <c r="W101" s="31"/>
      <c r="X101" s="31"/>
      <c r="Y101" s="31"/>
      <c r="Z101" s="31"/>
    </row>
    <row r="102" spans="1:26" ht="15.75" customHeight="1">
      <c r="A102" s="31"/>
      <c r="B102" s="31"/>
      <c r="C102" s="31"/>
      <c r="D102" s="31"/>
      <c r="E102" s="31"/>
      <c r="F102" s="31"/>
      <c r="G102" s="31"/>
      <c r="H102" s="31"/>
      <c r="I102" s="31"/>
      <c r="J102" s="31"/>
      <c r="K102" s="31"/>
      <c r="L102" s="31"/>
      <c r="M102" s="31"/>
      <c r="N102" s="31"/>
      <c r="O102" s="31"/>
      <c r="P102" s="31"/>
      <c r="Q102" s="31"/>
      <c r="R102" s="31"/>
      <c r="S102" s="31"/>
      <c r="T102" s="31"/>
      <c r="U102" s="31"/>
      <c r="V102" s="31"/>
      <c r="W102" s="31"/>
      <c r="X102" s="31"/>
      <c r="Y102" s="31"/>
      <c r="Z102" s="31"/>
    </row>
    <row r="103" spans="1:26" ht="15.75" customHeight="1">
      <c r="A103" s="31"/>
      <c r="B103" s="31"/>
      <c r="C103" s="31"/>
      <c r="D103" s="31"/>
      <c r="E103" s="31"/>
      <c r="F103" s="31"/>
      <c r="G103" s="31"/>
      <c r="H103" s="31"/>
      <c r="I103" s="31"/>
      <c r="J103" s="31"/>
      <c r="K103" s="31"/>
      <c r="L103" s="31"/>
      <c r="M103" s="31"/>
      <c r="N103" s="31"/>
      <c r="O103" s="31"/>
      <c r="P103" s="31"/>
      <c r="Q103" s="31"/>
      <c r="R103" s="31"/>
      <c r="S103" s="31"/>
      <c r="T103" s="31"/>
      <c r="U103" s="31"/>
      <c r="V103" s="31"/>
      <c r="W103" s="31"/>
      <c r="X103" s="31"/>
      <c r="Y103" s="31"/>
      <c r="Z103" s="31"/>
    </row>
    <row r="104" spans="1:26" ht="15.75" customHeight="1">
      <c r="A104" s="31"/>
      <c r="B104" s="31"/>
      <c r="C104" s="31"/>
      <c r="D104" s="31"/>
      <c r="E104" s="31"/>
      <c r="F104" s="31"/>
      <c r="G104" s="31"/>
      <c r="H104" s="31"/>
      <c r="I104" s="31"/>
      <c r="J104" s="31"/>
      <c r="K104" s="31"/>
      <c r="L104" s="31"/>
      <c r="M104" s="31"/>
      <c r="N104" s="31"/>
      <c r="O104" s="31"/>
      <c r="P104" s="31"/>
      <c r="Q104" s="31"/>
      <c r="R104" s="31"/>
      <c r="S104" s="31"/>
      <c r="T104" s="31"/>
      <c r="U104" s="31"/>
      <c r="V104" s="31"/>
      <c r="W104" s="31"/>
      <c r="X104" s="31"/>
      <c r="Y104" s="31"/>
      <c r="Z104" s="31"/>
    </row>
    <row r="105" spans="1:26" ht="15.75" customHeight="1">
      <c r="A105" s="31"/>
      <c r="B105" s="31"/>
      <c r="C105" s="31"/>
      <c r="D105" s="31"/>
      <c r="E105" s="31"/>
      <c r="F105" s="31"/>
      <c r="G105" s="31"/>
      <c r="H105" s="31"/>
      <c r="I105" s="31"/>
      <c r="J105" s="31"/>
      <c r="K105" s="31"/>
      <c r="L105" s="31"/>
      <c r="M105" s="31"/>
      <c r="N105" s="31"/>
      <c r="O105" s="31"/>
      <c r="P105" s="31"/>
      <c r="Q105" s="31"/>
      <c r="R105" s="31"/>
      <c r="S105" s="31"/>
      <c r="T105" s="31"/>
      <c r="U105" s="31"/>
      <c r="V105" s="31"/>
      <c r="W105" s="31"/>
      <c r="X105" s="31"/>
      <c r="Y105" s="31"/>
      <c r="Z105" s="31"/>
    </row>
    <row r="106" spans="1:26" ht="15.75" customHeight="1">
      <c r="A106" s="31"/>
      <c r="B106" s="31"/>
      <c r="C106" s="31"/>
      <c r="D106" s="31"/>
      <c r="E106" s="31"/>
      <c r="F106" s="31"/>
      <c r="G106" s="31"/>
      <c r="H106" s="31"/>
      <c r="I106" s="31"/>
      <c r="J106" s="31"/>
      <c r="K106" s="31"/>
      <c r="L106" s="31"/>
      <c r="M106" s="31"/>
      <c r="N106" s="31"/>
      <c r="O106" s="31"/>
      <c r="P106" s="31"/>
      <c r="Q106" s="31"/>
      <c r="R106" s="31"/>
      <c r="S106" s="31"/>
      <c r="T106" s="31"/>
      <c r="U106" s="31"/>
      <c r="V106" s="31"/>
      <c r="W106" s="31"/>
      <c r="X106" s="31"/>
      <c r="Y106" s="31"/>
      <c r="Z106" s="31"/>
    </row>
    <row r="107" spans="1:26" ht="15.75" customHeight="1">
      <c r="A107" s="31"/>
      <c r="B107" s="31"/>
      <c r="C107" s="31"/>
      <c r="D107" s="31"/>
      <c r="E107" s="31"/>
      <c r="F107" s="31"/>
      <c r="G107" s="31"/>
      <c r="H107" s="31"/>
      <c r="I107" s="31"/>
      <c r="J107" s="31"/>
      <c r="K107" s="31"/>
      <c r="L107" s="31"/>
      <c r="M107" s="31"/>
      <c r="N107" s="31"/>
      <c r="O107" s="31"/>
      <c r="P107" s="31"/>
      <c r="Q107" s="31"/>
      <c r="R107" s="31"/>
      <c r="S107" s="31"/>
      <c r="T107" s="31"/>
      <c r="U107" s="31"/>
      <c r="V107" s="31"/>
      <c r="W107" s="31"/>
      <c r="X107" s="31"/>
      <c r="Y107" s="31"/>
      <c r="Z107" s="31"/>
    </row>
    <row r="108" spans="1:26" ht="15.75" customHeight="1">
      <c r="A108" s="31"/>
      <c r="B108" s="31"/>
      <c r="C108" s="31"/>
      <c r="D108" s="31"/>
      <c r="E108" s="31"/>
      <c r="F108" s="31"/>
      <c r="G108" s="31"/>
      <c r="H108" s="31"/>
      <c r="I108" s="31"/>
      <c r="J108" s="31"/>
      <c r="K108" s="31"/>
      <c r="L108" s="31"/>
      <c r="M108" s="31"/>
      <c r="N108" s="31"/>
      <c r="O108" s="31"/>
      <c r="P108" s="31"/>
      <c r="Q108" s="31"/>
      <c r="R108" s="31"/>
      <c r="S108" s="31"/>
      <c r="T108" s="31"/>
      <c r="U108" s="31"/>
      <c r="V108" s="31"/>
      <c r="W108" s="31"/>
      <c r="X108" s="31"/>
      <c r="Y108" s="31"/>
      <c r="Z108" s="31"/>
    </row>
    <row r="109" spans="1:26" ht="15.75" customHeight="1">
      <c r="A109" s="31"/>
      <c r="B109" s="31"/>
      <c r="C109" s="31"/>
      <c r="D109" s="31"/>
      <c r="E109" s="31"/>
      <c r="F109" s="31"/>
      <c r="G109" s="31"/>
      <c r="H109" s="31"/>
      <c r="I109" s="31"/>
      <c r="J109" s="31"/>
      <c r="K109" s="31"/>
      <c r="L109" s="31"/>
      <c r="M109" s="31"/>
      <c r="N109" s="31"/>
      <c r="O109" s="31"/>
      <c r="P109" s="31"/>
      <c r="Q109" s="31"/>
      <c r="R109" s="31"/>
      <c r="S109" s="31"/>
      <c r="T109" s="31"/>
      <c r="U109" s="31"/>
      <c r="V109" s="31"/>
      <c r="W109" s="31"/>
      <c r="X109" s="31"/>
      <c r="Y109" s="31"/>
      <c r="Z109" s="31"/>
    </row>
    <row r="110" spans="1:26" ht="15.75" customHeight="1">
      <c r="A110" s="31"/>
      <c r="B110" s="31"/>
      <c r="C110" s="31"/>
      <c r="D110" s="31"/>
      <c r="E110" s="31"/>
      <c r="F110" s="31"/>
      <c r="G110" s="31"/>
      <c r="H110" s="31"/>
      <c r="I110" s="31"/>
      <c r="J110" s="31"/>
      <c r="K110" s="31"/>
      <c r="L110" s="31"/>
      <c r="M110" s="31"/>
      <c r="N110" s="31"/>
      <c r="O110" s="31"/>
      <c r="P110" s="31"/>
      <c r="Q110" s="31"/>
      <c r="R110" s="31"/>
      <c r="S110" s="31"/>
      <c r="T110" s="31"/>
      <c r="U110" s="31"/>
      <c r="V110" s="31"/>
      <c r="W110" s="31"/>
      <c r="X110" s="31"/>
      <c r="Y110" s="31"/>
      <c r="Z110" s="31"/>
    </row>
    <row r="111" spans="1:26" ht="15.75" customHeight="1">
      <c r="A111" s="31"/>
      <c r="B111" s="31"/>
      <c r="C111" s="31"/>
      <c r="D111" s="31"/>
      <c r="E111" s="31"/>
      <c r="F111" s="31"/>
      <c r="G111" s="31"/>
      <c r="H111" s="31"/>
      <c r="I111" s="31"/>
      <c r="J111" s="31"/>
      <c r="K111" s="31"/>
      <c r="L111" s="31"/>
      <c r="M111" s="31"/>
      <c r="N111" s="31"/>
      <c r="O111" s="31"/>
      <c r="P111" s="31"/>
      <c r="Q111" s="31"/>
      <c r="R111" s="31"/>
      <c r="S111" s="31"/>
      <c r="T111" s="31"/>
      <c r="U111" s="31"/>
      <c r="V111" s="31"/>
      <c r="W111" s="31"/>
      <c r="X111" s="31"/>
      <c r="Y111" s="31"/>
      <c r="Z111" s="31"/>
    </row>
    <row r="112" spans="1:26" ht="15.75" customHeight="1">
      <c r="A112" s="31"/>
      <c r="B112" s="31"/>
      <c r="C112" s="31"/>
      <c r="D112" s="31"/>
      <c r="E112" s="31"/>
      <c r="F112" s="31"/>
      <c r="G112" s="31"/>
      <c r="H112" s="31"/>
      <c r="I112" s="31"/>
      <c r="J112" s="31"/>
      <c r="K112" s="31"/>
      <c r="L112" s="31"/>
      <c r="M112" s="31"/>
      <c r="N112" s="31"/>
      <c r="O112" s="31"/>
      <c r="P112" s="31"/>
      <c r="Q112" s="31"/>
      <c r="R112" s="31"/>
      <c r="S112" s="31"/>
      <c r="T112" s="31"/>
      <c r="U112" s="31"/>
      <c r="V112" s="31"/>
      <c r="W112" s="31"/>
      <c r="X112" s="31"/>
      <c r="Y112" s="31"/>
      <c r="Z112" s="31"/>
    </row>
    <row r="113" spans="1:26" ht="15.75" customHeight="1">
      <c r="A113" s="31"/>
      <c r="B113" s="31"/>
      <c r="C113" s="31"/>
      <c r="D113" s="31"/>
      <c r="E113" s="31"/>
      <c r="F113" s="31"/>
      <c r="G113" s="31"/>
      <c r="H113" s="31"/>
      <c r="I113" s="31"/>
      <c r="J113" s="31"/>
      <c r="K113" s="31"/>
      <c r="L113" s="31"/>
      <c r="M113" s="31"/>
      <c r="N113" s="31"/>
      <c r="O113" s="31"/>
      <c r="P113" s="31"/>
      <c r="Q113" s="31"/>
      <c r="R113" s="31"/>
      <c r="S113" s="31"/>
      <c r="T113" s="31"/>
      <c r="U113" s="31"/>
      <c r="V113" s="31"/>
      <c r="W113" s="31"/>
      <c r="X113" s="31"/>
      <c r="Y113" s="31"/>
      <c r="Z113" s="31"/>
    </row>
    <row r="114" spans="1:26" ht="15.75" customHeight="1">
      <c r="A114" s="31"/>
      <c r="B114" s="31"/>
      <c r="C114" s="31"/>
      <c r="D114" s="31"/>
      <c r="E114" s="31"/>
      <c r="F114" s="31"/>
      <c r="G114" s="31"/>
      <c r="H114" s="31"/>
      <c r="I114" s="31"/>
      <c r="J114" s="31"/>
      <c r="K114" s="31"/>
      <c r="L114" s="31"/>
      <c r="M114" s="31"/>
      <c r="N114" s="31"/>
      <c r="O114" s="31"/>
      <c r="P114" s="31"/>
      <c r="Q114" s="31"/>
      <c r="R114" s="31"/>
      <c r="S114" s="31"/>
      <c r="T114" s="31"/>
      <c r="U114" s="31"/>
      <c r="V114" s="31"/>
      <c r="W114" s="31"/>
      <c r="X114" s="31"/>
      <c r="Y114" s="31"/>
      <c r="Z114" s="31"/>
    </row>
    <row r="115" spans="1:26" ht="15.75" customHeight="1">
      <c r="A115" s="31"/>
      <c r="B115" s="31"/>
      <c r="C115" s="31"/>
      <c r="D115" s="31"/>
      <c r="E115" s="31"/>
      <c r="F115" s="31"/>
      <c r="G115" s="31"/>
      <c r="H115" s="31"/>
      <c r="I115" s="31"/>
      <c r="J115" s="31"/>
      <c r="K115" s="31"/>
      <c r="L115" s="31"/>
      <c r="M115" s="31"/>
      <c r="N115" s="31"/>
      <c r="O115" s="31"/>
      <c r="P115" s="31"/>
      <c r="Q115" s="31"/>
      <c r="R115" s="31"/>
      <c r="S115" s="31"/>
      <c r="T115" s="31"/>
      <c r="U115" s="31"/>
      <c r="V115" s="31"/>
      <c r="W115" s="31"/>
      <c r="X115" s="31"/>
      <c r="Y115" s="31"/>
      <c r="Z115" s="31"/>
    </row>
    <row r="116" spans="1:26" ht="15.75" customHeight="1">
      <c r="A116" s="31"/>
      <c r="B116" s="31"/>
      <c r="C116" s="31"/>
      <c r="D116" s="31"/>
      <c r="E116" s="31"/>
      <c r="F116" s="31"/>
      <c r="G116" s="31"/>
      <c r="H116" s="31"/>
      <c r="I116" s="31"/>
      <c r="J116" s="31"/>
      <c r="K116" s="31"/>
      <c r="L116" s="31"/>
      <c r="M116" s="31"/>
      <c r="N116" s="31"/>
      <c r="O116" s="31"/>
      <c r="P116" s="31"/>
      <c r="Q116" s="31"/>
      <c r="R116" s="31"/>
      <c r="S116" s="31"/>
      <c r="T116" s="31"/>
      <c r="U116" s="31"/>
      <c r="V116" s="31"/>
      <c r="W116" s="31"/>
      <c r="X116" s="31"/>
      <c r="Y116" s="31"/>
      <c r="Z116" s="31"/>
    </row>
    <row r="117" spans="1:26" ht="15.75" customHeight="1">
      <c r="A117" s="31"/>
      <c r="B117" s="31"/>
      <c r="C117" s="31"/>
      <c r="D117" s="31"/>
      <c r="E117" s="31"/>
      <c r="F117" s="31"/>
      <c r="G117" s="31"/>
      <c r="H117" s="31"/>
      <c r="I117" s="31"/>
      <c r="J117" s="31"/>
      <c r="K117" s="31"/>
      <c r="L117" s="31"/>
      <c r="M117" s="31"/>
      <c r="N117" s="31"/>
      <c r="O117" s="31"/>
      <c r="P117" s="31"/>
      <c r="Q117" s="31"/>
      <c r="R117" s="31"/>
      <c r="S117" s="31"/>
      <c r="T117" s="31"/>
      <c r="U117" s="31"/>
      <c r="V117" s="31"/>
      <c r="W117" s="31"/>
      <c r="X117" s="31"/>
      <c r="Y117" s="31"/>
      <c r="Z117" s="31"/>
    </row>
    <row r="118" spans="1:26" ht="15.75" customHeight="1">
      <c r="A118" s="31"/>
      <c r="B118" s="31"/>
      <c r="C118" s="31"/>
      <c r="D118" s="31"/>
      <c r="E118" s="31"/>
      <c r="F118" s="31"/>
      <c r="G118" s="31"/>
      <c r="H118" s="31"/>
      <c r="I118" s="31"/>
      <c r="J118" s="31"/>
      <c r="K118" s="31"/>
      <c r="L118" s="31"/>
      <c r="M118" s="31"/>
      <c r="N118" s="31"/>
      <c r="O118" s="31"/>
      <c r="P118" s="31"/>
      <c r="Q118" s="31"/>
      <c r="R118" s="31"/>
      <c r="S118" s="31"/>
      <c r="T118" s="31"/>
      <c r="U118" s="31"/>
      <c r="V118" s="31"/>
      <c r="W118" s="31"/>
      <c r="X118" s="31"/>
      <c r="Y118" s="31"/>
      <c r="Z118" s="31"/>
    </row>
    <row r="119" spans="1:26" ht="15.75" customHeight="1">
      <c r="A119" s="31"/>
      <c r="B119" s="31"/>
      <c r="C119" s="31"/>
      <c r="D119" s="31"/>
      <c r="E119" s="31"/>
      <c r="F119" s="31"/>
      <c r="G119" s="31"/>
      <c r="H119" s="31"/>
      <c r="I119" s="31"/>
      <c r="J119" s="31"/>
      <c r="K119" s="31"/>
      <c r="L119" s="31"/>
      <c r="M119" s="31"/>
      <c r="N119" s="31"/>
      <c r="O119" s="31"/>
      <c r="P119" s="31"/>
      <c r="Q119" s="31"/>
      <c r="R119" s="31"/>
      <c r="S119" s="31"/>
      <c r="T119" s="31"/>
      <c r="U119" s="31"/>
      <c r="V119" s="31"/>
      <c r="W119" s="31"/>
      <c r="X119" s="31"/>
      <c r="Y119" s="31"/>
      <c r="Z119" s="31"/>
    </row>
    <row r="120" spans="1:26" ht="15.75" customHeight="1">
      <c r="A120" s="31"/>
      <c r="B120" s="31"/>
      <c r="C120" s="31"/>
      <c r="D120" s="31"/>
      <c r="E120" s="31"/>
      <c r="F120" s="31"/>
      <c r="G120" s="31"/>
      <c r="H120" s="31"/>
      <c r="I120" s="31"/>
      <c r="J120" s="31"/>
      <c r="K120" s="31"/>
      <c r="L120" s="31"/>
      <c r="M120" s="31"/>
      <c r="N120" s="31"/>
      <c r="O120" s="31"/>
      <c r="P120" s="31"/>
      <c r="Q120" s="31"/>
      <c r="R120" s="31"/>
      <c r="S120" s="31"/>
      <c r="T120" s="31"/>
      <c r="U120" s="31"/>
      <c r="V120" s="31"/>
      <c r="W120" s="31"/>
      <c r="X120" s="31"/>
      <c r="Y120" s="31"/>
      <c r="Z120" s="31"/>
    </row>
    <row r="121" spans="1:26" ht="15.75" customHeight="1">
      <c r="A121" s="31"/>
      <c r="B121" s="31"/>
      <c r="C121" s="31"/>
      <c r="D121" s="31"/>
      <c r="E121" s="31"/>
      <c r="F121" s="31"/>
      <c r="G121" s="31"/>
      <c r="H121" s="31"/>
      <c r="I121" s="31"/>
      <c r="J121" s="31"/>
      <c r="K121" s="31"/>
      <c r="L121" s="31"/>
      <c r="M121" s="31"/>
      <c r="N121" s="31"/>
      <c r="O121" s="31"/>
      <c r="P121" s="31"/>
      <c r="Q121" s="31"/>
      <c r="R121" s="31"/>
      <c r="S121" s="31"/>
      <c r="T121" s="31"/>
      <c r="U121" s="31"/>
      <c r="V121" s="31"/>
      <c r="W121" s="31"/>
      <c r="X121" s="31"/>
      <c r="Y121" s="31"/>
      <c r="Z121" s="31"/>
    </row>
    <row r="122" spans="1:26" ht="15.75" customHeight="1">
      <c r="A122" s="31"/>
      <c r="B122" s="31"/>
      <c r="C122" s="31"/>
      <c r="D122" s="31"/>
      <c r="E122" s="31"/>
      <c r="F122" s="31"/>
      <c r="G122" s="31"/>
      <c r="H122" s="31"/>
      <c r="I122" s="31"/>
      <c r="J122" s="31"/>
      <c r="K122" s="31"/>
      <c r="L122" s="31"/>
      <c r="M122" s="31"/>
      <c r="N122" s="31"/>
      <c r="O122" s="31"/>
      <c r="P122" s="31"/>
      <c r="Q122" s="31"/>
      <c r="R122" s="31"/>
      <c r="S122" s="31"/>
      <c r="T122" s="31"/>
      <c r="U122" s="31"/>
      <c r="V122" s="31"/>
      <c r="W122" s="31"/>
      <c r="X122" s="31"/>
      <c r="Y122" s="31"/>
      <c r="Z122" s="31"/>
    </row>
    <row r="123" spans="1:26" ht="15.75" customHeight="1">
      <c r="A123" s="31"/>
      <c r="B123" s="31"/>
      <c r="C123" s="31"/>
      <c r="D123" s="31"/>
      <c r="E123" s="31"/>
      <c r="F123" s="31"/>
      <c r="G123" s="31"/>
      <c r="H123" s="31"/>
      <c r="I123" s="31"/>
      <c r="J123" s="31"/>
      <c r="K123" s="31"/>
      <c r="L123" s="31"/>
      <c r="M123" s="31"/>
      <c r="N123" s="31"/>
      <c r="O123" s="31"/>
      <c r="P123" s="31"/>
      <c r="Q123" s="31"/>
      <c r="R123" s="31"/>
      <c r="S123" s="31"/>
      <c r="T123" s="31"/>
      <c r="U123" s="31"/>
      <c r="V123" s="31"/>
      <c r="W123" s="31"/>
      <c r="X123" s="31"/>
      <c r="Y123" s="31"/>
      <c r="Z123" s="31"/>
    </row>
    <row r="124" spans="1:26" ht="15.75" customHeight="1">
      <c r="A124" s="31"/>
      <c r="B124" s="31"/>
      <c r="C124" s="31"/>
      <c r="D124" s="31"/>
      <c r="E124" s="31"/>
      <c r="F124" s="31"/>
      <c r="G124" s="31"/>
      <c r="H124" s="31"/>
      <c r="I124" s="31"/>
      <c r="J124" s="31"/>
      <c r="K124" s="31"/>
      <c r="L124" s="31"/>
      <c r="M124" s="31"/>
      <c r="N124" s="31"/>
      <c r="O124" s="31"/>
      <c r="P124" s="31"/>
      <c r="Q124" s="31"/>
      <c r="R124" s="31"/>
      <c r="S124" s="31"/>
      <c r="T124" s="31"/>
      <c r="U124" s="31"/>
      <c r="V124" s="31"/>
      <c r="W124" s="31"/>
      <c r="X124" s="31"/>
      <c r="Y124" s="31"/>
      <c r="Z124" s="31"/>
    </row>
    <row r="125" spans="1:26" ht="15.75" customHeight="1">
      <c r="A125" s="31"/>
      <c r="B125" s="31"/>
      <c r="C125" s="31"/>
      <c r="D125" s="31"/>
      <c r="E125" s="31"/>
      <c r="F125" s="31"/>
      <c r="G125" s="31"/>
      <c r="H125" s="31"/>
      <c r="I125" s="31"/>
      <c r="J125" s="31"/>
      <c r="K125" s="31"/>
      <c r="L125" s="31"/>
      <c r="M125" s="31"/>
      <c r="N125" s="31"/>
      <c r="O125" s="31"/>
      <c r="P125" s="31"/>
      <c r="Q125" s="31"/>
      <c r="R125" s="31"/>
      <c r="S125" s="31"/>
      <c r="T125" s="31"/>
      <c r="U125" s="31"/>
      <c r="V125" s="31"/>
      <c r="W125" s="31"/>
      <c r="X125" s="31"/>
      <c r="Y125" s="31"/>
      <c r="Z125" s="31"/>
    </row>
    <row r="126" spans="1:26" ht="15.75" customHeight="1">
      <c r="A126" s="31"/>
      <c r="B126" s="31"/>
      <c r="C126" s="31"/>
      <c r="D126" s="31"/>
      <c r="E126" s="31"/>
      <c r="F126" s="31"/>
      <c r="G126" s="31"/>
      <c r="H126" s="31"/>
      <c r="I126" s="31"/>
      <c r="J126" s="31"/>
      <c r="K126" s="31"/>
      <c r="L126" s="31"/>
      <c r="M126" s="31"/>
      <c r="N126" s="31"/>
      <c r="O126" s="31"/>
      <c r="P126" s="31"/>
      <c r="Q126" s="31"/>
      <c r="R126" s="31"/>
      <c r="S126" s="31"/>
      <c r="T126" s="31"/>
      <c r="U126" s="31"/>
      <c r="V126" s="31"/>
      <c r="W126" s="31"/>
      <c r="X126" s="31"/>
      <c r="Y126" s="31"/>
      <c r="Z126" s="31"/>
    </row>
    <row r="127" spans="1:26" ht="15.75" customHeight="1">
      <c r="A127" s="31"/>
      <c r="B127" s="31"/>
      <c r="C127" s="31"/>
      <c r="D127" s="31"/>
      <c r="E127" s="31"/>
      <c r="F127" s="31"/>
      <c r="G127" s="31"/>
      <c r="H127" s="31"/>
      <c r="I127" s="31"/>
      <c r="J127" s="31"/>
      <c r="K127" s="31"/>
      <c r="L127" s="31"/>
      <c r="M127" s="31"/>
      <c r="N127" s="31"/>
      <c r="O127" s="31"/>
      <c r="P127" s="31"/>
      <c r="Q127" s="31"/>
      <c r="R127" s="31"/>
      <c r="S127" s="31"/>
      <c r="T127" s="31"/>
      <c r="U127" s="31"/>
      <c r="V127" s="31"/>
      <c r="W127" s="31"/>
      <c r="X127" s="31"/>
      <c r="Y127" s="31"/>
      <c r="Z127" s="31"/>
    </row>
    <row r="128" spans="1:26" ht="15.75" customHeight="1">
      <c r="A128" s="31"/>
      <c r="B128" s="31"/>
      <c r="C128" s="31"/>
      <c r="D128" s="31"/>
      <c r="E128" s="31"/>
      <c r="F128" s="31"/>
      <c r="G128" s="31"/>
      <c r="H128" s="31"/>
      <c r="I128" s="31"/>
      <c r="J128" s="31"/>
      <c r="K128" s="31"/>
      <c r="L128" s="31"/>
      <c r="M128" s="31"/>
      <c r="N128" s="31"/>
      <c r="O128" s="31"/>
      <c r="P128" s="31"/>
      <c r="Q128" s="31"/>
      <c r="R128" s="31"/>
      <c r="S128" s="31"/>
      <c r="T128" s="31"/>
      <c r="U128" s="31"/>
      <c r="V128" s="31"/>
      <c r="W128" s="31"/>
      <c r="X128" s="31"/>
      <c r="Y128" s="31"/>
      <c r="Z128" s="31"/>
    </row>
    <row r="129" spans="1:26" ht="15.75" customHeight="1">
      <c r="A129" s="31"/>
      <c r="B129" s="31"/>
      <c r="C129" s="31"/>
      <c r="D129" s="31"/>
      <c r="E129" s="31"/>
      <c r="F129" s="31"/>
      <c r="G129" s="31"/>
      <c r="H129" s="31"/>
      <c r="I129" s="31"/>
      <c r="J129" s="31"/>
      <c r="K129" s="31"/>
      <c r="L129" s="31"/>
      <c r="M129" s="31"/>
      <c r="N129" s="31"/>
      <c r="O129" s="31"/>
      <c r="P129" s="31"/>
      <c r="Q129" s="31"/>
      <c r="R129" s="31"/>
      <c r="S129" s="31"/>
      <c r="T129" s="31"/>
      <c r="U129" s="31"/>
      <c r="V129" s="31"/>
      <c r="W129" s="31"/>
      <c r="X129" s="31"/>
      <c r="Y129" s="31"/>
      <c r="Z129" s="31"/>
    </row>
    <row r="130" spans="1:26" ht="15.75" customHeight="1">
      <c r="A130" s="31"/>
      <c r="B130" s="31"/>
      <c r="C130" s="31"/>
      <c r="D130" s="31"/>
      <c r="E130" s="31"/>
      <c r="F130" s="31"/>
      <c r="G130" s="31"/>
      <c r="H130" s="31"/>
      <c r="I130" s="31"/>
      <c r="J130" s="31"/>
      <c r="K130" s="31"/>
      <c r="L130" s="31"/>
      <c r="M130" s="31"/>
      <c r="N130" s="31"/>
      <c r="O130" s="31"/>
      <c r="P130" s="31"/>
      <c r="Q130" s="31"/>
      <c r="R130" s="31"/>
      <c r="S130" s="31"/>
      <c r="T130" s="31"/>
      <c r="U130" s="31"/>
      <c r="V130" s="31"/>
      <c r="W130" s="31"/>
      <c r="X130" s="31"/>
      <c r="Y130" s="31"/>
      <c r="Z130" s="31"/>
    </row>
    <row r="131" spans="1:26" ht="15.75" customHeight="1">
      <c r="A131" s="31"/>
      <c r="B131" s="31"/>
      <c r="C131" s="31"/>
      <c r="D131" s="31"/>
      <c r="E131" s="31"/>
      <c r="F131" s="31"/>
      <c r="G131" s="31"/>
      <c r="H131" s="31"/>
      <c r="I131" s="31"/>
      <c r="J131" s="31"/>
      <c r="K131" s="31"/>
      <c r="L131" s="31"/>
      <c r="M131" s="31"/>
      <c r="N131" s="31"/>
      <c r="O131" s="31"/>
      <c r="P131" s="31"/>
      <c r="Q131" s="31"/>
      <c r="R131" s="31"/>
      <c r="S131" s="31"/>
      <c r="T131" s="31"/>
      <c r="U131" s="31"/>
      <c r="V131" s="31"/>
      <c r="W131" s="31"/>
      <c r="X131" s="31"/>
      <c r="Y131" s="31"/>
      <c r="Z131" s="31"/>
    </row>
    <row r="132" spans="1:26" ht="15.75" customHeight="1">
      <c r="A132" s="31"/>
      <c r="B132" s="31"/>
      <c r="C132" s="31"/>
      <c r="D132" s="31"/>
      <c r="E132" s="31"/>
      <c r="F132" s="31"/>
      <c r="G132" s="31"/>
      <c r="H132" s="31"/>
      <c r="I132" s="31"/>
      <c r="J132" s="31"/>
      <c r="K132" s="31"/>
      <c r="L132" s="31"/>
      <c r="M132" s="31"/>
      <c r="N132" s="31"/>
      <c r="O132" s="31"/>
      <c r="P132" s="31"/>
      <c r="Q132" s="31"/>
      <c r="R132" s="31"/>
      <c r="S132" s="31"/>
      <c r="T132" s="31"/>
      <c r="U132" s="31"/>
      <c r="V132" s="31"/>
      <c r="W132" s="31"/>
      <c r="X132" s="31"/>
      <c r="Y132" s="31"/>
      <c r="Z132" s="31"/>
    </row>
    <row r="133" spans="1:26" ht="15.75" customHeight="1">
      <c r="A133" s="31"/>
      <c r="B133" s="31"/>
      <c r="C133" s="31"/>
      <c r="D133" s="31"/>
      <c r="E133" s="31"/>
      <c r="F133" s="31"/>
      <c r="G133" s="31"/>
      <c r="H133" s="31"/>
      <c r="I133" s="31"/>
      <c r="J133" s="31"/>
      <c r="K133" s="31"/>
      <c r="L133" s="31"/>
      <c r="M133" s="31"/>
      <c r="N133" s="31"/>
      <c r="O133" s="31"/>
      <c r="P133" s="31"/>
      <c r="Q133" s="31"/>
      <c r="R133" s="31"/>
      <c r="S133" s="31"/>
      <c r="T133" s="31"/>
      <c r="U133" s="31"/>
      <c r="V133" s="31"/>
      <c r="W133" s="31"/>
      <c r="X133" s="31"/>
      <c r="Y133" s="31"/>
      <c r="Z133" s="31"/>
    </row>
    <row r="134" spans="1:26" ht="15.75" customHeight="1">
      <c r="A134" s="31"/>
      <c r="B134" s="31"/>
      <c r="C134" s="31"/>
      <c r="D134" s="31"/>
      <c r="E134" s="31"/>
      <c r="F134" s="31"/>
      <c r="G134" s="31"/>
      <c r="H134" s="31"/>
      <c r="I134" s="31"/>
      <c r="J134" s="31"/>
      <c r="K134" s="31"/>
      <c r="L134" s="31"/>
      <c r="M134" s="31"/>
      <c r="N134" s="31"/>
      <c r="O134" s="31"/>
      <c r="P134" s="31"/>
      <c r="Q134" s="31"/>
      <c r="R134" s="31"/>
      <c r="S134" s="31"/>
      <c r="T134" s="31"/>
      <c r="U134" s="31"/>
      <c r="V134" s="31"/>
      <c r="W134" s="31"/>
      <c r="X134" s="31"/>
      <c r="Y134" s="31"/>
      <c r="Z134" s="31"/>
    </row>
    <row r="135" spans="1:26" ht="15.75" customHeight="1">
      <c r="A135" s="31"/>
      <c r="B135" s="31"/>
      <c r="C135" s="31"/>
      <c r="D135" s="31"/>
      <c r="E135" s="31"/>
      <c r="F135" s="31"/>
      <c r="G135" s="31"/>
      <c r="H135" s="31"/>
      <c r="I135" s="31"/>
      <c r="J135" s="31"/>
      <c r="K135" s="31"/>
      <c r="L135" s="31"/>
      <c r="M135" s="31"/>
      <c r="N135" s="31"/>
      <c r="O135" s="31"/>
      <c r="P135" s="31"/>
      <c r="Q135" s="31"/>
      <c r="R135" s="31"/>
      <c r="S135" s="31"/>
      <c r="T135" s="31"/>
      <c r="U135" s="31"/>
      <c r="V135" s="31"/>
      <c r="W135" s="31"/>
      <c r="X135" s="31"/>
      <c r="Y135" s="31"/>
      <c r="Z135" s="31"/>
    </row>
    <row r="136" spans="1:26" ht="15.75" customHeight="1">
      <c r="A136" s="31"/>
      <c r="B136" s="31"/>
      <c r="C136" s="31"/>
      <c r="D136" s="31"/>
      <c r="E136" s="31"/>
      <c r="F136" s="31"/>
      <c r="G136" s="31"/>
      <c r="H136" s="31"/>
      <c r="I136" s="31"/>
      <c r="J136" s="31"/>
      <c r="K136" s="31"/>
      <c r="L136" s="31"/>
      <c r="M136" s="31"/>
      <c r="N136" s="31"/>
      <c r="O136" s="31"/>
      <c r="P136" s="31"/>
      <c r="Q136" s="31"/>
      <c r="R136" s="31"/>
      <c r="S136" s="31"/>
      <c r="T136" s="31"/>
      <c r="U136" s="31"/>
      <c r="V136" s="31"/>
      <c r="W136" s="31"/>
      <c r="X136" s="31"/>
      <c r="Y136" s="31"/>
      <c r="Z136" s="31"/>
    </row>
    <row r="137" spans="1:26" ht="15.75" customHeight="1">
      <c r="A137" s="31"/>
      <c r="B137" s="31"/>
      <c r="C137" s="31"/>
      <c r="D137" s="31"/>
      <c r="E137" s="31"/>
      <c r="F137" s="31"/>
      <c r="G137" s="31"/>
      <c r="H137" s="31"/>
      <c r="I137" s="31"/>
      <c r="J137" s="31"/>
      <c r="K137" s="31"/>
      <c r="L137" s="31"/>
      <c r="M137" s="31"/>
      <c r="N137" s="31"/>
      <c r="O137" s="31"/>
      <c r="P137" s="31"/>
      <c r="Q137" s="31"/>
      <c r="R137" s="31"/>
      <c r="S137" s="31"/>
      <c r="T137" s="31"/>
      <c r="U137" s="31"/>
      <c r="V137" s="31"/>
      <c r="W137" s="31"/>
      <c r="X137" s="31"/>
      <c r="Y137" s="31"/>
      <c r="Z137" s="31"/>
    </row>
    <row r="138" spans="1:26" ht="15.75" customHeight="1">
      <c r="A138" s="31"/>
      <c r="B138" s="31"/>
      <c r="C138" s="31"/>
      <c r="D138" s="31"/>
      <c r="E138" s="31"/>
      <c r="F138" s="31"/>
      <c r="G138" s="31"/>
      <c r="H138" s="31"/>
      <c r="I138" s="31"/>
      <c r="J138" s="31"/>
      <c r="K138" s="31"/>
      <c r="L138" s="31"/>
      <c r="M138" s="31"/>
      <c r="N138" s="31"/>
      <c r="O138" s="31"/>
      <c r="P138" s="31"/>
      <c r="Q138" s="31"/>
      <c r="R138" s="31"/>
      <c r="S138" s="31"/>
      <c r="T138" s="31"/>
      <c r="U138" s="31"/>
      <c r="V138" s="31"/>
      <c r="W138" s="31"/>
      <c r="X138" s="31"/>
      <c r="Y138" s="31"/>
      <c r="Z138" s="31"/>
    </row>
    <row r="139" spans="1:26" ht="15.75" customHeight="1">
      <c r="A139" s="31"/>
      <c r="B139" s="31"/>
      <c r="C139" s="31"/>
      <c r="D139" s="31"/>
      <c r="E139" s="31"/>
      <c r="F139" s="31"/>
      <c r="G139" s="31"/>
      <c r="H139" s="31"/>
      <c r="I139" s="31"/>
      <c r="J139" s="31"/>
      <c r="K139" s="31"/>
      <c r="L139" s="31"/>
      <c r="M139" s="31"/>
      <c r="N139" s="31"/>
      <c r="O139" s="31"/>
      <c r="P139" s="31"/>
      <c r="Q139" s="31"/>
      <c r="R139" s="31"/>
      <c r="S139" s="31"/>
      <c r="T139" s="31"/>
      <c r="U139" s="31"/>
      <c r="V139" s="31"/>
      <c r="W139" s="31"/>
      <c r="X139" s="31"/>
      <c r="Y139" s="31"/>
      <c r="Z139" s="31"/>
    </row>
    <row r="140" spans="1:26" ht="15.75" customHeight="1">
      <c r="A140" s="31"/>
      <c r="B140" s="31"/>
      <c r="C140" s="31"/>
      <c r="D140" s="31"/>
      <c r="E140" s="31"/>
      <c r="F140" s="31"/>
      <c r="G140" s="31"/>
      <c r="H140" s="31"/>
      <c r="I140" s="31"/>
      <c r="J140" s="31"/>
      <c r="K140" s="31"/>
      <c r="L140" s="31"/>
      <c r="M140" s="31"/>
      <c r="N140" s="31"/>
      <c r="O140" s="31"/>
      <c r="P140" s="31"/>
      <c r="Q140" s="31"/>
      <c r="R140" s="31"/>
      <c r="S140" s="31"/>
      <c r="T140" s="31"/>
      <c r="U140" s="31"/>
      <c r="V140" s="31"/>
      <c r="W140" s="31"/>
      <c r="X140" s="31"/>
      <c r="Y140" s="31"/>
      <c r="Z140" s="31"/>
    </row>
    <row r="141" spans="1:26" ht="15.75" customHeight="1">
      <c r="A141" s="31"/>
      <c r="B141" s="31"/>
      <c r="C141" s="31"/>
      <c r="D141" s="31"/>
      <c r="E141" s="31"/>
      <c r="F141" s="31"/>
      <c r="G141" s="31"/>
      <c r="H141" s="31"/>
      <c r="I141" s="31"/>
      <c r="J141" s="31"/>
      <c r="K141" s="31"/>
      <c r="L141" s="31"/>
      <c r="M141" s="31"/>
      <c r="N141" s="31"/>
      <c r="O141" s="31"/>
      <c r="P141" s="31"/>
      <c r="Q141" s="31"/>
      <c r="R141" s="31"/>
      <c r="S141" s="31"/>
      <c r="T141" s="31"/>
      <c r="U141" s="31"/>
      <c r="V141" s="31"/>
      <c r="W141" s="31"/>
      <c r="X141" s="31"/>
      <c r="Y141" s="31"/>
      <c r="Z141" s="31"/>
    </row>
    <row r="142" spans="1:26" ht="15.75" customHeight="1">
      <c r="A142" s="31"/>
      <c r="B142" s="31"/>
      <c r="C142" s="31"/>
      <c r="D142" s="31"/>
      <c r="E142" s="31"/>
      <c r="F142" s="31"/>
      <c r="G142" s="31"/>
      <c r="H142" s="31"/>
      <c r="I142" s="31"/>
      <c r="J142" s="31"/>
      <c r="K142" s="31"/>
      <c r="L142" s="31"/>
      <c r="M142" s="31"/>
      <c r="N142" s="31"/>
      <c r="O142" s="31"/>
      <c r="P142" s="31"/>
      <c r="Q142" s="31"/>
      <c r="R142" s="31"/>
      <c r="S142" s="31"/>
      <c r="T142" s="31"/>
      <c r="U142" s="31"/>
      <c r="V142" s="31"/>
      <c r="W142" s="31"/>
      <c r="X142" s="31"/>
      <c r="Y142" s="31"/>
      <c r="Z142" s="31"/>
    </row>
    <row r="143" spans="1:26" ht="15.75" customHeight="1">
      <c r="A143" s="31"/>
      <c r="B143" s="31"/>
      <c r="C143" s="31"/>
      <c r="D143" s="31"/>
      <c r="E143" s="31"/>
      <c r="F143" s="31"/>
      <c r="G143" s="31"/>
      <c r="H143" s="31"/>
      <c r="I143" s="31"/>
      <c r="J143" s="31"/>
      <c r="K143" s="31"/>
      <c r="L143" s="31"/>
      <c r="M143" s="31"/>
      <c r="N143" s="31"/>
      <c r="O143" s="31"/>
      <c r="P143" s="31"/>
      <c r="Q143" s="31"/>
      <c r="R143" s="31"/>
      <c r="S143" s="31"/>
      <c r="T143" s="31"/>
      <c r="U143" s="31"/>
      <c r="V143" s="31"/>
      <c r="W143" s="31"/>
      <c r="X143" s="31"/>
      <c r="Y143" s="31"/>
      <c r="Z143" s="31"/>
    </row>
    <row r="144" spans="1:26" ht="15.75" customHeight="1">
      <c r="A144" s="31"/>
      <c r="B144" s="31"/>
      <c r="C144" s="31"/>
      <c r="D144" s="31"/>
      <c r="E144" s="31"/>
      <c r="F144" s="31"/>
      <c r="G144" s="31"/>
      <c r="H144" s="31"/>
      <c r="I144" s="31"/>
      <c r="J144" s="31"/>
      <c r="K144" s="31"/>
      <c r="L144" s="31"/>
      <c r="M144" s="31"/>
      <c r="N144" s="31"/>
      <c r="O144" s="31"/>
      <c r="P144" s="31"/>
      <c r="Q144" s="31"/>
      <c r="R144" s="31"/>
      <c r="S144" s="31"/>
      <c r="T144" s="31"/>
      <c r="U144" s="31"/>
      <c r="V144" s="31"/>
      <c r="W144" s="31"/>
      <c r="X144" s="31"/>
      <c r="Y144" s="31"/>
      <c r="Z144" s="31"/>
    </row>
    <row r="145" spans="1:26" ht="15.75" customHeight="1">
      <c r="A145" s="31"/>
      <c r="B145" s="31"/>
      <c r="C145" s="31"/>
      <c r="D145" s="31"/>
      <c r="E145" s="31"/>
      <c r="F145" s="31"/>
      <c r="G145" s="31"/>
      <c r="H145" s="31"/>
      <c r="I145" s="31"/>
      <c r="J145" s="31"/>
      <c r="K145" s="31"/>
      <c r="L145" s="31"/>
      <c r="M145" s="31"/>
      <c r="N145" s="31"/>
      <c r="O145" s="31"/>
      <c r="P145" s="31"/>
      <c r="Q145" s="31"/>
      <c r="R145" s="31"/>
      <c r="S145" s="31"/>
      <c r="T145" s="31"/>
      <c r="U145" s="31"/>
      <c r="V145" s="31"/>
      <c r="W145" s="31"/>
      <c r="X145" s="31"/>
      <c r="Y145" s="31"/>
      <c r="Z145" s="31"/>
    </row>
    <row r="146" spans="1:26" ht="15.75" customHeight="1">
      <c r="A146" s="31"/>
      <c r="B146" s="31"/>
      <c r="C146" s="31"/>
      <c r="D146" s="31"/>
      <c r="E146" s="31"/>
      <c r="F146" s="31"/>
      <c r="G146" s="31"/>
      <c r="H146" s="31"/>
      <c r="I146" s="31"/>
      <c r="J146" s="31"/>
      <c r="K146" s="31"/>
      <c r="L146" s="31"/>
      <c r="M146" s="31"/>
      <c r="N146" s="31"/>
      <c r="O146" s="31"/>
      <c r="P146" s="31"/>
      <c r="Q146" s="31"/>
      <c r="R146" s="31"/>
      <c r="S146" s="31"/>
      <c r="T146" s="31"/>
      <c r="U146" s="31"/>
      <c r="V146" s="31"/>
      <c r="W146" s="31"/>
      <c r="X146" s="31"/>
      <c r="Y146" s="31"/>
      <c r="Z146" s="31"/>
    </row>
    <row r="147" spans="1:26" ht="15.75" customHeight="1">
      <c r="A147" s="31"/>
      <c r="B147" s="31"/>
      <c r="C147" s="31"/>
      <c r="D147" s="31"/>
      <c r="E147" s="31"/>
      <c r="F147" s="31"/>
      <c r="G147" s="31"/>
      <c r="H147" s="31"/>
      <c r="I147" s="31"/>
      <c r="J147" s="31"/>
      <c r="K147" s="31"/>
      <c r="L147" s="31"/>
      <c r="M147" s="31"/>
      <c r="N147" s="31"/>
      <c r="O147" s="31"/>
      <c r="P147" s="31"/>
      <c r="Q147" s="31"/>
      <c r="R147" s="31"/>
      <c r="S147" s="31"/>
      <c r="T147" s="31"/>
      <c r="U147" s="31"/>
      <c r="V147" s="31"/>
      <c r="W147" s="31"/>
      <c r="X147" s="31"/>
      <c r="Y147" s="31"/>
      <c r="Z147" s="31"/>
    </row>
    <row r="148" spans="1:26" ht="15.75" customHeight="1">
      <c r="A148" s="31"/>
      <c r="B148" s="31"/>
      <c r="C148" s="31"/>
      <c r="D148" s="31"/>
      <c r="E148" s="31"/>
      <c r="F148" s="31"/>
      <c r="G148" s="31"/>
      <c r="H148" s="31"/>
      <c r="I148" s="31"/>
      <c r="J148" s="31"/>
      <c r="K148" s="31"/>
      <c r="L148" s="31"/>
      <c r="M148" s="31"/>
      <c r="N148" s="31"/>
      <c r="O148" s="31"/>
      <c r="P148" s="31"/>
      <c r="Q148" s="31"/>
      <c r="R148" s="31"/>
      <c r="S148" s="31"/>
      <c r="T148" s="31"/>
      <c r="U148" s="31"/>
      <c r="V148" s="31"/>
      <c r="W148" s="31"/>
      <c r="X148" s="31"/>
      <c r="Y148" s="31"/>
      <c r="Z148" s="31"/>
    </row>
    <row r="149" spans="1:26" ht="15.75" customHeight="1">
      <c r="A149" s="31"/>
      <c r="B149" s="31"/>
      <c r="C149" s="31"/>
      <c r="D149" s="31"/>
      <c r="E149" s="31"/>
      <c r="F149" s="31"/>
      <c r="G149" s="31"/>
      <c r="H149" s="31"/>
      <c r="I149" s="31"/>
      <c r="J149" s="31"/>
      <c r="K149" s="31"/>
      <c r="L149" s="31"/>
      <c r="M149" s="31"/>
      <c r="N149" s="31"/>
      <c r="O149" s="31"/>
      <c r="P149" s="31"/>
      <c r="Q149" s="31"/>
      <c r="R149" s="31"/>
      <c r="S149" s="31"/>
      <c r="T149" s="31"/>
      <c r="U149" s="31"/>
      <c r="V149" s="31"/>
      <c r="W149" s="31"/>
      <c r="X149" s="31"/>
      <c r="Y149" s="31"/>
      <c r="Z149" s="31"/>
    </row>
    <row r="150" spans="1:26" ht="15.75" customHeight="1">
      <c r="A150" s="31"/>
      <c r="B150" s="31"/>
      <c r="C150" s="31"/>
      <c r="D150" s="31"/>
      <c r="E150" s="31"/>
      <c r="F150" s="31"/>
      <c r="G150" s="31"/>
      <c r="H150" s="31"/>
      <c r="I150" s="31"/>
      <c r="J150" s="31"/>
      <c r="K150" s="31"/>
      <c r="L150" s="31"/>
      <c r="M150" s="31"/>
      <c r="N150" s="31"/>
      <c r="O150" s="31"/>
      <c r="P150" s="31"/>
      <c r="Q150" s="31"/>
      <c r="R150" s="31"/>
      <c r="S150" s="31"/>
      <c r="T150" s="31"/>
      <c r="U150" s="31"/>
      <c r="V150" s="31"/>
      <c r="W150" s="31"/>
      <c r="X150" s="31"/>
      <c r="Y150" s="31"/>
      <c r="Z150" s="31"/>
    </row>
    <row r="151" spans="1:26" ht="15.75" customHeight="1">
      <c r="A151" s="31"/>
      <c r="B151" s="31"/>
      <c r="C151" s="31"/>
      <c r="D151" s="31"/>
      <c r="E151" s="31"/>
      <c r="F151" s="31"/>
      <c r="G151" s="31"/>
      <c r="H151" s="31"/>
      <c r="I151" s="31"/>
      <c r="J151" s="31"/>
      <c r="K151" s="31"/>
      <c r="L151" s="31"/>
      <c r="M151" s="31"/>
      <c r="N151" s="31"/>
      <c r="O151" s="31"/>
      <c r="P151" s="31"/>
      <c r="Q151" s="31"/>
      <c r="R151" s="31"/>
      <c r="S151" s="31"/>
      <c r="T151" s="31"/>
      <c r="U151" s="31"/>
      <c r="V151" s="31"/>
      <c r="W151" s="31"/>
      <c r="X151" s="31"/>
      <c r="Y151" s="31"/>
      <c r="Z151" s="31"/>
    </row>
    <row r="152" spans="1:26" ht="15.75" customHeight="1">
      <c r="A152" s="31"/>
      <c r="B152" s="31"/>
      <c r="C152" s="31"/>
      <c r="D152" s="31"/>
      <c r="E152" s="31"/>
      <c r="F152" s="31"/>
      <c r="G152" s="31"/>
      <c r="H152" s="31"/>
      <c r="I152" s="31"/>
      <c r="J152" s="31"/>
      <c r="K152" s="31"/>
      <c r="L152" s="31"/>
      <c r="M152" s="31"/>
      <c r="N152" s="31"/>
      <c r="O152" s="31"/>
      <c r="P152" s="31"/>
      <c r="Q152" s="31"/>
      <c r="R152" s="31"/>
      <c r="S152" s="31"/>
      <c r="T152" s="31"/>
      <c r="U152" s="31"/>
      <c r="V152" s="31"/>
      <c r="W152" s="31"/>
      <c r="X152" s="31"/>
      <c r="Y152" s="31"/>
      <c r="Z152" s="31"/>
    </row>
    <row r="153" spans="1:26" ht="15.75" customHeight="1">
      <c r="A153" s="31"/>
      <c r="B153" s="31"/>
      <c r="C153" s="31"/>
      <c r="D153" s="31"/>
      <c r="E153" s="31"/>
      <c r="F153" s="31"/>
      <c r="G153" s="31"/>
      <c r="H153" s="31"/>
      <c r="I153" s="31"/>
      <c r="J153" s="31"/>
      <c r="K153" s="31"/>
      <c r="L153" s="31"/>
      <c r="M153" s="31"/>
      <c r="N153" s="31"/>
      <c r="O153" s="31"/>
      <c r="P153" s="31"/>
      <c r="Q153" s="31"/>
      <c r="R153" s="31"/>
      <c r="S153" s="31"/>
      <c r="T153" s="31"/>
      <c r="U153" s="31"/>
      <c r="V153" s="31"/>
      <c r="W153" s="31"/>
      <c r="X153" s="31"/>
      <c r="Y153" s="31"/>
      <c r="Z153" s="31"/>
    </row>
    <row r="154" spans="1:26" ht="15.75" customHeight="1">
      <c r="A154" s="31"/>
      <c r="B154" s="31"/>
      <c r="C154" s="31"/>
      <c r="D154" s="31"/>
      <c r="E154" s="31"/>
      <c r="F154" s="31"/>
      <c r="G154" s="31"/>
      <c r="H154" s="31"/>
      <c r="I154" s="31"/>
      <c r="J154" s="31"/>
      <c r="K154" s="31"/>
      <c r="L154" s="31"/>
      <c r="M154" s="31"/>
      <c r="N154" s="31"/>
      <c r="O154" s="31"/>
      <c r="P154" s="31"/>
      <c r="Q154" s="31"/>
      <c r="R154" s="31"/>
      <c r="S154" s="31"/>
      <c r="T154" s="31"/>
      <c r="U154" s="31"/>
      <c r="V154" s="31"/>
      <c r="W154" s="31"/>
      <c r="X154" s="31"/>
      <c r="Y154" s="31"/>
      <c r="Z154" s="31"/>
    </row>
    <row r="155" spans="1:26" ht="15.75" customHeight="1">
      <c r="A155" s="31"/>
      <c r="B155" s="31"/>
      <c r="C155" s="31"/>
      <c r="D155" s="31"/>
      <c r="E155" s="31"/>
      <c r="F155" s="31"/>
      <c r="G155" s="31"/>
      <c r="H155" s="31"/>
      <c r="I155" s="31"/>
      <c r="J155" s="31"/>
      <c r="K155" s="31"/>
      <c r="L155" s="31"/>
      <c r="M155" s="31"/>
      <c r="N155" s="31"/>
      <c r="O155" s="31"/>
      <c r="P155" s="31"/>
      <c r="Q155" s="31"/>
      <c r="R155" s="31"/>
      <c r="S155" s="31"/>
      <c r="T155" s="31"/>
      <c r="U155" s="31"/>
      <c r="V155" s="31"/>
      <c r="W155" s="31"/>
      <c r="X155" s="31"/>
      <c r="Y155" s="31"/>
      <c r="Z155" s="31"/>
    </row>
    <row r="156" spans="1:26" ht="15.75" customHeight="1">
      <c r="A156" s="31"/>
      <c r="B156" s="31"/>
      <c r="C156" s="31"/>
      <c r="D156" s="31"/>
      <c r="E156" s="31"/>
      <c r="F156" s="31"/>
      <c r="G156" s="31"/>
      <c r="H156" s="31"/>
      <c r="I156" s="31"/>
      <c r="J156" s="31"/>
      <c r="K156" s="31"/>
      <c r="L156" s="31"/>
      <c r="M156" s="31"/>
      <c r="N156" s="31"/>
      <c r="O156" s="31"/>
      <c r="P156" s="31"/>
      <c r="Q156" s="31"/>
      <c r="R156" s="31"/>
      <c r="S156" s="31"/>
      <c r="T156" s="31"/>
      <c r="U156" s="31"/>
      <c r="V156" s="31"/>
      <c r="W156" s="31"/>
      <c r="X156" s="31"/>
      <c r="Y156" s="31"/>
      <c r="Z156" s="31"/>
    </row>
    <row r="157" spans="1:26" ht="15.75" customHeight="1">
      <c r="A157" s="31"/>
      <c r="B157" s="31"/>
      <c r="C157" s="31"/>
      <c r="D157" s="31"/>
      <c r="E157" s="31"/>
      <c r="F157" s="31"/>
      <c r="G157" s="31"/>
      <c r="H157" s="31"/>
      <c r="I157" s="31"/>
      <c r="J157" s="31"/>
      <c r="K157" s="31"/>
      <c r="L157" s="31"/>
      <c r="M157" s="31"/>
      <c r="N157" s="31"/>
      <c r="O157" s="31"/>
      <c r="P157" s="31"/>
      <c r="Q157" s="31"/>
      <c r="R157" s="31"/>
      <c r="S157" s="31"/>
      <c r="T157" s="31"/>
      <c r="U157" s="31"/>
      <c r="V157" s="31"/>
      <c r="W157" s="31"/>
      <c r="X157" s="31"/>
      <c r="Y157" s="31"/>
      <c r="Z157" s="31"/>
    </row>
    <row r="158" spans="1:26" ht="15.75" customHeight="1">
      <c r="A158" s="31"/>
      <c r="B158" s="31"/>
      <c r="C158" s="31"/>
      <c r="D158" s="31"/>
      <c r="E158" s="31"/>
      <c r="F158" s="31"/>
      <c r="G158" s="31"/>
      <c r="H158" s="31"/>
      <c r="I158" s="31"/>
      <c r="J158" s="31"/>
      <c r="K158" s="31"/>
      <c r="L158" s="31"/>
      <c r="M158" s="31"/>
      <c r="N158" s="31"/>
      <c r="O158" s="31"/>
      <c r="P158" s="31"/>
      <c r="Q158" s="31"/>
      <c r="R158" s="31"/>
      <c r="S158" s="31"/>
      <c r="T158" s="31"/>
      <c r="U158" s="31"/>
      <c r="V158" s="31"/>
      <c r="W158" s="31"/>
      <c r="X158" s="31"/>
      <c r="Y158" s="31"/>
      <c r="Z158" s="31"/>
    </row>
    <row r="159" spans="1:26" ht="15.75" customHeight="1">
      <c r="A159" s="31"/>
      <c r="B159" s="31"/>
      <c r="C159" s="31"/>
      <c r="D159" s="31"/>
      <c r="E159" s="31"/>
      <c r="F159" s="31"/>
      <c r="G159" s="31"/>
      <c r="H159" s="31"/>
      <c r="I159" s="31"/>
      <c r="J159" s="31"/>
      <c r="K159" s="31"/>
      <c r="L159" s="31"/>
      <c r="M159" s="31"/>
      <c r="N159" s="31"/>
      <c r="O159" s="31"/>
      <c r="P159" s="31"/>
      <c r="Q159" s="31"/>
      <c r="R159" s="31"/>
      <c r="S159" s="31"/>
      <c r="T159" s="31"/>
      <c r="U159" s="31"/>
      <c r="V159" s="31"/>
      <c r="W159" s="31"/>
      <c r="X159" s="31"/>
      <c r="Y159" s="31"/>
      <c r="Z159" s="31"/>
    </row>
    <row r="160" spans="1:26" ht="15.75" customHeight="1">
      <c r="A160" s="31"/>
      <c r="B160" s="31"/>
      <c r="C160" s="31"/>
      <c r="D160" s="31"/>
      <c r="E160" s="31"/>
      <c r="F160" s="31"/>
      <c r="G160" s="31"/>
      <c r="H160" s="31"/>
      <c r="I160" s="31"/>
      <c r="J160" s="31"/>
      <c r="K160" s="31"/>
      <c r="L160" s="31"/>
      <c r="M160" s="31"/>
      <c r="N160" s="31"/>
      <c r="O160" s="31"/>
      <c r="P160" s="31"/>
      <c r="Q160" s="31"/>
      <c r="R160" s="31"/>
      <c r="S160" s="31"/>
      <c r="T160" s="31"/>
      <c r="U160" s="31"/>
      <c r="V160" s="31"/>
      <c r="W160" s="31"/>
      <c r="X160" s="31"/>
      <c r="Y160" s="31"/>
      <c r="Z160" s="31"/>
    </row>
    <row r="161" spans="1:26" ht="15.75" customHeight="1">
      <c r="A161" s="31"/>
      <c r="B161" s="31"/>
      <c r="C161" s="31"/>
      <c r="D161" s="31"/>
      <c r="E161" s="31"/>
      <c r="F161" s="31"/>
      <c r="G161" s="31"/>
      <c r="H161" s="31"/>
      <c r="I161" s="31"/>
      <c r="J161" s="31"/>
      <c r="K161" s="31"/>
      <c r="L161" s="31"/>
      <c r="M161" s="31"/>
      <c r="N161" s="31"/>
      <c r="O161" s="31"/>
      <c r="P161" s="31"/>
      <c r="Q161" s="31"/>
      <c r="R161" s="31"/>
      <c r="S161" s="31"/>
      <c r="T161" s="31"/>
      <c r="U161" s="31"/>
      <c r="V161" s="31"/>
      <c r="W161" s="31"/>
      <c r="X161" s="31"/>
      <c r="Y161" s="31"/>
      <c r="Z161" s="31"/>
    </row>
    <row r="162" spans="1:26" ht="15.75" customHeight="1">
      <c r="A162" s="31"/>
      <c r="B162" s="31"/>
      <c r="C162" s="31"/>
      <c r="D162" s="31"/>
      <c r="E162" s="31"/>
      <c r="F162" s="31"/>
      <c r="G162" s="31"/>
      <c r="H162" s="31"/>
      <c r="I162" s="31"/>
      <c r="J162" s="31"/>
      <c r="K162" s="31"/>
      <c r="L162" s="31"/>
      <c r="M162" s="31"/>
      <c r="N162" s="31"/>
      <c r="O162" s="31"/>
      <c r="P162" s="31"/>
      <c r="Q162" s="31"/>
      <c r="R162" s="31"/>
      <c r="S162" s="31"/>
      <c r="T162" s="31"/>
      <c r="U162" s="31"/>
      <c r="V162" s="31"/>
      <c r="W162" s="31"/>
      <c r="X162" s="31"/>
      <c r="Y162" s="31"/>
      <c r="Z162" s="31"/>
    </row>
    <row r="163" spans="1:26" ht="15.75" customHeight="1">
      <c r="A163" s="31"/>
      <c r="B163" s="31"/>
      <c r="C163" s="31"/>
      <c r="D163" s="31"/>
      <c r="E163" s="31"/>
      <c r="F163" s="31"/>
      <c r="G163" s="31"/>
      <c r="H163" s="31"/>
      <c r="I163" s="31"/>
      <c r="J163" s="31"/>
      <c r="K163" s="31"/>
      <c r="L163" s="31"/>
      <c r="M163" s="31"/>
      <c r="N163" s="31"/>
      <c r="O163" s="31"/>
      <c r="P163" s="31"/>
      <c r="Q163" s="31"/>
      <c r="R163" s="31"/>
      <c r="S163" s="31"/>
      <c r="T163" s="31"/>
      <c r="U163" s="31"/>
      <c r="V163" s="31"/>
      <c r="W163" s="31"/>
      <c r="X163" s="31"/>
      <c r="Y163" s="31"/>
      <c r="Z163" s="31"/>
    </row>
    <row r="164" spans="1:26" ht="15.75" customHeight="1">
      <c r="A164" s="31"/>
      <c r="B164" s="31"/>
      <c r="C164" s="31"/>
      <c r="D164" s="31"/>
      <c r="E164" s="31"/>
      <c r="F164" s="31"/>
      <c r="G164" s="31"/>
      <c r="H164" s="31"/>
      <c r="I164" s="31"/>
      <c r="J164" s="31"/>
      <c r="K164" s="31"/>
      <c r="L164" s="31"/>
      <c r="M164" s="31"/>
      <c r="N164" s="31"/>
      <c r="O164" s="31"/>
      <c r="P164" s="31"/>
      <c r="Q164" s="31"/>
      <c r="R164" s="31"/>
      <c r="S164" s="31"/>
      <c r="T164" s="31"/>
      <c r="U164" s="31"/>
      <c r="V164" s="31"/>
      <c r="W164" s="31"/>
      <c r="X164" s="31"/>
      <c r="Y164" s="31"/>
      <c r="Z164" s="31"/>
    </row>
    <row r="165" spans="1:26" ht="15.75" customHeight="1">
      <c r="A165" s="31"/>
      <c r="B165" s="31"/>
      <c r="C165" s="31"/>
      <c r="D165" s="31"/>
      <c r="E165" s="31"/>
      <c r="F165" s="31"/>
      <c r="G165" s="31"/>
      <c r="H165" s="31"/>
      <c r="I165" s="31"/>
      <c r="J165" s="31"/>
      <c r="K165" s="31"/>
      <c r="L165" s="31"/>
      <c r="M165" s="31"/>
      <c r="N165" s="31"/>
      <c r="O165" s="31"/>
      <c r="P165" s="31"/>
      <c r="Q165" s="31"/>
      <c r="R165" s="31"/>
      <c r="S165" s="31"/>
      <c r="T165" s="31"/>
      <c r="U165" s="31"/>
      <c r="V165" s="31"/>
      <c r="W165" s="31"/>
      <c r="X165" s="31"/>
      <c r="Y165" s="31"/>
      <c r="Z165" s="31"/>
    </row>
    <row r="166" spans="1:26" ht="15.75" customHeight="1">
      <c r="A166" s="31"/>
      <c r="B166" s="31"/>
      <c r="C166" s="31"/>
      <c r="D166" s="31"/>
      <c r="E166" s="31"/>
      <c r="F166" s="31"/>
      <c r="G166" s="31"/>
      <c r="H166" s="31"/>
      <c r="I166" s="31"/>
      <c r="J166" s="31"/>
      <c r="K166" s="31"/>
      <c r="L166" s="31"/>
      <c r="M166" s="31"/>
      <c r="N166" s="31"/>
      <c r="O166" s="31"/>
      <c r="P166" s="31"/>
      <c r="Q166" s="31"/>
      <c r="R166" s="31"/>
      <c r="S166" s="31"/>
      <c r="T166" s="31"/>
      <c r="U166" s="31"/>
      <c r="V166" s="31"/>
      <c r="W166" s="31"/>
      <c r="X166" s="31"/>
      <c r="Y166" s="31"/>
      <c r="Z166" s="31"/>
    </row>
    <row r="167" spans="1:26" ht="15.75" customHeight="1">
      <c r="A167" s="31"/>
      <c r="B167" s="31"/>
      <c r="C167" s="31"/>
      <c r="D167" s="31"/>
      <c r="E167" s="31"/>
      <c r="F167" s="31"/>
      <c r="G167" s="31"/>
      <c r="H167" s="31"/>
      <c r="I167" s="31"/>
      <c r="J167" s="31"/>
      <c r="K167" s="31"/>
      <c r="L167" s="31"/>
      <c r="M167" s="31"/>
      <c r="N167" s="31"/>
      <c r="O167" s="31"/>
      <c r="P167" s="31"/>
      <c r="Q167" s="31"/>
      <c r="R167" s="31"/>
      <c r="S167" s="31"/>
      <c r="T167" s="31"/>
      <c r="U167" s="31"/>
      <c r="V167" s="31"/>
      <c r="W167" s="31"/>
      <c r="X167" s="31"/>
      <c r="Y167" s="31"/>
      <c r="Z167" s="31"/>
    </row>
    <row r="168" spans="1:26" ht="15.75" customHeight="1">
      <c r="A168" s="31"/>
      <c r="B168" s="31"/>
      <c r="C168" s="31"/>
      <c r="D168" s="31"/>
      <c r="E168" s="31"/>
      <c r="F168" s="31"/>
      <c r="G168" s="31"/>
      <c r="H168" s="31"/>
      <c r="I168" s="31"/>
      <c r="J168" s="31"/>
      <c r="K168" s="31"/>
      <c r="L168" s="31"/>
      <c r="M168" s="31"/>
      <c r="N168" s="31"/>
      <c r="O168" s="31"/>
      <c r="P168" s="31"/>
      <c r="Q168" s="31"/>
      <c r="R168" s="31"/>
      <c r="S168" s="31"/>
      <c r="T168" s="31"/>
      <c r="U168" s="31"/>
      <c r="V168" s="31"/>
      <c r="W168" s="31"/>
      <c r="X168" s="31"/>
      <c r="Y168" s="31"/>
      <c r="Z168" s="31"/>
    </row>
    <row r="169" spans="1:26" ht="15.75" customHeight="1">
      <c r="A169" s="31"/>
      <c r="B169" s="31"/>
      <c r="C169" s="31"/>
      <c r="D169" s="31"/>
      <c r="E169" s="31"/>
      <c r="F169" s="31"/>
      <c r="G169" s="31"/>
      <c r="H169" s="31"/>
      <c r="I169" s="31"/>
      <c r="J169" s="31"/>
      <c r="K169" s="31"/>
      <c r="L169" s="31"/>
      <c r="M169" s="31"/>
      <c r="N169" s="31"/>
      <c r="O169" s="31"/>
      <c r="P169" s="31"/>
      <c r="Q169" s="31"/>
      <c r="R169" s="31"/>
      <c r="S169" s="31"/>
      <c r="T169" s="31"/>
      <c r="U169" s="31"/>
      <c r="V169" s="31"/>
      <c r="W169" s="31"/>
      <c r="X169" s="31"/>
      <c r="Y169" s="31"/>
      <c r="Z169" s="31"/>
    </row>
    <row r="170" spans="1:26" ht="15.75" customHeight="1">
      <c r="A170" s="31"/>
      <c r="B170" s="31"/>
      <c r="C170" s="31"/>
      <c r="D170" s="31"/>
      <c r="E170" s="31"/>
      <c r="F170" s="31"/>
      <c r="G170" s="31"/>
      <c r="H170" s="31"/>
      <c r="I170" s="31"/>
      <c r="J170" s="31"/>
      <c r="K170" s="31"/>
      <c r="L170" s="31"/>
      <c r="M170" s="31"/>
      <c r="N170" s="31"/>
      <c r="O170" s="31"/>
      <c r="P170" s="31"/>
      <c r="Q170" s="31"/>
      <c r="R170" s="31"/>
      <c r="S170" s="31"/>
      <c r="T170" s="31"/>
      <c r="U170" s="31"/>
      <c r="V170" s="31"/>
      <c r="W170" s="31"/>
      <c r="X170" s="31"/>
      <c r="Y170" s="31"/>
      <c r="Z170" s="31"/>
    </row>
    <row r="171" spans="1:26" ht="15.75" customHeight="1">
      <c r="A171" s="31"/>
      <c r="B171" s="31"/>
      <c r="C171" s="31"/>
      <c r="D171" s="31"/>
      <c r="E171" s="31"/>
      <c r="F171" s="31"/>
      <c r="G171" s="31"/>
      <c r="H171" s="31"/>
      <c r="I171" s="31"/>
      <c r="J171" s="31"/>
      <c r="K171" s="31"/>
      <c r="L171" s="31"/>
      <c r="M171" s="31"/>
      <c r="N171" s="31"/>
      <c r="O171" s="31"/>
      <c r="P171" s="31"/>
      <c r="Q171" s="31"/>
      <c r="R171" s="31"/>
      <c r="S171" s="31"/>
      <c r="T171" s="31"/>
      <c r="U171" s="31"/>
      <c r="V171" s="31"/>
      <c r="W171" s="31"/>
      <c r="X171" s="31"/>
      <c r="Y171" s="31"/>
      <c r="Z171" s="31"/>
    </row>
    <row r="172" spans="1:26" ht="15.75" customHeight="1">
      <c r="A172" s="31"/>
      <c r="B172" s="31"/>
      <c r="C172" s="31"/>
      <c r="D172" s="31"/>
      <c r="E172" s="31"/>
      <c r="F172" s="31"/>
      <c r="G172" s="31"/>
      <c r="H172" s="31"/>
      <c r="I172" s="31"/>
      <c r="J172" s="31"/>
      <c r="K172" s="31"/>
      <c r="L172" s="31"/>
      <c r="M172" s="31"/>
      <c r="N172" s="31"/>
      <c r="O172" s="31"/>
      <c r="P172" s="31"/>
      <c r="Q172" s="31"/>
      <c r="R172" s="31"/>
      <c r="S172" s="31"/>
      <c r="T172" s="31"/>
      <c r="U172" s="31"/>
      <c r="V172" s="31"/>
      <c r="W172" s="31"/>
      <c r="X172" s="31"/>
      <c r="Y172" s="31"/>
      <c r="Z172" s="31"/>
    </row>
    <row r="173" spans="1:26" ht="15.75" customHeight="1">
      <c r="A173" s="31"/>
      <c r="B173" s="31"/>
      <c r="C173" s="31"/>
      <c r="D173" s="31"/>
      <c r="E173" s="31"/>
      <c r="F173" s="31"/>
      <c r="G173" s="31"/>
      <c r="H173" s="31"/>
      <c r="I173" s="31"/>
      <c r="J173" s="31"/>
      <c r="K173" s="31"/>
      <c r="L173" s="31"/>
      <c r="M173" s="31"/>
      <c r="N173" s="31"/>
      <c r="O173" s="31"/>
      <c r="P173" s="31"/>
      <c r="Q173" s="31"/>
      <c r="R173" s="31"/>
      <c r="S173" s="31"/>
      <c r="T173" s="31"/>
      <c r="U173" s="31"/>
      <c r="V173" s="31"/>
      <c r="W173" s="31"/>
      <c r="X173" s="31"/>
      <c r="Y173" s="31"/>
      <c r="Z173" s="31"/>
    </row>
    <row r="174" spans="1:26" ht="15.75" customHeight="1">
      <c r="A174" s="31"/>
      <c r="B174" s="31"/>
      <c r="C174" s="31"/>
      <c r="D174" s="31"/>
      <c r="E174" s="31"/>
      <c r="F174" s="31"/>
      <c r="G174" s="31"/>
      <c r="H174" s="31"/>
      <c r="I174" s="31"/>
      <c r="J174" s="31"/>
      <c r="K174" s="31"/>
      <c r="L174" s="31"/>
      <c r="M174" s="31"/>
      <c r="N174" s="31"/>
      <c r="O174" s="31"/>
      <c r="P174" s="31"/>
      <c r="Q174" s="31"/>
      <c r="R174" s="31"/>
      <c r="S174" s="31"/>
      <c r="T174" s="31"/>
      <c r="U174" s="31"/>
      <c r="V174" s="31"/>
      <c r="W174" s="31"/>
      <c r="X174" s="31"/>
      <c r="Y174" s="31"/>
      <c r="Z174" s="31"/>
    </row>
    <row r="175" spans="1:26" ht="15.75" customHeight="1">
      <c r="A175" s="31"/>
      <c r="B175" s="31"/>
      <c r="C175" s="31"/>
      <c r="D175" s="31"/>
      <c r="E175" s="31"/>
      <c r="F175" s="31"/>
      <c r="G175" s="31"/>
      <c r="H175" s="31"/>
      <c r="I175" s="31"/>
      <c r="J175" s="31"/>
      <c r="K175" s="31"/>
      <c r="L175" s="31"/>
      <c r="M175" s="31"/>
      <c r="N175" s="31"/>
      <c r="O175" s="31"/>
      <c r="P175" s="31"/>
      <c r="Q175" s="31"/>
      <c r="R175" s="31"/>
      <c r="S175" s="31"/>
      <c r="T175" s="31"/>
      <c r="U175" s="31"/>
      <c r="V175" s="31"/>
      <c r="W175" s="31"/>
      <c r="X175" s="31"/>
      <c r="Y175" s="31"/>
      <c r="Z175" s="31"/>
    </row>
    <row r="176" spans="1:26" ht="15.75" customHeight="1">
      <c r="A176" s="31"/>
      <c r="B176" s="31"/>
      <c r="C176" s="31"/>
      <c r="D176" s="31"/>
      <c r="E176" s="31"/>
      <c r="F176" s="31"/>
      <c r="G176" s="31"/>
      <c r="H176" s="31"/>
      <c r="I176" s="31"/>
      <c r="J176" s="31"/>
      <c r="K176" s="31"/>
      <c r="L176" s="31"/>
      <c r="M176" s="31"/>
      <c r="N176" s="31"/>
      <c r="O176" s="31"/>
      <c r="P176" s="31"/>
      <c r="Q176" s="31"/>
      <c r="R176" s="31"/>
      <c r="S176" s="31"/>
      <c r="T176" s="31"/>
      <c r="U176" s="31"/>
      <c r="V176" s="31"/>
      <c r="W176" s="31"/>
      <c r="X176" s="31"/>
      <c r="Y176" s="31"/>
      <c r="Z176" s="31"/>
    </row>
    <row r="177" spans="1:26" ht="15.75" customHeight="1">
      <c r="A177" s="31"/>
      <c r="B177" s="31"/>
      <c r="C177" s="31"/>
      <c r="D177" s="31"/>
      <c r="E177" s="31"/>
      <c r="F177" s="31"/>
      <c r="G177" s="31"/>
      <c r="H177" s="31"/>
      <c r="I177" s="31"/>
      <c r="J177" s="31"/>
      <c r="K177" s="31"/>
      <c r="L177" s="31"/>
      <c r="M177" s="31"/>
      <c r="N177" s="31"/>
      <c r="O177" s="31"/>
      <c r="P177" s="31"/>
      <c r="Q177" s="31"/>
      <c r="R177" s="31"/>
      <c r="S177" s="31"/>
      <c r="T177" s="31"/>
      <c r="U177" s="31"/>
      <c r="V177" s="31"/>
      <c r="W177" s="31"/>
      <c r="X177" s="31"/>
      <c r="Y177" s="31"/>
      <c r="Z177" s="31"/>
    </row>
    <row r="178" spans="1:26" ht="15.75" customHeight="1">
      <c r="A178" s="31"/>
      <c r="B178" s="31"/>
      <c r="C178" s="31"/>
      <c r="D178" s="31"/>
      <c r="E178" s="31"/>
      <c r="F178" s="31"/>
      <c r="G178" s="31"/>
      <c r="H178" s="31"/>
      <c r="I178" s="31"/>
      <c r="J178" s="31"/>
      <c r="K178" s="31"/>
      <c r="L178" s="31"/>
      <c r="M178" s="31"/>
      <c r="N178" s="31"/>
      <c r="O178" s="31"/>
      <c r="P178" s="31"/>
      <c r="Q178" s="31"/>
      <c r="R178" s="31"/>
      <c r="S178" s="31"/>
      <c r="T178" s="31"/>
      <c r="U178" s="31"/>
      <c r="V178" s="31"/>
      <c r="W178" s="31"/>
      <c r="X178" s="31"/>
      <c r="Y178" s="31"/>
      <c r="Z178" s="31"/>
    </row>
    <row r="179" spans="1:26" ht="15.75" customHeight="1">
      <c r="A179" s="31"/>
      <c r="B179" s="31"/>
      <c r="C179" s="31"/>
      <c r="D179" s="31"/>
      <c r="E179" s="31"/>
      <c r="F179" s="31"/>
      <c r="G179" s="31"/>
      <c r="H179" s="31"/>
      <c r="I179" s="31"/>
      <c r="J179" s="31"/>
      <c r="K179" s="31"/>
      <c r="L179" s="31"/>
      <c r="M179" s="31"/>
      <c r="N179" s="31"/>
      <c r="O179" s="31"/>
      <c r="P179" s="31"/>
      <c r="Q179" s="31"/>
      <c r="R179" s="31"/>
      <c r="S179" s="31"/>
      <c r="T179" s="31"/>
      <c r="U179" s="31"/>
      <c r="V179" s="31"/>
      <c r="W179" s="31"/>
      <c r="X179" s="31"/>
      <c r="Y179" s="31"/>
      <c r="Z179" s="31"/>
    </row>
    <row r="180" spans="1:26" ht="15.75" customHeight="1">
      <c r="A180" s="31"/>
      <c r="B180" s="31"/>
      <c r="C180" s="31"/>
      <c r="D180" s="31"/>
      <c r="E180" s="31"/>
      <c r="F180" s="31"/>
      <c r="G180" s="31"/>
      <c r="H180" s="31"/>
      <c r="I180" s="31"/>
      <c r="J180" s="31"/>
      <c r="K180" s="31"/>
      <c r="L180" s="31"/>
      <c r="M180" s="31"/>
      <c r="N180" s="31"/>
      <c r="O180" s="31"/>
      <c r="P180" s="31"/>
      <c r="Q180" s="31"/>
      <c r="R180" s="31"/>
      <c r="S180" s="31"/>
      <c r="T180" s="31"/>
      <c r="U180" s="31"/>
      <c r="V180" s="31"/>
      <c r="W180" s="31"/>
      <c r="X180" s="31"/>
      <c r="Y180" s="31"/>
      <c r="Z180" s="31"/>
    </row>
    <row r="181" spans="1:26" ht="15.75" customHeight="1">
      <c r="A181" s="31"/>
      <c r="B181" s="31"/>
      <c r="C181" s="31"/>
      <c r="D181" s="31"/>
      <c r="E181" s="31"/>
      <c r="F181" s="31"/>
      <c r="G181" s="31"/>
      <c r="H181" s="31"/>
      <c r="I181" s="31"/>
      <c r="J181" s="31"/>
      <c r="K181" s="31"/>
      <c r="L181" s="31"/>
      <c r="M181" s="31"/>
      <c r="N181" s="31"/>
      <c r="O181" s="31"/>
      <c r="P181" s="31"/>
      <c r="Q181" s="31"/>
      <c r="R181" s="31"/>
      <c r="S181" s="31"/>
      <c r="T181" s="31"/>
      <c r="U181" s="31"/>
      <c r="V181" s="31"/>
      <c r="W181" s="31"/>
      <c r="X181" s="31"/>
      <c r="Y181" s="31"/>
      <c r="Z181" s="31"/>
    </row>
    <row r="182" spans="1:26" ht="15.75" customHeight="1">
      <c r="A182" s="31"/>
      <c r="B182" s="31"/>
      <c r="C182" s="31"/>
      <c r="D182" s="31"/>
      <c r="E182" s="31"/>
      <c r="F182" s="31"/>
      <c r="G182" s="31"/>
      <c r="H182" s="31"/>
      <c r="I182" s="31"/>
      <c r="J182" s="31"/>
      <c r="K182" s="31"/>
      <c r="L182" s="31"/>
      <c r="M182" s="31"/>
      <c r="N182" s="31"/>
      <c r="O182" s="31"/>
      <c r="P182" s="31"/>
      <c r="Q182" s="31"/>
      <c r="R182" s="31"/>
      <c r="S182" s="31"/>
      <c r="T182" s="31"/>
      <c r="U182" s="31"/>
      <c r="V182" s="31"/>
      <c r="W182" s="31"/>
      <c r="X182" s="31"/>
      <c r="Y182" s="31"/>
      <c r="Z182" s="31"/>
    </row>
    <row r="183" spans="1:26" ht="15.75" customHeight="1">
      <c r="A183" s="31"/>
      <c r="B183" s="31"/>
      <c r="C183" s="31"/>
      <c r="D183" s="31"/>
      <c r="E183" s="31"/>
      <c r="F183" s="31"/>
      <c r="G183" s="31"/>
      <c r="H183" s="31"/>
      <c r="I183" s="31"/>
      <c r="J183" s="31"/>
      <c r="K183" s="31"/>
      <c r="L183" s="31"/>
      <c r="M183" s="31"/>
      <c r="N183" s="31"/>
      <c r="O183" s="31"/>
      <c r="P183" s="31"/>
      <c r="Q183" s="31"/>
      <c r="R183" s="31"/>
      <c r="S183" s="31"/>
      <c r="T183" s="31"/>
      <c r="U183" s="31"/>
      <c r="V183" s="31"/>
      <c r="W183" s="31"/>
      <c r="X183" s="31"/>
      <c r="Y183" s="31"/>
      <c r="Z183" s="31"/>
    </row>
    <row r="184" spans="1:26" ht="15.75" customHeight="1">
      <c r="A184" s="31"/>
      <c r="B184" s="31"/>
      <c r="C184" s="31"/>
      <c r="D184" s="31"/>
      <c r="E184" s="31"/>
      <c r="F184" s="31"/>
      <c r="G184" s="31"/>
      <c r="H184" s="31"/>
      <c r="I184" s="31"/>
      <c r="J184" s="31"/>
      <c r="K184" s="31"/>
      <c r="L184" s="31"/>
      <c r="M184" s="31"/>
      <c r="N184" s="31"/>
      <c r="O184" s="31"/>
      <c r="P184" s="31"/>
      <c r="Q184" s="31"/>
      <c r="R184" s="31"/>
      <c r="S184" s="31"/>
      <c r="T184" s="31"/>
      <c r="U184" s="31"/>
      <c r="V184" s="31"/>
      <c r="W184" s="31"/>
      <c r="X184" s="31"/>
      <c r="Y184" s="31"/>
      <c r="Z184" s="31"/>
    </row>
    <row r="185" spans="1:26" ht="15.75" customHeight="1">
      <c r="A185" s="31"/>
      <c r="B185" s="31"/>
      <c r="C185" s="31"/>
      <c r="D185" s="31"/>
      <c r="E185" s="31"/>
      <c r="F185" s="31"/>
      <c r="G185" s="31"/>
      <c r="H185" s="31"/>
      <c r="I185" s="31"/>
      <c r="J185" s="31"/>
      <c r="K185" s="31"/>
      <c r="L185" s="31"/>
      <c r="M185" s="31"/>
      <c r="N185" s="31"/>
      <c r="O185" s="31"/>
      <c r="P185" s="31"/>
      <c r="Q185" s="31"/>
      <c r="R185" s="31"/>
      <c r="S185" s="31"/>
      <c r="T185" s="31"/>
      <c r="U185" s="31"/>
      <c r="V185" s="31"/>
      <c r="W185" s="31"/>
      <c r="X185" s="31"/>
      <c r="Y185" s="31"/>
      <c r="Z185" s="31"/>
    </row>
    <row r="186" spans="1:26" ht="15.75" customHeight="1">
      <c r="A186" s="31"/>
      <c r="B186" s="31"/>
      <c r="C186" s="31"/>
      <c r="D186" s="31"/>
      <c r="E186" s="31"/>
      <c r="F186" s="31"/>
      <c r="G186" s="31"/>
      <c r="H186" s="31"/>
      <c r="I186" s="31"/>
      <c r="J186" s="31"/>
      <c r="K186" s="31"/>
      <c r="L186" s="31"/>
      <c r="M186" s="31"/>
      <c r="N186" s="31"/>
      <c r="O186" s="31"/>
      <c r="P186" s="31"/>
      <c r="Q186" s="31"/>
      <c r="R186" s="31"/>
      <c r="S186" s="31"/>
      <c r="T186" s="31"/>
      <c r="U186" s="31"/>
      <c r="V186" s="31"/>
      <c r="W186" s="31"/>
      <c r="X186" s="31"/>
      <c r="Y186" s="31"/>
      <c r="Z186" s="31"/>
    </row>
    <row r="187" spans="1:26" ht="15.75" customHeight="1">
      <c r="A187" s="31"/>
      <c r="B187" s="31"/>
      <c r="C187" s="31"/>
      <c r="D187" s="31"/>
      <c r="E187" s="31"/>
      <c r="F187" s="31"/>
      <c r="G187" s="31"/>
      <c r="H187" s="31"/>
      <c r="I187" s="31"/>
      <c r="J187" s="31"/>
      <c r="K187" s="31"/>
      <c r="L187" s="31"/>
      <c r="M187" s="31"/>
      <c r="N187" s="31"/>
      <c r="O187" s="31"/>
      <c r="P187" s="31"/>
      <c r="Q187" s="31"/>
      <c r="R187" s="31"/>
      <c r="S187" s="31"/>
      <c r="T187" s="31"/>
      <c r="U187" s="31"/>
      <c r="V187" s="31"/>
      <c r="W187" s="31"/>
      <c r="X187" s="31"/>
      <c r="Y187" s="31"/>
      <c r="Z187" s="31"/>
    </row>
    <row r="188" spans="1:26" ht="15.75" customHeight="1">
      <c r="A188" s="31"/>
      <c r="B188" s="31"/>
      <c r="C188" s="31"/>
      <c r="D188" s="31"/>
      <c r="E188" s="31"/>
      <c r="F188" s="31"/>
      <c r="G188" s="31"/>
      <c r="H188" s="31"/>
      <c r="I188" s="31"/>
      <c r="J188" s="31"/>
      <c r="K188" s="31"/>
      <c r="L188" s="31"/>
      <c r="M188" s="31"/>
      <c r="N188" s="31"/>
      <c r="O188" s="31"/>
      <c r="P188" s="31"/>
      <c r="Q188" s="31"/>
      <c r="R188" s="31"/>
      <c r="S188" s="31"/>
      <c r="T188" s="31"/>
      <c r="U188" s="31"/>
      <c r="V188" s="31"/>
      <c r="W188" s="31"/>
      <c r="X188" s="31"/>
      <c r="Y188" s="31"/>
      <c r="Z188" s="31"/>
    </row>
    <row r="189" spans="1:26" ht="15.75" customHeight="1">
      <c r="A189" s="31"/>
      <c r="B189" s="31"/>
      <c r="C189" s="31"/>
      <c r="D189" s="31"/>
      <c r="E189" s="31"/>
      <c r="F189" s="31"/>
      <c r="G189" s="31"/>
      <c r="H189" s="31"/>
      <c r="I189" s="31"/>
      <c r="J189" s="31"/>
      <c r="K189" s="31"/>
      <c r="L189" s="31"/>
      <c r="M189" s="31"/>
      <c r="N189" s="31"/>
      <c r="O189" s="31"/>
      <c r="P189" s="31"/>
      <c r="Q189" s="31"/>
      <c r="R189" s="31"/>
      <c r="S189" s="31"/>
      <c r="T189" s="31"/>
      <c r="U189" s="31"/>
      <c r="V189" s="31"/>
      <c r="W189" s="31"/>
      <c r="X189" s="31"/>
      <c r="Y189" s="31"/>
      <c r="Z189" s="31"/>
    </row>
    <row r="190" spans="1:26" ht="15.75" customHeight="1">
      <c r="A190" s="31"/>
      <c r="B190" s="31"/>
      <c r="C190" s="31"/>
      <c r="D190" s="31"/>
      <c r="E190" s="31"/>
      <c r="F190" s="31"/>
      <c r="G190" s="31"/>
      <c r="H190" s="31"/>
      <c r="I190" s="31"/>
      <c r="J190" s="31"/>
      <c r="K190" s="31"/>
      <c r="L190" s="31"/>
      <c r="M190" s="31"/>
      <c r="N190" s="31"/>
      <c r="O190" s="31"/>
      <c r="P190" s="31"/>
      <c r="Q190" s="31"/>
      <c r="R190" s="31"/>
      <c r="S190" s="31"/>
      <c r="T190" s="31"/>
      <c r="U190" s="31"/>
      <c r="V190" s="31"/>
      <c r="W190" s="31"/>
      <c r="X190" s="31"/>
      <c r="Y190" s="31"/>
      <c r="Z190" s="31"/>
    </row>
    <row r="191" spans="1:26" ht="15.75" customHeight="1">
      <c r="A191" s="31"/>
      <c r="B191" s="31"/>
      <c r="C191" s="31"/>
      <c r="D191" s="31"/>
      <c r="E191" s="31"/>
      <c r="F191" s="31"/>
      <c r="G191" s="31"/>
      <c r="H191" s="31"/>
      <c r="I191" s="31"/>
      <c r="J191" s="31"/>
      <c r="K191" s="31"/>
      <c r="L191" s="31"/>
      <c r="M191" s="31"/>
      <c r="N191" s="31"/>
      <c r="O191" s="31"/>
      <c r="P191" s="31"/>
      <c r="Q191" s="31"/>
      <c r="R191" s="31"/>
      <c r="S191" s="31"/>
      <c r="T191" s="31"/>
      <c r="U191" s="31"/>
      <c r="V191" s="31"/>
      <c r="W191" s="31"/>
      <c r="X191" s="31"/>
      <c r="Y191" s="31"/>
      <c r="Z191" s="31"/>
    </row>
    <row r="192" spans="1:26" ht="15.75" customHeight="1">
      <c r="A192" s="31"/>
      <c r="B192" s="31"/>
      <c r="C192" s="31"/>
      <c r="D192" s="31"/>
      <c r="E192" s="31"/>
      <c r="F192" s="31"/>
      <c r="G192" s="31"/>
      <c r="H192" s="31"/>
      <c r="I192" s="31"/>
      <c r="J192" s="31"/>
      <c r="K192" s="31"/>
      <c r="L192" s="31"/>
      <c r="M192" s="31"/>
      <c r="N192" s="31"/>
      <c r="O192" s="31"/>
      <c r="P192" s="31"/>
      <c r="Q192" s="31"/>
      <c r="R192" s="31"/>
      <c r="S192" s="31"/>
      <c r="T192" s="31"/>
      <c r="U192" s="31"/>
      <c r="V192" s="31"/>
      <c r="W192" s="31"/>
      <c r="X192" s="31"/>
      <c r="Y192" s="31"/>
      <c r="Z192" s="31"/>
    </row>
    <row r="193" spans="1:26" ht="15.75" customHeight="1">
      <c r="A193" s="31"/>
      <c r="B193" s="31"/>
      <c r="C193" s="31"/>
      <c r="D193" s="31"/>
      <c r="E193" s="31"/>
      <c r="F193" s="31"/>
      <c r="G193" s="31"/>
      <c r="H193" s="31"/>
      <c r="I193" s="31"/>
      <c r="J193" s="31"/>
      <c r="K193" s="31"/>
      <c r="L193" s="31"/>
      <c r="M193" s="31"/>
      <c r="N193" s="31"/>
      <c r="O193" s="31"/>
      <c r="P193" s="31"/>
      <c r="Q193" s="31"/>
      <c r="R193" s="31"/>
      <c r="S193" s="31"/>
      <c r="T193" s="31"/>
      <c r="U193" s="31"/>
      <c r="V193" s="31"/>
      <c r="W193" s="31"/>
      <c r="X193" s="31"/>
      <c r="Y193" s="31"/>
      <c r="Z193" s="31"/>
    </row>
    <row r="194" spans="1:26" ht="15.75" customHeight="1">
      <c r="A194" s="31"/>
      <c r="B194" s="31"/>
      <c r="C194" s="31"/>
      <c r="D194" s="31"/>
      <c r="E194" s="31"/>
      <c r="F194" s="31"/>
      <c r="G194" s="31"/>
      <c r="H194" s="31"/>
      <c r="I194" s="31"/>
      <c r="J194" s="31"/>
      <c r="K194" s="31"/>
      <c r="L194" s="31"/>
      <c r="M194" s="31"/>
      <c r="N194" s="31"/>
      <c r="O194" s="31"/>
      <c r="P194" s="31"/>
      <c r="Q194" s="31"/>
      <c r="R194" s="31"/>
      <c r="S194" s="31"/>
      <c r="T194" s="31"/>
      <c r="U194" s="31"/>
      <c r="V194" s="31"/>
      <c r="W194" s="31"/>
      <c r="X194" s="31"/>
      <c r="Y194" s="31"/>
      <c r="Z194" s="31"/>
    </row>
    <row r="195" spans="1:26" ht="15.75" customHeight="1">
      <c r="A195" s="31"/>
      <c r="B195" s="31"/>
      <c r="C195" s="31"/>
      <c r="D195" s="31"/>
      <c r="E195" s="31"/>
      <c r="F195" s="31"/>
      <c r="G195" s="31"/>
      <c r="H195" s="31"/>
      <c r="I195" s="31"/>
      <c r="J195" s="31"/>
      <c r="K195" s="31"/>
      <c r="L195" s="31"/>
      <c r="M195" s="31"/>
      <c r="N195" s="31"/>
      <c r="O195" s="31"/>
      <c r="P195" s="31"/>
      <c r="Q195" s="31"/>
      <c r="R195" s="31"/>
      <c r="S195" s="31"/>
      <c r="T195" s="31"/>
      <c r="U195" s="31"/>
      <c r="V195" s="31"/>
      <c r="W195" s="31"/>
      <c r="X195" s="31"/>
      <c r="Y195" s="31"/>
      <c r="Z195" s="31"/>
    </row>
    <row r="196" spans="1:26" ht="15.75" customHeight="1">
      <c r="A196" s="31"/>
      <c r="B196" s="31"/>
      <c r="C196" s="31"/>
      <c r="D196" s="31"/>
      <c r="E196" s="31"/>
      <c r="F196" s="31"/>
      <c r="G196" s="31"/>
      <c r="H196" s="31"/>
      <c r="I196" s="31"/>
      <c r="J196" s="31"/>
      <c r="K196" s="31"/>
      <c r="L196" s="31"/>
      <c r="M196" s="31"/>
      <c r="N196" s="31"/>
      <c r="O196" s="31"/>
      <c r="P196" s="31"/>
      <c r="Q196" s="31"/>
      <c r="R196" s="31"/>
      <c r="S196" s="31"/>
      <c r="T196" s="31"/>
      <c r="U196" s="31"/>
      <c r="V196" s="31"/>
      <c r="W196" s="31"/>
      <c r="X196" s="31"/>
      <c r="Y196" s="31"/>
      <c r="Z196" s="31"/>
    </row>
    <row r="197" spans="1:26" ht="15.75" customHeight="1">
      <c r="A197" s="31"/>
      <c r="B197" s="31"/>
      <c r="C197" s="31"/>
      <c r="D197" s="31"/>
      <c r="E197" s="31"/>
      <c r="F197" s="31"/>
      <c r="G197" s="31"/>
      <c r="H197" s="31"/>
      <c r="I197" s="31"/>
      <c r="J197" s="31"/>
      <c r="K197" s="31"/>
      <c r="L197" s="31"/>
      <c r="M197" s="31"/>
      <c r="N197" s="31"/>
      <c r="O197" s="31"/>
      <c r="P197" s="31"/>
      <c r="Q197" s="31"/>
      <c r="R197" s="31"/>
      <c r="S197" s="31"/>
      <c r="T197" s="31"/>
      <c r="U197" s="31"/>
      <c r="V197" s="31"/>
      <c r="W197" s="31"/>
      <c r="X197" s="31"/>
      <c r="Y197" s="31"/>
      <c r="Z197" s="31"/>
    </row>
    <row r="198" spans="1:26" ht="15.75" customHeight="1">
      <c r="A198" s="31"/>
      <c r="B198" s="31"/>
      <c r="C198" s="31"/>
      <c r="D198" s="31"/>
      <c r="E198" s="31"/>
      <c r="F198" s="31"/>
      <c r="G198" s="31"/>
      <c r="H198" s="31"/>
      <c r="I198" s="31"/>
      <c r="J198" s="31"/>
      <c r="K198" s="31"/>
      <c r="L198" s="31"/>
      <c r="M198" s="31"/>
      <c r="N198" s="31"/>
      <c r="O198" s="31"/>
      <c r="P198" s="31"/>
      <c r="Q198" s="31"/>
      <c r="R198" s="31"/>
      <c r="S198" s="31"/>
      <c r="T198" s="31"/>
      <c r="U198" s="31"/>
      <c r="V198" s="31"/>
      <c r="W198" s="31"/>
      <c r="X198" s="31"/>
      <c r="Y198" s="31"/>
      <c r="Z198" s="31"/>
    </row>
    <row r="199" spans="1:26" ht="15.75" customHeight="1">
      <c r="A199" s="31"/>
      <c r="B199" s="31"/>
      <c r="C199" s="31"/>
      <c r="D199" s="31"/>
      <c r="E199" s="31"/>
      <c r="F199" s="31"/>
      <c r="G199" s="31"/>
      <c r="H199" s="31"/>
      <c r="I199" s="31"/>
      <c r="J199" s="31"/>
      <c r="K199" s="31"/>
      <c r="L199" s="31"/>
      <c r="M199" s="31"/>
      <c r="N199" s="31"/>
      <c r="O199" s="31"/>
      <c r="P199" s="31"/>
      <c r="Q199" s="31"/>
      <c r="R199" s="31"/>
      <c r="S199" s="31"/>
      <c r="T199" s="31"/>
      <c r="U199" s="31"/>
      <c r="V199" s="31"/>
      <c r="W199" s="31"/>
      <c r="X199" s="31"/>
      <c r="Y199" s="31"/>
      <c r="Z199" s="31"/>
    </row>
    <row r="200" spans="1:26" ht="15.75" customHeight="1">
      <c r="A200" s="31"/>
      <c r="B200" s="31"/>
      <c r="C200" s="31"/>
      <c r="D200" s="31"/>
      <c r="E200" s="31"/>
      <c r="F200" s="31"/>
      <c r="G200" s="31"/>
      <c r="H200" s="31"/>
      <c r="I200" s="31"/>
      <c r="J200" s="31"/>
      <c r="K200" s="31"/>
      <c r="L200" s="31"/>
      <c r="M200" s="31"/>
      <c r="N200" s="31"/>
      <c r="O200" s="31"/>
      <c r="P200" s="31"/>
      <c r="Q200" s="31"/>
      <c r="R200" s="31"/>
      <c r="S200" s="31"/>
      <c r="T200" s="31"/>
      <c r="U200" s="31"/>
      <c r="V200" s="31"/>
      <c r="W200" s="31"/>
      <c r="X200" s="31"/>
      <c r="Y200" s="31"/>
      <c r="Z200" s="31"/>
    </row>
    <row r="201" spans="1:26" ht="15.75" customHeight="1">
      <c r="A201" s="31"/>
      <c r="B201" s="31"/>
      <c r="C201" s="31"/>
      <c r="D201" s="31"/>
      <c r="E201" s="31"/>
      <c r="F201" s="31"/>
      <c r="G201" s="31"/>
      <c r="H201" s="31"/>
      <c r="I201" s="31"/>
      <c r="J201" s="31"/>
      <c r="K201" s="31"/>
      <c r="L201" s="31"/>
      <c r="M201" s="31"/>
      <c r="N201" s="31"/>
      <c r="O201" s="31"/>
      <c r="P201" s="31"/>
      <c r="Q201" s="31"/>
      <c r="R201" s="31"/>
      <c r="S201" s="31"/>
      <c r="T201" s="31"/>
      <c r="U201" s="31"/>
      <c r="V201" s="31"/>
      <c r="W201" s="31"/>
      <c r="X201" s="31"/>
      <c r="Y201" s="31"/>
      <c r="Z201" s="31"/>
    </row>
    <row r="202" spans="1:26" ht="15.75" customHeight="1">
      <c r="A202" s="31"/>
      <c r="B202" s="31"/>
      <c r="C202" s="31"/>
      <c r="D202" s="31"/>
      <c r="E202" s="31"/>
      <c r="F202" s="31"/>
      <c r="G202" s="31"/>
      <c r="H202" s="31"/>
      <c r="I202" s="31"/>
      <c r="J202" s="31"/>
      <c r="K202" s="31"/>
      <c r="L202" s="31"/>
      <c r="M202" s="31"/>
      <c r="N202" s="31"/>
      <c r="O202" s="31"/>
      <c r="P202" s="31"/>
      <c r="Q202" s="31"/>
      <c r="R202" s="31"/>
      <c r="S202" s="31"/>
      <c r="T202" s="31"/>
      <c r="U202" s="31"/>
      <c r="V202" s="31"/>
      <c r="W202" s="31"/>
      <c r="X202" s="31"/>
      <c r="Y202" s="31"/>
      <c r="Z202" s="31"/>
    </row>
    <row r="203" spans="1:26" ht="15.75" customHeight="1">
      <c r="A203" s="31"/>
      <c r="B203" s="31"/>
      <c r="C203" s="31"/>
      <c r="D203" s="31"/>
      <c r="E203" s="31"/>
      <c r="F203" s="31"/>
      <c r="G203" s="31"/>
      <c r="H203" s="31"/>
      <c r="I203" s="31"/>
      <c r="J203" s="31"/>
      <c r="K203" s="31"/>
      <c r="L203" s="31"/>
      <c r="M203" s="31"/>
      <c r="N203" s="31"/>
      <c r="O203" s="31"/>
      <c r="P203" s="31"/>
      <c r="Q203" s="31"/>
      <c r="R203" s="31"/>
      <c r="S203" s="31"/>
      <c r="T203" s="31"/>
      <c r="U203" s="31"/>
      <c r="V203" s="31"/>
      <c r="W203" s="31"/>
      <c r="X203" s="31"/>
      <c r="Y203" s="31"/>
      <c r="Z203" s="31"/>
    </row>
    <row r="204" spans="1:26" ht="15.75" customHeight="1">
      <c r="A204" s="31"/>
      <c r="B204" s="31"/>
      <c r="C204" s="31"/>
      <c r="D204" s="31"/>
      <c r="E204" s="31"/>
      <c r="F204" s="31"/>
      <c r="G204" s="31"/>
      <c r="H204" s="31"/>
      <c r="I204" s="31"/>
      <c r="J204" s="31"/>
      <c r="K204" s="31"/>
      <c r="L204" s="31"/>
      <c r="M204" s="31"/>
      <c r="N204" s="31"/>
      <c r="O204" s="31"/>
      <c r="P204" s="31"/>
      <c r="Q204" s="31"/>
      <c r="R204" s="31"/>
      <c r="S204" s="31"/>
      <c r="T204" s="31"/>
      <c r="U204" s="31"/>
      <c r="V204" s="31"/>
      <c r="W204" s="31"/>
      <c r="X204" s="31"/>
      <c r="Y204" s="31"/>
      <c r="Z204" s="31"/>
    </row>
    <row r="205" spans="1:26" ht="15.75" customHeight="1">
      <c r="A205" s="31"/>
      <c r="B205" s="31"/>
      <c r="C205" s="31"/>
      <c r="D205" s="31"/>
      <c r="E205" s="31"/>
      <c r="F205" s="31"/>
      <c r="G205" s="31"/>
      <c r="H205" s="31"/>
      <c r="I205" s="31"/>
      <c r="J205" s="31"/>
      <c r="K205" s="31"/>
      <c r="L205" s="31"/>
      <c r="M205" s="31"/>
      <c r="N205" s="31"/>
      <c r="O205" s="31"/>
      <c r="P205" s="31"/>
      <c r="Q205" s="31"/>
      <c r="R205" s="31"/>
      <c r="S205" s="31"/>
      <c r="T205" s="31"/>
      <c r="U205" s="31"/>
      <c r="V205" s="31"/>
      <c r="W205" s="31"/>
      <c r="X205" s="31"/>
      <c r="Y205" s="31"/>
      <c r="Z205" s="31"/>
    </row>
    <row r="206" spans="1:26" ht="15.75" customHeight="1">
      <c r="A206" s="31"/>
      <c r="B206" s="31"/>
      <c r="C206" s="31"/>
      <c r="D206" s="31"/>
      <c r="E206" s="31"/>
      <c r="F206" s="31"/>
      <c r="G206" s="31"/>
      <c r="H206" s="31"/>
      <c r="I206" s="31"/>
      <c r="J206" s="31"/>
      <c r="K206" s="31"/>
      <c r="L206" s="31"/>
      <c r="M206" s="31"/>
      <c r="N206" s="31"/>
      <c r="O206" s="31"/>
      <c r="P206" s="31"/>
      <c r="Q206" s="31"/>
      <c r="R206" s="31"/>
      <c r="S206" s="31"/>
      <c r="T206" s="31"/>
      <c r="U206" s="31"/>
      <c r="V206" s="31"/>
      <c r="W206" s="31"/>
      <c r="X206" s="31"/>
      <c r="Y206" s="31"/>
      <c r="Z206" s="31"/>
    </row>
    <row r="207" spans="1:26" ht="15.75" customHeight="1">
      <c r="A207" s="31"/>
      <c r="B207" s="31"/>
      <c r="C207" s="31"/>
      <c r="D207" s="31"/>
      <c r="E207" s="31"/>
      <c r="F207" s="31"/>
      <c r="G207" s="31"/>
      <c r="H207" s="31"/>
      <c r="I207" s="31"/>
      <c r="J207" s="31"/>
      <c r="K207" s="31"/>
      <c r="L207" s="31"/>
      <c r="M207" s="31"/>
      <c r="N207" s="31"/>
      <c r="O207" s="31"/>
      <c r="P207" s="31"/>
      <c r="Q207" s="31"/>
      <c r="R207" s="31"/>
      <c r="S207" s="31"/>
      <c r="T207" s="31"/>
      <c r="U207" s="31"/>
      <c r="V207" s="31"/>
      <c r="W207" s="31"/>
      <c r="X207" s="31"/>
      <c r="Y207" s="31"/>
      <c r="Z207" s="31"/>
    </row>
    <row r="208" spans="1:26" ht="15.75" customHeight="1">
      <c r="A208" s="31"/>
      <c r="B208" s="31"/>
      <c r="C208" s="31"/>
      <c r="D208" s="31"/>
      <c r="E208" s="31"/>
      <c r="F208" s="31"/>
      <c r="G208" s="31"/>
      <c r="H208" s="31"/>
      <c r="I208" s="31"/>
      <c r="J208" s="31"/>
      <c r="K208" s="31"/>
      <c r="L208" s="31"/>
      <c r="M208" s="31"/>
      <c r="N208" s="31"/>
      <c r="O208" s="31"/>
      <c r="P208" s="31"/>
      <c r="Q208" s="31"/>
      <c r="R208" s="31"/>
      <c r="S208" s="31"/>
      <c r="T208" s="31"/>
      <c r="U208" s="31"/>
      <c r="V208" s="31"/>
      <c r="W208" s="31"/>
      <c r="X208" s="31"/>
      <c r="Y208" s="31"/>
      <c r="Z208" s="31"/>
    </row>
    <row r="209" spans="1:26" ht="15.75" customHeight="1">
      <c r="A209" s="31"/>
      <c r="B209" s="31"/>
      <c r="C209" s="31"/>
      <c r="D209" s="31"/>
      <c r="E209" s="31"/>
      <c r="F209" s="31"/>
      <c r="G209" s="31"/>
      <c r="H209" s="31"/>
      <c r="I209" s="31"/>
      <c r="J209" s="31"/>
      <c r="K209" s="31"/>
      <c r="L209" s="31"/>
      <c r="M209" s="31"/>
      <c r="N209" s="31"/>
      <c r="O209" s="31"/>
      <c r="P209" s="31"/>
      <c r="Q209" s="31"/>
      <c r="R209" s="31"/>
      <c r="S209" s="31"/>
      <c r="T209" s="31"/>
      <c r="U209" s="31"/>
      <c r="V209" s="31"/>
      <c r="W209" s="31"/>
      <c r="X209" s="31"/>
      <c r="Y209" s="31"/>
      <c r="Z209" s="31"/>
    </row>
    <row r="210" spans="1:26" ht="15.75" customHeight="1">
      <c r="A210" s="31"/>
      <c r="B210" s="31"/>
      <c r="C210" s="31"/>
      <c r="D210" s="31"/>
      <c r="E210" s="31"/>
      <c r="F210" s="31"/>
      <c r="G210" s="31"/>
      <c r="H210" s="31"/>
      <c r="I210" s="31"/>
      <c r="J210" s="31"/>
      <c r="K210" s="31"/>
      <c r="L210" s="31"/>
      <c r="M210" s="31"/>
      <c r="N210" s="31"/>
      <c r="O210" s="31"/>
      <c r="P210" s="31"/>
      <c r="Q210" s="31"/>
      <c r="R210" s="31"/>
      <c r="S210" s="31"/>
      <c r="T210" s="31"/>
      <c r="U210" s="31"/>
      <c r="V210" s="31"/>
      <c r="W210" s="31"/>
      <c r="X210" s="31"/>
      <c r="Y210" s="31"/>
      <c r="Z210" s="31"/>
    </row>
    <row r="211" spans="1:26" ht="15.75" customHeight="1">
      <c r="A211" s="31"/>
      <c r="B211" s="31"/>
      <c r="C211" s="31"/>
      <c r="D211" s="31"/>
      <c r="E211" s="31"/>
      <c r="F211" s="31"/>
      <c r="G211" s="31"/>
      <c r="H211" s="31"/>
      <c r="I211" s="31"/>
      <c r="J211" s="31"/>
      <c r="K211" s="31"/>
      <c r="L211" s="31"/>
      <c r="M211" s="31"/>
      <c r="N211" s="31"/>
      <c r="O211" s="31"/>
      <c r="P211" s="31"/>
      <c r="Q211" s="31"/>
      <c r="R211" s="31"/>
      <c r="S211" s="31"/>
      <c r="T211" s="31"/>
      <c r="U211" s="31"/>
      <c r="V211" s="31"/>
      <c r="W211" s="31"/>
      <c r="X211" s="31"/>
      <c r="Y211" s="31"/>
      <c r="Z211" s="31"/>
    </row>
    <row r="212" spans="1:26" ht="15.75" customHeight="1">
      <c r="A212" s="31"/>
      <c r="B212" s="31"/>
      <c r="C212" s="31"/>
      <c r="D212" s="31"/>
      <c r="E212" s="31"/>
      <c r="F212" s="31"/>
      <c r="G212" s="31"/>
      <c r="H212" s="31"/>
      <c r="I212" s="31"/>
      <c r="J212" s="31"/>
      <c r="K212" s="31"/>
      <c r="L212" s="31"/>
      <c r="M212" s="31"/>
      <c r="N212" s="31"/>
      <c r="O212" s="31"/>
      <c r="P212" s="31"/>
      <c r="Q212" s="31"/>
      <c r="R212" s="31"/>
      <c r="S212" s="31"/>
      <c r="T212" s="31"/>
      <c r="U212" s="31"/>
      <c r="V212" s="31"/>
      <c r="W212" s="31"/>
      <c r="X212" s="31"/>
      <c r="Y212" s="31"/>
      <c r="Z212" s="31"/>
    </row>
    <row r="213" spans="1:26" ht="15.75" customHeight="1">
      <c r="A213" s="31"/>
      <c r="B213" s="31"/>
      <c r="C213" s="31"/>
      <c r="D213" s="31"/>
      <c r="E213" s="31"/>
      <c r="F213" s="31"/>
      <c r="G213" s="31"/>
      <c r="H213" s="31"/>
      <c r="I213" s="31"/>
      <c r="J213" s="31"/>
      <c r="K213" s="31"/>
      <c r="L213" s="31"/>
      <c r="M213" s="31"/>
      <c r="N213" s="31"/>
      <c r="O213" s="31"/>
      <c r="P213" s="31"/>
      <c r="Q213" s="31"/>
      <c r="R213" s="31"/>
      <c r="S213" s="31"/>
      <c r="T213" s="31"/>
      <c r="U213" s="31"/>
      <c r="V213" s="31"/>
      <c r="W213" s="31"/>
      <c r="X213" s="31"/>
      <c r="Y213" s="31"/>
      <c r="Z213" s="31"/>
    </row>
    <row r="214" spans="1:26" ht="15.75" customHeight="1">
      <c r="A214" s="31"/>
      <c r="B214" s="31"/>
      <c r="C214" s="31"/>
      <c r="D214" s="31"/>
      <c r="E214" s="31"/>
      <c r="F214" s="31"/>
      <c r="G214" s="31"/>
      <c r="H214" s="31"/>
      <c r="I214" s="31"/>
      <c r="J214" s="31"/>
      <c r="K214" s="31"/>
      <c r="L214" s="31"/>
      <c r="M214" s="31"/>
      <c r="N214" s="31"/>
      <c r="O214" s="31"/>
      <c r="P214" s="31"/>
      <c r="Q214" s="31"/>
      <c r="R214" s="31"/>
      <c r="S214" s="31"/>
      <c r="T214" s="31"/>
      <c r="U214" s="31"/>
      <c r="V214" s="31"/>
      <c r="W214" s="31"/>
      <c r="X214" s="31"/>
      <c r="Y214" s="31"/>
      <c r="Z214" s="31"/>
    </row>
    <row r="215" spans="1:26" ht="15.75" customHeight="1">
      <c r="A215" s="31"/>
      <c r="B215" s="31"/>
      <c r="C215" s="31"/>
      <c r="D215" s="31"/>
      <c r="E215" s="31"/>
      <c r="F215" s="31"/>
      <c r="G215" s="31"/>
      <c r="H215" s="31"/>
      <c r="I215" s="31"/>
      <c r="J215" s="31"/>
      <c r="K215" s="31"/>
      <c r="L215" s="31"/>
      <c r="M215" s="31"/>
      <c r="N215" s="31"/>
      <c r="O215" s="31"/>
      <c r="P215" s="31"/>
      <c r="Q215" s="31"/>
      <c r="R215" s="31"/>
      <c r="S215" s="31"/>
      <c r="T215" s="31"/>
      <c r="U215" s="31"/>
      <c r="V215" s="31"/>
      <c r="W215" s="31"/>
      <c r="X215" s="31"/>
      <c r="Y215" s="31"/>
      <c r="Z215" s="31"/>
    </row>
    <row r="216" spans="1:26" ht="15.75" customHeight="1">
      <c r="A216" s="31"/>
      <c r="B216" s="31"/>
      <c r="C216" s="31"/>
      <c r="D216" s="31"/>
      <c r="E216" s="31"/>
      <c r="F216" s="31"/>
      <c r="G216" s="31"/>
      <c r="H216" s="31"/>
      <c r="I216" s="31"/>
      <c r="J216" s="31"/>
      <c r="K216" s="31"/>
      <c r="L216" s="31"/>
      <c r="M216" s="31"/>
      <c r="N216" s="31"/>
      <c r="O216" s="31"/>
      <c r="P216" s="31"/>
      <c r="Q216" s="31"/>
      <c r="R216" s="31"/>
      <c r="S216" s="31"/>
      <c r="T216" s="31"/>
      <c r="U216" s="31"/>
      <c r="V216" s="31"/>
      <c r="W216" s="31"/>
      <c r="X216" s="31"/>
      <c r="Y216" s="31"/>
      <c r="Z216" s="31"/>
    </row>
    <row r="217" spans="1:26" ht="15.75" customHeight="1">
      <c r="A217" s="31"/>
      <c r="B217" s="31"/>
      <c r="C217" s="31"/>
      <c r="D217" s="31"/>
      <c r="E217" s="31"/>
      <c r="F217" s="31"/>
      <c r="G217" s="31"/>
      <c r="H217" s="31"/>
      <c r="I217" s="31"/>
      <c r="J217" s="31"/>
      <c r="K217" s="31"/>
      <c r="L217" s="31"/>
      <c r="M217" s="31"/>
      <c r="N217" s="31"/>
      <c r="O217" s="31"/>
      <c r="P217" s="31"/>
      <c r="Q217" s="31"/>
      <c r="R217" s="31"/>
      <c r="S217" s="31"/>
      <c r="T217" s="31"/>
      <c r="U217" s="31"/>
      <c r="V217" s="31"/>
      <c r="W217" s="31"/>
      <c r="X217" s="31"/>
      <c r="Y217" s="31"/>
      <c r="Z217" s="31"/>
    </row>
    <row r="218" spans="1:26" ht="15.75" customHeight="1">
      <c r="A218" s="31"/>
      <c r="B218" s="31"/>
      <c r="C218" s="31"/>
      <c r="D218" s="31"/>
      <c r="E218" s="31"/>
      <c r="F218" s="31"/>
      <c r="G218" s="31"/>
      <c r="H218" s="31"/>
      <c r="I218" s="31"/>
      <c r="J218" s="31"/>
      <c r="K218" s="31"/>
      <c r="L218" s="31"/>
      <c r="M218" s="31"/>
      <c r="N218" s="31"/>
      <c r="O218" s="31"/>
      <c r="P218" s="31"/>
      <c r="Q218" s="31"/>
      <c r="R218" s="31"/>
      <c r="S218" s="31"/>
      <c r="T218" s="31"/>
      <c r="U218" s="31"/>
      <c r="V218" s="31"/>
      <c r="W218" s="31"/>
      <c r="X218" s="31"/>
      <c r="Y218" s="31"/>
      <c r="Z218" s="31"/>
    </row>
    <row r="219" spans="1:26" ht="15.75" customHeight="1">
      <c r="A219" s="31"/>
      <c r="B219" s="31"/>
      <c r="C219" s="31"/>
      <c r="D219" s="31"/>
      <c r="E219" s="31"/>
      <c r="F219" s="31"/>
      <c r="G219" s="31"/>
      <c r="H219" s="31"/>
      <c r="I219" s="31"/>
      <c r="J219" s="31"/>
      <c r="K219" s="31"/>
      <c r="L219" s="31"/>
      <c r="M219" s="31"/>
      <c r="N219" s="31"/>
      <c r="O219" s="31"/>
      <c r="P219" s="31"/>
      <c r="Q219" s="31"/>
      <c r="R219" s="31"/>
      <c r="S219" s="31"/>
      <c r="T219" s="31"/>
      <c r="U219" s="31"/>
      <c r="V219" s="31"/>
      <c r="W219" s="31"/>
      <c r="X219" s="31"/>
      <c r="Y219" s="31"/>
      <c r="Z219" s="31"/>
    </row>
    <row r="220" spans="1:26" ht="15.75" customHeight="1">
      <c r="A220" s="31"/>
      <c r="B220" s="31"/>
      <c r="C220" s="31"/>
      <c r="D220" s="31"/>
      <c r="E220" s="31"/>
      <c r="F220" s="31"/>
      <c r="G220" s="31"/>
      <c r="H220" s="31"/>
      <c r="I220" s="31"/>
      <c r="J220" s="31"/>
      <c r="K220" s="31"/>
      <c r="L220" s="31"/>
      <c r="M220" s="31"/>
      <c r="N220" s="31"/>
      <c r="O220" s="31"/>
      <c r="P220" s="31"/>
      <c r="Q220" s="31"/>
      <c r="R220" s="31"/>
      <c r="S220" s="31"/>
      <c r="T220" s="31"/>
      <c r="U220" s="31"/>
      <c r="V220" s="31"/>
      <c r="W220" s="31"/>
      <c r="X220" s="31"/>
      <c r="Y220" s="31"/>
      <c r="Z220" s="31"/>
    </row>
    <row r="221" spans="1:26" ht="15.75" customHeight="1">
      <c r="A221" s="31"/>
      <c r="B221" s="31"/>
      <c r="C221" s="31"/>
      <c r="D221" s="31"/>
      <c r="E221" s="31"/>
      <c r="F221" s="31"/>
      <c r="G221" s="31"/>
      <c r="H221" s="31"/>
      <c r="I221" s="31"/>
      <c r="J221" s="31"/>
      <c r="K221" s="31"/>
      <c r="L221" s="31"/>
      <c r="M221" s="31"/>
      <c r="N221" s="31"/>
      <c r="O221" s="31"/>
      <c r="P221" s="31"/>
      <c r="Q221" s="31"/>
      <c r="R221" s="31"/>
      <c r="S221" s="31"/>
      <c r="T221" s="31"/>
      <c r="U221" s="31"/>
      <c r="V221" s="31"/>
      <c r="W221" s="31"/>
      <c r="X221" s="31"/>
      <c r="Y221" s="31"/>
      <c r="Z221" s="31"/>
    </row>
    <row r="222" spans="1:26" ht="15.75" customHeight="1">
      <c r="A222" s="31"/>
      <c r="B222" s="31"/>
      <c r="C222" s="31"/>
      <c r="D222" s="31"/>
      <c r="E222" s="31"/>
      <c r="F222" s="31"/>
      <c r="G222" s="31"/>
      <c r="H222" s="31"/>
      <c r="I222" s="31"/>
      <c r="J222" s="31"/>
      <c r="K222" s="31"/>
      <c r="L222" s="31"/>
      <c r="M222" s="31"/>
      <c r="N222" s="31"/>
      <c r="O222" s="31"/>
      <c r="P222" s="31"/>
      <c r="Q222" s="31"/>
      <c r="R222" s="31"/>
      <c r="S222" s="31"/>
      <c r="T222" s="31"/>
      <c r="U222" s="31"/>
      <c r="V222" s="31"/>
      <c r="W222" s="31"/>
      <c r="X222" s="31"/>
      <c r="Y222" s="31"/>
      <c r="Z222" s="31"/>
    </row>
    <row r="223" spans="1:26" ht="15.75" customHeight="1">
      <c r="A223" s="31"/>
      <c r="B223" s="31"/>
      <c r="C223" s="31"/>
      <c r="D223" s="31"/>
      <c r="E223" s="31"/>
      <c r="F223" s="31"/>
      <c r="G223" s="31"/>
      <c r="H223" s="31"/>
      <c r="I223" s="31"/>
      <c r="J223" s="31"/>
      <c r="K223" s="31"/>
      <c r="L223" s="31"/>
      <c r="M223" s="31"/>
      <c r="N223" s="31"/>
      <c r="O223" s="31"/>
      <c r="P223" s="31"/>
      <c r="Q223" s="31"/>
      <c r="R223" s="31"/>
      <c r="S223" s="31"/>
      <c r="T223" s="31"/>
      <c r="U223" s="31"/>
      <c r="V223" s="31"/>
      <c r="W223" s="31"/>
      <c r="X223" s="31"/>
      <c r="Y223" s="31"/>
      <c r="Z223" s="31"/>
    </row>
    <row r="224" spans="1:26" ht="15.75" customHeight="1">
      <c r="A224" s="31"/>
      <c r="B224" s="31"/>
      <c r="C224" s="31"/>
      <c r="D224" s="31"/>
      <c r="E224" s="31"/>
      <c r="F224" s="31"/>
      <c r="G224" s="31"/>
      <c r="H224" s="31"/>
      <c r="I224" s="31"/>
      <c r="J224" s="31"/>
      <c r="K224" s="31"/>
      <c r="L224" s="31"/>
      <c r="M224" s="31"/>
      <c r="N224" s="31"/>
      <c r="O224" s="31"/>
      <c r="P224" s="31"/>
      <c r="Q224" s="31"/>
      <c r="R224" s="31"/>
      <c r="S224" s="31"/>
      <c r="T224" s="31"/>
      <c r="U224" s="31"/>
      <c r="V224" s="31"/>
      <c r="W224" s="31"/>
      <c r="X224" s="31"/>
      <c r="Y224" s="31"/>
      <c r="Z224" s="31"/>
    </row>
    <row r="225" spans="1:26" ht="15.75" customHeight="1">
      <c r="A225" s="31"/>
      <c r="B225" s="31"/>
      <c r="C225" s="31"/>
      <c r="D225" s="31"/>
      <c r="E225" s="31"/>
      <c r="F225" s="31"/>
      <c r="G225" s="31"/>
      <c r="H225" s="31"/>
      <c r="I225" s="31"/>
      <c r="J225" s="31"/>
      <c r="K225" s="31"/>
      <c r="L225" s="31"/>
      <c r="M225" s="31"/>
      <c r="N225" s="31"/>
      <c r="O225" s="31"/>
      <c r="P225" s="31"/>
      <c r="Q225" s="31"/>
      <c r="R225" s="31"/>
      <c r="S225" s="31"/>
      <c r="T225" s="31"/>
      <c r="U225" s="31"/>
      <c r="V225" s="31"/>
      <c r="W225" s="31"/>
      <c r="X225" s="31"/>
      <c r="Y225" s="31"/>
      <c r="Z225" s="31"/>
    </row>
    <row r="226" spans="1:26" ht="15.75" customHeight="1">
      <c r="A226" s="31"/>
      <c r="B226" s="31"/>
      <c r="C226" s="31"/>
      <c r="D226" s="31"/>
      <c r="E226" s="31"/>
      <c r="F226" s="31"/>
      <c r="G226" s="31"/>
      <c r="H226" s="31"/>
      <c r="I226" s="31"/>
      <c r="J226" s="31"/>
      <c r="K226" s="31"/>
      <c r="L226" s="31"/>
      <c r="M226" s="31"/>
      <c r="N226" s="31"/>
      <c r="O226" s="31"/>
      <c r="P226" s="31"/>
      <c r="Q226" s="31"/>
      <c r="R226" s="31"/>
      <c r="S226" s="31"/>
      <c r="T226" s="31"/>
      <c r="U226" s="31"/>
      <c r="V226" s="31"/>
      <c r="W226" s="31"/>
      <c r="X226" s="31"/>
      <c r="Y226" s="31"/>
      <c r="Z226" s="31"/>
    </row>
    <row r="227" spans="1:26" ht="15.75" customHeight="1">
      <c r="A227" s="31"/>
      <c r="B227" s="31"/>
      <c r="C227" s="31"/>
      <c r="D227" s="31"/>
      <c r="E227" s="31"/>
      <c r="F227" s="31"/>
      <c r="G227" s="31"/>
      <c r="H227" s="31"/>
      <c r="I227" s="31"/>
      <c r="J227" s="31"/>
      <c r="K227" s="31"/>
      <c r="L227" s="31"/>
      <c r="M227" s="31"/>
      <c r="N227" s="31"/>
      <c r="O227" s="31"/>
      <c r="P227" s="31"/>
      <c r="Q227" s="31"/>
      <c r="R227" s="31"/>
      <c r="S227" s="31"/>
      <c r="T227" s="31"/>
      <c r="U227" s="31"/>
      <c r="V227" s="31"/>
      <c r="W227" s="31"/>
      <c r="X227" s="31"/>
      <c r="Y227" s="31"/>
      <c r="Z227" s="31"/>
    </row>
    <row r="228" spans="1:26" ht="15.75" customHeight="1">
      <c r="A228" s="31"/>
      <c r="B228" s="31"/>
      <c r="C228" s="31"/>
      <c r="D228" s="31"/>
      <c r="E228" s="31"/>
      <c r="F228" s="31"/>
      <c r="G228" s="31"/>
      <c r="H228" s="31"/>
      <c r="I228" s="31"/>
      <c r="J228" s="31"/>
      <c r="K228" s="31"/>
      <c r="L228" s="31"/>
      <c r="M228" s="31"/>
      <c r="N228" s="31"/>
      <c r="O228" s="31"/>
      <c r="P228" s="31"/>
      <c r="Q228" s="31"/>
      <c r="R228" s="31"/>
      <c r="S228" s="31"/>
      <c r="T228" s="31"/>
      <c r="U228" s="31"/>
      <c r="V228" s="31"/>
      <c r="W228" s="31"/>
      <c r="X228" s="31"/>
      <c r="Y228" s="31"/>
      <c r="Z228" s="31"/>
    </row>
    <row r="229" spans="1:26" ht="15.75" customHeight="1">
      <c r="A229" s="31"/>
      <c r="B229" s="31"/>
      <c r="C229" s="31"/>
      <c r="D229" s="31"/>
      <c r="E229" s="31"/>
      <c r="F229" s="31"/>
      <c r="G229" s="31"/>
      <c r="H229" s="31"/>
      <c r="I229" s="31"/>
      <c r="J229" s="31"/>
      <c r="K229" s="31"/>
      <c r="L229" s="31"/>
      <c r="M229" s="31"/>
      <c r="N229" s="31"/>
      <c r="O229" s="31"/>
      <c r="P229" s="31"/>
      <c r="Q229" s="31"/>
      <c r="R229" s="31"/>
      <c r="S229" s="31"/>
      <c r="T229" s="31"/>
      <c r="U229" s="31"/>
      <c r="V229" s="31"/>
      <c r="W229" s="31"/>
      <c r="X229" s="31"/>
      <c r="Y229" s="31"/>
      <c r="Z229" s="31"/>
    </row>
    <row r="230" spans="1:26" ht="15.75" customHeight="1">
      <c r="A230" s="31"/>
      <c r="B230" s="31"/>
      <c r="C230" s="31"/>
      <c r="D230" s="31"/>
      <c r="E230" s="31"/>
      <c r="F230" s="31"/>
      <c r="G230" s="31"/>
      <c r="H230" s="31"/>
      <c r="I230" s="31"/>
      <c r="J230" s="31"/>
      <c r="K230" s="31"/>
      <c r="L230" s="31"/>
      <c r="M230" s="31"/>
      <c r="N230" s="31"/>
      <c r="O230" s="31"/>
      <c r="P230" s="31"/>
      <c r="Q230" s="31"/>
      <c r="R230" s="31"/>
      <c r="S230" s="31"/>
      <c r="T230" s="31"/>
      <c r="U230" s="31"/>
      <c r="V230" s="31"/>
      <c r="W230" s="31"/>
      <c r="X230" s="31"/>
      <c r="Y230" s="31"/>
      <c r="Z230" s="31"/>
    </row>
    <row r="231" spans="1:26" ht="15.75" customHeight="1">
      <c r="A231" s="31"/>
      <c r="B231" s="31"/>
      <c r="C231" s="31"/>
      <c r="D231" s="31"/>
      <c r="E231" s="31"/>
      <c r="F231" s="31"/>
      <c r="G231" s="31"/>
      <c r="H231" s="31"/>
      <c r="I231" s="31"/>
      <c r="J231" s="31"/>
      <c r="K231" s="31"/>
      <c r="L231" s="31"/>
      <c r="M231" s="31"/>
      <c r="N231" s="31"/>
      <c r="O231" s="31"/>
      <c r="P231" s="31"/>
      <c r="Q231" s="31"/>
      <c r="R231" s="31"/>
      <c r="S231" s="31"/>
      <c r="T231" s="31"/>
      <c r="U231" s="31"/>
      <c r="V231" s="31"/>
      <c r="W231" s="31"/>
      <c r="X231" s="31"/>
      <c r="Y231" s="31"/>
      <c r="Z231" s="31"/>
    </row>
    <row r="232" spans="1:26" ht="15.75" customHeight="1">
      <c r="A232" s="31"/>
      <c r="B232" s="31"/>
      <c r="C232" s="31"/>
      <c r="D232" s="31"/>
      <c r="E232" s="31"/>
      <c r="F232" s="31"/>
      <c r="G232" s="31"/>
      <c r="H232" s="31"/>
      <c r="I232" s="31"/>
      <c r="J232" s="31"/>
      <c r="K232" s="31"/>
      <c r="L232" s="31"/>
      <c r="M232" s="31"/>
      <c r="N232" s="31"/>
      <c r="O232" s="31"/>
      <c r="P232" s="31"/>
      <c r="Q232" s="31"/>
      <c r="R232" s="31"/>
      <c r="S232" s="31"/>
      <c r="T232" s="31"/>
      <c r="U232" s="31"/>
      <c r="V232" s="31"/>
      <c r="W232" s="31"/>
      <c r="X232" s="31"/>
      <c r="Y232" s="31"/>
      <c r="Z232" s="31"/>
    </row>
    <row r="233" spans="1:26" ht="15.75" customHeight="1">
      <c r="A233" s="31"/>
      <c r="B233" s="31"/>
      <c r="C233" s="31"/>
      <c r="D233" s="31"/>
      <c r="E233" s="31"/>
      <c r="F233" s="31"/>
      <c r="G233" s="31"/>
      <c r="H233" s="31"/>
      <c r="I233" s="31"/>
      <c r="J233" s="31"/>
      <c r="K233" s="31"/>
      <c r="L233" s="31"/>
      <c r="M233" s="31"/>
      <c r="N233" s="31"/>
      <c r="O233" s="31"/>
      <c r="P233" s="31"/>
      <c r="Q233" s="31"/>
      <c r="R233" s="31"/>
      <c r="S233" s="31"/>
      <c r="T233" s="31"/>
      <c r="U233" s="31"/>
      <c r="V233" s="31"/>
      <c r="W233" s="31"/>
      <c r="X233" s="31"/>
      <c r="Y233" s="31"/>
      <c r="Z233" s="31"/>
    </row>
    <row r="234" spans="1:26" ht="15.75" customHeight="1">
      <c r="A234" s="31"/>
      <c r="B234" s="31"/>
      <c r="C234" s="31"/>
      <c r="D234" s="31"/>
      <c r="E234" s="31"/>
      <c r="F234" s="31"/>
      <c r="G234" s="31"/>
      <c r="H234" s="31"/>
      <c r="I234" s="31"/>
      <c r="J234" s="31"/>
      <c r="K234" s="31"/>
      <c r="L234" s="31"/>
      <c r="M234" s="31"/>
      <c r="N234" s="31"/>
      <c r="O234" s="31"/>
      <c r="P234" s="31"/>
      <c r="Q234" s="31"/>
      <c r="R234" s="31"/>
      <c r="S234" s="31"/>
      <c r="T234" s="31"/>
      <c r="U234" s="31"/>
      <c r="V234" s="31"/>
      <c r="W234" s="31"/>
      <c r="X234" s="31"/>
      <c r="Y234" s="31"/>
      <c r="Z234" s="31"/>
    </row>
    <row r="235" spans="1:26" ht="15.75" customHeight="1">
      <c r="A235" s="31"/>
      <c r="B235" s="31"/>
      <c r="C235" s="31"/>
      <c r="D235" s="31"/>
      <c r="E235" s="31"/>
      <c r="F235" s="31"/>
      <c r="G235" s="31"/>
      <c r="H235" s="31"/>
      <c r="I235" s="31"/>
      <c r="J235" s="31"/>
      <c r="K235" s="31"/>
      <c r="L235" s="31"/>
      <c r="M235" s="31"/>
      <c r="N235" s="31"/>
      <c r="O235" s="31"/>
      <c r="P235" s="31"/>
      <c r="Q235" s="31"/>
      <c r="R235" s="31"/>
      <c r="S235" s="31"/>
      <c r="T235" s="31"/>
      <c r="U235" s="31"/>
      <c r="V235" s="31"/>
      <c r="W235" s="31"/>
      <c r="X235" s="31"/>
      <c r="Y235" s="31"/>
      <c r="Z235" s="31"/>
    </row>
    <row r="236" spans="1:26" ht="15.75" customHeight="1">
      <c r="A236" s="31"/>
      <c r="B236" s="31"/>
      <c r="C236" s="31"/>
      <c r="D236" s="31"/>
      <c r="E236" s="31"/>
      <c r="F236" s="31"/>
      <c r="G236" s="31"/>
      <c r="H236" s="31"/>
      <c r="I236" s="31"/>
      <c r="J236" s="31"/>
      <c r="K236" s="31"/>
      <c r="L236" s="31"/>
      <c r="M236" s="31"/>
      <c r="N236" s="31"/>
      <c r="O236" s="31"/>
      <c r="P236" s="31"/>
      <c r="Q236" s="31"/>
      <c r="R236" s="31"/>
      <c r="S236" s="31"/>
      <c r="T236" s="31"/>
      <c r="U236" s="31"/>
      <c r="V236" s="31"/>
      <c r="W236" s="31"/>
      <c r="X236" s="31"/>
      <c r="Y236" s="31"/>
      <c r="Z236" s="31"/>
    </row>
    <row r="237" spans="1:26" ht="15.75" customHeight="1">
      <c r="A237" s="31"/>
      <c r="B237" s="31"/>
      <c r="C237" s="31"/>
      <c r="D237" s="31"/>
      <c r="E237" s="31"/>
      <c r="F237" s="31"/>
      <c r="G237" s="31"/>
      <c r="H237" s="31"/>
      <c r="I237" s="31"/>
      <c r="J237" s="31"/>
      <c r="K237" s="31"/>
      <c r="L237" s="31"/>
      <c r="M237" s="31"/>
      <c r="N237" s="31"/>
      <c r="O237" s="31"/>
      <c r="P237" s="31"/>
      <c r="Q237" s="31"/>
      <c r="R237" s="31"/>
      <c r="S237" s="31"/>
      <c r="T237" s="31"/>
      <c r="U237" s="31"/>
      <c r="V237" s="31"/>
      <c r="W237" s="31"/>
      <c r="X237" s="31"/>
      <c r="Y237" s="31"/>
      <c r="Z237" s="31"/>
    </row>
    <row r="238" spans="1:26" ht="15.75" customHeight="1">
      <c r="A238" s="31"/>
      <c r="B238" s="31"/>
      <c r="C238" s="31"/>
      <c r="D238" s="31"/>
      <c r="E238" s="31"/>
      <c r="F238" s="31"/>
      <c r="G238" s="31"/>
      <c r="H238" s="31"/>
      <c r="I238" s="31"/>
      <c r="J238" s="31"/>
      <c r="K238" s="31"/>
      <c r="L238" s="31"/>
      <c r="M238" s="31"/>
      <c r="N238" s="31"/>
      <c r="O238" s="31"/>
      <c r="P238" s="31"/>
      <c r="Q238" s="31"/>
      <c r="R238" s="31"/>
      <c r="S238" s="31"/>
      <c r="T238" s="31"/>
      <c r="U238" s="31"/>
      <c r="V238" s="31"/>
      <c r="W238" s="31"/>
      <c r="X238" s="31"/>
      <c r="Y238" s="31"/>
      <c r="Z238" s="31"/>
    </row>
    <row r="239" spans="1:26" ht="15.75" customHeight="1">
      <c r="A239" s="31"/>
      <c r="B239" s="31"/>
      <c r="C239" s="31"/>
      <c r="D239" s="31"/>
      <c r="E239" s="31"/>
      <c r="F239" s="31"/>
      <c r="G239" s="31"/>
      <c r="H239" s="31"/>
      <c r="I239" s="31"/>
      <c r="J239" s="31"/>
      <c r="K239" s="31"/>
      <c r="L239" s="31"/>
      <c r="M239" s="31"/>
      <c r="N239" s="31"/>
      <c r="O239" s="31"/>
      <c r="P239" s="31"/>
      <c r="Q239" s="31"/>
      <c r="R239" s="31"/>
      <c r="S239" s="31"/>
      <c r="T239" s="31"/>
      <c r="U239" s="31"/>
      <c r="V239" s="31"/>
      <c r="W239" s="31"/>
      <c r="X239" s="31"/>
      <c r="Y239" s="31"/>
      <c r="Z239" s="31"/>
    </row>
    <row r="240" spans="1:26" ht="15.75" customHeight="1">
      <c r="A240" s="31"/>
      <c r="B240" s="31"/>
      <c r="C240" s="31"/>
      <c r="D240" s="31"/>
      <c r="E240" s="31"/>
      <c r="F240" s="31"/>
      <c r="G240" s="31"/>
      <c r="H240" s="31"/>
      <c r="I240" s="31"/>
      <c r="J240" s="31"/>
      <c r="K240" s="31"/>
      <c r="L240" s="31"/>
      <c r="M240" s="31"/>
      <c r="N240" s="31"/>
      <c r="O240" s="31"/>
      <c r="P240" s="31"/>
      <c r="Q240" s="31"/>
      <c r="R240" s="31"/>
      <c r="S240" s="31"/>
      <c r="T240" s="31"/>
      <c r="U240" s="31"/>
      <c r="V240" s="31"/>
      <c r="W240" s="31"/>
      <c r="X240" s="31"/>
      <c r="Y240" s="31"/>
      <c r="Z240" s="31"/>
    </row>
    <row r="241" spans="1:26" ht="15.75" customHeight="1">
      <c r="A241" s="31"/>
      <c r="B241" s="31"/>
      <c r="C241" s="31"/>
      <c r="D241" s="31"/>
      <c r="E241" s="31"/>
      <c r="F241" s="31"/>
      <c r="G241" s="31"/>
      <c r="H241" s="31"/>
      <c r="I241" s="31"/>
      <c r="J241" s="31"/>
      <c r="K241" s="31"/>
      <c r="L241" s="31"/>
      <c r="M241" s="31"/>
      <c r="N241" s="31"/>
      <c r="O241" s="31"/>
      <c r="P241" s="31"/>
      <c r="Q241" s="31"/>
      <c r="R241" s="31"/>
      <c r="S241" s="31"/>
      <c r="T241" s="31"/>
      <c r="U241" s="31"/>
      <c r="V241" s="31"/>
      <c r="W241" s="31"/>
      <c r="X241" s="31"/>
      <c r="Y241" s="31"/>
      <c r="Z241" s="31"/>
    </row>
    <row r="242" spans="1:26" ht="15.75" customHeight="1">
      <c r="A242" s="31"/>
      <c r="B242" s="31"/>
      <c r="C242" s="31"/>
      <c r="D242" s="31"/>
      <c r="E242" s="31"/>
      <c r="F242" s="31"/>
      <c r="G242" s="31"/>
      <c r="H242" s="31"/>
      <c r="I242" s="31"/>
      <c r="J242" s="31"/>
      <c r="K242" s="31"/>
      <c r="L242" s="31"/>
      <c r="M242" s="31"/>
      <c r="N242" s="31"/>
      <c r="O242" s="31"/>
      <c r="P242" s="31"/>
      <c r="Q242" s="31"/>
      <c r="R242" s="31"/>
      <c r="S242" s="31"/>
      <c r="T242" s="31"/>
      <c r="U242" s="31"/>
      <c r="V242" s="31"/>
      <c r="W242" s="31"/>
      <c r="X242" s="31"/>
      <c r="Y242" s="31"/>
      <c r="Z242" s="31"/>
    </row>
    <row r="243" spans="1:26" ht="15.75" customHeight="1">
      <c r="A243" s="31"/>
      <c r="B243" s="31"/>
      <c r="C243" s="31"/>
      <c r="D243" s="31"/>
      <c r="E243" s="31"/>
      <c r="F243" s="31"/>
      <c r="G243" s="31"/>
      <c r="H243" s="31"/>
      <c r="I243" s="31"/>
      <c r="J243" s="31"/>
      <c r="K243" s="31"/>
      <c r="L243" s="31"/>
      <c r="M243" s="31"/>
      <c r="N243" s="31"/>
      <c r="O243" s="31"/>
      <c r="P243" s="31"/>
      <c r="Q243" s="31"/>
      <c r="R243" s="31"/>
      <c r="S243" s="31"/>
      <c r="T243" s="31"/>
      <c r="U243" s="31"/>
      <c r="V243" s="31"/>
      <c r="W243" s="31"/>
      <c r="X243" s="31"/>
      <c r="Y243" s="31"/>
      <c r="Z243" s="31"/>
    </row>
    <row r="244" spans="1:26" ht="15.75" customHeight="1">
      <c r="A244" s="31"/>
      <c r="B244" s="31"/>
      <c r="C244" s="31"/>
      <c r="D244" s="31"/>
      <c r="E244" s="31"/>
      <c r="F244" s="31"/>
      <c r="G244" s="31"/>
      <c r="H244" s="31"/>
      <c r="I244" s="31"/>
      <c r="J244" s="31"/>
      <c r="K244" s="31"/>
      <c r="L244" s="31"/>
      <c r="M244" s="31"/>
      <c r="N244" s="31"/>
      <c r="O244" s="31"/>
      <c r="P244" s="31"/>
      <c r="Q244" s="31"/>
      <c r="R244" s="31"/>
      <c r="S244" s="31"/>
      <c r="T244" s="31"/>
      <c r="U244" s="31"/>
      <c r="V244" s="31"/>
      <c r="W244" s="31"/>
      <c r="X244" s="31"/>
      <c r="Y244" s="31"/>
      <c r="Z244" s="31"/>
    </row>
    <row r="245" spans="1:26" ht="15.75" customHeight="1">
      <c r="A245" s="31"/>
      <c r="B245" s="31"/>
      <c r="C245" s="31"/>
      <c r="D245" s="31"/>
      <c r="E245" s="31"/>
      <c r="F245" s="31"/>
      <c r="G245" s="31"/>
      <c r="H245" s="31"/>
      <c r="I245" s="31"/>
      <c r="J245" s="31"/>
      <c r="K245" s="31"/>
      <c r="L245" s="31"/>
      <c r="M245" s="31"/>
      <c r="N245" s="31"/>
      <c r="O245" s="31"/>
      <c r="P245" s="31"/>
      <c r="Q245" s="31"/>
      <c r="R245" s="31"/>
      <c r="S245" s="31"/>
      <c r="T245" s="31"/>
      <c r="U245" s="31"/>
      <c r="V245" s="31"/>
      <c r="W245" s="31"/>
      <c r="X245" s="31"/>
      <c r="Y245" s="31"/>
      <c r="Z245" s="31"/>
    </row>
    <row r="246" spans="1:26" ht="15.75" customHeight="1">
      <c r="A246" s="31"/>
      <c r="B246" s="31"/>
      <c r="C246" s="31"/>
      <c r="D246" s="31"/>
      <c r="E246" s="31"/>
      <c r="F246" s="31"/>
      <c r="G246" s="31"/>
      <c r="H246" s="31"/>
      <c r="I246" s="31"/>
      <c r="J246" s="31"/>
      <c r="K246" s="31"/>
      <c r="L246" s="31"/>
      <c r="M246" s="31"/>
      <c r="N246" s="31"/>
      <c r="O246" s="31"/>
      <c r="P246" s="31"/>
      <c r="Q246" s="31"/>
      <c r="R246" s="31"/>
      <c r="S246" s="31"/>
      <c r="T246" s="31"/>
      <c r="U246" s="31"/>
      <c r="V246" s="31"/>
      <c r="W246" s="31"/>
      <c r="X246" s="31"/>
      <c r="Y246" s="31"/>
      <c r="Z246" s="31"/>
    </row>
    <row r="247" spans="1:26" ht="15.75" customHeight="1">
      <c r="A247" s="31"/>
      <c r="B247" s="31"/>
      <c r="C247" s="31"/>
      <c r="D247" s="31"/>
      <c r="E247" s="31"/>
      <c r="F247" s="31"/>
      <c r="G247" s="31"/>
      <c r="H247" s="31"/>
      <c r="I247" s="31"/>
      <c r="J247" s="31"/>
      <c r="K247" s="31"/>
      <c r="L247" s="31"/>
      <c r="M247" s="31"/>
      <c r="N247" s="31"/>
      <c r="O247" s="31"/>
      <c r="P247" s="31"/>
      <c r="Q247" s="31"/>
      <c r="R247" s="31"/>
      <c r="S247" s="31"/>
      <c r="T247" s="31"/>
      <c r="U247" s="31"/>
      <c r="V247" s="31"/>
      <c r="W247" s="31"/>
      <c r="X247" s="31"/>
      <c r="Y247" s="31"/>
      <c r="Z247" s="31"/>
    </row>
    <row r="248" spans="1:26" ht="15.75" customHeight="1">
      <c r="A248" s="31"/>
      <c r="B248" s="31"/>
      <c r="C248" s="31"/>
      <c r="D248" s="31"/>
      <c r="E248" s="31"/>
      <c r="F248" s="31"/>
      <c r="G248" s="31"/>
      <c r="H248" s="31"/>
      <c r="I248" s="31"/>
      <c r="J248" s="31"/>
      <c r="K248" s="31"/>
      <c r="L248" s="31"/>
      <c r="M248" s="31"/>
      <c r="N248" s="31"/>
      <c r="O248" s="31"/>
      <c r="P248" s="31"/>
      <c r="Q248" s="31"/>
      <c r="R248" s="31"/>
      <c r="S248" s="31"/>
      <c r="T248" s="31"/>
      <c r="U248" s="31"/>
      <c r="V248" s="31"/>
      <c r="W248" s="31"/>
      <c r="X248" s="31"/>
      <c r="Y248" s="31"/>
      <c r="Z248" s="31"/>
    </row>
    <row r="249" spans="1:26" ht="15.75" customHeight="1">
      <c r="A249" s="31"/>
      <c r="B249" s="31"/>
      <c r="C249" s="31"/>
      <c r="D249" s="31"/>
      <c r="E249" s="31"/>
      <c r="F249" s="31"/>
      <c r="G249" s="31"/>
      <c r="H249" s="31"/>
      <c r="I249" s="31"/>
      <c r="J249" s="31"/>
      <c r="K249" s="31"/>
      <c r="L249" s="31"/>
      <c r="M249" s="31"/>
      <c r="N249" s="31"/>
      <c r="O249" s="31"/>
      <c r="P249" s="31"/>
      <c r="Q249" s="31"/>
      <c r="R249" s="31"/>
      <c r="S249" s="31"/>
      <c r="T249" s="31"/>
      <c r="U249" s="31"/>
      <c r="V249" s="31"/>
      <c r="W249" s="31"/>
      <c r="X249" s="31"/>
      <c r="Y249" s="31"/>
      <c r="Z249" s="31"/>
    </row>
    <row r="250" spans="1:26" ht="15.75" customHeight="1">
      <c r="A250" s="31"/>
      <c r="B250" s="31"/>
      <c r="C250" s="31"/>
      <c r="D250" s="31"/>
      <c r="E250" s="31"/>
      <c r="F250" s="31"/>
      <c r="G250" s="31"/>
      <c r="H250" s="31"/>
      <c r="I250" s="31"/>
      <c r="J250" s="31"/>
      <c r="K250" s="31"/>
      <c r="L250" s="31"/>
      <c r="M250" s="31"/>
      <c r="N250" s="31"/>
      <c r="O250" s="31"/>
      <c r="P250" s="31"/>
      <c r="Q250" s="31"/>
      <c r="R250" s="31"/>
      <c r="S250" s="31"/>
      <c r="T250" s="31"/>
      <c r="U250" s="31"/>
      <c r="V250" s="31"/>
      <c r="W250" s="31"/>
      <c r="X250" s="31"/>
      <c r="Y250" s="31"/>
      <c r="Z250" s="31"/>
    </row>
    <row r="251" spans="1:26" ht="15.75" customHeight="1">
      <c r="A251" s="31"/>
      <c r="B251" s="31"/>
      <c r="C251" s="31"/>
      <c r="D251" s="31"/>
      <c r="E251" s="31"/>
      <c r="F251" s="31"/>
      <c r="G251" s="31"/>
      <c r="H251" s="31"/>
      <c r="I251" s="31"/>
      <c r="J251" s="31"/>
      <c r="K251" s="31"/>
      <c r="L251" s="31"/>
      <c r="M251" s="31"/>
      <c r="N251" s="31"/>
      <c r="O251" s="31"/>
      <c r="P251" s="31"/>
      <c r="Q251" s="31"/>
      <c r="R251" s="31"/>
      <c r="S251" s="31"/>
      <c r="T251" s="31"/>
      <c r="U251" s="31"/>
      <c r="V251" s="31"/>
      <c r="W251" s="31"/>
      <c r="X251" s="31"/>
      <c r="Y251" s="31"/>
      <c r="Z251" s="31"/>
    </row>
    <row r="252" spans="1:26" ht="15.75" customHeight="1">
      <c r="A252" s="31"/>
      <c r="B252" s="31"/>
      <c r="C252" s="31"/>
      <c r="D252" s="31"/>
      <c r="E252" s="31"/>
      <c r="F252" s="31"/>
      <c r="G252" s="31"/>
      <c r="H252" s="31"/>
      <c r="I252" s="31"/>
      <c r="J252" s="31"/>
      <c r="K252" s="31"/>
      <c r="L252" s="31"/>
      <c r="M252" s="31"/>
      <c r="N252" s="31"/>
      <c r="O252" s="31"/>
      <c r="P252" s="31"/>
      <c r="Q252" s="31"/>
      <c r="R252" s="31"/>
      <c r="S252" s="31"/>
      <c r="T252" s="31"/>
      <c r="U252" s="31"/>
      <c r="V252" s="31"/>
      <c r="W252" s="31"/>
      <c r="X252" s="31"/>
      <c r="Y252" s="31"/>
      <c r="Z252" s="31"/>
    </row>
    <row r="253" spans="1:26" ht="15.75" customHeight="1">
      <c r="A253" s="31"/>
      <c r="B253" s="31"/>
      <c r="C253" s="31"/>
      <c r="D253" s="31"/>
      <c r="E253" s="31"/>
      <c r="F253" s="31"/>
      <c r="G253" s="31"/>
      <c r="H253" s="31"/>
      <c r="I253" s="31"/>
      <c r="J253" s="31"/>
      <c r="K253" s="31"/>
      <c r="L253" s="31"/>
      <c r="M253" s="31"/>
      <c r="N253" s="31"/>
      <c r="O253" s="31"/>
      <c r="P253" s="31"/>
      <c r="Q253" s="31"/>
      <c r="R253" s="31"/>
      <c r="S253" s="31"/>
      <c r="T253" s="31"/>
      <c r="U253" s="31"/>
      <c r="V253" s="31"/>
      <c r="W253" s="31"/>
      <c r="X253" s="31"/>
      <c r="Y253" s="31"/>
      <c r="Z253" s="31"/>
    </row>
    <row r="254" spans="1:26" ht="15.75" customHeight="1">
      <c r="A254" s="31"/>
      <c r="B254" s="31"/>
      <c r="C254" s="31"/>
      <c r="D254" s="31"/>
      <c r="E254" s="31"/>
      <c r="F254" s="31"/>
      <c r="G254" s="31"/>
      <c r="H254" s="31"/>
      <c r="I254" s="31"/>
      <c r="J254" s="31"/>
      <c r="K254" s="31"/>
      <c r="L254" s="31"/>
      <c r="M254" s="31"/>
      <c r="N254" s="31"/>
      <c r="O254" s="31"/>
      <c r="P254" s="31"/>
      <c r="Q254" s="31"/>
      <c r="R254" s="31"/>
      <c r="S254" s="31"/>
      <c r="T254" s="31"/>
      <c r="U254" s="31"/>
      <c r="V254" s="31"/>
      <c r="W254" s="31"/>
      <c r="X254" s="31"/>
      <c r="Y254" s="31"/>
      <c r="Z254" s="31"/>
    </row>
    <row r="255" spans="1:26" ht="15.75" customHeight="1">
      <c r="A255" s="31"/>
      <c r="B255" s="31"/>
      <c r="C255" s="31"/>
      <c r="D255" s="31"/>
      <c r="E255" s="31"/>
      <c r="F255" s="31"/>
      <c r="G255" s="31"/>
      <c r="H255" s="31"/>
      <c r="I255" s="31"/>
      <c r="J255" s="31"/>
      <c r="K255" s="31"/>
      <c r="L255" s="31"/>
      <c r="M255" s="31"/>
      <c r="N255" s="31"/>
      <c r="O255" s="31"/>
      <c r="P255" s="31"/>
      <c r="Q255" s="31"/>
      <c r="R255" s="31"/>
      <c r="S255" s="31"/>
      <c r="T255" s="31"/>
      <c r="U255" s="31"/>
      <c r="V255" s="31"/>
      <c r="W255" s="31"/>
      <c r="X255" s="31"/>
      <c r="Y255" s="31"/>
      <c r="Z255" s="31"/>
    </row>
    <row r="256" spans="1:26" ht="15.75" customHeight="1">
      <c r="A256" s="31"/>
      <c r="B256" s="31"/>
      <c r="C256" s="31"/>
      <c r="D256" s="31"/>
      <c r="E256" s="31"/>
      <c r="F256" s="31"/>
      <c r="G256" s="31"/>
      <c r="H256" s="31"/>
      <c r="I256" s="31"/>
      <c r="J256" s="31"/>
      <c r="K256" s="31"/>
      <c r="L256" s="31"/>
      <c r="M256" s="31"/>
      <c r="N256" s="31"/>
      <c r="O256" s="31"/>
      <c r="P256" s="31"/>
      <c r="Q256" s="31"/>
      <c r="R256" s="31"/>
      <c r="S256" s="31"/>
      <c r="T256" s="31"/>
      <c r="U256" s="31"/>
      <c r="V256" s="31"/>
      <c r="W256" s="31"/>
      <c r="X256" s="31"/>
      <c r="Y256" s="31"/>
      <c r="Z256" s="31"/>
    </row>
    <row r="257" spans="1:26" ht="15.75" customHeight="1">
      <c r="A257" s="31"/>
      <c r="B257" s="31"/>
      <c r="C257" s="31"/>
      <c r="D257" s="31"/>
      <c r="E257" s="31"/>
      <c r="F257" s="31"/>
      <c r="G257" s="31"/>
      <c r="H257" s="31"/>
      <c r="I257" s="31"/>
      <c r="J257" s="31"/>
      <c r="K257" s="31"/>
      <c r="L257" s="31"/>
      <c r="M257" s="31"/>
      <c r="N257" s="31"/>
      <c r="O257" s="31"/>
      <c r="P257" s="31"/>
      <c r="Q257" s="31"/>
      <c r="R257" s="31"/>
      <c r="S257" s="31"/>
      <c r="T257" s="31"/>
      <c r="U257" s="31"/>
      <c r="V257" s="31"/>
      <c r="W257" s="31"/>
      <c r="X257" s="31"/>
      <c r="Y257" s="31"/>
      <c r="Z257" s="31"/>
    </row>
    <row r="258" spans="1:26" ht="15.75" customHeight="1">
      <c r="A258" s="31"/>
      <c r="B258" s="31"/>
      <c r="C258" s="31"/>
      <c r="D258" s="31"/>
      <c r="E258" s="31"/>
      <c r="F258" s="31"/>
      <c r="G258" s="31"/>
      <c r="H258" s="31"/>
      <c r="I258" s="31"/>
      <c r="J258" s="31"/>
      <c r="K258" s="31"/>
      <c r="L258" s="31"/>
      <c r="M258" s="31"/>
      <c r="N258" s="31"/>
      <c r="O258" s="31"/>
      <c r="P258" s="31"/>
      <c r="Q258" s="31"/>
      <c r="R258" s="31"/>
      <c r="S258" s="31"/>
      <c r="T258" s="31"/>
      <c r="U258" s="31"/>
      <c r="V258" s="31"/>
      <c r="W258" s="31"/>
      <c r="X258" s="31"/>
      <c r="Y258" s="31"/>
      <c r="Z258" s="31"/>
    </row>
    <row r="259" spans="1:26" ht="15.75" customHeight="1">
      <c r="A259" s="31"/>
      <c r="B259" s="31"/>
      <c r="C259" s="31"/>
      <c r="D259" s="31"/>
      <c r="E259" s="31"/>
      <c r="F259" s="31"/>
      <c r="G259" s="31"/>
      <c r="H259" s="31"/>
      <c r="I259" s="31"/>
      <c r="J259" s="31"/>
      <c r="K259" s="31"/>
      <c r="L259" s="31"/>
      <c r="M259" s="31"/>
      <c r="N259" s="31"/>
      <c r="O259" s="31"/>
      <c r="P259" s="31"/>
      <c r="Q259" s="31"/>
      <c r="R259" s="31"/>
      <c r="S259" s="31"/>
      <c r="T259" s="31"/>
      <c r="U259" s="31"/>
      <c r="V259" s="31"/>
      <c r="W259" s="31"/>
      <c r="X259" s="31"/>
      <c r="Y259" s="31"/>
      <c r="Z259" s="31"/>
    </row>
    <row r="260" spans="1:26" ht="15.75" customHeight="1">
      <c r="A260" s="31"/>
      <c r="B260" s="31"/>
      <c r="C260" s="31"/>
      <c r="D260" s="31"/>
      <c r="E260" s="31"/>
      <c r="F260" s="31"/>
      <c r="G260" s="31"/>
      <c r="H260" s="31"/>
      <c r="I260" s="31"/>
      <c r="J260" s="31"/>
      <c r="K260" s="31"/>
      <c r="L260" s="31"/>
      <c r="M260" s="31"/>
      <c r="N260" s="31"/>
      <c r="O260" s="31"/>
      <c r="P260" s="31"/>
      <c r="Q260" s="31"/>
      <c r="R260" s="31"/>
      <c r="S260" s="31"/>
      <c r="T260" s="31"/>
      <c r="U260" s="31"/>
      <c r="V260" s="31"/>
      <c r="W260" s="31"/>
      <c r="X260" s="31"/>
      <c r="Y260" s="31"/>
      <c r="Z260" s="31"/>
    </row>
    <row r="261" spans="1:26" ht="15.75" customHeight="1">
      <c r="A261" s="31"/>
      <c r="B261" s="31"/>
      <c r="C261" s="31"/>
      <c r="D261" s="31"/>
      <c r="E261" s="31"/>
      <c r="F261" s="31"/>
      <c r="G261" s="31"/>
      <c r="H261" s="31"/>
      <c r="I261" s="31"/>
      <c r="J261" s="31"/>
      <c r="K261" s="31"/>
      <c r="L261" s="31"/>
      <c r="M261" s="31"/>
      <c r="N261" s="31"/>
      <c r="O261" s="31"/>
      <c r="P261" s="31"/>
      <c r="Q261" s="31"/>
      <c r="R261" s="31"/>
      <c r="S261" s="31"/>
      <c r="T261" s="31"/>
      <c r="U261" s="31"/>
      <c r="V261" s="31"/>
      <c r="W261" s="31"/>
      <c r="X261" s="31"/>
      <c r="Y261" s="31"/>
      <c r="Z261" s="31"/>
    </row>
    <row r="262" spans="1:26" ht="15.75" customHeight="1">
      <c r="A262" s="31"/>
      <c r="B262" s="31"/>
      <c r="C262" s="31"/>
      <c r="D262" s="31"/>
      <c r="E262" s="31"/>
      <c r="F262" s="31"/>
      <c r="G262" s="31"/>
      <c r="H262" s="31"/>
      <c r="I262" s="31"/>
      <c r="J262" s="31"/>
      <c r="K262" s="31"/>
      <c r="L262" s="31"/>
      <c r="M262" s="31"/>
      <c r="N262" s="31"/>
      <c r="O262" s="31"/>
      <c r="P262" s="31"/>
      <c r="Q262" s="31"/>
      <c r="R262" s="31"/>
      <c r="S262" s="31"/>
      <c r="T262" s="31"/>
      <c r="U262" s="31"/>
      <c r="V262" s="31"/>
      <c r="W262" s="31"/>
      <c r="X262" s="31"/>
      <c r="Y262" s="31"/>
      <c r="Z262" s="31"/>
    </row>
    <row r="263" spans="1:26" ht="15.75" customHeight="1">
      <c r="A263" s="31"/>
      <c r="B263" s="31"/>
      <c r="C263" s="31"/>
      <c r="D263" s="31"/>
      <c r="E263" s="31"/>
      <c r="F263" s="31"/>
      <c r="G263" s="31"/>
      <c r="H263" s="31"/>
      <c r="I263" s="31"/>
      <c r="J263" s="31"/>
      <c r="K263" s="31"/>
      <c r="L263" s="31"/>
      <c r="M263" s="31"/>
      <c r="N263" s="31"/>
      <c r="O263" s="31"/>
      <c r="P263" s="31"/>
      <c r="Q263" s="31"/>
      <c r="R263" s="31"/>
      <c r="S263" s="31"/>
      <c r="T263" s="31"/>
      <c r="U263" s="31"/>
      <c r="V263" s="31"/>
      <c r="W263" s="31"/>
      <c r="X263" s="31"/>
      <c r="Y263" s="31"/>
      <c r="Z263" s="31"/>
    </row>
    <row r="264" spans="1:26" ht="15.75" customHeight="1">
      <c r="A264" s="31"/>
      <c r="B264" s="31"/>
      <c r="C264" s="31"/>
      <c r="D264" s="31"/>
      <c r="E264" s="31"/>
      <c r="F264" s="31"/>
      <c r="G264" s="31"/>
      <c r="H264" s="31"/>
      <c r="I264" s="31"/>
      <c r="J264" s="31"/>
      <c r="K264" s="31"/>
      <c r="L264" s="31"/>
      <c r="M264" s="31"/>
      <c r="N264" s="31"/>
      <c r="O264" s="31"/>
      <c r="P264" s="31"/>
      <c r="Q264" s="31"/>
      <c r="R264" s="31"/>
      <c r="S264" s="31"/>
      <c r="T264" s="31"/>
      <c r="U264" s="31"/>
      <c r="V264" s="31"/>
      <c r="W264" s="31"/>
      <c r="X264" s="31"/>
      <c r="Y264" s="31"/>
      <c r="Z264" s="31"/>
    </row>
    <row r="265" spans="1:26" ht="15.75" customHeight="1">
      <c r="A265" s="31"/>
      <c r="B265" s="31"/>
      <c r="C265" s="31"/>
      <c r="D265" s="31"/>
      <c r="E265" s="31"/>
      <c r="F265" s="31"/>
      <c r="G265" s="31"/>
      <c r="H265" s="31"/>
      <c r="I265" s="31"/>
      <c r="J265" s="31"/>
      <c r="K265" s="31"/>
      <c r="L265" s="31"/>
      <c r="M265" s="31"/>
      <c r="N265" s="31"/>
      <c r="O265" s="31"/>
      <c r="P265" s="31"/>
      <c r="Q265" s="31"/>
      <c r="R265" s="31"/>
      <c r="S265" s="31"/>
      <c r="T265" s="31"/>
      <c r="U265" s="31"/>
      <c r="V265" s="31"/>
      <c r="W265" s="31"/>
      <c r="X265" s="31"/>
      <c r="Y265" s="31"/>
      <c r="Z265" s="31"/>
    </row>
    <row r="266" spans="1:26" ht="15.75" customHeight="1">
      <c r="A266" s="31"/>
      <c r="B266" s="31"/>
      <c r="C266" s="31"/>
      <c r="D266" s="31"/>
      <c r="E266" s="31"/>
      <c r="F266" s="31"/>
      <c r="G266" s="31"/>
      <c r="H266" s="31"/>
      <c r="I266" s="31"/>
      <c r="J266" s="31"/>
      <c r="K266" s="31"/>
      <c r="L266" s="31"/>
      <c r="M266" s="31"/>
      <c r="N266" s="31"/>
      <c r="O266" s="31"/>
      <c r="P266" s="31"/>
      <c r="Q266" s="31"/>
      <c r="R266" s="31"/>
      <c r="S266" s="31"/>
      <c r="T266" s="31"/>
      <c r="U266" s="31"/>
      <c r="V266" s="31"/>
      <c r="W266" s="31"/>
      <c r="X266" s="31"/>
      <c r="Y266" s="31"/>
      <c r="Z266" s="31"/>
    </row>
    <row r="267" spans="1:26" ht="15.75" customHeight="1">
      <c r="A267" s="31"/>
      <c r="B267" s="31"/>
      <c r="C267" s="31"/>
      <c r="D267" s="31"/>
      <c r="E267" s="31"/>
      <c r="F267" s="31"/>
      <c r="G267" s="31"/>
      <c r="H267" s="31"/>
      <c r="I267" s="31"/>
      <c r="J267" s="31"/>
      <c r="K267" s="31"/>
      <c r="L267" s="31"/>
      <c r="M267" s="31"/>
      <c r="N267" s="31"/>
      <c r="O267" s="31"/>
      <c r="P267" s="31"/>
      <c r="Q267" s="31"/>
      <c r="R267" s="31"/>
      <c r="S267" s="31"/>
      <c r="T267" s="31"/>
      <c r="U267" s="31"/>
      <c r="V267" s="31"/>
      <c r="W267" s="31"/>
      <c r="X267" s="31"/>
      <c r="Y267" s="31"/>
      <c r="Z267" s="31"/>
    </row>
    <row r="268" spans="1:26" ht="15.75" customHeight="1">
      <c r="A268" s="31"/>
      <c r="B268" s="31"/>
      <c r="C268" s="31"/>
      <c r="D268" s="31"/>
      <c r="E268" s="31"/>
      <c r="F268" s="31"/>
      <c r="G268" s="31"/>
      <c r="H268" s="31"/>
      <c r="I268" s="31"/>
      <c r="J268" s="31"/>
      <c r="K268" s="31"/>
      <c r="L268" s="31"/>
      <c r="M268" s="31"/>
      <c r="N268" s="31"/>
      <c r="O268" s="31"/>
      <c r="P268" s="31"/>
      <c r="Q268" s="31"/>
      <c r="R268" s="31"/>
      <c r="S268" s="31"/>
      <c r="T268" s="31"/>
      <c r="U268" s="31"/>
      <c r="V268" s="31"/>
      <c r="W268" s="31"/>
      <c r="X268" s="31"/>
      <c r="Y268" s="31"/>
      <c r="Z268" s="31"/>
    </row>
    <row r="269" spans="1:26" ht="15.75" customHeight="1">
      <c r="A269" s="31"/>
      <c r="B269" s="31"/>
      <c r="C269" s="31"/>
      <c r="D269" s="31"/>
      <c r="E269" s="31"/>
      <c r="F269" s="31"/>
      <c r="G269" s="31"/>
      <c r="H269" s="31"/>
      <c r="I269" s="31"/>
      <c r="J269" s="31"/>
      <c r="K269" s="31"/>
      <c r="L269" s="31"/>
      <c r="M269" s="31"/>
      <c r="N269" s="31"/>
      <c r="O269" s="31"/>
      <c r="P269" s="31"/>
      <c r="Q269" s="31"/>
      <c r="R269" s="31"/>
      <c r="S269" s="31"/>
      <c r="T269" s="31"/>
      <c r="U269" s="31"/>
      <c r="V269" s="31"/>
      <c r="W269" s="31"/>
      <c r="X269" s="31"/>
      <c r="Y269" s="31"/>
      <c r="Z269" s="31"/>
    </row>
    <row r="270" spans="1:26" ht="15.75" customHeight="1">
      <c r="A270" s="31"/>
      <c r="B270" s="31"/>
      <c r="C270" s="31"/>
      <c r="D270" s="31"/>
      <c r="E270" s="31"/>
      <c r="F270" s="31"/>
      <c r="G270" s="31"/>
      <c r="H270" s="31"/>
      <c r="I270" s="31"/>
      <c r="J270" s="31"/>
      <c r="K270" s="31"/>
      <c r="L270" s="31"/>
      <c r="M270" s="31"/>
      <c r="N270" s="31"/>
      <c r="O270" s="31"/>
      <c r="P270" s="31"/>
      <c r="Q270" s="31"/>
      <c r="R270" s="31"/>
      <c r="S270" s="31"/>
      <c r="T270" s="31"/>
      <c r="U270" s="31"/>
      <c r="V270" s="31"/>
      <c r="W270" s="31"/>
      <c r="X270" s="31"/>
      <c r="Y270" s="31"/>
      <c r="Z270" s="31"/>
    </row>
    <row r="271" spans="1:26" ht="15.75" customHeight="1">
      <c r="A271" s="31"/>
      <c r="B271" s="31"/>
      <c r="C271" s="31"/>
      <c r="D271" s="31"/>
      <c r="E271" s="31"/>
      <c r="F271" s="31"/>
      <c r="G271" s="31"/>
      <c r="H271" s="31"/>
      <c r="I271" s="31"/>
      <c r="J271" s="31"/>
      <c r="K271" s="31"/>
      <c r="L271" s="31"/>
      <c r="M271" s="31"/>
      <c r="N271" s="31"/>
      <c r="O271" s="31"/>
      <c r="P271" s="31"/>
      <c r="Q271" s="31"/>
      <c r="R271" s="31"/>
      <c r="S271" s="31"/>
      <c r="T271" s="31"/>
      <c r="U271" s="31"/>
      <c r="V271" s="31"/>
      <c r="W271" s="31"/>
      <c r="X271" s="31"/>
      <c r="Y271" s="31"/>
      <c r="Z271" s="31"/>
    </row>
    <row r="272" spans="1:26" ht="15.75" customHeight="1">
      <c r="A272" s="31"/>
      <c r="B272" s="31"/>
      <c r="C272" s="31"/>
      <c r="D272" s="31"/>
      <c r="E272" s="31"/>
      <c r="F272" s="31"/>
      <c r="G272" s="31"/>
      <c r="H272" s="31"/>
      <c r="I272" s="31"/>
      <c r="J272" s="31"/>
      <c r="K272" s="31"/>
      <c r="L272" s="31"/>
      <c r="M272" s="31"/>
      <c r="N272" s="31"/>
      <c r="O272" s="31"/>
      <c r="P272" s="31"/>
      <c r="Q272" s="31"/>
      <c r="R272" s="31"/>
      <c r="S272" s="31"/>
      <c r="T272" s="31"/>
      <c r="U272" s="31"/>
      <c r="V272" s="31"/>
      <c r="W272" s="31"/>
      <c r="X272" s="31"/>
      <c r="Y272" s="31"/>
      <c r="Z272" s="31"/>
    </row>
    <row r="273" spans="1:26" ht="15.75" customHeight="1">
      <c r="A273" s="31"/>
      <c r="B273" s="31"/>
      <c r="C273" s="31"/>
      <c r="D273" s="31"/>
      <c r="E273" s="31"/>
      <c r="F273" s="31"/>
      <c r="G273" s="31"/>
      <c r="H273" s="31"/>
      <c r="I273" s="31"/>
      <c r="J273" s="31"/>
      <c r="K273" s="31"/>
      <c r="L273" s="31"/>
      <c r="M273" s="31"/>
      <c r="N273" s="31"/>
      <c r="O273" s="31"/>
      <c r="P273" s="31"/>
      <c r="Q273" s="31"/>
      <c r="R273" s="31"/>
      <c r="S273" s="31"/>
      <c r="T273" s="31"/>
      <c r="U273" s="31"/>
      <c r="V273" s="31"/>
      <c r="W273" s="31"/>
      <c r="X273" s="31"/>
      <c r="Y273" s="31"/>
      <c r="Z273" s="31"/>
    </row>
    <row r="274" spans="1:26" ht="15.75" customHeight="1">
      <c r="A274" s="31"/>
      <c r="B274" s="31"/>
      <c r="C274" s="31"/>
      <c r="D274" s="31"/>
      <c r="E274" s="31"/>
      <c r="F274" s="31"/>
      <c r="G274" s="31"/>
      <c r="H274" s="31"/>
      <c r="I274" s="31"/>
      <c r="J274" s="31"/>
      <c r="K274" s="31"/>
      <c r="L274" s="31"/>
      <c r="M274" s="31"/>
      <c r="N274" s="31"/>
      <c r="O274" s="31"/>
      <c r="P274" s="31"/>
      <c r="Q274" s="31"/>
      <c r="R274" s="31"/>
      <c r="S274" s="31"/>
      <c r="T274" s="31"/>
      <c r="U274" s="31"/>
      <c r="V274" s="31"/>
      <c r="W274" s="31"/>
      <c r="X274" s="31"/>
      <c r="Y274" s="31"/>
      <c r="Z274" s="31"/>
    </row>
    <row r="275" spans="1:26" ht="15.75" customHeight="1">
      <c r="A275" s="31"/>
      <c r="B275" s="31"/>
      <c r="C275" s="31"/>
      <c r="D275" s="31"/>
      <c r="E275" s="31"/>
      <c r="F275" s="31"/>
      <c r="G275" s="31"/>
      <c r="H275" s="31"/>
      <c r="I275" s="31"/>
      <c r="J275" s="31"/>
      <c r="K275" s="31"/>
      <c r="L275" s="31"/>
      <c r="M275" s="31"/>
      <c r="N275" s="31"/>
      <c r="O275" s="31"/>
      <c r="P275" s="31"/>
      <c r="Q275" s="31"/>
      <c r="R275" s="31"/>
      <c r="S275" s="31"/>
      <c r="T275" s="31"/>
      <c r="U275" s="31"/>
      <c r="V275" s="31"/>
      <c r="W275" s="31"/>
      <c r="X275" s="31"/>
      <c r="Y275" s="31"/>
      <c r="Z275" s="31"/>
    </row>
    <row r="276" spans="1:26" ht="15.75" customHeight="1">
      <c r="A276" s="31"/>
      <c r="B276" s="31"/>
      <c r="C276" s="31"/>
      <c r="D276" s="31"/>
      <c r="E276" s="31"/>
      <c r="F276" s="31"/>
      <c r="G276" s="31"/>
      <c r="H276" s="31"/>
      <c r="I276" s="31"/>
      <c r="J276" s="31"/>
      <c r="K276" s="31"/>
      <c r="L276" s="31"/>
      <c r="M276" s="31"/>
      <c r="N276" s="31"/>
      <c r="O276" s="31"/>
      <c r="P276" s="31"/>
      <c r="Q276" s="31"/>
      <c r="R276" s="31"/>
      <c r="S276" s="31"/>
      <c r="T276" s="31"/>
      <c r="U276" s="31"/>
      <c r="V276" s="31"/>
      <c r="W276" s="31"/>
      <c r="X276" s="31"/>
      <c r="Y276" s="31"/>
      <c r="Z276" s="31"/>
    </row>
    <row r="277" spans="1:26" ht="15.75" customHeight="1">
      <c r="A277" s="31"/>
      <c r="B277" s="31"/>
      <c r="C277" s="31"/>
      <c r="D277" s="31"/>
      <c r="E277" s="31"/>
      <c r="F277" s="31"/>
      <c r="G277" s="31"/>
      <c r="H277" s="31"/>
      <c r="I277" s="31"/>
      <c r="J277" s="31"/>
      <c r="K277" s="31"/>
      <c r="L277" s="31"/>
      <c r="M277" s="31"/>
      <c r="N277" s="31"/>
      <c r="O277" s="31"/>
      <c r="P277" s="31"/>
      <c r="Q277" s="31"/>
      <c r="R277" s="31"/>
      <c r="S277" s="31"/>
      <c r="T277" s="31"/>
      <c r="U277" s="31"/>
      <c r="V277" s="31"/>
      <c r="W277" s="31"/>
      <c r="X277" s="31"/>
      <c r="Y277" s="31"/>
      <c r="Z277" s="31"/>
    </row>
    <row r="278" spans="1:26" ht="15.75" customHeight="1">
      <c r="A278" s="31"/>
      <c r="B278" s="31"/>
      <c r="C278" s="31"/>
      <c r="D278" s="31"/>
      <c r="E278" s="31"/>
      <c r="F278" s="31"/>
      <c r="G278" s="31"/>
      <c r="H278" s="31"/>
      <c r="I278" s="31"/>
      <c r="J278" s="31"/>
      <c r="K278" s="31"/>
      <c r="L278" s="31"/>
      <c r="M278" s="31"/>
      <c r="N278" s="31"/>
      <c r="O278" s="31"/>
      <c r="P278" s="31"/>
      <c r="Q278" s="31"/>
      <c r="R278" s="31"/>
      <c r="S278" s="31"/>
      <c r="T278" s="31"/>
      <c r="U278" s="31"/>
      <c r="V278" s="31"/>
      <c r="W278" s="31"/>
      <c r="X278" s="31"/>
      <c r="Y278" s="31"/>
      <c r="Z278" s="31"/>
    </row>
    <row r="279" spans="1:26" ht="15.75" customHeight="1">
      <c r="A279" s="31"/>
      <c r="B279" s="31"/>
      <c r="C279" s="31"/>
      <c r="D279" s="31"/>
      <c r="E279" s="31"/>
      <c r="F279" s="31"/>
      <c r="G279" s="31"/>
      <c r="H279" s="31"/>
      <c r="I279" s="31"/>
      <c r="J279" s="31"/>
      <c r="K279" s="31"/>
      <c r="L279" s="31"/>
      <c r="M279" s="31"/>
      <c r="N279" s="31"/>
      <c r="O279" s="31"/>
      <c r="P279" s="31"/>
      <c r="Q279" s="31"/>
      <c r="R279" s="31"/>
      <c r="S279" s="31"/>
      <c r="T279" s="31"/>
      <c r="U279" s="31"/>
      <c r="V279" s="31"/>
      <c r="W279" s="31"/>
      <c r="X279" s="31"/>
      <c r="Y279" s="31"/>
      <c r="Z279" s="31"/>
    </row>
    <row r="280" spans="1:26" ht="15.75" customHeight="1">
      <c r="A280" s="31"/>
      <c r="B280" s="31"/>
      <c r="C280" s="31"/>
      <c r="D280" s="31"/>
      <c r="E280" s="31"/>
      <c r="F280" s="31"/>
      <c r="G280" s="31"/>
      <c r="H280" s="31"/>
      <c r="I280" s="31"/>
      <c r="J280" s="31"/>
      <c r="K280" s="31"/>
      <c r="L280" s="31"/>
      <c r="M280" s="31"/>
      <c r="N280" s="31"/>
      <c r="O280" s="31"/>
      <c r="P280" s="31"/>
      <c r="Q280" s="31"/>
      <c r="R280" s="31"/>
      <c r="S280" s="31"/>
      <c r="T280" s="31"/>
      <c r="U280" s="31"/>
      <c r="V280" s="31"/>
      <c r="W280" s="31"/>
      <c r="X280" s="31"/>
      <c r="Y280" s="31"/>
      <c r="Z280" s="31"/>
    </row>
    <row r="281" spans="1:26" ht="15.75" customHeight="1">
      <c r="A281" s="31"/>
      <c r="B281" s="31"/>
      <c r="C281" s="31"/>
      <c r="D281" s="31"/>
      <c r="E281" s="31"/>
      <c r="F281" s="31"/>
      <c r="G281" s="31"/>
      <c r="H281" s="31"/>
      <c r="I281" s="31"/>
      <c r="J281" s="31"/>
      <c r="K281" s="31"/>
      <c r="L281" s="31"/>
      <c r="M281" s="31"/>
      <c r="N281" s="31"/>
      <c r="O281" s="31"/>
      <c r="P281" s="31"/>
      <c r="Q281" s="31"/>
      <c r="R281" s="31"/>
      <c r="S281" s="31"/>
      <c r="T281" s="31"/>
      <c r="U281" s="31"/>
      <c r="V281" s="31"/>
      <c r="W281" s="31"/>
      <c r="X281" s="31"/>
      <c r="Y281" s="31"/>
      <c r="Z281" s="31"/>
    </row>
    <row r="282" spans="1:26" ht="15.75" customHeight="1">
      <c r="A282" s="31"/>
      <c r="B282" s="31"/>
      <c r="C282" s="31"/>
      <c r="D282" s="31"/>
      <c r="E282" s="31"/>
      <c r="F282" s="31"/>
      <c r="G282" s="31"/>
      <c r="H282" s="31"/>
      <c r="I282" s="31"/>
      <c r="J282" s="31"/>
      <c r="K282" s="31"/>
      <c r="L282" s="31"/>
      <c r="M282" s="31"/>
      <c r="N282" s="31"/>
      <c r="O282" s="31"/>
      <c r="P282" s="31"/>
      <c r="Q282" s="31"/>
      <c r="R282" s="31"/>
      <c r="S282" s="31"/>
      <c r="T282" s="31"/>
      <c r="U282" s="31"/>
      <c r="V282" s="31"/>
      <c r="W282" s="31"/>
      <c r="X282" s="31"/>
      <c r="Y282" s="31"/>
      <c r="Z282" s="31"/>
    </row>
    <row r="283" spans="1:26" ht="15.75" customHeight="1">
      <c r="A283" s="31"/>
      <c r="B283" s="31"/>
      <c r="C283" s="31"/>
      <c r="D283" s="31"/>
      <c r="E283" s="31"/>
      <c r="F283" s="31"/>
      <c r="G283" s="31"/>
      <c r="H283" s="31"/>
      <c r="I283" s="31"/>
      <c r="J283" s="31"/>
      <c r="K283" s="31"/>
      <c r="L283" s="31"/>
      <c r="M283" s="31"/>
      <c r="N283" s="31"/>
      <c r="O283" s="31"/>
      <c r="P283" s="31"/>
      <c r="Q283" s="31"/>
      <c r="R283" s="31"/>
      <c r="S283" s="31"/>
      <c r="T283" s="31"/>
      <c r="U283" s="31"/>
      <c r="V283" s="31"/>
      <c r="W283" s="31"/>
      <c r="X283" s="31"/>
      <c r="Y283" s="31"/>
      <c r="Z283" s="31"/>
    </row>
    <row r="284" spans="1:26" ht="15.75" customHeight="1">
      <c r="A284" s="31"/>
      <c r="B284" s="31"/>
      <c r="C284" s="31"/>
      <c r="D284" s="31"/>
      <c r="E284" s="31"/>
      <c r="F284" s="31"/>
      <c r="G284" s="31"/>
      <c r="H284" s="31"/>
      <c r="I284" s="31"/>
      <c r="J284" s="31"/>
      <c r="K284" s="31"/>
      <c r="L284" s="31"/>
      <c r="M284" s="31"/>
      <c r="N284" s="31"/>
      <c r="O284" s="31"/>
      <c r="P284" s="31"/>
      <c r="Q284" s="31"/>
      <c r="R284" s="31"/>
      <c r="S284" s="31"/>
      <c r="T284" s="31"/>
      <c r="U284" s="31"/>
      <c r="V284" s="31"/>
      <c r="W284" s="31"/>
      <c r="X284" s="31"/>
      <c r="Y284" s="31"/>
      <c r="Z284" s="31"/>
    </row>
    <row r="285" spans="1:26" ht="15.75" customHeight="1">
      <c r="A285" s="31"/>
      <c r="B285" s="31"/>
      <c r="C285" s="31"/>
      <c r="D285" s="31"/>
      <c r="E285" s="31"/>
      <c r="F285" s="31"/>
      <c r="G285" s="31"/>
      <c r="H285" s="31"/>
      <c r="I285" s="31"/>
      <c r="J285" s="31"/>
      <c r="K285" s="31"/>
      <c r="L285" s="31"/>
      <c r="M285" s="31"/>
      <c r="N285" s="31"/>
      <c r="O285" s="31"/>
      <c r="P285" s="31"/>
      <c r="Q285" s="31"/>
      <c r="R285" s="31"/>
      <c r="S285" s="31"/>
      <c r="T285" s="31"/>
      <c r="U285" s="31"/>
      <c r="V285" s="31"/>
      <c r="W285" s="31"/>
      <c r="X285" s="31"/>
      <c r="Y285" s="31"/>
      <c r="Z285" s="31"/>
    </row>
    <row r="286" spans="1:26" ht="15.75" customHeight="1">
      <c r="A286" s="31"/>
      <c r="B286" s="31"/>
      <c r="C286" s="31"/>
      <c r="D286" s="31"/>
      <c r="E286" s="31"/>
      <c r="F286" s="31"/>
      <c r="G286" s="31"/>
      <c r="H286" s="31"/>
      <c r="I286" s="31"/>
      <c r="J286" s="31"/>
      <c r="K286" s="31"/>
      <c r="L286" s="31"/>
      <c r="M286" s="31"/>
      <c r="N286" s="31"/>
      <c r="O286" s="31"/>
      <c r="P286" s="31"/>
      <c r="Q286" s="31"/>
      <c r="R286" s="31"/>
      <c r="S286" s="31"/>
      <c r="T286" s="31"/>
      <c r="U286" s="31"/>
      <c r="V286" s="31"/>
      <c r="W286" s="31"/>
      <c r="X286" s="31"/>
      <c r="Y286" s="31"/>
      <c r="Z286" s="31"/>
    </row>
    <row r="287" spans="1:26" ht="15.75" customHeight="1">
      <c r="A287" s="31"/>
      <c r="B287" s="31"/>
      <c r="C287" s="31"/>
      <c r="D287" s="31"/>
      <c r="E287" s="31"/>
      <c r="F287" s="31"/>
      <c r="G287" s="31"/>
      <c r="H287" s="31"/>
      <c r="I287" s="31"/>
      <c r="J287" s="31"/>
      <c r="K287" s="31"/>
      <c r="L287" s="31"/>
      <c r="M287" s="31"/>
      <c r="N287" s="31"/>
      <c r="O287" s="31"/>
      <c r="P287" s="31"/>
      <c r="Q287" s="31"/>
      <c r="R287" s="31"/>
      <c r="S287" s="31"/>
      <c r="T287" s="31"/>
      <c r="U287" s="31"/>
      <c r="V287" s="31"/>
      <c r="W287" s="31"/>
      <c r="X287" s="31"/>
      <c r="Y287" s="31"/>
      <c r="Z287" s="31"/>
    </row>
    <row r="288" spans="1:26" ht="15.75" customHeight="1">
      <c r="A288" s="31"/>
      <c r="B288" s="31"/>
      <c r="C288" s="31"/>
      <c r="D288" s="31"/>
      <c r="E288" s="31"/>
      <c r="F288" s="31"/>
      <c r="G288" s="31"/>
      <c r="H288" s="31"/>
      <c r="I288" s="31"/>
      <c r="J288" s="31"/>
      <c r="K288" s="31"/>
      <c r="L288" s="31"/>
      <c r="M288" s="31"/>
      <c r="N288" s="31"/>
      <c r="O288" s="31"/>
      <c r="P288" s="31"/>
      <c r="Q288" s="31"/>
      <c r="R288" s="31"/>
      <c r="S288" s="31"/>
      <c r="T288" s="31"/>
      <c r="U288" s="31"/>
      <c r="V288" s="31"/>
      <c r="W288" s="31"/>
      <c r="X288" s="31"/>
      <c r="Y288" s="31"/>
      <c r="Z288" s="31"/>
    </row>
    <row r="289" spans="1:26" ht="15.75" customHeight="1">
      <c r="A289" s="31"/>
      <c r="B289" s="31"/>
      <c r="C289" s="31"/>
      <c r="D289" s="31"/>
      <c r="E289" s="31"/>
      <c r="F289" s="31"/>
      <c r="G289" s="31"/>
      <c r="H289" s="31"/>
      <c r="I289" s="31"/>
      <c r="J289" s="31"/>
      <c r="K289" s="31"/>
      <c r="L289" s="31"/>
      <c r="M289" s="31"/>
      <c r="N289" s="31"/>
      <c r="O289" s="31"/>
      <c r="P289" s="31"/>
      <c r="Q289" s="31"/>
      <c r="R289" s="31"/>
      <c r="S289" s="31"/>
      <c r="T289" s="31"/>
      <c r="U289" s="31"/>
      <c r="V289" s="31"/>
      <c r="W289" s="31"/>
      <c r="X289" s="31"/>
      <c r="Y289" s="31"/>
      <c r="Z289" s="31"/>
    </row>
    <row r="290" spans="1:26" ht="15.75" customHeight="1">
      <c r="A290" s="31"/>
      <c r="B290" s="31"/>
      <c r="C290" s="31"/>
      <c r="D290" s="31"/>
      <c r="E290" s="31"/>
      <c r="F290" s="31"/>
      <c r="G290" s="31"/>
      <c r="H290" s="31"/>
      <c r="I290" s="31"/>
      <c r="J290" s="31"/>
      <c r="K290" s="31"/>
      <c r="L290" s="31"/>
      <c r="M290" s="31"/>
      <c r="N290" s="31"/>
      <c r="O290" s="31"/>
      <c r="P290" s="31"/>
      <c r="Q290" s="31"/>
      <c r="R290" s="31"/>
      <c r="S290" s="31"/>
      <c r="T290" s="31"/>
      <c r="U290" s="31"/>
      <c r="V290" s="31"/>
      <c r="W290" s="31"/>
      <c r="X290" s="31"/>
      <c r="Y290" s="31"/>
      <c r="Z290" s="31"/>
    </row>
    <row r="291" spans="1:26" ht="15.75" customHeight="1">
      <c r="A291" s="31"/>
      <c r="B291" s="31"/>
      <c r="C291" s="31"/>
      <c r="D291" s="31"/>
      <c r="E291" s="31"/>
      <c r="F291" s="31"/>
      <c r="G291" s="31"/>
      <c r="H291" s="31"/>
      <c r="I291" s="31"/>
      <c r="J291" s="31"/>
      <c r="K291" s="31"/>
      <c r="L291" s="31"/>
      <c r="M291" s="31"/>
      <c r="N291" s="31"/>
      <c r="O291" s="31"/>
      <c r="P291" s="31"/>
      <c r="Q291" s="31"/>
      <c r="R291" s="31"/>
      <c r="S291" s="31"/>
      <c r="T291" s="31"/>
      <c r="U291" s="31"/>
      <c r="V291" s="31"/>
      <c r="W291" s="31"/>
      <c r="X291" s="31"/>
      <c r="Y291" s="31"/>
      <c r="Z291" s="31"/>
    </row>
    <row r="292" spans="1:26" ht="15.75" customHeight="1">
      <c r="A292" s="31"/>
      <c r="B292" s="31"/>
      <c r="C292" s="31"/>
      <c r="D292" s="31"/>
      <c r="E292" s="31"/>
      <c r="F292" s="31"/>
      <c r="G292" s="31"/>
      <c r="H292" s="31"/>
      <c r="I292" s="31"/>
      <c r="J292" s="31"/>
      <c r="K292" s="31"/>
      <c r="L292" s="31"/>
      <c r="M292" s="31"/>
      <c r="N292" s="31"/>
      <c r="O292" s="31"/>
      <c r="P292" s="31"/>
      <c r="Q292" s="31"/>
      <c r="R292" s="31"/>
      <c r="S292" s="31"/>
      <c r="T292" s="31"/>
      <c r="U292" s="31"/>
      <c r="V292" s="31"/>
      <c r="W292" s="31"/>
      <c r="X292" s="31"/>
      <c r="Y292" s="31"/>
      <c r="Z292" s="31"/>
    </row>
    <row r="293" spans="1:26" ht="15.75" customHeight="1">
      <c r="A293" s="31"/>
      <c r="B293" s="31"/>
      <c r="C293" s="31"/>
      <c r="D293" s="31"/>
      <c r="E293" s="31"/>
      <c r="F293" s="31"/>
      <c r="G293" s="31"/>
      <c r="H293" s="31"/>
      <c r="I293" s="31"/>
      <c r="J293" s="31"/>
      <c r="K293" s="31"/>
      <c r="L293" s="31"/>
      <c r="M293" s="31"/>
      <c r="N293" s="31"/>
      <c r="O293" s="31"/>
      <c r="P293" s="31"/>
      <c r="Q293" s="31"/>
      <c r="R293" s="31"/>
      <c r="S293" s="31"/>
      <c r="T293" s="31"/>
      <c r="U293" s="31"/>
      <c r="V293" s="31"/>
      <c r="W293" s="31"/>
      <c r="X293" s="31"/>
      <c r="Y293" s="31"/>
      <c r="Z293" s="31"/>
    </row>
    <row r="294" spans="1:26" ht="15.75" customHeight="1">
      <c r="A294" s="31"/>
      <c r="B294" s="31"/>
      <c r="C294" s="31"/>
      <c r="D294" s="31"/>
      <c r="E294" s="31"/>
      <c r="F294" s="31"/>
      <c r="G294" s="31"/>
      <c r="H294" s="31"/>
      <c r="I294" s="31"/>
      <c r="J294" s="31"/>
      <c r="K294" s="31"/>
      <c r="L294" s="31"/>
      <c r="M294" s="31"/>
      <c r="N294" s="31"/>
      <c r="O294" s="31"/>
      <c r="P294" s="31"/>
      <c r="Q294" s="31"/>
      <c r="R294" s="31"/>
      <c r="S294" s="31"/>
      <c r="T294" s="31"/>
      <c r="U294" s="31"/>
      <c r="V294" s="31"/>
      <c r="W294" s="31"/>
      <c r="X294" s="31"/>
      <c r="Y294" s="31"/>
      <c r="Z294" s="31"/>
    </row>
    <row r="295" spans="1:26" ht="15.75" customHeight="1">
      <c r="A295" s="31"/>
      <c r="B295" s="31"/>
      <c r="C295" s="31"/>
      <c r="D295" s="31"/>
      <c r="E295" s="31"/>
      <c r="F295" s="31"/>
      <c r="G295" s="31"/>
      <c r="H295" s="31"/>
      <c r="I295" s="31"/>
      <c r="J295" s="31"/>
      <c r="K295" s="31"/>
      <c r="L295" s="31"/>
      <c r="M295" s="31"/>
      <c r="N295" s="31"/>
      <c r="O295" s="31"/>
      <c r="P295" s="31"/>
      <c r="Q295" s="31"/>
      <c r="R295" s="31"/>
      <c r="S295" s="31"/>
      <c r="T295" s="31"/>
      <c r="U295" s="31"/>
      <c r="V295" s="31"/>
      <c r="W295" s="31"/>
      <c r="X295" s="31"/>
      <c r="Y295" s="31"/>
      <c r="Z295" s="31"/>
    </row>
    <row r="296" spans="1:26" ht="15.75" customHeight="1">
      <c r="A296" s="31"/>
      <c r="B296" s="31"/>
      <c r="C296" s="31"/>
      <c r="D296" s="31"/>
      <c r="E296" s="31"/>
      <c r="F296" s="31"/>
      <c r="G296" s="31"/>
      <c r="H296" s="31"/>
      <c r="I296" s="31"/>
      <c r="J296" s="31"/>
      <c r="K296" s="31"/>
      <c r="L296" s="31"/>
      <c r="M296" s="31"/>
      <c r="N296" s="31"/>
      <c r="O296" s="31"/>
      <c r="P296" s="31"/>
      <c r="Q296" s="31"/>
      <c r="R296" s="31"/>
      <c r="S296" s="31"/>
      <c r="T296" s="31"/>
      <c r="U296" s="31"/>
      <c r="V296" s="31"/>
      <c r="W296" s="31"/>
      <c r="X296" s="31"/>
      <c r="Y296" s="31"/>
      <c r="Z296" s="31"/>
    </row>
    <row r="297" spans="1:26" ht="15.75" customHeight="1">
      <c r="A297" s="31"/>
      <c r="B297" s="31"/>
      <c r="C297" s="31"/>
      <c r="D297" s="31"/>
      <c r="E297" s="31"/>
      <c r="F297" s="31"/>
      <c r="G297" s="31"/>
      <c r="H297" s="31"/>
      <c r="I297" s="31"/>
      <c r="J297" s="31"/>
      <c r="K297" s="31"/>
      <c r="L297" s="31"/>
      <c r="M297" s="31"/>
      <c r="N297" s="31"/>
      <c r="O297" s="31"/>
      <c r="P297" s="31"/>
      <c r="Q297" s="31"/>
      <c r="R297" s="31"/>
      <c r="S297" s="31"/>
      <c r="T297" s="31"/>
      <c r="U297" s="31"/>
      <c r="V297" s="31"/>
      <c r="W297" s="31"/>
      <c r="X297" s="31"/>
      <c r="Y297" s="31"/>
      <c r="Z297" s="31"/>
    </row>
    <row r="298" spans="1:26" ht="15.75" customHeight="1">
      <c r="A298" s="31"/>
      <c r="B298" s="31"/>
      <c r="C298" s="31"/>
      <c r="D298" s="31"/>
      <c r="E298" s="31"/>
      <c r="F298" s="31"/>
      <c r="G298" s="31"/>
      <c r="H298" s="31"/>
      <c r="I298" s="31"/>
      <c r="J298" s="31"/>
      <c r="K298" s="31"/>
      <c r="L298" s="31"/>
      <c r="M298" s="31"/>
      <c r="N298" s="31"/>
      <c r="O298" s="31"/>
      <c r="P298" s="31"/>
      <c r="Q298" s="31"/>
      <c r="R298" s="31"/>
      <c r="S298" s="31"/>
      <c r="T298" s="31"/>
      <c r="U298" s="31"/>
      <c r="V298" s="31"/>
      <c r="W298" s="31"/>
      <c r="X298" s="31"/>
      <c r="Y298" s="31"/>
      <c r="Z298" s="31"/>
    </row>
    <row r="299" spans="1:26" ht="15.75" customHeight="1">
      <c r="A299" s="31"/>
      <c r="B299" s="31"/>
      <c r="C299" s="31"/>
      <c r="D299" s="31"/>
      <c r="E299" s="31"/>
      <c r="F299" s="31"/>
      <c r="G299" s="31"/>
      <c r="H299" s="31"/>
      <c r="I299" s="31"/>
      <c r="J299" s="31"/>
      <c r="K299" s="31"/>
      <c r="L299" s="31"/>
      <c r="M299" s="31"/>
      <c r="N299" s="31"/>
      <c r="O299" s="31"/>
      <c r="P299" s="31"/>
      <c r="Q299" s="31"/>
      <c r="R299" s="31"/>
      <c r="S299" s="31"/>
      <c r="T299" s="31"/>
      <c r="U299" s="31"/>
      <c r="V299" s="31"/>
      <c r="W299" s="31"/>
      <c r="X299" s="31"/>
      <c r="Y299" s="31"/>
      <c r="Z299" s="31"/>
    </row>
    <row r="300" spans="1:26" ht="15.75" customHeight="1">
      <c r="A300" s="31"/>
      <c r="B300" s="31"/>
      <c r="C300" s="31"/>
      <c r="D300" s="31"/>
      <c r="E300" s="31"/>
      <c r="F300" s="31"/>
      <c r="G300" s="31"/>
      <c r="H300" s="31"/>
      <c r="I300" s="31"/>
      <c r="J300" s="31"/>
      <c r="K300" s="31"/>
      <c r="L300" s="31"/>
      <c r="M300" s="31"/>
      <c r="N300" s="31"/>
      <c r="O300" s="31"/>
      <c r="P300" s="31"/>
      <c r="Q300" s="31"/>
      <c r="R300" s="31"/>
      <c r="S300" s="31"/>
      <c r="T300" s="31"/>
      <c r="U300" s="31"/>
      <c r="V300" s="31"/>
      <c r="W300" s="31"/>
      <c r="X300" s="31"/>
      <c r="Y300" s="31"/>
      <c r="Z300" s="31"/>
    </row>
    <row r="301" spans="1:26" ht="15.75" customHeight="1">
      <c r="A301" s="31"/>
      <c r="B301" s="31"/>
      <c r="C301" s="31"/>
      <c r="D301" s="31"/>
      <c r="E301" s="31"/>
      <c r="F301" s="31"/>
      <c r="G301" s="31"/>
      <c r="H301" s="31"/>
      <c r="I301" s="31"/>
      <c r="J301" s="31"/>
      <c r="K301" s="31"/>
      <c r="L301" s="31"/>
      <c r="M301" s="31"/>
      <c r="N301" s="31"/>
      <c r="O301" s="31"/>
      <c r="P301" s="31"/>
      <c r="Q301" s="31"/>
      <c r="R301" s="31"/>
      <c r="S301" s="31"/>
      <c r="T301" s="31"/>
      <c r="U301" s="31"/>
      <c r="V301" s="31"/>
      <c r="W301" s="31"/>
      <c r="X301" s="31"/>
      <c r="Y301" s="31"/>
      <c r="Z301" s="31"/>
    </row>
    <row r="302" spans="1:26" ht="15.75" customHeight="1">
      <c r="A302" s="31"/>
      <c r="B302" s="31"/>
      <c r="C302" s="31"/>
      <c r="D302" s="31"/>
      <c r="E302" s="31"/>
      <c r="F302" s="31"/>
      <c r="G302" s="31"/>
      <c r="H302" s="31"/>
      <c r="I302" s="31"/>
      <c r="J302" s="31"/>
      <c r="K302" s="31"/>
      <c r="L302" s="31"/>
      <c r="M302" s="31"/>
      <c r="N302" s="31"/>
      <c r="O302" s="31"/>
      <c r="P302" s="31"/>
      <c r="Q302" s="31"/>
      <c r="R302" s="31"/>
      <c r="S302" s="31"/>
      <c r="T302" s="31"/>
      <c r="U302" s="31"/>
      <c r="V302" s="31"/>
      <c r="W302" s="31"/>
      <c r="X302" s="31"/>
      <c r="Y302" s="31"/>
      <c r="Z302" s="31"/>
    </row>
    <row r="303" spans="1:26" ht="15.75" customHeight="1">
      <c r="A303" s="31"/>
      <c r="B303" s="31"/>
      <c r="C303" s="31"/>
      <c r="D303" s="31"/>
      <c r="E303" s="31"/>
      <c r="F303" s="31"/>
      <c r="G303" s="31"/>
      <c r="H303" s="31"/>
      <c r="I303" s="31"/>
      <c r="J303" s="31"/>
      <c r="K303" s="31"/>
      <c r="L303" s="31"/>
      <c r="M303" s="31"/>
      <c r="N303" s="31"/>
      <c r="O303" s="31"/>
      <c r="P303" s="31"/>
      <c r="Q303" s="31"/>
      <c r="R303" s="31"/>
      <c r="S303" s="31"/>
      <c r="T303" s="31"/>
      <c r="U303" s="31"/>
      <c r="V303" s="31"/>
      <c r="W303" s="31"/>
      <c r="X303" s="31"/>
      <c r="Y303" s="31"/>
      <c r="Z303" s="31"/>
    </row>
    <row r="304" spans="1:26" ht="15.75" customHeight="1">
      <c r="A304" s="31"/>
      <c r="B304" s="31"/>
      <c r="C304" s="31"/>
      <c r="D304" s="31"/>
      <c r="E304" s="31"/>
      <c r="F304" s="31"/>
      <c r="G304" s="31"/>
      <c r="H304" s="31"/>
      <c r="I304" s="31"/>
      <c r="J304" s="31"/>
      <c r="K304" s="31"/>
      <c r="L304" s="31"/>
      <c r="M304" s="31"/>
      <c r="N304" s="31"/>
      <c r="O304" s="31"/>
      <c r="P304" s="31"/>
      <c r="Q304" s="31"/>
      <c r="R304" s="31"/>
      <c r="S304" s="31"/>
      <c r="T304" s="31"/>
      <c r="U304" s="31"/>
      <c r="V304" s="31"/>
      <c r="W304" s="31"/>
      <c r="X304" s="31"/>
      <c r="Y304" s="31"/>
      <c r="Z304" s="31"/>
    </row>
    <row r="305" spans="1:26" ht="15.75" customHeight="1">
      <c r="A305" s="31"/>
      <c r="B305" s="31"/>
      <c r="C305" s="31"/>
      <c r="D305" s="31"/>
      <c r="E305" s="31"/>
      <c r="F305" s="31"/>
      <c r="G305" s="31"/>
      <c r="H305" s="31"/>
      <c r="I305" s="31"/>
      <c r="J305" s="31"/>
      <c r="K305" s="31"/>
      <c r="L305" s="31"/>
      <c r="M305" s="31"/>
      <c r="N305" s="31"/>
      <c r="O305" s="31"/>
      <c r="P305" s="31"/>
      <c r="Q305" s="31"/>
      <c r="R305" s="31"/>
      <c r="S305" s="31"/>
      <c r="T305" s="31"/>
      <c r="U305" s="31"/>
      <c r="V305" s="31"/>
      <c r="W305" s="31"/>
      <c r="X305" s="31"/>
      <c r="Y305" s="31"/>
      <c r="Z305" s="31"/>
    </row>
    <row r="306" spans="1:26" ht="15.75" customHeight="1">
      <c r="A306" s="31"/>
      <c r="B306" s="31"/>
      <c r="C306" s="31"/>
      <c r="D306" s="31"/>
      <c r="E306" s="31"/>
      <c r="F306" s="31"/>
      <c r="G306" s="31"/>
      <c r="H306" s="31"/>
      <c r="I306" s="31"/>
      <c r="J306" s="31"/>
      <c r="K306" s="31"/>
      <c r="L306" s="31"/>
      <c r="M306" s="31"/>
      <c r="N306" s="31"/>
      <c r="O306" s="31"/>
      <c r="P306" s="31"/>
      <c r="Q306" s="31"/>
      <c r="R306" s="31"/>
      <c r="S306" s="31"/>
      <c r="T306" s="31"/>
      <c r="U306" s="31"/>
      <c r="V306" s="31"/>
      <c r="W306" s="31"/>
      <c r="X306" s="31"/>
      <c r="Y306" s="31"/>
      <c r="Z306" s="31"/>
    </row>
    <row r="307" spans="1:26" ht="15.75" customHeight="1">
      <c r="A307" s="31"/>
      <c r="B307" s="31"/>
      <c r="C307" s="31"/>
      <c r="D307" s="31"/>
      <c r="E307" s="31"/>
      <c r="F307" s="31"/>
      <c r="G307" s="31"/>
      <c r="H307" s="31"/>
      <c r="I307" s="31"/>
      <c r="J307" s="31"/>
      <c r="K307" s="31"/>
      <c r="L307" s="31"/>
      <c r="M307" s="31"/>
      <c r="N307" s="31"/>
      <c r="O307" s="31"/>
      <c r="P307" s="31"/>
      <c r="Q307" s="31"/>
      <c r="R307" s="31"/>
      <c r="S307" s="31"/>
      <c r="T307" s="31"/>
      <c r="U307" s="31"/>
      <c r="V307" s="31"/>
      <c r="W307" s="31"/>
      <c r="X307" s="31"/>
      <c r="Y307" s="31"/>
      <c r="Z307" s="31"/>
    </row>
    <row r="308" spans="1:26" ht="15.75" customHeight="1">
      <c r="A308" s="31"/>
      <c r="B308" s="31"/>
      <c r="C308" s="31"/>
      <c r="D308" s="31"/>
      <c r="E308" s="31"/>
      <c r="F308" s="31"/>
      <c r="G308" s="31"/>
      <c r="H308" s="31"/>
      <c r="I308" s="31"/>
      <c r="J308" s="31"/>
      <c r="K308" s="31"/>
      <c r="L308" s="31"/>
      <c r="M308" s="31"/>
      <c r="N308" s="31"/>
      <c r="O308" s="31"/>
      <c r="P308" s="31"/>
      <c r="Q308" s="31"/>
      <c r="R308" s="31"/>
      <c r="S308" s="31"/>
      <c r="T308" s="31"/>
      <c r="U308" s="31"/>
      <c r="V308" s="31"/>
      <c r="W308" s="31"/>
      <c r="X308" s="31"/>
      <c r="Y308" s="31"/>
      <c r="Z308" s="31"/>
    </row>
    <row r="309" spans="1:26" ht="15.75" customHeight="1">
      <c r="A309" s="31"/>
      <c r="B309" s="31"/>
      <c r="C309" s="31"/>
      <c r="D309" s="31"/>
      <c r="E309" s="31"/>
      <c r="F309" s="31"/>
      <c r="G309" s="31"/>
      <c r="H309" s="31"/>
      <c r="I309" s="31"/>
      <c r="J309" s="31"/>
      <c r="K309" s="31"/>
      <c r="L309" s="31"/>
      <c r="M309" s="31"/>
      <c r="N309" s="31"/>
      <c r="O309" s="31"/>
      <c r="P309" s="31"/>
      <c r="Q309" s="31"/>
      <c r="R309" s="31"/>
      <c r="S309" s="31"/>
      <c r="T309" s="31"/>
      <c r="U309" s="31"/>
      <c r="V309" s="31"/>
      <c r="W309" s="31"/>
      <c r="X309" s="31"/>
      <c r="Y309" s="31"/>
      <c r="Z309" s="31"/>
    </row>
    <row r="310" spans="1:26" ht="15.75" customHeight="1">
      <c r="A310" s="31"/>
      <c r="B310" s="31"/>
      <c r="C310" s="31"/>
      <c r="D310" s="31"/>
      <c r="E310" s="31"/>
      <c r="F310" s="31"/>
      <c r="G310" s="31"/>
      <c r="H310" s="31"/>
      <c r="I310" s="31"/>
      <c r="J310" s="31"/>
      <c r="K310" s="31"/>
      <c r="L310" s="31"/>
      <c r="M310" s="31"/>
      <c r="N310" s="31"/>
      <c r="O310" s="31"/>
      <c r="P310" s="31"/>
      <c r="Q310" s="31"/>
      <c r="R310" s="31"/>
      <c r="S310" s="31"/>
      <c r="T310" s="31"/>
      <c r="U310" s="31"/>
      <c r="V310" s="31"/>
      <c r="W310" s="31"/>
      <c r="X310" s="31"/>
      <c r="Y310" s="31"/>
      <c r="Z310" s="31"/>
    </row>
    <row r="311" spans="1:26" ht="15.75" customHeight="1">
      <c r="A311" s="31"/>
      <c r="B311" s="31"/>
      <c r="C311" s="31"/>
      <c r="D311" s="31"/>
      <c r="E311" s="31"/>
      <c r="F311" s="31"/>
      <c r="G311" s="31"/>
      <c r="H311" s="31"/>
      <c r="I311" s="31"/>
      <c r="J311" s="31"/>
      <c r="K311" s="31"/>
      <c r="L311" s="31"/>
      <c r="M311" s="31"/>
      <c r="N311" s="31"/>
      <c r="O311" s="31"/>
      <c r="P311" s="31"/>
      <c r="Q311" s="31"/>
      <c r="R311" s="31"/>
      <c r="S311" s="31"/>
      <c r="T311" s="31"/>
      <c r="U311" s="31"/>
      <c r="V311" s="31"/>
      <c r="W311" s="31"/>
      <c r="X311" s="31"/>
      <c r="Y311" s="31"/>
      <c r="Z311" s="31"/>
    </row>
    <row r="312" spans="1:26" ht="15.75" customHeight="1">
      <c r="A312" s="31"/>
      <c r="B312" s="31"/>
      <c r="C312" s="31"/>
      <c r="D312" s="31"/>
      <c r="E312" s="31"/>
      <c r="F312" s="31"/>
      <c r="G312" s="31"/>
      <c r="H312" s="31"/>
      <c r="I312" s="31"/>
      <c r="J312" s="31"/>
      <c r="K312" s="31"/>
      <c r="L312" s="31"/>
      <c r="M312" s="31"/>
      <c r="N312" s="31"/>
      <c r="O312" s="31"/>
      <c r="P312" s="31"/>
      <c r="Q312" s="31"/>
      <c r="R312" s="31"/>
      <c r="S312" s="31"/>
      <c r="T312" s="31"/>
      <c r="U312" s="31"/>
      <c r="V312" s="31"/>
      <c r="W312" s="31"/>
      <c r="X312" s="31"/>
      <c r="Y312" s="31"/>
      <c r="Z312" s="31"/>
    </row>
    <row r="313" spans="1:26" ht="15.75" customHeight="1">
      <c r="A313" s="31"/>
      <c r="B313" s="31"/>
      <c r="C313" s="31"/>
      <c r="D313" s="31"/>
      <c r="E313" s="31"/>
      <c r="F313" s="31"/>
      <c r="G313" s="31"/>
      <c r="H313" s="31"/>
      <c r="I313" s="31"/>
      <c r="J313" s="31"/>
      <c r="K313" s="31"/>
      <c r="L313" s="31"/>
      <c r="M313" s="31"/>
      <c r="N313" s="31"/>
      <c r="O313" s="31"/>
      <c r="P313" s="31"/>
      <c r="Q313" s="31"/>
      <c r="R313" s="31"/>
      <c r="S313" s="31"/>
      <c r="T313" s="31"/>
      <c r="U313" s="31"/>
      <c r="V313" s="31"/>
      <c r="W313" s="31"/>
      <c r="X313" s="31"/>
      <c r="Y313" s="31"/>
      <c r="Z313" s="31"/>
    </row>
    <row r="314" spans="1:26" ht="15.75" customHeight="1">
      <c r="A314" s="31"/>
      <c r="B314" s="31"/>
      <c r="C314" s="31"/>
      <c r="D314" s="31"/>
      <c r="E314" s="31"/>
      <c r="F314" s="31"/>
      <c r="G314" s="31"/>
      <c r="H314" s="31"/>
      <c r="I314" s="31"/>
      <c r="J314" s="31"/>
      <c r="K314" s="31"/>
      <c r="L314" s="31"/>
      <c r="M314" s="31"/>
      <c r="N314" s="31"/>
      <c r="O314" s="31"/>
      <c r="P314" s="31"/>
      <c r="Q314" s="31"/>
      <c r="R314" s="31"/>
      <c r="S314" s="31"/>
      <c r="T314" s="31"/>
      <c r="U314" s="31"/>
      <c r="V314" s="31"/>
      <c r="W314" s="31"/>
      <c r="X314" s="31"/>
      <c r="Y314" s="31"/>
      <c r="Z314" s="31"/>
    </row>
    <row r="315" spans="1:26" ht="15.75" customHeight="1">
      <c r="A315" s="31"/>
      <c r="B315" s="31"/>
      <c r="C315" s="31"/>
      <c r="D315" s="31"/>
      <c r="E315" s="31"/>
      <c r="F315" s="31"/>
      <c r="G315" s="31"/>
      <c r="H315" s="31"/>
      <c r="I315" s="31"/>
      <c r="J315" s="31"/>
      <c r="K315" s="31"/>
      <c r="L315" s="31"/>
      <c r="M315" s="31"/>
      <c r="N315" s="31"/>
      <c r="O315" s="31"/>
      <c r="P315" s="31"/>
      <c r="Q315" s="31"/>
      <c r="R315" s="31"/>
      <c r="S315" s="31"/>
      <c r="T315" s="31"/>
      <c r="U315" s="31"/>
      <c r="V315" s="31"/>
      <c r="W315" s="31"/>
      <c r="X315" s="31"/>
      <c r="Y315" s="31"/>
      <c r="Z315" s="31"/>
    </row>
    <row r="316" spans="1:26" ht="15.75" customHeight="1">
      <c r="A316" s="31"/>
      <c r="B316" s="31"/>
      <c r="C316" s="31"/>
      <c r="D316" s="31"/>
      <c r="E316" s="31"/>
      <c r="F316" s="31"/>
      <c r="G316" s="31"/>
      <c r="H316" s="31"/>
      <c r="I316" s="31"/>
      <c r="J316" s="31"/>
      <c r="K316" s="31"/>
      <c r="L316" s="31"/>
      <c r="M316" s="31"/>
      <c r="N316" s="31"/>
      <c r="O316" s="31"/>
      <c r="P316" s="31"/>
      <c r="Q316" s="31"/>
      <c r="R316" s="31"/>
      <c r="S316" s="31"/>
      <c r="T316" s="31"/>
      <c r="U316" s="31"/>
      <c r="V316" s="31"/>
      <c r="W316" s="31"/>
      <c r="X316" s="31"/>
      <c r="Y316" s="31"/>
      <c r="Z316" s="31"/>
    </row>
    <row r="317" spans="1:26" ht="15.75" customHeight="1">
      <c r="A317" s="31"/>
      <c r="B317" s="31"/>
      <c r="C317" s="31"/>
      <c r="D317" s="31"/>
      <c r="E317" s="31"/>
      <c r="F317" s="31"/>
      <c r="G317" s="31"/>
      <c r="H317" s="31"/>
      <c r="I317" s="31"/>
      <c r="J317" s="31"/>
      <c r="K317" s="31"/>
      <c r="L317" s="31"/>
      <c r="M317" s="31"/>
      <c r="N317" s="31"/>
      <c r="O317" s="31"/>
      <c r="P317" s="31"/>
      <c r="Q317" s="31"/>
      <c r="R317" s="31"/>
      <c r="S317" s="31"/>
      <c r="T317" s="31"/>
      <c r="U317" s="31"/>
      <c r="V317" s="31"/>
      <c r="W317" s="31"/>
      <c r="X317" s="31"/>
      <c r="Y317" s="31"/>
      <c r="Z317" s="31"/>
    </row>
    <row r="318" spans="1:26" ht="15.75" customHeight="1">
      <c r="A318" s="31"/>
      <c r="B318" s="31"/>
      <c r="C318" s="31"/>
      <c r="D318" s="31"/>
      <c r="E318" s="31"/>
      <c r="F318" s="31"/>
      <c r="G318" s="31"/>
      <c r="H318" s="31"/>
      <c r="I318" s="31"/>
      <c r="J318" s="31"/>
      <c r="K318" s="31"/>
      <c r="L318" s="31"/>
      <c r="M318" s="31"/>
      <c r="N318" s="31"/>
      <c r="O318" s="31"/>
      <c r="P318" s="31"/>
      <c r="Q318" s="31"/>
      <c r="R318" s="31"/>
      <c r="S318" s="31"/>
      <c r="T318" s="31"/>
      <c r="U318" s="31"/>
      <c r="V318" s="31"/>
      <c r="W318" s="31"/>
      <c r="X318" s="31"/>
      <c r="Y318" s="31"/>
      <c r="Z318" s="31"/>
    </row>
    <row r="319" spans="1:26" ht="15.75" customHeight="1">
      <c r="A319" s="31"/>
      <c r="B319" s="31"/>
      <c r="C319" s="31"/>
      <c r="D319" s="31"/>
      <c r="E319" s="31"/>
      <c r="F319" s="31"/>
      <c r="G319" s="31"/>
      <c r="H319" s="31"/>
      <c r="I319" s="31"/>
      <c r="J319" s="31"/>
      <c r="K319" s="31"/>
      <c r="L319" s="31"/>
      <c r="M319" s="31"/>
      <c r="N319" s="31"/>
      <c r="O319" s="31"/>
      <c r="P319" s="31"/>
      <c r="Q319" s="31"/>
      <c r="R319" s="31"/>
      <c r="S319" s="31"/>
      <c r="T319" s="31"/>
      <c r="U319" s="31"/>
      <c r="V319" s="31"/>
      <c r="W319" s="31"/>
      <c r="X319" s="31"/>
      <c r="Y319" s="31"/>
      <c r="Z319" s="31"/>
    </row>
    <row r="320" spans="1:26" ht="15.75" customHeight="1">
      <c r="A320" s="31"/>
      <c r="B320" s="31"/>
      <c r="C320" s="31"/>
      <c r="D320" s="31"/>
      <c r="E320" s="31"/>
      <c r="F320" s="31"/>
      <c r="G320" s="31"/>
      <c r="H320" s="31"/>
      <c r="I320" s="31"/>
      <c r="J320" s="31"/>
      <c r="K320" s="31"/>
      <c r="L320" s="31"/>
      <c r="M320" s="31"/>
      <c r="N320" s="31"/>
      <c r="O320" s="31"/>
      <c r="P320" s="31"/>
      <c r="Q320" s="31"/>
      <c r="R320" s="31"/>
      <c r="S320" s="31"/>
      <c r="T320" s="31"/>
      <c r="U320" s="31"/>
      <c r="V320" s="31"/>
      <c r="W320" s="31"/>
      <c r="X320" s="31"/>
      <c r="Y320" s="31"/>
      <c r="Z320" s="31"/>
    </row>
    <row r="321" spans="1:26" ht="15.75" customHeight="1">
      <c r="A321" s="31"/>
      <c r="B321" s="31"/>
      <c r="C321" s="31"/>
      <c r="D321" s="31"/>
      <c r="E321" s="31"/>
      <c r="F321" s="31"/>
      <c r="G321" s="31"/>
      <c r="H321" s="31"/>
      <c r="I321" s="31"/>
      <c r="J321" s="31"/>
      <c r="K321" s="31"/>
      <c r="L321" s="31"/>
      <c r="M321" s="31"/>
      <c r="N321" s="31"/>
      <c r="O321" s="31"/>
      <c r="P321" s="31"/>
      <c r="Q321" s="31"/>
      <c r="R321" s="31"/>
      <c r="S321" s="31"/>
      <c r="T321" s="31"/>
      <c r="U321" s="31"/>
      <c r="V321" s="31"/>
      <c r="W321" s="31"/>
      <c r="X321" s="31"/>
      <c r="Y321" s="31"/>
      <c r="Z321" s="31"/>
    </row>
    <row r="322" spans="1:26" ht="15.75" customHeight="1">
      <c r="A322" s="31"/>
      <c r="B322" s="31"/>
      <c r="C322" s="31"/>
      <c r="D322" s="31"/>
      <c r="E322" s="31"/>
      <c r="F322" s="31"/>
      <c r="G322" s="31"/>
      <c r="H322" s="31"/>
      <c r="I322" s="31"/>
      <c r="J322" s="31"/>
      <c r="K322" s="31"/>
      <c r="L322" s="31"/>
      <c r="M322" s="31"/>
      <c r="N322" s="31"/>
      <c r="O322" s="31"/>
      <c r="P322" s="31"/>
      <c r="Q322" s="31"/>
      <c r="R322" s="31"/>
      <c r="S322" s="31"/>
      <c r="T322" s="31"/>
      <c r="U322" s="31"/>
      <c r="V322" s="31"/>
      <c r="W322" s="31"/>
      <c r="X322" s="31"/>
      <c r="Y322" s="31"/>
      <c r="Z322" s="31"/>
    </row>
    <row r="323" spans="1:26" ht="15.75" customHeight="1">
      <c r="A323" s="31"/>
      <c r="B323" s="31"/>
      <c r="C323" s="31"/>
      <c r="D323" s="31"/>
      <c r="E323" s="31"/>
      <c r="F323" s="31"/>
      <c r="G323" s="31"/>
      <c r="H323" s="31"/>
      <c r="I323" s="31"/>
      <c r="J323" s="31"/>
      <c r="K323" s="31"/>
      <c r="L323" s="31"/>
      <c r="M323" s="31"/>
      <c r="N323" s="31"/>
      <c r="O323" s="31"/>
      <c r="P323" s="31"/>
      <c r="Q323" s="31"/>
      <c r="R323" s="31"/>
      <c r="S323" s="31"/>
      <c r="T323" s="31"/>
      <c r="U323" s="31"/>
      <c r="V323" s="31"/>
      <c r="W323" s="31"/>
      <c r="X323" s="31"/>
      <c r="Y323" s="31"/>
      <c r="Z323" s="31"/>
    </row>
    <row r="324" spans="1:26" ht="15.75" customHeight="1">
      <c r="A324" s="31"/>
      <c r="B324" s="31"/>
      <c r="C324" s="31"/>
      <c r="D324" s="31"/>
      <c r="E324" s="31"/>
      <c r="F324" s="31"/>
      <c r="G324" s="31"/>
      <c r="H324" s="31"/>
      <c r="I324" s="31"/>
      <c r="J324" s="31"/>
      <c r="K324" s="31"/>
      <c r="L324" s="31"/>
      <c r="M324" s="31"/>
      <c r="N324" s="31"/>
      <c r="O324" s="31"/>
      <c r="P324" s="31"/>
      <c r="Q324" s="31"/>
      <c r="R324" s="31"/>
      <c r="S324" s="31"/>
      <c r="T324" s="31"/>
      <c r="U324" s="31"/>
      <c r="V324" s="31"/>
      <c r="W324" s="31"/>
      <c r="X324" s="31"/>
      <c r="Y324" s="31"/>
      <c r="Z324" s="31"/>
    </row>
    <row r="325" spans="1:26" ht="15.75" customHeight="1">
      <c r="A325" s="31"/>
      <c r="B325" s="31"/>
      <c r="C325" s="31"/>
      <c r="D325" s="31"/>
      <c r="E325" s="31"/>
      <c r="F325" s="31"/>
      <c r="G325" s="31"/>
      <c r="H325" s="31"/>
      <c r="I325" s="31"/>
      <c r="J325" s="31"/>
      <c r="K325" s="31"/>
      <c r="L325" s="31"/>
      <c r="M325" s="31"/>
      <c r="N325" s="31"/>
      <c r="O325" s="31"/>
      <c r="P325" s="31"/>
      <c r="Q325" s="31"/>
      <c r="R325" s="31"/>
      <c r="S325" s="31"/>
      <c r="T325" s="31"/>
      <c r="U325" s="31"/>
      <c r="V325" s="31"/>
      <c r="W325" s="31"/>
      <c r="X325" s="31"/>
      <c r="Y325" s="31"/>
      <c r="Z325" s="31"/>
    </row>
    <row r="326" spans="1:26" ht="15.75" customHeight="1">
      <c r="A326" s="31"/>
      <c r="B326" s="31"/>
      <c r="C326" s="31"/>
      <c r="D326" s="31"/>
      <c r="E326" s="31"/>
      <c r="F326" s="31"/>
      <c r="G326" s="31"/>
      <c r="H326" s="31"/>
      <c r="I326" s="31"/>
      <c r="J326" s="31"/>
      <c r="K326" s="31"/>
      <c r="L326" s="31"/>
      <c r="M326" s="31"/>
      <c r="N326" s="31"/>
      <c r="O326" s="31"/>
      <c r="P326" s="31"/>
      <c r="Q326" s="31"/>
      <c r="R326" s="31"/>
      <c r="S326" s="31"/>
      <c r="T326" s="31"/>
      <c r="U326" s="31"/>
      <c r="V326" s="31"/>
      <c r="W326" s="31"/>
      <c r="X326" s="31"/>
      <c r="Y326" s="31"/>
      <c r="Z326" s="31"/>
    </row>
    <row r="327" spans="1:26" ht="15.75" customHeight="1">
      <c r="A327" s="31"/>
      <c r="B327" s="31"/>
      <c r="C327" s="31"/>
      <c r="D327" s="31"/>
      <c r="E327" s="31"/>
      <c r="F327" s="31"/>
      <c r="G327" s="31"/>
      <c r="H327" s="31"/>
      <c r="I327" s="31"/>
      <c r="J327" s="31"/>
      <c r="K327" s="31"/>
      <c r="L327" s="31"/>
      <c r="M327" s="31"/>
      <c r="N327" s="31"/>
      <c r="O327" s="31"/>
      <c r="P327" s="31"/>
      <c r="Q327" s="31"/>
      <c r="R327" s="31"/>
      <c r="S327" s="31"/>
      <c r="T327" s="31"/>
      <c r="U327" s="31"/>
      <c r="V327" s="31"/>
      <c r="W327" s="31"/>
      <c r="X327" s="31"/>
      <c r="Y327" s="31"/>
      <c r="Z327" s="31"/>
    </row>
    <row r="328" spans="1:26" ht="15.75" customHeight="1">
      <c r="A328" s="31"/>
      <c r="B328" s="31"/>
      <c r="C328" s="31"/>
      <c r="D328" s="31"/>
      <c r="E328" s="31"/>
      <c r="F328" s="31"/>
      <c r="G328" s="31"/>
      <c r="H328" s="31"/>
      <c r="I328" s="31"/>
      <c r="J328" s="31"/>
      <c r="K328" s="31"/>
      <c r="L328" s="31"/>
      <c r="M328" s="31"/>
      <c r="N328" s="31"/>
      <c r="O328" s="31"/>
      <c r="P328" s="31"/>
      <c r="Q328" s="31"/>
      <c r="R328" s="31"/>
      <c r="S328" s="31"/>
      <c r="T328" s="31"/>
      <c r="U328" s="31"/>
      <c r="V328" s="31"/>
      <c r="W328" s="31"/>
      <c r="X328" s="31"/>
      <c r="Y328" s="31"/>
      <c r="Z328" s="31"/>
    </row>
    <row r="329" spans="1:26" ht="15.75" customHeight="1">
      <c r="A329" s="31"/>
      <c r="B329" s="31"/>
      <c r="C329" s="31"/>
      <c r="D329" s="31"/>
      <c r="E329" s="31"/>
      <c r="F329" s="31"/>
      <c r="G329" s="31"/>
      <c r="H329" s="31"/>
      <c r="I329" s="31"/>
      <c r="J329" s="31"/>
      <c r="K329" s="31"/>
      <c r="L329" s="31"/>
      <c r="M329" s="31"/>
      <c r="N329" s="31"/>
      <c r="O329" s="31"/>
      <c r="P329" s="31"/>
      <c r="Q329" s="31"/>
      <c r="R329" s="31"/>
      <c r="S329" s="31"/>
      <c r="T329" s="31"/>
      <c r="U329" s="31"/>
      <c r="V329" s="31"/>
      <c r="W329" s="31"/>
      <c r="X329" s="31"/>
      <c r="Y329" s="31"/>
      <c r="Z329" s="31"/>
    </row>
    <row r="330" spans="1:26" ht="15.75" customHeight="1">
      <c r="A330" s="31"/>
      <c r="B330" s="31"/>
      <c r="C330" s="31"/>
      <c r="D330" s="31"/>
      <c r="E330" s="31"/>
      <c r="F330" s="31"/>
      <c r="G330" s="31"/>
      <c r="H330" s="31"/>
      <c r="I330" s="31"/>
      <c r="J330" s="31"/>
      <c r="K330" s="31"/>
      <c r="L330" s="31"/>
      <c r="M330" s="31"/>
      <c r="N330" s="31"/>
      <c r="O330" s="31"/>
      <c r="P330" s="31"/>
      <c r="Q330" s="31"/>
      <c r="R330" s="31"/>
      <c r="S330" s="31"/>
      <c r="T330" s="31"/>
      <c r="U330" s="31"/>
      <c r="V330" s="31"/>
      <c r="W330" s="31"/>
      <c r="X330" s="31"/>
      <c r="Y330" s="31"/>
      <c r="Z330" s="31"/>
    </row>
    <row r="331" spans="1:26" ht="15.75" customHeight="1">
      <c r="A331" s="31"/>
      <c r="B331" s="31"/>
      <c r="C331" s="31"/>
      <c r="D331" s="31"/>
      <c r="E331" s="31"/>
      <c r="F331" s="31"/>
      <c r="G331" s="31"/>
      <c r="H331" s="31"/>
      <c r="I331" s="31"/>
      <c r="J331" s="31"/>
      <c r="K331" s="31"/>
      <c r="L331" s="31"/>
      <c r="M331" s="31"/>
      <c r="N331" s="31"/>
      <c r="O331" s="31"/>
      <c r="P331" s="31"/>
      <c r="Q331" s="31"/>
      <c r="R331" s="31"/>
      <c r="S331" s="31"/>
      <c r="T331" s="31"/>
      <c r="U331" s="31"/>
      <c r="V331" s="31"/>
      <c r="W331" s="31"/>
      <c r="X331" s="31"/>
      <c r="Y331" s="31"/>
      <c r="Z331" s="31"/>
    </row>
    <row r="332" spans="1:26" ht="15.75" customHeight="1">
      <c r="A332" s="31"/>
      <c r="B332" s="31"/>
      <c r="C332" s="31"/>
      <c r="D332" s="31"/>
      <c r="E332" s="31"/>
      <c r="F332" s="31"/>
      <c r="G332" s="31"/>
      <c r="H332" s="31"/>
      <c r="I332" s="31"/>
      <c r="J332" s="31"/>
      <c r="K332" s="31"/>
      <c r="L332" s="31"/>
      <c r="M332" s="31"/>
      <c r="N332" s="31"/>
      <c r="O332" s="31"/>
      <c r="P332" s="31"/>
      <c r="Q332" s="31"/>
      <c r="R332" s="31"/>
      <c r="S332" s="31"/>
      <c r="T332" s="31"/>
      <c r="U332" s="31"/>
      <c r="V332" s="31"/>
      <c r="W332" s="31"/>
      <c r="X332" s="31"/>
      <c r="Y332" s="31"/>
      <c r="Z332" s="31"/>
    </row>
    <row r="333" spans="1:26" ht="15.75" customHeight="1">
      <c r="A333" s="31"/>
      <c r="B333" s="31"/>
      <c r="C333" s="31"/>
      <c r="D333" s="31"/>
      <c r="E333" s="31"/>
      <c r="F333" s="31"/>
      <c r="G333" s="31"/>
      <c r="H333" s="31"/>
      <c r="I333" s="31"/>
      <c r="J333" s="31"/>
      <c r="K333" s="31"/>
      <c r="L333" s="31"/>
      <c r="M333" s="31"/>
      <c r="N333" s="31"/>
      <c r="O333" s="31"/>
      <c r="P333" s="31"/>
      <c r="Q333" s="31"/>
      <c r="R333" s="31"/>
      <c r="S333" s="31"/>
      <c r="T333" s="31"/>
      <c r="U333" s="31"/>
      <c r="V333" s="31"/>
      <c r="W333" s="31"/>
      <c r="X333" s="31"/>
      <c r="Y333" s="31"/>
      <c r="Z333" s="31"/>
    </row>
    <row r="334" spans="1:26" ht="15.75" customHeight="1">
      <c r="A334" s="31"/>
      <c r="B334" s="31"/>
      <c r="C334" s="31"/>
      <c r="D334" s="31"/>
      <c r="E334" s="31"/>
      <c r="F334" s="31"/>
      <c r="G334" s="31"/>
      <c r="H334" s="31"/>
      <c r="I334" s="31"/>
      <c r="J334" s="31"/>
      <c r="K334" s="31"/>
      <c r="L334" s="31"/>
      <c r="M334" s="31"/>
      <c r="N334" s="31"/>
      <c r="O334" s="31"/>
      <c r="P334" s="31"/>
      <c r="Q334" s="31"/>
      <c r="R334" s="31"/>
      <c r="S334" s="31"/>
      <c r="T334" s="31"/>
      <c r="U334" s="31"/>
      <c r="V334" s="31"/>
      <c r="W334" s="31"/>
      <c r="X334" s="31"/>
      <c r="Y334" s="31"/>
      <c r="Z334" s="31"/>
    </row>
    <row r="335" spans="1:26" ht="15.75" customHeight="1">
      <c r="A335" s="31"/>
      <c r="B335" s="31"/>
      <c r="C335" s="31"/>
      <c r="D335" s="31"/>
      <c r="E335" s="31"/>
      <c r="F335" s="31"/>
      <c r="G335" s="31"/>
      <c r="H335" s="31"/>
      <c r="I335" s="31"/>
      <c r="J335" s="31"/>
      <c r="K335" s="31"/>
      <c r="L335" s="31"/>
      <c r="M335" s="31"/>
      <c r="N335" s="31"/>
      <c r="O335" s="31"/>
      <c r="P335" s="31"/>
      <c r="Q335" s="31"/>
      <c r="R335" s="31"/>
      <c r="S335" s="31"/>
      <c r="T335" s="31"/>
      <c r="U335" s="31"/>
      <c r="V335" s="31"/>
      <c r="W335" s="31"/>
      <c r="X335" s="31"/>
      <c r="Y335" s="31"/>
      <c r="Z335" s="31"/>
    </row>
    <row r="336" spans="1:26" ht="15.75" customHeight="1">
      <c r="A336" s="31"/>
      <c r="B336" s="31"/>
      <c r="C336" s="31"/>
      <c r="D336" s="31"/>
      <c r="E336" s="31"/>
      <c r="F336" s="31"/>
      <c r="G336" s="31"/>
      <c r="H336" s="31"/>
      <c r="I336" s="31"/>
      <c r="J336" s="31"/>
      <c r="K336" s="31"/>
      <c r="L336" s="31"/>
      <c r="M336" s="31"/>
      <c r="N336" s="31"/>
      <c r="O336" s="31"/>
      <c r="P336" s="31"/>
      <c r="Q336" s="31"/>
      <c r="R336" s="31"/>
      <c r="S336" s="31"/>
      <c r="T336" s="31"/>
      <c r="U336" s="31"/>
      <c r="V336" s="31"/>
      <c r="W336" s="31"/>
      <c r="X336" s="31"/>
      <c r="Y336" s="31"/>
      <c r="Z336" s="31"/>
    </row>
    <row r="337" spans="1:26" ht="15.75" customHeight="1">
      <c r="A337" s="31"/>
      <c r="B337" s="31"/>
      <c r="C337" s="31"/>
      <c r="D337" s="31"/>
      <c r="E337" s="31"/>
      <c r="F337" s="31"/>
      <c r="G337" s="31"/>
      <c r="H337" s="31"/>
      <c r="I337" s="31"/>
      <c r="J337" s="31"/>
      <c r="K337" s="31"/>
      <c r="L337" s="31"/>
      <c r="M337" s="31"/>
      <c r="N337" s="31"/>
      <c r="O337" s="31"/>
      <c r="P337" s="31"/>
      <c r="Q337" s="31"/>
      <c r="R337" s="31"/>
      <c r="S337" s="31"/>
      <c r="T337" s="31"/>
      <c r="U337" s="31"/>
      <c r="V337" s="31"/>
      <c r="W337" s="31"/>
      <c r="X337" s="31"/>
      <c r="Y337" s="31"/>
      <c r="Z337" s="31"/>
    </row>
    <row r="338" spans="1:26" ht="15.75" customHeight="1">
      <c r="A338" s="31"/>
      <c r="B338" s="31"/>
      <c r="C338" s="31"/>
      <c r="D338" s="31"/>
      <c r="E338" s="31"/>
      <c r="F338" s="31"/>
      <c r="G338" s="31"/>
      <c r="H338" s="31"/>
      <c r="I338" s="31"/>
      <c r="J338" s="31"/>
      <c r="K338" s="31"/>
      <c r="L338" s="31"/>
      <c r="M338" s="31"/>
      <c r="N338" s="31"/>
      <c r="O338" s="31"/>
      <c r="P338" s="31"/>
      <c r="Q338" s="31"/>
      <c r="R338" s="31"/>
      <c r="S338" s="31"/>
      <c r="T338" s="31"/>
      <c r="U338" s="31"/>
      <c r="V338" s="31"/>
      <c r="W338" s="31"/>
      <c r="X338" s="31"/>
      <c r="Y338" s="31"/>
      <c r="Z338" s="31"/>
    </row>
    <row r="339" spans="1:26" ht="15.75" customHeight="1">
      <c r="A339" s="31"/>
      <c r="B339" s="31"/>
      <c r="C339" s="31"/>
      <c r="D339" s="31"/>
      <c r="E339" s="31"/>
      <c r="F339" s="31"/>
      <c r="G339" s="31"/>
      <c r="H339" s="31"/>
      <c r="I339" s="31"/>
      <c r="J339" s="31"/>
      <c r="K339" s="31"/>
      <c r="L339" s="31"/>
      <c r="M339" s="31"/>
      <c r="N339" s="31"/>
      <c r="O339" s="31"/>
      <c r="P339" s="31"/>
      <c r="Q339" s="31"/>
      <c r="R339" s="31"/>
      <c r="S339" s="31"/>
      <c r="T339" s="31"/>
      <c r="U339" s="31"/>
      <c r="V339" s="31"/>
      <c r="W339" s="31"/>
      <c r="X339" s="31"/>
      <c r="Y339" s="31"/>
      <c r="Z339" s="31"/>
    </row>
    <row r="340" spans="1:26" ht="15.75" customHeight="1">
      <c r="A340" s="31"/>
      <c r="B340" s="31"/>
      <c r="C340" s="31"/>
      <c r="D340" s="31"/>
      <c r="E340" s="31"/>
      <c r="F340" s="31"/>
      <c r="G340" s="31"/>
      <c r="H340" s="31"/>
      <c r="I340" s="31"/>
      <c r="J340" s="31"/>
      <c r="K340" s="31"/>
      <c r="L340" s="31"/>
      <c r="M340" s="31"/>
      <c r="N340" s="31"/>
      <c r="O340" s="31"/>
      <c r="P340" s="31"/>
      <c r="Q340" s="31"/>
      <c r="R340" s="31"/>
      <c r="S340" s="31"/>
      <c r="T340" s="31"/>
      <c r="U340" s="31"/>
      <c r="V340" s="31"/>
      <c r="W340" s="31"/>
      <c r="X340" s="31"/>
      <c r="Y340" s="31"/>
      <c r="Z340" s="31"/>
    </row>
    <row r="341" spans="1:26" ht="15.75" customHeight="1">
      <c r="A341" s="31"/>
      <c r="B341" s="31"/>
      <c r="C341" s="31"/>
      <c r="D341" s="31"/>
      <c r="E341" s="31"/>
      <c r="F341" s="31"/>
      <c r="G341" s="31"/>
      <c r="H341" s="31"/>
      <c r="I341" s="31"/>
      <c r="J341" s="31"/>
      <c r="K341" s="31"/>
      <c r="L341" s="31"/>
      <c r="M341" s="31"/>
      <c r="N341" s="31"/>
      <c r="O341" s="31"/>
      <c r="P341" s="31"/>
      <c r="Q341" s="31"/>
      <c r="R341" s="31"/>
      <c r="S341" s="31"/>
      <c r="T341" s="31"/>
      <c r="U341" s="31"/>
      <c r="V341" s="31"/>
      <c r="W341" s="31"/>
      <c r="X341" s="31"/>
      <c r="Y341" s="31"/>
      <c r="Z341" s="31"/>
    </row>
    <row r="342" spans="1:26" ht="15.75" customHeight="1">
      <c r="A342" s="31"/>
      <c r="B342" s="31"/>
      <c r="C342" s="31"/>
      <c r="D342" s="31"/>
      <c r="E342" s="31"/>
      <c r="F342" s="31"/>
      <c r="G342" s="31"/>
      <c r="H342" s="31"/>
      <c r="I342" s="31"/>
      <c r="J342" s="31"/>
      <c r="K342" s="31"/>
      <c r="L342" s="31"/>
      <c r="M342" s="31"/>
      <c r="N342" s="31"/>
      <c r="O342" s="31"/>
      <c r="P342" s="31"/>
      <c r="Q342" s="31"/>
      <c r="R342" s="31"/>
      <c r="S342" s="31"/>
      <c r="T342" s="31"/>
      <c r="U342" s="31"/>
      <c r="V342" s="31"/>
      <c r="W342" s="31"/>
      <c r="X342" s="31"/>
      <c r="Y342" s="31"/>
      <c r="Z342" s="31"/>
    </row>
    <row r="343" spans="1:26" ht="15.75" customHeight="1">
      <c r="A343" s="31"/>
      <c r="B343" s="31"/>
      <c r="C343" s="31"/>
      <c r="D343" s="31"/>
      <c r="E343" s="31"/>
      <c r="F343" s="31"/>
      <c r="G343" s="31"/>
      <c r="H343" s="31"/>
      <c r="I343" s="31"/>
      <c r="J343" s="31"/>
      <c r="K343" s="31"/>
      <c r="L343" s="31"/>
      <c r="M343" s="31"/>
      <c r="N343" s="31"/>
      <c r="O343" s="31"/>
      <c r="P343" s="31"/>
      <c r="Q343" s="31"/>
      <c r="R343" s="31"/>
      <c r="S343" s="31"/>
      <c r="T343" s="31"/>
      <c r="U343" s="31"/>
      <c r="V343" s="31"/>
      <c r="W343" s="31"/>
      <c r="X343" s="31"/>
      <c r="Y343" s="31"/>
      <c r="Z343" s="31"/>
    </row>
    <row r="344" spans="1:26" ht="15.75" customHeight="1">
      <c r="A344" s="31"/>
      <c r="B344" s="31"/>
      <c r="C344" s="31"/>
      <c r="D344" s="31"/>
      <c r="E344" s="31"/>
      <c r="F344" s="31"/>
      <c r="G344" s="31"/>
      <c r="H344" s="31"/>
      <c r="I344" s="31"/>
      <c r="J344" s="31"/>
      <c r="K344" s="31"/>
      <c r="L344" s="31"/>
      <c r="M344" s="31"/>
      <c r="N344" s="31"/>
      <c r="O344" s="31"/>
      <c r="P344" s="31"/>
      <c r="Q344" s="31"/>
      <c r="R344" s="31"/>
      <c r="S344" s="31"/>
      <c r="T344" s="31"/>
      <c r="U344" s="31"/>
      <c r="V344" s="31"/>
      <c r="W344" s="31"/>
      <c r="X344" s="31"/>
      <c r="Y344" s="31"/>
      <c r="Z344" s="31"/>
    </row>
    <row r="345" spans="1:26" ht="15.75" customHeight="1">
      <c r="A345" s="31"/>
      <c r="B345" s="31"/>
      <c r="C345" s="31"/>
      <c r="D345" s="31"/>
      <c r="E345" s="31"/>
      <c r="F345" s="31"/>
      <c r="G345" s="31"/>
      <c r="H345" s="31"/>
      <c r="I345" s="31"/>
      <c r="J345" s="31"/>
      <c r="K345" s="31"/>
      <c r="L345" s="31"/>
      <c r="M345" s="31"/>
      <c r="N345" s="31"/>
      <c r="O345" s="31"/>
      <c r="P345" s="31"/>
      <c r="Q345" s="31"/>
      <c r="R345" s="31"/>
      <c r="S345" s="31"/>
      <c r="T345" s="31"/>
      <c r="U345" s="31"/>
      <c r="V345" s="31"/>
      <c r="W345" s="31"/>
      <c r="X345" s="31"/>
      <c r="Y345" s="31"/>
      <c r="Z345" s="31"/>
    </row>
    <row r="346" spans="1:26" ht="15.75" customHeight="1">
      <c r="A346" s="31"/>
      <c r="B346" s="31"/>
      <c r="C346" s="31"/>
      <c r="D346" s="31"/>
      <c r="E346" s="31"/>
      <c r="F346" s="31"/>
      <c r="G346" s="31"/>
      <c r="H346" s="31"/>
      <c r="I346" s="31"/>
      <c r="J346" s="31"/>
      <c r="K346" s="31"/>
      <c r="L346" s="31"/>
      <c r="M346" s="31"/>
      <c r="N346" s="31"/>
      <c r="O346" s="31"/>
      <c r="P346" s="31"/>
      <c r="Q346" s="31"/>
      <c r="R346" s="31"/>
      <c r="S346" s="31"/>
      <c r="T346" s="31"/>
      <c r="U346" s="31"/>
      <c r="V346" s="31"/>
      <c r="W346" s="31"/>
      <c r="X346" s="31"/>
      <c r="Y346" s="31"/>
      <c r="Z346" s="31"/>
    </row>
    <row r="347" spans="1:26" ht="15.75" customHeight="1">
      <c r="A347" s="31"/>
      <c r="B347" s="31"/>
      <c r="C347" s="31"/>
      <c r="D347" s="31"/>
      <c r="E347" s="31"/>
      <c r="F347" s="31"/>
      <c r="G347" s="31"/>
      <c r="H347" s="31"/>
      <c r="I347" s="31"/>
      <c r="J347" s="31"/>
      <c r="K347" s="31"/>
      <c r="L347" s="31"/>
      <c r="M347" s="31"/>
      <c r="N347" s="31"/>
      <c r="O347" s="31"/>
      <c r="P347" s="31"/>
      <c r="Q347" s="31"/>
      <c r="R347" s="31"/>
      <c r="S347" s="31"/>
      <c r="T347" s="31"/>
      <c r="U347" s="31"/>
      <c r="V347" s="31"/>
      <c r="W347" s="31"/>
      <c r="X347" s="31"/>
      <c r="Y347" s="31"/>
      <c r="Z347" s="31"/>
    </row>
    <row r="348" spans="1:26" ht="15.75" customHeight="1">
      <c r="A348" s="31"/>
      <c r="B348" s="31"/>
      <c r="C348" s="31"/>
      <c r="D348" s="31"/>
      <c r="E348" s="31"/>
      <c r="F348" s="31"/>
      <c r="G348" s="31"/>
      <c r="H348" s="31"/>
      <c r="I348" s="31"/>
      <c r="J348" s="31"/>
      <c r="K348" s="31"/>
      <c r="L348" s="31"/>
      <c r="M348" s="31"/>
      <c r="N348" s="31"/>
      <c r="O348" s="31"/>
      <c r="P348" s="31"/>
      <c r="Q348" s="31"/>
      <c r="R348" s="31"/>
      <c r="S348" s="31"/>
      <c r="T348" s="31"/>
      <c r="U348" s="31"/>
      <c r="V348" s="31"/>
      <c r="W348" s="31"/>
      <c r="X348" s="31"/>
      <c r="Y348" s="31"/>
      <c r="Z348" s="31"/>
    </row>
    <row r="349" spans="1:26" ht="15.75" customHeight="1">
      <c r="A349" s="31"/>
      <c r="B349" s="31"/>
      <c r="C349" s="31"/>
      <c r="D349" s="31"/>
      <c r="E349" s="31"/>
      <c r="F349" s="31"/>
      <c r="G349" s="31"/>
      <c r="H349" s="31"/>
      <c r="I349" s="31"/>
      <c r="J349" s="31"/>
      <c r="K349" s="31"/>
      <c r="L349" s="31"/>
      <c r="M349" s="31"/>
      <c r="N349" s="31"/>
      <c r="O349" s="31"/>
      <c r="P349" s="31"/>
      <c r="Q349" s="31"/>
      <c r="R349" s="31"/>
      <c r="S349" s="31"/>
      <c r="T349" s="31"/>
      <c r="U349" s="31"/>
      <c r="V349" s="31"/>
      <c r="W349" s="31"/>
      <c r="X349" s="31"/>
      <c r="Y349" s="31"/>
      <c r="Z349" s="31"/>
    </row>
    <row r="350" spans="1:26" ht="15.75" customHeight="1">
      <c r="A350" s="31"/>
      <c r="B350" s="31"/>
      <c r="C350" s="31"/>
      <c r="D350" s="31"/>
      <c r="E350" s="31"/>
      <c r="F350" s="31"/>
      <c r="G350" s="31"/>
      <c r="H350" s="31"/>
      <c r="I350" s="31"/>
      <c r="J350" s="31"/>
      <c r="K350" s="31"/>
      <c r="L350" s="31"/>
      <c r="M350" s="31"/>
      <c r="N350" s="31"/>
      <c r="O350" s="31"/>
      <c r="P350" s="31"/>
      <c r="Q350" s="31"/>
      <c r="R350" s="31"/>
      <c r="S350" s="31"/>
      <c r="T350" s="31"/>
      <c r="U350" s="31"/>
      <c r="V350" s="31"/>
      <c r="W350" s="31"/>
      <c r="X350" s="31"/>
      <c r="Y350" s="31"/>
      <c r="Z350" s="31"/>
    </row>
    <row r="351" spans="1:26" ht="15.75" customHeight="1">
      <c r="A351" s="31"/>
      <c r="B351" s="31"/>
      <c r="C351" s="31"/>
      <c r="D351" s="31"/>
      <c r="E351" s="31"/>
      <c r="F351" s="31"/>
      <c r="G351" s="31"/>
      <c r="H351" s="31"/>
      <c r="I351" s="31"/>
      <c r="J351" s="31"/>
      <c r="K351" s="31"/>
      <c r="L351" s="31"/>
      <c r="M351" s="31"/>
      <c r="N351" s="31"/>
      <c r="O351" s="31"/>
      <c r="P351" s="31"/>
      <c r="Q351" s="31"/>
      <c r="R351" s="31"/>
      <c r="S351" s="31"/>
      <c r="T351" s="31"/>
      <c r="U351" s="31"/>
      <c r="V351" s="31"/>
      <c r="W351" s="31"/>
      <c r="X351" s="31"/>
      <c r="Y351" s="31"/>
      <c r="Z351" s="31"/>
    </row>
    <row r="352" spans="1:26" ht="15.75" customHeight="1">
      <c r="A352" s="31"/>
      <c r="B352" s="31"/>
      <c r="C352" s="31"/>
      <c r="D352" s="31"/>
      <c r="E352" s="31"/>
      <c r="F352" s="31"/>
      <c r="G352" s="31"/>
      <c r="H352" s="31"/>
      <c r="I352" s="31"/>
      <c r="J352" s="31"/>
      <c r="K352" s="31"/>
      <c r="L352" s="31"/>
      <c r="M352" s="31"/>
      <c r="N352" s="31"/>
      <c r="O352" s="31"/>
      <c r="P352" s="31"/>
      <c r="Q352" s="31"/>
      <c r="R352" s="31"/>
      <c r="S352" s="31"/>
      <c r="T352" s="31"/>
      <c r="U352" s="31"/>
      <c r="V352" s="31"/>
      <c r="W352" s="31"/>
      <c r="X352" s="31"/>
      <c r="Y352" s="31"/>
      <c r="Z352" s="31"/>
    </row>
    <row r="353" spans="1:26" ht="15.75" customHeight="1">
      <c r="A353" s="31"/>
      <c r="B353" s="31"/>
      <c r="C353" s="31"/>
      <c r="D353" s="31"/>
      <c r="E353" s="31"/>
      <c r="F353" s="31"/>
      <c r="G353" s="31"/>
      <c r="H353" s="31"/>
      <c r="I353" s="31"/>
      <c r="J353" s="31"/>
      <c r="K353" s="31"/>
      <c r="L353" s="31"/>
      <c r="M353" s="31"/>
      <c r="N353" s="31"/>
      <c r="O353" s="31"/>
      <c r="P353" s="31"/>
      <c r="Q353" s="31"/>
      <c r="R353" s="31"/>
      <c r="S353" s="31"/>
      <c r="T353" s="31"/>
      <c r="U353" s="31"/>
      <c r="V353" s="31"/>
      <c r="W353" s="31"/>
      <c r="X353" s="31"/>
      <c r="Y353" s="31"/>
      <c r="Z353" s="31"/>
    </row>
    <row r="354" spans="1:26" ht="15.75" customHeight="1">
      <c r="A354" s="31"/>
      <c r="B354" s="31"/>
      <c r="C354" s="31"/>
      <c r="D354" s="31"/>
      <c r="E354" s="31"/>
      <c r="F354" s="31"/>
      <c r="G354" s="31"/>
      <c r="H354" s="31"/>
      <c r="I354" s="31"/>
      <c r="J354" s="31"/>
      <c r="K354" s="31"/>
      <c r="L354" s="31"/>
      <c r="M354" s="31"/>
      <c r="N354" s="31"/>
      <c r="O354" s="31"/>
      <c r="P354" s="31"/>
      <c r="Q354" s="31"/>
      <c r="R354" s="31"/>
      <c r="S354" s="31"/>
      <c r="T354" s="31"/>
      <c r="U354" s="31"/>
      <c r="V354" s="31"/>
      <c r="W354" s="31"/>
      <c r="X354" s="31"/>
      <c r="Y354" s="31"/>
      <c r="Z354" s="31"/>
    </row>
    <row r="355" spans="1:26" ht="15.75" customHeight="1">
      <c r="A355" s="31"/>
      <c r="B355" s="31"/>
      <c r="C355" s="31"/>
      <c r="D355" s="31"/>
      <c r="E355" s="31"/>
      <c r="F355" s="31"/>
      <c r="G355" s="31"/>
      <c r="H355" s="31"/>
      <c r="I355" s="31"/>
      <c r="J355" s="31"/>
      <c r="K355" s="31"/>
      <c r="L355" s="31"/>
      <c r="M355" s="31"/>
      <c r="N355" s="31"/>
      <c r="O355" s="31"/>
      <c r="P355" s="31"/>
      <c r="Q355" s="31"/>
      <c r="R355" s="31"/>
      <c r="S355" s="31"/>
      <c r="T355" s="31"/>
      <c r="U355" s="31"/>
      <c r="V355" s="31"/>
      <c r="W355" s="31"/>
      <c r="X355" s="31"/>
      <c r="Y355" s="31"/>
      <c r="Z355" s="31"/>
    </row>
    <row r="356" spans="1:26" ht="15.75" customHeight="1">
      <c r="A356" s="31"/>
      <c r="B356" s="31"/>
      <c r="C356" s="31"/>
      <c r="D356" s="31"/>
      <c r="E356" s="31"/>
      <c r="F356" s="31"/>
      <c r="G356" s="31"/>
      <c r="H356" s="31"/>
      <c r="I356" s="31"/>
      <c r="J356" s="31"/>
      <c r="K356" s="31"/>
      <c r="L356" s="31"/>
      <c r="M356" s="31"/>
      <c r="N356" s="31"/>
      <c r="O356" s="31"/>
      <c r="P356" s="31"/>
      <c r="Q356" s="31"/>
      <c r="R356" s="31"/>
      <c r="S356" s="31"/>
      <c r="T356" s="31"/>
      <c r="U356" s="31"/>
      <c r="V356" s="31"/>
      <c r="W356" s="31"/>
      <c r="X356" s="31"/>
      <c r="Y356" s="31"/>
      <c r="Z356" s="31"/>
    </row>
    <row r="357" spans="1:26" ht="15.75" customHeight="1">
      <c r="A357" s="31"/>
      <c r="B357" s="31"/>
      <c r="C357" s="31"/>
      <c r="D357" s="31"/>
      <c r="E357" s="31"/>
      <c r="F357" s="31"/>
      <c r="G357" s="31"/>
      <c r="H357" s="31"/>
      <c r="I357" s="31"/>
      <c r="J357" s="31"/>
      <c r="K357" s="31"/>
      <c r="L357" s="31"/>
      <c r="M357" s="31"/>
      <c r="N357" s="31"/>
      <c r="O357" s="31"/>
      <c r="P357" s="31"/>
      <c r="Q357" s="31"/>
      <c r="R357" s="31"/>
      <c r="S357" s="31"/>
      <c r="T357" s="31"/>
      <c r="U357" s="31"/>
      <c r="V357" s="31"/>
      <c r="W357" s="31"/>
      <c r="X357" s="31"/>
      <c r="Y357" s="31"/>
      <c r="Z357" s="31"/>
    </row>
    <row r="358" spans="1:26" ht="15.75" customHeight="1">
      <c r="A358" s="31"/>
      <c r="B358" s="31"/>
      <c r="C358" s="31"/>
      <c r="D358" s="31"/>
      <c r="E358" s="31"/>
      <c r="F358" s="31"/>
      <c r="G358" s="31"/>
      <c r="H358" s="31"/>
      <c r="I358" s="31"/>
      <c r="J358" s="31"/>
      <c r="K358" s="31"/>
      <c r="L358" s="31"/>
      <c r="M358" s="31"/>
      <c r="N358" s="31"/>
      <c r="O358" s="31"/>
      <c r="P358" s="31"/>
      <c r="Q358" s="31"/>
      <c r="R358" s="31"/>
      <c r="S358" s="31"/>
      <c r="T358" s="31"/>
      <c r="U358" s="31"/>
      <c r="V358" s="31"/>
      <c r="W358" s="31"/>
      <c r="X358" s="31"/>
      <c r="Y358" s="31"/>
      <c r="Z358" s="31"/>
    </row>
    <row r="359" spans="1:26" ht="15.75" customHeight="1">
      <c r="A359" s="31"/>
      <c r="B359" s="31"/>
      <c r="C359" s="31"/>
      <c r="D359" s="31"/>
      <c r="E359" s="31"/>
      <c r="F359" s="31"/>
      <c r="G359" s="31"/>
      <c r="H359" s="31"/>
      <c r="I359" s="31"/>
      <c r="J359" s="31"/>
      <c r="K359" s="31"/>
      <c r="L359" s="31"/>
      <c r="M359" s="31"/>
      <c r="N359" s="31"/>
      <c r="O359" s="31"/>
      <c r="P359" s="31"/>
      <c r="Q359" s="31"/>
      <c r="R359" s="31"/>
      <c r="S359" s="31"/>
      <c r="T359" s="31"/>
      <c r="U359" s="31"/>
      <c r="V359" s="31"/>
      <c r="W359" s="31"/>
      <c r="X359" s="31"/>
      <c r="Y359" s="31"/>
      <c r="Z359" s="31"/>
    </row>
    <row r="360" spans="1:26" ht="15.75" customHeight="1">
      <c r="A360" s="31"/>
      <c r="B360" s="31"/>
      <c r="C360" s="31"/>
      <c r="D360" s="31"/>
      <c r="E360" s="31"/>
      <c r="F360" s="31"/>
      <c r="G360" s="31"/>
      <c r="H360" s="31"/>
      <c r="I360" s="31"/>
      <c r="J360" s="31"/>
      <c r="K360" s="31"/>
      <c r="L360" s="31"/>
      <c r="M360" s="31"/>
      <c r="N360" s="31"/>
      <c r="O360" s="31"/>
      <c r="P360" s="31"/>
      <c r="Q360" s="31"/>
      <c r="R360" s="31"/>
      <c r="S360" s="31"/>
      <c r="T360" s="31"/>
      <c r="U360" s="31"/>
      <c r="V360" s="31"/>
      <c r="W360" s="31"/>
      <c r="X360" s="31"/>
      <c r="Y360" s="31"/>
      <c r="Z360" s="31"/>
    </row>
    <row r="361" spans="1:26" ht="15.75" customHeight="1">
      <c r="A361" s="31"/>
      <c r="B361" s="31"/>
      <c r="C361" s="31"/>
      <c r="D361" s="31"/>
      <c r="E361" s="31"/>
      <c r="F361" s="31"/>
      <c r="G361" s="31"/>
      <c r="H361" s="31"/>
      <c r="I361" s="31"/>
      <c r="J361" s="31"/>
      <c r="K361" s="31"/>
      <c r="L361" s="31"/>
      <c r="M361" s="31"/>
      <c r="N361" s="31"/>
      <c r="O361" s="31"/>
      <c r="P361" s="31"/>
      <c r="Q361" s="31"/>
      <c r="R361" s="31"/>
      <c r="S361" s="31"/>
      <c r="T361" s="31"/>
      <c r="U361" s="31"/>
      <c r="V361" s="31"/>
      <c r="W361" s="31"/>
      <c r="X361" s="31"/>
      <c r="Y361" s="31"/>
      <c r="Z361" s="31"/>
    </row>
    <row r="362" spans="1:26" ht="15.75" customHeight="1">
      <c r="A362" s="31"/>
      <c r="B362" s="31"/>
      <c r="C362" s="31"/>
      <c r="D362" s="31"/>
      <c r="E362" s="31"/>
      <c r="F362" s="31"/>
      <c r="G362" s="31"/>
      <c r="H362" s="31"/>
      <c r="I362" s="31"/>
      <c r="J362" s="31"/>
      <c r="K362" s="31"/>
      <c r="L362" s="31"/>
      <c r="M362" s="31"/>
      <c r="N362" s="31"/>
      <c r="O362" s="31"/>
      <c r="P362" s="31"/>
      <c r="Q362" s="31"/>
      <c r="R362" s="31"/>
      <c r="S362" s="31"/>
      <c r="T362" s="31"/>
      <c r="U362" s="31"/>
      <c r="V362" s="31"/>
      <c r="W362" s="31"/>
      <c r="X362" s="31"/>
      <c r="Y362" s="31"/>
      <c r="Z362" s="31"/>
    </row>
    <row r="363" spans="1:26" ht="15.75" customHeight="1">
      <c r="A363" s="31"/>
      <c r="B363" s="31"/>
      <c r="C363" s="31"/>
      <c r="D363" s="31"/>
      <c r="E363" s="31"/>
      <c r="F363" s="31"/>
      <c r="G363" s="31"/>
      <c r="H363" s="31"/>
      <c r="I363" s="31"/>
      <c r="J363" s="31"/>
      <c r="K363" s="31"/>
      <c r="L363" s="31"/>
      <c r="M363" s="31"/>
      <c r="N363" s="31"/>
      <c r="O363" s="31"/>
      <c r="P363" s="31"/>
      <c r="Q363" s="31"/>
      <c r="R363" s="31"/>
      <c r="S363" s="31"/>
      <c r="T363" s="31"/>
      <c r="U363" s="31"/>
      <c r="V363" s="31"/>
      <c r="W363" s="31"/>
      <c r="X363" s="31"/>
      <c r="Y363" s="31"/>
      <c r="Z363" s="31"/>
    </row>
    <row r="364" spans="1:26" ht="15.75" customHeight="1">
      <c r="A364" s="31"/>
      <c r="B364" s="31"/>
      <c r="C364" s="31"/>
      <c r="D364" s="31"/>
      <c r="E364" s="31"/>
      <c r="F364" s="31"/>
      <c r="G364" s="31"/>
      <c r="H364" s="31"/>
      <c r="I364" s="31"/>
      <c r="J364" s="31"/>
      <c r="K364" s="31"/>
      <c r="L364" s="31"/>
      <c r="M364" s="31"/>
      <c r="N364" s="31"/>
      <c r="O364" s="31"/>
      <c r="P364" s="31"/>
      <c r="Q364" s="31"/>
      <c r="R364" s="31"/>
      <c r="S364" s="31"/>
      <c r="T364" s="31"/>
      <c r="U364" s="31"/>
      <c r="V364" s="31"/>
      <c r="W364" s="31"/>
      <c r="X364" s="31"/>
      <c r="Y364" s="31"/>
      <c r="Z364" s="31"/>
    </row>
    <row r="365" spans="1:26" ht="15.75" customHeight="1">
      <c r="A365" s="31"/>
      <c r="B365" s="31"/>
      <c r="C365" s="31"/>
      <c r="D365" s="31"/>
      <c r="E365" s="31"/>
      <c r="F365" s="31"/>
      <c r="G365" s="31"/>
      <c r="H365" s="31"/>
      <c r="I365" s="31"/>
      <c r="J365" s="31"/>
      <c r="K365" s="31"/>
      <c r="L365" s="31"/>
      <c r="M365" s="31"/>
      <c r="N365" s="31"/>
      <c r="O365" s="31"/>
      <c r="P365" s="31"/>
      <c r="Q365" s="31"/>
      <c r="R365" s="31"/>
      <c r="S365" s="31"/>
      <c r="T365" s="31"/>
      <c r="U365" s="31"/>
      <c r="V365" s="31"/>
      <c r="W365" s="31"/>
      <c r="X365" s="31"/>
      <c r="Y365" s="31"/>
      <c r="Z365" s="31"/>
    </row>
    <row r="366" spans="1:26" ht="15.75" customHeight="1">
      <c r="A366" s="31"/>
      <c r="B366" s="31"/>
      <c r="C366" s="31"/>
      <c r="D366" s="31"/>
      <c r="E366" s="31"/>
      <c r="F366" s="31"/>
      <c r="G366" s="31"/>
      <c r="H366" s="31"/>
      <c r="I366" s="31"/>
      <c r="J366" s="31"/>
      <c r="K366" s="31"/>
      <c r="L366" s="31"/>
      <c r="M366" s="31"/>
      <c r="N366" s="31"/>
      <c r="O366" s="31"/>
      <c r="P366" s="31"/>
      <c r="Q366" s="31"/>
      <c r="R366" s="31"/>
      <c r="S366" s="31"/>
      <c r="T366" s="31"/>
      <c r="U366" s="31"/>
      <c r="V366" s="31"/>
      <c r="W366" s="31"/>
      <c r="X366" s="31"/>
      <c r="Y366" s="31"/>
      <c r="Z366" s="31"/>
    </row>
    <row r="367" spans="1:26" ht="15.75" customHeight="1">
      <c r="A367" s="31"/>
      <c r="B367" s="31"/>
      <c r="C367" s="31"/>
      <c r="D367" s="31"/>
      <c r="E367" s="31"/>
      <c r="F367" s="31"/>
      <c r="G367" s="31"/>
      <c r="H367" s="31"/>
      <c r="I367" s="31"/>
      <c r="J367" s="31"/>
      <c r="K367" s="31"/>
      <c r="L367" s="31"/>
      <c r="M367" s="31"/>
      <c r="N367" s="31"/>
      <c r="O367" s="31"/>
      <c r="P367" s="31"/>
      <c r="Q367" s="31"/>
      <c r="R367" s="31"/>
      <c r="S367" s="31"/>
      <c r="T367" s="31"/>
      <c r="U367" s="31"/>
      <c r="V367" s="31"/>
      <c r="W367" s="31"/>
      <c r="X367" s="31"/>
      <c r="Y367" s="31"/>
      <c r="Z367" s="31"/>
    </row>
    <row r="368" spans="1:26" ht="15.75" customHeight="1">
      <c r="A368" s="31"/>
      <c r="B368" s="31"/>
      <c r="C368" s="31"/>
      <c r="D368" s="31"/>
      <c r="E368" s="31"/>
      <c r="F368" s="31"/>
      <c r="G368" s="31"/>
      <c r="H368" s="31"/>
      <c r="I368" s="31"/>
      <c r="J368" s="31"/>
      <c r="K368" s="31"/>
      <c r="L368" s="31"/>
      <c r="M368" s="31"/>
      <c r="N368" s="31"/>
      <c r="O368" s="31"/>
      <c r="P368" s="31"/>
      <c r="Q368" s="31"/>
      <c r="R368" s="31"/>
      <c r="S368" s="31"/>
      <c r="T368" s="31"/>
      <c r="U368" s="31"/>
      <c r="V368" s="31"/>
      <c r="W368" s="31"/>
      <c r="X368" s="31"/>
      <c r="Y368" s="31"/>
      <c r="Z368" s="31"/>
    </row>
    <row r="369" spans="1:26" ht="15.75" customHeight="1">
      <c r="A369" s="31"/>
      <c r="B369" s="31"/>
      <c r="C369" s="31"/>
      <c r="D369" s="31"/>
      <c r="E369" s="31"/>
      <c r="F369" s="31"/>
      <c r="G369" s="31"/>
      <c r="H369" s="31"/>
      <c r="I369" s="31"/>
      <c r="J369" s="31"/>
      <c r="K369" s="31"/>
      <c r="L369" s="31"/>
      <c r="M369" s="31"/>
      <c r="N369" s="31"/>
      <c r="O369" s="31"/>
      <c r="P369" s="31"/>
      <c r="Q369" s="31"/>
      <c r="R369" s="31"/>
      <c r="S369" s="31"/>
      <c r="T369" s="31"/>
      <c r="U369" s="31"/>
      <c r="V369" s="31"/>
      <c r="W369" s="31"/>
      <c r="X369" s="31"/>
      <c r="Y369" s="31"/>
      <c r="Z369" s="31"/>
    </row>
    <row r="370" spans="1:26" ht="15.75" customHeight="1">
      <c r="A370" s="31"/>
      <c r="B370" s="31"/>
      <c r="C370" s="31"/>
      <c r="D370" s="31"/>
      <c r="E370" s="31"/>
      <c r="F370" s="31"/>
      <c r="G370" s="31"/>
      <c r="H370" s="31"/>
      <c r="I370" s="31"/>
      <c r="J370" s="31"/>
      <c r="K370" s="31"/>
      <c r="L370" s="31"/>
      <c r="M370" s="31"/>
      <c r="N370" s="31"/>
      <c r="O370" s="31"/>
      <c r="P370" s="31"/>
      <c r="Q370" s="31"/>
      <c r="R370" s="31"/>
      <c r="S370" s="31"/>
      <c r="T370" s="31"/>
      <c r="U370" s="31"/>
      <c r="V370" s="31"/>
      <c r="W370" s="31"/>
      <c r="X370" s="31"/>
      <c r="Y370" s="31"/>
      <c r="Z370" s="31"/>
    </row>
    <row r="371" spans="1:26" ht="15.75" customHeight="1">
      <c r="A371" s="31"/>
      <c r="B371" s="31"/>
      <c r="C371" s="31"/>
      <c r="D371" s="31"/>
      <c r="E371" s="31"/>
      <c r="F371" s="31"/>
      <c r="G371" s="31"/>
      <c r="H371" s="31"/>
      <c r="I371" s="31"/>
      <c r="J371" s="31"/>
      <c r="K371" s="31"/>
      <c r="L371" s="31"/>
      <c r="M371" s="31"/>
      <c r="N371" s="31"/>
      <c r="O371" s="31"/>
      <c r="P371" s="31"/>
      <c r="Q371" s="31"/>
      <c r="R371" s="31"/>
      <c r="S371" s="31"/>
      <c r="T371" s="31"/>
      <c r="U371" s="31"/>
      <c r="V371" s="31"/>
      <c r="W371" s="31"/>
      <c r="X371" s="31"/>
      <c r="Y371" s="31"/>
      <c r="Z371" s="31"/>
    </row>
    <row r="372" spans="1:26" ht="15.75" customHeight="1">
      <c r="A372" s="31"/>
      <c r="B372" s="31"/>
      <c r="C372" s="31"/>
      <c r="D372" s="31"/>
      <c r="E372" s="31"/>
      <c r="F372" s="31"/>
      <c r="G372" s="31"/>
      <c r="H372" s="31"/>
      <c r="I372" s="31"/>
      <c r="J372" s="31"/>
      <c r="K372" s="31"/>
      <c r="L372" s="31"/>
      <c r="M372" s="31"/>
      <c r="N372" s="31"/>
      <c r="O372" s="31"/>
      <c r="P372" s="31"/>
      <c r="Q372" s="31"/>
      <c r="R372" s="31"/>
      <c r="S372" s="31"/>
      <c r="T372" s="31"/>
      <c r="U372" s="31"/>
      <c r="V372" s="31"/>
      <c r="W372" s="31"/>
      <c r="X372" s="31"/>
      <c r="Y372" s="31"/>
      <c r="Z372" s="31"/>
    </row>
    <row r="373" spans="1:26" ht="15.75" customHeight="1">
      <c r="A373" s="31"/>
      <c r="B373" s="31"/>
      <c r="C373" s="31"/>
      <c r="D373" s="31"/>
      <c r="E373" s="31"/>
      <c r="F373" s="31"/>
      <c r="G373" s="31"/>
      <c r="H373" s="31"/>
      <c r="I373" s="31"/>
      <c r="J373" s="31"/>
      <c r="K373" s="31"/>
      <c r="L373" s="31"/>
      <c r="M373" s="31"/>
      <c r="N373" s="31"/>
      <c r="O373" s="31"/>
      <c r="P373" s="31"/>
      <c r="Q373" s="31"/>
      <c r="R373" s="31"/>
      <c r="S373" s="31"/>
      <c r="T373" s="31"/>
      <c r="U373" s="31"/>
      <c r="V373" s="31"/>
      <c r="W373" s="31"/>
      <c r="X373" s="31"/>
      <c r="Y373" s="31"/>
      <c r="Z373" s="31"/>
    </row>
    <row r="374" spans="1:26" ht="15.75" customHeight="1">
      <c r="A374" s="31"/>
      <c r="B374" s="31"/>
      <c r="C374" s="31"/>
      <c r="D374" s="31"/>
      <c r="E374" s="31"/>
      <c r="F374" s="31"/>
      <c r="G374" s="31"/>
      <c r="H374" s="31"/>
      <c r="I374" s="31"/>
      <c r="J374" s="31"/>
      <c r="K374" s="31"/>
      <c r="L374" s="31"/>
      <c r="M374" s="31"/>
      <c r="N374" s="31"/>
      <c r="O374" s="31"/>
      <c r="P374" s="31"/>
      <c r="Q374" s="31"/>
      <c r="R374" s="31"/>
      <c r="S374" s="31"/>
      <c r="T374" s="31"/>
      <c r="U374" s="31"/>
      <c r="V374" s="31"/>
      <c r="W374" s="31"/>
      <c r="X374" s="31"/>
      <c r="Y374" s="31"/>
      <c r="Z374" s="31"/>
    </row>
    <row r="375" spans="1:26" ht="15.75" customHeight="1">
      <c r="A375" s="31"/>
      <c r="B375" s="31"/>
      <c r="C375" s="31"/>
      <c r="D375" s="31"/>
      <c r="E375" s="31"/>
      <c r="F375" s="31"/>
      <c r="G375" s="31"/>
      <c r="H375" s="31"/>
      <c r="I375" s="31"/>
      <c r="J375" s="31"/>
      <c r="K375" s="31"/>
      <c r="L375" s="31"/>
      <c r="M375" s="31"/>
      <c r="N375" s="31"/>
      <c r="O375" s="31"/>
      <c r="P375" s="31"/>
      <c r="Q375" s="31"/>
      <c r="R375" s="31"/>
      <c r="S375" s="31"/>
      <c r="T375" s="31"/>
      <c r="U375" s="31"/>
      <c r="V375" s="31"/>
      <c r="W375" s="31"/>
      <c r="X375" s="31"/>
      <c r="Y375" s="31"/>
      <c r="Z375" s="31"/>
    </row>
    <row r="376" spans="1:26" ht="15.75" customHeight="1">
      <c r="A376" s="31"/>
      <c r="B376" s="31"/>
      <c r="C376" s="31"/>
      <c r="D376" s="31"/>
      <c r="E376" s="31"/>
      <c r="F376" s="31"/>
      <c r="G376" s="31"/>
      <c r="H376" s="31"/>
      <c r="I376" s="31"/>
      <c r="J376" s="31"/>
      <c r="K376" s="31"/>
      <c r="L376" s="31"/>
      <c r="M376" s="31"/>
      <c r="N376" s="31"/>
      <c r="O376" s="31"/>
      <c r="P376" s="31"/>
      <c r="Q376" s="31"/>
      <c r="R376" s="31"/>
      <c r="S376" s="31"/>
      <c r="T376" s="31"/>
      <c r="U376" s="31"/>
      <c r="V376" s="31"/>
      <c r="W376" s="31"/>
      <c r="X376" s="31"/>
      <c r="Y376" s="31"/>
      <c r="Z376" s="31"/>
    </row>
    <row r="377" spans="1:26" ht="15.75" customHeight="1">
      <c r="A377" s="31"/>
      <c r="B377" s="31"/>
      <c r="C377" s="31"/>
      <c r="D377" s="31"/>
      <c r="E377" s="31"/>
      <c r="F377" s="31"/>
      <c r="G377" s="31"/>
      <c r="H377" s="31"/>
      <c r="I377" s="31"/>
      <c r="J377" s="31"/>
      <c r="K377" s="31"/>
      <c r="L377" s="31"/>
      <c r="M377" s="31"/>
      <c r="N377" s="31"/>
      <c r="O377" s="31"/>
      <c r="P377" s="31"/>
      <c r="Q377" s="31"/>
      <c r="R377" s="31"/>
      <c r="S377" s="31"/>
      <c r="T377" s="31"/>
      <c r="U377" s="31"/>
      <c r="V377" s="31"/>
      <c r="W377" s="31"/>
      <c r="X377" s="31"/>
      <c r="Y377" s="31"/>
      <c r="Z377" s="31"/>
    </row>
    <row r="378" spans="1:26" ht="15.75" customHeight="1">
      <c r="A378" s="31"/>
      <c r="B378" s="31"/>
      <c r="C378" s="31"/>
      <c r="D378" s="31"/>
      <c r="E378" s="31"/>
      <c r="F378" s="31"/>
      <c r="G378" s="31"/>
      <c r="H378" s="31"/>
      <c r="I378" s="31"/>
      <c r="J378" s="31"/>
      <c r="K378" s="31"/>
      <c r="L378" s="31"/>
      <c r="M378" s="31"/>
      <c r="N378" s="31"/>
      <c r="O378" s="31"/>
      <c r="P378" s="31"/>
      <c r="Q378" s="31"/>
      <c r="R378" s="31"/>
      <c r="S378" s="31"/>
      <c r="T378" s="31"/>
      <c r="U378" s="31"/>
      <c r="V378" s="31"/>
      <c r="W378" s="31"/>
      <c r="X378" s="31"/>
      <c r="Y378" s="31"/>
      <c r="Z378" s="31"/>
    </row>
    <row r="379" spans="1:26" ht="15.75" customHeight="1">
      <c r="A379" s="31"/>
      <c r="B379" s="31"/>
      <c r="C379" s="31"/>
      <c r="D379" s="31"/>
      <c r="E379" s="31"/>
      <c r="F379" s="31"/>
      <c r="G379" s="31"/>
      <c r="H379" s="31"/>
      <c r="I379" s="31"/>
      <c r="J379" s="31"/>
      <c r="K379" s="31"/>
      <c r="L379" s="31"/>
      <c r="M379" s="31"/>
      <c r="N379" s="31"/>
      <c r="O379" s="31"/>
      <c r="P379" s="31"/>
      <c r="Q379" s="31"/>
      <c r="R379" s="31"/>
      <c r="S379" s="31"/>
      <c r="T379" s="31"/>
      <c r="U379" s="31"/>
      <c r="V379" s="31"/>
      <c r="W379" s="31"/>
      <c r="X379" s="31"/>
      <c r="Y379" s="31"/>
      <c r="Z379" s="31"/>
    </row>
    <row r="380" spans="1:26" ht="15.75" customHeight="1">
      <c r="A380" s="31"/>
      <c r="B380" s="31"/>
      <c r="C380" s="31"/>
      <c r="D380" s="31"/>
      <c r="E380" s="31"/>
      <c r="F380" s="31"/>
      <c r="G380" s="31"/>
      <c r="H380" s="31"/>
      <c r="I380" s="31"/>
      <c r="J380" s="31"/>
      <c r="K380" s="31"/>
      <c r="L380" s="31"/>
      <c r="M380" s="31"/>
      <c r="N380" s="31"/>
      <c r="O380" s="31"/>
      <c r="P380" s="31"/>
      <c r="Q380" s="31"/>
      <c r="R380" s="31"/>
      <c r="S380" s="31"/>
      <c r="T380" s="31"/>
      <c r="U380" s="31"/>
      <c r="V380" s="31"/>
      <c r="W380" s="31"/>
      <c r="X380" s="31"/>
      <c r="Y380" s="31"/>
      <c r="Z380" s="31"/>
    </row>
    <row r="381" spans="1:26" ht="15.75" customHeight="1">
      <c r="A381" s="31"/>
      <c r="B381" s="31"/>
      <c r="C381" s="31"/>
      <c r="D381" s="31"/>
      <c r="E381" s="31"/>
      <c r="F381" s="31"/>
      <c r="G381" s="31"/>
      <c r="H381" s="31"/>
      <c r="I381" s="31"/>
      <c r="J381" s="31"/>
      <c r="K381" s="31"/>
      <c r="L381" s="31"/>
      <c r="M381" s="31"/>
      <c r="N381" s="31"/>
      <c r="O381" s="31"/>
      <c r="P381" s="31"/>
      <c r="Q381" s="31"/>
      <c r="R381" s="31"/>
      <c r="S381" s="31"/>
      <c r="T381" s="31"/>
      <c r="U381" s="31"/>
      <c r="V381" s="31"/>
      <c r="W381" s="31"/>
      <c r="X381" s="31"/>
      <c r="Y381" s="31"/>
      <c r="Z381" s="31"/>
    </row>
    <row r="382" spans="1:26" ht="15.75" customHeight="1">
      <c r="A382" s="31"/>
      <c r="B382" s="31"/>
      <c r="C382" s="31"/>
      <c r="D382" s="31"/>
      <c r="E382" s="31"/>
      <c r="F382" s="31"/>
      <c r="G382" s="31"/>
      <c r="H382" s="31"/>
      <c r="I382" s="31"/>
      <c r="J382" s="31"/>
      <c r="K382" s="31"/>
      <c r="L382" s="31"/>
      <c r="M382" s="31"/>
      <c r="N382" s="31"/>
      <c r="O382" s="31"/>
      <c r="P382" s="31"/>
      <c r="Q382" s="31"/>
      <c r="R382" s="31"/>
      <c r="S382" s="31"/>
      <c r="T382" s="31"/>
      <c r="U382" s="31"/>
      <c r="V382" s="31"/>
      <c r="W382" s="31"/>
      <c r="X382" s="31"/>
      <c r="Y382" s="31"/>
      <c r="Z382" s="31"/>
    </row>
    <row r="383" spans="1:26" ht="15.75" customHeight="1">
      <c r="A383" s="31"/>
      <c r="B383" s="31"/>
      <c r="C383" s="31"/>
      <c r="D383" s="31"/>
      <c r="E383" s="31"/>
      <c r="F383" s="31"/>
      <c r="G383" s="31"/>
      <c r="H383" s="31"/>
      <c r="I383" s="31"/>
      <c r="J383" s="31"/>
      <c r="K383" s="31"/>
      <c r="L383" s="31"/>
      <c r="M383" s="31"/>
      <c r="N383" s="31"/>
      <c r="O383" s="31"/>
      <c r="P383" s="31"/>
      <c r="Q383" s="31"/>
      <c r="R383" s="31"/>
      <c r="S383" s="31"/>
      <c r="T383" s="31"/>
      <c r="U383" s="31"/>
      <c r="V383" s="31"/>
      <c r="W383" s="31"/>
      <c r="X383" s="31"/>
      <c r="Y383" s="31"/>
      <c r="Z383" s="31"/>
    </row>
    <row r="384" spans="1:26" ht="15.75" customHeight="1">
      <c r="A384" s="31"/>
      <c r="B384" s="31"/>
      <c r="C384" s="31"/>
      <c r="D384" s="31"/>
      <c r="E384" s="31"/>
      <c r="F384" s="31"/>
      <c r="G384" s="31"/>
      <c r="H384" s="31"/>
      <c r="I384" s="31"/>
      <c r="J384" s="31"/>
      <c r="K384" s="31"/>
      <c r="L384" s="31"/>
      <c r="M384" s="31"/>
      <c r="N384" s="31"/>
      <c r="O384" s="31"/>
      <c r="P384" s="31"/>
      <c r="Q384" s="31"/>
      <c r="R384" s="31"/>
      <c r="S384" s="31"/>
      <c r="T384" s="31"/>
      <c r="U384" s="31"/>
      <c r="V384" s="31"/>
      <c r="W384" s="31"/>
      <c r="X384" s="31"/>
      <c r="Y384" s="31"/>
      <c r="Z384" s="31"/>
    </row>
    <row r="385" spans="1:26" ht="15.75" customHeight="1">
      <c r="A385" s="31"/>
      <c r="B385" s="31"/>
      <c r="C385" s="31"/>
      <c r="D385" s="31"/>
      <c r="E385" s="31"/>
      <c r="F385" s="31"/>
      <c r="G385" s="31"/>
      <c r="H385" s="31"/>
      <c r="I385" s="31"/>
      <c r="J385" s="31"/>
      <c r="K385" s="31"/>
      <c r="L385" s="31"/>
      <c r="M385" s="31"/>
      <c r="N385" s="31"/>
      <c r="O385" s="31"/>
      <c r="P385" s="31"/>
      <c r="Q385" s="31"/>
      <c r="R385" s="31"/>
      <c r="S385" s="31"/>
      <c r="T385" s="31"/>
      <c r="U385" s="31"/>
      <c r="V385" s="31"/>
      <c r="W385" s="31"/>
      <c r="X385" s="31"/>
      <c r="Y385" s="31"/>
      <c r="Z385" s="31"/>
    </row>
    <row r="386" spans="1:26" ht="15.75" customHeight="1">
      <c r="A386" s="31"/>
      <c r="B386" s="31"/>
      <c r="C386" s="31"/>
      <c r="D386" s="31"/>
      <c r="E386" s="31"/>
      <c r="F386" s="31"/>
      <c r="G386" s="31"/>
      <c r="H386" s="31"/>
      <c r="I386" s="31"/>
      <c r="J386" s="31"/>
      <c r="K386" s="31"/>
      <c r="L386" s="31"/>
      <c r="M386" s="31"/>
      <c r="N386" s="31"/>
      <c r="O386" s="31"/>
      <c r="P386" s="31"/>
      <c r="Q386" s="31"/>
      <c r="R386" s="31"/>
      <c r="S386" s="31"/>
      <c r="T386" s="31"/>
      <c r="U386" s="31"/>
      <c r="V386" s="31"/>
      <c r="W386" s="31"/>
      <c r="X386" s="31"/>
      <c r="Y386" s="31"/>
      <c r="Z386" s="31"/>
    </row>
    <row r="387" spans="1:26" ht="15.75" customHeight="1">
      <c r="A387" s="31"/>
      <c r="B387" s="31"/>
      <c r="C387" s="31"/>
      <c r="D387" s="31"/>
      <c r="E387" s="31"/>
      <c r="F387" s="31"/>
      <c r="G387" s="31"/>
      <c r="H387" s="31"/>
      <c r="I387" s="31"/>
      <c r="J387" s="31"/>
      <c r="K387" s="31"/>
      <c r="L387" s="31"/>
      <c r="M387" s="31"/>
      <c r="N387" s="31"/>
      <c r="O387" s="31"/>
      <c r="P387" s="31"/>
      <c r="Q387" s="31"/>
      <c r="R387" s="31"/>
      <c r="S387" s="31"/>
      <c r="T387" s="31"/>
      <c r="U387" s="31"/>
      <c r="V387" s="31"/>
      <c r="W387" s="31"/>
      <c r="X387" s="31"/>
      <c r="Y387" s="31"/>
      <c r="Z387" s="31"/>
    </row>
    <row r="388" spans="1:26" ht="15.75" customHeight="1">
      <c r="A388" s="31"/>
      <c r="B388" s="31"/>
      <c r="C388" s="31"/>
      <c r="D388" s="31"/>
      <c r="E388" s="31"/>
      <c r="F388" s="31"/>
      <c r="G388" s="31"/>
      <c r="H388" s="31"/>
      <c r="I388" s="31"/>
      <c r="J388" s="31"/>
      <c r="K388" s="31"/>
      <c r="L388" s="31"/>
      <c r="M388" s="31"/>
      <c r="N388" s="31"/>
      <c r="O388" s="31"/>
      <c r="P388" s="31"/>
      <c r="Q388" s="31"/>
      <c r="R388" s="31"/>
      <c r="S388" s="31"/>
      <c r="T388" s="31"/>
      <c r="U388" s="31"/>
      <c r="V388" s="31"/>
      <c r="W388" s="31"/>
      <c r="X388" s="31"/>
      <c r="Y388" s="31"/>
      <c r="Z388" s="31"/>
    </row>
    <row r="389" spans="1:26" ht="15.75" customHeight="1">
      <c r="A389" s="31"/>
      <c r="B389" s="31"/>
      <c r="C389" s="31"/>
      <c r="D389" s="31"/>
      <c r="E389" s="31"/>
      <c r="F389" s="31"/>
      <c r="G389" s="31"/>
      <c r="H389" s="31"/>
      <c r="I389" s="31"/>
      <c r="J389" s="31"/>
      <c r="K389" s="31"/>
      <c r="L389" s="31"/>
      <c r="M389" s="31"/>
      <c r="N389" s="31"/>
      <c r="O389" s="31"/>
      <c r="P389" s="31"/>
      <c r="Q389" s="31"/>
      <c r="R389" s="31"/>
      <c r="S389" s="31"/>
      <c r="T389" s="31"/>
      <c r="U389" s="31"/>
      <c r="V389" s="31"/>
      <c r="W389" s="31"/>
      <c r="X389" s="31"/>
      <c r="Y389" s="31"/>
      <c r="Z389" s="31"/>
    </row>
    <row r="390" spans="1:26" ht="15.75" customHeight="1">
      <c r="A390" s="31"/>
      <c r="B390" s="31"/>
      <c r="C390" s="31"/>
      <c r="D390" s="31"/>
      <c r="E390" s="31"/>
      <c r="F390" s="31"/>
      <c r="G390" s="31"/>
      <c r="H390" s="31"/>
      <c r="I390" s="31"/>
      <c r="J390" s="31"/>
      <c r="K390" s="31"/>
      <c r="L390" s="31"/>
      <c r="M390" s="31"/>
      <c r="N390" s="31"/>
      <c r="O390" s="31"/>
      <c r="P390" s="31"/>
      <c r="Q390" s="31"/>
      <c r="R390" s="31"/>
      <c r="S390" s="31"/>
      <c r="T390" s="31"/>
      <c r="U390" s="31"/>
      <c r="V390" s="31"/>
      <c r="W390" s="31"/>
      <c r="X390" s="31"/>
      <c r="Y390" s="31"/>
      <c r="Z390" s="31"/>
    </row>
    <row r="391" spans="1:26" ht="15.75" customHeight="1">
      <c r="A391" s="31"/>
      <c r="B391" s="31"/>
      <c r="C391" s="31"/>
      <c r="D391" s="31"/>
      <c r="E391" s="31"/>
      <c r="F391" s="31"/>
      <c r="G391" s="31"/>
      <c r="H391" s="31"/>
      <c r="I391" s="31"/>
      <c r="J391" s="31"/>
      <c r="K391" s="31"/>
      <c r="L391" s="31"/>
      <c r="M391" s="31"/>
      <c r="N391" s="31"/>
      <c r="O391" s="31"/>
      <c r="P391" s="31"/>
      <c r="Q391" s="31"/>
      <c r="R391" s="31"/>
      <c r="S391" s="31"/>
      <c r="T391" s="31"/>
      <c r="U391" s="31"/>
      <c r="V391" s="31"/>
      <c r="W391" s="31"/>
      <c r="X391" s="31"/>
      <c r="Y391" s="31"/>
      <c r="Z391" s="31"/>
    </row>
    <row r="392" spans="1:26" ht="15.75" customHeight="1">
      <c r="A392" s="31"/>
      <c r="B392" s="31"/>
      <c r="C392" s="31"/>
      <c r="D392" s="31"/>
      <c r="E392" s="31"/>
      <c r="F392" s="31"/>
      <c r="G392" s="31"/>
      <c r="H392" s="31"/>
      <c r="I392" s="31"/>
      <c r="J392" s="31"/>
      <c r="K392" s="31"/>
      <c r="L392" s="31"/>
      <c r="M392" s="31"/>
      <c r="N392" s="31"/>
      <c r="O392" s="31"/>
      <c r="P392" s="31"/>
      <c r="Q392" s="31"/>
      <c r="R392" s="31"/>
      <c r="S392" s="31"/>
      <c r="T392" s="31"/>
      <c r="U392" s="31"/>
      <c r="V392" s="31"/>
      <c r="W392" s="31"/>
      <c r="X392" s="31"/>
      <c r="Y392" s="31"/>
      <c r="Z392" s="31"/>
    </row>
    <row r="393" spans="1:26" ht="15.75" customHeight="1">
      <c r="A393" s="31"/>
      <c r="B393" s="31"/>
      <c r="C393" s="31"/>
      <c r="D393" s="31"/>
      <c r="E393" s="31"/>
      <c r="F393" s="31"/>
      <c r="G393" s="31"/>
      <c r="H393" s="31"/>
      <c r="I393" s="31"/>
      <c r="J393" s="31"/>
      <c r="K393" s="31"/>
      <c r="L393" s="31"/>
      <c r="M393" s="31"/>
      <c r="N393" s="31"/>
      <c r="O393" s="31"/>
      <c r="P393" s="31"/>
      <c r="Q393" s="31"/>
      <c r="R393" s="31"/>
      <c r="S393" s="31"/>
      <c r="T393" s="31"/>
      <c r="U393" s="31"/>
      <c r="V393" s="31"/>
      <c r="W393" s="31"/>
      <c r="X393" s="31"/>
      <c r="Y393" s="31"/>
      <c r="Z393" s="31"/>
    </row>
    <row r="394" spans="1:26" ht="15.75" customHeight="1">
      <c r="A394" s="31"/>
      <c r="B394" s="31"/>
      <c r="C394" s="31"/>
      <c r="D394" s="31"/>
      <c r="E394" s="31"/>
      <c r="F394" s="31"/>
      <c r="G394" s="31"/>
      <c r="H394" s="31"/>
      <c r="I394" s="31"/>
      <c r="J394" s="31"/>
      <c r="K394" s="31"/>
      <c r="L394" s="31"/>
      <c r="M394" s="31"/>
      <c r="N394" s="31"/>
      <c r="O394" s="31"/>
      <c r="P394" s="31"/>
      <c r="Q394" s="31"/>
      <c r="R394" s="31"/>
      <c r="S394" s="31"/>
      <c r="T394" s="31"/>
      <c r="U394" s="31"/>
      <c r="V394" s="31"/>
      <c r="W394" s="31"/>
      <c r="X394" s="31"/>
      <c r="Y394" s="31"/>
      <c r="Z394" s="31"/>
    </row>
    <row r="395" spans="1:26" ht="15.75" customHeight="1">
      <c r="A395" s="31"/>
      <c r="B395" s="31"/>
      <c r="C395" s="31"/>
      <c r="D395" s="31"/>
      <c r="E395" s="31"/>
      <c r="F395" s="31"/>
      <c r="G395" s="31"/>
      <c r="H395" s="31"/>
      <c r="I395" s="31"/>
      <c r="J395" s="31"/>
      <c r="K395" s="31"/>
      <c r="L395" s="31"/>
      <c r="M395" s="31"/>
      <c r="N395" s="31"/>
      <c r="O395" s="31"/>
      <c r="P395" s="31"/>
      <c r="Q395" s="31"/>
      <c r="R395" s="31"/>
      <c r="S395" s="31"/>
      <c r="T395" s="31"/>
      <c r="U395" s="31"/>
      <c r="V395" s="31"/>
      <c r="W395" s="31"/>
      <c r="X395" s="31"/>
      <c r="Y395" s="31"/>
      <c r="Z395" s="31"/>
    </row>
    <row r="396" spans="1:26" ht="15.75" customHeight="1">
      <c r="A396" s="31"/>
      <c r="B396" s="31"/>
      <c r="C396" s="31"/>
      <c r="D396" s="31"/>
      <c r="E396" s="31"/>
      <c r="F396" s="31"/>
      <c r="G396" s="31"/>
      <c r="H396" s="31"/>
      <c r="I396" s="31"/>
      <c r="J396" s="31"/>
      <c r="K396" s="31"/>
      <c r="L396" s="31"/>
      <c r="M396" s="31"/>
      <c r="N396" s="31"/>
      <c r="O396" s="31"/>
      <c r="P396" s="31"/>
      <c r="Q396" s="31"/>
      <c r="R396" s="31"/>
      <c r="S396" s="31"/>
      <c r="T396" s="31"/>
      <c r="U396" s="31"/>
      <c r="V396" s="31"/>
      <c r="W396" s="31"/>
      <c r="X396" s="31"/>
      <c r="Y396" s="31"/>
      <c r="Z396" s="31"/>
    </row>
    <row r="397" spans="1:26" ht="15.75" customHeight="1">
      <c r="A397" s="31"/>
      <c r="B397" s="31"/>
      <c r="C397" s="31"/>
      <c r="D397" s="31"/>
      <c r="E397" s="31"/>
      <c r="F397" s="31"/>
      <c r="G397" s="31"/>
      <c r="H397" s="31"/>
      <c r="I397" s="31"/>
      <c r="J397" s="31"/>
      <c r="K397" s="31"/>
      <c r="L397" s="31"/>
      <c r="M397" s="31"/>
      <c r="N397" s="31"/>
      <c r="O397" s="31"/>
      <c r="P397" s="31"/>
      <c r="Q397" s="31"/>
      <c r="R397" s="31"/>
      <c r="S397" s="31"/>
      <c r="T397" s="31"/>
      <c r="U397" s="31"/>
      <c r="V397" s="31"/>
      <c r="W397" s="31"/>
      <c r="X397" s="31"/>
      <c r="Y397" s="31"/>
      <c r="Z397" s="31"/>
    </row>
    <row r="398" spans="1:26" ht="15.75" customHeight="1">
      <c r="A398" s="31"/>
      <c r="B398" s="31"/>
      <c r="C398" s="31"/>
      <c r="D398" s="31"/>
      <c r="E398" s="31"/>
      <c r="F398" s="31"/>
      <c r="G398" s="31"/>
      <c r="H398" s="31"/>
      <c r="I398" s="31"/>
      <c r="J398" s="31"/>
      <c r="K398" s="31"/>
      <c r="L398" s="31"/>
      <c r="M398" s="31"/>
      <c r="N398" s="31"/>
      <c r="O398" s="31"/>
      <c r="P398" s="31"/>
      <c r="Q398" s="31"/>
      <c r="R398" s="31"/>
      <c r="S398" s="31"/>
      <c r="T398" s="31"/>
      <c r="U398" s="31"/>
      <c r="V398" s="31"/>
      <c r="W398" s="31"/>
      <c r="X398" s="31"/>
      <c r="Y398" s="31"/>
      <c r="Z398" s="31"/>
    </row>
    <row r="399" spans="1:26" ht="15.75" customHeight="1">
      <c r="A399" s="31"/>
      <c r="B399" s="31"/>
      <c r="C399" s="31"/>
      <c r="D399" s="31"/>
      <c r="E399" s="31"/>
      <c r="F399" s="31"/>
      <c r="G399" s="31"/>
      <c r="H399" s="31"/>
      <c r="I399" s="31"/>
      <c r="J399" s="31"/>
      <c r="K399" s="31"/>
      <c r="L399" s="31"/>
      <c r="M399" s="31"/>
      <c r="N399" s="31"/>
      <c r="O399" s="31"/>
      <c r="P399" s="31"/>
      <c r="Q399" s="31"/>
      <c r="R399" s="31"/>
      <c r="S399" s="31"/>
      <c r="T399" s="31"/>
      <c r="U399" s="31"/>
      <c r="V399" s="31"/>
      <c r="W399" s="31"/>
      <c r="X399" s="31"/>
      <c r="Y399" s="31"/>
      <c r="Z399" s="31"/>
    </row>
    <row r="400" spans="1:26" ht="15.75" customHeight="1">
      <c r="A400" s="31"/>
      <c r="B400" s="31"/>
      <c r="C400" s="31"/>
      <c r="D400" s="31"/>
      <c r="E400" s="31"/>
      <c r="F400" s="31"/>
      <c r="G400" s="31"/>
      <c r="H400" s="31"/>
      <c r="I400" s="31"/>
      <c r="J400" s="31"/>
      <c r="K400" s="31"/>
      <c r="L400" s="31"/>
      <c r="M400" s="31"/>
      <c r="N400" s="31"/>
      <c r="O400" s="31"/>
      <c r="P400" s="31"/>
      <c r="Q400" s="31"/>
      <c r="R400" s="31"/>
      <c r="S400" s="31"/>
      <c r="T400" s="31"/>
      <c r="U400" s="31"/>
      <c r="V400" s="31"/>
      <c r="W400" s="31"/>
      <c r="X400" s="31"/>
      <c r="Y400" s="31"/>
      <c r="Z400" s="31"/>
    </row>
    <row r="401" spans="1:26" ht="15.75" customHeight="1">
      <c r="A401" s="31"/>
      <c r="B401" s="31"/>
      <c r="C401" s="31"/>
      <c r="D401" s="31"/>
      <c r="E401" s="31"/>
      <c r="F401" s="31"/>
      <c r="G401" s="31"/>
      <c r="H401" s="31"/>
      <c r="I401" s="31"/>
      <c r="J401" s="31"/>
      <c r="K401" s="31"/>
      <c r="L401" s="31"/>
      <c r="M401" s="31"/>
      <c r="N401" s="31"/>
      <c r="O401" s="31"/>
      <c r="P401" s="31"/>
      <c r="Q401" s="31"/>
      <c r="R401" s="31"/>
      <c r="S401" s="31"/>
      <c r="T401" s="31"/>
      <c r="U401" s="31"/>
      <c r="V401" s="31"/>
      <c r="W401" s="31"/>
      <c r="X401" s="31"/>
      <c r="Y401" s="31"/>
      <c r="Z401" s="31"/>
    </row>
    <row r="402" spans="1:26" ht="15.75" customHeight="1">
      <c r="A402" s="31"/>
      <c r="B402" s="31"/>
      <c r="C402" s="31"/>
      <c r="D402" s="31"/>
      <c r="E402" s="31"/>
      <c r="F402" s="31"/>
      <c r="G402" s="31"/>
      <c r="H402" s="31"/>
      <c r="I402" s="31"/>
      <c r="J402" s="31"/>
      <c r="K402" s="31"/>
      <c r="L402" s="31"/>
      <c r="M402" s="31"/>
      <c r="N402" s="31"/>
      <c r="O402" s="31"/>
      <c r="P402" s="31"/>
      <c r="Q402" s="31"/>
      <c r="R402" s="31"/>
      <c r="S402" s="31"/>
      <c r="T402" s="31"/>
      <c r="U402" s="31"/>
      <c r="V402" s="31"/>
      <c r="W402" s="31"/>
      <c r="X402" s="31"/>
      <c r="Y402" s="31"/>
      <c r="Z402" s="31"/>
    </row>
    <row r="403" spans="1:26" ht="15.75" customHeight="1">
      <c r="A403" s="31"/>
      <c r="B403" s="31"/>
      <c r="C403" s="31"/>
      <c r="D403" s="31"/>
      <c r="E403" s="31"/>
      <c r="F403" s="31"/>
      <c r="G403" s="31"/>
      <c r="H403" s="31"/>
      <c r="I403" s="31"/>
      <c r="J403" s="31"/>
      <c r="K403" s="31"/>
      <c r="L403" s="31"/>
      <c r="M403" s="31"/>
      <c r="N403" s="31"/>
      <c r="O403" s="31"/>
      <c r="P403" s="31"/>
      <c r="Q403" s="31"/>
      <c r="R403" s="31"/>
      <c r="S403" s="31"/>
      <c r="T403" s="31"/>
      <c r="U403" s="31"/>
      <c r="V403" s="31"/>
      <c r="W403" s="31"/>
      <c r="X403" s="31"/>
      <c r="Y403" s="31"/>
      <c r="Z403" s="31"/>
    </row>
    <row r="404" spans="1:26" ht="15.75" customHeight="1">
      <c r="A404" s="31"/>
      <c r="B404" s="31"/>
      <c r="C404" s="31"/>
      <c r="D404" s="31"/>
      <c r="E404" s="31"/>
      <c r="F404" s="31"/>
      <c r="G404" s="31"/>
      <c r="H404" s="31"/>
      <c r="I404" s="31"/>
      <c r="J404" s="31"/>
      <c r="K404" s="31"/>
      <c r="L404" s="31"/>
      <c r="M404" s="31"/>
      <c r="N404" s="31"/>
      <c r="O404" s="31"/>
      <c r="P404" s="31"/>
      <c r="Q404" s="31"/>
      <c r="R404" s="31"/>
      <c r="S404" s="31"/>
      <c r="T404" s="31"/>
      <c r="U404" s="31"/>
      <c r="V404" s="31"/>
      <c r="W404" s="31"/>
      <c r="X404" s="31"/>
      <c r="Y404" s="31"/>
      <c r="Z404" s="31"/>
    </row>
    <row r="405" spans="1:26" ht="15.75" customHeight="1">
      <c r="A405" s="31"/>
      <c r="B405" s="31"/>
      <c r="C405" s="31"/>
      <c r="D405" s="31"/>
      <c r="E405" s="31"/>
      <c r="F405" s="31"/>
      <c r="G405" s="31"/>
      <c r="H405" s="31"/>
      <c r="I405" s="31"/>
      <c r="J405" s="31"/>
      <c r="K405" s="31"/>
      <c r="L405" s="31"/>
      <c r="M405" s="31"/>
      <c r="N405" s="31"/>
      <c r="O405" s="31"/>
      <c r="P405" s="31"/>
      <c r="Q405" s="31"/>
      <c r="R405" s="31"/>
      <c r="S405" s="31"/>
      <c r="T405" s="31"/>
      <c r="U405" s="31"/>
      <c r="V405" s="31"/>
      <c r="W405" s="31"/>
      <c r="X405" s="31"/>
      <c r="Y405" s="31"/>
      <c r="Z405" s="31"/>
    </row>
    <row r="406" spans="1:26" ht="15.75" customHeight="1">
      <c r="A406" s="31"/>
      <c r="B406" s="31"/>
      <c r="C406" s="31"/>
      <c r="D406" s="31"/>
      <c r="E406" s="31"/>
      <c r="F406" s="31"/>
      <c r="G406" s="31"/>
      <c r="H406" s="31"/>
      <c r="I406" s="31"/>
      <c r="J406" s="31"/>
      <c r="K406" s="31"/>
      <c r="L406" s="31"/>
      <c r="M406" s="31"/>
      <c r="N406" s="31"/>
      <c r="O406" s="31"/>
      <c r="P406" s="31"/>
      <c r="Q406" s="31"/>
      <c r="R406" s="31"/>
      <c r="S406" s="31"/>
      <c r="T406" s="31"/>
      <c r="U406" s="31"/>
      <c r="V406" s="31"/>
      <c r="W406" s="31"/>
      <c r="X406" s="31"/>
      <c r="Y406" s="31"/>
      <c r="Z406" s="31"/>
    </row>
    <row r="407" spans="1:26" ht="15.75" customHeight="1">
      <c r="A407" s="31"/>
      <c r="B407" s="31"/>
      <c r="C407" s="31"/>
      <c r="D407" s="31"/>
      <c r="E407" s="31"/>
      <c r="F407" s="31"/>
      <c r="G407" s="31"/>
      <c r="H407" s="31"/>
      <c r="I407" s="31"/>
      <c r="J407" s="31"/>
      <c r="K407" s="31"/>
      <c r="L407" s="31"/>
      <c r="M407" s="31"/>
      <c r="N407" s="31"/>
      <c r="O407" s="31"/>
      <c r="P407" s="31"/>
      <c r="Q407" s="31"/>
      <c r="R407" s="31"/>
      <c r="S407" s="31"/>
      <c r="T407" s="31"/>
      <c r="U407" s="31"/>
      <c r="V407" s="31"/>
      <c r="W407" s="31"/>
      <c r="X407" s="31"/>
      <c r="Y407" s="31"/>
      <c r="Z407" s="31"/>
    </row>
    <row r="408" spans="1:26" ht="15.75" customHeight="1">
      <c r="A408" s="31"/>
      <c r="B408" s="31"/>
      <c r="C408" s="31"/>
      <c r="D408" s="31"/>
      <c r="E408" s="31"/>
      <c r="F408" s="31"/>
      <c r="G408" s="31"/>
      <c r="H408" s="31"/>
      <c r="I408" s="31"/>
      <c r="J408" s="31"/>
      <c r="K408" s="31"/>
      <c r="L408" s="31"/>
      <c r="M408" s="31"/>
      <c r="N408" s="31"/>
      <c r="O408" s="31"/>
      <c r="P408" s="31"/>
      <c r="Q408" s="31"/>
      <c r="R408" s="31"/>
      <c r="S408" s="31"/>
      <c r="T408" s="31"/>
      <c r="U408" s="31"/>
      <c r="V408" s="31"/>
      <c r="W408" s="31"/>
      <c r="X408" s="31"/>
      <c r="Y408" s="31"/>
      <c r="Z408" s="31"/>
    </row>
    <row r="409" spans="1:26" ht="15.75" customHeight="1">
      <c r="A409" s="31"/>
      <c r="B409" s="31"/>
      <c r="C409" s="31"/>
      <c r="D409" s="31"/>
      <c r="E409" s="31"/>
      <c r="F409" s="31"/>
      <c r="G409" s="31"/>
      <c r="H409" s="31"/>
      <c r="I409" s="31"/>
      <c r="J409" s="31"/>
      <c r="K409" s="31"/>
      <c r="L409" s="31"/>
      <c r="M409" s="31"/>
      <c r="N409" s="31"/>
      <c r="O409" s="31"/>
      <c r="P409" s="31"/>
      <c r="Q409" s="31"/>
      <c r="R409" s="31"/>
      <c r="S409" s="31"/>
      <c r="T409" s="31"/>
      <c r="U409" s="31"/>
      <c r="V409" s="31"/>
      <c r="W409" s="31"/>
      <c r="X409" s="31"/>
      <c r="Y409" s="31"/>
      <c r="Z409" s="31"/>
    </row>
    <row r="410" spans="1:26" ht="15.75" customHeight="1">
      <c r="A410" s="31"/>
      <c r="B410" s="31"/>
      <c r="C410" s="31"/>
      <c r="D410" s="31"/>
      <c r="E410" s="31"/>
      <c r="F410" s="31"/>
      <c r="G410" s="31"/>
      <c r="H410" s="31"/>
      <c r="I410" s="31"/>
      <c r="J410" s="31"/>
      <c r="K410" s="31"/>
      <c r="L410" s="31"/>
      <c r="M410" s="31"/>
      <c r="N410" s="31"/>
      <c r="O410" s="31"/>
      <c r="P410" s="31"/>
      <c r="Q410" s="31"/>
      <c r="R410" s="31"/>
      <c r="S410" s="31"/>
      <c r="T410" s="31"/>
      <c r="U410" s="31"/>
      <c r="V410" s="31"/>
      <c r="W410" s="31"/>
      <c r="X410" s="31"/>
      <c r="Y410" s="31"/>
      <c r="Z410" s="31"/>
    </row>
    <row r="411" spans="1:26" ht="15.75" customHeight="1">
      <c r="A411" s="31"/>
      <c r="B411" s="31"/>
      <c r="C411" s="31"/>
      <c r="D411" s="31"/>
      <c r="E411" s="31"/>
      <c r="F411" s="31"/>
      <c r="G411" s="31"/>
      <c r="H411" s="31"/>
      <c r="I411" s="31"/>
      <c r="J411" s="31"/>
      <c r="K411" s="31"/>
      <c r="L411" s="31"/>
      <c r="M411" s="31"/>
      <c r="N411" s="31"/>
      <c r="O411" s="31"/>
      <c r="P411" s="31"/>
      <c r="Q411" s="31"/>
      <c r="R411" s="31"/>
      <c r="S411" s="31"/>
      <c r="T411" s="31"/>
      <c r="U411" s="31"/>
      <c r="V411" s="31"/>
      <c r="W411" s="31"/>
      <c r="X411" s="31"/>
      <c r="Y411" s="31"/>
      <c r="Z411" s="31"/>
    </row>
    <row r="412" spans="1:26" ht="15.75" customHeight="1">
      <c r="A412" s="31"/>
      <c r="B412" s="31"/>
      <c r="C412" s="31"/>
      <c r="D412" s="31"/>
      <c r="E412" s="31"/>
      <c r="F412" s="31"/>
      <c r="G412" s="31"/>
      <c r="H412" s="31"/>
      <c r="I412" s="31"/>
      <c r="J412" s="31"/>
      <c r="K412" s="31"/>
      <c r="L412" s="31"/>
      <c r="M412" s="31"/>
      <c r="N412" s="31"/>
      <c r="O412" s="31"/>
      <c r="P412" s="31"/>
      <c r="Q412" s="31"/>
      <c r="R412" s="31"/>
      <c r="S412" s="31"/>
      <c r="T412" s="31"/>
      <c r="U412" s="31"/>
      <c r="V412" s="31"/>
      <c r="W412" s="31"/>
      <c r="X412" s="31"/>
      <c r="Y412" s="31"/>
      <c r="Z412" s="31"/>
    </row>
    <row r="413" spans="1:26" ht="15.75" customHeight="1">
      <c r="A413" s="31"/>
      <c r="B413" s="31"/>
      <c r="C413" s="31"/>
      <c r="D413" s="31"/>
      <c r="E413" s="31"/>
      <c r="F413" s="31"/>
      <c r="G413" s="31"/>
      <c r="H413" s="31"/>
      <c r="I413" s="31"/>
      <c r="J413" s="31"/>
      <c r="K413" s="31"/>
      <c r="L413" s="31"/>
      <c r="M413" s="31"/>
      <c r="N413" s="31"/>
      <c r="O413" s="31"/>
      <c r="P413" s="31"/>
      <c r="Q413" s="31"/>
      <c r="R413" s="31"/>
      <c r="S413" s="31"/>
      <c r="T413" s="31"/>
      <c r="U413" s="31"/>
      <c r="V413" s="31"/>
      <c r="W413" s="31"/>
      <c r="X413" s="31"/>
      <c r="Y413" s="31"/>
      <c r="Z413" s="31"/>
    </row>
    <row r="414" spans="1:26" ht="15.75" customHeight="1">
      <c r="A414" s="31"/>
      <c r="B414" s="31"/>
      <c r="C414" s="31"/>
      <c r="D414" s="31"/>
      <c r="E414" s="31"/>
      <c r="F414" s="31"/>
      <c r="G414" s="31"/>
      <c r="H414" s="31"/>
      <c r="I414" s="31"/>
      <c r="J414" s="31"/>
      <c r="K414" s="31"/>
      <c r="L414" s="31"/>
      <c r="M414" s="31"/>
      <c r="N414" s="31"/>
      <c r="O414" s="31"/>
      <c r="P414" s="31"/>
      <c r="Q414" s="31"/>
      <c r="R414" s="31"/>
      <c r="S414" s="31"/>
      <c r="T414" s="31"/>
      <c r="U414" s="31"/>
      <c r="V414" s="31"/>
      <c r="W414" s="31"/>
      <c r="X414" s="31"/>
      <c r="Y414" s="31"/>
      <c r="Z414" s="31"/>
    </row>
    <row r="415" spans="1:26" ht="15.75" customHeight="1">
      <c r="A415" s="31"/>
      <c r="B415" s="31"/>
      <c r="C415" s="31"/>
      <c r="D415" s="31"/>
      <c r="E415" s="31"/>
      <c r="F415" s="31"/>
      <c r="G415" s="31"/>
      <c r="H415" s="31"/>
      <c r="I415" s="31"/>
      <c r="J415" s="31"/>
      <c r="K415" s="31"/>
      <c r="L415" s="31"/>
      <c r="M415" s="31"/>
      <c r="N415" s="31"/>
      <c r="O415" s="31"/>
      <c r="P415" s="31"/>
      <c r="Q415" s="31"/>
      <c r="R415" s="31"/>
      <c r="S415" s="31"/>
      <c r="T415" s="31"/>
      <c r="U415" s="31"/>
      <c r="V415" s="31"/>
      <c r="W415" s="31"/>
      <c r="X415" s="31"/>
      <c r="Y415" s="31"/>
      <c r="Z415" s="31"/>
    </row>
    <row r="416" spans="1:26" ht="15.75" customHeight="1">
      <c r="A416" s="31"/>
      <c r="B416" s="31"/>
      <c r="C416" s="31"/>
      <c r="D416" s="31"/>
      <c r="E416" s="31"/>
      <c r="F416" s="31"/>
      <c r="G416" s="31"/>
      <c r="H416" s="31"/>
      <c r="I416" s="31"/>
      <c r="J416" s="31"/>
      <c r="K416" s="31"/>
      <c r="L416" s="31"/>
      <c r="M416" s="31"/>
      <c r="N416" s="31"/>
      <c r="O416" s="31"/>
      <c r="P416" s="31"/>
      <c r="Q416" s="31"/>
      <c r="R416" s="31"/>
      <c r="S416" s="31"/>
      <c r="T416" s="31"/>
      <c r="U416" s="31"/>
      <c r="V416" s="31"/>
      <c r="W416" s="31"/>
      <c r="X416" s="31"/>
      <c r="Y416" s="31"/>
      <c r="Z416" s="31"/>
    </row>
    <row r="417" spans="1:26" ht="15.75" customHeight="1">
      <c r="A417" s="31"/>
      <c r="B417" s="31"/>
      <c r="C417" s="31"/>
      <c r="D417" s="31"/>
      <c r="E417" s="31"/>
      <c r="F417" s="31"/>
      <c r="G417" s="31"/>
      <c r="H417" s="31"/>
      <c r="I417" s="31"/>
      <c r="J417" s="31"/>
      <c r="K417" s="31"/>
      <c r="L417" s="31"/>
      <c r="M417" s="31"/>
      <c r="N417" s="31"/>
      <c r="O417" s="31"/>
      <c r="P417" s="31"/>
      <c r="Q417" s="31"/>
      <c r="R417" s="31"/>
      <c r="S417" s="31"/>
      <c r="T417" s="31"/>
      <c r="U417" s="31"/>
      <c r="V417" s="31"/>
      <c r="W417" s="31"/>
      <c r="X417" s="31"/>
      <c r="Y417" s="31"/>
      <c r="Z417" s="31"/>
    </row>
    <row r="418" spans="1:26" ht="15.75" customHeight="1">
      <c r="A418" s="31"/>
      <c r="B418" s="31"/>
      <c r="C418" s="31"/>
      <c r="D418" s="31"/>
      <c r="E418" s="31"/>
      <c r="F418" s="31"/>
      <c r="G418" s="31"/>
      <c r="H418" s="31"/>
      <c r="I418" s="31"/>
      <c r="J418" s="31"/>
      <c r="K418" s="31"/>
      <c r="L418" s="31"/>
      <c r="M418" s="31"/>
      <c r="N418" s="31"/>
      <c r="O418" s="31"/>
      <c r="P418" s="31"/>
      <c r="Q418" s="31"/>
      <c r="R418" s="31"/>
      <c r="S418" s="31"/>
      <c r="T418" s="31"/>
      <c r="U418" s="31"/>
      <c r="V418" s="31"/>
      <c r="W418" s="31"/>
      <c r="X418" s="31"/>
      <c r="Y418" s="31"/>
      <c r="Z418" s="31"/>
    </row>
    <row r="419" spans="1:26" ht="15.75" customHeight="1">
      <c r="A419" s="31"/>
      <c r="B419" s="31"/>
      <c r="C419" s="31"/>
      <c r="D419" s="31"/>
      <c r="E419" s="31"/>
      <c r="F419" s="31"/>
      <c r="G419" s="31"/>
      <c r="H419" s="31"/>
      <c r="I419" s="31"/>
      <c r="J419" s="31"/>
      <c r="K419" s="31"/>
      <c r="L419" s="31"/>
      <c r="M419" s="31"/>
      <c r="N419" s="31"/>
      <c r="O419" s="31"/>
      <c r="P419" s="31"/>
      <c r="Q419" s="31"/>
      <c r="R419" s="31"/>
      <c r="S419" s="31"/>
      <c r="T419" s="31"/>
      <c r="U419" s="31"/>
      <c r="V419" s="31"/>
      <c r="W419" s="31"/>
      <c r="X419" s="31"/>
      <c r="Y419" s="31"/>
      <c r="Z419" s="31"/>
    </row>
    <row r="420" spans="1:26" ht="15.75" customHeight="1">
      <c r="A420" s="31"/>
      <c r="B420" s="31"/>
      <c r="C420" s="31"/>
      <c r="D420" s="31"/>
      <c r="E420" s="31"/>
      <c r="F420" s="31"/>
      <c r="G420" s="31"/>
      <c r="H420" s="31"/>
      <c r="I420" s="31"/>
      <c r="J420" s="31"/>
      <c r="K420" s="31"/>
      <c r="L420" s="31"/>
      <c r="M420" s="31"/>
      <c r="N420" s="31"/>
      <c r="O420" s="31"/>
      <c r="P420" s="31"/>
      <c r="Q420" s="31"/>
      <c r="R420" s="31"/>
      <c r="S420" s="31"/>
      <c r="T420" s="31"/>
      <c r="U420" s="31"/>
      <c r="V420" s="31"/>
      <c r="W420" s="31"/>
      <c r="X420" s="31"/>
      <c r="Y420" s="31"/>
      <c r="Z420" s="31"/>
    </row>
    <row r="421" spans="1:26" ht="15.75" customHeight="1">
      <c r="A421" s="31"/>
      <c r="B421" s="31"/>
      <c r="C421" s="31"/>
      <c r="D421" s="31"/>
      <c r="E421" s="31"/>
      <c r="F421" s="31"/>
      <c r="G421" s="31"/>
      <c r="H421" s="31"/>
      <c r="I421" s="31"/>
      <c r="J421" s="31"/>
      <c r="K421" s="31"/>
      <c r="L421" s="31"/>
      <c r="M421" s="31"/>
      <c r="N421" s="31"/>
      <c r="O421" s="31"/>
      <c r="P421" s="31"/>
      <c r="Q421" s="31"/>
      <c r="R421" s="31"/>
      <c r="S421" s="31"/>
      <c r="T421" s="31"/>
      <c r="U421" s="31"/>
      <c r="V421" s="31"/>
      <c r="W421" s="31"/>
      <c r="X421" s="31"/>
      <c r="Y421" s="31"/>
      <c r="Z421" s="31"/>
    </row>
    <row r="422" spans="1:26" ht="15.75" customHeight="1">
      <c r="A422" s="31"/>
      <c r="B422" s="31"/>
      <c r="C422" s="31"/>
      <c r="D422" s="31"/>
      <c r="E422" s="31"/>
      <c r="F422" s="31"/>
      <c r="G422" s="31"/>
      <c r="H422" s="31"/>
      <c r="I422" s="31"/>
      <c r="J422" s="31"/>
      <c r="K422" s="31"/>
      <c r="L422" s="31"/>
      <c r="M422" s="31"/>
      <c r="N422" s="31"/>
      <c r="O422" s="31"/>
      <c r="P422" s="31"/>
      <c r="Q422" s="31"/>
      <c r="R422" s="31"/>
      <c r="S422" s="31"/>
      <c r="T422" s="31"/>
      <c r="U422" s="31"/>
      <c r="V422" s="31"/>
      <c r="W422" s="31"/>
      <c r="X422" s="31"/>
      <c r="Y422" s="31"/>
      <c r="Z422" s="31"/>
    </row>
    <row r="423" spans="1:26" ht="15.75" customHeight="1">
      <c r="A423" s="31"/>
      <c r="B423" s="31"/>
      <c r="C423" s="31"/>
      <c r="D423" s="31"/>
      <c r="E423" s="31"/>
      <c r="F423" s="31"/>
      <c r="G423" s="31"/>
      <c r="H423" s="31"/>
      <c r="I423" s="31"/>
      <c r="J423" s="31"/>
      <c r="K423" s="31"/>
      <c r="L423" s="31"/>
      <c r="M423" s="31"/>
      <c r="N423" s="31"/>
      <c r="O423" s="31"/>
      <c r="P423" s="31"/>
      <c r="Q423" s="31"/>
      <c r="R423" s="31"/>
      <c r="S423" s="31"/>
      <c r="T423" s="31"/>
      <c r="U423" s="31"/>
      <c r="V423" s="31"/>
      <c r="W423" s="31"/>
      <c r="X423" s="31"/>
      <c r="Y423" s="31"/>
      <c r="Z423" s="31"/>
    </row>
    <row r="424" spans="1:26" ht="15.75" customHeight="1">
      <c r="A424" s="31"/>
      <c r="B424" s="31"/>
      <c r="C424" s="31"/>
      <c r="D424" s="31"/>
      <c r="E424" s="31"/>
      <c r="F424" s="31"/>
      <c r="G424" s="31"/>
      <c r="H424" s="31"/>
      <c r="I424" s="31"/>
      <c r="J424" s="31"/>
      <c r="K424" s="31"/>
      <c r="L424" s="31"/>
      <c r="M424" s="31"/>
      <c r="N424" s="31"/>
      <c r="O424" s="31"/>
      <c r="P424" s="31"/>
      <c r="Q424" s="31"/>
      <c r="R424" s="31"/>
      <c r="S424" s="31"/>
      <c r="T424" s="31"/>
      <c r="U424" s="31"/>
      <c r="V424" s="31"/>
      <c r="W424" s="31"/>
      <c r="X424" s="31"/>
      <c r="Y424" s="31"/>
      <c r="Z424" s="31"/>
    </row>
    <row r="425" spans="1:26" ht="15.75" customHeight="1">
      <c r="A425" s="31"/>
      <c r="B425" s="31"/>
      <c r="C425" s="31"/>
      <c r="D425" s="31"/>
      <c r="E425" s="31"/>
      <c r="F425" s="31"/>
      <c r="G425" s="31"/>
      <c r="H425" s="31"/>
      <c r="I425" s="31"/>
      <c r="J425" s="31"/>
      <c r="K425" s="31"/>
      <c r="L425" s="31"/>
      <c r="M425" s="31"/>
      <c r="N425" s="31"/>
      <c r="O425" s="31"/>
      <c r="P425" s="31"/>
      <c r="Q425" s="31"/>
      <c r="R425" s="31"/>
      <c r="S425" s="31"/>
      <c r="T425" s="31"/>
      <c r="U425" s="31"/>
      <c r="V425" s="31"/>
      <c r="W425" s="31"/>
      <c r="X425" s="31"/>
      <c r="Y425" s="31"/>
      <c r="Z425" s="31"/>
    </row>
    <row r="426" spans="1:26" ht="15.75" customHeight="1">
      <c r="A426" s="31"/>
      <c r="B426" s="31"/>
      <c r="C426" s="31"/>
      <c r="D426" s="31"/>
      <c r="E426" s="31"/>
      <c r="F426" s="31"/>
      <c r="G426" s="31"/>
      <c r="H426" s="31"/>
      <c r="I426" s="31"/>
      <c r="J426" s="31"/>
      <c r="K426" s="31"/>
      <c r="L426" s="31"/>
      <c r="M426" s="31"/>
      <c r="N426" s="31"/>
      <c r="O426" s="31"/>
      <c r="P426" s="31"/>
      <c r="Q426" s="31"/>
      <c r="R426" s="31"/>
      <c r="S426" s="31"/>
      <c r="T426" s="31"/>
      <c r="U426" s="31"/>
      <c r="V426" s="31"/>
      <c r="W426" s="31"/>
      <c r="X426" s="31"/>
      <c r="Y426" s="31"/>
      <c r="Z426" s="31"/>
    </row>
    <row r="427" spans="1:26" ht="15.75" customHeight="1">
      <c r="A427" s="31"/>
      <c r="B427" s="31"/>
      <c r="C427" s="31"/>
      <c r="D427" s="31"/>
      <c r="E427" s="31"/>
      <c r="F427" s="31"/>
      <c r="G427" s="31"/>
      <c r="H427" s="31"/>
      <c r="I427" s="31"/>
      <c r="J427" s="31"/>
      <c r="K427" s="31"/>
      <c r="L427" s="31"/>
      <c r="M427" s="31"/>
      <c r="N427" s="31"/>
      <c r="O427" s="31"/>
      <c r="P427" s="31"/>
      <c r="Q427" s="31"/>
      <c r="R427" s="31"/>
      <c r="S427" s="31"/>
      <c r="T427" s="31"/>
      <c r="U427" s="31"/>
      <c r="V427" s="31"/>
      <c r="W427" s="31"/>
      <c r="X427" s="31"/>
      <c r="Y427" s="31"/>
      <c r="Z427" s="31"/>
    </row>
    <row r="428" spans="1:26" ht="15.75" customHeight="1">
      <c r="A428" s="31"/>
      <c r="B428" s="31"/>
      <c r="C428" s="31"/>
      <c r="D428" s="31"/>
      <c r="E428" s="31"/>
      <c r="F428" s="31"/>
      <c r="G428" s="31"/>
      <c r="H428" s="31"/>
      <c r="I428" s="31"/>
      <c r="J428" s="31"/>
      <c r="K428" s="31"/>
      <c r="L428" s="31"/>
      <c r="M428" s="31"/>
      <c r="N428" s="31"/>
      <c r="O428" s="31"/>
      <c r="P428" s="31"/>
      <c r="Q428" s="31"/>
      <c r="R428" s="31"/>
      <c r="S428" s="31"/>
      <c r="T428" s="31"/>
      <c r="U428" s="31"/>
      <c r="V428" s="31"/>
      <c r="W428" s="31"/>
      <c r="X428" s="31"/>
      <c r="Y428" s="31"/>
      <c r="Z428" s="31"/>
    </row>
    <row r="429" spans="1:26" ht="15.75" customHeight="1">
      <c r="A429" s="31"/>
      <c r="B429" s="31"/>
      <c r="C429" s="31"/>
      <c r="D429" s="31"/>
      <c r="E429" s="31"/>
      <c r="F429" s="31"/>
      <c r="G429" s="31"/>
      <c r="H429" s="31"/>
      <c r="I429" s="31"/>
      <c r="J429" s="31"/>
      <c r="K429" s="31"/>
      <c r="L429" s="31"/>
      <c r="M429" s="31"/>
      <c r="N429" s="31"/>
      <c r="O429" s="31"/>
      <c r="P429" s="31"/>
      <c r="Q429" s="31"/>
      <c r="R429" s="31"/>
      <c r="S429" s="31"/>
      <c r="T429" s="31"/>
      <c r="U429" s="31"/>
      <c r="V429" s="31"/>
      <c r="W429" s="31"/>
      <c r="X429" s="31"/>
      <c r="Y429" s="31"/>
      <c r="Z429" s="31"/>
    </row>
    <row r="430" spans="1:26" ht="15.75" customHeight="1">
      <c r="A430" s="31"/>
      <c r="B430" s="31"/>
      <c r="C430" s="31"/>
      <c r="D430" s="31"/>
      <c r="E430" s="31"/>
      <c r="F430" s="31"/>
      <c r="G430" s="31"/>
      <c r="H430" s="31"/>
      <c r="I430" s="31"/>
      <c r="J430" s="31"/>
      <c r="K430" s="31"/>
      <c r="L430" s="31"/>
      <c r="M430" s="31"/>
      <c r="N430" s="31"/>
      <c r="O430" s="31"/>
      <c r="P430" s="31"/>
      <c r="Q430" s="31"/>
      <c r="R430" s="31"/>
      <c r="S430" s="31"/>
      <c r="T430" s="31"/>
      <c r="U430" s="31"/>
      <c r="V430" s="31"/>
      <c r="W430" s="31"/>
      <c r="X430" s="31"/>
      <c r="Y430" s="31"/>
      <c r="Z430" s="31"/>
    </row>
    <row r="431" spans="1:26" ht="15.75" customHeight="1">
      <c r="A431" s="31"/>
      <c r="B431" s="31"/>
      <c r="C431" s="31"/>
      <c r="D431" s="31"/>
      <c r="E431" s="31"/>
      <c r="F431" s="31"/>
      <c r="G431" s="31"/>
      <c r="H431" s="31"/>
      <c r="I431" s="31"/>
      <c r="J431" s="31"/>
      <c r="K431" s="31"/>
      <c r="L431" s="31"/>
      <c r="M431" s="31"/>
      <c r="N431" s="31"/>
      <c r="O431" s="31"/>
      <c r="P431" s="31"/>
      <c r="Q431" s="31"/>
      <c r="R431" s="31"/>
      <c r="S431" s="31"/>
      <c r="T431" s="31"/>
      <c r="U431" s="31"/>
      <c r="V431" s="31"/>
      <c r="W431" s="31"/>
      <c r="X431" s="31"/>
      <c r="Y431" s="31"/>
      <c r="Z431" s="31"/>
    </row>
    <row r="432" spans="1:26" ht="15.75" customHeight="1">
      <c r="A432" s="31"/>
      <c r="B432" s="31"/>
      <c r="C432" s="31"/>
      <c r="D432" s="31"/>
      <c r="E432" s="31"/>
      <c r="F432" s="31"/>
      <c r="G432" s="31"/>
      <c r="H432" s="31"/>
      <c r="I432" s="31"/>
      <c r="J432" s="31"/>
      <c r="K432" s="31"/>
      <c r="L432" s="31"/>
      <c r="M432" s="31"/>
      <c r="N432" s="31"/>
      <c r="O432" s="31"/>
      <c r="P432" s="31"/>
      <c r="Q432" s="31"/>
      <c r="R432" s="31"/>
      <c r="S432" s="31"/>
      <c r="T432" s="31"/>
      <c r="U432" s="31"/>
      <c r="V432" s="31"/>
      <c r="W432" s="31"/>
      <c r="X432" s="31"/>
      <c r="Y432" s="31"/>
      <c r="Z432" s="31"/>
    </row>
    <row r="433" spans="1:26" ht="15.75" customHeight="1">
      <c r="A433" s="31"/>
      <c r="B433" s="31"/>
      <c r="C433" s="31"/>
      <c r="D433" s="31"/>
      <c r="E433" s="31"/>
      <c r="F433" s="31"/>
      <c r="G433" s="31"/>
      <c r="H433" s="31"/>
      <c r="I433" s="31"/>
      <c r="J433" s="31"/>
      <c r="K433" s="31"/>
      <c r="L433" s="31"/>
      <c r="M433" s="31"/>
      <c r="N433" s="31"/>
      <c r="O433" s="31"/>
      <c r="P433" s="31"/>
      <c r="Q433" s="31"/>
      <c r="R433" s="31"/>
      <c r="S433" s="31"/>
      <c r="T433" s="31"/>
      <c r="U433" s="31"/>
      <c r="V433" s="31"/>
      <c r="W433" s="31"/>
      <c r="X433" s="31"/>
      <c r="Y433" s="31"/>
      <c r="Z433" s="31"/>
    </row>
    <row r="434" spans="1:26" ht="15.75" customHeight="1">
      <c r="A434" s="31"/>
      <c r="B434" s="31"/>
      <c r="C434" s="31"/>
      <c r="D434" s="31"/>
      <c r="E434" s="31"/>
      <c r="F434" s="31"/>
      <c r="G434" s="31"/>
      <c r="H434" s="31"/>
      <c r="I434" s="31"/>
      <c r="J434" s="31"/>
      <c r="K434" s="31"/>
      <c r="L434" s="31"/>
      <c r="M434" s="31"/>
      <c r="N434" s="31"/>
      <c r="O434" s="31"/>
      <c r="P434" s="31"/>
      <c r="Q434" s="31"/>
      <c r="R434" s="31"/>
      <c r="S434" s="31"/>
      <c r="T434" s="31"/>
      <c r="U434" s="31"/>
      <c r="V434" s="31"/>
      <c r="W434" s="31"/>
      <c r="X434" s="31"/>
      <c r="Y434" s="31"/>
      <c r="Z434" s="31"/>
    </row>
    <row r="435" spans="1:26" ht="15.75" customHeight="1">
      <c r="A435" s="31"/>
      <c r="B435" s="31"/>
      <c r="C435" s="31"/>
      <c r="D435" s="31"/>
      <c r="E435" s="31"/>
      <c r="F435" s="31"/>
      <c r="G435" s="31"/>
      <c r="H435" s="31"/>
      <c r="I435" s="31"/>
      <c r="J435" s="31"/>
      <c r="K435" s="31"/>
      <c r="L435" s="31"/>
      <c r="M435" s="31"/>
      <c r="N435" s="31"/>
      <c r="O435" s="31"/>
      <c r="P435" s="31"/>
      <c r="Q435" s="31"/>
      <c r="R435" s="31"/>
      <c r="S435" s="31"/>
      <c r="T435" s="31"/>
      <c r="U435" s="31"/>
      <c r="V435" s="31"/>
      <c r="W435" s="31"/>
      <c r="X435" s="31"/>
      <c r="Y435" s="31"/>
      <c r="Z435" s="31"/>
    </row>
    <row r="436" spans="1:26" ht="15.75" customHeight="1">
      <c r="A436" s="31"/>
      <c r="B436" s="31"/>
      <c r="C436" s="31"/>
      <c r="D436" s="31"/>
      <c r="E436" s="31"/>
      <c r="F436" s="31"/>
      <c r="G436" s="31"/>
      <c r="H436" s="31"/>
      <c r="I436" s="31"/>
      <c r="J436" s="31"/>
      <c r="K436" s="31"/>
      <c r="L436" s="31"/>
      <c r="M436" s="31"/>
      <c r="N436" s="31"/>
      <c r="O436" s="31"/>
      <c r="P436" s="31"/>
      <c r="Q436" s="31"/>
      <c r="R436" s="31"/>
      <c r="S436" s="31"/>
      <c r="T436" s="31"/>
      <c r="U436" s="31"/>
      <c r="V436" s="31"/>
      <c r="W436" s="31"/>
      <c r="X436" s="31"/>
      <c r="Y436" s="31"/>
      <c r="Z436" s="31"/>
    </row>
    <row r="437" spans="1:26" ht="15.75" customHeight="1">
      <c r="A437" s="31"/>
      <c r="B437" s="31"/>
      <c r="C437" s="31"/>
      <c r="D437" s="31"/>
      <c r="E437" s="31"/>
      <c r="F437" s="31"/>
      <c r="G437" s="31"/>
      <c r="H437" s="31"/>
      <c r="I437" s="31"/>
      <c r="J437" s="31"/>
      <c r="K437" s="31"/>
      <c r="L437" s="31"/>
      <c r="M437" s="31"/>
      <c r="N437" s="31"/>
      <c r="O437" s="31"/>
      <c r="P437" s="31"/>
      <c r="Q437" s="31"/>
      <c r="R437" s="31"/>
      <c r="S437" s="31"/>
      <c r="T437" s="31"/>
      <c r="U437" s="31"/>
      <c r="V437" s="31"/>
      <c r="W437" s="31"/>
      <c r="X437" s="31"/>
      <c r="Y437" s="31"/>
      <c r="Z437" s="31"/>
    </row>
    <row r="438" spans="1:26" ht="15.75" customHeight="1">
      <c r="A438" s="31"/>
      <c r="B438" s="31"/>
      <c r="C438" s="31"/>
      <c r="D438" s="31"/>
      <c r="E438" s="31"/>
      <c r="F438" s="31"/>
      <c r="G438" s="31"/>
      <c r="H438" s="31"/>
      <c r="I438" s="31"/>
      <c r="J438" s="31"/>
      <c r="K438" s="31"/>
      <c r="L438" s="31"/>
      <c r="M438" s="31"/>
      <c r="N438" s="31"/>
      <c r="O438" s="31"/>
      <c r="P438" s="31"/>
      <c r="Q438" s="31"/>
      <c r="R438" s="31"/>
      <c r="S438" s="31"/>
      <c r="T438" s="31"/>
      <c r="U438" s="31"/>
      <c r="V438" s="31"/>
      <c r="W438" s="31"/>
      <c r="X438" s="31"/>
      <c r="Y438" s="31"/>
      <c r="Z438" s="31"/>
    </row>
    <row r="439" spans="1:26" ht="15.75" customHeight="1">
      <c r="A439" s="31"/>
      <c r="B439" s="31"/>
      <c r="C439" s="31"/>
      <c r="D439" s="31"/>
      <c r="E439" s="31"/>
      <c r="F439" s="31"/>
      <c r="G439" s="31"/>
      <c r="H439" s="31"/>
      <c r="I439" s="31"/>
      <c r="J439" s="31"/>
      <c r="K439" s="31"/>
      <c r="L439" s="31"/>
      <c r="M439" s="31"/>
      <c r="N439" s="31"/>
      <c r="O439" s="31"/>
      <c r="P439" s="31"/>
      <c r="Q439" s="31"/>
      <c r="R439" s="31"/>
      <c r="S439" s="31"/>
      <c r="T439" s="31"/>
      <c r="U439" s="31"/>
      <c r="V439" s="31"/>
      <c r="W439" s="31"/>
      <c r="X439" s="31"/>
      <c r="Y439" s="31"/>
      <c r="Z439" s="31"/>
    </row>
    <row r="440" spans="1:26" ht="15.75" customHeight="1">
      <c r="A440" s="31"/>
      <c r="B440" s="31"/>
      <c r="C440" s="31"/>
      <c r="D440" s="31"/>
      <c r="E440" s="31"/>
      <c r="F440" s="31"/>
      <c r="G440" s="31"/>
      <c r="H440" s="31"/>
      <c r="I440" s="31"/>
      <c r="J440" s="31"/>
      <c r="K440" s="31"/>
      <c r="L440" s="31"/>
      <c r="M440" s="31"/>
      <c r="N440" s="31"/>
      <c r="O440" s="31"/>
      <c r="P440" s="31"/>
      <c r="Q440" s="31"/>
      <c r="R440" s="31"/>
      <c r="S440" s="31"/>
      <c r="T440" s="31"/>
      <c r="U440" s="31"/>
      <c r="V440" s="31"/>
      <c r="W440" s="31"/>
      <c r="X440" s="31"/>
      <c r="Y440" s="31"/>
      <c r="Z440" s="31"/>
    </row>
    <row r="441" spans="1:26" ht="15.75" customHeight="1">
      <c r="A441" s="31"/>
      <c r="B441" s="31"/>
      <c r="C441" s="31"/>
      <c r="D441" s="31"/>
      <c r="E441" s="31"/>
      <c r="F441" s="31"/>
      <c r="G441" s="31"/>
      <c r="H441" s="31"/>
      <c r="I441" s="31"/>
      <c r="J441" s="31"/>
      <c r="K441" s="31"/>
      <c r="L441" s="31"/>
      <c r="M441" s="31"/>
      <c r="N441" s="31"/>
      <c r="O441" s="31"/>
      <c r="P441" s="31"/>
      <c r="Q441" s="31"/>
      <c r="R441" s="31"/>
      <c r="S441" s="31"/>
      <c r="T441" s="31"/>
      <c r="U441" s="31"/>
      <c r="V441" s="31"/>
      <c r="W441" s="31"/>
      <c r="X441" s="31"/>
      <c r="Y441" s="31"/>
      <c r="Z441" s="31"/>
    </row>
    <row r="442" spans="1:26" ht="15.75" customHeight="1">
      <c r="A442" s="31"/>
      <c r="B442" s="31"/>
      <c r="C442" s="31"/>
      <c r="D442" s="31"/>
      <c r="E442" s="31"/>
      <c r="F442" s="31"/>
      <c r="G442" s="31"/>
      <c r="H442" s="31"/>
      <c r="I442" s="31"/>
      <c r="J442" s="31"/>
      <c r="K442" s="31"/>
      <c r="L442" s="31"/>
      <c r="M442" s="31"/>
      <c r="N442" s="31"/>
      <c r="O442" s="31"/>
      <c r="P442" s="31"/>
      <c r="Q442" s="31"/>
      <c r="R442" s="31"/>
      <c r="S442" s="31"/>
      <c r="T442" s="31"/>
      <c r="U442" s="31"/>
      <c r="V442" s="31"/>
      <c r="W442" s="31"/>
      <c r="X442" s="31"/>
      <c r="Y442" s="31"/>
      <c r="Z442" s="31"/>
    </row>
    <row r="443" spans="1:26" ht="15.75" customHeight="1">
      <c r="A443" s="31"/>
      <c r="B443" s="31"/>
      <c r="C443" s="31"/>
      <c r="D443" s="31"/>
      <c r="E443" s="31"/>
      <c r="F443" s="31"/>
      <c r="G443" s="31"/>
      <c r="H443" s="31"/>
      <c r="I443" s="31"/>
      <c r="J443" s="31"/>
      <c r="K443" s="31"/>
      <c r="L443" s="31"/>
      <c r="M443" s="31"/>
      <c r="N443" s="31"/>
      <c r="O443" s="31"/>
      <c r="P443" s="31"/>
      <c r="Q443" s="31"/>
      <c r="R443" s="31"/>
      <c r="S443" s="31"/>
      <c r="T443" s="31"/>
      <c r="U443" s="31"/>
      <c r="V443" s="31"/>
      <c r="W443" s="31"/>
      <c r="X443" s="31"/>
      <c r="Y443" s="31"/>
      <c r="Z443" s="31"/>
    </row>
    <row r="444" spans="1:26" ht="15.75" customHeight="1">
      <c r="A444" s="31"/>
      <c r="B444" s="31"/>
      <c r="C444" s="31"/>
      <c r="D444" s="31"/>
      <c r="E444" s="31"/>
      <c r="F444" s="31"/>
      <c r="G444" s="31"/>
      <c r="H444" s="31"/>
      <c r="I444" s="31"/>
      <c r="J444" s="31"/>
      <c r="K444" s="31"/>
      <c r="L444" s="31"/>
      <c r="M444" s="31"/>
      <c r="N444" s="31"/>
      <c r="O444" s="31"/>
      <c r="P444" s="31"/>
      <c r="Q444" s="31"/>
      <c r="R444" s="31"/>
      <c r="S444" s="31"/>
      <c r="T444" s="31"/>
      <c r="U444" s="31"/>
      <c r="V444" s="31"/>
      <c r="W444" s="31"/>
      <c r="X444" s="31"/>
      <c r="Y444" s="31"/>
      <c r="Z444" s="31"/>
    </row>
    <row r="445" spans="1:26" ht="15.75" customHeight="1">
      <c r="A445" s="31"/>
      <c r="B445" s="31"/>
      <c r="C445" s="31"/>
      <c r="D445" s="31"/>
      <c r="E445" s="31"/>
      <c r="F445" s="31"/>
      <c r="G445" s="31"/>
      <c r="H445" s="31"/>
      <c r="I445" s="31"/>
      <c r="J445" s="31"/>
      <c r="K445" s="31"/>
      <c r="L445" s="31"/>
      <c r="M445" s="31"/>
      <c r="N445" s="31"/>
      <c r="O445" s="31"/>
      <c r="P445" s="31"/>
      <c r="Q445" s="31"/>
      <c r="R445" s="31"/>
      <c r="S445" s="31"/>
      <c r="T445" s="31"/>
      <c r="U445" s="31"/>
      <c r="V445" s="31"/>
      <c r="W445" s="31"/>
      <c r="X445" s="31"/>
      <c r="Y445" s="31"/>
      <c r="Z445" s="31"/>
    </row>
    <row r="446" spans="1:26" ht="15.75" customHeight="1">
      <c r="A446" s="31"/>
      <c r="B446" s="31"/>
      <c r="C446" s="31"/>
      <c r="D446" s="31"/>
      <c r="E446" s="31"/>
      <c r="F446" s="31"/>
      <c r="G446" s="31"/>
      <c r="H446" s="31"/>
      <c r="I446" s="31"/>
      <c r="J446" s="31"/>
      <c r="K446" s="31"/>
      <c r="L446" s="31"/>
      <c r="M446" s="31"/>
      <c r="N446" s="31"/>
      <c r="O446" s="31"/>
      <c r="P446" s="31"/>
      <c r="Q446" s="31"/>
      <c r="R446" s="31"/>
      <c r="S446" s="31"/>
      <c r="T446" s="31"/>
      <c r="U446" s="31"/>
      <c r="V446" s="31"/>
      <c r="W446" s="31"/>
      <c r="X446" s="31"/>
      <c r="Y446" s="31"/>
      <c r="Z446" s="31"/>
    </row>
    <row r="447" spans="1:26" ht="15.75" customHeight="1">
      <c r="A447" s="31"/>
      <c r="B447" s="31"/>
      <c r="C447" s="31"/>
      <c r="D447" s="31"/>
      <c r="E447" s="31"/>
      <c r="F447" s="31"/>
      <c r="G447" s="31"/>
      <c r="H447" s="31"/>
      <c r="I447" s="31"/>
      <c r="J447" s="31"/>
      <c r="K447" s="31"/>
      <c r="L447" s="31"/>
      <c r="M447" s="31"/>
      <c r="N447" s="31"/>
      <c r="O447" s="31"/>
      <c r="P447" s="31"/>
      <c r="Q447" s="31"/>
      <c r="R447" s="31"/>
      <c r="S447" s="31"/>
      <c r="T447" s="31"/>
      <c r="U447" s="31"/>
      <c r="V447" s="31"/>
      <c r="W447" s="31"/>
      <c r="X447" s="31"/>
      <c r="Y447" s="31"/>
      <c r="Z447" s="31"/>
    </row>
    <row r="448" spans="1:26" ht="15.75" customHeight="1">
      <c r="A448" s="31"/>
      <c r="B448" s="31"/>
      <c r="C448" s="31"/>
      <c r="D448" s="31"/>
      <c r="E448" s="31"/>
      <c r="F448" s="31"/>
      <c r="G448" s="31"/>
      <c r="H448" s="31"/>
      <c r="I448" s="31"/>
      <c r="J448" s="31"/>
      <c r="K448" s="31"/>
      <c r="L448" s="31"/>
      <c r="M448" s="31"/>
      <c r="N448" s="31"/>
      <c r="O448" s="31"/>
      <c r="P448" s="31"/>
      <c r="Q448" s="31"/>
      <c r="R448" s="31"/>
      <c r="S448" s="31"/>
      <c r="T448" s="31"/>
      <c r="U448" s="31"/>
      <c r="V448" s="31"/>
      <c r="W448" s="31"/>
      <c r="X448" s="31"/>
      <c r="Y448" s="31"/>
      <c r="Z448" s="31"/>
    </row>
    <row r="449" spans="1:26" ht="15.75" customHeight="1">
      <c r="A449" s="31"/>
      <c r="B449" s="31"/>
      <c r="C449" s="31"/>
      <c r="D449" s="31"/>
      <c r="E449" s="31"/>
      <c r="F449" s="31"/>
      <c r="G449" s="31"/>
      <c r="H449" s="31"/>
      <c r="I449" s="31"/>
      <c r="J449" s="31"/>
      <c r="K449" s="31"/>
      <c r="L449" s="31"/>
      <c r="M449" s="31"/>
      <c r="N449" s="31"/>
      <c r="O449" s="31"/>
      <c r="P449" s="31"/>
      <c r="Q449" s="31"/>
      <c r="R449" s="31"/>
      <c r="S449" s="31"/>
      <c r="T449" s="31"/>
      <c r="U449" s="31"/>
      <c r="V449" s="31"/>
      <c r="W449" s="31"/>
      <c r="X449" s="31"/>
      <c r="Y449" s="31"/>
      <c r="Z449" s="31"/>
    </row>
    <row r="450" spans="1:26" ht="15.75" customHeight="1">
      <c r="A450" s="31"/>
      <c r="B450" s="31"/>
      <c r="C450" s="31"/>
      <c r="D450" s="31"/>
      <c r="E450" s="31"/>
      <c r="F450" s="31"/>
      <c r="G450" s="31"/>
      <c r="H450" s="31"/>
      <c r="I450" s="31"/>
      <c r="J450" s="31"/>
      <c r="K450" s="31"/>
      <c r="L450" s="31"/>
      <c r="M450" s="31"/>
      <c r="N450" s="31"/>
      <c r="O450" s="31"/>
      <c r="P450" s="31"/>
      <c r="Q450" s="31"/>
      <c r="R450" s="31"/>
      <c r="S450" s="31"/>
      <c r="T450" s="31"/>
      <c r="U450" s="31"/>
      <c r="V450" s="31"/>
      <c r="W450" s="31"/>
      <c r="X450" s="31"/>
      <c r="Y450" s="31"/>
      <c r="Z450" s="31"/>
    </row>
    <row r="451" spans="1:26" ht="15.75" customHeight="1">
      <c r="A451" s="31"/>
      <c r="B451" s="31"/>
      <c r="C451" s="31"/>
      <c r="D451" s="31"/>
      <c r="E451" s="31"/>
      <c r="F451" s="31"/>
      <c r="G451" s="31"/>
      <c r="H451" s="31"/>
      <c r="I451" s="31"/>
      <c r="J451" s="31"/>
      <c r="K451" s="31"/>
      <c r="L451" s="31"/>
      <c r="M451" s="31"/>
      <c r="N451" s="31"/>
      <c r="O451" s="31"/>
      <c r="P451" s="31"/>
      <c r="Q451" s="31"/>
      <c r="R451" s="31"/>
      <c r="S451" s="31"/>
      <c r="T451" s="31"/>
      <c r="U451" s="31"/>
      <c r="V451" s="31"/>
      <c r="W451" s="31"/>
      <c r="X451" s="31"/>
      <c r="Y451" s="31"/>
      <c r="Z451" s="31"/>
    </row>
    <row r="452" spans="1:26" ht="15.75" customHeight="1">
      <c r="A452" s="31"/>
      <c r="B452" s="31"/>
      <c r="C452" s="31"/>
      <c r="D452" s="31"/>
      <c r="E452" s="31"/>
      <c r="F452" s="31"/>
      <c r="G452" s="31"/>
      <c r="H452" s="31"/>
      <c r="I452" s="31"/>
      <c r="J452" s="31"/>
      <c r="K452" s="31"/>
      <c r="L452" s="31"/>
      <c r="M452" s="31"/>
      <c r="N452" s="31"/>
      <c r="O452" s="31"/>
      <c r="P452" s="31"/>
      <c r="Q452" s="31"/>
      <c r="R452" s="31"/>
      <c r="S452" s="31"/>
      <c r="T452" s="31"/>
      <c r="U452" s="31"/>
      <c r="V452" s="31"/>
      <c r="W452" s="31"/>
      <c r="X452" s="31"/>
      <c r="Y452" s="31"/>
      <c r="Z452" s="31"/>
    </row>
    <row r="453" spans="1:26" ht="15.75" customHeight="1">
      <c r="A453" s="31"/>
      <c r="B453" s="31"/>
      <c r="C453" s="31"/>
      <c r="D453" s="31"/>
      <c r="E453" s="31"/>
      <c r="F453" s="31"/>
      <c r="G453" s="31"/>
      <c r="H453" s="31"/>
      <c r="I453" s="31"/>
      <c r="J453" s="31"/>
      <c r="K453" s="31"/>
      <c r="L453" s="31"/>
      <c r="M453" s="31"/>
      <c r="N453" s="31"/>
      <c r="O453" s="31"/>
      <c r="P453" s="31"/>
      <c r="Q453" s="31"/>
      <c r="R453" s="31"/>
      <c r="S453" s="31"/>
      <c r="T453" s="31"/>
      <c r="U453" s="31"/>
      <c r="V453" s="31"/>
      <c r="W453" s="31"/>
      <c r="X453" s="31"/>
      <c r="Y453" s="31"/>
      <c r="Z453" s="31"/>
    </row>
    <row r="454" spans="1:26" ht="15.75" customHeight="1">
      <c r="A454" s="31"/>
      <c r="B454" s="31"/>
      <c r="C454" s="31"/>
      <c r="D454" s="31"/>
      <c r="E454" s="31"/>
      <c r="F454" s="31"/>
      <c r="G454" s="31"/>
      <c r="H454" s="31"/>
      <c r="I454" s="31"/>
      <c r="J454" s="31"/>
      <c r="K454" s="31"/>
      <c r="L454" s="31"/>
      <c r="M454" s="31"/>
      <c r="N454" s="31"/>
      <c r="O454" s="31"/>
      <c r="P454" s="31"/>
      <c r="Q454" s="31"/>
      <c r="R454" s="31"/>
      <c r="S454" s="31"/>
      <c r="T454" s="31"/>
      <c r="U454" s="31"/>
      <c r="V454" s="31"/>
      <c r="W454" s="31"/>
      <c r="X454" s="31"/>
      <c r="Y454" s="31"/>
      <c r="Z454" s="31"/>
    </row>
    <row r="455" spans="1:26" ht="15.75" customHeight="1">
      <c r="A455" s="31"/>
      <c r="B455" s="31"/>
      <c r="C455" s="31"/>
      <c r="D455" s="31"/>
      <c r="E455" s="31"/>
      <c r="F455" s="31"/>
      <c r="G455" s="31"/>
      <c r="H455" s="31"/>
      <c r="I455" s="31"/>
      <c r="J455" s="31"/>
      <c r="K455" s="31"/>
      <c r="L455" s="31"/>
      <c r="M455" s="31"/>
      <c r="N455" s="31"/>
      <c r="O455" s="31"/>
      <c r="P455" s="31"/>
      <c r="Q455" s="31"/>
      <c r="R455" s="31"/>
      <c r="S455" s="31"/>
      <c r="T455" s="31"/>
      <c r="U455" s="31"/>
      <c r="V455" s="31"/>
      <c r="W455" s="31"/>
      <c r="X455" s="31"/>
      <c r="Y455" s="31"/>
      <c r="Z455" s="31"/>
    </row>
    <row r="456" spans="1:26" ht="15.75" customHeight="1">
      <c r="A456" s="31"/>
      <c r="B456" s="31"/>
      <c r="C456" s="31"/>
      <c r="D456" s="31"/>
      <c r="E456" s="31"/>
      <c r="F456" s="31"/>
      <c r="G456" s="31"/>
      <c r="H456" s="31"/>
      <c r="I456" s="31"/>
      <c r="J456" s="31"/>
      <c r="K456" s="31"/>
      <c r="L456" s="31"/>
      <c r="M456" s="31"/>
      <c r="N456" s="31"/>
      <c r="O456" s="31"/>
      <c r="P456" s="31"/>
      <c r="Q456" s="31"/>
      <c r="R456" s="31"/>
      <c r="S456" s="31"/>
      <c r="T456" s="31"/>
      <c r="U456" s="31"/>
      <c r="V456" s="31"/>
      <c r="W456" s="31"/>
      <c r="X456" s="31"/>
      <c r="Y456" s="31"/>
      <c r="Z456" s="31"/>
    </row>
    <row r="457" spans="1:26" ht="15.75" customHeight="1">
      <c r="A457" s="31"/>
      <c r="B457" s="31"/>
      <c r="C457" s="31"/>
      <c r="D457" s="31"/>
      <c r="E457" s="31"/>
      <c r="F457" s="31"/>
      <c r="G457" s="31"/>
      <c r="H457" s="31"/>
      <c r="I457" s="31"/>
      <c r="J457" s="31"/>
      <c r="K457" s="31"/>
      <c r="L457" s="31"/>
      <c r="M457" s="31"/>
      <c r="N457" s="31"/>
      <c r="O457" s="31"/>
      <c r="P457" s="31"/>
      <c r="Q457" s="31"/>
      <c r="R457" s="31"/>
      <c r="S457" s="31"/>
      <c r="T457" s="31"/>
      <c r="U457" s="31"/>
      <c r="V457" s="31"/>
      <c r="W457" s="31"/>
      <c r="X457" s="31"/>
      <c r="Y457" s="31"/>
      <c r="Z457" s="31"/>
    </row>
    <row r="458" spans="1:26" ht="15.75" customHeight="1">
      <c r="A458" s="31"/>
      <c r="B458" s="31"/>
      <c r="C458" s="31"/>
      <c r="D458" s="31"/>
      <c r="E458" s="31"/>
      <c r="F458" s="31"/>
      <c r="G458" s="31"/>
      <c r="H458" s="31"/>
      <c r="I458" s="31"/>
      <c r="J458" s="31"/>
      <c r="K458" s="31"/>
      <c r="L458" s="31"/>
      <c r="M458" s="31"/>
      <c r="N458" s="31"/>
      <c r="O458" s="31"/>
      <c r="P458" s="31"/>
      <c r="Q458" s="31"/>
      <c r="R458" s="31"/>
      <c r="S458" s="31"/>
      <c r="T458" s="31"/>
      <c r="U458" s="31"/>
      <c r="V458" s="31"/>
      <c r="W458" s="31"/>
      <c r="X458" s="31"/>
      <c r="Y458" s="31"/>
      <c r="Z458" s="31"/>
    </row>
    <row r="459" spans="1:26" ht="15.75" customHeight="1">
      <c r="A459" s="31"/>
      <c r="B459" s="31"/>
      <c r="C459" s="31"/>
      <c r="D459" s="31"/>
      <c r="E459" s="31"/>
      <c r="F459" s="31"/>
      <c r="G459" s="31"/>
      <c r="H459" s="31"/>
      <c r="I459" s="31"/>
      <c r="J459" s="31"/>
      <c r="K459" s="31"/>
      <c r="L459" s="31"/>
      <c r="M459" s="31"/>
      <c r="N459" s="31"/>
      <c r="O459" s="31"/>
      <c r="P459" s="31"/>
      <c r="Q459" s="31"/>
      <c r="R459" s="31"/>
      <c r="S459" s="31"/>
      <c r="T459" s="31"/>
      <c r="U459" s="31"/>
      <c r="V459" s="31"/>
      <c r="W459" s="31"/>
      <c r="X459" s="31"/>
      <c r="Y459" s="31"/>
      <c r="Z459" s="31"/>
    </row>
    <row r="460" spans="1:26" ht="15.75" customHeight="1">
      <c r="A460" s="31"/>
      <c r="B460" s="31"/>
      <c r="C460" s="31"/>
      <c r="D460" s="31"/>
      <c r="E460" s="31"/>
      <c r="F460" s="31"/>
      <c r="G460" s="31"/>
      <c r="H460" s="31"/>
      <c r="I460" s="31"/>
      <c r="J460" s="31"/>
      <c r="K460" s="31"/>
      <c r="L460" s="31"/>
      <c r="M460" s="31"/>
      <c r="N460" s="31"/>
      <c r="O460" s="31"/>
      <c r="P460" s="31"/>
      <c r="Q460" s="31"/>
      <c r="R460" s="31"/>
      <c r="S460" s="31"/>
      <c r="T460" s="31"/>
      <c r="U460" s="31"/>
      <c r="V460" s="31"/>
      <c r="W460" s="31"/>
      <c r="X460" s="31"/>
      <c r="Y460" s="31"/>
      <c r="Z460" s="31"/>
    </row>
    <row r="461" spans="1:26" ht="15.75" customHeight="1">
      <c r="A461" s="31"/>
      <c r="B461" s="31"/>
      <c r="C461" s="31"/>
      <c r="D461" s="31"/>
      <c r="E461" s="31"/>
      <c r="F461" s="31"/>
      <c r="G461" s="31"/>
      <c r="H461" s="31"/>
      <c r="I461" s="31"/>
      <c r="J461" s="31"/>
      <c r="K461" s="31"/>
      <c r="L461" s="31"/>
      <c r="M461" s="31"/>
      <c r="N461" s="31"/>
      <c r="O461" s="31"/>
      <c r="P461" s="31"/>
      <c r="Q461" s="31"/>
      <c r="R461" s="31"/>
      <c r="S461" s="31"/>
      <c r="T461" s="31"/>
      <c r="U461" s="31"/>
      <c r="V461" s="31"/>
      <c r="W461" s="31"/>
      <c r="X461" s="31"/>
      <c r="Y461" s="31"/>
      <c r="Z461" s="31"/>
    </row>
    <row r="462" spans="1:26" ht="15.75" customHeight="1">
      <c r="A462" s="31"/>
      <c r="B462" s="31"/>
      <c r="C462" s="31"/>
      <c r="D462" s="31"/>
      <c r="E462" s="31"/>
      <c r="F462" s="31"/>
      <c r="G462" s="31"/>
      <c r="H462" s="31"/>
      <c r="I462" s="31"/>
      <c r="J462" s="31"/>
      <c r="K462" s="31"/>
      <c r="L462" s="31"/>
      <c r="M462" s="31"/>
      <c r="N462" s="31"/>
      <c r="O462" s="31"/>
      <c r="P462" s="31"/>
      <c r="Q462" s="31"/>
      <c r="R462" s="31"/>
      <c r="S462" s="31"/>
      <c r="T462" s="31"/>
      <c r="U462" s="31"/>
      <c r="V462" s="31"/>
      <c r="W462" s="31"/>
      <c r="X462" s="31"/>
      <c r="Y462" s="31"/>
      <c r="Z462" s="31"/>
    </row>
    <row r="463" spans="1:26" ht="15.75" customHeight="1">
      <c r="A463" s="31"/>
      <c r="B463" s="31"/>
      <c r="C463" s="31"/>
      <c r="D463" s="31"/>
      <c r="E463" s="31"/>
      <c r="F463" s="31"/>
      <c r="G463" s="31"/>
      <c r="H463" s="31"/>
      <c r="I463" s="31"/>
      <c r="J463" s="31"/>
      <c r="K463" s="31"/>
      <c r="L463" s="31"/>
      <c r="M463" s="31"/>
      <c r="N463" s="31"/>
      <c r="O463" s="31"/>
      <c r="P463" s="31"/>
      <c r="Q463" s="31"/>
      <c r="R463" s="31"/>
      <c r="S463" s="31"/>
      <c r="T463" s="31"/>
      <c r="U463" s="31"/>
      <c r="V463" s="31"/>
      <c r="W463" s="31"/>
      <c r="X463" s="31"/>
      <c r="Y463" s="31"/>
      <c r="Z463" s="31"/>
    </row>
    <row r="464" spans="1:26" ht="15.75" customHeight="1">
      <c r="A464" s="31"/>
      <c r="B464" s="31"/>
      <c r="C464" s="31"/>
      <c r="D464" s="31"/>
      <c r="E464" s="31"/>
      <c r="F464" s="31"/>
      <c r="G464" s="31"/>
      <c r="H464" s="31"/>
      <c r="I464" s="31"/>
      <c r="J464" s="31"/>
      <c r="K464" s="31"/>
      <c r="L464" s="31"/>
      <c r="M464" s="31"/>
      <c r="N464" s="31"/>
      <c r="O464" s="31"/>
      <c r="P464" s="31"/>
      <c r="Q464" s="31"/>
      <c r="R464" s="31"/>
      <c r="S464" s="31"/>
      <c r="T464" s="31"/>
      <c r="U464" s="31"/>
      <c r="V464" s="31"/>
      <c r="W464" s="31"/>
      <c r="X464" s="31"/>
      <c r="Y464" s="31"/>
      <c r="Z464" s="31"/>
    </row>
    <row r="465" spans="1:26" ht="15.75" customHeight="1">
      <c r="A465" s="31"/>
      <c r="B465" s="31"/>
      <c r="C465" s="31"/>
      <c r="D465" s="31"/>
      <c r="E465" s="31"/>
      <c r="F465" s="31"/>
      <c r="G465" s="31"/>
      <c r="H465" s="31"/>
      <c r="I465" s="31"/>
      <c r="J465" s="31"/>
      <c r="K465" s="31"/>
      <c r="L465" s="31"/>
      <c r="M465" s="31"/>
      <c r="N465" s="31"/>
      <c r="O465" s="31"/>
      <c r="P465" s="31"/>
      <c r="Q465" s="31"/>
      <c r="R465" s="31"/>
      <c r="S465" s="31"/>
      <c r="T465" s="31"/>
      <c r="U465" s="31"/>
      <c r="V465" s="31"/>
      <c r="W465" s="31"/>
      <c r="X465" s="31"/>
      <c r="Y465" s="31"/>
      <c r="Z465" s="31"/>
    </row>
    <row r="466" spans="1:26" ht="15.75" customHeight="1">
      <c r="A466" s="31"/>
      <c r="B466" s="31"/>
      <c r="C466" s="31"/>
      <c r="D466" s="31"/>
      <c r="E466" s="31"/>
      <c r="F466" s="31"/>
      <c r="G466" s="31"/>
      <c r="H466" s="31"/>
      <c r="I466" s="31"/>
      <c r="J466" s="31"/>
      <c r="K466" s="31"/>
      <c r="L466" s="31"/>
      <c r="M466" s="31"/>
      <c r="N466" s="31"/>
      <c r="O466" s="31"/>
      <c r="P466" s="31"/>
      <c r="Q466" s="31"/>
      <c r="R466" s="31"/>
      <c r="S466" s="31"/>
      <c r="T466" s="31"/>
      <c r="U466" s="31"/>
      <c r="V466" s="31"/>
      <c r="W466" s="31"/>
      <c r="X466" s="31"/>
      <c r="Y466" s="31"/>
      <c r="Z466" s="31"/>
    </row>
    <row r="467" spans="1:26" ht="15.75" customHeight="1">
      <c r="A467" s="31"/>
      <c r="B467" s="31"/>
      <c r="C467" s="31"/>
      <c r="D467" s="31"/>
      <c r="E467" s="31"/>
      <c r="F467" s="31"/>
      <c r="G467" s="31"/>
      <c r="H467" s="31"/>
      <c r="I467" s="31"/>
      <c r="J467" s="31"/>
      <c r="K467" s="31"/>
      <c r="L467" s="31"/>
      <c r="M467" s="31"/>
      <c r="N467" s="31"/>
      <c r="O467" s="31"/>
      <c r="P467" s="31"/>
      <c r="Q467" s="31"/>
      <c r="R467" s="31"/>
      <c r="S467" s="31"/>
      <c r="T467" s="31"/>
      <c r="U467" s="31"/>
      <c r="V467" s="31"/>
      <c r="W467" s="31"/>
      <c r="X467" s="31"/>
      <c r="Y467" s="31"/>
      <c r="Z467" s="31"/>
    </row>
    <row r="468" spans="1:26" ht="15.75" customHeight="1">
      <c r="A468" s="31"/>
      <c r="B468" s="31"/>
      <c r="C468" s="31"/>
      <c r="D468" s="31"/>
      <c r="E468" s="31"/>
      <c r="F468" s="31"/>
      <c r="G468" s="31"/>
      <c r="H468" s="31"/>
      <c r="I468" s="31"/>
      <c r="J468" s="31"/>
      <c r="K468" s="31"/>
      <c r="L468" s="31"/>
      <c r="M468" s="31"/>
      <c r="N468" s="31"/>
      <c r="O468" s="31"/>
      <c r="P468" s="31"/>
      <c r="Q468" s="31"/>
      <c r="R468" s="31"/>
      <c r="S468" s="31"/>
      <c r="T468" s="31"/>
      <c r="U468" s="31"/>
      <c r="V468" s="31"/>
      <c r="W468" s="31"/>
      <c r="X468" s="31"/>
      <c r="Y468" s="31"/>
      <c r="Z468" s="31"/>
    </row>
    <row r="469" spans="1:26" ht="15.75" customHeight="1">
      <c r="A469" s="31"/>
      <c r="B469" s="31"/>
      <c r="C469" s="31"/>
      <c r="D469" s="31"/>
      <c r="E469" s="31"/>
      <c r="F469" s="31"/>
      <c r="G469" s="31"/>
      <c r="H469" s="31"/>
      <c r="I469" s="31"/>
      <c r="J469" s="31"/>
      <c r="K469" s="31"/>
      <c r="L469" s="31"/>
      <c r="M469" s="31"/>
      <c r="N469" s="31"/>
      <c r="O469" s="31"/>
      <c r="P469" s="31"/>
      <c r="Q469" s="31"/>
      <c r="R469" s="31"/>
      <c r="S469" s="31"/>
      <c r="T469" s="31"/>
      <c r="U469" s="31"/>
      <c r="V469" s="31"/>
      <c r="W469" s="31"/>
      <c r="X469" s="31"/>
      <c r="Y469" s="31"/>
      <c r="Z469" s="31"/>
    </row>
    <row r="470" spans="1:26" ht="15.75" customHeight="1">
      <c r="A470" s="31"/>
      <c r="B470" s="31"/>
      <c r="C470" s="31"/>
      <c r="D470" s="31"/>
      <c r="E470" s="31"/>
      <c r="F470" s="31"/>
      <c r="G470" s="31"/>
      <c r="H470" s="31"/>
      <c r="I470" s="31"/>
      <c r="J470" s="31"/>
      <c r="K470" s="31"/>
      <c r="L470" s="31"/>
      <c r="M470" s="31"/>
      <c r="N470" s="31"/>
      <c r="O470" s="31"/>
      <c r="P470" s="31"/>
      <c r="Q470" s="31"/>
      <c r="R470" s="31"/>
      <c r="S470" s="31"/>
      <c r="T470" s="31"/>
      <c r="U470" s="31"/>
      <c r="V470" s="31"/>
      <c r="W470" s="31"/>
      <c r="X470" s="31"/>
      <c r="Y470" s="31"/>
      <c r="Z470" s="31"/>
    </row>
    <row r="471" spans="1:26" ht="15.75" customHeight="1">
      <c r="A471" s="31"/>
      <c r="B471" s="31"/>
      <c r="C471" s="31"/>
      <c r="D471" s="31"/>
      <c r="E471" s="31"/>
      <c r="F471" s="31"/>
      <c r="G471" s="31"/>
      <c r="H471" s="31"/>
      <c r="I471" s="31"/>
      <c r="J471" s="31"/>
      <c r="K471" s="31"/>
      <c r="L471" s="31"/>
      <c r="M471" s="31"/>
      <c r="N471" s="31"/>
      <c r="O471" s="31"/>
      <c r="P471" s="31"/>
      <c r="Q471" s="31"/>
      <c r="R471" s="31"/>
      <c r="S471" s="31"/>
      <c r="T471" s="31"/>
      <c r="U471" s="31"/>
      <c r="V471" s="31"/>
      <c r="W471" s="31"/>
      <c r="X471" s="31"/>
      <c r="Y471" s="31"/>
      <c r="Z471" s="31"/>
    </row>
    <row r="472" spans="1:26" ht="15.75" customHeight="1">
      <c r="A472" s="31"/>
      <c r="B472" s="31"/>
      <c r="C472" s="31"/>
      <c r="D472" s="31"/>
      <c r="E472" s="31"/>
      <c r="F472" s="31"/>
      <c r="G472" s="31"/>
      <c r="H472" s="31"/>
      <c r="I472" s="31"/>
      <c r="J472" s="31"/>
      <c r="K472" s="31"/>
      <c r="L472" s="31"/>
      <c r="M472" s="31"/>
      <c r="N472" s="31"/>
      <c r="O472" s="31"/>
      <c r="P472" s="31"/>
      <c r="Q472" s="31"/>
      <c r="R472" s="31"/>
      <c r="S472" s="31"/>
      <c r="T472" s="31"/>
      <c r="U472" s="31"/>
      <c r="V472" s="31"/>
      <c r="W472" s="31"/>
      <c r="X472" s="31"/>
      <c r="Y472" s="31"/>
      <c r="Z472" s="31"/>
    </row>
    <row r="473" spans="1:26" ht="15.75" customHeight="1">
      <c r="A473" s="31"/>
      <c r="B473" s="31"/>
      <c r="C473" s="31"/>
      <c r="D473" s="31"/>
      <c r="E473" s="31"/>
      <c r="F473" s="31"/>
      <c r="G473" s="31"/>
      <c r="H473" s="31"/>
      <c r="I473" s="31"/>
      <c r="J473" s="31"/>
      <c r="K473" s="31"/>
      <c r="L473" s="31"/>
      <c r="M473" s="31"/>
      <c r="N473" s="31"/>
      <c r="O473" s="31"/>
      <c r="P473" s="31"/>
      <c r="Q473" s="31"/>
      <c r="R473" s="31"/>
      <c r="S473" s="31"/>
      <c r="T473" s="31"/>
      <c r="U473" s="31"/>
      <c r="V473" s="31"/>
      <c r="W473" s="31"/>
      <c r="X473" s="31"/>
      <c r="Y473" s="31"/>
      <c r="Z473" s="31"/>
    </row>
    <row r="474" spans="1:26" ht="15.75" customHeight="1">
      <c r="A474" s="31"/>
      <c r="B474" s="31"/>
      <c r="C474" s="31"/>
      <c r="D474" s="31"/>
      <c r="E474" s="31"/>
      <c r="F474" s="31"/>
      <c r="G474" s="31"/>
      <c r="H474" s="31"/>
      <c r="I474" s="31"/>
      <c r="J474" s="31"/>
      <c r="K474" s="31"/>
      <c r="L474" s="31"/>
      <c r="M474" s="31"/>
      <c r="N474" s="31"/>
      <c r="O474" s="31"/>
      <c r="P474" s="31"/>
      <c r="Q474" s="31"/>
      <c r="R474" s="31"/>
      <c r="S474" s="31"/>
      <c r="T474" s="31"/>
      <c r="U474" s="31"/>
      <c r="V474" s="31"/>
      <c r="W474" s="31"/>
      <c r="X474" s="31"/>
      <c r="Y474" s="31"/>
      <c r="Z474" s="31"/>
    </row>
    <row r="475" spans="1:26" ht="15.75" customHeight="1">
      <c r="A475" s="31"/>
      <c r="B475" s="31"/>
      <c r="C475" s="31"/>
      <c r="D475" s="31"/>
      <c r="E475" s="31"/>
      <c r="F475" s="31"/>
      <c r="G475" s="31"/>
      <c r="H475" s="31"/>
      <c r="I475" s="31"/>
      <c r="J475" s="31"/>
      <c r="K475" s="31"/>
      <c r="L475" s="31"/>
      <c r="M475" s="31"/>
      <c r="N475" s="31"/>
      <c r="O475" s="31"/>
      <c r="P475" s="31"/>
      <c r="Q475" s="31"/>
      <c r="R475" s="31"/>
      <c r="S475" s="31"/>
      <c r="T475" s="31"/>
      <c r="U475" s="31"/>
      <c r="V475" s="31"/>
      <c r="W475" s="31"/>
      <c r="X475" s="31"/>
      <c r="Y475" s="31"/>
      <c r="Z475" s="31"/>
    </row>
    <row r="476" spans="1:26" ht="15.75" customHeight="1">
      <c r="A476" s="31"/>
      <c r="B476" s="31"/>
      <c r="C476" s="31"/>
      <c r="D476" s="31"/>
      <c r="E476" s="31"/>
      <c r="F476" s="31"/>
      <c r="G476" s="31"/>
      <c r="H476" s="31"/>
      <c r="I476" s="31"/>
      <c r="J476" s="31"/>
      <c r="K476" s="31"/>
      <c r="L476" s="31"/>
      <c r="M476" s="31"/>
      <c r="N476" s="31"/>
      <c r="O476" s="31"/>
      <c r="P476" s="31"/>
      <c r="Q476" s="31"/>
      <c r="R476" s="31"/>
      <c r="S476" s="31"/>
      <c r="T476" s="31"/>
      <c r="U476" s="31"/>
      <c r="V476" s="31"/>
      <c r="W476" s="31"/>
      <c r="X476" s="31"/>
      <c r="Y476" s="31"/>
      <c r="Z476" s="31"/>
    </row>
    <row r="477" spans="1:26" ht="15.75" customHeight="1">
      <c r="A477" s="31"/>
      <c r="B477" s="31"/>
      <c r="C477" s="31"/>
      <c r="D477" s="31"/>
      <c r="E477" s="31"/>
      <c r="F477" s="31"/>
      <c r="G477" s="31"/>
      <c r="H477" s="31"/>
      <c r="I477" s="31"/>
      <c r="J477" s="31"/>
      <c r="K477" s="31"/>
      <c r="L477" s="31"/>
      <c r="M477" s="31"/>
      <c r="N477" s="31"/>
      <c r="O477" s="31"/>
      <c r="P477" s="31"/>
      <c r="Q477" s="31"/>
      <c r="R477" s="31"/>
      <c r="S477" s="31"/>
      <c r="T477" s="31"/>
      <c r="U477" s="31"/>
      <c r="V477" s="31"/>
      <c r="W477" s="31"/>
      <c r="X477" s="31"/>
      <c r="Y477" s="31"/>
      <c r="Z477" s="31"/>
    </row>
    <row r="478" spans="1:26" ht="15.75" customHeight="1">
      <c r="A478" s="31"/>
      <c r="B478" s="31"/>
      <c r="C478" s="31"/>
      <c r="D478" s="31"/>
      <c r="E478" s="31"/>
      <c r="F478" s="31"/>
      <c r="G478" s="31"/>
      <c r="H478" s="31"/>
      <c r="I478" s="31"/>
      <c r="J478" s="31"/>
      <c r="K478" s="31"/>
      <c r="L478" s="31"/>
      <c r="M478" s="31"/>
      <c r="N478" s="31"/>
      <c r="O478" s="31"/>
      <c r="P478" s="31"/>
      <c r="Q478" s="31"/>
      <c r="R478" s="31"/>
      <c r="S478" s="31"/>
      <c r="T478" s="31"/>
      <c r="U478" s="31"/>
      <c r="V478" s="31"/>
      <c r="W478" s="31"/>
      <c r="X478" s="31"/>
      <c r="Y478" s="31"/>
      <c r="Z478" s="31"/>
    </row>
    <row r="479" spans="1:26" ht="15.75" customHeight="1">
      <c r="A479" s="31"/>
      <c r="B479" s="31"/>
      <c r="C479" s="31"/>
      <c r="D479" s="31"/>
      <c r="E479" s="31"/>
      <c r="F479" s="31"/>
      <c r="G479" s="31"/>
      <c r="H479" s="31"/>
      <c r="I479" s="31"/>
      <c r="J479" s="31"/>
      <c r="K479" s="31"/>
      <c r="L479" s="31"/>
      <c r="M479" s="31"/>
      <c r="N479" s="31"/>
      <c r="O479" s="31"/>
      <c r="P479" s="31"/>
      <c r="Q479" s="31"/>
      <c r="R479" s="31"/>
      <c r="S479" s="31"/>
      <c r="T479" s="31"/>
      <c r="U479" s="31"/>
      <c r="V479" s="31"/>
      <c r="W479" s="31"/>
      <c r="X479" s="31"/>
      <c r="Y479" s="31"/>
      <c r="Z479" s="31"/>
    </row>
    <row r="480" spans="1:26" ht="15.75" customHeight="1">
      <c r="A480" s="31"/>
      <c r="B480" s="31"/>
      <c r="C480" s="31"/>
      <c r="D480" s="31"/>
      <c r="E480" s="31"/>
      <c r="F480" s="31"/>
      <c r="G480" s="31"/>
      <c r="H480" s="31"/>
      <c r="I480" s="31"/>
      <c r="J480" s="31"/>
      <c r="K480" s="31"/>
      <c r="L480" s="31"/>
      <c r="M480" s="31"/>
      <c r="N480" s="31"/>
      <c r="O480" s="31"/>
      <c r="P480" s="31"/>
      <c r="Q480" s="31"/>
      <c r="R480" s="31"/>
      <c r="S480" s="31"/>
      <c r="T480" s="31"/>
      <c r="U480" s="31"/>
      <c r="V480" s="31"/>
      <c r="W480" s="31"/>
      <c r="X480" s="31"/>
      <c r="Y480" s="31"/>
      <c r="Z480" s="31"/>
    </row>
    <row r="481" spans="1:26" ht="15.75" customHeight="1">
      <c r="A481" s="31"/>
      <c r="B481" s="31"/>
      <c r="C481" s="31"/>
      <c r="D481" s="31"/>
      <c r="E481" s="31"/>
      <c r="F481" s="31"/>
      <c r="G481" s="31"/>
      <c r="H481" s="31"/>
      <c r="I481" s="31"/>
      <c r="J481" s="31"/>
      <c r="K481" s="31"/>
      <c r="L481" s="31"/>
      <c r="M481" s="31"/>
      <c r="N481" s="31"/>
      <c r="O481" s="31"/>
      <c r="P481" s="31"/>
      <c r="Q481" s="31"/>
      <c r="R481" s="31"/>
      <c r="S481" s="31"/>
      <c r="T481" s="31"/>
      <c r="U481" s="31"/>
      <c r="V481" s="31"/>
      <c r="W481" s="31"/>
      <c r="X481" s="31"/>
      <c r="Y481" s="31"/>
      <c r="Z481" s="31"/>
    </row>
    <row r="482" spans="1:26" ht="15.75" customHeight="1">
      <c r="A482" s="31"/>
      <c r="B482" s="31"/>
      <c r="C482" s="31"/>
      <c r="D482" s="31"/>
      <c r="E482" s="31"/>
      <c r="F482" s="31"/>
      <c r="G482" s="31"/>
      <c r="H482" s="31"/>
      <c r="I482" s="31"/>
      <c r="J482" s="31"/>
      <c r="K482" s="31"/>
      <c r="L482" s="31"/>
      <c r="M482" s="31"/>
      <c r="N482" s="31"/>
      <c r="O482" s="31"/>
      <c r="P482" s="31"/>
      <c r="Q482" s="31"/>
      <c r="R482" s="31"/>
      <c r="S482" s="31"/>
      <c r="T482" s="31"/>
      <c r="U482" s="31"/>
      <c r="V482" s="31"/>
      <c r="W482" s="31"/>
      <c r="X482" s="31"/>
      <c r="Y482" s="31"/>
      <c r="Z482" s="31"/>
    </row>
    <row r="483" spans="1:26" ht="15.75" customHeight="1">
      <c r="A483" s="31"/>
      <c r="B483" s="31"/>
      <c r="C483" s="31"/>
      <c r="D483" s="31"/>
      <c r="E483" s="31"/>
      <c r="F483" s="31"/>
      <c r="G483" s="31"/>
      <c r="H483" s="31"/>
      <c r="I483" s="31"/>
      <c r="J483" s="31"/>
      <c r="K483" s="31"/>
      <c r="L483" s="31"/>
      <c r="M483" s="31"/>
      <c r="N483" s="31"/>
      <c r="O483" s="31"/>
      <c r="P483" s="31"/>
      <c r="Q483" s="31"/>
      <c r="R483" s="31"/>
      <c r="S483" s="31"/>
      <c r="T483" s="31"/>
      <c r="U483" s="31"/>
      <c r="V483" s="31"/>
      <c r="W483" s="31"/>
      <c r="X483" s="31"/>
      <c r="Y483" s="31"/>
      <c r="Z483" s="31"/>
    </row>
    <row r="484" spans="1:26" ht="15.75" customHeight="1">
      <c r="A484" s="31"/>
      <c r="B484" s="31"/>
      <c r="C484" s="31"/>
      <c r="D484" s="31"/>
      <c r="E484" s="31"/>
      <c r="F484" s="31"/>
      <c r="G484" s="31"/>
      <c r="H484" s="31"/>
      <c r="I484" s="31"/>
      <c r="J484" s="31"/>
      <c r="K484" s="31"/>
      <c r="L484" s="31"/>
      <c r="M484" s="31"/>
      <c r="N484" s="31"/>
      <c r="O484" s="31"/>
      <c r="P484" s="31"/>
      <c r="Q484" s="31"/>
      <c r="R484" s="31"/>
      <c r="S484" s="31"/>
      <c r="T484" s="31"/>
      <c r="U484" s="31"/>
      <c r="V484" s="31"/>
      <c r="W484" s="31"/>
      <c r="X484" s="31"/>
      <c r="Y484" s="31"/>
      <c r="Z484" s="31"/>
    </row>
    <row r="485" spans="1:26" ht="15.75" customHeight="1">
      <c r="A485" s="31"/>
      <c r="B485" s="31"/>
      <c r="C485" s="31"/>
      <c r="D485" s="31"/>
      <c r="E485" s="31"/>
      <c r="F485" s="31"/>
      <c r="G485" s="31"/>
      <c r="H485" s="31"/>
      <c r="I485" s="31"/>
      <c r="J485" s="31"/>
      <c r="K485" s="31"/>
      <c r="L485" s="31"/>
      <c r="M485" s="31"/>
      <c r="N485" s="31"/>
      <c r="O485" s="31"/>
      <c r="P485" s="31"/>
      <c r="Q485" s="31"/>
      <c r="R485" s="31"/>
      <c r="S485" s="31"/>
      <c r="T485" s="31"/>
      <c r="U485" s="31"/>
      <c r="V485" s="31"/>
      <c r="W485" s="31"/>
      <c r="X485" s="31"/>
      <c r="Y485" s="31"/>
      <c r="Z485" s="31"/>
    </row>
    <row r="486" spans="1:26" ht="15.75" customHeight="1">
      <c r="A486" s="31"/>
      <c r="B486" s="31"/>
      <c r="C486" s="31"/>
      <c r="D486" s="31"/>
      <c r="E486" s="31"/>
      <c r="F486" s="31"/>
      <c r="G486" s="31"/>
      <c r="H486" s="31"/>
      <c r="I486" s="31"/>
      <c r="J486" s="31"/>
      <c r="K486" s="31"/>
      <c r="L486" s="31"/>
      <c r="M486" s="31"/>
      <c r="N486" s="31"/>
      <c r="O486" s="31"/>
      <c r="P486" s="31"/>
      <c r="Q486" s="31"/>
      <c r="R486" s="31"/>
      <c r="S486" s="31"/>
      <c r="T486" s="31"/>
      <c r="U486" s="31"/>
      <c r="V486" s="31"/>
      <c r="W486" s="31"/>
      <c r="X486" s="31"/>
      <c r="Y486" s="31"/>
      <c r="Z486" s="31"/>
    </row>
    <row r="487" spans="1:26" ht="15.75" customHeight="1">
      <c r="A487" s="31"/>
      <c r="B487" s="31"/>
      <c r="C487" s="31"/>
      <c r="D487" s="31"/>
      <c r="E487" s="31"/>
      <c r="F487" s="31"/>
      <c r="G487" s="31"/>
      <c r="H487" s="31"/>
      <c r="I487" s="31"/>
      <c r="J487" s="31"/>
      <c r="K487" s="31"/>
      <c r="L487" s="31"/>
      <c r="M487" s="31"/>
      <c r="N487" s="31"/>
      <c r="O487" s="31"/>
      <c r="P487" s="31"/>
      <c r="Q487" s="31"/>
      <c r="R487" s="31"/>
      <c r="S487" s="31"/>
      <c r="T487" s="31"/>
      <c r="U487" s="31"/>
      <c r="V487" s="31"/>
      <c r="W487" s="31"/>
      <c r="X487" s="31"/>
      <c r="Y487" s="31"/>
      <c r="Z487" s="31"/>
    </row>
    <row r="488" spans="1:26" ht="15.75" customHeight="1">
      <c r="A488" s="31"/>
      <c r="B488" s="31"/>
      <c r="C488" s="31"/>
      <c r="D488" s="31"/>
      <c r="E488" s="31"/>
      <c r="F488" s="31"/>
      <c r="G488" s="31"/>
      <c r="H488" s="31"/>
      <c r="I488" s="31"/>
      <c r="J488" s="31"/>
      <c r="K488" s="31"/>
      <c r="L488" s="31"/>
      <c r="M488" s="31"/>
      <c r="N488" s="31"/>
      <c r="O488" s="31"/>
      <c r="P488" s="31"/>
      <c r="Q488" s="31"/>
      <c r="R488" s="31"/>
      <c r="S488" s="31"/>
      <c r="T488" s="31"/>
      <c r="U488" s="31"/>
      <c r="V488" s="31"/>
      <c r="W488" s="31"/>
      <c r="X488" s="31"/>
      <c r="Y488" s="31"/>
      <c r="Z488" s="31"/>
    </row>
    <row r="489" spans="1:26" ht="15.75" customHeight="1">
      <c r="A489" s="31"/>
      <c r="B489" s="31"/>
      <c r="C489" s="31"/>
      <c r="D489" s="31"/>
      <c r="E489" s="31"/>
      <c r="F489" s="31"/>
      <c r="G489" s="31"/>
      <c r="H489" s="31"/>
      <c r="I489" s="31"/>
      <c r="J489" s="31"/>
      <c r="K489" s="31"/>
      <c r="L489" s="31"/>
      <c r="M489" s="31"/>
      <c r="N489" s="31"/>
      <c r="O489" s="31"/>
      <c r="P489" s="31"/>
      <c r="Q489" s="31"/>
      <c r="R489" s="31"/>
      <c r="S489" s="31"/>
      <c r="T489" s="31"/>
      <c r="U489" s="31"/>
      <c r="V489" s="31"/>
      <c r="W489" s="31"/>
      <c r="X489" s="31"/>
      <c r="Y489" s="31"/>
      <c r="Z489" s="31"/>
    </row>
    <row r="490" spans="1:26" ht="15.75" customHeight="1">
      <c r="A490" s="31"/>
      <c r="B490" s="31"/>
      <c r="C490" s="31"/>
      <c r="D490" s="31"/>
      <c r="E490" s="31"/>
      <c r="F490" s="31"/>
      <c r="G490" s="31"/>
      <c r="H490" s="31"/>
      <c r="I490" s="31"/>
      <c r="J490" s="31"/>
      <c r="K490" s="31"/>
      <c r="L490" s="31"/>
      <c r="M490" s="31"/>
      <c r="N490" s="31"/>
      <c r="O490" s="31"/>
      <c r="P490" s="31"/>
      <c r="Q490" s="31"/>
      <c r="R490" s="31"/>
      <c r="S490" s="31"/>
      <c r="T490" s="31"/>
      <c r="U490" s="31"/>
      <c r="V490" s="31"/>
      <c r="W490" s="31"/>
      <c r="X490" s="31"/>
      <c r="Y490" s="31"/>
      <c r="Z490" s="31"/>
    </row>
    <row r="491" spans="1:26" ht="15.75" customHeight="1">
      <c r="A491" s="31"/>
      <c r="B491" s="31"/>
      <c r="C491" s="31"/>
      <c r="D491" s="31"/>
      <c r="E491" s="31"/>
      <c r="F491" s="31"/>
      <c r="G491" s="31"/>
      <c r="H491" s="31"/>
      <c r="I491" s="31"/>
      <c r="J491" s="31"/>
      <c r="K491" s="31"/>
      <c r="L491" s="31"/>
      <c r="M491" s="31"/>
      <c r="N491" s="31"/>
      <c r="O491" s="31"/>
      <c r="P491" s="31"/>
      <c r="Q491" s="31"/>
      <c r="R491" s="31"/>
      <c r="S491" s="31"/>
      <c r="T491" s="31"/>
      <c r="U491" s="31"/>
      <c r="V491" s="31"/>
      <c r="W491" s="31"/>
      <c r="X491" s="31"/>
      <c r="Y491" s="31"/>
      <c r="Z491" s="31"/>
    </row>
    <row r="492" spans="1:26" ht="15.75" customHeight="1">
      <c r="A492" s="31"/>
      <c r="B492" s="31"/>
      <c r="C492" s="31"/>
      <c r="D492" s="31"/>
      <c r="E492" s="31"/>
      <c r="F492" s="31"/>
      <c r="G492" s="31"/>
      <c r="H492" s="31"/>
      <c r="I492" s="31"/>
      <c r="J492" s="31"/>
      <c r="K492" s="31"/>
      <c r="L492" s="31"/>
      <c r="M492" s="31"/>
      <c r="N492" s="31"/>
      <c r="O492" s="31"/>
      <c r="P492" s="31"/>
      <c r="Q492" s="31"/>
      <c r="R492" s="31"/>
      <c r="S492" s="31"/>
      <c r="T492" s="31"/>
      <c r="U492" s="31"/>
      <c r="V492" s="31"/>
      <c r="W492" s="31"/>
      <c r="X492" s="31"/>
      <c r="Y492" s="31"/>
      <c r="Z492" s="31"/>
    </row>
    <row r="493" spans="1:26" ht="15.75" customHeight="1">
      <c r="A493" s="31"/>
      <c r="B493" s="31"/>
      <c r="C493" s="31"/>
      <c r="D493" s="31"/>
      <c r="E493" s="31"/>
      <c r="F493" s="31"/>
      <c r="G493" s="31"/>
      <c r="H493" s="31"/>
      <c r="I493" s="31"/>
      <c r="J493" s="31"/>
      <c r="K493" s="31"/>
      <c r="L493" s="31"/>
      <c r="M493" s="31"/>
      <c r="N493" s="31"/>
      <c r="O493" s="31"/>
      <c r="P493" s="31"/>
      <c r="Q493" s="31"/>
      <c r="R493" s="31"/>
      <c r="S493" s="31"/>
      <c r="T493" s="31"/>
      <c r="U493" s="31"/>
      <c r="V493" s="31"/>
      <c r="W493" s="31"/>
      <c r="X493" s="31"/>
      <c r="Y493" s="31"/>
      <c r="Z493" s="31"/>
    </row>
    <row r="494" spans="1:26" ht="15.75" customHeight="1">
      <c r="A494" s="31"/>
      <c r="B494" s="31"/>
      <c r="C494" s="31"/>
      <c r="D494" s="31"/>
      <c r="E494" s="31"/>
      <c r="F494" s="31"/>
      <c r="G494" s="31"/>
      <c r="H494" s="31"/>
      <c r="I494" s="31"/>
      <c r="J494" s="31"/>
      <c r="K494" s="31"/>
      <c r="L494" s="31"/>
      <c r="M494" s="31"/>
      <c r="N494" s="31"/>
      <c r="O494" s="31"/>
      <c r="P494" s="31"/>
      <c r="Q494" s="31"/>
      <c r="R494" s="31"/>
      <c r="S494" s="31"/>
      <c r="T494" s="31"/>
      <c r="U494" s="31"/>
      <c r="V494" s="31"/>
      <c r="W494" s="31"/>
      <c r="X494" s="31"/>
      <c r="Y494" s="31"/>
      <c r="Z494" s="31"/>
    </row>
    <row r="495" spans="1:26" ht="15.75" customHeight="1">
      <c r="A495" s="31"/>
      <c r="B495" s="31"/>
      <c r="C495" s="31"/>
      <c r="D495" s="31"/>
      <c r="E495" s="31"/>
      <c r="F495" s="31"/>
      <c r="G495" s="31"/>
      <c r="H495" s="31"/>
      <c r="I495" s="31"/>
      <c r="J495" s="31"/>
      <c r="K495" s="31"/>
      <c r="L495" s="31"/>
      <c r="M495" s="31"/>
      <c r="N495" s="31"/>
      <c r="O495" s="31"/>
      <c r="P495" s="31"/>
      <c r="Q495" s="31"/>
      <c r="R495" s="31"/>
      <c r="S495" s="31"/>
      <c r="T495" s="31"/>
      <c r="U495" s="31"/>
      <c r="V495" s="31"/>
      <c r="W495" s="31"/>
      <c r="X495" s="31"/>
      <c r="Y495" s="31"/>
      <c r="Z495" s="31"/>
    </row>
    <row r="496" spans="1:26" ht="15.75" customHeight="1">
      <c r="A496" s="31"/>
      <c r="B496" s="31"/>
      <c r="C496" s="31"/>
      <c r="D496" s="31"/>
      <c r="E496" s="31"/>
      <c r="F496" s="31"/>
      <c r="G496" s="31"/>
      <c r="H496" s="31"/>
      <c r="I496" s="31"/>
      <c r="J496" s="31"/>
      <c r="K496" s="31"/>
      <c r="L496" s="31"/>
      <c r="M496" s="31"/>
      <c r="N496" s="31"/>
      <c r="O496" s="31"/>
      <c r="P496" s="31"/>
      <c r="Q496" s="31"/>
      <c r="R496" s="31"/>
      <c r="S496" s="31"/>
      <c r="T496" s="31"/>
      <c r="U496" s="31"/>
      <c r="V496" s="31"/>
      <c r="W496" s="31"/>
      <c r="X496" s="31"/>
      <c r="Y496" s="31"/>
      <c r="Z496" s="31"/>
    </row>
    <row r="497" spans="1:26" ht="15.75" customHeight="1">
      <c r="A497" s="31"/>
      <c r="B497" s="31"/>
      <c r="C497" s="31"/>
      <c r="D497" s="31"/>
      <c r="E497" s="31"/>
      <c r="F497" s="31"/>
      <c r="G497" s="31"/>
      <c r="H497" s="31"/>
      <c r="I497" s="31"/>
      <c r="J497" s="31"/>
      <c r="K497" s="31"/>
      <c r="L497" s="31"/>
      <c r="M497" s="31"/>
      <c r="N497" s="31"/>
      <c r="O497" s="31"/>
      <c r="P497" s="31"/>
      <c r="Q497" s="31"/>
      <c r="R497" s="31"/>
      <c r="S497" s="31"/>
      <c r="T497" s="31"/>
      <c r="U497" s="31"/>
      <c r="V497" s="31"/>
      <c r="W497" s="31"/>
      <c r="X497" s="31"/>
      <c r="Y497" s="31"/>
      <c r="Z497" s="31"/>
    </row>
    <row r="498" spans="1:26" ht="15.75" customHeight="1">
      <c r="A498" s="31"/>
      <c r="B498" s="31"/>
      <c r="C498" s="31"/>
      <c r="D498" s="31"/>
      <c r="E498" s="31"/>
      <c r="F498" s="31"/>
      <c r="G498" s="31"/>
      <c r="H498" s="31"/>
      <c r="I498" s="31"/>
      <c r="J498" s="31"/>
      <c r="K498" s="31"/>
      <c r="L498" s="31"/>
      <c r="M498" s="31"/>
      <c r="N498" s="31"/>
      <c r="O498" s="31"/>
      <c r="P498" s="31"/>
      <c r="Q498" s="31"/>
      <c r="R498" s="31"/>
      <c r="S498" s="31"/>
      <c r="T498" s="31"/>
      <c r="U498" s="31"/>
      <c r="V498" s="31"/>
      <c r="W498" s="31"/>
      <c r="X498" s="31"/>
      <c r="Y498" s="31"/>
      <c r="Z498" s="31"/>
    </row>
    <row r="499" spans="1:26" ht="15.75" customHeight="1">
      <c r="A499" s="31"/>
      <c r="B499" s="31"/>
      <c r="C499" s="31"/>
      <c r="D499" s="31"/>
      <c r="E499" s="31"/>
      <c r="F499" s="31"/>
      <c r="G499" s="31"/>
      <c r="H499" s="31"/>
      <c r="I499" s="31"/>
      <c r="J499" s="31"/>
      <c r="K499" s="31"/>
      <c r="L499" s="31"/>
      <c r="M499" s="31"/>
      <c r="N499" s="31"/>
      <c r="O499" s="31"/>
      <c r="P499" s="31"/>
      <c r="Q499" s="31"/>
      <c r="R499" s="31"/>
      <c r="S499" s="31"/>
      <c r="T499" s="31"/>
      <c r="U499" s="31"/>
      <c r="V499" s="31"/>
      <c r="W499" s="31"/>
      <c r="X499" s="31"/>
      <c r="Y499" s="31"/>
      <c r="Z499" s="31"/>
    </row>
    <row r="500" spans="1:26" ht="15.75" customHeight="1">
      <c r="A500" s="31"/>
      <c r="B500" s="31"/>
      <c r="C500" s="31"/>
      <c r="D500" s="31"/>
      <c r="E500" s="31"/>
      <c r="F500" s="31"/>
      <c r="G500" s="31"/>
      <c r="H500" s="31"/>
      <c r="I500" s="31"/>
      <c r="J500" s="31"/>
      <c r="K500" s="31"/>
      <c r="L500" s="31"/>
      <c r="M500" s="31"/>
      <c r="N500" s="31"/>
      <c r="O500" s="31"/>
      <c r="P500" s="31"/>
      <c r="Q500" s="31"/>
      <c r="R500" s="31"/>
      <c r="S500" s="31"/>
      <c r="T500" s="31"/>
      <c r="U500" s="31"/>
      <c r="V500" s="31"/>
      <c r="W500" s="31"/>
      <c r="X500" s="31"/>
      <c r="Y500" s="31"/>
      <c r="Z500" s="31"/>
    </row>
    <row r="501" spans="1:26" ht="15.75" customHeight="1">
      <c r="A501" s="31"/>
      <c r="B501" s="31"/>
      <c r="C501" s="31"/>
      <c r="D501" s="31"/>
      <c r="E501" s="31"/>
      <c r="F501" s="31"/>
      <c r="G501" s="31"/>
      <c r="H501" s="31"/>
      <c r="I501" s="31"/>
      <c r="J501" s="31"/>
      <c r="K501" s="31"/>
      <c r="L501" s="31"/>
      <c r="M501" s="31"/>
      <c r="N501" s="31"/>
      <c r="O501" s="31"/>
      <c r="P501" s="31"/>
      <c r="Q501" s="31"/>
      <c r="R501" s="31"/>
      <c r="S501" s="31"/>
      <c r="T501" s="31"/>
      <c r="U501" s="31"/>
      <c r="V501" s="31"/>
      <c r="W501" s="31"/>
      <c r="X501" s="31"/>
      <c r="Y501" s="31"/>
      <c r="Z501" s="31"/>
    </row>
    <row r="502" spans="1:26" ht="15.75" customHeight="1">
      <c r="A502" s="31"/>
      <c r="B502" s="31"/>
      <c r="C502" s="31"/>
      <c r="D502" s="31"/>
      <c r="E502" s="31"/>
      <c r="F502" s="31"/>
      <c r="G502" s="31"/>
      <c r="H502" s="31"/>
      <c r="I502" s="31"/>
      <c r="J502" s="31"/>
      <c r="K502" s="31"/>
      <c r="L502" s="31"/>
      <c r="M502" s="31"/>
      <c r="N502" s="31"/>
      <c r="O502" s="31"/>
      <c r="P502" s="31"/>
      <c r="Q502" s="31"/>
      <c r="R502" s="31"/>
      <c r="S502" s="31"/>
      <c r="T502" s="31"/>
      <c r="U502" s="31"/>
      <c r="V502" s="31"/>
      <c r="W502" s="31"/>
      <c r="X502" s="31"/>
      <c r="Y502" s="31"/>
      <c r="Z502" s="31"/>
    </row>
    <row r="503" spans="1:26" ht="15.75" customHeight="1">
      <c r="A503" s="31"/>
      <c r="B503" s="31"/>
      <c r="C503" s="31"/>
      <c r="D503" s="31"/>
      <c r="E503" s="31"/>
      <c r="F503" s="31"/>
      <c r="G503" s="31"/>
      <c r="H503" s="31"/>
      <c r="I503" s="31"/>
      <c r="J503" s="31"/>
      <c r="K503" s="31"/>
      <c r="L503" s="31"/>
      <c r="M503" s="31"/>
      <c r="N503" s="31"/>
      <c r="O503" s="31"/>
      <c r="P503" s="31"/>
      <c r="Q503" s="31"/>
      <c r="R503" s="31"/>
      <c r="S503" s="31"/>
      <c r="T503" s="31"/>
      <c r="U503" s="31"/>
      <c r="V503" s="31"/>
      <c r="W503" s="31"/>
      <c r="X503" s="31"/>
      <c r="Y503" s="31"/>
      <c r="Z503" s="31"/>
    </row>
    <row r="504" spans="1:26" ht="15.75" customHeight="1">
      <c r="A504" s="31"/>
      <c r="B504" s="31"/>
      <c r="C504" s="31"/>
      <c r="D504" s="31"/>
      <c r="E504" s="31"/>
      <c r="F504" s="31"/>
      <c r="G504" s="31"/>
      <c r="H504" s="31"/>
      <c r="I504" s="31"/>
      <c r="J504" s="31"/>
      <c r="K504" s="31"/>
      <c r="L504" s="31"/>
      <c r="M504" s="31"/>
      <c r="N504" s="31"/>
      <c r="O504" s="31"/>
      <c r="P504" s="31"/>
      <c r="Q504" s="31"/>
      <c r="R504" s="31"/>
      <c r="S504" s="31"/>
      <c r="T504" s="31"/>
      <c r="U504" s="31"/>
      <c r="V504" s="31"/>
      <c r="W504" s="31"/>
      <c r="X504" s="31"/>
      <c r="Y504" s="31"/>
      <c r="Z504" s="31"/>
    </row>
    <row r="505" spans="1:26" ht="15.75" customHeight="1">
      <c r="A505" s="31"/>
      <c r="B505" s="31"/>
      <c r="C505" s="31"/>
      <c r="D505" s="31"/>
      <c r="E505" s="31"/>
      <c r="F505" s="31"/>
      <c r="G505" s="31"/>
      <c r="H505" s="31"/>
      <c r="I505" s="31"/>
      <c r="J505" s="31"/>
      <c r="K505" s="31"/>
      <c r="L505" s="31"/>
      <c r="M505" s="31"/>
      <c r="N505" s="31"/>
      <c r="O505" s="31"/>
      <c r="P505" s="31"/>
      <c r="Q505" s="31"/>
      <c r="R505" s="31"/>
      <c r="S505" s="31"/>
      <c r="T505" s="31"/>
      <c r="U505" s="31"/>
      <c r="V505" s="31"/>
      <c r="W505" s="31"/>
      <c r="X505" s="31"/>
      <c r="Y505" s="31"/>
      <c r="Z505" s="31"/>
    </row>
    <row r="506" spans="1:26" ht="15.75" customHeight="1">
      <c r="A506" s="31"/>
      <c r="B506" s="31"/>
      <c r="C506" s="31"/>
      <c r="D506" s="31"/>
      <c r="E506" s="31"/>
      <c r="F506" s="31"/>
      <c r="G506" s="31"/>
      <c r="H506" s="31"/>
      <c r="I506" s="31"/>
      <c r="J506" s="31"/>
      <c r="K506" s="31"/>
      <c r="L506" s="31"/>
      <c r="M506" s="31"/>
      <c r="N506" s="31"/>
      <c r="O506" s="31"/>
      <c r="P506" s="31"/>
      <c r="Q506" s="31"/>
      <c r="R506" s="31"/>
      <c r="S506" s="31"/>
      <c r="T506" s="31"/>
      <c r="U506" s="31"/>
      <c r="V506" s="31"/>
      <c r="W506" s="31"/>
      <c r="X506" s="31"/>
      <c r="Y506" s="31"/>
      <c r="Z506" s="31"/>
    </row>
    <row r="507" spans="1:26" ht="15.75" customHeight="1">
      <c r="A507" s="31"/>
      <c r="B507" s="31"/>
      <c r="C507" s="31"/>
      <c r="D507" s="31"/>
      <c r="E507" s="31"/>
      <c r="F507" s="31"/>
      <c r="G507" s="31"/>
      <c r="H507" s="31"/>
      <c r="I507" s="31"/>
      <c r="J507" s="31"/>
      <c r="K507" s="31"/>
      <c r="L507" s="31"/>
      <c r="M507" s="31"/>
      <c r="N507" s="31"/>
      <c r="O507" s="31"/>
      <c r="P507" s="31"/>
      <c r="Q507" s="31"/>
      <c r="R507" s="31"/>
      <c r="S507" s="31"/>
      <c r="T507" s="31"/>
      <c r="U507" s="31"/>
      <c r="V507" s="31"/>
      <c r="W507" s="31"/>
      <c r="X507" s="31"/>
      <c r="Y507" s="31"/>
      <c r="Z507" s="31"/>
    </row>
    <row r="508" spans="1:26" ht="15.75" customHeight="1">
      <c r="A508" s="31"/>
      <c r="B508" s="31"/>
      <c r="C508" s="31"/>
      <c r="D508" s="31"/>
      <c r="E508" s="31"/>
      <c r="F508" s="31"/>
      <c r="G508" s="31"/>
      <c r="H508" s="31"/>
      <c r="I508" s="31"/>
      <c r="J508" s="31"/>
      <c r="K508" s="31"/>
      <c r="L508" s="31"/>
      <c r="M508" s="31"/>
      <c r="N508" s="31"/>
      <c r="O508" s="31"/>
      <c r="P508" s="31"/>
      <c r="Q508" s="31"/>
      <c r="R508" s="31"/>
      <c r="S508" s="31"/>
      <c r="T508" s="31"/>
      <c r="U508" s="31"/>
      <c r="V508" s="31"/>
      <c r="W508" s="31"/>
      <c r="X508" s="31"/>
      <c r="Y508" s="31"/>
      <c r="Z508" s="31"/>
    </row>
    <row r="509" spans="1:26" ht="15.75" customHeight="1">
      <c r="A509" s="31"/>
      <c r="B509" s="31"/>
      <c r="C509" s="31"/>
      <c r="D509" s="31"/>
      <c r="E509" s="31"/>
      <c r="F509" s="31"/>
      <c r="G509" s="31"/>
      <c r="H509" s="31"/>
      <c r="I509" s="31"/>
      <c r="J509" s="31"/>
      <c r="K509" s="31"/>
      <c r="L509" s="31"/>
      <c r="M509" s="31"/>
      <c r="N509" s="31"/>
      <c r="O509" s="31"/>
      <c r="P509" s="31"/>
      <c r="Q509" s="31"/>
      <c r="R509" s="31"/>
      <c r="S509" s="31"/>
      <c r="T509" s="31"/>
      <c r="U509" s="31"/>
      <c r="V509" s="31"/>
      <c r="W509" s="31"/>
      <c r="X509" s="31"/>
      <c r="Y509" s="31"/>
      <c r="Z509" s="31"/>
    </row>
    <row r="510" spans="1:26" ht="15.75" customHeight="1">
      <c r="A510" s="31"/>
      <c r="B510" s="31"/>
      <c r="C510" s="31"/>
      <c r="D510" s="31"/>
      <c r="E510" s="31"/>
      <c r="F510" s="31"/>
      <c r="G510" s="31"/>
      <c r="H510" s="31"/>
      <c r="I510" s="31"/>
      <c r="J510" s="31"/>
      <c r="K510" s="31"/>
      <c r="L510" s="31"/>
      <c r="M510" s="31"/>
      <c r="N510" s="31"/>
      <c r="O510" s="31"/>
      <c r="P510" s="31"/>
      <c r="Q510" s="31"/>
      <c r="R510" s="31"/>
      <c r="S510" s="31"/>
      <c r="T510" s="31"/>
      <c r="U510" s="31"/>
      <c r="V510" s="31"/>
      <c r="W510" s="31"/>
      <c r="X510" s="31"/>
      <c r="Y510" s="31"/>
      <c r="Z510" s="31"/>
    </row>
    <row r="511" spans="1:26" ht="15.75" customHeight="1">
      <c r="A511" s="31"/>
      <c r="B511" s="31"/>
      <c r="C511" s="31"/>
      <c r="D511" s="31"/>
      <c r="E511" s="31"/>
      <c r="F511" s="31"/>
      <c r="G511" s="31"/>
      <c r="H511" s="31"/>
      <c r="I511" s="31"/>
      <c r="J511" s="31"/>
      <c r="K511" s="31"/>
      <c r="L511" s="31"/>
      <c r="M511" s="31"/>
      <c r="N511" s="31"/>
      <c r="O511" s="31"/>
      <c r="P511" s="31"/>
      <c r="Q511" s="31"/>
      <c r="R511" s="31"/>
      <c r="S511" s="31"/>
      <c r="T511" s="31"/>
      <c r="U511" s="31"/>
      <c r="V511" s="31"/>
      <c r="W511" s="31"/>
      <c r="X511" s="31"/>
      <c r="Y511" s="31"/>
      <c r="Z511" s="31"/>
    </row>
    <row r="512" spans="1:26" ht="15.75" customHeight="1">
      <c r="A512" s="31"/>
      <c r="B512" s="31"/>
      <c r="C512" s="31"/>
      <c r="D512" s="31"/>
      <c r="E512" s="31"/>
      <c r="F512" s="31"/>
      <c r="G512" s="31"/>
      <c r="H512" s="31"/>
      <c r="I512" s="31"/>
      <c r="J512" s="31"/>
      <c r="K512" s="31"/>
      <c r="L512" s="31"/>
      <c r="M512" s="31"/>
      <c r="N512" s="31"/>
      <c r="O512" s="31"/>
      <c r="P512" s="31"/>
      <c r="Q512" s="31"/>
      <c r="R512" s="31"/>
      <c r="S512" s="31"/>
      <c r="T512" s="31"/>
      <c r="U512" s="31"/>
      <c r="V512" s="31"/>
      <c r="W512" s="31"/>
      <c r="X512" s="31"/>
      <c r="Y512" s="31"/>
      <c r="Z512" s="31"/>
    </row>
    <row r="513" spans="1:26" ht="15.75" customHeight="1">
      <c r="A513" s="31"/>
      <c r="B513" s="31"/>
      <c r="C513" s="31"/>
      <c r="D513" s="31"/>
      <c r="E513" s="31"/>
      <c r="F513" s="31"/>
      <c r="G513" s="31"/>
      <c r="H513" s="31"/>
      <c r="I513" s="31"/>
      <c r="J513" s="31"/>
      <c r="K513" s="31"/>
      <c r="L513" s="31"/>
      <c r="M513" s="31"/>
      <c r="N513" s="31"/>
      <c r="O513" s="31"/>
      <c r="P513" s="31"/>
      <c r="Q513" s="31"/>
      <c r="R513" s="31"/>
      <c r="S513" s="31"/>
      <c r="T513" s="31"/>
      <c r="U513" s="31"/>
      <c r="V513" s="31"/>
      <c r="W513" s="31"/>
      <c r="X513" s="31"/>
      <c r="Y513" s="31"/>
      <c r="Z513" s="31"/>
    </row>
    <row r="514" spans="1:26" ht="15.75" customHeight="1">
      <c r="A514" s="31"/>
      <c r="B514" s="31"/>
      <c r="C514" s="31"/>
      <c r="D514" s="31"/>
      <c r="E514" s="31"/>
      <c r="F514" s="31"/>
      <c r="G514" s="31"/>
      <c r="H514" s="31"/>
      <c r="I514" s="31"/>
      <c r="J514" s="31"/>
      <c r="K514" s="31"/>
      <c r="L514" s="31"/>
      <c r="M514" s="31"/>
      <c r="N514" s="31"/>
      <c r="O514" s="31"/>
      <c r="P514" s="31"/>
      <c r="Q514" s="31"/>
      <c r="R514" s="31"/>
      <c r="S514" s="31"/>
      <c r="T514" s="31"/>
      <c r="U514" s="31"/>
      <c r="V514" s="31"/>
      <c r="W514" s="31"/>
      <c r="X514" s="31"/>
      <c r="Y514" s="31"/>
      <c r="Z514" s="31"/>
    </row>
    <row r="515" spans="1:26" ht="15.75" customHeight="1">
      <c r="A515" s="31"/>
      <c r="B515" s="31"/>
      <c r="C515" s="31"/>
      <c r="D515" s="31"/>
      <c r="E515" s="31"/>
      <c r="F515" s="31"/>
      <c r="G515" s="31"/>
      <c r="H515" s="31"/>
      <c r="I515" s="31"/>
      <c r="J515" s="31"/>
      <c r="K515" s="31"/>
      <c r="L515" s="31"/>
      <c r="M515" s="31"/>
      <c r="N515" s="31"/>
      <c r="O515" s="31"/>
      <c r="P515" s="31"/>
      <c r="Q515" s="31"/>
      <c r="R515" s="31"/>
      <c r="S515" s="31"/>
      <c r="T515" s="31"/>
      <c r="U515" s="31"/>
      <c r="V515" s="31"/>
      <c r="W515" s="31"/>
      <c r="X515" s="31"/>
      <c r="Y515" s="31"/>
      <c r="Z515" s="31"/>
    </row>
    <row r="516" spans="1:26" ht="15.75" customHeight="1">
      <c r="A516" s="31"/>
      <c r="B516" s="31"/>
      <c r="C516" s="31"/>
      <c r="D516" s="31"/>
      <c r="E516" s="31"/>
      <c r="F516" s="31"/>
      <c r="G516" s="31"/>
      <c r="H516" s="31"/>
      <c r="I516" s="31"/>
      <c r="J516" s="31"/>
      <c r="K516" s="31"/>
      <c r="L516" s="31"/>
      <c r="M516" s="31"/>
      <c r="N516" s="31"/>
      <c r="O516" s="31"/>
      <c r="P516" s="31"/>
      <c r="Q516" s="31"/>
      <c r="R516" s="31"/>
      <c r="S516" s="31"/>
      <c r="T516" s="31"/>
      <c r="U516" s="31"/>
      <c r="V516" s="31"/>
      <c r="W516" s="31"/>
      <c r="X516" s="31"/>
      <c r="Y516" s="31"/>
      <c r="Z516" s="31"/>
    </row>
    <row r="517" spans="1:26" ht="15.75" customHeight="1">
      <c r="A517" s="31"/>
      <c r="B517" s="31"/>
      <c r="C517" s="31"/>
      <c r="D517" s="31"/>
      <c r="E517" s="31"/>
      <c r="F517" s="31"/>
      <c r="G517" s="31"/>
      <c r="H517" s="31"/>
      <c r="I517" s="31"/>
      <c r="J517" s="31"/>
      <c r="K517" s="31"/>
      <c r="L517" s="31"/>
      <c r="M517" s="31"/>
      <c r="N517" s="31"/>
      <c r="O517" s="31"/>
      <c r="P517" s="31"/>
      <c r="Q517" s="31"/>
      <c r="R517" s="31"/>
      <c r="S517" s="31"/>
      <c r="T517" s="31"/>
      <c r="U517" s="31"/>
      <c r="V517" s="31"/>
      <c r="W517" s="31"/>
      <c r="X517" s="31"/>
      <c r="Y517" s="31"/>
      <c r="Z517" s="31"/>
    </row>
    <row r="518" spans="1:26" ht="15.75" customHeight="1">
      <c r="A518" s="31"/>
      <c r="B518" s="31"/>
      <c r="C518" s="31"/>
      <c r="D518" s="31"/>
      <c r="E518" s="31"/>
      <c r="F518" s="31"/>
      <c r="G518" s="31"/>
      <c r="H518" s="31"/>
      <c r="I518" s="31"/>
      <c r="J518" s="31"/>
      <c r="K518" s="31"/>
      <c r="L518" s="31"/>
      <c r="M518" s="31"/>
      <c r="N518" s="31"/>
      <c r="O518" s="31"/>
      <c r="P518" s="31"/>
      <c r="Q518" s="31"/>
      <c r="R518" s="31"/>
      <c r="S518" s="31"/>
      <c r="T518" s="31"/>
      <c r="U518" s="31"/>
      <c r="V518" s="31"/>
      <c r="W518" s="31"/>
      <c r="X518" s="31"/>
      <c r="Y518" s="31"/>
      <c r="Z518" s="31"/>
    </row>
    <row r="519" spans="1:26" ht="15.75" customHeight="1">
      <c r="A519" s="31"/>
      <c r="B519" s="31"/>
      <c r="C519" s="31"/>
      <c r="D519" s="31"/>
      <c r="E519" s="31"/>
      <c r="F519" s="31"/>
      <c r="G519" s="31"/>
      <c r="H519" s="31"/>
      <c r="I519" s="31"/>
      <c r="J519" s="31"/>
      <c r="K519" s="31"/>
      <c r="L519" s="31"/>
      <c r="M519" s="31"/>
      <c r="N519" s="31"/>
      <c r="O519" s="31"/>
      <c r="P519" s="31"/>
      <c r="Q519" s="31"/>
      <c r="R519" s="31"/>
      <c r="S519" s="31"/>
      <c r="T519" s="31"/>
      <c r="U519" s="31"/>
      <c r="V519" s="31"/>
      <c r="W519" s="31"/>
      <c r="X519" s="31"/>
      <c r="Y519" s="31"/>
      <c r="Z519" s="31"/>
    </row>
    <row r="520" spans="1:26" ht="15.75" customHeight="1">
      <c r="A520" s="31"/>
      <c r="B520" s="31"/>
      <c r="C520" s="31"/>
      <c r="D520" s="31"/>
      <c r="E520" s="31"/>
      <c r="F520" s="31"/>
      <c r="G520" s="31"/>
      <c r="H520" s="31"/>
      <c r="I520" s="31"/>
      <c r="J520" s="31"/>
      <c r="K520" s="31"/>
      <c r="L520" s="31"/>
      <c r="M520" s="31"/>
      <c r="N520" s="31"/>
      <c r="O520" s="31"/>
      <c r="P520" s="31"/>
      <c r="Q520" s="31"/>
      <c r="R520" s="31"/>
      <c r="S520" s="31"/>
      <c r="T520" s="31"/>
      <c r="U520" s="31"/>
      <c r="V520" s="31"/>
      <c r="W520" s="31"/>
      <c r="X520" s="31"/>
      <c r="Y520" s="31"/>
      <c r="Z520" s="31"/>
    </row>
    <row r="521" spans="1:26" ht="15.75" customHeight="1">
      <c r="A521" s="31"/>
      <c r="B521" s="31"/>
      <c r="C521" s="31"/>
      <c r="D521" s="31"/>
      <c r="E521" s="31"/>
      <c r="F521" s="31"/>
      <c r="G521" s="31"/>
      <c r="H521" s="31"/>
      <c r="I521" s="31"/>
      <c r="J521" s="31"/>
      <c r="K521" s="31"/>
      <c r="L521" s="31"/>
      <c r="M521" s="31"/>
      <c r="N521" s="31"/>
      <c r="O521" s="31"/>
      <c r="P521" s="31"/>
      <c r="Q521" s="31"/>
      <c r="R521" s="31"/>
      <c r="S521" s="31"/>
      <c r="T521" s="31"/>
      <c r="U521" s="31"/>
      <c r="V521" s="31"/>
      <c r="W521" s="31"/>
      <c r="X521" s="31"/>
      <c r="Y521" s="31"/>
      <c r="Z521" s="31"/>
    </row>
    <row r="522" spans="1:26" ht="15.75" customHeight="1">
      <c r="A522" s="31"/>
      <c r="B522" s="31"/>
      <c r="C522" s="31"/>
      <c r="D522" s="31"/>
      <c r="E522" s="31"/>
      <c r="F522" s="31"/>
      <c r="G522" s="31"/>
      <c r="H522" s="31"/>
      <c r="I522" s="31"/>
      <c r="J522" s="31"/>
      <c r="K522" s="31"/>
      <c r="L522" s="31"/>
      <c r="M522" s="31"/>
      <c r="N522" s="31"/>
      <c r="O522" s="31"/>
      <c r="P522" s="31"/>
      <c r="Q522" s="31"/>
      <c r="R522" s="31"/>
      <c r="S522" s="31"/>
      <c r="T522" s="31"/>
      <c r="U522" s="31"/>
      <c r="V522" s="31"/>
      <c r="W522" s="31"/>
      <c r="X522" s="31"/>
      <c r="Y522" s="31"/>
      <c r="Z522" s="31"/>
    </row>
    <row r="523" spans="1:26" ht="15.75" customHeight="1">
      <c r="A523" s="31"/>
      <c r="B523" s="31"/>
      <c r="C523" s="31"/>
      <c r="D523" s="31"/>
      <c r="E523" s="31"/>
      <c r="F523" s="31"/>
      <c r="G523" s="31"/>
      <c r="H523" s="31"/>
      <c r="I523" s="31"/>
      <c r="J523" s="31"/>
      <c r="K523" s="31"/>
      <c r="L523" s="31"/>
      <c r="M523" s="31"/>
      <c r="N523" s="31"/>
      <c r="O523" s="31"/>
      <c r="P523" s="31"/>
      <c r="Q523" s="31"/>
      <c r="R523" s="31"/>
      <c r="S523" s="31"/>
      <c r="T523" s="31"/>
      <c r="U523" s="31"/>
      <c r="V523" s="31"/>
      <c r="W523" s="31"/>
      <c r="X523" s="31"/>
      <c r="Y523" s="31"/>
      <c r="Z523" s="31"/>
    </row>
    <row r="524" spans="1:26" ht="15.75" customHeight="1">
      <c r="A524" s="31"/>
      <c r="B524" s="31"/>
      <c r="C524" s="31"/>
      <c r="D524" s="31"/>
      <c r="E524" s="31"/>
      <c r="F524" s="31"/>
      <c r="G524" s="31"/>
      <c r="H524" s="31"/>
      <c r="I524" s="31"/>
      <c r="J524" s="31"/>
      <c r="K524" s="31"/>
      <c r="L524" s="31"/>
      <c r="M524" s="31"/>
      <c r="N524" s="31"/>
      <c r="O524" s="31"/>
      <c r="P524" s="31"/>
      <c r="Q524" s="31"/>
      <c r="R524" s="31"/>
      <c r="S524" s="31"/>
      <c r="T524" s="31"/>
      <c r="U524" s="31"/>
      <c r="V524" s="31"/>
      <c r="W524" s="31"/>
      <c r="X524" s="31"/>
      <c r="Y524" s="31"/>
      <c r="Z524" s="31"/>
    </row>
    <row r="525" spans="1:26" ht="15.75" customHeight="1">
      <c r="A525" s="31"/>
      <c r="B525" s="31"/>
      <c r="C525" s="31"/>
      <c r="D525" s="31"/>
      <c r="E525" s="31"/>
      <c r="F525" s="31"/>
      <c r="G525" s="31"/>
      <c r="H525" s="31"/>
      <c r="I525" s="31"/>
      <c r="J525" s="31"/>
      <c r="K525" s="31"/>
      <c r="L525" s="31"/>
      <c r="M525" s="31"/>
      <c r="N525" s="31"/>
      <c r="O525" s="31"/>
      <c r="P525" s="31"/>
      <c r="Q525" s="31"/>
      <c r="R525" s="31"/>
      <c r="S525" s="31"/>
      <c r="T525" s="31"/>
      <c r="U525" s="31"/>
      <c r="V525" s="31"/>
      <c r="W525" s="31"/>
      <c r="X525" s="31"/>
      <c r="Y525" s="31"/>
      <c r="Z525" s="31"/>
    </row>
    <row r="526" spans="1:26" ht="15.75" customHeight="1">
      <c r="A526" s="31"/>
      <c r="B526" s="31"/>
      <c r="C526" s="31"/>
      <c r="D526" s="31"/>
      <c r="E526" s="31"/>
      <c r="F526" s="31"/>
      <c r="G526" s="31"/>
      <c r="H526" s="31"/>
      <c r="I526" s="31"/>
      <c r="J526" s="31"/>
      <c r="K526" s="31"/>
      <c r="L526" s="31"/>
      <c r="M526" s="31"/>
      <c r="N526" s="31"/>
      <c r="O526" s="31"/>
      <c r="P526" s="31"/>
      <c r="Q526" s="31"/>
      <c r="R526" s="31"/>
      <c r="S526" s="31"/>
      <c r="T526" s="31"/>
      <c r="U526" s="31"/>
      <c r="V526" s="31"/>
      <c r="W526" s="31"/>
      <c r="X526" s="31"/>
      <c r="Y526" s="31"/>
      <c r="Z526" s="31"/>
    </row>
    <row r="527" spans="1:26" ht="15.75" customHeight="1">
      <c r="A527" s="31"/>
      <c r="B527" s="31"/>
      <c r="C527" s="31"/>
      <c r="D527" s="31"/>
      <c r="E527" s="31"/>
      <c r="F527" s="31"/>
      <c r="G527" s="31"/>
      <c r="H527" s="31"/>
      <c r="I527" s="31"/>
      <c r="J527" s="31"/>
      <c r="K527" s="31"/>
      <c r="L527" s="31"/>
      <c r="M527" s="31"/>
      <c r="N527" s="31"/>
      <c r="O527" s="31"/>
      <c r="P527" s="31"/>
      <c r="Q527" s="31"/>
      <c r="R527" s="31"/>
      <c r="S527" s="31"/>
      <c r="T527" s="31"/>
      <c r="U527" s="31"/>
      <c r="V527" s="31"/>
      <c r="W527" s="31"/>
      <c r="X527" s="31"/>
      <c r="Y527" s="31"/>
      <c r="Z527" s="31"/>
    </row>
    <row r="528" spans="1:26" ht="15.75" customHeight="1">
      <c r="A528" s="31"/>
      <c r="B528" s="31"/>
      <c r="C528" s="31"/>
      <c r="D528" s="31"/>
      <c r="E528" s="31"/>
      <c r="F528" s="31"/>
      <c r="G528" s="31"/>
      <c r="H528" s="31"/>
      <c r="I528" s="31"/>
      <c r="J528" s="31"/>
      <c r="K528" s="31"/>
      <c r="L528" s="31"/>
      <c r="M528" s="31"/>
      <c r="N528" s="31"/>
      <c r="O528" s="31"/>
      <c r="P528" s="31"/>
      <c r="Q528" s="31"/>
      <c r="R528" s="31"/>
      <c r="S528" s="31"/>
      <c r="T528" s="31"/>
      <c r="U528" s="31"/>
      <c r="V528" s="31"/>
      <c r="W528" s="31"/>
      <c r="X528" s="31"/>
      <c r="Y528" s="31"/>
      <c r="Z528" s="31"/>
    </row>
    <row r="529" spans="1:26" ht="15.75" customHeight="1">
      <c r="A529" s="31"/>
      <c r="B529" s="31"/>
      <c r="C529" s="31"/>
      <c r="D529" s="31"/>
      <c r="E529" s="31"/>
      <c r="F529" s="31"/>
      <c r="G529" s="31"/>
      <c r="H529" s="31"/>
      <c r="I529" s="31"/>
      <c r="J529" s="31"/>
      <c r="K529" s="31"/>
      <c r="L529" s="31"/>
      <c r="M529" s="31"/>
      <c r="N529" s="31"/>
      <c r="O529" s="31"/>
      <c r="P529" s="31"/>
      <c r="Q529" s="31"/>
      <c r="R529" s="31"/>
      <c r="S529" s="31"/>
      <c r="T529" s="31"/>
      <c r="U529" s="31"/>
      <c r="V529" s="31"/>
      <c r="W529" s="31"/>
      <c r="X529" s="31"/>
      <c r="Y529" s="31"/>
      <c r="Z529" s="31"/>
    </row>
    <row r="530" spans="1:26" ht="15.75" customHeight="1">
      <c r="A530" s="31"/>
      <c r="B530" s="31"/>
      <c r="C530" s="31"/>
      <c r="D530" s="31"/>
      <c r="E530" s="31"/>
      <c r="F530" s="31"/>
      <c r="G530" s="31"/>
      <c r="H530" s="31"/>
      <c r="I530" s="31"/>
      <c r="J530" s="31"/>
      <c r="K530" s="31"/>
      <c r="L530" s="31"/>
      <c r="M530" s="31"/>
      <c r="N530" s="31"/>
      <c r="O530" s="31"/>
      <c r="P530" s="31"/>
      <c r="Q530" s="31"/>
      <c r="R530" s="31"/>
      <c r="S530" s="31"/>
      <c r="T530" s="31"/>
      <c r="U530" s="31"/>
      <c r="V530" s="31"/>
      <c r="W530" s="31"/>
      <c r="X530" s="31"/>
      <c r="Y530" s="31"/>
      <c r="Z530" s="31"/>
    </row>
    <row r="531" spans="1:26" ht="15.75" customHeight="1">
      <c r="A531" s="31"/>
      <c r="B531" s="31"/>
      <c r="C531" s="31"/>
      <c r="D531" s="31"/>
      <c r="E531" s="31"/>
      <c r="F531" s="31"/>
      <c r="G531" s="31"/>
      <c r="H531" s="31"/>
      <c r="I531" s="31"/>
      <c r="J531" s="31"/>
      <c r="K531" s="31"/>
      <c r="L531" s="31"/>
      <c r="M531" s="31"/>
      <c r="N531" s="31"/>
      <c r="O531" s="31"/>
      <c r="P531" s="31"/>
      <c r="Q531" s="31"/>
      <c r="R531" s="31"/>
      <c r="S531" s="31"/>
      <c r="T531" s="31"/>
      <c r="U531" s="31"/>
      <c r="V531" s="31"/>
      <c r="W531" s="31"/>
      <c r="X531" s="31"/>
      <c r="Y531" s="31"/>
      <c r="Z531" s="31"/>
    </row>
    <row r="532" spans="1:26" ht="15.75" customHeight="1">
      <c r="A532" s="31"/>
      <c r="B532" s="31"/>
      <c r="C532" s="31"/>
      <c r="D532" s="31"/>
      <c r="E532" s="31"/>
      <c r="F532" s="31"/>
      <c r="G532" s="31"/>
      <c r="H532" s="31"/>
      <c r="I532" s="31"/>
      <c r="J532" s="31"/>
      <c r="K532" s="31"/>
      <c r="L532" s="31"/>
      <c r="M532" s="31"/>
      <c r="N532" s="31"/>
      <c r="O532" s="31"/>
      <c r="P532" s="31"/>
      <c r="Q532" s="31"/>
      <c r="R532" s="31"/>
      <c r="S532" s="31"/>
      <c r="T532" s="31"/>
      <c r="U532" s="31"/>
      <c r="V532" s="31"/>
      <c r="W532" s="31"/>
      <c r="X532" s="31"/>
      <c r="Y532" s="31"/>
      <c r="Z532" s="31"/>
    </row>
    <row r="533" spans="1:26" ht="15.75" customHeight="1">
      <c r="A533" s="31"/>
      <c r="B533" s="31"/>
      <c r="C533" s="31"/>
      <c r="D533" s="31"/>
      <c r="E533" s="31"/>
      <c r="F533" s="31"/>
      <c r="G533" s="31"/>
      <c r="H533" s="31"/>
      <c r="I533" s="31"/>
      <c r="J533" s="31"/>
      <c r="K533" s="31"/>
      <c r="L533" s="31"/>
      <c r="M533" s="31"/>
      <c r="N533" s="31"/>
      <c r="O533" s="31"/>
      <c r="P533" s="31"/>
      <c r="Q533" s="31"/>
      <c r="R533" s="31"/>
      <c r="S533" s="31"/>
      <c r="T533" s="31"/>
      <c r="U533" s="31"/>
      <c r="V533" s="31"/>
      <c r="W533" s="31"/>
      <c r="X533" s="31"/>
      <c r="Y533" s="31"/>
      <c r="Z533" s="31"/>
    </row>
    <row r="534" spans="1:26" ht="15.75" customHeight="1">
      <c r="A534" s="31"/>
      <c r="B534" s="31"/>
      <c r="C534" s="31"/>
      <c r="D534" s="31"/>
      <c r="E534" s="31"/>
      <c r="F534" s="31"/>
      <c r="G534" s="31"/>
      <c r="H534" s="31"/>
      <c r="I534" s="31"/>
      <c r="J534" s="31"/>
      <c r="K534" s="31"/>
      <c r="L534" s="31"/>
      <c r="M534" s="31"/>
      <c r="N534" s="31"/>
      <c r="O534" s="31"/>
      <c r="P534" s="31"/>
      <c r="Q534" s="31"/>
      <c r="R534" s="31"/>
      <c r="S534" s="31"/>
      <c r="T534" s="31"/>
      <c r="U534" s="31"/>
      <c r="V534" s="31"/>
      <c r="W534" s="31"/>
      <c r="X534" s="31"/>
      <c r="Y534" s="31"/>
      <c r="Z534" s="31"/>
    </row>
    <row r="535" spans="1:26" ht="15.75" customHeight="1">
      <c r="A535" s="31"/>
      <c r="B535" s="31"/>
      <c r="C535" s="31"/>
      <c r="D535" s="31"/>
      <c r="E535" s="31"/>
      <c r="F535" s="31"/>
      <c r="G535" s="31"/>
      <c r="H535" s="31"/>
      <c r="I535" s="31"/>
      <c r="J535" s="31"/>
      <c r="K535" s="31"/>
      <c r="L535" s="31"/>
      <c r="M535" s="31"/>
      <c r="N535" s="31"/>
      <c r="O535" s="31"/>
      <c r="P535" s="31"/>
      <c r="Q535" s="31"/>
      <c r="R535" s="31"/>
      <c r="S535" s="31"/>
      <c r="T535" s="31"/>
      <c r="U535" s="31"/>
      <c r="V535" s="31"/>
      <c r="W535" s="31"/>
      <c r="X535" s="31"/>
      <c r="Y535" s="31"/>
      <c r="Z535" s="31"/>
    </row>
    <row r="536" spans="1:26" ht="15.75" customHeight="1">
      <c r="A536" s="31"/>
      <c r="B536" s="31"/>
      <c r="C536" s="31"/>
      <c r="D536" s="31"/>
      <c r="E536" s="31"/>
      <c r="F536" s="31"/>
      <c r="G536" s="31"/>
      <c r="H536" s="31"/>
      <c r="I536" s="31"/>
      <c r="J536" s="31"/>
      <c r="K536" s="31"/>
      <c r="L536" s="31"/>
      <c r="M536" s="31"/>
      <c r="N536" s="31"/>
      <c r="O536" s="31"/>
      <c r="P536" s="31"/>
      <c r="Q536" s="31"/>
      <c r="R536" s="31"/>
      <c r="S536" s="31"/>
      <c r="T536" s="31"/>
      <c r="U536" s="31"/>
      <c r="V536" s="31"/>
      <c r="W536" s="31"/>
      <c r="X536" s="31"/>
      <c r="Y536" s="31"/>
      <c r="Z536" s="31"/>
    </row>
    <row r="537" spans="1:26" ht="15.75" customHeight="1">
      <c r="A537" s="31"/>
      <c r="B537" s="31"/>
      <c r="C537" s="31"/>
      <c r="D537" s="31"/>
      <c r="E537" s="31"/>
      <c r="F537" s="31"/>
      <c r="G537" s="31"/>
      <c r="H537" s="31"/>
      <c r="I537" s="31"/>
      <c r="J537" s="31"/>
      <c r="K537" s="31"/>
      <c r="L537" s="31"/>
      <c r="M537" s="31"/>
      <c r="N537" s="31"/>
      <c r="O537" s="31"/>
      <c r="P537" s="31"/>
      <c r="Q537" s="31"/>
      <c r="R537" s="31"/>
      <c r="S537" s="31"/>
      <c r="T537" s="31"/>
      <c r="U537" s="31"/>
      <c r="V537" s="31"/>
      <c r="W537" s="31"/>
      <c r="X537" s="31"/>
      <c r="Y537" s="31"/>
      <c r="Z537" s="31"/>
    </row>
    <row r="538" spans="1:26" ht="15.75" customHeight="1">
      <c r="A538" s="31"/>
      <c r="B538" s="31"/>
      <c r="C538" s="31"/>
      <c r="D538" s="31"/>
      <c r="E538" s="31"/>
      <c r="F538" s="31"/>
      <c r="G538" s="31"/>
      <c r="H538" s="31"/>
      <c r="I538" s="31"/>
      <c r="J538" s="31"/>
      <c r="K538" s="31"/>
      <c r="L538" s="31"/>
      <c r="M538" s="31"/>
      <c r="N538" s="31"/>
      <c r="O538" s="31"/>
      <c r="P538" s="31"/>
      <c r="Q538" s="31"/>
      <c r="R538" s="31"/>
      <c r="S538" s="31"/>
      <c r="T538" s="31"/>
      <c r="U538" s="31"/>
      <c r="V538" s="31"/>
      <c r="W538" s="31"/>
      <c r="X538" s="31"/>
      <c r="Y538" s="31"/>
      <c r="Z538" s="31"/>
    </row>
    <row r="539" spans="1:26" ht="15.75" customHeight="1">
      <c r="A539" s="31"/>
      <c r="B539" s="31"/>
      <c r="C539" s="31"/>
      <c r="D539" s="31"/>
      <c r="E539" s="31"/>
      <c r="F539" s="31"/>
      <c r="G539" s="31"/>
      <c r="H539" s="31"/>
      <c r="I539" s="31"/>
      <c r="J539" s="31"/>
      <c r="K539" s="31"/>
      <c r="L539" s="31"/>
      <c r="M539" s="31"/>
      <c r="N539" s="31"/>
      <c r="O539" s="31"/>
      <c r="P539" s="31"/>
      <c r="Q539" s="31"/>
      <c r="R539" s="31"/>
      <c r="S539" s="31"/>
      <c r="T539" s="31"/>
      <c r="U539" s="31"/>
      <c r="V539" s="31"/>
      <c r="W539" s="31"/>
      <c r="X539" s="31"/>
      <c r="Y539" s="31"/>
      <c r="Z539" s="31"/>
    </row>
    <row r="540" spans="1:26" ht="15.75" customHeight="1">
      <c r="A540" s="31"/>
      <c r="B540" s="31"/>
      <c r="C540" s="31"/>
      <c r="D540" s="31"/>
      <c r="E540" s="31"/>
      <c r="F540" s="31"/>
      <c r="G540" s="31"/>
      <c r="H540" s="31"/>
      <c r="I540" s="31"/>
      <c r="J540" s="31"/>
      <c r="K540" s="31"/>
      <c r="L540" s="31"/>
      <c r="M540" s="31"/>
      <c r="N540" s="31"/>
      <c r="O540" s="31"/>
      <c r="P540" s="31"/>
      <c r="Q540" s="31"/>
      <c r="R540" s="31"/>
      <c r="S540" s="31"/>
      <c r="T540" s="31"/>
      <c r="U540" s="31"/>
      <c r="V540" s="31"/>
      <c r="W540" s="31"/>
      <c r="X540" s="31"/>
      <c r="Y540" s="31"/>
      <c r="Z540" s="31"/>
    </row>
    <row r="541" spans="1:26" ht="15.75" customHeight="1">
      <c r="A541" s="31"/>
      <c r="B541" s="31"/>
      <c r="C541" s="31"/>
      <c r="D541" s="31"/>
      <c r="E541" s="31"/>
      <c r="F541" s="31"/>
      <c r="G541" s="31"/>
      <c r="H541" s="31"/>
      <c r="I541" s="31"/>
      <c r="J541" s="31"/>
      <c r="K541" s="31"/>
      <c r="L541" s="31"/>
      <c r="M541" s="31"/>
      <c r="N541" s="31"/>
      <c r="O541" s="31"/>
      <c r="P541" s="31"/>
      <c r="Q541" s="31"/>
      <c r="R541" s="31"/>
      <c r="S541" s="31"/>
      <c r="T541" s="31"/>
      <c r="U541" s="31"/>
      <c r="V541" s="31"/>
      <c r="W541" s="31"/>
      <c r="X541" s="31"/>
      <c r="Y541" s="31"/>
      <c r="Z541" s="31"/>
    </row>
    <row r="542" spans="1:26" ht="15.75" customHeight="1">
      <c r="A542" s="31"/>
      <c r="B542" s="31"/>
      <c r="C542" s="31"/>
      <c r="D542" s="31"/>
      <c r="E542" s="31"/>
      <c r="F542" s="31"/>
      <c r="G542" s="31"/>
      <c r="H542" s="31"/>
      <c r="I542" s="31"/>
      <c r="J542" s="31"/>
      <c r="K542" s="31"/>
      <c r="L542" s="31"/>
      <c r="M542" s="31"/>
      <c r="N542" s="31"/>
      <c r="O542" s="31"/>
      <c r="P542" s="31"/>
      <c r="Q542" s="31"/>
      <c r="R542" s="31"/>
      <c r="S542" s="31"/>
      <c r="T542" s="31"/>
      <c r="U542" s="31"/>
      <c r="V542" s="31"/>
      <c r="W542" s="31"/>
      <c r="X542" s="31"/>
      <c r="Y542" s="31"/>
      <c r="Z542" s="31"/>
    </row>
    <row r="543" spans="1:26" ht="15.75" customHeight="1">
      <c r="A543" s="31"/>
      <c r="B543" s="31"/>
      <c r="C543" s="31"/>
      <c r="D543" s="31"/>
      <c r="E543" s="31"/>
      <c r="F543" s="31"/>
      <c r="G543" s="31"/>
      <c r="H543" s="31"/>
      <c r="I543" s="31"/>
      <c r="J543" s="31"/>
      <c r="K543" s="31"/>
      <c r="L543" s="31"/>
      <c r="M543" s="31"/>
      <c r="N543" s="31"/>
      <c r="O543" s="31"/>
      <c r="P543" s="31"/>
      <c r="Q543" s="31"/>
      <c r="R543" s="31"/>
      <c r="S543" s="31"/>
      <c r="T543" s="31"/>
      <c r="U543" s="31"/>
      <c r="V543" s="31"/>
      <c r="W543" s="31"/>
      <c r="X543" s="31"/>
      <c r="Y543" s="31"/>
      <c r="Z543" s="31"/>
    </row>
    <row r="544" spans="1:26" ht="15.75" customHeight="1">
      <c r="A544" s="31"/>
      <c r="B544" s="31"/>
      <c r="C544" s="31"/>
      <c r="D544" s="31"/>
      <c r="E544" s="31"/>
      <c r="F544" s="31"/>
      <c r="G544" s="31"/>
      <c r="H544" s="31"/>
      <c r="I544" s="31"/>
      <c r="J544" s="31"/>
      <c r="K544" s="31"/>
      <c r="L544" s="31"/>
      <c r="M544" s="31"/>
      <c r="N544" s="31"/>
      <c r="O544" s="31"/>
      <c r="P544" s="31"/>
      <c r="Q544" s="31"/>
      <c r="R544" s="31"/>
      <c r="S544" s="31"/>
      <c r="T544" s="31"/>
      <c r="U544" s="31"/>
      <c r="V544" s="31"/>
      <c r="W544" s="31"/>
      <c r="X544" s="31"/>
      <c r="Y544" s="31"/>
      <c r="Z544" s="31"/>
    </row>
    <row r="545" spans="1:26" ht="15.75" customHeight="1">
      <c r="A545" s="31"/>
      <c r="B545" s="31"/>
      <c r="C545" s="31"/>
      <c r="D545" s="31"/>
      <c r="E545" s="31"/>
      <c r="F545" s="31"/>
      <c r="G545" s="31"/>
      <c r="H545" s="31"/>
      <c r="I545" s="31"/>
      <c r="J545" s="31"/>
      <c r="K545" s="31"/>
      <c r="L545" s="31"/>
      <c r="M545" s="31"/>
      <c r="N545" s="31"/>
      <c r="O545" s="31"/>
      <c r="P545" s="31"/>
      <c r="Q545" s="31"/>
      <c r="R545" s="31"/>
      <c r="S545" s="31"/>
      <c r="T545" s="31"/>
      <c r="U545" s="31"/>
      <c r="V545" s="31"/>
      <c r="W545" s="31"/>
      <c r="X545" s="31"/>
      <c r="Y545" s="31"/>
      <c r="Z545" s="31"/>
    </row>
    <row r="546" spans="1:26" ht="15.75" customHeight="1">
      <c r="A546" s="31"/>
      <c r="B546" s="31"/>
      <c r="C546" s="31"/>
      <c r="D546" s="31"/>
      <c r="E546" s="31"/>
      <c r="F546" s="31"/>
      <c r="G546" s="31"/>
      <c r="H546" s="31"/>
      <c r="I546" s="31"/>
      <c r="J546" s="31"/>
      <c r="K546" s="31"/>
      <c r="L546" s="31"/>
      <c r="M546" s="31"/>
      <c r="N546" s="31"/>
      <c r="O546" s="31"/>
      <c r="P546" s="31"/>
      <c r="Q546" s="31"/>
      <c r="R546" s="31"/>
      <c r="S546" s="31"/>
      <c r="T546" s="31"/>
      <c r="U546" s="31"/>
      <c r="V546" s="31"/>
      <c r="W546" s="31"/>
      <c r="X546" s="31"/>
      <c r="Y546" s="31"/>
      <c r="Z546" s="31"/>
    </row>
    <row r="547" spans="1:26" ht="15.75" customHeight="1">
      <c r="A547" s="31"/>
      <c r="B547" s="31"/>
      <c r="C547" s="31"/>
      <c r="D547" s="31"/>
      <c r="E547" s="31"/>
      <c r="F547" s="31"/>
      <c r="G547" s="31"/>
      <c r="H547" s="31"/>
      <c r="I547" s="31"/>
      <c r="J547" s="31"/>
      <c r="K547" s="31"/>
      <c r="L547" s="31"/>
      <c r="M547" s="31"/>
      <c r="N547" s="31"/>
      <c r="O547" s="31"/>
      <c r="P547" s="31"/>
      <c r="Q547" s="31"/>
      <c r="R547" s="31"/>
      <c r="S547" s="31"/>
      <c r="T547" s="31"/>
      <c r="U547" s="31"/>
      <c r="V547" s="31"/>
      <c r="W547" s="31"/>
      <c r="X547" s="31"/>
      <c r="Y547" s="31"/>
      <c r="Z547" s="31"/>
    </row>
    <row r="548" spans="1:26" ht="15.75" customHeight="1">
      <c r="A548" s="31"/>
      <c r="B548" s="31"/>
      <c r="C548" s="31"/>
      <c r="D548" s="31"/>
      <c r="E548" s="31"/>
      <c r="F548" s="31"/>
      <c r="G548" s="31"/>
      <c r="H548" s="31"/>
      <c r="I548" s="31"/>
      <c r="J548" s="31"/>
      <c r="K548" s="31"/>
      <c r="L548" s="31"/>
      <c r="M548" s="31"/>
      <c r="N548" s="31"/>
      <c r="O548" s="31"/>
      <c r="P548" s="31"/>
      <c r="Q548" s="31"/>
      <c r="R548" s="31"/>
      <c r="S548" s="31"/>
      <c r="T548" s="31"/>
      <c r="U548" s="31"/>
      <c r="V548" s="31"/>
      <c r="W548" s="31"/>
      <c r="X548" s="31"/>
      <c r="Y548" s="31"/>
      <c r="Z548" s="31"/>
    </row>
    <row r="549" spans="1:26" ht="15.75" customHeight="1">
      <c r="A549" s="31"/>
      <c r="B549" s="31"/>
      <c r="C549" s="31"/>
      <c r="D549" s="31"/>
      <c r="E549" s="31"/>
      <c r="F549" s="31"/>
      <c r="G549" s="31"/>
      <c r="H549" s="31"/>
      <c r="I549" s="31"/>
      <c r="J549" s="31"/>
      <c r="K549" s="31"/>
      <c r="L549" s="31"/>
      <c r="M549" s="31"/>
      <c r="N549" s="31"/>
      <c r="O549" s="31"/>
      <c r="P549" s="31"/>
      <c r="Q549" s="31"/>
      <c r="R549" s="31"/>
      <c r="S549" s="31"/>
      <c r="T549" s="31"/>
      <c r="U549" s="31"/>
      <c r="V549" s="31"/>
      <c r="W549" s="31"/>
      <c r="X549" s="31"/>
      <c r="Y549" s="31"/>
      <c r="Z549" s="31"/>
    </row>
    <row r="550" spans="1:26" ht="15.75" customHeight="1">
      <c r="A550" s="31"/>
      <c r="B550" s="31"/>
      <c r="C550" s="31"/>
      <c r="D550" s="31"/>
      <c r="E550" s="31"/>
      <c r="F550" s="31"/>
      <c r="G550" s="31"/>
      <c r="H550" s="31"/>
      <c r="I550" s="31"/>
      <c r="J550" s="31"/>
      <c r="K550" s="31"/>
      <c r="L550" s="31"/>
      <c r="M550" s="31"/>
      <c r="N550" s="31"/>
      <c r="O550" s="31"/>
      <c r="P550" s="31"/>
      <c r="Q550" s="31"/>
      <c r="R550" s="31"/>
      <c r="S550" s="31"/>
      <c r="T550" s="31"/>
      <c r="U550" s="31"/>
      <c r="V550" s="31"/>
      <c r="W550" s="31"/>
      <c r="X550" s="31"/>
      <c r="Y550" s="31"/>
      <c r="Z550" s="31"/>
    </row>
    <row r="551" spans="1:26" ht="15.75" customHeight="1">
      <c r="A551" s="31"/>
      <c r="B551" s="31"/>
      <c r="C551" s="31"/>
      <c r="D551" s="31"/>
      <c r="E551" s="31"/>
      <c r="F551" s="31"/>
      <c r="G551" s="31"/>
      <c r="H551" s="31"/>
      <c r="I551" s="31"/>
      <c r="J551" s="31"/>
      <c r="K551" s="31"/>
      <c r="L551" s="31"/>
      <c r="M551" s="31"/>
      <c r="N551" s="31"/>
      <c r="O551" s="31"/>
      <c r="P551" s="31"/>
      <c r="Q551" s="31"/>
      <c r="R551" s="31"/>
      <c r="S551" s="31"/>
      <c r="T551" s="31"/>
      <c r="U551" s="31"/>
      <c r="V551" s="31"/>
      <c r="W551" s="31"/>
      <c r="X551" s="31"/>
      <c r="Y551" s="31"/>
      <c r="Z551" s="31"/>
    </row>
    <row r="552" spans="1:26" ht="15.75" customHeight="1">
      <c r="A552" s="31"/>
      <c r="B552" s="31"/>
      <c r="C552" s="31"/>
      <c r="D552" s="31"/>
      <c r="E552" s="31"/>
      <c r="F552" s="31"/>
      <c r="G552" s="31"/>
      <c r="H552" s="31"/>
      <c r="I552" s="31"/>
      <c r="J552" s="31"/>
      <c r="K552" s="31"/>
      <c r="L552" s="31"/>
      <c r="M552" s="31"/>
      <c r="N552" s="31"/>
      <c r="O552" s="31"/>
      <c r="P552" s="31"/>
      <c r="Q552" s="31"/>
      <c r="R552" s="31"/>
      <c r="S552" s="31"/>
      <c r="T552" s="31"/>
      <c r="U552" s="31"/>
      <c r="V552" s="31"/>
      <c r="W552" s="31"/>
      <c r="X552" s="31"/>
      <c r="Y552" s="31"/>
      <c r="Z552" s="31"/>
    </row>
    <row r="553" spans="1:26" ht="15.75" customHeight="1">
      <c r="A553" s="31"/>
      <c r="B553" s="31"/>
      <c r="C553" s="31"/>
      <c r="D553" s="31"/>
      <c r="E553" s="31"/>
      <c r="F553" s="31"/>
      <c r="G553" s="31"/>
      <c r="H553" s="31"/>
      <c r="I553" s="31"/>
      <c r="J553" s="31"/>
      <c r="K553" s="31"/>
      <c r="L553" s="31"/>
      <c r="M553" s="31"/>
      <c r="N553" s="31"/>
      <c r="O553" s="31"/>
      <c r="P553" s="31"/>
      <c r="Q553" s="31"/>
      <c r="R553" s="31"/>
      <c r="S553" s="31"/>
      <c r="T553" s="31"/>
      <c r="U553" s="31"/>
      <c r="V553" s="31"/>
      <c r="W553" s="31"/>
      <c r="X553" s="31"/>
      <c r="Y553" s="31"/>
      <c r="Z553" s="31"/>
    </row>
    <row r="554" spans="1:26" ht="15.75" customHeight="1">
      <c r="A554" s="31"/>
      <c r="B554" s="31"/>
      <c r="C554" s="31"/>
      <c r="D554" s="31"/>
      <c r="E554" s="31"/>
      <c r="F554" s="31"/>
      <c r="G554" s="31"/>
      <c r="H554" s="31"/>
      <c r="I554" s="31"/>
      <c r="J554" s="31"/>
      <c r="K554" s="31"/>
      <c r="L554" s="31"/>
      <c r="M554" s="31"/>
      <c r="N554" s="31"/>
      <c r="O554" s="31"/>
      <c r="P554" s="31"/>
      <c r="Q554" s="31"/>
      <c r="R554" s="31"/>
      <c r="S554" s="31"/>
      <c r="T554" s="31"/>
      <c r="U554" s="31"/>
      <c r="V554" s="31"/>
      <c r="W554" s="31"/>
      <c r="X554" s="31"/>
      <c r="Y554" s="31"/>
      <c r="Z554" s="31"/>
    </row>
    <row r="555" spans="1:26" ht="15.75" customHeight="1">
      <c r="A555" s="31"/>
      <c r="B555" s="31"/>
      <c r="C555" s="31"/>
      <c r="D555" s="31"/>
      <c r="E555" s="31"/>
      <c r="F555" s="31"/>
      <c r="G555" s="31"/>
      <c r="H555" s="31"/>
      <c r="I555" s="31"/>
      <c r="J555" s="31"/>
      <c r="K555" s="31"/>
      <c r="L555" s="31"/>
      <c r="M555" s="31"/>
      <c r="N555" s="31"/>
      <c r="O555" s="31"/>
      <c r="P555" s="31"/>
      <c r="Q555" s="31"/>
      <c r="R555" s="31"/>
      <c r="S555" s="31"/>
      <c r="T555" s="31"/>
      <c r="U555" s="31"/>
      <c r="V555" s="31"/>
      <c r="W555" s="31"/>
      <c r="X555" s="31"/>
      <c r="Y555" s="31"/>
      <c r="Z555" s="31"/>
    </row>
    <row r="556" spans="1:26" ht="15.75" customHeight="1">
      <c r="A556" s="31"/>
      <c r="B556" s="31"/>
      <c r="C556" s="31"/>
      <c r="D556" s="31"/>
      <c r="E556" s="31"/>
      <c r="F556" s="31"/>
      <c r="G556" s="31"/>
      <c r="H556" s="31"/>
      <c r="I556" s="31"/>
      <c r="J556" s="31"/>
      <c r="K556" s="31"/>
      <c r="L556" s="31"/>
      <c r="M556" s="31"/>
      <c r="N556" s="31"/>
      <c r="O556" s="31"/>
      <c r="P556" s="31"/>
      <c r="Q556" s="31"/>
      <c r="R556" s="31"/>
      <c r="S556" s="31"/>
      <c r="T556" s="31"/>
      <c r="U556" s="31"/>
      <c r="V556" s="31"/>
      <c r="W556" s="31"/>
      <c r="X556" s="31"/>
      <c r="Y556" s="31"/>
      <c r="Z556" s="31"/>
    </row>
    <row r="557" spans="1:26" ht="15.75" customHeight="1">
      <c r="A557" s="31"/>
      <c r="B557" s="31"/>
      <c r="C557" s="31"/>
      <c r="D557" s="31"/>
      <c r="E557" s="31"/>
      <c r="F557" s="31"/>
      <c r="G557" s="31"/>
      <c r="H557" s="31"/>
      <c r="I557" s="31"/>
      <c r="J557" s="31"/>
      <c r="K557" s="31"/>
      <c r="L557" s="31"/>
      <c r="M557" s="31"/>
      <c r="N557" s="31"/>
      <c r="O557" s="31"/>
      <c r="P557" s="31"/>
      <c r="Q557" s="31"/>
      <c r="R557" s="31"/>
      <c r="S557" s="31"/>
      <c r="T557" s="31"/>
      <c r="U557" s="31"/>
      <c r="V557" s="31"/>
      <c r="W557" s="31"/>
      <c r="X557" s="31"/>
      <c r="Y557" s="31"/>
      <c r="Z557" s="31"/>
    </row>
    <row r="558" spans="1:26" ht="15.75" customHeight="1">
      <c r="A558" s="31"/>
      <c r="B558" s="31"/>
      <c r="C558" s="31"/>
      <c r="D558" s="31"/>
      <c r="E558" s="31"/>
      <c r="F558" s="31"/>
      <c r="G558" s="31"/>
      <c r="H558" s="31"/>
      <c r="I558" s="31"/>
      <c r="J558" s="31"/>
      <c r="K558" s="31"/>
      <c r="L558" s="31"/>
      <c r="M558" s="31"/>
      <c r="N558" s="31"/>
      <c r="O558" s="31"/>
      <c r="P558" s="31"/>
      <c r="Q558" s="31"/>
      <c r="R558" s="31"/>
      <c r="S558" s="31"/>
      <c r="T558" s="31"/>
      <c r="U558" s="31"/>
      <c r="V558" s="31"/>
      <c r="W558" s="31"/>
      <c r="X558" s="31"/>
      <c r="Y558" s="31"/>
      <c r="Z558" s="31"/>
    </row>
    <row r="559" spans="1:26" ht="15.75" customHeight="1">
      <c r="A559" s="31"/>
      <c r="B559" s="31"/>
      <c r="C559" s="31"/>
      <c r="D559" s="31"/>
      <c r="E559" s="31"/>
      <c r="F559" s="31"/>
      <c r="G559" s="31"/>
      <c r="H559" s="31"/>
      <c r="I559" s="31"/>
      <c r="J559" s="31"/>
      <c r="K559" s="31"/>
      <c r="L559" s="31"/>
      <c r="M559" s="31"/>
      <c r="N559" s="31"/>
      <c r="O559" s="31"/>
      <c r="P559" s="31"/>
      <c r="Q559" s="31"/>
      <c r="R559" s="31"/>
      <c r="S559" s="31"/>
      <c r="T559" s="31"/>
      <c r="U559" s="31"/>
      <c r="V559" s="31"/>
      <c r="W559" s="31"/>
      <c r="X559" s="31"/>
      <c r="Y559" s="31"/>
      <c r="Z559" s="31"/>
    </row>
    <row r="560" spans="1:26" ht="15.75" customHeight="1">
      <c r="A560" s="31"/>
      <c r="B560" s="31"/>
      <c r="C560" s="31"/>
      <c r="D560" s="31"/>
      <c r="E560" s="31"/>
      <c r="F560" s="31"/>
      <c r="G560" s="31"/>
      <c r="H560" s="31"/>
      <c r="I560" s="31"/>
      <c r="J560" s="31"/>
      <c r="K560" s="31"/>
      <c r="L560" s="31"/>
      <c r="M560" s="31"/>
      <c r="N560" s="31"/>
      <c r="O560" s="31"/>
      <c r="P560" s="31"/>
      <c r="Q560" s="31"/>
      <c r="R560" s="31"/>
      <c r="S560" s="31"/>
      <c r="T560" s="31"/>
      <c r="U560" s="31"/>
      <c r="V560" s="31"/>
      <c r="W560" s="31"/>
      <c r="X560" s="31"/>
      <c r="Y560" s="31"/>
      <c r="Z560" s="31"/>
    </row>
    <row r="561" spans="1:26" ht="15.75" customHeight="1">
      <c r="A561" s="31"/>
      <c r="B561" s="31"/>
      <c r="C561" s="31"/>
      <c r="D561" s="31"/>
      <c r="E561" s="31"/>
      <c r="F561" s="31"/>
      <c r="G561" s="31"/>
      <c r="H561" s="31"/>
      <c r="I561" s="31"/>
      <c r="J561" s="31"/>
      <c r="K561" s="31"/>
      <c r="L561" s="31"/>
      <c r="M561" s="31"/>
      <c r="N561" s="31"/>
      <c r="O561" s="31"/>
      <c r="P561" s="31"/>
      <c r="Q561" s="31"/>
      <c r="R561" s="31"/>
      <c r="S561" s="31"/>
      <c r="T561" s="31"/>
      <c r="U561" s="31"/>
      <c r="V561" s="31"/>
      <c r="W561" s="31"/>
      <c r="X561" s="31"/>
      <c r="Y561" s="31"/>
      <c r="Z561" s="31"/>
    </row>
    <row r="562" spans="1:26" ht="15.75" customHeight="1">
      <c r="A562" s="31"/>
      <c r="B562" s="31"/>
      <c r="C562" s="31"/>
      <c r="D562" s="31"/>
      <c r="E562" s="31"/>
      <c r="F562" s="31"/>
      <c r="G562" s="31"/>
      <c r="H562" s="31"/>
      <c r="I562" s="31"/>
      <c r="J562" s="31"/>
      <c r="K562" s="31"/>
      <c r="L562" s="31"/>
      <c r="M562" s="31"/>
      <c r="N562" s="31"/>
      <c r="O562" s="31"/>
      <c r="P562" s="31"/>
      <c r="Q562" s="31"/>
      <c r="R562" s="31"/>
      <c r="S562" s="31"/>
      <c r="T562" s="31"/>
      <c r="U562" s="31"/>
      <c r="V562" s="31"/>
      <c r="W562" s="31"/>
      <c r="X562" s="31"/>
      <c r="Y562" s="31"/>
      <c r="Z562" s="31"/>
    </row>
    <row r="563" spans="1:26" ht="15.75" customHeight="1">
      <c r="A563" s="31"/>
      <c r="B563" s="31"/>
      <c r="C563" s="31"/>
      <c r="D563" s="31"/>
      <c r="E563" s="31"/>
      <c r="F563" s="31"/>
      <c r="G563" s="31"/>
      <c r="H563" s="31"/>
      <c r="I563" s="31"/>
      <c r="J563" s="31"/>
      <c r="K563" s="31"/>
      <c r="L563" s="31"/>
      <c r="M563" s="31"/>
      <c r="N563" s="31"/>
      <c r="O563" s="31"/>
      <c r="P563" s="31"/>
      <c r="Q563" s="31"/>
      <c r="R563" s="31"/>
      <c r="S563" s="31"/>
      <c r="T563" s="31"/>
      <c r="U563" s="31"/>
      <c r="V563" s="31"/>
      <c r="W563" s="31"/>
      <c r="X563" s="31"/>
      <c r="Y563" s="31"/>
      <c r="Z563" s="31"/>
    </row>
    <row r="564" spans="1:26" ht="15.75" customHeight="1">
      <c r="A564" s="31"/>
      <c r="B564" s="31"/>
      <c r="C564" s="31"/>
      <c r="D564" s="31"/>
      <c r="E564" s="31"/>
      <c r="F564" s="31"/>
      <c r="G564" s="31"/>
      <c r="H564" s="31"/>
      <c r="I564" s="31"/>
      <c r="J564" s="31"/>
      <c r="K564" s="31"/>
      <c r="L564" s="31"/>
      <c r="M564" s="31"/>
      <c r="N564" s="31"/>
      <c r="O564" s="31"/>
      <c r="P564" s="31"/>
      <c r="Q564" s="31"/>
      <c r="R564" s="31"/>
      <c r="S564" s="31"/>
      <c r="T564" s="31"/>
      <c r="U564" s="31"/>
      <c r="V564" s="31"/>
      <c r="W564" s="31"/>
      <c r="X564" s="31"/>
      <c r="Y564" s="31"/>
      <c r="Z564" s="31"/>
    </row>
    <row r="565" spans="1:26" ht="15.75" customHeight="1">
      <c r="A565" s="31"/>
      <c r="B565" s="31"/>
      <c r="C565" s="31"/>
      <c r="D565" s="31"/>
      <c r="E565" s="31"/>
      <c r="F565" s="31"/>
      <c r="G565" s="31"/>
      <c r="H565" s="31"/>
      <c r="I565" s="31"/>
      <c r="J565" s="31"/>
      <c r="K565" s="31"/>
      <c r="L565" s="31"/>
      <c r="M565" s="31"/>
      <c r="N565" s="31"/>
      <c r="O565" s="31"/>
      <c r="P565" s="31"/>
      <c r="Q565" s="31"/>
      <c r="R565" s="31"/>
      <c r="S565" s="31"/>
      <c r="T565" s="31"/>
      <c r="U565" s="31"/>
      <c r="V565" s="31"/>
      <c r="W565" s="31"/>
      <c r="X565" s="31"/>
      <c r="Y565" s="31"/>
      <c r="Z565" s="31"/>
    </row>
    <row r="566" spans="1:26" ht="15.75" customHeight="1">
      <c r="A566" s="31"/>
      <c r="B566" s="31"/>
      <c r="C566" s="31"/>
      <c r="D566" s="31"/>
      <c r="E566" s="31"/>
      <c r="F566" s="31"/>
      <c r="G566" s="31"/>
      <c r="H566" s="31"/>
      <c r="I566" s="31"/>
      <c r="J566" s="31"/>
      <c r="K566" s="31"/>
      <c r="L566" s="31"/>
      <c r="M566" s="31"/>
      <c r="N566" s="31"/>
      <c r="O566" s="31"/>
      <c r="P566" s="31"/>
      <c r="Q566" s="31"/>
      <c r="R566" s="31"/>
      <c r="S566" s="31"/>
      <c r="T566" s="31"/>
      <c r="U566" s="31"/>
      <c r="V566" s="31"/>
      <c r="W566" s="31"/>
      <c r="X566" s="31"/>
      <c r="Y566" s="31"/>
      <c r="Z566" s="31"/>
    </row>
    <row r="567" spans="1:26" ht="15.75" customHeight="1">
      <c r="A567" s="31"/>
      <c r="B567" s="31"/>
      <c r="C567" s="31"/>
      <c r="D567" s="31"/>
      <c r="E567" s="31"/>
      <c r="F567" s="31"/>
      <c r="G567" s="31"/>
      <c r="H567" s="31"/>
      <c r="I567" s="31"/>
      <c r="J567" s="31"/>
      <c r="K567" s="31"/>
      <c r="L567" s="31"/>
      <c r="M567" s="31"/>
      <c r="N567" s="31"/>
      <c r="O567" s="31"/>
      <c r="P567" s="31"/>
      <c r="Q567" s="31"/>
      <c r="R567" s="31"/>
      <c r="S567" s="31"/>
      <c r="T567" s="31"/>
      <c r="U567" s="31"/>
      <c r="V567" s="31"/>
      <c r="W567" s="31"/>
      <c r="X567" s="31"/>
      <c r="Y567" s="31"/>
      <c r="Z567" s="31"/>
    </row>
    <row r="568" spans="1:26" ht="15.75" customHeight="1">
      <c r="A568" s="31"/>
      <c r="B568" s="31"/>
      <c r="C568" s="31"/>
      <c r="D568" s="31"/>
      <c r="E568" s="31"/>
      <c r="F568" s="31"/>
      <c r="G568" s="31"/>
      <c r="H568" s="31"/>
      <c r="I568" s="31"/>
      <c r="J568" s="31"/>
      <c r="K568" s="31"/>
      <c r="L568" s="31"/>
      <c r="M568" s="31"/>
      <c r="N568" s="31"/>
      <c r="O568" s="31"/>
      <c r="P568" s="31"/>
      <c r="Q568" s="31"/>
      <c r="R568" s="31"/>
      <c r="S568" s="31"/>
      <c r="T568" s="31"/>
      <c r="U568" s="31"/>
      <c r="V568" s="31"/>
      <c r="W568" s="31"/>
      <c r="X568" s="31"/>
      <c r="Y568" s="31"/>
      <c r="Z568" s="31"/>
    </row>
    <row r="569" spans="1:26" ht="15.75" customHeight="1">
      <c r="A569" s="31"/>
      <c r="B569" s="31"/>
      <c r="C569" s="31"/>
      <c r="D569" s="31"/>
      <c r="E569" s="31"/>
      <c r="F569" s="31"/>
      <c r="G569" s="31"/>
      <c r="H569" s="31"/>
      <c r="I569" s="31"/>
      <c r="J569" s="31"/>
      <c r="K569" s="31"/>
      <c r="L569" s="31"/>
      <c r="M569" s="31"/>
      <c r="N569" s="31"/>
      <c r="O569" s="31"/>
      <c r="P569" s="31"/>
      <c r="Q569" s="31"/>
      <c r="R569" s="31"/>
      <c r="S569" s="31"/>
      <c r="T569" s="31"/>
      <c r="U569" s="31"/>
      <c r="V569" s="31"/>
      <c r="W569" s="31"/>
      <c r="X569" s="31"/>
      <c r="Y569" s="31"/>
      <c r="Z569" s="31"/>
    </row>
    <row r="570" spans="1:26" ht="15.75" customHeight="1">
      <c r="A570" s="31"/>
      <c r="B570" s="31"/>
      <c r="C570" s="31"/>
      <c r="D570" s="31"/>
      <c r="E570" s="31"/>
      <c r="F570" s="31"/>
      <c r="G570" s="31"/>
      <c r="H570" s="31"/>
      <c r="I570" s="31"/>
      <c r="J570" s="31"/>
      <c r="K570" s="31"/>
      <c r="L570" s="31"/>
      <c r="M570" s="31"/>
      <c r="N570" s="31"/>
      <c r="O570" s="31"/>
      <c r="P570" s="31"/>
      <c r="Q570" s="31"/>
      <c r="R570" s="31"/>
      <c r="S570" s="31"/>
      <c r="T570" s="31"/>
      <c r="U570" s="31"/>
      <c r="V570" s="31"/>
      <c r="W570" s="31"/>
      <c r="X570" s="31"/>
      <c r="Y570" s="31"/>
      <c r="Z570" s="31"/>
    </row>
    <row r="571" spans="1:26" ht="15.75" customHeight="1">
      <c r="A571" s="31"/>
      <c r="B571" s="31"/>
      <c r="C571" s="31"/>
      <c r="D571" s="31"/>
      <c r="E571" s="31"/>
      <c r="F571" s="31"/>
      <c r="G571" s="31"/>
      <c r="H571" s="31"/>
      <c r="I571" s="31"/>
      <c r="J571" s="31"/>
      <c r="K571" s="31"/>
      <c r="L571" s="31"/>
      <c r="M571" s="31"/>
      <c r="N571" s="31"/>
      <c r="O571" s="31"/>
      <c r="P571" s="31"/>
      <c r="Q571" s="31"/>
      <c r="R571" s="31"/>
      <c r="S571" s="31"/>
      <c r="T571" s="31"/>
      <c r="U571" s="31"/>
      <c r="V571" s="31"/>
      <c r="W571" s="31"/>
      <c r="X571" s="31"/>
      <c r="Y571" s="31"/>
      <c r="Z571" s="31"/>
    </row>
    <row r="572" spans="1:26" ht="15.75" customHeight="1">
      <c r="A572" s="31"/>
      <c r="B572" s="31"/>
      <c r="C572" s="31"/>
      <c r="D572" s="31"/>
      <c r="E572" s="31"/>
      <c r="F572" s="31"/>
      <c r="G572" s="31"/>
      <c r="H572" s="31"/>
      <c r="I572" s="31"/>
      <c r="J572" s="31"/>
      <c r="K572" s="31"/>
      <c r="L572" s="31"/>
      <c r="M572" s="31"/>
      <c r="N572" s="31"/>
      <c r="O572" s="31"/>
      <c r="P572" s="31"/>
      <c r="Q572" s="31"/>
      <c r="R572" s="31"/>
      <c r="S572" s="31"/>
      <c r="T572" s="31"/>
      <c r="U572" s="31"/>
      <c r="V572" s="31"/>
      <c r="W572" s="31"/>
      <c r="X572" s="31"/>
      <c r="Y572" s="31"/>
      <c r="Z572" s="31"/>
    </row>
    <row r="573" spans="1:26" ht="15.75" customHeight="1">
      <c r="A573" s="31"/>
      <c r="B573" s="31"/>
      <c r="C573" s="31"/>
      <c r="D573" s="31"/>
      <c r="E573" s="31"/>
      <c r="F573" s="31"/>
      <c r="G573" s="31"/>
      <c r="H573" s="31"/>
      <c r="I573" s="31"/>
      <c r="J573" s="31"/>
      <c r="K573" s="31"/>
      <c r="L573" s="31"/>
      <c r="M573" s="31"/>
      <c r="N573" s="31"/>
      <c r="O573" s="31"/>
      <c r="P573" s="31"/>
      <c r="Q573" s="31"/>
      <c r="R573" s="31"/>
      <c r="S573" s="31"/>
      <c r="T573" s="31"/>
      <c r="U573" s="31"/>
      <c r="V573" s="31"/>
      <c r="W573" s="31"/>
      <c r="X573" s="31"/>
      <c r="Y573" s="31"/>
      <c r="Z573" s="31"/>
    </row>
    <row r="574" spans="1:26" ht="15.75" customHeight="1">
      <c r="A574" s="31"/>
      <c r="B574" s="31"/>
      <c r="C574" s="31"/>
      <c r="D574" s="31"/>
      <c r="E574" s="31"/>
      <c r="F574" s="31"/>
      <c r="G574" s="31"/>
      <c r="H574" s="31"/>
      <c r="I574" s="31"/>
      <c r="J574" s="31"/>
      <c r="K574" s="31"/>
      <c r="L574" s="31"/>
      <c r="M574" s="31"/>
      <c r="N574" s="31"/>
      <c r="O574" s="31"/>
      <c r="P574" s="31"/>
      <c r="Q574" s="31"/>
      <c r="R574" s="31"/>
      <c r="S574" s="31"/>
      <c r="T574" s="31"/>
      <c r="U574" s="31"/>
      <c r="V574" s="31"/>
      <c r="W574" s="31"/>
      <c r="X574" s="31"/>
      <c r="Y574" s="31"/>
      <c r="Z574" s="31"/>
    </row>
    <row r="575" spans="1:26" ht="15.75" customHeight="1">
      <c r="A575" s="31"/>
      <c r="B575" s="31"/>
      <c r="C575" s="31"/>
      <c r="D575" s="31"/>
      <c r="E575" s="31"/>
      <c r="F575" s="31"/>
      <c r="G575" s="31"/>
      <c r="H575" s="31"/>
      <c r="I575" s="31"/>
      <c r="J575" s="31"/>
      <c r="K575" s="31"/>
      <c r="L575" s="31"/>
      <c r="M575" s="31"/>
      <c r="N575" s="31"/>
      <c r="O575" s="31"/>
      <c r="P575" s="31"/>
      <c r="Q575" s="31"/>
      <c r="R575" s="31"/>
      <c r="S575" s="31"/>
      <c r="T575" s="31"/>
      <c r="U575" s="31"/>
      <c r="V575" s="31"/>
      <c r="W575" s="31"/>
      <c r="X575" s="31"/>
      <c r="Y575" s="31"/>
      <c r="Z575" s="31"/>
    </row>
    <row r="576" spans="1:26" ht="15.75" customHeight="1">
      <c r="A576" s="31"/>
      <c r="B576" s="31"/>
      <c r="C576" s="31"/>
      <c r="D576" s="31"/>
      <c r="E576" s="31"/>
      <c r="F576" s="31"/>
      <c r="G576" s="31"/>
      <c r="H576" s="31"/>
      <c r="I576" s="31"/>
      <c r="J576" s="31"/>
      <c r="K576" s="31"/>
      <c r="L576" s="31"/>
      <c r="M576" s="31"/>
      <c r="N576" s="31"/>
      <c r="O576" s="31"/>
      <c r="P576" s="31"/>
      <c r="Q576" s="31"/>
      <c r="R576" s="31"/>
      <c r="S576" s="31"/>
      <c r="T576" s="31"/>
      <c r="U576" s="31"/>
      <c r="V576" s="31"/>
      <c r="W576" s="31"/>
      <c r="X576" s="31"/>
      <c r="Y576" s="31"/>
      <c r="Z576" s="31"/>
    </row>
    <row r="577" spans="1:26" ht="15.75" customHeight="1">
      <c r="A577" s="31"/>
      <c r="B577" s="31"/>
      <c r="C577" s="31"/>
      <c r="D577" s="31"/>
      <c r="E577" s="31"/>
      <c r="F577" s="31"/>
      <c r="G577" s="31"/>
      <c r="H577" s="31"/>
      <c r="I577" s="31"/>
      <c r="J577" s="31"/>
      <c r="K577" s="31"/>
      <c r="L577" s="31"/>
      <c r="M577" s="31"/>
      <c r="N577" s="31"/>
      <c r="O577" s="31"/>
      <c r="P577" s="31"/>
      <c r="Q577" s="31"/>
      <c r="R577" s="31"/>
      <c r="S577" s="31"/>
      <c r="T577" s="31"/>
      <c r="U577" s="31"/>
      <c r="V577" s="31"/>
      <c r="W577" s="31"/>
      <c r="X577" s="31"/>
      <c r="Y577" s="31"/>
      <c r="Z577" s="31"/>
    </row>
    <row r="578" spans="1:26" ht="15.75" customHeight="1">
      <c r="A578" s="31"/>
      <c r="B578" s="31"/>
      <c r="C578" s="31"/>
      <c r="D578" s="31"/>
      <c r="E578" s="31"/>
      <c r="F578" s="31"/>
      <c r="G578" s="31"/>
      <c r="H578" s="31"/>
      <c r="I578" s="31"/>
      <c r="J578" s="31"/>
      <c r="K578" s="31"/>
      <c r="L578" s="31"/>
      <c r="M578" s="31"/>
      <c r="N578" s="31"/>
      <c r="O578" s="31"/>
      <c r="P578" s="31"/>
      <c r="Q578" s="31"/>
      <c r="R578" s="31"/>
      <c r="S578" s="31"/>
      <c r="T578" s="31"/>
      <c r="U578" s="31"/>
      <c r="V578" s="31"/>
      <c r="W578" s="31"/>
      <c r="X578" s="31"/>
      <c r="Y578" s="31"/>
      <c r="Z578" s="31"/>
    </row>
    <row r="579" spans="1:26" ht="15.75" customHeight="1">
      <c r="A579" s="31"/>
      <c r="B579" s="31"/>
      <c r="C579" s="31"/>
      <c r="D579" s="31"/>
      <c r="E579" s="31"/>
      <c r="F579" s="31"/>
      <c r="G579" s="31"/>
      <c r="H579" s="31"/>
      <c r="I579" s="31"/>
      <c r="J579" s="31"/>
      <c r="K579" s="31"/>
      <c r="L579" s="31"/>
      <c r="M579" s="31"/>
      <c r="N579" s="31"/>
      <c r="O579" s="31"/>
      <c r="P579" s="31"/>
      <c r="Q579" s="31"/>
      <c r="R579" s="31"/>
      <c r="S579" s="31"/>
      <c r="T579" s="31"/>
      <c r="U579" s="31"/>
      <c r="V579" s="31"/>
      <c r="W579" s="31"/>
      <c r="X579" s="31"/>
      <c r="Y579" s="31"/>
      <c r="Z579" s="31"/>
    </row>
    <row r="580" spans="1:26" ht="15.75" customHeight="1">
      <c r="A580" s="31"/>
      <c r="B580" s="31"/>
      <c r="C580" s="31"/>
      <c r="D580" s="31"/>
      <c r="E580" s="31"/>
      <c r="F580" s="31"/>
      <c r="G580" s="31"/>
      <c r="H580" s="31"/>
      <c r="I580" s="31"/>
      <c r="J580" s="31"/>
      <c r="K580" s="31"/>
      <c r="L580" s="31"/>
      <c r="M580" s="31"/>
      <c r="N580" s="31"/>
      <c r="O580" s="31"/>
      <c r="P580" s="31"/>
      <c r="Q580" s="31"/>
      <c r="R580" s="31"/>
      <c r="S580" s="31"/>
      <c r="T580" s="31"/>
      <c r="U580" s="31"/>
      <c r="V580" s="31"/>
      <c r="W580" s="31"/>
      <c r="X580" s="31"/>
      <c r="Y580" s="31"/>
      <c r="Z580" s="31"/>
    </row>
    <row r="581" spans="1:26" ht="15.75" customHeight="1">
      <c r="A581" s="31"/>
      <c r="B581" s="31"/>
      <c r="C581" s="31"/>
      <c r="D581" s="31"/>
      <c r="E581" s="31"/>
      <c r="F581" s="31"/>
      <c r="G581" s="31"/>
      <c r="H581" s="31"/>
      <c r="I581" s="31"/>
      <c r="J581" s="31"/>
      <c r="K581" s="31"/>
      <c r="L581" s="31"/>
      <c r="M581" s="31"/>
      <c r="N581" s="31"/>
      <c r="O581" s="31"/>
      <c r="P581" s="31"/>
      <c r="Q581" s="31"/>
      <c r="R581" s="31"/>
      <c r="S581" s="31"/>
      <c r="T581" s="31"/>
      <c r="U581" s="31"/>
      <c r="V581" s="31"/>
      <c r="W581" s="31"/>
      <c r="X581" s="31"/>
      <c r="Y581" s="31"/>
      <c r="Z581" s="31"/>
    </row>
    <row r="582" spans="1:26" ht="15.75" customHeight="1">
      <c r="A582" s="31"/>
      <c r="B582" s="31"/>
      <c r="C582" s="31"/>
      <c r="D582" s="31"/>
      <c r="E582" s="31"/>
      <c r="F582" s="31"/>
      <c r="G582" s="31"/>
      <c r="H582" s="31"/>
      <c r="I582" s="31"/>
      <c r="J582" s="31"/>
      <c r="K582" s="31"/>
      <c r="L582" s="31"/>
      <c r="M582" s="31"/>
      <c r="N582" s="31"/>
      <c r="O582" s="31"/>
      <c r="P582" s="31"/>
      <c r="Q582" s="31"/>
      <c r="R582" s="31"/>
      <c r="S582" s="31"/>
      <c r="T582" s="31"/>
      <c r="U582" s="31"/>
      <c r="V582" s="31"/>
      <c r="W582" s="31"/>
      <c r="X582" s="31"/>
      <c r="Y582" s="31"/>
      <c r="Z582" s="31"/>
    </row>
    <row r="583" spans="1:26" ht="15.75" customHeight="1">
      <c r="A583" s="31"/>
      <c r="B583" s="31"/>
      <c r="C583" s="31"/>
      <c r="D583" s="31"/>
      <c r="E583" s="31"/>
      <c r="F583" s="31"/>
      <c r="G583" s="31"/>
      <c r="H583" s="31"/>
      <c r="I583" s="31"/>
      <c r="J583" s="31"/>
      <c r="K583" s="31"/>
      <c r="L583" s="31"/>
      <c r="M583" s="31"/>
      <c r="N583" s="31"/>
      <c r="O583" s="31"/>
      <c r="P583" s="31"/>
      <c r="Q583" s="31"/>
      <c r="R583" s="31"/>
      <c r="S583" s="31"/>
      <c r="T583" s="31"/>
      <c r="U583" s="31"/>
      <c r="V583" s="31"/>
      <c r="W583" s="31"/>
      <c r="X583" s="31"/>
      <c r="Y583" s="31"/>
      <c r="Z583" s="31"/>
    </row>
    <row r="584" spans="1:26" ht="15.75" customHeight="1">
      <c r="A584" s="31"/>
      <c r="B584" s="31"/>
      <c r="C584" s="31"/>
      <c r="D584" s="31"/>
      <c r="E584" s="31"/>
      <c r="F584" s="31"/>
      <c r="G584" s="31"/>
      <c r="H584" s="31"/>
      <c r="I584" s="31"/>
      <c r="J584" s="31"/>
      <c r="K584" s="31"/>
      <c r="L584" s="31"/>
      <c r="M584" s="31"/>
      <c r="N584" s="31"/>
      <c r="O584" s="31"/>
      <c r="P584" s="31"/>
      <c r="Q584" s="31"/>
      <c r="R584" s="31"/>
      <c r="S584" s="31"/>
      <c r="T584" s="31"/>
      <c r="U584" s="31"/>
      <c r="V584" s="31"/>
      <c r="W584" s="31"/>
      <c r="X584" s="31"/>
      <c r="Y584" s="31"/>
      <c r="Z584" s="31"/>
    </row>
    <row r="585" spans="1:26" ht="15.75" customHeight="1">
      <c r="A585" s="31"/>
      <c r="B585" s="31"/>
      <c r="C585" s="31"/>
      <c r="D585" s="31"/>
      <c r="E585" s="31"/>
      <c r="F585" s="31"/>
      <c r="G585" s="31"/>
      <c r="H585" s="31"/>
      <c r="I585" s="31"/>
      <c r="J585" s="31"/>
      <c r="K585" s="31"/>
      <c r="L585" s="31"/>
      <c r="M585" s="31"/>
      <c r="N585" s="31"/>
      <c r="O585" s="31"/>
      <c r="P585" s="31"/>
      <c r="Q585" s="31"/>
      <c r="R585" s="31"/>
      <c r="S585" s="31"/>
      <c r="T585" s="31"/>
      <c r="U585" s="31"/>
      <c r="V585" s="31"/>
      <c r="W585" s="31"/>
      <c r="X585" s="31"/>
      <c r="Y585" s="31"/>
      <c r="Z585" s="31"/>
    </row>
    <row r="586" spans="1:26" ht="15.75" customHeight="1">
      <c r="A586" s="31"/>
      <c r="B586" s="31"/>
      <c r="C586" s="31"/>
      <c r="D586" s="31"/>
      <c r="E586" s="31"/>
      <c r="F586" s="31"/>
      <c r="G586" s="31"/>
      <c r="H586" s="31"/>
      <c r="I586" s="31"/>
      <c r="J586" s="31"/>
      <c r="K586" s="31"/>
      <c r="L586" s="31"/>
      <c r="M586" s="31"/>
      <c r="N586" s="31"/>
      <c r="O586" s="31"/>
      <c r="P586" s="31"/>
      <c r="Q586" s="31"/>
      <c r="R586" s="31"/>
      <c r="S586" s="31"/>
      <c r="T586" s="31"/>
      <c r="U586" s="31"/>
      <c r="V586" s="31"/>
      <c r="W586" s="31"/>
      <c r="X586" s="31"/>
      <c r="Y586" s="31"/>
      <c r="Z586" s="31"/>
    </row>
    <row r="587" spans="1:26" ht="15.75" customHeight="1">
      <c r="A587" s="31"/>
      <c r="B587" s="31"/>
      <c r="C587" s="31"/>
      <c r="D587" s="31"/>
      <c r="E587" s="31"/>
      <c r="F587" s="31"/>
      <c r="G587" s="31"/>
      <c r="H587" s="31"/>
      <c r="I587" s="31"/>
      <c r="J587" s="31"/>
      <c r="K587" s="31"/>
      <c r="L587" s="31"/>
      <c r="M587" s="31"/>
      <c r="N587" s="31"/>
      <c r="O587" s="31"/>
      <c r="P587" s="31"/>
      <c r="Q587" s="31"/>
      <c r="R587" s="31"/>
      <c r="S587" s="31"/>
      <c r="T587" s="31"/>
      <c r="U587" s="31"/>
      <c r="V587" s="31"/>
      <c r="W587" s="31"/>
      <c r="X587" s="31"/>
      <c r="Y587" s="31"/>
      <c r="Z587" s="31"/>
    </row>
    <row r="588" spans="1:26" ht="15.75" customHeight="1">
      <c r="A588" s="31"/>
      <c r="B588" s="31"/>
      <c r="C588" s="31"/>
      <c r="D588" s="31"/>
      <c r="E588" s="31"/>
      <c r="F588" s="31"/>
      <c r="G588" s="31"/>
      <c r="H588" s="31"/>
      <c r="I588" s="31"/>
      <c r="J588" s="31"/>
      <c r="K588" s="31"/>
      <c r="L588" s="31"/>
      <c r="M588" s="31"/>
      <c r="N588" s="31"/>
      <c r="O588" s="31"/>
      <c r="P588" s="31"/>
      <c r="Q588" s="31"/>
      <c r="R588" s="31"/>
      <c r="S588" s="31"/>
      <c r="T588" s="31"/>
      <c r="U588" s="31"/>
      <c r="V588" s="31"/>
      <c r="W588" s="31"/>
      <c r="X588" s="31"/>
      <c r="Y588" s="31"/>
      <c r="Z588" s="31"/>
    </row>
    <row r="589" spans="1:26" ht="15.75" customHeight="1">
      <c r="A589" s="31"/>
      <c r="B589" s="31"/>
      <c r="C589" s="31"/>
      <c r="D589" s="31"/>
      <c r="E589" s="31"/>
      <c r="F589" s="31"/>
      <c r="G589" s="31"/>
      <c r="H589" s="31"/>
      <c r="I589" s="31"/>
      <c r="J589" s="31"/>
      <c r="K589" s="31"/>
      <c r="L589" s="31"/>
      <c r="M589" s="31"/>
      <c r="N589" s="31"/>
      <c r="O589" s="31"/>
      <c r="P589" s="31"/>
      <c r="Q589" s="31"/>
      <c r="R589" s="31"/>
      <c r="S589" s="31"/>
      <c r="T589" s="31"/>
      <c r="U589" s="31"/>
      <c r="V589" s="31"/>
      <c r="W589" s="31"/>
      <c r="X589" s="31"/>
      <c r="Y589" s="31"/>
      <c r="Z589" s="31"/>
    </row>
    <row r="590" spans="1:26" ht="15.75" customHeight="1">
      <c r="A590" s="31"/>
      <c r="B590" s="31"/>
      <c r="C590" s="31"/>
      <c r="D590" s="31"/>
      <c r="E590" s="31"/>
      <c r="F590" s="31"/>
      <c r="G590" s="31"/>
      <c r="H590" s="31"/>
      <c r="I590" s="31"/>
      <c r="J590" s="31"/>
      <c r="K590" s="31"/>
      <c r="L590" s="31"/>
      <c r="M590" s="31"/>
      <c r="N590" s="31"/>
      <c r="O590" s="31"/>
      <c r="P590" s="31"/>
      <c r="Q590" s="31"/>
      <c r="R590" s="31"/>
      <c r="S590" s="31"/>
      <c r="T590" s="31"/>
      <c r="U590" s="31"/>
      <c r="V590" s="31"/>
      <c r="W590" s="31"/>
      <c r="X590" s="31"/>
      <c r="Y590" s="31"/>
      <c r="Z590" s="31"/>
    </row>
    <row r="591" spans="1:26" ht="15.75" customHeight="1">
      <c r="A591" s="31"/>
      <c r="B591" s="31"/>
      <c r="C591" s="31"/>
      <c r="D591" s="31"/>
      <c r="E591" s="31"/>
      <c r="F591" s="31"/>
      <c r="G591" s="31"/>
      <c r="H591" s="31"/>
      <c r="I591" s="31"/>
      <c r="J591" s="31"/>
      <c r="K591" s="31"/>
      <c r="L591" s="31"/>
      <c r="M591" s="31"/>
      <c r="N591" s="31"/>
      <c r="O591" s="31"/>
      <c r="P591" s="31"/>
      <c r="Q591" s="31"/>
      <c r="R591" s="31"/>
      <c r="S591" s="31"/>
      <c r="T591" s="31"/>
      <c r="U591" s="31"/>
      <c r="V591" s="31"/>
      <c r="W591" s="31"/>
      <c r="X591" s="31"/>
      <c r="Y591" s="31"/>
      <c r="Z591" s="31"/>
    </row>
    <row r="592" spans="1:26" ht="15.75" customHeight="1">
      <c r="A592" s="31"/>
      <c r="B592" s="31"/>
      <c r="C592" s="31"/>
      <c r="D592" s="31"/>
      <c r="E592" s="31"/>
      <c r="F592" s="31"/>
      <c r="G592" s="31"/>
      <c r="H592" s="31"/>
      <c r="I592" s="31"/>
      <c r="J592" s="31"/>
      <c r="K592" s="31"/>
      <c r="L592" s="31"/>
      <c r="M592" s="31"/>
      <c r="N592" s="31"/>
      <c r="O592" s="31"/>
      <c r="P592" s="31"/>
      <c r="Q592" s="31"/>
      <c r="R592" s="31"/>
      <c r="S592" s="31"/>
      <c r="T592" s="31"/>
      <c r="U592" s="31"/>
      <c r="V592" s="31"/>
      <c r="W592" s="31"/>
      <c r="X592" s="31"/>
      <c r="Y592" s="31"/>
      <c r="Z592" s="31"/>
    </row>
    <row r="593" spans="1:26" ht="15.75" customHeight="1">
      <c r="A593" s="31"/>
      <c r="B593" s="31"/>
      <c r="C593" s="31"/>
      <c r="D593" s="31"/>
      <c r="E593" s="31"/>
      <c r="F593" s="31"/>
      <c r="G593" s="31"/>
      <c r="H593" s="31"/>
      <c r="I593" s="31"/>
      <c r="J593" s="31"/>
      <c r="K593" s="31"/>
      <c r="L593" s="31"/>
      <c r="M593" s="31"/>
      <c r="N593" s="31"/>
      <c r="O593" s="31"/>
      <c r="P593" s="31"/>
      <c r="Q593" s="31"/>
      <c r="R593" s="31"/>
      <c r="S593" s="31"/>
      <c r="T593" s="31"/>
      <c r="U593" s="31"/>
      <c r="V593" s="31"/>
      <c r="W593" s="31"/>
      <c r="X593" s="31"/>
      <c r="Y593" s="31"/>
      <c r="Z593" s="31"/>
    </row>
    <row r="594" spans="1:26" ht="15.75" customHeight="1">
      <c r="A594" s="31"/>
      <c r="B594" s="31"/>
      <c r="C594" s="31"/>
      <c r="D594" s="31"/>
      <c r="E594" s="31"/>
      <c r="F594" s="31"/>
      <c r="G594" s="31"/>
      <c r="H594" s="31"/>
      <c r="I594" s="31"/>
      <c r="J594" s="31"/>
      <c r="K594" s="31"/>
      <c r="L594" s="31"/>
      <c r="M594" s="31"/>
      <c r="N594" s="31"/>
      <c r="O594" s="31"/>
      <c r="P594" s="31"/>
      <c r="Q594" s="31"/>
      <c r="R594" s="31"/>
      <c r="S594" s="31"/>
      <c r="T594" s="31"/>
      <c r="U594" s="31"/>
      <c r="V594" s="31"/>
      <c r="W594" s="31"/>
      <c r="X594" s="31"/>
      <c r="Y594" s="31"/>
      <c r="Z594" s="31"/>
    </row>
    <row r="595" spans="1:26" ht="15.75" customHeight="1">
      <c r="A595" s="31"/>
      <c r="B595" s="31"/>
      <c r="C595" s="31"/>
      <c r="D595" s="31"/>
      <c r="E595" s="31"/>
      <c r="F595" s="31"/>
      <c r="G595" s="31"/>
      <c r="H595" s="31"/>
      <c r="I595" s="31"/>
      <c r="J595" s="31"/>
      <c r="K595" s="31"/>
      <c r="L595" s="31"/>
      <c r="M595" s="31"/>
      <c r="N595" s="31"/>
      <c r="O595" s="31"/>
      <c r="P595" s="31"/>
      <c r="Q595" s="31"/>
      <c r="R595" s="31"/>
      <c r="S595" s="31"/>
      <c r="T595" s="31"/>
      <c r="U595" s="31"/>
      <c r="V595" s="31"/>
      <c r="W595" s="31"/>
      <c r="X595" s="31"/>
      <c r="Y595" s="31"/>
      <c r="Z595" s="31"/>
    </row>
    <row r="596" spans="1:26" ht="15.75" customHeight="1">
      <c r="A596" s="31"/>
      <c r="B596" s="31"/>
      <c r="C596" s="31"/>
      <c r="D596" s="31"/>
      <c r="E596" s="31"/>
      <c r="F596" s="31"/>
      <c r="G596" s="31"/>
      <c r="H596" s="31"/>
      <c r="I596" s="31"/>
      <c r="J596" s="31"/>
      <c r="K596" s="31"/>
      <c r="L596" s="31"/>
      <c r="M596" s="31"/>
      <c r="N596" s="31"/>
      <c r="O596" s="31"/>
      <c r="P596" s="31"/>
      <c r="Q596" s="31"/>
      <c r="R596" s="31"/>
      <c r="S596" s="31"/>
      <c r="T596" s="31"/>
      <c r="U596" s="31"/>
      <c r="V596" s="31"/>
      <c r="W596" s="31"/>
      <c r="X596" s="31"/>
      <c r="Y596" s="31"/>
      <c r="Z596" s="31"/>
    </row>
    <row r="597" spans="1:26" ht="15.75" customHeight="1">
      <c r="A597" s="31"/>
      <c r="B597" s="31"/>
      <c r="C597" s="31"/>
      <c r="D597" s="31"/>
      <c r="E597" s="31"/>
      <c r="F597" s="31"/>
      <c r="G597" s="31"/>
      <c r="H597" s="31"/>
      <c r="I597" s="31"/>
      <c r="J597" s="31"/>
      <c r="K597" s="31"/>
      <c r="L597" s="31"/>
      <c r="M597" s="31"/>
      <c r="N597" s="31"/>
      <c r="O597" s="31"/>
      <c r="P597" s="31"/>
      <c r="Q597" s="31"/>
      <c r="R597" s="31"/>
      <c r="S597" s="31"/>
      <c r="T597" s="31"/>
      <c r="U597" s="31"/>
      <c r="V597" s="31"/>
      <c r="W597" s="31"/>
      <c r="X597" s="31"/>
      <c r="Y597" s="31"/>
      <c r="Z597" s="31"/>
    </row>
    <row r="598" spans="1:26" ht="15.75" customHeight="1">
      <c r="A598" s="31"/>
      <c r="B598" s="31"/>
      <c r="C598" s="31"/>
      <c r="D598" s="31"/>
      <c r="E598" s="31"/>
      <c r="F598" s="31"/>
      <c r="G598" s="31"/>
      <c r="H598" s="31"/>
      <c r="I598" s="31"/>
      <c r="J598" s="31"/>
      <c r="K598" s="31"/>
      <c r="L598" s="31"/>
      <c r="M598" s="31"/>
      <c r="N598" s="31"/>
      <c r="O598" s="31"/>
      <c r="P598" s="31"/>
      <c r="Q598" s="31"/>
      <c r="R598" s="31"/>
      <c r="S598" s="31"/>
      <c r="T598" s="31"/>
      <c r="U598" s="31"/>
      <c r="V598" s="31"/>
      <c r="W598" s="31"/>
      <c r="X598" s="31"/>
      <c r="Y598" s="31"/>
      <c r="Z598" s="31"/>
    </row>
    <row r="599" spans="1:26" ht="15.75" customHeight="1">
      <c r="A599" s="31"/>
      <c r="B599" s="31"/>
      <c r="C599" s="31"/>
      <c r="D599" s="31"/>
      <c r="E599" s="31"/>
      <c r="F599" s="31"/>
      <c r="G599" s="31"/>
      <c r="H599" s="31"/>
      <c r="I599" s="31"/>
      <c r="J599" s="31"/>
      <c r="K599" s="31"/>
      <c r="L599" s="31"/>
      <c r="M599" s="31"/>
      <c r="N599" s="31"/>
      <c r="O599" s="31"/>
      <c r="P599" s="31"/>
      <c r="Q599" s="31"/>
      <c r="R599" s="31"/>
      <c r="S599" s="31"/>
      <c r="T599" s="31"/>
      <c r="U599" s="31"/>
      <c r="V599" s="31"/>
      <c r="W599" s="31"/>
      <c r="X599" s="31"/>
      <c r="Y599" s="31"/>
      <c r="Z599" s="31"/>
    </row>
    <row r="600" spans="1:26" ht="15.75" customHeight="1">
      <c r="A600" s="31"/>
      <c r="B600" s="31"/>
      <c r="C600" s="31"/>
      <c r="D600" s="31"/>
      <c r="E600" s="31"/>
      <c r="F600" s="31"/>
      <c r="G600" s="31"/>
      <c r="H600" s="31"/>
      <c r="I600" s="31"/>
      <c r="J600" s="31"/>
      <c r="K600" s="31"/>
      <c r="L600" s="31"/>
      <c r="M600" s="31"/>
      <c r="N600" s="31"/>
      <c r="O600" s="31"/>
      <c r="P600" s="31"/>
      <c r="Q600" s="31"/>
      <c r="R600" s="31"/>
      <c r="S600" s="31"/>
      <c r="T600" s="31"/>
      <c r="U600" s="31"/>
      <c r="V600" s="31"/>
      <c r="W600" s="31"/>
      <c r="X600" s="31"/>
      <c r="Y600" s="31"/>
      <c r="Z600" s="31"/>
    </row>
    <row r="601" spans="1:26" ht="15.75" customHeight="1">
      <c r="A601" s="31"/>
      <c r="B601" s="31"/>
      <c r="C601" s="31"/>
      <c r="D601" s="31"/>
      <c r="E601" s="31"/>
      <c r="F601" s="31"/>
      <c r="G601" s="31"/>
      <c r="H601" s="31"/>
      <c r="I601" s="31"/>
      <c r="J601" s="31"/>
      <c r="K601" s="31"/>
      <c r="L601" s="31"/>
      <c r="M601" s="31"/>
      <c r="N601" s="31"/>
      <c r="O601" s="31"/>
      <c r="P601" s="31"/>
      <c r="Q601" s="31"/>
      <c r="R601" s="31"/>
      <c r="S601" s="31"/>
      <c r="T601" s="31"/>
      <c r="U601" s="31"/>
      <c r="V601" s="31"/>
      <c r="W601" s="31"/>
      <c r="X601" s="31"/>
      <c r="Y601" s="31"/>
      <c r="Z601" s="31"/>
    </row>
    <row r="602" spans="1:26" ht="15.75" customHeight="1">
      <c r="A602" s="31"/>
      <c r="B602" s="31"/>
      <c r="C602" s="31"/>
      <c r="D602" s="31"/>
      <c r="E602" s="31"/>
      <c r="F602" s="31"/>
      <c r="G602" s="31"/>
      <c r="H602" s="31"/>
      <c r="I602" s="31"/>
      <c r="J602" s="31"/>
      <c r="K602" s="31"/>
      <c r="L602" s="31"/>
      <c r="M602" s="31"/>
      <c r="N602" s="31"/>
      <c r="O602" s="31"/>
      <c r="P602" s="31"/>
      <c r="Q602" s="31"/>
      <c r="R602" s="31"/>
      <c r="S602" s="31"/>
      <c r="T602" s="31"/>
      <c r="U602" s="31"/>
      <c r="V602" s="31"/>
      <c r="W602" s="31"/>
      <c r="X602" s="31"/>
      <c r="Y602" s="31"/>
      <c r="Z602" s="31"/>
    </row>
    <row r="603" spans="1:26" ht="15.75" customHeight="1">
      <c r="A603" s="31"/>
      <c r="B603" s="31"/>
      <c r="C603" s="31"/>
      <c r="D603" s="31"/>
      <c r="E603" s="31"/>
      <c r="F603" s="31"/>
      <c r="G603" s="31"/>
      <c r="H603" s="31"/>
      <c r="I603" s="31"/>
      <c r="J603" s="31"/>
      <c r="K603" s="31"/>
      <c r="L603" s="31"/>
      <c r="M603" s="31"/>
      <c r="N603" s="31"/>
      <c r="O603" s="31"/>
      <c r="P603" s="31"/>
      <c r="Q603" s="31"/>
      <c r="R603" s="31"/>
      <c r="S603" s="31"/>
      <c r="T603" s="31"/>
      <c r="U603" s="31"/>
      <c r="V603" s="31"/>
      <c r="W603" s="31"/>
      <c r="X603" s="31"/>
      <c r="Y603" s="31"/>
      <c r="Z603" s="31"/>
    </row>
    <row r="604" spans="1:26" ht="15.75" customHeight="1">
      <c r="A604" s="31"/>
      <c r="B604" s="31"/>
      <c r="C604" s="31"/>
      <c r="D604" s="31"/>
      <c r="E604" s="31"/>
      <c r="F604" s="31"/>
      <c r="G604" s="31"/>
      <c r="H604" s="31"/>
      <c r="I604" s="31"/>
      <c r="J604" s="31"/>
      <c r="K604" s="31"/>
      <c r="L604" s="31"/>
      <c r="M604" s="31"/>
      <c r="N604" s="31"/>
      <c r="O604" s="31"/>
      <c r="P604" s="31"/>
      <c r="Q604" s="31"/>
      <c r="R604" s="31"/>
      <c r="S604" s="31"/>
      <c r="T604" s="31"/>
      <c r="U604" s="31"/>
      <c r="V604" s="31"/>
      <c r="W604" s="31"/>
      <c r="X604" s="31"/>
      <c r="Y604" s="31"/>
      <c r="Z604" s="31"/>
    </row>
    <row r="605" spans="1:26" ht="15.75" customHeight="1">
      <c r="A605" s="31"/>
      <c r="B605" s="31"/>
      <c r="C605" s="31"/>
      <c r="D605" s="31"/>
      <c r="E605" s="31"/>
      <c r="F605" s="31"/>
      <c r="G605" s="31"/>
      <c r="H605" s="31"/>
      <c r="I605" s="31"/>
      <c r="J605" s="31"/>
      <c r="K605" s="31"/>
      <c r="L605" s="31"/>
      <c r="M605" s="31"/>
      <c r="N605" s="31"/>
      <c r="O605" s="31"/>
      <c r="P605" s="31"/>
      <c r="Q605" s="31"/>
      <c r="R605" s="31"/>
      <c r="S605" s="31"/>
      <c r="T605" s="31"/>
      <c r="U605" s="31"/>
      <c r="V605" s="31"/>
      <c r="W605" s="31"/>
      <c r="X605" s="31"/>
      <c r="Y605" s="31"/>
      <c r="Z605" s="31"/>
    </row>
    <row r="606" spans="1:26" ht="15.75" customHeight="1">
      <c r="A606" s="31"/>
      <c r="B606" s="31"/>
      <c r="C606" s="31"/>
      <c r="D606" s="31"/>
      <c r="E606" s="31"/>
      <c r="F606" s="31"/>
      <c r="G606" s="31"/>
      <c r="H606" s="31"/>
      <c r="I606" s="31"/>
      <c r="J606" s="31"/>
      <c r="K606" s="31"/>
      <c r="L606" s="31"/>
      <c r="M606" s="31"/>
      <c r="N606" s="31"/>
      <c r="O606" s="31"/>
      <c r="P606" s="31"/>
      <c r="Q606" s="31"/>
      <c r="R606" s="31"/>
      <c r="S606" s="31"/>
      <c r="T606" s="31"/>
      <c r="U606" s="31"/>
      <c r="V606" s="31"/>
      <c r="W606" s="31"/>
      <c r="X606" s="31"/>
      <c r="Y606" s="31"/>
      <c r="Z606" s="31"/>
    </row>
    <row r="607" spans="1:26" ht="15.75" customHeight="1">
      <c r="A607" s="31"/>
      <c r="B607" s="31"/>
      <c r="C607" s="31"/>
      <c r="D607" s="31"/>
      <c r="E607" s="31"/>
      <c r="F607" s="31"/>
      <c r="G607" s="31"/>
      <c r="H607" s="31"/>
      <c r="I607" s="31"/>
      <c r="J607" s="31"/>
      <c r="K607" s="31"/>
      <c r="L607" s="31"/>
      <c r="M607" s="31"/>
      <c r="N607" s="31"/>
      <c r="O607" s="31"/>
      <c r="P607" s="31"/>
      <c r="Q607" s="31"/>
      <c r="R607" s="31"/>
      <c r="S607" s="31"/>
      <c r="T607" s="31"/>
      <c r="U607" s="31"/>
      <c r="V607" s="31"/>
      <c r="W607" s="31"/>
      <c r="X607" s="31"/>
      <c r="Y607" s="31"/>
      <c r="Z607" s="31"/>
    </row>
    <row r="608" spans="1:26" ht="15.75" customHeight="1">
      <c r="A608" s="31"/>
      <c r="B608" s="31"/>
      <c r="C608" s="31"/>
      <c r="D608" s="31"/>
      <c r="E608" s="31"/>
      <c r="F608" s="31"/>
      <c r="G608" s="31"/>
      <c r="H608" s="31"/>
      <c r="I608" s="31"/>
      <c r="J608" s="31"/>
      <c r="K608" s="31"/>
      <c r="L608" s="31"/>
      <c r="M608" s="31"/>
      <c r="N608" s="31"/>
      <c r="O608" s="31"/>
      <c r="P608" s="31"/>
      <c r="Q608" s="31"/>
      <c r="R608" s="31"/>
      <c r="S608" s="31"/>
      <c r="T608" s="31"/>
      <c r="U608" s="31"/>
      <c r="V608" s="31"/>
      <c r="W608" s="31"/>
      <c r="X608" s="31"/>
      <c r="Y608" s="31"/>
      <c r="Z608" s="31"/>
    </row>
    <row r="609" spans="1:26" ht="15.75" customHeight="1">
      <c r="A609" s="31"/>
      <c r="B609" s="31"/>
      <c r="C609" s="31"/>
      <c r="D609" s="31"/>
      <c r="E609" s="31"/>
      <c r="F609" s="31"/>
      <c r="G609" s="31"/>
      <c r="H609" s="31"/>
      <c r="I609" s="31"/>
      <c r="J609" s="31"/>
      <c r="K609" s="31"/>
      <c r="L609" s="31"/>
      <c r="M609" s="31"/>
      <c r="N609" s="31"/>
      <c r="O609" s="31"/>
      <c r="P609" s="31"/>
      <c r="Q609" s="31"/>
      <c r="R609" s="31"/>
      <c r="S609" s="31"/>
      <c r="T609" s="31"/>
      <c r="U609" s="31"/>
      <c r="V609" s="31"/>
      <c r="W609" s="31"/>
      <c r="X609" s="31"/>
      <c r="Y609" s="31"/>
      <c r="Z609" s="31"/>
    </row>
    <row r="610" spans="1:26" ht="15.75" customHeight="1">
      <c r="A610" s="31"/>
      <c r="B610" s="31"/>
      <c r="C610" s="31"/>
      <c r="D610" s="31"/>
      <c r="E610" s="31"/>
      <c r="F610" s="31"/>
      <c r="G610" s="31"/>
      <c r="H610" s="31"/>
      <c r="I610" s="31"/>
      <c r="J610" s="31"/>
      <c r="K610" s="31"/>
      <c r="L610" s="31"/>
      <c r="M610" s="31"/>
      <c r="N610" s="31"/>
      <c r="O610" s="31"/>
      <c r="P610" s="31"/>
      <c r="Q610" s="31"/>
      <c r="R610" s="31"/>
      <c r="S610" s="31"/>
      <c r="T610" s="31"/>
      <c r="U610" s="31"/>
      <c r="V610" s="31"/>
      <c r="W610" s="31"/>
      <c r="X610" s="31"/>
      <c r="Y610" s="31"/>
      <c r="Z610" s="31"/>
    </row>
    <row r="611" spans="1:26" ht="15.75" customHeight="1">
      <c r="A611" s="31"/>
      <c r="B611" s="31"/>
      <c r="C611" s="31"/>
      <c r="D611" s="31"/>
      <c r="E611" s="31"/>
      <c r="F611" s="31"/>
      <c r="G611" s="31"/>
      <c r="H611" s="31"/>
      <c r="I611" s="31"/>
      <c r="J611" s="31"/>
      <c r="K611" s="31"/>
      <c r="L611" s="31"/>
      <c r="M611" s="31"/>
      <c r="N611" s="31"/>
      <c r="O611" s="31"/>
      <c r="P611" s="31"/>
      <c r="Q611" s="31"/>
      <c r="R611" s="31"/>
      <c r="S611" s="31"/>
      <c r="T611" s="31"/>
      <c r="U611" s="31"/>
      <c r="V611" s="31"/>
      <c r="W611" s="31"/>
      <c r="X611" s="31"/>
      <c r="Y611" s="31"/>
      <c r="Z611" s="31"/>
    </row>
    <row r="612" spans="1:26" ht="15.75" customHeight="1">
      <c r="A612" s="31"/>
      <c r="B612" s="31"/>
      <c r="C612" s="31"/>
      <c r="D612" s="31"/>
      <c r="E612" s="31"/>
      <c r="F612" s="31"/>
      <c r="G612" s="31"/>
      <c r="H612" s="31"/>
      <c r="I612" s="31"/>
      <c r="J612" s="31"/>
      <c r="K612" s="31"/>
      <c r="L612" s="31"/>
      <c r="M612" s="31"/>
      <c r="N612" s="31"/>
      <c r="O612" s="31"/>
      <c r="P612" s="31"/>
      <c r="Q612" s="31"/>
      <c r="R612" s="31"/>
      <c r="S612" s="31"/>
      <c r="T612" s="31"/>
      <c r="U612" s="31"/>
      <c r="V612" s="31"/>
      <c r="W612" s="31"/>
      <c r="X612" s="31"/>
      <c r="Y612" s="31"/>
      <c r="Z612" s="31"/>
    </row>
    <row r="613" spans="1:26" ht="15.75" customHeight="1">
      <c r="A613" s="31"/>
      <c r="B613" s="31"/>
      <c r="C613" s="31"/>
      <c r="D613" s="31"/>
      <c r="E613" s="31"/>
      <c r="F613" s="31"/>
      <c r="G613" s="31"/>
      <c r="H613" s="31"/>
      <c r="I613" s="31"/>
      <c r="J613" s="31"/>
      <c r="K613" s="31"/>
      <c r="L613" s="31"/>
      <c r="M613" s="31"/>
      <c r="N613" s="31"/>
      <c r="O613" s="31"/>
      <c r="P613" s="31"/>
      <c r="Q613" s="31"/>
      <c r="R613" s="31"/>
      <c r="S613" s="31"/>
      <c r="T613" s="31"/>
      <c r="U613" s="31"/>
      <c r="V613" s="31"/>
      <c r="W613" s="31"/>
      <c r="X613" s="31"/>
      <c r="Y613" s="31"/>
      <c r="Z613" s="31"/>
    </row>
    <row r="614" spans="1:26" ht="15.75" customHeight="1">
      <c r="A614" s="31"/>
      <c r="B614" s="31"/>
      <c r="C614" s="31"/>
      <c r="D614" s="31"/>
      <c r="E614" s="31"/>
      <c r="F614" s="31"/>
      <c r="G614" s="31"/>
      <c r="H614" s="31"/>
      <c r="I614" s="31"/>
      <c r="J614" s="31"/>
      <c r="K614" s="31"/>
      <c r="L614" s="31"/>
      <c r="M614" s="31"/>
      <c r="N614" s="31"/>
      <c r="O614" s="31"/>
      <c r="P614" s="31"/>
      <c r="Q614" s="31"/>
      <c r="R614" s="31"/>
      <c r="S614" s="31"/>
      <c r="T614" s="31"/>
      <c r="U614" s="31"/>
      <c r="V614" s="31"/>
      <c r="W614" s="31"/>
      <c r="X614" s="31"/>
      <c r="Y614" s="31"/>
      <c r="Z614" s="31"/>
    </row>
    <row r="615" spans="1:26" ht="15.75" customHeight="1">
      <c r="A615" s="31"/>
      <c r="B615" s="31"/>
      <c r="C615" s="31"/>
      <c r="D615" s="31"/>
      <c r="E615" s="31"/>
      <c r="F615" s="31"/>
      <c r="G615" s="31"/>
      <c r="H615" s="31"/>
      <c r="I615" s="31"/>
      <c r="J615" s="31"/>
      <c r="K615" s="31"/>
      <c r="L615" s="31"/>
      <c r="M615" s="31"/>
      <c r="N615" s="31"/>
      <c r="O615" s="31"/>
      <c r="P615" s="31"/>
      <c r="Q615" s="31"/>
      <c r="R615" s="31"/>
      <c r="S615" s="31"/>
      <c r="T615" s="31"/>
      <c r="U615" s="31"/>
      <c r="V615" s="31"/>
      <c r="W615" s="31"/>
      <c r="X615" s="31"/>
      <c r="Y615" s="31"/>
      <c r="Z615" s="31"/>
    </row>
    <row r="616" spans="1:26" ht="15.75" customHeight="1">
      <c r="A616" s="31"/>
      <c r="B616" s="31"/>
      <c r="C616" s="31"/>
      <c r="D616" s="31"/>
      <c r="E616" s="31"/>
      <c r="F616" s="31"/>
      <c r="G616" s="31"/>
      <c r="H616" s="31"/>
      <c r="I616" s="31"/>
      <c r="J616" s="31"/>
      <c r="K616" s="31"/>
      <c r="L616" s="31"/>
      <c r="M616" s="31"/>
      <c r="N616" s="31"/>
      <c r="O616" s="31"/>
      <c r="P616" s="31"/>
      <c r="Q616" s="31"/>
      <c r="R616" s="31"/>
      <c r="S616" s="31"/>
      <c r="T616" s="31"/>
      <c r="U616" s="31"/>
      <c r="V616" s="31"/>
      <c r="W616" s="31"/>
      <c r="X616" s="31"/>
      <c r="Y616" s="31"/>
      <c r="Z616" s="31"/>
    </row>
    <row r="617" spans="1:26" ht="15.75" customHeight="1">
      <c r="A617" s="31"/>
      <c r="B617" s="31"/>
      <c r="C617" s="31"/>
      <c r="D617" s="31"/>
      <c r="E617" s="31"/>
      <c r="F617" s="31"/>
      <c r="G617" s="31"/>
      <c r="H617" s="31"/>
      <c r="I617" s="31"/>
      <c r="J617" s="31"/>
      <c r="K617" s="31"/>
      <c r="L617" s="31"/>
      <c r="M617" s="31"/>
      <c r="N617" s="31"/>
      <c r="O617" s="31"/>
      <c r="P617" s="31"/>
      <c r="Q617" s="31"/>
      <c r="R617" s="31"/>
      <c r="S617" s="31"/>
      <c r="T617" s="31"/>
      <c r="U617" s="31"/>
      <c r="V617" s="31"/>
      <c r="W617" s="31"/>
      <c r="X617" s="31"/>
      <c r="Y617" s="31"/>
      <c r="Z617" s="31"/>
    </row>
    <row r="618" spans="1:26" ht="15.75" customHeight="1">
      <c r="A618" s="31"/>
      <c r="B618" s="31"/>
      <c r="C618" s="31"/>
      <c r="D618" s="31"/>
      <c r="E618" s="31"/>
      <c r="F618" s="31"/>
      <c r="G618" s="31"/>
      <c r="H618" s="31"/>
      <c r="I618" s="31"/>
      <c r="J618" s="31"/>
      <c r="K618" s="31"/>
      <c r="L618" s="31"/>
      <c r="M618" s="31"/>
      <c r="N618" s="31"/>
      <c r="O618" s="31"/>
      <c r="P618" s="31"/>
      <c r="Q618" s="31"/>
      <c r="R618" s="31"/>
      <c r="S618" s="31"/>
      <c r="T618" s="31"/>
      <c r="U618" s="31"/>
      <c r="V618" s="31"/>
      <c r="W618" s="31"/>
      <c r="X618" s="31"/>
      <c r="Y618" s="31"/>
      <c r="Z618" s="31"/>
    </row>
    <row r="619" spans="1:26" ht="15.75" customHeight="1">
      <c r="A619" s="31"/>
      <c r="B619" s="31"/>
      <c r="C619" s="31"/>
      <c r="D619" s="31"/>
      <c r="E619" s="31"/>
      <c r="F619" s="31"/>
      <c r="G619" s="31"/>
      <c r="H619" s="31"/>
      <c r="I619" s="31"/>
      <c r="J619" s="31"/>
      <c r="K619" s="31"/>
      <c r="L619" s="31"/>
      <c r="M619" s="31"/>
      <c r="N619" s="31"/>
      <c r="O619" s="31"/>
      <c r="P619" s="31"/>
      <c r="Q619" s="31"/>
      <c r="R619" s="31"/>
      <c r="S619" s="31"/>
      <c r="T619" s="31"/>
      <c r="U619" s="31"/>
      <c r="V619" s="31"/>
      <c r="W619" s="31"/>
      <c r="X619" s="31"/>
      <c r="Y619" s="31"/>
      <c r="Z619" s="31"/>
    </row>
    <row r="620" spans="1:26" ht="15.75" customHeight="1">
      <c r="A620" s="31"/>
      <c r="B620" s="31"/>
      <c r="C620" s="31"/>
      <c r="D620" s="31"/>
      <c r="E620" s="31"/>
      <c r="F620" s="31"/>
      <c r="G620" s="31"/>
      <c r="H620" s="31"/>
      <c r="I620" s="31"/>
      <c r="J620" s="31"/>
      <c r="K620" s="31"/>
      <c r="L620" s="31"/>
      <c r="M620" s="31"/>
      <c r="N620" s="31"/>
      <c r="O620" s="31"/>
      <c r="P620" s="31"/>
      <c r="Q620" s="31"/>
      <c r="R620" s="31"/>
      <c r="S620" s="31"/>
      <c r="T620" s="31"/>
      <c r="U620" s="31"/>
      <c r="V620" s="31"/>
      <c r="W620" s="31"/>
      <c r="X620" s="31"/>
      <c r="Y620" s="31"/>
      <c r="Z620" s="31"/>
    </row>
    <row r="621" spans="1:26" ht="15.75" customHeight="1">
      <c r="A621" s="31"/>
      <c r="B621" s="31"/>
      <c r="C621" s="31"/>
      <c r="D621" s="31"/>
      <c r="E621" s="31"/>
      <c r="F621" s="31"/>
      <c r="G621" s="31"/>
      <c r="H621" s="31"/>
      <c r="I621" s="31"/>
      <c r="J621" s="31"/>
      <c r="K621" s="31"/>
      <c r="L621" s="31"/>
      <c r="M621" s="31"/>
      <c r="N621" s="31"/>
      <c r="O621" s="31"/>
      <c r="P621" s="31"/>
      <c r="Q621" s="31"/>
      <c r="R621" s="31"/>
      <c r="S621" s="31"/>
      <c r="T621" s="31"/>
      <c r="U621" s="31"/>
      <c r="V621" s="31"/>
      <c r="W621" s="31"/>
      <c r="X621" s="31"/>
      <c r="Y621" s="31"/>
      <c r="Z621" s="31"/>
    </row>
    <row r="622" spans="1:26" ht="15.75" customHeight="1">
      <c r="A622" s="31"/>
      <c r="B622" s="31"/>
      <c r="C622" s="31"/>
      <c r="D622" s="31"/>
      <c r="E622" s="31"/>
      <c r="F622" s="31"/>
      <c r="G622" s="31"/>
      <c r="H622" s="31"/>
      <c r="I622" s="31"/>
      <c r="J622" s="31"/>
      <c r="K622" s="31"/>
      <c r="L622" s="31"/>
      <c r="M622" s="31"/>
      <c r="N622" s="31"/>
      <c r="O622" s="31"/>
      <c r="P622" s="31"/>
      <c r="Q622" s="31"/>
      <c r="R622" s="31"/>
      <c r="S622" s="31"/>
      <c r="T622" s="31"/>
      <c r="U622" s="31"/>
      <c r="V622" s="31"/>
      <c r="W622" s="31"/>
      <c r="X622" s="31"/>
      <c r="Y622" s="31"/>
      <c r="Z622" s="31"/>
    </row>
    <row r="623" spans="1:26" ht="15.75" customHeight="1">
      <c r="A623" s="31"/>
      <c r="B623" s="31"/>
      <c r="C623" s="31"/>
      <c r="D623" s="31"/>
      <c r="E623" s="31"/>
      <c r="F623" s="31"/>
      <c r="G623" s="31"/>
      <c r="H623" s="31"/>
      <c r="I623" s="31"/>
      <c r="J623" s="31"/>
      <c r="K623" s="31"/>
      <c r="L623" s="31"/>
      <c r="M623" s="31"/>
      <c r="N623" s="31"/>
      <c r="O623" s="31"/>
      <c r="P623" s="31"/>
      <c r="Q623" s="31"/>
      <c r="R623" s="31"/>
      <c r="S623" s="31"/>
      <c r="T623" s="31"/>
      <c r="U623" s="31"/>
      <c r="V623" s="31"/>
      <c r="W623" s="31"/>
      <c r="X623" s="31"/>
      <c r="Y623" s="31"/>
      <c r="Z623" s="31"/>
    </row>
    <row r="624" spans="1:26" ht="15.75" customHeight="1">
      <c r="A624" s="31"/>
      <c r="B624" s="31"/>
      <c r="C624" s="31"/>
      <c r="D624" s="31"/>
      <c r="E624" s="31"/>
      <c r="F624" s="31"/>
      <c r="G624" s="31"/>
      <c r="H624" s="31"/>
      <c r="I624" s="31"/>
      <c r="J624" s="31"/>
      <c r="K624" s="31"/>
      <c r="L624" s="31"/>
      <c r="M624" s="31"/>
      <c r="N624" s="31"/>
      <c r="O624" s="31"/>
      <c r="P624" s="31"/>
      <c r="Q624" s="31"/>
      <c r="R624" s="31"/>
      <c r="S624" s="31"/>
      <c r="T624" s="31"/>
      <c r="U624" s="31"/>
      <c r="V624" s="31"/>
      <c r="W624" s="31"/>
      <c r="X624" s="31"/>
      <c r="Y624" s="31"/>
      <c r="Z624" s="31"/>
    </row>
    <row r="625" spans="1:26" ht="15.75" customHeight="1">
      <c r="A625" s="31"/>
      <c r="B625" s="31"/>
      <c r="C625" s="31"/>
      <c r="D625" s="31"/>
      <c r="E625" s="31"/>
      <c r="F625" s="31"/>
      <c r="G625" s="31"/>
      <c r="H625" s="31"/>
      <c r="I625" s="31"/>
      <c r="J625" s="31"/>
      <c r="K625" s="31"/>
      <c r="L625" s="31"/>
      <c r="M625" s="31"/>
      <c r="N625" s="31"/>
      <c r="O625" s="31"/>
      <c r="P625" s="31"/>
      <c r="Q625" s="31"/>
      <c r="R625" s="31"/>
      <c r="S625" s="31"/>
      <c r="T625" s="31"/>
      <c r="U625" s="31"/>
      <c r="V625" s="31"/>
      <c r="W625" s="31"/>
      <c r="X625" s="31"/>
      <c r="Y625" s="31"/>
      <c r="Z625" s="31"/>
    </row>
    <row r="626" spans="1:26" ht="15.75" customHeight="1">
      <c r="A626" s="31"/>
      <c r="B626" s="31"/>
      <c r="C626" s="31"/>
      <c r="D626" s="31"/>
      <c r="E626" s="31"/>
      <c r="F626" s="31"/>
      <c r="G626" s="31"/>
      <c r="H626" s="31"/>
      <c r="I626" s="31"/>
      <c r="J626" s="31"/>
      <c r="K626" s="31"/>
      <c r="L626" s="31"/>
      <c r="M626" s="31"/>
      <c r="N626" s="31"/>
      <c r="O626" s="31"/>
      <c r="P626" s="31"/>
      <c r="Q626" s="31"/>
      <c r="R626" s="31"/>
      <c r="S626" s="31"/>
      <c r="T626" s="31"/>
      <c r="U626" s="31"/>
      <c r="V626" s="31"/>
      <c r="W626" s="31"/>
      <c r="X626" s="31"/>
      <c r="Y626" s="31"/>
      <c r="Z626" s="31"/>
    </row>
    <row r="627" spans="1:26" ht="15.75" customHeight="1">
      <c r="A627" s="31"/>
      <c r="B627" s="31"/>
      <c r="C627" s="31"/>
      <c r="D627" s="31"/>
      <c r="E627" s="31"/>
      <c r="F627" s="31"/>
      <c r="G627" s="31"/>
      <c r="H627" s="31"/>
      <c r="I627" s="31"/>
      <c r="J627" s="31"/>
      <c r="K627" s="31"/>
      <c r="L627" s="31"/>
      <c r="M627" s="31"/>
      <c r="N627" s="31"/>
      <c r="O627" s="31"/>
      <c r="P627" s="31"/>
      <c r="Q627" s="31"/>
      <c r="R627" s="31"/>
      <c r="S627" s="31"/>
      <c r="T627" s="31"/>
      <c r="U627" s="31"/>
      <c r="V627" s="31"/>
      <c r="W627" s="31"/>
      <c r="X627" s="31"/>
      <c r="Y627" s="31"/>
      <c r="Z627" s="31"/>
    </row>
    <row r="628" spans="1:26" ht="15.75" customHeight="1">
      <c r="A628" s="31"/>
      <c r="B628" s="31"/>
      <c r="C628" s="31"/>
      <c r="D628" s="31"/>
      <c r="E628" s="31"/>
      <c r="F628" s="31"/>
      <c r="G628" s="31"/>
      <c r="H628" s="31"/>
      <c r="I628" s="31"/>
      <c r="J628" s="31"/>
      <c r="K628" s="31"/>
      <c r="L628" s="31"/>
      <c r="M628" s="31"/>
      <c r="N628" s="31"/>
      <c r="O628" s="31"/>
      <c r="P628" s="31"/>
      <c r="Q628" s="31"/>
      <c r="R628" s="31"/>
      <c r="S628" s="31"/>
      <c r="T628" s="31"/>
      <c r="U628" s="31"/>
      <c r="V628" s="31"/>
      <c r="W628" s="31"/>
      <c r="X628" s="31"/>
      <c r="Y628" s="31"/>
      <c r="Z628" s="31"/>
    </row>
    <row r="629" spans="1:26" ht="15.75" customHeight="1">
      <c r="A629" s="31"/>
      <c r="B629" s="31"/>
      <c r="C629" s="31"/>
      <c r="D629" s="31"/>
      <c r="E629" s="31"/>
      <c r="F629" s="31"/>
      <c r="G629" s="31"/>
      <c r="H629" s="31"/>
      <c r="I629" s="31"/>
      <c r="J629" s="31"/>
      <c r="K629" s="31"/>
      <c r="L629" s="31"/>
      <c r="M629" s="31"/>
      <c r="N629" s="31"/>
      <c r="O629" s="31"/>
      <c r="P629" s="31"/>
      <c r="Q629" s="31"/>
      <c r="R629" s="31"/>
      <c r="S629" s="31"/>
      <c r="T629" s="31"/>
      <c r="U629" s="31"/>
      <c r="V629" s="31"/>
      <c r="W629" s="31"/>
      <c r="X629" s="31"/>
      <c r="Y629" s="31"/>
      <c r="Z629" s="31"/>
    </row>
    <row r="630" spans="1:26" ht="15.75" customHeight="1">
      <c r="A630" s="31"/>
      <c r="B630" s="31"/>
      <c r="C630" s="31"/>
      <c r="D630" s="31"/>
      <c r="E630" s="31"/>
      <c r="F630" s="31"/>
      <c r="G630" s="31"/>
      <c r="H630" s="31"/>
      <c r="I630" s="31"/>
      <c r="J630" s="31"/>
      <c r="K630" s="31"/>
      <c r="L630" s="31"/>
      <c r="M630" s="31"/>
      <c r="N630" s="31"/>
      <c r="O630" s="31"/>
      <c r="P630" s="31"/>
      <c r="Q630" s="31"/>
      <c r="R630" s="31"/>
      <c r="S630" s="31"/>
      <c r="T630" s="31"/>
      <c r="U630" s="31"/>
      <c r="V630" s="31"/>
      <c r="W630" s="31"/>
      <c r="X630" s="31"/>
      <c r="Y630" s="31"/>
      <c r="Z630" s="31"/>
    </row>
    <row r="631" spans="1:26" ht="15.75" customHeight="1">
      <c r="A631" s="31"/>
      <c r="B631" s="31"/>
      <c r="C631" s="31"/>
      <c r="D631" s="31"/>
      <c r="E631" s="31"/>
      <c r="F631" s="31"/>
      <c r="G631" s="31"/>
      <c r="H631" s="31"/>
      <c r="I631" s="31"/>
      <c r="J631" s="31"/>
      <c r="K631" s="31"/>
      <c r="L631" s="31"/>
      <c r="M631" s="31"/>
      <c r="N631" s="31"/>
      <c r="O631" s="31"/>
      <c r="P631" s="31"/>
      <c r="Q631" s="31"/>
      <c r="R631" s="31"/>
      <c r="S631" s="31"/>
      <c r="T631" s="31"/>
      <c r="U631" s="31"/>
      <c r="V631" s="31"/>
      <c r="W631" s="31"/>
      <c r="X631" s="31"/>
      <c r="Y631" s="31"/>
      <c r="Z631" s="31"/>
    </row>
    <row r="632" spans="1:26" ht="15.75" customHeight="1">
      <c r="A632" s="31"/>
      <c r="B632" s="31"/>
      <c r="C632" s="31"/>
      <c r="D632" s="31"/>
      <c r="E632" s="31"/>
      <c r="F632" s="31"/>
      <c r="G632" s="31"/>
      <c r="H632" s="31"/>
      <c r="I632" s="31"/>
      <c r="J632" s="31"/>
      <c r="K632" s="31"/>
      <c r="L632" s="31"/>
      <c r="M632" s="31"/>
      <c r="N632" s="31"/>
      <c r="O632" s="31"/>
      <c r="P632" s="31"/>
      <c r="Q632" s="31"/>
      <c r="R632" s="31"/>
      <c r="S632" s="31"/>
      <c r="T632" s="31"/>
      <c r="U632" s="31"/>
      <c r="V632" s="31"/>
      <c r="W632" s="31"/>
      <c r="X632" s="31"/>
      <c r="Y632" s="31"/>
      <c r="Z632" s="31"/>
    </row>
    <row r="633" spans="1:26" ht="15.75" customHeight="1">
      <c r="A633" s="31"/>
      <c r="B633" s="31"/>
      <c r="C633" s="31"/>
      <c r="D633" s="31"/>
      <c r="E633" s="31"/>
      <c r="F633" s="31"/>
      <c r="G633" s="31"/>
      <c r="H633" s="31"/>
      <c r="I633" s="31"/>
      <c r="J633" s="31"/>
      <c r="K633" s="31"/>
      <c r="L633" s="31"/>
      <c r="M633" s="31"/>
      <c r="N633" s="31"/>
      <c r="O633" s="31"/>
      <c r="P633" s="31"/>
      <c r="Q633" s="31"/>
      <c r="R633" s="31"/>
      <c r="S633" s="31"/>
      <c r="T633" s="31"/>
      <c r="U633" s="31"/>
      <c r="V633" s="31"/>
      <c r="W633" s="31"/>
      <c r="X633" s="31"/>
      <c r="Y633" s="31"/>
      <c r="Z633" s="31"/>
    </row>
    <row r="634" spans="1:26" ht="15.75" customHeight="1">
      <c r="A634" s="31"/>
      <c r="B634" s="31"/>
      <c r="C634" s="31"/>
      <c r="D634" s="31"/>
      <c r="E634" s="31"/>
      <c r="F634" s="31"/>
      <c r="G634" s="31"/>
      <c r="H634" s="31"/>
      <c r="I634" s="31"/>
      <c r="J634" s="31"/>
      <c r="K634" s="31"/>
      <c r="L634" s="31"/>
      <c r="M634" s="31"/>
      <c r="N634" s="31"/>
      <c r="O634" s="31"/>
      <c r="P634" s="31"/>
      <c r="Q634" s="31"/>
      <c r="R634" s="31"/>
      <c r="S634" s="31"/>
      <c r="T634" s="31"/>
      <c r="U634" s="31"/>
      <c r="V634" s="31"/>
      <c r="W634" s="31"/>
      <c r="X634" s="31"/>
      <c r="Y634" s="31"/>
      <c r="Z634" s="31"/>
    </row>
    <row r="635" spans="1:26" ht="15.75" customHeight="1">
      <c r="A635" s="31"/>
      <c r="B635" s="31"/>
      <c r="C635" s="31"/>
      <c r="D635" s="31"/>
      <c r="E635" s="31"/>
      <c r="F635" s="31"/>
      <c r="G635" s="31"/>
      <c r="H635" s="31"/>
      <c r="I635" s="31"/>
      <c r="J635" s="31"/>
      <c r="K635" s="31"/>
      <c r="L635" s="31"/>
      <c r="M635" s="31"/>
      <c r="N635" s="31"/>
      <c r="O635" s="31"/>
      <c r="P635" s="31"/>
      <c r="Q635" s="31"/>
      <c r="R635" s="31"/>
      <c r="S635" s="31"/>
      <c r="T635" s="31"/>
      <c r="U635" s="31"/>
      <c r="V635" s="31"/>
      <c r="W635" s="31"/>
      <c r="X635" s="31"/>
      <c r="Y635" s="31"/>
      <c r="Z635" s="31"/>
    </row>
    <row r="636" spans="1:26" ht="15.75" customHeight="1">
      <c r="A636" s="31"/>
      <c r="B636" s="31"/>
      <c r="C636" s="31"/>
      <c r="D636" s="31"/>
      <c r="E636" s="31"/>
      <c r="F636" s="31"/>
      <c r="G636" s="31"/>
      <c r="H636" s="31"/>
      <c r="I636" s="31"/>
      <c r="J636" s="31"/>
      <c r="K636" s="31"/>
      <c r="L636" s="31"/>
      <c r="M636" s="31"/>
      <c r="N636" s="31"/>
      <c r="O636" s="31"/>
      <c r="P636" s="31"/>
      <c r="Q636" s="31"/>
      <c r="R636" s="31"/>
      <c r="S636" s="31"/>
      <c r="T636" s="31"/>
      <c r="U636" s="31"/>
      <c r="V636" s="31"/>
      <c r="W636" s="31"/>
      <c r="X636" s="31"/>
      <c r="Y636" s="31"/>
      <c r="Z636" s="31"/>
    </row>
    <row r="637" spans="1:26" ht="15.75" customHeight="1">
      <c r="A637" s="31"/>
      <c r="B637" s="31"/>
      <c r="C637" s="31"/>
      <c r="D637" s="31"/>
      <c r="E637" s="31"/>
      <c r="F637" s="31"/>
      <c r="G637" s="31"/>
      <c r="H637" s="31"/>
      <c r="I637" s="31"/>
      <c r="J637" s="31"/>
      <c r="K637" s="31"/>
      <c r="L637" s="31"/>
      <c r="M637" s="31"/>
      <c r="N637" s="31"/>
      <c r="O637" s="31"/>
      <c r="P637" s="31"/>
      <c r="Q637" s="31"/>
      <c r="R637" s="31"/>
      <c r="S637" s="31"/>
      <c r="T637" s="31"/>
      <c r="U637" s="31"/>
      <c r="V637" s="31"/>
      <c r="W637" s="31"/>
      <c r="X637" s="31"/>
      <c r="Y637" s="31"/>
      <c r="Z637" s="31"/>
    </row>
    <row r="638" spans="1:26" ht="15.75" customHeight="1">
      <c r="A638" s="31"/>
      <c r="B638" s="31"/>
      <c r="C638" s="31"/>
      <c r="D638" s="31"/>
      <c r="E638" s="31"/>
      <c r="F638" s="31"/>
      <c r="G638" s="31"/>
      <c r="H638" s="31"/>
      <c r="I638" s="31"/>
      <c r="J638" s="31"/>
      <c r="K638" s="31"/>
      <c r="L638" s="31"/>
      <c r="M638" s="31"/>
      <c r="N638" s="31"/>
      <c r="O638" s="31"/>
      <c r="P638" s="31"/>
      <c r="Q638" s="31"/>
      <c r="R638" s="31"/>
      <c r="S638" s="31"/>
      <c r="T638" s="31"/>
      <c r="U638" s="31"/>
      <c r="V638" s="31"/>
      <c r="W638" s="31"/>
      <c r="X638" s="31"/>
      <c r="Y638" s="31"/>
      <c r="Z638" s="31"/>
    </row>
    <row r="639" spans="1:26" ht="15.75" customHeight="1">
      <c r="A639" s="31"/>
      <c r="B639" s="31"/>
      <c r="C639" s="31"/>
      <c r="D639" s="31"/>
      <c r="E639" s="31"/>
      <c r="F639" s="31"/>
      <c r="G639" s="31"/>
      <c r="H639" s="31"/>
      <c r="I639" s="31"/>
      <c r="J639" s="31"/>
      <c r="K639" s="31"/>
      <c r="L639" s="31"/>
      <c r="M639" s="31"/>
      <c r="N639" s="31"/>
      <c r="O639" s="31"/>
      <c r="P639" s="31"/>
      <c r="Q639" s="31"/>
      <c r="R639" s="31"/>
      <c r="S639" s="31"/>
      <c r="T639" s="31"/>
      <c r="U639" s="31"/>
      <c r="V639" s="31"/>
      <c r="W639" s="31"/>
      <c r="X639" s="31"/>
      <c r="Y639" s="31"/>
      <c r="Z639" s="31"/>
    </row>
    <row r="640" spans="1:26" ht="15.75" customHeight="1">
      <c r="A640" s="31"/>
      <c r="B640" s="31"/>
      <c r="C640" s="31"/>
      <c r="D640" s="31"/>
      <c r="E640" s="31"/>
      <c r="F640" s="31"/>
      <c r="G640" s="31"/>
      <c r="H640" s="31"/>
      <c r="I640" s="31"/>
      <c r="J640" s="31"/>
      <c r="K640" s="31"/>
      <c r="L640" s="31"/>
      <c r="M640" s="31"/>
      <c r="N640" s="31"/>
      <c r="O640" s="31"/>
      <c r="P640" s="31"/>
      <c r="Q640" s="31"/>
      <c r="R640" s="31"/>
      <c r="S640" s="31"/>
      <c r="T640" s="31"/>
      <c r="U640" s="31"/>
      <c r="V640" s="31"/>
      <c r="W640" s="31"/>
      <c r="X640" s="31"/>
      <c r="Y640" s="31"/>
      <c r="Z640" s="31"/>
    </row>
    <row r="641" spans="1:26" ht="15.75" customHeight="1">
      <c r="A641" s="31"/>
      <c r="B641" s="31"/>
      <c r="C641" s="31"/>
      <c r="D641" s="31"/>
      <c r="E641" s="31"/>
      <c r="F641" s="31"/>
      <c r="G641" s="31"/>
      <c r="H641" s="31"/>
      <c r="I641" s="31"/>
      <c r="J641" s="31"/>
      <c r="K641" s="31"/>
      <c r="L641" s="31"/>
      <c r="M641" s="31"/>
      <c r="N641" s="31"/>
      <c r="O641" s="31"/>
      <c r="P641" s="31"/>
      <c r="Q641" s="31"/>
      <c r="R641" s="31"/>
      <c r="S641" s="31"/>
      <c r="T641" s="31"/>
      <c r="U641" s="31"/>
      <c r="V641" s="31"/>
      <c r="W641" s="31"/>
      <c r="X641" s="31"/>
      <c r="Y641" s="31"/>
      <c r="Z641" s="31"/>
    </row>
    <row r="642" spans="1:26" ht="15.75" customHeight="1">
      <c r="A642" s="31"/>
      <c r="B642" s="31"/>
      <c r="C642" s="31"/>
      <c r="D642" s="31"/>
      <c r="E642" s="31"/>
      <c r="F642" s="31"/>
      <c r="G642" s="31"/>
      <c r="H642" s="31"/>
      <c r="I642" s="31"/>
      <c r="J642" s="31"/>
      <c r="K642" s="31"/>
      <c r="L642" s="31"/>
      <c r="M642" s="31"/>
      <c r="N642" s="31"/>
      <c r="O642" s="31"/>
      <c r="P642" s="31"/>
      <c r="Q642" s="31"/>
      <c r="R642" s="31"/>
      <c r="S642" s="31"/>
      <c r="T642" s="31"/>
      <c r="U642" s="31"/>
      <c r="V642" s="31"/>
      <c r="W642" s="31"/>
      <c r="X642" s="31"/>
      <c r="Y642" s="31"/>
      <c r="Z642" s="31"/>
    </row>
    <row r="643" spans="1:26" ht="15.75" customHeight="1">
      <c r="A643" s="31"/>
      <c r="B643" s="31"/>
      <c r="C643" s="31"/>
      <c r="D643" s="31"/>
      <c r="E643" s="31"/>
      <c r="F643" s="31"/>
      <c r="G643" s="31"/>
      <c r="H643" s="31"/>
      <c r="I643" s="31"/>
      <c r="J643" s="31"/>
      <c r="K643" s="31"/>
      <c r="L643" s="31"/>
      <c r="M643" s="31"/>
      <c r="N643" s="31"/>
      <c r="O643" s="31"/>
      <c r="P643" s="31"/>
      <c r="Q643" s="31"/>
      <c r="R643" s="31"/>
      <c r="S643" s="31"/>
      <c r="T643" s="31"/>
      <c r="U643" s="31"/>
      <c r="V643" s="31"/>
      <c r="W643" s="31"/>
      <c r="X643" s="31"/>
      <c r="Y643" s="31"/>
      <c r="Z643" s="31"/>
    </row>
    <row r="644" spans="1:26" ht="15.75" customHeight="1">
      <c r="A644" s="31"/>
      <c r="B644" s="31"/>
      <c r="C644" s="31"/>
      <c r="D644" s="31"/>
      <c r="E644" s="31"/>
      <c r="F644" s="31"/>
      <c r="G644" s="31"/>
      <c r="H644" s="31"/>
      <c r="I644" s="31"/>
      <c r="J644" s="31"/>
      <c r="K644" s="31"/>
      <c r="L644" s="31"/>
      <c r="M644" s="31"/>
      <c r="N644" s="31"/>
      <c r="O644" s="31"/>
      <c r="P644" s="31"/>
      <c r="Q644" s="31"/>
      <c r="R644" s="31"/>
      <c r="S644" s="31"/>
      <c r="T644" s="31"/>
      <c r="U644" s="31"/>
      <c r="V644" s="31"/>
      <c r="W644" s="31"/>
      <c r="X644" s="31"/>
      <c r="Y644" s="31"/>
      <c r="Z644" s="31"/>
    </row>
    <row r="645" spans="1:26" ht="15.75" customHeight="1">
      <c r="A645" s="31"/>
      <c r="B645" s="31"/>
      <c r="C645" s="31"/>
      <c r="D645" s="31"/>
      <c r="E645" s="31"/>
      <c r="F645" s="31"/>
      <c r="G645" s="31"/>
      <c r="H645" s="31"/>
      <c r="I645" s="31"/>
      <c r="J645" s="31"/>
      <c r="K645" s="31"/>
      <c r="L645" s="31"/>
      <c r="M645" s="31"/>
      <c r="N645" s="31"/>
      <c r="O645" s="31"/>
      <c r="P645" s="31"/>
      <c r="Q645" s="31"/>
      <c r="R645" s="31"/>
      <c r="S645" s="31"/>
      <c r="T645" s="31"/>
      <c r="U645" s="31"/>
      <c r="V645" s="31"/>
      <c r="W645" s="31"/>
      <c r="X645" s="31"/>
      <c r="Y645" s="31"/>
      <c r="Z645" s="31"/>
    </row>
    <row r="646" spans="1:26" ht="15.75" customHeight="1">
      <c r="A646" s="31"/>
      <c r="B646" s="31"/>
      <c r="C646" s="31"/>
      <c r="D646" s="31"/>
      <c r="E646" s="31"/>
      <c r="F646" s="31"/>
      <c r="G646" s="31"/>
      <c r="H646" s="31"/>
      <c r="I646" s="31"/>
      <c r="J646" s="31"/>
      <c r="K646" s="31"/>
      <c r="L646" s="31"/>
      <c r="M646" s="31"/>
      <c r="N646" s="31"/>
      <c r="O646" s="31"/>
      <c r="P646" s="31"/>
      <c r="Q646" s="31"/>
      <c r="R646" s="31"/>
      <c r="S646" s="31"/>
      <c r="T646" s="31"/>
      <c r="U646" s="31"/>
      <c r="V646" s="31"/>
      <c r="W646" s="31"/>
      <c r="X646" s="31"/>
      <c r="Y646" s="31"/>
      <c r="Z646" s="31"/>
    </row>
    <row r="647" spans="1:26" ht="15.75" customHeight="1">
      <c r="A647" s="31"/>
      <c r="B647" s="31"/>
      <c r="C647" s="31"/>
      <c r="D647" s="31"/>
      <c r="E647" s="31"/>
      <c r="F647" s="31"/>
      <c r="G647" s="31"/>
      <c r="H647" s="31"/>
      <c r="I647" s="31"/>
      <c r="J647" s="31"/>
      <c r="K647" s="31"/>
      <c r="L647" s="31"/>
      <c r="M647" s="31"/>
      <c r="N647" s="31"/>
      <c r="O647" s="31"/>
      <c r="P647" s="31"/>
      <c r="Q647" s="31"/>
      <c r="R647" s="31"/>
      <c r="S647" s="31"/>
      <c r="T647" s="31"/>
      <c r="U647" s="31"/>
      <c r="V647" s="31"/>
      <c r="W647" s="31"/>
      <c r="X647" s="31"/>
      <c r="Y647" s="31"/>
      <c r="Z647" s="31"/>
    </row>
    <row r="648" spans="1:26" ht="15.75" customHeight="1">
      <c r="A648" s="31"/>
      <c r="B648" s="31"/>
      <c r="C648" s="31"/>
      <c r="D648" s="31"/>
      <c r="E648" s="31"/>
      <c r="F648" s="31"/>
      <c r="G648" s="31"/>
      <c r="H648" s="31"/>
      <c r="I648" s="31"/>
      <c r="J648" s="31"/>
      <c r="K648" s="31"/>
      <c r="L648" s="31"/>
      <c r="M648" s="31"/>
      <c r="N648" s="31"/>
      <c r="O648" s="31"/>
      <c r="P648" s="31"/>
      <c r="Q648" s="31"/>
      <c r="R648" s="31"/>
      <c r="S648" s="31"/>
      <c r="T648" s="31"/>
      <c r="U648" s="31"/>
      <c r="V648" s="31"/>
      <c r="W648" s="31"/>
      <c r="X648" s="31"/>
      <c r="Y648" s="31"/>
      <c r="Z648" s="31"/>
    </row>
    <row r="649" spans="1:26" ht="15.75" customHeight="1">
      <c r="A649" s="31"/>
      <c r="B649" s="31"/>
      <c r="C649" s="31"/>
      <c r="D649" s="31"/>
      <c r="E649" s="31"/>
      <c r="F649" s="31"/>
      <c r="G649" s="31"/>
      <c r="H649" s="31"/>
      <c r="I649" s="31"/>
      <c r="J649" s="31"/>
      <c r="K649" s="31"/>
      <c r="L649" s="31"/>
      <c r="M649" s="31"/>
      <c r="N649" s="31"/>
      <c r="O649" s="31"/>
      <c r="P649" s="31"/>
      <c r="Q649" s="31"/>
      <c r="R649" s="31"/>
      <c r="S649" s="31"/>
      <c r="T649" s="31"/>
      <c r="U649" s="31"/>
      <c r="V649" s="31"/>
      <c r="W649" s="31"/>
      <c r="X649" s="31"/>
      <c r="Y649" s="31"/>
      <c r="Z649" s="31"/>
    </row>
    <row r="650" spans="1:26" ht="15.75" customHeight="1">
      <c r="A650" s="31"/>
      <c r="B650" s="31"/>
      <c r="C650" s="31"/>
      <c r="D650" s="31"/>
      <c r="E650" s="31"/>
      <c r="F650" s="31"/>
      <c r="G650" s="31"/>
      <c r="H650" s="31"/>
      <c r="I650" s="31"/>
      <c r="J650" s="31"/>
      <c r="K650" s="31"/>
      <c r="L650" s="31"/>
      <c r="M650" s="31"/>
      <c r="N650" s="31"/>
      <c r="O650" s="31"/>
      <c r="P650" s="31"/>
      <c r="Q650" s="31"/>
      <c r="R650" s="31"/>
      <c r="S650" s="31"/>
      <c r="T650" s="31"/>
      <c r="U650" s="31"/>
      <c r="V650" s="31"/>
      <c r="W650" s="31"/>
      <c r="X650" s="31"/>
      <c r="Y650" s="31"/>
      <c r="Z650" s="31"/>
    </row>
    <row r="651" spans="1:26" ht="15.75" customHeight="1">
      <c r="A651" s="31"/>
      <c r="B651" s="31"/>
      <c r="C651" s="31"/>
      <c r="D651" s="31"/>
      <c r="E651" s="31"/>
      <c r="F651" s="31"/>
      <c r="G651" s="31"/>
      <c r="H651" s="31"/>
      <c r="I651" s="31"/>
      <c r="J651" s="31"/>
      <c r="K651" s="31"/>
      <c r="L651" s="31"/>
      <c r="M651" s="31"/>
      <c r="N651" s="31"/>
      <c r="O651" s="31"/>
      <c r="P651" s="31"/>
      <c r="Q651" s="31"/>
      <c r="R651" s="31"/>
      <c r="S651" s="31"/>
      <c r="T651" s="31"/>
      <c r="U651" s="31"/>
      <c r="V651" s="31"/>
      <c r="W651" s="31"/>
      <c r="X651" s="31"/>
      <c r="Y651" s="31"/>
      <c r="Z651" s="31"/>
    </row>
    <row r="652" spans="1:26" ht="15.75" customHeight="1">
      <c r="A652" s="31"/>
      <c r="B652" s="31"/>
      <c r="C652" s="31"/>
      <c r="D652" s="31"/>
      <c r="E652" s="31"/>
      <c r="F652" s="31"/>
      <c r="G652" s="31"/>
      <c r="H652" s="31"/>
      <c r="I652" s="31"/>
      <c r="J652" s="31"/>
      <c r="K652" s="31"/>
      <c r="L652" s="31"/>
      <c r="M652" s="31"/>
      <c r="N652" s="31"/>
      <c r="O652" s="31"/>
      <c r="P652" s="31"/>
      <c r="Q652" s="31"/>
      <c r="R652" s="31"/>
      <c r="S652" s="31"/>
      <c r="T652" s="31"/>
      <c r="U652" s="31"/>
      <c r="V652" s="31"/>
      <c r="W652" s="31"/>
      <c r="X652" s="31"/>
      <c r="Y652" s="31"/>
      <c r="Z652" s="31"/>
    </row>
    <row r="653" spans="1:26" ht="15.75" customHeight="1">
      <c r="A653" s="31"/>
      <c r="B653" s="31"/>
      <c r="C653" s="31"/>
      <c r="D653" s="31"/>
      <c r="E653" s="31"/>
      <c r="F653" s="31"/>
      <c r="G653" s="31"/>
      <c r="H653" s="31"/>
      <c r="I653" s="31"/>
      <c r="J653" s="31"/>
      <c r="K653" s="31"/>
      <c r="L653" s="31"/>
      <c r="M653" s="31"/>
      <c r="N653" s="31"/>
      <c r="O653" s="31"/>
      <c r="P653" s="31"/>
      <c r="Q653" s="31"/>
      <c r="R653" s="31"/>
      <c r="S653" s="31"/>
      <c r="T653" s="31"/>
      <c r="U653" s="31"/>
      <c r="V653" s="31"/>
      <c r="W653" s="31"/>
      <c r="X653" s="31"/>
      <c r="Y653" s="31"/>
      <c r="Z653" s="31"/>
    </row>
    <row r="654" spans="1:26" ht="15.75" customHeight="1">
      <c r="A654" s="31"/>
      <c r="B654" s="31"/>
      <c r="C654" s="31"/>
      <c r="D654" s="31"/>
      <c r="E654" s="31"/>
      <c r="F654" s="31"/>
      <c r="G654" s="31"/>
      <c r="H654" s="31"/>
      <c r="I654" s="31"/>
      <c r="J654" s="31"/>
      <c r="K654" s="31"/>
      <c r="L654" s="31"/>
      <c r="M654" s="31"/>
      <c r="N654" s="31"/>
      <c r="O654" s="31"/>
      <c r="P654" s="31"/>
      <c r="Q654" s="31"/>
      <c r="R654" s="31"/>
      <c r="S654" s="31"/>
      <c r="T654" s="31"/>
      <c r="U654" s="31"/>
      <c r="V654" s="31"/>
      <c r="W654" s="31"/>
      <c r="X654" s="31"/>
      <c r="Y654" s="31"/>
      <c r="Z654" s="31"/>
    </row>
    <row r="655" spans="1:26" ht="15.75" customHeight="1">
      <c r="A655" s="31"/>
      <c r="B655" s="31"/>
      <c r="C655" s="31"/>
      <c r="D655" s="31"/>
      <c r="E655" s="31"/>
      <c r="F655" s="31"/>
      <c r="G655" s="31"/>
      <c r="H655" s="31"/>
      <c r="I655" s="31"/>
      <c r="J655" s="31"/>
      <c r="K655" s="31"/>
      <c r="L655" s="31"/>
      <c r="M655" s="31"/>
      <c r="N655" s="31"/>
      <c r="O655" s="31"/>
      <c r="P655" s="31"/>
      <c r="Q655" s="31"/>
      <c r="R655" s="31"/>
      <c r="S655" s="31"/>
      <c r="T655" s="31"/>
      <c r="U655" s="31"/>
      <c r="V655" s="31"/>
      <c r="W655" s="31"/>
      <c r="X655" s="31"/>
      <c r="Y655" s="31"/>
      <c r="Z655" s="31"/>
    </row>
    <row r="656" spans="1:26" ht="15.75" customHeight="1">
      <c r="A656" s="31"/>
      <c r="B656" s="31"/>
      <c r="C656" s="31"/>
      <c r="D656" s="31"/>
      <c r="E656" s="31"/>
      <c r="F656" s="31"/>
      <c r="G656" s="31"/>
      <c r="H656" s="31"/>
      <c r="I656" s="31"/>
      <c r="J656" s="31"/>
      <c r="K656" s="31"/>
      <c r="L656" s="31"/>
      <c r="M656" s="31"/>
      <c r="N656" s="31"/>
      <c r="O656" s="31"/>
      <c r="P656" s="31"/>
      <c r="Q656" s="31"/>
      <c r="R656" s="31"/>
      <c r="S656" s="31"/>
      <c r="T656" s="31"/>
      <c r="U656" s="31"/>
      <c r="V656" s="31"/>
      <c r="W656" s="31"/>
      <c r="X656" s="31"/>
      <c r="Y656" s="31"/>
      <c r="Z656" s="31"/>
    </row>
    <row r="657" spans="1:26" ht="15.75" customHeight="1">
      <c r="A657" s="31"/>
      <c r="B657" s="31"/>
      <c r="C657" s="31"/>
      <c r="D657" s="31"/>
      <c r="E657" s="31"/>
      <c r="F657" s="31"/>
      <c r="G657" s="31"/>
      <c r="H657" s="31"/>
      <c r="I657" s="31"/>
      <c r="J657" s="31"/>
      <c r="K657" s="31"/>
      <c r="L657" s="31"/>
      <c r="M657" s="31"/>
      <c r="N657" s="31"/>
      <c r="O657" s="31"/>
      <c r="P657" s="31"/>
      <c r="Q657" s="31"/>
      <c r="R657" s="31"/>
      <c r="S657" s="31"/>
      <c r="T657" s="31"/>
      <c r="U657" s="31"/>
      <c r="V657" s="31"/>
      <c r="W657" s="31"/>
      <c r="X657" s="31"/>
      <c r="Y657" s="31"/>
      <c r="Z657" s="31"/>
    </row>
    <row r="658" spans="1:26" ht="15.75" customHeight="1">
      <c r="A658" s="31"/>
      <c r="B658" s="31"/>
      <c r="C658" s="31"/>
      <c r="D658" s="31"/>
      <c r="E658" s="31"/>
      <c r="F658" s="31"/>
      <c r="G658" s="31"/>
      <c r="H658" s="31"/>
      <c r="I658" s="31"/>
      <c r="J658" s="31"/>
      <c r="K658" s="31"/>
      <c r="L658" s="31"/>
      <c r="M658" s="31"/>
      <c r="N658" s="31"/>
      <c r="O658" s="31"/>
      <c r="P658" s="31"/>
      <c r="Q658" s="31"/>
      <c r="R658" s="31"/>
      <c r="S658" s="31"/>
      <c r="T658" s="31"/>
      <c r="U658" s="31"/>
      <c r="V658" s="31"/>
      <c r="W658" s="31"/>
      <c r="X658" s="31"/>
      <c r="Y658" s="31"/>
      <c r="Z658" s="31"/>
    </row>
    <row r="659" spans="1:26" ht="15.75" customHeight="1">
      <c r="A659" s="31"/>
      <c r="B659" s="31"/>
      <c r="C659" s="31"/>
      <c r="D659" s="31"/>
      <c r="E659" s="31"/>
      <c r="F659" s="31"/>
      <c r="G659" s="31"/>
      <c r="H659" s="31"/>
      <c r="I659" s="31"/>
      <c r="J659" s="31"/>
      <c r="K659" s="31"/>
      <c r="L659" s="31"/>
      <c r="M659" s="31"/>
      <c r="N659" s="31"/>
      <c r="O659" s="31"/>
      <c r="P659" s="31"/>
      <c r="Q659" s="31"/>
      <c r="R659" s="31"/>
      <c r="S659" s="31"/>
      <c r="T659" s="31"/>
      <c r="U659" s="31"/>
      <c r="V659" s="31"/>
      <c r="W659" s="31"/>
      <c r="X659" s="31"/>
      <c r="Y659" s="31"/>
      <c r="Z659" s="31"/>
    </row>
    <row r="660" spans="1:26" ht="15.75" customHeight="1">
      <c r="A660" s="31"/>
      <c r="B660" s="31"/>
      <c r="C660" s="31"/>
      <c r="D660" s="31"/>
      <c r="E660" s="31"/>
      <c r="F660" s="31"/>
      <c r="G660" s="31"/>
      <c r="H660" s="31"/>
      <c r="I660" s="31"/>
      <c r="J660" s="31"/>
      <c r="K660" s="31"/>
      <c r="L660" s="31"/>
      <c r="M660" s="31"/>
      <c r="N660" s="31"/>
      <c r="O660" s="31"/>
      <c r="P660" s="31"/>
      <c r="Q660" s="31"/>
      <c r="R660" s="31"/>
      <c r="S660" s="31"/>
      <c r="T660" s="31"/>
      <c r="U660" s="31"/>
      <c r="V660" s="31"/>
      <c r="W660" s="31"/>
      <c r="X660" s="31"/>
      <c r="Y660" s="31"/>
      <c r="Z660" s="31"/>
    </row>
    <row r="661" spans="1:26" ht="15.75" customHeight="1">
      <c r="A661" s="31"/>
      <c r="B661" s="31"/>
      <c r="C661" s="31"/>
      <c r="D661" s="31"/>
      <c r="E661" s="31"/>
      <c r="F661" s="31"/>
      <c r="G661" s="31"/>
      <c r="H661" s="31"/>
      <c r="I661" s="31"/>
      <c r="J661" s="31"/>
      <c r="K661" s="31"/>
      <c r="L661" s="31"/>
      <c r="M661" s="31"/>
      <c r="N661" s="31"/>
      <c r="O661" s="31"/>
      <c r="P661" s="31"/>
      <c r="Q661" s="31"/>
      <c r="R661" s="31"/>
      <c r="S661" s="31"/>
      <c r="T661" s="31"/>
      <c r="U661" s="31"/>
      <c r="V661" s="31"/>
      <c r="W661" s="31"/>
      <c r="X661" s="31"/>
      <c r="Y661" s="31"/>
      <c r="Z661" s="31"/>
    </row>
    <row r="662" spans="1:26" ht="15.75" customHeight="1">
      <c r="A662" s="31"/>
      <c r="B662" s="31"/>
      <c r="C662" s="31"/>
      <c r="D662" s="31"/>
      <c r="E662" s="31"/>
      <c r="F662" s="31"/>
      <c r="G662" s="31"/>
      <c r="H662" s="31"/>
      <c r="I662" s="31"/>
      <c r="J662" s="31"/>
      <c r="K662" s="31"/>
      <c r="L662" s="31"/>
      <c r="M662" s="31"/>
      <c r="N662" s="31"/>
      <c r="O662" s="31"/>
      <c r="P662" s="31"/>
      <c r="Q662" s="31"/>
      <c r="R662" s="31"/>
      <c r="S662" s="31"/>
      <c r="T662" s="31"/>
      <c r="U662" s="31"/>
      <c r="V662" s="31"/>
      <c r="W662" s="31"/>
      <c r="X662" s="31"/>
      <c r="Y662" s="31"/>
      <c r="Z662" s="31"/>
    </row>
    <row r="663" spans="1:26" ht="15.75" customHeight="1">
      <c r="A663" s="31"/>
      <c r="B663" s="31"/>
      <c r="C663" s="31"/>
      <c r="D663" s="31"/>
      <c r="E663" s="31"/>
      <c r="F663" s="31"/>
      <c r="G663" s="31"/>
      <c r="H663" s="31"/>
      <c r="I663" s="31"/>
      <c r="J663" s="31"/>
      <c r="K663" s="31"/>
      <c r="L663" s="31"/>
      <c r="M663" s="31"/>
      <c r="N663" s="31"/>
      <c r="O663" s="31"/>
      <c r="P663" s="31"/>
      <c r="Q663" s="31"/>
      <c r="R663" s="31"/>
      <c r="S663" s="31"/>
      <c r="T663" s="31"/>
      <c r="U663" s="31"/>
      <c r="V663" s="31"/>
      <c r="W663" s="31"/>
      <c r="X663" s="31"/>
      <c r="Y663" s="31"/>
      <c r="Z663" s="31"/>
    </row>
    <row r="664" spans="1:26" ht="15.75" customHeight="1">
      <c r="A664" s="31"/>
      <c r="B664" s="31"/>
      <c r="C664" s="31"/>
      <c r="D664" s="31"/>
      <c r="E664" s="31"/>
      <c r="F664" s="31"/>
      <c r="G664" s="31"/>
      <c r="H664" s="31"/>
      <c r="I664" s="31"/>
      <c r="J664" s="31"/>
      <c r="K664" s="31"/>
      <c r="L664" s="31"/>
      <c r="M664" s="31"/>
      <c r="N664" s="31"/>
      <c r="O664" s="31"/>
      <c r="P664" s="31"/>
      <c r="Q664" s="31"/>
      <c r="R664" s="31"/>
      <c r="S664" s="31"/>
      <c r="T664" s="31"/>
      <c r="U664" s="31"/>
      <c r="V664" s="31"/>
      <c r="W664" s="31"/>
      <c r="X664" s="31"/>
      <c r="Y664" s="31"/>
      <c r="Z664" s="31"/>
    </row>
    <row r="665" spans="1:26" ht="15.75" customHeight="1">
      <c r="A665" s="31"/>
      <c r="B665" s="31"/>
      <c r="C665" s="31"/>
      <c r="D665" s="31"/>
      <c r="E665" s="31"/>
      <c r="F665" s="31"/>
      <c r="G665" s="31"/>
      <c r="H665" s="31"/>
      <c r="I665" s="31"/>
      <c r="J665" s="31"/>
      <c r="K665" s="31"/>
      <c r="L665" s="31"/>
      <c r="M665" s="31"/>
      <c r="N665" s="31"/>
      <c r="O665" s="31"/>
      <c r="P665" s="31"/>
      <c r="Q665" s="31"/>
      <c r="R665" s="31"/>
      <c r="S665" s="31"/>
      <c r="T665" s="31"/>
      <c r="U665" s="31"/>
      <c r="V665" s="31"/>
      <c r="W665" s="31"/>
      <c r="X665" s="31"/>
      <c r="Y665" s="31"/>
      <c r="Z665" s="31"/>
    </row>
    <row r="666" spans="1:26" ht="15.75" customHeight="1">
      <c r="A666" s="31"/>
      <c r="B666" s="31"/>
      <c r="C666" s="31"/>
      <c r="D666" s="31"/>
      <c r="E666" s="31"/>
      <c r="F666" s="31"/>
      <c r="G666" s="31"/>
      <c r="H666" s="31"/>
      <c r="I666" s="31"/>
      <c r="J666" s="31"/>
      <c r="K666" s="31"/>
      <c r="L666" s="31"/>
      <c r="M666" s="31"/>
      <c r="N666" s="31"/>
      <c r="O666" s="31"/>
      <c r="P666" s="31"/>
      <c r="Q666" s="31"/>
      <c r="R666" s="31"/>
      <c r="S666" s="31"/>
      <c r="T666" s="31"/>
      <c r="U666" s="31"/>
      <c r="V666" s="31"/>
      <c r="W666" s="31"/>
      <c r="X666" s="31"/>
      <c r="Y666" s="31"/>
      <c r="Z666" s="31"/>
    </row>
    <row r="667" spans="1:26" ht="15.75" customHeight="1">
      <c r="A667" s="31"/>
      <c r="B667" s="31"/>
      <c r="C667" s="31"/>
      <c r="D667" s="31"/>
      <c r="E667" s="31"/>
      <c r="F667" s="31"/>
      <c r="G667" s="31"/>
      <c r="H667" s="31"/>
      <c r="I667" s="31"/>
      <c r="J667" s="31"/>
      <c r="K667" s="31"/>
      <c r="L667" s="31"/>
      <c r="M667" s="31"/>
      <c r="N667" s="31"/>
      <c r="O667" s="31"/>
      <c r="P667" s="31"/>
      <c r="Q667" s="31"/>
      <c r="R667" s="31"/>
      <c r="S667" s="31"/>
      <c r="T667" s="31"/>
      <c r="U667" s="31"/>
      <c r="V667" s="31"/>
      <c r="W667" s="31"/>
      <c r="X667" s="31"/>
      <c r="Y667" s="31"/>
      <c r="Z667" s="31"/>
    </row>
    <row r="668" spans="1:26" ht="15.75" customHeight="1">
      <c r="A668" s="31"/>
      <c r="B668" s="31"/>
      <c r="C668" s="31"/>
      <c r="D668" s="31"/>
      <c r="E668" s="31"/>
      <c r="F668" s="31"/>
      <c r="G668" s="31"/>
      <c r="H668" s="31"/>
      <c r="I668" s="31"/>
      <c r="J668" s="31"/>
      <c r="K668" s="31"/>
      <c r="L668" s="31"/>
      <c r="M668" s="31"/>
      <c r="N668" s="31"/>
      <c r="O668" s="31"/>
      <c r="P668" s="31"/>
      <c r="Q668" s="31"/>
      <c r="R668" s="31"/>
      <c r="S668" s="31"/>
      <c r="T668" s="31"/>
      <c r="U668" s="31"/>
      <c r="V668" s="31"/>
      <c r="W668" s="31"/>
      <c r="X668" s="31"/>
      <c r="Y668" s="31"/>
      <c r="Z668" s="31"/>
    </row>
    <row r="669" spans="1:26" ht="15.75" customHeight="1">
      <c r="A669" s="31"/>
      <c r="B669" s="31"/>
      <c r="C669" s="31"/>
      <c r="D669" s="31"/>
      <c r="E669" s="31"/>
      <c r="F669" s="31"/>
      <c r="G669" s="31"/>
      <c r="H669" s="31"/>
      <c r="I669" s="31"/>
      <c r="J669" s="31"/>
      <c r="K669" s="31"/>
      <c r="L669" s="31"/>
      <c r="M669" s="31"/>
      <c r="N669" s="31"/>
      <c r="O669" s="31"/>
      <c r="P669" s="31"/>
      <c r="Q669" s="31"/>
      <c r="R669" s="31"/>
      <c r="S669" s="31"/>
      <c r="T669" s="31"/>
      <c r="U669" s="31"/>
      <c r="V669" s="31"/>
      <c r="W669" s="31"/>
      <c r="X669" s="31"/>
      <c r="Y669" s="31"/>
      <c r="Z669" s="31"/>
    </row>
    <row r="670" spans="1:26" ht="15.75" customHeight="1">
      <c r="A670" s="31"/>
      <c r="B670" s="31"/>
      <c r="C670" s="31"/>
      <c r="D670" s="31"/>
      <c r="E670" s="31"/>
      <c r="F670" s="31"/>
      <c r="G670" s="31"/>
      <c r="H670" s="31"/>
      <c r="I670" s="31"/>
      <c r="J670" s="31"/>
      <c r="K670" s="31"/>
      <c r="L670" s="31"/>
      <c r="M670" s="31"/>
      <c r="N670" s="31"/>
      <c r="O670" s="31"/>
      <c r="P670" s="31"/>
      <c r="Q670" s="31"/>
      <c r="R670" s="31"/>
      <c r="S670" s="31"/>
      <c r="T670" s="31"/>
      <c r="U670" s="31"/>
      <c r="V670" s="31"/>
      <c r="W670" s="31"/>
      <c r="X670" s="31"/>
      <c r="Y670" s="31"/>
      <c r="Z670" s="31"/>
    </row>
    <row r="671" spans="1:26" ht="15.75" customHeight="1">
      <c r="A671" s="31"/>
      <c r="B671" s="31"/>
      <c r="C671" s="31"/>
      <c r="D671" s="31"/>
      <c r="E671" s="31"/>
      <c r="F671" s="31"/>
      <c r="G671" s="31"/>
      <c r="H671" s="31"/>
      <c r="I671" s="31"/>
      <c r="J671" s="31"/>
      <c r="K671" s="31"/>
      <c r="L671" s="31"/>
      <c r="M671" s="31"/>
      <c r="N671" s="31"/>
      <c r="O671" s="31"/>
      <c r="P671" s="31"/>
      <c r="Q671" s="31"/>
      <c r="R671" s="31"/>
      <c r="S671" s="31"/>
      <c r="T671" s="31"/>
      <c r="U671" s="31"/>
      <c r="V671" s="31"/>
      <c r="W671" s="31"/>
      <c r="X671" s="31"/>
      <c r="Y671" s="31"/>
      <c r="Z671" s="31"/>
    </row>
    <row r="672" spans="1:26" ht="15.75" customHeight="1">
      <c r="A672" s="31"/>
      <c r="B672" s="31"/>
      <c r="C672" s="31"/>
      <c r="D672" s="31"/>
      <c r="E672" s="31"/>
      <c r="F672" s="31"/>
      <c r="G672" s="31"/>
      <c r="H672" s="31"/>
      <c r="I672" s="31"/>
      <c r="J672" s="31"/>
      <c r="K672" s="31"/>
      <c r="L672" s="31"/>
      <c r="M672" s="31"/>
      <c r="N672" s="31"/>
      <c r="O672" s="31"/>
      <c r="P672" s="31"/>
      <c r="Q672" s="31"/>
      <c r="R672" s="31"/>
      <c r="S672" s="31"/>
      <c r="T672" s="31"/>
      <c r="U672" s="31"/>
      <c r="V672" s="31"/>
      <c r="W672" s="31"/>
      <c r="X672" s="31"/>
      <c r="Y672" s="31"/>
      <c r="Z672" s="31"/>
    </row>
    <row r="673" spans="1:26" ht="15.75" customHeight="1">
      <c r="A673" s="31"/>
      <c r="B673" s="31"/>
      <c r="C673" s="31"/>
      <c r="D673" s="31"/>
      <c r="E673" s="31"/>
      <c r="F673" s="31"/>
      <c r="G673" s="31"/>
      <c r="H673" s="31"/>
      <c r="I673" s="31"/>
      <c r="J673" s="31"/>
      <c r="K673" s="31"/>
      <c r="L673" s="31"/>
      <c r="M673" s="31"/>
      <c r="N673" s="31"/>
      <c r="O673" s="31"/>
      <c r="P673" s="31"/>
      <c r="Q673" s="31"/>
      <c r="R673" s="31"/>
      <c r="S673" s="31"/>
      <c r="T673" s="31"/>
      <c r="U673" s="31"/>
      <c r="V673" s="31"/>
      <c r="W673" s="31"/>
      <c r="X673" s="31"/>
      <c r="Y673" s="31"/>
      <c r="Z673" s="31"/>
    </row>
    <row r="674" spans="1:26" ht="15.75" customHeight="1">
      <c r="A674" s="31"/>
      <c r="B674" s="31"/>
      <c r="C674" s="31"/>
      <c r="D674" s="31"/>
      <c r="E674" s="31"/>
      <c r="F674" s="31"/>
      <c r="G674" s="31"/>
      <c r="H674" s="31"/>
      <c r="I674" s="31"/>
      <c r="J674" s="31"/>
      <c r="K674" s="31"/>
      <c r="L674" s="31"/>
      <c r="M674" s="31"/>
      <c r="N674" s="31"/>
      <c r="O674" s="31"/>
      <c r="P674" s="31"/>
      <c r="Q674" s="31"/>
      <c r="R674" s="31"/>
      <c r="S674" s="31"/>
      <c r="T674" s="31"/>
      <c r="U674" s="31"/>
      <c r="V674" s="31"/>
      <c r="W674" s="31"/>
      <c r="X674" s="31"/>
      <c r="Y674" s="31"/>
      <c r="Z674" s="31"/>
    </row>
    <row r="675" spans="1:26" ht="15.75" customHeight="1">
      <c r="A675" s="31"/>
      <c r="B675" s="31"/>
      <c r="C675" s="31"/>
      <c r="D675" s="31"/>
      <c r="E675" s="31"/>
      <c r="F675" s="31"/>
      <c r="G675" s="31"/>
      <c r="H675" s="31"/>
      <c r="I675" s="31"/>
      <c r="J675" s="31"/>
      <c r="K675" s="31"/>
      <c r="L675" s="31"/>
      <c r="M675" s="31"/>
      <c r="N675" s="31"/>
      <c r="O675" s="31"/>
      <c r="P675" s="31"/>
      <c r="Q675" s="31"/>
      <c r="R675" s="31"/>
      <c r="S675" s="31"/>
      <c r="T675" s="31"/>
      <c r="U675" s="31"/>
      <c r="V675" s="31"/>
      <c r="W675" s="31"/>
      <c r="X675" s="31"/>
      <c r="Y675" s="31"/>
      <c r="Z675" s="31"/>
    </row>
    <row r="676" spans="1:26" ht="15.75" customHeight="1">
      <c r="A676" s="31"/>
      <c r="B676" s="31"/>
      <c r="C676" s="31"/>
      <c r="D676" s="31"/>
      <c r="E676" s="31"/>
      <c r="F676" s="31"/>
      <c r="G676" s="31"/>
      <c r="H676" s="31"/>
      <c r="I676" s="31"/>
      <c r="J676" s="31"/>
      <c r="K676" s="31"/>
      <c r="L676" s="31"/>
      <c r="M676" s="31"/>
      <c r="N676" s="31"/>
      <c r="O676" s="31"/>
      <c r="P676" s="31"/>
      <c r="Q676" s="31"/>
      <c r="R676" s="31"/>
      <c r="S676" s="31"/>
      <c r="T676" s="31"/>
      <c r="U676" s="31"/>
      <c r="V676" s="31"/>
      <c r="W676" s="31"/>
      <c r="X676" s="31"/>
      <c r="Y676" s="31"/>
      <c r="Z676" s="31"/>
    </row>
    <row r="677" spans="1:26" ht="15.75" customHeight="1">
      <c r="A677" s="31"/>
      <c r="B677" s="31"/>
      <c r="C677" s="31"/>
      <c r="D677" s="31"/>
      <c r="E677" s="31"/>
      <c r="F677" s="31"/>
      <c r="G677" s="31"/>
      <c r="H677" s="31"/>
      <c r="I677" s="31"/>
      <c r="J677" s="31"/>
      <c r="K677" s="31"/>
      <c r="L677" s="31"/>
      <c r="M677" s="31"/>
      <c r="N677" s="31"/>
      <c r="O677" s="31"/>
      <c r="P677" s="31"/>
      <c r="Q677" s="31"/>
      <c r="R677" s="31"/>
      <c r="S677" s="31"/>
      <c r="T677" s="31"/>
      <c r="U677" s="31"/>
      <c r="V677" s="31"/>
      <c r="W677" s="31"/>
      <c r="X677" s="31"/>
      <c r="Y677" s="31"/>
      <c r="Z677" s="31"/>
    </row>
    <row r="678" spans="1:26" ht="15.75" customHeight="1">
      <c r="A678" s="31"/>
      <c r="B678" s="31"/>
      <c r="C678" s="31"/>
      <c r="D678" s="31"/>
      <c r="E678" s="31"/>
      <c r="F678" s="31"/>
      <c r="G678" s="31"/>
      <c r="H678" s="31"/>
      <c r="I678" s="31"/>
      <c r="J678" s="31"/>
      <c r="K678" s="31"/>
      <c r="L678" s="31"/>
      <c r="M678" s="31"/>
      <c r="N678" s="31"/>
      <c r="O678" s="31"/>
      <c r="P678" s="31"/>
      <c r="Q678" s="31"/>
      <c r="R678" s="31"/>
      <c r="S678" s="31"/>
      <c r="T678" s="31"/>
      <c r="U678" s="31"/>
      <c r="V678" s="31"/>
      <c r="W678" s="31"/>
      <c r="X678" s="31"/>
      <c r="Y678" s="31"/>
      <c r="Z678" s="31"/>
    </row>
    <row r="679" spans="1:26" ht="15.75" customHeight="1">
      <c r="A679" s="31"/>
      <c r="B679" s="31"/>
      <c r="C679" s="31"/>
      <c r="D679" s="31"/>
      <c r="E679" s="31"/>
      <c r="F679" s="31"/>
      <c r="G679" s="31"/>
      <c r="H679" s="31"/>
      <c r="I679" s="31"/>
      <c r="J679" s="31"/>
      <c r="K679" s="31"/>
      <c r="L679" s="31"/>
      <c r="M679" s="31"/>
      <c r="N679" s="31"/>
      <c r="O679" s="31"/>
      <c r="P679" s="31"/>
      <c r="Q679" s="31"/>
      <c r="R679" s="31"/>
      <c r="S679" s="31"/>
      <c r="T679" s="31"/>
      <c r="U679" s="31"/>
      <c r="V679" s="31"/>
      <c r="W679" s="31"/>
      <c r="X679" s="31"/>
      <c r="Y679" s="31"/>
      <c r="Z679" s="31"/>
    </row>
    <row r="680" spans="1:26" ht="15.75" customHeight="1">
      <c r="A680" s="31"/>
      <c r="B680" s="31"/>
      <c r="C680" s="31"/>
      <c r="D680" s="31"/>
      <c r="E680" s="31"/>
      <c r="F680" s="31"/>
      <c r="G680" s="31"/>
      <c r="H680" s="31"/>
      <c r="I680" s="31"/>
      <c r="J680" s="31"/>
      <c r="K680" s="31"/>
      <c r="L680" s="31"/>
      <c r="M680" s="31"/>
      <c r="N680" s="31"/>
      <c r="O680" s="31"/>
      <c r="P680" s="31"/>
      <c r="Q680" s="31"/>
      <c r="R680" s="31"/>
      <c r="S680" s="31"/>
      <c r="T680" s="31"/>
      <c r="U680" s="31"/>
      <c r="V680" s="31"/>
      <c r="W680" s="31"/>
      <c r="X680" s="31"/>
      <c r="Y680" s="31"/>
      <c r="Z680" s="31"/>
    </row>
    <row r="681" spans="1:26" ht="15.75" customHeight="1">
      <c r="A681" s="31"/>
      <c r="B681" s="31"/>
      <c r="C681" s="31"/>
      <c r="D681" s="31"/>
      <c r="E681" s="31"/>
      <c r="F681" s="31"/>
      <c r="G681" s="31"/>
      <c r="H681" s="31"/>
      <c r="I681" s="31"/>
      <c r="J681" s="31"/>
      <c r="K681" s="31"/>
      <c r="L681" s="31"/>
      <c r="M681" s="31"/>
      <c r="N681" s="31"/>
      <c r="O681" s="31"/>
      <c r="P681" s="31"/>
      <c r="Q681" s="31"/>
      <c r="R681" s="31"/>
      <c r="S681" s="31"/>
      <c r="T681" s="31"/>
      <c r="U681" s="31"/>
      <c r="V681" s="31"/>
      <c r="W681" s="31"/>
      <c r="X681" s="31"/>
      <c r="Y681" s="31"/>
      <c r="Z681" s="31"/>
    </row>
    <row r="682" spans="1:26" ht="15.75" customHeight="1">
      <c r="A682" s="31"/>
      <c r="B682" s="31"/>
      <c r="C682" s="31"/>
      <c r="D682" s="31"/>
      <c r="E682" s="31"/>
      <c r="F682" s="31"/>
      <c r="G682" s="31"/>
      <c r="H682" s="31"/>
      <c r="I682" s="31"/>
      <c r="J682" s="31"/>
      <c r="K682" s="31"/>
      <c r="L682" s="31"/>
      <c r="M682" s="31"/>
      <c r="N682" s="31"/>
      <c r="O682" s="31"/>
      <c r="P682" s="31"/>
      <c r="Q682" s="31"/>
      <c r="R682" s="31"/>
      <c r="S682" s="31"/>
      <c r="T682" s="31"/>
      <c r="U682" s="31"/>
      <c r="V682" s="31"/>
      <c r="W682" s="31"/>
      <c r="X682" s="31"/>
      <c r="Y682" s="31"/>
      <c r="Z682" s="31"/>
    </row>
    <row r="683" spans="1:26" ht="15.75" customHeight="1">
      <c r="A683" s="31"/>
      <c r="B683" s="31"/>
      <c r="C683" s="31"/>
      <c r="D683" s="31"/>
      <c r="E683" s="31"/>
      <c r="F683" s="31"/>
      <c r="G683" s="31"/>
      <c r="H683" s="31"/>
      <c r="I683" s="31"/>
      <c r="J683" s="31"/>
      <c r="K683" s="31"/>
      <c r="L683" s="31"/>
      <c r="M683" s="31"/>
      <c r="N683" s="31"/>
      <c r="O683" s="31"/>
      <c r="P683" s="31"/>
      <c r="Q683" s="31"/>
      <c r="R683" s="31"/>
      <c r="S683" s="31"/>
      <c r="T683" s="31"/>
      <c r="U683" s="31"/>
      <c r="V683" s="31"/>
      <c r="W683" s="31"/>
      <c r="X683" s="31"/>
      <c r="Y683" s="31"/>
      <c r="Z683" s="31"/>
    </row>
    <row r="684" spans="1:26" ht="15.75" customHeight="1">
      <c r="A684" s="31"/>
      <c r="B684" s="31"/>
      <c r="C684" s="31"/>
      <c r="D684" s="31"/>
      <c r="E684" s="31"/>
      <c r="F684" s="31"/>
      <c r="G684" s="31"/>
      <c r="H684" s="31"/>
      <c r="I684" s="31"/>
      <c r="J684" s="31"/>
      <c r="K684" s="31"/>
      <c r="L684" s="31"/>
      <c r="M684" s="31"/>
      <c r="N684" s="31"/>
      <c r="O684" s="31"/>
      <c r="P684" s="31"/>
      <c r="Q684" s="31"/>
      <c r="R684" s="31"/>
      <c r="S684" s="31"/>
      <c r="T684" s="31"/>
      <c r="U684" s="31"/>
      <c r="V684" s="31"/>
      <c r="W684" s="31"/>
      <c r="X684" s="31"/>
      <c r="Y684" s="31"/>
      <c r="Z684" s="31"/>
    </row>
    <row r="685" spans="1:26" ht="15.75" customHeight="1">
      <c r="A685" s="31"/>
      <c r="B685" s="31"/>
      <c r="C685" s="31"/>
      <c r="D685" s="31"/>
      <c r="E685" s="31"/>
      <c r="F685" s="31"/>
      <c r="G685" s="31"/>
      <c r="H685" s="31"/>
      <c r="I685" s="31"/>
      <c r="J685" s="31"/>
      <c r="K685" s="31"/>
      <c r="L685" s="31"/>
      <c r="M685" s="31"/>
      <c r="N685" s="31"/>
      <c r="O685" s="31"/>
      <c r="P685" s="31"/>
      <c r="Q685" s="31"/>
      <c r="R685" s="31"/>
      <c r="S685" s="31"/>
      <c r="T685" s="31"/>
      <c r="U685" s="31"/>
      <c r="V685" s="31"/>
      <c r="W685" s="31"/>
      <c r="X685" s="31"/>
      <c r="Y685" s="31"/>
      <c r="Z685" s="31"/>
    </row>
    <row r="686" spans="1:26" ht="15.75" customHeight="1">
      <c r="A686" s="31"/>
      <c r="B686" s="31"/>
      <c r="C686" s="31"/>
      <c r="D686" s="31"/>
      <c r="E686" s="31"/>
      <c r="F686" s="31"/>
      <c r="G686" s="31"/>
      <c r="H686" s="31"/>
      <c r="I686" s="31"/>
      <c r="J686" s="31"/>
      <c r="K686" s="31"/>
      <c r="L686" s="31"/>
      <c r="M686" s="31"/>
      <c r="N686" s="31"/>
      <c r="O686" s="31"/>
      <c r="P686" s="31"/>
      <c r="Q686" s="31"/>
      <c r="R686" s="31"/>
      <c r="S686" s="31"/>
      <c r="T686" s="31"/>
      <c r="U686" s="31"/>
      <c r="V686" s="31"/>
      <c r="W686" s="31"/>
      <c r="X686" s="31"/>
      <c r="Y686" s="31"/>
      <c r="Z686" s="31"/>
    </row>
    <row r="687" spans="1:26" ht="15.75" customHeight="1">
      <c r="A687" s="31"/>
      <c r="B687" s="31"/>
      <c r="C687" s="31"/>
      <c r="D687" s="31"/>
      <c r="E687" s="31"/>
      <c r="F687" s="31"/>
      <c r="G687" s="31"/>
      <c r="H687" s="31"/>
      <c r="I687" s="31"/>
      <c r="J687" s="31"/>
      <c r="K687" s="31"/>
      <c r="L687" s="31"/>
      <c r="M687" s="31"/>
      <c r="N687" s="31"/>
      <c r="O687" s="31"/>
      <c r="P687" s="31"/>
      <c r="Q687" s="31"/>
      <c r="R687" s="31"/>
      <c r="S687" s="31"/>
      <c r="T687" s="31"/>
      <c r="U687" s="31"/>
      <c r="V687" s="31"/>
      <c r="W687" s="31"/>
      <c r="X687" s="31"/>
      <c r="Y687" s="31"/>
      <c r="Z687" s="31"/>
    </row>
    <row r="688" spans="1:26" ht="15.75" customHeight="1">
      <c r="A688" s="31"/>
      <c r="B688" s="31"/>
      <c r="C688" s="31"/>
      <c r="D688" s="31"/>
      <c r="E688" s="31"/>
      <c r="F688" s="31"/>
      <c r="G688" s="31"/>
      <c r="H688" s="31"/>
      <c r="I688" s="31"/>
      <c r="J688" s="31"/>
      <c r="K688" s="31"/>
      <c r="L688" s="31"/>
      <c r="M688" s="31"/>
      <c r="N688" s="31"/>
      <c r="O688" s="31"/>
      <c r="P688" s="31"/>
      <c r="Q688" s="31"/>
      <c r="R688" s="31"/>
      <c r="S688" s="31"/>
      <c r="T688" s="31"/>
      <c r="U688" s="31"/>
      <c r="V688" s="31"/>
      <c r="W688" s="31"/>
      <c r="X688" s="31"/>
      <c r="Y688" s="31"/>
      <c r="Z688" s="31"/>
    </row>
    <row r="689" spans="1:26" ht="15.75" customHeight="1">
      <c r="A689" s="31"/>
      <c r="B689" s="31"/>
      <c r="C689" s="31"/>
      <c r="D689" s="31"/>
      <c r="E689" s="31"/>
      <c r="F689" s="31"/>
      <c r="G689" s="31"/>
      <c r="H689" s="31"/>
      <c r="I689" s="31"/>
      <c r="J689" s="31"/>
      <c r="K689" s="31"/>
      <c r="L689" s="31"/>
      <c r="M689" s="31"/>
      <c r="N689" s="31"/>
      <c r="O689" s="31"/>
      <c r="P689" s="31"/>
      <c r="Q689" s="31"/>
      <c r="R689" s="31"/>
      <c r="S689" s="31"/>
      <c r="T689" s="31"/>
      <c r="U689" s="31"/>
      <c r="V689" s="31"/>
      <c r="W689" s="31"/>
      <c r="X689" s="31"/>
      <c r="Y689" s="31"/>
      <c r="Z689" s="31"/>
    </row>
    <row r="690" spans="1:26" ht="15.75" customHeight="1">
      <c r="A690" s="31"/>
      <c r="B690" s="31"/>
      <c r="C690" s="31"/>
      <c r="D690" s="31"/>
      <c r="E690" s="31"/>
      <c r="F690" s="31"/>
      <c r="G690" s="31"/>
      <c r="H690" s="31"/>
      <c r="I690" s="31"/>
      <c r="J690" s="31"/>
      <c r="K690" s="31"/>
      <c r="L690" s="31"/>
      <c r="M690" s="31"/>
      <c r="N690" s="31"/>
      <c r="O690" s="31"/>
      <c r="P690" s="31"/>
      <c r="Q690" s="31"/>
      <c r="R690" s="31"/>
      <c r="S690" s="31"/>
      <c r="T690" s="31"/>
      <c r="U690" s="31"/>
      <c r="V690" s="31"/>
      <c r="W690" s="31"/>
      <c r="X690" s="31"/>
      <c r="Y690" s="31"/>
      <c r="Z690" s="31"/>
    </row>
    <row r="691" spans="1:26" ht="15.75" customHeight="1">
      <c r="A691" s="31"/>
      <c r="B691" s="31"/>
      <c r="C691" s="31"/>
      <c r="D691" s="31"/>
      <c r="E691" s="31"/>
      <c r="F691" s="31"/>
      <c r="G691" s="31"/>
      <c r="H691" s="31"/>
      <c r="I691" s="31"/>
      <c r="J691" s="31"/>
      <c r="K691" s="31"/>
      <c r="L691" s="31"/>
      <c r="M691" s="31"/>
      <c r="N691" s="31"/>
      <c r="O691" s="31"/>
      <c r="P691" s="31"/>
      <c r="Q691" s="31"/>
      <c r="R691" s="31"/>
      <c r="S691" s="31"/>
      <c r="T691" s="31"/>
      <c r="U691" s="31"/>
      <c r="V691" s="31"/>
      <c r="W691" s="31"/>
      <c r="X691" s="31"/>
      <c r="Y691" s="31"/>
      <c r="Z691" s="31"/>
    </row>
    <row r="692" spans="1:26" ht="15.75" customHeight="1">
      <c r="A692" s="31"/>
      <c r="B692" s="31"/>
      <c r="C692" s="31"/>
      <c r="D692" s="31"/>
      <c r="E692" s="31"/>
      <c r="F692" s="31"/>
      <c r="G692" s="31"/>
      <c r="H692" s="31"/>
      <c r="I692" s="31"/>
      <c r="J692" s="31"/>
      <c r="K692" s="31"/>
      <c r="L692" s="31"/>
      <c r="M692" s="31"/>
      <c r="N692" s="31"/>
      <c r="O692" s="31"/>
      <c r="P692" s="31"/>
      <c r="Q692" s="31"/>
      <c r="R692" s="31"/>
      <c r="S692" s="31"/>
      <c r="T692" s="31"/>
      <c r="U692" s="31"/>
      <c r="V692" s="31"/>
      <c r="W692" s="31"/>
      <c r="X692" s="31"/>
      <c r="Y692" s="31"/>
      <c r="Z692" s="31"/>
    </row>
    <row r="693" spans="1:26" ht="15.75" customHeight="1">
      <c r="A693" s="31"/>
      <c r="B693" s="31"/>
      <c r="C693" s="31"/>
      <c r="D693" s="31"/>
      <c r="E693" s="31"/>
      <c r="F693" s="31"/>
      <c r="G693" s="31"/>
      <c r="H693" s="31"/>
      <c r="I693" s="31"/>
      <c r="J693" s="31"/>
      <c r="K693" s="31"/>
      <c r="L693" s="31"/>
      <c r="M693" s="31"/>
      <c r="N693" s="31"/>
      <c r="O693" s="31"/>
      <c r="P693" s="31"/>
      <c r="Q693" s="31"/>
      <c r="R693" s="31"/>
      <c r="S693" s="31"/>
      <c r="T693" s="31"/>
      <c r="U693" s="31"/>
      <c r="V693" s="31"/>
      <c r="W693" s="31"/>
      <c r="X693" s="31"/>
      <c r="Y693" s="31"/>
      <c r="Z693" s="31"/>
    </row>
    <row r="694" spans="1:26" ht="15.75" customHeight="1">
      <c r="A694" s="31"/>
      <c r="B694" s="31"/>
      <c r="C694" s="31"/>
      <c r="D694" s="31"/>
      <c r="E694" s="31"/>
      <c r="F694" s="31"/>
      <c r="G694" s="31"/>
      <c r="H694" s="31"/>
      <c r="I694" s="31"/>
      <c r="J694" s="31"/>
      <c r="K694" s="31"/>
      <c r="L694" s="31"/>
      <c r="M694" s="31"/>
      <c r="N694" s="31"/>
      <c r="O694" s="31"/>
      <c r="P694" s="31"/>
      <c r="Q694" s="31"/>
      <c r="R694" s="31"/>
      <c r="S694" s="31"/>
      <c r="T694" s="31"/>
      <c r="U694" s="31"/>
      <c r="V694" s="31"/>
      <c r="W694" s="31"/>
      <c r="X694" s="31"/>
      <c r="Y694" s="31"/>
      <c r="Z694" s="31"/>
    </row>
    <row r="695" spans="1:26" ht="15.75" customHeight="1">
      <c r="A695" s="31"/>
      <c r="B695" s="31"/>
      <c r="C695" s="31"/>
      <c r="D695" s="31"/>
      <c r="E695" s="31"/>
      <c r="F695" s="31"/>
      <c r="G695" s="31"/>
      <c r="H695" s="31"/>
      <c r="I695" s="31"/>
      <c r="J695" s="31"/>
      <c r="K695" s="31"/>
      <c r="L695" s="31"/>
      <c r="M695" s="31"/>
      <c r="N695" s="31"/>
      <c r="O695" s="31"/>
      <c r="P695" s="31"/>
      <c r="Q695" s="31"/>
      <c r="R695" s="31"/>
      <c r="S695" s="31"/>
      <c r="T695" s="31"/>
      <c r="U695" s="31"/>
      <c r="V695" s="31"/>
      <c r="W695" s="31"/>
      <c r="X695" s="31"/>
      <c r="Y695" s="31"/>
      <c r="Z695" s="31"/>
    </row>
    <row r="696" spans="1:26" ht="15.75" customHeight="1">
      <c r="A696" s="31"/>
      <c r="B696" s="31"/>
      <c r="C696" s="31"/>
      <c r="D696" s="31"/>
      <c r="E696" s="31"/>
      <c r="F696" s="31"/>
      <c r="G696" s="31"/>
      <c r="H696" s="31"/>
      <c r="I696" s="31"/>
      <c r="J696" s="31"/>
      <c r="K696" s="31"/>
      <c r="L696" s="31"/>
      <c r="M696" s="31"/>
      <c r="N696" s="31"/>
      <c r="O696" s="31"/>
      <c r="P696" s="31"/>
      <c r="Q696" s="31"/>
      <c r="R696" s="31"/>
      <c r="S696" s="31"/>
      <c r="T696" s="31"/>
      <c r="U696" s="31"/>
      <c r="V696" s="31"/>
      <c r="W696" s="31"/>
      <c r="X696" s="31"/>
      <c r="Y696" s="31"/>
      <c r="Z696" s="31"/>
    </row>
    <row r="697" spans="1:26" ht="15.75" customHeight="1">
      <c r="A697" s="31"/>
      <c r="B697" s="31"/>
      <c r="C697" s="31"/>
      <c r="D697" s="31"/>
      <c r="E697" s="31"/>
      <c r="F697" s="31"/>
      <c r="G697" s="31"/>
      <c r="H697" s="31"/>
      <c r="I697" s="31"/>
      <c r="J697" s="31"/>
      <c r="K697" s="31"/>
      <c r="L697" s="31"/>
      <c r="M697" s="31"/>
      <c r="N697" s="31"/>
      <c r="O697" s="31"/>
      <c r="P697" s="31"/>
      <c r="Q697" s="31"/>
      <c r="R697" s="31"/>
      <c r="S697" s="31"/>
      <c r="T697" s="31"/>
      <c r="U697" s="31"/>
      <c r="V697" s="31"/>
      <c r="W697" s="31"/>
      <c r="X697" s="31"/>
      <c r="Y697" s="31"/>
      <c r="Z697" s="31"/>
    </row>
    <row r="698" spans="1:26" ht="15.75" customHeight="1">
      <c r="A698" s="31"/>
      <c r="B698" s="31"/>
      <c r="C698" s="31"/>
      <c r="D698" s="31"/>
      <c r="E698" s="31"/>
      <c r="F698" s="31"/>
      <c r="G698" s="31"/>
      <c r="H698" s="31"/>
      <c r="I698" s="31"/>
      <c r="J698" s="31"/>
      <c r="K698" s="31"/>
      <c r="L698" s="31"/>
      <c r="M698" s="31"/>
      <c r="N698" s="31"/>
      <c r="O698" s="31"/>
      <c r="P698" s="31"/>
      <c r="Q698" s="31"/>
      <c r="R698" s="31"/>
      <c r="S698" s="31"/>
      <c r="T698" s="31"/>
      <c r="U698" s="31"/>
      <c r="V698" s="31"/>
      <c r="W698" s="31"/>
      <c r="X698" s="31"/>
      <c r="Y698" s="31"/>
      <c r="Z698" s="31"/>
    </row>
    <row r="699" spans="1:26" ht="15.75" customHeight="1">
      <c r="A699" s="31"/>
      <c r="B699" s="31"/>
      <c r="C699" s="31"/>
      <c r="D699" s="31"/>
      <c r="E699" s="31"/>
      <c r="F699" s="31"/>
      <c r="G699" s="31"/>
      <c r="H699" s="31"/>
      <c r="I699" s="31"/>
      <c r="J699" s="31"/>
      <c r="K699" s="31"/>
      <c r="L699" s="31"/>
      <c r="M699" s="31"/>
      <c r="N699" s="31"/>
      <c r="O699" s="31"/>
      <c r="P699" s="31"/>
      <c r="Q699" s="31"/>
      <c r="R699" s="31"/>
      <c r="S699" s="31"/>
      <c r="T699" s="31"/>
      <c r="U699" s="31"/>
      <c r="V699" s="31"/>
      <c r="W699" s="31"/>
      <c r="X699" s="31"/>
      <c r="Y699" s="31"/>
      <c r="Z699" s="31"/>
    </row>
    <row r="700" spans="1:26" ht="15.75" customHeight="1">
      <c r="A700" s="31"/>
      <c r="B700" s="31"/>
      <c r="C700" s="31"/>
      <c r="D700" s="31"/>
      <c r="E700" s="31"/>
      <c r="F700" s="31"/>
      <c r="G700" s="31"/>
      <c r="H700" s="31"/>
      <c r="I700" s="31"/>
      <c r="J700" s="31"/>
      <c r="K700" s="31"/>
      <c r="L700" s="31"/>
      <c r="M700" s="31"/>
      <c r="N700" s="31"/>
      <c r="O700" s="31"/>
      <c r="P700" s="31"/>
      <c r="Q700" s="31"/>
      <c r="R700" s="31"/>
      <c r="S700" s="31"/>
      <c r="T700" s="31"/>
      <c r="U700" s="31"/>
      <c r="V700" s="31"/>
      <c r="W700" s="31"/>
      <c r="X700" s="31"/>
      <c r="Y700" s="31"/>
      <c r="Z700" s="31"/>
    </row>
    <row r="701" spans="1:26" ht="15.75" customHeight="1">
      <c r="A701" s="31"/>
      <c r="B701" s="31"/>
      <c r="C701" s="31"/>
      <c r="D701" s="31"/>
      <c r="E701" s="31"/>
      <c r="F701" s="31"/>
      <c r="G701" s="31"/>
      <c r="H701" s="31"/>
      <c r="I701" s="31"/>
      <c r="J701" s="31"/>
      <c r="K701" s="31"/>
      <c r="L701" s="31"/>
      <c r="M701" s="31"/>
      <c r="N701" s="31"/>
      <c r="O701" s="31"/>
      <c r="P701" s="31"/>
      <c r="Q701" s="31"/>
      <c r="R701" s="31"/>
      <c r="S701" s="31"/>
      <c r="T701" s="31"/>
      <c r="U701" s="31"/>
      <c r="V701" s="31"/>
      <c r="W701" s="31"/>
      <c r="X701" s="31"/>
      <c r="Y701" s="31"/>
      <c r="Z701" s="31"/>
    </row>
    <row r="702" spans="1:26" ht="15.75" customHeight="1">
      <c r="A702" s="31"/>
      <c r="B702" s="31"/>
      <c r="C702" s="31"/>
      <c r="D702" s="31"/>
      <c r="E702" s="31"/>
      <c r="F702" s="31"/>
      <c r="G702" s="31"/>
      <c r="H702" s="31"/>
      <c r="I702" s="31"/>
      <c r="J702" s="31"/>
      <c r="K702" s="31"/>
      <c r="L702" s="31"/>
      <c r="M702" s="31"/>
      <c r="N702" s="31"/>
      <c r="O702" s="31"/>
      <c r="P702" s="31"/>
      <c r="Q702" s="31"/>
      <c r="R702" s="31"/>
      <c r="S702" s="31"/>
      <c r="T702" s="31"/>
      <c r="U702" s="31"/>
      <c r="V702" s="31"/>
      <c r="W702" s="31"/>
      <c r="X702" s="31"/>
      <c r="Y702" s="31"/>
      <c r="Z702" s="31"/>
    </row>
    <row r="703" spans="1:26" ht="15.75" customHeight="1">
      <c r="A703" s="31"/>
      <c r="B703" s="31"/>
      <c r="C703" s="31"/>
      <c r="D703" s="31"/>
      <c r="E703" s="31"/>
      <c r="F703" s="31"/>
      <c r="G703" s="31"/>
      <c r="H703" s="31"/>
      <c r="I703" s="31"/>
      <c r="J703" s="31"/>
      <c r="K703" s="31"/>
      <c r="L703" s="31"/>
      <c r="M703" s="31"/>
      <c r="N703" s="31"/>
      <c r="O703" s="31"/>
      <c r="P703" s="31"/>
      <c r="Q703" s="31"/>
      <c r="R703" s="31"/>
      <c r="S703" s="31"/>
      <c r="T703" s="31"/>
      <c r="U703" s="31"/>
      <c r="V703" s="31"/>
      <c r="W703" s="31"/>
      <c r="X703" s="31"/>
      <c r="Y703" s="31"/>
      <c r="Z703" s="31"/>
    </row>
    <row r="704" spans="1:26" ht="15.75" customHeight="1">
      <c r="A704" s="31"/>
      <c r="B704" s="31"/>
      <c r="C704" s="31"/>
      <c r="D704" s="31"/>
      <c r="E704" s="31"/>
      <c r="F704" s="31"/>
      <c r="G704" s="31"/>
      <c r="H704" s="31"/>
      <c r="I704" s="31"/>
      <c r="J704" s="31"/>
      <c r="K704" s="31"/>
      <c r="L704" s="31"/>
      <c r="M704" s="31"/>
      <c r="N704" s="31"/>
      <c r="O704" s="31"/>
      <c r="P704" s="31"/>
      <c r="Q704" s="31"/>
      <c r="R704" s="31"/>
      <c r="S704" s="31"/>
      <c r="T704" s="31"/>
      <c r="U704" s="31"/>
      <c r="V704" s="31"/>
      <c r="W704" s="31"/>
      <c r="X704" s="31"/>
      <c r="Y704" s="31"/>
      <c r="Z704" s="31"/>
    </row>
    <row r="705" spans="1:26" ht="15.75" customHeight="1">
      <c r="A705" s="31"/>
      <c r="B705" s="31"/>
      <c r="C705" s="31"/>
      <c r="D705" s="31"/>
      <c r="E705" s="31"/>
      <c r="F705" s="31"/>
      <c r="G705" s="31"/>
      <c r="H705" s="31"/>
      <c r="I705" s="31"/>
      <c r="J705" s="31"/>
      <c r="K705" s="31"/>
      <c r="L705" s="31"/>
      <c r="M705" s="31"/>
      <c r="N705" s="31"/>
      <c r="O705" s="31"/>
      <c r="P705" s="31"/>
      <c r="Q705" s="31"/>
      <c r="R705" s="31"/>
      <c r="S705" s="31"/>
      <c r="T705" s="31"/>
      <c r="U705" s="31"/>
      <c r="V705" s="31"/>
      <c r="W705" s="31"/>
      <c r="X705" s="31"/>
      <c r="Y705" s="31"/>
      <c r="Z705" s="31"/>
    </row>
    <row r="706" spans="1:26" ht="15.75" customHeight="1">
      <c r="A706" s="31"/>
      <c r="B706" s="31"/>
      <c r="C706" s="31"/>
      <c r="D706" s="31"/>
      <c r="E706" s="31"/>
      <c r="F706" s="31"/>
      <c r="G706" s="31"/>
      <c r="H706" s="31"/>
      <c r="I706" s="31"/>
      <c r="J706" s="31"/>
      <c r="K706" s="31"/>
      <c r="L706" s="31"/>
      <c r="M706" s="31"/>
      <c r="N706" s="31"/>
      <c r="O706" s="31"/>
      <c r="P706" s="31"/>
      <c r="Q706" s="31"/>
      <c r="R706" s="31"/>
      <c r="S706" s="31"/>
      <c r="T706" s="31"/>
      <c r="U706" s="31"/>
      <c r="V706" s="31"/>
      <c r="W706" s="31"/>
      <c r="X706" s="31"/>
      <c r="Y706" s="31"/>
      <c r="Z706" s="31"/>
    </row>
    <row r="707" spans="1:26" ht="15.75" customHeight="1">
      <c r="A707" s="31"/>
      <c r="B707" s="31"/>
      <c r="C707" s="31"/>
      <c r="D707" s="31"/>
      <c r="E707" s="31"/>
      <c r="F707" s="31"/>
      <c r="G707" s="31"/>
      <c r="H707" s="31"/>
      <c r="I707" s="31"/>
      <c r="J707" s="31"/>
      <c r="K707" s="31"/>
      <c r="L707" s="31"/>
      <c r="M707" s="31"/>
      <c r="N707" s="31"/>
      <c r="O707" s="31"/>
      <c r="P707" s="31"/>
      <c r="Q707" s="31"/>
      <c r="R707" s="31"/>
      <c r="S707" s="31"/>
      <c r="T707" s="31"/>
      <c r="U707" s="31"/>
      <c r="V707" s="31"/>
      <c r="W707" s="31"/>
      <c r="X707" s="31"/>
      <c r="Y707" s="31"/>
      <c r="Z707" s="31"/>
    </row>
    <row r="708" spans="1:26" ht="15.75" customHeight="1">
      <c r="A708" s="31"/>
      <c r="B708" s="31"/>
      <c r="C708" s="31"/>
      <c r="D708" s="31"/>
      <c r="E708" s="31"/>
      <c r="F708" s="31"/>
      <c r="G708" s="31"/>
      <c r="H708" s="31"/>
      <c r="I708" s="31"/>
      <c r="J708" s="31"/>
      <c r="K708" s="31"/>
      <c r="L708" s="31"/>
      <c r="M708" s="31"/>
      <c r="N708" s="31"/>
      <c r="O708" s="31"/>
      <c r="P708" s="31"/>
      <c r="Q708" s="31"/>
      <c r="R708" s="31"/>
      <c r="S708" s="31"/>
      <c r="T708" s="31"/>
      <c r="U708" s="31"/>
      <c r="V708" s="31"/>
      <c r="W708" s="31"/>
      <c r="X708" s="31"/>
      <c r="Y708" s="31"/>
      <c r="Z708" s="31"/>
    </row>
    <row r="709" spans="1:26" ht="15.75" customHeight="1">
      <c r="A709" s="31"/>
      <c r="B709" s="31"/>
      <c r="C709" s="31"/>
      <c r="D709" s="31"/>
      <c r="E709" s="31"/>
      <c r="F709" s="31"/>
      <c r="G709" s="31"/>
      <c r="H709" s="31"/>
      <c r="I709" s="31"/>
      <c r="J709" s="31"/>
      <c r="K709" s="31"/>
      <c r="L709" s="31"/>
      <c r="M709" s="31"/>
      <c r="N709" s="31"/>
      <c r="O709" s="31"/>
      <c r="P709" s="31"/>
      <c r="Q709" s="31"/>
      <c r="R709" s="31"/>
      <c r="S709" s="31"/>
      <c r="T709" s="31"/>
      <c r="U709" s="31"/>
      <c r="V709" s="31"/>
      <c r="W709" s="31"/>
      <c r="X709" s="31"/>
      <c r="Y709" s="31"/>
      <c r="Z709" s="31"/>
    </row>
    <row r="710" spans="1:26" ht="15.75" customHeight="1">
      <c r="A710" s="31"/>
      <c r="B710" s="31"/>
      <c r="C710" s="31"/>
      <c r="D710" s="31"/>
      <c r="E710" s="31"/>
      <c r="F710" s="31"/>
      <c r="G710" s="31"/>
      <c r="H710" s="31"/>
      <c r="I710" s="31"/>
      <c r="J710" s="31"/>
      <c r="K710" s="31"/>
      <c r="L710" s="31"/>
      <c r="M710" s="31"/>
      <c r="N710" s="31"/>
      <c r="O710" s="31"/>
      <c r="P710" s="31"/>
      <c r="Q710" s="31"/>
      <c r="R710" s="31"/>
      <c r="S710" s="31"/>
      <c r="T710" s="31"/>
      <c r="U710" s="31"/>
      <c r="V710" s="31"/>
      <c r="W710" s="31"/>
      <c r="X710" s="31"/>
      <c r="Y710" s="31"/>
      <c r="Z710" s="31"/>
    </row>
    <row r="711" spans="1:26" ht="15.75" customHeight="1">
      <c r="A711" s="31"/>
      <c r="B711" s="31"/>
      <c r="C711" s="31"/>
      <c r="D711" s="31"/>
      <c r="E711" s="31"/>
      <c r="F711" s="31"/>
      <c r="G711" s="31"/>
      <c r="H711" s="31"/>
      <c r="I711" s="31"/>
      <c r="J711" s="31"/>
      <c r="K711" s="31"/>
      <c r="L711" s="31"/>
      <c r="M711" s="31"/>
      <c r="N711" s="31"/>
      <c r="O711" s="31"/>
      <c r="P711" s="31"/>
      <c r="Q711" s="31"/>
      <c r="R711" s="31"/>
      <c r="S711" s="31"/>
      <c r="T711" s="31"/>
      <c r="U711" s="31"/>
      <c r="V711" s="31"/>
      <c r="W711" s="31"/>
      <c r="X711" s="31"/>
      <c r="Y711" s="31"/>
      <c r="Z711" s="31"/>
    </row>
    <row r="712" spans="1:26" ht="15.75" customHeight="1">
      <c r="A712" s="31"/>
      <c r="B712" s="31"/>
      <c r="C712" s="31"/>
      <c r="D712" s="31"/>
      <c r="E712" s="31"/>
      <c r="F712" s="31"/>
      <c r="G712" s="31"/>
      <c r="H712" s="31"/>
      <c r="I712" s="31"/>
      <c r="J712" s="31"/>
      <c r="K712" s="31"/>
      <c r="L712" s="31"/>
      <c r="M712" s="31"/>
      <c r="N712" s="31"/>
      <c r="O712" s="31"/>
      <c r="P712" s="31"/>
      <c r="Q712" s="31"/>
      <c r="R712" s="31"/>
      <c r="S712" s="31"/>
      <c r="T712" s="31"/>
      <c r="U712" s="31"/>
      <c r="V712" s="31"/>
      <c r="W712" s="31"/>
      <c r="X712" s="31"/>
      <c r="Y712" s="31"/>
      <c r="Z712" s="31"/>
    </row>
    <row r="713" spans="1:26" ht="15.75" customHeight="1">
      <c r="A713" s="31"/>
      <c r="B713" s="31"/>
      <c r="C713" s="31"/>
      <c r="D713" s="31"/>
      <c r="E713" s="31"/>
      <c r="F713" s="31"/>
      <c r="G713" s="31"/>
      <c r="H713" s="31"/>
      <c r="I713" s="31"/>
      <c r="J713" s="31"/>
      <c r="K713" s="31"/>
      <c r="L713" s="31"/>
      <c r="M713" s="31"/>
      <c r="N713" s="31"/>
      <c r="O713" s="31"/>
      <c r="P713" s="31"/>
      <c r="Q713" s="31"/>
      <c r="R713" s="31"/>
      <c r="S713" s="31"/>
      <c r="T713" s="31"/>
      <c r="U713" s="31"/>
      <c r="V713" s="31"/>
      <c r="W713" s="31"/>
      <c r="X713" s="31"/>
      <c r="Y713" s="31"/>
      <c r="Z713" s="31"/>
    </row>
    <row r="714" spans="1:26" ht="15.75" customHeight="1">
      <c r="A714" s="31"/>
      <c r="B714" s="31"/>
      <c r="C714" s="31"/>
      <c r="D714" s="31"/>
      <c r="E714" s="31"/>
      <c r="F714" s="31"/>
      <c r="G714" s="31"/>
      <c r="H714" s="31"/>
      <c r="I714" s="31"/>
      <c r="J714" s="31"/>
      <c r="K714" s="31"/>
      <c r="L714" s="31"/>
      <c r="M714" s="31"/>
      <c r="N714" s="31"/>
      <c r="O714" s="31"/>
      <c r="P714" s="31"/>
      <c r="Q714" s="31"/>
      <c r="R714" s="31"/>
      <c r="S714" s="31"/>
      <c r="T714" s="31"/>
      <c r="U714" s="31"/>
      <c r="V714" s="31"/>
      <c r="W714" s="31"/>
      <c r="X714" s="31"/>
      <c r="Y714" s="31"/>
      <c r="Z714" s="31"/>
    </row>
    <row r="715" spans="1:26" ht="15.75" customHeight="1">
      <c r="A715" s="31"/>
      <c r="B715" s="31"/>
      <c r="C715" s="31"/>
      <c r="D715" s="31"/>
      <c r="E715" s="31"/>
      <c r="F715" s="31"/>
      <c r="G715" s="31"/>
      <c r="H715" s="31"/>
      <c r="I715" s="31"/>
      <c r="J715" s="31"/>
      <c r="K715" s="31"/>
      <c r="L715" s="31"/>
      <c r="M715" s="31"/>
      <c r="N715" s="31"/>
      <c r="O715" s="31"/>
      <c r="P715" s="31"/>
      <c r="Q715" s="31"/>
      <c r="R715" s="31"/>
      <c r="S715" s="31"/>
      <c r="T715" s="31"/>
      <c r="U715" s="31"/>
      <c r="V715" s="31"/>
      <c r="W715" s="31"/>
      <c r="X715" s="31"/>
      <c r="Y715" s="31"/>
      <c r="Z715" s="31"/>
    </row>
    <row r="716" spans="1:26" ht="15.75" customHeight="1">
      <c r="A716" s="31"/>
      <c r="B716" s="31"/>
      <c r="C716" s="31"/>
      <c r="D716" s="31"/>
      <c r="E716" s="31"/>
      <c r="F716" s="31"/>
      <c r="G716" s="31"/>
      <c r="H716" s="31"/>
      <c r="I716" s="31"/>
      <c r="J716" s="31"/>
      <c r="K716" s="31"/>
      <c r="L716" s="31"/>
      <c r="M716" s="31"/>
      <c r="N716" s="31"/>
      <c r="O716" s="31"/>
      <c r="P716" s="31"/>
      <c r="Q716" s="31"/>
      <c r="R716" s="31"/>
      <c r="S716" s="31"/>
      <c r="T716" s="31"/>
      <c r="U716" s="31"/>
      <c r="V716" s="31"/>
      <c r="W716" s="31"/>
      <c r="X716" s="31"/>
      <c r="Y716" s="31"/>
      <c r="Z716" s="31"/>
    </row>
    <row r="717" spans="1:26" ht="15.75" customHeight="1">
      <c r="A717" s="31"/>
      <c r="B717" s="31"/>
      <c r="C717" s="31"/>
      <c r="D717" s="31"/>
      <c r="E717" s="31"/>
      <c r="F717" s="31"/>
      <c r="G717" s="31"/>
      <c r="H717" s="31"/>
      <c r="I717" s="31"/>
      <c r="J717" s="31"/>
      <c r="K717" s="31"/>
      <c r="L717" s="31"/>
      <c r="M717" s="31"/>
      <c r="N717" s="31"/>
      <c r="O717" s="31"/>
      <c r="P717" s="31"/>
      <c r="Q717" s="31"/>
      <c r="R717" s="31"/>
      <c r="S717" s="31"/>
      <c r="T717" s="31"/>
      <c r="U717" s="31"/>
      <c r="V717" s="31"/>
      <c r="W717" s="31"/>
      <c r="X717" s="31"/>
      <c r="Y717" s="31"/>
      <c r="Z717" s="31"/>
    </row>
    <row r="718" spans="1:26" ht="15.75" customHeight="1">
      <c r="A718" s="31"/>
      <c r="B718" s="31"/>
      <c r="C718" s="31"/>
      <c r="D718" s="31"/>
      <c r="E718" s="31"/>
      <c r="F718" s="31"/>
      <c r="G718" s="31"/>
      <c r="H718" s="31"/>
      <c r="I718" s="31"/>
      <c r="J718" s="31"/>
      <c r="K718" s="31"/>
      <c r="L718" s="31"/>
      <c r="M718" s="31"/>
      <c r="N718" s="31"/>
      <c r="O718" s="31"/>
      <c r="P718" s="31"/>
      <c r="Q718" s="31"/>
      <c r="R718" s="31"/>
      <c r="S718" s="31"/>
      <c r="T718" s="31"/>
      <c r="U718" s="31"/>
      <c r="V718" s="31"/>
      <c r="W718" s="31"/>
      <c r="X718" s="31"/>
      <c r="Y718" s="31"/>
      <c r="Z718" s="31"/>
    </row>
    <row r="719" spans="1:26" ht="15.75" customHeight="1">
      <c r="A719" s="31"/>
      <c r="B719" s="31"/>
      <c r="C719" s="31"/>
      <c r="D719" s="31"/>
      <c r="E719" s="31"/>
      <c r="F719" s="31"/>
      <c r="G719" s="31"/>
      <c r="H719" s="31"/>
      <c r="I719" s="31"/>
      <c r="J719" s="31"/>
      <c r="K719" s="31"/>
      <c r="L719" s="31"/>
      <c r="M719" s="31"/>
      <c r="N719" s="31"/>
      <c r="O719" s="31"/>
      <c r="P719" s="31"/>
      <c r="Q719" s="31"/>
      <c r="R719" s="31"/>
      <c r="S719" s="31"/>
      <c r="T719" s="31"/>
      <c r="U719" s="31"/>
      <c r="V719" s="31"/>
      <c r="W719" s="31"/>
      <c r="X719" s="31"/>
      <c r="Y719" s="31"/>
      <c r="Z719" s="31"/>
    </row>
    <row r="720" spans="1:26" ht="15.75" customHeight="1">
      <c r="A720" s="31"/>
      <c r="B720" s="31"/>
      <c r="C720" s="31"/>
      <c r="D720" s="31"/>
      <c r="E720" s="31"/>
      <c r="F720" s="31"/>
      <c r="G720" s="31"/>
      <c r="H720" s="31"/>
      <c r="I720" s="31"/>
      <c r="J720" s="31"/>
      <c r="K720" s="31"/>
      <c r="L720" s="31"/>
      <c r="M720" s="31"/>
      <c r="N720" s="31"/>
      <c r="O720" s="31"/>
      <c r="P720" s="31"/>
      <c r="Q720" s="31"/>
      <c r="R720" s="31"/>
      <c r="S720" s="31"/>
      <c r="T720" s="31"/>
      <c r="U720" s="31"/>
      <c r="V720" s="31"/>
      <c r="W720" s="31"/>
      <c r="X720" s="31"/>
      <c r="Y720" s="31"/>
      <c r="Z720" s="31"/>
    </row>
    <row r="721" spans="1:26" ht="15.75" customHeight="1">
      <c r="A721" s="31"/>
      <c r="B721" s="31"/>
      <c r="C721" s="31"/>
      <c r="D721" s="31"/>
      <c r="E721" s="31"/>
      <c r="F721" s="31"/>
      <c r="G721" s="31"/>
      <c r="H721" s="31"/>
      <c r="I721" s="31"/>
      <c r="J721" s="31"/>
      <c r="K721" s="31"/>
      <c r="L721" s="31"/>
      <c r="M721" s="31"/>
      <c r="N721" s="31"/>
      <c r="O721" s="31"/>
      <c r="P721" s="31"/>
      <c r="Q721" s="31"/>
      <c r="R721" s="31"/>
      <c r="S721" s="31"/>
      <c r="T721" s="31"/>
      <c r="U721" s="31"/>
      <c r="V721" s="31"/>
      <c r="W721" s="31"/>
      <c r="X721" s="31"/>
      <c r="Y721" s="31"/>
      <c r="Z721" s="31"/>
    </row>
    <row r="722" spans="1:26" ht="15.75" customHeight="1">
      <c r="A722" s="31"/>
      <c r="B722" s="31"/>
      <c r="C722" s="31"/>
      <c r="D722" s="31"/>
      <c r="E722" s="31"/>
      <c r="F722" s="31"/>
      <c r="G722" s="31"/>
      <c r="H722" s="31"/>
      <c r="I722" s="31"/>
      <c r="J722" s="31"/>
      <c r="K722" s="31"/>
      <c r="L722" s="31"/>
      <c r="M722" s="31"/>
      <c r="N722" s="31"/>
      <c r="O722" s="31"/>
      <c r="P722" s="31"/>
      <c r="Q722" s="31"/>
      <c r="R722" s="31"/>
      <c r="S722" s="31"/>
      <c r="T722" s="31"/>
      <c r="U722" s="31"/>
      <c r="V722" s="31"/>
      <c r="W722" s="31"/>
      <c r="X722" s="31"/>
      <c r="Y722" s="31"/>
      <c r="Z722" s="31"/>
    </row>
    <row r="723" spans="1:26" ht="15.75" customHeight="1">
      <c r="A723" s="31"/>
      <c r="B723" s="31"/>
      <c r="C723" s="31"/>
      <c r="D723" s="31"/>
      <c r="E723" s="31"/>
      <c r="F723" s="31"/>
      <c r="G723" s="31"/>
      <c r="H723" s="31"/>
      <c r="I723" s="31"/>
      <c r="J723" s="31"/>
      <c r="K723" s="31"/>
      <c r="L723" s="31"/>
      <c r="M723" s="31"/>
      <c r="N723" s="31"/>
      <c r="O723" s="31"/>
      <c r="P723" s="31"/>
      <c r="Q723" s="31"/>
      <c r="R723" s="31"/>
      <c r="S723" s="31"/>
      <c r="T723" s="31"/>
      <c r="U723" s="31"/>
      <c r="V723" s="31"/>
      <c r="W723" s="31"/>
      <c r="X723" s="31"/>
      <c r="Y723" s="31"/>
      <c r="Z723" s="31"/>
    </row>
    <row r="724" spans="1:26" ht="15.75" customHeight="1">
      <c r="A724" s="31"/>
      <c r="B724" s="31"/>
      <c r="C724" s="31"/>
      <c r="D724" s="31"/>
      <c r="E724" s="31"/>
      <c r="F724" s="31"/>
      <c r="G724" s="31"/>
      <c r="H724" s="31"/>
      <c r="I724" s="31"/>
      <c r="J724" s="31"/>
      <c r="K724" s="31"/>
      <c r="L724" s="31"/>
      <c r="M724" s="31"/>
      <c r="N724" s="31"/>
      <c r="O724" s="31"/>
      <c r="P724" s="31"/>
      <c r="Q724" s="31"/>
      <c r="R724" s="31"/>
      <c r="S724" s="31"/>
      <c r="T724" s="31"/>
      <c r="U724" s="31"/>
      <c r="V724" s="31"/>
      <c r="W724" s="31"/>
      <c r="X724" s="31"/>
      <c r="Y724" s="31"/>
      <c r="Z724" s="31"/>
    </row>
    <row r="725" spans="1:26" ht="15.75" customHeight="1">
      <c r="A725" s="31"/>
      <c r="B725" s="31"/>
      <c r="C725" s="31"/>
      <c r="D725" s="31"/>
      <c r="E725" s="31"/>
      <c r="F725" s="31"/>
      <c r="G725" s="31"/>
      <c r="H725" s="31"/>
      <c r="I725" s="31"/>
      <c r="J725" s="31"/>
      <c r="K725" s="31"/>
      <c r="L725" s="31"/>
      <c r="M725" s="31"/>
      <c r="N725" s="31"/>
      <c r="O725" s="31"/>
      <c r="P725" s="31"/>
      <c r="Q725" s="31"/>
      <c r="R725" s="31"/>
      <c r="S725" s="31"/>
      <c r="T725" s="31"/>
      <c r="U725" s="31"/>
      <c r="V725" s="31"/>
      <c r="W725" s="31"/>
      <c r="X725" s="31"/>
      <c r="Y725" s="31"/>
      <c r="Z725" s="31"/>
    </row>
    <row r="726" spans="1:26" ht="15.75" customHeight="1">
      <c r="A726" s="31"/>
      <c r="B726" s="31"/>
      <c r="C726" s="31"/>
      <c r="D726" s="31"/>
      <c r="E726" s="31"/>
      <c r="F726" s="31"/>
      <c r="G726" s="31"/>
      <c r="H726" s="31"/>
      <c r="I726" s="31"/>
      <c r="J726" s="31"/>
      <c r="K726" s="31"/>
      <c r="L726" s="31"/>
      <c r="M726" s="31"/>
      <c r="N726" s="31"/>
      <c r="O726" s="31"/>
      <c r="P726" s="31"/>
      <c r="Q726" s="31"/>
      <c r="R726" s="31"/>
      <c r="S726" s="31"/>
      <c r="T726" s="31"/>
      <c r="U726" s="31"/>
      <c r="V726" s="31"/>
      <c r="W726" s="31"/>
      <c r="X726" s="31"/>
      <c r="Y726" s="31"/>
      <c r="Z726" s="31"/>
    </row>
    <row r="727" spans="1:26" ht="15.75" customHeight="1">
      <c r="A727" s="31"/>
      <c r="B727" s="31"/>
      <c r="C727" s="31"/>
      <c r="D727" s="31"/>
      <c r="E727" s="31"/>
      <c r="F727" s="31"/>
      <c r="G727" s="31"/>
      <c r="H727" s="31"/>
      <c r="I727" s="31"/>
      <c r="J727" s="31"/>
      <c r="K727" s="31"/>
      <c r="L727" s="31"/>
      <c r="M727" s="31"/>
      <c r="N727" s="31"/>
      <c r="O727" s="31"/>
      <c r="P727" s="31"/>
      <c r="Q727" s="31"/>
      <c r="R727" s="31"/>
      <c r="S727" s="31"/>
      <c r="T727" s="31"/>
      <c r="U727" s="31"/>
      <c r="V727" s="31"/>
      <c r="W727" s="31"/>
      <c r="X727" s="31"/>
      <c r="Y727" s="31"/>
      <c r="Z727" s="31"/>
    </row>
    <row r="728" spans="1:26" ht="15.75" customHeight="1">
      <c r="A728" s="31"/>
      <c r="B728" s="31"/>
      <c r="C728" s="31"/>
      <c r="D728" s="31"/>
      <c r="E728" s="31"/>
      <c r="F728" s="31"/>
      <c r="G728" s="31"/>
      <c r="H728" s="31"/>
      <c r="I728" s="31"/>
      <c r="J728" s="31"/>
      <c r="K728" s="31"/>
      <c r="L728" s="31"/>
      <c r="M728" s="31"/>
      <c r="N728" s="31"/>
      <c r="O728" s="31"/>
      <c r="P728" s="31"/>
      <c r="Q728" s="31"/>
      <c r="R728" s="31"/>
      <c r="S728" s="31"/>
      <c r="T728" s="31"/>
      <c r="U728" s="31"/>
      <c r="V728" s="31"/>
      <c r="W728" s="31"/>
      <c r="X728" s="31"/>
      <c r="Y728" s="31"/>
      <c r="Z728" s="31"/>
    </row>
    <row r="729" spans="1:26" ht="15.75" customHeight="1">
      <c r="A729" s="31"/>
      <c r="B729" s="31"/>
      <c r="C729" s="31"/>
      <c r="D729" s="31"/>
      <c r="E729" s="31"/>
      <c r="F729" s="31"/>
      <c r="G729" s="31"/>
      <c r="H729" s="31"/>
      <c r="I729" s="31"/>
      <c r="J729" s="31"/>
      <c r="K729" s="31"/>
      <c r="L729" s="31"/>
      <c r="M729" s="31"/>
      <c r="N729" s="31"/>
      <c r="O729" s="31"/>
      <c r="P729" s="31"/>
      <c r="Q729" s="31"/>
      <c r="R729" s="31"/>
      <c r="S729" s="31"/>
      <c r="T729" s="31"/>
      <c r="U729" s="31"/>
      <c r="V729" s="31"/>
      <c r="W729" s="31"/>
      <c r="X729" s="31"/>
      <c r="Y729" s="31"/>
      <c r="Z729" s="31"/>
    </row>
    <row r="730" spans="1:26" ht="15.75" customHeight="1">
      <c r="A730" s="31"/>
      <c r="B730" s="31"/>
      <c r="C730" s="31"/>
      <c r="D730" s="31"/>
      <c r="E730" s="31"/>
      <c r="F730" s="31"/>
      <c r="G730" s="31"/>
      <c r="H730" s="31"/>
      <c r="I730" s="31"/>
      <c r="J730" s="31"/>
      <c r="K730" s="31"/>
      <c r="L730" s="31"/>
      <c r="M730" s="31"/>
      <c r="N730" s="31"/>
      <c r="O730" s="31"/>
      <c r="P730" s="31"/>
      <c r="Q730" s="31"/>
      <c r="R730" s="31"/>
      <c r="S730" s="31"/>
      <c r="T730" s="31"/>
      <c r="U730" s="31"/>
      <c r="V730" s="31"/>
      <c r="W730" s="31"/>
      <c r="X730" s="31"/>
      <c r="Y730" s="31"/>
      <c r="Z730" s="31"/>
    </row>
    <row r="731" spans="1:26" ht="15.75" customHeight="1">
      <c r="A731" s="31"/>
      <c r="B731" s="31"/>
      <c r="C731" s="31"/>
      <c r="D731" s="31"/>
      <c r="E731" s="31"/>
      <c r="F731" s="31"/>
      <c r="G731" s="31"/>
      <c r="H731" s="31"/>
      <c r="I731" s="31"/>
      <c r="J731" s="31"/>
      <c r="K731" s="31"/>
      <c r="L731" s="31"/>
      <c r="M731" s="31"/>
      <c r="N731" s="31"/>
      <c r="O731" s="31"/>
      <c r="P731" s="31"/>
      <c r="Q731" s="31"/>
      <c r="R731" s="31"/>
      <c r="S731" s="31"/>
      <c r="T731" s="31"/>
      <c r="U731" s="31"/>
      <c r="V731" s="31"/>
      <c r="W731" s="31"/>
      <c r="X731" s="31"/>
      <c r="Y731" s="31"/>
      <c r="Z731" s="31"/>
    </row>
    <row r="732" spans="1:26" ht="15.75" customHeight="1">
      <c r="A732" s="31"/>
      <c r="B732" s="31"/>
      <c r="C732" s="31"/>
      <c r="D732" s="31"/>
      <c r="E732" s="31"/>
      <c r="F732" s="31"/>
      <c r="G732" s="31"/>
      <c r="H732" s="31"/>
      <c r="I732" s="31"/>
      <c r="J732" s="31"/>
      <c r="K732" s="31"/>
      <c r="L732" s="31"/>
      <c r="M732" s="31"/>
      <c r="N732" s="31"/>
      <c r="O732" s="31"/>
      <c r="P732" s="31"/>
      <c r="Q732" s="31"/>
      <c r="R732" s="31"/>
      <c r="S732" s="31"/>
      <c r="T732" s="31"/>
      <c r="U732" s="31"/>
      <c r="V732" s="31"/>
      <c r="W732" s="31"/>
      <c r="X732" s="31"/>
      <c r="Y732" s="31"/>
      <c r="Z732" s="31"/>
    </row>
    <row r="733" spans="1:26" ht="15.75" customHeight="1">
      <c r="A733" s="31"/>
      <c r="B733" s="31"/>
      <c r="C733" s="31"/>
      <c r="D733" s="31"/>
      <c r="E733" s="31"/>
      <c r="F733" s="31"/>
      <c r="G733" s="31"/>
      <c r="H733" s="31"/>
      <c r="I733" s="31"/>
      <c r="J733" s="31"/>
      <c r="K733" s="31"/>
      <c r="L733" s="31"/>
      <c r="M733" s="31"/>
      <c r="N733" s="31"/>
      <c r="O733" s="31"/>
      <c r="P733" s="31"/>
      <c r="Q733" s="31"/>
      <c r="R733" s="31"/>
      <c r="S733" s="31"/>
      <c r="T733" s="31"/>
      <c r="U733" s="31"/>
      <c r="V733" s="31"/>
      <c r="W733" s="31"/>
      <c r="X733" s="31"/>
      <c r="Y733" s="31"/>
      <c r="Z733" s="31"/>
    </row>
    <row r="734" spans="1:26" ht="15.75" customHeight="1">
      <c r="A734" s="31"/>
      <c r="B734" s="31"/>
      <c r="C734" s="31"/>
      <c r="D734" s="31"/>
      <c r="E734" s="31"/>
      <c r="F734" s="31"/>
      <c r="G734" s="31"/>
      <c r="H734" s="31"/>
      <c r="I734" s="31"/>
      <c r="J734" s="31"/>
      <c r="K734" s="31"/>
      <c r="L734" s="31"/>
      <c r="M734" s="31"/>
      <c r="N734" s="31"/>
      <c r="O734" s="31"/>
      <c r="P734" s="31"/>
      <c r="Q734" s="31"/>
      <c r="R734" s="31"/>
      <c r="S734" s="31"/>
      <c r="T734" s="31"/>
      <c r="U734" s="31"/>
      <c r="V734" s="31"/>
      <c r="W734" s="31"/>
      <c r="X734" s="31"/>
      <c r="Y734" s="31"/>
      <c r="Z734" s="31"/>
    </row>
    <row r="735" spans="1:26" ht="15.75" customHeight="1">
      <c r="A735" s="31"/>
      <c r="B735" s="31"/>
      <c r="C735" s="31"/>
      <c r="D735" s="31"/>
      <c r="E735" s="31"/>
      <c r="F735" s="31"/>
      <c r="G735" s="31"/>
      <c r="H735" s="31"/>
      <c r="I735" s="31"/>
      <c r="J735" s="31"/>
      <c r="K735" s="31"/>
      <c r="L735" s="31"/>
      <c r="M735" s="31"/>
      <c r="N735" s="31"/>
      <c r="O735" s="31"/>
      <c r="P735" s="31"/>
      <c r="Q735" s="31"/>
      <c r="R735" s="31"/>
      <c r="S735" s="31"/>
      <c r="T735" s="31"/>
      <c r="U735" s="31"/>
      <c r="V735" s="31"/>
      <c r="W735" s="31"/>
      <c r="X735" s="31"/>
      <c r="Y735" s="31"/>
      <c r="Z735" s="31"/>
    </row>
    <row r="736" spans="1:26" ht="15.75" customHeight="1">
      <c r="A736" s="31"/>
      <c r="B736" s="31"/>
      <c r="C736" s="31"/>
      <c r="D736" s="31"/>
      <c r="E736" s="31"/>
      <c r="F736" s="31"/>
      <c r="G736" s="31"/>
      <c r="H736" s="31"/>
      <c r="I736" s="31"/>
      <c r="J736" s="31"/>
      <c r="K736" s="31"/>
      <c r="L736" s="31"/>
      <c r="M736" s="31"/>
      <c r="N736" s="31"/>
      <c r="O736" s="31"/>
      <c r="P736" s="31"/>
      <c r="Q736" s="31"/>
      <c r="R736" s="31"/>
      <c r="S736" s="31"/>
      <c r="T736" s="31"/>
      <c r="U736" s="31"/>
      <c r="V736" s="31"/>
      <c r="W736" s="31"/>
      <c r="X736" s="31"/>
      <c r="Y736" s="31"/>
      <c r="Z736" s="31"/>
    </row>
    <row r="737" spans="1:26" ht="15.75" customHeight="1">
      <c r="A737" s="31"/>
      <c r="B737" s="31"/>
      <c r="C737" s="31"/>
      <c r="D737" s="31"/>
      <c r="E737" s="31"/>
      <c r="F737" s="31"/>
      <c r="G737" s="31"/>
      <c r="H737" s="31"/>
      <c r="I737" s="31"/>
      <c r="J737" s="31"/>
      <c r="K737" s="31"/>
      <c r="L737" s="31"/>
      <c r="M737" s="31"/>
      <c r="N737" s="31"/>
      <c r="O737" s="31"/>
      <c r="P737" s="31"/>
      <c r="Q737" s="31"/>
      <c r="R737" s="31"/>
      <c r="S737" s="31"/>
      <c r="T737" s="31"/>
      <c r="U737" s="31"/>
      <c r="V737" s="31"/>
      <c r="W737" s="31"/>
      <c r="X737" s="31"/>
      <c r="Y737" s="31"/>
      <c r="Z737" s="31"/>
    </row>
    <row r="738" spans="1:26" ht="15.75" customHeight="1">
      <c r="A738" s="31"/>
      <c r="B738" s="31"/>
      <c r="C738" s="31"/>
      <c r="D738" s="31"/>
      <c r="E738" s="31"/>
      <c r="F738" s="31"/>
      <c r="G738" s="31"/>
      <c r="H738" s="31"/>
      <c r="I738" s="31"/>
      <c r="J738" s="31"/>
      <c r="K738" s="31"/>
      <c r="L738" s="31"/>
      <c r="M738" s="31"/>
      <c r="N738" s="31"/>
      <c r="O738" s="31"/>
      <c r="P738" s="31"/>
      <c r="Q738" s="31"/>
      <c r="R738" s="31"/>
      <c r="S738" s="31"/>
      <c r="T738" s="31"/>
      <c r="U738" s="31"/>
      <c r="V738" s="31"/>
      <c r="W738" s="31"/>
      <c r="X738" s="31"/>
      <c r="Y738" s="31"/>
      <c r="Z738" s="31"/>
    </row>
    <row r="739" spans="1:26" ht="15.75" customHeight="1">
      <c r="A739" s="31"/>
      <c r="B739" s="31"/>
      <c r="C739" s="31"/>
      <c r="D739" s="31"/>
      <c r="E739" s="31"/>
      <c r="F739" s="31"/>
      <c r="G739" s="31"/>
      <c r="H739" s="31"/>
      <c r="I739" s="31"/>
      <c r="J739" s="31"/>
      <c r="K739" s="31"/>
      <c r="L739" s="31"/>
      <c r="M739" s="31"/>
      <c r="N739" s="31"/>
      <c r="O739" s="31"/>
      <c r="P739" s="31"/>
      <c r="Q739" s="31"/>
      <c r="R739" s="31"/>
      <c r="S739" s="31"/>
      <c r="T739" s="31"/>
      <c r="U739" s="31"/>
      <c r="V739" s="31"/>
      <c r="W739" s="31"/>
      <c r="X739" s="31"/>
      <c r="Y739" s="31"/>
      <c r="Z739" s="31"/>
    </row>
    <row r="740" spans="1:26" ht="15.75" customHeight="1">
      <c r="A740" s="31"/>
      <c r="B740" s="31"/>
      <c r="C740" s="31"/>
      <c r="D740" s="31"/>
      <c r="E740" s="31"/>
      <c r="F740" s="31"/>
      <c r="G740" s="31"/>
      <c r="H740" s="31"/>
      <c r="I740" s="31"/>
      <c r="J740" s="31"/>
      <c r="K740" s="31"/>
      <c r="L740" s="31"/>
      <c r="M740" s="31"/>
      <c r="N740" s="31"/>
      <c r="O740" s="31"/>
      <c r="P740" s="31"/>
      <c r="Q740" s="31"/>
      <c r="R740" s="31"/>
      <c r="S740" s="31"/>
      <c r="T740" s="31"/>
      <c r="U740" s="31"/>
      <c r="V740" s="31"/>
      <c r="W740" s="31"/>
      <c r="X740" s="31"/>
      <c r="Y740" s="31"/>
      <c r="Z740" s="31"/>
    </row>
    <row r="741" spans="1:26" ht="15.75" customHeight="1">
      <c r="A741" s="31"/>
      <c r="B741" s="31"/>
      <c r="C741" s="31"/>
      <c r="D741" s="31"/>
      <c r="E741" s="31"/>
      <c r="F741" s="31"/>
      <c r="G741" s="31"/>
      <c r="H741" s="31"/>
      <c r="I741" s="31"/>
      <c r="J741" s="31"/>
      <c r="K741" s="31"/>
      <c r="L741" s="31"/>
      <c r="M741" s="31"/>
      <c r="N741" s="31"/>
      <c r="O741" s="31"/>
      <c r="P741" s="31"/>
      <c r="Q741" s="31"/>
      <c r="R741" s="31"/>
      <c r="S741" s="31"/>
      <c r="T741" s="31"/>
      <c r="U741" s="31"/>
      <c r="V741" s="31"/>
      <c r="W741" s="31"/>
      <c r="X741" s="31"/>
      <c r="Y741" s="31"/>
      <c r="Z741" s="31"/>
    </row>
    <row r="742" spans="1:26" ht="15.75" customHeight="1">
      <c r="A742" s="31"/>
      <c r="B742" s="31"/>
      <c r="C742" s="31"/>
      <c r="D742" s="31"/>
      <c r="E742" s="31"/>
      <c r="F742" s="31"/>
      <c r="G742" s="31"/>
      <c r="H742" s="31"/>
      <c r="I742" s="31"/>
      <c r="J742" s="31"/>
      <c r="K742" s="31"/>
      <c r="L742" s="31"/>
      <c r="M742" s="31"/>
      <c r="N742" s="31"/>
      <c r="O742" s="31"/>
      <c r="P742" s="31"/>
      <c r="Q742" s="31"/>
      <c r="R742" s="31"/>
      <c r="S742" s="31"/>
      <c r="T742" s="31"/>
      <c r="U742" s="31"/>
      <c r="V742" s="31"/>
      <c r="W742" s="31"/>
      <c r="X742" s="31"/>
      <c r="Y742" s="31"/>
      <c r="Z742" s="31"/>
    </row>
    <row r="743" spans="1:26" ht="15.75" customHeight="1">
      <c r="A743" s="31"/>
      <c r="B743" s="31"/>
      <c r="C743" s="31"/>
      <c r="D743" s="31"/>
      <c r="E743" s="31"/>
      <c r="F743" s="31"/>
      <c r="G743" s="31"/>
      <c r="H743" s="31"/>
      <c r="I743" s="31"/>
      <c r="J743" s="31"/>
      <c r="K743" s="31"/>
      <c r="L743" s="31"/>
      <c r="M743" s="31"/>
      <c r="N743" s="31"/>
      <c r="O743" s="31"/>
      <c r="P743" s="31"/>
      <c r="Q743" s="31"/>
      <c r="R743" s="31"/>
      <c r="S743" s="31"/>
      <c r="T743" s="31"/>
      <c r="U743" s="31"/>
      <c r="V743" s="31"/>
      <c r="W743" s="31"/>
      <c r="X743" s="31"/>
      <c r="Y743" s="31"/>
      <c r="Z743" s="31"/>
    </row>
    <row r="744" spans="1:26" ht="15.75" customHeight="1">
      <c r="A744" s="31"/>
      <c r="B744" s="31"/>
      <c r="C744" s="31"/>
      <c r="D744" s="31"/>
      <c r="E744" s="31"/>
      <c r="F744" s="31"/>
      <c r="G744" s="31"/>
      <c r="H744" s="31"/>
      <c r="I744" s="31"/>
      <c r="J744" s="31"/>
      <c r="K744" s="31"/>
      <c r="L744" s="31"/>
      <c r="M744" s="31"/>
      <c r="N744" s="31"/>
      <c r="O744" s="31"/>
      <c r="P744" s="31"/>
      <c r="Q744" s="31"/>
      <c r="R744" s="31"/>
      <c r="S744" s="31"/>
      <c r="T744" s="31"/>
      <c r="U744" s="31"/>
      <c r="V744" s="31"/>
      <c r="W744" s="31"/>
      <c r="X744" s="31"/>
      <c r="Y744" s="31"/>
      <c r="Z744" s="31"/>
    </row>
    <row r="745" spans="1:26" ht="15.75" customHeight="1">
      <c r="A745" s="31"/>
      <c r="B745" s="31"/>
      <c r="C745" s="31"/>
      <c r="D745" s="31"/>
      <c r="E745" s="31"/>
      <c r="F745" s="31"/>
      <c r="G745" s="31"/>
      <c r="H745" s="31"/>
      <c r="I745" s="31"/>
      <c r="J745" s="31"/>
      <c r="K745" s="31"/>
      <c r="L745" s="31"/>
      <c r="M745" s="31"/>
      <c r="N745" s="31"/>
      <c r="O745" s="31"/>
      <c r="P745" s="31"/>
      <c r="Q745" s="31"/>
      <c r="R745" s="31"/>
      <c r="S745" s="31"/>
      <c r="T745" s="31"/>
      <c r="U745" s="31"/>
      <c r="V745" s="31"/>
      <c r="W745" s="31"/>
      <c r="X745" s="31"/>
      <c r="Y745" s="31"/>
      <c r="Z745" s="31"/>
    </row>
    <row r="746" spans="1:26" ht="15.75" customHeight="1">
      <c r="A746" s="31"/>
      <c r="B746" s="31"/>
      <c r="C746" s="31"/>
      <c r="D746" s="31"/>
      <c r="E746" s="31"/>
      <c r="F746" s="31"/>
      <c r="G746" s="31"/>
      <c r="H746" s="31"/>
      <c r="I746" s="31"/>
      <c r="J746" s="31"/>
      <c r="K746" s="31"/>
      <c r="L746" s="31"/>
      <c r="M746" s="31"/>
      <c r="N746" s="31"/>
      <c r="O746" s="31"/>
      <c r="P746" s="31"/>
      <c r="Q746" s="31"/>
      <c r="R746" s="31"/>
      <c r="S746" s="31"/>
      <c r="T746" s="31"/>
      <c r="U746" s="31"/>
      <c r="V746" s="31"/>
      <c r="W746" s="31"/>
      <c r="X746" s="31"/>
      <c r="Y746" s="31"/>
      <c r="Z746" s="31"/>
    </row>
    <row r="747" spans="1:26" ht="15.75" customHeight="1">
      <c r="A747" s="31"/>
      <c r="B747" s="31"/>
      <c r="C747" s="31"/>
      <c r="D747" s="31"/>
      <c r="E747" s="31"/>
      <c r="F747" s="31"/>
      <c r="G747" s="31"/>
      <c r="H747" s="31"/>
      <c r="I747" s="31"/>
      <c r="J747" s="31"/>
      <c r="K747" s="31"/>
      <c r="L747" s="31"/>
      <c r="M747" s="31"/>
      <c r="N747" s="31"/>
      <c r="O747" s="31"/>
      <c r="P747" s="31"/>
      <c r="Q747" s="31"/>
      <c r="R747" s="31"/>
      <c r="S747" s="31"/>
      <c r="T747" s="31"/>
      <c r="U747" s="31"/>
      <c r="V747" s="31"/>
      <c r="W747" s="31"/>
      <c r="X747" s="31"/>
      <c r="Y747" s="31"/>
      <c r="Z747" s="31"/>
    </row>
    <row r="748" spans="1:26" ht="15.75" customHeight="1">
      <c r="A748" s="31"/>
      <c r="B748" s="31"/>
      <c r="C748" s="31"/>
      <c r="D748" s="31"/>
      <c r="E748" s="31"/>
      <c r="F748" s="31"/>
      <c r="G748" s="31"/>
      <c r="H748" s="31"/>
      <c r="I748" s="31"/>
      <c r="J748" s="31"/>
      <c r="K748" s="31"/>
      <c r="L748" s="31"/>
      <c r="M748" s="31"/>
      <c r="N748" s="31"/>
      <c r="O748" s="31"/>
      <c r="P748" s="31"/>
      <c r="Q748" s="31"/>
      <c r="R748" s="31"/>
      <c r="S748" s="31"/>
      <c r="T748" s="31"/>
      <c r="U748" s="31"/>
      <c r="V748" s="31"/>
      <c r="W748" s="31"/>
      <c r="X748" s="31"/>
      <c r="Y748" s="31"/>
      <c r="Z748" s="31"/>
    </row>
    <row r="749" spans="1:26" ht="15.75" customHeight="1">
      <c r="A749" s="31"/>
      <c r="B749" s="31"/>
      <c r="C749" s="31"/>
      <c r="D749" s="31"/>
      <c r="E749" s="31"/>
      <c r="F749" s="31"/>
      <c r="G749" s="31"/>
      <c r="H749" s="31"/>
      <c r="I749" s="31"/>
      <c r="J749" s="31"/>
      <c r="K749" s="31"/>
      <c r="L749" s="31"/>
      <c r="M749" s="31"/>
      <c r="N749" s="31"/>
      <c r="O749" s="31"/>
      <c r="P749" s="31"/>
      <c r="Q749" s="31"/>
      <c r="R749" s="31"/>
      <c r="S749" s="31"/>
      <c r="T749" s="31"/>
      <c r="U749" s="31"/>
      <c r="V749" s="31"/>
      <c r="W749" s="31"/>
      <c r="X749" s="31"/>
      <c r="Y749" s="31"/>
      <c r="Z749" s="31"/>
    </row>
    <row r="750" spans="1:26" ht="15.75" customHeight="1">
      <c r="A750" s="31"/>
      <c r="B750" s="31"/>
      <c r="C750" s="31"/>
      <c r="D750" s="31"/>
      <c r="E750" s="31"/>
      <c r="F750" s="31"/>
      <c r="G750" s="31"/>
      <c r="H750" s="31"/>
      <c r="I750" s="31"/>
      <c r="J750" s="31"/>
      <c r="K750" s="31"/>
      <c r="L750" s="31"/>
      <c r="M750" s="31"/>
      <c r="N750" s="31"/>
      <c r="O750" s="31"/>
      <c r="P750" s="31"/>
      <c r="Q750" s="31"/>
      <c r="R750" s="31"/>
      <c r="S750" s="31"/>
      <c r="T750" s="31"/>
      <c r="U750" s="31"/>
      <c r="V750" s="31"/>
      <c r="W750" s="31"/>
      <c r="X750" s="31"/>
      <c r="Y750" s="31"/>
      <c r="Z750" s="31"/>
    </row>
    <row r="751" spans="1:26" ht="15.75" customHeight="1">
      <c r="A751" s="31"/>
      <c r="B751" s="31"/>
      <c r="C751" s="31"/>
      <c r="D751" s="31"/>
      <c r="E751" s="31"/>
      <c r="F751" s="31"/>
      <c r="G751" s="31"/>
      <c r="H751" s="31"/>
      <c r="I751" s="31"/>
      <c r="J751" s="31"/>
      <c r="K751" s="31"/>
      <c r="L751" s="31"/>
      <c r="M751" s="31"/>
      <c r="N751" s="31"/>
      <c r="O751" s="31"/>
      <c r="P751" s="31"/>
      <c r="Q751" s="31"/>
      <c r="R751" s="31"/>
      <c r="S751" s="31"/>
      <c r="T751" s="31"/>
      <c r="U751" s="31"/>
      <c r="V751" s="31"/>
      <c r="W751" s="31"/>
      <c r="X751" s="31"/>
      <c r="Y751" s="31"/>
      <c r="Z751" s="31"/>
    </row>
    <row r="752" spans="1:26" ht="15.75" customHeight="1">
      <c r="A752" s="31"/>
      <c r="B752" s="31"/>
      <c r="C752" s="31"/>
      <c r="D752" s="31"/>
      <c r="E752" s="31"/>
      <c r="F752" s="31"/>
      <c r="G752" s="31"/>
      <c r="H752" s="31"/>
      <c r="I752" s="31"/>
      <c r="J752" s="31"/>
      <c r="K752" s="31"/>
      <c r="L752" s="31"/>
      <c r="M752" s="31"/>
      <c r="N752" s="31"/>
      <c r="O752" s="31"/>
      <c r="P752" s="31"/>
      <c r="Q752" s="31"/>
      <c r="R752" s="31"/>
      <c r="S752" s="31"/>
      <c r="T752" s="31"/>
      <c r="U752" s="31"/>
      <c r="V752" s="31"/>
      <c r="W752" s="31"/>
      <c r="X752" s="31"/>
      <c r="Y752" s="31"/>
      <c r="Z752" s="31"/>
    </row>
    <row r="753" spans="1:26" ht="15.75" customHeight="1">
      <c r="A753" s="31"/>
      <c r="B753" s="31"/>
      <c r="C753" s="31"/>
      <c r="D753" s="31"/>
      <c r="E753" s="31"/>
      <c r="F753" s="31"/>
      <c r="G753" s="31"/>
      <c r="H753" s="31"/>
      <c r="I753" s="31"/>
      <c r="J753" s="31"/>
      <c r="K753" s="31"/>
      <c r="L753" s="31"/>
      <c r="M753" s="31"/>
      <c r="N753" s="31"/>
      <c r="O753" s="31"/>
      <c r="P753" s="31"/>
      <c r="Q753" s="31"/>
      <c r="R753" s="31"/>
      <c r="S753" s="31"/>
      <c r="T753" s="31"/>
      <c r="U753" s="31"/>
      <c r="V753" s="31"/>
      <c r="W753" s="31"/>
      <c r="X753" s="31"/>
      <c r="Y753" s="31"/>
      <c r="Z753" s="31"/>
    </row>
    <row r="754" spans="1:26" ht="15.75" customHeight="1">
      <c r="A754" s="31"/>
      <c r="B754" s="31"/>
      <c r="C754" s="31"/>
      <c r="D754" s="31"/>
      <c r="E754" s="31"/>
      <c r="F754" s="31"/>
      <c r="G754" s="31"/>
      <c r="H754" s="31"/>
      <c r="I754" s="31"/>
      <c r="J754" s="31"/>
      <c r="K754" s="31"/>
      <c r="L754" s="31"/>
      <c r="M754" s="31"/>
      <c r="N754" s="31"/>
      <c r="O754" s="31"/>
      <c r="P754" s="31"/>
      <c r="Q754" s="31"/>
      <c r="R754" s="31"/>
      <c r="S754" s="31"/>
      <c r="T754" s="31"/>
      <c r="U754" s="31"/>
      <c r="V754" s="31"/>
      <c r="W754" s="31"/>
      <c r="X754" s="31"/>
      <c r="Y754" s="31"/>
      <c r="Z754" s="31"/>
    </row>
    <row r="755" spans="1:26" ht="15.75" customHeight="1">
      <c r="A755" s="31"/>
      <c r="B755" s="31"/>
      <c r="C755" s="31"/>
      <c r="D755" s="31"/>
      <c r="E755" s="31"/>
      <c r="F755" s="31"/>
      <c r="G755" s="31"/>
      <c r="H755" s="31"/>
      <c r="I755" s="31"/>
      <c r="J755" s="31"/>
      <c r="K755" s="31"/>
      <c r="L755" s="31"/>
      <c r="M755" s="31"/>
      <c r="N755" s="31"/>
      <c r="O755" s="31"/>
      <c r="P755" s="31"/>
      <c r="Q755" s="31"/>
      <c r="R755" s="31"/>
      <c r="S755" s="31"/>
      <c r="T755" s="31"/>
      <c r="U755" s="31"/>
      <c r="V755" s="31"/>
      <c r="W755" s="31"/>
      <c r="X755" s="31"/>
      <c r="Y755" s="31"/>
      <c r="Z755" s="31"/>
    </row>
    <row r="756" spans="1:26" ht="15.75" customHeight="1">
      <c r="A756" s="31"/>
      <c r="B756" s="31"/>
      <c r="C756" s="31"/>
      <c r="D756" s="31"/>
      <c r="E756" s="31"/>
      <c r="F756" s="31"/>
      <c r="G756" s="31"/>
      <c r="H756" s="31"/>
      <c r="I756" s="31"/>
      <c r="J756" s="31"/>
      <c r="K756" s="31"/>
      <c r="L756" s="31"/>
      <c r="M756" s="31"/>
      <c r="N756" s="31"/>
      <c r="O756" s="31"/>
      <c r="P756" s="31"/>
      <c r="Q756" s="31"/>
      <c r="R756" s="31"/>
      <c r="S756" s="31"/>
      <c r="T756" s="31"/>
      <c r="U756" s="31"/>
      <c r="V756" s="31"/>
      <c r="W756" s="31"/>
      <c r="X756" s="31"/>
      <c r="Y756" s="31"/>
      <c r="Z756" s="31"/>
    </row>
    <row r="757" spans="1:26" ht="15.75" customHeight="1">
      <c r="A757" s="31"/>
      <c r="B757" s="31"/>
      <c r="C757" s="31"/>
      <c r="D757" s="31"/>
      <c r="E757" s="31"/>
      <c r="F757" s="31"/>
      <c r="G757" s="31"/>
      <c r="H757" s="31"/>
      <c r="I757" s="31"/>
      <c r="J757" s="31"/>
      <c r="K757" s="31"/>
      <c r="L757" s="31"/>
      <c r="M757" s="31"/>
      <c r="N757" s="31"/>
      <c r="O757" s="31"/>
      <c r="P757" s="31"/>
      <c r="Q757" s="31"/>
      <c r="R757" s="31"/>
      <c r="S757" s="31"/>
      <c r="T757" s="31"/>
      <c r="U757" s="31"/>
      <c r="V757" s="31"/>
      <c r="W757" s="31"/>
      <c r="X757" s="31"/>
      <c r="Y757" s="31"/>
      <c r="Z757" s="31"/>
    </row>
    <row r="758" spans="1:26" ht="15.75" customHeight="1">
      <c r="A758" s="31"/>
      <c r="B758" s="31"/>
      <c r="C758" s="31"/>
      <c r="D758" s="31"/>
      <c r="E758" s="31"/>
      <c r="F758" s="31"/>
      <c r="G758" s="31"/>
      <c r="H758" s="31"/>
      <c r="I758" s="31"/>
      <c r="J758" s="31"/>
      <c r="K758" s="31"/>
      <c r="L758" s="31"/>
      <c r="M758" s="31"/>
      <c r="N758" s="31"/>
      <c r="O758" s="31"/>
      <c r="P758" s="31"/>
      <c r="Q758" s="31"/>
      <c r="R758" s="31"/>
      <c r="S758" s="31"/>
      <c r="T758" s="31"/>
      <c r="U758" s="31"/>
      <c r="V758" s="31"/>
      <c r="W758" s="31"/>
      <c r="X758" s="31"/>
      <c r="Y758" s="31"/>
      <c r="Z758" s="31"/>
    </row>
    <row r="759" spans="1:26" ht="15.75" customHeight="1">
      <c r="A759" s="31"/>
      <c r="B759" s="31"/>
      <c r="C759" s="31"/>
      <c r="D759" s="31"/>
      <c r="E759" s="31"/>
      <c r="F759" s="31"/>
      <c r="G759" s="31"/>
      <c r="H759" s="31"/>
      <c r="I759" s="31"/>
      <c r="J759" s="31"/>
      <c r="K759" s="31"/>
      <c r="L759" s="31"/>
      <c r="M759" s="31"/>
      <c r="N759" s="31"/>
      <c r="O759" s="31"/>
      <c r="P759" s="31"/>
      <c r="Q759" s="31"/>
      <c r="R759" s="31"/>
      <c r="S759" s="31"/>
      <c r="T759" s="31"/>
      <c r="U759" s="31"/>
      <c r="V759" s="31"/>
      <c r="W759" s="31"/>
      <c r="X759" s="31"/>
      <c r="Y759" s="31"/>
      <c r="Z759" s="31"/>
    </row>
    <row r="760" spans="1:26" ht="15.75" customHeight="1">
      <c r="A760" s="31"/>
      <c r="B760" s="31"/>
      <c r="C760" s="31"/>
      <c r="D760" s="31"/>
      <c r="E760" s="31"/>
      <c r="F760" s="31"/>
      <c r="G760" s="31"/>
      <c r="H760" s="31"/>
      <c r="I760" s="31"/>
      <c r="J760" s="31"/>
      <c r="K760" s="31"/>
      <c r="L760" s="31"/>
      <c r="M760" s="31"/>
      <c r="N760" s="31"/>
      <c r="O760" s="31"/>
      <c r="P760" s="31"/>
      <c r="Q760" s="31"/>
      <c r="R760" s="31"/>
      <c r="S760" s="31"/>
      <c r="T760" s="31"/>
      <c r="U760" s="31"/>
      <c r="V760" s="31"/>
      <c r="W760" s="31"/>
      <c r="X760" s="31"/>
      <c r="Y760" s="31"/>
      <c r="Z760" s="31"/>
    </row>
    <row r="761" spans="1:26" ht="15.75" customHeight="1">
      <c r="A761" s="31"/>
      <c r="B761" s="31"/>
      <c r="C761" s="31"/>
      <c r="D761" s="31"/>
      <c r="E761" s="31"/>
      <c r="F761" s="31"/>
      <c r="G761" s="31"/>
      <c r="H761" s="31"/>
      <c r="I761" s="31"/>
      <c r="J761" s="31"/>
      <c r="K761" s="31"/>
      <c r="L761" s="31"/>
      <c r="M761" s="31"/>
      <c r="N761" s="31"/>
      <c r="O761" s="31"/>
      <c r="P761" s="31"/>
      <c r="Q761" s="31"/>
      <c r="R761" s="31"/>
      <c r="S761" s="31"/>
      <c r="T761" s="31"/>
      <c r="U761" s="31"/>
      <c r="V761" s="31"/>
      <c r="W761" s="31"/>
      <c r="X761" s="31"/>
      <c r="Y761" s="31"/>
      <c r="Z761" s="31"/>
    </row>
    <row r="762" spans="1:26" ht="15.75" customHeight="1">
      <c r="A762" s="31"/>
      <c r="B762" s="31"/>
      <c r="C762" s="31"/>
      <c r="D762" s="31"/>
      <c r="E762" s="31"/>
      <c r="F762" s="31"/>
      <c r="G762" s="31"/>
      <c r="H762" s="31"/>
      <c r="I762" s="31"/>
      <c r="J762" s="31"/>
      <c r="K762" s="31"/>
      <c r="L762" s="31"/>
      <c r="M762" s="31"/>
      <c r="N762" s="31"/>
      <c r="O762" s="31"/>
      <c r="P762" s="31"/>
      <c r="Q762" s="31"/>
      <c r="R762" s="31"/>
      <c r="S762" s="31"/>
      <c r="T762" s="31"/>
      <c r="U762" s="31"/>
      <c r="V762" s="31"/>
      <c r="W762" s="31"/>
      <c r="X762" s="31"/>
      <c r="Y762" s="31"/>
      <c r="Z762" s="31"/>
    </row>
    <row r="763" spans="1:26" ht="15.75" customHeight="1">
      <c r="A763" s="31"/>
      <c r="B763" s="31"/>
      <c r="C763" s="31"/>
      <c r="D763" s="31"/>
      <c r="E763" s="31"/>
      <c r="F763" s="31"/>
      <c r="G763" s="31"/>
      <c r="H763" s="31"/>
      <c r="I763" s="31"/>
      <c r="J763" s="31"/>
      <c r="K763" s="31"/>
      <c r="L763" s="31"/>
      <c r="M763" s="31"/>
      <c r="N763" s="31"/>
      <c r="O763" s="31"/>
      <c r="P763" s="31"/>
      <c r="Q763" s="31"/>
      <c r="R763" s="31"/>
      <c r="S763" s="31"/>
      <c r="T763" s="31"/>
      <c r="U763" s="31"/>
      <c r="V763" s="31"/>
      <c r="W763" s="31"/>
      <c r="X763" s="31"/>
      <c r="Y763" s="31"/>
      <c r="Z763" s="31"/>
    </row>
    <row r="764" spans="1:26" ht="15.75" customHeight="1">
      <c r="A764" s="31"/>
      <c r="B764" s="31"/>
      <c r="C764" s="31"/>
      <c r="D764" s="31"/>
      <c r="E764" s="31"/>
      <c r="F764" s="31"/>
      <c r="G764" s="31"/>
      <c r="H764" s="31"/>
      <c r="I764" s="31"/>
      <c r="J764" s="31"/>
      <c r="K764" s="31"/>
      <c r="L764" s="31"/>
      <c r="M764" s="31"/>
      <c r="N764" s="31"/>
      <c r="O764" s="31"/>
      <c r="P764" s="31"/>
      <c r="Q764" s="31"/>
      <c r="R764" s="31"/>
      <c r="S764" s="31"/>
      <c r="T764" s="31"/>
      <c r="U764" s="31"/>
      <c r="V764" s="31"/>
      <c r="W764" s="31"/>
      <c r="X764" s="31"/>
      <c r="Y764" s="31"/>
      <c r="Z764" s="31"/>
    </row>
    <row r="765" spans="1:26" ht="15.75" customHeight="1">
      <c r="A765" s="31"/>
      <c r="B765" s="31"/>
      <c r="C765" s="31"/>
      <c r="D765" s="31"/>
      <c r="E765" s="31"/>
      <c r="F765" s="31"/>
      <c r="G765" s="31"/>
      <c r="H765" s="31"/>
      <c r="I765" s="31"/>
      <c r="J765" s="31"/>
      <c r="K765" s="31"/>
      <c r="L765" s="31"/>
      <c r="M765" s="31"/>
      <c r="N765" s="31"/>
      <c r="O765" s="31"/>
      <c r="P765" s="31"/>
      <c r="Q765" s="31"/>
      <c r="R765" s="31"/>
      <c r="S765" s="31"/>
      <c r="T765" s="31"/>
      <c r="U765" s="31"/>
      <c r="V765" s="31"/>
      <c r="W765" s="31"/>
      <c r="X765" s="31"/>
      <c r="Y765" s="31"/>
      <c r="Z765" s="31"/>
    </row>
    <row r="766" spans="1:26" ht="15.75" customHeight="1">
      <c r="A766" s="31"/>
      <c r="B766" s="31"/>
      <c r="C766" s="31"/>
      <c r="D766" s="31"/>
      <c r="E766" s="31"/>
      <c r="F766" s="31"/>
      <c r="G766" s="31"/>
      <c r="H766" s="31"/>
      <c r="I766" s="31"/>
      <c r="J766" s="31"/>
      <c r="K766" s="31"/>
      <c r="L766" s="31"/>
      <c r="M766" s="31"/>
      <c r="N766" s="31"/>
      <c r="O766" s="31"/>
      <c r="P766" s="31"/>
      <c r="Q766" s="31"/>
      <c r="R766" s="31"/>
      <c r="S766" s="31"/>
      <c r="T766" s="31"/>
      <c r="U766" s="31"/>
      <c r="V766" s="31"/>
      <c r="W766" s="31"/>
      <c r="X766" s="31"/>
      <c r="Y766" s="31"/>
      <c r="Z766" s="31"/>
    </row>
    <row r="767" spans="1:26" ht="15.75" customHeight="1">
      <c r="A767" s="31"/>
      <c r="B767" s="31"/>
      <c r="C767" s="31"/>
      <c r="D767" s="31"/>
      <c r="E767" s="31"/>
      <c r="F767" s="31"/>
      <c r="G767" s="31"/>
      <c r="H767" s="31"/>
      <c r="I767" s="31"/>
      <c r="J767" s="31"/>
      <c r="K767" s="31"/>
      <c r="L767" s="31"/>
      <c r="M767" s="31"/>
      <c r="N767" s="31"/>
      <c r="O767" s="31"/>
      <c r="P767" s="31"/>
      <c r="Q767" s="31"/>
      <c r="R767" s="31"/>
      <c r="S767" s="31"/>
      <c r="T767" s="31"/>
      <c r="U767" s="31"/>
      <c r="V767" s="31"/>
      <c r="W767" s="31"/>
      <c r="X767" s="31"/>
      <c r="Y767" s="31"/>
      <c r="Z767" s="31"/>
    </row>
    <row r="768" spans="1:26" ht="15.75" customHeight="1">
      <c r="A768" s="31"/>
      <c r="B768" s="31"/>
      <c r="C768" s="31"/>
      <c r="D768" s="31"/>
      <c r="E768" s="31"/>
      <c r="F768" s="31"/>
      <c r="G768" s="31"/>
      <c r="H768" s="31"/>
      <c r="I768" s="31"/>
      <c r="J768" s="31"/>
      <c r="K768" s="31"/>
      <c r="L768" s="31"/>
      <c r="M768" s="31"/>
      <c r="N768" s="31"/>
      <c r="O768" s="31"/>
      <c r="P768" s="31"/>
      <c r="Q768" s="31"/>
      <c r="R768" s="31"/>
      <c r="S768" s="31"/>
      <c r="T768" s="31"/>
      <c r="U768" s="31"/>
      <c r="V768" s="31"/>
      <c r="W768" s="31"/>
      <c r="X768" s="31"/>
      <c r="Y768" s="31"/>
      <c r="Z768" s="31"/>
    </row>
    <row r="769" spans="1:26" ht="15.75" customHeight="1">
      <c r="A769" s="31"/>
      <c r="B769" s="31"/>
      <c r="C769" s="31"/>
      <c r="D769" s="31"/>
      <c r="E769" s="31"/>
      <c r="F769" s="31"/>
      <c r="G769" s="31"/>
      <c r="H769" s="31"/>
      <c r="I769" s="31"/>
      <c r="J769" s="31"/>
      <c r="K769" s="31"/>
      <c r="L769" s="31"/>
      <c r="M769" s="31"/>
      <c r="N769" s="31"/>
      <c r="O769" s="31"/>
      <c r="P769" s="31"/>
      <c r="Q769" s="31"/>
      <c r="R769" s="31"/>
      <c r="S769" s="31"/>
      <c r="T769" s="31"/>
      <c r="U769" s="31"/>
      <c r="V769" s="31"/>
      <c r="W769" s="31"/>
      <c r="X769" s="31"/>
      <c r="Y769" s="31"/>
      <c r="Z769" s="31"/>
    </row>
    <row r="770" spans="1:26" ht="15.75" customHeight="1">
      <c r="A770" s="31"/>
      <c r="B770" s="31"/>
      <c r="C770" s="31"/>
      <c r="D770" s="31"/>
      <c r="E770" s="31"/>
      <c r="F770" s="31"/>
      <c r="G770" s="31"/>
      <c r="H770" s="31"/>
      <c r="I770" s="31"/>
      <c r="J770" s="31"/>
      <c r="K770" s="31"/>
      <c r="L770" s="31"/>
      <c r="M770" s="31"/>
      <c r="N770" s="31"/>
      <c r="O770" s="31"/>
      <c r="P770" s="31"/>
      <c r="Q770" s="31"/>
      <c r="R770" s="31"/>
      <c r="S770" s="31"/>
      <c r="T770" s="31"/>
      <c r="U770" s="31"/>
      <c r="V770" s="31"/>
      <c r="W770" s="31"/>
      <c r="X770" s="31"/>
      <c r="Y770" s="31"/>
      <c r="Z770" s="31"/>
    </row>
    <row r="771" spans="1:26" ht="15.75" customHeight="1">
      <c r="A771" s="31"/>
      <c r="B771" s="31"/>
      <c r="C771" s="31"/>
      <c r="D771" s="31"/>
      <c r="E771" s="31"/>
      <c r="F771" s="31"/>
      <c r="G771" s="31"/>
      <c r="H771" s="31"/>
      <c r="I771" s="31"/>
      <c r="J771" s="31"/>
      <c r="K771" s="31"/>
      <c r="L771" s="31"/>
      <c r="M771" s="31"/>
      <c r="N771" s="31"/>
      <c r="O771" s="31"/>
      <c r="P771" s="31"/>
      <c r="Q771" s="31"/>
      <c r="R771" s="31"/>
      <c r="S771" s="31"/>
      <c r="T771" s="31"/>
      <c r="U771" s="31"/>
      <c r="V771" s="31"/>
      <c r="W771" s="31"/>
      <c r="X771" s="31"/>
      <c r="Y771" s="31"/>
      <c r="Z771" s="31"/>
    </row>
    <row r="772" spans="1:26" ht="15.75" customHeight="1">
      <c r="A772" s="31"/>
      <c r="B772" s="31"/>
      <c r="C772" s="31"/>
      <c r="D772" s="31"/>
      <c r="E772" s="31"/>
      <c r="F772" s="31"/>
      <c r="G772" s="31"/>
      <c r="H772" s="31"/>
      <c r="I772" s="31"/>
      <c r="J772" s="31"/>
      <c r="K772" s="31"/>
      <c r="L772" s="31"/>
      <c r="M772" s="31"/>
      <c r="N772" s="31"/>
      <c r="O772" s="31"/>
      <c r="P772" s="31"/>
      <c r="Q772" s="31"/>
      <c r="R772" s="31"/>
      <c r="S772" s="31"/>
      <c r="T772" s="31"/>
      <c r="U772" s="31"/>
      <c r="V772" s="31"/>
      <c r="W772" s="31"/>
      <c r="X772" s="31"/>
      <c r="Y772" s="31"/>
      <c r="Z772" s="31"/>
    </row>
    <row r="773" spans="1:26" ht="15.75" customHeight="1">
      <c r="A773" s="31"/>
      <c r="B773" s="31"/>
      <c r="C773" s="31"/>
      <c r="D773" s="31"/>
      <c r="E773" s="31"/>
      <c r="F773" s="31"/>
      <c r="G773" s="31"/>
      <c r="H773" s="31"/>
      <c r="I773" s="31"/>
      <c r="J773" s="31"/>
      <c r="K773" s="31"/>
      <c r="L773" s="31"/>
      <c r="M773" s="31"/>
      <c r="N773" s="31"/>
      <c r="O773" s="31"/>
      <c r="P773" s="31"/>
      <c r="Q773" s="31"/>
      <c r="R773" s="31"/>
      <c r="S773" s="31"/>
      <c r="T773" s="31"/>
      <c r="U773" s="31"/>
      <c r="V773" s="31"/>
      <c r="W773" s="31"/>
      <c r="X773" s="31"/>
      <c r="Y773" s="31"/>
      <c r="Z773" s="31"/>
    </row>
    <row r="774" spans="1:26" ht="15.75" customHeight="1">
      <c r="A774" s="31"/>
      <c r="B774" s="31"/>
      <c r="C774" s="31"/>
      <c r="D774" s="31"/>
      <c r="E774" s="31"/>
      <c r="F774" s="31"/>
      <c r="G774" s="31"/>
      <c r="H774" s="31"/>
      <c r="I774" s="31"/>
      <c r="J774" s="31"/>
      <c r="K774" s="31"/>
      <c r="L774" s="31"/>
      <c r="M774" s="31"/>
      <c r="N774" s="31"/>
      <c r="O774" s="31"/>
      <c r="P774" s="31"/>
      <c r="Q774" s="31"/>
      <c r="R774" s="31"/>
      <c r="S774" s="31"/>
      <c r="T774" s="31"/>
      <c r="U774" s="31"/>
      <c r="V774" s="31"/>
      <c r="W774" s="31"/>
      <c r="X774" s="31"/>
      <c r="Y774" s="31"/>
      <c r="Z774" s="31"/>
    </row>
    <row r="775" spans="1:26" ht="15.75" customHeight="1">
      <c r="A775" s="31"/>
      <c r="B775" s="31"/>
      <c r="C775" s="31"/>
      <c r="D775" s="31"/>
      <c r="E775" s="31"/>
      <c r="F775" s="31"/>
      <c r="G775" s="31"/>
      <c r="H775" s="31"/>
      <c r="I775" s="31"/>
      <c r="J775" s="31"/>
      <c r="K775" s="31"/>
      <c r="L775" s="31"/>
      <c r="M775" s="31"/>
      <c r="N775" s="31"/>
      <c r="O775" s="31"/>
      <c r="P775" s="31"/>
      <c r="Q775" s="31"/>
      <c r="R775" s="31"/>
      <c r="S775" s="31"/>
      <c r="T775" s="31"/>
      <c r="U775" s="31"/>
      <c r="V775" s="31"/>
      <c r="W775" s="31"/>
      <c r="X775" s="31"/>
      <c r="Y775" s="31"/>
      <c r="Z775" s="31"/>
    </row>
    <row r="776" spans="1:26" ht="15.75" customHeight="1">
      <c r="A776" s="31"/>
      <c r="B776" s="31"/>
      <c r="C776" s="31"/>
      <c r="D776" s="31"/>
      <c r="E776" s="31"/>
      <c r="F776" s="31"/>
      <c r="G776" s="31"/>
      <c r="H776" s="31"/>
      <c r="I776" s="31"/>
      <c r="J776" s="31"/>
      <c r="K776" s="31"/>
      <c r="L776" s="31"/>
      <c r="M776" s="31"/>
      <c r="N776" s="31"/>
      <c r="O776" s="31"/>
      <c r="P776" s="31"/>
      <c r="Q776" s="31"/>
      <c r="R776" s="31"/>
      <c r="S776" s="31"/>
      <c r="T776" s="31"/>
      <c r="U776" s="31"/>
      <c r="V776" s="31"/>
      <c r="W776" s="31"/>
      <c r="X776" s="31"/>
      <c r="Y776" s="31"/>
      <c r="Z776" s="31"/>
    </row>
    <row r="777" spans="1:26" ht="15.75" customHeight="1">
      <c r="A777" s="31"/>
      <c r="B777" s="31"/>
      <c r="C777" s="31"/>
      <c r="D777" s="31"/>
      <c r="E777" s="31"/>
      <c r="F777" s="31"/>
      <c r="G777" s="31"/>
      <c r="H777" s="31"/>
      <c r="I777" s="31"/>
      <c r="J777" s="31"/>
      <c r="K777" s="31"/>
      <c r="L777" s="31"/>
      <c r="M777" s="31"/>
      <c r="N777" s="31"/>
      <c r="O777" s="31"/>
      <c r="P777" s="31"/>
      <c r="Q777" s="31"/>
      <c r="R777" s="31"/>
      <c r="S777" s="31"/>
      <c r="T777" s="31"/>
      <c r="U777" s="31"/>
      <c r="V777" s="31"/>
      <c r="W777" s="31"/>
      <c r="X777" s="31"/>
      <c r="Y777" s="31"/>
      <c r="Z777" s="31"/>
    </row>
    <row r="778" spans="1:26" ht="15.75" customHeight="1">
      <c r="A778" s="31"/>
      <c r="B778" s="31"/>
      <c r="C778" s="31"/>
      <c r="D778" s="31"/>
      <c r="E778" s="31"/>
      <c r="F778" s="31"/>
      <c r="G778" s="31"/>
      <c r="H778" s="31"/>
      <c r="I778" s="31"/>
      <c r="J778" s="31"/>
      <c r="K778" s="31"/>
      <c r="L778" s="31"/>
      <c r="M778" s="31"/>
      <c r="N778" s="31"/>
      <c r="O778" s="31"/>
      <c r="P778" s="31"/>
      <c r="Q778" s="31"/>
      <c r="R778" s="31"/>
      <c r="S778" s="31"/>
      <c r="T778" s="31"/>
      <c r="U778" s="31"/>
      <c r="V778" s="31"/>
      <c r="W778" s="31"/>
      <c r="X778" s="31"/>
      <c r="Y778" s="31"/>
      <c r="Z778" s="31"/>
    </row>
    <row r="779" spans="1:26" ht="15.75" customHeight="1">
      <c r="A779" s="31"/>
      <c r="B779" s="31"/>
      <c r="C779" s="31"/>
      <c r="D779" s="31"/>
      <c r="E779" s="31"/>
      <c r="F779" s="31"/>
      <c r="G779" s="31"/>
      <c r="H779" s="31"/>
      <c r="I779" s="31"/>
      <c r="J779" s="31"/>
      <c r="K779" s="31"/>
      <c r="L779" s="31"/>
      <c r="M779" s="31"/>
      <c r="N779" s="31"/>
      <c r="O779" s="31"/>
      <c r="P779" s="31"/>
      <c r="Q779" s="31"/>
      <c r="R779" s="31"/>
      <c r="S779" s="31"/>
      <c r="T779" s="31"/>
      <c r="U779" s="31"/>
      <c r="V779" s="31"/>
      <c r="W779" s="31"/>
      <c r="X779" s="31"/>
      <c r="Y779" s="31"/>
      <c r="Z779" s="31"/>
    </row>
    <row r="780" spans="1:26" ht="15.75" customHeight="1">
      <c r="A780" s="31"/>
      <c r="B780" s="31"/>
      <c r="C780" s="31"/>
      <c r="D780" s="31"/>
      <c r="E780" s="31"/>
      <c r="F780" s="31"/>
      <c r="G780" s="31"/>
      <c r="H780" s="31"/>
      <c r="I780" s="31"/>
      <c r="J780" s="31"/>
      <c r="K780" s="31"/>
      <c r="L780" s="31"/>
      <c r="M780" s="31"/>
      <c r="N780" s="31"/>
      <c r="O780" s="31"/>
      <c r="P780" s="31"/>
      <c r="Q780" s="31"/>
      <c r="R780" s="31"/>
      <c r="S780" s="31"/>
      <c r="T780" s="31"/>
      <c r="U780" s="31"/>
      <c r="V780" s="31"/>
      <c r="W780" s="31"/>
      <c r="X780" s="31"/>
      <c r="Y780" s="31"/>
      <c r="Z780" s="31"/>
    </row>
    <row r="781" spans="1:26" ht="15.75" customHeight="1">
      <c r="A781" s="31"/>
      <c r="B781" s="31"/>
      <c r="C781" s="31"/>
      <c r="D781" s="31"/>
      <c r="E781" s="31"/>
      <c r="F781" s="31"/>
      <c r="G781" s="31"/>
      <c r="H781" s="31"/>
      <c r="I781" s="31"/>
      <c r="J781" s="31"/>
      <c r="K781" s="31"/>
      <c r="L781" s="31"/>
      <c r="M781" s="31"/>
      <c r="N781" s="31"/>
      <c r="O781" s="31"/>
      <c r="P781" s="31"/>
      <c r="Q781" s="31"/>
      <c r="R781" s="31"/>
      <c r="S781" s="31"/>
      <c r="T781" s="31"/>
      <c r="U781" s="31"/>
      <c r="V781" s="31"/>
      <c r="W781" s="31"/>
      <c r="X781" s="31"/>
      <c r="Y781" s="31"/>
      <c r="Z781" s="31"/>
    </row>
    <row r="782" spans="1:26" ht="15.75" customHeight="1">
      <c r="A782" s="31"/>
      <c r="B782" s="31"/>
      <c r="C782" s="31"/>
      <c r="D782" s="31"/>
      <c r="E782" s="31"/>
      <c r="F782" s="31"/>
      <c r="G782" s="31"/>
      <c r="H782" s="31"/>
      <c r="I782" s="31"/>
      <c r="J782" s="31"/>
      <c r="K782" s="31"/>
      <c r="L782" s="31"/>
      <c r="M782" s="31"/>
      <c r="N782" s="31"/>
      <c r="O782" s="31"/>
      <c r="P782" s="31"/>
      <c r="Q782" s="31"/>
      <c r="R782" s="31"/>
      <c r="S782" s="31"/>
      <c r="T782" s="31"/>
      <c r="U782" s="31"/>
      <c r="V782" s="31"/>
      <c r="W782" s="31"/>
      <c r="X782" s="31"/>
      <c r="Y782" s="31"/>
      <c r="Z782" s="31"/>
    </row>
    <row r="783" spans="1:26" ht="15.75" customHeight="1">
      <c r="A783" s="31"/>
      <c r="B783" s="31"/>
      <c r="C783" s="31"/>
      <c r="D783" s="31"/>
      <c r="E783" s="31"/>
      <c r="F783" s="31"/>
      <c r="G783" s="31"/>
      <c r="H783" s="31"/>
      <c r="I783" s="31"/>
      <c r="J783" s="31"/>
      <c r="K783" s="31"/>
      <c r="L783" s="31"/>
      <c r="M783" s="31"/>
      <c r="N783" s="31"/>
      <c r="O783" s="31"/>
      <c r="P783" s="31"/>
      <c r="Q783" s="31"/>
      <c r="R783" s="31"/>
      <c r="S783" s="31"/>
      <c r="T783" s="31"/>
      <c r="U783" s="31"/>
      <c r="V783" s="31"/>
      <c r="W783" s="31"/>
      <c r="X783" s="31"/>
      <c r="Y783" s="31"/>
      <c r="Z783" s="31"/>
    </row>
    <row r="784" spans="1:26" ht="15.75" customHeight="1">
      <c r="A784" s="31"/>
      <c r="B784" s="31"/>
      <c r="C784" s="31"/>
      <c r="D784" s="31"/>
      <c r="E784" s="31"/>
      <c r="F784" s="31"/>
      <c r="G784" s="31"/>
      <c r="H784" s="31"/>
      <c r="I784" s="31"/>
      <c r="J784" s="31"/>
      <c r="K784" s="31"/>
      <c r="L784" s="31"/>
      <c r="M784" s="31"/>
      <c r="N784" s="31"/>
      <c r="O784" s="31"/>
      <c r="P784" s="31"/>
      <c r="Q784" s="31"/>
      <c r="R784" s="31"/>
      <c r="S784" s="31"/>
      <c r="T784" s="31"/>
      <c r="U784" s="31"/>
      <c r="V784" s="31"/>
      <c r="W784" s="31"/>
      <c r="X784" s="31"/>
      <c r="Y784" s="31"/>
      <c r="Z784" s="31"/>
    </row>
    <row r="785" spans="1:26" ht="15.75" customHeight="1">
      <c r="A785" s="31"/>
      <c r="B785" s="31"/>
      <c r="C785" s="31"/>
      <c r="D785" s="31"/>
      <c r="E785" s="31"/>
      <c r="F785" s="31"/>
      <c r="G785" s="31"/>
      <c r="H785" s="31"/>
      <c r="I785" s="31"/>
      <c r="J785" s="31"/>
      <c r="K785" s="31"/>
      <c r="L785" s="31"/>
      <c r="M785" s="31"/>
      <c r="N785" s="31"/>
      <c r="O785" s="31"/>
      <c r="P785" s="31"/>
      <c r="Q785" s="31"/>
      <c r="R785" s="31"/>
      <c r="S785" s="31"/>
      <c r="T785" s="31"/>
      <c r="U785" s="31"/>
      <c r="V785" s="31"/>
      <c r="W785" s="31"/>
      <c r="X785" s="31"/>
      <c r="Y785" s="31"/>
      <c r="Z785" s="31"/>
    </row>
    <row r="786" spans="1:26" ht="15.75" customHeight="1">
      <c r="A786" s="31"/>
      <c r="B786" s="31"/>
      <c r="C786" s="31"/>
      <c r="D786" s="31"/>
      <c r="E786" s="31"/>
      <c r="F786" s="31"/>
      <c r="G786" s="31"/>
      <c r="H786" s="31"/>
      <c r="I786" s="31"/>
      <c r="J786" s="31"/>
      <c r="K786" s="31"/>
      <c r="L786" s="31"/>
      <c r="M786" s="31"/>
      <c r="N786" s="31"/>
      <c r="O786" s="31"/>
      <c r="P786" s="31"/>
      <c r="Q786" s="31"/>
      <c r="R786" s="31"/>
      <c r="S786" s="31"/>
      <c r="T786" s="31"/>
      <c r="U786" s="31"/>
      <c r="V786" s="31"/>
      <c r="W786" s="31"/>
      <c r="X786" s="31"/>
      <c r="Y786" s="31"/>
      <c r="Z786" s="31"/>
    </row>
    <row r="787" spans="1:26" ht="15.75" customHeight="1">
      <c r="A787" s="31"/>
      <c r="B787" s="31"/>
      <c r="C787" s="31"/>
      <c r="D787" s="31"/>
      <c r="E787" s="31"/>
      <c r="F787" s="31"/>
      <c r="G787" s="31"/>
      <c r="H787" s="31"/>
      <c r="I787" s="31"/>
      <c r="J787" s="31"/>
      <c r="K787" s="31"/>
      <c r="L787" s="31"/>
      <c r="M787" s="31"/>
      <c r="N787" s="31"/>
      <c r="O787" s="31"/>
      <c r="P787" s="31"/>
      <c r="Q787" s="31"/>
      <c r="R787" s="31"/>
      <c r="S787" s="31"/>
      <c r="T787" s="31"/>
      <c r="U787" s="31"/>
      <c r="V787" s="31"/>
      <c r="W787" s="31"/>
      <c r="X787" s="31"/>
      <c r="Y787" s="31"/>
      <c r="Z787" s="31"/>
    </row>
    <row r="788" spans="1:26" ht="15.75" customHeight="1">
      <c r="A788" s="31"/>
      <c r="B788" s="31"/>
      <c r="C788" s="31"/>
      <c r="D788" s="31"/>
      <c r="E788" s="31"/>
      <c r="F788" s="31"/>
      <c r="G788" s="31"/>
      <c r="H788" s="31"/>
      <c r="I788" s="31"/>
      <c r="J788" s="31"/>
      <c r="K788" s="31"/>
      <c r="L788" s="31"/>
      <c r="M788" s="31"/>
      <c r="N788" s="31"/>
      <c r="O788" s="31"/>
      <c r="P788" s="31"/>
      <c r="Q788" s="31"/>
      <c r="R788" s="31"/>
      <c r="S788" s="31"/>
      <c r="T788" s="31"/>
      <c r="U788" s="31"/>
      <c r="V788" s="31"/>
      <c r="W788" s="31"/>
      <c r="X788" s="31"/>
      <c r="Y788" s="31"/>
      <c r="Z788" s="31"/>
    </row>
    <row r="789" spans="1:26" ht="15.75" customHeight="1">
      <c r="A789" s="31"/>
      <c r="B789" s="31"/>
      <c r="C789" s="31"/>
      <c r="D789" s="31"/>
      <c r="E789" s="31"/>
      <c r="F789" s="31"/>
      <c r="G789" s="31"/>
      <c r="H789" s="31"/>
      <c r="I789" s="31"/>
      <c r="J789" s="31"/>
      <c r="K789" s="31"/>
      <c r="L789" s="31"/>
      <c r="M789" s="31"/>
      <c r="N789" s="31"/>
      <c r="O789" s="31"/>
      <c r="P789" s="31"/>
      <c r="Q789" s="31"/>
      <c r="R789" s="31"/>
      <c r="S789" s="31"/>
      <c r="T789" s="31"/>
      <c r="U789" s="31"/>
      <c r="V789" s="31"/>
      <c r="W789" s="31"/>
      <c r="X789" s="31"/>
      <c r="Y789" s="31"/>
      <c r="Z789" s="31"/>
    </row>
    <row r="790" spans="1:26" ht="15.75" customHeight="1">
      <c r="A790" s="31"/>
      <c r="B790" s="31"/>
      <c r="C790" s="31"/>
      <c r="D790" s="31"/>
      <c r="E790" s="31"/>
      <c r="F790" s="31"/>
      <c r="G790" s="31"/>
      <c r="H790" s="31"/>
      <c r="I790" s="31"/>
      <c r="J790" s="31"/>
      <c r="K790" s="31"/>
      <c r="L790" s="31"/>
      <c r="M790" s="31"/>
      <c r="N790" s="31"/>
      <c r="O790" s="31"/>
      <c r="P790" s="31"/>
      <c r="Q790" s="31"/>
      <c r="R790" s="31"/>
      <c r="S790" s="31"/>
      <c r="T790" s="31"/>
      <c r="U790" s="31"/>
      <c r="V790" s="31"/>
      <c r="W790" s="31"/>
      <c r="X790" s="31"/>
      <c r="Y790" s="31"/>
      <c r="Z790" s="31"/>
    </row>
    <row r="791" spans="1:26" ht="15.75" customHeight="1">
      <c r="A791" s="31"/>
      <c r="B791" s="31"/>
      <c r="C791" s="31"/>
      <c r="D791" s="31"/>
      <c r="E791" s="31"/>
      <c r="F791" s="31"/>
      <c r="G791" s="31"/>
      <c r="H791" s="31"/>
      <c r="I791" s="31"/>
      <c r="J791" s="31"/>
      <c r="K791" s="31"/>
      <c r="L791" s="31"/>
      <c r="M791" s="31"/>
      <c r="N791" s="31"/>
      <c r="O791" s="31"/>
      <c r="P791" s="31"/>
      <c r="Q791" s="31"/>
      <c r="R791" s="31"/>
      <c r="S791" s="31"/>
      <c r="T791" s="31"/>
      <c r="U791" s="31"/>
      <c r="V791" s="31"/>
      <c r="W791" s="31"/>
      <c r="X791" s="31"/>
      <c r="Y791" s="31"/>
      <c r="Z791" s="31"/>
    </row>
    <row r="792" spans="1:26" ht="15.75" customHeight="1">
      <c r="A792" s="31"/>
      <c r="B792" s="31"/>
      <c r="C792" s="31"/>
      <c r="D792" s="31"/>
      <c r="E792" s="31"/>
      <c r="F792" s="31"/>
      <c r="G792" s="31"/>
      <c r="H792" s="31"/>
      <c r="I792" s="31"/>
      <c r="J792" s="31"/>
      <c r="K792" s="31"/>
      <c r="L792" s="31"/>
      <c r="M792" s="31"/>
      <c r="N792" s="31"/>
      <c r="O792" s="31"/>
      <c r="P792" s="31"/>
      <c r="Q792" s="31"/>
      <c r="R792" s="31"/>
      <c r="S792" s="31"/>
      <c r="T792" s="31"/>
      <c r="U792" s="31"/>
      <c r="V792" s="31"/>
      <c r="W792" s="31"/>
      <c r="X792" s="31"/>
      <c r="Y792" s="31"/>
      <c r="Z792" s="31"/>
    </row>
    <row r="793" spans="1:26" ht="15.75" customHeight="1">
      <c r="A793" s="31"/>
      <c r="B793" s="31"/>
      <c r="C793" s="31"/>
      <c r="D793" s="31"/>
      <c r="E793" s="31"/>
      <c r="F793" s="31"/>
      <c r="G793" s="31"/>
      <c r="H793" s="31"/>
      <c r="I793" s="31"/>
      <c r="J793" s="31"/>
      <c r="K793" s="31"/>
      <c r="L793" s="31"/>
      <c r="M793" s="31"/>
      <c r="N793" s="31"/>
      <c r="O793" s="31"/>
      <c r="P793" s="31"/>
      <c r="Q793" s="31"/>
      <c r="R793" s="31"/>
      <c r="S793" s="31"/>
      <c r="T793" s="31"/>
      <c r="U793" s="31"/>
      <c r="V793" s="31"/>
      <c r="W793" s="31"/>
      <c r="X793" s="31"/>
      <c r="Y793" s="31"/>
      <c r="Z793" s="31"/>
    </row>
    <row r="794" spans="1:26" ht="15.75" customHeight="1">
      <c r="A794" s="31"/>
      <c r="B794" s="31"/>
      <c r="C794" s="31"/>
      <c r="D794" s="31"/>
      <c r="E794" s="31"/>
      <c r="F794" s="31"/>
      <c r="G794" s="31"/>
      <c r="H794" s="31"/>
      <c r="I794" s="31"/>
      <c r="J794" s="31"/>
      <c r="K794" s="31"/>
      <c r="L794" s="31"/>
      <c r="M794" s="31"/>
      <c r="N794" s="31"/>
      <c r="O794" s="31"/>
      <c r="P794" s="31"/>
      <c r="Q794" s="31"/>
      <c r="R794" s="31"/>
      <c r="S794" s="31"/>
      <c r="T794" s="31"/>
      <c r="U794" s="31"/>
      <c r="V794" s="31"/>
      <c r="W794" s="31"/>
      <c r="X794" s="31"/>
      <c r="Y794" s="31"/>
      <c r="Z794" s="31"/>
    </row>
    <row r="795" spans="1:26" ht="15.75" customHeight="1">
      <c r="A795" s="31"/>
      <c r="B795" s="31"/>
      <c r="C795" s="31"/>
      <c r="D795" s="31"/>
      <c r="E795" s="31"/>
      <c r="F795" s="31"/>
      <c r="G795" s="31"/>
      <c r="H795" s="31"/>
      <c r="I795" s="31"/>
      <c r="J795" s="31"/>
      <c r="K795" s="31"/>
      <c r="L795" s="31"/>
      <c r="M795" s="31"/>
      <c r="N795" s="31"/>
      <c r="O795" s="31"/>
      <c r="P795" s="31"/>
      <c r="Q795" s="31"/>
      <c r="R795" s="31"/>
      <c r="S795" s="31"/>
      <c r="T795" s="31"/>
      <c r="U795" s="31"/>
      <c r="V795" s="31"/>
      <c r="W795" s="31"/>
      <c r="X795" s="31"/>
      <c r="Y795" s="31"/>
      <c r="Z795" s="31"/>
    </row>
    <row r="796" spans="1:26" ht="15.75" customHeight="1">
      <c r="A796" s="31"/>
      <c r="B796" s="31"/>
      <c r="C796" s="31"/>
      <c r="D796" s="31"/>
      <c r="E796" s="31"/>
      <c r="F796" s="31"/>
      <c r="G796" s="31"/>
      <c r="H796" s="31"/>
      <c r="I796" s="31"/>
      <c r="J796" s="31"/>
      <c r="K796" s="31"/>
      <c r="L796" s="31"/>
      <c r="M796" s="31"/>
      <c r="N796" s="31"/>
      <c r="O796" s="31"/>
      <c r="P796" s="31"/>
      <c r="Q796" s="31"/>
      <c r="R796" s="31"/>
      <c r="S796" s="31"/>
      <c r="T796" s="31"/>
      <c r="U796" s="31"/>
      <c r="V796" s="31"/>
      <c r="W796" s="31"/>
      <c r="X796" s="31"/>
      <c r="Y796" s="31"/>
      <c r="Z796" s="31"/>
    </row>
    <row r="797" spans="1:26" ht="15.75" customHeight="1">
      <c r="A797" s="31"/>
      <c r="B797" s="31"/>
      <c r="C797" s="31"/>
      <c r="D797" s="31"/>
      <c r="E797" s="31"/>
      <c r="F797" s="31"/>
      <c r="G797" s="31"/>
      <c r="H797" s="31"/>
      <c r="I797" s="31"/>
      <c r="J797" s="31"/>
      <c r="K797" s="31"/>
      <c r="L797" s="31"/>
      <c r="M797" s="31"/>
      <c r="N797" s="31"/>
      <c r="O797" s="31"/>
      <c r="P797" s="31"/>
      <c r="Q797" s="31"/>
      <c r="R797" s="31"/>
      <c r="S797" s="31"/>
      <c r="T797" s="31"/>
      <c r="U797" s="31"/>
      <c r="V797" s="31"/>
      <c r="W797" s="31"/>
      <c r="X797" s="31"/>
      <c r="Y797" s="31"/>
      <c r="Z797" s="31"/>
    </row>
    <row r="798" spans="1:26" ht="15.75" customHeight="1">
      <c r="A798" s="31"/>
      <c r="B798" s="31"/>
      <c r="C798" s="31"/>
      <c r="D798" s="31"/>
      <c r="E798" s="31"/>
      <c r="F798" s="31"/>
      <c r="G798" s="31"/>
      <c r="H798" s="31"/>
      <c r="I798" s="31"/>
      <c r="J798" s="31"/>
      <c r="K798" s="31"/>
      <c r="L798" s="31"/>
      <c r="M798" s="31"/>
      <c r="N798" s="31"/>
      <c r="O798" s="31"/>
      <c r="P798" s="31"/>
      <c r="Q798" s="31"/>
      <c r="R798" s="31"/>
      <c r="S798" s="31"/>
      <c r="T798" s="31"/>
      <c r="U798" s="31"/>
      <c r="V798" s="31"/>
      <c r="W798" s="31"/>
      <c r="X798" s="31"/>
      <c r="Y798" s="31"/>
      <c r="Z798" s="31"/>
    </row>
    <row r="799" spans="1:26" ht="15.75" customHeight="1">
      <c r="A799" s="31"/>
      <c r="B799" s="31"/>
      <c r="C799" s="31"/>
      <c r="D799" s="31"/>
      <c r="E799" s="31"/>
      <c r="F799" s="31"/>
      <c r="G799" s="31"/>
      <c r="H799" s="31"/>
      <c r="I799" s="31"/>
      <c r="J799" s="31"/>
      <c r="K799" s="31"/>
      <c r="L799" s="31"/>
      <c r="M799" s="31"/>
      <c r="N799" s="31"/>
      <c r="O799" s="31"/>
      <c r="P799" s="31"/>
      <c r="Q799" s="31"/>
      <c r="R799" s="31"/>
      <c r="S799" s="31"/>
      <c r="T799" s="31"/>
      <c r="U799" s="31"/>
      <c r="V799" s="31"/>
      <c r="W799" s="31"/>
      <c r="X799" s="31"/>
      <c r="Y799" s="31"/>
      <c r="Z799" s="31"/>
    </row>
    <row r="800" spans="1:26" ht="15.75" customHeight="1">
      <c r="A800" s="31"/>
      <c r="B800" s="31"/>
      <c r="C800" s="31"/>
      <c r="D800" s="31"/>
      <c r="E800" s="31"/>
      <c r="F800" s="31"/>
      <c r="G800" s="31"/>
      <c r="H800" s="31"/>
      <c r="I800" s="31"/>
      <c r="J800" s="31"/>
      <c r="K800" s="31"/>
      <c r="L800" s="31"/>
      <c r="M800" s="31"/>
      <c r="N800" s="31"/>
      <c r="O800" s="31"/>
      <c r="P800" s="31"/>
      <c r="Q800" s="31"/>
      <c r="R800" s="31"/>
      <c r="S800" s="31"/>
      <c r="T800" s="31"/>
      <c r="U800" s="31"/>
      <c r="V800" s="31"/>
      <c r="W800" s="31"/>
      <c r="X800" s="31"/>
      <c r="Y800" s="31"/>
      <c r="Z800" s="31"/>
    </row>
    <row r="801" spans="1:26" ht="15.75" customHeight="1">
      <c r="A801" s="31"/>
      <c r="B801" s="31"/>
      <c r="C801" s="31"/>
      <c r="D801" s="31"/>
      <c r="E801" s="31"/>
      <c r="F801" s="31"/>
      <c r="G801" s="31"/>
      <c r="H801" s="31"/>
      <c r="I801" s="31"/>
      <c r="J801" s="31"/>
      <c r="K801" s="31"/>
      <c r="L801" s="31"/>
      <c r="M801" s="31"/>
      <c r="N801" s="31"/>
      <c r="O801" s="31"/>
      <c r="P801" s="31"/>
      <c r="Q801" s="31"/>
      <c r="R801" s="31"/>
      <c r="S801" s="31"/>
      <c r="T801" s="31"/>
      <c r="U801" s="31"/>
      <c r="V801" s="31"/>
      <c r="W801" s="31"/>
      <c r="X801" s="31"/>
      <c r="Y801" s="31"/>
      <c r="Z801" s="31"/>
    </row>
    <row r="802" spans="1:26" ht="15.75" customHeight="1">
      <c r="A802" s="31"/>
      <c r="B802" s="31"/>
      <c r="C802" s="31"/>
      <c r="D802" s="31"/>
      <c r="E802" s="31"/>
      <c r="F802" s="31"/>
      <c r="G802" s="31"/>
      <c r="H802" s="31"/>
      <c r="I802" s="31"/>
      <c r="J802" s="31"/>
      <c r="K802" s="31"/>
      <c r="L802" s="31"/>
      <c r="M802" s="31"/>
      <c r="N802" s="31"/>
      <c r="O802" s="31"/>
      <c r="P802" s="31"/>
      <c r="Q802" s="31"/>
      <c r="R802" s="31"/>
      <c r="S802" s="31"/>
      <c r="T802" s="31"/>
      <c r="U802" s="31"/>
      <c r="V802" s="31"/>
      <c r="W802" s="31"/>
      <c r="X802" s="31"/>
      <c r="Y802" s="31"/>
      <c r="Z802" s="31"/>
    </row>
    <row r="803" spans="1:26" ht="15.75" customHeight="1">
      <c r="A803" s="31"/>
      <c r="B803" s="31"/>
      <c r="C803" s="31"/>
      <c r="D803" s="31"/>
      <c r="E803" s="31"/>
      <c r="F803" s="31"/>
      <c r="G803" s="31"/>
      <c r="H803" s="31"/>
      <c r="I803" s="31"/>
      <c r="J803" s="31"/>
      <c r="K803" s="31"/>
      <c r="L803" s="31"/>
      <c r="M803" s="31"/>
      <c r="N803" s="31"/>
      <c r="O803" s="31"/>
      <c r="P803" s="31"/>
      <c r="Q803" s="31"/>
      <c r="R803" s="31"/>
      <c r="S803" s="31"/>
      <c r="T803" s="31"/>
      <c r="U803" s="31"/>
      <c r="V803" s="31"/>
      <c r="W803" s="31"/>
      <c r="X803" s="31"/>
      <c r="Y803" s="31"/>
      <c r="Z803" s="31"/>
    </row>
    <row r="804" spans="1:26" ht="15.75" customHeight="1">
      <c r="A804" s="31"/>
      <c r="B804" s="31"/>
      <c r="C804" s="31"/>
      <c r="D804" s="31"/>
      <c r="E804" s="31"/>
      <c r="F804" s="31"/>
      <c r="G804" s="31"/>
      <c r="H804" s="31"/>
      <c r="I804" s="31"/>
      <c r="J804" s="31"/>
      <c r="K804" s="31"/>
      <c r="L804" s="31"/>
      <c r="M804" s="31"/>
      <c r="N804" s="31"/>
      <c r="O804" s="31"/>
      <c r="P804" s="31"/>
      <c r="Q804" s="31"/>
      <c r="R804" s="31"/>
      <c r="S804" s="31"/>
      <c r="T804" s="31"/>
      <c r="U804" s="31"/>
      <c r="V804" s="31"/>
      <c r="W804" s="31"/>
      <c r="X804" s="31"/>
      <c r="Y804" s="31"/>
      <c r="Z804" s="31"/>
    </row>
    <row r="805" spans="1:26" ht="15.75" customHeight="1">
      <c r="A805" s="31"/>
      <c r="B805" s="31"/>
      <c r="C805" s="31"/>
      <c r="D805" s="31"/>
      <c r="E805" s="31"/>
      <c r="F805" s="31"/>
      <c r="G805" s="31"/>
      <c r="H805" s="31"/>
      <c r="I805" s="31"/>
      <c r="J805" s="31"/>
      <c r="K805" s="31"/>
      <c r="L805" s="31"/>
      <c r="M805" s="31"/>
      <c r="N805" s="31"/>
      <c r="O805" s="31"/>
      <c r="P805" s="31"/>
      <c r="Q805" s="31"/>
      <c r="R805" s="31"/>
      <c r="S805" s="31"/>
      <c r="T805" s="31"/>
      <c r="U805" s="31"/>
      <c r="V805" s="31"/>
      <c r="W805" s="31"/>
      <c r="X805" s="31"/>
      <c r="Y805" s="31"/>
      <c r="Z805" s="31"/>
    </row>
    <row r="806" spans="1:26" ht="15.75" customHeight="1">
      <c r="A806" s="31"/>
      <c r="B806" s="31"/>
      <c r="C806" s="31"/>
      <c r="D806" s="31"/>
      <c r="E806" s="31"/>
      <c r="F806" s="31"/>
      <c r="G806" s="31"/>
      <c r="H806" s="31"/>
      <c r="I806" s="31"/>
      <c r="J806" s="31"/>
      <c r="K806" s="31"/>
      <c r="L806" s="31"/>
      <c r="M806" s="31"/>
      <c r="N806" s="31"/>
      <c r="O806" s="31"/>
      <c r="P806" s="31"/>
      <c r="Q806" s="31"/>
      <c r="R806" s="31"/>
      <c r="S806" s="31"/>
      <c r="T806" s="31"/>
      <c r="U806" s="31"/>
      <c r="V806" s="31"/>
      <c r="W806" s="31"/>
      <c r="X806" s="31"/>
      <c r="Y806" s="31"/>
      <c r="Z806" s="31"/>
    </row>
    <row r="807" spans="1:26" ht="15.75" customHeight="1">
      <c r="A807" s="31"/>
      <c r="B807" s="31"/>
      <c r="C807" s="31"/>
      <c r="D807" s="31"/>
      <c r="E807" s="31"/>
      <c r="F807" s="31"/>
      <c r="G807" s="31"/>
      <c r="H807" s="31"/>
      <c r="I807" s="31"/>
      <c r="J807" s="31"/>
      <c r="K807" s="31"/>
      <c r="L807" s="31"/>
      <c r="M807" s="31"/>
      <c r="N807" s="31"/>
      <c r="O807" s="31"/>
      <c r="P807" s="31"/>
      <c r="Q807" s="31"/>
      <c r="R807" s="31"/>
      <c r="S807" s="31"/>
      <c r="T807" s="31"/>
      <c r="U807" s="31"/>
      <c r="V807" s="31"/>
      <c r="W807" s="31"/>
      <c r="X807" s="31"/>
      <c r="Y807" s="31"/>
      <c r="Z807" s="31"/>
    </row>
    <row r="808" spans="1:26" ht="15.75" customHeight="1">
      <c r="A808" s="31"/>
      <c r="B808" s="31"/>
      <c r="C808" s="31"/>
      <c r="D808" s="31"/>
      <c r="E808" s="31"/>
      <c r="F808" s="31"/>
      <c r="G808" s="31"/>
      <c r="H808" s="31"/>
      <c r="I808" s="31"/>
      <c r="J808" s="31"/>
      <c r="K808" s="31"/>
      <c r="L808" s="31"/>
      <c r="M808" s="31"/>
      <c r="N808" s="31"/>
      <c r="O808" s="31"/>
      <c r="P808" s="31"/>
      <c r="Q808" s="31"/>
      <c r="R808" s="31"/>
      <c r="S808" s="31"/>
      <c r="T808" s="31"/>
      <c r="U808" s="31"/>
      <c r="V808" s="31"/>
      <c r="W808" s="31"/>
      <c r="X808" s="31"/>
      <c r="Y808" s="31"/>
      <c r="Z808" s="31"/>
    </row>
    <row r="809" spans="1:26" ht="15.75" customHeight="1">
      <c r="A809" s="31"/>
      <c r="B809" s="31"/>
      <c r="C809" s="31"/>
      <c r="D809" s="31"/>
      <c r="E809" s="31"/>
      <c r="F809" s="31"/>
      <c r="G809" s="31"/>
      <c r="H809" s="31"/>
      <c r="I809" s="31"/>
      <c r="J809" s="31"/>
      <c r="K809" s="31"/>
      <c r="L809" s="31"/>
      <c r="M809" s="31"/>
      <c r="N809" s="31"/>
      <c r="O809" s="31"/>
      <c r="P809" s="31"/>
      <c r="Q809" s="31"/>
      <c r="R809" s="31"/>
      <c r="S809" s="31"/>
      <c r="T809" s="31"/>
      <c r="U809" s="31"/>
      <c r="V809" s="31"/>
      <c r="W809" s="31"/>
      <c r="X809" s="31"/>
      <c r="Y809" s="31"/>
      <c r="Z809" s="31"/>
    </row>
    <row r="810" spans="1:26" ht="15.75" customHeight="1">
      <c r="A810" s="31"/>
      <c r="B810" s="31"/>
      <c r="C810" s="31"/>
      <c r="D810" s="31"/>
      <c r="E810" s="31"/>
      <c r="F810" s="31"/>
      <c r="G810" s="31"/>
      <c r="H810" s="31"/>
      <c r="I810" s="31"/>
      <c r="J810" s="31"/>
      <c r="K810" s="31"/>
      <c r="L810" s="31"/>
      <c r="M810" s="31"/>
      <c r="N810" s="31"/>
      <c r="O810" s="31"/>
      <c r="P810" s="31"/>
      <c r="Q810" s="31"/>
      <c r="R810" s="31"/>
      <c r="S810" s="31"/>
      <c r="T810" s="31"/>
      <c r="U810" s="31"/>
      <c r="V810" s="31"/>
      <c r="W810" s="31"/>
      <c r="X810" s="31"/>
      <c r="Y810" s="31"/>
      <c r="Z810" s="31"/>
    </row>
    <row r="811" spans="1:26" ht="15.75" customHeight="1">
      <c r="A811" s="31"/>
      <c r="B811" s="31"/>
      <c r="C811" s="31"/>
      <c r="D811" s="31"/>
      <c r="E811" s="31"/>
      <c r="F811" s="31"/>
      <c r="G811" s="31"/>
      <c r="H811" s="31"/>
      <c r="I811" s="31"/>
      <c r="J811" s="31"/>
      <c r="K811" s="31"/>
      <c r="L811" s="31"/>
      <c r="M811" s="31"/>
      <c r="N811" s="31"/>
      <c r="O811" s="31"/>
      <c r="P811" s="31"/>
      <c r="Q811" s="31"/>
      <c r="R811" s="31"/>
      <c r="S811" s="31"/>
      <c r="T811" s="31"/>
      <c r="U811" s="31"/>
      <c r="V811" s="31"/>
      <c r="W811" s="31"/>
      <c r="X811" s="31"/>
      <c r="Y811" s="31"/>
      <c r="Z811" s="31"/>
    </row>
    <row r="812" spans="1:26" ht="15.75" customHeight="1">
      <c r="A812" s="31"/>
      <c r="B812" s="31"/>
      <c r="C812" s="31"/>
      <c r="D812" s="31"/>
      <c r="E812" s="31"/>
      <c r="F812" s="31"/>
      <c r="G812" s="31"/>
      <c r="H812" s="31"/>
      <c r="I812" s="31"/>
      <c r="J812" s="31"/>
      <c r="K812" s="31"/>
      <c r="L812" s="31"/>
      <c r="M812" s="31"/>
      <c r="N812" s="31"/>
      <c r="O812" s="31"/>
      <c r="P812" s="31"/>
      <c r="Q812" s="31"/>
      <c r="R812" s="31"/>
      <c r="S812" s="31"/>
      <c r="T812" s="31"/>
      <c r="U812" s="31"/>
      <c r="V812" s="31"/>
      <c r="W812" s="31"/>
      <c r="X812" s="31"/>
      <c r="Y812" s="31"/>
      <c r="Z812" s="31"/>
    </row>
    <row r="813" spans="1:26" ht="15.75" customHeight="1">
      <c r="A813" s="31"/>
      <c r="B813" s="31"/>
      <c r="C813" s="31"/>
      <c r="D813" s="31"/>
      <c r="E813" s="31"/>
      <c r="F813" s="31"/>
      <c r="G813" s="31"/>
      <c r="H813" s="31"/>
      <c r="I813" s="31"/>
      <c r="J813" s="31"/>
      <c r="K813" s="31"/>
      <c r="L813" s="31"/>
      <c r="M813" s="31"/>
      <c r="N813" s="31"/>
      <c r="O813" s="31"/>
      <c r="P813" s="31"/>
      <c r="Q813" s="31"/>
      <c r="R813" s="31"/>
      <c r="S813" s="31"/>
      <c r="T813" s="31"/>
      <c r="U813" s="31"/>
      <c r="V813" s="31"/>
      <c r="W813" s="31"/>
      <c r="X813" s="31"/>
      <c r="Y813" s="31"/>
      <c r="Z813" s="31"/>
    </row>
    <row r="814" spans="1:26" ht="15.75" customHeight="1">
      <c r="A814" s="31"/>
      <c r="B814" s="31"/>
      <c r="C814" s="31"/>
      <c r="D814" s="31"/>
      <c r="E814" s="31"/>
      <c r="F814" s="31"/>
      <c r="G814" s="31"/>
      <c r="H814" s="31"/>
      <c r="I814" s="31"/>
      <c r="J814" s="31"/>
      <c r="K814" s="31"/>
      <c r="L814" s="31"/>
      <c r="M814" s="31"/>
      <c r="N814" s="31"/>
      <c r="O814" s="31"/>
      <c r="P814" s="31"/>
      <c r="Q814" s="31"/>
      <c r="R814" s="31"/>
      <c r="S814" s="31"/>
      <c r="T814" s="31"/>
      <c r="U814" s="31"/>
      <c r="V814" s="31"/>
      <c r="W814" s="31"/>
      <c r="X814" s="31"/>
      <c r="Y814" s="31"/>
      <c r="Z814" s="31"/>
    </row>
    <row r="815" spans="1:26" ht="15.75" customHeight="1">
      <c r="A815" s="31"/>
      <c r="B815" s="31"/>
      <c r="C815" s="31"/>
      <c r="D815" s="31"/>
      <c r="E815" s="31"/>
      <c r="F815" s="31"/>
      <c r="G815" s="31"/>
      <c r="H815" s="31"/>
      <c r="I815" s="31"/>
      <c r="J815" s="31"/>
      <c r="K815" s="31"/>
      <c r="L815" s="31"/>
      <c r="M815" s="31"/>
      <c r="N815" s="31"/>
      <c r="O815" s="31"/>
      <c r="P815" s="31"/>
      <c r="Q815" s="31"/>
      <c r="R815" s="31"/>
      <c r="S815" s="31"/>
      <c r="T815" s="31"/>
      <c r="U815" s="31"/>
      <c r="V815" s="31"/>
      <c r="W815" s="31"/>
      <c r="X815" s="31"/>
      <c r="Y815" s="31"/>
      <c r="Z815" s="31"/>
    </row>
    <row r="816" spans="1:26" ht="15.75" customHeight="1">
      <c r="A816" s="31"/>
      <c r="B816" s="31"/>
      <c r="C816" s="31"/>
      <c r="D816" s="31"/>
      <c r="E816" s="31"/>
      <c r="F816" s="31"/>
      <c r="G816" s="31"/>
      <c r="H816" s="31"/>
      <c r="I816" s="31"/>
      <c r="J816" s="31"/>
      <c r="K816" s="31"/>
      <c r="L816" s="31"/>
      <c r="M816" s="31"/>
      <c r="N816" s="31"/>
      <c r="O816" s="31"/>
      <c r="P816" s="31"/>
      <c r="Q816" s="31"/>
      <c r="R816" s="31"/>
      <c r="S816" s="31"/>
      <c r="T816" s="31"/>
      <c r="U816" s="31"/>
      <c r="V816" s="31"/>
      <c r="W816" s="31"/>
      <c r="X816" s="31"/>
      <c r="Y816" s="31"/>
      <c r="Z816" s="31"/>
    </row>
    <row r="817" spans="1:26" ht="15.75" customHeight="1">
      <c r="A817" s="31"/>
      <c r="B817" s="31"/>
      <c r="C817" s="31"/>
      <c r="D817" s="31"/>
      <c r="E817" s="31"/>
      <c r="F817" s="31"/>
      <c r="G817" s="31"/>
      <c r="H817" s="31"/>
      <c r="I817" s="31"/>
      <c r="J817" s="31"/>
      <c r="K817" s="31"/>
      <c r="L817" s="31"/>
      <c r="M817" s="31"/>
      <c r="N817" s="31"/>
      <c r="O817" s="31"/>
      <c r="P817" s="31"/>
      <c r="Q817" s="31"/>
      <c r="R817" s="31"/>
      <c r="S817" s="31"/>
      <c r="T817" s="31"/>
      <c r="U817" s="31"/>
      <c r="V817" s="31"/>
      <c r="W817" s="31"/>
      <c r="X817" s="31"/>
      <c r="Y817" s="31"/>
      <c r="Z817" s="31"/>
    </row>
    <row r="818" spans="1:26" ht="15.75" customHeight="1">
      <c r="A818" s="31"/>
      <c r="B818" s="31"/>
      <c r="C818" s="31"/>
      <c r="D818" s="31"/>
      <c r="E818" s="31"/>
      <c r="F818" s="31"/>
      <c r="G818" s="31"/>
      <c r="H818" s="31"/>
      <c r="I818" s="31"/>
      <c r="J818" s="31"/>
      <c r="K818" s="31"/>
      <c r="L818" s="31"/>
      <c r="M818" s="31"/>
      <c r="N818" s="31"/>
      <c r="O818" s="31"/>
      <c r="P818" s="31"/>
      <c r="Q818" s="31"/>
      <c r="R818" s="31"/>
      <c r="S818" s="31"/>
      <c r="T818" s="31"/>
      <c r="U818" s="31"/>
      <c r="V818" s="31"/>
      <c r="W818" s="31"/>
      <c r="X818" s="31"/>
      <c r="Y818" s="31"/>
      <c r="Z818" s="31"/>
    </row>
    <row r="819" spans="1:26" ht="15.75" customHeight="1">
      <c r="A819" s="31"/>
      <c r="B819" s="31"/>
      <c r="C819" s="31"/>
      <c r="D819" s="31"/>
      <c r="E819" s="31"/>
      <c r="F819" s="31"/>
      <c r="G819" s="31"/>
      <c r="H819" s="31"/>
      <c r="I819" s="31"/>
      <c r="J819" s="31"/>
      <c r="K819" s="31"/>
      <c r="L819" s="31"/>
      <c r="M819" s="31"/>
      <c r="N819" s="31"/>
      <c r="O819" s="31"/>
      <c r="P819" s="31"/>
      <c r="Q819" s="31"/>
      <c r="R819" s="31"/>
      <c r="S819" s="31"/>
      <c r="T819" s="31"/>
      <c r="U819" s="31"/>
      <c r="V819" s="31"/>
      <c r="W819" s="31"/>
      <c r="X819" s="31"/>
      <c r="Y819" s="31"/>
      <c r="Z819" s="31"/>
    </row>
    <row r="820" spans="1:26" ht="15.75" customHeight="1">
      <c r="A820" s="31"/>
      <c r="B820" s="31"/>
      <c r="C820" s="31"/>
      <c r="D820" s="31"/>
      <c r="E820" s="31"/>
      <c r="F820" s="31"/>
      <c r="G820" s="31"/>
      <c r="H820" s="31"/>
      <c r="I820" s="31"/>
      <c r="J820" s="31"/>
      <c r="K820" s="31"/>
      <c r="L820" s="31"/>
      <c r="M820" s="31"/>
      <c r="N820" s="31"/>
      <c r="O820" s="31"/>
      <c r="P820" s="31"/>
      <c r="Q820" s="31"/>
      <c r="R820" s="31"/>
      <c r="S820" s="31"/>
      <c r="T820" s="31"/>
      <c r="U820" s="31"/>
      <c r="V820" s="31"/>
      <c r="W820" s="31"/>
      <c r="X820" s="31"/>
      <c r="Y820" s="31"/>
      <c r="Z820" s="31"/>
    </row>
    <row r="821" spans="1:26" ht="15.75" customHeight="1">
      <c r="A821" s="31"/>
      <c r="B821" s="31"/>
      <c r="C821" s="31"/>
      <c r="D821" s="31"/>
      <c r="E821" s="31"/>
      <c r="F821" s="31"/>
      <c r="G821" s="31"/>
      <c r="H821" s="31"/>
      <c r="I821" s="31"/>
      <c r="J821" s="31"/>
      <c r="K821" s="31"/>
      <c r="L821" s="31"/>
      <c r="M821" s="31"/>
      <c r="N821" s="31"/>
      <c r="O821" s="31"/>
      <c r="P821" s="31"/>
      <c r="Q821" s="31"/>
      <c r="R821" s="31"/>
      <c r="S821" s="31"/>
      <c r="T821" s="31"/>
      <c r="U821" s="31"/>
      <c r="V821" s="31"/>
      <c r="W821" s="31"/>
      <c r="X821" s="31"/>
      <c r="Y821" s="31"/>
      <c r="Z821" s="31"/>
    </row>
    <row r="822" spans="1:26" ht="15.75" customHeight="1">
      <c r="A822" s="31"/>
      <c r="B822" s="31"/>
      <c r="C822" s="31"/>
      <c r="D822" s="31"/>
      <c r="E822" s="31"/>
      <c r="F822" s="31"/>
      <c r="G822" s="31"/>
      <c r="H822" s="31"/>
      <c r="I822" s="31"/>
      <c r="J822" s="31"/>
      <c r="K822" s="31"/>
      <c r="L822" s="31"/>
      <c r="M822" s="31"/>
      <c r="N822" s="31"/>
      <c r="O822" s="31"/>
      <c r="P822" s="31"/>
      <c r="Q822" s="31"/>
      <c r="R822" s="31"/>
      <c r="S822" s="31"/>
      <c r="T822" s="31"/>
      <c r="U822" s="31"/>
      <c r="V822" s="31"/>
      <c r="W822" s="31"/>
      <c r="X822" s="31"/>
      <c r="Y822" s="31"/>
      <c r="Z822" s="31"/>
    </row>
    <row r="823" spans="1:26" ht="15.75" customHeight="1">
      <c r="A823" s="31"/>
      <c r="B823" s="31"/>
      <c r="C823" s="31"/>
      <c r="D823" s="31"/>
      <c r="E823" s="31"/>
      <c r="F823" s="31"/>
      <c r="G823" s="31"/>
      <c r="H823" s="31"/>
      <c r="I823" s="31"/>
      <c r="J823" s="31"/>
      <c r="K823" s="31"/>
      <c r="L823" s="31"/>
      <c r="M823" s="31"/>
      <c r="N823" s="31"/>
      <c r="O823" s="31"/>
      <c r="P823" s="31"/>
      <c r="Q823" s="31"/>
      <c r="R823" s="31"/>
      <c r="S823" s="31"/>
      <c r="T823" s="31"/>
      <c r="U823" s="31"/>
      <c r="V823" s="31"/>
      <c r="W823" s="31"/>
      <c r="X823" s="31"/>
      <c r="Y823" s="31"/>
      <c r="Z823" s="31"/>
    </row>
    <row r="824" spans="1:26" ht="15.75" customHeight="1">
      <c r="A824" s="31"/>
      <c r="B824" s="31"/>
      <c r="C824" s="31"/>
      <c r="D824" s="31"/>
      <c r="E824" s="31"/>
      <c r="F824" s="31"/>
      <c r="G824" s="31"/>
      <c r="H824" s="31"/>
      <c r="I824" s="31"/>
      <c r="J824" s="31"/>
      <c r="K824" s="31"/>
      <c r="L824" s="31"/>
      <c r="M824" s="31"/>
      <c r="N824" s="31"/>
      <c r="O824" s="31"/>
      <c r="P824" s="31"/>
      <c r="Q824" s="31"/>
      <c r="R824" s="31"/>
      <c r="S824" s="31"/>
      <c r="T824" s="31"/>
      <c r="U824" s="31"/>
      <c r="V824" s="31"/>
      <c r="W824" s="31"/>
      <c r="X824" s="31"/>
      <c r="Y824" s="31"/>
      <c r="Z824" s="31"/>
    </row>
    <row r="825" spans="1:26" ht="15.75" customHeight="1">
      <c r="A825" s="31"/>
      <c r="B825" s="31"/>
      <c r="C825" s="31"/>
      <c r="D825" s="31"/>
      <c r="E825" s="31"/>
      <c r="F825" s="31"/>
      <c r="G825" s="31"/>
      <c r="H825" s="31"/>
      <c r="I825" s="31"/>
      <c r="J825" s="31"/>
      <c r="K825" s="31"/>
      <c r="L825" s="31"/>
      <c r="M825" s="31"/>
      <c r="N825" s="31"/>
      <c r="O825" s="31"/>
      <c r="P825" s="31"/>
      <c r="Q825" s="31"/>
      <c r="R825" s="31"/>
      <c r="S825" s="31"/>
      <c r="T825" s="31"/>
      <c r="U825" s="31"/>
      <c r="V825" s="31"/>
      <c r="W825" s="31"/>
      <c r="X825" s="31"/>
      <c r="Y825" s="31"/>
      <c r="Z825" s="31"/>
    </row>
    <row r="826" spans="1:26" ht="15.75" customHeight="1">
      <c r="A826" s="31"/>
      <c r="B826" s="31"/>
      <c r="C826" s="31"/>
      <c r="D826" s="31"/>
      <c r="E826" s="31"/>
      <c r="F826" s="31"/>
      <c r="G826" s="31"/>
      <c r="H826" s="31"/>
      <c r="I826" s="31"/>
      <c r="J826" s="31"/>
      <c r="K826" s="31"/>
      <c r="L826" s="31"/>
      <c r="M826" s="31"/>
      <c r="N826" s="31"/>
      <c r="O826" s="31"/>
      <c r="P826" s="31"/>
      <c r="Q826" s="31"/>
      <c r="R826" s="31"/>
      <c r="S826" s="31"/>
      <c r="T826" s="31"/>
      <c r="U826" s="31"/>
      <c r="V826" s="31"/>
      <c r="W826" s="31"/>
      <c r="X826" s="31"/>
      <c r="Y826" s="31"/>
      <c r="Z826" s="31"/>
    </row>
    <row r="827" spans="1:26" ht="15.75" customHeight="1">
      <c r="A827" s="31"/>
      <c r="B827" s="31"/>
      <c r="C827" s="31"/>
      <c r="D827" s="31"/>
      <c r="E827" s="31"/>
      <c r="F827" s="31"/>
      <c r="G827" s="31"/>
      <c r="H827" s="31"/>
      <c r="I827" s="31"/>
      <c r="J827" s="31"/>
      <c r="K827" s="31"/>
      <c r="L827" s="31"/>
      <c r="M827" s="31"/>
      <c r="N827" s="31"/>
      <c r="O827" s="31"/>
      <c r="P827" s="31"/>
      <c r="Q827" s="31"/>
      <c r="R827" s="31"/>
      <c r="S827" s="31"/>
      <c r="T827" s="31"/>
      <c r="U827" s="31"/>
      <c r="V827" s="31"/>
      <c r="W827" s="31"/>
      <c r="X827" s="31"/>
      <c r="Y827" s="31"/>
      <c r="Z827" s="31"/>
    </row>
    <row r="828" spans="1:26" ht="15.75" customHeight="1">
      <c r="A828" s="31"/>
      <c r="B828" s="31"/>
      <c r="C828" s="31"/>
      <c r="D828" s="31"/>
      <c r="E828" s="31"/>
      <c r="F828" s="31"/>
      <c r="G828" s="31"/>
      <c r="H828" s="31"/>
      <c r="I828" s="31"/>
      <c r="J828" s="31"/>
      <c r="K828" s="31"/>
      <c r="L828" s="31"/>
      <c r="M828" s="31"/>
      <c r="N828" s="31"/>
      <c r="O828" s="31"/>
      <c r="P828" s="31"/>
      <c r="Q828" s="31"/>
      <c r="R828" s="31"/>
      <c r="S828" s="31"/>
      <c r="T828" s="31"/>
      <c r="U828" s="31"/>
      <c r="V828" s="31"/>
      <c r="W828" s="31"/>
      <c r="X828" s="31"/>
      <c r="Y828" s="31"/>
      <c r="Z828" s="31"/>
    </row>
    <row r="829" spans="1:26" ht="15.75" customHeight="1">
      <c r="A829" s="31"/>
      <c r="B829" s="31"/>
      <c r="C829" s="31"/>
      <c r="D829" s="31"/>
      <c r="E829" s="31"/>
      <c r="F829" s="31"/>
      <c r="G829" s="31"/>
      <c r="H829" s="31"/>
      <c r="I829" s="31"/>
      <c r="J829" s="31"/>
      <c r="K829" s="31"/>
      <c r="L829" s="31"/>
      <c r="M829" s="31"/>
      <c r="N829" s="31"/>
      <c r="O829" s="31"/>
      <c r="P829" s="31"/>
      <c r="Q829" s="31"/>
      <c r="R829" s="31"/>
      <c r="S829" s="31"/>
      <c r="T829" s="31"/>
      <c r="U829" s="31"/>
      <c r="V829" s="31"/>
      <c r="W829" s="31"/>
      <c r="X829" s="31"/>
      <c r="Y829" s="31"/>
      <c r="Z829" s="31"/>
    </row>
    <row r="830" spans="1:26" ht="15.75" customHeight="1">
      <c r="A830" s="31"/>
      <c r="B830" s="31"/>
      <c r="C830" s="31"/>
      <c r="D830" s="31"/>
      <c r="E830" s="31"/>
      <c r="F830" s="31"/>
      <c r="G830" s="31"/>
      <c r="H830" s="31"/>
      <c r="I830" s="31"/>
      <c r="J830" s="31"/>
      <c r="K830" s="31"/>
      <c r="L830" s="31"/>
      <c r="M830" s="31"/>
      <c r="N830" s="31"/>
      <c r="O830" s="31"/>
      <c r="P830" s="31"/>
      <c r="Q830" s="31"/>
      <c r="R830" s="31"/>
      <c r="S830" s="31"/>
      <c r="T830" s="31"/>
      <c r="U830" s="31"/>
      <c r="V830" s="31"/>
      <c r="W830" s="31"/>
      <c r="X830" s="31"/>
      <c r="Y830" s="31"/>
      <c r="Z830" s="31"/>
    </row>
    <row r="831" spans="1:26" ht="15.75" customHeight="1">
      <c r="A831" s="31"/>
      <c r="B831" s="31"/>
      <c r="C831" s="31"/>
      <c r="D831" s="31"/>
      <c r="E831" s="31"/>
      <c r="F831" s="31"/>
      <c r="G831" s="31"/>
      <c r="H831" s="31"/>
      <c r="I831" s="31"/>
      <c r="J831" s="31"/>
      <c r="K831" s="31"/>
      <c r="L831" s="31"/>
      <c r="M831" s="31"/>
      <c r="N831" s="31"/>
      <c r="O831" s="31"/>
      <c r="P831" s="31"/>
      <c r="Q831" s="31"/>
      <c r="R831" s="31"/>
      <c r="S831" s="31"/>
      <c r="T831" s="31"/>
      <c r="U831" s="31"/>
      <c r="V831" s="31"/>
      <c r="W831" s="31"/>
      <c r="X831" s="31"/>
      <c r="Y831" s="31"/>
      <c r="Z831" s="31"/>
    </row>
    <row r="832" spans="1:26" ht="15.75" customHeight="1">
      <c r="A832" s="31"/>
      <c r="B832" s="31"/>
      <c r="C832" s="31"/>
      <c r="D832" s="31"/>
      <c r="E832" s="31"/>
      <c r="F832" s="31"/>
      <c r="G832" s="31"/>
      <c r="H832" s="31"/>
      <c r="I832" s="31"/>
      <c r="J832" s="31"/>
      <c r="K832" s="31"/>
      <c r="L832" s="31"/>
      <c r="M832" s="31"/>
      <c r="N832" s="31"/>
      <c r="O832" s="31"/>
      <c r="P832" s="31"/>
      <c r="Q832" s="31"/>
      <c r="R832" s="31"/>
      <c r="S832" s="31"/>
      <c r="T832" s="31"/>
      <c r="U832" s="31"/>
      <c r="V832" s="31"/>
      <c r="W832" s="31"/>
      <c r="X832" s="31"/>
      <c r="Y832" s="31"/>
      <c r="Z832" s="31"/>
    </row>
    <row r="833" spans="1:26" ht="15.75" customHeight="1">
      <c r="A833" s="31"/>
      <c r="B833" s="31"/>
      <c r="C833" s="31"/>
      <c r="D833" s="31"/>
      <c r="E833" s="31"/>
      <c r="F833" s="31"/>
      <c r="G833" s="31"/>
      <c r="H833" s="31"/>
      <c r="I833" s="31"/>
      <c r="J833" s="31"/>
      <c r="K833" s="31"/>
      <c r="L833" s="31"/>
      <c r="M833" s="31"/>
      <c r="N833" s="31"/>
      <c r="O833" s="31"/>
      <c r="P833" s="31"/>
      <c r="Q833" s="31"/>
      <c r="R833" s="31"/>
      <c r="S833" s="31"/>
      <c r="T833" s="31"/>
      <c r="U833" s="31"/>
      <c r="V833" s="31"/>
      <c r="W833" s="31"/>
      <c r="X833" s="31"/>
      <c r="Y833" s="31"/>
      <c r="Z833" s="31"/>
    </row>
    <row r="834" spans="1:26" ht="15.75" customHeight="1">
      <c r="A834" s="31"/>
      <c r="B834" s="31"/>
      <c r="C834" s="31"/>
      <c r="D834" s="31"/>
      <c r="E834" s="31"/>
      <c r="F834" s="31"/>
      <c r="G834" s="31"/>
      <c r="H834" s="31"/>
      <c r="I834" s="31"/>
      <c r="J834" s="31"/>
      <c r="K834" s="31"/>
      <c r="L834" s="31"/>
      <c r="M834" s="31"/>
      <c r="N834" s="31"/>
      <c r="O834" s="31"/>
      <c r="P834" s="31"/>
      <c r="Q834" s="31"/>
      <c r="R834" s="31"/>
      <c r="S834" s="31"/>
      <c r="T834" s="31"/>
      <c r="U834" s="31"/>
      <c r="V834" s="31"/>
      <c r="W834" s="31"/>
      <c r="X834" s="31"/>
      <c r="Y834" s="31"/>
      <c r="Z834" s="31"/>
    </row>
    <row r="835" spans="1:26" ht="15.75" customHeight="1">
      <c r="A835" s="31"/>
      <c r="B835" s="31"/>
      <c r="C835" s="31"/>
      <c r="D835" s="31"/>
      <c r="E835" s="31"/>
      <c r="F835" s="31"/>
      <c r="G835" s="31"/>
      <c r="H835" s="31"/>
      <c r="I835" s="31"/>
      <c r="J835" s="31"/>
      <c r="K835" s="31"/>
      <c r="L835" s="31"/>
      <c r="M835" s="31"/>
      <c r="N835" s="31"/>
      <c r="O835" s="31"/>
      <c r="P835" s="31"/>
      <c r="Q835" s="31"/>
      <c r="R835" s="31"/>
      <c r="S835" s="31"/>
      <c r="T835" s="31"/>
      <c r="U835" s="31"/>
      <c r="V835" s="31"/>
      <c r="W835" s="31"/>
      <c r="X835" s="31"/>
      <c r="Y835" s="31"/>
      <c r="Z835" s="31"/>
    </row>
    <row r="836" spans="1:26" ht="15.75" customHeight="1">
      <c r="A836" s="31"/>
      <c r="B836" s="31"/>
      <c r="C836" s="31"/>
      <c r="D836" s="31"/>
      <c r="E836" s="31"/>
      <c r="F836" s="31"/>
      <c r="G836" s="31"/>
      <c r="H836" s="31"/>
      <c r="I836" s="31"/>
      <c r="J836" s="31"/>
      <c r="K836" s="31"/>
      <c r="L836" s="31"/>
      <c r="M836" s="31"/>
      <c r="N836" s="31"/>
      <c r="O836" s="31"/>
      <c r="P836" s="31"/>
      <c r="Q836" s="31"/>
      <c r="R836" s="31"/>
      <c r="S836" s="31"/>
      <c r="T836" s="31"/>
      <c r="U836" s="31"/>
      <c r="V836" s="31"/>
      <c r="W836" s="31"/>
      <c r="X836" s="31"/>
      <c r="Y836" s="31"/>
      <c r="Z836" s="31"/>
    </row>
    <row r="837" spans="1:26" ht="15.75" customHeight="1">
      <c r="A837" s="31"/>
      <c r="B837" s="31"/>
      <c r="C837" s="31"/>
      <c r="D837" s="31"/>
      <c r="E837" s="31"/>
      <c r="F837" s="31"/>
      <c r="G837" s="31"/>
      <c r="H837" s="31"/>
      <c r="I837" s="31"/>
      <c r="J837" s="31"/>
      <c r="K837" s="31"/>
      <c r="L837" s="31"/>
      <c r="M837" s="31"/>
      <c r="N837" s="31"/>
      <c r="O837" s="31"/>
      <c r="P837" s="31"/>
      <c r="Q837" s="31"/>
      <c r="R837" s="31"/>
      <c r="S837" s="31"/>
      <c r="T837" s="31"/>
      <c r="U837" s="31"/>
      <c r="V837" s="31"/>
      <c r="W837" s="31"/>
      <c r="X837" s="31"/>
      <c r="Y837" s="31"/>
      <c r="Z837" s="31"/>
    </row>
    <row r="838" spans="1:26" ht="15.75" customHeight="1">
      <c r="A838" s="31"/>
      <c r="B838" s="31"/>
      <c r="C838" s="31"/>
      <c r="D838" s="31"/>
      <c r="E838" s="31"/>
      <c r="F838" s="31"/>
      <c r="G838" s="31"/>
      <c r="H838" s="31"/>
      <c r="I838" s="31"/>
      <c r="J838" s="31"/>
      <c r="K838" s="31"/>
      <c r="L838" s="31"/>
      <c r="M838" s="31"/>
      <c r="N838" s="31"/>
      <c r="O838" s="31"/>
      <c r="P838" s="31"/>
      <c r="Q838" s="31"/>
      <c r="R838" s="31"/>
      <c r="S838" s="31"/>
      <c r="T838" s="31"/>
      <c r="U838" s="31"/>
      <c r="V838" s="31"/>
      <c r="W838" s="31"/>
      <c r="X838" s="31"/>
      <c r="Y838" s="31"/>
      <c r="Z838" s="31"/>
    </row>
    <row r="839" spans="1:26" ht="15.75" customHeight="1">
      <c r="A839" s="31"/>
      <c r="B839" s="31"/>
      <c r="C839" s="31"/>
      <c r="D839" s="31"/>
      <c r="E839" s="31"/>
      <c r="F839" s="31"/>
      <c r="G839" s="31"/>
      <c r="H839" s="31"/>
      <c r="I839" s="31"/>
      <c r="J839" s="31"/>
      <c r="K839" s="31"/>
      <c r="L839" s="31"/>
      <c r="M839" s="31"/>
      <c r="N839" s="31"/>
      <c r="O839" s="31"/>
      <c r="P839" s="31"/>
      <c r="Q839" s="31"/>
      <c r="R839" s="31"/>
      <c r="S839" s="31"/>
      <c r="T839" s="31"/>
      <c r="U839" s="31"/>
      <c r="V839" s="31"/>
      <c r="W839" s="31"/>
      <c r="X839" s="31"/>
      <c r="Y839" s="31"/>
      <c r="Z839" s="31"/>
    </row>
    <row r="840" spans="1:26" ht="15.75" customHeight="1">
      <c r="A840" s="31"/>
      <c r="B840" s="31"/>
      <c r="C840" s="31"/>
      <c r="D840" s="31"/>
      <c r="E840" s="31"/>
      <c r="F840" s="31"/>
      <c r="G840" s="31"/>
      <c r="H840" s="31"/>
      <c r="I840" s="31"/>
      <c r="J840" s="31"/>
      <c r="K840" s="31"/>
      <c r="L840" s="31"/>
      <c r="M840" s="31"/>
      <c r="N840" s="31"/>
      <c r="O840" s="31"/>
      <c r="P840" s="31"/>
      <c r="Q840" s="31"/>
      <c r="R840" s="31"/>
      <c r="S840" s="31"/>
      <c r="T840" s="31"/>
      <c r="U840" s="31"/>
      <c r="V840" s="31"/>
      <c r="W840" s="31"/>
      <c r="X840" s="31"/>
      <c r="Y840" s="31"/>
      <c r="Z840" s="31"/>
    </row>
    <row r="841" spans="1:26" ht="15.75" customHeight="1">
      <c r="A841" s="31"/>
      <c r="B841" s="31"/>
      <c r="C841" s="31"/>
      <c r="D841" s="31"/>
      <c r="E841" s="31"/>
      <c r="F841" s="31"/>
      <c r="G841" s="31"/>
      <c r="H841" s="31"/>
      <c r="I841" s="31"/>
      <c r="J841" s="31"/>
      <c r="K841" s="31"/>
      <c r="L841" s="31"/>
      <c r="M841" s="31"/>
      <c r="N841" s="31"/>
      <c r="O841" s="31"/>
      <c r="P841" s="31"/>
      <c r="Q841" s="31"/>
      <c r="R841" s="31"/>
      <c r="S841" s="31"/>
      <c r="T841" s="31"/>
      <c r="U841" s="31"/>
      <c r="V841" s="31"/>
      <c r="W841" s="31"/>
      <c r="X841" s="31"/>
      <c r="Y841" s="31"/>
      <c r="Z841" s="31"/>
    </row>
    <row r="842" spans="1:26" ht="15.75" customHeight="1">
      <c r="A842" s="31"/>
      <c r="B842" s="31"/>
      <c r="C842" s="31"/>
      <c r="D842" s="31"/>
      <c r="E842" s="31"/>
      <c r="F842" s="31"/>
      <c r="G842" s="31"/>
      <c r="H842" s="31"/>
      <c r="I842" s="31"/>
      <c r="J842" s="31"/>
      <c r="K842" s="31"/>
      <c r="L842" s="31"/>
      <c r="M842" s="31"/>
      <c r="N842" s="31"/>
      <c r="O842" s="31"/>
      <c r="P842" s="31"/>
      <c r="Q842" s="31"/>
      <c r="R842" s="31"/>
      <c r="S842" s="31"/>
      <c r="T842" s="31"/>
      <c r="U842" s="31"/>
      <c r="V842" s="31"/>
      <c r="W842" s="31"/>
      <c r="X842" s="31"/>
      <c r="Y842" s="31"/>
      <c r="Z842" s="31"/>
    </row>
    <row r="843" spans="1:26" ht="15.75" customHeight="1">
      <c r="A843" s="31"/>
      <c r="B843" s="31"/>
      <c r="C843" s="31"/>
      <c r="D843" s="31"/>
      <c r="E843" s="31"/>
      <c r="F843" s="31"/>
      <c r="G843" s="31"/>
      <c r="H843" s="31"/>
      <c r="I843" s="31"/>
      <c r="J843" s="31"/>
      <c r="K843" s="31"/>
      <c r="L843" s="31"/>
      <c r="M843" s="31"/>
      <c r="N843" s="31"/>
      <c r="O843" s="31"/>
      <c r="P843" s="31"/>
      <c r="Q843" s="31"/>
      <c r="R843" s="31"/>
      <c r="S843" s="31"/>
      <c r="T843" s="31"/>
      <c r="U843" s="31"/>
      <c r="V843" s="31"/>
      <c r="W843" s="31"/>
      <c r="X843" s="31"/>
      <c r="Y843" s="31"/>
      <c r="Z843" s="31"/>
    </row>
    <row r="844" spans="1:26" ht="15.75" customHeight="1">
      <c r="A844" s="31"/>
      <c r="B844" s="31"/>
      <c r="C844" s="31"/>
      <c r="D844" s="31"/>
      <c r="E844" s="31"/>
      <c r="F844" s="31"/>
      <c r="G844" s="31"/>
      <c r="H844" s="31"/>
      <c r="I844" s="31"/>
      <c r="J844" s="31"/>
      <c r="K844" s="31"/>
      <c r="L844" s="31"/>
      <c r="M844" s="31"/>
      <c r="N844" s="31"/>
      <c r="O844" s="31"/>
      <c r="P844" s="31"/>
      <c r="Q844" s="31"/>
      <c r="R844" s="31"/>
      <c r="S844" s="31"/>
      <c r="T844" s="31"/>
      <c r="U844" s="31"/>
      <c r="V844" s="31"/>
      <c r="W844" s="31"/>
      <c r="X844" s="31"/>
      <c r="Y844" s="31"/>
      <c r="Z844" s="31"/>
    </row>
    <row r="845" spans="1:26" ht="15.75" customHeight="1">
      <c r="A845" s="31"/>
      <c r="B845" s="31"/>
      <c r="C845" s="31"/>
      <c r="D845" s="31"/>
      <c r="E845" s="31"/>
      <c r="F845" s="31"/>
      <c r="G845" s="31"/>
      <c r="H845" s="31"/>
      <c r="I845" s="31"/>
      <c r="J845" s="31"/>
      <c r="K845" s="31"/>
      <c r="L845" s="31"/>
      <c r="M845" s="31"/>
      <c r="N845" s="31"/>
      <c r="O845" s="31"/>
      <c r="P845" s="31"/>
      <c r="Q845" s="31"/>
      <c r="R845" s="31"/>
      <c r="S845" s="31"/>
      <c r="T845" s="31"/>
      <c r="U845" s="31"/>
      <c r="V845" s="31"/>
      <c r="W845" s="31"/>
      <c r="X845" s="31"/>
      <c r="Y845" s="31"/>
      <c r="Z845" s="31"/>
    </row>
    <row r="846" spans="1:26" ht="15.75" customHeight="1">
      <c r="A846" s="31"/>
      <c r="B846" s="31"/>
      <c r="C846" s="31"/>
      <c r="D846" s="31"/>
      <c r="E846" s="31"/>
      <c r="F846" s="31"/>
      <c r="G846" s="31"/>
      <c r="H846" s="31"/>
      <c r="I846" s="31"/>
      <c r="J846" s="31"/>
      <c r="K846" s="31"/>
      <c r="L846" s="31"/>
      <c r="M846" s="31"/>
      <c r="N846" s="31"/>
      <c r="O846" s="31"/>
      <c r="P846" s="31"/>
      <c r="Q846" s="31"/>
      <c r="R846" s="31"/>
      <c r="S846" s="31"/>
      <c r="T846" s="31"/>
      <c r="U846" s="31"/>
      <c r="V846" s="31"/>
      <c r="W846" s="31"/>
      <c r="X846" s="31"/>
      <c r="Y846" s="31"/>
      <c r="Z846" s="31"/>
    </row>
    <row r="847" spans="1:26" ht="15.75" customHeight="1">
      <c r="A847" s="31"/>
      <c r="B847" s="31"/>
      <c r="C847" s="31"/>
      <c r="D847" s="31"/>
      <c r="E847" s="31"/>
      <c r="F847" s="31"/>
      <c r="G847" s="31"/>
      <c r="H847" s="31"/>
      <c r="I847" s="31"/>
      <c r="J847" s="31"/>
      <c r="K847" s="31"/>
      <c r="L847" s="31"/>
      <c r="M847" s="31"/>
      <c r="N847" s="31"/>
      <c r="O847" s="31"/>
      <c r="P847" s="31"/>
      <c r="Q847" s="31"/>
      <c r="R847" s="31"/>
      <c r="S847" s="31"/>
      <c r="T847" s="31"/>
      <c r="U847" s="31"/>
      <c r="V847" s="31"/>
      <c r="W847" s="31"/>
      <c r="X847" s="31"/>
      <c r="Y847" s="31"/>
      <c r="Z847" s="31"/>
    </row>
    <row r="848" spans="1:26" ht="15.75" customHeight="1">
      <c r="A848" s="31"/>
      <c r="B848" s="31"/>
      <c r="C848" s="31"/>
      <c r="D848" s="31"/>
      <c r="E848" s="31"/>
      <c r="F848" s="31"/>
      <c r="G848" s="31"/>
      <c r="H848" s="31"/>
      <c r="I848" s="31"/>
      <c r="J848" s="31"/>
      <c r="K848" s="31"/>
      <c r="L848" s="31"/>
      <c r="M848" s="31"/>
      <c r="N848" s="31"/>
      <c r="O848" s="31"/>
      <c r="P848" s="31"/>
      <c r="Q848" s="31"/>
      <c r="R848" s="31"/>
      <c r="S848" s="31"/>
      <c r="T848" s="31"/>
      <c r="U848" s="31"/>
      <c r="V848" s="31"/>
      <c r="W848" s="31"/>
      <c r="X848" s="31"/>
      <c r="Y848" s="31"/>
      <c r="Z848" s="31"/>
    </row>
    <row r="849" spans="1:26" ht="15.75" customHeight="1">
      <c r="A849" s="31"/>
      <c r="B849" s="31"/>
      <c r="C849" s="31"/>
      <c r="D849" s="31"/>
      <c r="E849" s="31"/>
      <c r="F849" s="31"/>
      <c r="G849" s="31"/>
      <c r="H849" s="31"/>
      <c r="I849" s="31"/>
      <c r="J849" s="31"/>
      <c r="K849" s="31"/>
      <c r="L849" s="31"/>
      <c r="M849" s="31"/>
      <c r="N849" s="31"/>
      <c r="O849" s="31"/>
      <c r="P849" s="31"/>
      <c r="Q849" s="31"/>
      <c r="R849" s="31"/>
      <c r="S849" s="31"/>
      <c r="T849" s="31"/>
      <c r="U849" s="31"/>
      <c r="V849" s="31"/>
      <c r="W849" s="31"/>
      <c r="X849" s="31"/>
      <c r="Y849" s="31"/>
      <c r="Z849" s="31"/>
    </row>
    <row r="850" spans="1:26" ht="15.75" customHeight="1">
      <c r="A850" s="31"/>
      <c r="B850" s="31"/>
      <c r="C850" s="31"/>
      <c r="D850" s="31"/>
      <c r="E850" s="31"/>
      <c r="F850" s="31"/>
      <c r="G850" s="31"/>
      <c r="H850" s="31"/>
      <c r="I850" s="31"/>
      <c r="J850" s="31"/>
      <c r="K850" s="31"/>
      <c r="L850" s="31"/>
      <c r="M850" s="31"/>
      <c r="N850" s="31"/>
      <c r="O850" s="31"/>
      <c r="P850" s="31"/>
      <c r="Q850" s="31"/>
      <c r="R850" s="31"/>
      <c r="S850" s="31"/>
      <c r="T850" s="31"/>
      <c r="U850" s="31"/>
      <c r="V850" s="31"/>
      <c r="W850" s="31"/>
      <c r="X850" s="31"/>
      <c r="Y850" s="31"/>
      <c r="Z850" s="31"/>
    </row>
    <row r="851" spans="1:26" ht="15.75" customHeight="1">
      <c r="A851" s="31"/>
      <c r="B851" s="31"/>
      <c r="C851" s="31"/>
      <c r="D851" s="31"/>
      <c r="E851" s="31"/>
      <c r="F851" s="31"/>
      <c r="G851" s="31"/>
      <c r="H851" s="31"/>
      <c r="I851" s="31"/>
      <c r="J851" s="31"/>
      <c r="K851" s="31"/>
      <c r="L851" s="31"/>
      <c r="M851" s="31"/>
      <c r="N851" s="31"/>
      <c r="O851" s="31"/>
      <c r="P851" s="31"/>
      <c r="Q851" s="31"/>
      <c r="R851" s="31"/>
      <c r="S851" s="31"/>
      <c r="T851" s="31"/>
      <c r="U851" s="31"/>
      <c r="V851" s="31"/>
      <c r="W851" s="31"/>
      <c r="X851" s="31"/>
      <c r="Y851" s="31"/>
      <c r="Z851" s="31"/>
    </row>
    <row r="852" spans="1:26" ht="15.75" customHeight="1">
      <c r="A852" s="31"/>
      <c r="B852" s="31"/>
      <c r="C852" s="31"/>
      <c r="D852" s="31"/>
      <c r="E852" s="31"/>
      <c r="F852" s="31"/>
      <c r="G852" s="31"/>
      <c r="H852" s="31"/>
      <c r="I852" s="31"/>
      <c r="J852" s="31"/>
      <c r="K852" s="31"/>
      <c r="L852" s="31"/>
      <c r="M852" s="31"/>
      <c r="N852" s="31"/>
      <c r="O852" s="31"/>
      <c r="P852" s="31"/>
      <c r="Q852" s="31"/>
      <c r="R852" s="31"/>
      <c r="S852" s="31"/>
      <c r="T852" s="31"/>
      <c r="U852" s="31"/>
      <c r="V852" s="31"/>
      <c r="W852" s="31"/>
      <c r="X852" s="31"/>
      <c r="Y852" s="31"/>
      <c r="Z852" s="31"/>
    </row>
    <row r="853" spans="1:26" ht="15.75" customHeight="1">
      <c r="A853" s="31"/>
      <c r="B853" s="31"/>
      <c r="C853" s="31"/>
      <c r="D853" s="31"/>
      <c r="E853" s="31"/>
      <c r="F853" s="31"/>
      <c r="G853" s="31"/>
      <c r="H853" s="31"/>
      <c r="I853" s="31"/>
      <c r="J853" s="31"/>
      <c r="K853" s="31"/>
      <c r="L853" s="31"/>
      <c r="M853" s="31"/>
      <c r="N853" s="31"/>
      <c r="O853" s="31"/>
      <c r="P853" s="31"/>
      <c r="Q853" s="31"/>
      <c r="R853" s="31"/>
      <c r="S853" s="31"/>
      <c r="T853" s="31"/>
      <c r="U853" s="31"/>
      <c r="V853" s="31"/>
      <c r="W853" s="31"/>
      <c r="X853" s="31"/>
      <c r="Y853" s="31"/>
      <c r="Z853" s="31"/>
    </row>
    <row r="854" spans="1:26" ht="15.75" customHeight="1">
      <c r="A854" s="31"/>
      <c r="B854" s="31"/>
      <c r="C854" s="31"/>
      <c r="D854" s="31"/>
      <c r="E854" s="31"/>
      <c r="F854" s="31"/>
      <c r="G854" s="31"/>
      <c r="H854" s="31"/>
      <c r="I854" s="31"/>
      <c r="J854" s="31"/>
      <c r="K854" s="31"/>
      <c r="L854" s="31"/>
      <c r="M854" s="31"/>
      <c r="N854" s="31"/>
      <c r="O854" s="31"/>
      <c r="P854" s="31"/>
      <c r="Q854" s="31"/>
      <c r="R854" s="31"/>
      <c r="S854" s="31"/>
      <c r="T854" s="31"/>
      <c r="U854" s="31"/>
      <c r="V854" s="31"/>
      <c r="W854" s="31"/>
      <c r="X854" s="31"/>
      <c r="Y854" s="31"/>
      <c r="Z854" s="31"/>
    </row>
    <row r="855" spans="1:26" ht="15.75" customHeight="1">
      <c r="A855" s="31"/>
      <c r="B855" s="31"/>
      <c r="C855" s="31"/>
      <c r="D855" s="31"/>
      <c r="E855" s="31"/>
      <c r="F855" s="31"/>
      <c r="G855" s="31"/>
      <c r="H855" s="31"/>
      <c r="I855" s="31"/>
      <c r="J855" s="31"/>
      <c r="K855" s="31"/>
      <c r="L855" s="31"/>
      <c r="M855" s="31"/>
      <c r="N855" s="31"/>
      <c r="O855" s="31"/>
      <c r="P855" s="31"/>
      <c r="Q855" s="31"/>
      <c r="R855" s="31"/>
      <c r="S855" s="31"/>
      <c r="T855" s="31"/>
      <c r="U855" s="31"/>
      <c r="V855" s="31"/>
      <c r="W855" s="31"/>
      <c r="X855" s="31"/>
      <c r="Y855" s="31"/>
      <c r="Z855" s="31"/>
    </row>
    <row r="856" spans="1:26" ht="15.75" customHeight="1">
      <c r="A856" s="31"/>
      <c r="B856" s="31"/>
      <c r="C856" s="31"/>
      <c r="D856" s="31"/>
      <c r="E856" s="31"/>
      <c r="F856" s="31"/>
      <c r="G856" s="31"/>
      <c r="H856" s="31"/>
      <c r="I856" s="31"/>
      <c r="J856" s="31"/>
      <c r="K856" s="31"/>
      <c r="L856" s="31"/>
      <c r="M856" s="31"/>
      <c r="N856" s="31"/>
      <c r="O856" s="31"/>
      <c r="P856" s="31"/>
      <c r="Q856" s="31"/>
      <c r="R856" s="31"/>
      <c r="S856" s="31"/>
      <c r="T856" s="31"/>
      <c r="U856" s="31"/>
      <c r="V856" s="31"/>
      <c r="W856" s="31"/>
      <c r="X856" s="31"/>
      <c r="Y856" s="31"/>
      <c r="Z856" s="31"/>
    </row>
    <row r="857" spans="1:26" ht="15.75" customHeight="1">
      <c r="A857" s="31"/>
      <c r="B857" s="31"/>
      <c r="C857" s="31"/>
      <c r="D857" s="31"/>
      <c r="E857" s="31"/>
      <c r="F857" s="31"/>
      <c r="G857" s="31"/>
      <c r="H857" s="31"/>
      <c r="I857" s="31"/>
      <c r="J857" s="31"/>
      <c r="K857" s="31"/>
      <c r="L857" s="31"/>
      <c r="M857" s="31"/>
      <c r="N857" s="31"/>
      <c r="O857" s="31"/>
      <c r="P857" s="31"/>
      <c r="Q857" s="31"/>
      <c r="R857" s="31"/>
      <c r="S857" s="31"/>
      <c r="T857" s="31"/>
      <c r="U857" s="31"/>
      <c r="V857" s="31"/>
      <c r="W857" s="31"/>
      <c r="X857" s="31"/>
      <c r="Y857" s="31"/>
      <c r="Z857" s="31"/>
    </row>
    <row r="858" spans="1:26" ht="15.75" customHeight="1">
      <c r="A858" s="31"/>
      <c r="B858" s="31"/>
      <c r="C858" s="31"/>
      <c r="D858" s="31"/>
      <c r="E858" s="31"/>
      <c r="F858" s="31"/>
      <c r="G858" s="31"/>
      <c r="H858" s="31"/>
      <c r="I858" s="31"/>
      <c r="J858" s="31"/>
      <c r="K858" s="31"/>
      <c r="L858" s="31"/>
      <c r="M858" s="31"/>
      <c r="N858" s="31"/>
      <c r="O858" s="31"/>
      <c r="P858" s="31"/>
      <c r="Q858" s="31"/>
      <c r="R858" s="31"/>
      <c r="S858" s="31"/>
      <c r="T858" s="31"/>
      <c r="U858" s="31"/>
      <c r="V858" s="31"/>
      <c r="W858" s="31"/>
      <c r="X858" s="31"/>
      <c r="Y858" s="31"/>
      <c r="Z858" s="31"/>
    </row>
    <row r="859" spans="1:26" ht="15.75" customHeight="1">
      <c r="A859" s="31"/>
      <c r="B859" s="31"/>
      <c r="C859" s="31"/>
      <c r="D859" s="31"/>
      <c r="E859" s="31"/>
      <c r="F859" s="31"/>
      <c r="G859" s="31"/>
      <c r="H859" s="31"/>
      <c r="I859" s="31"/>
      <c r="J859" s="31"/>
      <c r="K859" s="31"/>
      <c r="L859" s="31"/>
      <c r="M859" s="31"/>
      <c r="N859" s="31"/>
      <c r="O859" s="31"/>
      <c r="P859" s="31"/>
      <c r="Q859" s="31"/>
      <c r="R859" s="31"/>
      <c r="S859" s="31"/>
      <c r="T859" s="31"/>
      <c r="U859" s="31"/>
      <c r="V859" s="31"/>
      <c r="W859" s="31"/>
      <c r="X859" s="31"/>
      <c r="Y859" s="31"/>
      <c r="Z859" s="31"/>
    </row>
    <row r="860" spans="1:26" ht="15.75" customHeight="1">
      <c r="A860" s="31"/>
      <c r="B860" s="31"/>
      <c r="C860" s="31"/>
      <c r="D860" s="31"/>
      <c r="E860" s="31"/>
      <c r="F860" s="31"/>
      <c r="G860" s="31"/>
      <c r="H860" s="31"/>
      <c r="I860" s="31"/>
      <c r="J860" s="31"/>
      <c r="K860" s="31"/>
      <c r="L860" s="31"/>
      <c r="M860" s="31"/>
      <c r="N860" s="31"/>
      <c r="O860" s="31"/>
      <c r="P860" s="31"/>
      <c r="Q860" s="31"/>
      <c r="R860" s="31"/>
      <c r="S860" s="31"/>
      <c r="T860" s="31"/>
      <c r="U860" s="31"/>
      <c r="V860" s="31"/>
      <c r="W860" s="31"/>
      <c r="X860" s="31"/>
      <c r="Y860" s="31"/>
      <c r="Z860" s="31"/>
    </row>
    <row r="861" spans="1:26" ht="15.75" customHeight="1">
      <c r="A861" s="31"/>
      <c r="B861" s="31"/>
      <c r="C861" s="31"/>
      <c r="D861" s="31"/>
      <c r="E861" s="31"/>
      <c r="F861" s="31"/>
      <c r="G861" s="31"/>
      <c r="H861" s="31"/>
      <c r="I861" s="31"/>
      <c r="J861" s="31"/>
      <c r="K861" s="31"/>
      <c r="L861" s="31"/>
      <c r="M861" s="31"/>
      <c r="N861" s="31"/>
      <c r="O861" s="31"/>
      <c r="P861" s="31"/>
      <c r="Q861" s="31"/>
      <c r="R861" s="31"/>
      <c r="S861" s="31"/>
      <c r="T861" s="31"/>
      <c r="U861" s="31"/>
      <c r="V861" s="31"/>
      <c r="W861" s="31"/>
      <c r="X861" s="31"/>
      <c r="Y861" s="31"/>
      <c r="Z861" s="31"/>
    </row>
    <row r="862" spans="1:26" ht="15.75" customHeight="1">
      <c r="A862" s="31"/>
      <c r="B862" s="31"/>
      <c r="C862" s="31"/>
      <c r="D862" s="31"/>
      <c r="E862" s="31"/>
      <c r="F862" s="31"/>
      <c r="G862" s="31"/>
      <c r="H862" s="31"/>
      <c r="I862" s="31"/>
      <c r="J862" s="31"/>
      <c r="K862" s="31"/>
      <c r="L862" s="31"/>
      <c r="M862" s="31"/>
      <c r="N862" s="31"/>
      <c r="O862" s="31"/>
      <c r="P862" s="31"/>
      <c r="Q862" s="31"/>
      <c r="R862" s="31"/>
      <c r="S862" s="31"/>
      <c r="T862" s="31"/>
      <c r="U862" s="31"/>
      <c r="V862" s="31"/>
      <c r="W862" s="31"/>
      <c r="X862" s="31"/>
      <c r="Y862" s="31"/>
      <c r="Z862" s="31"/>
    </row>
    <row r="863" spans="1:26" ht="15.75" customHeight="1">
      <c r="A863" s="31"/>
      <c r="B863" s="31"/>
      <c r="C863" s="31"/>
      <c r="D863" s="31"/>
      <c r="E863" s="31"/>
      <c r="F863" s="31"/>
      <c r="G863" s="31"/>
      <c r="H863" s="31"/>
      <c r="I863" s="31"/>
      <c r="J863" s="31"/>
      <c r="K863" s="31"/>
      <c r="L863" s="31"/>
      <c r="M863" s="31"/>
      <c r="N863" s="31"/>
      <c r="O863" s="31"/>
      <c r="P863" s="31"/>
      <c r="Q863" s="31"/>
      <c r="R863" s="31"/>
      <c r="S863" s="31"/>
      <c r="T863" s="31"/>
      <c r="U863" s="31"/>
      <c r="V863" s="31"/>
      <c r="W863" s="31"/>
      <c r="X863" s="31"/>
      <c r="Y863" s="31"/>
      <c r="Z863" s="31"/>
    </row>
    <row r="864" spans="1:26" ht="15.75" customHeight="1">
      <c r="A864" s="31"/>
      <c r="B864" s="31"/>
      <c r="C864" s="31"/>
      <c r="D864" s="31"/>
      <c r="E864" s="31"/>
      <c r="F864" s="31"/>
      <c r="G864" s="31"/>
      <c r="H864" s="31"/>
      <c r="I864" s="31"/>
      <c r="J864" s="31"/>
      <c r="K864" s="31"/>
      <c r="L864" s="31"/>
      <c r="M864" s="31"/>
      <c r="N864" s="31"/>
      <c r="O864" s="31"/>
      <c r="P864" s="31"/>
      <c r="Q864" s="31"/>
      <c r="R864" s="31"/>
      <c r="S864" s="31"/>
      <c r="T864" s="31"/>
      <c r="U864" s="31"/>
      <c r="V864" s="31"/>
      <c r="W864" s="31"/>
      <c r="X864" s="31"/>
      <c r="Y864" s="31"/>
      <c r="Z864" s="31"/>
    </row>
    <row r="865" spans="1:26" ht="15.75" customHeight="1">
      <c r="A865" s="31"/>
      <c r="B865" s="31"/>
      <c r="C865" s="31"/>
      <c r="D865" s="31"/>
      <c r="E865" s="31"/>
      <c r="F865" s="31"/>
      <c r="G865" s="31"/>
      <c r="H865" s="31"/>
      <c r="I865" s="31"/>
      <c r="J865" s="31"/>
      <c r="K865" s="31"/>
      <c r="L865" s="31"/>
      <c r="M865" s="31"/>
      <c r="N865" s="31"/>
      <c r="O865" s="31"/>
      <c r="P865" s="31"/>
      <c r="Q865" s="31"/>
      <c r="R865" s="31"/>
      <c r="S865" s="31"/>
      <c r="T865" s="31"/>
      <c r="U865" s="31"/>
      <c r="V865" s="31"/>
      <c r="W865" s="31"/>
      <c r="X865" s="31"/>
      <c r="Y865" s="31"/>
      <c r="Z865" s="31"/>
    </row>
    <row r="866" spans="1:26" ht="15.75" customHeight="1">
      <c r="A866" s="31"/>
      <c r="B866" s="31"/>
      <c r="C866" s="31"/>
      <c r="D866" s="31"/>
      <c r="E866" s="31"/>
      <c r="F866" s="31"/>
      <c r="G866" s="31"/>
      <c r="H866" s="31"/>
      <c r="I866" s="31"/>
      <c r="J866" s="31"/>
      <c r="K866" s="31"/>
      <c r="L866" s="31"/>
      <c r="M866" s="31"/>
      <c r="N866" s="31"/>
      <c r="O866" s="31"/>
      <c r="P866" s="31"/>
      <c r="Q866" s="31"/>
      <c r="R866" s="31"/>
      <c r="S866" s="31"/>
      <c r="T866" s="31"/>
      <c r="U866" s="31"/>
      <c r="V866" s="31"/>
      <c r="W866" s="31"/>
      <c r="X866" s="31"/>
      <c r="Y866" s="31"/>
      <c r="Z866" s="31"/>
    </row>
    <row r="867" spans="1:26" ht="15.75" customHeight="1">
      <c r="A867" s="31"/>
      <c r="B867" s="31"/>
      <c r="C867" s="31"/>
      <c r="D867" s="31"/>
      <c r="E867" s="31"/>
      <c r="F867" s="31"/>
      <c r="G867" s="31"/>
      <c r="H867" s="31"/>
      <c r="I867" s="31"/>
      <c r="J867" s="31"/>
      <c r="K867" s="31"/>
      <c r="L867" s="31"/>
      <c r="M867" s="31"/>
      <c r="N867" s="31"/>
      <c r="O867" s="31"/>
      <c r="P867" s="31"/>
      <c r="Q867" s="31"/>
      <c r="R867" s="31"/>
      <c r="S867" s="31"/>
      <c r="T867" s="31"/>
      <c r="U867" s="31"/>
      <c r="V867" s="31"/>
      <c r="W867" s="31"/>
      <c r="X867" s="31"/>
      <c r="Y867" s="31"/>
      <c r="Z867" s="31"/>
    </row>
    <row r="868" spans="1:26" ht="15.75" customHeight="1">
      <c r="A868" s="31"/>
      <c r="B868" s="31"/>
      <c r="C868" s="31"/>
      <c r="D868" s="31"/>
      <c r="E868" s="31"/>
      <c r="F868" s="31"/>
      <c r="G868" s="31"/>
      <c r="H868" s="31"/>
      <c r="I868" s="31"/>
      <c r="J868" s="31"/>
      <c r="K868" s="31"/>
      <c r="L868" s="31"/>
      <c r="M868" s="31"/>
      <c r="N868" s="31"/>
      <c r="O868" s="31"/>
      <c r="P868" s="31"/>
      <c r="Q868" s="31"/>
      <c r="R868" s="31"/>
      <c r="S868" s="31"/>
      <c r="T868" s="31"/>
      <c r="U868" s="31"/>
      <c r="V868" s="31"/>
      <c r="W868" s="31"/>
      <c r="X868" s="31"/>
      <c r="Y868" s="31"/>
      <c r="Z868" s="31"/>
    </row>
    <row r="869" spans="1:26" ht="15.75" customHeight="1">
      <c r="A869" s="31"/>
      <c r="B869" s="31"/>
      <c r="C869" s="31"/>
      <c r="D869" s="31"/>
      <c r="E869" s="31"/>
      <c r="F869" s="31"/>
      <c r="G869" s="31"/>
      <c r="H869" s="31"/>
      <c r="I869" s="31"/>
      <c r="J869" s="31"/>
      <c r="K869" s="31"/>
      <c r="L869" s="31"/>
      <c r="M869" s="31"/>
      <c r="N869" s="31"/>
      <c r="O869" s="31"/>
      <c r="P869" s="31"/>
      <c r="Q869" s="31"/>
      <c r="R869" s="31"/>
      <c r="S869" s="31"/>
      <c r="T869" s="31"/>
      <c r="U869" s="31"/>
      <c r="V869" s="31"/>
      <c r="W869" s="31"/>
      <c r="X869" s="31"/>
      <c r="Y869" s="31"/>
      <c r="Z869" s="31"/>
    </row>
    <row r="870" spans="1:26" ht="15.75" customHeight="1">
      <c r="A870" s="31"/>
      <c r="B870" s="31"/>
      <c r="C870" s="31"/>
      <c r="D870" s="31"/>
      <c r="E870" s="31"/>
      <c r="F870" s="31"/>
      <c r="G870" s="31"/>
      <c r="H870" s="31"/>
      <c r="I870" s="31"/>
      <c r="J870" s="31"/>
      <c r="K870" s="31"/>
      <c r="L870" s="31"/>
      <c r="M870" s="31"/>
      <c r="N870" s="31"/>
      <c r="O870" s="31"/>
      <c r="P870" s="31"/>
      <c r="Q870" s="31"/>
      <c r="R870" s="31"/>
      <c r="S870" s="31"/>
      <c r="T870" s="31"/>
      <c r="U870" s="31"/>
      <c r="V870" s="31"/>
      <c r="W870" s="31"/>
      <c r="X870" s="31"/>
      <c r="Y870" s="31"/>
      <c r="Z870" s="31"/>
    </row>
    <row r="871" spans="1:26" ht="15.75" customHeight="1">
      <c r="A871" s="31"/>
      <c r="B871" s="31"/>
      <c r="C871" s="31"/>
      <c r="D871" s="31"/>
      <c r="E871" s="31"/>
      <c r="F871" s="31"/>
      <c r="G871" s="31"/>
      <c r="H871" s="31"/>
      <c r="I871" s="31"/>
      <c r="J871" s="31"/>
      <c r="K871" s="31"/>
      <c r="L871" s="31"/>
      <c r="M871" s="31"/>
      <c r="N871" s="31"/>
      <c r="O871" s="31"/>
      <c r="P871" s="31"/>
      <c r="Q871" s="31"/>
      <c r="R871" s="31"/>
      <c r="S871" s="31"/>
      <c r="T871" s="31"/>
      <c r="U871" s="31"/>
      <c r="V871" s="31"/>
      <c r="W871" s="31"/>
      <c r="X871" s="31"/>
      <c r="Y871" s="31"/>
      <c r="Z871" s="31"/>
    </row>
    <row r="872" spans="1:26" ht="15.75" customHeight="1">
      <c r="A872" s="31"/>
      <c r="B872" s="31"/>
      <c r="C872" s="31"/>
      <c r="D872" s="31"/>
      <c r="E872" s="31"/>
      <c r="F872" s="31"/>
      <c r="G872" s="31"/>
      <c r="H872" s="31"/>
      <c r="I872" s="31"/>
      <c r="J872" s="31"/>
      <c r="K872" s="31"/>
      <c r="L872" s="31"/>
      <c r="M872" s="31"/>
      <c r="N872" s="31"/>
      <c r="O872" s="31"/>
      <c r="P872" s="31"/>
      <c r="Q872" s="31"/>
      <c r="R872" s="31"/>
      <c r="S872" s="31"/>
      <c r="T872" s="31"/>
      <c r="U872" s="31"/>
      <c r="V872" s="31"/>
      <c r="W872" s="31"/>
      <c r="X872" s="31"/>
      <c r="Y872" s="31"/>
      <c r="Z872" s="31"/>
    </row>
    <row r="873" spans="1:26" ht="15.75" customHeight="1">
      <c r="A873" s="31"/>
      <c r="B873" s="31"/>
      <c r="C873" s="31"/>
      <c r="D873" s="31"/>
      <c r="E873" s="31"/>
      <c r="F873" s="31"/>
      <c r="G873" s="31"/>
      <c r="H873" s="31"/>
      <c r="I873" s="31"/>
      <c r="J873" s="31"/>
      <c r="K873" s="31"/>
      <c r="L873" s="31"/>
      <c r="M873" s="31"/>
      <c r="N873" s="31"/>
      <c r="O873" s="31"/>
      <c r="P873" s="31"/>
      <c r="Q873" s="31"/>
      <c r="R873" s="31"/>
      <c r="S873" s="31"/>
      <c r="T873" s="31"/>
      <c r="U873" s="31"/>
      <c r="V873" s="31"/>
      <c r="W873" s="31"/>
      <c r="X873" s="31"/>
      <c r="Y873" s="31"/>
      <c r="Z873" s="31"/>
    </row>
    <row r="874" spans="1:26" ht="15.75" customHeight="1">
      <c r="A874" s="31"/>
      <c r="B874" s="31"/>
      <c r="C874" s="31"/>
      <c r="D874" s="31"/>
      <c r="E874" s="31"/>
      <c r="F874" s="31"/>
      <c r="G874" s="31"/>
      <c r="H874" s="31"/>
      <c r="I874" s="31"/>
      <c r="J874" s="31"/>
      <c r="K874" s="31"/>
      <c r="L874" s="31"/>
      <c r="M874" s="31"/>
      <c r="N874" s="31"/>
      <c r="O874" s="31"/>
      <c r="P874" s="31"/>
      <c r="Q874" s="31"/>
      <c r="R874" s="31"/>
      <c r="S874" s="31"/>
      <c r="T874" s="31"/>
      <c r="U874" s="31"/>
      <c r="V874" s="31"/>
      <c r="W874" s="31"/>
      <c r="X874" s="31"/>
      <c r="Y874" s="31"/>
      <c r="Z874" s="31"/>
    </row>
    <row r="875" spans="1:26" ht="15.75" customHeight="1">
      <c r="A875" s="31"/>
      <c r="B875" s="31"/>
      <c r="C875" s="31"/>
      <c r="D875" s="31"/>
      <c r="E875" s="31"/>
      <c r="F875" s="31"/>
      <c r="G875" s="31"/>
      <c r="H875" s="31"/>
      <c r="I875" s="31"/>
      <c r="J875" s="31"/>
      <c r="K875" s="31"/>
      <c r="L875" s="31"/>
      <c r="M875" s="31"/>
      <c r="N875" s="31"/>
      <c r="O875" s="31"/>
      <c r="P875" s="31"/>
      <c r="Q875" s="31"/>
      <c r="R875" s="31"/>
      <c r="S875" s="31"/>
      <c r="T875" s="31"/>
      <c r="U875" s="31"/>
      <c r="V875" s="31"/>
      <c r="W875" s="31"/>
      <c r="X875" s="31"/>
      <c r="Y875" s="31"/>
      <c r="Z875" s="31"/>
    </row>
    <row r="876" spans="1:26" ht="15.75" customHeight="1">
      <c r="A876" s="31"/>
      <c r="B876" s="31"/>
      <c r="C876" s="31"/>
      <c r="D876" s="31"/>
      <c r="E876" s="31"/>
      <c r="F876" s="31"/>
      <c r="G876" s="31"/>
      <c r="H876" s="31"/>
      <c r="I876" s="31"/>
      <c r="J876" s="31"/>
      <c r="K876" s="31"/>
      <c r="L876" s="31"/>
      <c r="M876" s="31"/>
      <c r="N876" s="31"/>
      <c r="O876" s="31"/>
      <c r="P876" s="31"/>
      <c r="Q876" s="31"/>
      <c r="R876" s="31"/>
      <c r="S876" s="31"/>
      <c r="T876" s="31"/>
      <c r="U876" s="31"/>
      <c r="V876" s="31"/>
      <c r="W876" s="31"/>
      <c r="X876" s="31"/>
      <c r="Y876" s="31"/>
      <c r="Z876" s="31"/>
    </row>
    <row r="877" spans="1:26" ht="15.75" customHeight="1">
      <c r="A877" s="31"/>
      <c r="B877" s="31"/>
      <c r="C877" s="31"/>
      <c r="D877" s="31"/>
      <c r="E877" s="31"/>
      <c r="F877" s="31"/>
      <c r="G877" s="31"/>
      <c r="H877" s="31"/>
      <c r="I877" s="31"/>
      <c r="J877" s="31"/>
      <c r="K877" s="31"/>
      <c r="L877" s="31"/>
      <c r="M877" s="31"/>
      <c r="N877" s="31"/>
      <c r="O877" s="31"/>
      <c r="P877" s="31"/>
      <c r="Q877" s="31"/>
      <c r="R877" s="31"/>
      <c r="S877" s="31"/>
      <c r="T877" s="31"/>
      <c r="U877" s="31"/>
      <c r="V877" s="31"/>
      <c r="W877" s="31"/>
      <c r="X877" s="31"/>
      <c r="Y877" s="31"/>
      <c r="Z877" s="31"/>
    </row>
    <row r="878" spans="1:26" ht="15.75" customHeight="1">
      <c r="A878" s="31"/>
      <c r="B878" s="31"/>
      <c r="C878" s="31"/>
      <c r="D878" s="31"/>
      <c r="E878" s="31"/>
      <c r="F878" s="31"/>
      <c r="G878" s="31"/>
      <c r="H878" s="31"/>
      <c r="I878" s="31"/>
      <c r="J878" s="31"/>
      <c r="K878" s="31"/>
      <c r="L878" s="31"/>
      <c r="M878" s="31"/>
      <c r="N878" s="31"/>
      <c r="O878" s="31"/>
      <c r="P878" s="31"/>
      <c r="Q878" s="31"/>
      <c r="R878" s="31"/>
      <c r="S878" s="31"/>
      <c r="T878" s="31"/>
      <c r="U878" s="31"/>
      <c r="V878" s="31"/>
      <c r="W878" s="31"/>
      <c r="X878" s="31"/>
      <c r="Y878" s="31"/>
      <c r="Z878" s="31"/>
    </row>
    <row r="879" spans="1:26" ht="15.75" customHeight="1">
      <c r="A879" s="31"/>
      <c r="B879" s="31"/>
      <c r="C879" s="31"/>
      <c r="D879" s="31"/>
      <c r="E879" s="31"/>
      <c r="F879" s="31"/>
      <c r="G879" s="31"/>
      <c r="H879" s="31"/>
      <c r="I879" s="31"/>
      <c r="J879" s="31"/>
      <c r="K879" s="31"/>
      <c r="L879" s="31"/>
      <c r="M879" s="31"/>
      <c r="N879" s="31"/>
      <c r="O879" s="31"/>
      <c r="P879" s="31"/>
      <c r="Q879" s="31"/>
      <c r="R879" s="31"/>
      <c r="S879" s="31"/>
      <c r="T879" s="31"/>
      <c r="U879" s="31"/>
      <c r="V879" s="31"/>
      <c r="W879" s="31"/>
      <c r="X879" s="31"/>
      <c r="Y879" s="31"/>
      <c r="Z879" s="31"/>
    </row>
    <row r="880" spans="1:26" ht="15.75" customHeight="1">
      <c r="A880" s="31"/>
      <c r="B880" s="31"/>
      <c r="C880" s="31"/>
      <c r="D880" s="31"/>
      <c r="E880" s="31"/>
      <c r="F880" s="31"/>
      <c r="G880" s="31"/>
      <c r="H880" s="31"/>
      <c r="I880" s="31"/>
      <c r="J880" s="31"/>
      <c r="K880" s="31"/>
      <c r="L880" s="31"/>
      <c r="M880" s="31"/>
      <c r="N880" s="31"/>
      <c r="O880" s="31"/>
      <c r="P880" s="31"/>
      <c r="Q880" s="31"/>
      <c r="R880" s="31"/>
      <c r="S880" s="31"/>
      <c r="T880" s="31"/>
      <c r="U880" s="31"/>
      <c r="V880" s="31"/>
      <c r="W880" s="31"/>
      <c r="X880" s="31"/>
      <c r="Y880" s="31"/>
      <c r="Z880" s="31"/>
    </row>
    <row r="881" spans="1:26" ht="15.75" customHeight="1">
      <c r="A881" s="31"/>
      <c r="B881" s="31"/>
      <c r="C881" s="31"/>
      <c r="D881" s="31"/>
      <c r="E881" s="31"/>
      <c r="F881" s="31"/>
      <c r="G881" s="31"/>
      <c r="H881" s="31"/>
      <c r="I881" s="31"/>
      <c r="J881" s="31"/>
      <c r="K881" s="31"/>
      <c r="L881" s="31"/>
      <c r="M881" s="31"/>
      <c r="N881" s="31"/>
      <c r="O881" s="31"/>
      <c r="P881" s="31"/>
      <c r="Q881" s="31"/>
      <c r="R881" s="31"/>
      <c r="S881" s="31"/>
      <c r="T881" s="31"/>
      <c r="U881" s="31"/>
      <c r="V881" s="31"/>
      <c r="W881" s="31"/>
      <c r="X881" s="31"/>
      <c r="Y881" s="31"/>
      <c r="Z881" s="31"/>
    </row>
    <row r="882" spans="1:26" ht="15.75" customHeight="1">
      <c r="A882" s="31"/>
      <c r="B882" s="31"/>
      <c r="C882" s="31"/>
      <c r="D882" s="31"/>
      <c r="E882" s="31"/>
      <c r="F882" s="31"/>
      <c r="G882" s="31"/>
      <c r="H882" s="31"/>
      <c r="I882" s="31"/>
      <c r="J882" s="31"/>
      <c r="K882" s="31"/>
      <c r="L882" s="31"/>
      <c r="M882" s="31"/>
      <c r="N882" s="31"/>
      <c r="O882" s="31"/>
      <c r="P882" s="31"/>
      <c r="Q882" s="31"/>
      <c r="R882" s="31"/>
      <c r="S882" s="31"/>
      <c r="T882" s="31"/>
      <c r="U882" s="31"/>
      <c r="V882" s="31"/>
      <c r="W882" s="31"/>
      <c r="X882" s="31"/>
      <c r="Y882" s="31"/>
      <c r="Z882" s="31"/>
    </row>
    <row r="883" spans="1:26" ht="15.75" customHeight="1">
      <c r="A883" s="31"/>
      <c r="B883" s="31"/>
      <c r="C883" s="31"/>
      <c r="D883" s="31"/>
      <c r="E883" s="31"/>
      <c r="F883" s="31"/>
      <c r="G883" s="31"/>
      <c r="H883" s="31"/>
      <c r="I883" s="31"/>
      <c r="J883" s="31"/>
      <c r="K883" s="31"/>
      <c r="L883" s="31"/>
      <c r="M883" s="31"/>
      <c r="N883" s="31"/>
      <c r="O883" s="31"/>
      <c r="P883" s="31"/>
      <c r="Q883" s="31"/>
      <c r="R883" s="31"/>
      <c r="S883" s="31"/>
      <c r="T883" s="31"/>
      <c r="U883" s="31"/>
      <c r="V883" s="31"/>
      <c r="W883" s="31"/>
      <c r="X883" s="31"/>
      <c r="Y883" s="31"/>
      <c r="Z883" s="31"/>
    </row>
    <row r="884" spans="1:26" ht="15.75" customHeight="1">
      <c r="A884" s="31"/>
      <c r="B884" s="31"/>
      <c r="C884" s="31"/>
      <c r="D884" s="31"/>
      <c r="E884" s="31"/>
      <c r="F884" s="31"/>
      <c r="G884" s="31"/>
      <c r="H884" s="31"/>
      <c r="I884" s="31"/>
      <c r="J884" s="31"/>
      <c r="K884" s="31"/>
      <c r="L884" s="31"/>
      <c r="M884" s="31"/>
      <c r="N884" s="31"/>
      <c r="O884" s="31"/>
      <c r="P884" s="31"/>
      <c r="Q884" s="31"/>
      <c r="R884" s="31"/>
      <c r="S884" s="31"/>
      <c r="T884" s="31"/>
      <c r="U884" s="31"/>
      <c r="V884" s="31"/>
      <c r="W884" s="31"/>
      <c r="X884" s="31"/>
      <c r="Y884" s="31"/>
      <c r="Z884" s="31"/>
    </row>
    <row r="885" spans="1:26" ht="15.75" customHeight="1">
      <c r="A885" s="31"/>
      <c r="B885" s="31"/>
      <c r="C885" s="31"/>
      <c r="D885" s="31"/>
      <c r="E885" s="31"/>
      <c r="F885" s="31"/>
      <c r="G885" s="31"/>
      <c r="H885" s="31"/>
      <c r="I885" s="31"/>
      <c r="J885" s="31"/>
      <c r="K885" s="31"/>
      <c r="L885" s="31"/>
      <c r="M885" s="31"/>
      <c r="N885" s="31"/>
      <c r="O885" s="31"/>
      <c r="P885" s="31"/>
      <c r="Q885" s="31"/>
      <c r="R885" s="31"/>
      <c r="S885" s="31"/>
      <c r="T885" s="31"/>
      <c r="U885" s="31"/>
      <c r="V885" s="31"/>
      <c r="W885" s="31"/>
      <c r="X885" s="31"/>
      <c r="Y885" s="31"/>
      <c r="Z885" s="31"/>
    </row>
    <row r="886" spans="1:26" ht="15.75" customHeight="1">
      <c r="A886" s="31"/>
      <c r="B886" s="31"/>
      <c r="C886" s="31"/>
      <c r="D886" s="31"/>
      <c r="E886" s="31"/>
      <c r="F886" s="31"/>
      <c r="G886" s="31"/>
      <c r="H886" s="31"/>
      <c r="I886" s="31"/>
      <c r="J886" s="31"/>
      <c r="K886" s="31"/>
      <c r="L886" s="31"/>
      <c r="M886" s="31"/>
      <c r="N886" s="31"/>
      <c r="O886" s="31"/>
      <c r="P886" s="31"/>
      <c r="Q886" s="31"/>
      <c r="R886" s="31"/>
      <c r="S886" s="31"/>
      <c r="T886" s="31"/>
      <c r="U886" s="31"/>
      <c r="V886" s="31"/>
      <c r="W886" s="31"/>
      <c r="X886" s="31"/>
      <c r="Y886" s="31"/>
      <c r="Z886" s="31"/>
    </row>
    <row r="887" spans="1:26" ht="15.75" customHeight="1">
      <c r="A887" s="31"/>
      <c r="B887" s="31"/>
      <c r="C887" s="31"/>
      <c r="D887" s="31"/>
      <c r="E887" s="31"/>
      <c r="F887" s="31"/>
      <c r="G887" s="31"/>
      <c r="H887" s="31"/>
      <c r="I887" s="31"/>
      <c r="J887" s="31"/>
      <c r="K887" s="31"/>
      <c r="L887" s="31"/>
      <c r="M887" s="31"/>
      <c r="N887" s="31"/>
      <c r="O887" s="31"/>
      <c r="P887" s="31"/>
      <c r="Q887" s="31"/>
      <c r="R887" s="31"/>
      <c r="S887" s="31"/>
      <c r="T887" s="31"/>
      <c r="U887" s="31"/>
      <c r="V887" s="31"/>
      <c r="W887" s="31"/>
      <c r="X887" s="31"/>
      <c r="Y887" s="31"/>
      <c r="Z887" s="31"/>
    </row>
    <row r="888" spans="1:26" ht="15.75" customHeight="1">
      <c r="A888" s="31"/>
      <c r="B888" s="31"/>
      <c r="C888" s="31"/>
      <c r="D888" s="31"/>
      <c r="E888" s="31"/>
      <c r="F888" s="31"/>
      <c r="G888" s="31"/>
      <c r="H888" s="31"/>
      <c r="I888" s="31"/>
      <c r="J888" s="31"/>
      <c r="K888" s="31"/>
      <c r="L888" s="31"/>
      <c r="M888" s="31"/>
      <c r="N888" s="31"/>
      <c r="O888" s="31"/>
      <c r="P888" s="31"/>
      <c r="Q888" s="31"/>
      <c r="R888" s="31"/>
      <c r="S888" s="31"/>
      <c r="T888" s="31"/>
      <c r="U888" s="31"/>
      <c r="V888" s="31"/>
      <c r="W888" s="31"/>
      <c r="X888" s="31"/>
      <c r="Y888" s="31"/>
      <c r="Z888" s="31"/>
    </row>
    <row r="889" spans="1:26" ht="15.75" customHeight="1">
      <c r="A889" s="31"/>
      <c r="B889" s="31"/>
      <c r="C889" s="31"/>
      <c r="D889" s="31"/>
      <c r="E889" s="31"/>
      <c r="F889" s="31"/>
      <c r="G889" s="31"/>
      <c r="H889" s="31"/>
      <c r="I889" s="31"/>
      <c r="J889" s="31"/>
      <c r="K889" s="31"/>
      <c r="L889" s="31"/>
      <c r="M889" s="31"/>
      <c r="N889" s="31"/>
      <c r="O889" s="31"/>
      <c r="P889" s="31"/>
      <c r="Q889" s="31"/>
      <c r="R889" s="31"/>
      <c r="S889" s="31"/>
      <c r="T889" s="31"/>
      <c r="U889" s="31"/>
      <c r="V889" s="31"/>
      <c r="W889" s="31"/>
      <c r="X889" s="31"/>
      <c r="Y889" s="31"/>
      <c r="Z889" s="31"/>
    </row>
    <row r="890" spans="1:26" ht="15.75" customHeight="1">
      <c r="A890" s="31"/>
      <c r="B890" s="31"/>
      <c r="C890" s="31"/>
      <c r="D890" s="31"/>
      <c r="E890" s="31"/>
      <c r="F890" s="31"/>
      <c r="G890" s="31"/>
      <c r="H890" s="31"/>
      <c r="I890" s="31"/>
      <c r="J890" s="31"/>
      <c r="K890" s="31"/>
      <c r="L890" s="31"/>
      <c r="M890" s="31"/>
      <c r="N890" s="31"/>
      <c r="O890" s="31"/>
      <c r="P890" s="31"/>
      <c r="Q890" s="31"/>
      <c r="R890" s="31"/>
      <c r="S890" s="31"/>
      <c r="T890" s="31"/>
      <c r="U890" s="31"/>
      <c r="V890" s="31"/>
      <c r="W890" s="31"/>
      <c r="X890" s="31"/>
      <c r="Y890" s="31"/>
      <c r="Z890" s="31"/>
    </row>
    <row r="891" spans="1:26" ht="15.75" customHeight="1">
      <c r="A891" s="31"/>
      <c r="B891" s="31"/>
      <c r="C891" s="31"/>
      <c r="D891" s="31"/>
      <c r="E891" s="31"/>
      <c r="F891" s="31"/>
      <c r="G891" s="31"/>
      <c r="H891" s="31"/>
      <c r="I891" s="31"/>
      <c r="J891" s="31"/>
      <c r="K891" s="31"/>
      <c r="L891" s="31"/>
      <c r="M891" s="31"/>
      <c r="N891" s="31"/>
      <c r="O891" s="31"/>
      <c r="P891" s="31"/>
      <c r="Q891" s="31"/>
      <c r="R891" s="31"/>
      <c r="S891" s="31"/>
      <c r="T891" s="31"/>
      <c r="U891" s="31"/>
      <c r="V891" s="31"/>
      <c r="W891" s="31"/>
      <c r="X891" s="31"/>
      <c r="Y891" s="31"/>
      <c r="Z891" s="31"/>
    </row>
    <row r="892" spans="1:26" ht="15.75" customHeight="1">
      <c r="A892" s="31"/>
      <c r="B892" s="31"/>
      <c r="C892" s="31"/>
      <c r="D892" s="31"/>
      <c r="E892" s="31"/>
      <c r="F892" s="31"/>
      <c r="G892" s="31"/>
      <c r="H892" s="31"/>
      <c r="I892" s="31"/>
      <c r="J892" s="31"/>
      <c r="K892" s="31"/>
      <c r="L892" s="31"/>
      <c r="M892" s="31"/>
      <c r="N892" s="31"/>
      <c r="O892" s="31"/>
      <c r="P892" s="31"/>
      <c r="Q892" s="31"/>
      <c r="R892" s="31"/>
      <c r="S892" s="31"/>
      <c r="T892" s="31"/>
      <c r="U892" s="31"/>
      <c r="V892" s="31"/>
      <c r="W892" s="31"/>
      <c r="X892" s="31"/>
      <c r="Y892" s="31"/>
      <c r="Z892" s="31"/>
    </row>
    <row r="893" spans="1:26" ht="15.75" customHeight="1">
      <c r="A893" s="31"/>
      <c r="B893" s="31"/>
      <c r="C893" s="31"/>
      <c r="D893" s="31"/>
      <c r="E893" s="31"/>
      <c r="F893" s="31"/>
      <c r="G893" s="31"/>
      <c r="H893" s="31"/>
      <c r="I893" s="31"/>
      <c r="J893" s="31"/>
      <c r="K893" s="31"/>
      <c r="L893" s="31"/>
      <c r="M893" s="31"/>
      <c r="N893" s="31"/>
      <c r="O893" s="31"/>
      <c r="P893" s="31"/>
      <c r="Q893" s="31"/>
      <c r="R893" s="31"/>
      <c r="S893" s="31"/>
      <c r="T893" s="31"/>
      <c r="U893" s="31"/>
      <c r="V893" s="31"/>
      <c r="W893" s="31"/>
      <c r="X893" s="31"/>
      <c r="Y893" s="31"/>
      <c r="Z893" s="31"/>
    </row>
    <row r="894" spans="1:26" ht="15.75" customHeight="1">
      <c r="A894" s="31"/>
      <c r="B894" s="31"/>
      <c r="C894" s="31"/>
      <c r="D894" s="31"/>
      <c r="E894" s="31"/>
      <c r="F894" s="31"/>
      <c r="G894" s="31"/>
      <c r="H894" s="31"/>
      <c r="I894" s="31"/>
      <c r="J894" s="31"/>
      <c r="K894" s="31"/>
      <c r="L894" s="31"/>
      <c r="M894" s="31"/>
      <c r="N894" s="31"/>
      <c r="O894" s="31"/>
      <c r="P894" s="31"/>
      <c r="Q894" s="31"/>
      <c r="R894" s="31"/>
      <c r="S894" s="31"/>
      <c r="T894" s="31"/>
      <c r="U894" s="31"/>
      <c r="V894" s="31"/>
      <c r="W894" s="31"/>
      <c r="X894" s="31"/>
      <c r="Y894" s="31"/>
      <c r="Z894" s="31"/>
    </row>
    <row r="895" spans="1:26" ht="15.75" customHeight="1">
      <c r="A895" s="31"/>
      <c r="B895" s="31"/>
      <c r="C895" s="31"/>
      <c r="D895" s="31"/>
      <c r="E895" s="31"/>
      <c r="F895" s="31"/>
      <c r="G895" s="31"/>
      <c r="H895" s="31"/>
      <c r="I895" s="31"/>
      <c r="J895" s="31"/>
      <c r="K895" s="31"/>
      <c r="L895" s="31"/>
      <c r="M895" s="31"/>
      <c r="N895" s="31"/>
      <c r="O895" s="31"/>
      <c r="P895" s="31"/>
      <c r="Q895" s="31"/>
      <c r="R895" s="31"/>
      <c r="S895" s="31"/>
      <c r="T895" s="31"/>
      <c r="U895" s="31"/>
      <c r="V895" s="31"/>
      <c r="W895" s="31"/>
      <c r="X895" s="31"/>
      <c r="Y895" s="31"/>
      <c r="Z895" s="31"/>
    </row>
    <row r="896" spans="1:26" ht="15.75" customHeight="1">
      <c r="A896" s="31"/>
      <c r="B896" s="31"/>
      <c r="C896" s="31"/>
      <c r="D896" s="31"/>
      <c r="E896" s="31"/>
      <c r="F896" s="31"/>
      <c r="G896" s="31"/>
      <c r="H896" s="31"/>
      <c r="I896" s="31"/>
      <c r="J896" s="31"/>
      <c r="K896" s="31"/>
      <c r="L896" s="31"/>
      <c r="M896" s="31"/>
      <c r="N896" s="31"/>
      <c r="O896" s="31"/>
      <c r="P896" s="31"/>
      <c r="Q896" s="31"/>
      <c r="R896" s="31"/>
      <c r="S896" s="31"/>
      <c r="T896" s="31"/>
      <c r="U896" s="31"/>
      <c r="V896" s="31"/>
      <c r="W896" s="31"/>
      <c r="X896" s="31"/>
      <c r="Y896" s="31"/>
      <c r="Z896" s="31"/>
    </row>
    <row r="897" spans="1:26" ht="15.75" customHeight="1">
      <c r="A897" s="31"/>
      <c r="B897" s="31"/>
      <c r="C897" s="31"/>
      <c r="D897" s="31"/>
      <c r="E897" s="31"/>
      <c r="F897" s="31"/>
      <c r="G897" s="31"/>
      <c r="H897" s="31"/>
      <c r="I897" s="31"/>
      <c r="J897" s="31"/>
      <c r="K897" s="31"/>
      <c r="L897" s="31"/>
      <c r="M897" s="31"/>
      <c r="N897" s="31"/>
      <c r="O897" s="31"/>
      <c r="P897" s="31"/>
      <c r="Q897" s="31"/>
      <c r="R897" s="31"/>
      <c r="S897" s="31"/>
      <c r="T897" s="31"/>
      <c r="U897" s="31"/>
      <c r="V897" s="31"/>
      <c r="W897" s="31"/>
      <c r="X897" s="31"/>
      <c r="Y897" s="31"/>
      <c r="Z897" s="31"/>
    </row>
    <row r="898" spans="1:26" ht="15.75" customHeight="1">
      <c r="A898" s="31"/>
      <c r="B898" s="31"/>
      <c r="C898" s="31"/>
      <c r="D898" s="31"/>
      <c r="E898" s="31"/>
      <c r="F898" s="31"/>
      <c r="G898" s="31"/>
      <c r="H898" s="31"/>
      <c r="I898" s="31"/>
      <c r="J898" s="31"/>
      <c r="K898" s="31"/>
      <c r="L898" s="31"/>
      <c r="M898" s="31"/>
      <c r="N898" s="31"/>
      <c r="O898" s="31"/>
      <c r="P898" s="31"/>
      <c r="Q898" s="31"/>
      <c r="R898" s="31"/>
      <c r="S898" s="31"/>
      <c r="T898" s="31"/>
      <c r="U898" s="31"/>
      <c r="V898" s="31"/>
      <c r="W898" s="31"/>
      <c r="X898" s="31"/>
      <c r="Y898" s="31"/>
      <c r="Z898" s="31"/>
    </row>
    <row r="899" spans="1:26" ht="15.75" customHeight="1">
      <c r="A899" s="31"/>
      <c r="B899" s="31"/>
      <c r="C899" s="31"/>
      <c r="D899" s="31"/>
      <c r="E899" s="31"/>
      <c r="F899" s="31"/>
      <c r="G899" s="31"/>
      <c r="H899" s="31"/>
      <c r="I899" s="31"/>
      <c r="J899" s="31"/>
      <c r="K899" s="31"/>
      <c r="L899" s="31"/>
      <c r="M899" s="31"/>
      <c r="N899" s="31"/>
      <c r="O899" s="31"/>
      <c r="P899" s="31"/>
      <c r="Q899" s="31"/>
      <c r="R899" s="31"/>
      <c r="S899" s="31"/>
      <c r="T899" s="31"/>
      <c r="U899" s="31"/>
      <c r="V899" s="31"/>
      <c r="W899" s="31"/>
      <c r="X899" s="31"/>
      <c r="Y899" s="31"/>
      <c r="Z899" s="31"/>
    </row>
    <row r="900" spans="1:26" ht="15.75" customHeight="1">
      <c r="A900" s="31"/>
      <c r="B900" s="31"/>
      <c r="C900" s="31"/>
      <c r="D900" s="31"/>
      <c r="E900" s="31"/>
      <c r="F900" s="31"/>
      <c r="G900" s="31"/>
      <c r="H900" s="31"/>
      <c r="I900" s="31"/>
      <c r="J900" s="31"/>
      <c r="K900" s="31"/>
      <c r="L900" s="31"/>
      <c r="M900" s="31"/>
      <c r="N900" s="31"/>
      <c r="O900" s="31"/>
      <c r="P900" s="31"/>
      <c r="Q900" s="31"/>
      <c r="R900" s="31"/>
      <c r="S900" s="31"/>
      <c r="T900" s="31"/>
      <c r="U900" s="31"/>
      <c r="V900" s="31"/>
      <c r="W900" s="31"/>
      <c r="X900" s="31"/>
      <c r="Y900" s="31"/>
      <c r="Z900" s="31"/>
    </row>
    <row r="901" spans="1:26" ht="15.75" customHeight="1">
      <c r="A901" s="31"/>
      <c r="B901" s="31"/>
      <c r="C901" s="31"/>
      <c r="D901" s="31"/>
      <c r="E901" s="31"/>
      <c r="F901" s="31"/>
      <c r="G901" s="31"/>
      <c r="H901" s="31"/>
      <c r="I901" s="31"/>
      <c r="J901" s="31"/>
      <c r="K901" s="31"/>
      <c r="L901" s="31"/>
      <c r="M901" s="31"/>
      <c r="N901" s="31"/>
      <c r="O901" s="31"/>
      <c r="P901" s="31"/>
      <c r="Q901" s="31"/>
      <c r="R901" s="31"/>
      <c r="S901" s="31"/>
      <c r="T901" s="31"/>
      <c r="U901" s="31"/>
      <c r="V901" s="31"/>
      <c r="W901" s="31"/>
      <c r="X901" s="31"/>
      <c r="Y901" s="31"/>
      <c r="Z901" s="31"/>
    </row>
    <row r="902" spans="1:26" ht="15.75" customHeight="1">
      <c r="A902" s="31"/>
      <c r="B902" s="31"/>
      <c r="C902" s="31"/>
      <c r="D902" s="31"/>
      <c r="E902" s="31"/>
      <c r="F902" s="31"/>
      <c r="G902" s="31"/>
      <c r="H902" s="31"/>
      <c r="I902" s="31"/>
      <c r="J902" s="31"/>
      <c r="K902" s="31"/>
      <c r="L902" s="31"/>
      <c r="M902" s="31"/>
      <c r="N902" s="31"/>
      <c r="O902" s="31"/>
      <c r="P902" s="31"/>
      <c r="Q902" s="31"/>
      <c r="R902" s="31"/>
      <c r="S902" s="31"/>
      <c r="T902" s="31"/>
      <c r="U902" s="31"/>
      <c r="V902" s="31"/>
      <c r="W902" s="31"/>
      <c r="X902" s="31"/>
      <c r="Y902" s="31"/>
      <c r="Z902" s="31"/>
    </row>
    <row r="903" spans="1:26" ht="15.75" customHeight="1">
      <c r="A903" s="31"/>
      <c r="B903" s="31"/>
      <c r="C903" s="31"/>
      <c r="D903" s="31"/>
      <c r="E903" s="31"/>
      <c r="F903" s="31"/>
      <c r="G903" s="31"/>
      <c r="H903" s="31"/>
      <c r="I903" s="31"/>
      <c r="J903" s="31"/>
      <c r="K903" s="31"/>
      <c r="L903" s="31"/>
      <c r="M903" s="31"/>
      <c r="N903" s="31"/>
      <c r="O903" s="31"/>
      <c r="P903" s="31"/>
      <c r="Q903" s="31"/>
      <c r="R903" s="31"/>
      <c r="S903" s="31"/>
      <c r="T903" s="31"/>
      <c r="U903" s="31"/>
      <c r="V903" s="31"/>
      <c r="W903" s="31"/>
      <c r="X903" s="31"/>
      <c r="Y903" s="31"/>
      <c r="Z903" s="31"/>
    </row>
    <row r="904" spans="1:26" ht="15.75" customHeight="1">
      <c r="A904" s="31"/>
      <c r="B904" s="31"/>
      <c r="C904" s="31"/>
      <c r="D904" s="31"/>
      <c r="E904" s="31"/>
      <c r="F904" s="31"/>
      <c r="G904" s="31"/>
      <c r="H904" s="31"/>
      <c r="I904" s="31"/>
      <c r="J904" s="31"/>
      <c r="K904" s="31"/>
      <c r="L904" s="31"/>
      <c r="M904" s="31"/>
      <c r="N904" s="31"/>
      <c r="O904" s="31"/>
      <c r="P904" s="31"/>
      <c r="Q904" s="31"/>
      <c r="R904" s="31"/>
      <c r="S904" s="31"/>
      <c r="T904" s="31"/>
      <c r="U904" s="31"/>
      <c r="V904" s="31"/>
      <c r="W904" s="31"/>
      <c r="X904" s="31"/>
      <c r="Y904" s="31"/>
      <c r="Z904" s="31"/>
    </row>
    <row r="905" spans="1:26" ht="15.75" customHeight="1">
      <c r="A905" s="31"/>
      <c r="B905" s="31"/>
      <c r="C905" s="31"/>
      <c r="D905" s="31"/>
      <c r="E905" s="31"/>
      <c r="F905" s="31"/>
      <c r="G905" s="31"/>
      <c r="H905" s="31"/>
      <c r="I905" s="31"/>
      <c r="J905" s="31"/>
      <c r="K905" s="31"/>
      <c r="L905" s="31"/>
      <c r="M905" s="31"/>
      <c r="N905" s="31"/>
      <c r="O905" s="31"/>
      <c r="P905" s="31"/>
      <c r="Q905" s="31"/>
      <c r="R905" s="31"/>
      <c r="S905" s="31"/>
      <c r="T905" s="31"/>
      <c r="U905" s="31"/>
      <c r="V905" s="31"/>
      <c r="W905" s="31"/>
      <c r="X905" s="31"/>
      <c r="Y905" s="31"/>
      <c r="Z905" s="31"/>
    </row>
    <row r="906" spans="1:26" ht="15.75" customHeight="1">
      <c r="A906" s="31"/>
      <c r="B906" s="31"/>
      <c r="C906" s="31"/>
      <c r="D906" s="31"/>
      <c r="E906" s="31"/>
      <c r="F906" s="31"/>
      <c r="G906" s="31"/>
      <c r="H906" s="31"/>
      <c r="I906" s="31"/>
      <c r="J906" s="31"/>
      <c r="K906" s="31"/>
      <c r="L906" s="31"/>
      <c r="M906" s="31"/>
      <c r="N906" s="31"/>
      <c r="O906" s="31"/>
      <c r="P906" s="31"/>
      <c r="Q906" s="31"/>
      <c r="R906" s="31"/>
      <c r="S906" s="31"/>
      <c r="T906" s="31"/>
      <c r="U906" s="31"/>
      <c r="V906" s="31"/>
      <c r="W906" s="31"/>
      <c r="X906" s="31"/>
      <c r="Y906" s="31"/>
      <c r="Z906" s="31"/>
    </row>
    <row r="907" spans="1:26" ht="15.75" customHeight="1">
      <c r="A907" s="31"/>
      <c r="B907" s="31"/>
      <c r="C907" s="31"/>
      <c r="D907" s="31"/>
      <c r="E907" s="31"/>
      <c r="F907" s="31"/>
      <c r="G907" s="31"/>
      <c r="H907" s="31"/>
      <c r="I907" s="31"/>
      <c r="J907" s="31"/>
      <c r="K907" s="31"/>
      <c r="L907" s="31"/>
      <c r="M907" s="31"/>
      <c r="N907" s="31"/>
      <c r="O907" s="31"/>
      <c r="P907" s="31"/>
      <c r="Q907" s="31"/>
      <c r="R907" s="31"/>
      <c r="S907" s="31"/>
      <c r="T907" s="31"/>
      <c r="U907" s="31"/>
      <c r="V907" s="31"/>
      <c r="W907" s="31"/>
      <c r="X907" s="31"/>
      <c r="Y907" s="31"/>
      <c r="Z907" s="31"/>
    </row>
    <row r="908" spans="1:26" ht="15.75" customHeight="1">
      <c r="A908" s="31"/>
      <c r="B908" s="31"/>
      <c r="C908" s="31"/>
      <c r="D908" s="31"/>
      <c r="E908" s="31"/>
      <c r="F908" s="31"/>
      <c r="G908" s="31"/>
      <c r="H908" s="31"/>
      <c r="I908" s="31"/>
      <c r="J908" s="31"/>
      <c r="K908" s="31"/>
      <c r="L908" s="31"/>
      <c r="M908" s="31"/>
      <c r="N908" s="31"/>
      <c r="O908" s="31"/>
      <c r="P908" s="31"/>
      <c r="Q908" s="31"/>
      <c r="R908" s="31"/>
      <c r="S908" s="31"/>
      <c r="T908" s="31"/>
      <c r="U908" s="31"/>
      <c r="V908" s="31"/>
      <c r="W908" s="31"/>
      <c r="X908" s="31"/>
      <c r="Y908" s="31"/>
      <c r="Z908" s="31"/>
    </row>
    <row r="909" spans="1:26" ht="15.75" customHeight="1">
      <c r="A909" s="31"/>
      <c r="B909" s="31"/>
      <c r="C909" s="31"/>
      <c r="D909" s="31"/>
      <c r="E909" s="31"/>
      <c r="F909" s="31"/>
      <c r="G909" s="31"/>
      <c r="H909" s="31"/>
      <c r="I909" s="31"/>
      <c r="J909" s="31"/>
      <c r="K909" s="31"/>
      <c r="L909" s="31"/>
      <c r="M909" s="31"/>
      <c r="N909" s="31"/>
      <c r="O909" s="31"/>
      <c r="P909" s="31"/>
      <c r="Q909" s="31"/>
      <c r="R909" s="31"/>
      <c r="S909" s="31"/>
      <c r="T909" s="31"/>
      <c r="U909" s="31"/>
      <c r="V909" s="31"/>
      <c r="W909" s="31"/>
      <c r="X909" s="31"/>
      <c r="Y909" s="31"/>
      <c r="Z909" s="31"/>
    </row>
    <row r="910" spans="1:26" ht="15.75" customHeight="1">
      <c r="A910" s="31"/>
      <c r="B910" s="31"/>
      <c r="C910" s="31"/>
      <c r="D910" s="31"/>
      <c r="E910" s="31"/>
      <c r="F910" s="31"/>
      <c r="G910" s="31"/>
      <c r="H910" s="31"/>
      <c r="I910" s="31"/>
      <c r="J910" s="31"/>
      <c r="K910" s="31"/>
      <c r="L910" s="31"/>
      <c r="M910" s="31"/>
      <c r="N910" s="31"/>
      <c r="O910" s="31"/>
      <c r="P910" s="31"/>
      <c r="Q910" s="31"/>
      <c r="R910" s="31"/>
      <c r="S910" s="31"/>
      <c r="T910" s="31"/>
      <c r="U910" s="31"/>
      <c r="V910" s="31"/>
      <c r="W910" s="31"/>
      <c r="X910" s="31"/>
      <c r="Y910" s="31"/>
      <c r="Z910" s="31"/>
    </row>
    <row r="911" spans="1:26" ht="15.75" customHeight="1">
      <c r="A911" s="31"/>
      <c r="B911" s="31"/>
      <c r="C911" s="31"/>
      <c r="D911" s="31"/>
      <c r="E911" s="31"/>
      <c r="F911" s="31"/>
      <c r="G911" s="31"/>
      <c r="H911" s="31"/>
      <c r="I911" s="31"/>
      <c r="J911" s="31"/>
      <c r="K911" s="31"/>
      <c r="L911" s="31"/>
      <c r="M911" s="31"/>
      <c r="N911" s="31"/>
      <c r="O911" s="31"/>
      <c r="P911" s="31"/>
      <c r="Q911" s="31"/>
      <c r="R911" s="31"/>
      <c r="S911" s="31"/>
      <c r="T911" s="31"/>
      <c r="U911" s="31"/>
      <c r="V911" s="31"/>
      <c r="W911" s="31"/>
      <c r="X911" s="31"/>
      <c r="Y911" s="31"/>
      <c r="Z911" s="31"/>
    </row>
    <row r="912" spans="1:26" ht="15.75" customHeight="1">
      <c r="A912" s="31"/>
      <c r="B912" s="31"/>
      <c r="C912" s="31"/>
      <c r="D912" s="31"/>
      <c r="E912" s="31"/>
      <c r="F912" s="31"/>
      <c r="G912" s="31"/>
      <c r="H912" s="31"/>
      <c r="I912" s="31"/>
      <c r="J912" s="31"/>
      <c r="K912" s="31"/>
      <c r="L912" s="31"/>
      <c r="M912" s="31"/>
      <c r="N912" s="31"/>
      <c r="O912" s="31"/>
      <c r="P912" s="31"/>
      <c r="Q912" s="31"/>
      <c r="R912" s="31"/>
      <c r="S912" s="31"/>
      <c r="T912" s="31"/>
      <c r="U912" s="31"/>
      <c r="V912" s="31"/>
      <c r="W912" s="31"/>
      <c r="X912" s="31"/>
      <c r="Y912" s="31"/>
      <c r="Z912" s="31"/>
    </row>
    <row r="913" spans="1:26" ht="15.75" customHeight="1">
      <c r="A913" s="31"/>
      <c r="B913" s="31"/>
      <c r="C913" s="31"/>
      <c r="D913" s="31"/>
      <c r="E913" s="31"/>
      <c r="F913" s="31"/>
      <c r="G913" s="31"/>
      <c r="H913" s="31"/>
      <c r="I913" s="31"/>
      <c r="J913" s="31"/>
      <c r="K913" s="31"/>
      <c r="L913" s="31"/>
      <c r="M913" s="31"/>
      <c r="N913" s="31"/>
      <c r="O913" s="31"/>
      <c r="P913" s="31"/>
      <c r="Q913" s="31"/>
      <c r="R913" s="31"/>
      <c r="S913" s="31"/>
      <c r="T913" s="31"/>
      <c r="U913" s="31"/>
      <c r="V913" s="31"/>
      <c r="W913" s="31"/>
      <c r="X913" s="31"/>
      <c r="Y913" s="31"/>
      <c r="Z913" s="31"/>
    </row>
    <row r="914" spans="1:26" ht="15.75" customHeight="1">
      <c r="A914" s="31"/>
      <c r="B914" s="31"/>
      <c r="C914" s="31"/>
      <c r="D914" s="31"/>
      <c r="E914" s="31"/>
      <c r="F914" s="31"/>
      <c r="G914" s="31"/>
      <c r="H914" s="31"/>
      <c r="I914" s="31"/>
      <c r="J914" s="31"/>
      <c r="K914" s="31"/>
      <c r="L914" s="31"/>
      <c r="M914" s="31"/>
      <c r="N914" s="31"/>
      <c r="O914" s="31"/>
      <c r="P914" s="31"/>
      <c r="Q914" s="31"/>
      <c r="R914" s="31"/>
      <c r="S914" s="31"/>
      <c r="T914" s="31"/>
      <c r="U914" s="31"/>
      <c r="V914" s="31"/>
      <c r="W914" s="31"/>
      <c r="X914" s="31"/>
      <c r="Y914" s="31"/>
      <c r="Z914" s="31"/>
    </row>
    <row r="915" spans="1:26" ht="15.75" customHeight="1">
      <c r="A915" s="31"/>
      <c r="B915" s="31"/>
      <c r="C915" s="31"/>
      <c r="D915" s="31"/>
      <c r="E915" s="31"/>
      <c r="F915" s="31"/>
      <c r="G915" s="31"/>
      <c r="H915" s="31"/>
      <c r="I915" s="31"/>
      <c r="J915" s="31"/>
      <c r="K915" s="31"/>
      <c r="L915" s="31"/>
      <c r="M915" s="31"/>
      <c r="N915" s="31"/>
      <c r="O915" s="31"/>
      <c r="P915" s="31"/>
      <c r="Q915" s="31"/>
      <c r="R915" s="31"/>
      <c r="S915" s="31"/>
      <c r="T915" s="31"/>
      <c r="U915" s="31"/>
      <c r="V915" s="31"/>
      <c r="W915" s="31"/>
      <c r="X915" s="31"/>
      <c r="Y915" s="31"/>
      <c r="Z915" s="31"/>
    </row>
    <row r="916" spans="1:26" ht="15.75" customHeight="1">
      <c r="A916" s="31"/>
      <c r="B916" s="31"/>
      <c r="C916" s="31"/>
      <c r="D916" s="31"/>
      <c r="E916" s="31"/>
      <c r="F916" s="31"/>
      <c r="G916" s="31"/>
      <c r="H916" s="31"/>
      <c r="I916" s="31"/>
      <c r="J916" s="31"/>
      <c r="K916" s="31"/>
      <c r="L916" s="31"/>
      <c r="M916" s="31"/>
      <c r="N916" s="31"/>
      <c r="O916" s="31"/>
      <c r="P916" s="31"/>
      <c r="Q916" s="31"/>
      <c r="R916" s="31"/>
      <c r="S916" s="31"/>
      <c r="T916" s="31"/>
      <c r="U916" s="31"/>
      <c r="V916" s="31"/>
      <c r="W916" s="31"/>
      <c r="X916" s="31"/>
      <c r="Y916" s="31"/>
      <c r="Z916" s="31"/>
    </row>
    <row r="917" spans="1:26" ht="15.75" customHeight="1">
      <c r="A917" s="31"/>
      <c r="B917" s="31"/>
      <c r="C917" s="31"/>
      <c r="D917" s="31"/>
      <c r="E917" s="31"/>
      <c r="F917" s="31"/>
      <c r="G917" s="31"/>
      <c r="H917" s="31"/>
      <c r="I917" s="31"/>
      <c r="J917" s="31"/>
      <c r="K917" s="31"/>
      <c r="L917" s="31"/>
      <c r="M917" s="31"/>
      <c r="N917" s="31"/>
      <c r="O917" s="31"/>
      <c r="P917" s="31"/>
      <c r="Q917" s="31"/>
      <c r="R917" s="31"/>
      <c r="S917" s="31"/>
      <c r="T917" s="31"/>
      <c r="U917" s="31"/>
      <c r="V917" s="31"/>
      <c r="W917" s="31"/>
      <c r="X917" s="31"/>
      <c r="Y917" s="31"/>
      <c r="Z917" s="31"/>
    </row>
    <row r="918" spans="1:26" ht="15.75" customHeight="1">
      <c r="A918" s="31"/>
      <c r="B918" s="31"/>
      <c r="C918" s="31"/>
      <c r="D918" s="31"/>
      <c r="E918" s="31"/>
      <c r="F918" s="31"/>
      <c r="G918" s="31"/>
      <c r="H918" s="31"/>
      <c r="I918" s="31"/>
      <c r="J918" s="31"/>
      <c r="K918" s="31"/>
      <c r="L918" s="31"/>
      <c r="M918" s="31"/>
      <c r="N918" s="31"/>
      <c r="O918" s="31"/>
      <c r="P918" s="31"/>
      <c r="Q918" s="31"/>
      <c r="R918" s="31"/>
      <c r="S918" s="31"/>
      <c r="T918" s="31"/>
      <c r="U918" s="31"/>
      <c r="V918" s="31"/>
      <c r="W918" s="31"/>
      <c r="X918" s="31"/>
      <c r="Y918" s="31"/>
      <c r="Z918" s="31"/>
    </row>
    <row r="919" spans="1:26" ht="15.75" customHeight="1">
      <c r="A919" s="31"/>
      <c r="B919" s="31"/>
      <c r="C919" s="31"/>
      <c r="D919" s="31"/>
      <c r="E919" s="31"/>
      <c r="F919" s="31"/>
      <c r="G919" s="31"/>
      <c r="H919" s="31"/>
      <c r="I919" s="31"/>
      <c r="J919" s="31"/>
      <c r="K919" s="31"/>
      <c r="L919" s="31"/>
      <c r="M919" s="31"/>
      <c r="N919" s="31"/>
      <c r="O919" s="31"/>
      <c r="P919" s="31"/>
      <c r="Q919" s="31"/>
      <c r="R919" s="31"/>
      <c r="S919" s="31"/>
      <c r="T919" s="31"/>
      <c r="U919" s="31"/>
      <c r="V919" s="31"/>
      <c r="W919" s="31"/>
      <c r="X919" s="31"/>
      <c r="Y919" s="31"/>
      <c r="Z919" s="31"/>
    </row>
    <row r="920" spans="1:26" ht="15.75" customHeight="1">
      <c r="A920" s="31"/>
      <c r="B920" s="31"/>
      <c r="C920" s="31"/>
      <c r="D920" s="31"/>
      <c r="E920" s="31"/>
      <c r="F920" s="31"/>
      <c r="G920" s="31"/>
      <c r="H920" s="31"/>
      <c r="I920" s="31"/>
      <c r="J920" s="31"/>
      <c r="K920" s="31"/>
      <c r="L920" s="31"/>
      <c r="M920" s="31"/>
      <c r="N920" s="31"/>
      <c r="O920" s="31"/>
      <c r="P920" s="31"/>
      <c r="Q920" s="31"/>
      <c r="R920" s="31"/>
      <c r="S920" s="31"/>
      <c r="T920" s="31"/>
      <c r="U920" s="31"/>
      <c r="V920" s="31"/>
      <c r="W920" s="31"/>
      <c r="X920" s="31"/>
      <c r="Y920" s="31"/>
      <c r="Z920" s="31"/>
    </row>
    <row r="921" spans="1:26" ht="15.75" customHeight="1">
      <c r="A921" s="31"/>
      <c r="B921" s="31"/>
      <c r="C921" s="31"/>
      <c r="D921" s="31"/>
      <c r="E921" s="31"/>
      <c r="F921" s="31"/>
      <c r="G921" s="31"/>
      <c r="H921" s="31"/>
      <c r="I921" s="31"/>
      <c r="J921" s="31"/>
      <c r="K921" s="31"/>
      <c r="L921" s="31"/>
      <c r="M921" s="31"/>
      <c r="N921" s="31"/>
      <c r="O921" s="31"/>
      <c r="P921" s="31"/>
      <c r="Q921" s="31"/>
      <c r="R921" s="31"/>
      <c r="S921" s="31"/>
      <c r="T921" s="31"/>
      <c r="U921" s="31"/>
      <c r="V921" s="31"/>
      <c r="W921" s="31"/>
      <c r="X921" s="31"/>
      <c r="Y921" s="31"/>
      <c r="Z921" s="31"/>
    </row>
    <row r="922" spans="1:26" ht="15.75" customHeight="1">
      <c r="A922" s="31"/>
      <c r="B922" s="31"/>
      <c r="C922" s="31"/>
      <c r="D922" s="31"/>
      <c r="E922" s="31"/>
      <c r="F922" s="31"/>
      <c r="G922" s="31"/>
      <c r="H922" s="31"/>
      <c r="I922" s="31"/>
      <c r="J922" s="31"/>
      <c r="K922" s="31"/>
      <c r="L922" s="31"/>
      <c r="M922" s="31"/>
      <c r="N922" s="31"/>
      <c r="O922" s="31"/>
      <c r="P922" s="31"/>
      <c r="Q922" s="31"/>
      <c r="R922" s="31"/>
      <c r="S922" s="31"/>
      <c r="T922" s="31"/>
      <c r="U922" s="31"/>
      <c r="V922" s="31"/>
      <c r="W922" s="31"/>
      <c r="X922" s="31"/>
      <c r="Y922" s="31"/>
      <c r="Z922" s="31"/>
    </row>
    <row r="923" spans="1:26" ht="15.75" customHeight="1">
      <c r="A923" s="31"/>
      <c r="B923" s="31"/>
      <c r="C923" s="31"/>
      <c r="D923" s="31"/>
      <c r="E923" s="31"/>
      <c r="F923" s="31"/>
      <c r="G923" s="31"/>
      <c r="H923" s="31"/>
      <c r="I923" s="31"/>
      <c r="J923" s="31"/>
      <c r="K923" s="31"/>
      <c r="L923" s="31"/>
      <c r="M923" s="31"/>
      <c r="N923" s="31"/>
      <c r="O923" s="31"/>
      <c r="P923" s="31"/>
      <c r="Q923" s="31"/>
      <c r="R923" s="31"/>
      <c r="S923" s="31"/>
      <c r="T923" s="31"/>
      <c r="U923" s="31"/>
      <c r="V923" s="31"/>
      <c r="W923" s="31"/>
      <c r="X923" s="31"/>
      <c r="Y923" s="31"/>
      <c r="Z923" s="31"/>
    </row>
    <row r="924" spans="1:26" ht="15.75" customHeight="1">
      <c r="A924" s="31"/>
      <c r="B924" s="31"/>
      <c r="C924" s="31"/>
      <c r="D924" s="31"/>
      <c r="E924" s="31"/>
      <c r="F924" s="31"/>
      <c r="G924" s="31"/>
      <c r="H924" s="31"/>
      <c r="I924" s="31"/>
      <c r="J924" s="31"/>
      <c r="K924" s="31"/>
      <c r="L924" s="31"/>
      <c r="M924" s="31"/>
      <c r="N924" s="31"/>
      <c r="O924" s="31"/>
      <c r="P924" s="31"/>
      <c r="Q924" s="31"/>
      <c r="R924" s="31"/>
      <c r="S924" s="31"/>
      <c r="T924" s="31"/>
      <c r="U924" s="31"/>
      <c r="V924" s="31"/>
      <c r="W924" s="31"/>
      <c r="X924" s="31"/>
      <c r="Y924" s="31"/>
      <c r="Z924" s="31"/>
    </row>
    <row r="925" spans="1:26" ht="15.75" customHeight="1">
      <c r="A925" s="31"/>
      <c r="B925" s="31"/>
      <c r="C925" s="31"/>
      <c r="D925" s="31"/>
      <c r="E925" s="31"/>
      <c r="F925" s="31"/>
      <c r="G925" s="31"/>
      <c r="H925" s="31"/>
      <c r="I925" s="31"/>
      <c r="J925" s="31"/>
      <c r="K925" s="31"/>
      <c r="L925" s="31"/>
      <c r="M925" s="31"/>
      <c r="N925" s="31"/>
      <c r="O925" s="31"/>
      <c r="P925" s="31"/>
      <c r="Q925" s="31"/>
      <c r="R925" s="31"/>
      <c r="S925" s="31"/>
      <c r="T925" s="31"/>
      <c r="U925" s="31"/>
      <c r="V925" s="31"/>
      <c r="W925" s="31"/>
      <c r="X925" s="31"/>
      <c r="Y925" s="31"/>
      <c r="Z925" s="31"/>
    </row>
    <row r="926" spans="1:26" ht="15.75" customHeight="1">
      <c r="A926" s="31"/>
      <c r="B926" s="31"/>
      <c r="C926" s="31"/>
      <c r="D926" s="31"/>
      <c r="E926" s="31"/>
      <c r="F926" s="31"/>
      <c r="G926" s="31"/>
      <c r="H926" s="31"/>
      <c r="I926" s="31"/>
      <c r="J926" s="31"/>
      <c r="K926" s="31"/>
      <c r="L926" s="31"/>
      <c r="M926" s="31"/>
      <c r="N926" s="31"/>
      <c r="O926" s="31"/>
      <c r="P926" s="31"/>
      <c r="Q926" s="31"/>
      <c r="R926" s="31"/>
      <c r="S926" s="31"/>
      <c r="T926" s="31"/>
      <c r="U926" s="31"/>
      <c r="V926" s="31"/>
      <c r="W926" s="31"/>
      <c r="X926" s="31"/>
      <c r="Y926" s="31"/>
      <c r="Z926" s="31"/>
    </row>
    <row r="927" spans="1:26" ht="15.75" customHeight="1">
      <c r="A927" s="31"/>
      <c r="B927" s="31"/>
      <c r="C927" s="31"/>
      <c r="D927" s="31"/>
      <c r="E927" s="31"/>
      <c r="F927" s="31"/>
      <c r="G927" s="31"/>
      <c r="H927" s="31"/>
      <c r="I927" s="31"/>
      <c r="J927" s="31"/>
      <c r="K927" s="31"/>
      <c r="L927" s="31"/>
      <c r="M927" s="31"/>
      <c r="N927" s="31"/>
      <c r="O927" s="31"/>
      <c r="P927" s="31"/>
      <c r="Q927" s="31"/>
      <c r="R927" s="31"/>
      <c r="S927" s="31"/>
      <c r="T927" s="31"/>
      <c r="U927" s="31"/>
      <c r="V927" s="31"/>
      <c r="W927" s="31"/>
      <c r="X927" s="31"/>
      <c r="Y927" s="31"/>
      <c r="Z927" s="31"/>
    </row>
    <row r="928" spans="1:26" ht="15.75" customHeight="1">
      <c r="A928" s="31"/>
      <c r="B928" s="31"/>
      <c r="C928" s="31"/>
      <c r="D928" s="31"/>
      <c r="E928" s="31"/>
      <c r="F928" s="31"/>
      <c r="G928" s="31"/>
      <c r="H928" s="31"/>
      <c r="I928" s="31"/>
      <c r="J928" s="31"/>
      <c r="K928" s="31"/>
      <c r="L928" s="31"/>
      <c r="M928" s="31"/>
      <c r="N928" s="31"/>
      <c r="O928" s="31"/>
      <c r="P928" s="31"/>
      <c r="Q928" s="31"/>
      <c r="R928" s="31"/>
      <c r="S928" s="31"/>
      <c r="T928" s="31"/>
      <c r="U928" s="31"/>
      <c r="V928" s="31"/>
      <c r="W928" s="31"/>
      <c r="X928" s="31"/>
      <c r="Y928" s="31"/>
      <c r="Z928" s="31"/>
    </row>
    <row r="929" spans="1:26" ht="15.75" customHeight="1">
      <c r="A929" s="31"/>
      <c r="B929" s="31"/>
      <c r="C929" s="31"/>
      <c r="D929" s="31"/>
      <c r="E929" s="31"/>
      <c r="F929" s="31"/>
      <c r="G929" s="31"/>
      <c r="H929" s="31"/>
      <c r="I929" s="31"/>
      <c r="J929" s="31"/>
      <c r="K929" s="31"/>
      <c r="L929" s="31"/>
      <c r="M929" s="31"/>
      <c r="N929" s="31"/>
      <c r="O929" s="31"/>
      <c r="P929" s="31"/>
      <c r="Q929" s="31"/>
      <c r="R929" s="31"/>
      <c r="S929" s="31"/>
      <c r="T929" s="31"/>
      <c r="U929" s="31"/>
      <c r="V929" s="31"/>
      <c r="W929" s="31"/>
      <c r="X929" s="31"/>
      <c r="Y929" s="31"/>
      <c r="Z929" s="31"/>
    </row>
    <row r="930" spans="1:26" ht="15.75" customHeight="1">
      <c r="A930" s="31"/>
      <c r="B930" s="31"/>
      <c r="C930" s="31"/>
      <c r="D930" s="31"/>
      <c r="E930" s="31"/>
      <c r="F930" s="31"/>
      <c r="G930" s="31"/>
      <c r="H930" s="31"/>
      <c r="I930" s="31"/>
      <c r="J930" s="31"/>
      <c r="K930" s="31"/>
      <c r="L930" s="31"/>
      <c r="M930" s="31"/>
      <c r="N930" s="31"/>
      <c r="O930" s="31"/>
      <c r="P930" s="31"/>
      <c r="Q930" s="31"/>
      <c r="R930" s="31"/>
      <c r="S930" s="31"/>
      <c r="T930" s="31"/>
      <c r="U930" s="31"/>
      <c r="V930" s="31"/>
      <c r="W930" s="31"/>
      <c r="X930" s="31"/>
      <c r="Y930" s="31"/>
      <c r="Z930" s="31"/>
    </row>
    <row r="931" spans="1:26" ht="15.75" customHeight="1">
      <c r="A931" s="31"/>
      <c r="B931" s="31"/>
      <c r="C931" s="31"/>
      <c r="D931" s="31"/>
      <c r="E931" s="31"/>
      <c r="F931" s="31"/>
      <c r="G931" s="31"/>
      <c r="H931" s="31"/>
      <c r="I931" s="31"/>
      <c r="J931" s="31"/>
      <c r="K931" s="31"/>
      <c r="L931" s="31"/>
      <c r="M931" s="31"/>
      <c r="N931" s="31"/>
      <c r="O931" s="31"/>
      <c r="P931" s="31"/>
      <c r="Q931" s="31"/>
      <c r="R931" s="31"/>
      <c r="S931" s="31"/>
      <c r="T931" s="31"/>
      <c r="U931" s="31"/>
      <c r="V931" s="31"/>
      <c r="W931" s="31"/>
      <c r="X931" s="31"/>
      <c r="Y931" s="31"/>
      <c r="Z931" s="31"/>
    </row>
    <row r="932" spans="1:26" ht="15.75" customHeight="1">
      <c r="A932" s="31"/>
      <c r="B932" s="31"/>
      <c r="C932" s="31"/>
      <c r="D932" s="31"/>
      <c r="E932" s="31"/>
      <c r="F932" s="31"/>
      <c r="G932" s="31"/>
      <c r="H932" s="31"/>
      <c r="I932" s="31"/>
      <c r="J932" s="31"/>
      <c r="K932" s="31"/>
      <c r="L932" s="31"/>
      <c r="M932" s="31"/>
      <c r="N932" s="31"/>
      <c r="O932" s="31"/>
      <c r="P932" s="31"/>
      <c r="Q932" s="31"/>
      <c r="R932" s="31"/>
      <c r="S932" s="31"/>
      <c r="T932" s="31"/>
      <c r="U932" s="31"/>
      <c r="V932" s="31"/>
      <c r="W932" s="31"/>
      <c r="X932" s="31"/>
      <c r="Y932" s="31"/>
      <c r="Z932" s="31"/>
    </row>
    <row r="933" spans="1:26" ht="15.75" customHeight="1">
      <c r="A933" s="31"/>
      <c r="B933" s="31"/>
      <c r="C933" s="31"/>
      <c r="D933" s="31"/>
      <c r="E933" s="31"/>
      <c r="F933" s="31"/>
      <c r="G933" s="31"/>
      <c r="H933" s="31"/>
      <c r="I933" s="31"/>
      <c r="J933" s="31"/>
      <c r="K933" s="31"/>
      <c r="L933" s="31"/>
      <c r="M933" s="31"/>
      <c r="N933" s="31"/>
      <c r="O933" s="31"/>
      <c r="P933" s="31"/>
      <c r="Q933" s="31"/>
      <c r="R933" s="31"/>
      <c r="S933" s="31"/>
      <c r="T933" s="31"/>
      <c r="U933" s="31"/>
      <c r="V933" s="31"/>
      <c r="W933" s="31"/>
      <c r="X933" s="31"/>
      <c r="Y933" s="31"/>
      <c r="Z933" s="31"/>
    </row>
    <row r="934" spans="1:26" ht="15.75" customHeight="1">
      <c r="A934" s="31"/>
      <c r="B934" s="31"/>
      <c r="C934" s="31"/>
      <c r="D934" s="31"/>
      <c r="E934" s="31"/>
      <c r="F934" s="31"/>
      <c r="G934" s="31"/>
      <c r="H934" s="31"/>
      <c r="I934" s="31"/>
      <c r="J934" s="31"/>
      <c r="K934" s="31"/>
      <c r="L934" s="31"/>
      <c r="M934" s="31"/>
      <c r="N934" s="31"/>
      <c r="O934" s="31"/>
      <c r="P934" s="31"/>
      <c r="Q934" s="31"/>
      <c r="R934" s="31"/>
      <c r="S934" s="31"/>
      <c r="T934" s="31"/>
      <c r="U934" s="31"/>
      <c r="V934" s="31"/>
      <c r="W934" s="31"/>
      <c r="X934" s="31"/>
      <c r="Y934" s="31"/>
      <c r="Z934" s="31"/>
    </row>
    <row r="935" spans="1:26" ht="15.75" customHeight="1">
      <c r="A935" s="31"/>
      <c r="B935" s="31"/>
      <c r="C935" s="31"/>
      <c r="D935" s="31"/>
      <c r="E935" s="31"/>
      <c r="F935" s="31"/>
      <c r="G935" s="31"/>
      <c r="H935" s="31"/>
      <c r="I935" s="31"/>
      <c r="J935" s="31"/>
      <c r="K935" s="31"/>
      <c r="L935" s="31"/>
      <c r="M935" s="31"/>
      <c r="N935" s="31"/>
      <c r="O935" s="31"/>
      <c r="P935" s="31"/>
      <c r="Q935" s="31"/>
      <c r="R935" s="31"/>
      <c r="S935" s="31"/>
      <c r="T935" s="31"/>
      <c r="U935" s="31"/>
      <c r="V935" s="31"/>
      <c r="W935" s="31"/>
      <c r="X935" s="31"/>
      <c r="Y935" s="31"/>
      <c r="Z935" s="31"/>
    </row>
    <row r="936" spans="1:26" ht="15.75" customHeight="1">
      <c r="A936" s="31"/>
      <c r="B936" s="31"/>
      <c r="C936" s="31"/>
      <c r="D936" s="31"/>
      <c r="E936" s="31"/>
      <c r="F936" s="31"/>
      <c r="G936" s="31"/>
      <c r="H936" s="31"/>
      <c r="I936" s="31"/>
      <c r="J936" s="31"/>
      <c r="K936" s="31"/>
      <c r="L936" s="31"/>
      <c r="M936" s="31"/>
      <c r="N936" s="31"/>
      <c r="O936" s="31"/>
      <c r="P936" s="31"/>
      <c r="Q936" s="31"/>
      <c r="R936" s="31"/>
      <c r="S936" s="31"/>
      <c r="T936" s="31"/>
      <c r="U936" s="31"/>
      <c r="V936" s="31"/>
      <c r="W936" s="31"/>
      <c r="X936" s="31"/>
      <c r="Y936" s="31"/>
      <c r="Z936" s="31"/>
    </row>
    <row r="937" spans="1:26" ht="15.75" customHeight="1">
      <c r="A937" s="31"/>
      <c r="B937" s="31"/>
      <c r="C937" s="31"/>
      <c r="D937" s="31"/>
      <c r="E937" s="31"/>
      <c r="F937" s="31"/>
      <c r="G937" s="31"/>
      <c r="H937" s="31"/>
      <c r="I937" s="31"/>
      <c r="J937" s="31"/>
      <c r="K937" s="31"/>
      <c r="L937" s="31"/>
      <c r="M937" s="31"/>
      <c r="N937" s="31"/>
      <c r="O937" s="31"/>
      <c r="P937" s="31"/>
      <c r="Q937" s="31"/>
      <c r="R937" s="31"/>
      <c r="S937" s="31"/>
      <c r="T937" s="31"/>
      <c r="U937" s="31"/>
      <c r="V937" s="31"/>
      <c r="W937" s="31"/>
      <c r="X937" s="31"/>
      <c r="Y937" s="31"/>
      <c r="Z937" s="31"/>
    </row>
    <row r="938" spans="1:26" ht="15.75" customHeight="1">
      <c r="A938" s="31"/>
      <c r="B938" s="31"/>
      <c r="C938" s="31"/>
      <c r="D938" s="31"/>
      <c r="E938" s="31"/>
      <c r="F938" s="31"/>
      <c r="G938" s="31"/>
      <c r="H938" s="31"/>
      <c r="I938" s="31"/>
      <c r="J938" s="31"/>
      <c r="K938" s="31"/>
      <c r="L938" s="31"/>
      <c r="M938" s="31"/>
      <c r="N938" s="31"/>
      <c r="O938" s="31"/>
      <c r="P938" s="31"/>
      <c r="Q938" s="31"/>
      <c r="R938" s="31"/>
      <c r="S938" s="31"/>
      <c r="T938" s="31"/>
      <c r="U938" s="31"/>
      <c r="V938" s="31"/>
      <c r="W938" s="31"/>
      <c r="X938" s="31"/>
      <c r="Y938" s="31"/>
      <c r="Z938" s="31"/>
    </row>
    <row r="939" spans="1:26" ht="15.75" customHeight="1">
      <c r="A939" s="31"/>
      <c r="B939" s="31"/>
      <c r="C939" s="31"/>
      <c r="D939" s="31"/>
      <c r="E939" s="31"/>
      <c r="F939" s="31"/>
      <c r="G939" s="31"/>
      <c r="H939" s="31"/>
      <c r="I939" s="31"/>
      <c r="J939" s="31"/>
      <c r="K939" s="31"/>
      <c r="L939" s="31"/>
      <c r="M939" s="31"/>
      <c r="N939" s="31"/>
      <c r="O939" s="31"/>
      <c r="P939" s="31"/>
      <c r="Q939" s="31"/>
      <c r="R939" s="31"/>
      <c r="S939" s="31"/>
      <c r="T939" s="31"/>
      <c r="U939" s="31"/>
      <c r="V939" s="31"/>
      <c r="W939" s="31"/>
      <c r="X939" s="31"/>
      <c r="Y939" s="31"/>
      <c r="Z939" s="31"/>
    </row>
    <row r="940" spans="1:26" ht="15.75" customHeight="1">
      <c r="A940" s="31"/>
      <c r="B940" s="31"/>
      <c r="C940" s="31"/>
      <c r="D940" s="31"/>
      <c r="E940" s="31"/>
      <c r="F940" s="31"/>
      <c r="G940" s="31"/>
      <c r="H940" s="31"/>
      <c r="I940" s="31"/>
      <c r="J940" s="31"/>
      <c r="K940" s="31"/>
      <c r="L940" s="31"/>
      <c r="M940" s="31"/>
      <c r="N940" s="31"/>
      <c r="O940" s="31"/>
      <c r="P940" s="31"/>
      <c r="Q940" s="31"/>
      <c r="R940" s="31"/>
      <c r="S940" s="31"/>
      <c r="T940" s="31"/>
      <c r="U940" s="31"/>
      <c r="V940" s="31"/>
      <c r="W940" s="31"/>
      <c r="X940" s="31"/>
      <c r="Y940" s="31"/>
      <c r="Z940" s="31"/>
    </row>
    <row r="941" spans="1:26" ht="15.75" customHeight="1">
      <c r="A941" s="31"/>
      <c r="B941" s="31"/>
      <c r="C941" s="31"/>
      <c r="D941" s="31"/>
      <c r="E941" s="31"/>
      <c r="F941" s="31"/>
      <c r="G941" s="31"/>
      <c r="H941" s="31"/>
      <c r="I941" s="31"/>
      <c r="J941" s="31"/>
      <c r="K941" s="31"/>
      <c r="L941" s="31"/>
      <c r="M941" s="31"/>
      <c r="N941" s="31"/>
      <c r="O941" s="31"/>
      <c r="P941" s="31"/>
      <c r="Q941" s="31"/>
      <c r="R941" s="31"/>
      <c r="S941" s="31"/>
      <c r="T941" s="31"/>
      <c r="U941" s="31"/>
      <c r="V941" s="31"/>
      <c r="W941" s="31"/>
      <c r="X941" s="31"/>
      <c r="Y941" s="31"/>
      <c r="Z941" s="31"/>
    </row>
    <row r="942" spans="1:26" ht="15.75" customHeight="1">
      <c r="A942" s="31"/>
      <c r="B942" s="31"/>
      <c r="C942" s="31"/>
      <c r="D942" s="31"/>
      <c r="E942" s="31"/>
      <c r="F942" s="31"/>
      <c r="G942" s="31"/>
      <c r="H942" s="31"/>
      <c r="I942" s="31"/>
      <c r="J942" s="31"/>
      <c r="K942" s="31"/>
      <c r="L942" s="31"/>
      <c r="M942" s="31"/>
      <c r="N942" s="31"/>
      <c r="O942" s="31"/>
      <c r="P942" s="31"/>
      <c r="Q942" s="31"/>
      <c r="R942" s="31"/>
      <c r="S942" s="31"/>
      <c r="T942" s="31"/>
      <c r="U942" s="31"/>
      <c r="V942" s="31"/>
      <c r="W942" s="31"/>
      <c r="X942" s="31"/>
      <c r="Y942" s="31"/>
      <c r="Z942" s="31"/>
    </row>
    <row r="943" spans="1:26" ht="15.75" customHeight="1">
      <c r="A943" s="31"/>
      <c r="B943" s="31"/>
      <c r="C943" s="31"/>
      <c r="D943" s="31"/>
      <c r="E943" s="31"/>
      <c r="F943" s="31"/>
      <c r="G943" s="31"/>
      <c r="H943" s="31"/>
      <c r="I943" s="31"/>
      <c r="J943" s="31"/>
      <c r="K943" s="31"/>
      <c r="L943" s="31"/>
      <c r="M943" s="31"/>
      <c r="N943" s="31"/>
      <c r="O943" s="31"/>
      <c r="P943" s="31"/>
      <c r="Q943" s="31"/>
      <c r="R943" s="31"/>
      <c r="S943" s="31"/>
      <c r="T943" s="31"/>
      <c r="U943" s="31"/>
      <c r="V943" s="31"/>
      <c r="W943" s="31"/>
      <c r="X943" s="31"/>
      <c r="Y943" s="31"/>
      <c r="Z943" s="31"/>
    </row>
    <row r="944" spans="1:26" ht="15.75" customHeight="1">
      <c r="A944" s="31"/>
      <c r="B944" s="31"/>
      <c r="C944" s="31"/>
      <c r="D944" s="31"/>
      <c r="E944" s="31"/>
      <c r="F944" s="31"/>
      <c r="G944" s="31"/>
      <c r="H944" s="31"/>
      <c r="I944" s="31"/>
      <c r="J944" s="31"/>
      <c r="K944" s="31"/>
      <c r="L944" s="31"/>
      <c r="M944" s="31"/>
      <c r="N944" s="31"/>
      <c r="O944" s="31"/>
      <c r="P944" s="31"/>
      <c r="Q944" s="31"/>
      <c r="R944" s="31"/>
      <c r="S944" s="31"/>
      <c r="T944" s="31"/>
      <c r="U944" s="31"/>
      <c r="V944" s="31"/>
      <c r="W944" s="31"/>
      <c r="X944" s="31"/>
      <c r="Y944" s="31"/>
      <c r="Z944" s="31"/>
    </row>
    <row r="945" spans="1:26" ht="15.75" customHeight="1">
      <c r="A945" s="31"/>
      <c r="B945" s="31"/>
      <c r="C945" s="31"/>
      <c r="D945" s="31"/>
      <c r="E945" s="31"/>
      <c r="F945" s="31"/>
      <c r="G945" s="31"/>
      <c r="H945" s="31"/>
      <c r="I945" s="31"/>
      <c r="J945" s="31"/>
      <c r="K945" s="31"/>
      <c r="L945" s="31"/>
      <c r="M945" s="31"/>
      <c r="N945" s="31"/>
      <c r="O945" s="31"/>
      <c r="P945" s="31"/>
      <c r="Q945" s="31"/>
      <c r="R945" s="31"/>
      <c r="S945" s="31"/>
      <c r="T945" s="31"/>
      <c r="U945" s="31"/>
      <c r="V945" s="31"/>
      <c r="W945" s="31"/>
      <c r="X945" s="31"/>
      <c r="Y945" s="31"/>
      <c r="Z945" s="31"/>
    </row>
    <row r="946" spans="1:26" ht="15.75" customHeight="1">
      <c r="A946" s="31"/>
      <c r="B946" s="31"/>
      <c r="C946" s="31"/>
      <c r="D946" s="31"/>
      <c r="E946" s="31"/>
      <c r="F946" s="31"/>
      <c r="G946" s="31"/>
      <c r="H946" s="31"/>
      <c r="I946" s="31"/>
      <c r="J946" s="31"/>
      <c r="K946" s="31"/>
      <c r="L946" s="31"/>
      <c r="M946" s="31"/>
      <c r="N946" s="31"/>
      <c r="O946" s="31"/>
      <c r="P946" s="31"/>
      <c r="Q946" s="31"/>
      <c r="R946" s="31"/>
      <c r="S946" s="31"/>
      <c r="T946" s="31"/>
      <c r="U946" s="31"/>
      <c r="V946" s="31"/>
      <c r="W946" s="31"/>
      <c r="X946" s="31"/>
      <c r="Y946" s="31"/>
      <c r="Z946" s="31"/>
    </row>
    <row r="947" spans="1:26" ht="15.75" customHeight="1">
      <c r="A947" s="31"/>
      <c r="B947" s="31"/>
      <c r="C947" s="31"/>
      <c r="D947" s="31"/>
      <c r="E947" s="31"/>
      <c r="F947" s="31"/>
      <c r="G947" s="31"/>
      <c r="H947" s="31"/>
      <c r="I947" s="31"/>
      <c r="J947" s="31"/>
      <c r="K947" s="31"/>
      <c r="L947" s="31"/>
      <c r="M947" s="31"/>
      <c r="N947" s="31"/>
      <c r="O947" s="31"/>
      <c r="P947" s="31"/>
      <c r="Q947" s="31"/>
      <c r="R947" s="31"/>
      <c r="S947" s="31"/>
      <c r="T947" s="31"/>
      <c r="U947" s="31"/>
      <c r="V947" s="31"/>
      <c r="W947" s="31"/>
      <c r="X947" s="31"/>
      <c r="Y947" s="31"/>
      <c r="Z947" s="31"/>
    </row>
    <row r="948" spans="1:26" ht="15.75" customHeight="1">
      <c r="A948" s="31"/>
      <c r="B948" s="31"/>
      <c r="C948" s="31"/>
      <c r="D948" s="31"/>
      <c r="E948" s="31"/>
      <c r="F948" s="31"/>
      <c r="G948" s="31"/>
      <c r="H948" s="31"/>
      <c r="I948" s="31"/>
      <c r="J948" s="31"/>
      <c r="K948" s="31"/>
      <c r="L948" s="31"/>
      <c r="M948" s="31"/>
      <c r="N948" s="31"/>
      <c r="O948" s="31"/>
      <c r="P948" s="31"/>
      <c r="Q948" s="31"/>
      <c r="R948" s="31"/>
      <c r="S948" s="31"/>
      <c r="T948" s="31"/>
      <c r="U948" s="31"/>
      <c r="V948" s="31"/>
      <c r="W948" s="31"/>
      <c r="X948" s="31"/>
      <c r="Y948" s="31"/>
      <c r="Z948" s="31"/>
    </row>
    <row r="949" spans="1:26" ht="15.75" customHeight="1">
      <c r="A949" s="31"/>
      <c r="B949" s="31"/>
      <c r="C949" s="31"/>
      <c r="D949" s="31"/>
      <c r="E949" s="31"/>
      <c r="F949" s="31"/>
      <c r="G949" s="31"/>
      <c r="H949" s="31"/>
      <c r="I949" s="31"/>
      <c r="J949" s="31"/>
      <c r="K949" s="31"/>
      <c r="L949" s="31"/>
      <c r="M949" s="31"/>
      <c r="N949" s="31"/>
      <c r="O949" s="31"/>
      <c r="P949" s="31"/>
      <c r="Q949" s="31"/>
      <c r="R949" s="31"/>
      <c r="S949" s="31"/>
      <c r="T949" s="31"/>
      <c r="U949" s="31"/>
      <c r="V949" s="31"/>
      <c r="W949" s="31"/>
      <c r="X949" s="31"/>
      <c r="Y949" s="31"/>
      <c r="Z949" s="31"/>
    </row>
    <row r="950" spans="1:26" ht="15.75" customHeight="1">
      <c r="A950" s="31"/>
      <c r="B950" s="31"/>
      <c r="C950" s="31"/>
      <c r="D950" s="31"/>
      <c r="E950" s="31"/>
      <c r="F950" s="31"/>
      <c r="G950" s="31"/>
      <c r="H950" s="31"/>
      <c r="I950" s="31"/>
      <c r="J950" s="31"/>
      <c r="K950" s="31"/>
      <c r="L950" s="31"/>
      <c r="M950" s="31"/>
      <c r="N950" s="31"/>
      <c r="O950" s="31"/>
      <c r="P950" s="31"/>
      <c r="Q950" s="31"/>
      <c r="R950" s="31"/>
      <c r="S950" s="31"/>
      <c r="T950" s="31"/>
      <c r="U950" s="31"/>
      <c r="V950" s="31"/>
      <c r="W950" s="31"/>
      <c r="X950" s="31"/>
      <c r="Y950" s="31"/>
      <c r="Z950" s="31"/>
    </row>
    <row r="951" spans="1:26" ht="15.75" customHeight="1">
      <c r="A951" s="31"/>
      <c r="B951" s="31"/>
      <c r="C951" s="31"/>
      <c r="D951" s="31"/>
      <c r="E951" s="31"/>
      <c r="F951" s="31"/>
      <c r="G951" s="31"/>
      <c r="H951" s="31"/>
      <c r="I951" s="31"/>
      <c r="J951" s="31"/>
      <c r="K951" s="31"/>
      <c r="L951" s="31"/>
      <c r="M951" s="31"/>
      <c r="N951" s="31"/>
      <c r="O951" s="31"/>
      <c r="P951" s="31"/>
      <c r="Q951" s="31"/>
      <c r="R951" s="31"/>
      <c r="S951" s="31"/>
      <c r="T951" s="31"/>
      <c r="U951" s="31"/>
      <c r="V951" s="31"/>
      <c r="W951" s="31"/>
      <c r="X951" s="31"/>
      <c r="Y951" s="31"/>
      <c r="Z951" s="31"/>
    </row>
    <row r="952" spans="1:26" ht="15.75" customHeight="1">
      <c r="A952" s="31"/>
      <c r="B952" s="31"/>
      <c r="C952" s="31"/>
      <c r="D952" s="31"/>
      <c r="E952" s="31"/>
      <c r="F952" s="31"/>
      <c r="G952" s="31"/>
      <c r="H952" s="31"/>
      <c r="I952" s="31"/>
      <c r="J952" s="31"/>
      <c r="K952" s="31"/>
      <c r="L952" s="31"/>
      <c r="M952" s="31"/>
      <c r="N952" s="31"/>
      <c r="O952" s="31"/>
      <c r="P952" s="31"/>
      <c r="Q952" s="31"/>
      <c r="R952" s="31"/>
      <c r="S952" s="31"/>
      <c r="T952" s="31"/>
      <c r="U952" s="31"/>
      <c r="V952" s="31"/>
      <c r="W952" s="31"/>
      <c r="X952" s="31"/>
      <c r="Y952" s="31"/>
      <c r="Z952" s="31"/>
    </row>
    <row r="953" spans="1:26" ht="15.75" customHeight="1">
      <c r="A953" s="31"/>
      <c r="B953" s="31"/>
      <c r="C953" s="31"/>
      <c r="D953" s="31"/>
      <c r="E953" s="31"/>
      <c r="F953" s="31"/>
      <c r="G953" s="31"/>
      <c r="H953" s="31"/>
      <c r="I953" s="31"/>
      <c r="J953" s="31"/>
      <c r="K953" s="31"/>
      <c r="L953" s="31"/>
      <c r="M953" s="31"/>
      <c r="N953" s="31"/>
      <c r="O953" s="31"/>
      <c r="P953" s="31"/>
      <c r="Q953" s="31"/>
      <c r="R953" s="31"/>
      <c r="S953" s="31"/>
      <c r="T953" s="31"/>
      <c r="U953" s="31"/>
      <c r="V953" s="31"/>
      <c r="W953" s="31"/>
      <c r="X953" s="31"/>
      <c r="Y953" s="31"/>
      <c r="Z953" s="31"/>
    </row>
    <row r="954" spans="1:26" ht="15.75" customHeight="1">
      <c r="A954" s="31"/>
      <c r="B954" s="31"/>
      <c r="C954" s="31"/>
      <c r="D954" s="31"/>
      <c r="E954" s="31"/>
      <c r="F954" s="31"/>
      <c r="G954" s="31"/>
      <c r="H954" s="31"/>
      <c r="I954" s="31"/>
      <c r="J954" s="31"/>
      <c r="K954" s="31"/>
      <c r="L954" s="31"/>
      <c r="M954" s="31"/>
      <c r="N954" s="31"/>
      <c r="O954" s="31"/>
      <c r="P954" s="31"/>
      <c r="Q954" s="31"/>
      <c r="R954" s="31"/>
      <c r="S954" s="31"/>
      <c r="T954" s="31"/>
      <c r="U954" s="31"/>
      <c r="V954" s="31"/>
      <c r="W954" s="31"/>
      <c r="X954" s="31"/>
      <c r="Y954" s="31"/>
      <c r="Z954" s="31"/>
    </row>
    <row r="955" spans="1:26" ht="15.75" customHeight="1">
      <c r="A955" s="31"/>
      <c r="B955" s="31"/>
      <c r="C955" s="31"/>
      <c r="D955" s="31"/>
      <c r="E955" s="31"/>
      <c r="F955" s="31"/>
      <c r="G955" s="31"/>
      <c r="H955" s="31"/>
      <c r="I955" s="31"/>
      <c r="J955" s="31"/>
      <c r="K955" s="31"/>
      <c r="L955" s="31"/>
      <c r="M955" s="31"/>
      <c r="N955" s="31"/>
      <c r="O955" s="31"/>
      <c r="P955" s="31"/>
      <c r="Q955" s="31"/>
      <c r="R955" s="31"/>
      <c r="S955" s="31"/>
      <c r="T955" s="31"/>
      <c r="U955" s="31"/>
      <c r="V955" s="31"/>
      <c r="W955" s="31"/>
      <c r="X955" s="31"/>
      <c r="Y955" s="31"/>
      <c r="Z955" s="31"/>
    </row>
    <row r="956" spans="1:26" ht="15.75" customHeight="1">
      <c r="A956" s="31"/>
      <c r="B956" s="31"/>
      <c r="C956" s="31"/>
      <c r="D956" s="31"/>
      <c r="E956" s="31"/>
      <c r="F956" s="31"/>
      <c r="G956" s="31"/>
      <c r="H956" s="31"/>
      <c r="I956" s="31"/>
      <c r="J956" s="31"/>
      <c r="K956" s="31"/>
      <c r="L956" s="31"/>
      <c r="M956" s="31"/>
      <c r="N956" s="31"/>
      <c r="O956" s="31"/>
      <c r="P956" s="31"/>
      <c r="Q956" s="31"/>
      <c r="R956" s="31"/>
      <c r="S956" s="31"/>
      <c r="T956" s="31"/>
      <c r="U956" s="31"/>
      <c r="V956" s="31"/>
      <c r="W956" s="31"/>
      <c r="X956" s="31"/>
      <c r="Y956" s="31"/>
      <c r="Z956" s="31"/>
    </row>
    <row r="957" spans="1:26" ht="15.75" customHeight="1">
      <c r="A957" s="31"/>
      <c r="B957" s="31"/>
      <c r="C957" s="31"/>
      <c r="D957" s="31"/>
      <c r="E957" s="31"/>
      <c r="F957" s="31"/>
      <c r="G957" s="31"/>
      <c r="H957" s="31"/>
      <c r="I957" s="31"/>
      <c r="J957" s="31"/>
      <c r="K957" s="31"/>
      <c r="L957" s="31"/>
      <c r="M957" s="31"/>
      <c r="N957" s="31"/>
      <c r="O957" s="31"/>
      <c r="P957" s="31"/>
      <c r="Q957" s="31"/>
      <c r="R957" s="31"/>
      <c r="S957" s="31"/>
      <c r="T957" s="31"/>
      <c r="U957" s="31"/>
      <c r="V957" s="31"/>
      <c r="W957" s="31"/>
      <c r="X957" s="31"/>
      <c r="Y957" s="31"/>
      <c r="Z957" s="31"/>
    </row>
    <row r="958" spans="1:26" ht="15.75" customHeight="1">
      <c r="A958" s="31"/>
      <c r="B958" s="31"/>
      <c r="C958" s="31"/>
      <c r="D958" s="31"/>
      <c r="E958" s="31"/>
      <c r="F958" s="31"/>
      <c r="G958" s="31"/>
      <c r="H958" s="31"/>
      <c r="I958" s="31"/>
      <c r="J958" s="31"/>
      <c r="K958" s="31"/>
      <c r="L958" s="31"/>
      <c r="M958" s="31"/>
      <c r="N958" s="31"/>
      <c r="O958" s="31"/>
      <c r="P958" s="31"/>
      <c r="Q958" s="31"/>
      <c r="R958" s="31"/>
      <c r="S958" s="31"/>
      <c r="T958" s="31"/>
      <c r="U958" s="31"/>
      <c r="V958" s="31"/>
      <c r="W958" s="31"/>
      <c r="X958" s="31"/>
      <c r="Y958" s="31"/>
      <c r="Z958" s="31"/>
    </row>
    <row r="959" spans="1:26" ht="15.75" customHeight="1">
      <c r="A959" s="31"/>
      <c r="B959" s="31"/>
      <c r="C959" s="31"/>
      <c r="D959" s="31"/>
      <c r="E959" s="31"/>
      <c r="F959" s="31"/>
      <c r="G959" s="31"/>
      <c r="H959" s="31"/>
      <c r="I959" s="31"/>
      <c r="J959" s="31"/>
      <c r="K959" s="31"/>
      <c r="L959" s="31"/>
      <c r="M959" s="31"/>
      <c r="N959" s="31"/>
      <c r="O959" s="31"/>
      <c r="P959" s="31"/>
      <c r="Q959" s="31"/>
      <c r="R959" s="31"/>
      <c r="S959" s="31"/>
      <c r="T959" s="31"/>
      <c r="U959" s="31"/>
      <c r="V959" s="31"/>
      <c r="W959" s="31"/>
      <c r="X959" s="31"/>
      <c r="Y959" s="31"/>
      <c r="Z959" s="31"/>
    </row>
    <row r="960" spans="1:26" ht="15.75" customHeight="1">
      <c r="A960" s="31"/>
      <c r="B960" s="31"/>
      <c r="C960" s="31"/>
      <c r="D960" s="31"/>
      <c r="E960" s="31"/>
      <c r="F960" s="31"/>
      <c r="G960" s="31"/>
      <c r="H960" s="31"/>
      <c r="I960" s="31"/>
      <c r="J960" s="31"/>
      <c r="K960" s="31"/>
      <c r="L960" s="31"/>
      <c r="M960" s="31"/>
      <c r="N960" s="31"/>
      <c r="O960" s="31"/>
      <c r="P960" s="31"/>
      <c r="Q960" s="31"/>
      <c r="R960" s="31"/>
      <c r="S960" s="31"/>
      <c r="T960" s="31"/>
      <c r="U960" s="31"/>
      <c r="V960" s="31"/>
      <c r="W960" s="31"/>
      <c r="X960" s="31"/>
      <c r="Y960" s="31"/>
      <c r="Z960" s="31"/>
    </row>
    <row r="961" spans="1:26" ht="15.75" customHeight="1">
      <c r="A961" s="31"/>
      <c r="B961" s="31"/>
      <c r="C961" s="31"/>
      <c r="D961" s="31"/>
      <c r="E961" s="31"/>
      <c r="F961" s="31"/>
      <c r="G961" s="31"/>
      <c r="H961" s="31"/>
      <c r="I961" s="31"/>
      <c r="J961" s="31"/>
      <c r="K961" s="31"/>
      <c r="L961" s="31"/>
      <c r="M961" s="31"/>
      <c r="N961" s="31"/>
      <c r="O961" s="31"/>
      <c r="P961" s="31"/>
      <c r="Q961" s="31"/>
      <c r="R961" s="31"/>
      <c r="S961" s="31"/>
      <c r="T961" s="31"/>
      <c r="U961" s="31"/>
      <c r="V961" s="31"/>
      <c r="W961" s="31"/>
      <c r="X961" s="31"/>
      <c r="Y961" s="31"/>
      <c r="Z961" s="31"/>
    </row>
    <row r="962" spans="1:26" ht="15.75" customHeight="1">
      <c r="A962" s="31"/>
      <c r="B962" s="31"/>
      <c r="C962" s="31"/>
      <c r="D962" s="31"/>
      <c r="E962" s="31"/>
      <c r="F962" s="31"/>
      <c r="G962" s="31"/>
      <c r="H962" s="31"/>
      <c r="I962" s="31"/>
      <c r="J962" s="31"/>
      <c r="K962" s="31"/>
      <c r="L962" s="31"/>
      <c r="M962" s="31"/>
      <c r="N962" s="31"/>
      <c r="O962" s="31"/>
      <c r="P962" s="31"/>
      <c r="Q962" s="31"/>
      <c r="R962" s="31"/>
      <c r="S962" s="31"/>
      <c r="T962" s="31"/>
      <c r="U962" s="31"/>
      <c r="V962" s="31"/>
      <c r="W962" s="31"/>
      <c r="X962" s="31"/>
      <c r="Y962" s="31"/>
      <c r="Z962" s="31"/>
    </row>
    <row r="963" spans="1:26" ht="15.75" customHeight="1">
      <c r="A963" s="31"/>
      <c r="B963" s="31"/>
      <c r="C963" s="31"/>
      <c r="D963" s="31"/>
      <c r="E963" s="31"/>
      <c r="F963" s="31"/>
      <c r="G963" s="31"/>
      <c r="H963" s="31"/>
      <c r="I963" s="31"/>
      <c r="J963" s="31"/>
      <c r="K963" s="31"/>
      <c r="L963" s="31"/>
      <c r="M963" s="31"/>
      <c r="N963" s="31"/>
      <c r="O963" s="31"/>
      <c r="P963" s="31"/>
      <c r="Q963" s="31"/>
      <c r="R963" s="31"/>
      <c r="S963" s="31"/>
      <c r="T963" s="31"/>
      <c r="U963" s="31"/>
      <c r="V963" s="31"/>
      <c r="W963" s="31"/>
      <c r="X963" s="31"/>
      <c r="Y963" s="31"/>
      <c r="Z963" s="31"/>
    </row>
    <row r="964" spans="1:26" ht="15.75" customHeight="1">
      <c r="A964" s="31"/>
      <c r="B964" s="31"/>
      <c r="C964" s="31"/>
      <c r="D964" s="31"/>
      <c r="E964" s="31"/>
      <c r="F964" s="31"/>
      <c r="G964" s="31"/>
      <c r="H964" s="31"/>
      <c r="I964" s="31"/>
      <c r="J964" s="31"/>
      <c r="K964" s="31"/>
      <c r="L964" s="31"/>
      <c r="M964" s="31"/>
      <c r="N964" s="31"/>
      <c r="O964" s="31"/>
      <c r="P964" s="31"/>
      <c r="Q964" s="31"/>
      <c r="R964" s="31"/>
      <c r="S964" s="31"/>
      <c r="T964" s="31"/>
      <c r="U964" s="31"/>
      <c r="V964" s="31"/>
      <c r="W964" s="31"/>
      <c r="X964" s="31"/>
      <c r="Y964" s="31"/>
      <c r="Z964" s="31"/>
    </row>
    <row r="965" spans="1:26" ht="15.75" customHeight="1">
      <c r="A965" s="31"/>
      <c r="B965" s="31"/>
      <c r="C965" s="31"/>
      <c r="D965" s="31"/>
      <c r="E965" s="31"/>
      <c r="F965" s="31"/>
      <c r="G965" s="31"/>
      <c r="H965" s="31"/>
      <c r="I965" s="31"/>
      <c r="J965" s="31"/>
      <c r="K965" s="31"/>
      <c r="L965" s="31"/>
      <c r="M965" s="31"/>
      <c r="N965" s="31"/>
      <c r="O965" s="31"/>
      <c r="P965" s="31"/>
      <c r="Q965" s="31"/>
      <c r="R965" s="31"/>
      <c r="S965" s="31"/>
      <c r="T965" s="31"/>
      <c r="U965" s="31"/>
      <c r="V965" s="31"/>
      <c r="W965" s="31"/>
      <c r="X965" s="31"/>
      <c r="Y965" s="31"/>
      <c r="Z965" s="31"/>
    </row>
    <row r="966" spans="1:26" ht="15.75" customHeight="1">
      <c r="A966" s="31"/>
      <c r="B966" s="31"/>
      <c r="C966" s="31"/>
      <c r="D966" s="31"/>
      <c r="E966" s="31"/>
      <c r="F966" s="31"/>
      <c r="G966" s="31"/>
      <c r="H966" s="31"/>
      <c r="I966" s="31"/>
      <c r="J966" s="31"/>
      <c r="K966" s="31"/>
      <c r="L966" s="31"/>
      <c r="M966" s="31"/>
      <c r="N966" s="31"/>
      <c r="O966" s="31"/>
      <c r="P966" s="31"/>
      <c r="Q966" s="31"/>
      <c r="R966" s="31"/>
      <c r="S966" s="31"/>
      <c r="T966" s="31"/>
      <c r="U966" s="31"/>
      <c r="V966" s="31"/>
      <c r="W966" s="31"/>
      <c r="X966" s="31"/>
      <c r="Y966" s="31"/>
      <c r="Z966" s="31"/>
    </row>
    <row r="967" spans="1:26" ht="15.75" customHeight="1">
      <c r="A967" s="31"/>
      <c r="B967" s="31"/>
      <c r="C967" s="31"/>
      <c r="D967" s="31"/>
      <c r="E967" s="31"/>
      <c r="F967" s="31"/>
      <c r="G967" s="31"/>
      <c r="H967" s="31"/>
      <c r="I967" s="31"/>
      <c r="J967" s="31"/>
      <c r="K967" s="31"/>
      <c r="L967" s="31"/>
      <c r="M967" s="31"/>
      <c r="N967" s="31"/>
      <c r="O967" s="31"/>
      <c r="P967" s="31"/>
      <c r="Q967" s="31"/>
      <c r="R967" s="31"/>
      <c r="S967" s="31"/>
      <c r="T967" s="31"/>
      <c r="U967" s="31"/>
      <c r="V967" s="31"/>
      <c r="W967" s="31"/>
      <c r="X967" s="31"/>
      <c r="Y967" s="31"/>
      <c r="Z967" s="31"/>
    </row>
    <row r="968" spans="1:26" ht="15.75" customHeight="1">
      <c r="A968" s="31"/>
      <c r="B968" s="31"/>
      <c r="C968" s="31"/>
      <c r="D968" s="31"/>
      <c r="E968" s="31"/>
      <c r="F968" s="31"/>
      <c r="G968" s="31"/>
      <c r="H968" s="31"/>
      <c r="I968" s="31"/>
      <c r="J968" s="31"/>
      <c r="K968" s="31"/>
      <c r="L968" s="31"/>
      <c r="M968" s="31"/>
      <c r="N968" s="31"/>
      <c r="O968" s="31"/>
      <c r="P968" s="31"/>
      <c r="Q968" s="31"/>
      <c r="R968" s="31"/>
      <c r="S968" s="31"/>
      <c r="T968" s="31"/>
      <c r="U968" s="31"/>
      <c r="V968" s="31"/>
      <c r="W968" s="31"/>
      <c r="X968" s="31"/>
      <c r="Y968" s="31"/>
      <c r="Z968" s="31"/>
    </row>
    <row r="969" spans="1:26" ht="15.75" customHeight="1">
      <c r="A969" s="31"/>
      <c r="B969" s="31"/>
      <c r="C969" s="31"/>
      <c r="D969" s="31"/>
      <c r="E969" s="31"/>
      <c r="F969" s="31"/>
      <c r="G969" s="31"/>
      <c r="H969" s="31"/>
      <c r="I969" s="31"/>
      <c r="J969" s="31"/>
      <c r="K969" s="31"/>
      <c r="L969" s="31"/>
      <c r="M969" s="31"/>
      <c r="N969" s="31"/>
      <c r="O969" s="31"/>
      <c r="P969" s="31"/>
      <c r="Q969" s="31"/>
      <c r="R969" s="31"/>
      <c r="S969" s="31"/>
      <c r="T969" s="31"/>
      <c r="U969" s="31"/>
      <c r="V969" s="31"/>
      <c r="W969" s="31"/>
      <c r="X969" s="31"/>
      <c r="Y969" s="31"/>
      <c r="Z969" s="31"/>
    </row>
    <row r="970" spans="1:26" ht="15.75" customHeight="1">
      <c r="A970" s="31"/>
      <c r="B970" s="31"/>
      <c r="C970" s="31"/>
      <c r="D970" s="31"/>
      <c r="E970" s="31"/>
      <c r="F970" s="31"/>
      <c r="G970" s="31"/>
      <c r="H970" s="31"/>
      <c r="I970" s="31"/>
      <c r="J970" s="31"/>
      <c r="K970" s="31"/>
      <c r="L970" s="31"/>
      <c r="M970" s="31"/>
      <c r="N970" s="31"/>
      <c r="O970" s="31"/>
      <c r="P970" s="31"/>
      <c r="Q970" s="31"/>
      <c r="R970" s="31"/>
      <c r="S970" s="31"/>
      <c r="T970" s="31"/>
      <c r="U970" s="31"/>
      <c r="V970" s="31"/>
      <c r="W970" s="31"/>
      <c r="X970" s="31"/>
      <c r="Y970" s="31"/>
      <c r="Z970" s="31"/>
    </row>
    <row r="971" spans="1:26" ht="15.75" customHeight="1">
      <c r="A971" s="31"/>
      <c r="B971" s="31"/>
      <c r="C971" s="31"/>
      <c r="D971" s="31"/>
      <c r="E971" s="31"/>
      <c r="F971" s="31"/>
      <c r="G971" s="31"/>
      <c r="H971" s="31"/>
      <c r="I971" s="31"/>
      <c r="J971" s="31"/>
      <c r="K971" s="31"/>
      <c r="L971" s="31"/>
      <c r="M971" s="31"/>
      <c r="N971" s="31"/>
      <c r="O971" s="31"/>
      <c r="P971" s="31"/>
      <c r="Q971" s="31"/>
      <c r="R971" s="31"/>
      <c r="S971" s="31"/>
      <c r="T971" s="31"/>
      <c r="U971" s="31"/>
      <c r="V971" s="31"/>
      <c r="W971" s="31"/>
      <c r="X971" s="31"/>
      <c r="Y971" s="31"/>
      <c r="Z971" s="31"/>
    </row>
    <row r="972" spans="1:26" ht="15.75" customHeight="1">
      <c r="A972" s="31"/>
      <c r="B972" s="31"/>
      <c r="C972" s="31"/>
      <c r="D972" s="31"/>
      <c r="E972" s="31"/>
      <c r="F972" s="31"/>
      <c r="G972" s="31"/>
      <c r="H972" s="31"/>
      <c r="I972" s="31"/>
      <c r="J972" s="31"/>
      <c r="K972" s="31"/>
      <c r="L972" s="31"/>
      <c r="M972" s="31"/>
      <c r="N972" s="31"/>
      <c r="O972" s="31"/>
      <c r="P972" s="31"/>
      <c r="Q972" s="31"/>
      <c r="R972" s="31"/>
      <c r="S972" s="31"/>
      <c r="T972" s="31"/>
      <c r="U972" s="31"/>
      <c r="V972" s="31"/>
      <c r="W972" s="31"/>
      <c r="X972" s="31"/>
      <c r="Y972" s="31"/>
      <c r="Z972" s="31"/>
    </row>
    <row r="973" spans="1:26" ht="15.75" customHeight="1">
      <c r="A973" s="31"/>
      <c r="B973" s="31"/>
      <c r="C973" s="31"/>
      <c r="D973" s="31"/>
      <c r="E973" s="31"/>
      <c r="F973" s="31"/>
      <c r="G973" s="31"/>
      <c r="H973" s="31"/>
      <c r="I973" s="31"/>
      <c r="J973" s="31"/>
      <c r="K973" s="31"/>
      <c r="L973" s="31"/>
      <c r="M973" s="31"/>
      <c r="N973" s="31"/>
      <c r="O973" s="31"/>
      <c r="P973" s="31"/>
      <c r="Q973" s="31"/>
      <c r="R973" s="31"/>
      <c r="S973" s="31"/>
      <c r="T973" s="31"/>
      <c r="U973" s="31"/>
      <c r="V973" s="31"/>
      <c r="W973" s="31"/>
      <c r="X973" s="31"/>
      <c r="Y973" s="31"/>
      <c r="Z973" s="31"/>
    </row>
    <row r="974" spans="1:26" ht="15.75" customHeight="1">
      <c r="A974" s="31"/>
      <c r="B974" s="31"/>
      <c r="C974" s="31"/>
      <c r="D974" s="31"/>
      <c r="E974" s="31"/>
      <c r="F974" s="31"/>
      <c r="G974" s="31"/>
      <c r="H974" s="31"/>
      <c r="I974" s="31"/>
      <c r="J974" s="31"/>
      <c r="K974" s="31"/>
      <c r="L974" s="31"/>
      <c r="M974" s="31"/>
      <c r="N974" s="31"/>
      <c r="O974" s="31"/>
      <c r="P974" s="31"/>
      <c r="Q974" s="31"/>
      <c r="R974" s="31"/>
      <c r="S974" s="31"/>
      <c r="T974" s="31"/>
      <c r="U974" s="31"/>
      <c r="V974" s="31"/>
      <c r="W974" s="31"/>
      <c r="X974" s="31"/>
      <c r="Y974" s="31"/>
      <c r="Z974" s="31"/>
    </row>
    <row r="975" spans="1:26" ht="15.75" customHeight="1">
      <c r="A975" s="31"/>
      <c r="B975" s="31"/>
      <c r="C975" s="31"/>
      <c r="D975" s="31"/>
      <c r="E975" s="31"/>
      <c r="F975" s="31"/>
      <c r="G975" s="31"/>
      <c r="H975" s="31"/>
      <c r="I975" s="31"/>
      <c r="J975" s="31"/>
      <c r="K975" s="31"/>
      <c r="L975" s="31"/>
      <c r="M975" s="31"/>
      <c r="N975" s="31"/>
      <c r="O975" s="31"/>
      <c r="P975" s="31"/>
      <c r="Q975" s="31"/>
      <c r="R975" s="31"/>
      <c r="S975" s="31"/>
      <c r="T975" s="31"/>
      <c r="U975" s="31"/>
      <c r="V975" s="31"/>
      <c r="W975" s="31"/>
      <c r="X975" s="31"/>
      <c r="Y975" s="31"/>
      <c r="Z975" s="31"/>
    </row>
    <row r="976" spans="1:26" ht="15.75" customHeight="1">
      <c r="A976" s="31"/>
      <c r="B976" s="31"/>
      <c r="C976" s="31"/>
      <c r="D976" s="31"/>
      <c r="E976" s="31"/>
      <c r="F976" s="31"/>
      <c r="G976" s="31"/>
      <c r="H976" s="31"/>
      <c r="I976" s="31"/>
      <c r="J976" s="31"/>
      <c r="K976" s="31"/>
      <c r="L976" s="31"/>
      <c r="M976" s="31"/>
      <c r="N976" s="31"/>
      <c r="O976" s="31"/>
      <c r="P976" s="31"/>
      <c r="Q976" s="31"/>
      <c r="R976" s="31"/>
      <c r="S976" s="31"/>
      <c r="T976" s="31"/>
      <c r="U976" s="31"/>
      <c r="V976" s="31"/>
      <c r="W976" s="31"/>
      <c r="X976" s="31"/>
      <c r="Y976" s="31"/>
      <c r="Z976" s="31"/>
    </row>
    <row r="977" spans="1:26" ht="15.75" customHeight="1">
      <c r="A977" s="31"/>
      <c r="B977" s="31"/>
      <c r="C977" s="31"/>
      <c r="D977" s="31"/>
      <c r="E977" s="31"/>
      <c r="F977" s="31"/>
      <c r="G977" s="31"/>
      <c r="H977" s="31"/>
      <c r="I977" s="31"/>
      <c r="J977" s="31"/>
      <c r="K977" s="31"/>
      <c r="L977" s="31"/>
      <c r="M977" s="31"/>
      <c r="N977" s="31"/>
      <c r="O977" s="31"/>
      <c r="P977" s="31"/>
      <c r="Q977" s="31"/>
      <c r="R977" s="31"/>
      <c r="S977" s="31"/>
      <c r="T977" s="31"/>
      <c r="U977" s="31"/>
      <c r="V977" s="31"/>
      <c r="W977" s="31"/>
      <c r="X977" s="31"/>
      <c r="Y977" s="31"/>
      <c r="Z977" s="31"/>
    </row>
    <row r="978" spans="1:26" ht="15.75" customHeight="1">
      <c r="A978" s="31"/>
      <c r="B978" s="31"/>
      <c r="C978" s="31"/>
      <c r="D978" s="31"/>
      <c r="E978" s="31"/>
      <c r="F978" s="31"/>
      <c r="G978" s="31"/>
      <c r="H978" s="31"/>
      <c r="I978" s="31"/>
      <c r="J978" s="31"/>
      <c r="K978" s="31"/>
      <c r="L978" s="31"/>
      <c r="M978" s="31"/>
      <c r="N978" s="31"/>
      <c r="O978" s="31"/>
      <c r="P978" s="31"/>
      <c r="Q978" s="31"/>
      <c r="R978" s="31"/>
      <c r="S978" s="31"/>
      <c r="T978" s="31"/>
      <c r="U978" s="31"/>
      <c r="V978" s="31"/>
      <c r="W978" s="31"/>
      <c r="X978" s="31"/>
      <c r="Y978" s="31"/>
      <c r="Z978" s="31"/>
    </row>
    <row r="979" spans="1:26" ht="15.75" customHeight="1">
      <c r="A979" s="31"/>
      <c r="B979" s="31"/>
      <c r="C979" s="31"/>
      <c r="D979" s="31"/>
      <c r="E979" s="31"/>
      <c r="F979" s="31"/>
      <c r="G979" s="31"/>
      <c r="H979" s="31"/>
      <c r="I979" s="31"/>
      <c r="J979" s="31"/>
      <c r="K979" s="31"/>
      <c r="L979" s="31"/>
      <c r="M979" s="31"/>
      <c r="N979" s="31"/>
      <c r="O979" s="31"/>
      <c r="P979" s="31"/>
      <c r="Q979" s="31"/>
      <c r="R979" s="31"/>
      <c r="S979" s="31"/>
      <c r="T979" s="31"/>
      <c r="U979" s="31"/>
      <c r="V979" s="31"/>
      <c r="W979" s="31"/>
      <c r="X979" s="31"/>
      <c r="Y979" s="31"/>
      <c r="Z979" s="31"/>
    </row>
    <row r="980" spans="1:26" ht="15.75" customHeight="1">
      <c r="A980" s="31"/>
      <c r="B980" s="31"/>
      <c r="C980" s="31"/>
      <c r="D980" s="31"/>
      <c r="E980" s="31"/>
      <c r="F980" s="31"/>
      <c r="G980" s="31"/>
      <c r="H980" s="31"/>
      <c r="I980" s="31"/>
      <c r="J980" s="31"/>
      <c r="K980" s="31"/>
      <c r="L980" s="31"/>
      <c r="M980" s="31"/>
      <c r="N980" s="31"/>
      <c r="O980" s="31"/>
      <c r="P980" s="31"/>
      <c r="Q980" s="31"/>
      <c r="R980" s="31"/>
      <c r="S980" s="31"/>
      <c r="T980" s="31"/>
      <c r="U980" s="31"/>
      <c r="V980" s="31"/>
      <c r="W980" s="31"/>
      <c r="X980" s="31"/>
      <c r="Y980" s="31"/>
      <c r="Z980" s="31"/>
    </row>
    <row r="981" spans="1:26" ht="15.75" customHeight="1">
      <c r="A981" s="31"/>
      <c r="B981" s="31"/>
      <c r="C981" s="31"/>
      <c r="D981" s="31"/>
      <c r="E981" s="31"/>
      <c r="F981" s="31"/>
      <c r="G981" s="31"/>
      <c r="H981" s="31"/>
      <c r="I981" s="31"/>
      <c r="J981" s="31"/>
      <c r="K981" s="31"/>
      <c r="L981" s="31"/>
      <c r="M981" s="31"/>
      <c r="N981" s="31"/>
      <c r="O981" s="31"/>
      <c r="P981" s="31"/>
      <c r="Q981" s="31"/>
      <c r="R981" s="31"/>
      <c r="S981" s="31"/>
      <c r="T981" s="31"/>
      <c r="U981" s="31"/>
      <c r="V981" s="31"/>
      <c r="W981" s="31"/>
      <c r="X981" s="31"/>
      <c r="Y981" s="31"/>
      <c r="Z981" s="31"/>
    </row>
    <row r="982" spans="1:26" ht="15.75" customHeight="1">
      <c r="A982" s="31"/>
      <c r="B982" s="31"/>
      <c r="C982" s="31"/>
      <c r="D982" s="31"/>
      <c r="E982" s="31"/>
      <c r="F982" s="31"/>
      <c r="G982" s="31"/>
      <c r="H982" s="31"/>
      <c r="I982" s="31"/>
      <c r="J982" s="31"/>
      <c r="K982" s="31"/>
      <c r="L982" s="31"/>
      <c r="M982" s="31"/>
      <c r="N982" s="31"/>
      <c r="O982" s="31"/>
      <c r="P982" s="31"/>
      <c r="Q982" s="31"/>
      <c r="R982" s="31"/>
      <c r="S982" s="31"/>
      <c r="T982" s="31"/>
      <c r="U982" s="31"/>
      <c r="V982" s="31"/>
      <c r="W982" s="31"/>
      <c r="X982" s="31"/>
      <c r="Y982" s="31"/>
      <c r="Z982" s="31"/>
    </row>
    <row r="983" spans="1:26" ht="15.75" customHeight="1">
      <c r="A983" s="31"/>
      <c r="B983" s="31"/>
      <c r="C983" s="31"/>
      <c r="D983" s="31"/>
      <c r="E983" s="31"/>
      <c r="F983" s="31"/>
      <c r="G983" s="31"/>
      <c r="H983" s="31"/>
      <c r="I983" s="31"/>
      <c r="J983" s="31"/>
      <c r="K983" s="31"/>
      <c r="L983" s="31"/>
      <c r="M983" s="31"/>
      <c r="N983" s="31"/>
      <c r="O983" s="31"/>
      <c r="P983" s="31"/>
      <c r="Q983" s="31"/>
      <c r="R983" s="31"/>
      <c r="S983" s="31"/>
      <c r="T983" s="31"/>
      <c r="U983" s="31"/>
      <c r="V983" s="31"/>
      <c r="W983" s="31"/>
      <c r="X983" s="31"/>
      <c r="Y983" s="31"/>
      <c r="Z983" s="31"/>
    </row>
    <row r="984" spans="1:26" ht="15.75" customHeight="1">
      <c r="A984" s="31"/>
      <c r="B984" s="31"/>
      <c r="C984" s="31"/>
      <c r="D984" s="31"/>
      <c r="E984" s="31"/>
      <c r="F984" s="31"/>
      <c r="G984" s="31"/>
      <c r="H984" s="31"/>
      <c r="I984" s="31"/>
      <c r="J984" s="31"/>
      <c r="K984" s="31"/>
      <c r="L984" s="31"/>
      <c r="M984" s="31"/>
      <c r="N984" s="31"/>
      <c r="O984" s="31"/>
      <c r="P984" s="31"/>
      <c r="Q984" s="31"/>
      <c r="R984" s="31"/>
      <c r="S984" s="31"/>
      <c r="T984" s="31"/>
      <c r="U984" s="31"/>
      <c r="V984" s="31"/>
      <c r="W984" s="31"/>
      <c r="X984" s="31"/>
      <c r="Y984" s="31"/>
      <c r="Z984" s="31"/>
    </row>
    <row r="985" spans="1:26" ht="15.75" customHeight="1">
      <c r="A985" s="31"/>
      <c r="B985" s="31"/>
      <c r="C985" s="31"/>
      <c r="D985" s="31"/>
      <c r="E985" s="31"/>
      <c r="F985" s="31"/>
      <c r="G985" s="31"/>
      <c r="H985" s="31"/>
      <c r="I985" s="31"/>
      <c r="J985" s="31"/>
      <c r="K985" s="31"/>
      <c r="L985" s="31"/>
      <c r="M985" s="31"/>
      <c r="N985" s="31"/>
      <c r="O985" s="31"/>
      <c r="P985" s="31"/>
      <c r="Q985" s="31"/>
      <c r="R985" s="31"/>
      <c r="S985" s="31"/>
      <c r="T985" s="31"/>
      <c r="U985" s="31"/>
      <c r="V985" s="31"/>
      <c r="W985" s="31"/>
      <c r="X985" s="31"/>
      <c r="Y985" s="31"/>
      <c r="Z985" s="31"/>
    </row>
    <row r="986" spans="1:26" ht="15.75" customHeight="1">
      <c r="A986" s="31"/>
      <c r="B986" s="31"/>
      <c r="C986" s="31"/>
      <c r="D986" s="31"/>
      <c r="E986" s="31"/>
      <c r="F986" s="31"/>
      <c r="G986" s="31"/>
      <c r="H986" s="31"/>
      <c r="I986" s="31"/>
      <c r="J986" s="31"/>
      <c r="K986" s="31"/>
      <c r="L986" s="31"/>
      <c r="M986" s="31"/>
      <c r="N986" s="31"/>
      <c r="O986" s="31"/>
      <c r="P986" s="31"/>
      <c r="Q986" s="31"/>
      <c r="R986" s="31"/>
      <c r="S986" s="31"/>
      <c r="T986" s="31"/>
      <c r="U986" s="31"/>
      <c r="V986" s="31"/>
      <c r="W986" s="31"/>
      <c r="X986" s="31"/>
      <c r="Y986" s="31"/>
      <c r="Z986" s="31"/>
    </row>
    <row r="987" spans="1:26" ht="15.75" customHeight="1">
      <c r="A987" s="31"/>
      <c r="B987" s="31"/>
      <c r="C987" s="31"/>
      <c r="D987" s="31"/>
      <c r="E987" s="31"/>
      <c r="F987" s="31"/>
      <c r="G987" s="31"/>
      <c r="H987" s="31"/>
      <c r="I987" s="31"/>
      <c r="J987" s="31"/>
      <c r="K987" s="31"/>
      <c r="L987" s="31"/>
      <c r="M987" s="31"/>
      <c r="N987" s="31"/>
      <c r="O987" s="31"/>
      <c r="P987" s="31"/>
      <c r="Q987" s="31"/>
      <c r="R987" s="31"/>
      <c r="S987" s="31"/>
      <c r="T987" s="31"/>
      <c r="U987" s="31"/>
      <c r="V987" s="31"/>
      <c r="W987" s="31"/>
      <c r="X987" s="31"/>
      <c r="Y987" s="31"/>
      <c r="Z987" s="31"/>
    </row>
    <row r="988" spans="1:26" ht="15.75" customHeight="1">
      <c r="A988" s="31"/>
      <c r="B988" s="31"/>
      <c r="C988" s="31"/>
      <c r="D988" s="31"/>
      <c r="E988" s="31"/>
      <c r="F988" s="31"/>
      <c r="G988" s="31"/>
      <c r="H988" s="31"/>
      <c r="I988" s="31"/>
      <c r="J988" s="31"/>
      <c r="K988" s="31"/>
      <c r="L988" s="31"/>
      <c r="M988" s="31"/>
      <c r="N988" s="31"/>
      <c r="O988" s="31"/>
      <c r="P988" s="31"/>
      <c r="Q988" s="31"/>
      <c r="R988" s="31"/>
      <c r="S988" s="31"/>
      <c r="T988" s="31"/>
      <c r="U988" s="31"/>
      <c r="V988" s="31"/>
      <c r="W988" s="31"/>
      <c r="X988" s="31"/>
      <c r="Y988" s="31"/>
      <c r="Z988" s="31"/>
    </row>
    <row r="989" spans="1:26" ht="15.75" customHeight="1">
      <c r="A989" s="31"/>
      <c r="B989" s="31"/>
      <c r="C989" s="31"/>
      <c r="D989" s="31"/>
      <c r="E989" s="31"/>
      <c r="F989" s="31"/>
      <c r="G989" s="31"/>
      <c r="H989" s="31"/>
      <c r="I989" s="31"/>
      <c r="J989" s="31"/>
      <c r="K989" s="31"/>
      <c r="L989" s="31"/>
      <c r="M989" s="31"/>
      <c r="N989" s="31"/>
      <c r="O989" s="31"/>
      <c r="P989" s="31"/>
      <c r="Q989" s="31"/>
      <c r="R989" s="31"/>
      <c r="S989" s="31"/>
      <c r="T989" s="31"/>
      <c r="U989" s="31"/>
      <c r="V989" s="31"/>
      <c r="W989" s="31"/>
      <c r="X989" s="31"/>
      <c r="Y989" s="31"/>
      <c r="Z989" s="31"/>
    </row>
    <row r="990" spans="1:26" ht="15.75" customHeight="1">
      <c r="A990" s="31"/>
      <c r="B990" s="31"/>
      <c r="C990" s="31"/>
      <c r="D990" s="31"/>
      <c r="E990" s="31"/>
      <c r="F990" s="31"/>
      <c r="G990" s="31"/>
      <c r="H990" s="31"/>
      <c r="I990" s="31"/>
      <c r="J990" s="31"/>
      <c r="K990" s="31"/>
      <c r="L990" s="31"/>
      <c r="M990" s="31"/>
      <c r="N990" s="31"/>
      <c r="O990" s="31"/>
      <c r="P990" s="31"/>
      <c r="Q990" s="31"/>
      <c r="R990" s="31"/>
      <c r="S990" s="31"/>
      <c r="T990" s="31"/>
      <c r="U990" s="31"/>
      <c r="V990" s="31"/>
      <c r="W990" s="31"/>
      <c r="X990" s="31"/>
      <c r="Y990" s="31"/>
      <c r="Z990" s="31"/>
    </row>
    <row r="991" spans="1:26" ht="15.75" customHeight="1">
      <c r="A991" s="31"/>
      <c r="B991" s="31"/>
      <c r="C991" s="31"/>
      <c r="D991" s="31"/>
      <c r="E991" s="31"/>
      <c r="F991" s="31"/>
      <c r="G991" s="31"/>
      <c r="H991" s="31"/>
      <c r="I991" s="31"/>
      <c r="J991" s="31"/>
      <c r="K991" s="31"/>
      <c r="L991" s="31"/>
      <c r="M991" s="31"/>
      <c r="N991" s="31"/>
      <c r="O991" s="31"/>
      <c r="P991" s="31"/>
      <c r="Q991" s="31"/>
      <c r="R991" s="31"/>
      <c r="S991" s="31"/>
      <c r="T991" s="31"/>
      <c r="U991" s="31"/>
      <c r="V991" s="31"/>
      <c r="W991" s="31"/>
      <c r="X991" s="31"/>
      <c r="Y991" s="31"/>
      <c r="Z991" s="31"/>
    </row>
    <row r="992" spans="1:26" ht="15.75" customHeight="1">
      <c r="A992" s="31"/>
      <c r="B992" s="31"/>
      <c r="C992" s="31"/>
      <c r="D992" s="31"/>
      <c r="E992" s="31"/>
      <c r="F992" s="31"/>
      <c r="G992" s="31"/>
      <c r="H992" s="31"/>
      <c r="I992" s="31"/>
      <c r="J992" s="31"/>
      <c r="K992" s="31"/>
      <c r="L992" s="31"/>
      <c r="M992" s="31"/>
      <c r="N992" s="31"/>
      <c r="O992" s="31"/>
      <c r="P992" s="31"/>
      <c r="Q992" s="31"/>
      <c r="R992" s="31"/>
      <c r="S992" s="31"/>
      <c r="T992" s="31"/>
      <c r="U992" s="31"/>
      <c r="V992" s="31"/>
      <c r="W992" s="31"/>
      <c r="X992" s="31"/>
      <c r="Y992" s="31"/>
      <c r="Z992" s="31"/>
    </row>
    <row r="993" spans="1:26" ht="15.75" customHeight="1">
      <c r="A993" s="31"/>
      <c r="B993" s="31"/>
      <c r="C993" s="31"/>
      <c r="D993" s="31"/>
      <c r="E993" s="31"/>
      <c r="F993" s="31"/>
      <c r="G993" s="31"/>
      <c r="H993" s="31"/>
      <c r="I993" s="31"/>
      <c r="J993" s="31"/>
      <c r="K993" s="31"/>
      <c r="L993" s="31"/>
      <c r="M993" s="31"/>
      <c r="N993" s="31"/>
      <c r="O993" s="31"/>
      <c r="P993" s="31"/>
      <c r="Q993" s="31"/>
      <c r="R993" s="31"/>
      <c r="S993" s="31"/>
      <c r="T993" s="31"/>
      <c r="U993" s="31"/>
      <c r="V993" s="31"/>
      <c r="W993" s="31"/>
      <c r="X993" s="31"/>
      <c r="Y993" s="31"/>
      <c r="Z993" s="31"/>
    </row>
    <row r="994" spans="1:26" ht="15.75" customHeight="1">
      <c r="A994" s="31"/>
      <c r="B994" s="31"/>
      <c r="C994" s="31"/>
      <c r="D994" s="31"/>
      <c r="E994" s="31"/>
      <c r="F994" s="31"/>
      <c r="G994" s="31"/>
      <c r="H994" s="31"/>
      <c r="I994" s="31"/>
      <c r="J994" s="31"/>
      <c r="K994" s="31"/>
      <c r="L994" s="31"/>
      <c r="M994" s="31"/>
      <c r="N994" s="31"/>
      <c r="O994" s="31"/>
      <c r="P994" s="31"/>
      <c r="Q994" s="31"/>
      <c r="R994" s="31"/>
      <c r="S994" s="31"/>
      <c r="T994" s="31"/>
      <c r="U994" s="31"/>
      <c r="V994" s="31"/>
      <c r="W994" s="31"/>
      <c r="X994" s="31"/>
      <c r="Y994" s="31"/>
      <c r="Z994" s="31"/>
    </row>
    <row r="995" spans="1:26" ht="15.75" customHeight="1">
      <c r="A995" s="31"/>
      <c r="B995" s="31"/>
      <c r="C995" s="31"/>
      <c r="D995" s="31"/>
      <c r="E995" s="31"/>
      <c r="F995" s="31"/>
      <c r="G995" s="31"/>
      <c r="H995" s="31"/>
      <c r="I995" s="31"/>
      <c r="J995" s="31"/>
      <c r="K995" s="31"/>
      <c r="L995" s="31"/>
      <c r="M995" s="31"/>
      <c r="N995" s="31"/>
      <c r="O995" s="31"/>
      <c r="P995" s="31"/>
      <c r="Q995" s="31"/>
      <c r="R995" s="31"/>
      <c r="S995" s="31"/>
      <c r="T995" s="31"/>
      <c r="U995" s="31"/>
      <c r="V995" s="31"/>
      <c r="W995" s="31"/>
      <c r="X995" s="31"/>
      <c r="Y995" s="31"/>
      <c r="Z995" s="31"/>
    </row>
    <row r="996" spans="1:26" ht="15.75" customHeight="1">
      <c r="A996" s="31"/>
      <c r="B996" s="31"/>
      <c r="C996" s="31"/>
      <c r="D996" s="31"/>
      <c r="E996" s="31"/>
      <c r="F996" s="31"/>
      <c r="G996" s="31"/>
      <c r="H996" s="31"/>
      <c r="I996" s="31"/>
      <c r="J996" s="31"/>
      <c r="K996" s="31"/>
      <c r="L996" s="31"/>
      <c r="M996" s="31"/>
      <c r="N996" s="31"/>
      <c r="O996" s="31"/>
      <c r="P996" s="31"/>
      <c r="Q996" s="31"/>
      <c r="R996" s="31"/>
      <c r="S996" s="31"/>
      <c r="T996" s="31"/>
      <c r="U996" s="31"/>
      <c r="V996" s="31"/>
      <c r="W996" s="31"/>
      <c r="X996" s="31"/>
      <c r="Y996" s="31"/>
      <c r="Z996" s="31"/>
    </row>
    <row r="997" spans="1:26" ht="15.75" customHeight="1">
      <c r="A997" s="31"/>
      <c r="B997" s="31"/>
      <c r="C997" s="31"/>
      <c r="D997" s="31"/>
      <c r="E997" s="31"/>
      <c r="F997" s="31"/>
      <c r="G997" s="31"/>
      <c r="H997" s="31"/>
      <c r="I997" s="31"/>
      <c r="J997" s="31"/>
      <c r="K997" s="31"/>
      <c r="L997" s="31"/>
      <c r="M997" s="31"/>
      <c r="N997" s="31"/>
      <c r="O997" s="31"/>
      <c r="P997" s="31"/>
      <c r="Q997" s="31"/>
      <c r="R997" s="31"/>
      <c r="S997" s="31"/>
      <c r="T997" s="31"/>
      <c r="U997" s="31"/>
      <c r="V997" s="31"/>
      <c r="W997" s="31"/>
      <c r="X997" s="31"/>
      <c r="Y997" s="31"/>
      <c r="Z997" s="31"/>
    </row>
    <row r="998" spans="1:26" ht="15.75" customHeight="1">
      <c r="A998" s="31"/>
      <c r="B998" s="31"/>
      <c r="C998" s="31"/>
      <c r="D998" s="31"/>
      <c r="E998" s="31"/>
      <c r="F998" s="31"/>
      <c r="G998" s="31"/>
      <c r="H998" s="31"/>
      <c r="I998" s="31"/>
      <c r="J998" s="31"/>
      <c r="K998" s="31"/>
      <c r="L998" s="31"/>
      <c r="M998" s="31"/>
      <c r="N998" s="31"/>
      <c r="O998" s="31"/>
      <c r="P998" s="31"/>
      <c r="Q998" s="31"/>
      <c r="R998" s="31"/>
      <c r="S998" s="31"/>
      <c r="T998" s="31"/>
      <c r="U998" s="31"/>
      <c r="V998" s="31"/>
      <c r="W998" s="31"/>
      <c r="X998" s="31"/>
      <c r="Y998" s="31"/>
      <c r="Z998" s="31"/>
    </row>
    <row r="999" spans="1:26" ht="15.75" customHeight="1">
      <c r="A999" s="31"/>
      <c r="B999" s="31"/>
      <c r="C999" s="31"/>
      <c r="D999" s="31"/>
      <c r="E999" s="31"/>
      <c r="F999" s="31"/>
      <c r="G999" s="31"/>
      <c r="H999" s="31"/>
      <c r="I999" s="31"/>
      <c r="J999" s="31"/>
      <c r="K999" s="31"/>
      <c r="L999" s="31"/>
      <c r="M999" s="31"/>
      <c r="N999" s="31"/>
      <c r="O999" s="31"/>
      <c r="P999" s="31"/>
      <c r="Q999" s="31"/>
      <c r="R999" s="31"/>
      <c r="S999" s="31"/>
      <c r="T999" s="31"/>
      <c r="U999" s="31"/>
      <c r="V999" s="31"/>
      <c r="W999" s="31"/>
      <c r="X999" s="31"/>
      <c r="Y999" s="31"/>
      <c r="Z999" s="31"/>
    </row>
    <row r="1000" spans="1:26" ht="15.75" customHeight="1">
      <c r="A1000" s="31"/>
      <c r="B1000" s="31"/>
      <c r="C1000" s="31"/>
      <c r="D1000" s="31"/>
      <c r="E1000" s="31"/>
      <c r="F1000" s="31"/>
      <c r="G1000" s="31"/>
      <c r="H1000" s="31"/>
      <c r="I1000" s="31"/>
      <c r="J1000" s="31"/>
      <c r="K1000" s="31"/>
      <c r="L1000" s="31"/>
      <c r="M1000" s="31"/>
      <c r="N1000" s="31"/>
      <c r="O1000" s="31"/>
      <c r="P1000" s="31"/>
      <c r="Q1000" s="31"/>
      <c r="R1000" s="31"/>
      <c r="S1000" s="31"/>
      <c r="T1000" s="31"/>
      <c r="U1000" s="31"/>
      <c r="V1000" s="31"/>
      <c r="W1000" s="31"/>
      <c r="X1000" s="31"/>
      <c r="Y1000" s="31"/>
      <c r="Z1000" s="31"/>
    </row>
  </sheetData>
  <mergeCells count="10">
    <mergeCell ref="B41:L41"/>
    <mergeCell ref="J38:L38"/>
    <mergeCell ref="J39:L39"/>
    <mergeCell ref="A1:B1"/>
    <mergeCell ref="K1:L1"/>
    <mergeCell ref="A2:B2"/>
    <mergeCell ref="A3:L3"/>
    <mergeCell ref="A4:L4"/>
    <mergeCell ref="J37:L37"/>
    <mergeCell ref="A39:C39"/>
  </mergeCells>
  <pageMargins left="0.5" right="0.19" top="0.75" bottom="0.75" header="0" footer="0"/>
  <pageSetup paperSize="9" fitToHeight="0"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Z1000"/>
  <sheetViews>
    <sheetView workbookViewId="0"/>
  </sheetViews>
  <sheetFormatPr defaultColWidth="14.42578125" defaultRowHeight="15" customHeight="1"/>
  <cols>
    <col min="1" max="1" width="4.7109375" customWidth="1"/>
    <col min="2" max="2" width="44.7109375" customWidth="1"/>
    <col min="3" max="3" width="14.7109375" customWidth="1"/>
    <col min="4" max="4" width="18.28515625" customWidth="1"/>
    <col min="5" max="11" width="8.7109375" hidden="1" customWidth="1"/>
    <col min="12" max="12" width="27.28515625" customWidth="1"/>
    <col min="13" max="26" width="8.7109375" customWidth="1"/>
  </cols>
  <sheetData>
    <row r="1" spans="1:26">
      <c r="A1" s="1536" t="s">
        <v>53</v>
      </c>
      <c r="B1" s="1517"/>
      <c r="C1" s="97"/>
      <c r="D1" s="97"/>
      <c r="E1" s="97"/>
      <c r="F1" s="97"/>
      <c r="G1" s="97"/>
      <c r="H1" s="97"/>
      <c r="I1" s="97"/>
      <c r="J1" s="97"/>
      <c r="K1" s="1541" t="s">
        <v>54</v>
      </c>
      <c r="L1" s="1517"/>
    </row>
    <row r="2" spans="1:26">
      <c r="A2" s="1555" t="s">
        <v>268</v>
      </c>
      <c r="B2" s="1517"/>
      <c r="C2" s="97"/>
      <c r="D2" s="97"/>
      <c r="E2" s="97"/>
      <c r="F2" s="97"/>
      <c r="G2" s="97"/>
      <c r="H2" s="97"/>
      <c r="I2" s="97"/>
      <c r="J2" s="97"/>
      <c r="K2" s="98"/>
      <c r="L2" s="98"/>
    </row>
    <row r="3" spans="1:26">
      <c r="A3" s="1538" t="s">
        <v>269</v>
      </c>
      <c r="B3" s="1517"/>
      <c r="C3" s="1517"/>
      <c r="D3" s="1517"/>
      <c r="E3" s="1517"/>
      <c r="F3" s="1517"/>
      <c r="G3" s="1517"/>
      <c r="H3" s="1517"/>
      <c r="I3" s="1517"/>
      <c r="J3" s="1517"/>
      <c r="K3" s="1517"/>
      <c r="L3" s="1517"/>
    </row>
    <row r="4" spans="1:26" ht="22.5" customHeight="1">
      <c r="A4" s="1543" t="s">
        <v>270</v>
      </c>
      <c r="B4" s="1517"/>
      <c r="C4" s="1517"/>
      <c r="D4" s="1517"/>
      <c r="E4" s="1517"/>
      <c r="F4" s="1517"/>
      <c r="G4" s="1517"/>
      <c r="H4" s="1517"/>
      <c r="I4" s="1517"/>
      <c r="J4" s="1517"/>
      <c r="K4" s="1517"/>
      <c r="L4" s="1517"/>
      <c r="M4" s="132"/>
      <c r="N4" s="133"/>
      <c r="O4" s="133"/>
      <c r="P4" s="133"/>
      <c r="Q4" s="133"/>
      <c r="R4" s="134"/>
      <c r="S4" s="134"/>
      <c r="T4" s="134"/>
      <c r="U4" s="134"/>
      <c r="V4" s="134"/>
      <c r="W4" s="134"/>
      <c r="X4" s="134"/>
      <c r="Y4" s="134"/>
      <c r="Z4" s="134"/>
    </row>
    <row r="5" spans="1:26">
      <c r="A5" s="103"/>
      <c r="B5" s="103"/>
      <c r="C5" s="103"/>
      <c r="D5" s="103"/>
      <c r="E5" s="103"/>
      <c r="F5" s="103"/>
      <c r="G5" s="103"/>
      <c r="H5" s="103"/>
      <c r="I5" s="103"/>
      <c r="J5" s="103"/>
      <c r="K5" s="103"/>
      <c r="L5" s="104" t="s">
        <v>58</v>
      </c>
    </row>
    <row r="6" spans="1:26" ht="38.25">
      <c r="A6" s="188" t="s">
        <v>6</v>
      </c>
      <c r="B6" s="188" t="s">
        <v>59</v>
      </c>
      <c r="C6" s="188" t="s">
        <v>60</v>
      </c>
      <c r="D6" s="188" t="s">
        <v>242</v>
      </c>
      <c r="E6" s="188" t="s">
        <v>62</v>
      </c>
      <c r="F6" s="188" t="s">
        <v>63</v>
      </c>
      <c r="G6" s="188" t="s">
        <v>64</v>
      </c>
      <c r="H6" s="188" t="s">
        <v>65</v>
      </c>
      <c r="I6" s="188" t="s">
        <v>66</v>
      </c>
      <c r="J6" s="188" t="s">
        <v>67</v>
      </c>
      <c r="K6" s="188" t="s">
        <v>68</v>
      </c>
      <c r="L6" s="188" t="s">
        <v>69</v>
      </c>
    </row>
    <row r="7" spans="1:26">
      <c r="A7" s="189" t="s">
        <v>71</v>
      </c>
      <c r="B7" s="190" t="s">
        <v>271</v>
      </c>
      <c r="C7" s="189"/>
      <c r="D7" s="191"/>
      <c r="E7" s="191"/>
      <c r="F7" s="191"/>
      <c r="G7" s="191"/>
      <c r="H7" s="191"/>
      <c r="I7" s="191"/>
      <c r="J7" s="191"/>
      <c r="K7" s="192"/>
      <c r="L7" s="193"/>
    </row>
    <row r="8" spans="1:26" ht="40.5">
      <c r="A8" s="194" t="s">
        <v>73</v>
      </c>
      <c r="B8" s="195" t="s">
        <v>272</v>
      </c>
      <c r="C8" s="194" t="s">
        <v>273</v>
      </c>
      <c r="D8" s="196">
        <f>SUM(D9:D12)</f>
        <v>0</v>
      </c>
      <c r="E8" s="196">
        <f t="shared" ref="E8:J8" si="0">SUM(E9:E11)</f>
        <v>0</v>
      </c>
      <c r="F8" s="196">
        <f t="shared" si="0"/>
        <v>0</v>
      </c>
      <c r="G8" s="196">
        <f t="shared" si="0"/>
        <v>0</v>
      </c>
      <c r="H8" s="196">
        <f t="shared" si="0"/>
        <v>0</v>
      </c>
      <c r="I8" s="196">
        <f t="shared" si="0"/>
        <v>0</v>
      </c>
      <c r="J8" s="196">
        <f t="shared" si="0"/>
        <v>0</v>
      </c>
      <c r="K8" s="196">
        <f t="shared" ref="K8:K11" si="1">SUM(D8:J8)</f>
        <v>0</v>
      </c>
      <c r="L8" s="197"/>
    </row>
    <row r="9" spans="1:26">
      <c r="A9" s="194"/>
      <c r="B9" s="198" t="s">
        <v>274</v>
      </c>
      <c r="C9" s="194" t="s">
        <v>273</v>
      </c>
      <c r="D9" s="196"/>
      <c r="E9" s="196"/>
      <c r="F9" s="196"/>
      <c r="G9" s="196"/>
      <c r="H9" s="196"/>
      <c r="I9" s="196"/>
      <c r="J9" s="196"/>
      <c r="K9" s="196">
        <f t="shared" si="1"/>
        <v>0</v>
      </c>
      <c r="L9" s="197"/>
    </row>
    <row r="10" spans="1:26">
      <c r="A10" s="194"/>
      <c r="B10" s="198" t="s">
        <v>275</v>
      </c>
      <c r="C10" s="194" t="s">
        <v>273</v>
      </c>
      <c r="D10" s="196"/>
      <c r="E10" s="196"/>
      <c r="F10" s="196"/>
      <c r="G10" s="196"/>
      <c r="H10" s="196"/>
      <c r="I10" s="196"/>
      <c r="J10" s="196"/>
      <c r="K10" s="196">
        <f t="shared" si="1"/>
        <v>0</v>
      </c>
      <c r="L10" s="197"/>
    </row>
    <row r="11" spans="1:26">
      <c r="A11" s="194"/>
      <c r="B11" s="198" t="s">
        <v>276</v>
      </c>
      <c r="C11" s="194" t="s">
        <v>273</v>
      </c>
      <c r="D11" s="196"/>
      <c r="E11" s="196"/>
      <c r="F11" s="196"/>
      <c r="G11" s="196"/>
      <c r="H11" s="196"/>
      <c r="I11" s="196"/>
      <c r="J11" s="196"/>
      <c r="K11" s="196">
        <f t="shared" si="1"/>
        <v>0</v>
      </c>
      <c r="L11" s="197"/>
    </row>
    <row r="12" spans="1:26">
      <c r="A12" s="194"/>
      <c r="B12" s="198" t="s">
        <v>277</v>
      </c>
      <c r="C12" s="194" t="s">
        <v>273</v>
      </c>
      <c r="D12" s="196"/>
      <c r="E12" s="196"/>
      <c r="F12" s="196"/>
      <c r="G12" s="196"/>
      <c r="H12" s="196"/>
      <c r="I12" s="196"/>
      <c r="J12" s="196"/>
      <c r="K12" s="196"/>
      <c r="L12" s="197"/>
    </row>
    <row r="13" spans="1:26" ht="40.5">
      <c r="A13" s="199" t="s">
        <v>95</v>
      </c>
      <c r="B13" s="195" t="s">
        <v>278</v>
      </c>
      <c r="C13" s="194"/>
      <c r="D13" s="196">
        <f t="shared" ref="D13:J13" si="2">SUM(D14:D16)</f>
        <v>0</v>
      </c>
      <c r="E13" s="196">
        <f t="shared" si="2"/>
        <v>0</v>
      </c>
      <c r="F13" s="196">
        <f t="shared" si="2"/>
        <v>0</v>
      </c>
      <c r="G13" s="196">
        <f t="shared" si="2"/>
        <v>0</v>
      </c>
      <c r="H13" s="196">
        <f t="shared" si="2"/>
        <v>0</v>
      </c>
      <c r="I13" s="196">
        <f t="shared" si="2"/>
        <v>0</v>
      </c>
      <c r="J13" s="196">
        <f t="shared" si="2"/>
        <v>0</v>
      </c>
      <c r="K13" s="196">
        <f t="shared" ref="K13:K16" si="3">SUM(D13:J13)</f>
        <v>0</v>
      </c>
      <c r="L13" s="197"/>
    </row>
    <row r="14" spans="1:26">
      <c r="A14" s="194"/>
      <c r="B14" s="198" t="s">
        <v>279</v>
      </c>
      <c r="C14" s="194" t="s">
        <v>273</v>
      </c>
      <c r="D14" s="196"/>
      <c r="E14" s="196"/>
      <c r="F14" s="196"/>
      <c r="G14" s="196"/>
      <c r="H14" s="196"/>
      <c r="I14" s="196"/>
      <c r="J14" s="196"/>
      <c r="K14" s="196">
        <f t="shared" si="3"/>
        <v>0</v>
      </c>
      <c r="L14" s="197"/>
    </row>
    <row r="15" spans="1:26" ht="25.5">
      <c r="A15" s="194"/>
      <c r="B15" s="198" t="s">
        <v>280</v>
      </c>
      <c r="C15" s="194" t="s">
        <v>273</v>
      </c>
      <c r="D15" s="196"/>
      <c r="E15" s="196"/>
      <c r="F15" s="196"/>
      <c r="G15" s="196"/>
      <c r="H15" s="196"/>
      <c r="I15" s="196"/>
      <c r="J15" s="196"/>
      <c r="K15" s="196">
        <f t="shared" si="3"/>
        <v>0</v>
      </c>
      <c r="L15" s="197"/>
    </row>
    <row r="16" spans="1:26" ht="25.5">
      <c r="A16" s="194"/>
      <c r="B16" s="198" t="s">
        <v>281</v>
      </c>
      <c r="C16" s="194" t="s">
        <v>273</v>
      </c>
      <c r="D16" s="196"/>
      <c r="E16" s="196"/>
      <c r="F16" s="196"/>
      <c r="G16" s="196"/>
      <c r="H16" s="196"/>
      <c r="I16" s="196"/>
      <c r="J16" s="196"/>
      <c r="K16" s="196">
        <f t="shared" si="3"/>
        <v>0</v>
      </c>
      <c r="L16" s="197"/>
    </row>
    <row r="17" spans="1:12" ht="25.5">
      <c r="A17" s="194"/>
      <c r="B17" s="198" t="s">
        <v>282</v>
      </c>
      <c r="C17" s="194" t="s">
        <v>273</v>
      </c>
      <c r="D17" s="196"/>
      <c r="E17" s="196"/>
      <c r="F17" s="196"/>
      <c r="G17" s="196"/>
      <c r="H17" s="196"/>
      <c r="I17" s="196"/>
      <c r="J17" s="196"/>
      <c r="K17" s="196"/>
      <c r="L17" s="197"/>
    </row>
    <row r="18" spans="1:12" ht="27">
      <c r="A18" s="199" t="s">
        <v>105</v>
      </c>
      <c r="B18" s="200" t="s">
        <v>283</v>
      </c>
      <c r="C18" s="194" t="s">
        <v>273</v>
      </c>
      <c r="D18" s="196"/>
      <c r="E18" s="196"/>
      <c r="F18" s="196"/>
      <c r="G18" s="196"/>
      <c r="H18" s="196"/>
      <c r="I18" s="196"/>
      <c r="J18" s="196"/>
      <c r="K18" s="196">
        <f t="shared" ref="K18:K24" si="4">SUM(D18:J18)</f>
        <v>0</v>
      </c>
      <c r="L18" s="197"/>
    </row>
    <row r="19" spans="1:12">
      <c r="A19" s="199"/>
      <c r="B19" s="198" t="s">
        <v>284</v>
      </c>
      <c r="C19" s="194" t="s">
        <v>273</v>
      </c>
      <c r="D19" s="196"/>
      <c r="E19" s="196"/>
      <c r="F19" s="196"/>
      <c r="G19" s="196"/>
      <c r="H19" s="196"/>
      <c r="I19" s="196"/>
      <c r="J19" s="196"/>
      <c r="K19" s="196">
        <f t="shared" si="4"/>
        <v>0</v>
      </c>
      <c r="L19" s="197"/>
    </row>
    <row r="20" spans="1:12" ht="40.5">
      <c r="A20" s="199" t="s">
        <v>109</v>
      </c>
      <c r="B20" s="195" t="s">
        <v>285</v>
      </c>
      <c r="C20" s="199" t="s">
        <v>75</v>
      </c>
      <c r="D20" s="201">
        <f t="shared" ref="D20:J20" si="5">SUM(D21:D23)</f>
        <v>0</v>
      </c>
      <c r="E20" s="201">
        <f t="shared" si="5"/>
        <v>0</v>
      </c>
      <c r="F20" s="201">
        <f t="shared" si="5"/>
        <v>0</v>
      </c>
      <c r="G20" s="201">
        <f t="shared" si="5"/>
        <v>0</v>
      </c>
      <c r="H20" s="201">
        <f t="shared" si="5"/>
        <v>0</v>
      </c>
      <c r="I20" s="201">
        <f t="shared" si="5"/>
        <v>0</v>
      </c>
      <c r="J20" s="201">
        <f t="shared" si="5"/>
        <v>0</v>
      </c>
      <c r="K20" s="201">
        <f t="shared" si="4"/>
        <v>0</v>
      </c>
      <c r="L20" s="202"/>
    </row>
    <row r="21" spans="1:12" ht="15.75" customHeight="1">
      <c r="A21" s="194"/>
      <c r="B21" s="198" t="s">
        <v>286</v>
      </c>
      <c r="C21" s="194" t="s">
        <v>273</v>
      </c>
      <c r="D21" s="196"/>
      <c r="E21" s="196"/>
      <c r="F21" s="196"/>
      <c r="G21" s="196"/>
      <c r="H21" s="196"/>
      <c r="I21" s="196"/>
      <c r="J21" s="196"/>
      <c r="K21" s="196">
        <f t="shared" si="4"/>
        <v>0</v>
      </c>
      <c r="L21" s="197"/>
    </row>
    <row r="22" spans="1:12" ht="15.75" customHeight="1">
      <c r="A22" s="194"/>
      <c r="B22" s="198" t="s">
        <v>287</v>
      </c>
      <c r="C22" s="194" t="s">
        <v>273</v>
      </c>
      <c r="D22" s="196"/>
      <c r="E22" s="196"/>
      <c r="F22" s="196"/>
      <c r="G22" s="196"/>
      <c r="H22" s="196"/>
      <c r="I22" s="196"/>
      <c r="J22" s="196"/>
      <c r="K22" s="196">
        <f t="shared" si="4"/>
        <v>0</v>
      </c>
      <c r="L22" s="197"/>
    </row>
    <row r="23" spans="1:12" ht="15.75" customHeight="1">
      <c r="A23" s="194"/>
      <c r="B23" s="198" t="s">
        <v>288</v>
      </c>
      <c r="C23" s="194" t="s">
        <v>273</v>
      </c>
      <c r="D23" s="196"/>
      <c r="E23" s="196"/>
      <c r="F23" s="196"/>
      <c r="G23" s="196"/>
      <c r="H23" s="196"/>
      <c r="I23" s="196"/>
      <c r="J23" s="196"/>
      <c r="K23" s="196">
        <f t="shared" si="4"/>
        <v>0</v>
      </c>
      <c r="L23" s="197"/>
    </row>
    <row r="24" spans="1:12" ht="15.75" customHeight="1">
      <c r="A24" s="199"/>
      <c r="B24" s="198" t="s">
        <v>284</v>
      </c>
      <c r="C24" s="194" t="s">
        <v>273</v>
      </c>
      <c r="D24" s="196"/>
      <c r="E24" s="196"/>
      <c r="F24" s="196"/>
      <c r="G24" s="196"/>
      <c r="H24" s="196"/>
      <c r="I24" s="196"/>
      <c r="J24" s="196"/>
      <c r="K24" s="196">
        <f t="shared" si="4"/>
        <v>0</v>
      </c>
      <c r="L24" s="197"/>
    </row>
    <row r="25" spans="1:12" ht="15.75" customHeight="1">
      <c r="A25" s="189" t="s">
        <v>71</v>
      </c>
      <c r="B25" s="190" t="s">
        <v>289</v>
      </c>
      <c r="C25" s="189"/>
      <c r="D25" s="191"/>
      <c r="E25" s="191"/>
      <c r="F25" s="191"/>
      <c r="G25" s="191"/>
      <c r="H25" s="191"/>
      <c r="I25" s="191"/>
      <c r="J25" s="191"/>
      <c r="K25" s="192"/>
      <c r="L25" s="193"/>
    </row>
    <row r="26" spans="1:12" ht="15.75" customHeight="1">
      <c r="A26" s="194" t="s">
        <v>73</v>
      </c>
      <c r="B26" s="195" t="s">
        <v>290</v>
      </c>
      <c r="C26" s="194" t="s">
        <v>245</v>
      </c>
      <c r="D26" s="196">
        <f>SUM(D27:D31)</f>
        <v>0</v>
      </c>
      <c r="E26" s="196" t="e">
        <f t="shared" ref="E26:J26" si="6">SUM(#REF!)</f>
        <v>#REF!</v>
      </c>
      <c r="F26" s="196" t="e">
        <f t="shared" si="6"/>
        <v>#REF!</v>
      </c>
      <c r="G26" s="196" t="e">
        <f t="shared" si="6"/>
        <v>#REF!</v>
      </c>
      <c r="H26" s="196" t="e">
        <f t="shared" si="6"/>
        <v>#REF!</v>
      </c>
      <c r="I26" s="196" t="e">
        <f t="shared" si="6"/>
        <v>#REF!</v>
      </c>
      <c r="J26" s="196" t="e">
        <f t="shared" si="6"/>
        <v>#REF!</v>
      </c>
      <c r="K26" s="196" t="e">
        <f t="shared" ref="K26:K29" si="7">SUM(D26:J26)</f>
        <v>#REF!</v>
      </c>
      <c r="L26" s="197"/>
    </row>
    <row r="27" spans="1:12" ht="15.75" customHeight="1">
      <c r="A27" s="194"/>
      <c r="B27" s="198" t="s">
        <v>291</v>
      </c>
      <c r="C27" s="194" t="s">
        <v>245</v>
      </c>
      <c r="D27" s="196"/>
      <c r="E27" s="196"/>
      <c r="F27" s="196"/>
      <c r="G27" s="196"/>
      <c r="H27" s="196"/>
      <c r="I27" s="196"/>
      <c r="J27" s="196"/>
      <c r="K27" s="196">
        <f t="shared" si="7"/>
        <v>0</v>
      </c>
      <c r="L27" s="197"/>
    </row>
    <row r="28" spans="1:12" ht="15.75" customHeight="1">
      <c r="A28" s="194"/>
      <c r="B28" s="198" t="s">
        <v>292</v>
      </c>
      <c r="C28" s="194" t="s">
        <v>245</v>
      </c>
      <c r="D28" s="196"/>
      <c r="E28" s="196"/>
      <c r="F28" s="196"/>
      <c r="G28" s="196"/>
      <c r="H28" s="196"/>
      <c r="I28" s="196"/>
      <c r="J28" s="196"/>
      <c r="K28" s="196">
        <f t="shared" si="7"/>
        <v>0</v>
      </c>
      <c r="L28" s="197"/>
    </row>
    <row r="29" spans="1:12" ht="15.75" customHeight="1">
      <c r="A29" s="194"/>
      <c r="B29" s="198" t="s">
        <v>293</v>
      </c>
      <c r="C29" s="194" t="s">
        <v>245</v>
      </c>
      <c r="D29" s="196"/>
      <c r="E29" s="196"/>
      <c r="F29" s="196"/>
      <c r="G29" s="196"/>
      <c r="H29" s="196"/>
      <c r="I29" s="196"/>
      <c r="J29" s="196"/>
      <c r="K29" s="196">
        <f t="shared" si="7"/>
        <v>0</v>
      </c>
      <c r="L29" s="197"/>
    </row>
    <row r="30" spans="1:12" ht="15.75" customHeight="1">
      <c r="A30" s="194"/>
      <c r="B30" s="198" t="s">
        <v>294</v>
      </c>
      <c r="C30" s="194" t="s">
        <v>245</v>
      </c>
      <c r="D30" s="196"/>
      <c r="E30" s="196"/>
      <c r="F30" s="196"/>
      <c r="G30" s="196"/>
      <c r="H30" s="196"/>
      <c r="I30" s="196"/>
      <c r="J30" s="196"/>
      <c r="K30" s="196"/>
      <c r="L30" s="197"/>
    </row>
    <row r="31" spans="1:12" ht="15.75" customHeight="1">
      <c r="A31" s="194"/>
      <c r="B31" s="198" t="s">
        <v>295</v>
      </c>
      <c r="C31" s="194" t="s">
        <v>245</v>
      </c>
      <c r="D31" s="196"/>
      <c r="E31" s="196"/>
      <c r="F31" s="196"/>
      <c r="G31" s="196"/>
      <c r="H31" s="196"/>
      <c r="I31" s="196"/>
      <c r="J31" s="196"/>
      <c r="K31" s="196"/>
      <c r="L31" s="197"/>
    </row>
    <row r="32" spans="1:12" ht="15.75" customHeight="1">
      <c r="A32" s="199" t="s">
        <v>95</v>
      </c>
      <c r="B32" s="195" t="s">
        <v>296</v>
      </c>
      <c r="C32" s="194"/>
      <c r="D32" s="196">
        <f>SUM(D33:D37)</f>
        <v>0</v>
      </c>
      <c r="E32" s="196">
        <f t="shared" ref="E32:J32" si="8">SUM(E33:E35)</f>
        <v>0</v>
      </c>
      <c r="F32" s="196">
        <f t="shared" si="8"/>
        <v>0</v>
      </c>
      <c r="G32" s="196">
        <f t="shared" si="8"/>
        <v>0</v>
      </c>
      <c r="H32" s="196">
        <f t="shared" si="8"/>
        <v>0</v>
      </c>
      <c r="I32" s="196">
        <f t="shared" si="8"/>
        <v>0</v>
      </c>
      <c r="J32" s="196">
        <f t="shared" si="8"/>
        <v>0</v>
      </c>
      <c r="K32" s="196">
        <f t="shared" ref="K32:K35" si="9">SUM(D32:J32)</f>
        <v>0</v>
      </c>
      <c r="L32" s="197"/>
    </row>
    <row r="33" spans="1:12" ht="15.75" customHeight="1">
      <c r="A33" s="194"/>
      <c r="B33" s="198" t="s">
        <v>297</v>
      </c>
      <c r="C33" s="194" t="s">
        <v>245</v>
      </c>
      <c r="D33" s="196"/>
      <c r="E33" s="196"/>
      <c r="F33" s="196"/>
      <c r="G33" s="196"/>
      <c r="H33" s="196"/>
      <c r="I33" s="196"/>
      <c r="J33" s="196"/>
      <c r="K33" s="196">
        <f t="shared" si="9"/>
        <v>0</v>
      </c>
      <c r="L33" s="197"/>
    </row>
    <row r="34" spans="1:12" ht="15.75" customHeight="1">
      <c r="A34" s="194"/>
      <c r="B34" s="198" t="s">
        <v>298</v>
      </c>
      <c r="C34" s="194" t="s">
        <v>245</v>
      </c>
      <c r="D34" s="196"/>
      <c r="E34" s="196"/>
      <c r="F34" s="196"/>
      <c r="G34" s="196"/>
      <c r="H34" s="196"/>
      <c r="I34" s="196"/>
      <c r="J34" s="196"/>
      <c r="K34" s="196">
        <f t="shared" si="9"/>
        <v>0</v>
      </c>
      <c r="L34" s="197"/>
    </row>
    <row r="35" spans="1:12" ht="15.75" customHeight="1">
      <c r="A35" s="194"/>
      <c r="B35" s="198" t="s">
        <v>299</v>
      </c>
      <c r="C35" s="194" t="s">
        <v>245</v>
      </c>
      <c r="D35" s="196"/>
      <c r="E35" s="196"/>
      <c r="F35" s="196"/>
      <c r="G35" s="196"/>
      <c r="H35" s="196"/>
      <c r="I35" s="196"/>
      <c r="J35" s="196"/>
      <c r="K35" s="196">
        <f t="shared" si="9"/>
        <v>0</v>
      </c>
      <c r="L35" s="197"/>
    </row>
    <row r="36" spans="1:12" ht="15.75" customHeight="1">
      <c r="A36" s="194"/>
      <c r="B36" s="198" t="s">
        <v>300</v>
      </c>
      <c r="C36" s="194" t="s">
        <v>245</v>
      </c>
      <c r="D36" s="196"/>
      <c r="E36" s="196"/>
      <c r="F36" s="196"/>
      <c r="G36" s="196"/>
      <c r="H36" s="196"/>
      <c r="I36" s="196"/>
      <c r="J36" s="196"/>
      <c r="K36" s="196"/>
      <c r="L36" s="197"/>
    </row>
    <row r="37" spans="1:12" ht="15.75" customHeight="1">
      <c r="A37" s="194"/>
      <c r="B37" s="198" t="s">
        <v>301</v>
      </c>
      <c r="C37" s="194" t="s">
        <v>245</v>
      </c>
      <c r="D37" s="196"/>
      <c r="E37" s="196"/>
      <c r="F37" s="196"/>
      <c r="G37" s="196"/>
      <c r="H37" s="196"/>
      <c r="I37" s="196"/>
      <c r="J37" s="196"/>
      <c r="K37" s="196"/>
      <c r="L37" s="197"/>
    </row>
    <row r="38" spans="1:12" ht="15.75" customHeight="1">
      <c r="A38" s="199" t="s">
        <v>105</v>
      </c>
      <c r="B38" s="200" t="s">
        <v>302</v>
      </c>
      <c r="C38" s="194" t="s">
        <v>75</v>
      </c>
      <c r="D38" s="196"/>
      <c r="E38" s="196"/>
      <c r="F38" s="196"/>
      <c r="G38" s="196"/>
      <c r="H38" s="196"/>
      <c r="I38" s="196"/>
      <c r="J38" s="196"/>
      <c r="K38" s="196">
        <f t="shared" ref="K38:K43" si="10">SUM(D38:J38)</f>
        <v>0</v>
      </c>
      <c r="L38" s="197"/>
    </row>
    <row r="39" spans="1:12" ht="15.75" customHeight="1">
      <c r="A39" s="199"/>
      <c r="B39" s="198" t="s">
        <v>303</v>
      </c>
      <c r="C39" s="194"/>
      <c r="D39" s="196"/>
      <c r="E39" s="196"/>
      <c r="F39" s="196"/>
      <c r="G39" s="196"/>
      <c r="H39" s="196"/>
      <c r="I39" s="196"/>
      <c r="J39" s="196"/>
      <c r="K39" s="196">
        <f t="shared" si="10"/>
        <v>0</v>
      </c>
      <c r="L39" s="197"/>
    </row>
    <row r="40" spans="1:12" ht="15.75" customHeight="1">
      <c r="A40" s="199" t="s">
        <v>109</v>
      </c>
      <c r="B40" s="195" t="s">
        <v>304</v>
      </c>
      <c r="C40" s="199" t="s">
        <v>75</v>
      </c>
      <c r="D40" s="201">
        <f>SUM(D41:D45)</f>
        <v>0</v>
      </c>
      <c r="E40" s="201" t="e">
        <f t="shared" ref="E40:J40" si="11">SUM(#REF!)</f>
        <v>#REF!</v>
      </c>
      <c r="F40" s="201" t="e">
        <f t="shared" si="11"/>
        <v>#REF!</v>
      </c>
      <c r="G40" s="201" t="e">
        <f t="shared" si="11"/>
        <v>#REF!</v>
      </c>
      <c r="H40" s="201" t="e">
        <f t="shared" si="11"/>
        <v>#REF!</v>
      </c>
      <c r="I40" s="201" t="e">
        <f t="shared" si="11"/>
        <v>#REF!</v>
      </c>
      <c r="J40" s="201" t="e">
        <f t="shared" si="11"/>
        <v>#REF!</v>
      </c>
      <c r="K40" s="201" t="e">
        <f t="shared" si="10"/>
        <v>#REF!</v>
      </c>
      <c r="L40" s="202"/>
    </row>
    <row r="41" spans="1:12" ht="15.75" customHeight="1">
      <c r="A41" s="194"/>
      <c r="B41" s="198" t="s">
        <v>305</v>
      </c>
      <c r="C41" s="194" t="s">
        <v>245</v>
      </c>
      <c r="D41" s="196"/>
      <c r="E41" s="196"/>
      <c r="F41" s="196"/>
      <c r="G41" s="196"/>
      <c r="H41" s="196"/>
      <c r="I41" s="196"/>
      <c r="J41" s="196"/>
      <c r="K41" s="196">
        <f t="shared" si="10"/>
        <v>0</v>
      </c>
      <c r="L41" s="197"/>
    </row>
    <row r="42" spans="1:12" ht="15.75" customHeight="1">
      <c r="A42" s="194"/>
      <c r="B42" s="198" t="s">
        <v>306</v>
      </c>
      <c r="C42" s="194" t="s">
        <v>245</v>
      </c>
      <c r="D42" s="196"/>
      <c r="E42" s="196"/>
      <c r="F42" s="196"/>
      <c r="G42" s="196"/>
      <c r="H42" s="196"/>
      <c r="I42" s="196"/>
      <c r="J42" s="196"/>
      <c r="K42" s="196">
        <f t="shared" si="10"/>
        <v>0</v>
      </c>
      <c r="L42" s="197"/>
    </row>
    <row r="43" spans="1:12" ht="15.75" customHeight="1">
      <c r="A43" s="194"/>
      <c r="B43" s="198" t="s">
        <v>307</v>
      </c>
      <c r="C43" s="194" t="s">
        <v>245</v>
      </c>
      <c r="D43" s="196"/>
      <c r="E43" s="196"/>
      <c r="F43" s="196"/>
      <c r="G43" s="196"/>
      <c r="H43" s="196"/>
      <c r="I43" s="196"/>
      <c r="J43" s="196"/>
      <c r="K43" s="196">
        <f t="shared" si="10"/>
        <v>0</v>
      </c>
      <c r="L43" s="197"/>
    </row>
    <row r="44" spans="1:12" ht="15.75" customHeight="1">
      <c r="A44" s="194"/>
      <c r="B44" s="198" t="s">
        <v>308</v>
      </c>
      <c r="C44" s="194" t="s">
        <v>245</v>
      </c>
      <c r="D44" s="196"/>
      <c r="E44" s="196"/>
      <c r="F44" s="196"/>
      <c r="G44" s="196"/>
      <c r="H44" s="196"/>
      <c r="I44" s="196"/>
      <c r="J44" s="196"/>
      <c r="K44" s="196"/>
      <c r="L44" s="197"/>
    </row>
    <row r="45" spans="1:12" ht="15.75" customHeight="1">
      <c r="A45" s="194"/>
      <c r="B45" s="198" t="s">
        <v>303</v>
      </c>
      <c r="C45" s="194" t="s">
        <v>245</v>
      </c>
      <c r="D45" s="196"/>
      <c r="E45" s="196"/>
      <c r="F45" s="196"/>
      <c r="G45" s="196"/>
      <c r="H45" s="196"/>
      <c r="I45" s="196"/>
      <c r="J45" s="196"/>
      <c r="K45" s="196"/>
      <c r="L45" s="197"/>
    </row>
    <row r="46" spans="1:12" ht="15.75" customHeight="1">
      <c r="A46" s="189" t="s">
        <v>122</v>
      </c>
      <c r="B46" s="190" t="s">
        <v>309</v>
      </c>
      <c r="C46" s="189" t="s">
        <v>260</v>
      </c>
      <c r="D46" s="191"/>
      <c r="E46" s="191"/>
      <c r="F46" s="191"/>
      <c r="G46" s="191"/>
      <c r="H46" s="191"/>
      <c r="I46" s="191"/>
      <c r="J46" s="191"/>
      <c r="K46" s="192"/>
      <c r="L46" s="193"/>
    </row>
    <row r="47" spans="1:12" ht="15.75" customHeight="1">
      <c r="A47" s="194" t="s">
        <v>73</v>
      </c>
      <c r="B47" s="195" t="s">
        <v>290</v>
      </c>
      <c r="C47" s="194" t="s">
        <v>245</v>
      </c>
      <c r="D47" s="196">
        <f>SUM(D64:D67)</f>
        <v>0</v>
      </c>
      <c r="E47" s="196" t="e">
        <f t="shared" ref="E47:J47" si="12">SUM(#REF!)</f>
        <v>#REF!</v>
      </c>
      <c r="F47" s="196" t="e">
        <f t="shared" si="12"/>
        <v>#REF!</v>
      </c>
      <c r="G47" s="196" t="e">
        <f t="shared" si="12"/>
        <v>#REF!</v>
      </c>
      <c r="H47" s="196" t="e">
        <f t="shared" si="12"/>
        <v>#REF!</v>
      </c>
      <c r="I47" s="196" t="e">
        <f t="shared" si="12"/>
        <v>#REF!</v>
      </c>
      <c r="J47" s="196" t="e">
        <f t="shared" si="12"/>
        <v>#REF!</v>
      </c>
      <c r="K47" s="196" t="e">
        <f t="shared" ref="K47:K49" si="13">SUM(D47:J47)</f>
        <v>#REF!</v>
      </c>
      <c r="L47" s="197"/>
    </row>
    <row r="48" spans="1:12" ht="15.75" customHeight="1">
      <c r="A48" s="194"/>
      <c r="B48" s="198" t="s">
        <v>310</v>
      </c>
      <c r="C48" s="194" t="s">
        <v>245</v>
      </c>
      <c r="D48" s="196"/>
      <c r="E48" s="196"/>
      <c r="F48" s="196"/>
      <c r="G48" s="196"/>
      <c r="H48" s="196"/>
      <c r="I48" s="196"/>
      <c r="J48" s="196"/>
      <c r="K48" s="196">
        <f t="shared" si="13"/>
        <v>0</v>
      </c>
      <c r="L48" s="197"/>
    </row>
    <row r="49" spans="1:12" ht="15.75" customHeight="1">
      <c r="A49" s="194"/>
      <c r="B49" s="198" t="s">
        <v>311</v>
      </c>
      <c r="C49" s="194" t="s">
        <v>245</v>
      </c>
      <c r="D49" s="196"/>
      <c r="E49" s="196"/>
      <c r="F49" s="196"/>
      <c r="G49" s="196"/>
      <c r="H49" s="196"/>
      <c r="I49" s="196"/>
      <c r="J49" s="196"/>
      <c r="K49" s="196">
        <f t="shared" si="13"/>
        <v>0</v>
      </c>
      <c r="L49" s="197"/>
    </row>
    <row r="50" spans="1:12" ht="15.75" customHeight="1">
      <c r="A50" s="194"/>
      <c r="B50" s="198" t="s">
        <v>312</v>
      </c>
      <c r="C50" s="194" t="s">
        <v>245</v>
      </c>
      <c r="D50" s="196"/>
      <c r="E50" s="196"/>
      <c r="F50" s="196"/>
      <c r="G50" s="196"/>
      <c r="H50" s="196"/>
      <c r="I50" s="196"/>
      <c r="J50" s="196"/>
      <c r="K50" s="196"/>
      <c r="L50" s="197"/>
    </row>
    <row r="51" spans="1:12" ht="15.75" customHeight="1">
      <c r="A51" s="194"/>
      <c r="B51" s="198" t="s">
        <v>313</v>
      </c>
      <c r="C51" s="194" t="s">
        <v>245</v>
      </c>
      <c r="D51" s="196"/>
      <c r="E51" s="196"/>
      <c r="F51" s="196"/>
      <c r="G51" s="196"/>
      <c r="H51" s="196"/>
      <c r="I51" s="196"/>
      <c r="J51" s="196"/>
      <c r="K51" s="196"/>
      <c r="L51" s="197"/>
    </row>
    <row r="52" spans="1:12" ht="15.75" customHeight="1">
      <c r="A52" s="199" t="s">
        <v>95</v>
      </c>
      <c r="B52" s="195" t="s">
        <v>314</v>
      </c>
      <c r="C52" s="194"/>
      <c r="D52" s="196">
        <f>SUM(D53:D56)</f>
        <v>0</v>
      </c>
      <c r="E52" s="196">
        <f t="shared" ref="E52:J52" si="14">SUM(E64:E66)</f>
        <v>0</v>
      </c>
      <c r="F52" s="196">
        <f t="shared" si="14"/>
        <v>0</v>
      </c>
      <c r="G52" s="196">
        <f t="shared" si="14"/>
        <v>0</v>
      </c>
      <c r="H52" s="196">
        <f t="shared" si="14"/>
        <v>0</v>
      </c>
      <c r="I52" s="196">
        <f t="shared" si="14"/>
        <v>0</v>
      </c>
      <c r="J52" s="196">
        <f t="shared" si="14"/>
        <v>0</v>
      </c>
      <c r="K52" s="196">
        <f t="shared" ref="K52:K54" si="15">SUM(D52:J52)</f>
        <v>0</v>
      </c>
      <c r="L52" s="197"/>
    </row>
    <row r="53" spans="1:12" ht="15.75" customHeight="1">
      <c r="A53" s="194"/>
      <c r="B53" s="198" t="s">
        <v>315</v>
      </c>
      <c r="C53" s="194" t="s">
        <v>245</v>
      </c>
      <c r="D53" s="196"/>
      <c r="E53" s="196"/>
      <c r="F53" s="196"/>
      <c r="G53" s="196"/>
      <c r="H53" s="196"/>
      <c r="I53" s="196"/>
      <c r="J53" s="196"/>
      <c r="K53" s="196">
        <f t="shared" si="15"/>
        <v>0</v>
      </c>
      <c r="L53" s="197"/>
    </row>
    <row r="54" spans="1:12" ht="15.75" customHeight="1">
      <c r="A54" s="194"/>
      <c r="B54" s="198" t="s">
        <v>316</v>
      </c>
      <c r="C54" s="194" t="s">
        <v>245</v>
      </c>
      <c r="D54" s="196"/>
      <c r="E54" s="196"/>
      <c r="F54" s="196"/>
      <c r="G54" s="196"/>
      <c r="H54" s="196"/>
      <c r="I54" s="196"/>
      <c r="J54" s="196"/>
      <c r="K54" s="196">
        <f t="shared" si="15"/>
        <v>0</v>
      </c>
      <c r="L54" s="197"/>
    </row>
    <row r="55" spans="1:12" ht="15.75" customHeight="1">
      <c r="A55" s="194"/>
      <c r="B55" s="198" t="s">
        <v>317</v>
      </c>
      <c r="C55" s="194" t="s">
        <v>245</v>
      </c>
      <c r="D55" s="196"/>
      <c r="E55" s="196"/>
      <c r="F55" s="196"/>
      <c r="G55" s="196"/>
      <c r="H55" s="196"/>
      <c r="I55" s="196"/>
      <c r="J55" s="196"/>
      <c r="K55" s="196"/>
      <c r="L55" s="197"/>
    </row>
    <row r="56" spans="1:12" ht="15.75" customHeight="1">
      <c r="A56" s="194"/>
      <c r="B56" s="198" t="s">
        <v>318</v>
      </c>
      <c r="C56" s="194" t="s">
        <v>245</v>
      </c>
      <c r="D56" s="196"/>
      <c r="E56" s="196"/>
      <c r="F56" s="196"/>
      <c r="G56" s="196"/>
      <c r="H56" s="196"/>
      <c r="I56" s="196"/>
      <c r="J56" s="196"/>
      <c r="K56" s="196"/>
      <c r="L56" s="197"/>
    </row>
    <row r="57" spans="1:12" ht="15.75" customHeight="1">
      <c r="A57" s="199" t="s">
        <v>105</v>
      </c>
      <c r="B57" s="200" t="s">
        <v>319</v>
      </c>
      <c r="C57" s="194" t="s">
        <v>75</v>
      </c>
      <c r="D57" s="196"/>
      <c r="E57" s="196"/>
      <c r="F57" s="196"/>
      <c r="G57" s="196"/>
      <c r="H57" s="196"/>
      <c r="I57" s="196"/>
      <c r="J57" s="196"/>
      <c r="K57" s="196">
        <f t="shared" ref="K57:K61" si="16">SUM(D57:J57)</f>
        <v>0</v>
      </c>
      <c r="L57" s="197"/>
    </row>
    <row r="58" spans="1:12" ht="15.75" customHeight="1">
      <c r="A58" s="199"/>
      <c r="B58" s="198" t="s">
        <v>320</v>
      </c>
      <c r="C58" s="194"/>
      <c r="D58" s="196"/>
      <c r="E58" s="196"/>
      <c r="F58" s="196"/>
      <c r="G58" s="196"/>
      <c r="H58" s="196"/>
      <c r="I58" s="196"/>
      <c r="J58" s="196"/>
      <c r="K58" s="196">
        <f t="shared" si="16"/>
        <v>0</v>
      </c>
      <c r="L58" s="197"/>
    </row>
    <row r="59" spans="1:12" ht="15.75" customHeight="1">
      <c r="A59" s="199" t="s">
        <v>109</v>
      </c>
      <c r="B59" s="195" t="s">
        <v>321</v>
      </c>
      <c r="C59" s="199" t="s">
        <v>75</v>
      </c>
      <c r="D59" s="201">
        <f>SUM(D60:D63)</f>
        <v>0</v>
      </c>
      <c r="E59" s="201" t="e">
        <f t="shared" ref="E59:J59" si="17">SUM(#REF!)</f>
        <v>#REF!</v>
      </c>
      <c r="F59" s="201" t="e">
        <f t="shared" si="17"/>
        <v>#REF!</v>
      </c>
      <c r="G59" s="201" t="e">
        <f t="shared" si="17"/>
        <v>#REF!</v>
      </c>
      <c r="H59" s="201" t="e">
        <f t="shared" si="17"/>
        <v>#REF!</v>
      </c>
      <c r="I59" s="201" t="e">
        <f t="shared" si="17"/>
        <v>#REF!</v>
      </c>
      <c r="J59" s="201" t="e">
        <f t="shared" si="17"/>
        <v>#REF!</v>
      </c>
      <c r="K59" s="201" t="e">
        <f t="shared" si="16"/>
        <v>#REF!</v>
      </c>
      <c r="L59" s="202"/>
    </row>
    <row r="60" spans="1:12" ht="15.75" customHeight="1">
      <c r="A60" s="194"/>
      <c r="B60" s="198" t="s">
        <v>322</v>
      </c>
      <c r="C60" s="194" t="s">
        <v>245</v>
      </c>
      <c r="D60" s="196"/>
      <c r="E60" s="196"/>
      <c r="F60" s="196"/>
      <c r="G60" s="196"/>
      <c r="H60" s="196"/>
      <c r="I60" s="196"/>
      <c r="J60" s="196"/>
      <c r="K60" s="196">
        <f t="shared" si="16"/>
        <v>0</v>
      </c>
      <c r="L60" s="197"/>
    </row>
    <row r="61" spans="1:12" ht="15.75" customHeight="1">
      <c r="A61" s="194"/>
      <c r="B61" s="198" t="s">
        <v>323</v>
      </c>
      <c r="C61" s="194" t="s">
        <v>245</v>
      </c>
      <c r="D61" s="196"/>
      <c r="E61" s="196"/>
      <c r="F61" s="196"/>
      <c r="G61" s="196"/>
      <c r="H61" s="196"/>
      <c r="I61" s="196"/>
      <c r="J61" s="196"/>
      <c r="K61" s="196">
        <f t="shared" si="16"/>
        <v>0</v>
      </c>
      <c r="L61" s="197"/>
    </row>
    <row r="62" spans="1:12" ht="15.75" customHeight="1">
      <c r="A62" s="194"/>
      <c r="B62" s="198" t="s">
        <v>324</v>
      </c>
      <c r="C62" s="194" t="s">
        <v>245</v>
      </c>
      <c r="D62" s="196"/>
      <c r="E62" s="196"/>
      <c r="F62" s="196"/>
      <c r="G62" s="196"/>
      <c r="H62" s="196"/>
      <c r="I62" s="196"/>
      <c r="J62" s="196"/>
      <c r="K62" s="196"/>
      <c r="L62" s="197"/>
    </row>
    <row r="63" spans="1:12" ht="15.75" customHeight="1">
      <c r="A63" s="203"/>
      <c r="B63" s="204" t="s">
        <v>320</v>
      </c>
      <c r="C63" s="205" t="s">
        <v>245</v>
      </c>
      <c r="D63" s="206"/>
      <c r="E63" s="206"/>
      <c r="F63" s="206"/>
      <c r="G63" s="206"/>
      <c r="H63" s="206"/>
      <c r="I63" s="206"/>
      <c r="J63" s="206"/>
      <c r="K63" s="206">
        <f>SUM(D63:J63)</f>
        <v>0</v>
      </c>
      <c r="L63" s="207"/>
    </row>
    <row r="64" spans="1:12" ht="15.75" customHeight="1">
      <c r="A64" s="125"/>
      <c r="B64" s="97"/>
      <c r="C64" s="97"/>
      <c r="D64" s="97"/>
      <c r="E64" s="97"/>
      <c r="F64" s="97"/>
      <c r="G64" s="97"/>
      <c r="H64" s="97"/>
      <c r="I64" s="97"/>
      <c r="J64" s="1544"/>
      <c r="K64" s="1517"/>
      <c r="L64" s="1517"/>
    </row>
    <row r="65" spans="1:12" ht="15.75" customHeight="1">
      <c r="A65" s="151"/>
      <c r="B65" s="152"/>
      <c r="C65" s="153"/>
      <c r="D65" s="153"/>
      <c r="E65" s="153"/>
      <c r="F65" s="153"/>
      <c r="G65" s="153"/>
      <c r="H65" s="153"/>
      <c r="I65" s="153"/>
      <c r="J65" s="1554" t="s">
        <v>153</v>
      </c>
      <c r="K65" s="1517"/>
      <c r="L65" s="1517"/>
    </row>
    <row r="66" spans="1:12" ht="15.75" customHeight="1">
      <c r="A66" s="1556"/>
      <c r="B66" s="1531"/>
      <c r="C66" s="1532"/>
      <c r="D66" s="208"/>
      <c r="E66" s="208"/>
      <c r="F66" s="208"/>
      <c r="G66" s="208"/>
      <c r="H66" s="208"/>
      <c r="I66" s="208"/>
      <c r="J66" s="1528" t="s">
        <v>267</v>
      </c>
      <c r="K66" s="1517"/>
      <c r="L66" s="1517"/>
    </row>
    <row r="67" spans="1:12" ht="42.75" customHeight="1">
      <c r="A67" s="95"/>
      <c r="B67" s="1530" t="s">
        <v>157</v>
      </c>
      <c r="C67" s="1531"/>
      <c r="D67" s="1531"/>
      <c r="E67" s="1531"/>
      <c r="F67" s="1531"/>
      <c r="G67" s="1531"/>
      <c r="H67" s="1531"/>
      <c r="I67" s="1531"/>
      <c r="J67" s="1531"/>
      <c r="K67" s="1531"/>
      <c r="L67" s="1532"/>
    </row>
    <row r="68" spans="1:12" ht="15.75" customHeight="1"/>
    <row r="69" spans="1:12" ht="15.75" customHeight="1"/>
    <row r="70" spans="1:12" ht="15.75" customHeight="1"/>
    <row r="71" spans="1:12" ht="15.75" customHeight="1"/>
    <row r="72" spans="1:12" ht="15.75" customHeight="1"/>
    <row r="73" spans="1:12" ht="15.75" customHeight="1"/>
    <row r="74" spans="1:12" ht="15.75" customHeight="1"/>
    <row r="75" spans="1:12" ht="15.75" customHeight="1"/>
    <row r="76" spans="1:12" ht="15.75" customHeight="1"/>
    <row r="77" spans="1:12" ht="15.75" customHeight="1"/>
    <row r="78" spans="1:12" ht="15.75" customHeight="1"/>
    <row r="79" spans="1:12" ht="15.75" customHeight="1"/>
    <row r="80" spans="1:12"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0">
    <mergeCell ref="B67:L67"/>
    <mergeCell ref="J65:L65"/>
    <mergeCell ref="J66:L66"/>
    <mergeCell ref="A1:B1"/>
    <mergeCell ref="K1:L1"/>
    <mergeCell ref="A2:B2"/>
    <mergeCell ref="A3:L3"/>
    <mergeCell ref="A4:L4"/>
    <mergeCell ref="J64:L64"/>
    <mergeCell ref="A66:C66"/>
  </mergeCells>
  <pageMargins left="0.44" right="0.17" top="0.75" bottom="0.2" header="0" footer="0"/>
  <pageSetup paperSize="9" fitToHeight="0"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heetViews>
  <sheetFormatPr defaultColWidth="14.42578125" defaultRowHeight="15" customHeight="1"/>
  <cols>
    <col min="1" max="1" width="6.140625" customWidth="1"/>
    <col min="2" max="2" width="44.85546875" customWidth="1"/>
    <col min="3" max="3" width="23.42578125" customWidth="1"/>
    <col min="4" max="4" width="27.85546875" customWidth="1"/>
    <col min="5" max="5" width="26.28515625" customWidth="1"/>
    <col min="6" max="6" width="25.42578125" customWidth="1"/>
    <col min="7" max="26" width="9" customWidth="1"/>
  </cols>
  <sheetData>
    <row r="1" spans="1:26" ht="15.75" customHeight="1">
      <c r="A1" s="1557" t="s">
        <v>53</v>
      </c>
      <c r="B1" s="1517"/>
      <c r="C1" s="1517"/>
      <c r="D1" s="3"/>
      <c r="E1" s="209" t="s">
        <v>325</v>
      </c>
      <c r="F1" s="4"/>
      <c r="G1" s="4"/>
      <c r="H1" s="4"/>
      <c r="I1" s="4"/>
      <c r="J1" s="4"/>
      <c r="K1" s="4"/>
      <c r="L1" s="4"/>
      <c r="M1" s="4"/>
      <c r="N1" s="4"/>
      <c r="O1" s="4"/>
      <c r="P1" s="4"/>
      <c r="Q1" s="4"/>
      <c r="R1" s="4"/>
      <c r="S1" s="4"/>
      <c r="T1" s="4"/>
      <c r="U1" s="4"/>
      <c r="V1" s="4"/>
      <c r="W1" s="4"/>
      <c r="X1" s="4"/>
      <c r="Y1" s="4"/>
      <c r="Z1" s="4"/>
    </row>
    <row r="2" spans="1:26" ht="15.75" customHeight="1">
      <c r="A2" s="1518"/>
      <c r="B2" s="1517"/>
      <c r="C2" s="1517"/>
      <c r="D2" s="27"/>
      <c r="E2" s="7"/>
      <c r="F2" s="4"/>
      <c r="G2" s="4"/>
      <c r="H2" s="4"/>
      <c r="I2" s="4"/>
      <c r="J2" s="4"/>
      <c r="K2" s="4"/>
      <c r="L2" s="4"/>
      <c r="M2" s="4"/>
      <c r="N2" s="4"/>
      <c r="O2" s="4"/>
      <c r="P2" s="4"/>
      <c r="Q2" s="4"/>
      <c r="R2" s="4"/>
      <c r="S2" s="4"/>
      <c r="T2" s="4"/>
      <c r="U2" s="4"/>
      <c r="V2" s="4"/>
      <c r="W2" s="4"/>
      <c r="X2" s="4"/>
      <c r="Y2" s="4"/>
      <c r="Z2" s="4"/>
    </row>
    <row r="3" spans="1:26" ht="40.5" customHeight="1">
      <c r="A3" s="1518" t="s">
        <v>326</v>
      </c>
      <c r="B3" s="1517"/>
      <c r="C3" s="1517"/>
      <c r="D3" s="1517"/>
      <c r="E3" s="1517"/>
      <c r="F3" s="4"/>
      <c r="G3" s="4"/>
      <c r="H3" s="4"/>
      <c r="I3" s="4"/>
      <c r="J3" s="4"/>
      <c r="K3" s="4"/>
      <c r="L3" s="4"/>
      <c r="M3" s="4"/>
      <c r="N3" s="4"/>
      <c r="O3" s="4"/>
      <c r="P3" s="4"/>
      <c r="Q3" s="4"/>
      <c r="R3" s="4"/>
      <c r="S3" s="4"/>
      <c r="T3" s="4"/>
      <c r="U3" s="4"/>
      <c r="V3" s="4"/>
      <c r="W3" s="4"/>
      <c r="X3" s="4"/>
      <c r="Y3" s="4"/>
      <c r="Z3" s="4"/>
    </row>
    <row r="4" spans="1:26" ht="24.75" customHeight="1">
      <c r="A4" s="1558" t="s">
        <v>327</v>
      </c>
      <c r="B4" s="1517"/>
      <c r="C4" s="1517"/>
      <c r="D4" s="1517"/>
      <c r="E4" s="1517"/>
      <c r="F4" s="4"/>
      <c r="G4" s="4"/>
      <c r="H4" s="4"/>
      <c r="I4" s="4"/>
      <c r="J4" s="4"/>
      <c r="K4" s="4"/>
      <c r="L4" s="4"/>
      <c r="M4" s="4"/>
      <c r="N4" s="4"/>
      <c r="O4" s="4"/>
      <c r="P4" s="4"/>
      <c r="Q4" s="4"/>
      <c r="R4" s="4"/>
      <c r="S4" s="4"/>
      <c r="T4" s="4"/>
      <c r="U4" s="4"/>
      <c r="V4" s="4"/>
      <c r="W4" s="4"/>
      <c r="X4" s="4"/>
      <c r="Y4" s="4"/>
      <c r="Z4" s="4"/>
    </row>
    <row r="5" spans="1:26" ht="15.75" customHeight="1">
      <c r="A5" s="210"/>
      <c r="B5" s="211"/>
      <c r="C5" s="211"/>
      <c r="D5" s="211"/>
      <c r="E5" s="211" t="s">
        <v>328</v>
      </c>
      <c r="F5" s="4"/>
      <c r="G5" s="4"/>
      <c r="H5" s="4"/>
      <c r="I5" s="4"/>
      <c r="J5" s="4"/>
      <c r="K5" s="4"/>
      <c r="L5" s="4"/>
      <c r="M5" s="4"/>
      <c r="N5" s="4"/>
      <c r="O5" s="4"/>
      <c r="P5" s="4"/>
      <c r="Q5" s="4"/>
      <c r="R5" s="4"/>
      <c r="S5" s="4"/>
      <c r="T5" s="4"/>
      <c r="U5" s="4"/>
      <c r="V5" s="4"/>
      <c r="W5" s="4"/>
      <c r="X5" s="4"/>
      <c r="Y5" s="4"/>
      <c r="Z5" s="4"/>
    </row>
    <row r="6" spans="1:26" ht="15.75" customHeight="1">
      <c r="A6" s="1559" t="s">
        <v>6</v>
      </c>
      <c r="B6" s="1561" t="s">
        <v>59</v>
      </c>
      <c r="C6" s="212" t="s">
        <v>329</v>
      </c>
      <c r="D6" s="212" t="s">
        <v>330</v>
      </c>
      <c r="E6" s="1561" t="s">
        <v>69</v>
      </c>
      <c r="F6" s="9"/>
      <c r="G6" s="4"/>
      <c r="H6" s="4"/>
      <c r="I6" s="4"/>
      <c r="J6" s="4"/>
      <c r="K6" s="4"/>
      <c r="L6" s="4"/>
      <c r="M6" s="4"/>
      <c r="N6" s="4"/>
      <c r="O6" s="4"/>
      <c r="P6" s="4"/>
      <c r="Q6" s="4"/>
      <c r="R6" s="4"/>
      <c r="S6" s="4"/>
      <c r="T6" s="4"/>
      <c r="U6" s="4"/>
      <c r="V6" s="4"/>
      <c r="W6" s="4"/>
      <c r="X6" s="4"/>
      <c r="Y6" s="4"/>
      <c r="Z6" s="4"/>
    </row>
    <row r="7" spans="1:26" ht="15.75" customHeight="1">
      <c r="A7" s="1560"/>
      <c r="B7" s="1522"/>
      <c r="C7" s="212" t="s">
        <v>331</v>
      </c>
      <c r="D7" s="212" t="s">
        <v>332</v>
      </c>
      <c r="E7" s="1522"/>
      <c r="F7" s="9"/>
      <c r="G7" s="4"/>
      <c r="H7" s="4"/>
      <c r="I7" s="4"/>
      <c r="J7" s="4"/>
      <c r="K7" s="4"/>
      <c r="L7" s="4"/>
      <c r="M7" s="4"/>
      <c r="N7" s="4"/>
      <c r="O7" s="4"/>
      <c r="P7" s="4"/>
      <c r="Q7" s="4"/>
      <c r="R7" s="4"/>
      <c r="S7" s="4"/>
      <c r="T7" s="4"/>
      <c r="U7" s="4"/>
      <c r="V7" s="4"/>
      <c r="W7" s="4"/>
      <c r="X7" s="4"/>
      <c r="Y7" s="4"/>
      <c r="Z7" s="4"/>
    </row>
    <row r="8" spans="1:26" ht="15.75" customHeight="1">
      <c r="A8" s="213" t="s">
        <v>71</v>
      </c>
      <c r="B8" s="214" t="s">
        <v>333</v>
      </c>
      <c r="C8" s="213"/>
      <c r="D8" s="213"/>
      <c r="E8" s="213"/>
      <c r="F8" s="9"/>
      <c r="G8" s="4"/>
      <c r="H8" s="4"/>
      <c r="I8" s="4"/>
      <c r="J8" s="4"/>
      <c r="K8" s="4"/>
      <c r="L8" s="4"/>
      <c r="M8" s="4"/>
      <c r="N8" s="4"/>
      <c r="O8" s="4"/>
      <c r="P8" s="4"/>
      <c r="Q8" s="4"/>
      <c r="R8" s="4"/>
      <c r="S8" s="4"/>
      <c r="T8" s="4"/>
      <c r="U8" s="4"/>
      <c r="V8" s="4"/>
      <c r="W8" s="4"/>
      <c r="X8" s="4"/>
      <c r="Y8" s="4"/>
      <c r="Z8" s="4"/>
    </row>
    <row r="9" spans="1:26" ht="15.75" customHeight="1">
      <c r="A9" s="215">
        <v>1</v>
      </c>
      <c r="B9" s="216" t="s">
        <v>3826</v>
      </c>
      <c r="C9" s="217"/>
      <c r="D9" s="218"/>
      <c r="E9" s="217"/>
      <c r="F9" s="219"/>
      <c r="G9" s="4"/>
      <c r="H9" s="4"/>
      <c r="I9" s="4"/>
      <c r="J9" s="4"/>
      <c r="K9" s="4"/>
      <c r="L9" s="4"/>
      <c r="M9" s="4"/>
      <c r="N9" s="4"/>
      <c r="O9" s="4"/>
      <c r="P9" s="4"/>
      <c r="Q9" s="4"/>
      <c r="R9" s="4"/>
      <c r="S9" s="4"/>
      <c r="T9" s="4"/>
      <c r="U9" s="4"/>
      <c r="V9" s="4"/>
      <c r="W9" s="4"/>
      <c r="X9" s="4"/>
      <c r="Y9" s="4"/>
      <c r="Z9" s="4"/>
    </row>
    <row r="10" spans="1:26" ht="15.75" customHeight="1">
      <c r="A10" s="215">
        <v>2</v>
      </c>
      <c r="B10" s="216" t="s">
        <v>3826</v>
      </c>
      <c r="C10" s="19"/>
      <c r="D10" s="19"/>
      <c r="E10" s="19"/>
      <c r="F10" s="4"/>
      <c r="G10" s="4"/>
      <c r="H10" s="4"/>
      <c r="I10" s="4"/>
      <c r="J10" s="4"/>
      <c r="K10" s="4"/>
      <c r="L10" s="4"/>
      <c r="M10" s="4"/>
      <c r="N10" s="4"/>
      <c r="O10" s="4"/>
      <c r="P10" s="4"/>
      <c r="Q10" s="4"/>
      <c r="R10" s="4"/>
      <c r="S10" s="4"/>
      <c r="T10" s="4"/>
      <c r="U10" s="4"/>
      <c r="V10" s="4"/>
      <c r="W10" s="4"/>
      <c r="X10" s="4"/>
      <c r="Y10" s="4"/>
      <c r="Z10" s="4"/>
    </row>
    <row r="11" spans="1:26" ht="15.75" customHeight="1">
      <c r="A11" s="213" t="s">
        <v>111</v>
      </c>
      <c r="B11" s="214" t="s">
        <v>334</v>
      </c>
      <c r="C11" s="213"/>
      <c r="D11" s="213"/>
      <c r="E11" s="213"/>
      <c r="F11" s="9"/>
      <c r="G11" s="4"/>
      <c r="H11" s="4"/>
      <c r="I11" s="4"/>
      <c r="J11" s="4"/>
      <c r="K11" s="4"/>
      <c r="L11" s="4"/>
      <c r="M11" s="4"/>
      <c r="N11" s="4"/>
      <c r="O11" s="4"/>
      <c r="P11" s="4"/>
      <c r="Q11" s="4"/>
      <c r="R11" s="4"/>
      <c r="S11" s="4"/>
      <c r="T11" s="4"/>
      <c r="U11" s="4"/>
      <c r="V11" s="4"/>
      <c r="W11" s="4"/>
      <c r="X11" s="4"/>
      <c r="Y11" s="4"/>
      <c r="Z11" s="4"/>
    </row>
    <row r="12" spans="1:26" ht="15.75" customHeight="1">
      <c r="A12" s="215">
        <v>1</v>
      </c>
      <c r="B12" s="216" t="s">
        <v>3826</v>
      </c>
      <c r="C12" s="217"/>
      <c r="D12" s="218"/>
      <c r="E12" s="217"/>
      <c r="F12" s="219"/>
      <c r="G12" s="4"/>
      <c r="H12" s="4"/>
      <c r="I12" s="4"/>
      <c r="J12" s="4"/>
      <c r="K12" s="4"/>
      <c r="L12" s="4"/>
      <c r="M12" s="4"/>
      <c r="N12" s="4"/>
      <c r="O12" s="4"/>
      <c r="P12" s="4"/>
      <c r="Q12" s="4"/>
      <c r="R12" s="4"/>
      <c r="S12" s="4"/>
      <c r="T12" s="4"/>
      <c r="U12" s="4"/>
      <c r="V12" s="4"/>
      <c r="W12" s="4"/>
      <c r="X12" s="4"/>
      <c r="Y12" s="4"/>
      <c r="Z12" s="4"/>
    </row>
    <row r="13" spans="1:26" ht="15.75" customHeight="1">
      <c r="A13" s="215">
        <v>2</v>
      </c>
      <c r="B13" s="216" t="s">
        <v>3826</v>
      </c>
      <c r="C13" s="19"/>
      <c r="D13" s="19"/>
      <c r="E13" s="19"/>
      <c r="F13" s="4"/>
      <c r="G13" s="4"/>
      <c r="H13" s="4"/>
      <c r="I13" s="4"/>
      <c r="J13" s="4"/>
      <c r="K13" s="4"/>
      <c r="L13" s="4"/>
      <c r="M13" s="4"/>
      <c r="N13" s="4"/>
      <c r="O13" s="4"/>
      <c r="P13" s="4"/>
      <c r="Q13" s="4"/>
      <c r="R13" s="4"/>
      <c r="S13" s="4"/>
      <c r="T13" s="4"/>
      <c r="U13" s="4"/>
      <c r="V13" s="4"/>
      <c r="W13" s="4"/>
      <c r="X13" s="4"/>
      <c r="Y13" s="4"/>
      <c r="Z13" s="4"/>
    </row>
    <row r="14" spans="1:26" ht="15.75" customHeight="1">
      <c r="A14" s="215">
        <v>3</v>
      </c>
      <c r="B14" s="216" t="s">
        <v>3826</v>
      </c>
      <c r="C14" s="19"/>
      <c r="D14" s="19"/>
      <c r="E14" s="19"/>
      <c r="F14" s="4"/>
      <c r="G14" s="4"/>
      <c r="H14" s="4"/>
      <c r="I14" s="4"/>
      <c r="J14" s="4"/>
      <c r="K14" s="4"/>
      <c r="L14" s="4"/>
      <c r="M14" s="4"/>
      <c r="N14" s="4"/>
      <c r="O14" s="4"/>
      <c r="P14" s="4"/>
      <c r="Q14" s="4"/>
      <c r="R14" s="4"/>
      <c r="S14" s="4"/>
      <c r="T14" s="4"/>
      <c r="U14" s="4"/>
      <c r="V14" s="4"/>
      <c r="W14" s="4"/>
      <c r="X14" s="4"/>
      <c r="Y14" s="4"/>
      <c r="Z14" s="4"/>
    </row>
    <row r="15" spans="1:26" ht="15.75" customHeight="1">
      <c r="A15" s="220"/>
      <c r="B15" s="221" t="s">
        <v>335</v>
      </c>
      <c r="C15" s="221"/>
      <c r="D15" s="221"/>
      <c r="E15" s="221"/>
      <c r="F15" s="26"/>
      <c r="G15" s="26"/>
      <c r="H15" s="26"/>
      <c r="I15" s="26"/>
      <c r="J15" s="26"/>
      <c r="K15" s="26"/>
      <c r="L15" s="26"/>
      <c r="M15" s="26"/>
      <c r="N15" s="26"/>
      <c r="O15" s="26"/>
      <c r="P15" s="26"/>
      <c r="Q15" s="26"/>
      <c r="R15" s="26"/>
      <c r="S15" s="26"/>
      <c r="T15" s="26"/>
      <c r="U15" s="26"/>
      <c r="V15" s="26"/>
      <c r="W15" s="26"/>
      <c r="X15" s="26"/>
      <c r="Y15" s="26"/>
      <c r="Z15" s="26"/>
    </row>
    <row r="16" spans="1:26" ht="15.75" customHeight="1">
      <c r="A16" s="4"/>
      <c r="B16" s="4"/>
      <c r="C16" s="4"/>
      <c r="D16" s="4"/>
      <c r="E16" s="4"/>
      <c r="F16" s="4"/>
      <c r="G16" s="4"/>
      <c r="H16" s="4"/>
      <c r="I16" s="4"/>
      <c r="J16" s="4"/>
      <c r="K16" s="4"/>
      <c r="L16" s="4"/>
      <c r="M16" s="4"/>
      <c r="N16" s="4"/>
      <c r="O16" s="4"/>
      <c r="P16" s="4"/>
      <c r="Q16" s="4"/>
      <c r="R16" s="4"/>
      <c r="S16" s="4"/>
      <c r="T16" s="4"/>
      <c r="U16" s="4"/>
      <c r="V16" s="4"/>
      <c r="W16" s="4"/>
      <c r="X16" s="4"/>
      <c r="Y16" s="4"/>
      <c r="Z16" s="4"/>
    </row>
    <row r="17" spans="1:26" ht="15.75" customHeight="1">
      <c r="A17" s="222"/>
      <c r="B17" s="223" t="s">
        <v>336</v>
      </c>
      <c r="C17" s="222"/>
      <c r="D17" s="222"/>
      <c r="E17" s="222"/>
      <c r="F17" s="222"/>
      <c r="G17" s="222"/>
      <c r="H17" s="222"/>
      <c r="I17" s="222"/>
      <c r="J17" s="222"/>
      <c r="K17" s="222"/>
      <c r="L17" s="222"/>
      <c r="M17" s="222"/>
      <c r="N17" s="222"/>
      <c r="O17" s="222"/>
      <c r="P17" s="222"/>
      <c r="Q17" s="222"/>
      <c r="R17" s="222"/>
      <c r="S17" s="222"/>
      <c r="T17" s="222"/>
      <c r="U17" s="222"/>
      <c r="V17" s="222"/>
      <c r="W17" s="222"/>
      <c r="X17" s="222"/>
      <c r="Y17" s="222"/>
      <c r="Z17" s="222"/>
    </row>
    <row r="18" spans="1:26" ht="15.75" customHeight="1">
      <c r="A18" s="4"/>
      <c r="B18" s="224" t="s">
        <v>337</v>
      </c>
      <c r="C18" s="4"/>
      <c r="D18" s="4"/>
      <c r="E18" s="4"/>
      <c r="F18" s="4"/>
      <c r="G18" s="4"/>
      <c r="H18" s="4"/>
      <c r="I18" s="4"/>
      <c r="J18" s="4"/>
      <c r="K18" s="4"/>
      <c r="L18" s="4"/>
      <c r="M18" s="4"/>
      <c r="N18" s="4"/>
      <c r="O18" s="4"/>
      <c r="P18" s="4"/>
      <c r="Q18" s="4"/>
      <c r="R18" s="4"/>
      <c r="S18" s="4"/>
      <c r="T18" s="4"/>
      <c r="U18" s="4"/>
      <c r="V18" s="4"/>
      <c r="W18" s="4"/>
      <c r="X18" s="4"/>
      <c r="Y18" s="4"/>
      <c r="Z18" s="4"/>
    </row>
    <row r="19" spans="1:26" ht="15.75" customHeight="1">
      <c r="A19" s="4"/>
      <c r="B19" s="4"/>
      <c r="C19" s="4"/>
      <c r="D19" s="4"/>
      <c r="E19" s="4"/>
      <c r="F19" s="4"/>
      <c r="G19" s="4"/>
      <c r="H19" s="4"/>
      <c r="I19" s="4"/>
      <c r="J19" s="4"/>
      <c r="K19" s="4"/>
      <c r="L19" s="4"/>
      <c r="M19" s="4"/>
      <c r="N19" s="4"/>
      <c r="O19" s="4"/>
      <c r="P19" s="4"/>
      <c r="Q19" s="4"/>
      <c r="R19" s="4"/>
      <c r="S19" s="4"/>
      <c r="T19" s="4"/>
      <c r="U19" s="4"/>
      <c r="V19" s="4"/>
      <c r="W19" s="4"/>
      <c r="X19" s="4"/>
      <c r="Y19" s="4"/>
      <c r="Z19" s="4"/>
    </row>
    <row r="20" spans="1:26" ht="15.75" customHeight="1">
      <c r="A20" s="4"/>
      <c r="B20" s="4"/>
      <c r="C20" s="4"/>
      <c r="D20" s="4"/>
      <c r="E20" s="4"/>
      <c r="F20" s="4"/>
      <c r="G20" s="4"/>
      <c r="H20" s="4"/>
      <c r="I20" s="4"/>
      <c r="J20" s="4"/>
      <c r="K20" s="4"/>
      <c r="L20" s="4"/>
      <c r="M20" s="4"/>
      <c r="N20" s="4"/>
      <c r="O20" s="4"/>
      <c r="P20" s="4"/>
      <c r="Q20" s="4"/>
      <c r="R20" s="4"/>
      <c r="S20" s="4"/>
      <c r="T20" s="4"/>
      <c r="U20" s="4"/>
      <c r="V20" s="4"/>
      <c r="W20" s="4"/>
      <c r="X20" s="4"/>
      <c r="Y20" s="4"/>
      <c r="Z20" s="4"/>
    </row>
    <row r="21" spans="1:26" ht="15.75" customHeight="1">
      <c r="A21" s="4"/>
      <c r="B21" s="4"/>
      <c r="C21" s="4"/>
      <c r="D21" s="4"/>
      <c r="E21" s="4"/>
      <c r="F21" s="4"/>
      <c r="G21" s="4"/>
      <c r="H21" s="4"/>
      <c r="I21" s="4"/>
      <c r="J21" s="4"/>
      <c r="K21" s="4"/>
      <c r="L21" s="4"/>
      <c r="M21" s="4"/>
      <c r="N21" s="4"/>
      <c r="O21" s="4"/>
      <c r="P21" s="4"/>
      <c r="Q21" s="4"/>
      <c r="R21" s="4"/>
      <c r="S21" s="4"/>
      <c r="T21" s="4"/>
      <c r="U21" s="4"/>
      <c r="V21" s="4"/>
      <c r="W21" s="4"/>
      <c r="X21" s="4"/>
      <c r="Y21" s="4"/>
      <c r="Z21" s="4"/>
    </row>
    <row r="22" spans="1:26" ht="15.75" customHeight="1">
      <c r="A22" s="4"/>
      <c r="B22" s="4"/>
      <c r="C22" s="4"/>
      <c r="D22" s="4"/>
      <c r="E22" s="4"/>
      <c r="F22" s="4"/>
      <c r="G22" s="4"/>
      <c r="H22" s="4"/>
      <c r="I22" s="4"/>
      <c r="J22" s="4"/>
      <c r="K22" s="4"/>
      <c r="L22" s="4"/>
      <c r="M22" s="4"/>
      <c r="N22" s="4"/>
      <c r="O22" s="4"/>
      <c r="P22" s="4"/>
      <c r="Q22" s="4"/>
      <c r="R22" s="4"/>
      <c r="S22" s="4"/>
      <c r="T22" s="4"/>
      <c r="U22" s="4"/>
      <c r="V22" s="4"/>
      <c r="W22" s="4"/>
      <c r="X22" s="4"/>
      <c r="Y22" s="4"/>
      <c r="Z22" s="4"/>
    </row>
    <row r="23" spans="1:26" ht="15.75" customHeight="1">
      <c r="A23" s="4"/>
      <c r="B23" s="4"/>
      <c r="C23" s="4"/>
      <c r="D23" s="4"/>
      <c r="E23" s="4"/>
      <c r="F23" s="4"/>
      <c r="G23" s="4"/>
      <c r="H23" s="4"/>
      <c r="I23" s="4"/>
      <c r="J23" s="4"/>
      <c r="K23" s="4"/>
      <c r="L23" s="4"/>
      <c r="M23" s="4"/>
      <c r="N23" s="4"/>
      <c r="O23" s="4"/>
      <c r="P23" s="4"/>
      <c r="Q23" s="4"/>
      <c r="R23" s="4"/>
      <c r="S23" s="4"/>
      <c r="T23" s="4"/>
      <c r="U23" s="4"/>
      <c r="V23" s="4"/>
      <c r="W23" s="4"/>
      <c r="X23" s="4"/>
      <c r="Y23" s="4"/>
      <c r="Z23" s="4"/>
    </row>
    <row r="24" spans="1:26" ht="15.75" customHeight="1">
      <c r="A24" s="4"/>
      <c r="B24" s="4"/>
      <c r="C24" s="4"/>
      <c r="D24" s="4"/>
      <c r="E24" s="4"/>
      <c r="F24" s="4"/>
      <c r="G24" s="4"/>
      <c r="H24" s="4"/>
      <c r="I24" s="4"/>
      <c r="J24" s="4"/>
      <c r="K24" s="4"/>
      <c r="L24" s="4"/>
      <c r="M24" s="4"/>
      <c r="N24" s="4"/>
      <c r="O24" s="4"/>
      <c r="P24" s="4"/>
      <c r="Q24" s="4"/>
      <c r="R24" s="4"/>
      <c r="S24" s="4"/>
      <c r="T24" s="4"/>
      <c r="U24" s="4"/>
      <c r="V24" s="4"/>
      <c r="W24" s="4"/>
      <c r="X24" s="4"/>
      <c r="Y24" s="4"/>
      <c r="Z24" s="4"/>
    </row>
    <row r="25" spans="1:26" ht="15.75" customHeight="1">
      <c r="A25" s="4"/>
      <c r="B25" s="4"/>
      <c r="C25" s="4"/>
      <c r="D25" s="4"/>
      <c r="E25" s="4"/>
      <c r="F25" s="4"/>
      <c r="G25" s="4"/>
      <c r="H25" s="4"/>
      <c r="I25" s="4"/>
      <c r="J25" s="4"/>
      <c r="K25" s="4"/>
      <c r="L25" s="4"/>
      <c r="M25" s="4"/>
      <c r="N25" s="4"/>
      <c r="O25" s="4"/>
      <c r="P25" s="4"/>
      <c r="Q25" s="4"/>
      <c r="R25" s="4"/>
      <c r="S25" s="4"/>
      <c r="T25" s="4"/>
      <c r="U25" s="4"/>
      <c r="V25" s="4"/>
      <c r="W25" s="4"/>
      <c r="X25" s="4"/>
      <c r="Y25" s="4"/>
      <c r="Z25" s="4"/>
    </row>
    <row r="26" spans="1:26" ht="15.75" customHeight="1">
      <c r="A26" s="4"/>
      <c r="B26" s="4"/>
      <c r="C26" s="4"/>
      <c r="D26" s="4"/>
      <c r="E26" s="4"/>
      <c r="F26" s="4"/>
      <c r="G26" s="4"/>
      <c r="H26" s="4"/>
      <c r="I26" s="4"/>
      <c r="J26" s="4"/>
      <c r="K26" s="4"/>
      <c r="L26" s="4"/>
      <c r="M26" s="4"/>
      <c r="N26" s="4"/>
      <c r="O26" s="4"/>
      <c r="P26" s="4"/>
      <c r="Q26" s="4"/>
      <c r="R26" s="4"/>
      <c r="S26" s="4"/>
      <c r="T26" s="4"/>
      <c r="U26" s="4"/>
      <c r="V26" s="4"/>
      <c r="W26" s="4"/>
      <c r="X26" s="4"/>
      <c r="Y26" s="4"/>
      <c r="Z26" s="4"/>
    </row>
    <row r="27" spans="1:26" ht="15.75" customHeight="1">
      <c r="A27" s="4"/>
      <c r="B27" s="4"/>
      <c r="C27" s="4"/>
      <c r="D27" s="4"/>
      <c r="E27" s="4"/>
      <c r="F27" s="4"/>
      <c r="G27" s="4"/>
      <c r="H27" s="4"/>
      <c r="I27" s="4"/>
      <c r="J27" s="4"/>
      <c r="K27" s="4"/>
      <c r="L27" s="4"/>
      <c r="M27" s="4"/>
      <c r="N27" s="4"/>
      <c r="O27" s="4"/>
      <c r="P27" s="4"/>
      <c r="Q27" s="4"/>
      <c r="R27" s="4"/>
      <c r="S27" s="4"/>
      <c r="T27" s="4"/>
      <c r="U27" s="4"/>
      <c r="V27" s="4"/>
      <c r="W27" s="4"/>
      <c r="X27" s="4"/>
      <c r="Y27" s="4"/>
      <c r="Z27" s="4"/>
    </row>
    <row r="28" spans="1:26" ht="15.75" customHeight="1">
      <c r="A28" s="4"/>
      <c r="B28" s="4"/>
      <c r="C28" s="4"/>
      <c r="D28" s="4"/>
      <c r="E28" s="4"/>
      <c r="F28" s="4"/>
      <c r="G28" s="4"/>
      <c r="H28" s="4"/>
      <c r="I28" s="4"/>
      <c r="J28" s="4"/>
      <c r="K28" s="4"/>
      <c r="L28" s="4"/>
      <c r="M28" s="4"/>
      <c r="N28" s="4"/>
      <c r="O28" s="4"/>
      <c r="P28" s="4"/>
      <c r="Q28" s="4"/>
      <c r="R28" s="4"/>
      <c r="S28" s="4"/>
      <c r="T28" s="4"/>
      <c r="U28" s="4"/>
      <c r="V28" s="4"/>
      <c r="W28" s="4"/>
      <c r="X28" s="4"/>
      <c r="Y28" s="4"/>
      <c r="Z28" s="4"/>
    </row>
    <row r="29" spans="1:26" ht="15.75" customHeight="1">
      <c r="A29" s="4"/>
      <c r="B29" s="4"/>
      <c r="C29" s="4"/>
      <c r="D29" s="4"/>
      <c r="E29" s="4"/>
      <c r="F29" s="4"/>
      <c r="G29" s="4"/>
      <c r="H29" s="4"/>
      <c r="I29" s="4"/>
      <c r="J29" s="4"/>
      <c r="K29" s="4"/>
      <c r="L29" s="4"/>
      <c r="M29" s="4"/>
      <c r="N29" s="4"/>
      <c r="O29" s="4"/>
      <c r="P29" s="4"/>
      <c r="Q29" s="4"/>
      <c r="R29" s="4"/>
      <c r="S29" s="4"/>
      <c r="T29" s="4"/>
      <c r="U29" s="4"/>
      <c r="V29" s="4"/>
      <c r="W29" s="4"/>
      <c r="X29" s="4"/>
      <c r="Y29" s="4"/>
      <c r="Z29" s="4"/>
    </row>
    <row r="30" spans="1:26" ht="15.75" customHeight="1">
      <c r="A30" s="4"/>
      <c r="B30" s="4"/>
      <c r="C30" s="4"/>
      <c r="D30" s="4"/>
      <c r="E30" s="4"/>
      <c r="F30" s="4"/>
      <c r="G30" s="4"/>
      <c r="H30" s="4"/>
      <c r="I30" s="4"/>
      <c r="J30" s="4"/>
      <c r="K30" s="4"/>
      <c r="L30" s="4"/>
      <c r="M30" s="4"/>
      <c r="N30" s="4"/>
      <c r="O30" s="4"/>
      <c r="P30" s="4"/>
      <c r="Q30" s="4"/>
      <c r="R30" s="4"/>
      <c r="S30" s="4"/>
      <c r="T30" s="4"/>
      <c r="U30" s="4"/>
      <c r="V30" s="4"/>
      <c r="W30" s="4"/>
      <c r="X30" s="4"/>
      <c r="Y30" s="4"/>
      <c r="Z30" s="4"/>
    </row>
    <row r="31" spans="1:26" ht="15.75" customHeight="1">
      <c r="A31" s="4"/>
      <c r="B31" s="4"/>
      <c r="C31" s="4"/>
      <c r="D31" s="4"/>
      <c r="E31" s="4"/>
      <c r="F31" s="4"/>
      <c r="G31" s="4"/>
      <c r="H31" s="4"/>
      <c r="I31" s="4"/>
      <c r="J31" s="4"/>
      <c r="K31" s="4"/>
      <c r="L31" s="4"/>
      <c r="M31" s="4"/>
      <c r="N31" s="4"/>
      <c r="O31" s="4"/>
      <c r="P31" s="4"/>
      <c r="Q31" s="4"/>
      <c r="R31" s="4"/>
      <c r="S31" s="4"/>
      <c r="T31" s="4"/>
      <c r="U31" s="4"/>
      <c r="V31" s="4"/>
      <c r="W31" s="4"/>
      <c r="X31" s="4"/>
      <c r="Y31" s="4"/>
      <c r="Z31" s="4"/>
    </row>
    <row r="32" spans="1:26" ht="15.75" customHeight="1">
      <c r="A32" s="4"/>
      <c r="B32" s="4"/>
      <c r="C32" s="4"/>
      <c r="D32" s="4"/>
      <c r="E32" s="4"/>
      <c r="F32" s="4"/>
      <c r="G32" s="4"/>
      <c r="H32" s="4"/>
      <c r="I32" s="4"/>
      <c r="J32" s="4"/>
      <c r="K32" s="4"/>
      <c r="L32" s="4"/>
      <c r="M32" s="4"/>
      <c r="N32" s="4"/>
      <c r="O32" s="4"/>
      <c r="P32" s="4"/>
      <c r="Q32" s="4"/>
      <c r="R32" s="4"/>
      <c r="S32" s="4"/>
      <c r="T32" s="4"/>
      <c r="U32" s="4"/>
      <c r="V32" s="4"/>
      <c r="W32" s="4"/>
      <c r="X32" s="4"/>
      <c r="Y32" s="4"/>
      <c r="Z32" s="4"/>
    </row>
    <row r="33" spans="1:26" ht="15.75" customHeight="1">
      <c r="A33" s="4"/>
      <c r="B33" s="4"/>
      <c r="C33" s="4"/>
      <c r="D33" s="4"/>
      <c r="E33" s="4"/>
      <c r="F33" s="4"/>
      <c r="G33" s="4"/>
      <c r="H33" s="4"/>
      <c r="I33" s="4"/>
      <c r="J33" s="4"/>
      <c r="K33" s="4"/>
      <c r="L33" s="4"/>
      <c r="M33" s="4"/>
      <c r="N33" s="4"/>
      <c r="O33" s="4"/>
      <c r="P33" s="4"/>
      <c r="Q33" s="4"/>
      <c r="R33" s="4"/>
      <c r="S33" s="4"/>
      <c r="T33" s="4"/>
      <c r="U33" s="4"/>
      <c r="V33" s="4"/>
      <c r="W33" s="4"/>
      <c r="X33" s="4"/>
      <c r="Y33" s="4"/>
      <c r="Z33" s="4"/>
    </row>
    <row r="34" spans="1:26" ht="15.75" customHeight="1">
      <c r="A34" s="4"/>
      <c r="B34" s="4"/>
      <c r="C34" s="4"/>
      <c r="D34" s="4"/>
      <c r="E34" s="4"/>
      <c r="F34" s="4"/>
      <c r="G34" s="4"/>
      <c r="H34" s="4"/>
      <c r="I34" s="4"/>
      <c r="J34" s="4"/>
      <c r="K34" s="4"/>
      <c r="L34" s="4"/>
      <c r="M34" s="4"/>
      <c r="N34" s="4"/>
      <c r="O34" s="4"/>
      <c r="P34" s="4"/>
      <c r="Q34" s="4"/>
      <c r="R34" s="4"/>
      <c r="S34" s="4"/>
      <c r="T34" s="4"/>
      <c r="U34" s="4"/>
      <c r="V34" s="4"/>
      <c r="W34" s="4"/>
      <c r="X34" s="4"/>
      <c r="Y34" s="4"/>
      <c r="Z34" s="4"/>
    </row>
    <row r="35" spans="1:26" ht="15.75" customHeight="1">
      <c r="A35" s="4"/>
      <c r="B35" s="4"/>
      <c r="C35" s="4"/>
      <c r="D35" s="4"/>
      <c r="E35" s="4"/>
      <c r="F35" s="4"/>
      <c r="G35" s="4"/>
      <c r="H35" s="4"/>
      <c r="I35" s="4"/>
      <c r="J35" s="4"/>
      <c r="K35" s="4"/>
      <c r="L35" s="4"/>
      <c r="M35" s="4"/>
      <c r="N35" s="4"/>
      <c r="O35" s="4"/>
      <c r="P35" s="4"/>
      <c r="Q35" s="4"/>
      <c r="R35" s="4"/>
      <c r="S35" s="4"/>
      <c r="T35" s="4"/>
      <c r="U35" s="4"/>
      <c r="V35" s="4"/>
      <c r="W35" s="4"/>
      <c r="X35" s="4"/>
      <c r="Y35" s="4"/>
      <c r="Z35" s="4"/>
    </row>
    <row r="36" spans="1:26" ht="15.75" customHeight="1">
      <c r="A36" s="4"/>
      <c r="B36" s="4"/>
      <c r="C36" s="4"/>
      <c r="D36" s="4"/>
      <c r="E36" s="4"/>
      <c r="F36" s="4"/>
      <c r="G36" s="4"/>
      <c r="H36" s="4"/>
      <c r="I36" s="4"/>
      <c r="J36" s="4"/>
      <c r="K36" s="4"/>
      <c r="L36" s="4"/>
      <c r="M36" s="4"/>
      <c r="N36" s="4"/>
      <c r="O36" s="4"/>
      <c r="P36" s="4"/>
      <c r="Q36" s="4"/>
      <c r="R36" s="4"/>
      <c r="S36" s="4"/>
      <c r="T36" s="4"/>
      <c r="U36" s="4"/>
      <c r="V36" s="4"/>
      <c r="W36" s="4"/>
      <c r="X36" s="4"/>
      <c r="Y36" s="4"/>
      <c r="Z36" s="4"/>
    </row>
    <row r="37" spans="1:26" ht="15.75" customHeight="1">
      <c r="A37" s="4"/>
      <c r="B37" s="4"/>
      <c r="C37" s="4"/>
      <c r="D37" s="4"/>
      <c r="E37" s="4"/>
      <c r="F37" s="4"/>
      <c r="G37" s="4"/>
      <c r="H37" s="4"/>
      <c r="I37" s="4"/>
      <c r="J37" s="4"/>
      <c r="K37" s="4"/>
      <c r="L37" s="4"/>
      <c r="M37" s="4"/>
      <c r="N37" s="4"/>
      <c r="O37" s="4"/>
      <c r="P37" s="4"/>
      <c r="Q37" s="4"/>
      <c r="R37" s="4"/>
      <c r="S37" s="4"/>
      <c r="T37" s="4"/>
      <c r="U37" s="4"/>
      <c r="V37" s="4"/>
      <c r="W37" s="4"/>
      <c r="X37" s="4"/>
      <c r="Y37" s="4"/>
      <c r="Z37" s="4"/>
    </row>
    <row r="38" spans="1:26" ht="15.75" customHeight="1">
      <c r="A38" s="4"/>
      <c r="B38" s="4"/>
      <c r="C38" s="4"/>
      <c r="D38" s="4"/>
      <c r="E38" s="4"/>
      <c r="F38" s="4"/>
      <c r="G38" s="4"/>
      <c r="H38" s="4"/>
      <c r="I38" s="4"/>
      <c r="J38" s="4"/>
      <c r="K38" s="4"/>
      <c r="L38" s="4"/>
      <c r="M38" s="4"/>
      <c r="N38" s="4"/>
      <c r="O38" s="4"/>
      <c r="P38" s="4"/>
      <c r="Q38" s="4"/>
      <c r="R38" s="4"/>
      <c r="S38" s="4"/>
      <c r="T38" s="4"/>
      <c r="U38" s="4"/>
      <c r="V38" s="4"/>
      <c r="W38" s="4"/>
      <c r="X38" s="4"/>
      <c r="Y38" s="4"/>
      <c r="Z38" s="4"/>
    </row>
    <row r="39" spans="1:26" ht="15.75" customHeight="1">
      <c r="A39" s="4"/>
      <c r="B39" s="4"/>
      <c r="C39" s="4"/>
      <c r="D39" s="4"/>
      <c r="E39" s="4"/>
      <c r="F39" s="4"/>
      <c r="G39" s="4"/>
      <c r="H39" s="4"/>
      <c r="I39" s="4"/>
      <c r="J39" s="4"/>
      <c r="K39" s="4"/>
      <c r="L39" s="4"/>
      <c r="M39" s="4"/>
      <c r="N39" s="4"/>
      <c r="O39" s="4"/>
      <c r="P39" s="4"/>
      <c r="Q39" s="4"/>
      <c r="R39" s="4"/>
      <c r="S39" s="4"/>
      <c r="T39" s="4"/>
      <c r="U39" s="4"/>
      <c r="V39" s="4"/>
      <c r="W39" s="4"/>
      <c r="X39" s="4"/>
      <c r="Y39" s="4"/>
      <c r="Z39" s="4"/>
    </row>
    <row r="40" spans="1:26" ht="15.75" customHeight="1">
      <c r="A40" s="4"/>
      <c r="B40" s="4"/>
      <c r="C40" s="4"/>
      <c r="D40" s="4"/>
      <c r="E40" s="4"/>
      <c r="F40" s="4"/>
      <c r="G40" s="4"/>
      <c r="H40" s="4"/>
      <c r="I40" s="4"/>
      <c r="J40" s="4"/>
      <c r="K40" s="4"/>
      <c r="L40" s="4"/>
      <c r="M40" s="4"/>
      <c r="N40" s="4"/>
      <c r="O40" s="4"/>
      <c r="P40" s="4"/>
      <c r="Q40" s="4"/>
      <c r="R40" s="4"/>
      <c r="S40" s="4"/>
      <c r="T40" s="4"/>
      <c r="U40" s="4"/>
      <c r="V40" s="4"/>
      <c r="W40" s="4"/>
      <c r="X40" s="4"/>
      <c r="Y40" s="4"/>
      <c r="Z40" s="4"/>
    </row>
    <row r="41" spans="1:26" ht="15.75" customHeight="1">
      <c r="A41" s="4"/>
      <c r="B41" s="4"/>
      <c r="C41" s="4"/>
      <c r="D41" s="4"/>
      <c r="E41" s="4"/>
      <c r="F41" s="4"/>
      <c r="G41" s="4"/>
      <c r="H41" s="4"/>
      <c r="I41" s="4"/>
      <c r="J41" s="4"/>
      <c r="K41" s="4"/>
      <c r="L41" s="4"/>
      <c r="M41" s="4"/>
      <c r="N41" s="4"/>
      <c r="O41" s="4"/>
      <c r="P41" s="4"/>
      <c r="Q41" s="4"/>
      <c r="R41" s="4"/>
      <c r="S41" s="4"/>
      <c r="T41" s="4"/>
      <c r="U41" s="4"/>
      <c r="V41" s="4"/>
      <c r="W41" s="4"/>
      <c r="X41" s="4"/>
      <c r="Y41" s="4"/>
      <c r="Z41" s="4"/>
    </row>
    <row r="42" spans="1:26" ht="15.75" customHeight="1">
      <c r="A42" s="4"/>
      <c r="B42" s="4"/>
      <c r="C42" s="4"/>
      <c r="D42" s="4"/>
      <c r="E42" s="4"/>
      <c r="F42" s="4"/>
      <c r="G42" s="4"/>
      <c r="H42" s="4"/>
      <c r="I42" s="4"/>
      <c r="J42" s="4"/>
      <c r="K42" s="4"/>
      <c r="L42" s="4"/>
      <c r="M42" s="4"/>
      <c r="N42" s="4"/>
      <c r="O42" s="4"/>
      <c r="P42" s="4"/>
      <c r="Q42" s="4"/>
      <c r="R42" s="4"/>
      <c r="S42" s="4"/>
      <c r="T42" s="4"/>
      <c r="U42" s="4"/>
      <c r="V42" s="4"/>
      <c r="W42" s="4"/>
      <c r="X42" s="4"/>
      <c r="Y42" s="4"/>
      <c r="Z42" s="4"/>
    </row>
    <row r="43" spans="1:26" ht="15.75" customHeight="1">
      <c r="A43" s="4"/>
      <c r="B43" s="4"/>
      <c r="C43" s="4"/>
      <c r="D43" s="4"/>
      <c r="E43" s="4"/>
      <c r="F43" s="4"/>
      <c r="G43" s="4"/>
      <c r="H43" s="4"/>
      <c r="I43" s="4"/>
      <c r="J43" s="4"/>
      <c r="K43" s="4"/>
      <c r="L43" s="4"/>
      <c r="M43" s="4"/>
      <c r="N43" s="4"/>
      <c r="O43" s="4"/>
      <c r="P43" s="4"/>
      <c r="Q43" s="4"/>
      <c r="R43" s="4"/>
      <c r="S43" s="4"/>
      <c r="T43" s="4"/>
      <c r="U43" s="4"/>
      <c r="V43" s="4"/>
      <c r="W43" s="4"/>
      <c r="X43" s="4"/>
      <c r="Y43" s="4"/>
      <c r="Z43" s="4"/>
    </row>
    <row r="44" spans="1:26" ht="15.75" customHeight="1">
      <c r="A44" s="4"/>
      <c r="B44" s="4"/>
      <c r="C44" s="4"/>
      <c r="D44" s="4"/>
      <c r="E44" s="4"/>
      <c r="F44" s="4"/>
      <c r="G44" s="4"/>
      <c r="H44" s="4"/>
      <c r="I44" s="4"/>
      <c r="J44" s="4"/>
      <c r="K44" s="4"/>
      <c r="L44" s="4"/>
      <c r="M44" s="4"/>
      <c r="N44" s="4"/>
      <c r="O44" s="4"/>
      <c r="P44" s="4"/>
      <c r="Q44" s="4"/>
      <c r="R44" s="4"/>
      <c r="S44" s="4"/>
      <c r="T44" s="4"/>
      <c r="U44" s="4"/>
      <c r="V44" s="4"/>
      <c r="W44" s="4"/>
      <c r="X44" s="4"/>
      <c r="Y44" s="4"/>
      <c r="Z44" s="4"/>
    </row>
    <row r="45" spans="1:26" ht="15.75" customHeight="1">
      <c r="A45" s="4"/>
      <c r="B45" s="4"/>
      <c r="C45" s="4"/>
      <c r="D45" s="4"/>
      <c r="E45" s="4"/>
      <c r="F45" s="4"/>
      <c r="G45" s="4"/>
      <c r="H45" s="4"/>
      <c r="I45" s="4"/>
      <c r="J45" s="4"/>
      <c r="K45" s="4"/>
      <c r="L45" s="4"/>
      <c r="M45" s="4"/>
      <c r="N45" s="4"/>
      <c r="O45" s="4"/>
      <c r="P45" s="4"/>
      <c r="Q45" s="4"/>
      <c r="R45" s="4"/>
      <c r="S45" s="4"/>
      <c r="T45" s="4"/>
      <c r="U45" s="4"/>
      <c r="V45" s="4"/>
      <c r="W45" s="4"/>
      <c r="X45" s="4"/>
      <c r="Y45" s="4"/>
      <c r="Z45" s="4"/>
    </row>
    <row r="46" spans="1:26" ht="15.75" customHeight="1">
      <c r="A46" s="4"/>
      <c r="B46" s="4"/>
      <c r="C46" s="4"/>
      <c r="D46" s="4"/>
      <c r="E46" s="4"/>
      <c r="F46" s="4"/>
      <c r="G46" s="4"/>
      <c r="H46" s="4"/>
      <c r="I46" s="4"/>
      <c r="J46" s="4"/>
      <c r="K46" s="4"/>
      <c r="L46" s="4"/>
      <c r="M46" s="4"/>
      <c r="N46" s="4"/>
      <c r="O46" s="4"/>
      <c r="P46" s="4"/>
      <c r="Q46" s="4"/>
      <c r="R46" s="4"/>
      <c r="S46" s="4"/>
      <c r="T46" s="4"/>
      <c r="U46" s="4"/>
      <c r="V46" s="4"/>
      <c r="W46" s="4"/>
      <c r="X46" s="4"/>
      <c r="Y46" s="4"/>
      <c r="Z46" s="4"/>
    </row>
    <row r="47" spans="1:26" ht="15.75" customHeight="1">
      <c r="A47" s="4"/>
      <c r="B47" s="4"/>
      <c r="C47" s="4"/>
      <c r="D47" s="4"/>
      <c r="E47" s="4"/>
      <c r="F47" s="4"/>
      <c r="G47" s="4"/>
      <c r="H47" s="4"/>
      <c r="I47" s="4"/>
      <c r="J47" s="4"/>
      <c r="K47" s="4"/>
      <c r="L47" s="4"/>
      <c r="M47" s="4"/>
      <c r="N47" s="4"/>
      <c r="O47" s="4"/>
      <c r="P47" s="4"/>
      <c r="Q47" s="4"/>
      <c r="R47" s="4"/>
      <c r="S47" s="4"/>
      <c r="T47" s="4"/>
      <c r="U47" s="4"/>
      <c r="V47" s="4"/>
      <c r="W47" s="4"/>
      <c r="X47" s="4"/>
      <c r="Y47" s="4"/>
      <c r="Z47" s="4"/>
    </row>
    <row r="48" spans="1:26" ht="15.75" customHeight="1">
      <c r="A48" s="4"/>
      <c r="B48" s="4"/>
      <c r="C48" s="4"/>
      <c r="D48" s="4"/>
      <c r="E48" s="4"/>
      <c r="F48" s="4"/>
      <c r="G48" s="4"/>
      <c r="H48" s="4"/>
      <c r="I48" s="4"/>
      <c r="J48" s="4"/>
      <c r="K48" s="4"/>
      <c r="L48" s="4"/>
      <c r="M48" s="4"/>
      <c r="N48" s="4"/>
      <c r="O48" s="4"/>
      <c r="P48" s="4"/>
      <c r="Q48" s="4"/>
      <c r="R48" s="4"/>
      <c r="S48" s="4"/>
      <c r="T48" s="4"/>
      <c r="U48" s="4"/>
      <c r="V48" s="4"/>
      <c r="W48" s="4"/>
      <c r="X48" s="4"/>
      <c r="Y48" s="4"/>
      <c r="Z48" s="4"/>
    </row>
    <row r="49" spans="1:26" ht="15.75" customHeight="1">
      <c r="A49" s="4"/>
      <c r="B49" s="4"/>
      <c r="C49" s="4"/>
      <c r="D49" s="4"/>
      <c r="E49" s="4"/>
      <c r="F49" s="4"/>
      <c r="G49" s="4"/>
      <c r="H49" s="4"/>
      <c r="I49" s="4"/>
      <c r="J49" s="4"/>
      <c r="K49" s="4"/>
      <c r="L49" s="4"/>
      <c r="M49" s="4"/>
      <c r="N49" s="4"/>
      <c r="O49" s="4"/>
      <c r="P49" s="4"/>
      <c r="Q49" s="4"/>
      <c r="R49" s="4"/>
      <c r="S49" s="4"/>
      <c r="T49" s="4"/>
      <c r="U49" s="4"/>
      <c r="V49" s="4"/>
      <c r="W49" s="4"/>
      <c r="X49" s="4"/>
      <c r="Y49" s="4"/>
      <c r="Z49" s="4"/>
    </row>
    <row r="50" spans="1:26" ht="15.75" customHeight="1">
      <c r="A50" s="4"/>
      <c r="B50" s="4"/>
      <c r="C50" s="4"/>
      <c r="D50" s="4"/>
      <c r="E50" s="4"/>
      <c r="F50" s="4"/>
      <c r="G50" s="4"/>
      <c r="H50" s="4"/>
      <c r="I50" s="4"/>
      <c r="J50" s="4"/>
      <c r="K50" s="4"/>
      <c r="L50" s="4"/>
      <c r="M50" s="4"/>
      <c r="N50" s="4"/>
      <c r="O50" s="4"/>
      <c r="P50" s="4"/>
      <c r="Q50" s="4"/>
      <c r="R50" s="4"/>
      <c r="S50" s="4"/>
      <c r="T50" s="4"/>
      <c r="U50" s="4"/>
      <c r="V50" s="4"/>
      <c r="W50" s="4"/>
      <c r="X50" s="4"/>
      <c r="Y50" s="4"/>
      <c r="Z50" s="4"/>
    </row>
    <row r="51" spans="1:26" ht="15.75" customHeight="1">
      <c r="A51" s="4"/>
      <c r="B51" s="4"/>
      <c r="C51" s="4"/>
      <c r="D51" s="4"/>
      <c r="E51" s="4"/>
      <c r="F51" s="4"/>
      <c r="G51" s="4"/>
      <c r="H51" s="4"/>
      <c r="I51" s="4"/>
      <c r="J51" s="4"/>
      <c r="K51" s="4"/>
      <c r="L51" s="4"/>
      <c r="M51" s="4"/>
      <c r="N51" s="4"/>
      <c r="O51" s="4"/>
      <c r="P51" s="4"/>
      <c r="Q51" s="4"/>
      <c r="R51" s="4"/>
      <c r="S51" s="4"/>
      <c r="T51" s="4"/>
      <c r="U51" s="4"/>
      <c r="V51" s="4"/>
      <c r="W51" s="4"/>
      <c r="X51" s="4"/>
      <c r="Y51" s="4"/>
      <c r="Z51" s="4"/>
    </row>
    <row r="52" spans="1:26" ht="15.75" customHeight="1">
      <c r="A52" s="4"/>
      <c r="B52" s="4"/>
      <c r="C52" s="4"/>
      <c r="D52" s="4"/>
      <c r="E52" s="4"/>
      <c r="F52" s="4"/>
      <c r="G52" s="4"/>
      <c r="H52" s="4"/>
      <c r="I52" s="4"/>
      <c r="J52" s="4"/>
      <c r="K52" s="4"/>
      <c r="L52" s="4"/>
      <c r="M52" s="4"/>
      <c r="N52" s="4"/>
      <c r="O52" s="4"/>
      <c r="P52" s="4"/>
      <c r="Q52" s="4"/>
      <c r="R52" s="4"/>
      <c r="S52" s="4"/>
      <c r="T52" s="4"/>
      <c r="U52" s="4"/>
      <c r="V52" s="4"/>
      <c r="W52" s="4"/>
      <c r="X52" s="4"/>
      <c r="Y52" s="4"/>
      <c r="Z52" s="4"/>
    </row>
    <row r="53" spans="1:26" ht="15.75" customHeight="1">
      <c r="A53" s="4"/>
      <c r="B53" s="4"/>
      <c r="C53" s="4"/>
      <c r="D53" s="4"/>
      <c r="E53" s="4"/>
      <c r="F53" s="4"/>
      <c r="G53" s="4"/>
      <c r="H53" s="4"/>
      <c r="I53" s="4"/>
      <c r="J53" s="4"/>
      <c r="K53" s="4"/>
      <c r="L53" s="4"/>
      <c r="M53" s="4"/>
      <c r="N53" s="4"/>
      <c r="O53" s="4"/>
      <c r="P53" s="4"/>
      <c r="Q53" s="4"/>
      <c r="R53" s="4"/>
      <c r="S53" s="4"/>
      <c r="T53" s="4"/>
      <c r="U53" s="4"/>
      <c r="V53" s="4"/>
      <c r="W53" s="4"/>
      <c r="X53" s="4"/>
      <c r="Y53" s="4"/>
      <c r="Z53" s="4"/>
    </row>
    <row r="54" spans="1:26" ht="15.75" customHeight="1">
      <c r="A54" s="4"/>
      <c r="B54" s="4"/>
      <c r="C54" s="4"/>
      <c r="D54" s="4"/>
      <c r="E54" s="4"/>
      <c r="F54" s="4"/>
      <c r="G54" s="4"/>
      <c r="H54" s="4"/>
      <c r="I54" s="4"/>
      <c r="J54" s="4"/>
      <c r="K54" s="4"/>
      <c r="L54" s="4"/>
      <c r="M54" s="4"/>
      <c r="N54" s="4"/>
      <c r="O54" s="4"/>
      <c r="P54" s="4"/>
      <c r="Q54" s="4"/>
      <c r="R54" s="4"/>
      <c r="S54" s="4"/>
      <c r="T54" s="4"/>
      <c r="U54" s="4"/>
      <c r="V54" s="4"/>
      <c r="W54" s="4"/>
      <c r="X54" s="4"/>
      <c r="Y54" s="4"/>
      <c r="Z54" s="4"/>
    </row>
    <row r="55" spans="1:26" ht="15.75" customHeight="1">
      <c r="A55" s="4"/>
      <c r="B55" s="4"/>
      <c r="C55" s="4"/>
      <c r="D55" s="4"/>
      <c r="E55" s="4"/>
      <c r="F55" s="4"/>
      <c r="G55" s="4"/>
      <c r="H55" s="4"/>
      <c r="I55" s="4"/>
      <c r="J55" s="4"/>
      <c r="K55" s="4"/>
      <c r="L55" s="4"/>
      <c r="M55" s="4"/>
      <c r="N55" s="4"/>
      <c r="O55" s="4"/>
      <c r="P55" s="4"/>
      <c r="Q55" s="4"/>
      <c r="R55" s="4"/>
      <c r="S55" s="4"/>
      <c r="T55" s="4"/>
      <c r="U55" s="4"/>
      <c r="V55" s="4"/>
      <c r="W55" s="4"/>
      <c r="X55" s="4"/>
      <c r="Y55" s="4"/>
      <c r="Z55" s="4"/>
    </row>
    <row r="56" spans="1:26" ht="15.75" customHeight="1">
      <c r="A56" s="4"/>
      <c r="B56" s="4"/>
      <c r="C56" s="4"/>
      <c r="D56" s="4"/>
      <c r="E56" s="4"/>
      <c r="F56" s="4"/>
      <c r="G56" s="4"/>
      <c r="H56" s="4"/>
      <c r="I56" s="4"/>
      <c r="J56" s="4"/>
      <c r="K56" s="4"/>
      <c r="L56" s="4"/>
      <c r="M56" s="4"/>
      <c r="N56" s="4"/>
      <c r="O56" s="4"/>
      <c r="P56" s="4"/>
      <c r="Q56" s="4"/>
      <c r="R56" s="4"/>
      <c r="S56" s="4"/>
      <c r="T56" s="4"/>
      <c r="U56" s="4"/>
      <c r="V56" s="4"/>
      <c r="W56" s="4"/>
      <c r="X56" s="4"/>
      <c r="Y56" s="4"/>
      <c r="Z56" s="4"/>
    </row>
    <row r="57" spans="1:26" ht="15.75" customHeight="1">
      <c r="A57" s="4"/>
      <c r="B57" s="4"/>
      <c r="C57" s="4"/>
      <c r="D57" s="4"/>
      <c r="E57" s="4"/>
      <c r="F57" s="4"/>
      <c r="G57" s="4"/>
      <c r="H57" s="4"/>
      <c r="I57" s="4"/>
      <c r="J57" s="4"/>
      <c r="K57" s="4"/>
      <c r="L57" s="4"/>
      <c r="M57" s="4"/>
      <c r="N57" s="4"/>
      <c r="O57" s="4"/>
      <c r="P57" s="4"/>
      <c r="Q57" s="4"/>
      <c r="R57" s="4"/>
      <c r="S57" s="4"/>
      <c r="T57" s="4"/>
      <c r="U57" s="4"/>
      <c r="V57" s="4"/>
      <c r="W57" s="4"/>
      <c r="X57" s="4"/>
      <c r="Y57" s="4"/>
      <c r="Z57" s="4"/>
    </row>
    <row r="58" spans="1:26" ht="15.75" customHeight="1">
      <c r="A58" s="4"/>
      <c r="B58" s="4"/>
      <c r="C58" s="4"/>
      <c r="D58" s="4"/>
      <c r="E58" s="4"/>
      <c r="F58" s="4"/>
      <c r="G58" s="4"/>
      <c r="H58" s="4"/>
      <c r="I58" s="4"/>
      <c r="J58" s="4"/>
      <c r="K58" s="4"/>
      <c r="L58" s="4"/>
      <c r="M58" s="4"/>
      <c r="N58" s="4"/>
      <c r="O58" s="4"/>
      <c r="P58" s="4"/>
      <c r="Q58" s="4"/>
      <c r="R58" s="4"/>
      <c r="S58" s="4"/>
      <c r="T58" s="4"/>
      <c r="U58" s="4"/>
      <c r="V58" s="4"/>
      <c r="W58" s="4"/>
      <c r="X58" s="4"/>
      <c r="Y58" s="4"/>
      <c r="Z58" s="4"/>
    </row>
    <row r="59" spans="1:26" ht="15.75" customHeight="1">
      <c r="A59" s="4"/>
      <c r="B59" s="4"/>
      <c r="C59" s="4"/>
      <c r="D59" s="4"/>
      <c r="E59" s="4"/>
      <c r="F59" s="4"/>
      <c r="G59" s="4"/>
      <c r="H59" s="4"/>
      <c r="I59" s="4"/>
      <c r="J59" s="4"/>
      <c r="K59" s="4"/>
      <c r="L59" s="4"/>
      <c r="M59" s="4"/>
      <c r="N59" s="4"/>
      <c r="O59" s="4"/>
      <c r="P59" s="4"/>
      <c r="Q59" s="4"/>
      <c r="R59" s="4"/>
      <c r="S59" s="4"/>
      <c r="T59" s="4"/>
      <c r="U59" s="4"/>
      <c r="V59" s="4"/>
      <c r="W59" s="4"/>
      <c r="X59" s="4"/>
      <c r="Y59" s="4"/>
      <c r="Z59" s="4"/>
    </row>
    <row r="60" spans="1:26" ht="15.75" customHeight="1">
      <c r="A60" s="4"/>
      <c r="B60" s="4"/>
      <c r="C60" s="4"/>
      <c r="D60" s="4"/>
      <c r="E60" s="4"/>
      <c r="F60" s="4"/>
      <c r="G60" s="4"/>
      <c r="H60" s="4"/>
      <c r="I60" s="4"/>
      <c r="J60" s="4"/>
      <c r="K60" s="4"/>
      <c r="L60" s="4"/>
      <c r="M60" s="4"/>
      <c r="N60" s="4"/>
      <c r="O60" s="4"/>
      <c r="P60" s="4"/>
      <c r="Q60" s="4"/>
      <c r="R60" s="4"/>
      <c r="S60" s="4"/>
      <c r="T60" s="4"/>
      <c r="U60" s="4"/>
      <c r="V60" s="4"/>
      <c r="W60" s="4"/>
      <c r="X60" s="4"/>
      <c r="Y60" s="4"/>
      <c r="Z60" s="4"/>
    </row>
    <row r="61" spans="1:26" ht="15.75" customHeight="1">
      <c r="A61" s="4"/>
      <c r="B61" s="4"/>
      <c r="C61" s="4"/>
      <c r="D61" s="4"/>
      <c r="E61" s="4"/>
      <c r="F61" s="4"/>
      <c r="G61" s="4"/>
      <c r="H61" s="4"/>
      <c r="I61" s="4"/>
      <c r="J61" s="4"/>
      <c r="K61" s="4"/>
      <c r="L61" s="4"/>
      <c r="M61" s="4"/>
      <c r="N61" s="4"/>
      <c r="O61" s="4"/>
      <c r="P61" s="4"/>
      <c r="Q61" s="4"/>
      <c r="R61" s="4"/>
      <c r="S61" s="4"/>
      <c r="T61" s="4"/>
      <c r="U61" s="4"/>
      <c r="V61" s="4"/>
      <c r="W61" s="4"/>
      <c r="X61" s="4"/>
      <c r="Y61" s="4"/>
      <c r="Z61" s="4"/>
    </row>
    <row r="62" spans="1:26" ht="15.75" customHeight="1">
      <c r="A62" s="4"/>
      <c r="B62" s="4"/>
      <c r="C62" s="4"/>
      <c r="D62" s="4"/>
      <c r="E62" s="4"/>
      <c r="F62" s="4"/>
      <c r="G62" s="4"/>
      <c r="H62" s="4"/>
      <c r="I62" s="4"/>
      <c r="J62" s="4"/>
      <c r="K62" s="4"/>
      <c r="L62" s="4"/>
      <c r="M62" s="4"/>
      <c r="N62" s="4"/>
      <c r="O62" s="4"/>
      <c r="P62" s="4"/>
      <c r="Q62" s="4"/>
      <c r="R62" s="4"/>
      <c r="S62" s="4"/>
      <c r="T62" s="4"/>
      <c r="U62" s="4"/>
      <c r="V62" s="4"/>
      <c r="W62" s="4"/>
      <c r="X62" s="4"/>
      <c r="Y62" s="4"/>
      <c r="Z62" s="4"/>
    </row>
    <row r="63" spans="1:26" ht="15.75" customHeight="1">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ht="15.75" customHeight="1">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ht="15.75" customHeight="1">
      <c r="A65" s="4"/>
      <c r="B65" s="4"/>
      <c r="C65" s="4"/>
      <c r="D65" s="4"/>
      <c r="E65" s="4"/>
      <c r="F65" s="4"/>
      <c r="G65" s="4"/>
      <c r="H65" s="4"/>
      <c r="I65" s="4"/>
      <c r="J65" s="4"/>
      <c r="K65" s="4"/>
      <c r="L65" s="4"/>
      <c r="M65" s="4"/>
      <c r="N65" s="4"/>
      <c r="O65" s="4"/>
      <c r="P65" s="4"/>
      <c r="Q65" s="4"/>
      <c r="R65" s="4"/>
      <c r="S65" s="4"/>
      <c r="T65" s="4"/>
      <c r="U65" s="4"/>
      <c r="V65" s="4"/>
      <c r="W65" s="4"/>
      <c r="X65" s="4"/>
      <c r="Y65" s="4"/>
      <c r="Z65" s="4"/>
    </row>
    <row r="66" spans="1:26" ht="15.75" customHeight="1">
      <c r="A66" s="4"/>
      <c r="B66" s="4"/>
      <c r="C66" s="4"/>
      <c r="D66" s="4"/>
      <c r="E66" s="4"/>
      <c r="F66" s="4"/>
      <c r="G66" s="4"/>
      <c r="H66" s="4"/>
      <c r="I66" s="4"/>
      <c r="J66" s="4"/>
      <c r="K66" s="4"/>
      <c r="L66" s="4"/>
      <c r="M66" s="4"/>
      <c r="N66" s="4"/>
      <c r="O66" s="4"/>
      <c r="P66" s="4"/>
      <c r="Q66" s="4"/>
      <c r="R66" s="4"/>
      <c r="S66" s="4"/>
      <c r="T66" s="4"/>
      <c r="U66" s="4"/>
      <c r="V66" s="4"/>
      <c r="W66" s="4"/>
      <c r="X66" s="4"/>
      <c r="Y66" s="4"/>
      <c r="Z66" s="4"/>
    </row>
    <row r="67" spans="1:26" ht="15.75" customHeight="1">
      <c r="A67" s="4"/>
      <c r="B67" s="4"/>
      <c r="C67" s="4"/>
      <c r="D67" s="4"/>
      <c r="E67" s="4"/>
      <c r="F67" s="4"/>
      <c r="G67" s="4"/>
      <c r="H67" s="4"/>
      <c r="I67" s="4"/>
      <c r="J67" s="4"/>
      <c r="K67" s="4"/>
      <c r="L67" s="4"/>
      <c r="M67" s="4"/>
      <c r="N67" s="4"/>
      <c r="O67" s="4"/>
      <c r="P67" s="4"/>
      <c r="Q67" s="4"/>
      <c r="R67" s="4"/>
      <c r="S67" s="4"/>
      <c r="T67" s="4"/>
      <c r="U67" s="4"/>
      <c r="V67" s="4"/>
      <c r="W67" s="4"/>
      <c r="X67" s="4"/>
      <c r="Y67" s="4"/>
      <c r="Z67" s="4"/>
    </row>
    <row r="68" spans="1:26" ht="15.75" customHeight="1">
      <c r="A68" s="4"/>
      <c r="B68" s="4"/>
      <c r="C68" s="4"/>
      <c r="D68" s="4"/>
      <c r="E68" s="4"/>
      <c r="F68" s="4"/>
      <c r="G68" s="4"/>
      <c r="H68" s="4"/>
      <c r="I68" s="4"/>
      <c r="J68" s="4"/>
      <c r="K68" s="4"/>
      <c r="L68" s="4"/>
      <c r="M68" s="4"/>
      <c r="N68" s="4"/>
      <c r="O68" s="4"/>
      <c r="P68" s="4"/>
      <c r="Q68" s="4"/>
      <c r="R68" s="4"/>
      <c r="S68" s="4"/>
      <c r="T68" s="4"/>
      <c r="U68" s="4"/>
      <c r="V68" s="4"/>
      <c r="W68" s="4"/>
      <c r="X68" s="4"/>
      <c r="Y68" s="4"/>
      <c r="Z68" s="4"/>
    </row>
    <row r="69" spans="1:26" ht="15.75" customHeight="1">
      <c r="A69" s="4"/>
      <c r="B69" s="4"/>
      <c r="C69" s="4"/>
      <c r="D69" s="4"/>
      <c r="E69" s="4"/>
      <c r="F69" s="4"/>
      <c r="G69" s="4"/>
      <c r="H69" s="4"/>
      <c r="I69" s="4"/>
      <c r="J69" s="4"/>
      <c r="K69" s="4"/>
      <c r="L69" s="4"/>
      <c r="M69" s="4"/>
      <c r="N69" s="4"/>
      <c r="O69" s="4"/>
      <c r="P69" s="4"/>
      <c r="Q69" s="4"/>
      <c r="R69" s="4"/>
      <c r="S69" s="4"/>
      <c r="T69" s="4"/>
      <c r="U69" s="4"/>
      <c r="V69" s="4"/>
      <c r="W69" s="4"/>
      <c r="X69" s="4"/>
      <c r="Y69" s="4"/>
      <c r="Z69" s="4"/>
    </row>
    <row r="70" spans="1:26" ht="15.75" customHeight="1">
      <c r="A70" s="4"/>
      <c r="B70" s="4"/>
      <c r="C70" s="4"/>
      <c r="D70" s="4"/>
      <c r="E70" s="4"/>
      <c r="F70" s="4"/>
      <c r="G70" s="4"/>
      <c r="H70" s="4"/>
      <c r="I70" s="4"/>
      <c r="J70" s="4"/>
      <c r="K70" s="4"/>
      <c r="L70" s="4"/>
      <c r="M70" s="4"/>
      <c r="N70" s="4"/>
      <c r="O70" s="4"/>
      <c r="P70" s="4"/>
      <c r="Q70" s="4"/>
      <c r="R70" s="4"/>
      <c r="S70" s="4"/>
      <c r="T70" s="4"/>
      <c r="U70" s="4"/>
      <c r="V70" s="4"/>
      <c r="W70" s="4"/>
      <c r="X70" s="4"/>
      <c r="Y70" s="4"/>
      <c r="Z70" s="4"/>
    </row>
    <row r="71" spans="1:26" ht="15.75" customHeight="1">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ht="15.75" customHeight="1">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ht="15.75" customHeight="1">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6"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mergeCells count="7">
    <mergeCell ref="A1:C1"/>
    <mergeCell ref="A2:C2"/>
    <mergeCell ref="A3:E3"/>
    <mergeCell ref="A4:E4"/>
    <mergeCell ref="A6:A7"/>
    <mergeCell ref="B6:B7"/>
    <mergeCell ref="E6:E7"/>
  </mergeCells>
  <pageMargins left="0.7" right="0.7" top="0.75" bottom="0.75" header="0" footer="0"/>
  <pageSetup orientation="landscape"/>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topLeftCell="A7" workbookViewId="0">
      <selection sqref="A1:C1"/>
    </sheetView>
  </sheetViews>
  <sheetFormatPr defaultColWidth="14.42578125" defaultRowHeight="15" customHeight="1"/>
  <cols>
    <col min="1" max="1" width="6.140625" customWidth="1"/>
    <col min="2" max="2" width="26.42578125" customWidth="1"/>
    <col min="3" max="10" width="12.7109375" customWidth="1"/>
    <col min="11" max="11" width="26.28515625" customWidth="1"/>
    <col min="12" max="12" width="25.42578125" customWidth="1"/>
    <col min="13" max="26" width="9" customWidth="1"/>
  </cols>
  <sheetData>
    <row r="1" spans="1:26" ht="21.75" customHeight="1">
      <c r="A1" s="1552" t="s">
        <v>53</v>
      </c>
      <c r="B1" s="1517"/>
      <c r="C1" s="1517"/>
      <c r="D1" s="160"/>
      <c r="E1" s="160"/>
      <c r="F1" s="160"/>
      <c r="G1" s="225"/>
      <c r="H1" s="31"/>
      <c r="I1" s="160"/>
      <c r="J1" s="160"/>
      <c r="K1" s="226" t="s">
        <v>338</v>
      </c>
      <c r="L1" s="34"/>
      <c r="M1" s="34"/>
      <c r="N1" s="34"/>
      <c r="O1" s="31"/>
      <c r="P1" s="31"/>
      <c r="Q1" s="31"/>
      <c r="R1" s="31"/>
      <c r="S1" s="31"/>
      <c r="T1" s="31"/>
      <c r="U1" s="31"/>
      <c r="V1" s="31"/>
      <c r="W1" s="31"/>
      <c r="X1" s="31"/>
      <c r="Y1" s="31"/>
      <c r="Z1" s="31"/>
    </row>
    <row r="2" spans="1:26">
      <c r="A2" s="1538" t="s">
        <v>339</v>
      </c>
      <c r="B2" s="1517"/>
      <c r="C2" s="1517"/>
      <c r="D2" s="32"/>
      <c r="E2" s="32"/>
      <c r="F2" s="32"/>
      <c r="G2" s="227"/>
      <c r="H2" s="227"/>
      <c r="I2" s="32"/>
      <c r="J2" s="32"/>
      <c r="K2" s="90"/>
      <c r="L2" s="34"/>
      <c r="M2" s="34"/>
      <c r="N2" s="34"/>
      <c r="O2" s="31"/>
      <c r="P2" s="31"/>
      <c r="Q2" s="31"/>
      <c r="R2" s="31"/>
      <c r="S2" s="31"/>
      <c r="T2" s="31"/>
      <c r="U2" s="31"/>
      <c r="V2" s="31"/>
      <c r="W2" s="31"/>
      <c r="X2" s="31"/>
      <c r="Y2" s="31"/>
      <c r="Z2" s="31"/>
    </row>
    <row r="3" spans="1:26" ht="30" customHeight="1">
      <c r="A3" s="1518" t="s">
        <v>340</v>
      </c>
      <c r="B3" s="1517"/>
      <c r="C3" s="1517"/>
      <c r="D3" s="1517"/>
      <c r="E3" s="1517"/>
      <c r="F3" s="1517"/>
      <c r="G3" s="1517"/>
      <c r="H3" s="1517"/>
      <c r="I3" s="1517"/>
      <c r="J3" s="1517"/>
      <c r="K3" s="1517"/>
      <c r="L3" s="34"/>
      <c r="M3" s="34"/>
      <c r="N3" s="34"/>
      <c r="O3" s="31"/>
      <c r="P3" s="31"/>
      <c r="Q3" s="31"/>
      <c r="R3" s="31"/>
      <c r="S3" s="31"/>
      <c r="T3" s="31"/>
      <c r="U3" s="31"/>
      <c r="V3" s="31"/>
      <c r="W3" s="31"/>
      <c r="X3" s="31"/>
      <c r="Y3" s="31"/>
      <c r="Z3" s="31"/>
    </row>
    <row r="4" spans="1:26" ht="30" customHeight="1">
      <c r="A4" s="1562" t="s">
        <v>341</v>
      </c>
      <c r="B4" s="1517"/>
      <c r="C4" s="1517"/>
      <c r="D4" s="1517"/>
      <c r="E4" s="1517"/>
      <c r="F4" s="1517"/>
      <c r="G4" s="1517"/>
      <c r="H4" s="1517"/>
      <c r="I4" s="1517"/>
      <c r="J4" s="1517"/>
      <c r="K4" s="1517"/>
      <c r="L4" s="34"/>
      <c r="M4" s="34"/>
      <c r="N4" s="34"/>
      <c r="O4" s="31"/>
      <c r="P4" s="31"/>
      <c r="Q4" s="31"/>
      <c r="R4" s="31"/>
      <c r="S4" s="31"/>
      <c r="T4" s="31"/>
      <c r="U4" s="31"/>
      <c r="V4" s="31"/>
      <c r="W4" s="31"/>
      <c r="X4" s="31"/>
      <c r="Y4" s="31"/>
      <c r="Z4" s="31"/>
    </row>
    <row r="5" spans="1:26" ht="30" customHeight="1">
      <c r="A5" s="1558" t="s">
        <v>342</v>
      </c>
      <c r="B5" s="1517"/>
      <c r="C5" s="1517"/>
      <c r="D5" s="1517"/>
      <c r="E5" s="1517"/>
      <c r="F5" s="1517"/>
      <c r="G5" s="1517"/>
      <c r="H5" s="1517"/>
      <c r="I5" s="1517"/>
      <c r="J5" s="1517"/>
      <c r="K5" s="1517"/>
      <c r="L5" s="34"/>
      <c r="M5" s="34"/>
      <c r="N5" s="34"/>
      <c r="O5" s="31"/>
      <c r="P5" s="31"/>
      <c r="Q5" s="31"/>
      <c r="R5" s="31"/>
      <c r="S5" s="31"/>
      <c r="T5" s="31"/>
      <c r="U5" s="31"/>
      <c r="V5" s="31"/>
      <c r="W5" s="31"/>
      <c r="X5" s="31"/>
      <c r="Y5" s="31"/>
      <c r="Z5" s="31"/>
    </row>
    <row r="6" spans="1:26">
      <c r="A6" s="228"/>
      <c r="B6" s="35"/>
      <c r="C6" s="35"/>
      <c r="D6" s="35"/>
      <c r="E6" s="35"/>
      <c r="F6" s="35"/>
      <c r="G6" s="229"/>
      <c r="H6" s="229"/>
      <c r="I6" s="35"/>
      <c r="J6" s="35"/>
      <c r="K6" s="35"/>
      <c r="L6" s="34"/>
      <c r="M6" s="34"/>
      <c r="N6" s="34"/>
      <c r="O6" s="31"/>
      <c r="P6" s="31"/>
      <c r="Q6" s="31"/>
      <c r="R6" s="31"/>
      <c r="S6" s="31"/>
      <c r="T6" s="31"/>
      <c r="U6" s="31"/>
      <c r="V6" s="31"/>
      <c r="W6" s="31"/>
      <c r="X6" s="31"/>
      <c r="Y6" s="31"/>
      <c r="Z6" s="31"/>
    </row>
    <row r="7" spans="1:26" ht="42" customHeight="1">
      <c r="A7" s="230" t="s">
        <v>6</v>
      </c>
      <c r="B7" s="231" t="s">
        <v>59</v>
      </c>
      <c r="C7" s="232" t="s">
        <v>61</v>
      </c>
      <c r="D7" s="232" t="s">
        <v>62</v>
      </c>
      <c r="E7" s="231" t="s">
        <v>63</v>
      </c>
      <c r="F7" s="231" t="s">
        <v>64</v>
      </c>
      <c r="G7" s="231" t="s">
        <v>65</v>
      </c>
      <c r="H7" s="231" t="s">
        <v>66</v>
      </c>
      <c r="I7" s="231" t="s">
        <v>67</v>
      </c>
      <c r="J7" s="232" t="s">
        <v>343</v>
      </c>
      <c r="K7" s="231" t="s">
        <v>69</v>
      </c>
      <c r="L7" s="9" t="s">
        <v>344</v>
      </c>
      <c r="M7" s="34"/>
      <c r="N7" s="34"/>
      <c r="O7" s="233"/>
      <c r="P7" s="233"/>
      <c r="Q7" s="233"/>
      <c r="R7" s="233"/>
      <c r="S7" s="233"/>
      <c r="T7" s="233"/>
      <c r="U7" s="233"/>
      <c r="V7" s="233"/>
      <c r="W7" s="233"/>
      <c r="X7" s="233"/>
      <c r="Y7" s="233"/>
      <c r="Z7" s="233"/>
    </row>
    <row r="8" spans="1:26" ht="42" customHeight="1">
      <c r="A8" s="234" t="s">
        <v>19</v>
      </c>
      <c r="B8" s="235" t="s">
        <v>345</v>
      </c>
      <c r="C8" s="236"/>
      <c r="D8" s="236"/>
      <c r="E8" s="236"/>
      <c r="F8" s="236"/>
      <c r="G8" s="236"/>
      <c r="H8" s="236"/>
      <c r="I8" s="236"/>
      <c r="J8" s="236"/>
      <c r="K8" s="236"/>
      <c r="L8" s="9"/>
      <c r="M8" s="34"/>
      <c r="N8" s="34"/>
      <c r="O8" s="233"/>
      <c r="P8" s="233"/>
      <c r="Q8" s="233"/>
      <c r="R8" s="233"/>
      <c r="S8" s="233"/>
      <c r="T8" s="233"/>
      <c r="U8" s="233"/>
      <c r="V8" s="233"/>
      <c r="W8" s="233"/>
      <c r="X8" s="233"/>
      <c r="Y8" s="233"/>
      <c r="Z8" s="233"/>
    </row>
    <row r="9" spans="1:26" ht="19.5" customHeight="1">
      <c r="A9" s="237">
        <v>1</v>
      </c>
      <c r="B9" s="214" t="s">
        <v>346</v>
      </c>
      <c r="C9" s="213"/>
      <c r="D9" s="238"/>
      <c r="E9" s="213"/>
      <c r="F9" s="213"/>
      <c r="G9" s="239"/>
      <c r="H9" s="239"/>
      <c r="I9" s="240"/>
      <c r="J9" s="240"/>
      <c r="K9" s="213"/>
      <c r="L9" s="219"/>
      <c r="M9" s="4"/>
      <c r="N9" s="4"/>
      <c r="O9" s="4"/>
      <c r="P9" s="4"/>
      <c r="Q9" s="4"/>
      <c r="R9" s="4"/>
      <c r="S9" s="4"/>
      <c r="T9" s="4"/>
      <c r="U9" s="4"/>
      <c r="V9" s="4"/>
      <c r="W9" s="4"/>
      <c r="X9" s="4"/>
      <c r="Y9" s="4"/>
      <c r="Z9" s="4"/>
    </row>
    <row r="10" spans="1:26" ht="19.5" customHeight="1">
      <c r="A10" s="237">
        <v>2</v>
      </c>
      <c r="B10" s="214" t="s">
        <v>347</v>
      </c>
      <c r="C10" s="19"/>
      <c r="D10" s="19"/>
      <c r="E10" s="19"/>
      <c r="F10" s="19"/>
      <c r="G10" s="19"/>
      <c r="H10" s="19"/>
      <c r="I10" s="19"/>
      <c r="J10" s="19"/>
      <c r="K10" s="19"/>
      <c r="L10" s="4"/>
      <c r="M10" s="4"/>
      <c r="N10" s="4"/>
      <c r="O10" s="4"/>
      <c r="P10" s="4"/>
      <c r="Q10" s="4"/>
      <c r="R10" s="4"/>
      <c r="S10" s="4"/>
      <c r="T10" s="4"/>
      <c r="U10" s="4"/>
      <c r="V10" s="4"/>
      <c r="W10" s="4"/>
      <c r="X10" s="4"/>
      <c r="Y10" s="4"/>
      <c r="Z10" s="4"/>
    </row>
    <row r="11" spans="1:26" ht="19.5" customHeight="1">
      <c r="A11" s="237">
        <v>3</v>
      </c>
      <c r="B11" s="214" t="s">
        <v>29</v>
      </c>
      <c r="C11" s="19"/>
      <c r="D11" s="19"/>
      <c r="E11" s="19"/>
      <c r="F11" s="19"/>
      <c r="G11" s="19"/>
      <c r="H11" s="19"/>
      <c r="I11" s="19"/>
      <c r="J11" s="19"/>
      <c r="K11" s="19"/>
      <c r="L11" s="4"/>
      <c r="M11" s="4"/>
      <c r="N11" s="4"/>
      <c r="O11" s="4"/>
      <c r="P11" s="4"/>
      <c r="Q11" s="4"/>
      <c r="R11" s="4"/>
      <c r="S11" s="4"/>
      <c r="T11" s="4"/>
      <c r="U11" s="4"/>
      <c r="V11" s="4"/>
      <c r="W11" s="4"/>
      <c r="X11" s="4"/>
      <c r="Y11" s="4"/>
      <c r="Z11" s="4"/>
    </row>
    <row r="12" spans="1:26" ht="19.5" customHeight="1">
      <c r="A12" s="237">
        <v>4</v>
      </c>
      <c r="B12" s="214" t="s">
        <v>348</v>
      </c>
      <c r="C12" s="19"/>
      <c r="D12" s="19"/>
      <c r="E12" s="19"/>
      <c r="F12" s="19"/>
      <c r="G12" s="19"/>
      <c r="H12" s="19"/>
      <c r="I12" s="19"/>
      <c r="J12" s="19"/>
      <c r="K12" s="19"/>
      <c r="L12" s="4"/>
      <c r="M12" s="4"/>
      <c r="N12" s="4"/>
      <c r="O12" s="4"/>
      <c r="P12" s="4"/>
      <c r="Q12" s="4"/>
      <c r="R12" s="4"/>
      <c r="S12" s="4"/>
      <c r="T12" s="4"/>
      <c r="U12" s="4"/>
      <c r="V12" s="4"/>
      <c r="W12" s="4"/>
      <c r="X12" s="4"/>
      <c r="Y12" s="4"/>
      <c r="Z12" s="4"/>
    </row>
    <row r="13" spans="1:26" ht="19.5" customHeight="1">
      <c r="A13" s="237"/>
      <c r="B13" s="216" t="s">
        <v>348</v>
      </c>
      <c r="C13" s="19"/>
      <c r="D13" s="19"/>
      <c r="E13" s="19"/>
      <c r="F13" s="19"/>
      <c r="G13" s="19"/>
      <c r="H13" s="19"/>
      <c r="I13" s="19"/>
      <c r="J13" s="19"/>
      <c r="K13" s="19"/>
      <c r="L13" s="4"/>
      <c r="M13" s="4"/>
      <c r="N13" s="4"/>
      <c r="O13" s="4"/>
      <c r="P13" s="4"/>
      <c r="Q13" s="4"/>
      <c r="R13" s="4"/>
      <c r="S13" s="4"/>
      <c r="T13" s="4"/>
      <c r="U13" s="4"/>
      <c r="V13" s="4"/>
      <c r="W13" s="4"/>
      <c r="X13" s="4"/>
      <c r="Y13" s="4"/>
      <c r="Z13" s="4"/>
    </row>
    <row r="14" spans="1:26" ht="43.5" customHeight="1">
      <c r="A14" s="237"/>
      <c r="B14" s="216" t="s">
        <v>349</v>
      </c>
      <c r="C14" s="19"/>
      <c r="D14" s="19"/>
      <c r="E14" s="19"/>
      <c r="F14" s="19"/>
      <c r="G14" s="19"/>
      <c r="H14" s="19"/>
      <c r="I14" s="19"/>
      <c r="J14" s="19"/>
      <c r="K14" s="19"/>
      <c r="L14" s="4"/>
      <c r="M14" s="4"/>
      <c r="N14" s="4"/>
      <c r="O14" s="4"/>
      <c r="P14" s="4"/>
      <c r="Q14" s="4"/>
      <c r="R14" s="4"/>
      <c r="S14" s="4"/>
      <c r="T14" s="4"/>
      <c r="U14" s="4"/>
      <c r="V14" s="4"/>
      <c r="W14" s="4"/>
      <c r="X14" s="4"/>
      <c r="Y14" s="4"/>
      <c r="Z14" s="4"/>
    </row>
    <row r="15" spans="1:26" ht="19.5" customHeight="1">
      <c r="A15" s="237" t="s">
        <v>350</v>
      </c>
      <c r="B15" s="214" t="s">
        <v>351</v>
      </c>
      <c r="C15" s="19"/>
      <c r="D15" s="19"/>
      <c r="E15" s="19"/>
      <c r="F15" s="19"/>
      <c r="G15" s="19"/>
      <c r="H15" s="19"/>
      <c r="I15" s="19"/>
      <c r="J15" s="19"/>
      <c r="K15" s="19"/>
      <c r="L15" s="4"/>
      <c r="M15" s="4"/>
      <c r="N15" s="4"/>
      <c r="O15" s="4"/>
      <c r="P15" s="4"/>
      <c r="Q15" s="4"/>
      <c r="R15" s="4"/>
      <c r="S15" s="4"/>
      <c r="T15" s="4"/>
      <c r="U15" s="4"/>
      <c r="V15" s="4"/>
      <c r="W15" s="4"/>
      <c r="X15" s="4"/>
      <c r="Y15" s="4"/>
      <c r="Z15" s="4"/>
    </row>
    <row r="16" spans="1:26" ht="42" customHeight="1">
      <c r="A16" s="234" t="s">
        <v>25</v>
      </c>
      <c r="B16" s="235" t="s">
        <v>352</v>
      </c>
      <c r="C16" s="236"/>
      <c r="D16" s="236"/>
      <c r="E16" s="236"/>
      <c r="F16" s="236"/>
      <c r="G16" s="236"/>
      <c r="H16" s="236"/>
      <c r="I16" s="236"/>
      <c r="J16" s="236"/>
      <c r="K16" s="236"/>
      <c r="L16" s="9"/>
      <c r="M16" s="34"/>
      <c r="N16" s="34"/>
      <c r="O16" s="233"/>
      <c r="P16" s="233"/>
      <c r="Q16" s="233"/>
      <c r="R16" s="233"/>
      <c r="S16" s="233"/>
      <c r="T16" s="233"/>
      <c r="U16" s="233"/>
      <c r="V16" s="233"/>
      <c r="W16" s="233"/>
      <c r="X16" s="233"/>
      <c r="Y16" s="233"/>
      <c r="Z16" s="233"/>
    </row>
    <row r="17" spans="1:26" ht="19.5" customHeight="1">
      <c r="A17" s="237">
        <v>1</v>
      </c>
      <c r="B17" s="214" t="s">
        <v>346</v>
      </c>
      <c r="C17" s="213"/>
      <c r="D17" s="238"/>
      <c r="E17" s="213"/>
      <c r="F17" s="213"/>
      <c r="G17" s="239"/>
      <c r="H17" s="239"/>
      <c r="I17" s="240"/>
      <c r="J17" s="240"/>
      <c r="K17" s="213"/>
      <c r="L17" s="219"/>
      <c r="M17" s="4"/>
      <c r="N17" s="4"/>
      <c r="O17" s="4"/>
      <c r="P17" s="4"/>
      <c r="Q17" s="4"/>
      <c r="R17" s="4"/>
      <c r="S17" s="4"/>
      <c r="T17" s="4"/>
      <c r="U17" s="4"/>
      <c r="V17" s="4"/>
      <c r="W17" s="4"/>
      <c r="X17" s="4"/>
      <c r="Y17" s="4"/>
      <c r="Z17" s="4"/>
    </row>
    <row r="18" spans="1:26" ht="19.5" customHeight="1">
      <c r="A18" s="237">
        <v>2</v>
      </c>
      <c r="B18" s="214" t="s">
        <v>347</v>
      </c>
      <c r="C18" s="19"/>
      <c r="D18" s="19"/>
      <c r="E18" s="19"/>
      <c r="F18" s="19"/>
      <c r="G18" s="19"/>
      <c r="H18" s="19"/>
      <c r="I18" s="19"/>
      <c r="J18" s="19"/>
      <c r="K18" s="19"/>
      <c r="L18" s="4"/>
      <c r="M18" s="4"/>
      <c r="N18" s="4"/>
      <c r="O18" s="4"/>
      <c r="P18" s="4"/>
      <c r="Q18" s="4"/>
      <c r="R18" s="4"/>
      <c r="S18" s="4"/>
      <c r="T18" s="4"/>
      <c r="U18" s="4"/>
      <c r="V18" s="4"/>
      <c r="W18" s="4"/>
      <c r="X18" s="4"/>
      <c r="Y18" s="4"/>
      <c r="Z18" s="4"/>
    </row>
    <row r="19" spans="1:26" ht="19.5" customHeight="1">
      <c r="A19" s="237">
        <v>3</v>
      </c>
      <c r="B19" s="214" t="s">
        <v>29</v>
      </c>
      <c r="C19" s="19"/>
      <c r="D19" s="19"/>
      <c r="E19" s="19"/>
      <c r="F19" s="19"/>
      <c r="G19" s="19"/>
      <c r="H19" s="19"/>
      <c r="I19" s="19"/>
      <c r="J19" s="19"/>
      <c r="K19" s="19"/>
      <c r="L19" s="4"/>
      <c r="M19" s="4"/>
      <c r="N19" s="4"/>
      <c r="O19" s="4"/>
      <c r="P19" s="4"/>
      <c r="Q19" s="4"/>
      <c r="R19" s="4"/>
      <c r="S19" s="4"/>
      <c r="T19" s="4"/>
      <c r="U19" s="4"/>
      <c r="V19" s="4"/>
      <c r="W19" s="4"/>
      <c r="X19" s="4"/>
      <c r="Y19" s="4"/>
      <c r="Z19" s="4"/>
    </row>
    <row r="20" spans="1:26" ht="19.5" customHeight="1">
      <c r="A20" s="237">
        <v>4</v>
      </c>
      <c r="B20" s="214" t="s">
        <v>348</v>
      </c>
      <c r="C20" s="19"/>
      <c r="D20" s="19"/>
      <c r="E20" s="19"/>
      <c r="F20" s="19"/>
      <c r="G20" s="19"/>
      <c r="H20" s="19"/>
      <c r="I20" s="19"/>
      <c r="J20" s="19"/>
      <c r="K20" s="19"/>
      <c r="L20" s="4"/>
      <c r="M20" s="4"/>
      <c r="N20" s="4"/>
      <c r="O20" s="4"/>
      <c r="P20" s="4"/>
      <c r="Q20" s="4"/>
      <c r="R20" s="4"/>
      <c r="S20" s="4"/>
      <c r="T20" s="4"/>
      <c r="U20" s="4"/>
      <c r="V20" s="4"/>
      <c r="W20" s="4"/>
      <c r="X20" s="4"/>
      <c r="Y20" s="4"/>
      <c r="Z20" s="4"/>
    </row>
    <row r="21" spans="1:26" ht="19.5" customHeight="1">
      <c r="A21" s="237"/>
      <c r="B21" s="216" t="s">
        <v>348</v>
      </c>
      <c r="C21" s="19"/>
      <c r="D21" s="19"/>
      <c r="E21" s="19"/>
      <c r="F21" s="19"/>
      <c r="G21" s="19"/>
      <c r="H21" s="19"/>
      <c r="I21" s="19"/>
      <c r="J21" s="19"/>
      <c r="K21" s="19"/>
      <c r="L21" s="4"/>
      <c r="M21" s="4"/>
      <c r="N21" s="4"/>
      <c r="O21" s="4"/>
      <c r="P21" s="4"/>
      <c r="Q21" s="4"/>
      <c r="R21" s="4"/>
      <c r="S21" s="4"/>
      <c r="T21" s="4"/>
      <c r="U21" s="4"/>
      <c r="V21" s="4"/>
      <c r="W21" s="4"/>
      <c r="X21" s="4"/>
      <c r="Y21" s="4"/>
      <c r="Z21" s="4"/>
    </row>
    <row r="22" spans="1:26" ht="43.5" customHeight="1">
      <c r="A22" s="237"/>
      <c r="B22" s="216" t="s">
        <v>349</v>
      </c>
      <c r="C22" s="19"/>
      <c r="D22" s="19"/>
      <c r="E22" s="19"/>
      <c r="F22" s="19"/>
      <c r="G22" s="19"/>
      <c r="H22" s="19"/>
      <c r="I22" s="19"/>
      <c r="J22" s="19"/>
      <c r="K22" s="19"/>
      <c r="L22" s="4"/>
      <c r="M22" s="4"/>
      <c r="N22" s="4"/>
      <c r="O22" s="4"/>
      <c r="P22" s="4"/>
      <c r="Q22" s="4"/>
      <c r="R22" s="4"/>
      <c r="S22" s="4"/>
      <c r="T22" s="4"/>
      <c r="U22" s="4"/>
      <c r="V22" s="4"/>
      <c r="W22" s="4"/>
      <c r="X22" s="4"/>
      <c r="Y22" s="4"/>
      <c r="Z22" s="4"/>
    </row>
    <row r="23" spans="1:26" ht="19.5" customHeight="1">
      <c r="A23" s="237" t="s">
        <v>350</v>
      </c>
      <c r="B23" s="214" t="s">
        <v>351</v>
      </c>
      <c r="C23" s="19"/>
      <c r="D23" s="19"/>
      <c r="E23" s="19"/>
      <c r="F23" s="19"/>
      <c r="G23" s="19"/>
      <c r="H23" s="19"/>
      <c r="I23" s="19"/>
      <c r="J23" s="19"/>
      <c r="K23" s="19"/>
      <c r="L23" s="4"/>
      <c r="M23" s="4"/>
      <c r="N23" s="4"/>
      <c r="O23" s="4"/>
      <c r="P23" s="4"/>
      <c r="Q23" s="4"/>
      <c r="R23" s="4"/>
      <c r="S23" s="4"/>
      <c r="T23" s="4"/>
      <c r="U23" s="4"/>
      <c r="V23" s="4"/>
      <c r="W23" s="4"/>
      <c r="X23" s="4"/>
      <c r="Y23" s="4"/>
      <c r="Z23" s="4"/>
    </row>
    <row r="24" spans="1:26" ht="19.5" customHeight="1">
      <c r="A24" s="241"/>
      <c r="B24" s="4"/>
      <c r="C24" s="4"/>
      <c r="D24" s="4"/>
      <c r="E24" s="4"/>
      <c r="F24" s="4"/>
      <c r="G24" s="4"/>
      <c r="H24" s="4"/>
      <c r="I24" s="4"/>
      <c r="J24" s="4"/>
      <c r="K24" s="4"/>
      <c r="L24" s="4"/>
      <c r="M24" s="4"/>
      <c r="N24" s="4"/>
      <c r="O24" s="4"/>
      <c r="P24" s="4"/>
      <c r="Q24" s="4"/>
      <c r="R24" s="4"/>
      <c r="S24" s="4"/>
      <c r="T24" s="4"/>
      <c r="U24" s="4"/>
      <c r="V24" s="4"/>
      <c r="W24" s="4"/>
      <c r="X24" s="4"/>
      <c r="Y24" s="4"/>
      <c r="Z24" s="4"/>
    </row>
    <row r="25" spans="1:26" ht="15.75" customHeight="1">
      <c r="A25" s="4"/>
      <c r="B25" s="4"/>
      <c r="C25" s="4"/>
      <c r="D25" s="4"/>
      <c r="E25" s="4"/>
      <c r="F25" s="4"/>
      <c r="G25" s="4"/>
      <c r="H25" s="4"/>
      <c r="I25" s="4"/>
      <c r="J25" s="4"/>
      <c r="K25" s="4"/>
      <c r="L25" s="4"/>
      <c r="M25" s="4"/>
      <c r="N25" s="4"/>
      <c r="O25" s="4"/>
      <c r="P25" s="4"/>
      <c r="Q25" s="4"/>
      <c r="R25" s="4"/>
      <c r="S25" s="4"/>
      <c r="T25" s="4"/>
      <c r="U25" s="4"/>
      <c r="V25" s="4"/>
      <c r="W25" s="4"/>
      <c r="X25" s="4"/>
      <c r="Y25" s="4"/>
      <c r="Z25" s="4"/>
    </row>
    <row r="26" spans="1:26" ht="15.75" customHeight="1">
      <c r="A26" s="4"/>
      <c r="B26" s="4"/>
      <c r="C26" s="4"/>
      <c r="D26" s="4"/>
      <c r="E26" s="4"/>
      <c r="F26" s="4"/>
      <c r="G26" s="4"/>
      <c r="H26" s="4"/>
      <c r="I26" s="4"/>
      <c r="J26" s="4"/>
      <c r="K26" s="4"/>
      <c r="L26" s="4"/>
      <c r="M26" s="4"/>
      <c r="N26" s="4"/>
      <c r="O26" s="4"/>
      <c r="P26" s="4"/>
      <c r="Q26" s="4"/>
      <c r="R26" s="4"/>
      <c r="S26" s="4"/>
      <c r="T26" s="4"/>
      <c r="U26" s="4"/>
      <c r="V26" s="4"/>
      <c r="W26" s="4"/>
      <c r="X26" s="4"/>
      <c r="Y26" s="4"/>
      <c r="Z26" s="4"/>
    </row>
    <row r="27" spans="1:26" ht="15.75" customHeight="1">
      <c r="A27" s="4"/>
      <c r="B27" s="4"/>
      <c r="C27" s="4"/>
      <c r="D27" s="4"/>
      <c r="E27" s="4"/>
      <c r="F27" s="4"/>
      <c r="G27" s="4"/>
      <c r="H27" s="4"/>
      <c r="I27" s="4"/>
      <c r="J27" s="4"/>
      <c r="K27" s="4"/>
      <c r="L27" s="4"/>
      <c r="M27" s="4"/>
      <c r="N27" s="4"/>
      <c r="O27" s="4"/>
      <c r="P27" s="4"/>
      <c r="Q27" s="4"/>
      <c r="R27" s="4"/>
      <c r="S27" s="4"/>
      <c r="T27" s="4"/>
      <c r="U27" s="4"/>
      <c r="V27" s="4"/>
      <c r="W27" s="4"/>
      <c r="X27" s="4"/>
      <c r="Y27" s="4"/>
      <c r="Z27" s="4"/>
    </row>
    <row r="28" spans="1:26" ht="15.75" customHeight="1">
      <c r="A28" s="31"/>
      <c r="B28" s="31"/>
      <c r="C28" s="31"/>
      <c r="D28" s="31"/>
      <c r="E28" s="31"/>
      <c r="F28" s="31"/>
      <c r="G28" s="31"/>
      <c r="H28" s="31"/>
      <c r="I28" s="31"/>
      <c r="J28" s="31"/>
      <c r="K28" s="31"/>
      <c r="L28" s="31"/>
      <c r="M28" s="31"/>
      <c r="N28" s="31"/>
      <c r="O28" s="31"/>
      <c r="P28" s="31"/>
      <c r="Q28" s="31"/>
      <c r="R28" s="31"/>
      <c r="S28" s="31"/>
      <c r="T28" s="31"/>
      <c r="U28" s="31"/>
      <c r="V28" s="31"/>
      <c r="W28" s="31"/>
      <c r="X28" s="31"/>
      <c r="Y28" s="31"/>
      <c r="Z28" s="31"/>
    </row>
    <row r="29" spans="1:26" ht="15.75" customHeight="1">
      <c r="A29" s="31"/>
      <c r="B29" s="31"/>
      <c r="C29" s="31"/>
      <c r="D29" s="31"/>
      <c r="E29" s="31"/>
      <c r="F29" s="31"/>
      <c r="G29" s="31"/>
      <c r="H29" s="31"/>
      <c r="I29" s="31"/>
      <c r="J29" s="31"/>
      <c r="K29" s="31"/>
      <c r="L29" s="31"/>
      <c r="M29" s="31"/>
      <c r="N29" s="31"/>
      <c r="O29" s="31"/>
      <c r="P29" s="31"/>
      <c r="Q29" s="31"/>
      <c r="R29" s="31"/>
      <c r="S29" s="31"/>
      <c r="T29" s="31"/>
      <c r="U29" s="31"/>
      <c r="V29" s="31"/>
      <c r="W29" s="31"/>
      <c r="X29" s="31"/>
      <c r="Y29" s="31"/>
      <c r="Z29" s="31"/>
    </row>
    <row r="30" spans="1:26" ht="15.75" customHeight="1">
      <c r="A30" s="31"/>
      <c r="B30" s="31"/>
      <c r="C30" s="31"/>
      <c r="D30" s="31"/>
      <c r="E30" s="31"/>
      <c r="F30" s="31"/>
      <c r="G30" s="31"/>
      <c r="H30" s="31"/>
      <c r="I30" s="31"/>
      <c r="J30" s="31"/>
      <c r="K30" s="31"/>
      <c r="L30" s="31"/>
      <c r="M30" s="31"/>
      <c r="N30" s="31"/>
      <c r="O30" s="31"/>
      <c r="P30" s="31"/>
      <c r="Q30" s="31"/>
      <c r="R30" s="31"/>
      <c r="S30" s="31"/>
      <c r="T30" s="31"/>
      <c r="U30" s="31"/>
      <c r="V30" s="31"/>
      <c r="W30" s="31"/>
      <c r="X30" s="31"/>
      <c r="Y30" s="31"/>
      <c r="Z30" s="31"/>
    </row>
    <row r="31" spans="1:26" ht="15.75" customHeight="1">
      <c r="A31" s="31"/>
      <c r="B31" s="31"/>
      <c r="C31" s="31"/>
      <c r="D31" s="31"/>
      <c r="E31" s="31"/>
      <c r="F31" s="31"/>
      <c r="G31" s="31"/>
      <c r="H31" s="31"/>
      <c r="I31" s="31"/>
      <c r="J31" s="31"/>
      <c r="K31" s="31"/>
      <c r="L31" s="31"/>
      <c r="M31" s="31"/>
      <c r="N31" s="31"/>
      <c r="O31" s="31"/>
      <c r="P31" s="31"/>
      <c r="Q31" s="31"/>
      <c r="R31" s="31"/>
      <c r="S31" s="31"/>
      <c r="T31" s="31"/>
      <c r="U31" s="31"/>
      <c r="V31" s="31"/>
      <c r="W31" s="31"/>
      <c r="X31" s="31"/>
      <c r="Y31" s="31"/>
      <c r="Z31" s="31"/>
    </row>
    <row r="32" spans="1:26" ht="15.75" customHeight="1">
      <c r="A32" s="31"/>
      <c r="B32" s="31"/>
      <c r="C32" s="31"/>
      <c r="D32" s="31"/>
      <c r="E32" s="31"/>
      <c r="F32" s="31"/>
      <c r="G32" s="31"/>
      <c r="H32" s="31"/>
      <c r="I32" s="31"/>
      <c r="J32" s="31"/>
      <c r="K32" s="31"/>
      <c r="L32" s="31"/>
      <c r="M32" s="31"/>
      <c r="N32" s="31"/>
      <c r="O32" s="31"/>
      <c r="P32" s="31"/>
      <c r="Q32" s="31"/>
      <c r="R32" s="31"/>
      <c r="S32" s="31"/>
      <c r="T32" s="31"/>
      <c r="U32" s="31"/>
      <c r="V32" s="31"/>
      <c r="W32" s="31"/>
      <c r="X32" s="31"/>
      <c r="Y32" s="31"/>
      <c r="Z32" s="31"/>
    </row>
    <row r="33" spans="1:26" ht="15.75" customHeight="1">
      <c r="A33" s="31"/>
      <c r="B33" s="31"/>
      <c r="C33" s="31"/>
      <c r="D33" s="31"/>
      <c r="E33" s="31"/>
      <c r="F33" s="31"/>
      <c r="G33" s="31"/>
      <c r="H33" s="31"/>
      <c r="I33" s="31"/>
      <c r="J33" s="31"/>
      <c r="K33" s="31"/>
      <c r="L33" s="31"/>
      <c r="M33" s="31"/>
      <c r="N33" s="31"/>
      <c r="O33" s="31"/>
      <c r="P33" s="31"/>
      <c r="Q33" s="31"/>
      <c r="R33" s="31"/>
      <c r="S33" s="31"/>
      <c r="T33" s="31"/>
      <c r="U33" s="31"/>
      <c r="V33" s="31"/>
      <c r="W33" s="31"/>
      <c r="X33" s="31"/>
      <c r="Y33" s="31"/>
      <c r="Z33" s="31"/>
    </row>
    <row r="34" spans="1:26" ht="15.75" customHeight="1">
      <c r="A34" s="31"/>
      <c r="B34" s="31"/>
      <c r="C34" s="31"/>
      <c r="D34" s="31"/>
      <c r="E34" s="31"/>
      <c r="F34" s="31"/>
      <c r="G34" s="31"/>
      <c r="H34" s="31"/>
      <c r="I34" s="31"/>
      <c r="J34" s="31"/>
      <c r="K34" s="31"/>
      <c r="L34" s="31"/>
      <c r="M34" s="31"/>
      <c r="N34" s="31"/>
      <c r="O34" s="31"/>
      <c r="P34" s="31"/>
      <c r="Q34" s="31"/>
      <c r="R34" s="31"/>
      <c r="S34" s="31"/>
      <c r="T34" s="31"/>
      <c r="U34" s="31"/>
      <c r="V34" s="31"/>
      <c r="W34" s="31"/>
      <c r="X34" s="31"/>
      <c r="Y34" s="31"/>
      <c r="Z34" s="31"/>
    </row>
    <row r="35" spans="1:26" ht="15.75" customHeight="1">
      <c r="A35" s="31"/>
      <c r="B35" s="31"/>
      <c r="C35" s="31"/>
      <c r="D35" s="31"/>
      <c r="E35" s="31"/>
      <c r="F35" s="31"/>
      <c r="G35" s="31"/>
      <c r="H35" s="31"/>
      <c r="I35" s="31"/>
      <c r="J35" s="31"/>
      <c r="K35" s="31"/>
      <c r="L35" s="31"/>
      <c r="M35" s="31"/>
      <c r="N35" s="31"/>
      <c r="O35" s="31"/>
      <c r="P35" s="31"/>
      <c r="Q35" s="31"/>
      <c r="R35" s="31"/>
      <c r="S35" s="31"/>
      <c r="T35" s="31"/>
      <c r="U35" s="31"/>
      <c r="V35" s="31"/>
      <c r="W35" s="31"/>
      <c r="X35" s="31"/>
      <c r="Y35" s="31"/>
      <c r="Z35" s="31"/>
    </row>
    <row r="36" spans="1:26" ht="15.75" customHeight="1">
      <c r="A36" s="31"/>
      <c r="B36" s="31"/>
      <c r="C36" s="31"/>
      <c r="D36" s="31"/>
      <c r="E36" s="31"/>
      <c r="F36" s="31"/>
      <c r="G36" s="31"/>
      <c r="H36" s="31"/>
      <c r="I36" s="31"/>
      <c r="J36" s="31"/>
      <c r="K36" s="31"/>
      <c r="L36" s="31"/>
      <c r="M36" s="31"/>
      <c r="N36" s="31"/>
      <c r="O36" s="31"/>
      <c r="P36" s="31"/>
      <c r="Q36" s="31"/>
      <c r="R36" s="31"/>
      <c r="S36" s="31"/>
      <c r="T36" s="31"/>
      <c r="U36" s="31"/>
      <c r="V36" s="31"/>
      <c r="W36" s="31"/>
      <c r="X36" s="31"/>
      <c r="Y36" s="31"/>
      <c r="Z36" s="31"/>
    </row>
    <row r="37" spans="1:26" ht="15.75" customHeight="1">
      <c r="A37" s="31"/>
      <c r="B37" s="31"/>
      <c r="C37" s="31"/>
      <c r="D37" s="31"/>
      <c r="E37" s="31"/>
      <c r="F37" s="31"/>
      <c r="G37" s="31"/>
      <c r="H37" s="31"/>
      <c r="I37" s="31"/>
      <c r="J37" s="31"/>
      <c r="K37" s="31"/>
      <c r="L37" s="31"/>
      <c r="M37" s="31"/>
      <c r="N37" s="31"/>
      <c r="O37" s="31"/>
      <c r="P37" s="31"/>
      <c r="Q37" s="31"/>
      <c r="R37" s="31"/>
      <c r="S37" s="31"/>
      <c r="T37" s="31"/>
      <c r="U37" s="31"/>
      <c r="V37" s="31"/>
      <c r="W37" s="31"/>
      <c r="X37" s="31"/>
      <c r="Y37" s="31"/>
      <c r="Z37" s="31"/>
    </row>
    <row r="38" spans="1:26" ht="15.75" customHeight="1">
      <c r="A38" s="31"/>
      <c r="B38" s="31"/>
      <c r="C38" s="31"/>
      <c r="D38" s="31"/>
      <c r="E38" s="31"/>
      <c r="F38" s="31"/>
      <c r="G38" s="31"/>
      <c r="H38" s="31"/>
      <c r="I38" s="31"/>
      <c r="J38" s="31"/>
      <c r="K38" s="31"/>
      <c r="L38" s="31"/>
      <c r="M38" s="31"/>
      <c r="N38" s="31"/>
      <c r="O38" s="31"/>
      <c r="P38" s="31"/>
      <c r="Q38" s="31"/>
      <c r="R38" s="31"/>
      <c r="S38" s="31"/>
      <c r="T38" s="31"/>
      <c r="U38" s="31"/>
      <c r="V38" s="31"/>
      <c r="W38" s="31"/>
      <c r="X38" s="31"/>
      <c r="Y38" s="31"/>
      <c r="Z38" s="31"/>
    </row>
    <row r="39" spans="1:26" ht="15.75" customHeight="1">
      <c r="A39" s="31"/>
      <c r="B39" s="31"/>
      <c r="C39" s="31"/>
      <c r="D39" s="31"/>
      <c r="E39" s="31"/>
      <c r="F39" s="31"/>
      <c r="G39" s="31"/>
      <c r="H39" s="31"/>
      <c r="I39" s="31"/>
      <c r="J39" s="31"/>
      <c r="K39" s="31"/>
      <c r="L39" s="31"/>
      <c r="M39" s="31"/>
      <c r="N39" s="31"/>
      <c r="O39" s="31"/>
      <c r="P39" s="31"/>
      <c r="Q39" s="31"/>
      <c r="R39" s="31"/>
      <c r="S39" s="31"/>
      <c r="T39" s="31"/>
      <c r="U39" s="31"/>
      <c r="V39" s="31"/>
      <c r="W39" s="31"/>
      <c r="X39" s="31"/>
      <c r="Y39" s="31"/>
      <c r="Z39" s="31"/>
    </row>
    <row r="40" spans="1:26" ht="15.75" customHeight="1">
      <c r="A40" s="31"/>
      <c r="B40" s="31"/>
      <c r="C40" s="31"/>
      <c r="D40" s="31"/>
      <c r="E40" s="31"/>
      <c r="F40" s="31"/>
      <c r="G40" s="31"/>
      <c r="H40" s="31"/>
      <c r="I40" s="31"/>
      <c r="J40" s="31"/>
      <c r="K40" s="31"/>
      <c r="L40" s="31"/>
      <c r="M40" s="31"/>
      <c r="N40" s="31"/>
      <c r="O40" s="31"/>
      <c r="P40" s="31"/>
      <c r="Q40" s="31"/>
      <c r="R40" s="31"/>
      <c r="S40" s="31"/>
      <c r="T40" s="31"/>
      <c r="U40" s="31"/>
      <c r="V40" s="31"/>
      <c r="W40" s="31"/>
      <c r="X40" s="31"/>
      <c r="Y40" s="31"/>
      <c r="Z40" s="31"/>
    </row>
    <row r="41" spans="1:26" ht="15.75" customHeight="1">
      <c r="A41" s="31"/>
      <c r="B41" s="31"/>
      <c r="C41" s="31"/>
      <c r="D41" s="31"/>
      <c r="E41" s="31"/>
      <c r="F41" s="31"/>
      <c r="G41" s="31"/>
      <c r="H41" s="31"/>
      <c r="I41" s="31"/>
      <c r="J41" s="31"/>
      <c r="K41" s="31"/>
      <c r="L41" s="31"/>
      <c r="M41" s="31"/>
      <c r="N41" s="31"/>
      <c r="O41" s="31"/>
      <c r="P41" s="31"/>
      <c r="Q41" s="31"/>
      <c r="R41" s="31"/>
      <c r="S41" s="31"/>
      <c r="T41" s="31"/>
      <c r="U41" s="31"/>
      <c r="V41" s="31"/>
      <c r="W41" s="31"/>
      <c r="X41" s="31"/>
      <c r="Y41" s="31"/>
      <c r="Z41" s="31"/>
    </row>
    <row r="42" spans="1:26" ht="15.75" customHeight="1">
      <c r="A42" s="31"/>
      <c r="B42" s="31"/>
      <c r="C42" s="31"/>
      <c r="D42" s="31"/>
      <c r="E42" s="31"/>
      <c r="F42" s="31"/>
      <c r="G42" s="31"/>
      <c r="H42" s="31"/>
      <c r="I42" s="31"/>
      <c r="J42" s="31"/>
      <c r="K42" s="31"/>
      <c r="L42" s="31"/>
      <c r="M42" s="31"/>
      <c r="N42" s="31"/>
      <c r="O42" s="31"/>
      <c r="P42" s="31"/>
      <c r="Q42" s="31"/>
      <c r="R42" s="31"/>
      <c r="S42" s="31"/>
      <c r="T42" s="31"/>
      <c r="U42" s="31"/>
      <c r="V42" s="31"/>
      <c r="W42" s="31"/>
      <c r="X42" s="31"/>
      <c r="Y42" s="31"/>
      <c r="Z42" s="31"/>
    </row>
    <row r="43" spans="1:26" ht="15.75" customHeight="1">
      <c r="A43" s="31"/>
      <c r="B43" s="31"/>
      <c r="C43" s="31"/>
      <c r="D43" s="31"/>
      <c r="E43" s="31"/>
      <c r="F43" s="31"/>
      <c r="G43" s="31"/>
      <c r="H43" s="31"/>
      <c r="I43" s="31"/>
      <c r="J43" s="31"/>
      <c r="K43" s="31"/>
      <c r="L43" s="31"/>
      <c r="M43" s="31"/>
      <c r="N43" s="31"/>
      <c r="O43" s="31"/>
      <c r="P43" s="31"/>
      <c r="Q43" s="31"/>
      <c r="R43" s="31"/>
      <c r="S43" s="31"/>
      <c r="T43" s="31"/>
      <c r="U43" s="31"/>
      <c r="V43" s="31"/>
      <c r="W43" s="31"/>
      <c r="X43" s="31"/>
      <c r="Y43" s="31"/>
      <c r="Z43" s="31"/>
    </row>
    <row r="44" spans="1:26" ht="15.75" customHeight="1">
      <c r="A44" s="31"/>
      <c r="B44" s="31"/>
      <c r="C44" s="31"/>
      <c r="D44" s="31"/>
      <c r="E44" s="31"/>
      <c r="F44" s="31"/>
      <c r="G44" s="31"/>
      <c r="H44" s="31"/>
      <c r="I44" s="31"/>
      <c r="J44" s="31"/>
      <c r="K44" s="31"/>
      <c r="L44" s="31"/>
      <c r="M44" s="31"/>
      <c r="N44" s="31"/>
      <c r="O44" s="31"/>
      <c r="P44" s="31"/>
      <c r="Q44" s="31"/>
      <c r="R44" s="31"/>
      <c r="S44" s="31"/>
      <c r="T44" s="31"/>
      <c r="U44" s="31"/>
      <c r="V44" s="31"/>
      <c r="W44" s="31"/>
      <c r="X44" s="31"/>
      <c r="Y44" s="31"/>
      <c r="Z44" s="31"/>
    </row>
    <row r="45" spans="1:26" ht="15.75" customHeight="1">
      <c r="A45" s="31"/>
      <c r="B45" s="31"/>
      <c r="C45" s="31"/>
      <c r="D45" s="31"/>
      <c r="E45" s="31"/>
      <c r="F45" s="31"/>
      <c r="G45" s="31"/>
      <c r="H45" s="31"/>
      <c r="I45" s="31"/>
      <c r="J45" s="31"/>
      <c r="K45" s="31"/>
      <c r="L45" s="31"/>
      <c r="M45" s="31"/>
      <c r="N45" s="31"/>
      <c r="O45" s="31"/>
      <c r="P45" s="31"/>
      <c r="Q45" s="31"/>
      <c r="R45" s="31"/>
      <c r="S45" s="31"/>
      <c r="T45" s="31"/>
      <c r="U45" s="31"/>
      <c r="V45" s="31"/>
      <c r="W45" s="31"/>
      <c r="X45" s="31"/>
      <c r="Y45" s="31"/>
      <c r="Z45" s="31"/>
    </row>
    <row r="46" spans="1:26" ht="15.75" customHeight="1">
      <c r="A46" s="31"/>
      <c r="B46" s="31"/>
      <c r="C46" s="31"/>
      <c r="D46" s="31"/>
      <c r="E46" s="31"/>
      <c r="F46" s="31"/>
      <c r="G46" s="31"/>
      <c r="H46" s="31"/>
      <c r="I46" s="31"/>
      <c r="J46" s="31"/>
      <c r="K46" s="31"/>
      <c r="L46" s="31"/>
      <c r="M46" s="31"/>
      <c r="N46" s="31"/>
      <c r="O46" s="31"/>
      <c r="P46" s="31"/>
      <c r="Q46" s="31"/>
      <c r="R46" s="31"/>
      <c r="S46" s="31"/>
      <c r="T46" s="31"/>
      <c r="U46" s="31"/>
      <c r="V46" s="31"/>
      <c r="W46" s="31"/>
      <c r="X46" s="31"/>
      <c r="Y46" s="31"/>
      <c r="Z46" s="31"/>
    </row>
    <row r="47" spans="1:26" ht="15.75" customHeight="1">
      <c r="A47" s="31"/>
      <c r="B47" s="31"/>
      <c r="C47" s="31"/>
      <c r="D47" s="31"/>
      <c r="E47" s="31"/>
      <c r="F47" s="31"/>
      <c r="G47" s="31"/>
      <c r="H47" s="31"/>
      <c r="I47" s="31"/>
      <c r="J47" s="31"/>
      <c r="K47" s="31"/>
      <c r="L47" s="31"/>
      <c r="M47" s="31"/>
      <c r="N47" s="31"/>
      <c r="O47" s="31"/>
      <c r="P47" s="31"/>
      <c r="Q47" s="31"/>
      <c r="R47" s="31"/>
      <c r="S47" s="31"/>
      <c r="T47" s="31"/>
      <c r="U47" s="31"/>
      <c r="V47" s="31"/>
      <c r="W47" s="31"/>
      <c r="X47" s="31"/>
      <c r="Y47" s="31"/>
      <c r="Z47" s="31"/>
    </row>
    <row r="48" spans="1:26" ht="15.75" customHeight="1">
      <c r="A48" s="31"/>
      <c r="B48" s="31"/>
      <c r="C48" s="31"/>
      <c r="D48" s="31"/>
      <c r="E48" s="31"/>
      <c r="F48" s="31"/>
      <c r="G48" s="31"/>
      <c r="H48" s="31"/>
      <c r="I48" s="31"/>
      <c r="J48" s="31"/>
      <c r="K48" s="31"/>
      <c r="L48" s="31"/>
      <c r="M48" s="31"/>
      <c r="N48" s="31"/>
      <c r="O48" s="31"/>
      <c r="P48" s="31"/>
      <c r="Q48" s="31"/>
      <c r="R48" s="31"/>
      <c r="S48" s="31"/>
      <c r="T48" s="31"/>
      <c r="U48" s="31"/>
      <c r="V48" s="31"/>
      <c r="W48" s="31"/>
      <c r="X48" s="31"/>
      <c r="Y48" s="31"/>
      <c r="Z48" s="31"/>
    </row>
    <row r="49" spans="1:26" ht="15.75" customHeight="1">
      <c r="A49" s="31"/>
      <c r="B49" s="31"/>
      <c r="C49" s="31"/>
      <c r="D49" s="31"/>
      <c r="E49" s="31"/>
      <c r="F49" s="31"/>
      <c r="G49" s="31"/>
      <c r="H49" s="31"/>
      <c r="I49" s="31"/>
      <c r="J49" s="31"/>
      <c r="K49" s="31"/>
      <c r="L49" s="31"/>
      <c r="M49" s="31"/>
      <c r="N49" s="31"/>
      <c r="O49" s="31"/>
      <c r="P49" s="31"/>
      <c r="Q49" s="31"/>
      <c r="R49" s="31"/>
      <c r="S49" s="31"/>
      <c r="T49" s="31"/>
      <c r="U49" s="31"/>
      <c r="V49" s="31"/>
      <c r="W49" s="31"/>
      <c r="X49" s="31"/>
      <c r="Y49" s="31"/>
      <c r="Z49" s="31"/>
    </row>
    <row r="50" spans="1:26" ht="15.75" customHeight="1">
      <c r="A50" s="31"/>
      <c r="B50" s="31"/>
      <c r="C50" s="31"/>
      <c r="D50" s="31"/>
      <c r="E50" s="31"/>
      <c r="F50" s="31"/>
      <c r="G50" s="31"/>
      <c r="H50" s="31"/>
      <c r="I50" s="31"/>
      <c r="J50" s="31"/>
      <c r="K50" s="31"/>
      <c r="L50" s="31"/>
      <c r="M50" s="31"/>
      <c r="N50" s="31"/>
      <c r="O50" s="31"/>
      <c r="P50" s="31"/>
      <c r="Q50" s="31"/>
      <c r="R50" s="31"/>
      <c r="S50" s="31"/>
      <c r="T50" s="31"/>
      <c r="U50" s="31"/>
      <c r="V50" s="31"/>
      <c r="W50" s="31"/>
      <c r="X50" s="31"/>
      <c r="Y50" s="31"/>
      <c r="Z50" s="31"/>
    </row>
    <row r="51" spans="1:26" ht="15.75" customHeight="1">
      <c r="A51" s="31"/>
      <c r="B51" s="31"/>
      <c r="C51" s="31"/>
      <c r="D51" s="31"/>
      <c r="E51" s="31"/>
      <c r="F51" s="31"/>
      <c r="G51" s="31"/>
      <c r="H51" s="31"/>
      <c r="I51" s="31"/>
      <c r="J51" s="31"/>
      <c r="K51" s="31"/>
      <c r="L51" s="31"/>
      <c r="M51" s="31"/>
      <c r="N51" s="31"/>
      <c r="O51" s="31"/>
      <c r="P51" s="31"/>
      <c r="Q51" s="31"/>
      <c r="R51" s="31"/>
      <c r="S51" s="31"/>
      <c r="T51" s="31"/>
      <c r="U51" s="31"/>
      <c r="V51" s="31"/>
      <c r="W51" s="31"/>
      <c r="X51" s="31"/>
      <c r="Y51" s="31"/>
      <c r="Z51" s="31"/>
    </row>
    <row r="52" spans="1:26" ht="15.75" customHeight="1">
      <c r="A52" s="31"/>
      <c r="B52" s="31"/>
      <c r="C52" s="31"/>
      <c r="D52" s="31"/>
      <c r="E52" s="31"/>
      <c r="F52" s="31"/>
      <c r="G52" s="31"/>
      <c r="H52" s="31"/>
      <c r="I52" s="31"/>
      <c r="J52" s="31"/>
      <c r="K52" s="31"/>
      <c r="L52" s="31"/>
      <c r="M52" s="31"/>
      <c r="N52" s="31"/>
      <c r="O52" s="31"/>
      <c r="P52" s="31"/>
      <c r="Q52" s="31"/>
      <c r="R52" s="31"/>
      <c r="S52" s="31"/>
      <c r="T52" s="31"/>
      <c r="U52" s="31"/>
      <c r="V52" s="31"/>
      <c r="W52" s="31"/>
      <c r="X52" s="31"/>
      <c r="Y52" s="31"/>
      <c r="Z52" s="31"/>
    </row>
    <row r="53" spans="1:26" ht="15.75" customHeight="1">
      <c r="A53" s="31"/>
      <c r="B53" s="31"/>
      <c r="C53" s="31"/>
      <c r="D53" s="31"/>
      <c r="E53" s="31"/>
      <c r="F53" s="31"/>
      <c r="G53" s="31"/>
      <c r="H53" s="31"/>
      <c r="I53" s="31"/>
      <c r="J53" s="31"/>
      <c r="K53" s="31"/>
      <c r="L53" s="31"/>
      <c r="M53" s="31"/>
      <c r="N53" s="31"/>
      <c r="O53" s="31"/>
      <c r="P53" s="31"/>
      <c r="Q53" s="31"/>
      <c r="R53" s="31"/>
      <c r="S53" s="31"/>
      <c r="T53" s="31"/>
      <c r="U53" s="31"/>
      <c r="V53" s="31"/>
      <c r="W53" s="31"/>
      <c r="X53" s="31"/>
      <c r="Y53" s="31"/>
      <c r="Z53" s="31"/>
    </row>
    <row r="54" spans="1:26" ht="15.75" customHeight="1">
      <c r="A54" s="31"/>
      <c r="B54" s="31"/>
      <c r="C54" s="31"/>
      <c r="D54" s="31"/>
      <c r="E54" s="31"/>
      <c r="F54" s="31"/>
      <c r="G54" s="31"/>
      <c r="H54" s="31"/>
      <c r="I54" s="31"/>
      <c r="J54" s="31"/>
      <c r="K54" s="31"/>
      <c r="L54" s="31"/>
      <c r="M54" s="31"/>
      <c r="N54" s="31"/>
      <c r="O54" s="31"/>
      <c r="P54" s="31"/>
      <c r="Q54" s="31"/>
      <c r="R54" s="31"/>
      <c r="S54" s="31"/>
      <c r="T54" s="31"/>
      <c r="U54" s="31"/>
      <c r="V54" s="31"/>
      <c r="W54" s="31"/>
      <c r="X54" s="31"/>
      <c r="Y54" s="31"/>
      <c r="Z54" s="31"/>
    </row>
    <row r="55" spans="1:26" ht="15.75" customHeight="1">
      <c r="A55" s="31"/>
      <c r="B55" s="31"/>
      <c r="C55" s="31"/>
      <c r="D55" s="31"/>
      <c r="E55" s="31"/>
      <c r="F55" s="31"/>
      <c r="G55" s="31"/>
      <c r="H55" s="31"/>
      <c r="I55" s="31"/>
      <c r="J55" s="31"/>
      <c r="K55" s="31"/>
      <c r="L55" s="31"/>
      <c r="M55" s="31"/>
      <c r="N55" s="31"/>
      <c r="O55" s="31"/>
      <c r="P55" s="31"/>
      <c r="Q55" s="31"/>
      <c r="R55" s="31"/>
      <c r="S55" s="31"/>
      <c r="T55" s="31"/>
      <c r="U55" s="31"/>
      <c r="V55" s="31"/>
      <c r="W55" s="31"/>
      <c r="X55" s="31"/>
      <c r="Y55" s="31"/>
      <c r="Z55" s="31"/>
    </row>
    <row r="56" spans="1:26" ht="15.75" customHeight="1">
      <c r="A56" s="31"/>
      <c r="B56" s="31"/>
      <c r="C56" s="31"/>
      <c r="D56" s="31"/>
      <c r="E56" s="31"/>
      <c r="F56" s="31"/>
      <c r="G56" s="31"/>
      <c r="H56" s="31"/>
      <c r="I56" s="31"/>
      <c r="J56" s="31"/>
      <c r="K56" s="31"/>
      <c r="L56" s="31"/>
      <c r="M56" s="31"/>
      <c r="N56" s="31"/>
      <c r="O56" s="31"/>
      <c r="P56" s="31"/>
      <c r="Q56" s="31"/>
      <c r="R56" s="31"/>
      <c r="S56" s="31"/>
      <c r="T56" s="31"/>
      <c r="U56" s="31"/>
      <c r="V56" s="31"/>
      <c r="W56" s="31"/>
      <c r="X56" s="31"/>
      <c r="Y56" s="31"/>
      <c r="Z56" s="31"/>
    </row>
    <row r="57" spans="1:26" ht="15.75" customHeight="1">
      <c r="A57" s="31"/>
      <c r="B57" s="31"/>
      <c r="C57" s="31"/>
      <c r="D57" s="31"/>
      <c r="E57" s="31"/>
      <c r="F57" s="31"/>
      <c r="G57" s="31"/>
      <c r="H57" s="31"/>
      <c r="I57" s="31"/>
      <c r="J57" s="31"/>
      <c r="K57" s="31"/>
      <c r="L57" s="31"/>
      <c r="M57" s="31"/>
      <c r="N57" s="31"/>
      <c r="O57" s="31"/>
      <c r="P57" s="31"/>
      <c r="Q57" s="31"/>
      <c r="R57" s="31"/>
      <c r="S57" s="31"/>
      <c r="T57" s="31"/>
      <c r="U57" s="31"/>
      <c r="V57" s="31"/>
      <c r="W57" s="31"/>
      <c r="X57" s="31"/>
      <c r="Y57" s="31"/>
      <c r="Z57" s="31"/>
    </row>
    <row r="58" spans="1:26" ht="15.75" customHeight="1">
      <c r="A58" s="31"/>
      <c r="B58" s="31"/>
      <c r="C58" s="31"/>
      <c r="D58" s="31"/>
      <c r="E58" s="31"/>
      <c r="F58" s="31"/>
      <c r="G58" s="31"/>
      <c r="H58" s="31"/>
      <c r="I58" s="31"/>
      <c r="J58" s="31"/>
      <c r="K58" s="31"/>
      <c r="L58" s="31"/>
      <c r="M58" s="31"/>
      <c r="N58" s="31"/>
      <c r="O58" s="31"/>
      <c r="P58" s="31"/>
      <c r="Q58" s="31"/>
      <c r="R58" s="31"/>
      <c r="S58" s="31"/>
      <c r="T58" s="31"/>
      <c r="U58" s="31"/>
      <c r="V58" s="31"/>
      <c r="W58" s="31"/>
      <c r="X58" s="31"/>
      <c r="Y58" s="31"/>
      <c r="Z58" s="31"/>
    </row>
    <row r="59" spans="1:26" ht="15.75" customHeight="1">
      <c r="A59" s="31"/>
      <c r="B59" s="31"/>
      <c r="C59" s="31"/>
      <c r="D59" s="31"/>
      <c r="E59" s="31"/>
      <c r="F59" s="31"/>
      <c r="G59" s="31"/>
      <c r="H59" s="31"/>
      <c r="I59" s="31"/>
      <c r="J59" s="31"/>
      <c r="K59" s="31"/>
      <c r="L59" s="31"/>
      <c r="M59" s="31"/>
      <c r="N59" s="31"/>
      <c r="O59" s="31"/>
      <c r="P59" s="31"/>
      <c r="Q59" s="31"/>
      <c r="R59" s="31"/>
      <c r="S59" s="31"/>
      <c r="T59" s="31"/>
      <c r="U59" s="31"/>
      <c r="V59" s="31"/>
      <c r="W59" s="31"/>
      <c r="X59" s="31"/>
      <c r="Y59" s="31"/>
      <c r="Z59" s="31"/>
    </row>
    <row r="60" spans="1:26" ht="15.75" customHeight="1">
      <c r="A60" s="31"/>
      <c r="B60" s="31"/>
      <c r="C60" s="31"/>
      <c r="D60" s="31"/>
      <c r="E60" s="31"/>
      <c r="F60" s="31"/>
      <c r="G60" s="31"/>
      <c r="H60" s="31"/>
      <c r="I60" s="31"/>
      <c r="J60" s="31"/>
      <c r="K60" s="31"/>
      <c r="L60" s="31"/>
      <c r="M60" s="31"/>
      <c r="N60" s="31"/>
      <c r="O60" s="31"/>
      <c r="P60" s="31"/>
      <c r="Q60" s="31"/>
      <c r="R60" s="31"/>
      <c r="S60" s="31"/>
      <c r="T60" s="31"/>
      <c r="U60" s="31"/>
      <c r="V60" s="31"/>
      <c r="W60" s="31"/>
      <c r="X60" s="31"/>
      <c r="Y60" s="31"/>
      <c r="Z60" s="31"/>
    </row>
    <row r="61" spans="1:26" ht="15.75" customHeight="1">
      <c r="A61" s="31"/>
      <c r="B61" s="31"/>
      <c r="C61" s="31"/>
      <c r="D61" s="31"/>
      <c r="E61" s="31"/>
      <c r="F61" s="31"/>
      <c r="G61" s="31"/>
      <c r="H61" s="31"/>
      <c r="I61" s="31"/>
      <c r="J61" s="31"/>
      <c r="K61" s="31"/>
      <c r="L61" s="31"/>
      <c r="M61" s="31"/>
      <c r="N61" s="31"/>
      <c r="O61" s="31"/>
      <c r="P61" s="31"/>
      <c r="Q61" s="31"/>
      <c r="R61" s="31"/>
      <c r="S61" s="31"/>
      <c r="T61" s="31"/>
      <c r="U61" s="31"/>
      <c r="V61" s="31"/>
      <c r="W61" s="31"/>
      <c r="X61" s="31"/>
      <c r="Y61" s="31"/>
      <c r="Z61" s="31"/>
    </row>
    <row r="62" spans="1:26" ht="15.75" customHeight="1">
      <c r="A62" s="31"/>
      <c r="B62" s="31"/>
      <c r="C62" s="31"/>
      <c r="D62" s="31"/>
      <c r="E62" s="31"/>
      <c r="F62" s="31"/>
      <c r="G62" s="31"/>
      <c r="H62" s="31"/>
      <c r="I62" s="31"/>
      <c r="J62" s="31"/>
      <c r="K62" s="31"/>
      <c r="L62" s="31"/>
      <c r="M62" s="31"/>
      <c r="N62" s="31"/>
      <c r="O62" s="31"/>
      <c r="P62" s="31"/>
      <c r="Q62" s="31"/>
      <c r="R62" s="31"/>
      <c r="S62" s="31"/>
      <c r="T62" s="31"/>
      <c r="U62" s="31"/>
      <c r="V62" s="31"/>
      <c r="W62" s="31"/>
      <c r="X62" s="31"/>
      <c r="Y62" s="31"/>
      <c r="Z62" s="31"/>
    </row>
    <row r="63" spans="1:26" ht="15.75" customHeight="1">
      <c r="A63" s="31"/>
      <c r="B63" s="31"/>
      <c r="C63" s="31"/>
      <c r="D63" s="31"/>
      <c r="E63" s="31"/>
      <c r="F63" s="31"/>
      <c r="G63" s="31"/>
      <c r="H63" s="31"/>
      <c r="I63" s="31"/>
      <c r="J63" s="31"/>
      <c r="K63" s="31"/>
      <c r="L63" s="31"/>
      <c r="M63" s="31"/>
      <c r="N63" s="31"/>
      <c r="O63" s="31"/>
      <c r="P63" s="31"/>
      <c r="Q63" s="31"/>
      <c r="R63" s="31"/>
      <c r="S63" s="31"/>
      <c r="T63" s="31"/>
      <c r="U63" s="31"/>
      <c r="V63" s="31"/>
      <c r="W63" s="31"/>
      <c r="X63" s="31"/>
      <c r="Y63" s="31"/>
      <c r="Z63" s="31"/>
    </row>
    <row r="64" spans="1:26" ht="15.75" customHeight="1">
      <c r="A64" s="31"/>
      <c r="B64" s="31"/>
      <c r="C64" s="31"/>
      <c r="D64" s="31"/>
      <c r="E64" s="31"/>
      <c r="F64" s="31"/>
      <c r="G64" s="31"/>
      <c r="H64" s="31"/>
      <c r="I64" s="31"/>
      <c r="J64" s="31"/>
      <c r="K64" s="31"/>
      <c r="L64" s="31"/>
      <c r="M64" s="31"/>
      <c r="N64" s="31"/>
      <c r="O64" s="31"/>
      <c r="P64" s="31"/>
      <c r="Q64" s="31"/>
      <c r="R64" s="31"/>
      <c r="S64" s="31"/>
      <c r="T64" s="31"/>
      <c r="U64" s="31"/>
      <c r="V64" s="31"/>
      <c r="W64" s="31"/>
      <c r="X64" s="31"/>
      <c r="Y64" s="31"/>
      <c r="Z64" s="31"/>
    </row>
    <row r="65" spans="1:26" ht="15.75" customHeight="1">
      <c r="A65" s="31"/>
      <c r="B65" s="31"/>
      <c r="C65" s="31"/>
      <c r="D65" s="31"/>
      <c r="E65" s="31"/>
      <c r="F65" s="31"/>
      <c r="G65" s="31"/>
      <c r="H65" s="31"/>
      <c r="I65" s="31"/>
      <c r="J65" s="31"/>
      <c r="K65" s="31"/>
      <c r="L65" s="31"/>
      <c r="M65" s="31"/>
      <c r="N65" s="31"/>
      <c r="O65" s="31"/>
      <c r="P65" s="31"/>
      <c r="Q65" s="31"/>
      <c r="R65" s="31"/>
      <c r="S65" s="31"/>
      <c r="T65" s="31"/>
      <c r="U65" s="31"/>
      <c r="V65" s="31"/>
      <c r="W65" s="31"/>
      <c r="X65" s="31"/>
      <c r="Y65" s="31"/>
      <c r="Z65" s="31"/>
    </row>
    <row r="66" spans="1:26" ht="15.75" customHeight="1">
      <c r="A66" s="31"/>
      <c r="B66" s="31"/>
      <c r="C66" s="31"/>
      <c r="D66" s="31"/>
      <c r="E66" s="31"/>
      <c r="F66" s="31"/>
      <c r="G66" s="31"/>
      <c r="H66" s="31"/>
      <c r="I66" s="31"/>
      <c r="J66" s="31"/>
      <c r="K66" s="31"/>
      <c r="L66" s="31"/>
      <c r="M66" s="31"/>
      <c r="N66" s="31"/>
      <c r="O66" s="31"/>
      <c r="P66" s="31"/>
      <c r="Q66" s="31"/>
      <c r="R66" s="31"/>
      <c r="S66" s="31"/>
      <c r="T66" s="31"/>
      <c r="U66" s="31"/>
      <c r="V66" s="31"/>
      <c r="W66" s="31"/>
      <c r="X66" s="31"/>
      <c r="Y66" s="31"/>
      <c r="Z66" s="31"/>
    </row>
    <row r="67" spans="1:26" ht="15.75" customHeight="1">
      <c r="A67" s="31"/>
      <c r="B67" s="31"/>
      <c r="C67" s="31"/>
      <c r="D67" s="31"/>
      <c r="E67" s="31"/>
      <c r="F67" s="31"/>
      <c r="G67" s="31"/>
      <c r="H67" s="31"/>
      <c r="I67" s="31"/>
      <c r="J67" s="31"/>
      <c r="K67" s="31"/>
      <c r="L67" s="31"/>
      <c r="M67" s="31"/>
      <c r="N67" s="31"/>
      <c r="O67" s="31"/>
      <c r="P67" s="31"/>
      <c r="Q67" s="31"/>
      <c r="R67" s="31"/>
      <c r="S67" s="31"/>
      <c r="T67" s="31"/>
      <c r="U67" s="31"/>
      <c r="V67" s="31"/>
      <c r="W67" s="31"/>
      <c r="X67" s="31"/>
      <c r="Y67" s="31"/>
      <c r="Z67" s="31"/>
    </row>
    <row r="68" spans="1:26" ht="15.75" customHeight="1">
      <c r="A68" s="31"/>
      <c r="B68" s="31"/>
      <c r="C68" s="31"/>
      <c r="D68" s="31"/>
      <c r="E68" s="31"/>
      <c r="F68" s="31"/>
      <c r="G68" s="31"/>
      <c r="H68" s="31"/>
      <c r="I68" s="31"/>
      <c r="J68" s="31"/>
      <c r="K68" s="31"/>
      <c r="L68" s="31"/>
      <c r="M68" s="31"/>
      <c r="N68" s="31"/>
      <c r="O68" s="31"/>
      <c r="P68" s="31"/>
      <c r="Q68" s="31"/>
      <c r="R68" s="31"/>
      <c r="S68" s="31"/>
      <c r="T68" s="31"/>
      <c r="U68" s="31"/>
      <c r="V68" s="31"/>
      <c r="W68" s="31"/>
      <c r="X68" s="31"/>
      <c r="Y68" s="31"/>
      <c r="Z68" s="31"/>
    </row>
    <row r="69" spans="1:26" ht="15.75" customHeight="1">
      <c r="A69" s="31"/>
      <c r="B69" s="31"/>
      <c r="C69" s="31"/>
      <c r="D69" s="31"/>
      <c r="E69" s="31"/>
      <c r="F69" s="31"/>
      <c r="G69" s="31"/>
      <c r="H69" s="31"/>
      <c r="I69" s="31"/>
      <c r="J69" s="31"/>
      <c r="K69" s="31"/>
      <c r="L69" s="31"/>
      <c r="M69" s="31"/>
      <c r="N69" s="31"/>
      <c r="O69" s="31"/>
      <c r="P69" s="31"/>
      <c r="Q69" s="31"/>
      <c r="R69" s="31"/>
      <c r="S69" s="31"/>
      <c r="T69" s="31"/>
      <c r="U69" s="31"/>
      <c r="V69" s="31"/>
      <c r="W69" s="31"/>
      <c r="X69" s="31"/>
      <c r="Y69" s="31"/>
      <c r="Z69" s="31"/>
    </row>
    <row r="70" spans="1:26" ht="15.75" customHeight="1">
      <c r="A70" s="31"/>
      <c r="B70" s="31"/>
      <c r="C70" s="31"/>
      <c r="D70" s="31"/>
      <c r="E70" s="31"/>
      <c r="F70" s="31"/>
      <c r="G70" s="31"/>
      <c r="H70" s="31"/>
      <c r="I70" s="31"/>
      <c r="J70" s="31"/>
      <c r="K70" s="31"/>
      <c r="L70" s="31"/>
      <c r="M70" s="31"/>
      <c r="N70" s="31"/>
      <c r="O70" s="31"/>
      <c r="P70" s="31"/>
      <c r="Q70" s="31"/>
      <c r="R70" s="31"/>
      <c r="S70" s="31"/>
      <c r="T70" s="31"/>
      <c r="U70" s="31"/>
      <c r="V70" s="31"/>
      <c r="W70" s="31"/>
      <c r="X70" s="31"/>
      <c r="Y70" s="31"/>
      <c r="Z70" s="31"/>
    </row>
    <row r="71" spans="1:26" ht="15.75" customHeight="1">
      <c r="A71" s="31"/>
      <c r="B71" s="31"/>
      <c r="C71" s="31"/>
      <c r="D71" s="31"/>
      <c r="E71" s="31"/>
      <c r="F71" s="31"/>
      <c r="G71" s="31"/>
      <c r="H71" s="31"/>
      <c r="I71" s="31"/>
      <c r="J71" s="31"/>
      <c r="K71" s="31"/>
      <c r="L71" s="31"/>
      <c r="M71" s="31"/>
      <c r="N71" s="31"/>
      <c r="O71" s="31"/>
      <c r="P71" s="31"/>
      <c r="Q71" s="31"/>
      <c r="R71" s="31"/>
      <c r="S71" s="31"/>
      <c r="T71" s="31"/>
      <c r="U71" s="31"/>
      <c r="V71" s="31"/>
      <c r="W71" s="31"/>
      <c r="X71" s="31"/>
      <c r="Y71" s="31"/>
      <c r="Z71" s="31"/>
    </row>
    <row r="72" spans="1:26" ht="15.75" customHeight="1">
      <c r="A72" s="31"/>
      <c r="B72" s="31"/>
      <c r="C72" s="31"/>
      <c r="D72" s="31"/>
      <c r="E72" s="31"/>
      <c r="F72" s="31"/>
      <c r="G72" s="31"/>
      <c r="H72" s="31"/>
      <c r="I72" s="31"/>
      <c r="J72" s="31"/>
      <c r="K72" s="31"/>
      <c r="L72" s="31"/>
      <c r="M72" s="31"/>
      <c r="N72" s="31"/>
      <c r="O72" s="31"/>
      <c r="P72" s="31"/>
      <c r="Q72" s="31"/>
      <c r="R72" s="31"/>
      <c r="S72" s="31"/>
      <c r="T72" s="31"/>
      <c r="U72" s="31"/>
      <c r="V72" s="31"/>
      <c r="W72" s="31"/>
      <c r="X72" s="31"/>
      <c r="Y72" s="31"/>
      <c r="Z72" s="31"/>
    </row>
    <row r="73" spans="1:26" ht="15.75" customHeight="1">
      <c r="A73" s="31"/>
      <c r="B73" s="31"/>
      <c r="C73" s="31"/>
      <c r="D73" s="31"/>
      <c r="E73" s="31"/>
      <c r="F73" s="31"/>
      <c r="G73" s="31"/>
      <c r="H73" s="31"/>
      <c r="I73" s="31"/>
      <c r="J73" s="31"/>
      <c r="K73" s="31"/>
      <c r="L73" s="31"/>
      <c r="M73" s="31"/>
      <c r="N73" s="31"/>
      <c r="O73" s="31"/>
      <c r="P73" s="31"/>
      <c r="Q73" s="31"/>
      <c r="R73" s="31"/>
      <c r="S73" s="31"/>
      <c r="T73" s="31"/>
      <c r="U73" s="31"/>
      <c r="V73" s="31"/>
      <c r="W73" s="31"/>
      <c r="X73" s="31"/>
      <c r="Y73" s="31"/>
      <c r="Z73" s="31"/>
    </row>
    <row r="74" spans="1:26" ht="15.75" customHeight="1">
      <c r="A74" s="31"/>
      <c r="B74" s="31"/>
      <c r="C74" s="31"/>
      <c r="D74" s="31"/>
      <c r="E74" s="31"/>
      <c r="F74" s="31"/>
      <c r="G74" s="31"/>
      <c r="H74" s="31"/>
      <c r="I74" s="31"/>
      <c r="J74" s="31"/>
      <c r="K74" s="31"/>
      <c r="L74" s="31"/>
      <c r="M74" s="31"/>
      <c r="N74" s="31"/>
      <c r="O74" s="31"/>
      <c r="P74" s="31"/>
      <c r="Q74" s="31"/>
      <c r="R74" s="31"/>
      <c r="S74" s="31"/>
      <c r="T74" s="31"/>
      <c r="U74" s="31"/>
      <c r="V74" s="31"/>
      <c r="W74" s="31"/>
      <c r="X74" s="31"/>
      <c r="Y74" s="31"/>
      <c r="Z74" s="31"/>
    </row>
    <row r="75" spans="1:26" ht="15.75" customHeight="1">
      <c r="A75" s="31"/>
      <c r="B75" s="31"/>
      <c r="C75" s="31"/>
      <c r="D75" s="31"/>
      <c r="E75" s="31"/>
      <c r="F75" s="31"/>
      <c r="G75" s="31"/>
      <c r="H75" s="31"/>
      <c r="I75" s="31"/>
      <c r="J75" s="31"/>
      <c r="K75" s="31"/>
      <c r="L75" s="31"/>
      <c r="M75" s="31"/>
      <c r="N75" s="31"/>
      <c r="O75" s="31"/>
      <c r="P75" s="31"/>
      <c r="Q75" s="31"/>
      <c r="R75" s="31"/>
      <c r="S75" s="31"/>
      <c r="T75" s="31"/>
      <c r="U75" s="31"/>
      <c r="V75" s="31"/>
      <c r="W75" s="31"/>
      <c r="X75" s="31"/>
      <c r="Y75" s="31"/>
      <c r="Z75" s="31"/>
    </row>
    <row r="76" spans="1:26" ht="15.75" customHeight="1">
      <c r="A76" s="31"/>
      <c r="B76" s="31"/>
      <c r="C76" s="31"/>
      <c r="D76" s="31"/>
      <c r="E76" s="31"/>
      <c r="F76" s="31"/>
      <c r="G76" s="31"/>
      <c r="H76" s="31"/>
      <c r="I76" s="31"/>
      <c r="J76" s="31"/>
      <c r="K76" s="31"/>
      <c r="L76" s="31"/>
      <c r="M76" s="31"/>
      <c r="N76" s="31"/>
      <c r="O76" s="31"/>
      <c r="P76" s="31"/>
      <c r="Q76" s="31"/>
      <c r="R76" s="31"/>
      <c r="S76" s="31"/>
      <c r="T76" s="31"/>
      <c r="U76" s="31"/>
      <c r="V76" s="31"/>
      <c r="W76" s="31"/>
      <c r="X76" s="31"/>
      <c r="Y76" s="31"/>
      <c r="Z76" s="31"/>
    </row>
    <row r="77" spans="1:26" ht="15.75" customHeight="1">
      <c r="A77" s="31"/>
      <c r="B77" s="31"/>
      <c r="C77" s="31"/>
      <c r="D77" s="31"/>
      <c r="E77" s="31"/>
      <c r="F77" s="31"/>
      <c r="G77" s="31"/>
      <c r="H77" s="31"/>
      <c r="I77" s="31"/>
      <c r="J77" s="31"/>
      <c r="K77" s="31"/>
      <c r="L77" s="31"/>
      <c r="M77" s="31"/>
      <c r="N77" s="31"/>
      <c r="O77" s="31"/>
      <c r="P77" s="31"/>
      <c r="Q77" s="31"/>
      <c r="R77" s="31"/>
      <c r="S77" s="31"/>
      <c r="T77" s="31"/>
      <c r="U77" s="31"/>
      <c r="V77" s="31"/>
      <c r="W77" s="31"/>
      <c r="X77" s="31"/>
      <c r="Y77" s="31"/>
      <c r="Z77" s="31"/>
    </row>
    <row r="78" spans="1:26" ht="15.75" customHeight="1">
      <c r="A78" s="31"/>
      <c r="B78" s="31"/>
      <c r="C78" s="31"/>
      <c r="D78" s="31"/>
      <c r="E78" s="31"/>
      <c r="F78" s="31"/>
      <c r="G78" s="31"/>
      <c r="H78" s="31"/>
      <c r="I78" s="31"/>
      <c r="J78" s="31"/>
      <c r="K78" s="31"/>
      <c r="L78" s="31"/>
      <c r="M78" s="31"/>
      <c r="N78" s="31"/>
      <c r="O78" s="31"/>
      <c r="P78" s="31"/>
      <c r="Q78" s="31"/>
      <c r="R78" s="31"/>
      <c r="S78" s="31"/>
      <c r="T78" s="31"/>
      <c r="U78" s="31"/>
      <c r="V78" s="31"/>
      <c r="W78" s="31"/>
      <c r="X78" s="31"/>
      <c r="Y78" s="31"/>
      <c r="Z78" s="31"/>
    </row>
    <row r="79" spans="1:26" ht="15.75" customHeight="1">
      <c r="A79" s="31"/>
      <c r="B79" s="31"/>
      <c r="C79" s="31"/>
      <c r="D79" s="31"/>
      <c r="E79" s="31"/>
      <c r="F79" s="31"/>
      <c r="G79" s="31"/>
      <c r="H79" s="31"/>
      <c r="I79" s="31"/>
      <c r="J79" s="31"/>
      <c r="K79" s="31"/>
      <c r="L79" s="31"/>
      <c r="M79" s="31"/>
      <c r="N79" s="31"/>
      <c r="O79" s="31"/>
      <c r="P79" s="31"/>
      <c r="Q79" s="31"/>
      <c r="R79" s="31"/>
      <c r="S79" s="31"/>
      <c r="T79" s="31"/>
      <c r="U79" s="31"/>
      <c r="V79" s="31"/>
      <c r="W79" s="31"/>
      <c r="X79" s="31"/>
      <c r="Y79" s="31"/>
      <c r="Z79" s="31"/>
    </row>
    <row r="80" spans="1:26" ht="15.75" customHeight="1">
      <c r="A80" s="31"/>
      <c r="B80" s="31"/>
      <c r="C80" s="31"/>
      <c r="D80" s="31"/>
      <c r="E80" s="31"/>
      <c r="F80" s="31"/>
      <c r="G80" s="31"/>
      <c r="H80" s="31"/>
      <c r="I80" s="31"/>
      <c r="J80" s="31"/>
      <c r="K80" s="31"/>
      <c r="L80" s="31"/>
      <c r="M80" s="31"/>
      <c r="N80" s="31"/>
      <c r="O80" s="31"/>
      <c r="P80" s="31"/>
      <c r="Q80" s="31"/>
      <c r="R80" s="31"/>
      <c r="S80" s="31"/>
      <c r="T80" s="31"/>
      <c r="U80" s="31"/>
      <c r="V80" s="31"/>
      <c r="W80" s="31"/>
      <c r="X80" s="31"/>
      <c r="Y80" s="31"/>
      <c r="Z80" s="31"/>
    </row>
    <row r="81" spans="1:26" ht="15.75" customHeight="1">
      <c r="A81" s="31"/>
      <c r="B81" s="31"/>
      <c r="C81" s="31"/>
      <c r="D81" s="31"/>
      <c r="E81" s="31"/>
      <c r="F81" s="31"/>
      <c r="G81" s="31"/>
      <c r="H81" s="31"/>
      <c r="I81" s="31"/>
      <c r="J81" s="31"/>
      <c r="K81" s="31"/>
      <c r="L81" s="31"/>
      <c r="M81" s="31"/>
      <c r="N81" s="31"/>
      <c r="O81" s="31"/>
      <c r="P81" s="31"/>
      <c r="Q81" s="31"/>
      <c r="R81" s="31"/>
      <c r="S81" s="31"/>
      <c r="T81" s="31"/>
      <c r="U81" s="31"/>
      <c r="V81" s="31"/>
      <c r="W81" s="31"/>
      <c r="X81" s="31"/>
      <c r="Y81" s="31"/>
      <c r="Z81" s="31"/>
    </row>
    <row r="82" spans="1:26" ht="15.75" customHeight="1">
      <c r="A82" s="31"/>
      <c r="B82" s="31"/>
      <c r="C82" s="31"/>
      <c r="D82" s="31"/>
      <c r="E82" s="31"/>
      <c r="F82" s="31"/>
      <c r="G82" s="31"/>
      <c r="H82" s="31"/>
      <c r="I82" s="31"/>
      <c r="J82" s="31"/>
      <c r="K82" s="31"/>
      <c r="L82" s="31"/>
      <c r="M82" s="31"/>
      <c r="N82" s="31"/>
      <c r="O82" s="31"/>
      <c r="P82" s="31"/>
      <c r="Q82" s="31"/>
      <c r="R82" s="31"/>
      <c r="S82" s="31"/>
      <c r="T82" s="31"/>
      <c r="U82" s="31"/>
      <c r="V82" s="31"/>
      <c r="W82" s="31"/>
      <c r="X82" s="31"/>
      <c r="Y82" s="31"/>
      <c r="Z82" s="31"/>
    </row>
    <row r="83" spans="1:26" ht="15.75" customHeight="1">
      <c r="A83" s="31"/>
      <c r="B83" s="31"/>
      <c r="C83" s="31"/>
      <c r="D83" s="31"/>
      <c r="E83" s="31"/>
      <c r="F83" s="31"/>
      <c r="G83" s="31"/>
      <c r="H83" s="31"/>
      <c r="I83" s="31"/>
      <c r="J83" s="31"/>
      <c r="K83" s="31"/>
      <c r="L83" s="31"/>
      <c r="M83" s="31"/>
      <c r="N83" s="31"/>
      <c r="O83" s="31"/>
      <c r="P83" s="31"/>
      <c r="Q83" s="31"/>
      <c r="R83" s="31"/>
      <c r="S83" s="31"/>
      <c r="T83" s="31"/>
      <c r="U83" s="31"/>
      <c r="V83" s="31"/>
      <c r="W83" s="31"/>
      <c r="X83" s="31"/>
      <c r="Y83" s="31"/>
      <c r="Z83" s="31"/>
    </row>
    <row r="84" spans="1:26" ht="15.75" customHeight="1">
      <c r="A84" s="31"/>
      <c r="B84" s="31"/>
      <c r="C84" s="31"/>
      <c r="D84" s="31"/>
      <c r="E84" s="31"/>
      <c r="F84" s="31"/>
      <c r="G84" s="31"/>
      <c r="H84" s="31"/>
      <c r="I84" s="31"/>
      <c r="J84" s="31"/>
      <c r="K84" s="31"/>
      <c r="L84" s="31"/>
      <c r="M84" s="31"/>
      <c r="N84" s="31"/>
      <c r="O84" s="31"/>
      <c r="P84" s="31"/>
      <c r="Q84" s="31"/>
      <c r="R84" s="31"/>
      <c r="S84" s="31"/>
      <c r="T84" s="31"/>
      <c r="U84" s="31"/>
      <c r="V84" s="31"/>
      <c r="W84" s="31"/>
      <c r="X84" s="31"/>
      <c r="Y84" s="31"/>
      <c r="Z84" s="31"/>
    </row>
    <row r="85" spans="1:26" ht="15.75" customHeight="1">
      <c r="A85" s="31"/>
      <c r="B85" s="31"/>
      <c r="C85" s="31"/>
      <c r="D85" s="31"/>
      <c r="E85" s="31"/>
      <c r="F85" s="31"/>
      <c r="G85" s="31"/>
      <c r="H85" s="31"/>
      <c r="I85" s="31"/>
      <c r="J85" s="31"/>
      <c r="K85" s="31"/>
      <c r="L85" s="31"/>
      <c r="M85" s="31"/>
      <c r="N85" s="31"/>
      <c r="O85" s="31"/>
      <c r="P85" s="31"/>
      <c r="Q85" s="31"/>
      <c r="R85" s="31"/>
      <c r="S85" s="31"/>
      <c r="T85" s="31"/>
      <c r="U85" s="31"/>
      <c r="V85" s="31"/>
      <c r="W85" s="31"/>
      <c r="X85" s="31"/>
      <c r="Y85" s="31"/>
      <c r="Z85" s="31"/>
    </row>
    <row r="86" spans="1:26" ht="15.75" customHeight="1">
      <c r="A86" s="31"/>
      <c r="B86" s="31"/>
      <c r="C86" s="31"/>
      <c r="D86" s="31"/>
      <c r="E86" s="31"/>
      <c r="F86" s="31"/>
      <c r="G86" s="31"/>
      <c r="H86" s="31"/>
      <c r="I86" s="31"/>
      <c r="J86" s="31"/>
      <c r="K86" s="31"/>
      <c r="L86" s="31"/>
      <c r="M86" s="31"/>
      <c r="N86" s="31"/>
      <c r="O86" s="31"/>
      <c r="P86" s="31"/>
      <c r="Q86" s="31"/>
      <c r="R86" s="31"/>
      <c r="S86" s="31"/>
      <c r="T86" s="31"/>
      <c r="U86" s="31"/>
      <c r="V86" s="31"/>
      <c r="W86" s="31"/>
      <c r="X86" s="31"/>
      <c r="Y86" s="31"/>
      <c r="Z86" s="31"/>
    </row>
    <row r="87" spans="1:26" ht="15.75" customHeight="1">
      <c r="A87" s="31"/>
      <c r="B87" s="31"/>
      <c r="C87" s="31"/>
      <c r="D87" s="31"/>
      <c r="E87" s="31"/>
      <c r="F87" s="31"/>
      <c r="G87" s="31"/>
      <c r="H87" s="31"/>
      <c r="I87" s="31"/>
      <c r="J87" s="31"/>
      <c r="K87" s="31"/>
      <c r="L87" s="31"/>
      <c r="M87" s="31"/>
      <c r="N87" s="31"/>
      <c r="O87" s="31"/>
      <c r="P87" s="31"/>
      <c r="Q87" s="31"/>
      <c r="R87" s="31"/>
      <c r="S87" s="31"/>
      <c r="T87" s="31"/>
      <c r="U87" s="31"/>
      <c r="V87" s="31"/>
      <c r="W87" s="31"/>
      <c r="X87" s="31"/>
      <c r="Y87" s="31"/>
      <c r="Z87" s="31"/>
    </row>
    <row r="88" spans="1:26" ht="15.75" customHeight="1">
      <c r="A88" s="31"/>
      <c r="B88" s="31"/>
      <c r="C88" s="31"/>
      <c r="D88" s="31"/>
      <c r="E88" s="31"/>
      <c r="F88" s="31"/>
      <c r="G88" s="31"/>
      <c r="H88" s="31"/>
      <c r="I88" s="31"/>
      <c r="J88" s="31"/>
      <c r="K88" s="31"/>
      <c r="L88" s="31"/>
      <c r="M88" s="31"/>
      <c r="N88" s="31"/>
      <c r="O88" s="31"/>
      <c r="P88" s="31"/>
      <c r="Q88" s="31"/>
      <c r="R88" s="31"/>
      <c r="S88" s="31"/>
      <c r="T88" s="31"/>
      <c r="U88" s="31"/>
      <c r="V88" s="31"/>
      <c r="W88" s="31"/>
      <c r="X88" s="31"/>
      <c r="Y88" s="31"/>
      <c r="Z88" s="31"/>
    </row>
    <row r="89" spans="1:26" ht="15.75" customHeight="1">
      <c r="A89" s="31"/>
      <c r="B89" s="31"/>
      <c r="C89" s="31"/>
      <c r="D89" s="31"/>
      <c r="E89" s="31"/>
      <c r="F89" s="31"/>
      <c r="G89" s="31"/>
      <c r="H89" s="31"/>
      <c r="I89" s="31"/>
      <c r="J89" s="31"/>
      <c r="K89" s="31"/>
      <c r="L89" s="31"/>
      <c r="M89" s="31"/>
      <c r="N89" s="31"/>
      <c r="O89" s="31"/>
      <c r="P89" s="31"/>
      <c r="Q89" s="31"/>
      <c r="R89" s="31"/>
      <c r="S89" s="31"/>
      <c r="T89" s="31"/>
      <c r="U89" s="31"/>
      <c r="V89" s="31"/>
      <c r="W89" s="31"/>
      <c r="X89" s="31"/>
      <c r="Y89" s="31"/>
      <c r="Z89" s="31"/>
    </row>
    <row r="90" spans="1:26" ht="15.75" customHeight="1">
      <c r="A90" s="31"/>
      <c r="B90" s="31"/>
      <c r="C90" s="31"/>
      <c r="D90" s="31"/>
      <c r="E90" s="31"/>
      <c r="F90" s="31"/>
      <c r="G90" s="31"/>
      <c r="H90" s="31"/>
      <c r="I90" s="31"/>
      <c r="J90" s="31"/>
      <c r="K90" s="31"/>
      <c r="L90" s="31"/>
      <c r="M90" s="31"/>
      <c r="N90" s="31"/>
      <c r="O90" s="31"/>
      <c r="P90" s="31"/>
      <c r="Q90" s="31"/>
      <c r="R90" s="31"/>
      <c r="S90" s="31"/>
      <c r="T90" s="31"/>
      <c r="U90" s="31"/>
      <c r="V90" s="31"/>
      <c r="W90" s="31"/>
      <c r="X90" s="31"/>
      <c r="Y90" s="31"/>
      <c r="Z90" s="31"/>
    </row>
    <row r="91" spans="1:26" ht="15.75" customHeight="1">
      <c r="A91" s="31"/>
      <c r="B91" s="31"/>
      <c r="C91" s="31"/>
      <c r="D91" s="31"/>
      <c r="E91" s="31"/>
      <c r="F91" s="31"/>
      <c r="G91" s="31"/>
      <c r="H91" s="31"/>
      <c r="I91" s="31"/>
      <c r="J91" s="31"/>
      <c r="K91" s="31"/>
      <c r="L91" s="31"/>
      <c r="M91" s="31"/>
      <c r="N91" s="31"/>
      <c r="O91" s="31"/>
      <c r="P91" s="31"/>
      <c r="Q91" s="31"/>
      <c r="R91" s="31"/>
      <c r="S91" s="31"/>
      <c r="T91" s="31"/>
      <c r="U91" s="31"/>
      <c r="V91" s="31"/>
      <c r="W91" s="31"/>
      <c r="X91" s="31"/>
      <c r="Y91" s="31"/>
      <c r="Z91" s="31"/>
    </row>
    <row r="92" spans="1:26" ht="15.75" customHeight="1">
      <c r="A92" s="31"/>
      <c r="B92" s="31"/>
      <c r="C92" s="31"/>
      <c r="D92" s="31"/>
      <c r="E92" s="31"/>
      <c r="F92" s="31"/>
      <c r="G92" s="31"/>
      <c r="H92" s="31"/>
      <c r="I92" s="31"/>
      <c r="J92" s="31"/>
      <c r="K92" s="31"/>
      <c r="L92" s="31"/>
      <c r="M92" s="31"/>
      <c r="N92" s="31"/>
      <c r="O92" s="31"/>
      <c r="P92" s="31"/>
      <c r="Q92" s="31"/>
      <c r="R92" s="31"/>
      <c r="S92" s="31"/>
      <c r="T92" s="31"/>
      <c r="U92" s="31"/>
      <c r="V92" s="31"/>
      <c r="W92" s="31"/>
      <c r="X92" s="31"/>
      <c r="Y92" s="31"/>
      <c r="Z92" s="31"/>
    </row>
    <row r="93" spans="1:26" ht="15.75" customHeight="1">
      <c r="A93" s="31"/>
      <c r="B93" s="31"/>
      <c r="C93" s="31"/>
      <c r="D93" s="31"/>
      <c r="E93" s="31"/>
      <c r="F93" s="31"/>
      <c r="G93" s="31"/>
      <c r="H93" s="31"/>
      <c r="I93" s="31"/>
      <c r="J93" s="31"/>
      <c r="K93" s="31"/>
      <c r="L93" s="31"/>
      <c r="M93" s="31"/>
      <c r="N93" s="31"/>
      <c r="O93" s="31"/>
      <c r="P93" s="31"/>
      <c r="Q93" s="31"/>
      <c r="R93" s="31"/>
      <c r="S93" s="31"/>
      <c r="T93" s="31"/>
      <c r="U93" s="31"/>
      <c r="V93" s="31"/>
      <c r="W93" s="31"/>
      <c r="X93" s="31"/>
      <c r="Y93" s="31"/>
      <c r="Z93" s="31"/>
    </row>
    <row r="94" spans="1:26" ht="15.75" customHeight="1">
      <c r="A94" s="31"/>
      <c r="B94" s="31"/>
      <c r="C94" s="31"/>
      <c r="D94" s="31"/>
      <c r="E94" s="31"/>
      <c r="F94" s="31"/>
      <c r="G94" s="31"/>
      <c r="H94" s="31"/>
      <c r="I94" s="31"/>
      <c r="J94" s="31"/>
      <c r="K94" s="31"/>
      <c r="L94" s="31"/>
      <c r="M94" s="31"/>
      <c r="N94" s="31"/>
      <c r="O94" s="31"/>
      <c r="P94" s="31"/>
      <c r="Q94" s="31"/>
      <c r="R94" s="31"/>
      <c r="S94" s="31"/>
      <c r="T94" s="31"/>
      <c r="U94" s="31"/>
      <c r="V94" s="31"/>
      <c r="W94" s="31"/>
      <c r="X94" s="31"/>
      <c r="Y94" s="31"/>
      <c r="Z94" s="31"/>
    </row>
    <row r="95" spans="1:26" ht="15.75" customHeight="1">
      <c r="A95" s="31"/>
      <c r="B95" s="31"/>
      <c r="C95" s="31"/>
      <c r="D95" s="31"/>
      <c r="E95" s="31"/>
      <c r="F95" s="31"/>
      <c r="G95" s="31"/>
      <c r="H95" s="31"/>
      <c r="I95" s="31"/>
      <c r="J95" s="31"/>
      <c r="K95" s="31"/>
      <c r="L95" s="31"/>
      <c r="M95" s="31"/>
      <c r="N95" s="31"/>
      <c r="O95" s="31"/>
      <c r="P95" s="31"/>
      <c r="Q95" s="31"/>
      <c r="R95" s="31"/>
      <c r="S95" s="31"/>
      <c r="T95" s="31"/>
      <c r="U95" s="31"/>
      <c r="V95" s="31"/>
      <c r="W95" s="31"/>
      <c r="X95" s="31"/>
      <c r="Y95" s="31"/>
      <c r="Z95" s="31"/>
    </row>
    <row r="96" spans="1:26" ht="15.75" customHeight="1">
      <c r="A96" s="31"/>
      <c r="B96" s="31"/>
      <c r="C96" s="31"/>
      <c r="D96" s="31"/>
      <c r="E96" s="31"/>
      <c r="F96" s="31"/>
      <c r="G96" s="31"/>
      <c r="H96" s="31"/>
      <c r="I96" s="31"/>
      <c r="J96" s="31"/>
      <c r="K96" s="31"/>
      <c r="L96" s="31"/>
      <c r="M96" s="31"/>
      <c r="N96" s="31"/>
      <c r="O96" s="31"/>
      <c r="P96" s="31"/>
      <c r="Q96" s="31"/>
      <c r="R96" s="31"/>
      <c r="S96" s="31"/>
      <c r="T96" s="31"/>
      <c r="U96" s="31"/>
      <c r="V96" s="31"/>
      <c r="W96" s="31"/>
      <c r="X96" s="31"/>
      <c r="Y96" s="31"/>
      <c r="Z96" s="31"/>
    </row>
    <row r="97" spans="1:26" ht="15.75" customHeight="1">
      <c r="A97" s="31"/>
      <c r="B97" s="31"/>
      <c r="C97" s="31"/>
      <c r="D97" s="31"/>
      <c r="E97" s="31"/>
      <c r="F97" s="31"/>
      <c r="G97" s="31"/>
      <c r="H97" s="31"/>
      <c r="I97" s="31"/>
      <c r="J97" s="31"/>
      <c r="K97" s="31"/>
      <c r="L97" s="31"/>
      <c r="M97" s="31"/>
      <c r="N97" s="31"/>
      <c r="O97" s="31"/>
      <c r="P97" s="31"/>
      <c r="Q97" s="31"/>
      <c r="R97" s="31"/>
      <c r="S97" s="31"/>
      <c r="T97" s="31"/>
      <c r="U97" s="31"/>
      <c r="V97" s="31"/>
      <c r="W97" s="31"/>
      <c r="X97" s="31"/>
      <c r="Y97" s="31"/>
      <c r="Z97" s="31"/>
    </row>
    <row r="98" spans="1:26" ht="15.75" customHeight="1">
      <c r="A98" s="31"/>
      <c r="B98" s="31"/>
      <c r="C98" s="31"/>
      <c r="D98" s="31"/>
      <c r="E98" s="31"/>
      <c r="F98" s="31"/>
      <c r="G98" s="31"/>
      <c r="H98" s="31"/>
      <c r="I98" s="31"/>
      <c r="J98" s="31"/>
      <c r="K98" s="31"/>
      <c r="L98" s="31"/>
      <c r="M98" s="31"/>
      <c r="N98" s="31"/>
      <c r="O98" s="31"/>
      <c r="P98" s="31"/>
      <c r="Q98" s="31"/>
      <c r="R98" s="31"/>
      <c r="S98" s="31"/>
      <c r="T98" s="31"/>
      <c r="U98" s="31"/>
      <c r="V98" s="31"/>
      <c r="W98" s="31"/>
      <c r="X98" s="31"/>
      <c r="Y98" s="31"/>
      <c r="Z98" s="31"/>
    </row>
    <row r="99" spans="1:26" ht="15.75" customHeight="1">
      <c r="A99" s="31"/>
      <c r="B99" s="31"/>
      <c r="C99" s="31"/>
      <c r="D99" s="31"/>
      <c r="E99" s="31"/>
      <c r="F99" s="31"/>
      <c r="G99" s="31"/>
      <c r="H99" s="31"/>
      <c r="I99" s="31"/>
      <c r="J99" s="31"/>
      <c r="K99" s="31"/>
      <c r="L99" s="31"/>
      <c r="M99" s="31"/>
      <c r="N99" s="31"/>
      <c r="O99" s="31"/>
      <c r="P99" s="31"/>
      <c r="Q99" s="31"/>
      <c r="R99" s="31"/>
      <c r="S99" s="31"/>
      <c r="T99" s="31"/>
      <c r="U99" s="31"/>
      <c r="V99" s="31"/>
      <c r="W99" s="31"/>
      <c r="X99" s="31"/>
      <c r="Y99" s="31"/>
      <c r="Z99" s="31"/>
    </row>
    <row r="100" spans="1:26" ht="15.75" customHeight="1">
      <c r="A100" s="31"/>
      <c r="B100" s="31"/>
      <c r="C100" s="31"/>
      <c r="D100" s="31"/>
      <c r="E100" s="31"/>
      <c r="F100" s="31"/>
      <c r="G100" s="31"/>
      <c r="H100" s="31"/>
      <c r="I100" s="31"/>
      <c r="J100" s="31"/>
      <c r="K100" s="31"/>
      <c r="L100" s="31"/>
      <c r="M100" s="31"/>
      <c r="N100" s="31"/>
      <c r="O100" s="31"/>
      <c r="P100" s="31"/>
      <c r="Q100" s="31"/>
      <c r="R100" s="31"/>
      <c r="S100" s="31"/>
      <c r="T100" s="31"/>
      <c r="U100" s="31"/>
      <c r="V100" s="31"/>
      <c r="W100" s="31"/>
      <c r="X100" s="31"/>
      <c r="Y100" s="31"/>
      <c r="Z100" s="31"/>
    </row>
    <row r="101" spans="1:26" ht="15.75" customHeight="1">
      <c r="A101" s="31"/>
      <c r="B101" s="31"/>
      <c r="C101" s="31"/>
      <c r="D101" s="31"/>
      <c r="E101" s="31"/>
      <c r="F101" s="31"/>
      <c r="G101" s="31"/>
      <c r="H101" s="31"/>
      <c r="I101" s="31"/>
      <c r="J101" s="31"/>
      <c r="K101" s="31"/>
      <c r="L101" s="31"/>
      <c r="M101" s="31"/>
      <c r="N101" s="31"/>
      <c r="O101" s="31"/>
      <c r="P101" s="31"/>
      <c r="Q101" s="31"/>
      <c r="R101" s="31"/>
      <c r="S101" s="31"/>
      <c r="T101" s="31"/>
      <c r="U101" s="31"/>
      <c r="V101" s="31"/>
      <c r="W101" s="31"/>
      <c r="X101" s="31"/>
      <c r="Y101" s="31"/>
      <c r="Z101" s="31"/>
    </row>
    <row r="102" spans="1:26" ht="15.75" customHeight="1">
      <c r="A102" s="31"/>
      <c r="B102" s="31"/>
      <c r="C102" s="31"/>
      <c r="D102" s="31"/>
      <c r="E102" s="31"/>
      <c r="F102" s="31"/>
      <c r="G102" s="31"/>
      <c r="H102" s="31"/>
      <c r="I102" s="31"/>
      <c r="J102" s="31"/>
      <c r="K102" s="31"/>
      <c r="L102" s="31"/>
      <c r="M102" s="31"/>
      <c r="N102" s="31"/>
      <c r="O102" s="31"/>
      <c r="P102" s="31"/>
      <c r="Q102" s="31"/>
      <c r="R102" s="31"/>
      <c r="S102" s="31"/>
      <c r="T102" s="31"/>
      <c r="U102" s="31"/>
      <c r="V102" s="31"/>
      <c r="W102" s="31"/>
      <c r="X102" s="31"/>
      <c r="Y102" s="31"/>
      <c r="Z102" s="31"/>
    </row>
    <row r="103" spans="1:26" ht="15.75" customHeight="1">
      <c r="A103" s="31"/>
      <c r="B103" s="31"/>
      <c r="C103" s="31"/>
      <c r="D103" s="31"/>
      <c r="E103" s="31"/>
      <c r="F103" s="31"/>
      <c r="G103" s="31"/>
      <c r="H103" s="31"/>
      <c r="I103" s="31"/>
      <c r="J103" s="31"/>
      <c r="K103" s="31"/>
      <c r="L103" s="31"/>
      <c r="M103" s="31"/>
      <c r="N103" s="31"/>
      <c r="O103" s="31"/>
      <c r="P103" s="31"/>
      <c r="Q103" s="31"/>
      <c r="R103" s="31"/>
      <c r="S103" s="31"/>
      <c r="T103" s="31"/>
      <c r="U103" s="31"/>
      <c r="V103" s="31"/>
      <c r="W103" s="31"/>
      <c r="X103" s="31"/>
      <c r="Y103" s="31"/>
      <c r="Z103" s="31"/>
    </row>
    <row r="104" spans="1:26" ht="15.75" customHeight="1">
      <c r="A104" s="31"/>
      <c r="B104" s="31"/>
      <c r="C104" s="31"/>
      <c r="D104" s="31"/>
      <c r="E104" s="31"/>
      <c r="F104" s="31"/>
      <c r="G104" s="31"/>
      <c r="H104" s="31"/>
      <c r="I104" s="31"/>
      <c r="J104" s="31"/>
      <c r="K104" s="31"/>
      <c r="L104" s="31"/>
      <c r="M104" s="31"/>
      <c r="N104" s="31"/>
      <c r="O104" s="31"/>
      <c r="P104" s="31"/>
      <c r="Q104" s="31"/>
      <c r="R104" s="31"/>
      <c r="S104" s="31"/>
      <c r="T104" s="31"/>
      <c r="U104" s="31"/>
      <c r="V104" s="31"/>
      <c r="W104" s="31"/>
      <c r="X104" s="31"/>
      <c r="Y104" s="31"/>
      <c r="Z104" s="31"/>
    </row>
    <row r="105" spans="1:26" ht="15.75" customHeight="1">
      <c r="A105" s="31"/>
      <c r="B105" s="31"/>
      <c r="C105" s="31"/>
      <c r="D105" s="31"/>
      <c r="E105" s="31"/>
      <c r="F105" s="31"/>
      <c r="G105" s="31"/>
      <c r="H105" s="31"/>
      <c r="I105" s="31"/>
      <c r="J105" s="31"/>
      <c r="K105" s="31"/>
      <c r="L105" s="31"/>
      <c r="M105" s="31"/>
      <c r="N105" s="31"/>
      <c r="O105" s="31"/>
      <c r="P105" s="31"/>
      <c r="Q105" s="31"/>
      <c r="R105" s="31"/>
      <c r="S105" s="31"/>
      <c r="T105" s="31"/>
      <c r="U105" s="31"/>
      <c r="V105" s="31"/>
      <c r="W105" s="31"/>
      <c r="X105" s="31"/>
      <c r="Y105" s="31"/>
      <c r="Z105" s="31"/>
    </row>
    <row r="106" spans="1:26" ht="15.75" customHeight="1">
      <c r="A106" s="31"/>
      <c r="B106" s="31"/>
      <c r="C106" s="31"/>
      <c r="D106" s="31"/>
      <c r="E106" s="31"/>
      <c r="F106" s="31"/>
      <c r="G106" s="31"/>
      <c r="H106" s="31"/>
      <c r="I106" s="31"/>
      <c r="J106" s="31"/>
      <c r="K106" s="31"/>
      <c r="L106" s="31"/>
      <c r="M106" s="31"/>
      <c r="N106" s="31"/>
      <c r="O106" s="31"/>
      <c r="P106" s="31"/>
      <c r="Q106" s="31"/>
      <c r="R106" s="31"/>
      <c r="S106" s="31"/>
      <c r="T106" s="31"/>
      <c r="U106" s="31"/>
      <c r="V106" s="31"/>
      <c r="W106" s="31"/>
      <c r="X106" s="31"/>
      <c r="Y106" s="31"/>
      <c r="Z106" s="31"/>
    </row>
    <row r="107" spans="1:26" ht="15.75" customHeight="1">
      <c r="A107" s="31"/>
      <c r="B107" s="31"/>
      <c r="C107" s="31"/>
      <c r="D107" s="31"/>
      <c r="E107" s="31"/>
      <c r="F107" s="31"/>
      <c r="G107" s="31"/>
      <c r="H107" s="31"/>
      <c r="I107" s="31"/>
      <c r="J107" s="31"/>
      <c r="K107" s="31"/>
      <c r="L107" s="31"/>
      <c r="M107" s="31"/>
      <c r="N107" s="31"/>
      <c r="O107" s="31"/>
      <c r="P107" s="31"/>
      <c r="Q107" s="31"/>
      <c r="R107" s="31"/>
      <c r="S107" s="31"/>
      <c r="T107" s="31"/>
      <c r="U107" s="31"/>
      <c r="V107" s="31"/>
      <c r="W107" s="31"/>
      <c r="X107" s="31"/>
      <c r="Y107" s="31"/>
      <c r="Z107" s="31"/>
    </row>
    <row r="108" spans="1:26" ht="15.75" customHeight="1">
      <c r="A108" s="31"/>
      <c r="B108" s="31"/>
      <c r="C108" s="31"/>
      <c r="D108" s="31"/>
      <c r="E108" s="31"/>
      <c r="F108" s="31"/>
      <c r="G108" s="31"/>
      <c r="H108" s="31"/>
      <c r="I108" s="31"/>
      <c r="J108" s="31"/>
      <c r="K108" s="31"/>
      <c r="L108" s="31"/>
      <c r="M108" s="31"/>
      <c r="N108" s="31"/>
      <c r="O108" s="31"/>
      <c r="P108" s="31"/>
      <c r="Q108" s="31"/>
      <c r="R108" s="31"/>
      <c r="S108" s="31"/>
      <c r="T108" s="31"/>
      <c r="U108" s="31"/>
      <c r="V108" s="31"/>
      <c r="W108" s="31"/>
      <c r="X108" s="31"/>
      <c r="Y108" s="31"/>
      <c r="Z108" s="31"/>
    </row>
    <row r="109" spans="1:26" ht="15.75" customHeight="1">
      <c r="A109" s="31"/>
      <c r="B109" s="31"/>
      <c r="C109" s="31"/>
      <c r="D109" s="31"/>
      <c r="E109" s="31"/>
      <c r="F109" s="31"/>
      <c r="G109" s="31"/>
      <c r="H109" s="31"/>
      <c r="I109" s="31"/>
      <c r="J109" s="31"/>
      <c r="K109" s="31"/>
      <c r="L109" s="31"/>
      <c r="M109" s="31"/>
      <c r="N109" s="31"/>
      <c r="O109" s="31"/>
      <c r="P109" s="31"/>
      <c r="Q109" s="31"/>
      <c r="R109" s="31"/>
      <c r="S109" s="31"/>
      <c r="T109" s="31"/>
      <c r="U109" s="31"/>
      <c r="V109" s="31"/>
      <c r="W109" s="31"/>
      <c r="X109" s="31"/>
      <c r="Y109" s="31"/>
      <c r="Z109" s="31"/>
    </row>
    <row r="110" spans="1:26" ht="15.75" customHeight="1">
      <c r="A110" s="31"/>
      <c r="B110" s="31"/>
      <c r="C110" s="31"/>
      <c r="D110" s="31"/>
      <c r="E110" s="31"/>
      <c r="F110" s="31"/>
      <c r="G110" s="31"/>
      <c r="H110" s="31"/>
      <c r="I110" s="31"/>
      <c r="J110" s="31"/>
      <c r="K110" s="31"/>
      <c r="L110" s="31"/>
      <c r="M110" s="31"/>
      <c r="N110" s="31"/>
      <c r="O110" s="31"/>
      <c r="P110" s="31"/>
      <c r="Q110" s="31"/>
      <c r="R110" s="31"/>
      <c r="S110" s="31"/>
      <c r="T110" s="31"/>
      <c r="U110" s="31"/>
      <c r="V110" s="31"/>
      <c r="W110" s="31"/>
      <c r="X110" s="31"/>
      <c r="Y110" s="31"/>
      <c r="Z110" s="31"/>
    </row>
    <row r="111" spans="1:26" ht="15.75" customHeight="1">
      <c r="A111" s="31"/>
      <c r="B111" s="31"/>
      <c r="C111" s="31"/>
      <c r="D111" s="31"/>
      <c r="E111" s="31"/>
      <c r="F111" s="31"/>
      <c r="G111" s="31"/>
      <c r="H111" s="31"/>
      <c r="I111" s="31"/>
      <c r="J111" s="31"/>
      <c r="K111" s="31"/>
      <c r="L111" s="31"/>
      <c r="M111" s="31"/>
      <c r="N111" s="31"/>
      <c r="O111" s="31"/>
      <c r="P111" s="31"/>
      <c r="Q111" s="31"/>
      <c r="R111" s="31"/>
      <c r="S111" s="31"/>
      <c r="T111" s="31"/>
      <c r="U111" s="31"/>
      <c r="V111" s="31"/>
      <c r="W111" s="31"/>
      <c r="X111" s="31"/>
      <c r="Y111" s="31"/>
      <c r="Z111" s="31"/>
    </row>
    <row r="112" spans="1:26" ht="15.75" customHeight="1">
      <c r="A112" s="31"/>
      <c r="B112" s="31"/>
      <c r="C112" s="31"/>
      <c r="D112" s="31"/>
      <c r="E112" s="31"/>
      <c r="F112" s="31"/>
      <c r="G112" s="31"/>
      <c r="H112" s="31"/>
      <c r="I112" s="31"/>
      <c r="J112" s="31"/>
      <c r="K112" s="31"/>
      <c r="L112" s="31"/>
      <c r="M112" s="31"/>
      <c r="N112" s="31"/>
      <c r="O112" s="31"/>
      <c r="P112" s="31"/>
      <c r="Q112" s="31"/>
      <c r="R112" s="31"/>
      <c r="S112" s="31"/>
      <c r="T112" s="31"/>
      <c r="U112" s="31"/>
      <c r="V112" s="31"/>
      <c r="W112" s="31"/>
      <c r="X112" s="31"/>
      <c r="Y112" s="31"/>
      <c r="Z112" s="31"/>
    </row>
    <row r="113" spans="1:26" ht="15.75" customHeight="1">
      <c r="A113" s="31"/>
      <c r="B113" s="31"/>
      <c r="C113" s="31"/>
      <c r="D113" s="31"/>
      <c r="E113" s="31"/>
      <c r="F113" s="31"/>
      <c r="G113" s="31"/>
      <c r="H113" s="31"/>
      <c r="I113" s="31"/>
      <c r="J113" s="31"/>
      <c r="K113" s="31"/>
      <c r="L113" s="31"/>
      <c r="M113" s="31"/>
      <c r="N113" s="31"/>
      <c r="O113" s="31"/>
      <c r="P113" s="31"/>
      <c r="Q113" s="31"/>
      <c r="R113" s="31"/>
      <c r="S113" s="31"/>
      <c r="T113" s="31"/>
      <c r="U113" s="31"/>
      <c r="V113" s="31"/>
      <c r="W113" s="31"/>
      <c r="X113" s="31"/>
      <c r="Y113" s="31"/>
      <c r="Z113" s="31"/>
    </row>
    <row r="114" spans="1:26" ht="15.75" customHeight="1">
      <c r="A114" s="31"/>
      <c r="B114" s="31"/>
      <c r="C114" s="31"/>
      <c r="D114" s="31"/>
      <c r="E114" s="31"/>
      <c r="F114" s="31"/>
      <c r="G114" s="31"/>
      <c r="H114" s="31"/>
      <c r="I114" s="31"/>
      <c r="J114" s="31"/>
      <c r="K114" s="31"/>
      <c r="L114" s="31"/>
      <c r="M114" s="31"/>
      <c r="N114" s="31"/>
      <c r="O114" s="31"/>
      <c r="P114" s="31"/>
      <c r="Q114" s="31"/>
      <c r="R114" s="31"/>
      <c r="S114" s="31"/>
      <c r="T114" s="31"/>
      <c r="U114" s="31"/>
      <c r="V114" s="31"/>
      <c r="W114" s="31"/>
      <c r="X114" s="31"/>
      <c r="Y114" s="31"/>
      <c r="Z114" s="31"/>
    </row>
    <row r="115" spans="1:26" ht="15.75" customHeight="1">
      <c r="A115" s="31"/>
      <c r="B115" s="31"/>
      <c r="C115" s="31"/>
      <c r="D115" s="31"/>
      <c r="E115" s="31"/>
      <c r="F115" s="31"/>
      <c r="G115" s="31"/>
      <c r="H115" s="31"/>
      <c r="I115" s="31"/>
      <c r="J115" s="31"/>
      <c r="K115" s="31"/>
      <c r="L115" s="31"/>
      <c r="M115" s="31"/>
      <c r="N115" s="31"/>
      <c r="O115" s="31"/>
      <c r="P115" s="31"/>
      <c r="Q115" s="31"/>
      <c r="R115" s="31"/>
      <c r="S115" s="31"/>
      <c r="T115" s="31"/>
      <c r="U115" s="31"/>
      <c r="V115" s="31"/>
      <c r="W115" s="31"/>
      <c r="X115" s="31"/>
      <c r="Y115" s="31"/>
      <c r="Z115" s="31"/>
    </row>
    <row r="116" spans="1:26" ht="15.75" customHeight="1">
      <c r="A116" s="31"/>
      <c r="B116" s="31"/>
      <c r="C116" s="31"/>
      <c r="D116" s="31"/>
      <c r="E116" s="31"/>
      <c r="F116" s="31"/>
      <c r="G116" s="31"/>
      <c r="H116" s="31"/>
      <c r="I116" s="31"/>
      <c r="J116" s="31"/>
      <c r="K116" s="31"/>
      <c r="L116" s="31"/>
      <c r="M116" s="31"/>
      <c r="N116" s="31"/>
      <c r="O116" s="31"/>
      <c r="P116" s="31"/>
      <c r="Q116" s="31"/>
      <c r="R116" s="31"/>
      <c r="S116" s="31"/>
      <c r="T116" s="31"/>
      <c r="U116" s="31"/>
      <c r="V116" s="31"/>
      <c r="W116" s="31"/>
      <c r="X116" s="31"/>
      <c r="Y116" s="31"/>
      <c r="Z116" s="31"/>
    </row>
    <row r="117" spans="1:26" ht="15.75" customHeight="1">
      <c r="A117" s="31"/>
      <c r="B117" s="31"/>
      <c r="C117" s="31"/>
      <c r="D117" s="31"/>
      <c r="E117" s="31"/>
      <c r="F117" s="31"/>
      <c r="G117" s="31"/>
      <c r="H117" s="31"/>
      <c r="I117" s="31"/>
      <c r="J117" s="31"/>
      <c r="K117" s="31"/>
      <c r="L117" s="31"/>
      <c r="M117" s="31"/>
      <c r="N117" s="31"/>
      <c r="O117" s="31"/>
      <c r="P117" s="31"/>
      <c r="Q117" s="31"/>
      <c r="R117" s="31"/>
      <c r="S117" s="31"/>
      <c r="T117" s="31"/>
      <c r="U117" s="31"/>
      <c r="V117" s="31"/>
      <c r="W117" s="31"/>
      <c r="X117" s="31"/>
      <c r="Y117" s="31"/>
      <c r="Z117" s="31"/>
    </row>
    <row r="118" spans="1:26" ht="15.75" customHeight="1">
      <c r="A118" s="31"/>
      <c r="B118" s="31"/>
      <c r="C118" s="31"/>
      <c r="D118" s="31"/>
      <c r="E118" s="31"/>
      <c r="F118" s="31"/>
      <c r="G118" s="31"/>
      <c r="H118" s="31"/>
      <c r="I118" s="31"/>
      <c r="J118" s="31"/>
      <c r="K118" s="31"/>
      <c r="L118" s="31"/>
      <c r="M118" s="31"/>
      <c r="N118" s="31"/>
      <c r="O118" s="31"/>
      <c r="P118" s="31"/>
      <c r="Q118" s="31"/>
      <c r="R118" s="31"/>
      <c r="S118" s="31"/>
      <c r="T118" s="31"/>
      <c r="U118" s="31"/>
      <c r="V118" s="31"/>
      <c r="W118" s="31"/>
      <c r="X118" s="31"/>
      <c r="Y118" s="31"/>
      <c r="Z118" s="31"/>
    </row>
    <row r="119" spans="1:26" ht="15.75" customHeight="1">
      <c r="A119" s="31"/>
      <c r="B119" s="31"/>
      <c r="C119" s="31"/>
      <c r="D119" s="31"/>
      <c r="E119" s="31"/>
      <c r="F119" s="31"/>
      <c r="G119" s="31"/>
      <c r="H119" s="31"/>
      <c r="I119" s="31"/>
      <c r="J119" s="31"/>
      <c r="K119" s="31"/>
      <c r="L119" s="31"/>
      <c r="M119" s="31"/>
      <c r="N119" s="31"/>
      <c r="O119" s="31"/>
      <c r="P119" s="31"/>
      <c r="Q119" s="31"/>
      <c r="R119" s="31"/>
      <c r="S119" s="31"/>
      <c r="T119" s="31"/>
      <c r="U119" s="31"/>
      <c r="V119" s="31"/>
      <c r="W119" s="31"/>
      <c r="X119" s="31"/>
      <c r="Y119" s="31"/>
      <c r="Z119" s="31"/>
    </row>
    <row r="120" spans="1:26" ht="15.75" customHeight="1">
      <c r="A120" s="31"/>
      <c r="B120" s="31"/>
      <c r="C120" s="31"/>
      <c r="D120" s="31"/>
      <c r="E120" s="31"/>
      <c r="F120" s="31"/>
      <c r="G120" s="31"/>
      <c r="H120" s="31"/>
      <c r="I120" s="31"/>
      <c r="J120" s="31"/>
      <c r="K120" s="31"/>
      <c r="L120" s="31"/>
      <c r="M120" s="31"/>
      <c r="N120" s="31"/>
      <c r="O120" s="31"/>
      <c r="P120" s="31"/>
      <c r="Q120" s="31"/>
      <c r="R120" s="31"/>
      <c r="S120" s="31"/>
      <c r="T120" s="31"/>
      <c r="U120" s="31"/>
      <c r="V120" s="31"/>
      <c r="W120" s="31"/>
      <c r="X120" s="31"/>
      <c r="Y120" s="31"/>
      <c r="Z120" s="31"/>
    </row>
    <row r="121" spans="1:26" ht="15.75" customHeight="1">
      <c r="A121" s="31"/>
      <c r="B121" s="31"/>
      <c r="C121" s="31"/>
      <c r="D121" s="31"/>
      <c r="E121" s="31"/>
      <c r="F121" s="31"/>
      <c r="G121" s="31"/>
      <c r="H121" s="31"/>
      <c r="I121" s="31"/>
      <c r="J121" s="31"/>
      <c r="K121" s="31"/>
      <c r="L121" s="31"/>
      <c r="M121" s="31"/>
      <c r="N121" s="31"/>
      <c r="O121" s="31"/>
      <c r="P121" s="31"/>
      <c r="Q121" s="31"/>
      <c r="R121" s="31"/>
      <c r="S121" s="31"/>
      <c r="T121" s="31"/>
      <c r="U121" s="31"/>
      <c r="V121" s="31"/>
      <c r="W121" s="31"/>
      <c r="X121" s="31"/>
      <c r="Y121" s="31"/>
      <c r="Z121" s="31"/>
    </row>
    <row r="122" spans="1:26" ht="15.75" customHeight="1">
      <c r="A122" s="31"/>
      <c r="B122" s="31"/>
      <c r="C122" s="31"/>
      <c r="D122" s="31"/>
      <c r="E122" s="31"/>
      <c r="F122" s="31"/>
      <c r="G122" s="31"/>
      <c r="H122" s="31"/>
      <c r="I122" s="31"/>
      <c r="J122" s="31"/>
      <c r="K122" s="31"/>
      <c r="L122" s="31"/>
      <c r="M122" s="31"/>
      <c r="N122" s="31"/>
      <c r="O122" s="31"/>
      <c r="P122" s="31"/>
      <c r="Q122" s="31"/>
      <c r="R122" s="31"/>
      <c r="S122" s="31"/>
      <c r="T122" s="31"/>
      <c r="U122" s="31"/>
      <c r="V122" s="31"/>
      <c r="W122" s="31"/>
      <c r="X122" s="31"/>
      <c r="Y122" s="31"/>
      <c r="Z122" s="31"/>
    </row>
    <row r="123" spans="1:26" ht="15.75" customHeight="1">
      <c r="A123" s="31"/>
      <c r="B123" s="31"/>
      <c r="C123" s="31"/>
      <c r="D123" s="31"/>
      <c r="E123" s="31"/>
      <c r="F123" s="31"/>
      <c r="G123" s="31"/>
      <c r="H123" s="31"/>
      <c r="I123" s="31"/>
      <c r="J123" s="31"/>
      <c r="K123" s="31"/>
      <c r="L123" s="31"/>
      <c r="M123" s="31"/>
      <c r="N123" s="31"/>
      <c r="O123" s="31"/>
      <c r="P123" s="31"/>
      <c r="Q123" s="31"/>
      <c r="R123" s="31"/>
      <c r="S123" s="31"/>
      <c r="T123" s="31"/>
      <c r="U123" s="31"/>
      <c r="V123" s="31"/>
      <c r="W123" s="31"/>
      <c r="X123" s="31"/>
      <c r="Y123" s="31"/>
      <c r="Z123" s="31"/>
    </row>
    <row r="124" spans="1:26" ht="15.75" customHeight="1">
      <c r="A124" s="31"/>
      <c r="B124" s="31"/>
      <c r="C124" s="31"/>
      <c r="D124" s="31"/>
      <c r="E124" s="31"/>
      <c r="F124" s="31"/>
      <c r="G124" s="31"/>
      <c r="H124" s="31"/>
      <c r="I124" s="31"/>
      <c r="J124" s="31"/>
      <c r="K124" s="31"/>
      <c r="L124" s="31"/>
      <c r="M124" s="31"/>
      <c r="N124" s="31"/>
      <c r="O124" s="31"/>
      <c r="P124" s="31"/>
      <c r="Q124" s="31"/>
      <c r="R124" s="31"/>
      <c r="S124" s="31"/>
      <c r="T124" s="31"/>
      <c r="U124" s="31"/>
      <c r="V124" s="31"/>
      <c r="W124" s="31"/>
      <c r="X124" s="31"/>
      <c r="Y124" s="31"/>
      <c r="Z124" s="31"/>
    </row>
    <row r="125" spans="1:26" ht="15.75" customHeight="1">
      <c r="A125" s="31"/>
      <c r="B125" s="31"/>
      <c r="C125" s="31"/>
      <c r="D125" s="31"/>
      <c r="E125" s="31"/>
      <c r="F125" s="31"/>
      <c r="G125" s="31"/>
      <c r="H125" s="31"/>
      <c r="I125" s="31"/>
      <c r="J125" s="31"/>
      <c r="K125" s="31"/>
      <c r="L125" s="31"/>
      <c r="M125" s="31"/>
      <c r="N125" s="31"/>
      <c r="O125" s="31"/>
      <c r="P125" s="31"/>
      <c r="Q125" s="31"/>
      <c r="R125" s="31"/>
      <c r="S125" s="31"/>
      <c r="T125" s="31"/>
      <c r="U125" s="31"/>
      <c r="V125" s="31"/>
      <c r="W125" s="31"/>
      <c r="X125" s="31"/>
      <c r="Y125" s="31"/>
      <c r="Z125" s="31"/>
    </row>
    <row r="126" spans="1:26" ht="15.75" customHeight="1">
      <c r="A126" s="31"/>
      <c r="B126" s="31"/>
      <c r="C126" s="31"/>
      <c r="D126" s="31"/>
      <c r="E126" s="31"/>
      <c r="F126" s="31"/>
      <c r="G126" s="31"/>
      <c r="H126" s="31"/>
      <c r="I126" s="31"/>
      <c r="J126" s="31"/>
      <c r="K126" s="31"/>
      <c r="L126" s="31"/>
      <c r="M126" s="31"/>
      <c r="N126" s="31"/>
      <c r="O126" s="31"/>
      <c r="P126" s="31"/>
      <c r="Q126" s="31"/>
      <c r="R126" s="31"/>
      <c r="S126" s="31"/>
      <c r="T126" s="31"/>
      <c r="U126" s="31"/>
      <c r="V126" s="31"/>
      <c r="W126" s="31"/>
      <c r="X126" s="31"/>
      <c r="Y126" s="31"/>
      <c r="Z126" s="31"/>
    </row>
    <row r="127" spans="1:26" ht="15.75" customHeight="1">
      <c r="A127" s="31"/>
      <c r="B127" s="31"/>
      <c r="C127" s="31"/>
      <c r="D127" s="31"/>
      <c r="E127" s="31"/>
      <c r="F127" s="31"/>
      <c r="G127" s="31"/>
      <c r="H127" s="31"/>
      <c r="I127" s="31"/>
      <c r="J127" s="31"/>
      <c r="K127" s="31"/>
      <c r="L127" s="31"/>
      <c r="M127" s="31"/>
      <c r="N127" s="31"/>
      <c r="O127" s="31"/>
      <c r="P127" s="31"/>
      <c r="Q127" s="31"/>
      <c r="R127" s="31"/>
      <c r="S127" s="31"/>
      <c r="T127" s="31"/>
      <c r="U127" s="31"/>
      <c r="V127" s="31"/>
      <c r="W127" s="31"/>
      <c r="X127" s="31"/>
      <c r="Y127" s="31"/>
      <c r="Z127" s="31"/>
    </row>
    <row r="128" spans="1:26" ht="15.75" customHeight="1">
      <c r="A128" s="31"/>
      <c r="B128" s="31"/>
      <c r="C128" s="31"/>
      <c r="D128" s="31"/>
      <c r="E128" s="31"/>
      <c r="F128" s="31"/>
      <c r="G128" s="31"/>
      <c r="H128" s="31"/>
      <c r="I128" s="31"/>
      <c r="J128" s="31"/>
      <c r="K128" s="31"/>
      <c r="L128" s="31"/>
      <c r="M128" s="31"/>
      <c r="N128" s="31"/>
      <c r="O128" s="31"/>
      <c r="P128" s="31"/>
      <c r="Q128" s="31"/>
      <c r="R128" s="31"/>
      <c r="S128" s="31"/>
      <c r="T128" s="31"/>
      <c r="U128" s="31"/>
      <c r="V128" s="31"/>
      <c r="W128" s="31"/>
      <c r="X128" s="31"/>
      <c r="Y128" s="31"/>
      <c r="Z128" s="31"/>
    </row>
    <row r="129" spans="1:26" ht="15.75" customHeight="1">
      <c r="A129" s="31"/>
      <c r="B129" s="31"/>
      <c r="C129" s="31"/>
      <c r="D129" s="31"/>
      <c r="E129" s="31"/>
      <c r="F129" s="31"/>
      <c r="G129" s="31"/>
      <c r="H129" s="31"/>
      <c r="I129" s="31"/>
      <c r="J129" s="31"/>
      <c r="K129" s="31"/>
      <c r="L129" s="31"/>
      <c r="M129" s="31"/>
      <c r="N129" s="31"/>
      <c r="O129" s="31"/>
      <c r="P129" s="31"/>
      <c r="Q129" s="31"/>
      <c r="R129" s="31"/>
      <c r="S129" s="31"/>
      <c r="T129" s="31"/>
      <c r="U129" s="31"/>
      <c r="V129" s="31"/>
      <c r="W129" s="31"/>
      <c r="X129" s="31"/>
      <c r="Y129" s="31"/>
      <c r="Z129" s="31"/>
    </row>
    <row r="130" spans="1:26" ht="15.75" customHeight="1">
      <c r="A130" s="31"/>
      <c r="B130" s="31"/>
      <c r="C130" s="31"/>
      <c r="D130" s="31"/>
      <c r="E130" s="31"/>
      <c r="F130" s="31"/>
      <c r="G130" s="31"/>
      <c r="H130" s="31"/>
      <c r="I130" s="31"/>
      <c r="J130" s="31"/>
      <c r="K130" s="31"/>
      <c r="L130" s="31"/>
      <c r="M130" s="31"/>
      <c r="N130" s="31"/>
      <c r="O130" s="31"/>
      <c r="P130" s="31"/>
      <c r="Q130" s="31"/>
      <c r="R130" s="31"/>
      <c r="S130" s="31"/>
      <c r="T130" s="31"/>
      <c r="U130" s="31"/>
      <c r="V130" s="31"/>
      <c r="W130" s="31"/>
      <c r="X130" s="31"/>
      <c r="Y130" s="31"/>
      <c r="Z130" s="31"/>
    </row>
    <row r="131" spans="1:26" ht="15.75" customHeight="1">
      <c r="A131" s="31"/>
      <c r="B131" s="31"/>
      <c r="C131" s="31"/>
      <c r="D131" s="31"/>
      <c r="E131" s="31"/>
      <c r="F131" s="31"/>
      <c r="G131" s="31"/>
      <c r="H131" s="31"/>
      <c r="I131" s="31"/>
      <c r="J131" s="31"/>
      <c r="K131" s="31"/>
      <c r="L131" s="31"/>
      <c r="M131" s="31"/>
      <c r="N131" s="31"/>
      <c r="O131" s="31"/>
      <c r="P131" s="31"/>
      <c r="Q131" s="31"/>
      <c r="R131" s="31"/>
      <c r="S131" s="31"/>
      <c r="T131" s="31"/>
      <c r="U131" s="31"/>
      <c r="V131" s="31"/>
      <c r="W131" s="31"/>
      <c r="X131" s="31"/>
      <c r="Y131" s="31"/>
      <c r="Z131" s="31"/>
    </row>
    <row r="132" spans="1:26" ht="15.75" customHeight="1">
      <c r="A132" s="31"/>
      <c r="B132" s="31"/>
      <c r="C132" s="31"/>
      <c r="D132" s="31"/>
      <c r="E132" s="31"/>
      <c r="F132" s="31"/>
      <c r="G132" s="31"/>
      <c r="H132" s="31"/>
      <c r="I132" s="31"/>
      <c r="J132" s="31"/>
      <c r="K132" s="31"/>
      <c r="L132" s="31"/>
      <c r="M132" s="31"/>
      <c r="N132" s="31"/>
      <c r="O132" s="31"/>
      <c r="P132" s="31"/>
      <c r="Q132" s="31"/>
      <c r="R132" s="31"/>
      <c r="S132" s="31"/>
      <c r="T132" s="31"/>
      <c r="U132" s="31"/>
      <c r="V132" s="31"/>
      <c r="W132" s="31"/>
      <c r="X132" s="31"/>
      <c r="Y132" s="31"/>
      <c r="Z132" s="31"/>
    </row>
    <row r="133" spans="1:26" ht="15.75" customHeight="1">
      <c r="A133" s="31"/>
      <c r="B133" s="31"/>
      <c r="C133" s="31"/>
      <c r="D133" s="31"/>
      <c r="E133" s="31"/>
      <c r="F133" s="31"/>
      <c r="G133" s="31"/>
      <c r="H133" s="31"/>
      <c r="I133" s="31"/>
      <c r="J133" s="31"/>
      <c r="K133" s="31"/>
      <c r="L133" s="31"/>
      <c r="M133" s="31"/>
      <c r="N133" s="31"/>
      <c r="O133" s="31"/>
      <c r="P133" s="31"/>
      <c r="Q133" s="31"/>
      <c r="R133" s="31"/>
      <c r="S133" s="31"/>
      <c r="T133" s="31"/>
      <c r="U133" s="31"/>
      <c r="V133" s="31"/>
      <c r="W133" s="31"/>
      <c r="X133" s="31"/>
      <c r="Y133" s="31"/>
      <c r="Z133" s="31"/>
    </row>
    <row r="134" spans="1:26" ht="15.75" customHeight="1">
      <c r="A134" s="31"/>
      <c r="B134" s="31"/>
      <c r="C134" s="31"/>
      <c r="D134" s="31"/>
      <c r="E134" s="31"/>
      <c r="F134" s="31"/>
      <c r="G134" s="31"/>
      <c r="H134" s="31"/>
      <c r="I134" s="31"/>
      <c r="J134" s="31"/>
      <c r="K134" s="31"/>
      <c r="L134" s="31"/>
      <c r="M134" s="31"/>
      <c r="N134" s="31"/>
      <c r="O134" s="31"/>
      <c r="P134" s="31"/>
      <c r="Q134" s="31"/>
      <c r="R134" s="31"/>
      <c r="S134" s="31"/>
      <c r="T134" s="31"/>
      <c r="U134" s="31"/>
      <c r="V134" s="31"/>
      <c r="W134" s="31"/>
      <c r="X134" s="31"/>
      <c r="Y134" s="31"/>
      <c r="Z134" s="31"/>
    </row>
    <row r="135" spans="1:26" ht="15.75" customHeight="1">
      <c r="A135" s="31"/>
      <c r="B135" s="31"/>
      <c r="C135" s="31"/>
      <c r="D135" s="31"/>
      <c r="E135" s="31"/>
      <c r="F135" s="31"/>
      <c r="G135" s="31"/>
      <c r="H135" s="31"/>
      <c r="I135" s="31"/>
      <c r="J135" s="31"/>
      <c r="K135" s="31"/>
      <c r="L135" s="31"/>
      <c r="M135" s="31"/>
      <c r="N135" s="31"/>
      <c r="O135" s="31"/>
      <c r="P135" s="31"/>
      <c r="Q135" s="31"/>
      <c r="R135" s="31"/>
      <c r="S135" s="31"/>
      <c r="T135" s="31"/>
      <c r="U135" s="31"/>
      <c r="V135" s="31"/>
      <c r="W135" s="31"/>
      <c r="X135" s="31"/>
      <c r="Y135" s="31"/>
      <c r="Z135" s="31"/>
    </row>
    <row r="136" spans="1:26" ht="15.75" customHeight="1">
      <c r="A136" s="31"/>
      <c r="B136" s="31"/>
      <c r="C136" s="31"/>
      <c r="D136" s="31"/>
      <c r="E136" s="31"/>
      <c r="F136" s="31"/>
      <c r="G136" s="31"/>
      <c r="H136" s="31"/>
      <c r="I136" s="31"/>
      <c r="J136" s="31"/>
      <c r="K136" s="31"/>
      <c r="L136" s="31"/>
      <c r="M136" s="31"/>
      <c r="N136" s="31"/>
      <c r="O136" s="31"/>
      <c r="P136" s="31"/>
      <c r="Q136" s="31"/>
      <c r="R136" s="31"/>
      <c r="S136" s="31"/>
      <c r="T136" s="31"/>
      <c r="U136" s="31"/>
      <c r="V136" s="31"/>
      <c r="W136" s="31"/>
      <c r="X136" s="31"/>
      <c r="Y136" s="31"/>
      <c r="Z136" s="31"/>
    </row>
    <row r="137" spans="1:26" ht="15.75" customHeight="1">
      <c r="A137" s="31"/>
      <c r="B137" s="31"/>
      <c r="C137" s="31"/>
      <c r="D137" s="31"/>
      <c r="E137" s="31"/>
      <c r="F137" s="31"/>
      <c r="G137" s="31"/>
      <c r="H137" s="31"/>
      <c r="I137" s="31"/>
      <c r="J137" s="31"/>
      <c r="K137" s="31"/>
      <c r="L137" s="31"/>
      <c r="M137" s="31"/>
      <c r="N137" s="31"/>
      <c r="O137" s="31"/>
      <c r="P137" s="31"/>
      <c r="Q137" s="31"/>
      <c r="R137" s="31"/>
      <c r="S137" s="31"/>
      <c r="T137" s="31"/>
      <c r="U137" s="31"/>
      <c r="V137" s="31"/>
      <c r="W137" s="31"/>
      <c r="X137" s="31"/>
      <c r="Y137" s="31"/>
      <c r="Z137" s="31"/>
    </row>
    <row r="138" spans="1:26" ht="15.75" customHeight="1">
      <c r="A138" s="31"/>
      <c r="B138" s="31"/>
      <c r="C138" s="31"/>
      <c r="D138" s="31"/>
      <c r="E138" s="31"/>
      <c r="F138" s="31"/>
      <c r="G138" s="31"/>
      <c r="H138" s="31"/>
      <c r="I138" s="31"/>
      <c r="J138" s="31"/>
      <c r="K138" s="31"/>
      <c r="L138" s="31"/>
      <c r="M138" s="31"/>
      <c r="N138" s="31"/>
      <c r="O138" s="31"/>
      <c r="P138" s="31"/>
      <c r="Q138" s="31"/>
      <c r="R138" s="31"/>
      <c r="S138" s="31"/>
      <c r="T138" s="31"/>
      <c r="U138" s="31"/>
      <c r="V138" s="31"/>
      <c r="W138" s="31"/>
      <c r="X138" s="31"/>
      <c r="Y138" s="31"/>
      <c r="Z138" s="31"/>
    </row>
    <row r="139" spans="1:26" ht="15.75" customHeight="1">
      <c r="A139" s="31"/>
      <c r="B139" s="31"/>
      <c r="C139" s="31"/>
      <c r="D139" s="31"/>
      <c r="E139" s="31"/>
      <c r="F139" s="31"/>
      <c r="G139" s="31"/>
      <c r="H139" s="31"/>
      <c r="I139" s="31"/>
      <c r="J139" s="31"/>
      <c r="K139" s="31"/>
      <c r="L139" s="31"/>
      <c r="M139" s="31"/>
      <c r="N139" s="31"/>
      <c r="O139" s="31"/>
      <c r="P139" s="31"/>
      <c r="Q139" s="31"/>
      <c r="R139" s="31"/>
      <c r="S139" s="31"/>
      <c r="T139" s="31"/>
      <c r="U139" s="31"/>
      <c r="V139" s="31"/>
      <c r="W139" s="31"/>
      <c r="X139" s="31"/>
      <c r="Y139" s="31"/>
      <c r="Z139" s="31"/>
    </row>
    <row r="140" spans="1:26" ht="15.75" customHeight="1">
      <c r="A140" s="31"/>
      <c r="B140" s="31"/>
      <c r="C140" s="31"/>
      <c r="D140" s="31"/>
      <c r="E140" s="31"/>
      <c r="F140" s="31"/>
      <c r="G140" s="31"/>
      <c r="H140" s="31"/>
      <c r="I140" s="31"/>
      <c r="J140" s="31"/>
      <c r="K140" s="31"/>
      <c r="L140" s="31"/>
      <c r="M140" s="31"/>
      <c r="N140" s="31"/>
      <c r="O140" s="31"/>
      <c r="P140" s="31"/>
      <c r="Q140" s="31"/>
      <c r="R140" s="31"/>
      <c r="S140" s="31"/>
      <c r="T140" s="31"/>
      <c r="U140" s="31"/>
      <c r="V140" s="31"/>
      <c r="W140" s="31"/>
      <c r="X140" s="31"/>
      <c r="Y140" s="31"/>
      <c r="Z140" s="31"/>
    </row>
    <row r="141" spans="1:26" ht="15.75" customHeight="1">
      <c r="A141" s="31"/>
      <c r="B141" s="31"/>
      <c r="C141" s="31"/>
      <c r="D141" s="31"/>
      <c r="E141" s="31"/>
      <c r="F141" s="31"/>
      <c r="G141" s="31"/>
      <c r="H141" s="31"/>
      <c r="I141" s="31"/>
      <c r="J141" s="31"/>
      <c r="K141" s="31"/>
      <c r="L141" s="31"/>
      <c r="M141" s="31"/>
      <c r="N141" s="31"/>
      <c r="O141" s="31"/>
      <c r="P141" s="31"/>
      <c r="Q141" s="31"/>
      <c r="R141" s="31"/>
      <c r="S141" s="31"/>
      <c r="T141" s="31"/>
      <c r="U141" s="31"/>
      <c r="V141" s="31"/>
      <c r="W141" s="31"/>
      <c r="X141" s="31"/>
      <c r="Y141" s="31"/>
      <c r="Z141" s="31"/>
    </row>
    <row r="142" spans="1:26" ht="15.75" customHeight="1">
      <c r="A142" s="31"/>
      <c r="B142" s="31"/>
      <c r="C142" s="31"/>
      <c r="D142" s="31"/>
      <c r="E142" s="31"/>
      <c r="F142" s="31"/>
      <c r="G142" s="31"/>
      <c r="H142" s="31"/>
      <c r="I142" s="31"/>
      <c r="J142" s="31"/>
      <c r="K142" s="31"/>
      <c r="L142" s="31"/>
      <c r="M142" s="31"/>
      <c r="N142" s="31"/>
      <c r="O142" s="31"/>
      <c r="P142" s="31"/>
      <c r="Q142" s="31"/>
      <c r="R142" s="31"/>
      <c r="S142" s="31"/>
      <c r="T142" s="31"/>
      <c r="U142" s="31"/>
      <c r="V142" s="31"/>
      <c r="W142" s="31"/>
      <c r="X142" s="31"/>
      <c r="Y142" s="31"/>
      <c r="Z142" s="31"/>
    </row>
    <row r="143" spans="1:26" ht="15.75" customHeight="1">
      <c r="A143" s="31"/>
      <c r="B143" s="31"/>
      <c r="C143" s="31"/>
      <c r="D143" s="31"/>
      <c r="E143" s="31"/>
      <c r="F143" s="31"/>
      <c r="G143" s="31"/>
      <c r="H143" s="31"/>
      <c r="I143" s="31"/>
      <c r="J143" s="31"/>
      <c r="K143" s="31"/>
      <c r="L143" s="31"/>
      <c r="M143" s="31"/>
      <c r="N143" s="31"/>
      <c r="O143" s="31"/>
      <c r="P143" s="31"/>
      <c r="Q143" s="31"/>
      <c r="R143" s="31"/>
      <c r="S143" s="31"/>
      <c r="T143" s="31"/>
      <c r="U143" s="31"/>
      <c r="V143" s="31"/>
      <c r="W143" s="31"/>
      <c r="X143" s="31"/>
      <c r="Y143" s="31"/>
      <c r="Z143" s="31"/>
    </row>
    <row r="144" spans="1:26" ht="15.75" customHeight="1">
      <c r="A144" s="31"/>
      <c r="B144" s="31"/>
      <c r="C144" s="31"/>
      <c r="D144" s="31"/>
      <c r="E144" s="31"/>
      <c r="F144" s="31"/>
      <c r="G144" s="31"/>
      <c r="H144" s="31"/>
      <c r="I144" s="31"/>
      <c r="J144" s="31"/>
      <c r="K144" s="31"/>
      <c r="L144" s="31"/>
      <c r="M144" s="31"/>
      <c r="N144" s="31"/>
      <c r="O144" s="31"/>
      <c r="P144" s="31"/>
      <c r="Q144" s="31"/>
      <c r="R144" s="31"/>
      <c r="S144" s="31"/>
      <c r="T144" s="31"/>
      <c r="U144" s="31"/>
      <c r="V144" s="31"/>
      <c r="W144" s="31"/>
      <c r="X144" s="31"/>
      <c r="Y144" s="31"/>
      <c r="Z144" s="31"/>
    </row>
    <row r="145" spans="1:26" ht="15.75" customHeight="1">
      <c r="A145" s="31"/>
      <c r="B145" s="31"/>
      <c r="C145" s="31"/>
      <c r="D145" s="31"/>
      <c r="E145" s="31"/>
      <c r="F145" s="31"/>
      <c r="G145" s="31"/>
      <c r="H145" s="31"/>
      <c r="I145" s="31"/>
      <c r="J145" s="31"/>
      <c r="K145" s="31"/>
      <c r="L145" s="31"/>
      <c r="M145" s="31"/>
      <c r="N145" s="31"/>
      <c r="O145" s="31"/>
      <c r="P145" s="31"/>
      <c r="Q145" s="31"/>
      <c r="R145" s="31"/>
      <c r="S145" s="31"/>
      <c r="T145" s="31"/>
      <c r="U145" s="31"/>
      <c r="V145" s="31"/>
      <c r="W145" s="31"/>
      <c r="X145" s="31"/>
      <c r="Y145" s="31"/>
      <c r="Z145" s="31"/>
    </row>
    <row r="146" spans="1:26" ht="15.75" customHeight="1">
      <c r="A146" s="31"/>
      <c r="B146" s="31"/>
      <c r="C146" s="31"/>
      <c r="D146" s="31"/>
      <c r="E146" s="31"/>
      <c r="F146" s="31"/>
      <c r="G146" s="31"/>
      <c r="H146" s="31"/>
      <c r="I146" s="31"/>
      <c r="J146" s="31"/>
      <c r="K146" s="31"/>
      <c r="L146" s="31"/>
      <c r="M146" s="31"/>
      <c r="N146" s="31"/>
      <c r="O146" s="31"/>
      <c r="P146" s="31"/>
      <c r="Q146" s="31"/>
      <c r="R146" s="31"/>
      <c r="S146" s="31"/>
      <c r="T146" s="31"/>
      <c r="U146" s="31"/>
      <c r="V146" s="31"/>
      <c r="W146" s="31"/>
      <c r="X146" s="31"/>
      <c r="Y146" s="31"/>
      <c r="Z146" s="31"/>
    </row>
    <row r="147" spans="1:26" ht="15.75" customHeight="1">
      <c r="A147" s="31"/>
      <c r="B147" s="31"/>
      <c r="C147" s="31"/>
      <c r="D147" s="31"/>
      <c r="E147" s="31"/>
      <c r="F147" s="31"/>
      <c r="G147" s="31"/>
      <c r="H147" s="31"/>
      <c r="I147" s="31"/>
      <c r="J147" s="31"/>
      <c r="K147" s="31"/>
      <c r="L147" s="31"/>
      <c r="M147" s="31"/>
      <c r="N147" s="31"/>
      <c r="O147" s="31"/>
      <c r="P147" s="31"/>
      <c r="Q147" s="31"/>
      <c r="R147" s="31"/>
      <c r="S147" s="31"/>
      <c r="T147" s="31"/>
      <c r="U147" s="31"/>
      <c r="V147" s="31"/>
      <c r="W147" s="31"/>
      <c r="X147" s="31"/>
      <c r="Y147" s="31"/>
      <c r="Z147" s="31"/>
    </row>
    <row r="148" spans="1:26" ht="15.75" customHeight="1">
      <c r="A148" s="31"/>
      <c r="B148" s="31"/>
      <c r="C148" s="31"/>
      <c r="D148" s="31"/>
      <c r="E148" s="31"/>
      <c r="F148" s="31"/>
      <c r="G148" s="31"/>
      <c r="H148" s="31"/>
      <c r="I148" s="31"/>
      <c r="J148" s="31"/>
      <c r="K148" s="31"/>
      <c r="L148" s="31"/>
      <c r="M148" s="31"/>
      <c r="N148" s="31"/>
      <c r="O148" s="31"/>
      <c r="P148" s="31"/>
      <c r="Q148" s="31"/>
      <c r="R148" s="31"/>
      <c r="S148" s="31"/>
      <c r="T148" s="31"/>
      <c r="U148" s="31"/>
      <c r="V148" s="31"/>
      <c r="W148" s="31"/>
      <c r="X148" s="31"/>
      <c r="Y148" s="31"/>
      <c r="Z148" s="31"/>
    </row>
    <row r="149" spans="1:26" ht="15.75" customHeight="1">
      <c r="A149" s="31"/>
      <c r="B149" s="31"/>
      <c r="C149" s="31"/>
      <c r="D149" s="31"/>
      <c r="E149" s="31"/>
      <c r="F149" s="31"/>
      <c r="G149" s="31"/>
      <c r="H149" s="31"/>
      <c r="I149" s="31"/>
      <c r="J149" s="31"/>
      <c r="K149" s="31"/>
      <c r="L149" s="31"/>
      <c r="M149" s="31"/>
      <c r="N149" s="31"/>
      <c r="O149" s="31"/>
      <c r="P149" s="31"/>
      <c r="Q149" s="31"/>
      <c r="R149" s="31"/>
      <c r="S149" s="31"/>
      <c r="T149" s="31"/>
      <c r="U149" s="31"/>
      <c r="V149" s="31"/>
      <c r="W149" s="31"/>
      <c r="X149" s="31"/>
      <c r="Y149" s="31"/>
      <c r="Z149" s="31"/>
    </row>
    <row r="150" spans="1:26" ht="15.75" customHeight="1">
      <c r="A150" s="31"/>
      <c r="B150" s="31"/>
      <c r="C150" s="31"/>
      <c r="D150" s="31"/>
      <c r="E150" s="31"/>
      <c r="F150" s="31"/>
      <c r="G150" s="31"/>
      <c r="H150" s="31"/>
      <c r="I150" s="31"/>
      <c r="J150" s="31"/>
      <c r="K150" s="31"/>
      <c r="L150" s="31"/>
      <c r="M150" s="31"/>
      <c r="N150" s="31"/>
      <c r="O150" s="31"/>
      <c r="P150" s="31"/>
      <c r="Q150" s="31"/>
      <c r="R150" s="31"/>
      <c r="S150" s="31"/>
      <c r="T150" s="31"/>
      <c r="U150" s="31"/>
      <c r="V150" s="31"/>
      <c r="W150" s="31"/>
      <c r="X150" s="31"/>
      <c r="Y150" s="31"/>
      <c r="Z150" s="31"/>
    </row>
    <row r="151" spans="1:26" ht="15.75" customHeight="1">
      <c r="A151" s="31"/>
      <c r="B151" s="31"/>
      <c r="C151" s="31"/>
      <c r="D151" s="31"/>
      <c r="E151" s="31"/>
      <c r="F151" s="31"/>
      <c r="G151" s="31"/>
      <c r="H151" s="31"/>
      <c r="I151" s="31"/>
      <c r="J151" s="31"/>
      <c r="K151" s="31"/>
      <c r="L151" s="31"/>
      <c r="M151" s="31"/>
      <c r="N151" s="31"/>
      <c r="O151" s="31"/>
      <c r="P151" s="31"/>
      <c r="Q151" s="31"/>
      <c r="R151" s="31"/>
      <c r="S151" s="31"/>
      <c r="T151" s="31"/>
      <c r="U151" s="31"/>
      <c r="V151" s="31"/>
      <c r="W151" s="31"/>
      <c r="X151" s="31"/>
      <c r="Y151" s="31"/>
      <c r="Z151" s="31"/>
    </row>
    <row r="152" spans="1:26" ht="15.75" customHeight="1">
      <c r="A152" s="31"/>
      <c r="B152" s="31"/>
      <c r="C152" s="31"/>
      <c r="D152" s="31"/>
      <c r="E152" s="31"/>
      <c r="F152" s="31"/>
      <c r="G152" s="31"/>
      <c r="H152" s="31"/>
      <c r="I152" s="31"/>
      <c r="J152" s="31"/>
      <c r="K152" s="31"/>
      <c r="L152" s="31"/>
      <c r="M152" s="31"/>
      <c r="N152" s="31"/>
      <c r="O152" s="31"/>
      <c r="P152" s="31"/>
      <c r="Q152" s="31"/>
      <c r="R152" s="31"/>
      <c r="S152" s="31"/>
      <c r="T152" s="31"/>
      <c r="U152" s="31"/>
      <c r="V152" s="31"/>
      <c r="W152" s="31"/>
      <c r="X152" s="31"/>
      <c r="Y152" s="31"/>
      <c r="Z152" s="31"/>
    </row>
    <row r="153" spans="1:26" ht="15.75" customHeight="1">
      <c r="A153" s="31"/>
      <c r="B153" s="31"/>
      <c r="C153" s="31"/>
      <c r="D153" s="31"/>
      <c r="E153" s="31"/>
      <c r="F153" s="31"/>
      <c r="G153" s="31"/>
      <c r="H153" s="31"/>
      <c r="I153" s="31"/>
      <c r="J153" s="31"/>
      <c r="K153" s="31"/>
      <c r="L153" s="31"/>
      <c r="M153" s="31"/>
      <c r="N153" s="31"/>
      <c r="O153" s="31"/>
      <c r="P153" s="31"/>
      <c r="Q153" s="31"/>
      <c r="R153" s="31"/>
      <c r="S153" s="31"/>
      <c r="T153" s="31"/>
      <c r="U153" s="31"/>
      <c r="V153" s="31"/>
      <c r="W153" s="31"/>
      <c r="X153" s="31"/>
      <c r="Y153" s="31"/>
      <c r="Z153" s="31"/>
    </row>
    <row r="154" spans="1:26" ht="15.75" customHeight="1">
      <c r="A154" s="31"/>
      <c r="B154" s="31"/>
      <c r="C154" s="31"/>
      <c r="D154" s="31"/>
      <c r="E154" s="31"/>
      <c r="F154" s="31"/>
      <c r="G154" s="31"/>
      <c r="H154" s="31"/>
      <c r="I154" s="31"/>
      <c r="J154" s="31"/>
      <c r="K154" s="31"/>
      <c r="L154" s="31"/>
      <c r="M154" s="31"/>
      <c r="N154" s="31"/>
      <c r="O154" s="31"/>
      <c r="P154" s="31"/>
      <c r="Q154" s="31"/>
      <c r="R154" s="31"/>
      <c r="S154" s="31"/>
      <c r="T154" s="31"/>
      <c r="U154" s="31"/>
      <c r="V154" s="31"/>
      <c r="W154" s="31"/>
      <c r="X154" s="31"/>
      <c r="Y154" s="31"/>
      <c r="Z154" s="31"/>
    </row>
    <row r="155" spans="1:26" ht="15.75" customHeight="1">
      <c r="A155" s="31"/>
      <c r="B155" s="31"/>
      <c r="C155" s="31"/>
      <c r="D155" s="31"/>
      <c r="E155" s="31"/>
      <c r="F155" s="31"/>
      <c r="G155" s="31"/>
      <c r="H155" s="31"/>
      <c r="I155" s="31"/>
      <c r="J155" s="31"/>
      <c r="K155" s="31"/>
      <c r="L155" s="31"/>
      <c r="M155" s="31"/>
      <c r="N155" s="31"/>
      <c r="O155" s="31"/>
      <c r="P155" s="31"/>
      <c r="Q155" s="31"/>
      <c r="R155" s="31"/>
      <c r="S155" s="31"/>
      <c r="T155" s="31"/>
      <c r="U155" s="31"/>
      <c r="V155" s="31"/>
      <c r="W155" s="31"/>
      <c r="X155" s="31"/>
      <c r="Y155" s="31"/>
      <c r="Z155" s="31"/>
    </row>
    <row r="156" spans="1:26" ht="15.75" customHeight="1">
      <c r="A156" s="31"/>
      <c r="B156" s="31"/>
      <c r="C156" s="31"/>
      <c r="D156" s="31"/>
      <c r="E156" s="31"/>
      <c r="F156" s="31"/>
      <c r="G156" s="31"/>
      <c r="H156" s="31"/>
      <c r="I156" s="31"/>
      <c r="J156" s="31"/>
      <c r="K156" s="31"/>
      <c r="L156" s="31"/>
      <c r="M156" s="31"/>
      <c r="N156" s="31"/>
      <c r="O156" s="31"/>
      <c r="P156" s="31"/>
      <c r="Q156" s="31"/>
      <c r="R156" s="31"/>
      <c r="S156" s="31"/>
      <c r="T156" s="31"/>
      <c r="U156" s="31"/>
      <c r="V156" s="31"/>
      <c r="W156" s="31"/>
      <c r="X156" s="31"/>
      <c r="Y156" s="31"/>
      <c r="Z156" s="31"/>
    </row>
    <row r="157" spans="1:26" ht="15.75" customHeight="1">
      <c r="A157" s="31"/>
      <c r="B157" s="31"/>
      <c r="C157" s="31"/>
      <c r="D157" s="31"/>
      <c r="E157" s="31"/>
      <c r="F157" s="31"/>
      <c r="G157" s="31"/>
      <c r="H157" s="31"/>
      <c r="I157" s="31"/>
      <c r="J157" s="31"/>
      <c r="K157" s="31"/>
      <c r="L157" s="31"/>
      <c r="M157" s="31"/>
      <c r="N157" s="31"/>
      <c r="O157" s="31"/>
      <c r="P157" s="31"/>
      <c r="Q157" s="31"/>
      <c r="R157" s="31"/>
      <c r="S157" s="31"/>
      <c r="T157" s="31"/>
      <c r="U157" s="31"/>
      <c r="V157" s="31"/>
      <c r="W157" s="31"/>
      <c r="X157" s="31"/>
      <c r="Y157" s="31"/>
      <c r="Z157" s="31"/>
    </row>
    <row r="158" spans="1:26" ht="15.75" customHeight="1">
      <c r="A158" s="31"/>
      <c r="B158" s="31"/>
      <c r="C158" s="31"/>
      <c r="D158" s="31"/>
      <c r="E158" s="31"/>
      <c r="F158" s="31"/>
      <c r="G158" s="31"/>
      <c r="H158" s="31"/>
      <c r="I158" s="31"/>
      <c r="J158" s="31"/>
      <c r="K158" s="31"/>
      <c r="L158" s="31"/>
      <c r="M158" s="31"/>
      <c r="N158" s="31"/>
      <c r="O158" s="31"/>
      <c r="P158" s="31"/>
      <c r="Q158" s="31"/>
      <c r="R158" s="31"/>
      <c r="S158" s="31"/>
      <c r="T158" s="31"/>
      <c r="U158" s="31"/>
      <c r="V158" s="31"/>
      <c r="W158" s="31"/>
      <c r="X158" s="31"/>
      <c r="Y158" s="31"/>
      <c r="Z158" s="31"/>
    </row>
    <row r="159" spans="1:26" ht="15.75" customHeight="1">
      <c r="A159" s="31"/>
      <c r="B159" s="31"/>
      <c r="C159" s="31"/>
      <c r="D159" s="31"/>
      <c r="E159" s="31"/>
      <c r="F159" s="31"/>
      <c r="G159" s="31"/>
      <c r="H159" s="31"/>
      <c r="I159" s="31"/>
      <c r="J159" s="31"/>
      <c r="K159" s="31"/>
      <c r="L159" s="31"/>
      <c r="M159" s="31"/>
      <c r="N159" s="31"/>
      <c r="O159" s="31"/>
      <c r="P159" s="31"/>
      <c r="Q159" s="31"/>
      <c r="R159" s="31"/>
      <c r="S159" s="31"/>
      <c r="T159" s="31"/>
      <c r="U159" s="31"/>
      <c r="V159" s="31"/>
      <c r="W159" s="31"/>
      <c r="X159" s="31"/>
      <c r="Y159" s="31"/>
      <c r="Z159" s="31"/>
    </row>
    <row r="160" spans="1:26" ht="15.75" customHeight="1">
      <c r="A160" s="31"/>
      <c r="B160" s="31"/>
      <c r="C160" s="31"/>
      <c r="D160" s="31"/>
      <c r="E160" s="31"/>
      <c r="F160" s="31"/>
      <c r="G160" s="31"/>
      <c r="H160" s="31"/>
      <c r="I160" s="31"/>
      <c r="J160" s="31"/>
      <c r="K160" s="31"/>
      <c r="L160" s="31"/>
      <c r="M160" s="31"/>
      <c r="N160" s="31"/>
      <c r="O160" s="31"/>
      <c r="P160" s="31"/>
      <c r="Q160" s="31"/>
      <c r="R160" s="31"/>
      <c r="S160" s="31"/>
      <c r="T160" s="31"/>
      <c r="U160" s="31"/>
      <c r="V160" s="31"/>
      <c r="W160" s="31"/>
      <c r="X160" s="31"/>
      <c r="Y160" s="31"/>
      <c r="Z160" s="31"/>
    </row>
    <row r="161" spans="1:26" ht="15.75" customHeight="1">
      <c r="A161" s="31"/>
      <c r="B161" s="31"/>
      <c r="C161" s="31"/>
      <c r="D161" s="31"/>
      <c r="E161" s="31"/>
      <c r="F161" s="31"/>
      <c r="G161" s="31"/>
      <c r="H161" s="31"/>
      <c r="I161" s="31"/>
      <c r="J161" s="31"/>
      <c r="K161" s="31"/>
      <c r="L161" s="31"/>
      <c r="M161" s="31"/>
      <c r="N161" s="31"/>
      <c r="O161" s="31"/>
      <c r="P161" s="31"/>
      <c r="Q161" s="31"/>
      <c r="R161" s="31"/>
      <c r="S161" s="31"/>
      <c r="T161" s="31"/>
      <c r="U161" s="31"/>
      <c r="V161" s="31"/>
      <c r="W161" s="31"/>
      <c r="X161" s="31"/>
      <c r="Y161" s="31"/>
      <c r="Z161" s="31"/>
    </row>
    <row r="162" spans="1:26" ht="15.75" customHeight="1">
      <c r="A162" s="31"/>
      <c r="B162" s="31"/>
      <c r="C162" s="31"/>
      <c r="D162" s="31"/>
      <c r="E162" s="31"/>
      <c r="F162" s="31"/>
      <c r="G162" s="31"/>
      <c r="H162" s="31"/>
      <c r="I162" s="31"/>
      <c r="J162" s="31"/>
      <c r="K162" s="31"/>
      <c r="L162" s="31"/>
      <c r="M162" s="31"/>
      <c r="N162" s="31"/>
      <c r="O162" s="31"/>
      <c r="P162" s="31"/>
      <c r="Q162" s="31"/>
      <c r="R162" s="31"/>
      <c r="S162" s="31"/>
      <c r="T162" s="31"/>
      <c r="U162" s="31"/>
      <c r="V162" s="31"/>
      <c r="W162" s="31"/>
      <c r="X162" s="31"/>
      <c r="Y162" s="31"/>
      <c r="Z162" s="31"/>
    </row>
    <row r="163" spans="1:26" ht="15.75" customHeight="1">
      <c r="A163" s="31"/>
      <c r="B163" s="31"/>
      <c r="C163" s="31"/>
      <c r="D163" s="31"/>
      <c r="E163" s="31"/>
      <c r="F163" s="31"/>
      <c r="G163" s="31"/>
      <c r="H163" s="31"/>
      <c r="I163" s="31"/>
      <c r="J163" s="31"/>
      <c r="K163" s="31"/>
      <c r="L163" s="31"/>
      <c r="M163" s="31"/>
      <c r="N163" s="31"/>
      <c r="O163" s="31"/>
      <c r="P163" s="31"/>
      <c r="Q163" s="31"/>
      <c r="R163" s="31"/>
      <c r="S163" s="31"/>
      <c r="T163" s="31"/>
      <c r="U163" s="31"/>
      <c r="V163" s="31"/>
      <c r="W163" s="31"/>
      <c r="X163" s="31"/>
      <c r="Y163" s="31"/>
      <c r="Z163" s="31"/>
    </row>
    <row r="164" spans="1:26" ht="15.75" customHeight="1">
      <c r="A164" s="31"/>
      <c r="B164" s="31"/>
      <c r="C164" s="31"/>
      <c r="D164" s="31"/>
      <c r="E164" s="31"/>
      <c r="F164" s="31"/>
      <c r="G164" s="31"/>
      <c r="H164" s="31"/>
      <c r="I164" s="31"/>
      <c r="J164" s="31"/>
      <c r="K164" s="31"/>
      <c r="L164" s="31"/>
      <c r="M164" s="31"/>
      <c r="N164" s="31"/>
      <c r="O164" s="31"/>
      <c r="P164" s="31"/>
      <c r="Q164" s="31"/>
      <c r="R164" s="31"/>
      <c r="S164" s="31"/>
      <c r="T164" s="31"/>
      <c r="U164" s="31"/>
      <c r="V164" s="31"/>
      <c r="W164" s="31"/>
      <c r="X164" s="31"/>
      <c r="Y164" s="31"/>
      <c r="Z164" s="31"/>
    </row>
    <row r="165" spans="1:26" ht="15.75" customHeight="1">
      <c r="A165" s="31"/>
      <c r="B165" s="31"/>
      <c r="C165" s="31"/>
      <c r="D165" s="31"/>
      <c r="E165" s="31"/>
      <c r="F165" s="31"/>
      <c r="G165" s="31"/>
      <c r="H165" s="31"/>
      <c r="I165" s="31"/>
      <c r="J165" s="31"/>
      <c r="K165" s="31"/>
      <c r="L165" s="31"/>
      <c r="M165" s="31"/>
      <c r="N165" s="31"/>
      <c r="O165" s="31"/>
      <c r="P165" s="31"/>
      <c r="Q165" s="31"/>
      <c r="R165" s="31"/>
      <c r="S165" s="31"/>
      <c r="T165" s="31"/>
      <c r="U165" s="31"/>
      <c r="V165" s="31"/>
      <c r="W165" s="31"/>
      <c r="X165" s="31"/>
      <c r="Y165" s="31"/>
      <c r="Z165" s="31"/>
    </row>
    <row r="166" spans="1:26" ht="15.75" customHeight="1">
      <c r="A166" s="31"/>
      <c r="B166" s="31"/>
      <c r="C166" s="31"/>
      <c r="D166" s="31"/>
      <c r="E166" s="31"/>
      <c r="F166" s="31"/>
      <c r="G166" s="31"/>
      <c r="H166" s="31"/>
      <c r="I166" s="31"/>
      <c r="J166" s="31"/>
      <c r="K166" s="31"/>
      <c r="L166" s="31"/>
      <c r="M166" s="31"/>
      <c r="N166" s="31"/>
      <c r="O166" s="31"/>
      <c r="P166" s="31"/>
      <c r="Q166" s="31"/>
      <c r="R166" s="31"/>
      <c r="S166" s="31"/>
      <c r="T166" s="31"/>
      <c r="U166" s="31"/>
      <c r="V166" s="31"/>
      <c r="W166" s="31"/>
      <c r="X166" s="31"/>
      <c r="Y166" s="31"/>
      <c r="Z166" s="31"/>
    </row>
    <row r="167" spans="1:26" ht="15.75" customHeight="1">
      <c r="A167" s="31"/>
      <c r="B167" s="31"/>
      <c r="C167" s="31"/>
      <c r="D167" s="31"/>
      <c r="E167" s="31"/>
      <c r="F167" s="31"/>
      <c r="G167" s="31"/>
      <c r="H167" s="31"/>
      <c r="I167" s="31"/>
      <c r="J167" s="31"/>
      <c r="K167" s="31"/>
      <c r="L167" s="31"/>
      <c r="M167" s="31"/>
      <c r="N167" s="31"/>
      <c r="O167" s="31"/>
      <c r="P167" s="31"/>
      <c r="Q167" s="31"/>
      <c r="R167" s="31"/>
      <c r="S167" s="31"/>
      <c r="T167" s="31"/>
      <c r="U167" s="31"/>
      <c r="V167" s="31"/>
      <c r="W167" s="31"/>
      <c r="X167" s="31"/>
      <c r="Y167" s="31"/>
      <c r="Z167" s="31"/>
    </row>
    <row r="168" spans="1:26" ht="15.75" customHeight="1">
      <c r="A168" s="31"/>
      <c r="B168" s="31"/>
      <c r="C168" s="31"/>
      <c r="D168" s="31"/>
      <c r="E168" s="31"/>
      <c r="F168" s="31"/>
      <c r="G168" s="31"/>
      <c r="H168" s="31"/>
      <c r="I168" s="31"/>
      <c r="J168" s="31"/>
      <c r="K168" s="31"/>
      <c r="L168" s="31"/>
      <c r="M168" s="31"/>
      <c r="N168" s="31"/>
      <c r="O168" s="31"/>
      <c r="P168" s="31"/>
      <c r="Q168" s="31"/>
      <c r="R168" s="31"/>
      <c r="S168" s="31"/>
      <c r="T168" s="31"/>
      <c r="U168" s="31"/>
      <c r="V168" s="31"/>
      <c r="W168" s="31"/>
      <c r="X168" s="31"/>
      <c r="Y168" s="31"/>
      <c r="Z168" s="31"/>
    </row>
    <row r="169" spans="1:26" ht="15.75" customHeight="1">
      <c r="A169" s="31"/>
      <c r="B169" s="31"/>
      <c r="C169" s="31"/>
      <c r="D169" s="31"/>
      <c r="E169" s="31"/>
      <c r="F169" s="31"/>
      <c r="G169" s="31"/>
      <c r="H169" s="31"/>
      <c r="I169" s="31"/>
      <c r="J169" s="31"/>
      <c r="K169" s="31"/>
      <c r="L169" s="31"/>
      <c r="M169" s="31"/>
      <c r="N169" s="31"/>
      <c r="O169" s="31"/>
      <c r="P169" s="31"/>
      <c r="Q169" s="31"/>
      <c r="R169" s="31"/>
      <c r="S169" s="31"/>
      <c r="T169" s="31"/>
      <c r="U169" s="31"/>
      <c r="V169" s="31"/>
      <c r="W169" s="31"/>
      <c r="X169" s="31"/>
      <c r="Y169" s="31"/>
      <c r="Z169" s="31"/>
    </row>
    <row r="170" spans="1:26" ht="15.75" customHeight="1">
      <c r="A170" s="31"/>
      <c r="B170" s="31"/>
      <c r="C170" s="31"/>
      <c r="D170" s="31"/>
      <c r="E170" s="31"/>
      <c r="F170" s="31"/>
      <c r="G170" s="31"/>
      <c r="H170" s="31"/>
      <c r="I170" s="31"/>
      <c r="J170" s="31"/>
      <c r="K170" s="31"/>
      <c r="L170" s="31"/>
      <c r="M170" s="31"/>
      <c r="N170" s="31"/>
      <c r="O170" s="31"/>
      <c r="P170" s="31"/>
      <c r="Q170" s="31"/>
      <c r="R170" s="31"/>
      <c r="S170" s="31"/>
      <c r="T170" s="31"/>
      <c r="U170" s="31"/>
      <c r="V170" s="31"/>
      <c r="W170" s="31"/>
      <c r="X170" s="31"/>
      <c r="Y170" s="31"/>
      <c r="Z170" s="31"/>
    </row>
    <row r="171" spans="1:26" ht="15.75" customHeight="1">
      <c r="A171" s="31"/>
      <c r="B171" s="31"/>
      <c r="C171" s="31"/>
      <c r="D171" s="31"/>
      <c r="E171" s="31"/>
      <c r="F171" s="31"/>
      <c r="G171" s="31"/>
      <c r="H171" s="31"/>
      <c r="I171" s="31"/>
      <c r="J171" s="31"/>
      <c r="K171" s="31"/>
      <c r="L171" s="31"/>
      <c r="M171" s="31"/>
      <c r="N171" s="31"/>
      <c r="O171" s="31"/>
      <c r="P171" s="31"/>
      <c r="Q171" s="31"/>
      <c r="R171" s="31"/>
      <c r="S171" s="31"/>
      <c r="T171" s="31"/>
      <c r="U171" s="31"/>
      <c r="V171" s="31"/>
      <c r="W171" s="31"/>
      <c r="X171" s="31"/>
      <c r="Y171" s="31"/>
      <c r="Z171" s="31"/>
    </row>
    <row r="172" spans="1:26" ht="15.75" customHeight="1">
      <c r="A172" s="31"/>
      <c r="B172" s="31"/>
      <c r="C172" s="31"/>
      <c r="D172" s="31"/>
      <c r="E172" s="31"/>
      <c r="F172" s="31"/>
      <c r="G172" s="31"/>
      <c r="H172" s="31"/>
      <c r="I172" s="31"/>
      <c r="J172" s="31"/>
      <c r="K172" s="31"/>
      <c r="L172" s="31"/>
      <c r="M172" s="31"/>
      <c r="N172" s="31"/>
      <c r="O172" s="31"/>
      <c r="P172" s="31"/>
      <c r="Q172" s="31"/>
      <c r="R172" s="31"/>
      <c r="S172" s="31"/>
      <c r="T172" s="31"/>
      <c r="U172" s="31"/>
      <c r="V172" s="31"/>
      <c r="W172" s="31"/>
      <c r="X172" s="31"/>
      <c r="Y172" s="31"/>
      <c r="Z172" s="31"/>
    </row>
    <row r="173" spans="1:26" ht="15.75" customHeight="1">
      <c r="A173" s="31"/>
      <c r="B173" s="31"/>
      <c r="C173" s="31"/>
      <c r="D173" s="31"/>
      <c r="E173" s="31"/>
      <c r="F173" s="31"/>
      <c r="G173" s="31"/>
      <c r="H173" s="31"/>
      <c r="I173" s="31"/>
      <c r="J173" s="31"/>
      <c r="K173" s="31"/>
      <c r="L173" s="31"/>
      <c r="M173" s="31"/>
      <c r="N173" s="31"/>
      <c r="O173" s="31"/>
      <c r="P173" s="31"/>
      <c r="Q173" s="31"/>
      <c r="R173" s="31"/>
      <c r="S173" s="31"/>
      <c r="T173" s="31"/>
      <c r="U173" s="31"/>
      <c r="V173" s="31"/>
      <c r="W173" s="31"/>
      <c r="X173" s="31"/>
      <c r="Y173" s="31"/>
      <c r="Z173" s="31"/>
    </row>
    <row r="174" spans="1:26" ht="15.75" customHeight="1">
      <c r="A174" s="31"/>
      <c r="B174" s="31"/>
      <c r="C174" s="31"/>
      <c r="D174" s="31"/>
      <c r="E174" s="31"/>
      <c r="F174" s="31"/>
      <c r="G174" s="31"/>
      <c r="H174" s="31"/>
      <c r="I174" s="31"/>
      <c r="J174" s="31"/>
      <c r="K174" s="31"/>
      <c r="L174" s="31"/>
      <c r="M174" s="31"/>
      <c r="N174" s="31"/>
      <c r="O174" s="31"/>
      <c r="P174" s="31"/>
      <c r="Q174" s="31"/>
      <c r="R174" s="31"/>
      <c r="S174" s="31"/>
      <c r="T174" s="31"/>
      <c r="U174" s="31"/>
      <c r="V174" s="31"/>
      <c r="W174" s="31"/>
      <c r="X174" s="31"/>
      <c r="Y174" s="31"/>
      <c r="Z174" s="31"/>
    </row>
    <row r="175" spans="1:26" ht="15.75" customHeight="1">
      <c r="A175" s="31"/>
      <c r="B175" s="31"/>
      <c r="C175" s="31"/>
      <c r="D175" s="31"/>
      <c r="E175" s="31"/>
      <c r="F175" s="31"/>
      <c r="G175" s="31"/>
      <c r="H175" s="31"/>
      <c r="I175" s="31"/>
      <c r="J175" s="31"/>
      <c r="K175" s="31"/>
      <c r="L175" s="31"/>
      <c r="M175" s="31"/>
      <c r="N175" s="31"/>
      <c r="O175" s="31"/>
      <c r="P175" s="31"/>
      <c r="Q175" s="31"/>
      <c r="R175" s="31"/>
      <c r="S175" s="31"/>
      <c r="T175" s="31"/>
      <c r="U175" s="31"/>
      <c r="V175" s="31"/>
      <c r="W175" s="31"/>
      <c r="X175" s="31"/>
      <c r="Y175" s="31"/>
      <c r="Z175" s="31"/>
    </row>
    <row r="176" spans="1:26" ht="15.75" customHeight="1">
      <c r="A176" s="31"/>
      <c r="B176" s="31"/>
      <c r="C176" s="31"/>
      <c r="D176" s="31"/>
      <c r="E176" s="31"/>
      <c r="F176" s="31"/>
      <c r="G176" s="31"/>
      <c r="H176" s="31"/>
      <c r="I176" s="31"/>
      <c r="J176" s="31"/>
      <c r="K176" s="31"/>
      <c r="L176" s="31"/>
      <c r="M176" s="31"/>
      <c r="N176" s="31"/>
      <c r="O176" s="31"/>
      <c r="P176" s="31"/>
      <c r="Q176" s="31"/>
      <c r="R176" s="31"/>
      <c r="S176" s="31"/>
      <c r="T176" s="31"/>
      <c r="U176" s="31"/>
      <c r="V176" s="31"/>
      <c r="W176" s="31"/>
      <c r="X176" s="31"/>
      <c r="Y176" s="31"/>
      <c r="Z176" s="31"/>
    </row>
    <row r="177" spans="1:26" ht="15.75" customHeight="1">
      <c r="A177" s="31"/>
      <c r="B177" s="31"/>
      <c r="C177" s="31"/>
      <c r="D177" s="31"/>
      <c r="E177" s="31"/>
      <c r="F177" s="31"/>
      <c r="G177" s="31"/>
      <c r="H177" s="31"/>
      <c r="I177" s="31"/>
      <c r="J177" s="31"/>
      <c r="K177" s="31"/>
      <c r="L177" s="31"/>
      <c r="M177" s="31"/>
      <c r="N177" s="31"/>
      <c r="O177" s="31"/>
      <c r="P177" s="31"/>
      <c r="Q177" s="31"/>
      <c r="R177" s="31"/>
      <c r="S177" s="31"/>
      <c r="T177" s="31"/>
      <c r="U177" s="31"/>
      <c r="V177" s="31"/>
      <c r="W177" s="31"/>
      <c r="X177" s="31"/>
      <c r="Y177" s="31"/>
      <c r="Z177" s="31"/>
    </row>
    <row r="178" spans="1:26" ht="15.75" customHeight="1">
      <c r="A178" s="31"/>
      <c r="B178" s="31"/>
      <c r="C178" s="31"/>
      <c r="D178" s="31"/>
      <c r="E178" s="31"/>
      <c r="F178" s="31"/>
      <c r="G178" s="31"/>
      <c r="H178" s="31"/>
      <c r="I178" s="31"/>
      <c r="J178" s="31"/>
      <c r="K178" s="31"/>
      <c r="L178" s="31"/>
      <c r="M178" s="31"/>
      <c r="N178" s="31"/>
      <c r="O178" s="31"/>
      <c r="P178" s="31"/>
      <c r="Q178" s="31"/>
      <c r="R178" s="31"/>
      <c r="S178" s="31"/>
      <c r="T178" s="31"/>
      <c r="U178" s="31"/>
      <c r="V178" s="31"/>
      <c r="W178" s="31"/>
      <c r="X178" s="31"/>
      <c r="Y178" s="31"/>
      <c r="Z178" s="31"/>
    </row>
    <row r="179" spans="1:26" ht="15.75" customHeight="1">
      <c r="A179" s="31"/>
      <c r="B179" s="31"/>
      <c r="C179" s="31"/>
      <c r="D179" s="31"/>
      <c r="E179" s="31"/>
      <c r="F179" s="31"/>
      <c r="G179" s="31"/>
      <c r="H179" s="31"/>
      <c r="I179" s="31"/>
      <c r="J179" s="31"/>
      <c r="K179" s="31"/>
      <c r="L179" s="31"/>
      <c r="M179" s="31"/>
      <c r="N179" s="31"/>
      <c r="O179" s="31"/>
      <c r="P179" s="31"/>
      <c r="Q179" s="31"/>
      <c r="R179" s="31"/>
      <c r="S179" s="31"/>
      <c r="T179" s="31"/>
      <c r="U179" s="31"/>
      <c r="V179" s="31"/>
      <c r="W179" s="31"/>
      <c r="X179" s="31"/>
      <c r="Y179" s="31"/>
      <c r="Z179" s="31"/>
    </row>
    <row r="180" spans="1:26" ht="15.75" customHeight="1">
      <c r="A180" s="31"/>
      <c r="B180" s="31"/>
      <c r="C180" s="31"/>
      <c r="D180" s="31"/>
      <c r="E180" s="31"/>
      <c r="F180" s="31"/>
      <c r="G180" s="31"/>
      <c r="H180" s="31"/>
      <c r="I180" s="31"/>
      <c r="J180" s="31"/>
      <c r="K180" s="31"/>
      <c r="L180" s="31"/>
      <c r="M180" s="31"/>
      <c r="N180" s="31"/>
      <c r="O180" s="31"/>
      <c r="P180" s="31"/>
      <c r="Q180" s="31"/>
      <c r="R180" s="31"/>
      <c r="S180" s="31"/>
      <c r="T180" s="31"/>
      <c r="U180" s="31"/>
      <c r="V180" s="31"/>
      <c r="W180" s="31"/>
      <c r="X180" s="31"/>
      <c r="Y180" s="31"/>
      <c r="Z180" s="31"/>
    </row>
    <row r="181" spans="1:26" ht="15.75" customHeight="1">
      <c r="A181" s="31"/>
      <c r="B181" s="31"/>
      <c r="C181" s="31"/>
      <c r="D181" s="31"/>
      <c r="E181" s="31"/>
      <c r="F181" s="31"/>
      <c r="G181" s="31"/>
      <c r="H181" s="31"/>
      <c r="I181" s="31"/>
      <c r="J181" s="31"/>
      <c r="K181" s="31"/>
      <c r="L181" s="31"/>
      <c r="M181" s="31"/>
      <c r="N181" s="31"/>
      <c r="O181" s="31"/>
      <c r="P181" s="31"/>
      <c r="Q181" s="31"/>
      <c r="R181" s="31"/>
      <c r="S181" s="31"/>
      <c r="T181" s="31"/>
      <c r="U181" s="31"/>
      <c r="V181" s="31"/>
      <c r="W181" s="31"/>
      <c r="X181" s="31"/>
      <c r="Y181" s="31"/>
      <c r="Z181" s="31"/>
    </row>
    <row r="182" spans="1:26" ht="15.75" customHeight="1">
      <c r="A182" s="31"/>
      <c r="B182" s="31"/>
      <c r="C182" s="31"/>
      <c r="D182" s="31"/>
      <c r="E182" s="31"/>
      <c r="F182" s="31"/>
      <c r="G182" s="31"/>
      <c r="H182" s="31"/>
      <c r="I182" s="31"/>
      <c r="J182" s="31"/>
      <c r="K182" s="31"/>
      <c r="L182" s="31"/>
      <c r="M182" s="31"/>
      <c r="N182" s="31"/>
      <c r="O182" s="31"/>
      <c r="P182" s="31"/>
      <c r="Q182" s="31"/>
      <c r="R182" s="31"/>
      <c r="S182" s="31"/>
      <c r="T182" s="31"/>
      <c r="U182" s="31"/>
      <c r="V182" s="31"/>
      <c r="W182" s="31"/>
      <c r="X182" s="31"/>
      <c r="Y182" s="31"/>
      <c r="Z182" s="31"/>
    </row>
    <row r="183" spans="1:26" ht="15.75" customHeight="1">
      <c r="A183" s="31"/>
      <c r="B183" s="31"/>
      <c r="C183" s="31"/>
      <c r="D183" s="31"/>
      <c r="E183" s="31"/>
      <c r="F183" s="31"/>
      <c r="G183" s="31"/>
      <c r="H183" s="31"/>
      <c r="I183" s="31"/>
      <c r="J183" s="31"/>
      <c r="K183" s="31"/>
      <c r="L183" s="31"/>
      <c r="M183" s="31"/>
      <c r="N183" s="31"/>
      <c r="O183" s="31"/>
      <c r="P183" s="31"/>
      <c r="Q183" s="31"/>
      <c r="R183" s="31"/>
      <c r="S183" s="31"/>
      <c r="T183" s="31"/>
      <c r="U183" s="31"/>
      <c r="V183" s="31"/>
      <c r="W183" s="31"/>
      <c r="X183" s="31"/>
      <c r="Y183" s="31"/>
      <c r="Z183" s="31"/>
    </row>
    <row r="184" spans="1:26" ht="15.75" customHeight="1">
      <c r="A184" s="31"/>
      <c r="B184" s="31"/>
      <c r="C184" s="31"/>
      <c r="D184" s="31"/>
      <c r="E184" s="31"/>
      <c r="F184" s="31"/>
      <c r="G184" s="31"/>
      <c r="H184" s="31"/>
      <c r="I184" s="31"/>
      <c r="J184" s="31"/>
      <c r="K184" s="31"/>
      <c r="L184" s="31"/>
      <c r="M184" s="31"/>
      <c r="N184" s="31"/>
      <c r="O184" s="31"/>
      <c r="P184" s="31"/>
      <c r="Q184" s="31"/>
      <c r="R184" s="31"/>
      <c r="S184" s="31"/>
      <c r="T184" s="31"/>
      <c r="U184" s="31"/>
      <c r="V184" s="31"/>
      <c r="W184" s="31"/>
      <c r="X184" s="31"/>
      <c r="Y184" s="31"/>
      <c r="Z184" s="31"/>
    </row>
    <row r="185" spans="1:26" ht="15.75" customHeight="1">
      <c r="A185" s="31"/>
      <c r="B185" s="31"/>
      <c r="C185" s="31"/>
      <c r="D185" s="31"/>
      <c r="E185" s="31"/>
      <c r="F185" s="31"/>
      <c r="G185" s="31"/>
      <c r="H185" s="31"/>
      <c r="I185" s="31"/>
      <c r="J185" s="31"/>
      <c r="K185" s="31"/>
      <c r="L185" s="31"/>
      <c r="M185" s="31"/>
      <c r="N185" s="31"/>
      <c r="O185" s="31"/>
      <c r="P185" s="31"/>
      <c r="Q185" s="31"/>
      <c r="R185" s="31"/>
      <c r="S185" s="31"/>
      <c r="T185" s="31"/>
      <c r="U185" s="31"/>
      <c r="V185" s="31"/>
      <c r="W185" s="31"/>
      <c r="X185" s="31"/>
      <c r="Y185" s="31"/>
      <c r="Z185" s="31"/>
    </row>
    <row r="186" spans="1:26" ht="15.75" customHeight="1">
      <c r="A186" s="31"/>
      <c r="B186" s="31"/>
      <c r="C186" s="31"/>
      <c r="D186" s="31"/>
      <c r="E186" s="31"/>
      <c r="F186" s="31"/>
      <c r="G186" s="31"/>
      <c r="H186" s="31"/>
      <c r="I186" s="31"/>
      <c r="J186" s="31"/>
      <c r="K186" s="31"/>
      <c r="L186" s="31"/>
      <c r="M186" s="31"/>
      <c r="N186" s="31"/>
      <c r="O186" s="31"/>
      <c r="P186" s="31"/>
      <c r="Q186" s="31"/>
      <c r="R186" s="31"/>
      <c r="S186" s="31"/>
      <c r="T186" s="31"/>
      <c r="U186" s="31"/>
      <c r="V186" s="31"/>
      <c r="W186" s="31"/>
      <c r="X186" s="31"/>
      <c r="Y186" s="31"/>
      <c r="Z186" s="31"/>
    </row>
    <row r="187" spans="1:26" ht="15.75" customHeight="1">
      <c r="A187" s="31"/>
      <c r="B187" s="31"/>
      <c r="C187" s="31"/>
      <c r="D187" s="31"/>
      <c r="E187" s="31"/>
      <c r="F187" s="31"/>
      <c r="G187" s="31"/>
      <c r="H187" s="31"/>
      <c r="I187" s="31"/>
      <c r="J187" s="31"/>
      <c r="K187" s="31"/>
      <c r="L187" s="31"/>
      <c r="M187" s="31"/>
      <c r="N187" s="31"/>
      <c r="O187" s="31"/>
      <c r="P187" s="31"/>
      <c r="Q187" s="31"/>
      <c r="R187" s="31"/>
      <c r="S187" s="31"/>
      <c r="T187" s="31"/>
      <c r="U187" s="31"/>
      <c r="V187" s="31"/>
      <c r="W187" s="31"/>
      <c r="X187" s="31"/>
      <c r="Y187" s="31"/>
      <c r="Z187" s="31"/>
    </row>
    <row r="188" spans="1:26" ht="15.75" customHeight="1">
      <c r="A188" s="31"/>
      <c r="B188" s="31"/>
      <c r="C188" s="31"/>
      <c r="D188" s="31"/>
      <c r="E188" s="31"/>
      <c r="F188" s="31"/>
      <c r="G188" s="31"/>
      <c r="H188" s="31"/>
      <c r="I188" s="31"/>
      <c r="J188" s="31"/>
      <c r="K188" s="31"/>
      <c r="L188" s="31"/>
      <c r="M188" s="31"/>
      <c r="N188" s="31"/>
      <c r="O188" s="31"/>
      <c r="P188" s="31"/>
      <c r="Q188" s="31"/>
      <c r="R188" s="31"/>
      <c r="S188" s="31"/>
      <c r="T188" s="31"/>
      <c r="U188" s="31"/>
      <c r="V188" s="31"/>
      <c r="W188" s="31"/>
      <c r="X188" s="31"/>
      <c r="Y188" s="31"/>
      <c r="Z188" s="31"/>
    </row>
    <row r="189" spans="1:26" ht="15.75" customHeight="1">
      <c r="A189" s="31"/>
      <c r="B189" s="31"/>
      <c r="C189" s="31"/>
      <c r="D189" s="31"/>
      <c r="E189" s="31"/>
      <c r="F189" s="31"/>
      <c r="G189" s="31"/>
      <c r="H189" s="31"/>
      <c r="I189" s="31"/>
      <c r="J189" s="31"/>
      <c r="K189" s="31"/>
      <c r="L189" s="31"/>
      <c r="M189" s="31"/>
      <c r="N189" s="31"/>
      <c r="O189" s="31"/>
      <c r="P189" s="31"/>
      <c r="Q189" s="31"/>
      <c r="R189" s="31"/>
      <c r="S189" s="31"/>
      <c r="T189" s="31"/>
      <c r="U189" s="31"/>
      <c r="V189" s="31"/>
      <c r="W189" s="31"/>
      <c r="X189" s="31"/>
      <c r="Y189" s="31"/>
      <c r="Z189" s="31"/>
    </row>
    <row r="190" spans="1:26" ht="15.75" customHeight="1">
      <c r="A190" s="31"/>
      <c r="B190" s="31"/>
      <c r="C190" s="31"/>
      <c r="D190" s="31"/>
      <c r="E190" s="31"/>
      <c r="F190" s="31"/>
      <c r="G190" s="31"/>
      <c r="H190" s="31"/>
      <c r="I190" s="31"/>
      <c r="J190" s="31"/>
      <c r="K190" s="31"/>
      <c r="L190" s="31"/>
      <c r="M190" s="31"/>
      <c r="N190" s="31"/>
      <c r="O190" s="31"/>
      <c r="P190" s="31"/>
      <c r="Q190" s="31"/>
      <c r="R190" s="31"/>
      <c r="S190" s="31"/>
      <c r="T190" s="31"/>
      <c r="U190" s="31"/>
      <c r="V190" s="31"/>
      <c r="W190" s="31"/>
      <c r="X190" s="31"/>
      <c r="Y190" s="31"/>
      <c r="Z190" s="31"/>
    </row>
    <row r="191" spans="1:26" ht="15.75" customHeight="1">
      <c r="A191" s="31"/>
      <c r="B191" s="31"/>
      <c r="C191" s="31"/>
      <c r="D191" s="31"/>
      <c r="E191" s="31"/>
      <c r="F191" s="31"/>
      <c r="G191" s="31"/>
      <c r="H191" s="31"/>
      <c r="I191" s="31"/>
      <c r="J191" s="31"/>
      <c r="K191" s="31"/>
      <c r="L191" s="31"/>
      <c r="M191" s="31"/>
      <c r="N191" s="31"/>
      <c r="O191" s="31"/>
      <c r="P191" s="31"/>
      <c r="Q191" s="31"/>
      <c r="R191" s="31"/>
      <c r="S191" s="31"/>
      <c r="T191" s="31"/>
      <c r="U191" s="31"/>
      <c r="V191" s="31"/>
      <c r="W191" s="31"/>
      <c r="X191" s="31"/>
      <c r="Y191" s="31"/>
      <c r="Z191" s="31"/>
    </row>
    <row r="192" spans="1:26" ht="15.75" customHeight="1">
      <c r="A192" s="31"/>
      <c r="B192" s="31"/>
      <c r="C192" s="31"/>
      <c r="D192" s="31"/>
      <c r="E192" s="31"/>
      <c r="F192" s="31"/>
      <c r="G192" s="31"/>
      <c r="H192" s="31"/>
      <c r="I192" s="31"/>
      <c r="J192" s="31"/>
      <c r="K192" s="31"/>
      <c r="L192" s="31"/>
      <c r="M192" s="31"/>
      <c r="N192" s="31"/>
      <c r="O192" s="31"/>
      <c r="P192" s="31"/>
      <c r="Q192" s="31"/>
      <c r="R192" s="31"/>
      <c r="S192" s="31"/>
      <c r="T192" s="31"/>
      <c r="U192" s="31"/>
      <c r="V192" s="31"/>
      <c r="W192" s="31"/>
      <c r="X192" s="31"/>
      <c r="Y192" s="31"/>
      <c r="Z192" s="31"/>
    </row>
    <row r="193" spans="1:26" ht="15.75" customHeight="1">
      <c r="A193" s="31"/>
      <c r="B193" s="31"/>
      <c r="C193" s="31"/>
      <c r="D193" s="31"/>
      <c r="E193" s="31"/>
      <c r="F193" s="31"/>
      <c r="G193" s="31"/>
      <c r="H193" s="31"/>
      <c r="I193" s="31"/>
      <c r="J193" s="31"/>
      <c r="K193" s="31"/>
      <c r="L193" s="31"/>
      <c r="M193" s="31"/>
      <c r="N193" s="31"/>
      <c r="O193" s="31"/>
      <c r="P193" s="31"/>
      <c r="Q193" s="31"/>
      <c r="R193" s="31"/>
      <c r="S193" s="31"/>
      <c r="T193" s="31"/>
      <c r="U193" s="31"/>
      <c r="V193" s="31"/>
      <c r="W193" s="31"/>
      <c r="X193" s="31"/>
      <c r="Y193" s="31"/>
      <c r="Z193" s="31"/>
    </row>
    <row r="194" spans="1:26" ht="15.75" customHeight="1">
      <c r="A194" s="31"/>
      <c r="B194" s="31"/>
      <c r="C194" s="31"/>
      <c r="D194" s="31"/>
      <c r="E194" s="31"/>
      <c r="F194" s="31"/>
      <c r="G194" s="31"/>
      <c r="H194" s="31"/>
      <c r="I194" s="31"/>
      <c r="J194" s="31"/>
      <c r="K194" s="31"/>
      <c r="L194" s="31"/>
      <c r="M194" s="31"/>
      <c r="N194" s="31"/>
      <c r="O194" s="31"/>
      <c r="P194" s="31"/>
      <c r="Q194" s="31"/>
      <c r="R194" s="31"/>
      <c r="S194" s="31"/>
      <c r="T194" s="31"/>
      <c r="U194" s="31"/>
      <c r="V194" s="31"/>
      <c r="W194" s="31"/>
      <c r="X194" s="31"/>
      <c r="Y194" s="31"/>
      <c r="Z194" s="31"/>
    </row>
    <row r="195" spans="1:26" ht="15.75" customHeight="1">
      <c r="A195" s="31"/>
      <c r="B195" s="31"/>
      <c r="C195" s="31"/>
      <c r="D195" s="31"/>
      <c r="E195" s="31"/>
      <c r="F195" s="31"/>
      <c r="G195" s="31"/>
      <c r="H195" s="31"/>
      <c r="I195" s="31"/>
      <c r="J195" s="31"/>
      <c r="K195" s="31"/>
      <c r="L195" s="31"/>
      <c r="M195" s="31"/>
      <c r="N195" s="31"/>
      <c r="O195" s="31"/>
      <c r="P195" s="31"/>
      <c r="Q195" s="31"/>
      <c r="R195" s="31"/>
      <c r="S195" s="31"/>
      <c r="T195" s="31"/>
      <c r="U195" s="31"/>
      <c r="V195" s="31"/>
      <c r="W195" s="31"/>
      <c r="X195" s="31"/>
      <c r="Y195" s="31"/>
      <c r="Z195" s="31"/>
    </row>
    <row r="196" spans="1:26" ht="15.75" customHeight="1">
      <c r="A196" s="31"/>
      <c r="B196" s="31"/>
      <c r="C196" s="31"/>
      <c r="D196" s="31"/>
      <c r="E196" s="31"/>
      <c r="F196" s="31"/>
      <c r="G196" s="31"/>
      <c r="H196" s="31"/>
      <c r="I196" s="31"/>
      <c r="J196" s="31"/>
      <c r="K196" s="31"/>
      <c r="L196" s="31"/>
      <c r="M196" s="31"/>
      <c r="N196" s="31"/>
      <c r="O196" s="31"/>
      <c r="P196" s="31"/>
      <c r="Q196" s="31"/>
      <c r="R196" s="31"/>
      <c r="S196" s="31"/>
      <c r="T196" s="31"/>
      <c r="U196" s="31"/>
      <c r="V196" s="31"/>
      <c r="W196" s="31"/>
      <c r="X196" s="31"/>
      <c r="Y196" s="31"/>
      <c r="Z196" s="31"/>
    </row>
    <row r="197" spans="1:26" ht="15.75" customHeight="1">
      <c r="A197" s="31"/>
      <c r="B197" s="31"/>
      <c r="C197" s="31"/>
      <c r="D197" s="31"/>
      <c r="E197" s="31"/>
      <c r="F197" s="31"/>
      <c r="G197" s="31"/>
      <c r="H197" s="31"/>
      <c r="I197" s="31"/>
      <c r="J197" s="31"/>
      <c r="K197" s="31"/>
      <c r="L197" s="31"/>
      <c r="M197" s="31"/>
      <c r="N197" s="31"/>
      <c r="O197" s="31"/>
      <c r="P197" s="31"/>
      <c r="Q197" s="31"/>
      <c r="R197" s="31"/>
      <c r="S197" s="31"/>
      <c r="T197" s="31"/>
      <c r="U197" s="31"/>
      <c r="V197" s="31"/>
      <c r="W197" s="31"/>
      <c r="X197" s="31"/>
      <c r="Y197" s="31"/>
      <c r="Z197" s="31"/>
    </row>
    <row r="198" spans="1:26" ht="15.75" customHeight="1">
      <c r="A198" s="31"/>
      <c r="B198" s="31"/>
      <c r="C198" s="31"/>
      <c r="D198" s="31"/>
      <c r="E198" s="31"/>
      <c r="F198" s="31"/>
      <c r="G198" s="31"/>
      <c r="H198" s="31"/>
      <c r="I198" s="31"/>
      <c r="J198" s="31"/>
      <c r="K198" s="31"/>
      <c r="L198" s="31"/>
      <c r="M198" s="31"/>
      <c r="N198" s="31"/>
      <c r="O198" s="31"/>
      <c r="P198" s="31"/>
      <c r="Q198" s="31"/>
      <c r="R198" s="31"/>
      <c r="S198" s="31"/>
      <c r="T198" s="31"/>
      <c r="U198" s="31"/>
      <c r="V198" s="31"/>
      <c r="W198" s="31"/>
      <c r="X198" s="31"/>
      <c r="Y198" s="31"/>
      <c r="Z198" s="31"/>
    </row>
    <row r="199" spans="1:26" ht="15.75" customHeight="1">
      <c r="A199" s="31"/>
      <c r="B199" s="31"/>
      <c r="C199" s="31"/>
      <c r="D199" s="31"/>
      <c r="E199" s="31"/>
      <c r="F199" s="31"/>
      <c r="G199" s="31"/>
      <c r="H199" s="31"/>
      <c r="I199" s="31"/>
      <c r="J199" s="31"/>
      <c r="K199" s="31"/>
      <c r="L199" s="31"/>
      <c r="M199" s="31"/>
      <c r="N199" s="31"/>
      <c r="O199" s="31"/>
      <c r="P199" s="31"/>
      <c r="Q199" s="31"/>
      <c r="R199" s="31"/>
      <c r="S199" s="31"/>
      <c r="T199" s="31"/>
      <c r="U199" s="31"/>
      <c r="V199" s="31"/>
      <c r="W199" s="31"/>
      <c r="X199" s="31"/>
      <c r="Y199" s="31"/>
      <c r="Z199" s="31"/>
    </row>
    <row r="200" spans="1:26" ht="15.75" customHeight="1">
      <c r="A200" s="31"/>
      <c r="B200" s="31"/>
      <c r="C200" s="31"/>
      <c r="D200" s="31"/>
      <c r="E200" s="31"/>
      <c r="F200" s="31"/>
      <c r="G200" s="31"/>
      <c r="H200" s="31"/>
      <c r="I200" s="31"/>
      <c r="J200" s="31"/>
      <c r="K200" s="31"/>
      <c r="L200" s="31"/>
      <c r="M200" s="31"/>
      <c r="N200" s="31"/>
      <c r="O200" s="31"/>
      <c r="P200" s="31"/>
      <c r="Q200" s="31"/>
      <c r="R200" s="31"/>
      <c r="S200" s="31"/>
      <c r="T200" s="31"/>
      <c r="U200" s="31"/>
      <c r="V200" s="31"/>
      <c r="W200" s="31"/>
      <c r="X200" s="31"/>
      <c r="Y200" s="31"/>
      <c r="Z200" s="31"/>
    </row>
    <row r="201" spans="1:26" ht="15.75" customHeight="1">
      <c r="A201" s="31"/>
      <c r="B201" s="31"/>
      <c r="C201" s="31"/>
      <c r="D201" s="31"/>
      <c r="E201" s="31"/>
      <c r="F201" s="31"/>
      <c r="G201" s="31"/>
      <c r="H201" s="31"/>
      <c r="I201" s="31"/>
      <c r="J201" s="31"/>
      <c r="K201" s="31"/>
      <c r="L201" s="31"/>
      <c r="M201" s="31"/>
      <c r="N201" s="31"/>
      <c r="O201" s="31"/>
      <c r="P201" s="31"/>
      <c r="Q201" s="31"/>
      <c r="R201" s="31"/>
      <c r="S201" s="31"/>
      <c r="T201" s="31"/>
      <c r="U201" s="31"/>
      <c r="V201" s="31"/>
      <c r="W201" s="31"/>
      <c r="X201" s="31"/>
      <c r="Y201" s="31"/>
      <c r="Z201" s="31"/>
    </row>
    <row r="202" spans="1:26" ht="15.75" customHeight="1">
      <c r="A202" s="31"/>
      <c r="B202" s="31"/>
      <c r="C202" s="31"/>
      <c r="D202" s="31"/>
      <c r="E202" s="31"/>
      <c r="F202" s="31"/>
      <c r="G202" s="31"/>
      <c r="H202" s="31"/>
      <c r="I202" s="31"/>
      <c r="J202" s="31"/>
      <c r="K202" s="31"/>
      <c r="L202" s="31"/>
      <c r="M202" s="31"/>
      <c r="N202" s="31"/>
      <c r="O202" s="31"/>
      <c r="P202" s="31"/>
      <c r="Q202" s="31"/>
      <c r="R202" s="31"/>
      <c r="S202" s="31"/>
      <c r="T202" s="31"/>
      <c r="U202" s="31"/>
      <c r="V202" s="31"/>
      <c r="W202" s="31"/>
      <c r="X202" s="31"/>
      <c r="Y202" s="31"/>
      <c r="Z202" s="31"/>
    </row>
    <row r="203" spans="1:26" ht="15.75" customHeight="1">
      <c r="A203" s="31"/>
      <c r="B203" s="31"/>
      <c r="C203" s="31"/>
      <c r="D203" s="31"/>
      <c r="E203" s="31"/>
      <c r="F203" s="31"/>
      <c r="G203" s="31"/>
      <c r="H203" s="31"/>
      <c r="I203" s="31"/>
      <c r="J203" s="31"/>
      <c r="K203" s="31"/>
      <c r="L203" s="31"/>
      <c r="M203" s="31"/>
      <c r="N203" s="31"/>
      <c r="O203" s="31"/>
      <c r="P203" s="31"/>
      <c r="Q203" s="31"/>
      <c r="R203" s="31"/>
      <c r="S203" s="31"/>
      <c r="T203" s="31"/>
      <c r="U203" s="31"/>
      <c r="V203" s="31"/>
      <c r="W203" s="31"/>
      <c r="X203" s="31"/>
      <c r="Y203" s="31"/>
      <c r="Z203" s="31"/>
    </row>
    <row r="204" spans="1:26" ht="15.75" customHeight="1">
      <c r="A204" s="31"/>
      <c r="B204" s="31"/>
      <c r="C204" s="31"/>
      <c r="D204" s="31"/>
      <c r="E204" s="31"/>
      <c r="F204" s="31"/>
      <c r="G204" s="31"/>
      <c r="H204" s="31"/>
      <c r="I204" s="31"/>
      <c r="J204" s="31"/>
      <c r="K204" s="31"/>
      <c r="L204" s="31"/>
      <c r="M204" s="31"/>
      <c r="N204" s="31"/>
      <c r="O204" s="31"/>
      <c r="P204" s="31"/>
      <c r="Q204" s="31"/>
      <c r="R204" s="31"/>
      <c r="S204" s="31"/>
      <c r="T204" s="31"/>
      <c r="U204" s="31"/>
      <c r="V204" s="31"/>
      <c r="W204" s="31"/>
      <c r="X204" s="31"/>
      <c r="Y204" s="31"/>
      <c r="Z204" s="31"/>
    </row>
    <row r="205" spans="1:26" ht="15.75" customHeight="1">
      <c r="A205" s="31"/>
      <c r="B205" s="31"/>
      <c r="C205" s="31"/>
      <c r="D205" s="31"/>
      <c r="E205" s="31"/>
      <c r="F205" s="31"/>
      <c r="G205" s="31"/>
      <c r="H205" s="31"/>
      <c r="I205" s="31"/>
      <c r="J205" s="31"/>
      <c r="K205" s="31"/>
      <c r="L205" s="31"/>
      <c r="M205" s="31"/>
      <c r="N205" s="31"/>
      <c r="O205" s="31"/>
      <c r="P205" s="31"/>
      <c r="Q205" s="31"/>
      <c r="R205" s="31"/>
      <c r="S205" s="31"/>
      <c r="T205" s="31"/>
      <c r="U205" s="31"/>
      <c r="V205" s="31"/>
      <c r="W205" s="31"/>
      <c r="X205" s="31"/>
      <c r="Y205" s="31"/>
      <c r="Z205" s="31"/>
    </row>
    <row r="206" spans="1:26" ht="15.75" customHeight="1">
      <c r="A206" s="31"/>
      <c r="B206" s="31"/>
      <c r="C206" s="31"/>
      <c r="D206" s="31"/>
      <c r="E206" s="31"/>
      <c r="F206" s="31"/>
      <c r="G206" s="31"/>
      <c r="H206" s="31"/>
      <c r="I206" s="31"/>
      <c r="J206" s="31"/>
      <c r="K206" s="31"/>
      <c r="L206" s="31"/>
      <c r="M206" s="31"/>
      <c r="N206" s="31"/>
      <c r="O206" s="31"/>
      <c r="P206" s="31"/>
      <c r="Q206" s="31"/>
      <c r="R206" s="31"/>
      <c r="S206" s="31"/>
      <c r="T206" s="31"/>
      <c r="U206" s="31"/>
      <c r="V206" s="31"/>
      <c r="W206" s="31"/>
      <c r="X206" s="31"/>
      <c r="Y206" s="31"/>
      <c r="Z206" s="31"/>
    </row>
    <row r="207" spans="1:26" ht="15.75" customHeight="1">
      <c r="A207" s="31"/>
      <c r="B207" s="31"/>
      <c r="C207" s="31"/>
      <c r="D207" s="31"/>
      <c r="E207" s="31"/>
      <c r="F207" s="31"/>
      <c r="G207" s="31"/>
      <c r="H207" s="31"/>
      <c r="I207" s="31"/>
      <c r="J207" s="31"/>
      <c r="K207" s="31"/>
      <c r="L207" s="31"/>
      <c r="M207" s="31"/>
      <c r="N207" s="31"/>
      <c r="O207" s="31"/>
      <c r="P207" s="31"/>
      <c r="Q207" s="31"/>
      <c r="R207" s="31"/>
      <c r="S207" s="31"/>
      <c r="T207" s="31"/>
      <c r="U207" s="31"/>
      <c r="V207" s="31"/>
      <c r="W207" s="31"/>
      <c r="X207" s="31"/>
      <c r="Y207" s="31"/>
      <c r="Z207" s="31"/>
    </row>
    <row r="208" spans="1:26" ht="15.75" customHeight="1">
      <c r="A208" s="31"/>
      <c r="B208" s="31"/>
      <c r="C208" s="31"/>
      <c r="D208" s="31"/>
      <c r="E208" s="31"/>
      <c r="F208" s="31"/>
      <c r="G208" s="31"/>
      <c r="H208" s="31"/>
      <c r="I208" s="31"/>
      <c r="J208" s="31"/>
      <c r="K208" s="31"/>
      <c r="L208" s="31"/>
      <c r="M208" s="31"/>
      <c r="N208" s="31"/>
      <c r="O208" s="31"/>
      <c r="P208" s="31"/>
      <c r="Q208" s="31"/>
      <c r="R208" s="31"/>
      <c r="S208" s="31"/>
      <c r="T208" s="31"/>
      <c r="U208" s="31"/>
      <c r="V208" s="31"/>
      <c r="W208" s="31"/>
      <c r="X208" s="31"/>
      <c r="Y208" s="31"/>
      <c r="Z208" s="31"/>
    </row>
    <row r="209" spans="1:26" ht="15.75" customHeight="1">
      <c r="A209" s="31"/>
      <c r="B209" s="31"/>
      <c r="C209" s="31"/>
      <c r="D209" s="31"/>
      <c r="E209" s="31"/>
      <c r="F209" s="31"/>
      <c r="G209" s="31"/>
      <c r="H209" s="31"/>
      <c r="I209" s="31"/>
      <c r="J209" s="31"/>
      <c r="K209" s="31"/>
      <c r="L209" s="31"/>
      <c r="M209" s="31"/>
      <c r="N209" s="31"/>
      <c r="O209" s="31"/>
      <c r="P209" s="31"/>
      <c r="Q209" s="31"/>
      <c r="R209" s="31"/>
      <c r="S209" s="31"/>
      <c r="T209" s="31"/>
      <c r="U209" s="31"/>
      <c r="V209" s="31"/>
      <c r="W209" s="31"/>
      <c r="X209" s="31"/>
      <c r="Y209" s="31"/>
      <c r="Z209" s="31"/>
    </row>
    <row r="210" spans="1:26" ht="15.75" customHeight="1">
      <c r="A210" s="31"/>
      <c r="B210" s="31"/>
      <c r="C210" s="31"/>
      <c r="D210" s="31"/>
      <c r="E210" s="31"/>
      <c r="F210" s="31"/>
      <c r="G210" s="31"/>
      <c r="H210" s="31"/>
      <c r="I210" s="31"/>
      <c r="J210" s="31"/>
      <c r="K210" s="31"/>
      <c r="L210" s="31"/>
      <c r="M210" s="31"/>
      <c r="N210" s="31"/>
      <c r="O210" s="31"/>
      <c r="P210" s="31"/>
      <c r="Q210" s="31"/>
      <c r="R210" s="31"/>
      <c r="S210" s="31"/>
      <c r="T210" s="31"/>
      <c r="U210" s="31"/>
      <c r="V210" s="31"/>
      <c r="W210" s="31"/>
      <c r="X210" s="31"/>
      <c r="Y210" s="31"/>
      <c r="Z210" s="31"/>
    </row>
    <row r="211" spans="1:26" ht="15.75" customHeight="1">
      <c r="A211" s="31"/>
      <c r="B211" s="31"/>
      <c r="C211" s="31"/>
      <c r="D211" s="31"/>
      <c r="E211" s="31"/>
      <c r="F211" s="31"/>
      <c r="G211" s="31"/>
      <c r="H211" s="31"/>
      <c r="I211" s="31"/>
      <c r="J211" s="31"/>
      <c r="K211" s="31"/>
      <c r="L211" s="31"/>
      <c r="M211" s="31"/>
      <c r="N211" s="31"/>
      <c r="O211" s="31"/>
      <c r="P211" s="31"/>
      <c r="Q211" s="31"/>
      <c r="R211" s="31"/>
      <c r="S211" s="31"/>
      <c r="T211" s="31"/>
      <c r="U211" s="31"/>
      <c r="V211" s="31"/>
      <c r="W211" s="31"/>
      <c r="X211" s="31"/>
      <c r="Y211" s="31"/>
      <c r="Z211" s="31"/>
    </row>
    <row r="212" spans="1:26" ht="15.75" customHeight="1">
      <c r="A212" s="31"/>
      <c r="B212" s="31"/>
      <c r="C212" s="31"/>
      <c r="D212" s="31"/>
      <c r="E212" s="31"/>
      <c r="F212" s="31"/>
      <c r="G212" s="31"/>
      <c r="H212" s="31"/>
      <c r="I212" s="31"/>
      <c r="J212" s="31"/>
      <c r="K212" s="31"/>
      <c r="L212" s="31"/>
      <c r="M212" s="31"/>
      <c r="N212" s="31"/>
      <c r="O212" s="31"/>
      <c r="P212" s="31"/>
      <c r="Q212" s="31"/>
      <c r="R212" s="31"/>
      <c r="S212" s="31"/>
      <c r="T212" s="31"/>
      <c r="U212" s="31"/>
      <c r="V212" s="31"/>
      <c r="W212" s="31"/>
      <c r="X212" s="31"/>
      <c r="Y212" s="31"/>
      <c r="Z212" s="31"/>
    </row>
    <row r="213" spans="1:26" ht="15.75" customHeight="1">
      <c r="A213" s="31"/>
      <c r="B213" s="31"/>
      <c r="C213" s="31"/>
      <c r="D213" s="31"/>
      <c r="E213" s="31"/>
      <c r="F213" s="31"/>
      <c r="G213" s="31"/>
      <c r="H213" s="31"/>
      <c r="I213" s="31"/>
      <c r="J213" s="31"/>
      <c r="K213" s="31"/>
      <c r="L213" s="31"/>
      <c r="M213" s="31"/>
      <c r="N213" s="31"/>
      <c r="O213" s="31"/>
      <c r="P213" s="31"/>
      <c r="Q213" s="31"/>
      <c r="R213" s="31"/>
      <c r="S213" s="31"/>
      <c r="T213" s="31"/>
      <c r="U213" s="31"/>
      <c r="V213" s="31"/>
      <c r="W213" s="31"/>
      <c r="X213" s="31"/>
      <c r="Y213" s="31"/>
      <c r="Z213" s="31"/>
    </row>
    <row r="214" spans="1:26" ht="15.75" customHeight="1">
      <c r="A214" s="31"/>
      <c r="B214" s="31"/>
      <c r="C214" s="31"/>
      <c r="D214" s="31"/>
      <c r="E214" s="31"/>
      <c r="F214" s="31"/>
      <c r="G214" s="31"/>
      <c r="H214" s="31"/>
      <c r="I214" s="31"/>
      <c r="J214" s="31"/>
      <c r="K214" s="31"/>
      <c r="L214" s="31"/>
      <c r="M214" s="31"/>
      <c r="N214" s="31"/>
      <c r="O214" s="31"/>
      <c r="P214" s="31"/>
      <c r="Q214" s="31"/>
      <c r="R214" s="31"/>
      <c r="S214" s="31"/>
      <c r="T214" s="31"/>
      <c r="U214" s="31"/>
      <c r="V214" s="31"/>
      <c r="W214" s="31"/>
      <c r="X214" s="31"/>
      <c r="Y214" s="31"/>
      <c r="Z214" s="31"/>
    </row>
    <row r="215" spans="1:26" ht="15.75" customHeight="1">
      <c r="A215" s="31"/>
      <c r="B215" s="31"/>
      <c r="C215" s="31"/>
      <c r="D215" s="31"/>
      <c r="E215" s="31"/>
      <c r="F215" s="31"/>
      <c r="G215" s="31"/>
      <c r="H215" s="31"/>
      <c r="I215" s="31"/>
      <c r="J215" s="31"/>
      <c r="K215" s="31"/>
      <c r="L215" s="31"/>
      <c r="M215" s="31"/>
      <c r="N215" s="31"/>
      <c r="O215" s="31"/>
      <c r="P215" s="31"/>
      <c r="Q215" s="31"/>
      <c r="R215" s="31"/>
      <c r="S215" s="31"/>
      <c r="T215" s="31"/>
      <c r="U215" s="31"/>
      <c r="V215" s="31"/>
      <c r="W215" s="31"/>
      <c r="X215" s="31"/>
      <c r="Y215" s="31"/>
      <c r="Z215" s="31"/>
    </row>
    <row r="216" spans="1:26" ht="15.75" customHeight="1">
      <c r="A216" s="31"/>
      <c r="B216" s="31"/>
      <c r="C216" s="31"/>
      <c r="D216" s="31"/>
      <c r="E216" s="31"/>
      <c r="F216" s="31"/>
      <c r="G216" s="31"/>
      <c r="H216" s="31"/>
      <c r="I216" s="31"/>
      <c r="J216" s="31"/>
      <c r="K216" s="31"/>
      <c r="L216" s="31"/>
      <c r="M216" s="31"/>
      <c r="N216" s="31"/>
      <c r="O216" s="31"/>
      <c r="P216" s="31"/>
      <c r="Q216" s="31"/>
      <c r="R216" s="31"/>
      <c r="S216" s="31"/>
      <c r="T216" s="31"/>
      <c r="U216" s="31"/>
      <c r="V216" s="31"/>
      <c r="W216" s="31"/>
      <c r="X216" s="31"/>
      <c r="Y216" s="31"/>
      <c r="Z216" s="31"/>
    </row>
    <row r="217" spans="1:26" ht="15.75" customHeight="1">
      <c r="A217" s="31"/>
      <c r="B217" s="31"/>
      <c r="C217" s="31"/>
      <c r="D217" s="31"/>
      <c r="E217" s="31"/>
      <c r="F217" s="31"/>
      <c r="G217" s="31"/>
      <c r="H217" s="31"/>
      <c r="I217" s="31"/>
      <c r="J217" s="31"/>
      <c r="K217" s="31"/>
      <c r="L217" s="31"/>
      <c r="M217" s="31"/>
      <c r="N217" s="31"/>
      <c r="O217" s="31"/>
      <c r="P217" s="31"/>
      <c r="Q217" s="31"/>
      <c r="R217" s="31"/>
      <c r="S217" s="31"/>
      <c r="T217" s="31"/>
      <c r="U217" s="31"/>
      <c r="V217" s="31"/>
      <c r="W217" s="31"/>
      <c r="X217" s="31"/>
      <c r="Y217" s="31"/>
      <c r="Z217" s="31"/>
    </row>
    <row r="218" spans="1:26" ht="15.75" customHeight="1">
      <c r="A218" s="31"/>
      <c r="B218" s="31"/>
      <c r="C218" s="31"/>
      <c r="D218" s="31"/>
      <c r="E218" s="31"/>
      <c r="F218" s="31"/>
      <c r="G218" s="31"/>
      <c r="H218" s="31"/>
      <c r="I218" s="31"/>
      <c r="J218" s="31"/>
      <c r="K218" s="31"/>
      <c r="L218" s="31"/>
      <c r="M218" s="31"/>
      <c r="N218" s="31"/>
      <c r="O218" s="31"/>
      <c r="P218" s="31"/>
      <c r="Q218" s="31"/>
      <c r="R218" s="31"/>
      <c r="S218" s="31"/>
      <c r="T218" s="31"/>
      <c r="U218" s="31"/>
      <c r="V218" s="31"/>
      <c r="W218" s="31"/>
      <c r="X218" s="31"/>
      <c r="Y218" s="31"/>
      <c r="Z218" s="31"/>
    </row>
    <row r="219" spans="1:26" ht="15.75" customHeight="1">
      <c r="A219" s="31"/>
      <c r="B219" s="31"/>
      <c r="C219" s="31"/>
      <c r="D219" s="31"/>
      <c r="E219" s="31"/>
      <c r="F219" s="31"/>
      <c r="G219" s="31"/>
      <c r="H219" s="31"/>
      <c r="I219" s="31"/>
      <c r="J219" s="31"/>
      <c r="K219" s="31"/>
      <c r="L219" s="31"/>
      <c r="M219" s="31"/>
      <c r="N219" s="31"/>
      <c r="O219" s="31"/>
      <c r="P219" s="31"/>
      <c r="Q219" s="31"/>
      <c r="R219" s="31"/>
      <c r="S219" s="31"/>
      <c r="T219" s="31"/>
      <c r="U219" s="31"/>
      <c r="V219" s="31"/>
      <c r="W219" s="31"/>
      <c r="X219" s="31"/>
      <c r="Y219" s="31"/>
      <c r="Z219" s="31"/>
    </row>
    <row r="220" spans="1:26" ht="15.75" customHeight="1">
      <c r="A220" s="31"/>
      <c r="B220" s="31"/>
      <c r="C220" s="31"/>
      <c r="D220" s="31"/>
      <c r="E220" s="31"/>
      <c r="F220" s="31"/>
      <c r="G220" s="31"/>
      <c r="H220" s="31"/>
      <c r="I220" s="31"/>
      <c r="J220" s="31"/>
      <c r="K220" s="31"/>
      <c r="L220" s="31"/>
      <c r="M220" s="31"/>
      <c r="N220" s="31"/>
      <c r="O220" s="31"/>
      <c r="P220" s="31"/>
      <c r="Q220" s="31"/>
      <c r="R220" s="31"/>
      <c r="S220" s="31"/>
      <c r="T220" s="31"/>
      <c r="U220" s="31"/>
      <c r="V220" s="31"/>
      <c r="W220" s="31"/>
      <c r="X220" s="31"/>
      <c r="Y220" s="31"/>
      <c r="Z220" s="31"/>
    </row>
    <row r="221" spans="1:26" ht="15.75" customHeight="1">
      <c r="A221" s="31"/>
      <c r="B221" s="31"/>
      <c r="C221" s="31"/>
      <c r="D221" s="31"/>
      <c r="E221" s="31"/>
      <c r="F221" s="31"/>
      <c r="G221" s="31"/>
      <c r="H221" s="31"/>
      <c r="I221" s="31"/>
      <c r="J221" s="31"/>
      <c r="K221" s="31"/>
      <c r="L221" s="31"/>
      <c r="M221" s="31"/>
      <c r="N221" s="31"/>
      <c r="O221" s="31"/>
      <c r="P221" s="31"/>
      <c r="Q221" s="31"/>
      <c r="R221" s="31"/>
      <c r="S221" s="31"/>
      <c r="T221" s="31"/>
      <c r="U221" s="31"/>
      <c r="V221" s="31"/>
      <c r="W221" s="31"/>
      <c r="X221" s="31"/>
      <c r="Y221" s="31"/>
      <c r="Z221" s="31"/>
    </row>
    <row r="222" spans="1:26" ht="15.75" customHeight="1">
      <c r="A222" s="31"/>
      <c r="B222" s="31"/>
      <c r="C222" s="31"/>
      <c r="D222" s="31"/>
      <c r="E222" s="31"/>
      <c r="F222" s="31"/>
      <c r="G222" s="31"/>
      <c r="H222" s="31"/>
      <c r="I222" s="31"/>
      <c r="J222" s="31"/>
      <c r="K222" s="31"/>
      <c r="L222" s="31"/>
      <c r="M222" s="31"/>
      <c r="N222" s="31"/>
      <c r="O222" s="31"/>
      <c r="P222" s="31"/>
      <c r="Q222" s="31"/>
      <c r="R222" s="31"/>
      <c r="S222" s="31"/>
      <c r="T222" s="31"/>
      <c r="U222" s="31"/>
      <c r="V222" s="31"/>
      <c r="W222" s="31"/>
      <c r="X222" s="31"/>
      <c r="Y222" s="31"/>
      <c r="Z222" s="31"/>
    </row>
    <row r="223" spans="1:26" ht="15.75" customHeight="1">
      <c r="A223" s="31"/>
      <c r="B223" s="31"/>
      <c r="C223" s="31"/>
      <c r="D223" s="31"/>
      <c r="E223" s="31"/>
      <c r="F223" s="31"/>
      <c r="G223" s="31"/>
      <c r="H223" s="31"/>
      <c r="I223" s="31"/>
      <c r="J223" s="31"/>
      <c r="K223" s="31"/>
      <c r="L223" s="31"/>
      <c r="M223" s="31"/>
      <c r="N223" s="31"/>
      <c r="O223" s="31"/>
      <c r="P223" s="31"/>
      <c r="Q223" s="31"/>
      <c r="R223" s="31"/>
      <c r="S223" s="31"/>
      <c r="T223" s="31"/>
      <c r="U223" s="31"/>
      <c r="V223" s="31"/>
      <c r="W223" s="31"/>
      <c r="X223" s="31"/>
      <c r="Y223" s="31"/>
      <c r="Z223" s="31"/>
    </row>
    <row r="224" spans="1:26" ht="15.75" customHeight="1">
      <c r="A224" s="31"/>
      <c r="B224" s="31"/>
      <c r="C224" s="31"/>
      <c r="D224" s="31"/>
      <c r="E224" s="31"/>
      <c r="F224" s="31"/>
      <c r="G224" s="31"/>
      <c r="H224" s="31"/>
      <c r="I224" s="31"/>
      <c r="J224" s="31"/>
      <c r="K224" s="31"/>
      <c r="L224" s="31"/>
      <c r="M224" s="31"/>
      <c r="N224" s="31"/>
      <c r="O224" s="31"/>
      <c r="P224" s="31"/>
      <c r="Q224" s="31"/>
      <c r="R224" s="31"/>
      <c r="S224" s="31"/>
      <c r="T224" s="31"/>
      <c r="U224" s="31"/>
      <c r="V224" s="31"/>
      <c r="W224" s="31"/>
      <c r="X224" s="31"/>
      <c r="Y224" s="31"/>
      <c r="Z224" s="31"/>
    </row>
    <row r="225" spans="1:26" ht="15.75" customHeight="1">
      <c r="A225" s="31"/>
      <c r="B225" s="31"/>
      <c r="C225" s="31"/>
      <c r="D225" s="31"/>
      <c r="E225" s="31"/>
      <c r="F225" s="31"/>
      <c r="G225" s="31"/>
      <c r="H225" s="31"/>
      <c r="I225" s="31"/>
      <c r="J225" s="31"/>
      <c r="K225" s="31"/>
      <c r="L225" s="31"/>
      <c r="M225" s="31"/>
      <c r="N225" s="31"/>
      <c r="O225" s="31"/>
      <c r="P225" s="31"/>
      <c r="Q225" s="31"/>
      <c r="R225" s="31"/>
      <c r="S225" s="31"/>
      <c r="T225" s="31"/>
      <c r="U225" s="31"/>
      <c r="V225" s="31"/>
      <c r="W225" s="31"/>
      <c r="X225" s="31"/>
      <c r="Y225" s="31"/>
      <c r="Z225" s="31"/>
    </row>
    <row r="226" spans="1:26" ht="15.75" customHeight="1">
      <c r="A226" s="31"/>
      <c r="B226" s="31"/>
      <c r="C226" s="31"/>
      <c r="D226" s="31"/>
      <c r="E226" s="31"/>
      <c r="F226" s="31"/>
      <c r="G226" s="31"/>
      <c r="H226" s="31"/>
      <c r="I226" s="31"/>
      <c r="J226" s="31"/>
      <c r="K226" s="31"/>
      <c r="L226" s="31"/>
      <c r="M226" s="31"/>
      <c r="N226" s="31"/>
      <c r="O226" s="31"/>
      <c r="P226" s="31"/>
      <c r="Q226" s="31"/>
      <c r="R226" s="31"/>
      <c r="S226" s="31"/>
      <c r="T226" s="31"/>
      <c r="U226" s="31"/>
      <c r="V226" s="31"/>
      <c r="W226" s="31"/>
      <c r="X226" s="31"/>
      <c r="Y226" s="31"/>
      <c r="Z226" s="31"/>
    </row>
    <row r="227" spans="1:26" ht="15.75" customHeight="1">
      <c r="A227" s="31"/>
      <c r="B227" s="31"/>
      <c r="C227" s="31"/>
      <c r="D227" s="31"/>
      <c r="E227" s="31"/>
      <c r="F227" s="31"/>
      <c r="G227" s="31"/>
      <c r="H227" s="31"/>
      <c r="I227" s="31"/>
      <c r="J227" s="31"/>
      <c r="K227" s="31"/>
      <c r="L227" s="31"/>
      <c r="M227" s="31"/>
      <c r="N227" s="31"/>
      <c r="O227" s="31"/>
      <c r="P227" s="31"/>
      <c r="Q227" s="31"/>
      <c r="R227" s="31"/>
      <c r="S227" s="31"/>
      <c r="T227" s="31"/>
      <c r="U227" s="31"/>
      <c r="V227" s="31"/>
      <c r="W227" s="31"/>
      <c r="X227" s="31"/>
      <c r="Y227" s="31"/>
      <c r="Z227" s="31"/>
    </row>
    <row r="228" spans="1:26" ht="15.75" customHeight="1">
      <c r="A228" s="31"/>
      <c r="B228" s="31"/>
      <c r="C228" s="31"/>
      <c r="D228" s="31"/>
      <c r="E228" s="31"/>
      <c r="F228" s="31"/>
      <c r="G228" s="31"/>
      <c r="H228" s="31"/>
      <c r="I228" s="31"/>
      <c r="J228" s="31"/>
      <c r="K228" s="31"/>
      <c r="L228" s="31"/>
      <c r="M228" s="31"/>
      <c r="N228" s="31"/>
      <c r="O228" s="31"/>
      <c r="P228" s="31"/>
      <c r="Q228" s="31"/>
      <c r="R228" s="31"/>
      <c r="S228" s="31"/>
      <c r="T228" s="31"/>
      <c r="U228" s="31"/>
      <c r="V228" s="31"/>
      <c r="W228" s="31"/>
      <c r="X228" s="31"/>
      <c r="Y228" s="31"/>
      <c r="Z228" s="31"/>
    </row>
    <row r="229" spans="1:26" ht="15.75" customHeight="1">
      <c r="A229" s="31"/>
      <c r="B229" s="31"/>
      <c r="C229" s="31"/>
      <c r="D229" s="31"/>
      <c r="E229" s="31"/>
      <c r="F229" s="31"/>
      <c r="G229" s="31"/>
      <c r="H229" s="31"/>
      <c r="I229" s="31"/>
      <c r="J229" s="31"/>
      <c r="K229" s="31"/>
      <c r="L229" s="31"/>
      <c r="M229" s="31"/>
      <c r="N229" s="31"/>
      <c r="O229" s="31"/>
      <c r="P229" s="31"/>
      <c r="Q229" s="31"/>
      <c r="R229" s="31"/>
      <c r="S229" s="31"/>
      <c r="T229" s="31"/>
      <c r="U229" s="31"/>
      <c r="V229" s="31"/>
      <c r="W229" s="31"/>
      <c r="X229" s="31"/>
      <c r="Y229" s="31"/>
      <c r="Z229" s="31"/>
    </row>
    <row r="230" spans="1:26" ht="15.75" customHeight="1">
      <c r="A230" s="31"/>
      <c r="B230" s="31"/>
      <c r="C230" s="31"/>
      <c r="D230" s="31"/>
      <c r="E230" s="31"/>
      <c r="F230" s="31"/>
      <c r="G230" s="31"/>
      <c r="H230" s="31"/>
      <c r="I230" s="31"/>
      <c r="J230" s="31"/>
      <c r="K230" s="31"/>
      <c r="L230" s="31"/>
      <c r="M230" s="31"/>
      <c r="N230" s="31"/>
      <c r="O230" s="31"/>
      <c r="P230" s="31"/>
      <c r="Q230" s="31"/>
      <c r="R230" s="31"/>
      <c r="S230" s="31"/>
      <c r="T230" s="31"/>
      <c r="U230" s="31"/>
      <c r="V230" s="31"/>
      <c r="W230" s="31"/>
      <c r="X230" s="31"/>
      <c r="Y230" s="31"/>
      <c r="Z230" s="31"/>
    </row>
    <row r="231" spans="1:26" ht="15.75" customHeight="1">
      <c r="A231" s="31"/>
      <c r="B231" s="31"/>
      <c r="C231" s="31"/>
      <c r="D231" s="31"/>
      <c r="E231" s="31"/>
      <c r="F231" s="31"/>
      <c r="G231" s="31"/>
      <c r="H231" s="31"/>
      <c r="I231" s="31"/>
      <c r="J231" s="31"/>
      <c r="K231" s="31"/>
      <c r="L231" s="31"/>
      <c r="M231" s="31"/>
      <c r="N231" s="31"/>
      <c r="O231" s="31"/>
      <c r="P231" s="31"/>
      <c r="Q231" s="31"/>
      <c r="R231" s="31"/>
      <c r="S231" s="31"/>
      <c r="T231" s="31"/>
      <c r="U231" s="31"/>
      <c r="V231" s="31"/>
      <c r="W231" s="31"/>
      <c r="X231" s="31"/>
      <c r="Y231" s="31"/>
      <c r="Z231" s="31"/>
    </row>
    <row r="232" spans="1:26" ht="15.75" customHeight="1">
      <c r="A232" s="31"/>
      <c r="B232" s="31"/>
      <c r="C232" s="31"/>
      <c r="D232" s="31"/>
      <c r="E232" s="31"/>
      <c r="F232" s="31"/>
      <c r="G232" s="31"/>
      <c r="H232" s="31"/>
      <c r="I232" s="31"/>
      <c r="J232" s="31"/>
      <c r="K232" s="31"/>
      <c r="L232" s="31"/>
      <c r="M232" s="31"/>
      <c r="N232" s="31"/>
      <c r="O232" s="31"/>
      <c r="P232" s="31"/>
      <c r="Q232" s="31"/>
      <c r="R232" s="31"/>
      <c r="S232" s="31"/>
      <c r="T232" s="31"/>
      <c r="U232" s="31"/>
      <c r="V232" s="31"/>
      <c r="W232" s="31"/>
      <c r="X232" s="31"/>
      <c r="Y232" s="31"/>
      <c r="Z232" s="31"/>
    </row>
    <row r="233" spans="1:26" ht="15.75" customHeight="1">
      <c r="A233" s="31"/>
      <c r="B233" s="31"/>
      <c r="C233" s="31"/>
      <c r="D233" s="31"/>
      <c r="E233" s="31"/>
      <c r="F233" s="31"/>
      <c r="G233" s="31"/>
      <c r="H233" s="31"/>
      <c r="I233" s="31"/>
      <c r="J233" s="31"/>
      <c r="K233" s="31"/>
      <c r="L233" s="31"/>
      <c r="M233" s="31"/>
      <c r="N233" s="31"/>
      <c r="O233" s="31"/>
      <c r="P233" s="31"/>
      <c r="Q233" s="31"/>
      <c r="R233" s="31"/>
      <c r="S233" s="31"/>
      <c r="T233" s="31"/>
      <c r="U233" s="31"/>
      <c r="V233" s="31"/>
      <c r="W233" s="31"/>
      <c r="X233" s="31"/>
      <c r="Y233" s="31"/>
      <c r="Z233" s="31"/>
    </row>
    <row r="234" spans="1:26" ht="15.75" customHeight="1">
      <c r="A234" s="31"/>
      <c r="B234" s="31"/>
      <c r="C234" s="31"/>
      <c r="D234" s="31"/>
      <c r="E234" s="31"/>
      <c r="F234" s="31"/>
      <c r="G234" s="31"/>
      <c r="H234" s="31"/>
      <c r="I234" s="31"/>
      <c r="J234" s="31"/>
      <c r="K234" s="31"/>
      <c r="L234" s="31"/>
      <c r="M234" s="31"/>
      <c r="N234" s="31"/>
      <c r="O234" s="31"/>
      <c r="P234" s="31"/>
      <c r="Q234" s="31"/>
      <c r="R234" s="31"/>
      <c r="S234" s="31"/>
      <c r="T234" s="31"/>
      <c r="U234" s="31"/>
      <c r="V234" s="31"/>
      <c r="W234" s="31"/>
      <c r="X234" s="31"/>
      <c r="Y234" s="31"/>
      <c r="Z234" s="31"/>
    </row>
    <row r="235" spans="1:26" ht="15.75" customHeight="1">
      <c r="A235" s="31"/>
      <c r="B235" s="31"/>
      <c r="C235" s="31"/>
      <c r="D235" s="31"/>
      <c r="E235" s="31"/>
      <c r="F235" s="31"/>
      <c r="G235" s="31"/>
      <c r="H235" s="31"/>
      <c r="I235" s="31"/>
      <c r="J235" s="31"/>
      <c r="K235" s="31"/>
      <c r="L235" s="31"/>
      <c r="M235" s="31"/>
      <c r="N235" s="31"/>
      <c r="O235" s="31"/>
      <c r="P235" s="31"/>
      <c r="Q235" s="31"/>
      <c r="R235" s="31"/>
      <c r="S235" s="31"/>
      <c r="T235" s="31"/>
      <c r="U235" s="31"/>
      <c r="V235" s="31"/>
      <c r="W235" s="31"/>
      <c r="X235" s="31"/>
      <c r="Y235" s="31"/>
      <c r="Z235" s="31"/>
    </row>
    <row r="236" spans="1:26" ht="15.75" customHeight="1">
      <c r="A236" s="31"/>
      <c r="B236" s="31"/>
      <c r="C236" s="31"/>
      <c r="D236" s="31"/>
      <c r="E236" s="31"/>
      <c r="F236" s="31"/>
      <c r="G236" s="31"/>
      <c r="H236" s="31"/>
      <c r="I236" s="31"/>
      <c r="J236" s="31"/>
      <c r="K236" s="31"/>
      <c r="L236" s="31"/>
      <c r="M236" s="31"/>
      <c r="N236" s="31"/>
      <c r="O236" s="31"/>
      <c r="P236" s="31"/>
      <c r="Q236" s="31"/>
      <c r="R236" s="31"/>
      <c r="S236" s="31"/>
      <c r="T236" s="31"/>
      <c r="U236" s="31"/>
      <c r="V236" s="31"/>
      <c r="W236" s="31"/>
      <c r="X236" s="31"/>
      <c r="Y236" s="31"/>
      <c r="Z236" s="31"/>
    </row>
    <row r="237" spans="1:26" ht="15.75" customHeight="1">
      <c r="A237" s="31"/>
      <c r="B237" s="31"/>
      <c r="C237" s="31"/>
      <c r="D237" s="31"/>
      <c r="E237" s="31"/>
      <c r="F237" s="31"/>
      <c r="G237" s="31"/>
      <c r="H237" s="31"/>
      <c r="I237" s="31"/>
      <c r="J237" s="31"/>
      <c r="K237" s="31"/>
      <c r="L237" s="31"/>
      <c r="M237" s="31"/>
      <c r="N237" s="31"/>
      <c r="O237" s="31"/>
      <c r="P237" s="31"/>
      <c r="Q237" s="31"/>
      <c r="R237" s="31"/>
      <c r="S237" s="31"/>
      <c r="T237" s="31"/>
      <c r="U237" s="31"/>
      <c r="V237" s="31"/>
      <c r="W237" s="31"/>
      <c r="X237" s="31"/>
      <c r="Y237" s="31"/>
      <c r="Z237" s="31"/>
    </row>
    <row r="238" spans="1:26" ht="15.75" customHeight="1">
      <c r="A238" s="31"/>
      <c r="B238" s="31"/>
      <c r="C238" s="31"/>
      <c r="D238" s="31"/>
      <c r="E238" s="31"/>
      <c r="F238" s="31"/>
      <c r="G238" s="31"/>
      <c r="H238" s="31"/>
      <c r="I238" s="31"/>
      <c r="J238" s="31"/>
      <c r="K238" s="31"/>
      <c r="L238" s="31"/>
      <c r="M238" s="31"/>
      <c r="N238" s="31"/>
      <c r="O238" s="31"/>
      <c r="P238" s="31"/>
      <c r="Q238" s="31"/>
      <c r="R238" s="31"/>
      <c r="S238" s="31"/>
      <c r="T238" s="31"/>
      <c r="U238" s="31"/>
      <c r="V238" s="31"/>
      <c r="W238" s="31"/>
      <c r="X238" s="31"/>
      <c r="Y238" s="31"/>
      <c r="Z238" s="31"/>
    </row>
    <row r="239" spans="1:26" ht="15.75" customHeight="1">
      <c r="A239" s="31"/>
      <c r="B239" s="31"/>
      <c r="C239" s="31"/>
      <c r="D239" s="31"/>
      <c r="E239" s="31"/>
      <c r="F239" s="31"/>
      <c r="G239" s="31"/>
      <c r="H239" s="31"/>
      <c r="I239" s="31"/>
      <c r="J239" s="31"/>
      <c r="K239" s="31"/>
      <c r="L239" s="31"/>
      <c r="M239" s="31"/>
      <c r="N239" s="31"/>
      <c r="O239" s="31"/>
      <c r="P239" s="31"/>
      <c r="Q239" s="31"/>
      <c r="R239" s="31"/>
      <c r="S239" s="31"/>
      <c r="T239" s="31"/>
      <c r="U239" s="31"/>
      <c r="V239" s="31"/>
      <c r="W239" s="31"/>
      <c r="X239" s="31"/>
      <c r="Y239" s="31"/>
      <c r="Z239" s="31"/>
    </row>
    <row r="240" spans="1:26" ht="15.75" customHeight="1">
      <c r="A240" s="31"/>
      <c r="B240" s="31"/>
      <c r="C240" s="31"/>
      <c r="D240" s="31"/>
      <c r="E240" s="31"/>
      <c r="F240" s="31"/>
      <c r="G240" s="31"/>
      <c r="H240" s="31"/>
      <c r="I240" s="31"/>
      <c r="J240" s="31"/>
      <c r="K240" s="31"/>
      <c r="L240" s="31"/>
      <c r="M240" s="31"/>
      <c r="N240" s="31"/>
      <c r="O240" s="31"/>
      <c r="P240" s="31"/>
      <c r="Q240" s="31"/>
      <c r="R240" s="31"/>
      <c r="S240" s="31"/>
      <c r="T240" s="31"/>
      <c r="U240" s="31"/>
      <c r="V240" s="31"/>
      <c r="W240" s="31"/>
      <c r="X240" s="31"/>
      <c r="Y240" s="31"/>
      <c r="Z240" s="31"/>
    </row>
    <row r="241" spans="1:26" ht="15.75" customHeight="1">
      <c r="A241" s="31"/>
      <c r="B241" s="31"/>
      <c r="C241" s="31"/>
      <c r="D241" s="31"/>
      <c r="E241" s="31"/>
      <c r="F241" s="31"/>
      <c r="G241" s="31"/>
      <c r="H241" s="31"/>
      <c r="I241" s="31"/>
      <c r="J241" s="31"/>
      <c r="K241" s="31"/>
      <c r="L241" s="31"/>
      <c r="M241" s="31"/>
      <c r="N241" s="31"/>
      <c r="O241" s="31"/>
      <c r="P241" s="31"/>
      <c r="Q241" s="31"/>
      <c r="R241" s="31"/>
      <c r="S241" s="31"/>
      <c r="T241" s="31"/>
      <c r="U241" s="31"/>
      <c r="V241" s="31"/>
      <c r="W241" s="31"/>
      <c r="X241" s="31"/>
      <c r="Y241" s="31"/>
      <c r="Z241" s="31"/>
    </row>
    <row r="242" spans="1:26" ht="15.75" customHeight="1">
      <c r="A242" s="31"/>
      <c r="B242" s="31"/>
      <c r="C242" s="31"/>
      <c r="D242" s="31"/>
      <c r="E242" s="31"/>
      <c r="F242" s="31"/>
      <c r="G242" s="31"/>
      <c r="H242" s="31"/>
      <c r="I242" s="31"/>
      <c r="J242" s="31"/>
      <c r="K242" s="31"/>
      <c r="L242" s="31"/>
      <c r="M242" s="31"/>
      <c r="N242" s="31"/>
      <c r="O242" s="31"/>
      <c r="P242" s="31"/>
      <c r="Q242" s="31"/>
      <c r="R242" s="31"/>
      <c r="S242" s="31"/>
      <c r="T242" s="31"/>
      <c r="U242" s="31"/>
      <c r="V242" s="31"/>
      <c r="W242" s="31"/>
      <c r="X242" s="31"/>
      <c r="Y242" s="31"/>
      <c r="Z242" s="31"/>
    </row>
    <row r="243" spans="1:26" ht="15.75" customHeight="1">
      <c r="A243" s="31"/>
      <c r="B243" s="31"/>
      <c r="C243" s="31"/>
      <c r="D243" s="31"/>
      <c r="E243" s="31"/>
      <c r="F243" s="31"/>
      <c r="G243" s="31"/>
      <c r="H243" s="31"/>
      <c r="I243" s="31"/>
      <c r="J243" s="31"/>
      <c r="K243" s="31"/>
      <c r="L243" s="31"/>
      <c r="M243" s="31"/>
      <c r="N243" s="31"/>
      <c r="O243" s="31"/>
      <c r="P243" s="31"/>
      <c r="Q243" s="31"/>
      <c r="R243" s="31"/>
      <c r="S243" s="31"/>
      <c r="T243" s="31"/>
      <c r="U243" s="31"/>
      <c r="V243" s="31"/>
      <c r="W243" s="31"/>
      <c r="X243" s="31"/>
      <c r="Y243" s="31"/>
      <c r="Z243" s="31"/>
    </row>
    <row r="244" spans="1:26" ht="15.75" customHeight="1">
      <c r="A244" s="31"/>
      <c r="B244" s="31"/>
      <c r="C244" s="31"/>
      <c r="D244" s="31"/>
      <c r="E244" s="31"/>
      <c r="F244" s="31"/>
      <c r="G244" s="31"/>
      <c r="H244" s="31"/>
      <c r="I244" s="31"/>
      <c r="J244" s="31"/>
      <c r="K244" s="31"/>
      <c r="L244" s="31"/>
      <c r="M244" s="31"/>
      <c r="N244" s="31"/>
      <c r="O244" s="31"/>
      <c r="P244" s="31"/>
      <c r="Q244" s="31"/>
      <c r="R244" s="31"/>
      <c r="S244" s="31"/>
      <c r="T244" s="31"/>
      <c r="U244" s="31"/>
      <c r="V244" s="31"/>
      <c r="W244" s="31"/>
      <c r="X244" s="31"/>
      <c r="Y244" s="31"/>
      <c r="Z244" s="31"/>
    </row>
    <row r="245" spans="1:26" ht="15.75" customHeight="1">
      <c r="A245" s="31"/>
      <c r="B245" s="31"/>
      <c r="C245" s="31"/>
      <c r="D245" s="31"/>
      <c r="E245" s="31"/>
      <c r="F245" s="31"/>
      <c r="G245" s="31"/>
      <c r="H245" s="31"/>
      <c r="I245" s="31"/>
      <c r="J245" s="31"/>
      <c r="K245" s="31"/>
      <c r="L245" s="31"/>
      <c r="M245" s="31"/>
      <c r="N245" s="31"/>
      <c r="O245" s="31"/>
      <c r="P245" s="31"/>
      <c r="Q245" s="31"/>
      <c r="R245" s="31"/>
      <c r="S245" s="31"/>
      <c r="T245" s="31"/>
      <c r="U245" s="31"/>
      <c r="V245" s="31"/>
      <c r="W245" s="31"/>
      <c r="X245" s="31"/>
      <c r="Y245" s="31"/>
      <c r="Z245" s="31"/>
    </row>
    <row r="246" spans="1:26" ht="15.75" customHeight="1">
      <c r="A246" s="31"/>
      <c r="B246" s="31"/>
      <c r="C246" s="31"/>
      <c r="D246" s="31"/>
      <c r="E246" s="31"/>
      <c r="F246" s="31"/>
      <c r="G246" s="31"/>
      <c r="H246" s="31"/>
      <c r="I246" s="31"/>
      <c r="J246" s="31"/>
      <c r="K246" s="31"/>
      <c r="L246" s="31"/>
      <c r="M246" s="31"/>
      <c r="N246" s="31"/>
      <c r="O246" s="31"/>
      <c r="P246" s="31"/>
      <c r="Q246" s="31"/>
      <c r="R246" s="31"/>
      <c r="S246" s="31"/>
      <c r="T246" s="31"/>
      <c r="U246" s="31"/>
      <c r="V246" s="31"/>
      <c r="W246" s="31"/>
      <c r="X246" s="31"/>
      <c r="Y246" s="31"/>
      <c r="Z246" s="31"/>
    </row>
    <row r="247" spans="1:26" ht="15.75" customHeight="1">
      <c r="A247" s="31"/>
      <c r="B247" s="31"/>
      <c r="C247" s="31"/>
      <c r="D247" s="31"/>
      <c r="E247" s="31"/>
      <c r="F247" s="31"/>
      <c r="G247" s="31"/>
      <c r="H247" s="31"/>
      <c r="I247" s="31"/>
      <c r="J247" s="31"/>
      <c r="K247" s="31"/>
      <c r="L247" s="31"/>
      <c r="M247" s="31"/>
      <c r="N247" s="31"/>
      <c r="O247" s="31"/>
      <c r="P247" s="31"/>
      <c r="Q247" s="31"/>
      <c r="R247" s="31"/>
      <c r="S247" s="31"/>
      <c r="T247" s="31"/>
      <c r="U247" s="31"/>
      <c r="V247" s="31"/>
      <c r="W247" s="31"/>
      <c r="X247" s="31"/>
      <c r="Y247" s="31"/>
      <c r="Z247" s="31"/>
    </row>
    <row r="248" spans="1:26" ht="15.75" customHeight="1">
      <c r="A248" s="31"/>
      <c r="B248" s="31"/>
      <c r="C248" s="31"/>
      <c r="D248" s="31"/>
      <c r="E248" s="31"/>
      <c r="F248" s="31"/>
      <c r="G248" s="31"/>
      <c r="H248" s="31"/>
      <c r="I248" s="31"/>
      <c r="J248" s="31"/>
      <c r="K248" s="31"/>
      <c r="L248" s="31"/>
      <c r="M248" s="31"/>
      <c r="N248" s="31"/>
      <c r="O248" s="31"/>
      <c r="P248" s="31"/>
      <c r="Q248" s="31"/>
      <c r="R248" s="31"/>
      <c r="S248" s="31"/>
      <c r="T248" s="31"/>
      <c r="U248" s="31"/>
      <c r="V248" s="31"/>
      <c r="W248" s="31"/>
      <c r="X248" s="31"/>
      <c r="Y248" s="31"/>
      <c r="Z248" s="31"/>
    </row>
    <row r="249" spans="1:26" ht="15.75" customHeight="1">
      <c r="A249" s="31"/>
      <c r="B249" s="31"/>
      <c r="C249" s="31"/>
      <c r="D249" s="31"/>
      <c r="E249" s="31"/>
      <c r="F249" s="31"/>
      <c r="G249" s="31"/>
      <c r="H249" s="31"/>
      <c r="I249" s="31"/>
      <c r="J249" s="31"/>
      <c r="K249" s="31"/>
      <c r="L249" s="31"/>
      <c r="M249" s="31"/>
      <c r="N249" s="31"/>
      <c r="O249" s="31"/>
      <c r="P249" s="31"/>
      <c r="Q249" s="31"/>
      <c r="R249" s="31"/>
      <c r="S249" s="31"/>
      <c r="T249" s="31"/>
      <c r="U249" s="31"/>
      <c r="V249" s="31"/>
      <c r="W249" s="31"/>
      <c r="X249" s="31"/>
      <c r="Y249" s="31"/>
      <c r="Z249" s="31"/>
    </row>
    <row r="250" spans="1:26" ht="15.75" customHeight="1">
      <c r="A250" s="31"/>
      <c r="B250" s="31"/>
      <c r="C250" s="31"/>
      <c r="D250" s="31"/>
      <c r="E250" s="31"/>
      <c r="F250" s="31"/>
      <c r="G250" s="31"/>
      <c r="H250" s="31"/>
      <c r="I250" s="31"/>
      <c r="J250" s="31"/>
      <c r="K250" s="31"/>
      <c r="L250" s="31"/>
      <c r="M250" s="31"/>
      <c r="N250" s="31"/>
      <c r="O250" s="31"/>
      <c r="P250" s="31"/>
      <c r="Q250" s="31"/>
      <c r="R250" s="31"/>
      <c r="S250" s="31"/>
      <c r="T250" s="31"/>
      <c r="U250" s="31"/>
      <c r="V250" s="31"/>
      <c r="W250" s="31"/>
      <c r="X250" s="31"/>
      <c r="Y250" s="31"/>
      <c r="Z250" s="31"/>
    </row>
    <row r="251" spans="1:26" ht="15.75" customHeight="1">
      <c r="A251" s="31"/>
      <c r="B251" s="31"/>
      <c r="C251" s="31"/>
      <c r="D251" s="31"/>
      <c r="E251" s="31"/>
      <c r="F251" s="31"/>
      <c r="G251" s="31"/>
      <c r="H251" s="31"/>
      <c r="I251" s="31"/>
      <c r="J251" s="31"/>
      <c r="K251" s="31"/>
      <c r="L251" s="31"/>
      <c r="M251" s="31"/>
      <c r="N251" s="31"/>
      <c r="O251" s="31"/>
      <c r="P251" s="31"/>
      <c r="Q251" s="31"/>
      <c r="R251" s="31"/>
      <c r="S251" s="31"/>
      <c r="T251" s="31"/>
      <c r="U251" s="31"/>
      <c r="V251" s="31"/>
      <c r="W251" s="31"/>
      <c r="X251" s="31"/>
      <c r="Y251" s="31"/>
      <c r="Z251" s="31"/>
    </row>
    <row r="252" spans="1:26" ht="15.75" customHeight="1">
      <c r="A252" s="31"/>
      <c r="B252" s="31"/>
      <c r="C252" s="31"/>
      <c r="D252" s="31"/>
      <c r="E252" s="31"/>
      <c r="F252" s="31"/>
      <c r="G252" s="31"/>
      <c r="H252" s="31"/>
      <c r="I252" s="31"/>
      <c r="J252" s="31"/>
      <c r="K252" s="31"/>
      <c r="L252" s="31"/>
      <c r="M252" s="31"/>
      <c r="N252" s="31"/>
      <c r="O252" s="31"/>
      <c r="P252" s="31"/>
      <c r="Q252" s="31"/>
      <c r="R252" s="31"/>
      <c r="S252" s="31"/>
      <c r="T252" s="31"/>
      <c r="U252" s="31"/>
      <c r="V252" s="31"/>
      <c r="W252" s="31"/>
      <c r="X252" s="31"/>
      <c r="Y252" s="31"/>
      <c r="Z252" s="31"/>
    </row>
    <row r="253" spans="1:26" ht="15.75" customHeight="1">
      <c r="A253" s="31"/>
      <c r="B253" s="31"/>
      <c r="C253" s="31"/>
      <c r="D253" s="31"/>
      <c r="E253" s="31"/>
      <c r="F253" s="31"/>
      <c r="G253" s="31"/>
      <c r="H253" s="31"/>
      <c r="I253" s="31"/>
      <c r="J253" s="31"/>
      <c r="K253" s="31"/>
      <c r="L253" s="31"/>
      <c r="M253" s="31"/>
      <c r="N253" s="31"/>
      <c r="O253" s="31"/>
      <c r="P253" s="31"/>
      <c r="Q253" s="31"/>
      <c r="R253" s="31"/>
      <c r="S253" s="31"/>
      <c r="T253" s="31"/>
      <c r="U253" s="31"/>
      <c r="V253" s="31"/>
      <c r="W253" s="31"/>
      <c r="X253" s="31"/>
      <c r="Y253" s="31"/>
      <c r="Z253" s="31"/>
    </row>
    <row r="254" spans="1:26" ht="15.75" customHeight="1">
      <c r="A254" s="31"/>
      <c r="B254" s="31"/>
      <c r="C254" s="31"/>
      <c r="D254" s="31"/>
      <c r="E254" s="31"/>
      <c r="F254" s="31"/>
      <c r="G254" s="31"/>
      <c r="H254" s="31"/>
      <c r="I254" s="31"/>
      <c r="J254" s="31"/>
      <c r="K254" s="31"/>
      <c r="L254" s="31"/>
      <c r="M254" s="31"/>
      <c r="N254" s="31"/>
      <c r="O254" s="31"/>
      <c r="P254" s="31"/>
      <c r="Q254" s="31"/>
      <c r="R254" s="31"/>
      <c r="S254" s="31"/>
      <c r="T254" s="31"/>
      <c r="U254" s="31"/>
      <c r="V254" s="31"/>
      <c r="W254" s="31"/>
      <c r="X254" s="31"/>
      <c r="Y254" s="31"/>
      <c r="Z254" s="31"/>
    </row>
    <row r="255" spans="1:26" ht="15.75" customHeight="1">
      <c r="A255" s="31"/>
      <c r="B255" s="31"/>
      <c r="C255" s="31"/>
      <c r="D255" s="31"/>
      <c r="E255" s="31"/>
      <c r="F255" s="31"/>
      <c r="G255" s="31"/>
      <c r="H255" s="31"/>
      <c r="I255" s="31"/>
      <c r="J255" s="31"/>
      <c r="K255" s="31"/>
      <c r="L255" s="31"/>
      <c r="M255" s="31"/>
      <c r="N255" s="31"/>
      <c r="O255" s="31"/>
      <c r="P255" s="31"/>
      <c r="Q255" s="31"/>
      <c r="R255" s="31"/>
      <c r="S255" s="31"/>
      <c r="T255" s="31"/>
      <c r="U255" s="31"/>
      <c r="V255" s="31"/>
      <c r="W255" s="31"/>
      <c r="X255" s="31"/>
      <c r="Y255" s="31"/>
      <c r="Z255" s="31"/>
    </row>
    <row r="256" spans="1:26" ht="15.75" customHeight="1">
      <c r="A256" s="31"/>
      <c r="B256" s="31"/>
      <c r="C256" s="31"/>
      <c r="D256" s="31"/>
      <c r="E256" s="31"/>
      <c r="F256" s="31"/>
      <c r="G256" s="31"/>
      <c r="H256" s="31"/>
      <c r="I256" s="31"/>
      <c r="J256" s="31"/>
      <c r="K256" s="31"/>
      <c r="L256" s="31"/>
      <c r="M256" s="31"/>
      <c r="N256" s="31"/>
      <c r="O256" s="31"/>
      <c r="P256" s="31"/>
      <c r="Q256" s="31"/>
      <c r="R256" s="31"/>
      <c r="S256" s="31"/>
      <c r="T256" s="31"/>
      <c r="U256" s="31"/>
      <c r="V256" s="31"/>
      <c r="W256" s="31"/>
      <c r="X256" s="31"/>
      <c r="Y256" s="31"/>
      <c r="Z256" s="31"/>
    </row>
    <row r="257" spans="1:26" ht="15.75" customHeight="1">
      <c r="A257" s="31"/>
      <c r="B257" s="31"/>
      <c r="C257" s="31"/>
      <c r="D257" s="31"/>
      <c r="E257" s="31"/>
      <c r="F257" s="31"/>
      <c r="G257" s="31"/>
      <c r="H257" s="31"/>
      <c r="I257" s="31"/>
      <c r="J257" s="31"/>
      <c r="K257" s="31"/>
      <c r="L257" s="31"/>
      <c r="M257" s="31"/>
      <c r="N257" s="31"/>
      <c r="O257" s="31"/>
      <c r="P257" s="31"/>
      <c r="Q257" s="31"/>
      <c r="R257" s="31"/>
      <c r="S257" s="31"/>
      <c r="T257" s="31"/>
      <c r="U257" s="31"/>
      <c r="V257" s="31"/>
      <c r="W257" s="31"/>
      <c r="X257" s="31"/>
      <c r="Y257" s="31"/>
      <c r="Z257" s="31"/>
    </row>
    <row r="258" spans="1:26" ht="15.75" customHeight="1">
      <c r="A258" s="31"/>
      <c r="B258" s="31"/>
      <c r="C258" s="31"/>
      <c r="D258" s="31"/>
      <c r="E258" s="31"/>
      <c r="F258" s="31"/>
      <c r="G258" s="31"/>
      <c r="H258" s="31"/>
      <c r="I258" s="31"/>
      <c r="J258" s="31"/>
      <c r="K258" s="31"/>
      <c r="L258" s="31"/>
      <c r="M258" s="31"/>
      <c r="N258" s="31"/>
      <c r="O258" s="31"/>
      <c r="P258" s="31"/>
      <c r="Q258" s="31"/>
      <c r="R258" s="31"/>
      <c r="S258" s="31"/>
      <c r="T258" s="31"/>
      <c r="U258" s="31"/>
      <c r="V258" s="31"/>
      <c r="W258" s="31"/>
      <c r="X258" s="31"/>
      <c r="Y258" s="31"/>
      <c r="Z258" s="31"/>
    </row>
    <row r="259" spans="1:26" ht="15.75" customHeight="1">
      <c r="A259" s="31"/>
      <c r="B259" s="31"/>
      <c r="C259" s="31"/>
      <c r="D259" s="31"/>
      <c r="E259" s="31"/>
      <c r="F259" s="31"/>
      <c r="G259" s="31"/>
      <c r="H259" s="31"/>
      <c r="I259" s="31"/>
      <c r="J259" s="31"/>
      <c r="K259" s="31"/>
      <c r="L259" s="31"/>
      <c r="M259" s="31"/>
      <c r="N259" s="31"/>
      <c r="O259" s="31"/>
      <c r="P259" s="31"/>
      <c r="Q259" s="31"/>
      <c r="R259" s="31"/>
      <c r="S259" s="31"/>
      <c r="T259" s="31"/>
      <c r="U259" s="31"/>
      <c r="V259" s="31"/>
      <c r="W259" s="31"/>
      <c r="X259" s="31"/>
      <c r="Y259" s="31"/>
      <c r="Z259" s="31"/>
    </row>
    <row r="260" spans="1:26" ht="15.75" customHeight="1">
      <c r="A260" s="31"/>
      <c r="B260" s="31"/>
      <c r="C260" s="31"/>
      <c r="D260" s="31"/>
      <c r="E260" s="31"/>
      <c r="F260" s="31"/>
      <c r="G260" s="31"/>
      <c r="H260" s="31"/>
      <c r="I260" s="31"/>
      <c r="J260" s="31"/>
      <c r="K260" s="31"/>
      <c r="L260" s="31"/>
      <c r="M260" s="31"/>
      <c r="N260" s="31"/>
      <c r="O260" s="31"/>
      <c r="P260" s="31"/>
      <c r="Q260" s="31"/>
      <c r="R260" s="31"/>
      <c r="S260" s="31"/>
      <c r="T260" s="31"/>
      <c r="U260" s="31"/>
      <c r="V260" s="31"/>
      <c r="W260" s="31"/>
      <c r="X260" s="31"/>
      <c r="Y260" s="31"/>
      <c r="Z260" s="31"/>
    </row>
    <row r="261" spans="1:26" ht="15.75" customHeight="1">
      <c r="A261" s="31"/>
      <c r="B261" s="31"/>
      <c r="C261" s="31"/>
      <c r="D261" s="31"/>
      <c r="E261" s="31"/>
      <c r="F261" s="31"/>
      <c r="G261" s="31"/>
      <c r="H261" s="31"/>
      <c r="I261" s="31"/>
      <c r="J261" s="31"/>
      <c r="K261" s="31"/>
      <c r="L261" s="31"/>
      <c r="M261" s="31"/>
      <c r="N261" s="31"/>
      <c r="O261" s="31"/>
      <c r="P261" s="31"/>
      <c r="Q261" s="31"/>
      <c r="R261" s="31"/>
      <c r="S261" s="31"/>
      <c r="T261" s="31"/>
      <c r="U261" s="31"/>
      <c r="V261" s="31"/>
      <c r="W261" s="31"/>
      <c r="X261" s="31"/>
      <c r="Y261" s="31"/>
      <c r="Z261" s="31"/>
    </row>
    <row r="262" spans="1:26" ht="15.75" customHeight="1">
      <c r="A262" s="31"/>
      <c r="B262" s="31"/>
      <c r="C262" s="31"/>
      <c r="D262" s="31"/>
      <c r="E262" s="31"/>
      <c r="F262" s="31"/>
      <c r="G262" s="31"/>
      <c r="H262" s="31"/>
      <c r="I262" s="31"/>
      <c r="J262" s="31"/>
      <c r="K262" s="31"/>
      <c r="L262" s="31"/>
      <c r="M262" s="31"/>
      <c r="N262" s="31"/>
      <c r="O262" s="31"/>
      <c r="P262" s="31"/>
      <c r="Q262" s="31"/>
      <c r="R262" s="31"/>
      <c r="S262" s="31"/>
      <c r="T262" s="31"/>
      <c r="U262" s="31"/>
      <c r="V262" s="31"/>
      <c r="W262" s="31"/>
      <c r="X262" s="31"/>
      <c r="Y262" s="31"/>
      <c r="Z262" s="31"/>
    </row>
    <row r="263" spans="1:26" ht="15.75" customHeight="1">
      <c r="A263" s="31"/>
      <c r="B263" s="31"/>
      <c r="C263" s="31"/>
      <c r="D263" s="31"/>
      <c r="E263" s="31"/>
      <c r="F263" s="31"/>
      <c r="G263" s="31"/>
      <c r="H263" s="31"/>
      <c r="I263" s="31"/>
      <c r="J263" s="31"/>
      <c r="K263" s="31"/>
      <c r="L263" s="31"/>
      <c r="M263" s="31"/>
      <c r="N263" s="31"/>
      <c r="O263" s="31"/>
      <c r="P263" s="31"/>
      <c r="Q263" s="31"/>
      <c r="R263" s="31"/>
      <c r="S263" s="31"/>
      <c r="T263" s="31"/>
      <c r="U263" s="31"/>
      <c r="V263" s="31"/>
      <c r="W263" s="31"/>
      <c r="X263" s="31"/>
      <c r="Y263" s="31"/>
      <c r="Z263" s="31"/>
    </row>
    <row r="264" spans="1:26" ht="15.75" customHeight="1">
      <c r="A264" s="31"/>
      <c r="B264" s="31"/>
      <c r="C264" s="31"/>
      <c r="D264" s="31"/>
      <c r="E264" s="31"/>
      <c r="F264" s="31"/>
      <c r="G264" s="31"/>
      <c r="H264" s="31"/>
      <c r="I264" s="31"/>
      <c r="J264" s="31"/>
      <c r="K264" s="31"/>
      <c r="L264" s="31"/>
      <c r="M264" s="31"/>
      <c r="N264" s="31"/>
      <c r="O264" s="31"/>
      <c r="P264" s="31"/>
      <c r="Q264" s="31"/>
      <c r="R264" s="31"/>
      <c r="S264" s="31"/>
      <c r="T264" s="31"/>
      <c r="U264" s="31"/>
      <c r="V264" s="31"/>
      <c r="W264" s="31"/>
      <c r="X264" s="31"/>
      <c r="Y264" s="31"/>
      <c r="Z264" s="31"/>
    </row>
    <row r="265" spans="1:26" ht="15.75" customHeight="1">
      <c r="A265" s="31"/>
      <c r="B265" s="31"/>
      <c r="C265" s="31"/>
      <c r="D265" s="31"/>
      <c r="E265" s="31"/>
      <c r="F265" s="31"/>
      <c r="G265" s="31"/>
      <c r="H265" s="31"/>
      <c r="I265" s="31"/>
      <c r="J265" s="31"/>
      <c r="K265" s="31"/>
      <c r="L265" s="31"/>
      <c r="M265" s="31"/>
      <c r="N265" s="31"/>
      <c r="O265" s="31"/>
      <c r="P265" s="31"/>
      <c r="Q265" s="31"/>
      <c r="R265" s="31"/>
      <c r="S265" s="31"/>
      <c r="T265" s="31"/>
      <c r="U265" s="31"/>
      <c r="V265" s="31"/>
      <c r="W265" s="31"/>
      <c r="X265" s="31"/>
      <c r="Y265" s="31"/>
      <c r="Z265" s="31"/>
    </row>
    <row r="266" spans="1:26" ht="15.75" customHeight="1">
      <c r="A266" s="31"/>
      <c r="B266" s="31"/>
      <c r="C266" s="31"/>
      <c r="D266" s="31"/>
      <c r="E266" s="31"/>
      <c r="F266" s="31"/>
      <c r="G266" s="31"/>
      <c r="H266" s="31"/>
      <c r="I266" s="31"/>
      <c r="J266" s="31"/>
      <c r="K266" s="31"/>
      <c r="L266" s="31"/>
      <c r="M266" s="31"/>
      <c r="N266" s="31"/>
      <c r="O266" s="31"/>
      <c r="P266" s="31"/>
      <c r="Q266" s="31"/>
      <c r="R266" s="31"/>
      <c r="S266" s="31"/>
      <c r="T266" s="31"/>
      <c r="U266" s="31"/>
      <c r="V266" s="31"/>
      <c r="W266" s="31"/>
      <c r="X266" s="31"/>
      <c r="Y266" s="31"/>
      <c r="Z266" s="31"/>
    </row>
    <row r="267" spans="1:26" ht="15.75" customHeight="1">
      <c r="A267" s="31"/>
      <c r="B267" s="31"/>
      <c r="C267" s="31"/>
      <c r="D267" s="31"/>
      <c r="E267" s="31"/>
      <c r="F267" s="31"/>
      <c r="G267" s="31"/>
      <c r="H267" s="31"/>
      <c r="I267" s="31"/>
      <c r="J267" s="31"/>
      <c r="K267" s="31"/>
      <c r="L267" s="31"/>
      <c r="M267" s="31"/>
      <c r="N267" s="31"/>
      <c r="O267" s="31"/>
      <c r="P267" s="31"/>
      <c r="Q267" s="31"/>
      <c r="R267" s="31"/>
      <c r="S267" s="31"/>
      <c r="T267" s="31"/>
      <c r="U267" s="31"/>
      <c r="V267" s="31"/>
      <c r="W267" s="31"/>
      <c r="X267" s="31"/>
      <c r="Y267" s="31"/>
      <c r="Z267" s="31"/>
    </row>
    <row r="268" spans="1:26" ht="15.75" customHeight="1">
      <c r="A268" s="31"/>
      <c r="B268" s="31"/>
      <c r="C268" s="31"/>
      <c r="D268" s="31"/>
      <c r="E268" s="31"/>
      <c r="F268" s="31"/>
      <c r="G268" s="31"/>
      <c r="H268" s="31"/>
      <c r="I268" s="31"/>
      <c r="J268" s="31"/>
      <c r="K268" s="31"/>
      <c r="L268" s="31"/>
      <c r="M268" s="31"/>
      <c r="N268" s="31"/>
      <c r="O268" s="31"/>
      <c r="P268" s="31"/>
      <c r="Q268" s="31"/>
      <c r="R268" s="31"/>
      <c r="S268" s="31"/>
      <c r="T268" s="31"/>
      <c r="U268" s="31"/>
      <c r="V268" s="31"/>
      <c r="W268" s="31"/>
      <c r="X268" s="31"/>
      <c r="Y268" s="31"/>
      <c r="Z268" s="31"/>
    </row>
    <row r="269" spans="1:26" ht="15.75" customHeight="1">
      <c r="A269" s="31"/>
      <c r="B269" s="31"/>
      <c r="C269" s="31"/>
      <c r="D269" s="31"/>
      <c r="E269" s="31"/>
      <c r="F269" s="31"/>
      <c r="G269" s="31"/>
      <c r="H269" s="31"/>
      <c r="I269" s="31"/>
      <c r="J269" s="31"/>
      <c r="K269" s="31"/>
      <c r="L269" s="31"/>
      <c r="M269" s="31"/>
      <c r="N269" s="31"/>
      <c r="O269" s="31"/>
      <c r="P269" s="31"/>
      <c r="Q269" s="31"/>
      <c r="R269" s="31"/>
      <c r="S269" s="31"/>
      <c r="T269" s="31"/>
      <c r="U269" s="31"/>
      <c r="V269" s="31"/>
      <c r="W269" s="31"/>
      <c r="X269" s="31"/>
      <c r="Y269" s="31"/>
      <c r="Z269" s="31"/>
    </row>
    <row r="270" spans="1:26" ht="15.75" customHeight="1">
      <c r="A270" s="31"/>
      <c r="B270" s="31"/>
      <c r="C270" s="31"/>
      <c r="D270" s="31"/>
      <c r="E270" s="31"/>
      <c r="F270" s="31"/>
      <c r="G270" s="31"/>
      <c r="H270" s="31"/>
      <c r="I270" s="31"/>
      <c r="J270" s="31"/>
      <c r="K270" s="31"/>
      <c r="L270" s="31"/>
      <c r="M270" s="31"/>
      <c r="N270" s="31"/>
      <c r="O270" s="31"/>
      <c r="P270" s="31"/>
      <c r="Q270" s="31"/>
      <c r="R270" s="31"/>
      <c r="S270" s="31"/>
      <c r="T270" s="31"/>
      <c r="U270" s="31"/>
      <c r="V270" s="31"/>
      <c r="W270" s="31"/>
      <c r="X270" s="31"/>
      <c r="Y270" s="31"/>
      <c r="Z270" s="31"/>
    </row>
    <row r="271" spans="1:26" ht="15.75" customHeight="1">
      <c r="A271" s="31"/>
      <c r="B271" s="31"/>
      <c r="C271" s="31"/>
      <c r="D271" s="31"/>
      <c r="E271" s="31"/>
      <c r="F271" s="31"/>
      <c r="G271" s="31"/>
      <c r="H271" s="31"/>
      <c r="I271" s="31"/>
      <c r="J271" s="31"/>
      <c r="K271" s="31"/>
      <c r="L271" s="31"/>
      <c r="M271" s="31"/>
      <c r="N271" s="31"/>
      <c r="O271" s="31"/>
      <c r="P271" s="31"/>
      <c r="Q271" s="31"/>
      <c r="R271" s="31"/>
      <c r="S271" s="31"/>
      <c r="T271" s="31"/>
      <c r="U271" s="31"/>
      <c r="V271" s="31"/>
      <c r="W271" s="31"/>
      <c r="X271" s="31"/>
      <c r="Y271" s="31"/>
      <c r="Z271" s="31"/>
    </row>
    <row r="272" spans="1:26" ht="15.75" customHeight="1">
      <c r="A272" s="31"/>
      <c r="B272" s="31"/>
      <c r="C272" s="31"/>
      <c r="D272" s="31"/>
      <c r="E272" s="31"/>
      <c r="F272" s="31"/>
      <c r="G272" s="31"/>
      <c r="H272" s="31"/>
      <c r="I272" s="31"/>
      <c r="J272" s="31"/>
      <c r="K272" s="31"/>
      <c r="L272" s="31"/>
      <c r="M272" s="31"/>
      <c r="N272" s="31"/>
      <c r="O272" s="31"/>
      <c r="P272" s="31"/>
      <c r="Q272" s="31"/>
      <c r="R272" s="31"/>
      <c r="S272" s="31"/>
      <c r="T272" s="31"/>
      <c r="U272" s="31"/>
      <c r="V272" s="31"/>
      <c r="W272" s="31"/>
      <c r="X272" s="31"/>
      <c r="Y272" s="31"/>
      <c r="Z272" s="31"/>
    </row>
    <row r="273" spans="1:26" ht="15.75" customHeight="1">
      <c r="A273" s="31"/>
      <c r="B273" s="31"/>
      <c r="C273" s="31"/>
      <c r="D273" s="31"/>
      <c r="E273" s="31"/>
      <c r="F273" s="31"/>
      <c r="G273" s="31"/>
      <c r="H273" s="31"/>
      <c r="I273" s="31"/>
      <c r="J273" s="31"/>
      <c r="K273" s="31"/>
      <c r="L273" s="31"/>
      <c r="M273" s="31"/>
      <c r="N273" s="31"/>
      <c r="O273" s="31"/>
      <c r="P273" s="31"/>
      <c r="Q273" s="31"/>
      <c r="R273" s="31"/>
      <c r="S273" s="31"/>
      <c r="T273" s="31"/>
      <c r="U273" s="31"/>
      <c r="V273" s="31"/>
      <c r="W273" s="31"/>
      <c r="X273" s="31"/>
      <c r="Y273" s="31"/>
      <c r="Z273" s="31"/>
    </row>
    <row r="274" spans="1:26" ht="15.75" customHeight="1">
      <c r="A274" s="31"/>
      <c r="B274" s="31"/>
      <c r="C274" s="31"/>
      <c r="D274" s="31"/>
      <c r="E274" s="31"/>
      <c r="F274" s="31"/>
      <c r="G274" s="31"/>
      <c r="H274" s="31"/>
      <c r="I274" s="31"/>
      <c r="J274" s="31"/>
      <c r="K274" s="31"/>
      <c r="L274" s="31"/>
      <c r="M274" s="31"/>
      <c r="N274" s="31"/>
      <c r="O274" s="31"/>
      <c r="P274" s="31"/>
      <c r="Q274" s="31"/>
      <c r="R274" s="31"/>
      <c r="S274" s="31"/>
      <c r="T274" s="31"/>
      <c r="U274" s="31"/>
      <c r="V274" s="31"/>
      <c r="W274" s="31"/>
      <c r="X274" s="31"/>
      <c r="Y274" s="31"/>
      <c r="Z274" s="31"/>
    </row>
    <row r="275" spans="1:26" ht="15.75" customHeight="1">
      <c r="A275" s="31"/>
      <c r="B275" s="31"/>
      <c r="C275" s="31"/>
      <c r="D275" s="31"/>
      <c r="E275" s="31"/>
      <c r="F275" s="31"/>
      <c r="G275" s="31"/>
      <c r="H275" s="31"/>
      <c r="I275" s="31"/>
      <c r="J275" s="31"/>
      <c r="K275" s="31"/>
      <c r="L275" s="31"/>
      <c r="M275" s="31"/>
      <c r="N275" s="31"/>
      <c r="O275" s="31"/>
      <c r="P275" s="31"/>
      <c r="Q275" s="31"/>
      <c r="R275" s="31"/>
      <c r="S275" s="31"/>
      <c r="T275" s="31"/>
      <c r="U275" s="31"/>
      <c r="V275" s="31"/>
      <c r="W275" s="31"/>
      <c r="X275" s="31"/>
      <c r="Y275" s="31"/>
      <c r="Z275" s="31"/>
    </row>
    <row r="276" spans="1:26" ht="15.75" customHeight="1">
      <c r="A276" s="31"/>
      <c r="B276" s="31"/>
      <c r="C276" s="31"/>
      <c r="D276" s="31"/>
      <c r="E276" s="31"/>
      <c r="F276" s="31"/>
      <c r="G276" s="31"/>
      <c r="H276" s="31"/>
      <c r="I276" s="31"/>
      <c r="J276" s="31"/>
      <c r="K276" s="31"/>
      <c r="L276" s="31"/>
      <c r="M276" s="31"/>
      <c r="N276" s="31"/>
      <c r="O276" s="31"/>
      <c r="P276" s="31"/>
      <c r="Q276" s="31"/>
      <c r="R276" s="31"/>
      <c r="S276" s="31"/>
      <c r="T276" s="31"/>
      <c r="U276" s="31"/>
      <c r="V276" s="31"/>
      <c r="W276" s="31"/>
      <c r="X276" s="31"/>
      <c r="Y276" s="31"/>
      <c r="Z276" s="31"/>
    </row>
    <row r="277" spans="1:26" ht="15.75" customHeight="1">
      <c r="A277" s="31"/>
      <c r="B277" s="31"/>
      <c r="C277" s="31"/>
      <c r="D277" s="31"/>
      <c r="E277" s="31"/>
      <c r="F277" s="31"/>
      <c r="G277" s="31"/>
      <c r="H277" s="31"/>
      <c r="I277" s="31"/>
      <c r="J277" s="31"/>
      <c r="K277" s="31"/>
      <c r="L277" s="31"/>
      <c r="M277" s="31"/>
      <c r="N277" s="31"/>
      <c r="O277" s="31"/>
      <c r="P277" s="31"/>
      <c r="Q277" s="31"/>
      <c r="R277" s="31"/>
      <c r="S277" s="31"/>
      <c r="T277" s="31"/>
      <c r="U277" s="31"/>
      <c r="V277" s="31"/>
      <c r="W277" s="31"/>
      <c r="X277" s="31"/>
      <c r="Y277" s="31"/>
      <c r="Z277" s="31"/>
    </row>
    <row r="278" spans="1:26" ht="15.75" customHeight="1">
      <c r="A278" s="31"/>
      <c r="B278" s="31"/>
      <c r="C278" s="31"/>
      <c r="D278" s="31"/>
      <c r="E278" s="31"/>
      <c r="F278" s="31"/>
      <c r="G278" s="31"/>
      <c r="H278" s="31"/>
      <c r="I278" s="31"/>
      <c r="J278" s="31"/>
      <c r="K278" s="31"/>
      <c r="L278" s="31"/>
      <c r="M278" s="31"/>
      <c r="N278" s="31"/>
      <c r="O278" s="31"/>
      <c r="P278" s="31"/>
      <c r="Q278" s="31"/>
      <c r="R278" s="31"/>
      <c r="S278" s="31"/>
      <c r="T278" s="31"/>
      <c r="U278" s="31"/>
      <c r="V278" s="31"/>
      <c r="W278" s="31"/>
      <c r="X278" s="31"/>
      <c r="Y278" s="31"/>
      <c r="Z278" s="31"/>
    </row>
    <row r="279" spans="1:26" ht="15.75" customHeight="1">
      <c r="A279" s="31"/>
      <c r="B279" s="31"/>
      <c r="C279" s="31"/>
      <c r="D279" s="31"/>
      <c r="E279" s="31"/>
      <c r="F279" s="31"/>
      <c r="G279" s="31"/>
      <c r="H279" s="31"/>
      <c r="I279" s="31"/>
      <c r="J279" s="31"/>
      <c r="K279" s="31"/>
      <c r="L279" s="31"/>
      <c r="M279" s="31"/>
      <c r="N279" s="31"/>
      <c r="O279" s="31"/>
      <c r="P279" s="31"/>
      <c r="Q279" s="31"/>
      <c r="R279" s="31"/>
      <c r="S279" s="31"/>
      <c r="T279" s="31"/>
      <c r="U279" s="31"/>
      <c r="V279" s="31"/>
      <c r="W279" s="31"/>
      <c r="X279" s="31"/>
      <c r="Y279" s="31"/>
      <c r="Z279" s="31"/>
    </row>
    <row r="280" spans="1:26" ht="15.75" customHeight="1">
      <c r="A280" s="31"/>
      <c r="B280" s="31"/>
      <c r="C280" s="31"/>
      <c r="D280" s="31"/>
      <c r="E280" s="31"/>
      <c r="F280" s="31"/>
      <c r="G280" s="31"/>
      <c r="H280" s="31"/>
      <c r="I280" s="31"/>
      <c r="J280" s="31"/>
      <c r="K280" s="31"/>
      <c r="L280" s="31"/>
      <c r="M280" s="31"/>
      <c r="N280" s="31"/>
      <c r="O280" s="31"/>
      <c r="P280" s="31"/>
      <c r="Q280" s="31"/>
      <c r="R280" s="31"/>
      <c r="S280" s="31"/>
      <c r="T280" s="31"/>
      <c r="U280" s="31"/>
      <c r="V280" s="31"/>
      <c r="W280" s="31"/>
      <c r="X280" s="31"/>
      <c r="Y280" s="31"/>
      <c r="Z280" s="31"/>
    </row>
    <row r="281" spans="1:26" ht="15.75" customHeight="1">
      <c r="A281" s="31"/>
      <c r="B281" s="31"/>
      <c r="C281" s="31"/>
      <c r="D281" s="31"/>
      <c r="E281" s="31"/>
      <c r="F281" s="31"/>
      <c r="G281" s="31"/>
      <c r="H281" s="31"/>
      <c r="I281" s="31"/>
      <c r="J281" s="31"/>
      <c r="K281" s="31"/>
      <c r="L281" s="31"/>
      <c r="M281" s="31"/>
      <c r="N281" s="31"/>
      <c r="O281" s="31"/>
      <c r="P281" s="31"/>
      <c r="Q281" s="31"/>
      <c r="R281" s="31"/>
      <c r="S281" s="31"/>
      <c r="T281" s="31"/>
      <c r="U281" s="31"/>
      <c r="V281" s="31"/>
      <c r="W281" s="31"/>
      <c r="X281" s="31"/>
      <c r="Y281" s="31"/>
      <c r="Z281" s="31"/>
    </row>
    <row r="282" spans="1:26" ht="15.75" customHeight="1">
      <c r="A282" s="31"/>
      <c r="B282" s="31"/>
      <c r="C282" s="31"/>
      <c r="D282" s="31"/>
      <c r="E282" s="31"/>
      <c r="F282" s="31"/>
      <c r="G282" s="31"/>
      <c r="H282" s="31"/>
      <c r="I282" s="31"/>
      <c r="J282" s="31"/>
      <c r="K282" s="31"/>
      <c r="L282" s="31"/>
      <c r="M282" s="31"/>
      <c r="N282" s="31"/>
      <c r="O282" s="31"/>
      <c r="P282" s="31"/>
      <c r="Q282" s="31"/>
      <c r="R282" s="31"/>
      <c r="S282" s="31"/>
      <c r="T282" s="31"/>
      <c r="U282" s="31"/>
      <c r="V282" s="31"/>
      <c r="W282" s="31"/>
      <c r="X282" s="31"/>
      <c r="Y282" s="31"/>
      <c r="Z282" s="31"/>
    </row>
    <row r="283" spans="1:26" ht="15.75" customHeight="1">
      <c r="A283" s="31"/>
      <c r="B283" s="31"/>
      <c r="C283" s="31"/>
      <c r="D283" s="31"/>
      <c r="E283" s="31"/>
      <c r="F283" s="31"/>
      <c r="G283" s="31"/>
      <c r="H283" s="31"/>
      <c r="I283" s="31"/>
      <c r="J283" s="31"/>
      <c r="K283" s="31"/>
      <c r="L283" s="31"/>
      <c r="M283" s="31"/>
      <c r="N283" s="31"/>
      <c r="O283" s="31"/>
      <c r="P283" s="31"/>
      <c r="Q283" s="31"/>
      <c r="R283" s="31"/>
      <c r="S283" s="31"/>
      <c r="T283" s="31"/>
      <c r="U283" s="31"/>
      <c r="V283" s="31"/>
      <c r="W283" s="31"/>
      <c r="X283" s="31"/>
      <c r="Y283" s="31"/>
      <c r="Z283" s="31"/>
    </row>
    <row r="284" spans="1:26" ht="15.75" customHeight="1">
      <c r="A284" s="31"/>
      <c r="B284" s="31"/>
      <c r="C284" s="31"/>
      <c r="D284" s="31"/>
      <c r="E284" s="31"/>
      <c r="F284" s="31"/>
      <c r="G284" s="31"/>
      <c r="H284" s="31"/>
      <c r="I284" s="31"/>
      <c r="J284" s="31"/>
      <c r="K284" s="31"/>
      <c r="L284" s="31"/>
      <c r="M284" s="31"/>
      <c r="N284" s="31"/>
      <c r="O284" s="31"/>
      <c r="P284" s="31"/>
      <c r="Q284" s="31"/>
      <c r="R284" s="31"/>
      <c r="S284" s="31"/>
      <c r="T284" s="31"/>
      <c r="U284" s="31"/>
      <c r="V284" s="31"/>
      <c r="W284" s="31"/>
      <c r="X284" s="31"/>
      <c r="Y284" s="31"/>
      <c r="Z284" s="31"/>
    </row>
    <row r="285" spans="1:26" ht="15.75" customHeight="1">
      <c r="A285" s="31"/>
      <c r="B285" s="31"/>
      <c r="C285" s="31"/>
      <c r="D285" s="31"/>
      <c r="E285" s="31"/>
      <c r="F285" s="31"/>
      <c r="G285" s="31"/>
      <c r="H285" s="31"/>
      <c r="I285" s="31"/>
      <c r="J285" s="31"/>
      <c r="K285" s="31"/>
      <c r="L285" s="31"/>
      <c r="M285" s="31"/>
      <c r="N285" s="31"/>
      <c r="O285" s="31"/>
      <c r="P285" s="31"/>
      <c r="Q285" s="31"/>
      <c r="R285" s="31"/>
      <c r="S285" s="31"/>
      <c r="T285" s="31"/>
      <c r="U285" s="31"/>
      <c r="V285" s="31"/>
      <c r="W285" s="31"/>
      <c r="X285" s="31"/>
      <c r="Y285" s="31"/>
      <c r="Z285" s="31"/>
    </row>
    <row r="286" spans="1:26" ht="15.75" customHeight="1">
      <c r="A286" s="31"/>
      <c r="B286" s="31"/>
      <c r="C286" s="31"/>
      <c r="D286" s="31"/>
      <c r="E286" s="31"/>
      <c r="F286" s="31"/>
      <c r="G286" s="31"/>
      <c r="H286" s="31"/>
      <c r="I286" s="31"/>
      <c r="J286" s="31"/>
      <c r="K286" s="31"/>
      <c r="L286" s="31"/>
      <c r="M286" s="31"/>
      <c r="N286" s="31"/>
      <c r="O286" s="31"/>
      <c r="P286" s="31"/>
      <c r="Q286" s="31"/>
      <c r="R286" s="31"/>
      <c r="S286" s="31"/>
      <c r="T286" s="31"/>
      <c r="U286" s="31"/>
      <c r="V286" s="31"/>
      <c r="W286" s="31"/>
      <c r="X286" s="31"/>
      <c r="Y286" s="31"/>
      <c r="Z286" s="31"/>
    </row>
    <row r="287" spans="1:26" ht="15.75" customHeight="1">
      <c r="A287" s="31"/>
      <c r="B287" s="31"/>
      <c r="C287" s="31"/>
      <c r="D287" s="31"/>
      <c r="E287" s="31"/>
      <c r="F287" s="31"/>
      <c r="G287" s="31"/>
      <c r="H287" s="31"/>
      <c r="I287" s="31"/>
      <c r="J287" s="31"/>
      <c r="K287" s="31"/>
      <c r="L287" s="31"/>
      <c r="M287" s="31"/>
      <c r="N287" s="31"/>
      <c r="O287" s="31"/>
      <c r="P287" s="31"/>
      <c r="Q287" s="31"/>
      <c r="R287" s="31"/>
      <c r="S287" s="31"/>
      <c r="T287" s="31"/>
      <c r="U287" s="31"/>
      <c r="V287" s="31"/>
      <c r="W287" s="31"/>
      <c r="X287" s="31"/>
      <c r="Y287" s="31"/>
      <c r="Z287" s="31"/>
    </row>
    <row r="288" spans="1:26" ht="15.75" customHeight="1">
      <c r="A288" s="31"/>
      <c r="B288" s="31"/>
      <c r="C288" s="31"/>
      <c r="D288" s="31"/>
      <c r="E288" s="31"/>
      <c r="F288" s="31"/>
      <c r="G288" s="31"/>
      <c r="H288" s="31"/>
      <c r="I288" s="31"/>
      <c r="J288" s="31"/>
      <c r="K288" s="31"/>
      <c r="L288" s="31"/>
      <c r="M288" s="31"/>
      <c r="N288" s="31"/>
      <c r="O288" s="31"/>
      <c r="P288" s="31"/>
      <c r="Q288" s="31"/>
      <c r="R288" s="31"/>
      <c r="S288" s="31"/>
      <c r="T288" s="31"/>
      <c r="U288" s="31"/>
      <c r="V288" s="31"/>
      <c r="W288" s="31"/>
      <c r="X288" s="31"/>
      <c r="Y288" s="31"/>
      <c r="Z288" s="31"/>
    </row>
    <row r="289" spans="1:26" ht="15.75" customHeight="1">
      <c r="A289" s="31"/>
      <c r="B289" s="31"/>
      <c r="C289" s="31"/>
      <c r="D289" s="31"/>
      <c r="E289" s="31"/>
      <c r="F289" s="31"/>
      <c r="G289" s="31"/>
      <c r="H289" s="31"/>
      <c r="I289" s="31"/>
      <c r="J289" s="31"/>
      <c r="K289" s="31"/>
      <c r="L289" s="31"/>
      <c r="M289" s="31"/>
      <c r="N289" s="31"/>
      <c r="O289" s="31"/>
      <c r="P289" s="31"/>
      <c r="Q289" s="31"/>
      <c r="R289" s="31"/>
      <c r="S289" s="31"/>
      <c r="T289" s="31"/>
      <c r="U289" s="31"/>
      <c r="V289" s="31"/>
      <c r="W289" s="31"/>
      <c r="X289" s="31"/>
      <c r="Y289" s="31"/>
      <c r="Z289" s="31"/>
    </row>
    <row r="290" spans="1:26" ht="15.75" customHeight="1">
      <c r="A290" s="31"/>
      <c r="B290" s="31"/>
      <c r="C290" s="31"/>
      <c r="D290" s="31"/>
      <c r="E290" s="31"/>
      <c r="F290" s="31"/>
      <c r="G290" s="31"/>
      <c r="H290" s="31"/>
      <c r="I290" s="31"/>
      <c r="J290" s="31"/>
      <c r="K290" s="31"/>
      <c r="L290" s="31"/>
      <c r="M290" s="31"/>
      <c r="N290" s="31"/>
      <c r="O290" s="31"/>
      <c r="P290" s="31"/>
      <c r="Q290" s="31"/>
      <c r="R290" s="31"/>
      <c r="S290" s="31"/>
      <c r="T290" s="31"/>
      <c r="U290" s="31"/>
      <c r="V290" s="31"/>
      <c r="W290" s="31"/>
      <c r="X290" s="31"/>
      <c r="Y290" s="31"/>
      <c r="Z290" s="31"/>
    </row>
    <row r="291" spans="1:26" ht="15.75" customHeight="1">
      <c r="A291" s="31"/>
      <c r="B291" s="31"/>
      <c r="C291" s="31"/>
      <c r="D291" s="31"/>
      <c r="E291" s="31"/>
      <c r="F291" s="31"/>
      <c r="G291" s="31"/>
      <c r="H291" s="31"/>
      <c r="I291" s="31"/>
      <c r="J291" s="31"/>
      <c r="K291" s="31"/>
      <c r="L291" s="31"/>
      <c r="M291" s="31"/>
      <c r="N291" s="31"/>
      <c r="O291" s="31"/>
      <c r="P291" s="31"/>
      <c r="Q291" s="31"/>
      <c r="R291" s="31"/>
      <c r="S291" s="31"/>
      <c r="T291" s="31"/>
      <c r="U291" s="31"/>
      <c r="V291" s="31"/>
      <c r="W291" s="31"/>
      <c r="X291" s="31"/>
      <c r="Y291" s="31"/>
      <c r="Z291" s="31"/>
    </row>
    <row r="292" spans="1:26" ht="15.75" customHeight="1">
      <c r="A292" s="31"/>
      <c r="B292" s="31"/>
      <c r="C292" s="31"/>
      <c r="D292" s="31"/>
      <c r="E292" s="31"/>
      <c r="F292" s="31"/>
      <c r="G292" s="31"/>
      <c r="H292" s="31"/>
      <c r="I292" s="31"/>
      <c r="J292" s="31"/>
      <c r="K292" s="31"/>
      <c r="L292" s="31"/>
      <c r="M292" s="31"/>
      <c r="N292" s="31"/>
      <c r="O292" s="31"/>
      <c r="P292" s="31"/>
      <c r="Q292" s="31"/>
      <c r="R292" s="31"/>
      <c r="S292" s="31"/>
      <c r="T292" s="31"/>
      <c r="U292" s="31"/>
      <c r="V292" s="31"/>
      <c r="W292" s="31"/>
      <c r="X292" s="31"/>
      <c r="Y292" s="31"/>
      <c r="Z292" s="31"/>
    </row>
    <row r="293" spans="1:26" ht="15.75" customHeight="1">
      <c r="A293" s="31"/>
      <c r="B293" s="31"/>
      <c r="C293" s="31"/>
      <c r="D293" s="31"/>
      <c r="E293" s="31"/>
      <c r="F293" s="31"/>
      <c r="G293" s="31"/>
      <c r="H293" s="31"/>
      <c r="I293" s="31"/>
      <c r="J293" s="31"/>
      <c r="K293" s="31"/>
      <c r="L293" s="31"/>
      <c r="M293" s="31"/>
      <c r="N293" s="31"/>
      <c r="O293" s="31"/>
      <c r="P293" s="31"/>
      <c r="Q293" s="31"/>
      <c r="R293" s="31"/>
      <c r="S293" s="31"/>
      <c r="T293" s="31"/>
      <c r="U293" s="31"/>
      <c r="V293" s="31"/>
      <c r="W293" s="31"/>
      <c r="X293" s="31"/>
      <c r="Y293" s="31"/>
      <c r="Z293" s="31"/>
    </row>
    <row r="294" spans="1:26" ht="15.75" customHeight="1">
      <c r="A294" s="31"/>
      <c r="B294" s="31"/>
      <c r="C294" s="31"/>
      <c r="D294" s="31"/>
      <c r="E294" s="31"/>
      <c r="F294" s="31"/>
      <c r="G294" s="31"/>
      <c r="H294" s="31"/>
      <c r="I294" s="31"/>
      <c r="J294" s="31"/>
      <c r="K294" s="31"/>
      <c r="L294" s="31"/>
      <c r="M294" s="31"/>
      <c r="N294" s="31"/>
      <c r="O294" s="31"/>
      <c r="P294" s="31"/>
      <c r="Q294" s="31"/>
      <c r="R294" s="31"/>
      <c r="S294" s="31"/>
      <c r="T294" s="31"/>
      <c r="U294" s="31"/>
      <c r="V294" s="31"/>
      <c r="W294" s="31"/>
      <c r="X294" s="31"/>
      <c r="Y294" s="31"/>
      <c r="Z294" s="31"/>
    </row>
    <row r="295" spans="1:26" ht="15.75" customHeight="1">
      <c r="A295" s="31"/>
      <c r="B295" s="31"/>
      <c r="C295" s="31"/>
      <c r="D295" s="31"/>
      <c r="E295" s="31"/>
      <c r="F295" s="31"/>
      <c r="G295" s="31"/>
      <c r="H295" s="31"/>
      <c r="I295" s="31"/>
      <c r="J295" s="31"/>
      <c r="K295" s="31"/>
      <c r="L295" s="31"/>
      <c r="M295" s="31"/>
      <c r="N295" s="31"/>
      <c r="O295" s="31"/>
      <c r="P295" s="31"/>
      <c r="Q295" s="31"/>
      <c r="R295" s="31"/>
      <c r="S295" s="31"/>
      <c r="T295" s="31"/>
      <c r="U295" s="31"/>
      <c r="V295" s="31"/>
      <c r="W295" s="31"/>
      <c r="X295" s="31"/>
      <c r="Y295" s="31"/>
      <c r="Z295" s="31"/>
    </row>
    <row r="296" spans="1:26" ht="15.75" customHeight="1">
      <c r="A296" s="31"/>
      <c r="B296" s="31"/>
      <c r="C296" s="31"/>
      <c r="D296" s="31"/>
      <c r="E296" s="31"/>
      <c r="F296" s="31"/>
      <c r="G296" s="31"/>
      <c r="H296" s="31"/>
      <c r="I296" s="31"/>
      <c r="J296" s="31"/>
      <c r="K296" s="31"/>
      <c r="L296" s="31"/>
      <c r="M296" s="31"/>
      <c r="N296" s="31"/>
      <c r="O296" s="31"/>
      <c r="P296" s="31"/>
      <c r="Q296" s="31"/>
      <c r="R296" s="31"/>
      <c r="S296" s="31"/>
      <c r="T296" s="31"/>
      <c r="U296" s="31"/>
      <c r="V296" s="31"/>
      <c r="W296" s="31"/>
      <c r="X296" s="31"/>
      <c r="Y296" s="31"/>
      <c r="Z296" s="31"/>
    </row>
    <row r="297" spans="1:26" ht="15.75" customHeight="1">
      <c r="A297" s="31"/>
      <c r="B297" s="31"/>
      <c r="C297" s="31"/>
      <c r="D297" s="31"/>
      <c r="E297" s="31"/>
      <c r="F297" s="31"/>
      <c r="G297" s="31"/>
      <c r="H297" s="31"/>
      <c r="I297" s="31"/>
      <c r="J297" s="31"/>
      <c r="K297" s="31"/>
      <c r="L297" s="31"/>
      <c r="M297" s="31"/>
      <c r="N297" s="31"/>
      <c r="O297" s="31"/>
      <c r="P297" s="31"/>
      <c r="Q297" s="31"/>
      <c r="R297" s="31"/>
      <c r="S297" s="31"/>
      <c r="T297" s="31"/>
      <c r="U297" s="31"/>
      <c r="V297" s="31"/>
      <c r="W297" s="31"/>
      <c r="X297" s="31"/>
      <c r="Y297" s="31"/>
      <c r="Z297" s="31"/>
    </row>
    <row r="298" spans="1:26" ht="15.75" customHeight="1">
      <c r="A298" s="31"/>
      <c r="B298" s="31"/>
      <c r="C298" s="31"/>
      <c r="D298" s="31"/>
      <c r="E298" s="31"/>
      <c r="F298" s="31"/>
      <c r="G298" s="31"/>
      <c r="H298" s="31"/>
      <c r="I298" s="31"/>
      <c r="J298" s="31"/>
      <c r="K298" s="31"/>
      <c r="L298" s="31"/>
      <c r="M298" s="31"/>
      <c r="N298" s="31"/>
      <c r="O298" s="31"/>
      <c r="P298" s="31"/>
      <c r="Q298" s="31"/>
      <c r="R298" s="31"/>
      <c r="S298" s="31"/>
      <c r="T298" s="31"/>
      <c r="U298" s="31"/>
      <c r="V298" s="31"/>
      <c r="W298" s="31"/>
      <c r="X298" s="31"/>
      <c r="Y298" s="31"/>
      <c r="Z298" s="31"/>
    </row>
    <row r="299" spans="1:26" ht="15.75" customHeight="1">
      <c r="A299" s="31"/>
      <c r="B299" s="31"/>
      <c r="C299" s="31"/>
      <c r="D299" s="31"/>
      <c r="E299" s="31"/>
      <c r="F299" s="31"/>
      <c r="G299" s="31"/>
      <c r="H299" s="31"/>
      <c r="I299" s="31"/>
      <c r="J299" s="31"/>
      <c r="K299" s="31"/>
      <c r="L299" s="31"/>
      <c r="M299" s="31"/>
      <c r="N299" s="31"/>
      <c r="O299" s="31"/>
      <c r="P299" s="31"/>
      <c r="Q299" s="31"/>
      <c r="R299" s="31"/>
      <c r="S299" s="31"/>
      <c r="T299" s="31"/>
      <c r="U299" s="31"/>
      <c r="V299" s="31"/>
      <c r="W299" s="31"/>
      <c r="X299" s="31"/>
      <c r="Y299" s="31"/>
      <c r="Z299" s="31"/>
    </row>
    <row r="300" spans="1:26" ht="15.75" customHeight="1">
      <c r="A300" s="31"/>
      <c r="B300" s="31"/>
      <c r="C300" s="31"/>
      <c r="D300" s="31"/>
      <c r="E300" s="31"/>
      <c r="F300" s="31"/>
      <c r="G300" s="31"/>
      <c r="H300" s="31"/>
      <c r="I300" s="31"/>
      <c r="J300" s="31"/>
      <c r="K300" s="31"/>
      <c r="L300" s="31"/>
      <c r="M300" s="31"/>
      <c r="N300" s="31"/>
      <c r="O300" s="31"/>
      <c r="P300" s="31"/>
      <c r="Q300" s="31"/>
      <c r="R300" s="31"/>
      <c r="S300" s="31"/>
      <c r="T300" s="31"/>
      <c r="U300" s="31"/>
      <c r="V300" s="31"/>
      <c r="W300" s="31"/>
      <c r="X300" s="31"/>
      <c r="Y300" s="31"/>
      <c r="Z300" s="31"/>
    </row>
    <row r="301" spans="1:26" ht="15.75" customHeight="1">
      <c r="A301" s="31"/>
      <c r="B301" s="31"/>
      <c r="C301" s="31"/>
      <c r="D301" s="31"/>
      <c r="E301" s="31"/>
      <c r="F301" s="31"/>
      <c r="G301" s="31"/>
      <c r="H301" s="31"/>
      <c r="I301" s="31"/>
      <c r="J301" s="31"/>
      <c r="K301" s="31"/>
      <c r="L301" s="31"/>
      <c r="M301" s="31"/>
      <c r="N301" s="31"/>
      <c r="O301" s="31"/>
      <c r="P301" s="31"/>
      <c r="Q301" s="31"/>
      <c r="R301" s="31"/>
      <c r="S301" s="31"/>
      <c r="T301" s="31"/>
      <c r="U301" s="31"/>
      <c r="V301" s="31"/>
      <c r="W301" s="31"/>
      <c r="X301" s="31"/>
      <c r="Y301" s="31"/>
      <c r="Z301" s="31"/>
    </row>
    <row r="302" spans="1:26" ht="15.75" customHeight="1">
      <c r="A302" s="31"/>
      <c r="B302" s="31"/>
      <c r="C302" s="31"/>
      <c r="D302" s="31"/>
      <c r="E302" s="31"/>
      <c r="F302" s="31"/>
      <c r="G302" s="31"/>
      <c r="H302" s="31"/>
      <c r="I302" s="31"/>
      <c r="J302" s="31"/>
      <c r="K302" s="31"/>
      <c r="L302" s="31"/>
      <c r="M302" s="31"/>
      <c r="N302" s="31"/>
      <c r="O302" s="31"/>
      <c r="P302" s="31"/>
      <c r="Q302" s="31"/>
      <c r="R302" s="31"/>
      <c r="S302" s="31"/>
      <c r="T302" s="31"/>
      <c r="U302" s="31"/>
      <c r="V302" s="31"/>
      <c r="W302" s="31"/>
      <c r="X302" s="31"/>
      <c r="Y302" s="31"/>
      <c r="Z302" s="31"/>
    </row>
    <row r="303" spans="1:26" ht="15.75" customHeight="1">
      <c r="A303" s="31"/>
      <c r="B303" s="31"/>
      <c r="C303" s="31"/>
      <c r="D303" s="31"/>
      <c r="E303" s="31"/>
      <c r="F303" s="31"/>
      <c r="G303" s="31"/>
      <c r="H303" s="31"/>
      <c r="I303" s="31"/>
      <c r="J303" s="31"/>
      <c r="K303" s="31"/>
      <c r="L303" s="31"/>
      <c r="M303" s="31"/>
      <c r="N303" s="31"/>
      <c r="O303" s="31"/>
      <c r="P303" s="31"/>
      <c r="Q303" s="31"/>
      <c r="R303" s="31"/>
      <c r="S303" s="31"/>
      <c r="T303" s="31"/>
      <c r="U303" s="31"/>
      <c r="V303" s="31"/>
      <c r="W303" s="31"/>
      <c r="X303" s="31"/>
      <c r="Y303" s="31"/>
      <c r="Z303" s="31"/>
    </row>
    <row r="304" spans="1:26" ht="15.75" customHeight="1">
      <c r="A304" s="31"/>
      <c r="B304" s="31"/>
      <c r="C304" s="31"/>
      <c r="D304" s="31"/>
      <c r="E304" s="31"/>
      <c r="F304" s="31"/>
      <c r="G304" s="31"/>
      <c r="H304" s="31"/>
      <c r="I304" s="31"/>
      <c r="J304" s="31"/>
      <c r="K304" s="31"/>
      <c r="L304" s="31"/>
      <c r="M304" s="31"/>
      <c r="N304" s="31"/>
      <c r="O304" s="31"/>
      <c r="P304" s="31"/>
      <c r="Q304" s="31"/>
      <c r="R304" s="31"/>
      <c r="S304" s="31"/>
      <c r="T304" s="31"/>
      <c r="U304" s="31"/>
      <c r="V304" s="31"/>
      <c r="W304" s="31"/>
      <c r="X304" s="31"/>
      <c r="Y304" s="31"/>
      <c r="Z304" s="31"/>
    </row>
    <row r="305" spans="1:26" ht="15.75" customHeight="1">
      <c r="A305" s="31"/>
      <c r="B305" s="31"/>
      <c r="C305" s="31"/>
      <c r="D305" s="31"/>
      <c r="E305" s="31"/>
      <c r="F305" s="31"/>
      <c r="G305" s="31"/>
      <c r="H305" s="31"/>
      <c r="I305" s="31"/>
      <c r="J305" s="31"/>
      <c r="K305" s="31"/>
      <c r="L305" s="31"/>
      <c r="M305" s="31"/>
      <c r="N305" s="31"/>
      <c r="O305" s="31"/>
      <c r="P305" s="31"/>
      <c r="Q305" s="31"/>
      <c r="R305" s="31"/>
      <c r="S305" s="31"/>
      <c r="T305" s="31"/>
      <c r="U305" s="31"/>
      <c r="V305" s="31"/>
      <c r="W305" s="31"/>
      <c r="X305" s="31"/>
      <c r="Y305" s="31"/>
      <c r="Z305" s="31"/>
    </row>
    <row r="306" spans="1:26" ht="15.75" customHeight="1">
      <c r="A306" s="31"/>
      <c r="B306" s="31"/>
      <c r="C306" s="31"/>
      <c r="D306" s="31"/>
      <c r="E306" s="31"/>
      <c r="F306" s="31"/>
      <c r="G306" s="31"/>
      <c r="H306" s="31"/>
      <c r="I306" s="31"/>
      <c r="J306" s="31"/>
      <c r="K306" s="31"/>
      <c r="L306" s="31"/>
      <c r="M306" s="31"/>
      <c r="N306" s="31"/>
      <c r="O306" s="31"/>
      <c r="P306" s="31"/>
      <c r="Q306" s="31"/>
      <c r="R306" s="31"/>
      <c r="S306" s="31"/>
      <c r="T306" s="31"/>
      <c r="U306" s="31"/>
      <c r="V306" s="31"/>
      <c r="W306" s="31"/>
      <c r="X306" s="31"/>
      <c r="Y306" s="31"/>
      <c r="Z306" s="31"/>
    </row>
    <row r="307" spans="1:26" ht="15.75" customHeight="1">
      <c r="A307" s="31"/>
      <c r="B307" s="31"/>
      <c r="C307" s="31"/>
      <c r="D307" s="31"/>
      <c r="E307" s="31"/>
      <c r="F307" s="31"/>
      <c r="G307" s="31"/>
      <c r="H307" s="31"/>
      <c r="I307" s="31"/>
      <c r="J307" s="31"/>
      <c r="K307" s="31"/>
      <c r="L307" s="31"/>
      <c r="M307" s="31"/>
      <c r="N307" s="31"/>
      <c r="O307" s="31"/>
      <c r="P307" s="31"/>
      <c r="Q307" s="31"/>
      <c r="R307" s="31"/>
      <c r="S307" s="31"/>
      <c r="T307" s="31"/>
      <c r="U307" s="31"/>
      <c r="V307" s="31"/>
      <c r="W307" s="31"/>
      <c r="X307" s="31"/>
      <c r="Y307" s="31"/>
      <c r="Z307" s="31"/>
    </row>
    <row r="308" spans="1:26" ht="15.75" customHeight="1">
      <c r="A308" s="31"/>
      <c r="B308" s="31"/>
      <c r="C308" s="31"/>
      <c r="D308" s="31"/>
      <c r="E308" s="31"/>
      <c r="F308" s="31"/>
      <c r="G308" s="31"/>
      <c r="H308" s="31"/>
      <c r="I308" s="31"/>
      <c r="J308" s="31"/>
      <c r="K308" s="31"/>
      <c r="L308" s="31"/>
      <c r="M308" s="31"/>
      <c r="N308" s="31"/>
      <c r="O308" s="31"/>
      <c r="P308" s="31"/>
      <c r="Q308" s="31"/>
      <c r="R308" s="31"/>
      <c r="S308" s="31"/>
      <c r="T308" s="31"/>
      <c r="U308" s="31"/>
      <c r="V308" s="31"/>
      <c r="W308" s="31"/>
      <c r="X308" s="31"/>
      <c r="Y308" s="31"/>
      <c r="Z308" s="31"/>
    </row>
    <row r="309" spans="1:26" ht="15.75" customHeight="1">
      <c r="A309" s="31"/>
      <c r="B309" s="31"/>
      <c r="C309" s="31"/>
      <c r="D309" s="31"/>
      <c r="E309" s="31"/>
      <c r="F309" s="31"/>
      <c r="G309" s="31"/>
      <c r="H309" s="31"/>
      <c r="I309" s="31"/>
      <c r="J309" s="31"/>
      <c r="K309" s="31"/>
      <c r="L309" s="31"/>
      <c r="M309" s="31"/>
      <c r="N309" s="31"/>
      <c r="O309" s="31"/>
      <c r="P309" s="31"/>
      <c r="Q309" s="31"/>
      <c r="R309" s="31"/>
      <c r="S309" s="31"/>
      <c r="T309" s="31"/>
      <c r="U309" s="31"/>
      <c r="V309" s="31"/>
      <c r="W309" s="31"/>
      <c r="X309" s="31"/>
      <c r="Y309" s="31"/>
      <c r="Z309" s="31"/>
    </row>
    <row r="310" spans="1:26" ht="15.75" customHeight="1">
      <c r="A310" s="31"/>
      <c r="B310" s="31"/>
      <c r="C310" s="31"/>
      <c r="D310" s="31"/>
      <c r="E310" s="31"/>
      <c r="F310" s="31"/>
      <c r="G310" s="31"/>
      <c r="H310" s="31"/>
      <c r="I310" s="31"/>
      <c r="J310" s="31"/>
      <c r="K310" s="31"/>
      <c r="L310" s="31"/>
      <c r="M310" s="31"/>
      <c r="N310" s="31"/>
      <c r="O310" s="31"/>
      <c r="P310" s="31"/>
      <c r="Q310" s="31"/>
      <c r="R310" s="31"/>
      <c r="S310" s="31"/>
      <c r="T310" s="31"/>
      <c r="U310" s="31"/>
      <c r="V310" s="31"/>
      <c r="W310" s="31"/>
      <c r="X310" s="31"/>
      <c r="Y310" s="31"/>
      <c r="Z310" s="31"/>
    </row>
    <row r="311" spans="1:26" ht="15.75" customHeight="1">
      <c r="A311" s="31"/>
      <c r="B311" s="31"/>
      <c r="C311" s="31"/>
      <c r="D311" s="31"/>
      <c r="E311" s="31"/>
      <c r="F311" s="31"/>
      <c r="G311" s="31"/>
      <c r="H311" s="31"/>
      <c r="I311" s="31"/>
      <c r="J311" s="31"/>
      <c r="K311" s="31"/>
      <c r="L311" s="31"/>
      <c r="M311" s="31"/>
      <c r="N311" s="31"/>
      <c r="O311" s="31"/>
      <c r="P311" s="31"/>
      <c r="Q311" s="31"/>
      <c r="R311" s="31"/>
      <c r="S311" s="31"/>
      <c r="T311" s="31"/>
      <c r="U311" s="31"/>
      <c r="V311" s="31"/>
      <c r="W311" s="31"/>
      <c r="X311" s="31"/>
      <c r="Y311" s="31"/>
      <c r="Z311" s="31"/>
    </row>
    <row r="312" spans="1:26" ht="15.75" customHeight="1">
      <c r="A312" s="31"/>
      <c r="B312" s="31"/>
      <c r="C312" s="31"/>
      <c r="D312" s="31"/>
      <c r="E312" s="31"/>
      <c r="F312" s="31"/>
      <c r="G312" s="31"/>
      <c r="H312" s="31"/>
      <c r="I312" s="31"/>
      <c r="J312" s="31"/>
      <c r="K312" s="31"/>
      <c r="L312" s="31"/>
      <c r="M312" s="31"/>
      <c r="N312" s="31"/>
      <c r="O312" s="31"/>
      <c r="P312" s="31"/>
      <c r="Q312" s="31"/>
      <c r="R312" s="31"/>
      <c r="S312" s="31"/>
      <c r="T312" s="31"/>
      <c r="U312" s="31"/>
      <c r="V312" s="31"/>
      <c r="W312" s="31"/>
      <c r="X312" s="31"/>
      <c r="Y312" s="31"/>
      <c r="Z312" s="31"/>
    </row>
    <row r="313" spans="1:26" ht="15.75" customHeight="1">
      <c r="A313" s="31"/>
      <c r="B313" s="31"/>
      <c r="C313" s="31"/>
      <c r="D313" s="31"/>
      <c r="E313" s="31"/>
      <c r="F313" s="31"/>
      <c r="G313" s="31"/>
      <c r="H313" s="31"/>
      <c r="I313" s="31"/>
      <c r="J313" s="31"/>
      <c r="K313" s="31"/>
      <c r="L313" s="31"/>
      <c r="M313" s="31"/>
      <c r="N313" s="31"/>
      <c r="O313" s="31"/>
      <c r="P313" s="31"/>
      <c r="Q313" s="31"/>
      <c r="R313" s="31"/>
      <c r="S313" s="31"/>
      <c r="T313" s="31"/>
      <c r="U313" s="31"/>
      <c r="V313" s="31"/>
      <c r="W313" s="31"/>
      <c r="X313" s="31"/>
      <c r="Y313" s="31"/>
      <c r="Z313" s="31"/>
    </row>
    <row r="314" spans="1:26" ht="15.75" customHeight="1">
      <c r="A314" s="31"/>
      <c r="B314" s="31"/>
      <c r="C314" s="31"/>
      <c r="D314" s="31"/>
      <c r="E314" s="31"/>
      <c r="F314" s="31"/>
      <c r="G314" s="31"/>
      <c r="H314" s="31"/>
      <c r="I314" s="31"/>
      <c r="J314" s="31"/>
      <c r="K314" s="31"/>
      <c r="L314" s="31"/>
      <c r="M314" s="31"/>
      <c r="N314" s="31"/>
      <c r="O314" s="31"/>
      <c r="P314" s="31"/>
      <c r="Q314" s="31"/>
      <c r="R314" s="31"/>
      <c r="S314" s="31"/>
      <c r="T314" s="31"/>
      <c r="U314" s="31"/>
      <c r="V314" s="31"/>
      <c r="W314" s="31"/>
      <c r="X314" s="31"/>
      <c r="Y314" s="31"/>
      <c r="Z314" s="31"/>
    </row>
    <row r="315" spans="1:26" ht="15.75" customHeight="1">
      <c r="A315" s="31"/>
      <c r="B315" s="31"/>
      <c r="C315" s="31"/>
      <c r="D315" s="31"/>
      <c r="E315" s="31"/>
      <c r="F315" s="31"/>
      <c r="G315" s="31"/>
      <c r="H315" s="31"/>
      <c r="I315" s="31"/>
      <c r="J315" s="31"/>
      <c r="K315" s="31"/>
      <c r="L315" s="31"/>
      <c r="M315" s="31"/>
      <c r="N315" s="31"/>
      <c r="O315" s="31"/>
      <c r="P315" s="31"/>
      <c r="Q315" s="31"/>
      <c r="R315" s="31"/>
      <c r="S315" s="31"/>
      <c r="T315" s="31"/>
      <c r="U315" s="31"/>
      <c r="V315" s="31"/>
      <c r="W315" s="31"/>
      <c r="X315" s="31"/>
      <c r="Y315" s="31"/>
      <c r="Z315" s="31"/>
    </row>
    <row r="316" spans="1:26" ht="15.75" customHeight="1">
      <c r="A316" s="31"/>
      <c r="B316" s="31"/>
      <c r="C316" s="31"/>
      <c r="D316" s="31"/>
      <c r="E316" s="31"/>
      <c r="F316" s="31"/>
      <c r="G316" s="31"/>
      <c r="H316" s="31"/>
      <c r="I316" s="31"/>
      <c r="J316" s="31"/>
      <c r="K316" s="31"/>
      <c r="L316" s="31"/>
      <c r="M316" s="31"/>
      <c r="N316" s="31"/>
      <c r="O316" s="31"/>
      <c r="P316" s="31"/>
      <c r="Q316" s="31"/>
      <c r="R316" s="31"/>
      <c r="S316" s="31"/>
      <c r="T316" s="31"/>
      <c r="U316" s="31"/>
      <c r="V316" s="31"/>
      <c r="W316" s="31"/>
      <c r="X316" s="31"/>
      <c r="Y316" s="31"/>
      <c r="Z316" s="31"/>
    </row>
    <row r="317" spans="1:26" ht="15.75" customHeight="1">
      <c r="A317" s="31"/>
      <c r="B317" s="31"/>
      <c r="C317" s="31"/>
      <c r="D317" s="31"/>
      <c r="E317" s="31"/>
      <c r="F317" s="31"/>
      <c r="G317" s="31"/>
      <c r="H317" s="31"/>
      <c r="I317" s="31"/>
      <c r="J317" s="31"/>
      <c r="K317" s="31"/>
      <c r="L317" s="31"/>
      <c r="M317" s="31"/>
      <c r="N317" s="31"/>
      <c r="O317" s="31"/>
      <c r="P317" s="31"/>
      <c r="Q317" s="31"/>
      <c r="R317" s="31"/>
      <c r="S317" s="31"/>
      <c r="T317" s="31"/>
      <c r="U317" s="31"/>
      <c r="V317" s="31"/>
      <c r="W317" s="31"/>
      <c r="X317" s="31"/>
      <c r="Y317" s="31"/>
      <c r="Z317" s="31"/>
    </row>
    <row r="318" spans="1:26" ht="15.75" customHeight="1">
      <c r="A318" s="31"/>
      <c r="B318" s="31"/>
      <c r="C318" s="31"/>
      <c r="D318" s="31"/>
      <c r="E318" s="31"/>
      <c r="F318" s="31"/>
      <c r="G318" s="31"/>
      <c r="H318" s="31"/>
      <c r="I318" s="31"/>
      <c r="J318" s="31"/>
      <c r="K318" s="31"/>
      <c r="L318" s="31"/>
      <c r="M318" s="31"/>
      <c r="N318" s="31"/>
      <c r="O318" s="31"/>
      <c r="P318" s="31"/>
      <c r="Q318" s="31"/>
      <c r="R318" s="31"/>
      <c r="S318" s="31"/>
      <c r="T318" s="31"/>
      <c r="U318" s="31"/>
      <c r="V318" s="31"/>
      <c r="W318" s="31"/>
      <c r="X318" s="31"/>
      <c r="Y318" s="31"/>
      <c r="Z318" s="31"/>
    </row>
    <row r="319" spans="1:26" ht="15.75" customHeight="1">
      <c r="A319" s="31"/>
      <c r="B319" s="31"/>
      <c r="C319" s="31"/>
      <c r="D319" s="31"/>
      <c r="E319" s="31"/>
      <c r="F319" s="31"/>
      <c r="G319" s="31"/>
      <c r="H319" s="31"/>
      <c r="I319" s="31"/>
      <c r="J319" s="31"/>
      <c r="K319" s="31"/>
      <c r="L319" s="31"/>
      <c r="M319" s="31"/>
      <c r="N319" s="31"/>
      <c r="O319" s="31"/>
      <c r="P319" s="31"/>
      <c r="Q319" s="31"/>
      <c r="R319" s="31"/>
      <c r="S319" s="31"/>
      <c r="T319" s="31"/>
      <c r="U319" s="31"/>
      <c r="V319" s="31"/>
      <c r="W319" s="31"/>
      <c r="X319" s="31"/>
      <c r="Y319" s="31"/>
      <c r="Z319" s="31"/>
    </row>
    <row r="320" spans="1:26" ht="15.75" customHeight="1">
      <c r="A320" s="31"/>
      <c r="B320" s="31"/>
      <c r="C320" s="31"/>
      <c r="D320" s="31"/>
      <c r="E320" s="31"/>
      <c r="F320" s="31"/>
      <c r="G320" s="31"/>
      <c r="H320" s="31"/>
      <c r="I320" s="31"/>
      <c r="J320" s="31"/>
      <c r="K320" s="31"/>
      <c r="L320" s="31"/>
      <c r="M320" s="31"/>
      <c r="N320" s="31"/>
      <c r="O320" s="31"/>
      <c r="P320" s="31"/>
      <c r="Q320" s="31"/>
      <c r="R320" s="31"/>
      <c r="S320" s="31"/>
      <c r="T320" s="31"/>
      <c r="U320" s="31"/>
      <c r="V320" s="31"/>
      <c r="W320" s="31"/>
      <c r="X320" s="31"/>
      <c r="Y320" s="31"/>
      <c r="Z320" s="31"/>
    </row>
    <row r="321" spans="1:26" ht="15.75" customHeight="1">
      <c r="A321" s="31"/>
      <c r="B321" s="31"/>
      <c r="C321" s="31"/>
      <c r="D321" s="31"/>
      <c r="E321" s="31"/>
      <c r="F321" s="31"/>
      <c r="G321" s="31"/>
      <c r="H321" s="31"/>
      <c r="I321" s="31"/>
      <c r="J321" s="31"/>
      <c r="K321" s="31"/>
      <c r="L321" s="31"/>
      <c r="M321" s="31"/>
      <c r="N321" s="31"/>
      <c r="O321" s="31"/>
      <c r="P321" s="31"/>
      <c r="Q321" s="31"/>
      <c r="R321" s="31"/>
      <c r="S321" s="31"/>
      <c r="T321" s="31"/>
      <c r="U321" s="31"/>
      <c r="V321" s="31"/>
      <c r="W321" s="31"/>
      <c r="X321" s="31"/>
      <c r="Y321" s="31"/>
      <c r="Z321" s="31"/>
    </row>
    <row r="322" spans="1:26" ht="15.75" customHeight="1">
      <c r="A322" s="31"/>
      <c r="B322" s="31"/>
      <c r="C322" s="31"/>
      <c r="D322" s="31"/>
      <c r="E322" s="31"/>
      <c r="F322" s="31"/>
      <c r="G322" s="31"/>
      <c r="H322" s="31"/>
      <c r="I322" s="31"/>
      <c r="J322" s="31"/>
      <c r="K322" s="31"/>
      <c r="L322" s="31"/>
      <c r="M322" s="31"/>
      <c r="N322" s="31"/>
      <c r="O322" s="31"/>
      <c r="P322" s="31"/>
      <c r="Q322" s="31"/>
      <c r="R322" s="31"/>
      <c r="S322" s="31"/>
      <c r="T322" s="31"/>
      <c r="U322" s="31"/>
      <c r="V322" s="31"/>
      <c r="W322" s="31"/>
      <c r="X322" s="31"/>
      <c r="Y322" s="31"/>
      <c r="Z322" s="31"/>
    </row>
    <row r="323" spans="1:26" ht="15.75" customHeight="1">
      <c r="A323" s="31"/>
      <c r="B323" s="31"/>
      <c r="C323" s="31"/>
      <c r="D323" s="31"/>
      <c r="E323" s="31"/>
      <c r="F323" s="31"/>
      <c r="G323" s="31"/>
      <c r="H323" s="31"/>
      <c r="I323" s="31"/>
      <c r="J323" s="31"/>
      <c r="K323" s="31"/>
      <c r="L323" s="31"/>
      <c r="M323" s="31"/>
      <c r="N323" s="31"/>
      <c r="O323" s="31"/>
      <c r="P323" s="31"/>
      <c r="Q323" s="31"/>
      <c r="R323" s="31"/>
      <c r="S323" s="31"/>
      <c r="T323" s="31"/>
      <c r="U323" s="31"/>
      <c r="V323" s="31"/>
      <c r="W323" s="31"/>
      <c r="X323" s="31"/>
      <c r="Y323" s="31"/>
      <c r="Z323" s="31"/>
    </row>
    <row r="324" spans="1:26" ht="15.75" customHeight="1">
      <c r="A324" s="31"/>
      <c r="B324" s="31"/>
      <c r="C324" s="31"/>
      <c r="D324" s="31"/>
      <c r="E324" s="31"/>
      <c r="F324" s="31"/>
      <c r="G324" s="31"/>
      <c r="H324" s="31"/>
      <c r="I324" s="31"/>
      <c r="J324" s="31"/>
      <c r="K324" s="31"/>
      <c r="L324" s="31"/>
      <c r="M324" s="31"/>
      <c r="N324" s="31"/>
      <c r="O324" s="31"/>
      <c r="P324" s="31"/>
      <c r="Q324" s="31"/>
      <c r="R324" s="31"/>
      <c r="S324" s="31"/>
      <c r="T324" s="31"/>
      <c r="U324" s="31"/>
      <c r="V324" s="31"/>
      <c r="W324" s="31"/>
      <c r="X324" s="31"/>
      <c r="Y324" s="31"/>
      <c r="Z324" s="31"/>
    </row>
    <row r="325" spans="1:26" ht="15.75" customHeight="1">
      <c r="A325" s="31"/>
      <c r="B325" s="31"/>
      <c r="C325" s="31"/>
      <c r="D325" s="31"/>
      <c r="E325" s="31"/>
      <c r="F325" s="31"/>
      <c r="G325" s="31"/>
      <c r="H325" s="31"/>
      <c r="I325" s="31"/>
      <c r="J325" s="31"/>
      <c r="K325" s="31"/>
      <c r="L325" s="31"/>
      <c r="M325" s="31"/>
      <c r="N325" s="31"/>
      <c r="O325" s="31"/>
      <c r="P325" s="31"/>
      <c r="Q325" s="31"/>
      <c r="R325" s="31"/>
      <c r="S325" s="31"/>
      <c r="T325" s="31"/>
      <c r="U325" s="31"/>
      <c r="V325" s="31"/>
      <c r="W325" s="31"/>
      <c r="X325" s="31"/>
      <c r="Y325" s="31"/>
      <c r="Z325" s="31"/>
    </row>
    <row r="326" spans="1:26" ht="15.75" customHeight="1">
      <c r="A326" s="31"/>
      <c r="B326" s="31"/>
      <c r="C326" s="31"/>
      <c r="D326" s="31"/>
      <c r="E326" s="31"/>
      <c r="F326" s="31"/>
      <c r="G326" s="31"/>
      <c r="H326" s="31"/>
      <c r="I326" s="31"/>
      <c r="J326" s="31"/>
      <c r="K326" s="31"/>
      <c r="L326" s="31"/>
      <c r="M326" s="31"/>
      <c r="N326" s="31"/>
      <c r="O326" s="31"/>
      <c r="P326" s="31"/>
      <c r="Q326" s="31"/>
      <c r="R326" s="31"/>
      <c r="S326" s="31"/>
      <c r="T326" s="31"/>
      <c r="U326" s="31"/>
      <c r="V326" s="31"/>
      <c r="W326" s="31"/>
      <c r="X326" s="31"/>
      <c r="Y326" s="31"/>
      <c r="Z326" s="31"/>
    </row>
    <row r="327" spans="1:26" ht="15.75" customHeight="1">
      <c r="A327" s="31"/>
      <c r="B327" s="31"/>
      <c r="C327" s="31"/>
      <c r="D327" s="31"/>
      <c r="E327" s="31"/>
      <c r="F327" s="31"/>
      <c r="G327" s="31"/>
      <c r="H327" s="31"/>
      <c r="I327" s="31"/>
      <c r="J327" s="31"/>
      <c r="K327" s="31"/>
      <c r="L327" s="31"/>
      <c r="M327" s="31"/>
      <c r="N327" s="31"/>
      <c r="O327" s="31"/>
      <c r="P327" s="31"/>
      <c r="Q327" s="31"/>
      <c r="R327" s="31"/>
      <c r="S327" s="31"/>
      <c r="T327" s="31"/>
      <c r="U327" s="31"/>
      <c r="V327" s="31"/>
      <c r="W327" s="31"/>
      <c r="X327" s="31"/>
      <c r="Y327" s="31"/>
      <c r="Z327" s="31"/>
    </row>
    <row r="328" spans="1:26" ht="15.75" customHeight="1">
      <c r="A328" s="31"/>
      <c r="B328" s="31"/>
      <c r="C328" s="31"/>
      <c r="D328" s="31"/>
      <c r="E328" s="31"/>
      <c r="F328" s="31"/>
      <c r="G328" s="31"/>
      <c r="H328" s="31"/>
      <c r="I328" s="31"/>
      <c r="J328" s="31"/>
      <c r="K328" s="31"/>
      <c r="L328" s="31"/>
      <c r="M328" s="31"/>
      <c r="N328" s="31"/>
      <c r="O328" s="31"/>
      <c r="P328" s="31"/>
      <c r="Q328" s="31"/>
      <c r="R328" s="31"/>
      <c r="S328" s="31"/>
      <c r="T328" s="31"/>
      <c r="U328" s="31"/>
      <c r="V328" s="31"/>
      <c r="W328" s="31"/>
      <c r="X328" s="31"/>
      <c r="Y328" s="31"/>
      <c r="Z328" s="31"/>
    </row>
    <row r="329" spans="1:26" ht="15.75" customHeight="1">
      <c r="A329" s="31"/>
      <c r="B329" s="31"/>
      <c r="C329" s="31"/>
      <c r="D329" s="31"/>
      <c r="E329" s="31"/>
      <c r="F329" s="31"/>
      <c r="G329" s="31"/>
      <c r="H329" s="31"/>
      <c r="I329" s="31"/>
      <c r="J329" s="31"/>
      <c r="K329" s="31"/>
      <c r="L329" s="31"/>
      <c r="M329" s="31"/>
      <c r="N329" s="31"/>
      <c r="O329" s="31"/>
      <c r="P329" s="31"/>
      <c r="Q329" s="31"/>
      <c r="R329" s="31"/>
      <c r="S329" s="31"/>
      <c r="T329" s="31"/>
      <c r="U329" s="31"/>
      <c r="V329" s="31"/>
      <c r="W329" s="31"/>
      <c r="X329" s="31"/>
      <c r="Y329" s="31"/>
      <c r="Z329" s="31"/>
    </row>
    <row r="330" spans="1:26" ht="15.75" customHeight="1">
      <c r="A330" s="31"/>
      <c r="B330" s="31"/>
      <c r="C330" s="31"/>
      <c r="D330" s="31"/>
      <c r="E330" s="31"/>
      <c r="F330" s="31"/>
      <c r="G330" s="31"/>
      <c r="H330" s="31"/>
      <c r="I330" s="31"/>
      <c r="J330" s="31"/>
      <c r="K330" s="31"/>
      <c r="L330" s="31"/>
      <c r="M330" s="31"/>
      <c r="N330" s="31"/>
      <c r="O330" s="31"/>
      <c r="P330" s="31"/>
      <c r="Q330" s="31"/>
      <c r="R330" s="31"/>
      <c r="S330" s="31"/>
      <c r="T330" s="31"/>
      <c r="U330" s="31"/>
      <c r="V330" s="31"/>
      <c r="W330" s="31"/>
      <c r="X330" s="31"/>
      <c r="Y330" s="31"/>
      <c r="Z330" s="31"/>
    </row>
    <row r="331" spans="1:26" ht="15.75" customHeight="1">
      <c r="A331" s="31"/>
      <c r="B331" s="31"/>
      <c r="C331" s="31"/>
      <c r="D331" s="31"/>
      <c r="E331" s="31"/>
      <c r="F331" s="31"/>
      <c r="G331" s="31"/>
      <c r="H331" s="31"/>
      <c r="I331" s="31"/>
      <c r="J331" s="31"/>
      <c r="K331" s="31"/>
      <c r="L331" s="31"/>
      <c r="M331" s="31"/>
      <c r="N331" s="31"/>
      <c r="O331" s="31"/>
      <c r="P331" s="31"/>
      <c r="Q331" s="31"/>
      <c r="R331" s="31"/>
      <c r="S331" s="31"/>
      <c r="T331" s="31"/>
      <c r="U331" s="31"/>
      <c r="V331" s="31"/>
      <c r="W331" s="31"/>
      <c r="X331" s="31"/>
      <c r="Y331" s="31"/>
      <c r="Z331" s="31"/>
    </row>
    <row r="332" spans="1:26" ht="15.75" customHeight="1">
      <c r="A332" s="31"/>
      <c r="B332" s="31"/>
      <c r="C332" s="31"/>
      <c r="D332" s="31"/>
      <c r="E332" s="31"/>
      <c r="F332" s="31"/>
      <c r="G332" s="31"/>
      <c r="H332" s="31"/>
      <c r="I332" s="31"/>
      <c r="J332" s="31"/>
      <c r="K332" s="31"/>
      <c r="L332" s="31"/>
      <c r="M332" s="31"/>
      <c r="N332" s="31"/>
      <c r="O332" s="31"/>
      <c r="P332" s="31"/>
      <c r="Q332" s="31"/>
      <c r="R332" s="31"/>
      <c r="S332" s="31"/>
      <c r="T332" s="31"/>
      <c r="U332" s="31"/>
      <c r="V332" s="31"/>
      <c r="W332" s="31"/>
      <c r="X332" s="31"/>
      <c r="Y332" s="31"/>
      <c r="Z332" s="31"/>
    </row>
    <row r="333" spans="1:26" ht="15.75" customHeight="1">
      <c r="A333" s="31"/>
      <c r="B333" s="31"/>
      <c r="C333" s="31"/>
      <c r="D333" s="31"/>
      <c r="E333" s="31"/>
      <c r="F333" s="31"/>
      <c r="G333" s="31"/>
      <c r="H333" s="31"/>
      <c r="I333" s="31"/>
      <c r="J333" s="31"/>
      <c r="K333" s="31"/>
      <c r="L333" s="31"/>
      <c r="M333" s="31"/>
      <c r="N333" s="31"/>
      <c r="O333" s="31"/>
      <c r="P333" s="31"/>
      <c r="Q333" s="31"/>
      <c r="R333" s="31"/>
      <c r="S333" s="31"/>
      <c r="T333" s="31"/>
      <c r="U333" s="31"/>
      <c r="V333" s="31"/>
      <c r="W333" s="31"/>
      <c r="X333" s="31"/>
      <c r="Y333" s="31"/>
      <c r="Z333" s="31"/>
    </row>
    <row r="334" spans="1:26" ht="15.75" customHeight="1">
      <c r="A334" s="31"/>
      <c r="B334" s="31"/>
      <c r="C334" s="31"/>
      <c r="D334" s="31"/>
      <c r="E334" s="31"/>
      <c r="F334" s="31"/>
      <c r="G334" s="31"/>
      <c r="H334" s="31"/>
      <c r="I334" s="31"/>
      <c r="J334" s="31"/>
      <c r="K334" s="31"/>
      <c r="L334" s="31"/>
      <c r="M334" s="31"/>
      <c r="N334" s="31"/>
      <c r="O334" s="31"/>
      <c r="P334" s="31"/>
      <c r="Q334" s="31"/>
      <c r="R334" s="31"/>
      <c r="S334" s="31"/>
      <c r="T334" s="31"/>
      <c r="U334" s="31"/>
      <c r="V334" s="31"/>
      <c r="W334" s="31"/>
      <c r="X334" s="31"/>
      <c r="Y334" s="31"/>
      <c r="Z334" s="31"/>
    </row>
    <row r="335" spans="1:26" ht="15.75" customHeight="1">
      <c r="A335" s="31"/>
      <c r="B335" s="31"/>
      <c r="C335" s="31"/>
      <c r="D335" s="31"/>
      <c r="E335" s="31"/>
      <c r="F335" s="31"/>
      <c r="G335" s="31"/>
      <c r="H335" s="31"/>
      <c r="I335" s="31"/>
      <c r="J335" s="31"/>
      <c r="K335" s="31"/>
      <c r="L335" s="31"/>
      <c r="M335" s="31"/>
      <c r="N335" s="31"/>
      <c r="O335" s="31"/>
      <c r="P335" s="31"/>
      <c r="Q335" s="31"/>
      <c r="R335" s="31"/>
      <c r="S335" s="31"/>
      <c r="T335" s="31"/>
      <c r="U335" s="31"/>
      <c r="V335" s="31"/>
      <c r="W335" s="31"/>
      <c r="X335" s="31"/>
      <c r="Y335" s="31"/>
      <c r="Z335" s="31"/>
    </row>
    <row r="336" spans="1:26" ht="15.75" customHeight="1">
      <c r="A336" s="31"/>
      <c r="B336" s="31"/>
      <c r="C336" s="31"/>
      <c r="D336" s="31"/>
      <c r="E336" s="31"/>
      <c r="F336" s="31"/>
      <c r="G336" s="31"/>
      <c r="H336" s="31"/>
      <c r="I336" s="31"/>
      <c r="J336" s="31"/>
      <c r="K336" s="31"/>
      <c r="L336" s="31"/>
      <c r="M336" s="31"/>
      <c r="N336" s="31"/>
      <c r="O336" s="31"/>
      <c r="P336" s="31"/>
      <c r="Q336" s="31"/>
      <c r="R336" s="31"/>
      <c r="S336" s="31"/>
      <c r="T336" s="31"/>
      <c r="U336" s="31"/>
      <c r="V336" s="31"/>
      <c r="W336" s="31"/>
      <c r="X336" s="31"/>
      <c r="Y336" s="31"/>
      <c r="Z336" s="31"/>
    </row>
    <row r="337" spans="1:26" ht="15.75" customHeight="1">
      <c r="A337" s="31"/>
      <c r="B337" s="31"/>
      <c r="C337" s="31"/>
      <c r="D337" s="31"/>
      <c r="E337" s="31"/>
      <c r="F337" s="31"/>
      <c r="G337" s="31"/>
      <c r="H337" s="31"/>
      <c r="I337" s="31"/>
      <c r="J337" s="31"/>
      <c r="K337" s="31"/>
      <c r="L337" s="31"/>
      <c r="M337" s="31"/>
      <c r="N337" s="31"/>
      <c r="O337" s="31"/>
      <c r="P337" s="31"/>
      <c r="Q337" s="31"/>
      <c r="R337" s="31"/>
      <c r="S337" s="31"/>
      <c r="T337" s="31"/>
      <c r="U337" s="31"/>
      <c r="V337" s="31"/>
      <c r="W337" s="31"/>
      <c r="X337" s="31"/>
      <c r="Y337" s="31"/>
      <c r="Z337" s="31"/>
    </row>
    <row r="338" spans="1:26" ht="15.75" customHeight="1">
      <c r="A338" s="31"/>
      <c r="B338" s="31"/>
      <c r="C338" s="31"/>
      <c r="D338" s="31"/>
      <c r="E338" s="31"/>
      <c r="F338" s="31"/>
      <c r="G338" s="31"/>
      <c r="H338" s="31"/>
      <c r="I338" s="31"/>
      <c r="J338" s="31"/>
      <c r="K338" s="31"/>
      <c r="L338" s="31"/>
      <c r="M338" s="31"/>
      <c r="N338" s="31"/>
      <c r="O338" s="31"/>
      <c r="P338" s="31"/>
      <c r="Q338" s="31"/>
      <c r="R338" s="31"/>
      <c r="S338" s="31"/>
      <c r="T338" s="31"/>
      <c r="U338" s="31"/>
      <c r="V338" s="31"/>
      <c r="W338" s="31"/>
      <c r="X338" s="31"/>
      <c r="Y338" s="31"/>
      <c r="Z338" s="31"/>
    </row>
    <row r="339" spans="1:26" ht="15.75" customHeight="1">
      <c r="A339" s="31"/>
      <c r="B339" s="31"/>
      <c r="C339" s="31"/>
      <c r="D339" s="31"/>
      <c r="E339" s="31"/>
      <c r="F339" s="31"/>
      <c r="G339" s="31"/>
      <c r="H339" s="31"/>
      <c r="I339" s="31"/>
      <c r="J339" s="31"/>
      <c r="K339" s="31"/>
      <c r="L339" s="31"/>
      <c r="M339" s="31"/>
      <c r="N339" s="31"/>
      <c r="O339" s="31"/>
      <c r="P339" s="31"/>
      <c r="Q339" s="31"/>
      <c r="R339" s="31"/>
      <c r="S339" s="31"/>
      <c r="T339" s="31"/>
      <c r="U339" s="31"/>
      <c r="V339" s="31"/>
      <c r="W339" s="31"/>
      <c r="X339" s="31"/>
      <c r="Y339" s="31"/>
      <c r="Z339" s="31"/>
    </row>
    <row r="340" spans="1:26" ht="15.75" customHeight="1">
      <c r="A340" s="31"/>
      <c r="B340" s="31"/>
      <c r="C340" s="31"/>
      <c r="D340" s="31"/>
      <c r="E340" s="31"/>
      <c r="F340" s="31"/>
      <c r="G340" s="31"/>
      <c r="H340" s="31"/>
      <c r="I340" s="31"/>
      <c r="J340" s="31"/>
      <c r="K340" s="31"/>
      <c r="L340" s="31"/>
      <c r="M340" s="31"/>
      <c r="N340" s="31"/>
      <c r="O340" s="31"/>
      <c r="P340" s="31"/>
      <c r="Q340" s="31"/>
      <c r="R340" s="31"/>
      <c r="S340" s="31"/>
      <c r="T340" s="31"/>
      <c r="U340" s="31"/>
      <c r="V340" s="31"/>
      <c r="W340" s="31"/>
      <c r="X340" s="31"/>
      <c r="Y340" s="31"/>
      <c r="Z340" s="31"/>
    </row>
    <row r="341" spans="1:26" ht="15.75" customHeight="1">
      <c r="A341" s="31"/>
      <c r="B341" s="31"/>
      <c r="C341" s="31"/>
      <c r="D341" s="31"/>
      <c r="E341" s="31"/>
      <c r="F341" s="31"/>
      <c r="G341" s="31"/>
      <c r="H341" s="31"/>
      <c r="I341" s="31"/>
      <c r="J341" s="31"/>
      <c r="K341" s="31"/>
      <c r="L341" s="31"/>
      <c r="M341" s="31"/>
      <c r="N341" s="31"/>
      <c r="O341" s="31"/>
      <c r="P341" s="31"/>
      <c r="Q341" s="31"/>
      <c r="R341" s="31"/>
      <c r="S341" s="31"/>
      <c r="T341" s="31"/>
      <c r="U341" s="31"/>
      <c r="V341" s="31"/>
      <c r="W341" s="31"/>
      <c r="X341" s="31"/>
      <c r="Y341" s="31"/>
      <c r="Z341" s="31"/>
    </row>
    <row r="342" spans="1:26" ht="15.75" customHeight="1">
      <c r="A342" s="31"/>
      <c r="B342" s="31"/>
      <c r="C342" s="31"/>
      <c r="D342" s="31"/>
      <c r="E342" s="31"/>
      <c r="F342" s="31"/>
      <c r="G342" s="31"/>
      <c r="H342" s="31"/>
      <c r="I342" s="31"/>
      <c r="J342" s="31"/>
      <c r="K342" s="31"/>
      <c r="L342" s="31"/>
      <c r="M342" s="31"/>
      <c r="N342" s="31"/>
      <c r="O342" s="31"/>
      <c r="P342" s="31"/>
      <c r="Q342" s="31"/>
      <c r="R342" s="31"/>
      <c r="S342" s="31"/>
      <c r="T342" s="31"/>
      <c r="U342" s="31"/>
      <c r="V342" s="31"/>
      <c r="W342" s="31"/>
      <c r="X342" s="31"/>
      <c r="Y342" s="31"/>
      <c r="Z342" s="31"/>
    </row>
    <row r="343" spans="1:26" ht="15.75" customHeight="1">
      <c r="A343" s="31"/>
      <c r="B343" s="31"/>
      <c r="C343" s="31"/>
      <c r="D343" s="31"/>
      <c r="E343" s="31"/>
      <c r="F343" s="31"/>
      <c r="G343" s="31"/>
      <c r="H343" s="31"/>
      <c r="I343" s="31"/>
      <c r="J343" s="31"/>
      <c r="K343" s="31"/>
      <c r="L343" s="31"/>
      <c r="M343" s="31"/>
      <c r="N343" s="31"/>
      <c r="O343" s="31"/>
      <c r="P343" s="31"/>
      <c r="Q343" s="31"/>
      <c r="R343" s="31"/>
      <c r="S343" s="31"/>
      <c r="T343" s="31"/>
      <c r="U343" s="31"/>
      <c r="V343" s="31"/>
      <c r="W343" s="31"/>
      <c r="X343" s="31"/>
      <c r="Y343" s="31"/>
      <c r="Z343" s="31"/>
    </row>
    <row r="344" spans="1:26" ht="15.75" customHeight="1">
      <c r="A344" s="31"/>
      <c r="B344" s="31"/>
      <c r="C344" s="31"/>
      <c r="D344" s="31"/>
      <c r="E344" s="31"/>
      <c r="F344" s="31"/>
      <c r="G344" s="31"/>
      <c r="H344" s="31"/>
      <c r="I344" s="31"/>
      <c r="J344" s="31"/>
      <c r="K344" s="31"/>
      <c r="L344" s="31"/>
      <c r="M344" s="31"/>
      <c r="N344" s="31"/>
      <c r="O344" s="31"/>
      <c r="P344" s="31"/>
      <c r="Q344" s="31"/>
      <c r="R344" s="31"/>
      <c r="S344" s="31"/>
      <c r="T344" s="31"/>
      <c r="U344" s="31"/>
      <c r="V344" s="31"/>
      <c r="W344" s="31"/>
      <c r="X344" s="31"/>
      <c r="Y344" s="31"/>
      <c r="Z344" s="31"/>
    </row>
    <row r="345" spans="1:26" ht="15.75" customHeight="1">
      <c r="A345" s="31"/>
      <c r="B345" s="31"/>
      <c r="C345" s="31"/>
      <c r="D345" s="31"/>
      <c r="E345" s="31"/>
      <c r="F345" s="31"/>
      <c r="G345" s="31"/>
      <c r="H345" s="31"/>
      <c r="I345" s="31"/>
      <c r="J345" s="31"/>
      <c r="K345" s="31"/>
      <c r="L345" s="31"/>
      <c r="M345" s="31"/>
      <c r="N345" s="31"/>
      <c r="O345" s="31"/>
      <c r="P345" s="31"/>
      <c r="Q345" s="31"/>
      <c r="R345" s="31"/>
      <c r="S345" s="31"/>
      <c r="T345" s="31"/>
      <c r="U345" s="31"/>
      <c r="V345" s="31"/>
      <c r="W345" s="31"/>
      <c r="X345" s="31"/>
      <c r="Y345" s="31"/>
      <c r="Z345" s="31"/>
    </row>
    <row r="346" spans="1:26" ht="15.75" customHeight="1">
      <c r="A346" s="31"/>
      <c r="B346" s="31"/>
      <c r="C346" s="31"/>
      <c r="D346" s="31"/>
      <c r="E346" s="31"/>
      <c r="F346" s="31"/>
      <c r="G346" s="31"/>
      <c r="H346" s="31"/>
      <c r="I346" s="31"/>
      <c r="J346" s="31"/>
      <c r="K346" s="31"/>
      <c r="L346" s="31"/>
      <c r="M346" s="31"/>
      <c r="N346" s="31"/>
      <c r="O346" s="31"/>
      <c r="P346" s="31"/>
      <c r="Q346" s="31"/>
      <c r="R346" s="31"/>
      <c r="S346" s="31"/>
      <c r="T346" s="31"/>
      <c r="U346" s="31"/>
      <c r="V346" s="31"/>
      <c r="W346" s="31"/>
      <c r="X346" s="31"/>
      <c r="Y346" s="31"/>
      <c r="Z346" s="31"/>
    </row>
    <row r="347" spans="1:26" ht="15.75" customHeight="1">
      <c r="A347" s="31"/>
      <c r="B347" s="31"/>
      <c r="C347" s="31"/>
      <c r="D347" s="31"/>
      <c r="E347" s="31"/>
      <c r="F347" s="31"/>
      <c r="G347" s="31"/>
      <c r="H347" s="31"/>
      <c r="I347" s="31"/>
      <c r="J347" s="31"/>
      <c r="K347" s="31"/>
      <c r="L347" s="31"/>
      <c r="M347" s="31"/>
      <c r="N347" s="31"/>
      <c r="O347" s="31"/>
      <c r="P347" s="31"/>
      <c r="Q347" s="31"/>
      <c r="R347" s="31"/>
      <c r="S347" s="31"/>
      <c r="T347" s="31"/>
      <c r="U347" s="31"/>
      <c r="V347" s="31"/>
      <c r="W347" s="31"/>
      <c r="X347" s="31"/>
      <c r="Y347" s="31"/>
      <c r="Z347" s="31"/>
    </row>
    <row r="348" spans="1:26" ht="15.75" customHeight="1">
      <c r="A348" s="31"/>
      <c r="B348" s="31"/>
      <c r="C348" s="31"/>
      <c r="D348" s="31"/>
      <c r="E348" s="31"/>
      <c r="F348" s="31"/>
      <c r="G348" s="31"/>
      <c r="H348" s="31"/>
      <c r="I348" s="31"/>
      <c r="J348" s="31"/>
      <c r="K348" s="31"/>
      <c r="L348" s="31"/>
      <c r="M348" s="31"/>
      <c r="N348" s="31"/>
      <c r="O348" s="31"/>
      <c r="P348" s="31"/>
      <c r="Q348" s="31"/>
      <c r="R348" s="31"/>
      <c r="S348" s="31"/>
      <c r="T348" s="31"/>
      <c r="U348" s="31"/>
      <c r="V348" s="31"/>
      <c r="W348" s="31"/>
      <c r="X348" s="31"/>
      <c r="Y348" s="31"/>
      <c r="Z348" s="31"/>
    </row>
    <row r="349" spans="1:26" ht="15.75" customHeight="1">
      <c r="A349" s="31"/>
      <c r="B349" s="31"/>
      <c r="C349" s="31"/>
      <c r="D349" s="31"/>
      <c r="E349" s="31"/>
      <c r="F349" s="31"/>
      <c r="G349" s="31"/>
      <c r="H349" s="31"/>
      <c r="I349" s="31"/>
      <c r="J349" s="31"/>
      <c r="K349" s="31"/>
      <c r="L349" s="31"/>
      <c r="M349" s="31"/>
      <c r="N349" s="31"/>
      <c r="O349" s="31"/>
      <c r="P349" s="31"/>
      <c r="Q349" s="31"/>
      <c r="R349" s="31"/>
      <c r="S349" s="31"/>
      <c r="T349" s="31"/>
      <c r="U349" s="31"/>
      <c r="V349" s="31"/>
      <c r="W349" s="31"/>
      <c r="X349" s="31"/>
      <c r="Y349" s="31"/>
      <c r="Z349" s="31"/>
    </row>
    <row r="350" spans="1:26" ht="15.75" customHeight="1">
      <c r="A350" s="31"/>
      <c r="B350" s="31"/>
      <c r="C350" s="31"/>
      <c r="D350" s="31"/>
      <c r="E350" s="31"/>
      <c r="F350" s="31"/>
      <c r="G350" s="31"/>
      <c r="H350" s="31"/>
      <c r="I350" s="31"/>
      <c r="J350" s="31"/>
      <c r="K350" s="31"/>
      <c r="L350" s="31"/>
      <c r="M350" s="31"/>
      <c r="N350" s="31"/>
      <c r="O350" s="31"/>
      <c r="P350" s="31"/>
      <c r="Q350" s="31"/>
      <c r="R350" s="31"/>
      <c r="S350" s="31"/>
      <c r="T350" s="31"/>
      <c r="U350" s="31"/>
      <c r="V350" s="31"/>
      <c r="W350" s="31"/>
      <c r="X350" s="31"/>
      <c r="Y350" s="31"/>
      <c r="Z350" s="31"/>
    </row>
    <row r="351" spans="1:26" ht="15.75" customHeight="1">
      <c r="A351" s="31"/>
      <c r="B351" s="31"/>
      <c r="C351" s="31"/>
      <c r="D351" s="31"/>
      <c r="E351" s="31"/>
      <c r="F351" s="31"/>
      <c r="G351" s="31"/>
      <c r="H351" s="31"/>
      <c r="I351" s="31"/>
      <c r="J351" s="31"/>
      <c r="K351" s="31"/>
      <c r="L351" s="31"/>
      <c r="M351" s="31"/>
      <c r="N351" s="31"/>
      <c r="O351" s="31"/>
      <c r="P351" s="31"/>
      <c r="Q351" s="31"/>
      <c r="R351" s="31"/>
      <c r="S351" s="31"/>
      <c r="T351" s="31"/>
      <c r="U351" s="31"/>
      <c r="V351" s="31"/>
      <c r="W351" s="31"/>
      <c r="X351" s="31"/>
      <c r="Y351" s="31"/>
      <c r="Z351" s="31"/>
    </row>
    <row r="352" spans="1:26" ht="15.75" customHeight="1">
      <c r="A352" s="31"/>
      <c r="B352" s="31"/>
      <c r="C352" s="31"/>
      <c r="D352" s="31"/>
      <c r="E352" s="31"/>
      <c r="F352" s="31"/>
      <c r="G352" s="31"/>
      <c r="H352" s="31"/>
      <c r="I352" s="31"/>
      <c r="J352" s="31"/>
      <c r="K352" s="31"/>
      <c r="L352" s="31"/>
      <c r="M352" s="31"/>
      <c r="N352" s="31"/>
      <c r="O352" s="31"/>
      <c r="P352" s="31"/>
      <c r="Q352" s="31"/>
      <c r="R352" s="31"/>
      <c r="S352" s="31"/>
      <c r="T352" s="31"/>
      <c r="U352" s="31"/>
      <c r="V352" s="31"/>
      <c r="W352" s="31"/>
      <c r="X352" s="31"/>
      <c r="Y352" s="31"/>
      <c r="Z352" s="31"/>
    </row>
    <row r="353" spans="1:26" ht="15.75" customHeight="1">
      <c r="A353" s="31"/>
      <c r="B353" s="31"/>
      <c r="C353" s="31"/>
      <c r="D353" s="31"/>
      <c r="E353" s="31"/>
      <c r="F353" s="31"/>
      <c r="G353" s="31"/>
      <c r="H353" s="31"/>
      <c r="I353" s="31"/>
      <c r="J353" s="31"/>
      <c r="K353" s="31"/>
      <c r="L353" s="31"/>
      <c r="M353" s="31"/>
      <c r="N353" s="31"/>
      <c r="O353" s="31"/>
      <c r="P353" s="31"/>
      <c r="Q353" s="31"/>
      <c r="R353" s="31"/>
      <c r="S353" s="31"/>
      <c r="T353" s="31"/>
      <c r="U353" s="31"/>
      <c r="V353" s="31"/>
      <c r="W353" s="31"/>
      <c r="X353" s="31"/>
      <c r="Y353" s="31"/>
      <c r="Z353" s="31"/>
    </row>
    <row r="354" spans="1:26" ht="15.75" customHeight="1">
      <c r="A354" s="31"/>
      <c r="B354" s="31"/>
      <c r="C354" s="31"/>
      <c r="D354" s="31"/>
      <c r="E354" s="31"/>
      <c r="F354" s="31"/>
      <c r="G354" s="31"/>
      <c r="H354" s="31"/>
      <c r="I354" s="31"/>
      <c r="J354" s="31"/>
      <c r="K354" s="31"/>
      <c r="L354" s="31"/>
      <c r="M354" s="31"/>
      <c r="N354" s="31"/>
      <c r="O354" s="31"/>
      <c r="P354" s="31"/>
      <c r="Q354" s="31"/>
      <c r="R354" s="31"/>
      <c r="S354" s="31"/>
      <c r="T354" s="31"/>
      <c r="U354" s="31"/>
      <c r="V354" s="31"/>
      <c r="W354" s="31"/>
      <c r="X354" s="31"/>
      <c r="Y354" s="31"/>
      <c r="Z354" s="31"/>
    </row>
    <row r="355" spans="1:26" ht="15.75" customHeight="1">
      <c r="A355" s="31"/>
      <c r="B355" s="31"/>
      <c r="C355" s="31"/>
      <c r="D355" s="31"/>
      <c r="E355" s="31"/>
      <c r="F355" s="31"/>
      <c r="G355" s="31"/>
      <c r="H355" s="31"/>
      <c r="I355" s="31"/>
      <c r="J355" s="31"/>
      <c r="K355" s="31"/>
      <c r="L355" s="31"/>
      <c r="M355" s="31"/>
      <c r="N355" s="31"/>
      <c r="O355" s="31"/>
      <c r="P355" s="31"/>
      <c r="Q355" s="31"/>
      <c r="R355" s="31"/>
      <c r="S355" s="31"/>
      <c r="T355" s="31"/>
      <c r="U355" s="31"/>
      <c r="V355" s="31"/>
      <c r="W355" s="31"/>
      <c r="X355" s="31"/>
      <c r="Y355" s="31"/>
      <c r="Z355" s="31"/>
    </row>
    <row r="356" spans="1:26" ht="15.75" customHeight="1">
      <c r="A356" s="31"/>
      <c r="B356" s="31"/>
      <c r="C356" s="31"/>
      <c r="D356" s="31"/>
      <c r="E356" s="31"/>
      <c r="F356" s="31"/>
      <c r="G356" s="31"/>
      <c r="H356" s="31"/>
      <c r="I356" s="31"/>
      <c r="J356" s="31"/>
      <c r="K356" s="31"/>
      <c r="L356" s="31"/>
      <c r="M356" s="31"/>
      <c r="N356" s="31"/>
      <c r="O356" s="31"/>
      <c r="P356" s="31"/>
      <c r="Q356" s="31"/>
      <c r="R356" s="31"/>
      <c r="S356" s="31"/>
      <c r="T356" s="31"/>
      <c r="U356" s="31"/>
      <c r="V356" s="31"/>
      <c r="W356" s="31"/>
      <c r="X356" s="31"/>
      <c r="Y356" s="31"/>
      <c r="Z356" s="31"/>
    </row>
    <row r="357" spans="1:26" ht="15.75" customHeight="1">
      <c r="A357" s="31"/>
      <c r="B357" s="31"/>
      <c r="C357" s="31"/>
      <c r="D357" s="31"/>
      <c r="E357" s="31"/>
      <c r="F357" s="31"/>
      <c r="G357" s="31"/>
      <c r="H357" s="31"/>
      <c r="I357" s="31"/>
      <c r="J357" s="31"/>
      <c r="K357" s="31"/>
      <c r="L357" s="31"/>
      <c r="M357" s="31"/>
      <c r="N357" s="31"/>
      <c r="O357" s="31"/>
      <c r="P357" s="31"/>
      <c r="Q357" s="31"/>
      <c r="R357" s="31"/>
      <c r="S357" s="31"/>
      <c r="T357" s="31"/>
      <c r="U357" s="31"/>
      <c r="V357" s="31"/>
      <c r="W357" s="31"/>
      <c r="X357" s="31"/>
      <c r="Y357" s="31"/>
      <c r="Z357" s="31"/>
    </row>
    <row r="358" spans="1:26" ht="15.75" customHeight="1">
      <c r="A358" s="31"/>
      <c r="B358" s="31"/>
      <c r="C358" s="31"/>
      <c r="D358" s="31"/>
      <c r="E358" s="31"/>
      <c r="F358" s="31"/>
      <c r="G358" s="31"/>
      <c r="H358" s="31"/>
      <c r="I358" s="31"/>
      <c r="J358" s="31"/>
      <c r="K358" s="31"/>
      <c r="L358" s="31"/>
      <c r="M358" s="31"/>
      <c r="N358" s="31"/>
      <c r="O358" s="31"/>
      <c r="P358" s="31"/>
      <c r="Q358" s="31"/>
      <c r="R358" s="31"/>
      <c r="S358" s="31"/>
      <c r="T358" s="31"/>
      <c r="U358" s="31"/>
      <c r="V358" s="31"/>
      <c r="W358" s="31"/>
      <c r="X358" s="31"/>
      <c r="Y358" s="31"/>
      <c r="Z358" s="31"/>
    </row>
    <row r="359" spans="1:26" ht="15.75" customHeight="1">
      <c r="A359" s="31"/>
      <c r="B359" s="31"/>
      <c r="C359" s="31"/>
      <c r="D359" s="31"/>
      <c r="E359" s="31"/>
      <c r="F359" s="31"/>
      <c r="G359" s="31"/>
      <c r="H359" s="31"/>
      <c r="I359" s="31"/>
      <c r="J359" s="31"/>
      <c r="K359" s="31"/>
      <c r="L359" s="31"/>
      <c r="M359" s="31"/>
      <c r="N359" s="31"/>
      <c r="O359" s="31"/>
      <c r="P359" s="31"/>
      <c r="Q359" s="31"/>
      <c r="R359" s="31"/>
      <c r="S359" s="31"/>
      <c r="T359" s="31"/>
      <c r="U359" s="31"/>
      <c r="V359" s="31"/>
      <c r="W359" s="31"/>
      <c r="X359" s="31"/>
      <c r="Y359" s="31"/>
      <c r="Z359" s="31"/>
    </row>
    <row r="360" spans="1:26" ht="15.75" customHeight="1">
      <c r="A360" s="31"/>
      <c r="B360" s="31"/>
      <c r="C360" s="31"/>
      <c r="D360" s="31"/>
      <c r="E360" s="31"/>
      <c r="F360" s="31"/>
      <c r="G360" s="31"/>
      <c r="H360" s="31"/>
      <c r="I360" s="31"/>
      <c r="J360" s="31"/>
      <c r="K360" s="31"/>
      <c r="L360" s="31"/>
      <c r="M360" s="31"/>
      <c r="N360" s="31"/>
      <c r="O360" s="31"/>
      <c r="P360" s="31"/>
      <c r="Q360" s="31"/>
      <c r="R360" s="31"/>
      <c r="S360" s="31"/>
      <c r="T360" s="31"/>
      <c r="U360" s="31"/>
      <c r="V360" s="31"/>
      <c r="W360" s="31"/>
      <c r="X360" s="31"/>
      <c r="Y360" s="31"/>
      <c r="Z360" s="31"/>
    </row>
    <row r="361" spans="1:26" ht="15.75" customHeight="1">
      <c r="A361" s="31"/>
      <c r="B361" s="31"/>
      <c r="C361" s="31"/>
      <c r="D361" s="31"/>
      <c r="E361" s="31"/>
      <c r="F361" s="31"/>
      <c r="G361" s="31"/>
      <c r="H361" s="31"/>
      <c r="I361" s="31"/>
      <c r="J361" s="31"/>
      <c r="K361" s="31"/>
      <c r="L361" s="31"/>
      <c r="M361" s="31"/>
      <c r="N361" s="31"/>
      <c r="O361" s="31"/>
      <c r="P361" s="31"/>
      <c r="Q361" s="31"/>
      <c r="R361" s="31"/>
      <c r="S361" s="31"/>
      <c r="T361" s="31"/>
      <c r="U361" s="31"/>
      <c r="V361" s="31"/>
      <c r="W361" s="31"/>
      <c r="X361" s="31"/>
      <c r="Y361" s="31"/>
      <c r="Z361" s="31"/>
    </row>
    <row r="362" spans="1:26" ht="15.75" customHeight="1">
      <c r="A362" s="31"/>
      <c r="B362" s="31"/>
      <c r="C362" s="31"/>
      <c r="D362" s="31"/>
      <c r="E362" s="31"/>
      <c r="F362" s="31"/>
      <c r="G362" s="31"/>
      <c r="H362" s="31"/>
      <c r="I362" s="31"/>
      <c r="J362" s="31"/>
      <c r="K362" s="31"/>
      <c r="L362" s="31"/>
      <c r="M362" s="31"/>
      <c r="N362" s="31"/>
      <c r="O362" s="31"/>
      <c r="P362" s="31"/>
      <c r="Q362" s="31"/>
      <c r="R362" s="31"/>
      <c r="S362" s="31"/>
      <c r="T362" s="31"/>
      <c r="U362" s="31"/>
      <c r="V362" s="31"/>
      <c r="W362" s="31"/>
      <c r="X362" s="31"/>
      <c r="Y362" s="31"/>
      <c r="Z362" s="31"/>
    </row>
    <row r="363" spans="1:26" ht="15.75" customHeight="1">
      <c r="A363" s="31"/>
      <c r="B363" s="31"/>
      <c r="C363" s="31"/>
      <c r="D363" s="31"/>
      <c r="E363" s="31"/>
      <c r="F363" s="31"/>
      <c r="G363" s="31"/>
      <c r="H363" s="31"/>
      <c r="I363" s="31"/>
      <c r="J363" s="31"/>
      <c r="K363" s="31"/>
      <c r="L363" s="31"/>
      <c r="M363" s="31"/>
      <c r="N363" s="31"/>
      <c r="O363" s="31"/>
      <c r="P363" s="31"/>
      <c r="Q363" s="31"/>
      <c r="R363" s="31"/>
      <c r="S363" s="31"/>
      <c r="T363" s="31"/>
      <c r="U363" s="31"/>
      <c r="V363" s="31"/>
      <c r="W363" s="31"/>
      <c r="X363" s="31"/>
      <c r="Y363" s="31"/>
      <c r="Z363" s="31"/>
    </row>
    <row r="364" spans="1:26" ht="15.75" customHeight="1">
      <c r="A364" s="31"/>
      <c r="B364" s="31"/>
      <c r="C364" s="31"/>
      <c r="D364" s="31"/>
      <c r="E364" s="31"/>
      <c r="F364" s="31"/>
      <c r="G364" s="31"/>
      <c r="H364" s="31"/>
      <c r="I364" s="31"/>
      <c r="J364" s="31"/>
      <c r="K364" s="31"/>
      <c r="L364" s="31"/>
      <c r="M364" s="31"/>
      <c r="N364" s="31"/>
      <c r="O364" s="31"/>
      <c r="P364" s="31"/>
      <c r="Q364" s="31"/>
      <c r="R364" s="31"/>
      <c r="S364" s="31"/>
      <c r="T364" s="31"/>
      <c r="U364" s="31"/>
      <c r="V364" s="31"/>
      <c r="W364" s="31"/>
      <c r="X364" s="31"/>
      <c r="Y364" s="31"/>
      <c r="Z364" s="31"/>
    </row>
    <row r="365" spans="1:26" ht="15.75" customHeight="1">
      <c r="A365" s="31"/>
      <c r="B365" s="31"/>
      <c r="C365" s="31"/>
      <c r="D365" s="31"/>
      <c r="E365" s="31"/>
      <c r="F365" s="31"/>
      <c r="G365" s="31"/>
      <c r="H365" s="31"/>
      <c r="I365" s="31"/>
      <c r="J365" s="31"/>
      <c r="K365" s="31"/>
      <c r="L365" s="31"/>
      <c r="M365" s="31"/>
      <c r="N365" s="31"/>
      <c r="O365" s="31"/>
      <c r="P365" s="31"/>
      <c r="Q365" s="31"/>
      <c r="R365" s="31"/>
      <c r="S365" s="31"/>
      <c r="T365" s="31"/>
      <c r="U365" s="31"/>
      <c r="V365" s="31"/>
      <c r="W365" s="31"/>
      <c r="X365" s="31"/>
      <c r="Y365" s="31"/>
      <c r="Z365" s="31"/>
    </row>
    <row r="366" spans="1:26" ht="15.75" customHeight="1">
      <c r="A366" s="31"/>
      <c r="B366" s="31"/>
      <c r="C366" s="31"/>
      <c r="D366" s="31"/>
      <c r="E366" s="31"/>
      <c r="F366" s="31"/>
      <c r="G366" s="31"/>
      <c r="H366" s="31"/>
      <c r="I366" s="31"/>
      <c r="J366" s="31"/>
      <c r="K366" s="31"/>
      <c r="L366" s="31"/>
      <c r="M366" s="31"/>
      <c r="N366" s="31"/>
      <c r="O366" s="31"/>
      <c r="P366" s="31"/>
      <c r="Q366" s="31"/>
      <c r="R366" s="31"/>
      <c r="S366" s="31"/>
      <c r="T366" s="31"/>
      <c r="U366" s="31"/>
      <c r="V366" s="31"/>
      <c r="W366" s="31"/>
      <c r="X366" s="31"/>
      <c r="Y366" s="31"/>
      <c r="Z366" s="31"/>
    </row>
    <row r="367" spans="1:26" ht="15.75" customHeight="1">
      <c r="A367" s="31"/>
      <c r="B367" s="31"/>
      <c r="C367" s="31"/>
      <c r="D367" s="31"/>
      <c r="E367" s="31"/>
      <c r="F367" s="31"/>
      <c r="G367" s="31"/>
      <c r="H367" s="31"/>
      <c r="I367" s="31"/>
      <c r="J367" s="31"/>
      <c r="K367" s="31"/>
      <c r="L367" s="31"/>
      <c r="M367" s="31"/>
      <c r="N367" s="31"/>
      <c r="O367" s="31"/>
      <c r="P367" s="31"/>
      <c r="Q367" s="31"/>
      <c r="R367" s="31"/>
      <c r="S367" s="31"/>
      <c r="T367" s="31"/>
      <c r="U367" s="31"/>
      <c r="V367" s="31"/>
      <c r="W367" s="31"/>
      <c r="X367" s="31"/>
      <c r="Y367" s="31"/>
      <c r="Z367" s="31"/>
    </row>
    <row r="368" spans="1:26" ht="15.75" customHeight="1">
      <c r="A368" s="31"/>
      <c r="B368" s="31"/>
      <c r="C368" s="31"/>
      <c r="D368" s="31"/>
      <c r="E368" s="31"/>
      <c r="F368" s="31"/>
      <c r="G368" s="31"/>
      <c r="H368" s="31"/>
      <c r="I368" s="31"/>
      <c r="J368" s="31"/>
      <c r="K368" s="31"/>
      <c r="L368" s="31"/>
      <c r="M368" s="31"/>
      <c r="N368" s="31"/>
      <c r="O368" s="31"/>
      <c r="P368" s="31"/>
      <c r="Q368" s="31"/>
      <c r="R368" s="31"/>
      <c r="S368" s="31"/>
      <c r="T368" s="31"/>
      <c r="U368" s="31"/>
      <c r="V368" s="31"/>
      <c r="W368" s="31"/>
      <c r="X368" s="31"/>
      <c r="Y368" s="31"/>
      <c r="Z368" s="31"/>
    </row>
    <row r="369" spans="1:26" ht="15.75" customHeight="1">
      <c r="A369" s="31"/>
      <c r="B369" s="31"/>
      <c r="C369" s="31"/>
      <c r="D369" s="31"/>
      <c r="E369" s="31"/>
      <c r="F369" s="31"/>
      <c r="G369" s="31"/>
      <c r="H369" s="31"/>
      <c r="I369" s="31"/>
      <c r="J369" s="31"/>
      <c r="K369" s="31"/>
      <c r="L369" s="31"/>
      <c r="M369" s="31"/>
      <c r="N369" s="31"/>
      <c r="O369" s="31"/>
      <c r="P369" s="31"/>
      <c r="Q369" s="31"/>
      <c r="R369" s="31"/>
      <c r="S369" s="31"/>
      <c r="T369" s="31"/>
      <c r="U369" s="31"/>
      <c r="V369" s="31"/>
      <c r="W369" s="31"/>
      <c r="X369" s="31"/>
      <c r="Y369" s="31"/>
      <c r="Z369" s="31"/>
    </row>
    <row r="370" spans="1:26" ht="15.75" customHeight="1">
      <c r="A370" s="31"/>
      <c r="B370" s="31"/>
      <c r="C370" s="31"/>
      <c r="D370" s="31"/>
      <c r="E370" s="31"/>
      <c r="F370" s="31"/>
      <c r="G370" s="31"/>
      <c r="H370" s="31"/>
      <c r="I370" s="31"/>
      <c r="J370" s="31"/>
      <c r="K370" s="31"/>
      <c r="L370" s="31"/>
      <c r="M370" s="31"/>
      <c r="N370" s="31"/>
      <c r="O370" s="31"/>
      <c r="P370" s="31"/>
      <c r="Q370" s="31"/>
      <c r="R370" s="31"/>
      <c r="S370" s="31"/>
      <c r="T370" s="31"/>
      <c r="U370" s="31"/>
      <c r="V370" s="31"/>
      <c r="W370" s="31"/>
      <c r="X370" s="31"/>
      <c r="Y370" s="31"/>
      <c r="Z370" s="31"/>
    </row>
    <row r="371" spans="1:26" ht="15.75" customHeight="1">
      <c r="A371" s="31"/>
      <c r="B371" s="31"/>
      <c r="C371" s="31"/>
      <c r="D371" s="31"/>
      <c r="E371" s="31"/>
      <c r="F371" s="31"/>
      <c r="G371" s="31"/>
      <c r="H371" s="31"/>
      <c r="I371" s="31"/>
      <c r="J371" s="31"/>
      <c r="K371" s="31"/>
      <c r="L371" s="31"/>
      <c r="M371" s="31"/>
      <c r="N371" s="31"/>
      <c r="O371" s="31"/>
      <c r="P371" s="31"/>
      <c r="Q371" s="31"/>
      <c r="R371" s="31"/>
      <c r="S371" s="31"/>
      <c r="T371" s="31"/>
      <c r="U371" s="31"/>
      <c r="V371" s="31"/>
      <c r="W371" s="31"/>
      <c r="X371" s="31"/>
      <c r="Y371" s="31"/>
      <c r="Z371" s="31"/>
    </row>
    <row r="372" spans="1:26" ht="15.75" customHeight="1">
      <c r="A372" s="31"/>
      <c r="B372" s="31"/>
      <c r="C372" s="31"/>
      <c r="D372" s="31"/>
      <c r="E372" s="31"/>
      <c r="F372" s="31"/>
      <c r="G372" s="31"/>
      <c r="H372" s="31"/>
      <c r="I372" s="31"/>
      <c r="J372" s="31"/>
      <c r="K372" s="31"/>
      <c r="L372" s="31"/>
      <c r="M372" s="31"/>
      <c r="N372" s="31"/>
      <c r="O372" s="31"/>
      <c r="P372" s="31"/>
      <c r="Q372" s="31"/>
      <c r="R372" s="31"/>
      <c r="S372" s="31"/>
      <c r="T372" s="31"/>
      <c r="U372" s="31"/>
      <c r="V372" s="31"/>
      <c r="W372" s="31"/>
      <c r="X372" s="31"/>
      <c r="Y372" s="31"/>
      <c r="Z372" s="31"/>
    </row>
    <row r="373" spans="1:26" ht="15.75" customHeight="1">
      <c r="A373" s="31"/>
      <c r="B373" s="31"/>
      <c r="C373" s="31"/>
      <c r="D373" s="31"/>
      <c r="E373" s="31"/>
      <c r="F373" s="31"/>
      <c r="G373" s="31"/>
      <c r="H373" s="31"/>
      <c r="I373" s="31"/>
      <c r="J373" s="31"/>
      <c r="K373" s="31"/>
      <c r="L373" s="31"/>
      <c r="M373" s="31"/>
      <c r="N373" s="31"/>
      <c r="O373" s="31"/>
      <c r="P373" s="31"/>
      <c r="Q373" s="31"/>
      <c r="R373" s="31"/>
      <c r="S373" s="31"/>
      <c r="T373" s="31"/>
      <c r="U373" s="31"/>
      <c r="V373" s="31"/>
      <c r="W373" s="31"/>
      <c r="X373" s="31"/>
      <c r="Y373" s="31"/>
      <c r="Z373" s="31"/>
    </row>
    <row r="374" spans="1:26" ht="15.75" customHeight="1">
      <c r="A374" s="31"/>
      <c r="B374" s="31"/>
      <c r="C374" s="31"/>
      <c r="D374" s="31"/>
      <c r="E374" s="31"/>
      <c r="F374" s="31"/>
      <c r="G374" s="31"/>
      <c r="H374" s="31"/>
      <c r="I374" s="31"/>
      <c r="J374" s="31"/>
      <c r="K374" s="31"/>
      <c r="L374" s="31"/>
      <c r="M374" s="31"/>
      <c r="N374" s="31"/>
      <c r="O374" s="31"/>
      <c r="P374" s="31"/>
      <c r="Q374" s="31"/>
      <c r="R374" s="31"/>
      <c r="S374" s="31"/>
      <c r="T374" s="31"/>
      <c r="U374" s="31"/>
      <c r="V374" s="31"/>
      <c r="W374" s="31"/>
      <c r="X374" s="31"/>
      <c r="Y374" s="31"/>
      <c r="Z374" s="31"/>
    </row>
    <row r="375" spans="1:26" ht="15.75" customHeight="1">
      <c r="A375" s="31"/>
      <c r="B375" s="31"/>
      <c r="C375" s="31"/>
      <c r="D375" s="31"/>
      <c r="E375" s="31"/>
      <c r="F375" s="31"/>
      <c r="G375" s="31"/>
      <c r="H375" s="31"/>
      <c r="I375" s="31"/>
      <c r="J375" s="31"/>
      <c r="K375" s="31"/>
      <c r="L375" s="31"/>
      <c r="M375" s="31"/>
      <c r="N375" s="31"/>
      <c r="O375" s="31"/>
      <c r="P375" s="31"/>
      <c r="Q375" s="31"/>
      <c r="R375" s="31"/>
      <c r="S375" s="31"/>
      <c r="T375" s="31"/>
      <c r="U375" s="31"/>
      <c r="V375" s="31"/>
      <c r="W375" s="31"/>
      <c r="X375" s="31"/>
      <c r="Y375" s="31"/>
      <c r="Z375" s="31"/>
    </row>
    <row r="376" spans="1:26" ht="15.75" customHeight="1">
      <c r="A376" s="31"/>
      <c r="B376" s="31"/>
      <c r="C376" s="31"/>
      <c r="D376" s="31"/>
      <c r="E376" s="31"/>
      <c r="F376" s="31"/>
      <c r="G376" s="31"/>
      <c r="H376" s="31"/>
      <c r="I376" s="31"/>
      <c r="J376" s="31"/>
      <c r="K376" s="31"/>
      <c r="L376" s="31"/>
      <c r="M376" s="31"/>
      <c r="N376" s="31"/>
      <c r="O376" s="31"/>
      <c r="P376" s="31"/>
      <c r="Q376" s="31"/>
      <c r="R376" s="31"/>
      <c r="S376" s="31"/>
      <c r="T376" s="31"/>
      <c r="U376" s="31"/>
      <c r="V376" s="31"/>
      <c r="W376" s="31"/>
      <c r="X376" s="31"/>
      <c r="Y376" s="31"/>
      <c r="Z376" s="31"/>
    </row>
    <row r="377" spans="1:26" ht="15.75" customHeight="1">
      <c r="A377" s="31"/>
      <c r="B377" s="31"/>
      <c r="C377" s="31"/>
      <c r="D377" s="31"/>
      <c r="E377" s="31"/>
      <c r="F377" s="31"/>
      <c r="G377" s="31"/>
      <c r="H377" s="31"/>
      <c r="I377" s="31"/>
      <c r="J377" s="31"/>
      <c r="K377" s="31"/>
      <c r="L377" s="31"/>
      <c r="M377" s="31"/>
      <c r="N377" s="31"/>
      <c r="O377" s="31"/>
      <c r="P377" s="31"/>
      <c r="Q377" s="31"/>
      <c r="R377" s="31"/>
      <c r="S377" s="31"/>
      <c r="T377" s="31"/>
      <c r="U377" s="31"/>
      <c r="V377" s="31"/>
      <c r="W377" s="31"/>
      <c r="X377" s="31"/>
      <c r="Y377" s="31"/>
      <c r="Z377" s="31"/>
    </row>
    <row r="378" spans="1:26" ht="15.75" customHeight="1">
      <c r="A378" s="31"/>
      <c r="B378" s="31"/>
      <c r="C378" s="31"/>
      <c r="D378" s="31"/>
      <c r="E378" s="31"/>
      <c r="F378" s="31"/>
      <c r="G378" s="31"/>
      <c r="H378" s="31"/>
      <c r="I378" s="31"/>
      <c r="J378" s="31"/>
      <c r="K378" s="31"/>
      <c r="L378" s="31"/>
      <c r="M378" s="31"/>
      <c r="N378" s="31"/>
      <c r="O378" s="31"/>
      <c r="P378" s="31"/>
      <c r="Q378" s="31"/>
      <c r="R378" s="31"/>
      <c r="S378" s="31"/>
      <c r="T378" s="31"/>
      <c r="U378" s="31"/>
      <c r="V378" s="31"/>
      <c r="W378" s="31"/>
      <c r="X378" s="31"/>
      <c r="Y378" s="31"/>
      <c r="Z378" s="31"/>
    </row>
    <row r="379" spans="1:26" ht="15.75" customHeight="1">
      <c r="A379" s="31"/>
      <c r="B379" s="31"/>
      <c r="C379" s="31"/>
      <c r="D379" s="31"/>
      <c r="E379" s="31"/>
      <c r="F379" s="31"/>
      <c r="G379" s="31"/>
      <c r="H379" s="31"/>
      <c r="I379" s="31"/>
      <c r="J379" s="31"/>
      <c r="K379" s="31"/>
      <c r="L379" s="31"/>
      <c r="M379" s="31"/>
      <c r="N379" s="31"/>
      <c r="O379" s="31"/>
      <c r="P379" s="31"/>
      <c r="Q379" s="31"/>
      <c r="R379" s="31"/>
      <c r="S379" s="31"/>
      <c r="T379" s="31"/>
      <c r="U379" s="31"/>
      <c r="V379" s="31"/>
      <c r="W379" s="31"/>
      <c r="X379" s="31"/>
      <c r="Y379" s="31"/>
      <c r="Z379" s="31"/>
    </row>
    <row r="380" spans="1:26" ht="15.75" customHeight="1">
      <c r="A380" s="31"/>
      <c r="B380" s="31"/>
      <c r="C380" s="31"/>
      <c r="D380" s="31"/>
      <c r="E380" s="31"/>
      <c r="F380" s="31"/>
      <c r="G380" s="31"/>
      <c r="H380" s="31"/>
      <c r="I380" s="31"/>
      <c r="J380" s="31"/>
      <c r="K380" s="31"/>
      <c r="L380" s="31"/>
      <c r="M380" s="31"/>
      <c r="N380" s="31"/>
      <c r="O380" s="31"/>
      <c r="P380" s="31"/>
      <c r="Q380" s="31"/>
      <c r="R380" s="31"/>
      <c r="S380" s="31"/>
      <c r="T380" s="31"/>
      <c r="U380" s="31"/>
      <c r="V380" s="31"/>
      <c r="W380" s="31"/>
      <c r="X380" s="31"/>
      <c r="Y380" s="31"/>
      <c r="Z380" s="31"/>
    </row>
    <row r="381" spans="1:26" ht="15.75" customHeight="1">
      <c r="A381" s="31"/>
      <c r="B381" s="31"/>
      <c r="C381" s="31"/>
      <c r="D381" s="31"/>
      <c r="E381" s="31"/>
      <c r="F381" s="31"/>
      <c r="G381" s="31"/>
      <c r="H381" s="31"/>
      <c r="I381" s="31"/>
      <c r="J381" s="31"/>
      <c r="K381" s="31"/>
      <c r="L381" s="31"/>
      <c r="M381" s="31"/>
      <c r="N381" s="31"/>
      <c r="O381" s="31"/>
      <c r="P381" s="31"/>
      <c r="Q381" s="31"/>
      <c r="R381" s="31"/>
      <c r="S381" s="31"/>
      <c r="T381" s="31"/>
      <c r="U381" s="31"/>
      <c r="V381" s="31"/>
      <c r="W381" s="31"/>
      <c r="X381" s="31"/>
      <c r="Y381" s="31"/>
      <c r="Z381" s="31"/>
    </row>
    <row r="382" spans="1:26" ht="15.75" customHeight="1">
      <c r="A382" s="31"/>
      <c r="B382" s="31"/>
      <c r="C382" s="31"/>
      <c r="D382" s="31"/>
      <c r="E382" s="31"/>
      <c r="F382" s="31"/>
      <c r="G382" s="31"/>
      <c r="H382" s="31"/>
      <c r="I382" s="31"/>
      <c r="J382" s="31"/>
      <c r="K382" s="31"/>
      <c r="L382" s="31"/>
      <c r="M382" s="31"/>
      <c r="N382" s="31"/>
      <c r="O382" s="31"/>
      <c r="P382" s="31"/>
      <c r="Q382" s="31"/>
      <c r="R382" s="31"/>
      <c r="S382" s="31"/>
      <c r="T382" s="31"/>
      <c r="U382" s="31"/>
      <c r="V382" s="31"/>
      <c r="W382" s="31"/>
      <c r="X382" s="31"/>
      <c r="Y382" s="31"/>
      <c r="Z382" s="31"/>
    </row>
    <row r="383" spans="1:26" ht="15.75" customHeight="1">
      <c r="A383" s="31"/>
      <c r="B383" s="31"/>
      <c r="C383" s="31"/>
      <c r="D383" s="31"/>
      <c r="E383" s="31"/>
      <c r="F383" s="31"/>
      <c r="G383" s="31"/>
      <c r="H383" s="31"/>
      <c r="I383" s="31"/>
      <c r="J383" s="31"/>
      <c r="K383" s="31"/>
      <c r="L383" s="31"/>
      <c r="M383" s="31"/>
      <c r="N383" s="31"/>
      <c r="O383" s="31"/>
      <c r="P383" s="31"/>
      <c r="Q383" s="31"/>
      <c r="R383" s="31"/>
      <c r="S383" s="31"/>
      <c r="T383" s="31"/>
      <c r="U383" s="31"/>
      <c r="V383" s="31"/>
      <c r="W383" s="31"/>
      <c r="X383" s="31"/>
      <c r="Y383" s="31"/>
      <c r="Z383" s="31"/>
    </row>
    <row r="384" spans="1:26" ht="15.75" customHeight="1">
      <c r="A384" s="31"/>
      <c r="B384" s="31"/>
      <c r="C384" s="31"/>
      <c r="D384" s="31"/>
      <c r="E384" s="31"/>
      <c r="F384" s="31"/>
      <c r="G384" s="31"/>
      <c r="H384" s="31"/>
      <c r="I384" s="31"/>
      <c r="J384" s="31"/>
      <c r="K384" s="31"/>
      <c r="L384" s="31"/>
      <c r="M384" s="31"/>
      <c r="N384" s="31"/>
      <c r="O384" s="31"/>
      <c r="P384" s="31"/>
      <c r="Q384" s="31"/>
      <c r="R384" s="31"/>
      <c r="S384" s="31"/>
      <c r="T384" s="31"/>
      <c r="U384" s="31"/>
      <c r="V384" s="31"/>
      <c r="W384" s="31"/>
      <c r="X384" s="31"/>
      <c r="Y384" s="31"/>
      <c r="Z384" s="31"/>
    </row>
    <row r="385" spans="1:26" ht="15.75" customHeight="1">
      <c r="A385" s="31"/>
      <c r="B385" s="31"/>
      <c r="C385" s="31"/>
      <c r="D385" s="31"/>
      <c r="E385" s="31"/>
      <c r="F385" s="31"/>
      <c r="G385" s="31"/>
      <c r="H385" s="31"/>
      <c r="I385" s="31"/>
      <c r="J385" s="31"/>
      <c r="K385" s="31"/>
      <c r="L385" s="31"/>
      <c r="M385" s="31"/>
      <c r="N385" s="31"/>
      <c r="O385" s="31"/>
      <c r="P385" s="31"/>
      <c r="Q385" s="31"/>
      <c r="R385" s="31"/>
      <c r="S385" s="31"/>
      <c r="T385" s="31"/>
      <c r="U385" s="31"/>
      <c r="V385" s="31"/>
      <c r="W385" s="31"/>
      <c r="X385" s="31"/>
      <c r="Y385" s="31"/>
      <c r="Z385" s="31"/>
    </row>
    <row r="386" spans="1:26" ht="15.75" customHeight="1">
      <c r="A386" s="31"/>
      <c r="B386" s="31"/>
      <c r="C386" s="31"/>
      <c r="D386" s="31"/>
      <c r="E386" s="31"/>
      <c r="F386" s="31"/>
      <c r="G386" s="31"/>
      <c r="H386" s="31"/>
      <c r="I386" s="31"/>
      <c r="J386" s="31"/>
      <c r="K386" s="31"/>
      <c r="L386" s="31"/>
      <c r="M386" s="31"/>
      <c r="N386" s="31"/>
      <c r="O386" s="31"/>
      <c r="P386" s="31"/>
      <c r="Q386" s="31"/>
      <c r="R386" s="31"/>
      <c r="S386" s="31"/>
      <c r="T386" s="31"/>
      <c r="U386" s="31"/>
      <c r="V386" s="31"/>
      <c r="W386" s="31"/>
      <c r="X386" s="31"/>
      <c r="Y386" s="31"/>
      <c r="Z386" s="31"/>
    </row>
    <row r="387" spans="1:26" ht="15.75" customHeight="1">
      <c r="A387" s="31"/>
      <c r="B387" s="31"/>
      <c r="C387" s="31"/>
      <c r="D387" s="31"/>
      <c r="E387" s="31"/>
      <c r="F387" s="31"/>
      <c r="G387" s="31"/>
      <c r="H387" s="31"/>
      <c r="I387" s="31"/>
      <c r="J387" s="31"/>
      <c r="K387" s="31"/>
      <c r="L387" s="31"/>
      <c r="M387" s="31"/>
      <c r="N387" s="31"/>
      <c r="O387" s="31"/>
      <c r="P387" s="31"/>
      <c r="Q387" s="31"/>
      <c r="R387" s="31"/>
      <c r="S387" s="31"/>
      <c r="T387" s="31"/>
      <c r="U387" s="31"/>
      <c r="V387" s="31"/>
      <c r="W387" s="31"/>
      <c r="X387" s="31"/>
      <c r="Y387" s="31"/>
      <c r="Z387" s="31"/>
    </row>
    <row r="388" spans="1:26" ht="15.75" customHeight="1">
      <c r="A388" s="31"/>
      <c r="B388" s="31"/>
      <c r="C388" s="31"/>
      <c r="D388" s="31"/>
      <c r="E388" s="31"/>
      <c r="F388" s="31"/>
      <c r="G388" s="31"/>
      <c r="H388" s="31"/>
      <c r="I388" s="31"/>
      <c r="J388" s="31"/>
      <c r="K388" s="31"/>
      <c r="L388" s="31"/>
      <c r="M388" s="31"/>
      <c r="N388" s="31"/>
      <c r="O388" s="31"/>
      <c r="P388" s="31"/>
      <c r="Q388" s="31"/>
      <c r="R388" s="31"/>
      <c r="S388" s="31"/>
      <c r="T388" s="31"/>
      <c r="U388" s="31"/>
      <c r="V388" s="31"/>
      <c r="W388" s="31"/>
      <c r="X388" s="31"/>
      <c r="Y388" s="31"/>
      <c r="Z388" s="31"/>
    </row>
    <row r="389" spans="1:26" ht="15.75" customHeight="1">
      <c r="A389" s="31"/>
      <c r="B389" s="31"/>
      <c r="C389" s="31"/>
      <c r="D389" s="31"/>
      <c r="E389" s="31"/>
      <c r="F389" s="31"/>
      <c r="G389" s="31"/>
      <c r="H389" s="31"/>
      <c r="I389" s="31"/>
      <c r="J389" s="31"/>
      <c r="K389" s="31"/>
      <c r="L389" s="31"/>
      <c r="M389" s="31"/>
      <c r="N389" s="31"/>
      <c r="O389" s="31"/>
      <c r="P389" s="31"/>
      <c r="Q389" s="31"/>
      <c r="R389" s="31"/>
      <c r="S389" s="31"/>
      <c r="T389" s="31"/>
      <c r="U389" s="31"/>
      <c r="V389" s="31"/>
      <c r="W389" s="31"/>
      <c r="X389" s="31"/>
      <c r="Y389" s="31"/>
      <c r="Z389" s="31"/>
    </row>
    <row r="390" spans="1:26" ht="15.75" customHeight="1">
      <c r="A390" s="31"/>
      <c r="B390" s="31"/>
      <c r="C390" s="31"/>
      <c r="D390" s="31"/>
      <c r="E390" s="31"/>
      <c r="F390" s="31"/>
      <c r="G390" s="31"/>
      <c r="H390" s="31"/>
      <c r="I390" s="31"/>
      <c r="J390" s="31"/>
      <c r="K390" s="31"/>
      <c r="L390" s="31"/>
      <c r="M390" s="31"/>
      <c r="N390" s="31"/>
      <c r="O390" s="31"/>
      <c r="P390" s="31"/>
      <c r="Q390" s="31"/>
      <c r="R390" s="31"/>
      <c r="S390" s="31"/>
      <c r="T390" s="31"/>
      <c r="U390" s="31"/>
      <c r="V390" s="31"/>
      <c r="W390" s="31"/>
      <c r="X390" s="31"/>
      <c r="Y390" s="31"/>
      <c r="Z390" s="31"/>
    </row>
    <row r="391" spans="1:26" ht="15.75" customHeight="1">
      <c r="A391" s="31"/>
      <c r="B391" s="31"/>
      <c r="C391" s="31"/>
      <c r="D391" s="31"/>
      <c r="E391" s="31"/>
      <c r="F391" s="31"/>
      <c r="G391" s="31"/>
      <c r="H391" s="31"/>
      <c r="I391" s="31"/>
      <c r="J391" s="31"/>
      <c r="K391" s="31"/>
      <c r="L391" s="31"/>
      <c r="M391" s="31"/>
      <c r="N391" s="31"/>
      <c r="O391" s="31"/>
      <c r="P391" s="31"/>
      <c r="Q391" s="31"/>
      <c r="R391" s="31"/>
      <c r="S391" s="31"/>
      <c r="T391" s="31"/>
      <c r="U391" s="31"/>
      <c r="V391" s="31"/>
      <c r="W391" s="31"/>
      <c r="X391" s="31"/>
      <c r="Y391" s="31"/>
      <c r="Z391" s="31"/>
    </row>
    <row r="392" spans="1:26" ht="15.75" customHeight="1">
      <c r="A392" s="31"/>
      <c r="B392" s="31"/>
      <c r="C392" s="31"/>
      <c r="D392" s="31"/>
      <c r="E392" s="31"/>
      <c r="F392" s="31"/>
      <c r="G392" s="31"/>
      <c r="H392" s="31"/>
      <c r="I392" s="31"/>
      <c r="J392" s="31"/>
      <c r="K392" s="31"/>
      <c r="L392" s="31"/>
      <c r="M392" s="31"/>
      <c r="N392" s="31"/>
      <c r="O392" s="31"/>
      <c r="P392" s="31"/>
      <c r="Q392" s="31"/>
      <c r="R392" s="31"/>
      <c r="S392" s="31"/>
      <c r="T392" s="31"/>
      <c r="U392" s="31"/>
      <c r="V392" s="31"/>
      <c r="W392" s="31"/>
      <c r="X392" s="31"/>
      <c r="Y392" s="31"/>
      <c r="Z392" s="31"/>
    </row>
    <row r="393" spans="1:26" ht="15.75" customHeight="1">
      <c r="A393" s="31"/>
      <c r="B393" s="31"/>
      <c r="C393" s="31"/>
      <c r="D393" s="31"/>
      <c r="E393" s="31"/>
      <c r="F393" s="31"/>
      <c r="G393" s="31"/>
      <c r="H393" s="31"/>
      <c r="I393" s="31"/>
      <c r="J393" s="31"/>
      <c r="K393" s="31"/>
      <c r="L393" s="31"/>
      <c r="M393" s="31"/>
      <c r="N393" s="31"/>
      <c r="O393" s="31"/>
      <c r="P393" s="31"/>
      <c r="Q393" s="31"/>
      <c r="R393" s="31"/>
      <c r="S393" s="31"/>
      <c r="T393" s="31"/>
      <c r="U393" s="31"/>
      <c r="V393" s="31"/>
      <c r="W393" s="31"/>
      <c r="X393" s="31"/>
      <c r="Y393" s="31"/>
      <c r="Z393" s="31"/>
    </row>
    <row r="394" spans="1:26" ht="15.75" customHeight="1">
      <c r="A394" s="31"/>
      <c r="B394" s="31"/>
      <c r="C394" s="31"/>
      <c r="D394" s="31"/>
      <c r="E394" s="31"/>
      <c r="F394" s="31"/>
      <c r="G394" s="31"/>
      <c r="H394" s="31"/>
      <c r="I394" s="31"/>
      <c r="J394" s="31"/>
      <c r="K394" s="31"/>
      <c r="L394" s="31"/>
      <c r="M394" s="31"/>
      <c r="N394" s="31"/>
      <c r="O394" s="31"/>
      <c r="P394" s="31"/>
      <c r="Q394" s="31"/>
      <c r="R394" s="31"/>
      <c r="S394" s="31"/>
      <c r="T394" s="31"/>
      <c r="U394" s="31"/>
      <c r="V394" s="31"/>
      <c r="W394" s="31"/>
      <c r="X394" s="31"/>
      <c r="Y394" s="31"/>
      <c r="Z394" s="31"/>
    </row>
    <row r="395" spans="1:26" ht="15.75" customHeight="1">
      <c r="A395" s="31"/>
      <c r="B395" s="31"/>
      <c r="C395" s="31"/>
      <c r="D395" s="31"/>
      <c r="E395" s="31"/>
      <c r="F395" s="31"/>
      <c r="G395" s="31"/>
      <c r="H395" s="31"/>
      <c r="I395" s="31"/>
      <c r="J395" s="31"/>
      <c r="K395" s="31"/>
      <c r="L395" s="31"/>
      <c r="M395" s="31"/>
      <c r="N395" s="31"/>
      <c r="O395" s="31"/>
      <c r="P395" s="31"/>
      <c r="Q395" s="31"/>
      <c r="R395" s="31"/>
      <c r="S395" s="31"/>
      <c r="T395" s="31"/>
      <c r="U395" s="31"/>
      <c r="V395" s="31"/>
      <c r="W395" s="31"/>
      <c r="X395" s="31"/>
      <c r="Y395" s="31"/>
      <c r="Z395" s="31"/>
    </row>
    <row r="396" spans="1:26" ht="15.75" customHeight="1">
      <c r="A396" s="31"/>
      <c r="B396" s="31"/>
      <c r="C396" s="31"/>
      <c r="D396" s="31"/>
      <c r="E396" s="31"/>
      <c r="F396" s="31"/>
      <c r="G396" s="31"/>
      <c r="H396" s="31"/>
      <c r="I396" s="31"/>
      <c r="J396" s="31"/>
      <c r="K396" s="31"/>
      <c r="L396" s="31"/>
      <c r="M396" s="31"/>
      <c r="N396" s="31"/>
      <c r="O396" s="31"/>
      <c r="P396" s="31"/>
      <c r="Q396" s="31"/>
      <c r="R396" s="31"/>
      <c r="S396" s="31"/>
      <c r="T396" s="31"/>
      <c r="U396" s="31"/>
      <c r="V396" s="31"/>
      <c r="W396" s="31"/>
      <c r="X396" s="31"/>
      <c r="Y396" s="31"/>
      <c r="Z396" s="31"/>
    </row>
    <row r="397" spans="1:26" ht="15.75" customHeight="1">
      <c r="A397" s="31"/>
      <c r="B397" s="31"/>
      <c r="C397" s="31"/>
      <c r="D397" s="31"/>
      <c r="E397" s="31"/>
      <c r="F397" s="31"/>
      <c r="G397" s="31"/>
      <c r="H397" s="31"/>
      <c r="I397" s="31"/>
      <c r="J397" s="31"/>
      <c r="K397" s="31"/>
      <c r="L397" s="31"/>
      <c r="M397" s="31"/>
      <c r="N397" s="31"/>
      <c r="O397" s="31"/>
      <c r="P397" s="31"/>
      <c r="Q397" s="31"/>
      <c r="R397" s="31"/>
      <c r="S397" s="31"/>
      <c r="T397" s="31"/>
      <c r="U397" s="31"/>
      <c r="V397" s="31"/>
      <c r="W397" s="31"/>
      <c r="X397" s="31"/>
      <c r="Y397" s="31"/>
      <c r="Z397" s="31"/>
    </row>
    <row r="398" spans="1:26" ht="15.75" customHeight="1">
      <c r="A398" s="31"/>
      <c r="B398" s="31"/>
      <c r="C398" s="31"/>
      <c r="D398" s="31"/>
      <c r="E398" s="31"/>
      <c r="F398" s="31"/>
      <c r="G398" s="31"/>
      <c r="H398" s="31"/>
      <c r="I398" s="31"/>
      <c r="J398" s="31"/>
      <c r="K398" s="31"/>
      <c r="L398" s="31"/>
      <c r="M398" s="31"/>
      <c r="N398" s="31"/>
      <c r="O398" s="31"/>
      <c r="P398" s="31"/>
      <c r="Q398" s="31"/>
      <c r="R398" s="31"/>
      <c r="S398" s="31"/>
      <c r="T398" s="31"/>
      <c r="U398" s="31"/>
      <c r="V398" s="31"/>
      <c r="W398" s="31"/>
      <c r="X398" s="31"/>
      <c r="Y398" s="31"/>
      <c r="Z398" s="31"/>
    </row>
    <row r="399" spans="1:26" ht="15.75" customHeight="1">
      <c r="A399" s="31"/>
      <c r="B399" s="31"/>
      <c r="C399" s="31"/>
      <c r="D399" s="31"/>
      <c r="E399" s="31"/>
      <c r="F399" s="31"/>
      <c r="G399" s="31"/>
      <c r="H399" s="31"/>
      <c r="I399" s="31"/>
      <c r="J399" s="31"/>
      <c r="K399" s="31"/>
      <c r="L399" s="31"/>
      <c r="M399" s="31"/>
      <c r="N399" s="31"/>
      <c r="O399" s="31"/>
      <c r="P399" s="31"/>
      <c r="Q399" s="31"/>
      <c r="R399" s="31"/>
      <c r="S399" s="31"/>
      <c r="T399" s="31"/>
      <c r="U399" s="31"/>
      <c r="V399" s="31"/>
      <c r="W399" s="31"/>
      <c r="X399" s="31"/>
      <c r="Y399" s="31"/>
      <c r="Z399" s="31"/>
    </row>
    <row r="400" spans="1:26" ht="15.75" customHeight="1">
      <c r="A400" s="31"/>
      <c r="B400" s="31"/>
      <c r="C400" s="31"/>
      <c r="D400" s="31"/>
      <c r="E400" s="31"/>
      <c r="F400" s="31"/>
      <c r="G400" s="31"/>
      <c r="H400" s="31"/>
      <c r="I400" s="31"/>
      <c r="J400" s="31"/>
      <c r="K400" s="31"/>
      <c r="L400" s="31"/>
      <c r="M400" s="31"/>
      <c r="N400" s="31"/>
      <c r="O400" s="31"/>
      <c r="P400" s="31"/>
      <c r="Q400" s="31"/>
      <c r="R400" s="31"/>
      <c r="S400" s="31"/>
      <c r="T400" s="31"/>
      <c r="U400" s="31"/>
      <c r="V400" s="31"/>
      <c r="W400" s="31"/>
      <c r="X400" s="31"/>
      <c r="Y400" s="31"/>
      <c r="Z400" s="31"/>
    </row>
    <row r="401" spans="1:26" ht="15.75" customHeight="1">
      <c r="A401" s="31"/>
      <c r="B401" s="31"/>
      <c r="C401" s="31"/>
      <c r="D401" s="31"/>
      <c r="E401" s="31"/>
      <c r="F401" s="31"/>
      <c r="G401" s="31"/>
      <c r="H401" s="31"/>
      <c r="I401" s="31"/>
      <c r="J401" s="31"/>
      <c r="K401" s="31"/>
      <c r="L401" s="31"/>
      <c r="M401" s="31"/>
      <c r="N401" s="31"/>
      <c r="O401" s="31"/>
      <c r="P401" s="31"/>
      <c r="Q401" s="31"/>
      <c r="R401" s="31"/>
      <c r="S401" s="31"/>
      <c r="T401" s="31"/>
      <c r="U401" s="31"/>
      <c r="V401" s="31"/>
      <c r="W401" s="31"/>
      <c r="X401" s="31"/>
      <c r="Y401" s="31"/>
      <c r="Z401" s="31"/>
    </row>
    <row r="402" spans="1:26" ht="15.75" customHeight="1">
      <c r="A402" s="31"/>
      <c r="B402" s="31"/>
      <c r="C402" s="31"/>
      <c r="D402" s="31"/>
      <c r="E402" s="31"/>
      <c r="F402" s="31"/>
      <c r="G402" s="31"/>
      <c r="H402" s="31"/>
      <c r="I402" s="31"/>
      <c r="J402" s="31"/>
      <c r="K402" s="31"/>
      <c r="L402" s="31"/>
      <c r="M402" s="31"/>
      <c r="N402" s="31"/>
      <c r="O402" s="31"/>
      <c r="P402" s="31"/>
      <c r="Q402" s="31"/>
      <c r="R402" s="31"/>
      <c r="S402" s="31"/>
      <c r="T402" s="31"/>
      <c r="U402" s="31"/>
      <c r="V402" s="31"/>
      <c r="W402" s="31"/>
      <c r="X402" s="31"/>
      <c r="Y402" s="31"/>
      <c r="Z402" s="31"/>
    </row>
    <row r="403" spans="1:26" ht="15.75" customHeight="1">
      <c r="A403" s="31"/>
      <c r="B403" s="31"/>
      <c r="C403" s="31"/>
      <c r="D403" s="31"/>
      <c r="E403" s="31"/>
      <c r="F403" s="31"/>
      <c r="G403" s="31"/>
      <c r="H403" s="31"/>
      <c r="I403" s="31"/>
      <c r="J403" s="31"/>
      <c r="K403" s="31"/>
      <c r="L403" s="31"/>
      <c r="M403" s="31"/>
      <c r="N403" s="31"/>
      <c r="O403" s="31"/>
      <c r="P403" s="31"/>
      <c r="Q403" s="31"/>
      <c r="R403" s="31"/>
      <c r="S403" s="31"/>
      <c r="T403" s="31"/>
      <c r="U403" s="31"/>
      <c r="V403" s="31"/>
      <c r="W403" s="31"/>
      <c r="X403" s="31"/>
      <c r="Y403" s="31"/>
      <c r="Z403" s="31"/>
    </row>
    <row r="404" spans="1:26" ht="15.75" customHeight="1">
      <c r="A404" s="31"/>
      <c r="B404" s="31"/>
      <c r="C404" s="31"/>
      <c r="D404" s="31"/>
      <c r="E404" s="31"/>
      <c r="F404" s="31"/>
      <c r="G404" s="31"/>
      <c r="H404" s="31"/>
      <c r="I404" s="31"/>
      <c r="J404" s="31"/>
      <c r="K404" s="31"/>
      <c r="L404" s="31"/>
      <c r="M404" s="31"/>
      <c r="N404" s="31"/>
      <c r="O404" s="31"/>
      <c r="P404" s="31"/>
      <c r="Q404" s="31"/>
      <c r="R404" s="31"/>
      <c r="S404" s="31"/>
      <c r="T404" s="31"/>
      <c r="U404" s="31"/>
      <c r="V404" s="31"/>
      <c r="W404" s="31"/>
      <c r="X404" s="31"/>
      <c r="Y404" s="31"/>
      <c r="Z404" s="31"/>
    </row>
    <row r="405" spans="1:26" ht="15.75" customHeight="1">
      <c r="A405" s="31"/>
      <c r="B405" s="31"/>
      <c r="C405" s="31"/>
      <c r="D405" s="31"/>
      <c r="E405" s="31"/>
      <c r="F405" s="31"/>
      <c r="G405" s="31"/>
      <c r="H405" s="31"/>
      <c r="I405" s="31"/>
      <c r="J405" s="31"/>
      <c r="K405" s="31"/>
      <c r="L405" s="31"/>
      <c r="M405" s="31"/>
      <c r="N405" s="31"/>
      <c r="O405" s="31"/>
      <c r="P405" s="31"/>
      <c r="Q405" s="31"/>
      <c r="R405" s="31"/>
      <c r="S405" s="31"/>
      <c r="T405" s="31"/>
      <c r="U405" s="31"/>
      <c r="V405" s="31"/>
      <c r="W405" s="31"/>
      <c r="X405" s="31"/>
      <c r="Y405" s="31"/>
      <c r="Z405" s="31"/>
    </row>
    <row r="406" spans="1:26" ht="15.75" customHeight="1">
      <c r="A406" s="31"/>
      <c r="B406" s="31"/>
      <c r="C406" s="31"/>
      <c r="D406" s="31"/>
      <c r="E406" s="31"/>
      <c r="F406" s="31"/>
      <c r="G406" s="31"/>
      <c r="H406" s="31"/>
      <c r="I406" s="31"/>
      <c r="J406" s="31"/>
      <c r="K406" s="31"/>
      <c r="L406" s="31"/>
      <c r="M406" s="31"/>
      <c r="N406" s="31"/>
      <c r="O406" s="31"/>
      <c r="P406" s="31"/>
      <c r="Q406" s="31"/>
      <c r="R406" s="31"/>
      <c r="S406" s="31"/>
      <c r="T406" s="31"/>
      <c r="U406" s="31"/>
      <c r="V406" s="31"/>
      <c r="W406" s="31"/>
      <c r="X406" s="31"/>
      <c r="Y406" s="31"/>
      <c r="Z406" s="31"/>
    </row>
    <row r="407" spans="1:26" ht="15.75" customHeight="1">
      <c r="A407" s="31"/>
      <c r="B407" s="31"/>
      <c r="C407" s="31"/>
      <c r="D407" s="31"/>
      <c r="E407" s="31"/>
      <c r="F407" s="31"/>
      <c r="G407" s="31"/>
      <c r="H407" s="31"/>
      <c r="I407" s="31"/>
      <c r="J407" s="31"/>
      <c r="K407" s="31"/>
      <c r="L407" s="31"/>
      <c r="M407" s="31"/>
      <c r="N407" s="31"/>
      <c r="O407" s="31"/>
      <c r="P407" s="31"/>
      <c r="Q407" s="31"/>
      <c r="R407" s="31"/>
      <c r="S407" s="31"/>
      <c r="T407" s="31"/>
      <c r="U407" s="31"/>
      <c r="V407" s="31"/>
      <c r="W407" s="31"/>
      <c r="X407" s="31"/>
      <c r="Y407" s="31"/>
      <c r="Z407" s="31"/>
    </row>
    <row r="408" spans="1:26" ht="15.75" customHeight="1">
      <c r="A408" s="31"/>
      <c r="B408" s="31"/>
      <c r="C408" s="31"/>
      <c r="D408" s="31"/>
      <c r="E408" s="31"/>
      <c r="F408" s="31"/>
      <c r="G408" s="31"/>
      <c r="H408" s="31"/>
      <c r="I408" s="31"/>
      <c r="J408" s="31"/>
      <c r="K408" s="31"/>
      <c r="L408" s="31"/>
      <c r="M408" s="31"/>
      <c r="N408" s="31"/>
      <c r="O408" s="31"/>
      <c r="P408" s="31"/>
      <c r="Q408" s="31"/>
      <c r="R408" s="31"/>
      <c r="S408" s="31"/>
      <c r="T408" s="31"/>
      <c r="U408" s="31"/>
      <c r="V408" s="31"/>
      <c r="W408" s="31"/>
      <c r="X408" s="31"/>
      <c r="Y408" s="31"/>
      <c r="Z408" s="31"/>
    </row>
    <row r="409" spans="1:26" ht="15.75" customHeight="1">
      <c r="A409" s="31"/>
      <c r="B409" s="31"/>
      <c r="C409" s="31"/>
      <c r="D409" s="31"/>
      <c r="E409" s="31"/>
      <c r="F409" s="31"/>
      <c r="G409" s="31"/>
      <c r="H409" s="31"/>
      <c r="I409" s="31"/>
      <c r="J409" s="31"/>
      <c r="K409" s="31"/>
      <c r="L409" s="31"/>
      <c r="M409" s="31"/>
      <c r="N409" s="31"/>
      <c r="O409" s="31"/>
      <c r="P409" s="31"/>
      <c r="Q409" s="31"/>
      <c r="R409" s="31"/>
      <c r="S409" s="31"/>
      <c r="T409" s="31"/>
      <c r="U409" s="31"/>
      <c r="V409" s="31"/>
      <c r="W409" s="31"/>
      <c r="X409" s="31"/>
      <c r="Y409" s="31"/>
      <c r="Z409" s="31"/>
    </row>
    <row r="410" spans="1:26" ht="15.75" customHeight="1">
      <c r="A410" s="31"/>
      <c r="B410" s="31"/>
      <c r="C410" s="31"/>
      <c r="D410" s="31"/>
      <c r="E410" s="31"/>
      <c r="F410" s="31"/>
      <c r="G410" s="31"/>
      <c r="H410" s="31"/>
      <c r="I410" s="31"/>
      <c r="J410" s="31"/>
      <c r="K410" s="31"/>
      <c r="L410" s="31"/>
      <c r="M410" s="31"/>
      <c r="N410" s="31"/>
      <c r="O410" s="31"/>
      <c r="P410" s="31"/>
      <c r="Q410" s="31"/>
      <c r="R410" s="31"/>
      <c r="S410" s="31"/>
      <c r="T410" s="31"/>
      <c r="U410" s="31"/>
      <c r="V410" s="31"/>
      <c r="W410" s="31"/>
      <c r="X410" s="31"/>
      <c r="Y410" s="31"/>
      <c r="Z410" s="31"/>
    </row>
    <row r="411" spans="1:26" ht="15.75" customHeight="1">
      <c r="A411" s="31"/>
      <c r="B411" s="31"/>
      <c r="C411" s="31"/>
      <c r="D411" s="31"/>
      <c r="E411" s="31"/>
      <c r="F411" s="31"/>
      <c r="G411" s="31"/>
      <c r="H411" s="31"/>
      <c r="I411" s="31"/>
      <c r="J411" s="31"/>
      <c r="K411" s="31"/>
      <c r="L411" s="31"/>
      <c r="M411" s="31"/>
      <c r="N411" s="31"/>
      <c r="O411" s="31"/>
      <c r="P411" s="31"/>
      <c r="Q411" s="31"/>
      <c r="R411" s="31"/>
      <c r="S411" s="31"/>
      <c r="T411" s="31"/>
      <c r="U411" s="31"/>
      <c r="V411" s="31"/>
      <c r="W411" s="31"/>
      <c r="X411" s="31"/>
      <c r="Y411" s="31"/>
      <c r="Z411" s="31"/>
    </row>
    <row r="412" spans="1:26" ht="15.75" customHeight="1">
      <c r="A412" s="31"/>
      <c r="B412" s="31"/>
      <c r="C412" s="31"/>
      <c r="D412" s="31"/>
      <c r="E412" s="31"/>
      <c r="F412" s="31"/>
      <c r="G412" s="31"/>
      <c r="H412" s="31"/>
      <c r="I412" s="31"/>
      <c r="J412" s="31"/>
      <c r="K412" s="31"/>
      <c r="L412" s="31"/>
      <c r="M412" s="31"/>
      <c r="N412" s="31"/>
      <c r="O412" s="31"/>
      <c r="P412" s="31"/>
      <c r="Q412" s="31"/>
      <c r="R412" s="31"/>
      <c r="S412" s="31"/>
      <c r="T412" s="31"/>
      <c r="U412" s="31"/>
      <c r="V412" s="31"/>
      <c r="W412" s="31"/>
      <c r="X412" s="31"/>
      <c r="Y412" s="31"/>
      <c r="Z412" s="31"/>
    </row>
    <row r="413" spans="1:26" ht="15.75" customHeight="1">
      <c r="A413" s="31"/>
      <c r="B413" s="31"/>
      <c r="C413" s="31"/>
      <c r="D413" s="31"/>
      <c r="E413" s="31"/>
      <c r="F413" s="31"/>
      <c r="G413" s="31"/>
      <c r="H413" s="31"/>
      <c r="I413" s="31"/>
      <c r="J413" s="31"/>
      <c r="K413" s="31"/>
      <c r="L413" s="31"/>
      <c r="M413" s="31"/>
      <c r="N413" s="31"/>
      <c r="O413" s="31"/>
      <c r="P413" s="31"/>
      <c r="Q413" s="31"/>
      <c r="R413" s="31"/>
      <c r="S413" s="31"/>
      <c r="T413" s="31"/>
      <c r="U413" s="31"/>
      <c r="V413" s="31"/>
      <c r="W413" s="31"/>
      <c r="X413" s="31"/>
      <c r="Y413" s="31"/>
      <c r="Z413" s="31"/>
    </row>
    <row r="414" spans="1:26" ht="15.75" customHeight="1">
      <c r="A414" s="31"/>
      <c r="B414" s="31"/>
      <c r="C414" s="31"/>
      <c r="D414" s="31"/>
      <c r="E414" s="31"/>
      <c r="F414" s="31"/>
      <c r="G414" s="31"/>
      <c r="H414" s="31"/>
      <c r="I414" s="31"/>
      <c r="J414" s="31"/>
      <c r="K414" s="31"/>
      <c r="L414" s="31"/>
      <c r="M414" s="31"/>
      <c r="N414" s="31"/>
      <c r="O414" s="31"/>
      <c r="P414" s="31"/>
      <c r="Q414" s="31"/>
      <c r="R414" s="31"/>
      <c r="S414" s="31"/>
      <c r="T414" s="31"/>
      <c r="U414" s="31"/>
      <c r="V414" s="31"/>
      <c r="W414" s="31"/>
      <c r="X414" s="31"/>
      <c r="Y414" s="31"/>
      <c r="Z414" s="31"/>
    </row>
    <row r="415" spans="1:26" ht="15.75" customHeight="1">
      <c r="A415" s="31"/>
      <c r="B415" s="31"/>
      <c r="C415" s="31"/>
      <c r="D415" s="31"/>
      <c r="E415" s="31"/>
      <c r="F415" s="31"/>
      <c r="G415" s="31"/>
      <c r="H415" s="31"/>
      <c r="I415" s="31"/>
      <c r="J415" s="31"/>
      <c r="K415" s="31"/>
      <c r="L415" s="31"/>
      <c r="M415" s="31"/>
      <c r="N415" s="31"/>
      <c r="O415" s="31"/>
      <c r="P415" s="31"/>
      <c r="Q415" s="31"/>
      <c r="R415" s="31"/>
      <c r="S415" s="31"/>
      <c r="T415" s="31"/>
      <c r="U415" s="31"/>
      <c r="V415" s="31"/>
      <c r="W415" s="31"/>
      <c r="X415" s="31"/>
      <c r="Y415" s="31"/>
      <c r="Z415" s="31"/>
    </row>
    <row r="416" spans="1:26" ht="15.75" customHeight="1">
      <c r="A416" s="31"/>
      <c r="B416" s="31"/>
      <c r="C416" s="31"/>
      <c r="D416" s="31"/>
      <c r="E416" s="31"/>
      <c r="F416" s="31"/>
      <c r="G416" s="31"/>
      <c r="H416" s="31"/>
      <c r="I416" s="31"/>
      <c r="J416" s="31"/>
      <c r="K416" s="31"/>
      <c r="L416" s="31"/>
      <c r="M416" s="31"/>
      <c r="N416" s="31"/>
      <c r="O416" s="31"/>
      <c r="P416" s="31"/>
      <c r="Q416" s="31"/>
      <c r="R416" s="31"/>
      <c r="S416" s="31"/>
      <c r="T416" s="31"/>
      <c r="U416" s="31"/>
      <c r="V416" s="31"/>
      <c r="W416" s="31"/>
      <c r="X416" s="31"/>
      <c r="Y416" s="31"/>
      <c r="Z416" s="31"/>
    </row>
    <row r="417" spans="1:26" ht="15.75" customHeight="1">
      <c r="A417" s="31"/>
      <c r="B417" s="31"/>
      <c r="C417" s="31"/>
      <c r="D417" s="31"/>
      <c r="E417" s="31"/>
      <c r="F417" s="31"/>
      <c r="G417" s="31"/>
      <c r="H417" s="31"/>
      <c r="I417" s="31"/>
      <c r="J417" s="31"/>
      <c r="K417" s="31"/>
      <c r="L417" s="31"/>
      <c r="M417" s="31"/>
      <c r="N417" s="31"/>
      <c r="O417" s="31"/>
      <c r="P417" s="31"/>
      <c r="Q417" s="31"/>
      <c r="R417" s="31"/>
      <c r="S417" s="31"/>
      <c r="T417" s="31"/>
      <c r="U417" s="31"/>
      <c r="V417" s="31"/>
      <c r="W417" s="31"/>
      <c r="X417" s="31"/>
      <c r="Y417" s="31"/>
      <c r="Z417" s="31"/>
    </row>
    <row r="418" spans="1:26" ht="15.75" customHeight="1">
      <c r="A418" s="31"/>
      <c r="B418" s="31"/>
      <c r="C418" s="31"/>
      <c r="D418" s="31"/>
      <c r="E418" s="31"/>
      <c r="F418" s="31"/>
      <c r="G418" s="31"/>
      <c r="H418" s="31"/>
      <c r="I418" s="31"/>
      <c r="J418" s="31"/>
      <c r="K418" s="31"/>
      <c r="L418" s="31"/>
      <c r="M418" s="31"/>
      <c r="N418" s="31"/>
      <c r="O418" s="31"/>
      <c r="P418" s="31"/>
      <c r="Q418" s="31"/>
      <c r="R418" s="31"/>
      <c r="S418" s="31"/>
      <c r="T418" s="31"/>
      <c r="U418" s="31"/>
      <c r="V418" s="31"/>
      <c r="W418" s="31"/>
      <c r="X418" s="31"/>
      <c r="Y418" s="31"/>
      <c r="Z418" s="31"/>
    </row>
    <row r="419" spans="1:26" ht="15.75" customHeight="1">
      <c r="A419" s="31"/>
      <c r="B419" s="31"/>
      <c r="C419" s="31"/>
      <c r="D419" s="31"/>
      <c r="E419" s="31"/>
      <c r="F419" s="31"/>
      <c r="G419" s="31"/>
      <c r="H419" s="31"/>
      <c r="I419" s="31"/>
      <c r="J419" s="31"/>
      <c r="K419" s="31"/>
      <c r="L419" s="31"/>
      <c r="M419" s="31"/>
      <c r="N419" s="31"/>
      <c r="O419" s="31"/>
      <c r="P419" s="31"/>
      <c r="Q419" s="31"/>
      <c r="R419" s="31"/>
      <c r="S419" s="31"/>
      <c r="T419" s="31"/>
      <c r="U419" s="31"/>
      <c r="V419" s="31"/>
      <c r="W419" s="31"/>
      <c r="X419" s="31"/>
      <c r="Y419" s="31"/>
      <c r="Z419" s="31"/>
    </row>
    <row r="420" spans="1:26" ht="15.75" customHeight="1">
      <c r="A420" s="31"/>
      <c r="B420" s="31"/>
      <c r="C420" s="31"/>
      <c r="D420" s="31"/>
      <c r="E420" s="31"/>
      <c r="F420" s="31"/>
      <c r="G420" s="31"/>
      <c r="H420" s="31"/>
      <c r="I420" s="31"/>
      <c r="J420" s="31"/>
      <c r="K420" s="31"/>
      <c r="L420" s="31"/>
      <c r="M420" s="31"/>
      <c r="N420" s="31"/>
      <c r="O420" s="31"/>
      <c r="P420" s="31"/>
      <c r="Q420" s="31"/>
      <c r="R420" s="31"/>
      <c r="S420" s="31"/>
      <c r="T420" s="31"/>
      <c r="U420" s="31"/>
      <c r="V420" s="31"/>
      <c r="W420" s="31"/>
      <c r="X420" s="31"/>
      <c r="Y420" s="31"/>
      <c r="Z420" s="31"/>
    </row>
    <row r="421" spans="1:26" ht="15.75" customHeight="1">
      <c r="A421" s="31"/>
      <c r="B421" s="31"/>
      <c r="C421" s="31"/>
      <c r="D421" s="31"/>
      <c r="E421" s="31"/>
      <c r="F421" s="31"/>
      <c r="G421" s="31"/>
      <c r="H421" s="31"/>
      <c r="I421" s="31"/>
      <c r="J421" s="31"/>
      <c r="K421" s="31"/>
      <c r="L421" s="31"/>
      <c r="M421" s="31"/>
      <c r="N421" s="31"/>
      <c r="O421" s="31"/>
      <c r="P421" s="31"/>
      <c r="Q421" s="31"/>
      <c r="R421" s="31"/>
      <c r="S421" s="31"/>
      <c r="T421" s="31"/>
      <c r="U421" s="31"/>
      <c r="V421" s="31"/>
      <c r="W421" s="31"/>
      <c r="X421" s="31"/>
      <c r="Y421" s="31"/>
      <c r="Z421" s="31"/>
    </row>
    <row r="422" spans="1:26" ht="15.75" customHeight="1">
      <c r="A422" s="31"/>
      <c r="B422" s="31"/>
      <c r="C422" s="31"/>
      <c r="D422" s="31"/>
      <c r="E422" s="31"/>
      <c r="F422" s="31"/>
      <c r="G422" s="31"/>
      <c r="H422" s="31"/>
      <c r="I422" s="31"/>
      <c r="J422" s="31"/>
      <c r="K422" s="31"/>
      <c r="L422" s="31"/>
      <c r="M422" s="31"/>
      <c r="N422" s="31"/>
      <c r="O422" s="31"/>
      <c r="P422" s="31"/>
      <c r="Q422" s="31"/>
      <c r="R422" s="31"/>
      <c r="S422" s="31"/>
      <c r="T422" s="31"/>
      <c r="U422" s="31"/>
      <c r="V422" s="31"/>
      <c r="W422" s="31"/>
      <c r="X422" s="31"/>
      <c r="Y422" s="31"/>
      <c r="Z422" s="31"/>
    </row>
    <row r="423" spans="1:26" ht="15.75" customHeight="1">
      <c r="A423" s="31"/>
      <c r="B423" s="31"/>
      <c r="C423" s="31"/>
      <c r="D423" s="31"/>
      <c r="E423" s="31"/>
      <c r="F423" s="31"/>
      <c r="G423" s="31"/>
      <c r="H423" s="31"/>
      <c r="I423" s="31"/>
      <c r="J423" s="31"/>
      <c r="K423" s="31"/>
      <c r="L423" s="31"/>
      <c r="M423" s="31"/>
      <c r="N423" s="31"/>
      <c r="O423" s="31"/>
      <c r="P423" s="31"/>
      <c r="Q423" s="31"/>
      <c r="R423" s="31"/>
      <c r="S423" s="31"/>
      <c r="T423" s="31"/>
      <c r="U423" s="31"/>
      <c r="V423" s="31"/>
      <c r="W423" s="31"/>
      <c r="X423" s="31"/>
      <c r="Y423" s="31"/>
      <c r="Z423" s="31"/>
    </row>
    <row r="424" spans="1:26" ht="15.75" customHeight="1">
      <c r="A424" s="31"/>
      <c r="B424" s="31"/>
      <c r="C424" s="31"/>
      <c r="D424" s="31"/>
      <c r="E424" s="31"/>
      <c r="F424" s="31"/>
      <c r="G424" s="31"/>
      <c r="H424" s="31"/>
      <c r="I424" s="31"/>
      <c r="J424" s="31"/>
      <c r="K424" s="31"/>
      <c r="L424" s="31"/>
      <c r="M424" s="31"/>
      <c r="N424" s="31"/>
      <c r="O424" s="31"/>
      <c r="P424" s="31"/>
      <c r="Q424" s="31"/>
      <c r="R424" s="31"/>
      <c r="S424" s="31"/>
      <c r="T424" s="31"/>
      <c r="U424" s="31"/>
      <c r="V424" s="31"/>
      <c r="W424" s="31"/>
      <c r="X424" s="31"/>
      <c r="Y424" s="31"/>
      <c r="Z424" s="31"/>
    </row>
    <row r="425" spans="1:26" ht="15.75" customHeight="1">
      <c r="A425" s="31"/>
      <c r="B425" s="31"/>
      <c r="C425" s="31"/>
      <c r="D425" s="31"/>
      <c r="E425" s="31"/>
      <c r="F425" s="31"/>
      <c r="G425" s="31"/>
      <c r="H425" s="31"/>
      <c r="I425" s="31"/>
      <c r="J425" s="31"/>
      <c r="K425" s="31"/>
      <c r="L425" s="31"/>
      <c r="M425" s="31"/>
      <c r="N425" s="31"/>
      <c r="O425" s="31"/>
      <c r="P425" s="31"/>
      <c r="Q425" s="31"/>
      <c r="R425" s="31"/>
      <c r="S425" s="31"/>
      <c r="T425" s="31"/>
      <c r="U425" s="31"/>
      <c r="V425" s="31"/>
      <c r="W425" s="31"/>
      <c r="X425" s="31"/>
      <c r="Y425" s="31"/>
      <c r="Z425" s="31"/>
    </row>
    <row r="426" spans="1:26" ht="15.75" customHeight="1">
      <c r="A426" s="31"/>
      <c r="B426" s="31"/>
      <c r="C426" s="31"/>
      <c r="D426" s="31"/>
      <c r="E426" s="31"/>
      <c r="F426" s="31"/>
      <c r="G426" s="31"/>
      <c r="H426" s="31"/>
      <c r="I426" s="31"/>
      <c r="J426" s="31"/>
      <c r="K426" s="31"/>
      <c r="L426" s="31"/>
      <c r="M426" s="31"/>
      <c r="N426" s="31"/>
      <c r="O426" s="31"/>
      <c r="P426" s="31"/>
      <c r="Q426" s="31"/>
      <c r="R426" s="31"/>
      <c r="S426" s="31"/>
      <c r="T426" s="31"/>
      <c r="U426" s="31"/>
      <c r="V426" s="31"/>
      <c r="W426" s="31"/>
      <c r="X426" s="31"/>
      <c r="Y426" s="31"/>
      <c r="Z426" s="31"/>
    </row>
    <row r="427" spans="1:26" ht="15.75" customHeight="1">
      <c r="A427" s="31"/>
      <c r="B427" s="31"/>
      <c r="C427" s="31"/>
      <c r="D427" s="31"/>
      <c r="E427" s="31"/>
      <c r="F427" s="31"/>
      <c r="G427" s="31"/>
      <c r="H427" s="31"/>
      <c r="I427" s="31"/>
      <c r="J427" s="31"/>
      <c r="K427" s="31"/>
      <c r="L427" s="31"/>
      <c r="M427" s="31"/>
      <c r="N427" s="31"/>
      <c r="O427" s="31"/>
      <c r="P427" s="31"/>
      <c r="Q427" s="31"/>
      <c r="R427" s="31"/>
      <c r="S427" s="31"/>
      <c r="T427" s="31"/>
      <c r="U427" s="31"/>
      <c r="V427" s="31"/>
      <c r="W427" s="31"/>
      <c r="X427" s="31"/>
      <c r="Y427" s="31"/>
      <c r="Z427" s="31"/>
    </row>
    <row r="428" spans="1:26" ht="15.75" customHeight="1">
      <c r="A428" s="31"/>
      <c r="B428" s="31"/>
      <c r="C428" s="31"/>
      <c r="D428" s="31"/>
      <c r="E428" s="31"/>
      <c r="F428" s="31"/>
      <c r="G428" s="31"/>
      <c r="H428" s="31"/>
      <c r="I428" s="31"/>
      <c r="J428" s="31"/>
      <c r="K428" s="31"/>
      <c r="L428" s="31"/>
      <c r="M428" s="31"/>
      <c r="N428" s="31"/>
      <c r="O428" s="31"/>
      <c r="P428" s="31"/>
      <c r="Q428" s="31"/>
      <c r="R428" s="31"/>
      <c r="S428" s="31"/>
      <c r="T428" s="31"/>
      <c r="U428" s="31"/>
      <c r="V428" s="31"/>
      <c r="W428" s="31"/>
      <c r="X428" s="31"/>
      <c r="Y428" s="31"/>
      <c r="Z428" s="31"/>
    </row>
    <row r="429" spans="1:26" ht="15.75" customHeight="1">
      <c r="A429" s="31"/>
      <c r="B429" s="31"/>
      <c r="C429" s="31"/>
      <c r="D429" s="31"/>
      <c r="E429" s="31"/>
      <c r="F429" s="31"/>
      <c r="G429" s="31"/>
      <c r="H429" s="31"/>
      <c r="I429" s="31"/>
      <c r="J429" s="31"/>
      <c r="K429" s="31"/>
      <c r="L429" s="31"/>
      <c r="M429" s="31"/>
      <c r="N429" s="31"/>
      <c r="O429" s="31"/>
      <c r="P429" s="31"/>
      <c r="Q429" s="31"/>
      <c r="R429" s="31"/>
      <c r="S429" s="31"/>
      <c r="T429" s="31"/>
      <c r="U429" s="31"/>
      <c r="V429" s="31"/>
      <c r="W429" s="31"/>
      <c r="X429" s="31"/>
      <c r="Y429" s="31"/>
      <c r="Z429" s="31"/>
    </row>
    <row r="430" spans="1:26" ht="15.75" customHeight="1">
      <c r="A430" s="31"/>
      <c r="B430" s="31"/>
      <c r="C430" s="31"/>
      <c r="D430" s="31"/>
      <c r="E430" s="31"/>
      <c r="F430" s="31"/>
      <c r="G430" s="31"/>
      <c r="H430" s="31"/>
      <c r="I430" s="31"/>
      <c r="J430" s="31"/>
      <c r="K430" s="31"/>
      <c r="L430" s="31"/>
      <c r="M430" s="31"/>
      <c r="N430" s="31"/>
      <c r="O430" s="31"/>
      <c r="P430" s="31"/>
      <c r="Q430" s="31"/>
      <c r="R430" s="31"/>
      <c r="S430" s="31"/>
      <c r="T430" s="31"/>
      <c r="U430" s="31"/>
      <c r="V430" s="31"/>
      <c r="W430" s="31"/>
      <c r="X430" s="31"/>
      <c r="Y430" s="31"/>
      <c r="Z430" s="31"/>
    </row>
    <row r="431" spans="1:26" ht="15.75" customHeight="1">
      <c r="A431" s="31"/>
      <c r="B431" s="31"/>
      <c r="C431" s="31"/>
      <c r="D431" s="31"/>
      <c r="E431" s="31"/>
      <c r="F431" s="31"/>
      <c r="G431" s="31"/>
      <c r="H431" s="31"/>
      <c r="I431" s="31"/>
      <c r="J431" s="31"/>
      <c r="K431" s="31"/>
      <c r="L431" s="31"/>
      <c r="M431" s="31"/>
      <c r="N431" s="31"/>
      <c r="O431" s="31"/>
      <c r="P431" s="31"/>
      <c r="Q431" s="31"/>
      <c r="R431" s="31"/>
      <c r="S431" s="31"/>
      <c r="T431" s="31"/>
      <c r="U431" s="31"/>
      <c r="V431" s="31"/>
      <c r="W431" s="31"/>
      <c r="X431" s="31"/>
      <c r="Y431" s="31"/>
      <c r="Z431" s="31"/>
    </row>
    <row r="432" spans="1:26" ht="15.75" customHeight="1">
      <c r="A432" s="31"/>
      <c r="B432" s="31"/>
      <c r="C432" s="31"/>
      <c r="D432" s="31"/>
      <c r="E432" s="31"/>
      <c r="F432" s="31"/>
      <c r="G432" s="31"/>
      <c r="H432" s="31"/>
      <c r="I432" s="31"/>
      <c r="J432" s="31"/>
      <c r="K432" s="31"/>
      <c r="L432" s="31"/>
      <c r="M432" s="31"/>
      <c r="N432" s="31"/>
      <c r="O432" s="31"/>
      <c r="P432" s="31"/>
      <c r="Q432" s="31"/>
      <c r="R432" s="31"/>
      <c r="S432" s="31"/>
      <c r="T432" s="31"/>
      <c r="U432" s="31"/>
      <c r="V432" s="31"/>
      <c r="W432" s="31"/>
      <c r="X432" s="31"/>
      <c r="Y432" s="31"/>
      <c r="Z432" s="31"/>
    </row>
    <row r="433" spans="1:26" ht="15.75" customHeight="1">
      <c r="A433" s="31"/>
      <c r="B433" s="31"/>
      <c r="C433" s="31"/>
      <c r="D433" s="31"/>
      <c r="E433" s="31"/>
      <c r="F433" s="31"/>
      <c r="G433" s="31"/>
      <c r="H433" s="31"/>
      <c r="I433" s="31"/>
      <c r="J433" s="31"/>
      <c r="K433" s="31"/>
      <c r="L433" s="31"/>
      <c r="M433" s="31"/>
      <c r="N433" s="31"/>
      <c r="O433" s="31"/>
      <c r="P433" s="31"/>
      <c r="Q433" s="31"/>
      <c r="R433" s="31"/>
      <c r="S433" s="31"/>
      <c r="T433" s="31"/>
      <c r="U433" s="31"/>
      <c r="V433" s="31"/>
      <c r="W433" s="31"/>
      <c r="X433" s="31"/>
      <c r="Y433" s="31"/>
      <c r="Z433" s="31"/>
    </row>
    <row r="434" spans="1:26" ht="15.75" customHeight="1">
      <c r="A434" s="31"/>
      <c r="B434" s="31"/>
      <c r="C434" s="31"/>
      <c r="D434" s="31"/>
      <c r="E434" s="31"/>
      <c r="F434" s="31"/>
      <c r="G434" s="31"/>
      <c r="H434" s="31"/>
      <c r="I434" s="31"/>
      <c r="J434" s="31"/>
      <c r="K434" s="31"/>
      <c r="L434" s="31"/>
      <c r="M434" s="31"/>
      <c r="N434" s="31"/>
      <c r="O434" s="31"/>
      <c r="P434" s="31"/>
      <c r="Q434" s="31"/>
      <c r="R434" s="31"/>
      <c r="S434" s="31"/>
      <c r="T434" s="31"/>
      <c r="U434" s="31"/>
      <c r="V434" s="31"/>
      <c r="W434" s="31"/>
      <c r="X434" s="31"/>
      <c r="Y434" s="31"/>
      <c r="Z434" s="31"/>
    </row>
    <row r="435" spans="1:26" ht="15.75" customHeight="1">
      <c r="A435" s="31"/>
      <c r="B435" s="31"/>
      <c r="C435" s="31"/>
      <c r="D435" s="31"/>
      <c r="E435" s="31"/>
      <c r="F435" s="31"/>
      <c r="G435" s="31"/>
      <c r="H435" s="31"/>
      <c r="I435" s="31"/>
      <c r="J435" s="31"/>
      <c r="K435" s="31"/>
      <c r="L435" s="31"/>
      <c r="M435" s="31"/>
      <c r="N435" s="31"/>
      <c r="O435" s="31"/>
      <c r="P435" s="31"/>
      <c r="Q435" s="31"/>
      <c r="R435" s="31"/>
      <c r="S435" s="31"/>
      <c r="T435" s="31"/>
      <c r="U435" s="31"/>
      <c r="V435" s="31"/>
      <c r="W435" s="31"/>
      <c r="X435" s="31"/>
      <c r="Y435" s="31"/>
      <c r="Z435" s="31"/>
    </row>
    <row r="436" spans="1:26" ht="15.75" customHeight="1">
      <c r="A436" s="31"/>
      <c r="B436" s="31"/>
      <c r="C436" s="31"/>
      <c r="D436" s="31"/>
      <c r="E436" s="31"/>
      <c r="F436" s="31"/>
      <c r="G436" s="31"/>
      <c r="H436" s="31"/>
      <c r="I436" s="31"/>
      <c r="J436" s="31"/>
      <c r="K436" s="31"/>
      <c r="L436" s="31"/>
      <c r="M436" s="31"/>
      <c r="N436" s="31"/>
      <c r="O436" s="31"/>
      <c r="P436" s="31"/>
      <c r="Q436" s="31"/>
      <c r="R436" s="31"/>
      <c r="S436" s="31"/>
      <c r="T436" s="31"/>
      <c r="U436" s="31"/>
      <c r="V436" s="31"/>
      <c r="W436" s="31"/>
      <c r="X436" s="31"/>
      <c r="Y436" s="31"/>
      <c r="Z436" s="31"/>
    </row>
    <row r="437" spans="1:26" ht="15.75" customHeight="1">
      <c r="A437" s="31"/>
      <c r="B437" s="31"/>
      <c r="C437" s="31"/>
      <c r="D437" s="31"/>
      <c r="E437" s="31"/>
      <c r="F437" s="31"/>
      <c r="G437" s="31"/>
      <c r="H437" s="31"/>
      <c r="I437" s="31"/>
      <c r="J437" s="31"/>
      <c r="K437" s="31"/>
      <c r="L437" s="31"/>
      <c r="M437" s="31"/>
      <c r="N437" s="31"/>
      <c r="O437" s="31"/>
      <c r="P437" s="31"/>
      <c r="Q437" s="31"/>
      <c r="R437" s="31"/>
      <c r="S437" s="31"/>
      <c r="T437" s="31"/>
      <c r="U437" s="31"/>
      <c r="V437" s="31"/>
      <c r="W437" s="31"/>
      <c r="X437" s="31"/>
      <c r="Y437" s="31"/>
      <c r="Z437" s="31"/>
    </row>
    <row r="438" spans="1:26" ht="15.75" customHeight="1">
      <c r="A438" s="31"/>
      <c r="B438" s="31"/>
      <c r="C438" s="31"/>
      <c r="D438" s="31"/>
      <c r="E438" s="31"/>
      <c r="F438" s="31"/>
      <c r="G438" s="31"/>
      <c r="H438" s="31"/>
      <c r="I438" s="31"/>
      <c r="J438" s="31"/>
      <c r="K438" s="31"/>
      <c r="L438" s="31"/>
      <c r="M438" s="31"/>
      <c r="N438" s="31"/>
      <c r="O438" s="31"/>
      <c r="P438" s="31"/>
      <c r="Q438" s="31"/>
      <c r="R438" s="31"/>
      <c r="S438" s="31"/>
      <c r="T438" s="31"/>
      <c r="U438" s="31"/>
      <c r="V438" s="31"/>
      <c r="W438" s="31"/>
      <c r="X438" s="31"/>
      <c r="Y438" s="31"/>
      <c r="Z438" s="31"/>
    </row>
    <row r="439" spans="1:26" ht="15.75" customHeight="1">
      <c r="A439" s="31"/>
      <c r="B439" s="31"/>
      <c r="C439" s="31"/>
      <c r="D439" s="31"/>
      <c r="E439" s="31"/>
      <c r="F439" s="31"/>
      <c r="G439" s="31"/>
      <c r="H439" s="31"/>
      <c r="I439" s="31"/>
      <c r="J439" s="31"/>
      <c r="K439" s="31"/>
      <c r="L439" s="31"/>
      <c r="M439" s="31"/>
      <c r="N439" s="31"/>
      <c r="O439" s="31"/>
      <c r="P439" s="31"/>
      <c r="Q439" s="31"/>
      <c r="R439" s="31"/>
      <c r="S439" s="31"/>
      <c r="T439" s="31"/>
      <c r="U439" s="31"/>
      <c r="V439" s="31"/>
      <c r="W439" s="31"/>
      <c r="X439" s="31"/>
      <c r="Y439" s="31"/>
      <c r="Z439" s="31"/>
    </row>
    <row r="440" spans="1:26" ht="15.75" customHeight="1">
      <c r="A440" s="31"/>
      <c r="B440" s="31"/>
      <c r="C440" s="31"/>
      <c r="D440" s="31"/>
      <c r="E440" s="31"/>
      <c r="F440" s="31"/>
      <c r="G440" s="31"/>
      <c r="H440" s="31"/>
      <c r="I440" s="31"/>
      <c r="J440" s="31"/>
      <c r="K440" s="31"/>
      <c r="L440" s="31"/>
      <c r="M440" s="31"/>
      <c r="N440" s="31"/>
      <c r="O440" s="31"/>
      <c r="P440" s="31"/>
      <c r="Q440" s="31"/>
      <c r="R440" s="31"/>
      <c r="S440" s="31"/>
      <c r="T440" s="31"/>
      <c r="U440" s="31"/>
      <c r="V440" s="31"/>
      <c r="W440" s="31"/>
      <c r="X440" s="31"/>
      <c r="Y440" s="31"/>
      <c r="Z440" s="31"/>
    </row>
    <row r="441" spans="1:26" ht="15.75" customHeight="1">
      <c r="A441" s="31"/>
      <c r="B441" s="31"/>
      <c r="C441" s="31"/>
      <c r="D441" s="31"/>
      <c r="E441" s="31"/>
      <c r="F441" s="31"/>
      <c r="G441" s="31"/>
      <c r="H441" s="31"/>
      <c r="I441" s="31"/>
      <c r="J441" s="31"/>
      <c r="K441" s="31"/>
      <c r="L441" s="31"/>
      <c r="M441" s="31"/>
      <c r="N441" s="31"/>
      <c r="O441" s="31"/>
      <c r="P441" s="31"/>
      <c r="Q441" s="31"/>
      <c r="R441" s="31"/>
      <c r="S441" s="31"/>
      <c r="T441" s="31"/>
      <c r="U441" s="31"/>
      <c r="V441" s="31"/>
      <c r="W441" s="31"/>
      <c r="X441" s="31"/>
      <c r="Y441" s="31"/>
      <c r="Z441" s="31"/>
    </row>
    <row r="442" spans="1:26" ht="15.75" customHeight="1">
      <c r="A442" s="31"/>
      <c r="B442" s="31"/>
      <c r="C442" s="31"/>
      <c r="D442" s="31"/>
      <c r="E442" s="31"/>
      <c r="F442" s="31"/>
      <c r="G442" s="31"/>
      <c r="H442" s="31"/>
      <c r="I442" s="31"/>
      <c r="J442" s="31"/>
      <c r="K442" s="31"/>
      <c r="L442" s="31"/>
      <c r="M442" s="31"/>
      <c r="N442" s="31"/>
      <c r="O442" s="31"/>
      <c r="P442" s="31"/>
      <c r="Q442" s="31"/>
      <c r="R442" s="31"/>
      <c r="S442" s="31"/>
      <c r="T442" s="31"/>
      <c r="U442" s="31"/>
      <c r="V442" s="31"/>
      <c r="W442" s="31"/>
      <c r="X442" s="31"/>
      <c r="Y442" s="31"/>
      <c r="Z442" s="31"/>
    </row>
    <row r="443" spans="1:26" ht="15.75" customHeight="1">
      <c r="A443" s="31"/>
      <c r="B443" s="31"/>
      <c r="C443" s="31"/>
      <c r="D443" s="31"/>
      <c r="E443" s="31"/>
      <c r="F443" s="31"/>
      <c r="G443" s="31"/>
      <c r="H443" s="31"/>
      <c r="I443" s="31"/>
      <c r="J443" s="31"/>
      <c r="K443" s="31"/>
      <c r="L443" s="31"/>
      <c r="M443" s="31"/>
      <c r="N443" s="31"/>
      <c r="O443" s="31"/>
      <c r="P443" s="31"/>
      <c r="Q443" s="31"/>
      <c r="R443" s="31"/>
      <c r="S443" s="31"/>
      <c r="T443" s="31"/>
      <c r="U443" s="31"/>
      <c r="V443" s="31"/>
      <c r="W443" s="31"/>
      <c r="X443" s="31"/>
      <c r="Y443" s="31"/>
      <c r="Z443" s="31"/>
    </row>
    <row r="444" spans="1:26" ht="15.75" customHeight="1">
      <c r="A444" s="31"/>
      <c r="B444" s="31"/>
      <c r="C444" s="31"/>
      <c r="D444" s="31"/>
      <c r="E444" s="31"/>
      <c r="F444" s="31"/>
      <c r="G444" s="31"/>
      <c r="H444" s="31"/>
      <c r="I444" s="31"/>
      <c r="J444" s="31"/>
      <c r="K444" s="31"/>
      <c r="L444" s="31"/>
      <c r="M444" s="31"/>
      <c r="N444" s="31"/>
      <c r="O444" s="31"/>
      <c r="P444" s="31"/>
      <c r="Q444" s="31"/>
      <c r="R444" s="31"/>
      <c r="S444" s="31"/>
      <c r="T444" s="31"/>
      <c r="U444" s="31"/>
      <c r="V444" s="31"/>
      <c r="W444" s="31"/>
      <c r="X444" s="31"/>
      <c r="Y444" s="31"/>
      <c r="Z444" s="31"/>
    </row>
    <row r="445" spans="1:26" ht="15.75" customHeight="1">
      <c r="A445" s="31"/>
      <c r="B445" s="31"/>
      <c r="C445" s="31"/>
      <c r="D445" s="31"/>
      <c r="E445" s="31"/>
      <c r="F445" s="31"/>
      <c r="G445" s="31"/>
      <c r="H445" s="31"/>
      <c r="I445" s="31"/>
      <c r="J445" s="31"/>
      <c r="K445" s="31"/>
      <c r="L445" s="31"/>
      <c r="M445" s="31"/>
      <c r="N445" s="31"/>
      <c r="O445" s="31"/>
      <c r="P445" s="31"/>
      <c r="Q445" s="31"/>
      <c r="R445" s="31"/>
      <c r="S445" s="31"/>
      <c r="T445" s="31"/>
      <c r="U445" s="31"/>
      <c r="V445" s="31"/>
      <c r="W445" s="31"/>
      <c r="X445" s="31"/>
      <c r="Y445" s="31"/>
      <c r="Z445" s="31"/>
    </row>
    <row r="446" spans="1:26" ht="15.75" customHeight="1">
      <c r="A446" s="31"/>
      <c r="B446" s="31"/>
      <c r="C446" s="31"/>
      <c r="D446" s="31"/>
      <c r="E446" s="31"/>
      <c r="F446" s="31"/>
      <c r="G446" s="31"/>
      <c r="H446" s="31"/>
      <c r="I446" s="31"/>
      <c r="J446" s="31"/>
      <c r="K446" s="31"/>
      <c r="L446" s="31"/>
      <c r="M446" s="31"/>
      <c r="N446" s="31"/>
      <c r="O446" s="31"/>
      <c r="P446" s="31"/>
      <c r="Q446" s="31"/>
      <c r="R446" s="31"/>
      <c r="S446" s="31"/>
      <c r="T446" s="31"/>
      <c r="U446" s="31"/>
      <c r="V446" s="31"/>
      <c r="W446" s="31"/>
      <c r="X446" s="31"/>
      <c r="Y446" s="31"/>
      <c r="Z446" s="31"/>
    </row>
    <row r="447" spans="1:26" ht="15.75" customHeight="1">
      <c r="A447" s="31"/>
      <c r="B447" s="31"/>
      <c r="C447" s="31"/>
      <c r="D447" s="31"/>
      <c r="E447" s="31"/>
      <c r="F447" s="31"/>
      <c r="G447" s="31"/>
      <c r="H447" s="31"/>
      <c r="I447" s="31"/>
      <c r="J447" s="31"/>
      <c r="K447" s="31"/>
      <c r="L447" s="31"/>
      <c r="M447" s="31"/>
      <c r="N447" s="31"/>
      <c r="O447" s="31"/>
      <c r="P447" s="31"/>
      <c r="Q447" s="31"/>
      <c r="R447" s="31"/>
      <c r="S447" s="31"/>
      <c r="T447" s="31"/>
      <c r="U447" s="31"/>
      <c r="V447" s="31"/>
      <c r="W447" s="31"/>
      <c r="X447" s="31"/>
      <c r="Y447" s="31"/>
      <c r="Z447" s="31"/>
    </row>
    <row r="448" spans="1:26" ht="15.75" customHeight="1">
      <c r="A448" s="31"/>
      <c r="B448" s="31"/>
      <c r="C448" s="31"/>
      <c r="D448" s="31"/>
      <c r="E448" s="31"/>
      <c r="F448" s="31"/>
      <c r="G448" s="31"/>
      <c r="H448" s="31"/>
      <c r="I448" s="31"/>
      <c r="J448" s="31"/>
      <c r="K448" s="31"/>
      <c r="L448" s="31"/>
      <c r="M448" s="31"/>
      <c r="N448" s="31"/>
      <c r="O448" s="31"/>
      <c r="P448" s="31"/>
      <c r="Q448" s="31"/>
      <c r="R448" s="31"/>
      <c r="S448" s="31"/>
      <c r="T448" s="31"/>
      <c r="U448" s="31"/>
      <c r="V448" s="31"/>
      <c r="W448" s="31"/>
      <c r="X448" s="31"/>
      <c r="Y448" s="31"/>
      <c r="Z448" s="31"/>
    </row>
    <row r="449" spans="1:26" ht="15.75" customHeight="1">
      <c r="A449" s="31"/>
      <c r="B449" s="31"/>
      <c r="C449" s="31"/>
      <c r="D449" s="31"/>
      <c r="E449" s="31"/>
      <c r="F449" s="31"/>
      <c r="G449" s="31"/>
      <c r="H449" s="31"/>
      <c r="I449" s="31"/>
      <c r="J449" s="31"/>
      <c r="K449" s="31"/>
      <c r="L449" s="31"/>
      <c r="M449" s="31"/>
      <c r="N449" s="31"/>
      <c r="O449" s="31"/>
      <c r="P449" s="31"/>
      <c r="Q449" s="31"/>
      <c r="R449" s="31"/>
      <c r="S449" s="31"/>
      <c r="T449" s="31"/>
      <c r="U449" s="31"/>
      <c r="V449" s="31"/>
      <c r="W449" s="31"/>
      <c r="X449" s="31"/>
      <c r="Y449" s="31"/>
      <c r="Z449" s="31"/>
    </row>
    <row r="450" spans="1:26" ht="15.75" customHeight="1">
      <c r="A450" s="31"/>
      <c r="B450" s="31"/>
      <c r="C450" s="31"/>
      <c r="D450" s="31"/>
      <c r="E450" s="31"/>
      <c r="F450" s="31"/>
      <c r="G450" s="31"/>
      <c r="H450" s="31"/>
      <c r="I450" s="31"/>
      <c r="J450" s="31"/>
      <c r="K450" s="31"/>
      <c r="L450" s="31"/>
      <c r="M450" s="31"/>
      <c r="N450" s="31"/>
      <c r="O450" s="31"/>
      <c r="P450" s="31"/>
      <c r="Q450" s="31"/>
      <c r="R450" s="31"/>
      <c r="S450" s="31"/>
      <c r="T450" s="31"/>
      <c r="U450" s="31"/>
      <c r="V450" s="31"/>
      <c r="W450" s="31"/>
      <c r="X450" s="31"/>
      <c r="Y450" s="31"/>
      <c r="Z450" s="31"/>
    </row>
    <row r="451" spans="1:26" ht="15.75" customHeight="1">
      <c r="A451" s="31"/>
      <c r="B451" s="31"/>
      <c r="C451" s="31"/>
      <c r="D451" s="31"/>
      <c r="E451" s="31"/>
      <c r="F451" s="31"/>
      <c r="G451" s="31"/>
      <c r="H451" s="31"/>
      <c r="I451" s="31"/>
      <c r="J451" s="31"/>
      <c r="K451" s="31"/>
      <c r="L451" s="31"/>
      <c r="M451" s="31"/>
      <c r="N451" s="31"/>
      <c r="O451" s="31"/>
      <c r="P451" s="31"/>
      <c r="Q451" s="31"/>
      <c r="R451" s="31"/>
      <c r="S451" s="31"/>
      <c r="T451" s="31"/>
      <c r="U451" s="31"/>
      <c r="V451" s="31"/>
      <c r="W451" s="31"/>
      <c r="X451" s="31"/>
      <c r="Y451" s="31"/>
      <c r="Z451" s="31"/>
    </row>
    <row r="452" spans="1:26" ht="15.75" customHeight="1">
      <c r="A452" s="31"/>
      <c r="B452" s="31"/>
      <c r="C452" s="31"/>
      <c r="D452" s="31"/>
      <c r="E452" s="31"/>
      <c r="F452" s="31"/>
      <c r="G452" s="31"/>
      <c r="H452" s="31"/>
      <c r="I452" s="31"/>
      <c r="J452" s="31"/>
      <c r="K452" s="31"/>
      <c r="L452" s="31"/>
      <c r="M452" s="31"/>
      <c r="N452" s="31"/>
      <c r="O452" s="31"/>
      <c r="P452" s="31"/>
      <c r="Q452" s="31"/>
      <c r="R452" s="31"/>
      <c r="S452" s="31"/>
      <c r="T452" s="31"/>
      <c r="U452" s="31"/>
      <c r="V452" s="31"/>
      <c r="W452" s="31"/>
      <c r="X452" s="31"/>
      <c r="Y452" s="31"/>
      <c r="Z452" s="31"/>
    </row>
    <row r="453" spans="1:26" ht="15.75" customHeight="1">
      <c r="A453" s="31"/>
      <c r="B453" s="31"/>
      <c r="C453" s="31"/>
      <c r="D453" s="31"/>
      <c r="E453" s="31"/>
      <c r="F453" s="31"/>
      <c r="G453" s="31"/>
      <c r="H453" s="31"/>
      <c r="I453" s="31"/>
      <c r="J453" s="31"/>
      <c r="K453" s="31"/>
      <c r="L453" s="31"/>
      <c r="M453" s="31"/>
      <c r="N453" s="31"/>
      <c r="O453" s="31"/>
      <c r="P453" s="31"/>
      <c r="Q453" s="31"/>
      <c r="R453" s="31"/>
      <c r="S453" s="31"/>
      <c r="T453" s="31"/>
      <c r="U453" s="31"/>
      <c r="V453" s="31"/>
      <c r="W453" s="31"/>
      <c r="X453" s="31"/>
      <c r="Y453" s="31"/>
      <c r="Z453" s="31"/>
    </row>
    <row r="454" spans="1:26" ht="15.75" customHeight="1">
      <c r="A454" s="31"/>
      <c r="B454" s="31"/>
      <c r="C454" s="31"/>
      <c r="D454" s="31"/>
      <c r="E454" s="31"/>
      <c r="F454" s="31"/>
      <c r="G454" s="31"/>
      <c r="H454" s="31"/>
      <c r="I454" s="31"/>
      <c r="J454" s="31"/>
      <c r="K454" s="31"/>
      <c r="L454" s="31"/>
      <c r="M454" s="31"/>
      <c r="N454" s="31"/>
      <c r="O454" s="31"/>
      <c r="P454" s="31"/>
      <c r="Q454" s="31"/>
      <c r="R454" s="31"/>
      <c r="S454" s="31"/>
      <c r="T454" s="31"/>
      <c r="U454" s="31"/>
      <c r="V454" s="31"/>
      <c r="W454" s="31"/>
      <c r="X454" s="31"/>
      <c r="Y454" s="31"/>
      <c r="Z454" s="31"/>
    </row>
    <row r="455" spans="1:26" ht="15.75" customHeight="1">
      <c r="A455" s="31"/>
      <c r="B455" s="31"/>
      <c r="C455" s="31"/>
      <c r="D455" s="31"/>
      <c r="E455" s="31"/>
      <c r="F455" s="31"/>
      <c r="G455" s="31"/>
      <c r="H455" s="31"/>
      <c r="I455" s="31"/>
      <c r="J455" s="31"/>
      <c r="K455" s="31"/>
      <c r="L455" s="31"/>
      <c r="M455" s="31"/>
      <c r="N455" s="31"/>
      <c r="O455" s="31"/>
      <c r="P455" s="31"/>
      <c r="Q455" s="31"/>
      <c r="R455" s="31"/>
      <c r="S455" s="31"/>
      <c r="T455" s="31"/>
      <c r="U455" s="31"/>
      <c r="V455" s="31"/>
      <c r="W455" s="31"/>
      <c r="X455" s="31"/>
      <c r="Y455" s="31"/>
      <c r="Z455" s="31"/>
    </row>
    <row r="456" spans="1:26" ht="15.75" customHeight="1">
      <c r="A456" s="31"/>
      <c r="B456" s="31"/>
      <c r="C456" s="31"/>
      <c r="D456" s="31"/>
      <c r="E456" s="31"/>
      <c r="F456" s="31"/>
      <c r="G456" s="31"/>
      <c r="H456" s="31"/>
      <c r="I456" s="31"/>
      <c r="J456" s="31"/>
      <c r="K456" s="31"/>
      <c r="L456" s="31"/>
      <c r="M456" s="31"/>
      <c r="N456" s="31"/>
      <c r="O456" s="31"/>
      <c r="P456" s="31"/>
      <c r="Q456" s="31"/>
      <c r="R456" s="31"/>
      <c r="S456" s="31"/>
      <c r="T456" s="31"/>
      <c r="U456" s="31"/>
      <c r="V456" s="31"/>
      <c r="W456" s="31"/>
      <c r="X456" s="31"/>
      <c r="Y456" s="31"/>
      <c r="Z456" s="31"/>
    </row>
    <row r="457" spans="1:26" ht="15.75" customHeight="1">
      <c r="A457" s="31"/>
      <c r="B457" s="31"/>
      <c r="C457" s="31"/>
      <c r="D457" s="31"/>
      <c r="E457" s="31"/>
      <c r="F457" s="31"/>
      <c r="G457" s="31"/>
      <c r="H457" s="31"/>
      <c r="I457" s="31"/>
      <c r="J457" s="31"/>
      <c r="K457" s="31"/>
      <c r="L457" s="31"/>
      <c r="M457" s="31"/>
      <c r="N457" s="31"/>
      <c r="O457" s="31"/>
      <c r="P457" s="31"/>
      <c r="Q457" s="31"/>
      <c r="R457" s="31"/>
      <c r="S457" s="31"/>
      <c r="T457" s="31"/>
      <c r="U457" s="31"/>
      <c r="V457" s="31"/>
      <c r="W457" s="31"/>
      <c r="X457" s="31"/>
      <c r="Y457" s="31"/>
      <c r="Z457" s="31"/>
    </row>
    <row r="458" spans="1:26" ht="15.75" customHeight="1">
      <c r="A458" s="31"/>
      <c r="B458" s="31"/>
      <c r="C458" s="31"/>
      <c r="D458" s="31"/>
      <c r="E458" s="31"/>
      <c r="F458" s="31"/>
      <c r="G458" s="31"/>
      <c r="H458" s="31"/>
      <c r="I458" s="31"/>
      <c r="J458" s="31"/>
      <c r="K458" s="31"/>
      <c r="L458" s="31"/>
      <c r="M458" s="31"/>
      <c r="N458" s="31"/>
      <c r="O458" s="31"/>
      <c r="P458" s="31"/>
      <c r="Q458" s="31"/>
      <c r="R458" s="31"/>
      <c r="S458" s="31"/>
      <c r="T458" s="31"/>
      <c r="U458" s="31"/>
      <c r="V458" s="31"/>
      <c r="W458" s="31"/>
      <c r="X458" s="31"/>
      <c r="Y458" s="31"/>
      <c r="Z458" s="31"/>
    </row>
    <row r="459" spans="1:26" ht="15.75" customHeight="1">
      <c r="A459" s="31"/>
      <c r="B459" s="31"/>
      <c r="C459" s="31"/>
      <c r="D459" s="31"/>
      <c r="E459" s="31"/>
      <c r="F459" s="31"/>
      <c r="G459" s="31"/>
      <c r="H459" s="31"/>
      <c r="I459" s="31"/>
      <c r="J459" s="31"/>
      <c r="K459" s="31"/>
      <c r="L459" s="31"/>
      <c r="M459" s="31"/>
      <c r="N459" s="31"/>
      <c r="O459" s="31"/>
      <c r="P459" s="31"/>
      <c r="Q459" s="31"/>
      <c r="R459" s="31"/>
      <c r="S459" s="31"/>
      <c r="T459" s="31"/>
      <c r="U459" s="31"/>
      <c r="V459" s="31"/>
      <c r="W459" s="31"/>
      <c r="X459" s="31"/>
      <c r="Y459" s="31"/>
      <c r="Z459" s="31"/>
    </row>
    <row r="460" spans="1:26" ht="15.75" customHeight="1">
      <c r="A460" s="31"/>
      <c r="B460" s="31"/>
      <c r="C460" s="31"/>
      <c r="D460" s="31"/>
      <c r="E460" s="31"/>
      <c r="F460" s="31"/>
      <c r="G460" s="31"/>
      <c r="H460" s="31"/>
      <c r="I460" s="31"/>
      <c r="J460" s="31"/>
      <c r="K460" s="31"/>
      <c r="L460" s="31"/>
      <c r="M460" s="31"/>
      <c r="N460" s="31"/>
      <c r="O460" s="31"/>
      <c r="P460" s="31"/>
      <c r="Q460" s="31"/>
      <c r="R460" s="31"/>
      <c r="S460" s="31"/>
      <c r="T460" s="31"/>
      <c r="U460" s="31"/>
      <c r="V460" s="31"/>
      <c r="W460" s="31"/>
      <c r="X460" s="31"/>
      <c r="Y460" s="31"/>
      <c r="Z460" s="31"/>
    </row>
    <row r="461" spans="1:26" ht="15.75" customHeight="1">
      <c r="A461" s="31"/>
      <c r="B461" s="31"/>
      <c r="C461" s="31"/>
      <c r="D461" s="31"/>
      <c r="E461" s="31"/>
      <c r="F461" s="31"/>
      <c r="G461" s="31"/>
      <c r="H461" s="31"/>
      <c r="I461" s="31"/>
      <c r="J461" s="31"/>
      <c r="K461" s="31"/>
      <c r="L461" s="31"/>
      <c r="M461" s="31"/>
      <c r="N461" s="31"/>
      <c r="O461" s="31"/>
      <c r="P461" s="31"/>
      <c r="Q461" s="31"/>
      <c r="R461" s="31"/>
      <c r="S461" s="31"/>
      <c r="T461" s="31"/>
      <c r="U461" s="31"/>
      <c r="V461" s="31"/>
      <c r="W461" s="31"/>
      <c r="X461" s="31"/>
      <c r="Y461" s="31"/>
      <c r="Z461" s="31"/>
    </row>
    <row r="462" spans="1:26" ht="15.75" customHeight="1">
      <c r="A462" s="31"/>
      <c r="B462" s="31"/>
      <c r="C462" s="31"/>
      <c r="D462" s="31"/>
      <c r="E462" s="31"/>
      <c r="F462" s="31"/>
      <c r="G462" s="31"/>
      <c r="H462" s="31"/>
      <c r="I462" s="31"/>
      <c r="J462" s="31"/>
      <c r="K462" s="31"/>
      <c r="L462" s="31"/>
      <c r="M462" s="31"/>
      <c r="N462" s="31"/>
      <c r="O462" s="31"/>
      <c r="P462" s="31"/>
      <c r="Q462" s="31"/>
      <c r="R462" s="31"/>
      <c r="S462" s="31"/>
      <c r="T462" s="31"/>
      <c r="U462" s="31"/>
      <c r="V462" s="31"/>
      <c r="W462" s="31"/>
      <c r="X462" s="31"/>
      <c r="Y462" s="31"/>
      <c r="Z462" s="31"/>
    </row>
    <row r="463" spans="1:26" ht="15.75" customHeight="1">
      <c r="A463" s="31"/>
      <c r="B463" s="31"/>
      <c r="C463" s="31"/>
      <c r="D463" s="31"/>
      <c r="E463" s="31"/>
      <c r="F463" s="31"/>
      <c r="G463" s="31"/>
      <c r="H463" s="31"/>
      <c r="I463" s="31"/>
      <c r="J463" s="31"/>
      <c r="K463" s="31"/>
      <c r="L463" s="31"/>
      <c r="M463" s="31"/>
      <c r="N463" s="31"/>
      <c r="O463" s="31"/>
      <c r="P463" s="31"/>
      <c r="Q463" s="31"/>
      <c r="R463" s="31"/>
      <c r="S463" s="31"/>
      <c r="T463" s="31"/>
      <c r="U463" s="31"/>
      <c r="V463" s="31"/>
      <c r="W463" s="31"/>
      <c r="X463" s="31"/>
      <c r="Y463" s="31"/>
      <c r="Z463" s="31"/>
    </row>
    <row r="464" spans="1:26" ht="15.75" customHeight="1">
      <c r="A464" s="31"/>
      <c r="B464" s="31"/>
      <c r="C464" s="31"/>
      <c r="D464" s="31"/>
      <c r="E464" s="31"/>
      <c r="F464" s="31"/>
      <c r="G464" s="31"/>
      <c r="H464" s="31"/>
      <c r="I464" s="31"/>
      <c r="J464" s="31"/>
      <c r="K464" s="31"/>
      <c r="L464" s="31"/>
      <c r="M464" s="31"/>
      <c r="N464" s="31"/>
      <c r="O464" s="31"/>
      <c r="P464" s="31"/>
      <c r="Q464" s="31"/>
      <c r="R464" s="31"/>
      <c r="S464" s="31"/>
      <c r="T464" s="31"/>
      <c r="U464" s="31"/>
      <c r="V464" s="31"/>
      <c r="W464" s="31"/>
      <c r="X464" s="31"/>
      <c r="Y464" s="31"/>
      <c r="Z464" s="31"/>
    </row>
    <row r="465" spans="1:26" ht="15.75" customHeight="1">
      <c r="A465" s="31"/>
      <c r="B465" s="31"/>
      <c r="C465" s="31"/>
      <c r="D465" s="31"/>
      <c r="E465" s="31"/>
      <c r="F465" s="31"/>
      <c r="G465" s="31"/>
      <c r="H465" s="31"/>
      <c r="I465" s="31"/>
      <c r="J465" s="31"/>
      <c r="K465" s="31"/>
      <c r="L465" s="31"/>
      <c r="M465" s="31"/>
      <c r="N465" s="31"/>
      <c r="O465" s="31"/>
      <c r="P465" s="31"/>
      <c r="Q465" s="31"/>
      <c r="R465" s="31"/>
      <c r="S465" s="31"/>
      <c r="T465" s="31"/>
      <c r="U465" s="31"/>
      <c r="V465" s="31"/>
      <c r="W465" s="31"/>
      <c r="X465" s="31"/>
      <c r="Y465" s="31"/>
      <c r="Z465" s="31"/>
    </row>
    <row r="466" spans="1:26" ht="15.75" customHeight="1">
      <c r="A466" s="31"/>
      <c r="B466" s="31"/>
      <c r="C466" s="31"/>
      <c r="D466" s="31"/>
      <c r="E466" s="31"/>
      <c r="F466" s="31"/>
      <c r="G466" s="31"/>
      <c r="H466" s="31"/>
      <c r="I466" s="31"/>
      <c r="J466" s="31"/>
      <c r="K466" s="31"/>
      <c r="L466" s="31"/>
      <c r="M466" s="31"/>
      <c r="N466" s="31"/>
      <c r="O466" s="31"/>
      <c r="P466" s="31"/>
      <c r="Q466" s="31"/>
      <c r="R466" s="31"/>
      <c r="S466" s="31"/>
      <c r="T466" s="31"/>
      <c r="U466" s="31"/>
      <c r="V466" s="31"/>
      <c r="W466" s="31"/>
      <c r="X466" s="31"/>
      <c r="Y466" s="31"/>
      <c r="Z466" s="31"/>
    </row>
    <row r="467" spans="1:26" ht="15.75" customHeight="1">
      <c r="A467" s="31"/>
      <c r="B467" s="31"/>
      <c r="C467" s="31"/>
      <c r="D467" s="31"/>
      <c r="E467" s="31"/>
      <c r="F467" s="31"/>
      <c r="G467" s="31"/>
      <c r="H467" s="31"/>
      <c r="I467" s="31"/>
      <c r="J467" s="31"/>
      <c r="K467" s="31"/>
      <c r="L467" s="31"/>
      <c r="M467" s="31"/>
      <c r="N467" s="31"/>
      <c r="O467" s="31"/>
      <c r="P467" s="31"/>
      <c r="Q467" s="31"/>
      <c r="R467" s="31"/>
      <c r="S467" s="31"/>
      <c r="T467" s="31"/>
      <c r="U467" s="31"/>
      <c r="V467" s="31"/>
      <c r="W467" s="31"/>
      <c r="X467" s="31"/>
      <c r="Y467" s="31"/>
      <c r="Z467" s="31"/>
    </row>
    <row r="468" spans="1:26" ht="15.75" customHeight="1">
      <c r="A468" s="31"/>
      <c r="B468" s="31"/>
      <c r="C468" s="31"/>
      <c r="D468" s="31"/>
      <c r="E468" s="31"/>
      <c r="F468" s="31"/>
      <c r="G468" s="31"/>
      <c r="H468" s="31"/>
      <c r="I468" s="31"/>
      <c r="J468" s="31"/>
      <c r="K468" s="31"/>
      <c r="L468" s="31"/>
      <c r="M468" s="31"/>
      <c r="N468" s="31"/>
      <c r="O468" s="31"/>
      <c r="P468" s="31"/>
      <c r="Q468" s="31"/>
      <c r="R468" s="31"/>
      <c r="S468" s="31"/>
      <c r="T468" s="31"/>
      <c r="U468" s="31"/>
      <c r="V468" s="31"/>
      <c r="W468" s="31"/>
      <c r="X468" s="31"/>
      <c r="Y468" s="31"/>
      <c r="Z468" s="31"/>
    </row>
    <row r="469" spans="1:26" ht="15.75" customHeight="1">
      <c r="A469" s="31"/>
      <c r="B469" s="31"/>
      <c r="C469" s="31"/>
      <c r="D469" s="31"/>
      <c r="E469" s="31"/>
      <c r="F469" s="31"/>
      <c r="G469" s="31"/>
      <c r="H469" s="31"/>
      <c r="I469" s="31"/>
      <c r="J469" s="31"/>
      <c r="K469" s="31"/>
      <c r="L469" s="31"/>
      <c r="M469" s="31"/>
      <c r="N469" s="31"/>
      <c r="O469" s="31"/>
      <c r="P469" s="31"/>
      <c r="Q469" s="31"/>
      <c r="R469" s="31"/>
      <c r="S469" s="31"/>
      <c r="T469" s="31"/>
      <c r="U469" s="31"/>
      <c r="V469" s="31"/>
      <c r="W469" s="31"/>
      <c r="X469" s="31"/>
      <c r="Y469" s="31"/>
      <c r="Z469" s="31"/>
    </row>
    <row r="470" spans="1:26" ht="15.75" customHeight="1">
      <c r="A470" s="31"/>
      <c r="B470" s="31"/>
      <c r="C470" s="31"/>
      <c r="D470" s="31"/>
      <c r="E470" s="31"/>
      <c r="F470" s="31"/>
      <c r="G470" s="31"/>
      <c r="H470" s="31"/>
      <c r="I470" s="31"/>
      <c r="J470" s="31"/>
      <c r="K470" s="31"/>
      <c r="L470" s="31"/>
      <c r="M470" s="31"/>
      <c r="N470" s="31"/>
      <c r="O470" s="31"/>
      <c r="P470" s="31"/>
      <c r="Q470" s="31"/>
      <c r="R470" s="31"/>
      <c r="S470" s="31"/>
      <c r="T470" s="31"/>
      <c r="U470" s="31"/>
      <c r="V470" s="31"/>
      <c r="W470" s="31"/>
      <c r="X470" s="31"/>
      <c r="Y470" s="31"/>
      <c r="Z470" s="31"/>
    </row>
    <row r="471" spans="1:26" ht="15.75" customHeight="1">
      <c r="A471" s="31"/>
      <c r="B471" s="31"/>
      <c r="C471" s="31"/>
      <c r="D471" s="31"/>
      <c r="E471" s="31"/>
      <c r="F471" s="31"/>
      <c r="G471" s="31"/>
      <c r="H471" s="31"/>
      <c r="I471" s="31"/>
      <c r="J471" s="31"/>
      <c r="K471" s="31"/>
      <c r="L471" s="31"/>
      <c r="M471" s="31"/>
      <c r="N471" s="31"/>
      <c r="O471" s="31"/>
      <c r="P471" s="31"/>
      <c r="Q471" s="31"/>
      <c r="R471" s="31"/>
      <c r="S471" s="31"/>
      <c r="T471" s="31"/>
      <c r="U471" s="31"/>
      <c r="V471" s="31"/>
      <c r="W471" s="31"/>
      <c r="X471" s="31"/>
      <c r="Y471" s="31"/>
      <c r="Z471" s="31"/>
    </row>
    <row r="472" spans="1:26" ht="15.75" customHeight="1">
      <c r="A472" s="31"/>
      <c r="B472" s="31"/>
      <c r="C472" s="31"/>
      <c r="D472" s="31"/>
      <c r="E472" s="31"/>
      <c r="F472" s="31"/>
      <c r="G472" s="31"/>
      <c r="H472" s="31"/>
      <c r="I472" s="31"/>
      <c r="J472" s="31"/>
      <c r="K472" s="31"/>
      <c r="L472" s="31"/>
      <c r="M472" s="31"/>
      <c r="N472" s="31"/>
      <c r="O472" s="31"/>
      <c r="P472" s="31"/>
      <c r="Q472" s="31"/>
      <c r="R472" s="31"/>
      <c r="S472" s="31"/>
      <c r="T472" s="31"/>
      <c r="U472" s="31"/>
      <c r="V472" s="31"/>
      <c r="W472" s="31"/>
      <c r="X472" s="31"/>
      <c r="Y472" s="31"/>
      <c r="Z472" s="31"/>
    </row>
    <row r="473" spans="1:26" ht="15.75" customHeight="1">
      <c r="A473" s="31"/>
      <c r="B473" s="31"/>
      <c r="C473" s="31"/>
      <c r="D473" s="31"/>
      <c r="E473" s="31"/>
      <c r="F473" s="31"/>
      <c r="G473" s="31"/>
      <c r="H473" s="31"/>
      <c r="I473" s="31"/>
      <c r="J473" s="31"/>
      <c r="K473" s="31"/>
      <c r="L473" s="31"/>
      <c r="M473" s="31"/>
      <c r="N473" s="31"/>
      <c r="O473" s="31"/>
      <c r="P473" s="31"/>
      <c r="Q473" s="31"/>
      <c r="R473" s="31"/>
      <c r="S473" s="31"/>
      <c r="T473" s="31"/>
      <c r="U473" s="31"/>
      <c r="V473" s="31"/>
      <c r="W473" s="31"/>
      <c r="X473" s="31"/>
      <c r="Y473" s="31"/>
      <c r="Z473" s="31"/>
    </row>
    <row r="474" spans="1:26" ht="15.75" customHeight="1">
      <c r="A474" s="31"/>
      <c r="B474" s="31"/>
      <c r="C474" s="31"/>
      <c r="D474" s="31"/>
      <c r="E474" s="31"/>
      <c r="F474" s="31"/>
      <c r="G474" s="31"/>
      <c r="H474" s="31"/>
      <c r="I474" s="31"/>
      <c r="J474" s="31"/>
      <c r="K474" s="31"/>
      <c r="L474" s="31"/>
      <c r="M474" s="31"/>
      <c r="N474" s="31"/>
      <c r="O474" s="31"/>
      <c r="P474" s="31"/>
      <c r="Q474" s="31"/>
      <c r="R474" s="31"/>
      <c r="S474" s="31"/>
      <c r="T474" s="31"/>
      <c r="U474" s="31"/>
      <c r="V474" s="31"/>
      <c r="W474" s="31"/>
      <c r="X474" s="31"/>
      <c r="Y474" s="31"/>
      <c r="Z474" s="31"/>
    </row>
    <row r="475" spans="1:26" ht="15.75" customHeight="1">
      <c r="A475" s="31"/>
      <c r="B475" s="31"/>
      <c r="C475" s="31"/>
      <c r="D475" s="31"/>
      <c r="E475" s="31"/>
      <c r="F475" s="31"/>
      <c r="G475" s="31"/>
      <c r="H475" s="31"/>
      <c r="I475" s="31"/>
      <c r="J475" s="31"/>
      <c r="K475" s="31"/>
      <c r="L475" s="31"/>
      <c r="M475" s="31"/>
      <c r="N475" s="31"/>
      <c r="O475" s="31"/>
      <c r="P475" s="31"/>
      <c r="Q475" s="31"/>
      <c r="R475" s="31"/>
      <c r="S475" s="31"/>
      <c r="T475" s="31"/>
      <c r="U475" s="31"/>
      <c r="V475" s="31"/>
      <c r="W475" s="31"/>
      <c r="X475" s="31"/>
      <c r="Y475" s="31"/>
      <c r="Z475" s="31"/>
    </row>
    <row r="476" spans="1:26" ht="15.75" customHeight="1">
      <c r="A476" s="31"/>
      <c r="B476" s="31"/>
      <c r="C476" s="31"/>
      <c r="D476" s="31"/>
      <c r="E476" s="31"/>
      <c r="F476" s="31"/>
      <c r="G476" s="31"/>
      <c r="H476" s="31"/>
      <c r="I476" s="31"/>
      <c r="J476" s="31"/>
      <c r="K476" s="31"/>
      <c r="L476" s="31"/>
      <c r="M476" s="31"/>
      <c r="N476" s="31"/>
      <c r="O476" s="31"/>
      <c r="P476" s="31"/>
      <c r="Q476" s="31"/>
      <c r="R476" s="31"/>
      <c r="S476" s="31"/>
      <c r="T476" s="31"/>
      <c r="U476" s="31"/>
      <c r="V476" s="31"/>
      <c r="W476" s="31"/>
      <c r="X476" s="31"/>
      <c r="Y476" s="31"/>
      <c r="Z476" s="31"/>
    </row>
    <row r="477" spans="1:26" ht="15.75" customHeight="1">
      <c r="A477" s="31"/>
      <c r="B477" s="31"/>
      <c r="C477" s="31"/>
      <c r="D477" s="31"/>
      <c r="E477" s="31"/>
      <c r="F477" s="31"/>
      <c r="G477" s="31"/>
      <c r="H477" s="31"/>
      <c r="I477" s="31"/>
      <c r="J477" s="31"/>
      <c r="K477" s="31"/>
      <c r="L477" s="31"/>
      <c r="M477" s="31"/>
      <c r="N477" s="31"/>
      <c r="O477" s="31"/>
      <c r="P477" s="31"/>
      <c r="Q477" s="31"/>
      <c r="R477" s="31"/>
      <c r="S477" s="31"/>
      <c r="T477" s="31"/>
      <c r="U477" s="31"/>
      <c r="V477" s="31"/>
      <c r="W477" s="31"/>
      <c r="X477" s="31"/>
      <c r="Y477" s="31"/>
      <c r="Z477" s="31"/>
    </row>
    <row r="478" spans="1:26" ht="15.75" customHeight="1">
      <c r="A478" s="31"/>
      <c r="B478" s="31"/>
      <c r="C478" s="31"/>
      <c r="D478" s="31"/>
      <c r="E478" s="31"/>
      <c r="F478" s="31"/>
      <c r="G478" s="31"/>
      <c r="H478" s="31"/>
      <c r="I478" s="31"/>
      <c r="J478" s="31"/>
      <c r="K478" s="31"/>
      <c r="L478" s="31"/>
      <c r="M478" s="31"/>
      <c r="N478" s="31"/>
      <c r="O478" s="31"/>
      <c r="P478" s="31"/>
      <c r="Q478" s="31"/>
      <c r="R478" s="31"/>
      <c r="S478" s="31"/>
      <c r="T478" s="31"/>
      <c r="U478" s="31"/>
      <c r="V478" s="31"/>
      <c r="W478" s="31"/>
      <c r="X478" s="31"/>
      <c r="Y478" s="31"/>
      <c r="Z478" s="31"/>
    </row>
    <row r="479" spans="1:26" ht="15.75" customHeight="1">
      <c r="A479" s="31"/>
      <c r="B479" s="31"/>
      <c r="C479" s="31"/>
      <c r="D479" s="31"/>
      <c r="E479" s="31"/>
      <c r="F479" s="31"/>
      <c r="G479" s="31"/>
      <c r="H479" s="31"/>
      <c r="I479" s="31"/>
      <c r="J479" s="31"/>
      <c r="K479" s="31"/>
      <c r="L479" s="31"/>
      <c r="M479" s="31"/>
      <c r="N479" s="31"/>
      <c r="O479" s="31"/>
      <c r="P479" s="31"/>
      <c r="Q479" s="31"/>
      <c r="R479" s="31"/>
      <c r="S479" s="31"/>
      <c r="T479" s="31"/>
      <c r="U479" s="31"/>
      <c r="V479" s="31"/>
      <c r="W479" s="31"/>
      <c r="X479" s="31"/>
      <c r="Y479" s="31"/>
      <c r="Z479" s="31"/>
    </row>
    <row r="480" spans="1:26" ht="15.75" customHeight="1">
      <c r="A480" s="31"/>
      <c r="B480" s="31"/>
      <c r="C480" s="31"/>
      <c r="D480" s="31"/>
      <c r="E480" s="31"/>
      <c r="F480" s="31"/>
      <c r="G480" s="31"/>
      <c r="H480" s="31"/>
      <c r="I480" s="31"/>
      <c r="J480" s="31"/>
      <c r="K480" s="31"/>
      <c r="L480" s="31"/>
      <c r="M480" s="31"/>
      <c r="N480" s="31"/>
      <c r="O480" s="31"/>
      <c r="P480" s="31"/>
      <c r="Q480" s="31"/>
      <c r="R480" s="31"/>
      <c r="S480" s="31"/>
      <c r="T480" s="31"/>
      <c r="U480" s="31"/>
      <c r="V480" s="31"/>
      <c r="W480" s="31"/>
      <c r="X480" s="31"/>
      <c r="Y480" s="31"/>
      <c r="Z480" s="31"/>
    </row>
    <row r="481" spans="1:26" ht="15.75" customHeight="1">
      <c r="A481" s="31"/>
      <c r="B481" s="31"/>
      <c r="C481" s="31"/>
      <c r="D481" s="31"/>
      <c r="E481" s="31"/>
      <c r="F481" s="31"/>
      <c r="G481" s="31"/>
      <c r="H481" s="31"/>
      <c r="I481" s="31"/>
      <c r="J481" s="31"/>
      <c r="K481" s="31"/>
      <c r="L481" s="31"/>
      <c r="M481" s="31"/>
      <c r="N481" s="31"/>
      <c r="O481" s="31"/>
      <c r="P481" s="31"/>
      <c r="Q481" s="31"/>
      <c r="R481" s="31"/>
      <c r="S481" s="31"/>
      <c r="T481" s="31"/>
      <c r="U481" s="31"/>
      <c r="V481" s="31"/>
      <c r="W481" s="31"/>
      <c r="X481" s="31"/>
      <c r="Y481" s="31"/>
      <c r="Z481" s="31"/>
    </row>
    <row r="482" spans="1:26" ht="15.75" customHeight="1">
      <c r="A482" s="31"/>
      <c r="B482" s="31"/>
      <c r="C482" s="31"/>
      <c r="D482" s="31"/>
      <c r="E482" s="31"/>
      <c r="F482" s="31"/>
      <c r="G482" s="31"/>
      <c r="H482" s="31"/>
      <c r="I482" s="31"/>
      <c r="J482" s="31"/>
      <c r="K482" s="31"/>
      <c r="L482" s="31"/>
      <c r="M482" s="31"/>
      <c r="N482" s="31"/>
      <c r="O482" s="31"/>
      <c r="P482" s="31"/>
      <c r="Q482" s="31"/>
      <c r="R482" s="31"/>
      <c r="S482" s="31"/>
      <c r="T482" s="31"/>
      <c r="U482" s="31"/>
      <c r="V482" s="31"/>
      <c r="W482" s="31"/>
      <c r="X482" s="31"/>
      <c r="Y482" s="31"/>
      <c r="Z482" s="31"/>
    </row>
    <row r="483" spans="1:26" ht="15.75" customHeight="1">
      <c r="A483" s="31"/>
      <c r="B483" s="31"/>
      <c r="C483" s="31"/>
      <c r="D483" s="31"/>
      <c r="E483" s="31"/>
      <c r="F483" s="31"/>
      <c r="G483" s="31"/>
      <c r="H483" s="31"/>
      <c r="I483" s="31"/>
      <c r="J483" s="31"/>
      <c r="K483" s="31"/>
      <c r="L483" s="31"/>
      <c r="M483" s="31"/>
      <c r="N483" s="31"/>
      <c r="O483" s="31"/>
      <c r="P483" s="31"/>
      <c r="Q483" s="31"/>
      <c r="R483" s="31"/>
      <c r="S483" s="31"/>
      <c r="T483" s="31"/>
      <c r="U483" s="31"/>
      <c r="V483" s="31"/>
      <c r="W483" s="31"/>
      <c r="X483" s="31"/>
      <c r="Y483" s="31"/>
      <c r="Z483" s="31"/>
    </row>
    <row r="484" spans="1:26" ht="15.75" customHeight="1">
      <c r="A484" s="31"/>
      <c r="B484" s="31"/>
      <c r="C484" s="31"/>
      <c r="D484" s="31"/>
      <c r="E484" s="31"/>
      <c r="F484" s="31"/>
      <c r="G484" s="31"/>
      <c r="H484" s="31"/>
      <c r="I484" s="31"/>
      <c r="J484" s="31"/>
      <c r="K484" s="31"/>
      <c r="L484" s="31"/>
      <c r="M484" s="31"/>
      <c r="N484" s="31"/>
      <c r="O484" s="31"/>
      <c r="P484" s="31"/>
      <c r="Q484" s="31"/>
      <c r="R484" s="31"/>
      <c r="S484" s="31"/>
      <c r="T484" s="31"/>
      <c r="U484" s="31"/>
      <c r="V484" s="31"/>
      <c r="W484" s="31"/>
      <c r="X484" s="31"/>
      <c r="Y484" s="31"/>
      <c r="Z484" s="31"/>
    </row>
    <row r="485" spans="1:26" ht="15.75" customHeight="1">
      <c r="A485" s="31"/>
      <c r="B485" s="31"/>
      <c r="C485" s="31"/>
      <c r="D485" s="31"/>
      <c r="E485" s="31"/>
      <c r="F485" s="31"/>
      <c r="G485" s="31"/>
      <c r="H485" s="31"/>
      <c r="I485" s="31"/>
      <c r="J485" s="31"/>
      <c r="K485" s="31"/>
      <c r="L485" s="31"/>
      <c r="M485" s="31"/>
      <c r="N485" s="31"/>
      <c r="O485" s="31"/>
      <c r="P485" s="31"/>
      <c r="Q485" s="31"/>
      <c r="R485" s="31"/>
      <c r="S485" s="31"/>
      <c r="T485" s="31"/>
      <c r="U485" s="31"/>
      <c r="V485" s="31"/>
      <c r="W485" s="31"/>
      <c r="X485" s="31"/>
      <c r="Y485" s="31"/>
      <c r="Z485" s="31"/>
    </row>
    <row r="486" spans="1:26" ht="15.75" customHeight="1">
      <c r="A486" s="31"/>
      <c r="B486" s="31"/>
      <c r="C486" s="31"/>
      <c r="D486" s="31"/>
      <c r="E486" s="31"/>
      <c r="F486" s="31"/>
      <c r="G486" s="31"/>
      <c r="H486" s="31"/>
      <c r="I486" s="31"/>
      <c r="J486" s="31"/>
      <c r="K486" s="31"/>
      <c r="L486" s="31"/>
      <c r="M486" s="31"/>
      <c r="N486" s="31"/>
      <c r="O486" s="31"/>
      <c r="P486" s="31"/>
      <c r="Q486" s="31"/>
      <c r="R486" s="31"/>
      <c r="S486" s="31"/>
      <c r="T486" s="31"/>
      <c r="U486" s="31"/>
      <c r="V486" s="31"/>
      <c r="W486" s="31"/>
      <c r="X486" s="31"/>
      <c r="Y486" s="31"/>
      <c r="Z486" s="31"/>
    </row>
    <row r="487" spans="1:26" ht="15.75" customHeight="1">
      <c r="A487" s="31"/>
      <c r="B487" s="31"/>
      <c r="C487" s="31"/>
      <c r="D487" s="31"/>
      <c r="E487" s="31"/>
      <c r="F487" s="31"/>
      <c r="G487" s="31"/>
      <c r="H487" s="31"/>
      <c r="I487" s="31"/>
      <c r="J487" s="31"/>
      <c r="K487" s="31"/>
      <c r="L487" s="31"/>
      <c r="M487" s="31"/>
      <c r="N487" s="31"/>
      <c r="O487" s="31"/>
      <c r="P487" s="31"/>
      <c r="Q487" s="31"/>
      <c r="R487" s="31"/>
      <c r="S487" s="31"/>
      <c r="T487" s="31"/>
      <c r="U487" s="31"/>
      <c r="V487" s="31"/>
      <c r="W487" s="31"/>
      <c r="X487" s="31"/>
      <c r="Y487" s="31"/>
      <c r="Z487" s="31"/>
    </row>
    <row r="488" spans="1:26" ht="15.75" customHeight="1">
      <c r="A488" s="31"/>
      <c r="B488" s="31"/>
      <c r="C488" s="31"/>
      <c r="D488" s="31"/>
      <c r="E488" s="31"/>
      <c r="F488" s="31"/>
      <c r="G488" s="31"/>
      <c r="H488" s="31"/>
      <c r="I488" s="31"/>
      <c r="J488" s="31"/>
      <c r="K488" s="31"/>
      <c r="L488" s="31"/>
      <c r="M488" s="31"/>
      <c r="N488" s="31"/>
      <c r="O488" s="31"/>
      <c r="P488" s="31"/>
      <c r="Q488" s="31"/>
      <c r="R488" s="31"/>
      <c r="S488" s="31"/>
      <c r="T488" s="31"/>
      <c r="U488" s="31"/>
      <c r="V488" s="31"/>
      <c r="W488" s="31"/>
      <c r="X488" s="31"/>
      <c r="Y488" s="31"/>
      <c r="Z488" s="31"/>
    </row>
    <row r="489" spans="1:26" ht="15.75" customHeight="1">
      <c r="A489" s="31"/>
      <c r="B489" s="31"/>
      <c r="C489" s="31"/>
      <c r="D489" s="31"/>
      <c r="E489" s="31"/>
      <c r="F489" s="31"/>
      <c r="G489" s="31"/>
      <c r="H489" s="31"/>
      <c r="I489" s="31"/>
      <c r="J489" s="31"/>
      <c r="K489" s="31"/>
      <c r="L489" s="31"/>
      <c r="M489" s="31"/>
      <c r="N489" s="31"/>
      <c r="O489" s="31"/>
      <c r="P489" s="31"/>
      <c r="Q489" s="31"/>
      <c r="R489" s="31"/>
      <c r="S489" s="31"/>
      <c r="T489" s="31"/>
      <c r="U489" s="31"/>
      <c r="V489" s="31"/>
      <c r="W489" s="31"/>
      <c r="X489" s="31"/>
      <c r="Y489" s="31"/>
      <c r="Z489" s="31"/>
    </row>
    <row r="490" spans="1:26" ht="15.75" customHeight="1">
      <c r="A490" s="31"/>
      <c r="B490" s="31"/>
      <c r="C490" s="31"/>
      <c r="D490" s="31"/>
      <c r="E490" s="31"/>
      <c r="F490" s="31"/>
      <c r="G490" s="31"/>
      <c r="H490" s="31"/>
      <c r="I490" s="31"/>
      <c r="J490" s="31"/>
      <c r="K490" s="31"/>
      <c r="L490" s="31"/>
      <c r="M490" s="31"/>
      <c r="N490" s="31"/>
      <c r="O490" s="31"/>
      <c r="P490" s="31"/>
      <c r="Q490" s="31"/>
      <c r="R490" s="31"/>
      <c r="S490" s="31"/>
      <c r="T490" s="31"/>
      <c r="U490" s="31"/>
      <c r="V490" s="31"/>
      <c r="W490" s="31"/>
      <c r="X490" s="31"/>
      <c r="Y490" s="31"/>
      <c r="Z490" s="31"/>
    </row>
    <row r="491" spans="1:26" ht="15.75" customHeight="1">
      <c r="A491" s="31"/>
      <c r="B491" s="31"/>
      <c r="C491" s="31"/>
      <c r="D491" s="31"/>
      <c r="E491" s="31"/>
      <c r="F491" s="31"/>
      <c r="G491" s="31"/>
      <c r="H491" s="31"/>
      <c r="I491" s="31"/>
      <c r="J491" s="31"/>
      <c r="K491" s="31"/>
      <c r="L491" s="31"/>
      <c r="M491" s="31"/>
      <c r="N491" s="31"/>
      <c r="O491" s="31"/>
      <c r="P491" s="31"/>
      <c r="Q491" s="31"/>
      <c r="R491" s="31"/>
      <c r="S491" s="31"/>
      <c r="T491" s="31"/>
      <c r="U491" s="31"/>
      <c r="V491" s="31"/>
      <c r="W491" s="31"/>
      <c r="X491" s="31"/>
      <c r="Y491" s="31"/>
      <c r="Z491" s="31"/>
    </row>
    <row r="492" spans="1:26" ht="15.75" customHeight="1">
      <c r="A492" s="31"/>
      <c r="B492" s="31"/>
      <c r="C492" s="31"/>
      <c r="D492" s="31"/>
      <c r="E492" s="31"/>
      <c r="F492" s="31"/>
      <c r="G492" s="31"/>
      <c r="H492" s="31"/>
      <c r="I492" s="31"/>
      <c r="J492" s="31"/>
      <c r="K492" s="31"/>
      <c r="L492" s="31"/>
      <c r="M492" s="31"/>
      <c r="N492" s="31"/>
      <c r="O492" s="31"/>
      <c r="P492" s="31"/>
      <c r="Q492" s="31"/>
      <c r="R492" s="31"/>
      <c r="S492" s="31"/>
      <c r="T492" s="31"/>
      <c r="U492" s="31"/>
      <c r="V492" s="31"/>
      <c r="W492" s="31"/>
      <c r="X492" s="31"/>
      <c r="Y492" s="31"/>
      <c r="Z492" s="31"/>
    </row>
    <row r="493" spans="1:26" ht="15.75" customHeight="1">
      <c r="A493" s="31"/>
      <c r="B493" s="31"/>
      <c r="C493" s="31"/>
      <c r="D493" s="31"/>
      <c r="E493" s="31"/>
      <c r="F493" s="31"/>
      <c r="G493" s="31"/>
      <c r="H493" s="31"/>
      <c r="I493" s="31"/>
      <c r="J493" s="31"/>
      <c r="K493" s="31"/>
      <c r="L493" s="31"/>
      <c r="M493" s="31"/>
      <c r="N493" s="31"/>
      <c r="O493" s="31"/>
      <c r="P493" s="31"/>
      <c r="Q493" s="31"/>
      <c r="R493" s="31"/>
      <c r="S493" s="31"/>
      <c r="T493" s="31"/>
      <c r="U493" s="31"/>
      <c r="V493" s="31"/>
      <c r="W493" s="31"/>
      <c r="X493" s="31"/>
      <c r="Y493" s="31"/>
      <c r="Z493" s="31"/>
    </row>
    <row r="494" spans="1:26" ht="15.75" customHeight="1">
      <c r="A494" s="31"/>
      <c r="B494" s="31"/>
      <c r="C494" s="31"/>
      <c r="D494" s="31"/>
      <c r="E494" s="31"/>
      <c r="F494" s="31"/>
      <c r="G494" s="31"/>
      <c r="H494" s="31"/>
      <c r="I494" s="31"/>
      <c r="J494" s="31"/>
      <c r="K494" s="31"/>
      <c r="L494" s="31"/>
      <c r="M494" s="31"/>
      <c r="N494" s="31"/>
      <c r="O494" s="31"/>
      <c r="P494" s="31"/>
      <c r="Q494" s="31"/>
      <c r="R494" s="31"/>
      <c r="S494" s="31"/>
      <c r="T494" s="31"/>
      <c r="U494" s="31"/>
      <c r="V494" s="31"/>
      <c r="W494" s="31"/>
      <c r="X494" s="31"/>
      <c r="Y494" s="31"/>
      <c r="Z494" s="31"/>
    </row>
    <row r="495" spans="1:26" ht="15.75" customHeight="1">
      <c r="A495" s="31"/>
      <c r="B495" s="31"/>
      <c r="C495" s="31"/>
      <c r="D495" s="31"/>
      <c r="E495" s="31"/>
      <c r="F495" s="31"/>
      <c r="G495" s="31"/>
      <c r="H495" s="31"/>
      <c r="I495" s="31"/>
      <c r="J495" s="31"/>
      <c r="K495" s="31"/>
      <c r="L495" s="31"/>
      <c r="M495" s="31"/>
      <c r="N495" s="31"/>
      <c r="O495" s="31"/>
      <c r="P495" s="31"/>
      <c r="Q495" s="31"/>
      <c r="R495" s="31"/>
      <c r="S495" s="31"/>
      <c r="T495" s="31"/>
      <c r="U495" s="31"/>
      <c r="V495" s="31"/>
      <c r="W495" s="31"/>
      <c r="X495" s="31"/>
      <c r="Y495" s="31"/>
      <c r="Z495" s="31"/>
    </row>
    <row r="496" spans="1:26" ht="15.75" customHeight="1">
      <c r="A496" s="31"/>
      <c r="B496" s="31"/>
      <c r="C496" s="31"/>
      <c r="D496" s="31"/>
      <c r="E496" s="31"/>
      <c r="F496" s="31"/>
      <c r="G496" s="31"/>
      <c r="H496" s="31"/>
      <c r="I496" s="31"/>
      <c r="J496" s="31"/>
      <c r="K496" s="31"/>
      <c r="L496" s="31"/>
      <c r="M496" s="31"/>
      <c r="N496" s="31"/>
      <c r="O496" s="31"/>
      <c r="P496" s="31"/>
      <c r="Q496" s="31"/>
      <c r="R496" s="31"/>
      <c r="S496" s="31"/>
      <c r="T496" s="31"/>
      <c r="U496" s="31"/>
      <c r="V496" s="31"/>
      <c r="W496" s="31"/>
      <c r="X496" s="31"/>
      <c r="Y496" s="31"/>
      <c r="Z496" s="31"/>
    </row>
    <row r="497" spans="1:26" ht="15.75" customHeight="1">
      <c r="A497" s="31"/>
      <c r="B497" s="31"/>
      <c r="C497" s="31"/>
      <c r="D497" s="31"/>
      <c r="E497" s="31"/>
      <c r="F497" s="31"/>
      <c r="G497" s="31"/>
      <c r="H497" s="31"/>
      <c r="I497" s="31"/>
      <c r="J497" s="31"/>
      <c r="K497" s="31"/>
      <c r="L497" s="31"/>
      <c r="M497" s="31"/>
      <c r="N497" s="31"/>
      <c r="O497" s="31"/>
      <c r="P497" s="31"/>
      <c r="Q497" s="31"/>
      <c r="R497" s="31"/>
      <c r="S497" s="31"/>
      <c r="T497" s="31"/>
      <c r="U497" s="31"/>
      <c r="V497" s="31"/>
      <c r="W497" s="31"/>
      <c r="X497" s="31"/>
      <c r="Y497" s="31"/>
      <c r="Z497" s="31"/>
    </row>
    <row r="498" spans="1:26" ht="15.75" customHeight="1">
      <c r="A498" s="31"/>
      <c r="B498" s="31"/>
      <c r="C498" s="31"/>
      <c r="D498" s="31"/>
      <c r="E498" s="31"/>
      <c r="F498" s="31"/>
      <c r="G498" s="31"/>
      <c r="H498" s="31"/>
      <c r="I498" s="31"/>
      <c r="J498" s="31"/>
      <c r="K498" s="31"/>
      <c r="L498" s="31"/>
      <c r="M498" s="31"/>
      <c r="N498" s="31"/>
      <c r="O498" s="31"/>
      <c r="P498" s="31"/>
      <c r="Q498" s="31"/>
      <c r="R498" s="31"/>
      <c r="S498" s="31"/>
      <c r="T498" s="31"/>
      <c r="U498" s="31"/>
      <c r="V498" s="31"/>
      <c r="W498" s="31"/>
      <c r="X498" s="31"/>
      <c r="Y498" s="31"/>
      <c r="Z498" s="31"/>
    </row>
    <row r="499" spans="1:26" ht="15.75" customHeight="1">
      <c r="A499" s="31"/>
      <c r="B499" s="31"/>
      <c r="C499" s="31"/>
      <c r="D499" s="31"/>
      <c r="E499" s="31"/>
      <c r="F499" s="31"/>
      <c r="G499" s="31"/>
      <c r="H499" s="31"/>
      <c r="I499" s="31"/>
      <c r="J499" s="31"/>
      <c r="K499" s="31"/>
      <c r="L499" s="31"/>
      <c r="M499" s="31"/>
      <c r="N499" s="31"/>
      <c r="O499" s="31"/>
      <c r="P499" s="31"/>
      <c r="Q499" s="31"/>
      <c r="R499" s="31"/>
      <c r="S499" s="31"/>
      <c r="T499" s="31"/>
      <c r="U499" s="31"/>
      <c r="V499" s="31"/>
      <c r="W499" s="31"/>
      <c r="X499" s="31"/>
      <c r="Y499" s="31"/>
      <c r="Z499" s="31"/>
    </row>
    <row r="500" spans="1:26" ht="15.75" customHeight="1">
      <c r="A500" s="31"/>
      <c r="B500" s="31"/>
      <c r="C500" s="31"/>
      <c r="D500" s="31"/>
      <c r="E500" s="31"/>
      <c r="F500" s="31"/>
      <c r="G500" s="31"/>
      <c r="H500" s="31"/>
      <c r="I500" s="31"/>
      <c r="J500" s="31"/>
      <c r="K500" s="31"/>
      <c r="L500" s="31"/>
      <c r="M500" s="31"/>
      <c r="N500" s="31"/>
      <c r="O500" s="31"/>
      <c r="P500" s="31"/>
      <c r="Q500" s="31"/>
      <c r="R500" s="31"/>
      <c r="S500" s="31"/>
      <c r="T500" s="31"/>
      <c r="U500" s="31"/>
      <c r="V500" s="31"/>
      <c r="W500" s="31"/>
      <c r="X500" s="31"/>
      <c r="Y500" s="31"/>
      <c r="Z500" s="31"/>
    </row>
    <row r="501" spans="1:26" ht="15.75" customHeight="1">
      <c r="A501" s="31"/>
      <c r="B501" s="31"/>
      <c r="C501" s="31"/>
      <c r="D501" s="31"/>
      <c r="E501" s="31"/>
      <c r="F501" s="31"/>
      <c r="G501" s="31"/>
      <c r="H501" s="31"/>
      <c r="I501" s="31"/>
      <c r="J501" s="31"/>
      <c r="K501" s="31"/>
      <c r="L501" s="31"/>
      <c r="M501" s="31"/>
      <c r="N501" s="31"/>
      <c r="O501" s="31"/>
      <c r="P501" s="31"/>
      <c r="Q501" s="31"/>
      <c r="R501" s="31"/>
      <c r="S501" s="31"/>
      <c r="T501" s="31"/>
      <c r="U501" s="31"/>
      <c r="V501" s="31"/>
      <c r="W501" s="31"/>
      <c r="X501" s="31"/>
      <c r="Y501" s="31"/>
      <c r="Z501" s="31"/>
    </row>
    <row r="502" spans="1:26" ht="15.75" customHeight="1">
      <c r="A502" s="31"/>
      <c r="B502" s="31"/>
      <c r="C502" s="31"/>
      <c r="D502" s="31"/>
      <c r="E502" s="31"/>
      <c r="F502" s="31"/>
      <c r="G502" s="31"/>
      <c r="H502" s="31"/>
      <c r="I502" s="31"/>
      <c r="J502" s="31"/>
      <c r="K502" s="31"/>
      <c r="L502" s="31"/>
      <c r="M502" s="31"/>
      <c r="N502" s="31"/>
      <c r="O502" s="31"/>
      <c r="P502" s="31"/>
      <c r="Q502" s="31"/>
      <c r="R502" s="31"/>
      <c r="S502" s="31"/>
      <c r="T502" s="31"/>
      <c r="U502" s="31"/>
      <c r="V502" s="31"/>
      <c r="W502" s="31"/>
      <c r="X502" s="31"/>
      <c r="Y502" s="31"/>
      <c r="Z502" s="31"/>
    </row>
    <row r="503" spans="1:26" ht="15.75" customHeight="1">
      <c r="A503" s="31"/>
      <c r="B503" s="31"/>
      <c r="C503" s="31"/>
      <c r="D503" s="31"/>
      <c r="E503" s="31"/>
      <c r="F503" s="31"/>
      <c r="G503" s="31"/>
      <c r="H503" s="31"/>
      <c r="I503" s="31"/>
      <c r="J503" s="31"/>
      <c r="K503" s="31"/>
      <c r="L503" s="31"/>
      <c r="M503" s="31"/>
      <c r="N503" s="31"/>
      <c r="O503" s="31"/>
      <c r="P503" s="31"/>
      <c r="Q503" s="31"/>
      <c r="R503" s="31"/>
      <c r="S503" s="31"/>
      <c r="T503" s="31"/>
      <c r="U503" s="31"/>
      <c r="V503" s="31"/>
      <c r="W503" s="31"/>
      <c r="X503" s="31"/>
      <c r="Y503" s="31"/>
      <c r="Z503" s="31"/>
    </row>
    <row r="504" spans="1:26" ht="15.75" customHeight="1">
      <c r="A504" s="31"/>
      <c r="B504" s="31"/>
      <c r="C504" s="31"/>
      <c r="D504" s="31"/>
      <c r="E504" s="31"/>
      <c r="F504" s="31"/>
      <c r="G504" s="31"/>
      <c r="H504" s="31"/>
      <c r="I504" s="31"/>
      <c r="J504" s="31"/>
      <c r="K504" s="31"/>
      <c r="L504" s="31"/>
      <c r="M504" s="31"/>
      <c r="N504" s="31"/>
      <c r="O504" s="31"/>
      <c r="P504" s="31"/>
      <c r="Q504" s="31"/>
      <c r="R504" s="31"/>
      <c r="S504" s="31"/>
      <c r="T504" s="31"/>
      <c r="U504" s="31"/>
      <c r="V504" s="31"/>
      <c r="W504" s="31"/>
      <c r="X504" s="31"/>
      <c r="Y504" s="31"/>
      <c r="Z504" s="31"/>
    </row>
    <row r="505" spans="1:26" ht="15.75" customHeight="1">
      <c r="A505" s="31"/>
      <c r="B505" s="31"/>
      <c r="C505" s="31"/>
      <c r="D505" s="31"/>
      <c r="E505" s="31"/>
      <c r="F505" s="31"/>
      <c r="G505" s="31"/>
      <c r="H505" s="31"/>
      <c r="I505" s="31"/>
      <c r="J505" s="31"/>
      <c r="K505" s="31"/>
      <c r="L505" s="31"/>
      <c r="M505" s="31"/>
      <c r="N505" s="31"/>
      <c r="O505" s="31"/>
      <c r="P505" s="31"/>
      <c r="Q505" s="31"/>
      <c r="R505" s="31"/>
      <c r="S505" s="31"/>
      <c r="T505" s="31"/>
      <c r="U505" s="31"/>
      <c r="V505" s="31"/>
      <c r="W505" s="31"/>
      <c r="X505" s="31"/>
      <c r="Y505" s="31"/>
      <c r="Z505" s="31"/>
    </row>
    <row r="506" spans="1:26" ht="15.75" customHeight="1">
      <c r="A506" s="31"/>
      <c r="B506" s="31"/>
      <c r="C506" s="31"/>
      <c r="D506" s="31"/>
      <c r="E506" s="31"/>
      <c r="F506" s="31"/>
      <c r="G506" s="31"/>
      <c r="H506" s="31"/>
      <c r="I506" s="31"/>
      <c r="J506" s="31"/>
      <c r="K506" s="31"/>
      <c r="L506" s="31"/>
      <c r="M506" s="31"/>
      <c r="N506" s="31"/>
      <c r="O506" s="31"/>
      <c r="P506" s="31"/>
      <c r="Q506" s="31"/>
      <c r="R506" s="31"/>
      <c r="S506" s="31"/>
      <c r="T506" s="31"/>
      <c r="U506" s="31"/>
      <c r="V506" s="31"/>
      <c r="W506" s="31"/>
      <c r="X506" s="31"/>
      <c r="Y506" s="31"/>
      <c r="Z506" s="31"/>
    </row>
    <row r="507" spans="1:26" ht="15.75" customHeight="1">
      <c r="A507" s="31"/>
      <c r="B507" s="31"/>
      <c r="C507" s="31"/>
      <c r="D507" s="31"/>
      <c r="E507" s="31"/>
      <c r="F507" s="31"/>
      <c r="G507" s="31"/>
      <c r="H507" s="31"/>
      <c r="I507" s="31"/>
      <c r="J507" s="31"/>
      <c r="K507" s="31"/>
      <c r="L507" s="31"/>
      <c r="M507" s="31"/>
      <c r="N507" s="31"/>
      <c r="O507" s="31"/>
      <c r="P507" s="31"/>
      <c r="Q507" s="31"/>
      <c r="R507" s="31"/>
      <c r="S507" s="31"/>
      <c r="T507" s="31"/>
      <c r="U507" s="31"/>
      <c r="V507" s="31"/>
      <c r="W507" s="31"/>
      <c r="X507" s="31"/>
      <c r="Y507" s="31"/>
      <c r="Z507" s="31"/>
    </row>
    <row r="508" spans="1:26" ht="15.75" customHeight="1">
      <c r="A508" s="31"/>
      <c r="B508" s="31"/>
      <c r="C508" s="31"/>
      <c r="D508" s="31"/>
      <c r="E508" s="31"/>
      <c r="F508" s="31"/>
      <c r="G508" s="31"/>
      <c r="H508" s="31"/>
      <c r="I508" s="31"/>
      <c r="J508" s="31"/>
      <c r="K508" s="31"/>
      <c r="L508" s="31"/>
      <c r="M508" s="31"/>
      <c r="N508" s="31"/>
      <c r="O508" s="31"/>
      <c r="P508" s="31"/>
      <c r="Q508" s="31"/>
      <c r="R508" s="31"/>
      <c r="S508" s="31"/>
      <c r="T508" s="31"/>
      <c r="U508" s="31"/>
      <c r="V508" s="31"/>
      <c r="W508" s="31"/>
      <c r="X508" s="31"/>
      <c r="Y508" s="31"/>
      <c r="Z508" s="31"/>
    </row>
    <row r="509" spans="1:26" ht="15.75" customHeight="1">
      <c r="A509" s="31"/>
      <c r="B509" s="31"/>
      <c r="C509" s="31"/>
      <c r="D509" s="31"/>
      <c r="E509" s="31"/>
      <c r="F509" s="31"/>
      <c r="G509" s="31"/>
      <c r="H509" s="31"/>
      <c r="I509" s="31"/>
      <c r="J509" s="31"/>
      <c r="K509" s="31"/>
      <c r="L509" s="31"/>
      <c r="M509" s="31"/>
      <c r="N509" s="31"/>
      <c r="O509" s="31"/>
      <c r="P509" s="31"/>
      <c r="Q509" s="31"/>
      <c r="R509" s="31"/>
      <c r="S509" s="31"/>
      <c r="T509" s="31"/>
      <c r="U509" s="31"/>
      <c r="V509" s="31"/>
      <c r="W509" s="31"/>
      <c r="X509" s="31"/>
      <c r="Y509" s="31"/>
      <c r="Z509" s="31"/>
    </row>
    <row r="510" spans="1:26" ht="15.75" customHeight="1">
      <c r="A510" s="31"/>
      <c r="B510" s="31"/>
      <c r="C510" s="31"/>
      <c r="D510" s="31"/>
      <c r="E510" s="31"/>
      <c r="F510" s="31"/>
      <c r="G510" s="31"/>
      <c r="H510" s="31"/>
      <c r="I510" s="31"/>
      <c r="J510" s="31"/>
      <c r="K510" s="31"/>
      <c r="L510" s="31"/>
      <c r="M510" s="31"/>
      <c r="N510" s="31"/>
      <c r="O510" s="31"/>
      <c r="P510" s="31"/>
      <c r="Q510" s="31"/>
      <c r="R510" s="31"/>
      <c r="S510" s="31"/>
      <c r="T510" s="31"/>
      <c r="U510" s="31"/>
      <c r="V510" s="31"/>
      <c r="W510" s="31"/>
      <c r="X510" s="31"/>
      <c r="Y510" s="31"/>
      <c r="Z510" s="31"/>
    </row>
    <row r="511" spans="1:26" ht="15.75" customHeight="1">
      <c r="A511" s="31"/>
      <c r="B511" s="31"/>
      <c r="C511" s="31"/>
      <c r="D511" s="31"/>
      <c r="E511" s="31"/>
      <c r="F511" s="31"/>
      <c r="G511" s="31"/>
      <c r="H511" s="31"/>
      <c r="I511" s="31"/>
      <c r="J511" s="31"/>
      <c r="K511" s="31"/>
      <c r="L511" s="31"/>
      <c r="M511" s="31"/>
      <c r="N511" s="31"/>
      <c r="O511" s="31"/>
      <c r="P511" s="31"/>
      <c r="Q511" s="31"/>
      <c r="R511" s="31"/>
      <c r="S511" s="31"/>
      <c r="T511" s="31"/>
      <c r="U511" s="31"/>
      <c r="V511" s="31"/>
      <c r="W511" s="31"/>
      <c r="X511" s="31"/>
      <c r="Y511" s="31"/>
      <c r="Z511" s="31"/>
    </row>
    <row r="512" spans="1:26" ht="15.75" customHeight="1">
      <c r="A512" s="31"/>
      <c r="B512" s="31"/>
      <c r="C512" s="31"/>
      <c r="D512" s="31"/>
      <c r="E512" s="31"/>
      <c r="F512" s="31"/>
      <c r="G512" s="31"/>
      <c r="H512" s="31"/>
      <c r="I512" s="31"/>
      <c r="J512" s="31"/>
      <c r="K512" s="31"/>
      <c r="L512" s="31"/>
      <c r="M512" s="31"/>
      <c r="N512" s="31"/>
      <c r="O512" s="31"/>
      <c r="P512" s="31"/>
      <c r="Q512" s="31"/>
      <c r="R512" s="31"/>
      <c r="S512" s="31"/>
      <c r="T512" s="31"/>
      <c r="U512" s="31"/>
      <c r="V512" s="31"/>
      <c r="W512" s="31"/>
      <c r="X512" s="31"/>
      <c r="Y512" s="31"/>
      <c r="Z512" s="31"/>
    </row>
    <row r="513" spans="1:26" ht="15.75" customHeight="1">
      <c r="A513" s="31"/>
      <c r="B513" s="31"/>
      <c r="C513" s="31"/>
      <c r="D513" s="31"/>
      <c r="E513" s="31"/>
      <c r="F513" s="31"/>
      <c r="G513" s="31"/>
      <c r="H513" s="31"/>
      <c r="I513" s="31"/>
      <c r="J513" s="31"/>
      <c r="K513" s="31"/>
      <c r="L513" s="31"/>
      <c r="M513" s="31"/>
      <c r="N513" s="31"/>
      <c r="O513" s="31"/>
      <c r="P513" s="31"/>
      <c r="Q513" s="31"/>
      <c r="R513" s="31"/>
      <c r="S513" s="31"/>
      <c r="T513" s="31"/>
      <c r="U513" s="31"/>
      <c r="V513" s="31"/>
      <c r="W513" s="31"/>
      <c r="X513" s="31"/>
      <c r="Y513" s="31"/>
      <c r="Z513" s="31"/>
    </row>
    <row r="514" spans="1:26" ht="15.75" customHeight="1">
      <c r="A514" s="31"/>
      <c r="B514" s="31"/>
      <c r="C514" s="31"/>
      <c r="D514" s="31"/>
      <c r="E514" s="31"/>
      <c r="F514" s="31"/>
      <c r="G514" s="31"/>
      <c r="H514" s="31"/>
      <c r="I514" s="31"/>
      <c r="J514" s="31"/>
      <c r="K514" s="31"/>
      <c r="L514" s="31"/>
      <c r="M514" s="31"/>
      <c r="N514" s="31"/>
      <c r="O514" s="31"/>
      <c r="P514" s="31"/>
      <c r="Q514" s="31"/>
      <c r="R514" s="31"/>
      <c r="S514" s="31"/>
      <c r="T514" s="31"/>
      <c r="U514" s="31"/>
      <c r="V514" s="31"/>
      <c r="W514" s="31"/>
      <c r="X514" s="31"/>
      <c r="Y514" s="31"/>
      <c r="Z514" s="31"/>
    </row>
    <row r="515" spans="1:26" ht="15.75" customHeight="1">
      <c r="A515" s="31"/>
      <c r="B515" s="31"/>
      <c r="C515" s="31"/>
      <c r="D515" s="31"/>
      <c r="E515" s="31"/>
      <c r="F515" s="31"/>
      <c r="G515" s="31"/>
      <c r="H515" s="31"/>
      <c r="I515" s="31"/>
      <c r="J515" s="31"/>
      <c r="K515" s="31"/>
      <c r="L515" s="31"/>
      <c r="M515" s="31"/>
      <c r="N515" s="31"/>
      <c r="O515" s="31"/>
      <c r="P515" s="31"/>
      <c r="Q515" s="31"/>
      <c r="R515" s="31"/>
      <c r="S515" s="31"/>
      <c r="T515" s="31"/>
      <c r="U515" s="31"/>
      <c r="V515" s="31"/>
      <c r="W515" s="31"/>
      <c r="X515" s="31"/>
      <c r="Y515" s="31"/>
      <c r="Z515" s="31"/>
    </row>
    <row r="516" spans="1:26" ht="15.75" customHeight="1">
      <c r="A516" s="31"/>
      <c r="B516" s="31"/>
      <c r="C516" s="31"/>
      <c r="D516" s="31"/>
      <c r="E516" s="31"/>
      <c r="F516" s="31"/>
      <c r="G516" s="31"/>
      <c r="H516" s="31"/>
      <c r="I516" s="31"/>
      <c r="J516" s="31"/>
      <c r="K516" s="31"/>
      <c r="L516" s="31"/>
      <c r="M516" s="31"/>
      <c r="N516" s="31"/>
      <c r="O516" s="31"/>
      <c r="P516" s="31"/>
      <c r="Q516" s="31"/>
      <c r="R516" s="31"/>
      <c r="S516" s="31"/>
      <c r="T516" s="31"/>
      <c r="U516" s="31"/>
      <c r="V516" s="31"/>
      <c r="W516" s="31"/>
      <c r="X516" s="31"/>
      <c r="Y516" s="31"/>
      <c r="Z516" s="31"/>
    </row>
    <row r="517" spans="1:26" ht="15.75" customHeight="1">
      <c r="A517" s="31"/>
      <c r="B517" s="31"/>
      <c r="C517" s="31"/>
      <c r="D517" s="31"/>
      <c r="E517" s="31"/>
      <c r="F517" s="31"/>
      <c r="G517" s="31"/>
      <c r="H517" s="31"/>
      <c r="I517" s="31"/>
      <c r="J517" s="31"/>
      <c r="K517" s="31"/>
      <c r="L517" s="31"/>
      <c r="M517" s="31"/>
      <c r="N517" s="31"/>
      <c r="O517" s="31"/>
      <c r="P517" s="31"/>
      <c r="Q517" s="31"/>
      <c r="R517" s="31"/>
      <c r="S517" s="31"/>
      <c r="T517" s="31"/>
      <c r="U517" s="31"/>
      <c r="V517" s="31"/>
      <c r="W517" s="31"/>
      <c r="X517" s="31"/>
      <c r="Y517" s="31"/>
      <c r="Z517" s="31"/>
    </row>
    <row r="518" spans="1:26" ht="15.75" customHeight="1">
      <c r="A518" s="31"/>
      <c r="B518" s="31"/>
      <c r="C518" s="31"/>
      <c r="D518" s="31"/>
      <c r="E518" s="31"/>
      <c r="F518" s="31"/>
      <c r="G518" s="31"/>
      <c r="H518" s="31"/>
      <c r="I518" s="31"/>
      <c r="J518" s="31"/>
      <c r="K518" s="31"/>
      <c r="L518" s="31"/>
      <c r="M518" s="31"/>
      <c r="N518" s="31"/>
      <c r="O518" s="31"/>
      <c r="P518" s="31"/>
      <c r="Q518" s="31"/>
      <c r="R518" s="31"/>
      <c r="S518" s="31"/>
      <c r="T518" s="31"/>
      <c r="U518" s="31"/>
      <c r="V518" s="31"/>
      <c r="W518" s="31"/>
      <c r="X518" s="31"/>
      <c r="Y518" s="31"/>
      <c r="Z518" s="31"/>
    </row>
    <row r="519" spans="1:26" ht="15.75" customHeight="1">
      <c r="A519" s="31"/>
      <c r="B519" s="31"/>
      <c r="C519" s="31"/>
      <c r="D519" s="31"/>
      <c r="E519" s="31"/>
      <c r="F519" s="31"/>
      <c r="G519" s="31"/>
      <c r="H519" s="31"/>
      <c r="I519" s="31"/>
      <c r="J519" s="31"/>
      <c r="K519" s="31"/>
      <c r="L519" s="31"/>
      <c r="M519" s="31"/>
      <c r="N519" s="31"/>
      <c r="O519" s="31"/>
      <c r="P519" s="31"/>
      <c r="Q519" s="31"/>
      <c r="R519" s="31"/>
      <c r="S519" s="31"/>
      <c r="T519" s="31"/>
      <c r="U519" s="31"/>
      <c r="V519" s="31"/>
      <c r="W519" s="31"/>
      <c r="X519" s="31"/>
      <c r="Y519" s="31"/>
      <c r="Z519" s="31"/>
    </row>
    <row r="520" spans="1:26" ht="15.75" customHeight="1">
      <c r="A520" s="31"/>
      <c r="B520" s="31"/>
      <c r="C520" s="31"/>
      <c r="D520" s="31"/>
      <c r="E520" s="31"/>
      <c r="F520" s="31"/>
      <c r="G520" s="31"/>
      <c r="H520" s="31"/>
      <c r="I520" s="31"/>
      <c r="J520" s="31"/>
      <c r="K520" s="31"/>
      <c r="L520" s="31"/>
      <c r="M520" s="31"/>
      <c r="N520" s="31"/>
      <c r="O520" s="31"/>
      <c r="P520" s="31"/>
      <c r="Q520" s="31"/>
      <c r="R520" s="31"/>
      <c r="S520" s="31"/>
      <c r="T520" s="31"/>
      <c r="U520" s="31"/>
      <c r="V520" s="31"/>
      <c r="W520" s="31"/>
      <c r="X520" s="31"/>
      <c r="Y520" s="31"/>
      <c r="Z520" s="31"/>
    </row>
    <row r="521" spans="1:26" ht="15.75" customHeight="1">
      <c r="A521" s="31"/>
      <c r="B521" s="31"/>
      <c r="C521" s="31"/>
      <c r="D521" s="31"/>
      <c r="E521" s="31"/>
      <c r="F521" s="31"/>
      <c r="G521" s="31"/>
      <c r="H521" s="31"/>
      <c r="I521" s="31"/>
      <c r="J521" s="31"/>
      <c r="K521" s="31"/>
      <c r="L521" s="31"/>
      <c r="M521" s="31"/>
      <c r="N521" s="31"/>
      <c r="O521" s="31"/>
      <c r="P521" s="31"/>
      <c r="Q521" s="31"/>
      <c r="R521" s="31"/>
      <c r="S521" s="31"/>
      <c r="T521" s="31"/>
      <c r="U521" s="31"/>
      <c r="V521" s="31"/>
      <c r="W521" s="31"/>
      <c r="X521" s="31"/>
      <c r="Y521" s="31"/>
      <c r="Z521" s="31"/>
    </row>
    <row r="522" spans="1:26" ht="15.75" customHeight="1">
      <c r="A522" s="31"/>
      <c r="B522" s="31"/>
      <c r="C522" s="31"/>
      <c r="D522" s="31"/>
      <c r="E522" s="31"/>
      <c r="F522" s="31"/>
      <c r="G522" s="31"/>
      <c r="H522" s="31"/>
      <c r="I522" s="31"/>
      <c r="J522" s="31"/>
      <c r="K522" s="31"/>
      <c r="L522" s="31"/>
      <c r="M522" s="31"/>
      <c r="N522" s="31"/>
      <c r="O522" s="31"/>
      <c r="P522" s="31"/>
      <c r="Q522" s="31"/>
      <c r="R522" s="31"/>
      <c r="S522" s="31"/>
      <c r="T522" s="31"/>
      <c r="U522" s="31"/>
      <c r="V522" s="31"/>
      <c r="W522" s="31"/>
      <c r="X522" s="31"/>
      <c r="Y522" s="31"/>
      <c r="Z522" s="31"/>
    </row>
    <row r="523" spans="1:26" ht="15.75" customHeight="1">
      <c r="A523" s="31"/>
      <c r="B523" s="31"/>
      <c r="C523" s="31"/>
      <c r="D523" s="31"/>
      <c r="E523" s="31"/>
      <c r="F523" s="31"/>
      <c r="G523" s="31"/>
      <c r="H523" s="31"/>
      <c r="I523" s="31"/>
      <c r="J523" s="31"/>
      <c r="K523" s="31"/>
      <c r="L523" s="31"/>
      <c r="M523" s="31"/>
      <c r="N523" s="31"/>
      <c r="O523" s="31"/>
      <c r="P523" s="31"/>
      <c r="Q523" s="31"/>
      <c r="R523" s="31"/>
      <c r="S523" s="31"/>
      <c r="T523" s="31"/>
      <c r="U523" s="31"/>
      <c r="V523" s="31"/>
      <c r="W523" s="31"/>
      <c r="X523" s="31"/>
      <c r="Y523" s="31"/>
      <c r="Z523" s="31"/>
    </row>
    <row r="524" spans="1:26" ht="15.75" customHeight="1">
      <c r="A524" s="31"/>
      <c r="B524" s="31"/>
      <c r="C524" s="31"/>
      <c r="D524" s="31"/>
      <c r="E524" s="31"/>
      <c r="F524" s="31"/>
      <c r="G524" s="31"/>
      <c r="H524" s="31"/>
      <c r="I524" s="31"/>
      <c r="J524" s="31"/>
      <c r="K524" s="31"/>
      <c r="L524" s="31"/>
      <c r="M524" s="31"/>
      <c r="N524" s="31"/>
      <c r="O524" s="31"/>
      <c r="P524" s="31"/>
      <c r="Q524" s="31"/>
      <c r="R524" s="31"/>
      <c r="S524" s="31"/>
      <c r="T524" s="31"/>
      <c r="U524" s="31"/>
      <c r="V524" s="31"/>
      <c r="W524" s="31"/>
      <c r="X524" s="31"/>
      <c r="Y524" s="31"/>
      <c r="Z524" s="31"/>
    </row>
    <row r="525" spans="1:26" ht="15.75" customHeight="1">
      <c r="A525" s="31"/>
      <c r="B525" s="31"/>
      <c r="C525" s="31"/>
      <c r="D525" s="31"/>
      <c r="E525" s="31"/>
      <c r="F525" s="31"/>
      <c r="G525" s="31"/>
      <c r="H525" s="31"/>
      <c r="I525" s="31"/>
      <c r="J525" s="31"/>
      <c r="K525" s="31"/>
      <c r="L525" s="31"/>
      <c r="M525" s="31"/>
      <c r="N525" s="31"/>
      <c r="O525" s="31"/>
      <c r="P525" s="31"/>
      <c r="Q525" s="31"/>
      <c r="R525" s="31"/>
      <c r="S525" s="31"/>
      <c r="T525" s="31"/>
      <c r="U525" s="31"/>
      <c r="V525" s="31"/>
      <c r="W525" s="31"/>
      <c r="X525" s="31"/>
      <c r="Y525" s="31"/>
      <c r="Z525" s="31"/>
    </row>
    <row r="526" spans="1:26" ht="15.75" customHeight="1">
      <c r="A526" s="31"/>
      <c r="B526" s="31"/>
      <c r="C526" s="31"/>
      <c r="D526" s="31"/>
      <c r="E526" s="31"/>
      <c r="F526" s="31"/>
      <c r="G526" s="31"/>
      <c r="H526" s="31"/>
      <c r="I526" s="31"/>
      <c r="J526" s="31"/>
      <c r="K526" s="31"/>
      <c r="L526" s="31"/>
      <c r="M526" s="31"/>
      <c r="N526" s="31"/>
      <c r="O526" s="31"/>
      <c r="P526" s="31"/>
      <c r="Q526" s="31"/>
      <c r="R526" s="31"/>
      <c r="S526" s="31"/>
      <c r="T526" s="31"/>
      <c r="U526" s="31"/>
      <c r="V526" s="31"/>
      <c r="W526" s="31"/>
      <c r="X526" s="31"/>
      <c r="Y526" s="31"/>
      <c r="Z526" s="31"/>
    </row>
    <row r="527" spans="1:26" ht="15.75" customHeight="1">
      <c r="A527" s="31"/>
      <c r="B527" s="31"/>
      <c r="C527" s="31"/>
      <c r="D527" s="31"/>
      <c r="E527" s="31"/>
      <c r="F527" s="31"/>
      <c r="G527" s="31"/>
      <c r="H527" s="31"/>
      <c r="I527" s="31"/>
      <c r="J527" s="31"/>
      <c r="K527" s="31"/>
      <c r="L527" s="31"/>
      <c r="M527" s="31"/>
      <c r="N527" s="31"/>
      <c r="O527" s="31"/>
      <c r="P527" s="31"/>
      <c r="Q527" s="31"/>
      <c r="R527" s="31"/>
      <c r="S527" s="31"/>
      <c r="T527" s="31"/>
      <c r="U527" s="31"/>
      <c r="V527" s="31"/>
      <c r="W527" s="31"/>
      <c r="X527" s="31"/>
      <c r="Y527" s="31"/>
      <c r="Z527" s="31"/>
    </row>
    <row r="528" spans="1:26" ht="15.75" customHeight="1">
      <c r="A528" s="31"/>
      <c r="B528" s="31"/>
      <c r="C528" s="31"/>
      <c r="D528" s="31"/>
      <c r="E528" s="31"/>
      <c r="F528" s="31"/>
      <c r="G528" s="31"/>
      <c r="H528" s="31"/>
      <c r="I528" s="31"/>
      <c r="J528" s="31"/>
      <c r="K528" s="31"/>
      <c r="L528" s="31"/>
      <c r="M528" s="31"/>
      <c r="N528" s="31"/>
      <c r="O528" s="31"/>
      <c r="P528" s="31"/>
      <c r="Q528" s="31"/>
      <c r="R528" s="31"/>
      <c r="S528" s="31"/>
      <c r="T528" s="31"/>
      <c r="U528" s="31"/>
      <c r="V528" s="31"/>
      <c r="W528" s="31"/>
      <c r="X528" s="31"/>
      <c r="Y528" s="31"/>
      <c r="Z528" s="31"/>
    </row>
    <row r="529" spans="1:26" ht="15.75" customHeight="1">
      <c r="A529" s="31"/>
      <c r="B529" s="31"/>
      <c r="C529" s="31"/>
      <c r="D529" s="31"/>
      <c r="E529" s="31"/>
      <c r="F529" s="31"/>
      <c r="G529" s="31"/>
      <c r="H529" s="31"/>
      <c r="I529" s="31"/>
      <c r="J529" s="31"/>
      <c r="K529" s="31"/>
      <c r="L529" s="31"/>
      <c r="M529" s="31"/>
      <c r="N529" s="31"/>
      <c r="O529" s="31"/>
      <c r="P529" s="31"/>
      <c r="Q529" s="31"/>
      <c r="R529" s="31"/>
      <c r="S529" s="31"/>
      <c r="T529" s="31"/>
      <c r="U529" s="31"/>
      <c r="V529" s="31"/>
      <c r="W529" s="31"/>
      <c r="X529" s="31"/>
      <c r="Y529" s="31"/>
      <c r="Z529" s="31"/>
    </row>
    <row r="530" spans="1:26" ht="15.75" customHeight="1">
      <c r="A530" s="31"/>
      <c r="B530" s="31"/>
      <c r="C530" s="31"/>
      <c r="D530" s="31"/>
      <c r="E530" s="31"/>
      <c r="F530" s="31"/>
      <c r="G530" s="31"/>
      <c r="H530" s="31"/>
      <c r="I530" s="31"/>
      <c r="J530" s="31"/>
      <c r="K530" s="31"/>
      <c r="L530" s="31"/>
      <c r="M530" s="31"/>
      <c r="N530" s="31"/>
      <c r="O530" s="31"/>
      <c r="P530" s="31"/>
      <c r="Q530" s="31"/>
      <c r="R530" s="31"/>
      <c r="S530" s="31"/>
      <c r="T530" s="31"/>
      <c r="U530" s="31"/>
      <c r="V530" s="31"/>
      <c r="W530" s="31"/>
      <c r="X530" s="31"/>
      <c r="Y530" s="31"/>
      <c r="Z530" s="31"/>
    </row>
    <row r="531" spans="1:26" ht="15.75" customHeight="1">
      <c r="A531" s="31"/>
      <c r="B531" s="31"/>
      <c r="C531" s="31"/>
      <c r="D531" s="31"/>
      <c r="E531" s="31"/>
      <c r="F531" s="31"/>
      <c r="G531" s="31"/>
      <c r="H531" s="31"/>
      <c r="I531" s="31"/>
      <c r="J531" s="31"/>
      <c r="K531" s="31"/>
      <c r="L531" s="31"/>
      <c r="M531" s="31"/>
      <c r="N531" s="31"/>
      <c r="O531" s="31"/>
      <c r="P531" s="31"/>
      <c r="Q531" s="31"/>
      <c r="R531" s="31"/>
      <c r="S531" s="31"/>
      <c r="T531" s="31"/>
      <c r="U531" s="31"/>
      <c r="V531" s="31"/>
      <c r="W531" s="31"/>
      <c r="X531" s="31"/>
      <c r="Y531" s="31"/>
      <c r="Z531" s="31"/>
    </row>
    <row r="532" spans="1:26" ht="15.75" customHeight="1">
      <c r="A532" s="31"/>
      <c r="B532" s="31"/>
      <c r="C532" s="31"/>
      <c r="D532" s="31"/>
      <c r="E532" s="31"/>
      <c r="F532" s="31"/>
      <c r="G532" s="31"/>
      <c r="H532" s="31"/>
      <c r="I532" s="31"/>
      <c r="J532" s="31"/>
      <c r="K532" s="31"/>
      <c r="L532" s="31"/>
      <c r="M532" s="31"/>
      <c r="N532" s="31"/>
      <c r="O532" s="31"/>
      <c r="P532" s="31"/>
      <c r="Q532" s="31"/>
      <c r="R532" s="31"/>
      <c r="S532" s="31"/>
      <c r="T532" s="31"/>
      <c r="U532" s="31"/>
      <c r="V532" s="31"/>
      <c r="W532" s="31"/>
      <c r="X532" s="31"/>
      <c r="Y532" s="31"/>
      <c r="Z532" s="31"/>
    </row>
    <row r="533" spans="1:26" ht="15.75" customHeight="1">
      <c r="A533" s="31"/>
      <c r="B533" s="31"/>
      <c r="C533" s="31"/>
      <c r="D533" s="31"/>
      <c r="E533" s="31"/>
      <c r="F533" s="31"/>
      <c r="G533" s="31"/>
      <c r="H533" s="31"/>
      <c r="I533" s="31"/>
      <c r="J533" s="31"/>
      <c r="K533" s="31"/>
      <c r="L533" s="31"/>
      <c r="M533" s="31"/>
      <c r="N533" s="31"/>
      <c r="O533" s="31"/>
      <c r="P533" s="31"/>
      <c r="Q533" s="31"/>
      <c r="R533" s="31"/>
      <c r="S533" s="31"/>
      <c r="T533" s="31"/>
      <c r="U533" s="31"/>
      <c r="V533" s="31"/>
      <c r="W533" s="31"/>
      <c r="X533" s="31"/>
      <c r="Y533" s="31"/>
      <c r="Z533" s="31"/>
    </row>
    <row r="534" spans="1:26" ht="15.75" customHeight="1">
      <c r="A534" s="31"/>
      <c r="B534" s="31"/>
      <c r="C534" s="31"/>
      <c r="D534" s="31"/>
      <c r="E534" s="31"/>
      <c r="F534" s="31"/>
      <c r="G534" s="31"/>
      <c r="H534" s="31"/>
      <c r="I534" s="31"/>
      <c r="J534" s="31"/>
      <c r="K534" s="31"/>
      <c r="L534" s="31"/>
      <c r="M534" s="31"/>
      <c r="N534" s="31"/>
      <c r="O534" s="31"/>
      <c r="P534" s="31"/>
      <c r="Q534" s="31"/>
      <c r="R534" s="31"/>
      <c r="S534" s="31"/>
      <c r="T534" s="31"/>
      <c r="U534" s="31"/>
      <c r="V534" s="31"/>
      <c r="W534" s="31"/>
      <c r="X534" s="31"/>
      <c r="Y534" s="31"/>
      <c r="Z534" s="31"/>
    </row>
    <row r="535" spans="1:26" ht="15.75" customHeight="1">
      <c r="A535" s="31"/>
      <c r="B535" s="31"/>
      <c r="C535" s="31"/>
      <c r="D535" s="31"/>
      <c r="E535" s="31"/>
      <c r="F535" s="31"/>
      <c r="G535" s="31"/>
      <c r="H535" s="31"/>
      <c r="I535" s="31"/>
      <c r="J535" s="31"/>
      <c r="K535" s="31"/>
      <c r="L535" s="31"/>
      <c r="M535" s="31"/>
      <c r="N535" s="31"/>
      <c r="O535" s="31"/>
      <c r="P535" s="31"/>
      <c r="Q535" s="31"/>
      <c r="R535" s="31"/>
      <c r="S535" s="31"/>
      <c r="T535" s="31"/>
      <c r="U535" s="31"/>
      <c r="V535" s="31"/>
      <c r="W535" s="31"/>
      <c r="X535" s="31"/>
      <c r="Y535" s="31"/>
      <c r="Z535" s="31"/>
    </row>
    <row r="536" spans="1:26" ht="15.75" customHeight="1">
      <c r="A536" s="31"/>
      <c r="B536" s="31"/>
      <c r="C536" s="31"/>
      <c r="D536" s="31"/>
      <c r="E536" s="31"/>
      <c r="F536" s="31"/>
      <c r="G536" s="31"/>
      <c r="H536" s="31"/>
      <c r="I536" s="31"/>
      <c r="J536" s="31"/>
      <c r="K536" s="31"/>
      <c r="L536" s="31"/>
      <c r="M536" s="31"/>
      <c r="N536" s="31"/>
      <c r="O536" s="31"/>
      <c r="P536" s="31"/>
      <c r="Q536" s="31"/>
      <c r="R536" s="31"/>
      <c r="S536" s="31"/>
      <c r="T536" s="31"/>
      <c r="U536" s="31"/>
      <c r="V536" s="31"/>
      <c r="W536" s="31"/>
      <c r="X536" s="31"/>
      <c r="Y536" s="31"/>
      <c r="Z536" s="31"/>
    </row>
    <row r="537" spans="1:26" ht="15.75" customHeight="1">
      <c r="A537" s="31"/>
      <c r="B537" s="31"/>
      <c r="C537" s="31"/>
      <c r="D537" s="31"/>
      <c r="E537" s="31"/>
      <c r="F537" s="31"/>
      <c r="G537" s="31"/>
      <c r="H537" s="31"/>
      <c r="I537" s="31"/>
      <c r="J537" s="31"/>
      <c r="K537" s="31"/>
      <c r="L537" s="31"/>
      <c r="M537" s="31"/>
      <c r="N537" s="31"/>
      <c r="O537" s="31"/>
      <c r="P537" s="31"/>
      <c r="Q537" s="31"/>
      <c r="R537" s="31"/>
      <c r="S537" s="31"/>
      <c r="T537" s="31"/>
      <c r="U537" s="31"/>
      <c r="V537" s="31"/>
      <c r="W537" s="31"/>
      <c r="X537" s="31"/>
      <c r="Y537" s="31"/>
      <c r="Z537" s="31"/>
    </row>
    <row r="538" spans="1:26" ht="15.75" customHeight="1">
      <c r="A538" s="31"/>
      <c r="B538" s="31"/>
      <c r="C538" s="31"/>
      <c r="D538" s="31"/>
      <c r="E538" s="31"/>
      <c r="F538" s="31"/>
      <c r="G538" s="31"/>
      <c r="H538" s="31"/>
      <c r="I538" s="31"/>
      <c r="J538" s="31"/>
      <c r="K538" s="31"/>
      <c r="L538" s="31"/>
      <c r="M538" s="31"/>
      <c r="N538" s="31"/>
      <c r="O538" s="31"/>
      <c r="P538" s="31"/>
      <c r="Q538" s="31"/>
      <c r="R538" s="31"/>
      <c r="S538" s="31"/>
      <c r="T538" s="31"/>
      <c r="U538" s="31"/>
      <c r="V538" s="31"/>
      <c r="W538" s="31"/>
      <c r="X538" s="31"/>
      <c r="Y538" s="31"/>
      <c r="Z538" s="31"/>
    </row>
    <row r="539" spans="1:26" ht="15.75" customHeight="1">
      <c r="A539" s="31"/>
      <c r="B539" s="31"/>
      <c r="C539" s="31"/>
      <c r="D539" s="31"/>
      <c r="E539" s="31"/>
      <c r="F539" s="31"/>
      <c r="G539" s="31"/>
      <c r="H539" s="31"/>
      <c r="I539" s="31"/>
      <c r="J539" s="31"/>
      <c r="K539" s="31"/>
      <c r="L539" s="31"/>
      <c r="M539" s="31"/>
      <c r="N539" s="31"/>
      <c r="O539" s="31"/>
      <c r="P539" s="31"/>
      <c r="Q539" s="31"/>
      <c r="R539" s="31"/>
      <c r="S539" s="31"/>
      <c r="T539" s="31"/>
      <c r="U539" s="31"/>
      <c r="V539" s="31"/>
      <c r="W539" s="31"/>
      <c r="X539" s="31"/>
      <c r="Y539" s="31"/>
      <c r="Z539" s="31"/>
    </row>
    <row r="540" spans="1:26" ht="15.75" customHeight="1">
      <c r="A540" s="31"/>
      <c r="B540" s="31"/>
      <c r="C540" s="31"/>
      <c r="D540" s="31"/>
      <c r="E540" s="31"/>
      <c r="F540" s="31"/>
      <c r="G540" s="31"/>
      <c r="H540" s="31"/>
      <c r="I540" s="31"/>
      <c r="J540" s="31"/>
      <c r="K540" s="31"/>
      <c r="L540" s="31"/>
      <c r="M540" s="31"/>
      <c r="N540" s="31"/>
      <c r="O540" s="31"/>
      <c r="P540" s="31"/>
      <c r="Q540" s="31"/>
      <c r="R540" s="31"/>
      <c r="S540" s="31"/>
      <c r="T540" s="31"/>
      <c r="U540" s="31"/>
      <c r="V540" s="31"/>
      <c r="W540" s="31"/>
      <c r="X540" s="31"/>
      <c r="Y540" s="31"/>
      <c r="Z540" s="31"/>
    </row>
    <row r="541" spans="1:26" ht="15.75" customHeight="1">
      <c r="A541" s="31"/>
      <c r="B541" s="31"/>
      <c r="C541" s="31"/>
      <c r="D541" s="31"/>
      <c r="E541" s="31"/>
      <c r="F541" s="31"/>
      <c r="G541" s="31"/>
      <c r="H541" s="31"/>
      <c r="I541" s="31"/>
      <c r="J541" s="31"/>
      <c r="K541" s="31"/>
      <c r="L541" s="31"/>
      <c r="M541" s="31"/>
      <c r="N541" s="31"/>
      <c r="O541" s="31"/>
      <c r="P541" s="31"/>
      <c r="Q541" s="31"/>
      <c r="R541" s="31"/>
      <c r="S541" s="31"/>
      <c r="T541" s="31"/>
      <c r="U541" s="31"/>
      <c r="V541" s="31"/>
      <c r="W541" s="31"/>
      <c r="X541" s="31"/>
      <c r="Y541" s="31"/>
      <c r="Z541" s="31"/>
    </row>
    <row r="542" spans="1:26" ht="15.75" customHeight="1">
      <c r="A542" s="31"/>
      <c r="B542" s="31"/>
      <c r="C542" s="31"/>
      <c r="D542" s="31"/>
      <c r="E542" s="31"/>
      <c r="F542" s="31"/>
      <c r="G542" s="31"/>
      <c r="H542" s="31"/>
      <c r="I542" s="31"/>
      <c r="J542" s="31"/>
      <c r="K542" s="31"/>
      <c r="L542" s="31"/>
      <c r="M542" s="31"/>
      <c r="N542" s="31"/>
      <c r="O542" s="31"/>
      <c r="P542" s="31"/>
      <c r="Q542" s="31"/>
      <c r="R542" s="31"/>
      <c r="S542" s="31"/>
      <c r="T542" s="31"/>
      <c r="U542" s="31"/>
      <c r="V542" s="31"/>
      <c r="W542" s="31"/>
      <c r="X542" s="31"/>
      <c r="Y542" s="31"/>
      <c r="Z542" s="31"/>
    </row>
    <row r="543" spans="1:26" ht="15.75" customHeight="1">
      <c r="A543" s="31"/>
      <c r="B543" s="31"/>
      <c r="C543" s="31"/>
      <c r="D543" s="31"/>
      <c r="E543" s="31"/>
      <c r="F543" s="31"/>
      <c r="G543" s="31"/>
      <c r="H543" s="31"/>
      <c r="I543" s="31"/>
      <c r="J543" s="31"/>
      <c r="K543" s="31"/>
      <c r="L543" s="31"/>
      <c r="M543" s="31"/>
      <c r="N543" s="31"/>
      <c r="O543" s="31"/>
      <c r="P543" s="31"/>
      <c r="Q543" s="31"/>
      <c r="R543" s="31"/>
      <c r="S543" s="31"/>
      <c r="T543" s="31"/>
      <c r="U543" s="31"/>
      <c r="V543" s="31"/>
      <c r="W543" s="31"/>
      <c r="X543" s="31"/>
      <c r="Y543" s="31"/>
      <c r="Z543" s="31"/>
    </row>
    <row r="544" spans="1:26" ht="15.75" customHeight="1">
      <c r="A544" s="31"/>
      <c r="B544" s="31"/>
      <c r="C544" s="31"/>
      <c r="D544" s="31"/>
      <c r="E544" s="31"/>
      <c r="F544" s="31"/>
      <c r="G544" s="31"/>
      <c r="H544" s="31"/>
      <c r="I544" s="31"/>
      <c r="J544" s="31"/>
      <c r="K544" s="31"/>
      <c r="L544" s="31"/>
      <c r="M544" s="31"/>
      <c r="N544" s="31"/>
      <c r="O544" s="31"/>
      <c r="P544" s="31"/>
      <c r="Q544" s="31"/>
      <c r="R544" s="31"/>
      <c r="S544" s="31"/>
      <c r="T544" s="31"/>
      <c r="U544" s="31"/>
      <c r="V544" s="31"/>
      <c r="W544" s="31"/>
      <c r="X544" s="31"/>
      <c r="Y544" s="31"/>
      <c r="Z544" s="31"/>
    </row>
    <row r="545" spans="1:26" ht="15.75" customHeight="1">
      <c r="A545" s="31"/>
      <c r="B545" s="31"/>
      <c r="C545" s="31"/>
      <c r="D545" s="31"/>
      <c r="E545" s="31"/>
      <c r="F545" s="31"/>
      <c r="G545" s="31"/>
      <c r="H545" s="31"/>
      <c r="I545" s="31"/>
      <c r="J545" s="31"/>
      <c r="K545" s="31"/>
      <c r="L545" s="31"/>
      <c r="M545" s="31"/>
      <c r="N545" s="31"/>
      <c r="O545" s="31"/>
      <c r="P545" s="31"/>
      <c r="Q545" s="31"/>
      <c r="R545" s="31"/>
      <c r="S545" s="31"/>
      <c r="T545" s="31"/>
      <c r="U545" s="31"/>
      <c r="V545" s="31"/>
      <c r="W545" s="31"/>
      <c r="X545" s="31"/>
      <c r="Y545" s="31"/>
      <c r="Z545" s="31"/>
    </row>
    <row r="546" spans="1:26" ht="15.75" customHeight="1">
      <c r="A546" s="31"/>
      <c r="B546" s="31"/>
      <c r="C546" s="31"/>
      <c r="D546" s="31"/>
      <c r="E546" s="31"/>
      <c r="F546" s="31"/>
      <c r="G546" s="31"/>
      <c r="H546" s="31"/>
      <c r="I546" s="31"/>
      <c r="J546" s="31"/>
      <c r="K546" s="31"/>
      <c r="L546" s="31"/>
      <c r="M546" s="31"/>
      <c r="N546" s="31"/>
      <c r="O546" s="31"/>
      <c r="P546" s="31"/>
      <c r="Q546" s="31"/>
      <c r="R546" s="31"/>
      <c r="S546" s="31"/>
      <c r="T546" s="31"/>
      <c r="U546" s="31"/>
      <c r="V546" s="31"/>
      <c r="W546" s="31"/>
      <c r="X546" s="31"/>
      <c r="Y546" s="31"/>
      <c r="Z546" s="31"/>
    </row>
    <row r="547" spans="1:26" ht="15.75" customHeight="1">
      <c r="A547" s="31"/>
      <c r="B547" s="31"/>
      <c r="C547" s="31"/>
      <c r="D547" s="31"/>
      <c r="E547" s="31"/>
      <c r="F547" s="31"/>
      <c r="G547" s="31"/>
      <c r="H547" s="31"/>
      <c r="I547" s="31"/>
      <c r="J547" s="31"/>
      <c r="K547" s="31"/>
      <c r="L547" s="31"/>
      <c r="M547" s="31"/>
      <c r="N547" s="31"/>
      <c r="O547" s="31"/>
      <c r="P547" s="31"/>
      <c r="Q547" s="31"/>
      <c r="R547" s="31"/>
      <c r="S547" s="31"/>
      <c r="T547" s="31"/>
      <c r="U547" s="31"/>
      <c r="V547" s="31"/>
      <c r="W547" s="31"/>
      <c r="X547" s="31"/>
      <c r="Y547" s="31"/>
      <c r="Z547" s="31"/>
    </row>
    <row r="548" spans="1:26" ht="15.75" customHeight="1">
      <c r="A548" s="31"/>
      <c r="B548" s="31"/>
      <c r="C548" s="31"/>
      <c r="D548" s="31"/>
      <c r="E548" s="31"/>
      <c r="F548" s="31"/>
      <c r="G548" s="31"/>
      <c r="H548" s="31"/>
      <c r="I548" s="31"/>
      <c r="J548" s="31"/>
      <c r="K548" s="31"/>
      <c r="L548" s="31"/>
      <c r="M548" s="31"/>
      <c r="N548" s="31"/>
      <c r="O548" s="31"/>
      <c r="P548" s="31"/>
      <c r="Q548" s="31"/>
      <c r="R548" s="31"/>
      <c r="S548" s="31"/>
      <c r="T548" s="31"/>
      <c r="U548" s="31"/>
      <c r="V548" s="31"/>
      <c r="W548" s="31"/>
      <c r="X548" s="31"/>
      <c r="Y548" s="31"/>
      <c r="Z548" s="31"/>
    </row>
    <row r="549" spans="1:26" ht="15.75" customHeight="1">
      <c r="A549" s="31"/>
      <c r="B549" s="31"/>
      <c r="C549" s="31"/>
      <c r="D549" s="31"/>
      <c r="E549" s="31"/>
      <c r="F549" s="31"/>
      <c r="G549" s="31"/>
      <c r="H549" s="31"/>
      <c r="I549" s="31"/>
      <c r="J549" s="31"/>
      <c r="K549" s="31"/>
      <c r="L549" s="31"/>
      <c r="M549" s="31"/>
      <c r="N549" s="31"/>
      <c r="O549" s="31"/>
      <c r="P549" s="31"/>
      <c r="Q549" s="31"/>
      <c r="R549" s="31"/>
      <c r="S549" s="31"/>
      <c r="T549" s="31"/>
      <c r="U549" s="31"/>
      <c r="V549" s="31"/>
      <c r="W549" s="31"/>
      <c r="X549" s="31"/>
      <c r="Y549" s="31"/>
      <c r="Z549" s="31"/>
    </row>
    <row r="550" spans="1:26" ht="15.75" customHeight="1">
      <c r="A550" s="31"/>
      <c r="B550" s="31"/>
      <c r="C550" s="31"/>
      <c r="D550" s="31"/>
      <c r="E550" s="31"/>
      <c r="F550" s="31"/>
      <c r="G550" s="31"/>
      <c r="H550" s="31"/>
      <c r="I550" s="31"/>
      <c r="J550" s="31"/>
      <c r="K550" s="31"/>
      <c r="L550" s="31"/>
      <c r="M550" s="31"/>
      <c r="N550" s="31"/>
      <c r="O550" s="31"/>
      <c r="P550" s="31"/>
      <c r="Q550" s="31"/>
      <c r="R550" s="31"/>
      <c r="S550" s="31"/>
      <c r="T550" s="31"/>
      <c r="U550" s="31"/>
      <c r="V550" s="31"/>
      <c r="W550" s="31"/>
      <c r="X550" s="31"/>
      <c r="Y550" s="31"/>
      <c r="Z550" s="31"/>
    </row>
    <row r="551" spans="1:26" ht="15.75" customHeight="1">
      <c r="A551" s="31"/>
      <c r="B551" s="31"/>
      <c r="C551" s="31"/>
      <c r="D551" s="31"/>
      <c r="E551" s="31"/>
      <c r="F551" s="31"/>
      <c r="G551" s="31"/>
      <c r="H551" s="31"/>
      <c r="I551" s="31"/>
      <c r="J551" s="31"/>
      <c r="K551" s="31"/>
      <c r="L551" s="31"/>
      <c r="M551" s="31"/>
      <c r="N551" s="31"/>
      <c r="O551" s="31"/>
      <c r="P551" s="31"/>
      <c r="Q551" s="31"/>
      <c r="R551" s="31"/>
      <c r="S551" s="31"/>
      <c r="T551" s="31"/>
      <c r="U551" s="31"/>
      <c r="V551" s="31"/>
      <c r="W551" s="31"/>
      <c r="X551" s="31"/>
      <c r="Y551" s="31"/>
      <c r="Z551" s="31"/>
    </row>
    <row r="552" spans="1:26" ht="15.75" customHeight="1">
      <c r="A552" s="31"/>
      <c r="B552" s="31"/>
      <c r="C552" s="31"/>
      <c r="D552" s="31"/>
      <c r="E552" s="31"/>
      <c r="F552" s="31"/>
      <c r="G552" s="31"/>
      <c r="H552" s="31"/>
      <c r="I552" s="31"/>
      <c r="J552" s="31"/>
      <c r="K552" s="31"/>
      <c r="L552" s="31"/>
      <c r="M552" s="31"/>
      <c r="N552" s="31"/>
      <c r="O552" s="31"/>
      <c r="P552" s="31"/>
      <c r="Q552" s="31"/>
      <c r="R552" s="31"/>
      <c r="S552" s="31"/>
      <c r="T552" s="31"/>
      <c r="U552" s="31"/>
      <c r="V552" s="31"/>
      <c r="W552" s="31"/>
      <c r="X552" s="31"/>
      <c r="Y552" s="31"/>
      <c r="Z552" s="31"/>
    </row>
    <row r="553" spans="1:26" ht="15.75" customHeight="1">
      <c r="A553" s="31"/>
      <c r="B553" s="31"/>
      <c r="C553" s="31"/>
      <c r="D553" s="31"/>
      <c r="E553" s="31"/>
      <c r="F553" s="31"/>
      <c r="G553" s="31"/>
      <c r="H553" s="31"/>
      <c r="I553" s="31"/>
      <c r="J553" s="31"/>
      <c r="K553" s="31"/>
      <c r="L553" s="31"/>
      <c r="M553" s="31"/>
      <c r="N553" s="31"/>
      <c r="O553" s="31"/>
      <c r="P553" s="31"/>
      <c r="Q553" s="31"/>
      <c r="R553" s="31"/>
      <c r="S553" s="31"/>
      <c r="T553" s="31"/>
      <c r="U553" s="31"/>
      <c r="V553" s="31"/>
      <c r="W553" s="31"/>
      <c r="X553" s="31"/>
      <c r="Y553" s="31"/>
      <c r="Z553" s="31"/>
    </row>
    <row r="554" spans="1:26" ht="15.75" customHeight="1">
      <c r="A554" s="31"/>
      <c r="B554" s="31"/>
      <c r="C554" s="31"/>
      <c r="D554" s="31"/>
      <c r="E554" s="31"/>
      <c r="F554" s="31"/>
      <c r="G554" s="31"/>
      <c r="H554" s="31"/>
      <c r="I554" s="31"/>
      <c r="J554" s="31"/>
      <c r="K554" s="31"/>
      <c r="L554" s="31"/>
      <c r="M554" s="31"/>
      <c r="N554" s="31"/>
      <c r="O554" s="31"/>
      <c r="P554" s="31"/>
      <c r="Q554" s="31"/>
      <c r="R554" s="31"/>
      <c r="S554" s="31"/>
      <c r="T554" s="31"/>
      <c r="U554" s="31"/>
      <c r="V554" s="31"/>
      <c r="W554" s="31"/>
      <c r="X554" s="31"/>
      <c r="Y554" s="31"/>
      <c r="Z554" s="31"/>
    </row>
    <row r="555" spans="1:26" ht="15.75" customHeight="1">
      <c r="A555" s="31"/>
      <c r="B555" s="31"/>
      <c r="C555" s="31"/>
      <c r="D555" s="31"/>
      <c r="E555" s="31"/>
      <c r="F555" s="31"/>
      <c r="G555" s="31"/>
      <c r="H555" s="31"/>
      <c r="I555" s="31"/>
      <c r="J555" s="31"/>
      <c r="K555" s="31"/>
      <c r="L555" s="31"/>
      <c r="M555" s="31"/>
      <c r="N555" s="31"/>
      <c r="O555" s="31"/>
      <c r="P555" s="31"/>
      <c r="Q555" s="31"/>
      <c r="R555" s="31"/>
      <c r="S555" s="31"/>
      <c r="T555" s="31"/>
      <c r="U555" s="31"/>
      <c r="V555" s="31"/>
      <c r="W555" s="31"/>
      <c r="X555" s="31"/>
      <c r="Y555" s="31"/>
      <c r="Z555" s="31"/>
    </row>
    <row r="556" spans="1:26" ht="15.75" customHeight="1">
      <c r="A556" s="31"/>
      <c r="B556" s="31"/>
      <c r="C556" s="31"/>
      <c r="D556" s="31"/>
      <c r="E556" s="31"/>
      <c r="F556" s="31"/>
      <c r="G556" s="31"/>
      <c r="H556" s="31"/>
      <c r="I556" s="31"/>
      <c r="J556" s="31"/>
      <c r="K556" s="31"/>
      <c r="L556" s="31"/>
      <c r="M556" s="31"/>
      <c r="N556" s="31"/>
      <c r="O556" s="31"/>
      <c r="P556" s="31"/>
      <c r="Q556" s="31"/>
      <c r="R556" s="31"/>
      <c r="S556" s="31"/>
      <c r="T556" s="31"/>
      <c r="U556" s="31"/>
      <c r="V556" s="31"/>
      <c r="W556" s="31"/>
      <c r="X556" s="31"/>
      <c r="Y556" s="31"/>
      <c r="Z556" s="31"/>
    </row>
    <row r="557" spans="1:26" ht="15.75" customHeight="1">
      <c r="A557" s="31"/>
      <c r="B557" s="31"/>
      <c r="C557" s="31"/>
      <c r="D557" s="31"/>
      <c r="E557" s="31"/>
      <c r="F557" s="31"/>
      <c r="G557" s="31"/>
      <c r="H557" s="31"/>
      <c r="I557" s="31"/>
      <c r="J557" s="31"/>
      <c r="K557" s="31"/>
      <c r="L557" s="31"/>
      <c r="M557" s="31"/>
      <c r="N557" s="31"/>
      <c r="O557" s="31"/>
      <c r="P557" s="31"/>
      <c r="Q557" s="31"/>
      <c r="R557" s="31"/>
      <c r="S557" s="31"/>
      <c r="T557" s="31"/>
      <c r="U557" s="31"/>
      <c r="V557" s="31"/>
      <c r="W557" s="31"/>
      <c r="X557" s="31"/>
      <c r="Y557" s="31"/>
      <c r="Z557" s="31"/>
    </row>
    <row r="558" spans="1:26" ht="15.75" customHeight="1">
      <c r="A558" s="31"/>
      <c r="B558" s="31"/>
      <c r="C558" s="31"/>
      <c r="D558" s="31"/>
      <c r="E558" s="31"/>
      <c r="F558" s="31"/>
      <c r="G558" s="31"/>
      <c r="H558" s="31"/>
      <c r="I558" s="31"/>
      <c r="J558" s="31"/>
      <c r="K558" s="31"/>
      <c r="L558" s="31"/>
      <c r="M558" s="31"/>
      <c r="N558" s="31"/>
      <c r="O558" s="31"/>
      <c r="P558" s="31"/>
      <c r="Q558" s="31"/>
      <c r="R558" s="31"/>
      <c r="S558" s="31"/>
      <c r="T558" s="31"/>
      <c r="U558" s="31"/>
      <c r="V558" s="31"/>
      <c r="W558" s="31"/>
      <c r="X558" s="31"/>
      <c r="Y558" s="31"/>
      <c r="Z558" s="31"/>
    </row>
    <row r="559" spans="1:26" ht="15.75" customHeight="1">
      <c r="A559" s="31"/>
      <c r="B559" s="31"/>
      <c r="C559" s="31"/>
      <c r="D559" s="31"/>
      <c r="E559" s="31"/>
      <c r="F559" s="31"/>
      <c r="G559" s="31"/>
      <c r="H559" s="31"/>
      <c r="I559" s="31"/>
      <c r="J559" s="31"/>
      <c r="K559" s="31"/>
      <c r="L559" s="31"/>
      <c r="M559" s="31"/>
      <c r="N559" s="31"/>
      <c r="O559" s="31"/>
      <c r="P559" s="31"/>
      <c r="Q559" s="31"/>
      <c r="R559" s="31"/>
      <c r="S559" s="31"/>
      <c r="T559" s="31"/>
      <c r="U559" s="31"/>
      <c r="V559" s="31"/>
      <c r="W559" s="31"/>
      <c r="X559" s="31"/>
      <c r="Y559" s="31"/>
      <c r="Z559" s="31"/>
    </row>
    <row r="560" spans="1:26" ht="15.75" customHeight="1">
      <c r="A560" s="31"/>
      <c r="B560" s="31"/>
      <c r="C560" s="31"/>
      <c r="D560" s="31"/>
      <c r="E560" s="31"/>
      <c r="F560" s="31"/>
      <c r="G560" s="31"/>
      <c r="H560" s="31"/>
      <c r="I560" s="31"/>
      <c r="J560" s="31"/>
      <c r="K560" s="31"/>
      <c r="L560" s="31"/>
      <c r="M560" s="31"/>
      <c r="N560" s="31"/>
      <c r="O560" s="31"/>
      <c r="P560" s="31"/>
      <c r="Q560" s="31"/>
      <c r="R560" s="31"/>
      <c r="S560" s="31"/>
      <c r="T560" s="31"/>
      <c r="U560" s="31"/>
      <c r="V560" s="31"/>
      <c r="W560" s="31"/>
      <c r="X560" s="31"/>
      <c r="Y560" s="31"/>
      <c r="Z560" s="31"/>
    </row>
    <row r="561" spans="1:26" ht="15.75" customHeight="1">
      <c r="A561" s="31"/>
      <c r="B561" s="31"/>
      <c r="C561" s="31"/>
      <c r="D561" s="31"/>
      <c r="E561" s="31"/>
      <c r="F561" s="31"/>
      <c r="G561" s="31"/>
      <c r="H561" s="31"/>
      <c r="I561" s="31"/>
      <c r="J561" s="31"/>
      <c r="K561" s="31"/>
      <c r="L561" s="31"/>
      <c r="M561" s="31"/>
      <c r="N561" s="31"/>
      <c r="O561" s="31"/>
      <c r="P561" s="31"/>
      <c r="Q561" s="31"/>
      <c r="R561" s="31"/>
      <c r="S561" s="31"/>
      <c r="T561" s="31"/>
      <c r="U561" s="31"/>
      <c r="V561" s="31"/>
      <c r="W561" s="31"/>
      <c r="X561" s="31"/>
      <c r="Y561" s="31"/>
      <c r="Z561" s="31"/>
    </row>
    <row r="562" spans="1:26" ht="15.75" customHeight="1">
      <c r="A562" s="31"/>
      <c r="B562" s="31"/>
      <c r="C562" s="31"/>
      <c r="D562" s="31"/>
      <c r="E562" s="31"/>
      <c r="F562" s="31"/>
      <c r="G562" s="31"/>
      <c r="H562" s="31"/>
      <c r="I562" s="31"/>
      <c r="J562" s="31"/>
      <c r="K562" s="31"/>
      <c r="L562" s="31"/>
      <c r="M562" s="31"/>
      <c r="N562" s="31"/>
      <c r="O562" s="31"/>
      <c r="P562" s="31"/>
      <c r="Q562" s="31"/>
      <c r="R562" s="31"/>
      <c r="S562" s="31"/>
      <c r="T562" s="31"/>
      <c r="U562" s="31"/>
      <c r="V562" s="31"/>
      <c r="W562" s="31"/>
      <c r="X562" s="31"/>
      <c r="Y562" s="31"/>
      <c r="Z562" s="31"/>
    </row>
    <row r="563" spans="1:26" ht="15.75" customHeight="1">
      <c r="A563" s="31"/>
      <c r="B563" s="31"/>
      <c r="C563" s="31"/>
      <c r="D563" s="31"/>
      <c r="E563" s="31"/>
      <c r="F563" s="31"/>
      <c r="G563" s="31"/>
      <c r="H563" s="31"/>
      <c r="I563" s="31"/>
      <c r="J563" s="31"/>
      <c r="K563" s="31"/>
      <c r="L563" s="31"/>
      <c r="M563" s="31"/>
      <c r="N563" s="31"/>
      <c r="O563" s="31"/>
      <c r="P563" s="31"/>
      <c r="Q563" s="31"/>
      <c r="R563" s="31"/>
      <c r="S563" s="31"/>
      <c r="T563" s="31"/>
      <c r="U563" s="31"/>
      <c r="V563" s="31"/>
      <c r="W563" s="31"/>
      <c r="X563" s="31"/>
      <c r="Y563" s="31"/>
      <c r="Z563" s="31"/>
    </row>
    <row r="564" spans="1:26" ht="15.75" customHeight="1">
      <c r="A564" s="31"/>
      <c r="B564" s="31"/>
      <c r="C564" s="31"/>
      <c r="D564" s="31"/>
      <c r="E564" s="31"/>
      <c r="F564" s="31"/>
      <c r="G564" s="31"/>
      <c r="H564" s="31"/>
      <c r="I564" s="31"/>
      <c r="J564" s="31"/>
      <c r="K564" s="31"/>
      <c r="L564" s="31"/>
      <c r="M564" s="31"/>
      <c r="N564" s="31"/>
      <c r="O564" s="31"/>
      <c r="P564" s="31"/>
      <c r="Q564" s="31"/>
      <c r="R564" s="31"/>
      <c r="S564" s="31"/>
      <c r="T564" s="31"/>
      <c r="U564" s="31"/>
      <c r="V564" s="31"/>
      <c r="W564" s="31"/>
      <c r="X564" s="31"/>
      <c r="Y564" s="31"/>
      <c r="Z564" s="31"/>
    </row>
    <row r="565" spans="1:26" ht="15.75" customHeight="1">
      <c r="A565" s="31"/>
      <c r="B565" s="31"/>
      <c r="C565" s="31"/>
      <c r="D565" s="31"/>
      <c r="E565" s="31"/>
      <c r="F565" s="31"/>
      <c r="G565" s="31"/>
      <c r="H565" s="31"/>
      <c r="I565" s="31"/>
      <c r="J565" s="31"/>
      <c r="K565" s="31"/>
      <c r="L565" s="31"/>
      <c r="M565" s="31"/>
      <c r="N565" s="31"/>
      <c r="O565" s="31"/>
      <c r="P565" s="31"/>
      <c r="Q565" s="31"/>
      <c r="R565" s="31"/>
      <c r="S565" s="31"/>
      <c r="T565" s="31"/>
      <c r="U565" s="31"/>
      <c r="V565" s="31"/>
      <c r="W565" s="31"/>
      <c r="X565" s="31"/>
      <c r="Y565" s="31"/>
      <c r="Z565" s="31"/>
    </row>
    <row r="566" spans="1:26" ht="15.75" customHeight="1">
      <c r="A566" s="31"/>
      <c r="B566" s="31"/>
      <c r="C566" s="31"/>
      <c r="D566" s="31"/>
      <c r="E566" s="31"/>
      <c r="F566" s="31"/>
      <c r="G566" s="31"/>
      <c r="H566" s="31"/>
      <c r="I566" s="31"/>
      <c r="J566" s="31"/>
      <c r="K566" s="31"/>
      <c r="L566" s="31"/>
      <c r="M566" s="31"/>
      <c r="N566" s="31"/>
      <c r="O566" s="31"/>
      <c r="P566" s="31"/>
      <c r="Q566" s="31"/>
      <c r="R566" s="31"/>
      <c r="S566" s="31"/>
      <c r="T566" s="31"/>
      <c r="U566" s="31"/>
      <c r="V566" s="31"/>
      <c r="W566" s="31"/>
      <c r="X566" s="31"/>
      <c r="Y566" s="31"/>
      <c r="Z566" s="31"/>
    </row>
    <row r="567" spans="1:26" ht="15.75" customHeight="1">
      <c r="A567" s="31"/>
      <c r="B567" s="31"/>
      <c r="C567" s="31"/>
      <c r="D567" s="31"/>
      <c r="E567" s="31"/>
      <c r="F567" s="31"/>
      <c r="G567" s="31"/>
      <c r="H567" s="31"/>
      <c r="I567" s="31"/>
      <c r="J567" s="31"/>
      <c r="K567" s="31"/>
      <c r="L567" s="31"/>
      <c r="M567" s="31"/>
      <c r="N567" s="31"/>
      <c r="O567" s="31"/>
      <c r="P567" s="31"/>
      <c r="Q567" s="31"/>
      <c r="R567" s="31"/>
      <c r="S567" s="31"/>
      <c r="T567" s="31"/>
      <c r="U567" s="31"/>
      <c r="V567" s="31"/>
      <c r="W567" s="31"/>
      <c r="X567" s="31"/>
      <c r="Y567" s="31"/>
      <c r="Z567" s="31"/>
    </row>
    <row r="568" spans="1:26" ht="15.75" customHeight="1">
      <c r="A568" s="31"/>
      <c r="B568" s="31"/>
      <c r="C568" s="31"/>
      <c r="D568" s="31"/>
      <c r="E568" s="31"/>
      <c r="F568" s="31"/>
      <c r="G568" s="31"/>
      <c r="H568" s="31"/>
      <c r="I568" s="31"/>
      <c r="J568" s="31"/>
      <c r="K568" s="31"/>
      <c r="L568" s="31"/>
      <c r="M568" s="31"/>
      <c r="N568" s="31"/>
      <c r="O568" s="31"/>
      <c r="P568" s="31"/>
      <c r="Q568" s="31"/>
      <c r="R568" s="31"/>
      <c r="S568" s="31"/>
      <c r="T568" s="31"/>
      <c r="U568" s="31"/>
      <c r="V568" s="31"/>
      <c r="W568" s="31"/>
      <c r="X568" s="31"/>
      <c r="Y568" s="31"/>
      <c r="Z568" s="31"/>
    </row>
    <row r="569" spans="1:26" ht="15.75" customHeight="1">
      <c r="A569" s="31"/>
      <c r="B569" s="31"/>
      <c r="C569" s="31"/>
      <c r="D569" s="31"/>
      <c r="E569" s="31"/>
      <c r="F569" s="31"/>
      <c r="G569" s="31"/>
      <c r="H569" s="31"/>
      <c r="I569" s="31"/>
      <c r="J569" s="31"/>
      <c r="K569" s="31"/>
      <c r="L569" s="31"/>
      <c r="M569" s="31"/>
      <c r="N569" s="31"/>
      <c r="O569" s="31"/>
      <c r="P569" s="31"/>
      <c r="Q569" s="31"/>
      <c r="R569" s="31"/>
      <c r="S569" s="31"/>
      <c r="T569" s="31"/>
      <c r="U569" s="31"/>
      <c r="V569" s="31"/>
      <c r="W569" s="31"/>
      <c r="X569" s="31"/>
      <c r="Y569" s="31"/>
      <c r="Z569" s="31"/>
    </row>
    <row r="570" spans="1:26" ht="15.75" customHeight="1">
      <c r="A570" s="31"/>
      <c r="B570" s="31"/>
      <c r="C570" s="31"/>
      <c r="D570" s="31"/>
      <c r="E570" s="31"/>
      <c r="F570" s="31"/>
      <c r="G570" s="31"/>
      <c r="H570" s="31"/>
      <c r="I570" s="31"/>
      <c r="J570" s="31"/>
      <c r="K570" s="31"/>
      <c r="L570" s="31"/>
      <c r="M570" s="31"/>
      <c r="N570" s="31"/>
      <c r="O570" s="31"/>
      <c r="P570" s="31"/>
      <c r="Q570" s="31"/>
      <c r="R570" s="31"/>
      <c r="S570" s="31"/>
      <c r="T570" s="31"/>
      <c r="U570" s="31"/>
      <c r="V570" s="31"/>
      <c r="W570" s="31"/>
      <c r="X570" s="31"/>
      <c r="Y570" s="31"/>
      <c r="Z570" s="31"/>
    </row>
    <row r="571" spans="1:26" ht="15.75" customHeight="1">
      <c r="A571" s="31"/>
      <c r="B571" s="31"/>
      <c r="C571" s="31"/>
      <c r="D571" s="31"/>
      <c r="E571" s="31"/>
      <c r="F571" s="31"/>
      <c r="G571" s="31"/>
      <c r="H571" s="31"/>
      <c r="I571" s="31"/>
      <c r="J571" s="31"/>
      <c r="K571" s="31"/>
      <c r="L571" s="31"/>
      <c r="M571" s="31"/>
      <c r="N571" s="31"/>
      <c r="O571" s="31"/>
      <c r="P571" s="31"/>
      <c r="Q571" s="31"/>
      <c r="R571" s="31"/>
      <c r="S571" s="31"/>
      <c r="T571" s="31"/>
      <c r="U571" s="31"/>
      <c r="V571" s="31"/>
      <c r="W571" s="31"/>
      <c r="X571" s="31"/>
      <c r="Y571" s="31"/>
      <c r="Z571" s="31"/>
    </row>
    <row r="572" spans="1:26" ht="15.75" customHeight="1">
      <c r="A572" s="31"/>
      <c r="B572" s="31"/>
      <c r="C572" s="31"/>
      <c r="D572" s="31"/>
      <c r="E572" s="31"/>
      <c r="F572" s="31"/>
      <c r="G572" s="31"/>
      <c r="H572" s="31"/>
      <c r="I572" s="31"/>
      <c r="J572" s="31"/>
      <c r="K572" s="31"/>
      <c r="L572" s="31"/>
      <c r="M572" s="31"/>
      <c r="N572" s="31"/>
      <c r="O572" s="31"/>
      <c r="P572" s="31"/>
      <c r="Q572" s="31"/>
      <c r="R572" s="31"/>
      <c r="S572" s="31"/>
      <c r="T572" s="31"/>
      <c r="U572" s="31"/>
      <c r="V572" s="31"/>
      <c r="W572" s="31"/>
      <c r="X572" s="31"/>
      <c r="Y572" s="31"/>
      <c r="Z572" s="31"/>
    </row>
    <row r="573" spans="1:26" ht="15.75" customHeight="1">
      <c r="A573" s="31"/>
      <c r="B573" s="31"/>
      <c r="C573" s="31"/>
      <c r="D573" s="31"/>
      <c r="E573" s="31"/>
      <c r="F573" s="31"/>
      <c r="G573" s="31"/>
      <c r="H573" s="31"/>
      <c r="I573" s="31"/>
      <c r="J573" s="31"/>
      <c r="K573" s="31"/>
      <c r="L573" s="31"/>
      <c r="M573" s="31"/>
      <c r="N573" s="31"/>
      <c r="O573" s="31"/>
      <c r="P573" s="31"/>
      <c r="Q573" s="31"/>
      <c r="R573" s="31"/>
      <c r="S573" s="31"/>
      <c r="T573" s="31"/>
      <c r="U573" s="31"/>
      <c r="V573" s="31"/>
      <c r="W573" s="31"/>
      <c r="X573" s="31"/>
      <c r="Y573" s="31"/>
      <c r="Z573" s="31"/>
    </row>
    <row r="574" spans="1:26" ht="15.75" customHeight="1">
      <c r="A574" s="31"/>
      <c r="B574" s="31"/>
      <c r="C574" s="31"/>
      <c r="D574" s="31"/>
      <c r="E574" s="31"/>
      <c r="F574" s="31"/>
      <c r="G574" s="31"/>
      <c r="H574" s="31"/>
      <c r="I574" s="31"/>
      <c r="J574" s="31"/>
      <c r="K574" s="31"/>
      <c r="L574" s="31"/>
      <c r="M574" s="31"/>
      <c r="N574" s="31"/>
      <c r="O574" s="31"/>
      <c r="P574" s="31"/>
      <c r="Q574" s="31"/>
      <c r="R574" s="31"/>
      <c r="S574" s="31"/>
      <c r="T574" s="31"/>
      <c r="U574" s="31"/>
      <c r="V574" s="31"/>
      <c r="W574" s="31"/>
      <c r="X574" s="31"/>
      <c r="Y574" s="31"/>
      <c r="Z574" s="31"/>
    </row>
    <row r="575" spans="1:26" ht="15.75" customHeight="1">
      <c r="A575" s="31"/>
      <c r="B575" s="31"/>
      <c r="C575" s="31"/>
      <c r="D575" s="31"/>
      <c r="E575" s="31"/>
      <c r="F575" s="31"/>
      <c r="G575" s="31"/>
      <c r="H575" s="31"/>
      <c r="I575" s="31"/>
      <c r="J575" s="31"/>
      <c r="K575" s="31"/>
      <c r="L575" s="31"/>
      <c r="M575" s="31"/>
      <c r="N575" s="31"/>
      <c r="O575" s="31"/>
      <c r="P575" s="31"/>
      <c r="Q575" s="31"/>
      <c r="R575" s="31"/>
      <c r="S575" s="31"/>
      <c r="T575" s="31"/>
      <c r="U575" s="31"/>
      <c r="V575" s="31"/>
      <c r="W575" s="31"/>
      <c r="X575" s="31"/>
      <c r="Y575" s="31"/>
      <c r="Z575" s="31"/>
    </row>
    <row r="576" spans="1:26" ht="15.75" customHeight="1">
      <c r="A576" s="31"/>
      <c r="B576" s="31"/>
      <c r="C576" s="31"/>
      <c r="D576" s="31"/>
      <c r="E576" s="31"/>
      <c r="F576" s="31"/>
      <c r="G576" s="31"/>
      <c r="H576" s="31"/>
      <c r="I576" s="31"/>
      <c r="J576" s="31"/>
      <c r="K576" s="31"/>
      <c r="L576" s="31"/>
      <c r="M576" s="31"/>
      <c r="N576" s="31"/>
      <c r="O576" s="31"/>
      <c r="P576" s="31"/>
      <c r="Q576" s="31"/>
      <c r="R576" s="31"/>
      <c r="S576" s="31"/>
      <c r="T576" s="31"/>
      <c r="U576" s="31"/>
      <c r="V576" s="31"/>
      <c r="W576" s="31"/>
      <c r="X576" s="31"/>
      <c r="Y576" s="31"/>
      <c r="Z576" s="31"/>
    </row>
    <row r="577" spans="1:26" ht="15.75" customHeight="1">
      <c r="A577" s="31"/>
      <c r="B577" s="31"/>
      <c r="C577" s="31"/>
      <c r="D577" s="31"/>
      <c r="E577" s="31"/>
      <c r="F577" s="31"/>
      <c r="G577" s="31"/>
      <c r="H577" s="31"/>
      <c r="I577" s="31"/>
      <c r="J577" s="31"/>
      <c r="K577" s="31"/>
      <c r="L577" s="31"/>
      <c r="M577" s="31"/>
      <c r="N577" s="31"/>
      <c r="O577" s="31"/>
      <c r="P577" s="31"/>
      <c r="Q577" s="31"/>
      <c r="R577" s="31"/>
      <c r="S577" s="31"/>
      <c r="T577" s="31"/>
      <c r="U577" s="31"/>
      <c r="V577" s="31"/>
      <c r="W577" s="31"/>
      <c r="X577" s="31"/>
      <c r="Y577" s="31"/>
      <c r="Z577" s="31"/>
    </row>
    <row r="578" spans="1:26" ht="15.75" customHeight="1">
      <c r="A578" s="31"/>
      <c r="B578" s="31"/>
      <c r="C578" s="31"/>
      <c r="D578" s="31"/>
      <c r="E578" s="31"/>
      <c r="F578" s="31"/>
      <c r="G578" s="31"/>
      <c r="H578" s="31"/>
      <c r="I578" s="31"/>
      <c r="J578" s="31"/>
      <c r="K578" s="31"/>
      <c r="L578" s="31"/>
      <c r="M578" s="31"/>
      <c r="N578" s="31"/>
      <c r="O578" s="31"/>
      <c r="P578" s="31"/>
      <c r="Q578" s="31"/>
      <c r="R578" s="31"/>
      <c r="S578" s="31"/>
      <c r="T578" s="31"/>
      <c r="U578" s="31"/>
      <c r="V578" s="31"/>
      <c r="W578" s="31"/>
      <c r="X578" s="31"/>
      <c r="Y578" s="31"/>
      <c r="Z578" s="31"/>
    </row>
    <row r="579" spans="1:26" ht="15.75" customHeight="1">
      <c r="A579" s="31"/>
      <c r="B579" s="31"/>
      <c r="C579" s="31"/>
      <c r="D579" s="31"/>
      <c r="E579" s="31"/>
      <c r="F579" s="31"/>
      <c r="G579" s="31"/>
      <c r="H579" s="31"/>
      <c r="I579" s="31"/>
      <c r="J579" s="31"/>
      <c r="K579" s="31"/>
      <c r="L579" s="31"/>
      <c r="M579" s="31"/>
      <c r="N579" s="31"/>
      <c r="O579" s="31"/>
      <c r="P579" s="31"/>
      <c r="Q579" s="31"/>
      <c r="R579" s="31"/>
      <c r="S579" s="31"/>
      <c r="T579" s="31"/>
      <c r="U579" s="31"/>
      <c r="V579" s="31"/>
      <c r="W579" s="31"/>
      <c r="X579" s="31"/>
      <c r="Y579" s="31"/>
      <c r="Z579" s="31"/>
    </row>
    <row r="580" spans="1:26" ht="15.75" customHeight="1">
      <c r="A580" s="31"/>
      <c r="B580" s="31"/>
      <c r="C580" s="31"/>
      <c r="D580" s="31"/>
      <c r="E580" s="31"/>
      <c r="F580" s="31"/>
      <c r="G580" s="31"/>
      <c r="H580" s="31"/>
      <c r="I580" s="31"/>
      <c r="J580" s="31"/>
      <c r="K580" s="31"/>
      <c r="L580" s="31"/>
      <c r="M580" s="31"/>
      <c r="N580" s="31"/>
      <c r="O580" s="31"/>
      <c r="P580" s="31"/>
      <c r="Q580" s="31"/>
      <c r="R580" s="31"/>
      <c r="S580" s="31"/>
      <c r="T580" s="31"/>
      <c r="U580" s="31"/>
      <c r="V580" s="31"/>
      <c r="W580" s="31"/>
      <c r="X580" s="31"/>
      <c r="Y580" s="31"/>
      <c r="Z580" s="31"/>
    </row>
    <row r="581" spans="1:26" ht="15.75" customHeight="1">
      <c r="A581" s="31"/>
      <c r="B581" s="31"/>
      <c r="C581" s="31"/>
      <c r="D581" s="31"/>
      <c r="E581" s="31"/>
      <c r="F581" s="31"/>
      <c r="G581" s="31"/>
      <c r="H581" s="31"/>
      <c r="I581" s="31"/>
      <c r="J581" s="31"/>
      <c r="K581" s="31"/>
      <c r="L581" s="31"/>
      <c r="M581" s="31"/>
      <c r="N581" s="31"/>
      <c r="O581" s="31"/>
      <c r="P581" s="31"/>
      <c r="Q581" s="31"/>
      <c r="R581" s="31"/>
      <c r="S581" s="31"/>
      <c r="T581" s="31"/>
      <c r="U581" s="31"/>
      <c r="V581" s="31"/>
      <c r="W581" s="31"/>
      <c r="X581" s="31"/>
      <c r="Y581" s="31"/>
      <c r="Z581" s="31"/>
    </row>
    <row r="582" spans="1:26" ht="15.75" customHeight="1">
      <c r="A582" s="31"/>
      <c r="B582" s="31"/>
      <c r="C582" s="31"/>
      <c r="D582" s="31"/>
      <c r="E582" s="31"/>
      <c r="F582" s="31"/>
      <c r="G582" s="31"/>
      <c r="H582" s="31"/>
      <c r="I582" s="31"/>
      <c r="J582" s="31"/>
      <c r="K582" s="31"/>
      <c r="L582" s="31"/>
      <c r="M582" s="31"/>
      <c r="N582" s="31"/>
      <c r="O582" s="31"/>
      <c r="P582" s="31"/>
      <c r="Q582" s="31"/>
      <c r="R582" s="31"/>
      <c r="S582" s="31"/>
      <c r="T582" s="31"/>
      <c r="U582" s="31"/>
      <c r="V582" s="31"/>
      <c r="W582" s="31"/>
      <c r="X582" s="31"/>
      <c r="Y582" s="31"/>
      <c r="Z582" s="31"/>
    </row>
    <row r="583" spans="1:26" ht="15.75" customHeight="1">
      <c r="A583" s="31"/>
      <c r="B583" s="31"/>
      <c r="C583" s="31"/>
      <c r="D583" s="31"/>
      <c r="E583" s="31"/>
      <c r="F583" s="31"/>
      <c r="G583" s="31"/>
      <c r="H583" s="31"/>
      <c r="I583" s="31"/>
      <c r="J583" s="31"/>
      <c r="K583" s="31"/>
      <c r="L583" s="31"/>
      <c r="M583" s="31"/>
      <c r="N583" s="31"/>
      <c r="O583" s="31"/>
      <c r="P583" s="31"/>
      <c r="Q583" s="31"/>
      <c r="R583" s="31"/>
      <c r="S583" s="31"/>
      <c r="T583" s="31"/>
      <c r="U583" s="31"/>
      <c r="V583" s="31"/>
      <c r="W583" s="31"/>
      <c r="X583" s="31"/>
      <c r="Y583" s="31"/>
      <c r="Z583" s="31"/>
    </row>
    <row r="584" spans="1:26" ht="15.75" customHeight="1">
      <c r="A584" s="31"/>
      <c r="B584" s="31"/>
      <c r="C584" s="31"/>
      <c r="D584" s="31"/>
      <c r="E584" s="31"/>
      <c r="F584" s="31"/>
      <c r="G584" s="31"/>
      <c r="H584" s="31"/>
      <c r="I584" s="31"/>
      <c r="J584" s="31"/>
      <c r="K584" s="31"/>
      <c r="L584" s="31"/>
      <c r="M584" s="31"/>
      <c r="N584" s="31"/>
      <c r="O584" s="31"/>
      <c r="P584" s="31"/>
      <c r="Q584" s="31"/>
      <c r="R584" s="31"/>
      <c r="S584" s="31"/>
      <c r="T584" s="31"/>
      <c r="U584" s="31"/>
      <c r="V584" s="31"/>
      <c r="W584" s="31"/>
      <c r="X584" s="31"/>
      <c r="Y584" s="31"/>
      <c r="Z584" s="31"/>
    </row>
    <row r="585" spans="1:26" ht="15.75" customHeight="1">
      <c r="A585" s="31"/>
      <c r="B585" s="31"/>
      <c r="C585" s="31"/>
      <c r="D585" s="31"/>
      <c r="E585" s="31"/>
      <c r="F585" s="31"/>
      <c r="G585" s="31"/>
      <c r="H585" s="31"/>
      <c r="I585" s="31"/>
      <c r="J585" s="31"/>
      <c r="K585" s="31"/>
      <c r="L585" s="31"/>
      <c r="M585" s="31"/>
      <c r="N585" s="31"/>
      <c r="O585" s="31"/>
      <c r="P585" s="31"/>
      <c r="Q585" s="31"/>
      <c r="R585" s="31"/>
      <c r="S585" s="31"/>
      <c r="T585" s="31"/>
      <c r="U585" s="31"/>
      <c r="V585" s="31"/>
      <c r="W585" s="31"/>
      <c r="X585" s="31"/>
      <c r="Y585" s="31"/>
      <c r="Z585" s="31"/>
    </row>
    <row r="586" spans="1:26" ht="15.75" customHeight="1">
      <c r="A586" s="31"/>
      <c r="B586" s="31"/>
      <c r="C586" s="31"/>
      <c r="D586" s="31"/>
      <c r="E586" s="31"/>
      <c r="F586" s="31"/>
      <c r="G586" s="31"/>
      <c r="H586" s="31"/>
      <c r="I586" s="31"/>
      <c r="J586" s="31"/>
      <c r="K586" s="31"/>
      <c r="L586" s="31"/>
      <c r="M586" s="31"/>
      <c r="N586" s="31"/>
      <c r="O586" s="31"/>
      <c r="P586" s="31"/>
      <c r="Q586" s="31"/>
      <c r="R586" s="31"/>
      <c r="S586" s="31"/>
      <c r="T586" s="31"/>
      <c r="U586" s="31"/>
      <c r="V586" s="31"/>
      <c r="W586" s="31"/>
      <c r="X586" s="31"/>
      <c r="Y586" s="31"/>
      <c r="Z586" s="31"/>
    </row>
    <row r="587" spans="1:26" ht="15.75" customHeight="1">
      <c r="A587" s="31"/>
      <c r="B587" s="31"/>
      <c r="C587" s="31"/>
      <c r="D587" s="31"/>
      <c r="E587" s="31"/>
      <c r="F587" s="31"/>
      <c r="G587" s="31"/>
      <c r="H587" s="31"/>
      <c r="I587" s="31"/>
      <c r="J587" s="31"/>
      <c r="K587" s="31"/>
      <c r="L587" s="31"/>
      <c r="M587" s="31"/>
      <c r="N587" s="31"/>
      <c r="O587" s="31"/>
      <c r="P587" s="31"/>
      <c r="Q587" s="31"/>
      <c r="R587" s="31"/>
      <c r="S587" s="31"/>
      <c r="T587" s="31"/>
      <c r="U587" s="31"/>
      <c r="V587" s="31"/>
      <c r="W587" s="31"/>
      <c r="X587" s="31"/>
      <c r="Y587" s="31"/>
      <c r="Z587" s="31"/>
    </row>
    <row r="588" spans="1:26" ht="15.75" customHeight="1">
      <c r="A588" s="31"/>
      <c r="B588" s="31"/>
      <c r="C588" s="31"/>
      <c r="D588" s="31"/>
      <c r="E588" s="31"/>
      <c r="F588" s="31"/>
      <c r="G588" s="31"/>
      <c r="H588" s="31"/>
      <c r="I588" s="31"/>
      <c r="J588" s="31"/>
      <c r="K588" s="31"/>
      <c r="L588" s="31"/>
      <c r="M588" s="31"/>
      <c r="N588" s="31"/>
      <c r="O588" s="31"/>
      <c r="P588" s="31"/>
      <c r="Q588" s="31"/>
      <c r="R588" s="31"/>
      <c r="S588" s="31"/>
      <c r="T588" s="31"/>
      <c r="U588" s="31"/>
      <c r="V588" s="31"/>
      <c r="W588" s="31"/>
      <c r="X588" s="31"/>
      <c r="Y588" s="31"/>
      <c r="Z588" s="31"/>
    </row>
    <row r="589" spans="1:26" ht="15.75" customHeight="1">
      <c r="A589" s="31"/>
      <c r="B589" s="31"/>
      <c r="C589" s="31"/>
      <c r="D589" s="31"/>
      <c r="E589" s="31"/>
      <c r="F589" s="31"/>
      <c r="G589" s="31"/>
      <c r="H589" s="31"/>
      <c r="I589" s="31"/>
      <c r="J589" s="31"/>
      <c r="K589" s="31"/>
      <c r="L589" s="31"/>
      <c r="M589" s="31"/>
      <c r="N589" s="31"/>
      <c r="O589" s="31"/>
      <c r="P589" s="31"/>
      <c r="Q589" s="31"/>
      <c r="R589" s="31"/>
      <c r="S589" s="31"/>
      <c r="T589" s="31"/>
      <c r="U589" s="31"/>
      <c r="V589" s="31"/>
      <c r="W589" s="31"/>
      <c r="X589" s="31"/>
      <c r="Y589" s="31"/>
      <c r="Z589" s="31"/>
    </row>
    <row r="590" spans="1:26" ht="15.75" customHeight="1">
      <c r="A590" s="31"/>
      <c r="B590" s="31"/>
      <c r="C590" s="31"/>
      <c r="D590" s="31"/>
      <c r="E590" s="31"/>
      <c r="F590" s="31"/>
      <c r="G590" s="31"/>
      <c r="H590" s="31"/>
      <c r="I590" s="31"/>
      <c r="J590" s="31"/>
      <c r="K590" s="31"/>
      <c r="L590" s="31"/>
      <c r="M590" s="31"/>
      <c r="N590" s="31"/>
      <c r="O590" s="31"/>
      <c r="P590" s="31"/>
      <c r="Q590" s="31"/>
      <c r="R590" s="31"/>
      <c r="S590" s="31"/>
      <c r="T590" s="31"/>
      <c r="U590" s="31"/>
      <c r="V590" s="31"/>
      <c r="W590" s="31"/>
      <c r="X590" s="31"/>
      <c r="Y590" s="31"/>
      <c r="Z590" s="31"/>
    </row>
    <row r="591" spans="1:26" ht="15.75" customHeight="1">
      <c r="A591" s="31"/>
      <c r="B591" s="31"/>
      <c r="C591" s="31"/>
      <c r="D591" s="31"/>
      <c r="E591" s="31"/>
      <c r="F591" s="31"/>
      <c r="G591" s="31"/>
      <c r="H591" s="31"/>
      <c r="I591" s="31"/>
      <c r="J591" s="31"/>
      <c r="K591" s="31"/>
      <c r="L591" s="31"/>
      <c r="M591" s="31"/>
      <c r="N591" s="31"/>
      <c r="O591" s="31"/>
      <c r="P591" s="31"/>
      <c r="Q591" s="31"/>
      <c r="R591" s="31"/>
      <c r="S591" s="31"/>
      <c r="T591" s="31"/>
      <c r="U591" s="31"/>
      <c r="V591" s="31"/>
      <c r="W591" s="31"/>
      <c r="X591" s="31"/>
      <c r="Y591" s="31"/>
      <c r="Z591" s="31"/>
    </row>
    <row r="592" spans="1:26" ht="15.75" customHeight="1">
      <c r="A592" s="31"/>
      <c r="B592" s="31"/>
      <c r="C592" s="31"/>
      <c r="D592" s="31"/>
      <c r="E592" s="31"/>
      <c r="F592" s="31"/>
      <c r="G592" s="31"/>
      <c r="H592" s="31"/>
      <c r="I592" s="31"/>
      <c r="J592" s="31"/>
      <c r="K592" s="31"/>
      <c r="L592" s="31"/>
      <c r="M592" s="31"/>
      <c r="N592" s="31"/>
      <c r="O592" s="31"/>
      <c r="P592" s="31"/>
      <c r="Q592" s="31"/>
      <c r="R592" s="31"/>
      <c r="S592" s="31"/>
      <c r="T592" s="31"/>
      <c r="U592" s="31"/>
      <c r="V592" s="31"/>
      <c r="W592" s="31"/>
      <c r="X592" s="31"/>
      <c r="Y592" s="31"/>
      <c r="Z592" s="31"/>
    </row>
    <row r="593" spans="1:26" ht="15.75" customHeight="1">
      <c r="A593" s="31"/>
      <c r="B593" s="31"/>
      <c r="C593" s="31"/>
      <c r="D593" s="31"/>
      <c r="E593" s="31"/>
      <c r="F593" s="31"/>
      <c r="G593" s="31"/>
      <c r="H593" s="31"/>
      <c r="I593" s="31"/>
      <c r="J593" s="31"/>
      <c r="K593" s="31"/>
      <c r="L593" s="31"/>
      <c r="M593" s="31"/>
      <c r="N593" s="31"/>
      <c r="O593" s="31"/>
      <c r="P593" s="31"/>
      <c r="Q593" s="31"/>
      <c r="R593" s="31"/>
      <c r="S593" s="31"/>
      <c r="T593" s="31"/>
      <c r="U593" s="31"/>
      <c r="V593" s="31"/>
      <c r="W593" s="31"/>
      <c r="X593" s="31"/>
      <c r="Y593" s="31"/>
      <c r="Z593" s="31"/>
    </row>
    <row r="594" spans="1:26" ht="15.75" customHeight="1">
      <c r="A594" s="31"/>
      <c r="B594" s="31"/>
      <c r="C594" s="31"/>
      <c r="D594" s="31"/>
      <c r="E594" s="31"/>
      <c r="F594" s="31"/>
      <c r="G594" s="31"/>
      <c r="H594" s="31"/>
      <c r="I594" s="31"/>
      <c r="J594" s="31"/>
      <c r="K594" s="31"/>
      <c r="L594" s="31"/>
      <c r="M594" s="31"/>
      <c r="N594" s="31"/>
      <c r="O594" s="31"/>
      <c r="P594" s="31"/>
      <c r="Q594" s="31"/>
      <c r="R594" s="31"/>
      <c r="S594" s="31"/>
      <c r="T594" s="31"/>
      <c r="U594" s="31"/>
      <c r="V594" s="31"/>
      <c r="W594" s="31"/>
      <c r="X594" s="31"/>
      <c r="Y594" s="31"/>
      <c r="Z594" s="31"/>
    </row>
    <row r="595" spans="1:26" ht="15.75" customHeight="1">
      <c r="A595" s="31"/>
      <c r="B595" s="31"/>
      <c r="C595" s="31"/>
      <c r="D595" s="31"/>
      <c r="E595" s="31"/>
      <c r="F595" s="31"/>
      <c r="G595" s="31"/>
      <c r="H595" s="31"/>
      <c r="I595" s="31"/>
      <c r="J595" s="31"/>
      <c r="K595" s="31"/>
      <c r="L595" s="31"/>
      <c r="M595" s="31"/>
      <c r="N595" s="31"/>
      <c r="O595" s="31"/>
      <c r="P595" s="31"/>
      <c r="Q595" s="31"/>
      <c r="R595" s="31"/>
      <c r="S595" s="31"/>
      <c r="T595" s="31"/>
      <c r="U595" s="31"/>
      <c r="V595" s="31"/>
      <c r="W595" s="31"/>
      <c r="X595" s="31"/>
      <c r="Y595" s="31"/>
      <c r="Z595" s="31"/>
    </row>
    <row r="596" spans="1:26" ht="15.75" customHeight="1">
      <c r="A596" s="31"/>
      <c r="B596" s="31"/>
      <c r="C596" s="31"/>
      <c r="D596" s="31"/>
      <c r="E596" s="31"/>
      <c r="F596" s="31"/>
      <c r="G596" s="31"/>
      <c r="H596" s="31"/>
      <c r="I596" s="31"/>
      <c r="J596" s="31"/>
      <c r="K596" s="31"/>
      <c r="L596" s="31"/>
      <c r="M596" s="31"/>
      <c r="N596" s="31"/>
      <c r="O596" s="31"/>
      <c r="P596" s="31"/>
      <c r="Q596" s="31"/>
      <c r="R596" s="31"/>
      <c r="S596" s="31"/>
      <c r="T596" s="31"/>
      <c r="U596" s="31"/>
      <c r="V596" s="31"/>
      <c r="W596" s="31"/>
      <c r="X596" s="31"/>
      <c r="Y596" s="31"/>
      <c r="Z596" s="31"/>
    </row>
    <row r="597" spans="1:26" ht="15.75" customHeight="1">
      <c r="A597" s="31"/>
      <c r="B597" s="31"/>
      <c r="C597" s="31"/>
      <c r="D597" s="31"/>
      <c r="E597" s="31"/>
      <c r="F597" s="31"/>
      <c r="G597" s="31"/>
      <c r="H597" s="31"/>
      <c r="I597" s="31"/>
      <c r="J597" s="31"/>
      <c r="K597" s="31"/>
      <c r="L597" s="31"/>
      <c r="M597" s="31"/>
      <c r="N597" s="31"/>
      <c r="O597" s="31"/>
      <c r="P597" s="31"/>
      <c r="Q597" s="31"/>
      <c r="R597" s="31"/>
      <c r="S597" s="31"/>
      <c r="T597" s="31"/>
      <c r="U597" s="31"/>
      <c r="V597" s="31"/>
      <c r="W597" s="31"/>
      <c r="X597" s="31"/>
      <c r="Y597" s="31"/>
      <c r="Z597" s="31"/>
    </row>
    <row r="598" spans="1:26" ht="15.75" customHeight="1">
      <c r="A598" s="31"/>
      <c r="B598" s="31"/>
      <c r="C598" s="31"/>
      <c r="D598" s="31"/>
      <c r="E598" s="31"/>
      <c r="F598" s="31"/>
      <c r="G598" s="31"/>
      <c r="H598" s="31"/>
      <c r="I598" s="31"/>
      <c r="J598" s="31"/>
      <c r="K598" s="31"/>
      <c r="L598" s="31"/>
      <c r="M598" s="31"/>
      <c r="N598" s="31"/>
      <c r="O598" s="31"/>
      <c r="P598" s="31"/>
      <c r="Q598" s="31"/>
      <c r="R598" s="31"/>
      <c r="S598" s="31"/>
      <c r="T598" s="31"/>
      <c r="U598" s="31"/>
      <c r="V598" s="31"/>
      <c r="W598" s="31"/>
      <c r="X598" s="31"/>
      <c r="Y598" s="31"/>
      <c r="Z598" s="31"/>
    </row>
    <row r="599" spans="1:26" ht="15.75" customHeight="1">
      <c r="A599" s="31"/>
      <c r="B599" s="31"/>
      <c r="C599" s="31"/>
      <c r="D599" s="31"/>
      <c r="E599" s="31"/>
      <c r="F599" s="31"/>
      <c r="G599" s="31"/>
      <c r="H599" s="31"/>
      <c r="I599" s="31"/>
      <c r="J599" s="31"/>
      <c r="K599" s="31"/>
      <c r="L599" s="31"/>
      <c r="M599" s="31"/>
      <c r="N599" s="31"/>
      <c r="O599" s="31"/>
      <c r="P599" s="31"/>
      <c r="Q599" s="31"/>
      <c r="R599" s="31"/>
      <c r="S599" s="31"/>
      <c r="T599" s="31"/>
      <c r="U599" s="31"/>
      <c r="V599" s="31"/>
      <c r="W599" s="31"/>
      <c r="X599" s="31"/>
      <c r="Y599" s="31"/>
      <c r="Z599" s="31"/>
    </row>
    <row r="600" spans="1:26" ht="15.75" customHeight="1">
      <c r="A600" s="31"/>
      <c r="B600" s="31"/>
      <c r="C600" s="31"/>
      <c r="D600" s="31"/>
      <c r="E600" s="31"/>
      <c r="F600" s="31"/>
      <c r="G600" s="31"/>
      <c r="H600" s="31"/>
      <c r="I600" s="31"/>
      <c r="J600" s="31"/>
      <c r="K600" s="31"/>
      <c r="L600" s="31"/>
      <c r="M600" s="31"/>
      <c r="N600" s="31"/>
      <c r="O600" s="31"/>
      <c r="P600" s="31"/>
      <c r="Q600" s="31"/>
      <c r="R600" s="31"/>
      <c r="S600" s="31"/>
      <c r="T600" s="31"/>
      <c r="U600" s="31"/>
      <c r="V600" s="31"/>
      <c r="W600" s="31"/>
      <c r="X600" s="31"/>
      <c r="Y600" s="31"/>
      <c r="Z600" s="31"/>
    </row>
    <row r="601" spans="1:26" ht="15.75" customHeight="1">
      <c r="A601" s="31"/>
      <c r="B601" s="31"/>
      <c r="C601" s="31"/>
      <c r="D601" s="31"/>
      <c r="E601" s="31"/>
      <c r="F601" s="31"/>
      <c r="G601" s="31"/>
      <c r="H601" s="31"/>
      <c r="I601" s="31"/>
      <c r="J601" s="31"/>
      <c r="K601" s="31"/>
      <c r="L601" s="31"/>
      <c r="M601" s="31"/>
      <c r="N601" s="31"/>
      <c r="O601" s="31"/>
      <c r="P601" s="31"/>
      <c r="Q601" s="31"/>
      <c r="R601" s="31"/>
      <c r="S601" s="31"/>
      <c r="T601" s="31"/>
      <c r="U601" s="31"/>
      <c r="V601" s="31"/>
      <c r="W601" s="31"/>
      <c r="X601" s="31"/>
      <c r="Y601" s="31"/>
      <c r="Z601" s="31"/>
    </row>
    <row r="602" spans="1:26" ht="15.75" customHeight="1">
      <c r="A602" s="31"/>
      <c r="B602" s="31"/>
      <c r="C602" s="31"/>
      <c r="D602" s="31"/>
      <c r="E602" s="31"/>
      <c r="F602" s="31"/>
      <c r="G602" s="31"/>
      <c r="H602" s="31"/>
      <c r="I602" s="31"/>
      <c r="J602" s="31"/>
      <c r="K602" s="31"/>
      <c r="L602" s="31"/>
      <c r="M602" s="31"/>
      <c r="N602" s="31"/>
      <c r="O602" s="31"/>
      <c r="P602" s="31"/>
      <c r="Q602" s="31"/>
      <c r="R602" s="31"/>
      <c r="S602" s="31"/>
      <c r="T602" s="31"/>
      <c r="U602" s="31"/>
      <c r="V602" s="31"/>
      <c r="W602" s="31"/>
      <c r="X602" s="31"/>
      <c r="Y602" s="31"/>
      <c r="Z602" s="31"/>
    </row>
    <row r="603" spans="1:26" ht="15.75" customHeight="1">
      <c r="A603" s="31"/>
      <c r="B603" s="31"/>
      <c r="C603" s="31"/>
      <c r="D603" s="31"/>
      <c r="E603" s="31"/>
      <c r="F603" s="31"/>
      <c r="G603" s="31"/>
      <c r="H603" s="31"/>
      <c r="I603" s="31"/>
      <c r="J603" s="31"/>
      <c r="K603" s="31"/>
      <c r="L603" s="31"/>
      <c r="M603" s="31"/>
      <c r="N603" s="31"/>
      <c r="O603" s="31"/>
      <c r="P603" s="31"/>
      <c r="Q603" s="31"/>
      <c r="R603" s="31"/>
      <c r="S603" s="31"/>
      <c r="T603" s="31"/>
      <c r="U603" s="31"/>
      <c r="V603" s="31"/>
      <c r="W603" s="31"/>
      <c r="X603" s="31"/>
      <c r="Y603" s="31"/>
      <c r="Z603" s="31"/>
    </row>
    <row r="604" spans="1:26" ht="15.75" customHeight="1">
      <c r="A604" s="31"/>
      <c r="B604" s="31"/>
      <c r="C604" s="31"/>
      <c r="D604" s="31"/>
      <c r="E604" s="31"/>
      <c r="F604" s="31"/>
      <c r="G604" s="31"/>
      <c r="H604" s="31"/>
      <c r="I604" s="31"/>
      <c r="J604" s="31"/>
      <c r="K604" s="31"/>
      <c r="L604" s="31"/>
      <c r="M604" s="31"/>
      <c r="N604" s="31"/>
      <c r="O604" s="31"/>
      <c r="P604" s="31"/>
      <c r="Q604" s="31"/>
      <c r="R604" s="31"/>
      <c r="S604" s="31"/>
      <c r="T604" s="31"/>
      <c r="U604" s="31"/>
      <c r="V604" s="31"/>
      <c r="W604" s="31"/>
      <c r="X604" s="31"/>
      <c r="Y604" s="31"/>
      <c r="Z604" s="31"/>
    </row>
    <row r="605" spans="1:26" ht="15.75" customHeight="1">
      <c r="A605" s="31"/>
      <c r="B605" s="31"/>
      <c r="C605" s="31"/>
      <c r="D605" s="31"/>
      <c r="E605" s="31"/>
      <c r="F605" s="31"/>
      <c r="G605" s="31"/>
      <c r="H605" s="31"/>
      <c r="I605" s="31"/>
      <c r="J605" s="31"/>
      <c r="K605" s="31"/>
      <c r="L605" s="31"/>
      <c r="M605" s="31"/>
      <c r="N605" s="31"/>
      <c r="O605" s="31"/>
      <c r="P605" s="31"/>
      <c r="Q605" s="31"/>
      <c r="R605" s="31"/>
      <c r="S605" s="31"/>
      <c r="T605" s="31"/>
      <c r="U605" s="31"/>
      <c r="V605" s="31"/>
      <c r="W605" s="31"/>
      <c r="X605" s="31"/>
      <c r="Y605" s="31"/>
      <c r="Z605" s="31"/>
    </row>
    <row r="606" spans="1:26" ht="15.75" customHeight="1">
      <c r="A606" s="31"/>
      <c r="B606" s="31"/>
      <c r="C606" s="31"/>
      <c r="D606" s="31"/>
      <c r="E606" s="31"/>
      <c r="F606" s="31"/>
      <c r="G606" s="31"/>
      <c r="H606" s="31"/>
      <c r="I606" s="31"/>
      <c r="J606" s="31"/>
      <c r="K606" s="31"/>
      <c r="L606" s="31"/>
      <c r="M606" s="31"/>
      <c r="N606" s="31"/>
      <c r="O606" s="31"/>
      <c r="P606" s="31"/>
      <c r="Q606" s="31"/>
      <c r="R606" s="31"/>
      <c r="S606" s="31"/>
      <c r="T606" s="31"/>
      <c r="U606" s="31"/>
      <c r="V606" s="31"/>
      <c r="W606" s="31"/>
      <c r="X606" s="31"/>
      <c r="Y606" s="31"/>
      <c r="Z606" s="31"/>
    </row>
    <row r="607" spans="1:26" ht="15.75" customHeight="1">
      <c r="A607" s="31"/>
      <c r="B607" s="31"/>
      <c r="C607" s="31"/>
      <c r="D607" s="31"/>
      <c r="E607" s="31"/>
      <c r="F607" s="31"/>
      <c r="G607" s="31"/>
      <c r="H607" s="31"/>
      <c r="I607" s="31"/>
      <c r="J607" s="31"/>
      <c r="K607" s="31"/>
      <c r="L607" s="31"/>
      <c r="M607" s="31"/>
      <c r="N607" s="31"/>
      <c r="O607" s="31"/>
      <c r="P607" s="31"/>
      <c r="Q607" s="31"/>
      <c r="R607" s="31"/>
      <c r="S607" s="31"/>
      <c r="T607" s="31"/>
      <c r="U607" s="31"/>
      <c r="V607" s="31"/>
      <c r="W607" s="31"/>
      <c r="X607" s="31"/>
      <c r="Y607" s="31"/>
      <c r="Z607" s="31"/>
    </row>
    <row r="608" spans="1:26" ht="15.75" customHeight="1">
      <c r="A608" s="31"/>
      <c r="B608" s="31"/>
      <c r="C608" s="31"/>
      <c r="D608" s="31"/>
      <c r="E608" s="31"/>
      <c r="F608" s="31"/>
      <c r="G608" s="31"/>
      <c r="H608" s="31"/>
      <c r="I608" s="31"/>
      <c r="J608" s="31"/>
      <c r="K608" s="31"/>
      <c r="L608" s="31"/>
      <c r="M608" s="31"/>
      <c r="N608" s="31"/>
      <c r="O608" s="31"/>
      <c r="P608" s="31"/>
      <c r="Q608" s="31"/>
      <c r="R608" s="31"/>
      <c r="S608" s="31"/>
      <c r="T608" s="31"/>
      <c r="U608" s="31"/>
      <c r="V608" s="31"/>
      <c r="W608" s="31"/>
      <c r="X608" s="31"/>
      <c r="Y608" s="31"/>
      <c r="Z608" s="31"/>
    </row>
    <row r="609" spans="1:26" ht="15.75" customHeight="1">
      <c r="A609" s="31"/>
      <c r="B609" s="31"/>
      <c r="C609" s="31"/>
      <c r="D609" s="31"/>
      <c r="E609" s="31"/>
      <c r="F609" s="31"/>
      <c r="G609" s="31"/>
      <c r="H609" s="31"/>
      <c r="I609" s="31"/>
      <c r="J609" s="31"/>
      <c r="K609" s="31"/>
      <c r="L609" s="31"/>
      <c r="M609" s="31"/>
      <c r="N609" s="31"/>
      <c r="O609" s="31"/>
      <c r="P609" s="31"/>
      <c r="Q609" s="31"/>
      <c r="R609" s="31"/>
      <c r="S609" s="31"/>
      <c r="T609" s="31"/>
      <c r="U609" s="31"/>
      <c r="V609" s="31"/>
      <c r="W609" s="31"/>
      <c r="X609" s="31"/>
      <c r="Y609" s="31"/>
      <c r="Z609" s="31"/>
    </row>
    <row r="610" spans="1:26" ht="15.75" customHeight="1">
      <c r="A610" s="31"/>
      <c r="B610" s="31"/>
      <c r="C610" s="31"/>
      <c r="D610" s="31"/>
      <c r="E610" s="31"/>
      <c r="F610" s="31"/>
      <c r="G610" s="31"/>
      <c r="H610" s="31"/>
      <c r="I610" s="31"/>
      <c r="J610" s="31"/>
      <c r="K610" s="31"/>
      <c r="L610" s="31"/>
      <c r="M610" s="31"/>
      <c r="N610" s="31"/>
      <c r="O610" s="31"/>
      <c r="P610" s="31"/>
      <c r="Q610" s="31"/>
      <c r="R610" s="31"/>
      <c r="S610" s="31"/>
      <c r="T610" s="31"/>
      <c r="U610" s="31"/>
      <c r="V610" s="31"/>
      <c r="W610" s="31"/>
      <c r="X610" s="31"/>
      <c r="Y610" s="31"/>
      <c r="Z610" s="31"/>
    </row>
    <row r="611" spans="1:26" ht="15.75" customHeight="1">
      <c r="A611" s="31"/>
      <c r="B611" s="31"/>
      <c r="C611" s="31"/>
      <c r="D611" s="31"/>
      <c r="E611" s="31"/>
      <c r="F611" s="31"/>
      <c r="G611" s="31"/>
      <c r="H611" s="31"/>
      <c r="I611" s="31"/>
      <c r="J611" s="31"/>
      <c r="K611" s="31"/>
      <c r="L611" s="31"/>
      <c r="M611" s="31"/>
      <c r="N611" s="31"/>
      <c r="O611" s="31"/>
      <c r="P611" s="31"/>
      <c r="Q611" s="31"/>
      <c r="R611" s="31"/>
      <c r="S611" s="31"/>
      <c r="T611" s="31"/>
      <c r="U611" s="31"/>
      <c r="V611" s="31"/>
      <c r="W611" s="31"/>
      <c r="X611" s="31"/>
      <c r="Y611" s="31"/>
      <c r="Z611" s="31"/>
    </row>
    <row r="612" spans="1:26" ht="15.75" customHeight="1">
      <c r="A612" s="31"/>
      <c r="B612" s="31"/>
      <c r="C612" s="31"/>
      <c r="D612" s="31"/>
      <c r="E612" s="31"/>
      <c r="F612" s="31"/>
      <c r="G612" s="31"/>
      <c r="H612" s="31"/>
      <c r="I612" s="31"/>
      <c r="J612" s="31"/>
      <c r="K612" s="31"/>
      <c r="L612" s="31"/>
      <c r="M612" s="31"/>
      <c r="N612" s="31"/>
      <c r="O612" s="31"/>
      <c r="P612" s="31"/>
      <c r="Q612" s="31"/>
      <c r="R612" s="31"/>
      <c r="S612" s="31"/>
      <c r="T612" s="31"/>
      <c r="U612" s="31"/>
      <c r="V612" s="31"/>
      <c r="W612" s="31"/>
      <c r="X612" s="31"/>
      <c r="Y612" s="31"/>
      <c r="Z612" s="31"/>
    </row>
    <row r="613" spans="1:26" ht="15.75" customHeight="1">
      <c r="A613" s="31"/>
      <c r="B613" s="31"/>
      <c r="C613" s="31"/>
      <c r="D613" s="31"/>
      <c r="E613" s="31"/>
      <c r="F613" s="31"/>
      <c r="G613" s="31"/>
      <c r="H613" s="31"/>
      <c r="I613" s="31"/>
      <c r="J613" s="31"/>
      <c r="K613" s="31"/>
      <c r="L613" s="31"/>
      <c r="M613" s="31"/>
      <c r="N613" s="31"/>
      <c r="O613" s="31"/>
      <c r="P613" s="31"/>
      <c r="Q613" s="31"/>
      <c r="R613" s="31"/>
      <c r="S613" s="31"/>
      <c r="T613" s="31"/>
      <c r="U613" s="31"/>
      <c r="V613" s="31"/>
      <c r="W613" s="31"/>
      <c r="X613" s="31"/>
      <c r="Y613" s="31"/>
      <c r="Z613" s="31"/>
    </row>
    <row r="614" spans="1:26" ht="15.75" customHeight="1">
      <c r="A614" s="31"/>
      <c r="B614" s="31"/>
      <c r="C614" s="31"/>
      <c r="D614" s="31"/>
      <c r="E614" s="31"/>
      <c r="F614" s="31"/>
      <c r="G614" s="31"/>
      <c r="H614" s="31"/>
      <c r="I614" s="31"/>
      <c r="J614" s="31"/>
      <c r="K614" s="31"/>
      <c r="L614" s="31"/>
      <c r="M614" s="31"/>
      <c r="N614" s="31"/>
      <c r="O614" s="31"/>
      <c r="P614" s="31"/>
      <c r="Q614" s="31"/>
      <c r="R614" s="31"/>
      <c r="S614" s="31"/>
      <c r="T614" s="31"/>
      <c r="U614" s="31"/>
      <c r="V614" s="31"/>
      <c r="W614" s="31"/>
      <c r="X614" s="31"/>
      <c r="Y614" s="31"/>
      <c r="Z614" s="31"/>
    </row>
    <row r="615" spans="1:26" ht="15.75" customHeight="1">
      <c r="A615" s="31"/>
      <c r="B615" s="31"/>
      <c r="C615" s="31"/>
      <c r="D615" s="31"/>
      <c r="E615" s="31"/>
      <c r="F615" s="31"/>
      <c r="G615" s="31"/>
      <c r="H615" s="31"/>
      <c r="I615" s="31"/>
      <c r="J615" s="31"/>
      <c r="K615" s="31"/>
      <c r="L615" s="31"/>
      <c r="M615" s="31"/>
      <c r="N615" s="31"/>
      <c r="O615" s="31"/>
      <c r="P615" s="31"/>
      <c r="Q615" s="31"/>
      <c r="R615" s="31"/>
      <c r="S615" s="31"/>
      <c r="T615" s="31"/>
      <c r="U615" s="31"/>
      <c r="V615" s="31"/>
      <c r="W615" s="31"/>
      <c r="X615" s="31"/>
      <c r="Y615" s="31"/>
      <c r="Z615" s="31"/>
    </row>
    <row r="616" spans="1:26" ht="15.75" customHeight="1">
      <c r="A616" s="31"/>
      <c r="B616" s="31"/>
      <c r="C616" s="31"/>
      <c r="D616" s="31"/>
      <c r="E616" s="31"/>
      <c r="F616" s="31"/>
      <c r="G616" s="31"/>
      <c r="H616" s="31"/>
      <c r="I616" s="31"/>
      <c r="J616" s="31"/>
      <c r="K616" s="31"/>
      <c r="L616" s="31"/>
      <c r="M616" s="31"/>
      <c r="N616" s="31"/>
      <c r="O616" s="31"/>
      <c r="P616" s="31"/>
      <c r="Q616" s="31"/>
      <c r="R616" s="31"/>
      <c r="S616" s="31"/>
      <c r="T616" s="31"/>
      <c r="U616" s="31"/>
      <c r="V616" s="31"/>
      <c r="W616" s="31"/>
      <c r="X616" s="31"/>
      <c r="Y616" s="31"/>
      <c r="Z616" s="31"/>
    </row>
    <row r="617" spans="1:26" ht="15.75" customHeight="1">
      <c r="A617" s="31"/>
      <c r="B617" s="31"/>
      <c r="C617" s="31"/>
      <c r="D617" s="31"/>
      <c r="E617" s="31"/>
      <c r="F617" s="31"/>
      <c r="G617" s="31"/>
      <c r="H617" s="31"/>
      <c r="I617" s="31"/>
      <c r="J617" s="31"/>
      <c r="K617" s="31"/>
      <c r="L617" s="31"/>
      <c r="M617" s="31"/>
      <c r="N617" s="31"/>
      <c r="O617" s="31"/>
      <c r="P617" s="31"/>
      <c r="Q617" s="31"/>
      <c r="R617" s="31"/>
      <c r="S617" s="31"/>
      <c r="T617" s="31"/>
      <c r="U617" s="31"/>
      <c r="V617" s="31"/>
      <c r="W617" s="31"/>
      <c r="X617" s="31"/>
      <c r="Y617" s="31"/>
      <c r="Z617" s="31"/>
    </row>
    <row r="618" spans="1:26" ht="15.75" customHeight="1">
      <c r="A618" s="31"/>
      <c r="B618" s="31"/>
      <c r="C618" s="31"/>
      <c r="D618" s="31"/>
      <c r="E618" s="31"/>
      <c r="F618" s="31"/>
      <c r="G618" s="31"/>
      <c r="H618" s="31"/>
      <c r="I618" s="31"/>
      <c r="J618" s="31"/>
      <c r="K618" s="31"/>
      <c r="L618" s="31"/>
      <c r="M618" s="31"/>
      <c r="N618" s="31"/>
      <c r="O618" s="31"/>
      <c r="P618" s="31"/>
      <c r="Q618" s="31"/>
      <c r="R618" s="31"/>
      <c r="S618" s="31"/>
      <c r="T618" s="31"/>
      <c r="U618" s="31"/>
      <c r="V618" s="31"/>
      <c r="W618" s="31"/>
      <c r="X618" s="31"/>
      <c r="Y618" s="31"/>
      <c r="Z618" s="31"/>
    </row>
    <row r="619" spans="1:26" ht="15.75" customHeight="1">
      <c r="A619" s="31"/>
      <c r="B619" s="31"/>
      <c r="C619" s="31"/>
      <c r="D619" s="31"/>
      <c r="E619" s="31"/>
      <c r="F619" s="31"/>
      <c r="G619" s="31"/>
      <c r="H619" s="31"/>
      <c r="I619" s="31"/>
      <c r="J619" s="31"/>
      <c r="K619" s="31"/>
      <c r="L619" s="31"/>
      <c r="M619" s="31"/>
      <c r="N619" s="31"/>
      <c r="O619" s="31"/>
      <c r="P619" s="31"/>
      <c r="Q619" s="31"/>
      <c r="R619" s="31"/>
      <c r="S619" s="31"/>
      <c r="T619" s="31"/>
      <c r="U619" s="31"/>
      <c r="V619" s="31"/>
      <c r="W619" s="31"/>
      <c r="X619" s="31"/>
      <c r="Y619" s="31"/>
      <c r="Z619" s="31"/>
    </row>
    <row r="620" spans="1:26" ht="15.75" customHeight="1">
      <c r="A620" s="31"/>
      <c r="B620" s="31"/>
      <c r="C620" s="31"/>
      <c r="D620" s="31"/>
      <c r="E620" s="31"/>
      <c r="F620" s="31"/>
      <c r="G620" s="31"/>
      <c r="H620" s="31"/>
      <c r="I620" s="31"/>
      <c r="J620" s="31"/>
      <c r="K620" s="31"/>
      <c r="L620" s="31"/>
      <c r="M620" s="31"/>
      <c r="N620" s="31"/>
      <c r="O620" s="31"/>
      <c r="P620" s="31"/>
      <c r="Q620" s="31"/>
      <c r="R620" s="31"/>
      <c r="S620" s="31"/>
      <c r="T620" s="31"/>
      <c r="U620" s="31"/>
      <c r="V620" s="31"/>
      <c r="W620" s="31"/>
      <c r="X620" s="31"/>
      <c r="Y620" s="31"/>
      <c r="Z620" s="31"/>
    </row>
    <row r="621" spans="1:26" ht="15.75" customHeight="1">
      <c r="A621" s="31"/>
      <c r="B621" s="31"/>
      <c r="C621" s="31"/>
      <c r="D621" s="31"/>
      <c r="E621" s="31"/>
      <c r="F621" s="31"/>
      <c r="G621" s="31"/>
      <c r="H621" s="31"/>
      <c r="I621" s="31"/>
      <c r="J621" s="31"/>
      <c r="K621" s="31"/>
      <c r="L621" s="31"/>
      <c r="M621" s="31"/>
      <c r="N621" s="31"/>
      <c r="O621" s="31"/>
      <c r="P621" s="31"/>
      <c r="Q621" s="31"/>
      <c r="R621" s="31"/>
      <c r="S621" s="31"/>
      <c r="T621" s="31"/>
      <c r="U621" s="31"/>
      <c r="V621" s="31"/>
      <c r="W621" s="31"/>
      <c r="X621" s="31"/>
      <c r="Y621" s="31"/>
      <c r="Z621" s="31"/>
    </row>
    <row r="622" spans="1:26" ht="15.75" customHeight="1">
      <c r="A622" s="31"/>
      <c r="B622" s="31"/>
      <c r="C622" s="31"/>
      <c r="D622" s="31"/>
      <c r="E622" s="31"/>
      <c r="F622" s="31"/>
      <c r="G622" s="31"/>
      <c r="H622" s="31"/>
      <c r="I622" s="31"/>
      <c r="J622" s="31"/>
      <c r="K622" s="31"/>
      <c r="L622" s="31"/>
      <c r="M622" s="31"/>
      <c r="N622" s="31"/>
      <c r="O622" s="31"/>
      <c r="P622" s="31"/>
      <c r="Q622" s="31"/>
      <c r="R622" s="31"/>
      <c r="S622" s="31"/>
      <c r="T622" s="31"/>
      <c r="U622" s="31"/>
      <c r="V622" s="31"/>
      <c r="W622" s="31"/>
      <c r="X622" s="31"/>
      <c r="Y622" s="31"/>
      <c r="Z622" s="31"/>
    </row>
    <row r="623" spans="1:26" ht="15.75" customHeight="1">
      <c r="A623" s="31"/>
      <c r="B623" s="31"/>
      <c r="C623" s="31"/>
      <c r="D623" s="31"/>
      <c r="E623" s="31"/>
      <c r="F623" s="31"/>
      <c r="G623" s="31"/>
      <c r="H623" s="31"/>
      <c r="I623" s="31"/>
      <c r="J623" s="31"/>
      <c r="K623" s="31"/>
      <c r="L623" s="31"/>
      <c r="M623" s="31"/>
      <c r="N623" s="31"/>
      <c r="O623" s="31"/>
      <c r="P623" s="31"/>
      <c r="Q623" s="31"/>
      <c r="R623" s="31"/>
      <c r="S623" s="31"/>
      <c r="T623" s="31"/>
      <c r="U623" s="31"/>
      <c r="V623" s="31"/>
      <c r="W623" s="31"/>
      <c r="X623" s="31"/>
      <c r="Y623" s="31"/>
      <c r="Z623" s="31"/>
    </row>
    <row r="624" spans="1:26" ht="15.75" customHeight="1">
      <c r="A624" s="31"/>
      <c r="B624" s="31"/>
      <c r="C624" s="31"/>
      <c r="D624" s="31"/>
      <c r="E624" s="31"/>
      <c r="F624" s="31"/>
      <c r="G624" s="31"/>
      <c r="H624" s="31"/>
      <c r="I624" s="31"/>
      <c r="J624" s="31"/>
      <c r="K624" s="31"/>
      <c r="L624" s="31"/>
      <c r="M624" s="31"/>
      <c r="N624" s="31"/>
      <c r="O624" s="31"/>
      <c r="P624" s="31"/>
      <c r="Q624" s="31"/>
      <c r="R624" s="31"/>
      <c r="S624" s="31"/>
      <c r="T624" s="31"/>
      <c r="U624" s="31"/>
      <c r="V624" s="31"/>
      <c r="W624" s="31"/>
      <c r="X624" s="31"/>
      <c r="Y624" s="31"/>
      <c r="Z624" s="31"/>
    </row>
    <row r="625" spans="1:26" ht="15.75" customHeight="1">
      <c r="A625" s="31"/>
      <c r="B625" s="31"/>
      <c r="C625" s="31"/>
      <c r="D625" s="31"/>
      <c r="E625" s="31"/>
      <c r="F625" s="31"/>
      <c r="G625" s="31"/>
      <c r="H625" s="31"/>
      <c r="I625" s="31"/>
      <c r="J625" s="31"/>
      <c r="K625" s="31"/>
      <c r="L625" s="31"/>
      <c r="M625" s="31"/>
      <c r="N625" s="31"/>
      <c r="O625" s="31"/>
      <c r="P625" s="31"/>
      <c r="Q625" s="31"/>
      <c r="R625" s="31"/>
      <c r="S625" s="31"/>
      <c r="T625" s="31"/>
      <c r="U625" s="31"/>
      <c r="V625" s="31"/>
      <c r="W625" s="31"/>
      <c r="X625" s="31"/>
      <c r="Y625" s="31"/>
      <c r="Z625" s="31"/>
    </row>
    <row r="626" spans="1:26" ht="15.75" customHeight="1">
      <c r="A626" s="31"/>
      <c r="B626" s="31"/>
      <c r="C626" s="31"/>
      <c r="D626" s="31"/>
      <c r="E626" s="31"/>
      <c r="F626" s="31"/>
      <c r="G626" s="31"/>
      <c r="H626" s="31"/>
      <c r="I626" s="31"/>
      <c r="J626" s="31"/>
      <c r="K626" s="31"/>
      <c r="L626" s="31"/>
      <c r="M626" s="31"/>
      <c r="N626" s="31"/>
      <c r="O626" s="31"/>
      <c r="P626" s="31"/>
      <c r="Q626" s="31"/>
      <c r="R626" s="31"/>
      <c r="S626" s="31"/>
      <c r="T626" s="31"/>
      <c r="U626" s="31"/>
      <c r="V626" s="31"/>
      <c r="W626" s="31"/>
      <c r="X626" s="31"/>
      <c r="Y626" s="31"/>
      <c r="Z626" s="31"/>
    </row>
    <row r="627" spans="1:26" ht="15.75" customHeight="1">
      <c r="A627" s="31"/>
      <c r="B627" s="31"/>
      <c r="C627" s="31"/>
      <c r="D627" s="31"/>
      <c r="E627" s="31"/>
      <c r="F627" s="31"/>
      <c r="G627" s="31"/>
      <c r="H627" s="31"/>
      <c r="I627" s="31"/>
      <c r="J627" s="31"/>
      <c r="K627" s="31"/>
      <c r="L627" s="31"/>
      <c r="M627" s="31"/>
      <c r="N627" s="31"/>
      <c r="O627" s="31"/>
      <c r="P627" s="31"/>
      <c r="Q627" s="31"/>
      <c r="R627" s="31"/>
      <c r="S627" s="31"/>
      <c r="T627" s="31"/>
      <c r="U627" s="31"/>
      <c r="V627" s="31"/>
      <c r="W627" s="31"/>
      <c r="X627" s="31"/>
      <c r="Y627" s="31"/>
      <c r="Z627" s="31"/>
    </row>
    <row r="628" spans="1:26" ht="15.75" customHeight="1">
      <c r="A628" s="31"/>
      <c r="B628" s="31"/>
      <c r="C628" s="31"/>
      <c r="D628" s="31"/>
      <c r="E628" s="31"/>
      <c r="F628" s="31"/>
      <c r="G628" s="31"/>
      <c r="H628" s="31"/>
      <c r="I628" s="31"/>
      <c r="J628" s="31"/>
      <c r="K628" s="31"/>
      <c r="L628" s="31"/>
      <c r="M628" s="31"/>
      <c r="N628" s="31"/>
      <c r="O628" s="31"/>
      <c r="P628" s="31"/>
      <c r="Q628" s="31"/>
      <c r="R628" s="31"/>
      <c r="S628" s="31"/>
      <c r="T628" s="31"/>
      <c r="U628" s="31"/>
      <c r="V628" s="31"/>
      <c r="W628" s="31"/>
      <c r="X628" s="31"/>
      <c r="Y628" s="31"/>
      <c r="Z628" s="31"/>
    </row>
    <row r="629" spans="1:26" ht="15.75" customHeight="1">
      <c r="A629" s="31"/>
      <c r="B629" s="31"/>
      <c r="C629" s="31"/>
      <c r="D629" s="31"/>
      <c r="E629" s="31"/>
      <c r="F629" s="31"/>
      <c r="G629" s="31"/>
      <c r="H629" s="31"/>
      <c r="I629" s="31"/>
      <c r="J629" s="31"/>
      <c r="K629" s="31"/>
      <c r="L629" s="31"/>
      <c r="M629" s="31"/>
      <c r="N629" s="31"/>
      <c r="O629" s="31"/>
      <c r="P629" s="31"/>
      <c r="Q629" s="31"/>
      <c r="R629" s="31"/>
      <c r="S629" s="31"/>
      <c r="T629" s="31"/>
      <c r="U629" s="31"/>
      <c r="V629" s="31"/>
      <c r="W629" s="31"/>
      <c r="X629" s="31"/>
      <c r="Y629" s="31"/>
      <c r="Z629" s="31"/>
    </row>
    <row r="630" spans="1:26" ht="15.75" customHeight="1">
      <c r="A630" s="31"/>
      <c r="B630" s="31"/>
      <c r="C630" s="31"/>
      <c r="D630" s="31"/>
      <c r="E630" s="31"/>
      <c r="F630" s="31"/>
      <c r="G630" s="31"/>
      <c r="H630" s="31"/>
      <c r="I630" s="31"/>
      <c r="J630" s="31"/>
      <c r="K630" s="31"/>
      <c r="L630" s="31"/>
      <c r="M630" s="31"/>
      <c r="N630" s="31"/>
      <c r="O630" s="31"/>
      <c r="P630" s="31"/>
      <c r="Q630" s="31"/>
      <c r="R630" s="31"/>
      <c r="S630" s="31"/>
      <c r="T630" s="31"/>
      <c r="U630" s="31"/>
      <c r="V630" s="31"/>
      <c r="W630" s="31"/>
      <c r="X630" s="31"/>
      <c r="Y630" s="31"/>
      <c r="Z630" s="31"/>
    </row>
    <row r="631" spans="1:26" ht="15.75" customHeight="1">
      <c r="A631" s="31"/>
      <c r="B631" s="31"/>
      <c r="C631" s="31"/>
      <c r="D631" s="31"/>
      <c r="E631" s="31"/>
      <c r="F631" s="31"/>
      <c r="G631" s="31"/>
      <c r="H631" s="31"/>
      <c r="I631" s="31"/>
      <c r="J631" s="31"/>
      <c r="K631" s="31"/>
      <c r="L631" s="31"/>
      <c r="M631" s="31"/>
      <c r="N631" s="31"/>
      <c r="O631" s="31"/>
      <c r="P631" s="31"/>
      <c r="Q631" s="31"/>
      <c r="R631" s="31"/>
      <c r="S631" s="31"/>
      <c r="T631" s="31"/>
      <c r="U631" s="31"/>
      <c r="V631" s="31"/>
      <c r="W631" s="31"/>
      <c r="X631" s="31"/>
      <c r="Y631" s="31"/>
      <c r="Z631" s="31"/>
    </row>
    <row r="632" spans="1:26" ht="15.75" customHeight="1">
      <c r="A632" s="31"/>
      <c r="B632" s="31"/>
      <c r="C632" s="31"/>
      <c r="D632" s="31"/>
      <c r="E632" s="31"/>
      <c r="F632" s="31"/>
      <c r="G632" s="31"/>
      <c r="H632" s="31"/>
      <c r="I632" s="31"/>
      <c r="J632" s="31"/>
      <c r="K632" s="31"/>
      <c r="L632" s="31"/>
      <c r="M632" s="31"/>
      <c r="N632" s="31"/>
      <c r="O632" s="31"/>
      <c r="P632" s="31"/>
      <c r="Q632" s="31"/>
      <c r="R632" s="31"/>
      <c r="S632" s="31"/>
      <c r="T632" s="31"/>
      <c r="U632" s="31"/>
      <c r="V632" s="31"/>
      <c r="W632" s="31"/>
      <c r="X632" s="31"/>
      <c r="Y632" s="31"/>
      <c r="Z632" s="31"/>
    </row>
    <row r="633" spans="1:26" ht="15.75" customHeight="1">
      <c r="A633" s="31"/>
      <c r="B633" s="31"/>
      <c r="C633" s="31"/>
      <c r="D633" s="31"/>
      <c r="E633" s="31"/>
      <c r="F633" s="31"/>
      <c r="G633" s="31"/>
      <c r="H633" s="31"/>
      <c r="I633" s="31"/>
      <c r="J633" s="31"/>
      <c r="K633" s="31"/>
      <c r="L633" s="31"/>
      <c r="M633" s="31"/>
      <c r="N633" s="31"/>
      <c r="O633" s="31"/>
      <c r="P633" s="31"/>
      <c r="Q633" s="31"/>
      <c r="R633" s="31"/>
      <c r="S633" s="31"/>
      <c r="T633" s="31"/>
      <c r="U633" s="31"/>
      <c r="V633" s="31"/>
      <c r="W633" s="31"/>
      <c r="X633" s="31"/>
      <c r="Y633" s="31"/>
      <c r="Z633" s="31"/>
    </row>
    <row r="634" spans="1:26" ht="15.75" customHeight="1">
      <c r="A634" s="31"/>
      <c r="B634" s="31"/>
      <c r="C634" s="31"/>
      <c r="D634" s="31"/>
      <c r="E634" s="31"/>
      <c r="F634" s="31"/>
      <c r="G634" s="31"/>
      <c r="H634" s="31"/>
      <c r="I634" s="31"/>
      <c r="J634" s="31"/>
      <c r="K634" s="31"/>
      <c r="L634" s="31"/>
      <c r="M634" s="31"/>
      <c r="N634" s="31"/>
      <c r="O634" s="31"/>
      <c r="P634" s="31"/>
      <c r="Q634" s="31"/>
      <c r="R634" s="31"/>
      <c r="S634" s="31"/>
      <c r="T634" s="31"/>
      <c r="U634" s="31"/>
      <c r="V634" s="31"/>
      <c r="W634" s="31"/>
      <c r="X634" s="31"/>
      <c r="Y634" s="31"/>
      <c r="Z634" s="31"/>
    </row>
    <row r="635" spans="1:26" ht="15.75" customHeight="1">
      <c r="A635" s="31"/>
      <c r="B635" s="31"/>
      <c r="C635" s="31"/>
      <c r="D635" s="31"/>
      <c r="E635" s="31"/>
      <c r="F635" s="31"/>
      <c r="G635" s="31"/>
      <c r="H635" s="31"/>
      <c r="I635" s="31"/>
      <c r="J635" s="31"/>
      <c r="K635" s="31"/>
      <c r="L635" s="31"/>
      <c r="M635" s="31"/>
      <c r="N635" s="31"/>
      <c r="O635" s="31"/>
      <c r="P635" s="31"/>
      <c r="Q635" s="31"/>
      <c r="R635" s="31"/>
      <c r="S635" s="31"/>
      <c r="T635" s="31"/>
      <c r="U635" s="31"/>
      <c r="V635" s="31"/>
      <c r="W635" s="31"/>
      <c r="X635" s="31"/>
      <c r="Y635" s="31"/>
      <c r="Z635" s="31"/>
    </row>
    <row r="636" spans="1:26" ht="15.75" customHeight="1">
      <c r="A636" s="31"/>
      <c r="B636" s="31"/>
      <c r="C636" s="31"/>
      <c r="D636" s="31"/>
      <c r="E636" s="31"/>
      <c r="F636" s="31"/>
      <c r="G636" s="31"/>
      <c r="H636" s="31"/>
      <c r="I636" s="31"/>
      <c r="J636" s="31"/>
      <c r="K636" s="31"/>
      <c r="L636" s="31"/>
      <c r="M636" s="31"/>
      <c r="N636" s="31"/>
      <c r="O636" s="31"/>
      <c r="P636" s="31"/>
      <c r="Q636" s="31"/>
      <c r="R636" s="31"/>
      <c r="S636" s="31"/>
      <c r="T636" s="31"/>
      <c r="U636" s="31"/>
      <c r="V636" s="31"/>
      <c r="W636" s="31"/>
      <c r="X636" s="31"/>
      <c r="Y636" s="31"/>
      <c r="Z636" s="31"/>
    </row>
    <row r="637" spans="1:26" ht="15.75" customHeight="1">
      <c r="A637" s="31"/>
      <c r="B637" s="31"/>
      <c r="C637" s="31"/>
      <c r="D637" s="31"/>
      <c r="E637" s="31"/>
      <c r="F637" s="31"/>
      <c r="G637" s="31"/>
      <c r="H637" s="31"/>
      <c r="I637" s="31"/>
      <c r="J637" s="31"/>
      <c r="K637" s="31"/>
      <c r="L637" s="31"/>
      <c r="M637" s="31"/>
      <c r="N637" s="31"/>
      <c r="O637" s="31"/>
      <c r="P637" s="31"/>
      <c r="Q637" s="31"/>
      <c r="R637" s="31"/>
      <c r="S637" s="31"/>
      <c r="T637" s="31"/>
      <c r="U637" s="31"/>
      <c r="V637" s="31"/>
      <c r="W637" s="31"/>
      <c r="X637" s="31"/>
      <c r="Y637" s="31"/>
      <c r="Z637" s="31"/>
    </row>
    <row r="638" spans="1:26" ht="15.75" customHeight="1">
      <c r="A638" s="31"/>
      <c r="B638" s="31"/>
      <c r="C638" s="31"/>
      <c r="D638" s="31"/>
      <c r="E638" s="31"/>
      <c r="F638" s="31"/>
      <c r="G638" s="31"/>
      <c r="H638" s="31"/>
      <c r="I638" s="31"/>
      <c r="J638" s="31"/>
      <c r="K638" s="31"/>
      <c r="L638" s="31"/>
      <c r="M638" s="31"/>
      <c r="N638" s="31"/>
      <c r="O638" s="31"/>
      <c r="P638" s="31"/>
      <c r="Q638" s="31"/>
      <c r="R638" s="31"/>
      <c r="S638" s="31"/>
      <c r="T638" s="31"/>
      <c r="U638" s="31"/>
      <c r="V638" s="31"/>
      <c r="W638" s="31"/>
      <c r="X638" s="31"/>
      <c r="Y638" s="31"/>
      <c r="Z638" s="31"/>
    </row>
    <row r="639" spans="1:26" ht="15.75" customHeight="1">
      <c r="A639" s="31"/>
      <c r="B639" s="31"/>
      <c r="C639" s="31"/>
      <c r="D639" s="31"/>
      <c r="E639" s="31"/>
      <c r="F639" s="31"/>
      <c r="G639" s="31"/>
      <c r="H639" s="31"/>
      <c r="I639" s="31"/>
      <c r="J639" s="31"/>
      <c r="K639" s="31"/>
      <c r="L639" s="31"/>
      <c r="M639" s="31"/>
      <c r="N639" s="31"/>
      <c r="O639" s="31"/>
      <c r="P639" s="31"/>
      <c r="Q639" s="31"/>
      <c r="R639" s="31"/>
      <c r="S639" s="31"/>
      <c r="T639" s="31"/>
      <c r="U639" s="31"/>
      <c r="V639" s="31"/>
      <c r="W639" s="31"/>
      <c r="X639" s="31"/>
      <c r="Y639" s="31"/>
      <c r="Z639" s="31"/>
    </row>
    <row r="640" spans="1:26" ht="15.75" customHeight="1">
      <c r="A640" s="31"/>
      <c r="B640" s="31"/>
      <c r="C640" s="31"/>
      <c r="D640" s="31"/>
      <c r="E640" s="31"/>
      <c r="F640" s="31"/>
      <c r="G640" s="31"/>
      <c r="H640" s="31"/>
      <c r="I640" s="31"/>
      <c r="J640" s="31"/>
      <c r="K640" s="31"/>
      <c r="L640" s="31"/>
      <c r="M640" s="31"/>
      <c r="N640" s="31"/>
      <c r="O640" s="31"/>
      <c r="P640" s="31"/>
      <c r="Q640" s="31"/>
      <c r="R640" s="31"/>
      <c r="S640" s="31"/>
      <c r="T640" s="31"/>
      <c r="U640" s="31"/>
      <c r="V640" s="31"/>
      <c r="W640" s="31"/>
      <c r="X640" s="31"/>
      <c r="Y640" s="31"/>
      <c r="Z640" s="31"/>
    </row>
    <row r="641" spans="1:26" ht="15.75" customHeight="1">
      <c r="A641" s="31"/>
      <c r="B641" s="31"/>
      <c r="C641" s="31"/>
      <c r="D641" s="31"/>
      <c r="E641" s="31"/>
      <c r="F641" s="31"/>
      <c r="G641" s="31"/>
      <c r="H641" s="31"/>
      <c r="I641" s="31"/>
      <c r="J641" s="31"/>
      <c r="K641" s="31"/>
      <c r="L641" s="31"/>
      <c r="M641" s="31"/>
      <c r="N641" s="31"/>
      <c r="O641" s="31"/>
      <c r="P641" s="31"/>
      <c r="Q641" s="31"/>
      <c r="R641" s="31"/>
      <c r="S641" s="31"/>
      <c r="T641" s="31"/>
      <c r="U641" s="31"/>
      <c r="V641" s="31"/>
      <c r="W641" s="31"/>
      <c r="X641" s="31"/>
      <c r="Y641" s="31"/>
      <c r="Z641" s="31"/>
    </row>
    <row r="642" spans="1:26" ht="15.75" customHeight="1">
      <c r="A642" s="31"/>
      <c r="B642" s="31"/>
      <c r="C642" s="31"/>
      <c r="D642" s="31"/>
      <c r="E642" s="31"/>
      <c r="F642" s="31"/>
      <c r="G642" s="31"/>
      <c r="H642" s="31"/>
      <c r="I642" s="31"/>
      <c r="J642" s="31"/>
      <c r="K642" s="31"/>
      <c r="L642" s="31"/>
      <c r="M642" s="31"/>
      <c r="N642" s="31"/>
      <c r="O642" s="31"/>
      <c r="P642" s="31"/>
      <c r="Q642" s="31"/>
      <c r="R642" s="31"/>
      <c r="S642" s="31"/>
      <c r="T642" s="31"/>
      <c r="U642" s="31"/>
      <c r="V642" s="31"/>
      <c r="W642" s="31"/>
      <c r="X642" s="31"/>
      <c r="Y642" s="31"/>
      <c r="Z642" s="31"/>
    </row>
    <row r="643" spans="1:26" ht="15.75" customHeight="1">
      <c r="A643" s="31"/>
      <c r="B643" s="31"/>
      <c r="C643" s="31"/>
      <c r="D643" s="31"/>
      <c r="E643" s="31"/>
      <c r="F643" s="31"/>
      <c r="G643" s="31"/>
      <c r="H643" s="31"/>
      <c r="I643" s="31"/>
      <c r="J643" s="31"/>
      <c r="K643" s="31"/>
      <c r="L643" s="31"/>
      <c r="M643" s="31"/>
      <c r="N643" s="31"/>
      <c r="O643" s="31"/>
      <c r="P643" s="31"/>
      <c r="Q643" s="31"/>
      <c r="R643" s="31"/>
      <c r="S643" s="31"/>
      <c r="T643" s="31"/>
      <c r="U643" s="31"/>
      <c r="V643" s="31"/>
      <c r="W643" s="31"/>
      <c r="X643" s="31"/>
      <c r="Y643" s="31"/>
      <c r="Z643" s="31"/>
    </row>
    <row r="644" spans="1:26" ht="15.75" customHeight="1">
      <c r="A644" s="31"/>
      <c r="B644" s="31"/>
      <c r="C644" s="31"/>
      <c r="D644" s="31"/>
      <c r="E644" s="31"/>
      <c r="F644" s="31"/>
      <c r="G644" s="31"/>
      <c r="H644" s="31"/>
      <c r="I644" s="31"/>
      <c r="J644" s="31"/>
      <c r="K644" s="31"/>
      <c r="L644" s="31"/>
      <c r="M644" s="31"/>
      <c r="N644" s="31"/>
      <c r="O644" s="31"/>
      <c r="P644" s="31"/>
      <c r="Q644" s="31"/>
      <c r="R644" s="31"/>
      <c r="S644" s="31"/>
      <c r="T644" s="31"/>
      <c r="U644" s="31"/>
      <c r="V644" s="31"/>
      <c r="W644" s="31"/>
      <c r="X644" s="31"/>
      <c r="Y644" s="31"/>
      <c r="Z644" s="31"/>
    </row>
    <row r="645" spans="1:26" ht="15.75" customHeight="1">
      <c r="A645" s="31"/>
      <c r="B645" s="31"/>
      <c r="C645" s="31"/>
      <c r="D645" s="31"/>
      <c r="E645" s="31"/>
      <c r="F645" s="31"/>
      <c r="G645" s="31"/>
      <c r="H645" s="31"/>
      <c r="I645" s="31"/>
      <c r="J645" s="31"/>
      <c r="K645" s="31"/>
      <c r="L645" s="31"/>
      <c r="M645" s="31"/>
      <c r="N645" s="31"/>
      <c r="O645" s="31"/>
      <c r="P645" s="31"/>
      <c r="Q645" s="31"/>
      <c r="R645" s="31"/>
      <c r="S645" s="31"/>
      <c r="T645" s="31"/>
      <c r="U645" s="31"/>
      <c r="V645" s="31"/>
      <c r="W645" s="31"/>
      <c r="X645" s="31"/>
      <c r="Y645" s="31"/>
      <c r="Z645" s="31"/>
    </row>
    <row r="646" spans="1:26" ht="15.75" customHeight="1">
      <c r="A646" s="31"/>
      <c r="B646" s="31"/>
      <c r="C646" s="31"/>
      <c r="D646" s="31"/>
      <c r="E646" s="31"/>
      <c r="F646" s="31"/>
      <c r="G646" s="31"/>
      <c r="H646" s="31"/>
      <c r="I646" s="31"/>
      <c r="J646" s="31"/>
      <c r="K646" s="31"/>
      <c r="L646" s="31"/>
      <c r="M646" s="31"/>
      <c r="N646" s="31"/>
      <c r="O646" s="31"/>
      <c r="P646" s="31"/>
      <c r="Q646" s="31"/>
      <c r="R646" s="31"/>
      <c r="S646" s="31"/>
      <c r="T646" s="31"/>
      <c r="U646" s="31"/>
      <c r="V646" s="31"/>
      <c r="W646" s="31"/>
      <c r="X646" s="31"/>
      <c r="Y646" s="31"/>
      <c r="Z646" s="31"/>
    </row>
    <row r="647" spans="1:26" ht="15.75" customHeight="1">
      <c r="A647" s="31"/>
      <c r="B647" s="31"/>
      <c r="C647" s="31"/>
      <c r="D647" s="31"/>
      <c r="E647" s="31"/>
      <c r="F647" s="31"/>
      <c r="G647" s="31"/>
      <c r="H647" s="31"/>
      <c r="I647" s="31"/>
      <c r="J647" s="31"/>
      <c r="K647" s="31"/>
      <c r="L647" s="31"/>
      <c r="M647" s="31"/>
      <c r="N647" s="31"/>
      <c r="O647" s="31"/>
      <c r="P647" s="31"/>
      <c r="Q647" s="31"/>
      <c r="R647" s="31"/>
      <c r="S647" s="31"/>
      <c r="T647" s="31"/>
      <c r="U647" s="31"/>
      <c r="V647" s="31"/>
      <c r="W647" s="31"/>
      <c r="X647" s="31"/>
      <c r="Y647" s="31"/>
      <c r="Z647" s="31"/>
    </row>
    <row r="648" spans="1:26" ht="15.75" customHeight="1">
      <c r="A648" s="31"/>
      <c r="B648" s="31"/>
      <c r="C648" s="31"/>
      <c r="D648" s="31"/>
      <c r="E648" s="31"/>
      <c r="F648" s="31"/>
      <c r="G648" s="31"/>
      <c r="H648" s="31"/>
      <c r="I648" s="31"/>
      <c r="J648" s="31"/>
      <c r="K648" s="31"/>
      <c r="L648" s="31"/>
      <c r="M648" s="31"/>
      <c r="N648" s="31"/>
      <c r="O648" s="31"/>
      <c r="P648" s="31"/>
      <c r="Q648" s="31"/>
      <c r="R648" s="31"/>
      <c r="S648" s="31"/>
      <c r="T648" s="31"/>
      <c r="U648" s="31"/>
      <c r="V648" s="31"/>
      <c r="W648" s="31"/>
      <c r="X648" s="31"/>
      <c r="Y648" s="31"/>
      <c r="Z648" s="31"/>
    </row>
    <row r="649" spans="1:26" ht="15.75" customHeight="1">
      <c r="A649" s="31"/>
      <c r="B649" s="31"/>
      <c r="C649" s="31"/>
      <c r="D649" s="31"/>
      <c r="E649" s="31"/>
      <c r="F649" s="31"/>
      <c r="G649" s="31"/>
      <c r="H649" s="31"/>
      <c r="I649" s="31"/>
      <c r="J649" s="31"/>
      <c r="K649" s="31"/>
      <c r="L649" s="31"/>
      <c r="M649" s="31"/>
      <c r="N649" s="31"/>
      <c r="O649" s="31"/>
      <c r="P649" s="31"/>
      <c r="Q649" s="31"/>
      <c r="R649" s="31"/>
      <c r="S649" s="31"/>
      <c r="T649" s="31"/>
      <c r="U649" s="31"/>
      <c r="V649" s="31"/>
      <c r="W649" s="31"/>
      <c r="X649" s="31"/>
      <c r="Y649" s="31"/>
      <c r="Z649" s="31"/>
    </row>
    <row r="650" spans="1:26" ht="15.75" customHeight="1">
      <c r="A650" s="31"/>
      <c r="B650" s="31"/>
      <c r="C650" s="31"/>
      <c r="D650" s="31"/>
      <c r="E650" s="31"/>
      <c r="F650" s="31"/>
      <c r="G650" s="31"/>
      <c r="H650" s="31"/>
      <c r="I650" s="31"/>
      <c r="J650" s="31"/>
      <c r="K650" s="31"/>
      <c r="L650" s="31"/>
      <c r="M650" s="31"/>
      <c r="N650" s="31"/>
      <c r="O650" s="31"/>
      <c r="P650" s="31"/>
      <c r="Q650" s="31"/>
      <c r="R650" s="31"/>
      <c r="S650" s="31"/>
      <c r="T650" s="31"/>
      <c r="U650" s="31"/>
      <c r="V650" s="31"/>
      <c r="W650" s="31"/>
      <c r="X650" s="31"/>
      <c r="Y650" s="31"/>
      <c r="Z650" s="31"/>
    </row>
    <row r="651" spans="1:26" ht="15.75" customHeight="1">
      <c r="A651" s="31"/>
      <c r="B651" s="31"/>
      <c r="C651" s="31"/>
      <c r="D651" s="31"/>
      <c r="E651" s="31"/>
      <c r="F651" s="31"/>
      <c r="G651" s="31"/>
      <c r="H651" s="31"/>
      <c r="I651" s="31"/>
      <c r="J651" s="31"/>
      <c r="K651" s="31"/>
      <c r="L651" s="31"/>
      <c r="M651" s="31"/>
      <c r="N651" s="31"/>
      <c r="O651" s="31"/>
      <c r="P651" s="31"/>
      <c r="Q651" s="31"/>
      <c r="R651" s="31"/>
      <c r="S651" s="31"/>
      <c r="T651" s="31"/>
      <c r="U651" s="31"/>
      <c r="V651" s="31"/>
      <c r="W651" s="31"/>
      <c r="X651" s="31"/>
      <c r="Y651" s="31"/>
      <c r="Z651" s="31"/>
    </row>
    <row r="652" spans="1:26" ht="15.75" customHeight="1">
      <c r="A652" s="31"/>
      <c r="B652" s="31"/>
      <c r="C652" s="31"/>
      <c r="D652" s="31"/>
      <c r="E652" s="31"/>
      <c r="F652" s="31"/>
      <c r="G652" s="31"/>
      <c r="H652" s="31"/>
      <c r="I652" s="31"/>
      <c r="J652" s="31"/>
      <c r="K652" s="31"/>
      <c r="L652" s="31"/>
      <c r="M652" s="31"/>
      <c r="N652" s="31"/>
      <c r="O652" s="31"/>
      <c r="P652" s="31"/>
      <c r="Q652" s="31"/>
      <c r="R652" s="31"/>
      <c r="S652" s="31"/>
      <c r="T652" s="31"/>
      <c r="U652" s="31"/>
      <c r="V652" s="31"/>
      <c r="W652" s="31"/>
      <c r="X652" s="31"/>
      <c r="Y652" s="31"/>
      <c r="Z652" s="31"/>
    </row>
    <row r="653" spans="1:26" ht="15.75" customHeight="1">
      <c r="A653" s="31"/>
      <c r="B653" s="31"/>
      <c r="C653" s="31"/>
      <c r="D653" s="31"/>
      <c r="E653" s="31"/>
      <c r="F653" s="31"/>
      <c r="G653" s="31"/>
      <c r="H653" s="31"/>
      <c r="I653" s="31"/>
      <c r="J653" s="31"/>
      <c r="K653" s="31"/>
      <c r="L653" s="31"/>
      <c r="M653" s="31"/>
      <c r="N653" s="31"/>
      <c r="O653" s="31"/>
      <c r="P653" s="31"/>
      <c r="Q653" s="31"/>
      <c r="R653" s="31"/>
      <c r="S653" s="31"/>
      <c r="T653" s="31"/>
      <c r="U653" s="31"/>
      <c r="V653" s="31"/>
      <c r="W653" s="31"/>
      <c r="X653" s="31"/>
      <c r="Y653" s="31"/>
      <c r="Z653" s="31"/>
    </row>
    <row r="654" spans="1:26" ht="15.75" customHeight="1">
      <c r="A654" s="31"/>
      <c r="B654" s="31"/>
      <c r="C654" s="31"/>
      <c r="D654" s="31"/>
      <c r="E654" s="31"/>
      <c r="F654" s="31"/>
      <c r="G654" s="31"/>
      <c r="H654" s="31"/>
      <c r="I654" s="31"/>
      <c r="J654" s="31"/>
      <c r="K654" s="31"/>
      <c r="L654" s="31"/>
      <c r="M654" s="31"/>
      <c r="N654" s="31"/>
      <c r="O654" s="31"/>
      <c r="P654" s="31"/>
      <c r="Q654" s="31"/>
      <c r="R654" s="31"/>
      <c r="S654" s="31"/>
      <c r="T654" s="31"/>
      <c r="U654" s="31"/>
      <c r="V654" s="31"/>
      <c r="W654" s="31"/>
      <c r="X654" s="31"/>
      <c r="Y654" s="31"/>
      <c r="Z654" s="31"/>
    </row>
    <row r="655" spans="1:26" ht="15.75" customHeight="1">
      <c r="A655" s="31"/>
      <c r="B655" s="31"/>
      <c r="C655" s="31"/>
      <c r="D655" s="31"/>
      <c r="E655" s="31"/>
      <c r="F655" s="31"/>
      <c r="G655" s="31"/>
      <c r="H655" s="31"/>
      <c r="I655" s="31"/>
      <c r="J655" s="31"/>
      <c r="K655" s="31"/>
      <c r="L655" s="31"/>
      <c r="M655" s="31"/>
      <c r="N655" s="31"/>
      <c r="O655" s="31"/>
      <c r="P655" s="31"/>
      <c r="Q655" s="31"/>
      <c r="R655" s="31"/>
      <c r="S655" s="31"/>
      <c r="T655" s="31"/>
      <c r="U655" s="31"/>
      <c r="V655" s="31"/>
      <c r="W655" s="31"/>
      <c r="X655" s="31"/>
      <c r="Y655" s="31"/>
      <c r="Z655" s="31"/>
    </row>
    <row r="656" spans="1:26" ht="15.75" customHeight="1">
      <c r="A656" s="31"/>
      <c r="B656" s="31"/>
      <c r="C656" s="31"/>
      <c r="D656" s="31"/>
      <c r="E656" s="31"/>
      <c r="F656" s="31"/>
      <c r="G656" s="31"/>
      <c r="H656" s="31"/>
      <c r="I656" s="31"/>
      <c r="J656" s="31"/>
      <c r="K656" s="31"/>
      <c r="L656" s="31"/>
      <c r="M656" s="31"/>
      <c r="N656" s="31"/>
      <c r="O656" s="31"/>
      <c r="P656" s="31"/>
      <c r="Q656" s="31"/>
      <c r="R656" s="31"/>
      <c r="S656" s="31"/>
      <c r="T656" s="31"/>
      <c r="U656" s="31"/>
      <c r="V656" s="31"/>
      <c r="W656" s="31"/>
      <c r="X656" s="31"/>
      <c r="Y656" s="31"/>
      <c r="Z656" s="31"/>
    </row>
    <row r="657" spans="1:26" ht="15.75" customHeight="1">
      <c r="A657" s="31"/>
      <c r="B657" s="31"/>
      <c r="C657" s="31"/>
      <c r="D657" s="31"/>
      <c r="E657" s="31"/>
      <c r="F657" s="31"/>
      <c r="G657" s="31"/>
      <c r="H657" s="31"/>
      <c r="I657" s="31"/>
      <c r="J657" s="31"/>
      <c r="K657" s="31"/>
      <c r="L657" s="31"/>
      <c r="M657" s="31"/>
      <c r="N657" s="31"/>
      <c r="O657" s="31"/>
      <c r="P657" s="31"/>
      <c r="Q657" s="31"/>
      <c r="R657" s="31"/>
      <c r="S657" s="31"/>
      <c r="T657" s="31"/>
      <c r="U657" s="31"/>
      <c r="V657" s="31"/>
      <c r="W657" s="31"/>
      <c r="X657" s="31"/>
      <c r="Y657" s="31"/>
      <c r="Z657" s="31"/>
    </row>
    <row r="658" spans="1:26" ht="15.75" customHeight="1">
      <c r="A658" s="31"/>
      <c r="B658" s="31"/>
      <c r="C658" s="31"/>
      <c r="D658" s="31"/>
      <c r="E658" s="31"/>
      <c r="F658" s="31"/>
      <c r="G658" s="31"/>
      <c r="H658" s="31"/>
      <c r="I658" s="31"/>
      <c r="J658" s="31"/>
      <c r="K658" s="31"/>
      <c r="L658" s="31"/>
      <c r="M658" s="31"/>
      <c r="N658" s="31"/>
      <c r="O658" s="31"/>
      <c r="P658" s="31"/>
      <c r="Q658" s="31"/>
      <c r="R658" s="31"/>
      <c r="S658" s="31"/>
      <c r="T658" s="31"/>
      <c r="U658" s="31"/>
      <c r="V658" s="31"/>
      <c r="W658" s="31"/>
      <c r="X658" s="31"/>
      <c r="Y658" s="31"/>
      <c r="Z658" s="31"/>
    </row>
    <row r="659" spans="1:26" ht="15.75" customHeight="1">
      <c r="A659" s="31"/>
      <c r="B659" s="31"/>
      <c r="C659" s="31"/>
      <c r="D659" s="31"/>
      <c r="E659" s="31"/>
      <c r="F659" s="31"/>
      <c r="G659" s="31"/>
      <c r="H659" s="31"/>
      <c r="I659" s="31"/>
      <c r="J659" s="31"/>
      <c r="K659" s="31"/>
      <c r="L659" s="31"/>
      <c r="M659" s="31"/>
      <c r="N659" s="31"/>
      <c r="O659" s="31"/>
      <c r="P659" s="31"/>
      <c r="Q659" s="31"/>
      <c r="R659" s="31"/>
      <c r="S659" s="31"/>
      <c r="T659" s="31"/>
      <c r="U659" s="31"/>
      <c r="V659" s="31"/>
      <c r="W659" s="31"/>
      <c r="X659" s="31"/>
      <c r="Y659" s="31"/>
      <c r="Z659" s="31"/>
    </row>
    <row r="660" spans="1:26" ht="15.75" customHeight="1">
      <c r="A660" s="31"/>
      <c r="B660" s="31"/>
      <c r="C660" s="31"/>
      <c r="D660" s="31"/>
      <c r="E660" s="31"/>
      <c r="F660" s="31"/>
      <c r="G660" s="31"/>
      <c r="H660" s="31"/>
      <c r="I660" s="31"/>
      <c r="J660" s="31"/>
      <c r="K660" s="31"/>
      <c r="L660" s="31"/>
      <c r="M660" s="31"/>
      <c r="N660" s="31"/>
      <c r="O660" s="31"/>
      <c r="P660" s="31"/>
      <c r="Q660" s="31"/>
      <c r="R660" s="31"/>
      <c r="S660" s="31"/>
      <c r="T660" s="31"/>
      <c r="U660" s="31"/>
      <c r="V660" s="31"/>
      <c r="W660" s="31"/>
      <c r="X660" s="31"/>
      <c r="Y660" s="31"/>
      <c r="Z660" s="31"/>
    </row>
    <row r="661" spans="1:26" ht="15.75" customHeight="1">
      <c r="A661" s="31"/>
      <c r="B661" s="31"/>
      <c r="C661" s="31"/>
      <c r="D661" s="31"/>
      <c r="E661" s="31"/>
      <c r="F661" s="31"/>
      <c r="G661" s="31"/>
      <c r="H661" s="31"/>
      <c r="I661" s="31"/>
      <c r="J661" s="31"/>
      <c r="K661" s="31"/>
      <c r="L661" s="31"/>
      <c r="M661" s="31"/>
      <c r="N661" s="31"/>
      <c r="O661" s="31"/>
      <c r="P661" s="31"/>
      <c r="Q661" s="31"/>
      <c r="R661" s="31"/>
      <c r="S661" s="31"/>
      <c r="T661" s="31"/>
      <c r="U661" s="31"/>
      <c r="V661" s="31"/>
      <c r="W661" s="31"/>
      <c r="X661" s="31"/>
      <c r="Y661" s="31"/>
      <c r="Z661" s="31"/>
    </row>
    <row r="662" spans="1:26" ht="15.75" customHeight="1">
      <c r="A662" s="31"/>
      <c r="B662" s="31"/>
      <c r="C662" s="31"/>
      <c r="D662" s="31"/>
      <c r="E662" s="31"/>
      <c r="F662" s="31"/>
      <c r="G662" s="31"/>
      <c r="H662" s="31"/>
      <c r="I662" s="31"/>
      <c r="J662" s="31"/>
      <c r="K662" s="31"/>
      <c r="L662" s="31"/>
      <c r="M662" s="31"/>
      <c r="N662" s="31"/>
      <c r="O662" s="31"/>
      <c r="P662" s="31"/>
      <c r="Q662" s="31"/>
      <c r="R662" s="31"/>
      <c r="S662" s="31"/>
      <c r="T662" s="31"/>
      <c r="U662" s="31"/>
      <c r="V662" s="31"/>
      <c r="W662" s="31"/>
      <c r="X662" s="31"/>
      <c r="Y662" s="31"/>
      <c r="Z662" s="31"/>
    </row>
    <row r="663" spans="1:26" ht="15.75" customHeight="1">
      <c r="A663" s="31"/>
      <c r="B663" s="31"/>
      <c r="C663" s="31"/>
      <c r="D663" s="31"/>
      <c r="E663" s="31"/>
      <c r="F663" s="31"/>
      <c r="G663" s="31"/>
      <c r="H663" s="31"/>
      <c r="I663" s="31"/>
      <c r="J663" s="31"/>
      <c r="K663" s="31"/>
      <c r="L663" s="31"/>
      <c r="M663" s="31"/>
      <c r="N663" s="31"/>
      <c r="O663" s="31"/>
      <c r="P663" s="31"/>
      <c r="Q663" s="31"/>
      <c r="R663" s="31"/>
      <c r="S663" s="31"/>
      <c r="T663" s="31"/>
      <c r="U663" s="31"/>
      <c r="V663" s="31"/>
      <c r="W663" s="31"/>
      <c r="X663" s="31"/>
      <c r="Y663" s="31"/>
      <c r="Z663" s="31"/>
    </row>
    <row r="664" spans="1:26" ht="15.75" customHeight="1">
      <c r="A664" s="31"/>
      <c r="B664" s="31"/>
      <c r="C664" s="31"/>
      <c r="D664" s="31"/>
      <c r="E664" s="31"/>
      <c r="F664" s="31"/>
      <c r="G664" s="31"/>
      <c r="H664" s="31"/>
      <c r="I664" s="31"/>
      <c r="J664" s="31"/>
      <c r="K664" s="31"/>
      <c r="L664" s="31"/>
      <c r="M664" s="31"/>
      <c r="N664" s="31"/>
      <c r="O664" s="31"/>
      <c r="P664" s="31"/>
      <c r="Q664" s="31"/>
      <c r="R664" s="31"/>
      <c r="S664" s="31"/>
      <c r="T664" s="31"/>
      <c r="U664" s="31"/>
      <c r="V664" s="31"/>
      <c r="W664" s="31"/>
      <c r="X664" s="31"/>
      <c r="Y664" s="31"/>
      <c r="Z664" s="31"/>
    </row>
    <row r="665" spans="1:26" ht="15.75" customHeight="1">
      <c r="A665" s="31"/>
      <c r="B665" s="31"/>
      <c r="C665" s="31"/>
      <c r="D665" s="31"/>
      <c r="E665" s="31"/>
      <c r="F665" s="31"/>
      <c r="G665" s="31"/>
      <c r="H665" s="31"/>
      <c r="I665" s="31"/>
      <c r="J665" s="31"/>
      <c r="K665" s="31"/>
      <c r="L665" s="31"/>
      <c r="M665" s="31"/>
      <c r="N665" s="31"/>
      <c r="O665" s="31"/>
      <c r="P665" s="31"/>
      <c r="Q665" s="31"/>
      <c r="R665" s="31"/>
      <c r="S665" s="31"/>
      <c r="T665" s="31"/>
      <c r="U665" s="31"/>
      <c r="V665" s="31"/>
      <c r="W665" s="31"/>
      <c r="X665" s="31"/>
      <c r="Y665" s="31"/>
      <c r="Z665" s="31"/>
    </row>
    <row r="666" spans="1:26" ht="15.75" customHeight="1">
      <c r="A666" s="31"/>
      <c r="B666" s="31"/>
      <c r="C666" s="31"/>
      <c r="D666" s="31"/>
      <c r="E666" s="31"/>
      <c r="F666" s="31"/>
      <c r="G666" s="31"/>
      <c r="H666" s="31"/>
      <c r="I666" s="31"/>
      <c r="J666" s="31"/>
      <c r="K666" s="31"/>
      <c r="L666" s="31"/>
      <c r="M666" s="31"/>
      <c r="N666" s="31"/>
      <c r="O666" s="31"/>
      <c r="P666" s="31"/>
      <c r="Q666" s="31"/>
      <c r="R666" s="31"/>
      <c r="S666" s="31"/>
      <c r="T666" s="31"/>
      <c r="U666" s="31"/>
      <c r="V666" s="31"/>
      <c r="W666" s="31"/>
      <c r="X666" s="31"/>
      <c r="Y666" s="31"/>
      <c r="Z666" s="31"/>
    </row>
    <row r="667" spans="1:26" ht="15.75" customHeight="1">
      <c r="A667" s="31"/>
      <c r="B667" s="31"/>
      <c r="C667" s="31"/>
      <c r="D667" s="31"/>
      <c r="E667" s="31"/>
      <c r="F667" s="31"/>
      <c r="G667" s="31"/>
      <c r="H667" s="31"/>
      <c r="I667" s="31"/>
      <c r="J667" s="31"/>
      <c r="K667" s="31"/>
      <c r="L667" s="31"/>
      <c r="M667" s="31"/>
      <c r="N667" s="31"/>
      <c r="O667" s="31"/>
      <c r="P667" s="31"/>
      <c r="Q667" s="31"/>
      <c r="R667" s="31"/>
      <c r="S667" s="31"/>
      <c r="T667" s="31"/>
      <c r="U667" s="31"/>
      <c r="V667" s="31"/>
      <c r="W667" s="31"/>
      <c r="X667" s="31"/>
      <c r="Y667" s="31"/>
      <c r="Z667" s="31"/>
    </row>
    <row r="668" spans="1:26" ht="15.75" customHeight="1">
      <c r="A668" s="31"/>
      <c r="B668" s="31"/>
      <c r="C668" s="31"/>
      <c r="D668" s="31"/>
      <c r="E668" s="31"/>
      <c r="F668" s="31"/>
      <c r="G668" s="31"/>
      <c r="H668" s="31"/>
      <c r="I668" s="31"/>
      <c r="J668" s="31"/>
      <c r="K668" s="31"/>
      <c r="L668" s="31"/>
      <c r="M668" s="31"/>
      <c r="N668" s="31"/>
      <c r="O668" s="31"/>
      <c r="P668" s="31"/>
      <c r="Q668" s="31"/>
      <c r="R668" s="31"/>
      <c r="S668" s="31"/>
      <c r="T668" s="31"/>
      <c r="U668" s="31"/>
      <c r="V668" s="31"/>
      <c r="W668" s="31"/>
      <c r="X668" s="31"/>
      <c r="Y668" s="31"/>
      <c r="Z668" s="31"/>
    </row>
    <row r="669" spans="1:26" ht="15.75" customHeight="1">
      <c r="A669" s="31"/>
      <c r="B669" s="31"/>
      <c r="C669" s="31"/>
      <c r="D669" s="31"/>
      <c r="E669" s="31"/>
      <c r="F669" s="31"/>
      <c r="G669" s="31"/>
      <c r="H669" s="31"/>
      <c r="I669" s="31"/>
      <c r="J669" s="31"/>
      <c r="K669" s="31"/>
      <c r="L669" s="31"/>
      <c r="M669" s="31"/>
      <c r="N669" s="31"/>
      <c r="O669" s="31"/>
      <c r="P669" s="31"/>
      <c r="Q669" s="31"/>
      <c r="R669" s="31"/>
      <c r="S669" s="31"/>
      <c r="T669" s="31"/>
      <c r="U669" s="31"/>
      <c r="V669" s="31"/>
      <c r="W669" s="31"/>
      <c r="X669" s="31"/>
      <c r="Y669" s="31"/>
      <c r="Z669" s="31"/>
    </row>
    <row r="670" spans="1:26" ht="15.75" customHeight="1">
      <c r="A670" s="31"/>
      <c r="B670" s="31"/>
      <c r="C670" s="31"/>
      <c r="D670" s="31"/>
      <c r="E670" s="31"/>
      <c r="F670" s="31"/>
      <c r="G670" s="31"/>
      <c r="H670" s="31"/>
      <c r="I670" s="31"/>
      <c r="J670" s="31"/>
      <c r="K670" s="31"/>
      <c r="L670" s="31"/>
      <c r="M670" s="31"/>
      <c r="N670" s="31"/>
      <c r="O670" s="31"/>
      <c r="P670" s="31"/>
      <c r="Q670" s="31"/>
      <c r="R670" s="31"/>
      <c r="S670" s="31"/>
      <c r="T670" s="31"/>
      <c r="U670" s="31"/>
      <c r="V670" s="31"/>
      <c r="W670" s="31"/>
      <c r="X670" s="31"/>
      <c r="Y670" s="31"/>
      <c r="Z670" s="31"/>
    </row>
    <row r="671" spans="1:26" ht="15.75" customHeight="1">
      <c r="A671" s="31"/>
      <c r="B671" s="31"/>
      <c r="C671" s="31"/>
      <c r="D671" s="31"/>
      <c r="E671" s="31"/>
      <c r="F671" s="31"/>
      <c r="G671" s="31"/>
      <c r="H671" s="31"/>
      <c r="I671" s="31"/>
      <c r="J671" s="31"/>
      <c r="K671" s="31"/>
      <c r="L671" s="31"/>
      <c r="M671" s="31"/>
      <c r="N671" s="31"/>
      <c r="O671" s="31"/>
      <c r="P671" s="31"/>
      <c r="Q671" s="31"/>
      <c r="R671" s="31"/>
      <c r="S671" s="31"/>
      <c r="T671" s="31"/>
      <c r="U671" s="31"/>
      <c r="V671" s="31"/>
      <c r="W671" s="31"/>
      <c r="X671" s="31"/>
      <c r="Y671" s="31"/>
      <c r="Z671" s="31"/>
    </row>
    <row r="672" spans="1:26" ht="15.75" customHeight="1">
      <c r="A672" s="31"/>
      <c r="B672" s="31"/>
      <c r="C672" s="31"/>
      <c r="D672" s="31"/>
      <c r="E672" s="31"/>
      <c r="F672" s="31"/>
      <c r="G672" s="31"/>
      <c r="H672" s="31"/>
      <c r="I672" s="31"/>
      <c r="J672" s="31"/>
      <c r="K672" s="31"/>
      <c r="L672" s="31"/>
      <c r="M672" s="31"/>
      <c r="N672" s="31"/>
      <c r="O672" s="31"/>
      <c r="P672" s="31"/>
      <c r="Q672" s="31"/>
      <c r="R672" s="31"/>
      <c r="S672" s="31"/>
      <c r="T672" s="31"/>
      <c r="U672" s="31"/>
      <c r="V672" s="31"/>
      <c r="W672" s="31"/>
      <c r="X672" s="31"/>
      <c r="Y672" s="31"/>
      <c r="Z672" s="31"/>
    </row>
    <row r="673" spans="1:26" ht="15.75" customHeight="1">
      <c r="A673" s="31"/>
      <c r="B673" s="31"/>
      <c r="C673" s="31"/>
      <c r="D673" s="31"/>
      <c r="E673" s="31"/>
      <c r="F673" s="31"/>
      <c r="G673" s="31"/>
      <c r="H673" s="31"/>
      <c r="I673" s="31"/>
      <c r="J673" s="31"/>
      <c r="K673" s="31"/>
      <c r="L673" s="31"/>
      <c r="M673" s="31"/>
      <c r="N673" s="31"/>
      <c r="O673" s="31"/>
      <c r="P673" s="31"/>
      <c r="Q673" s="31"/>
      <c r="R673" s="31"/>
      <c r="S673" s="31"/>
      <c r="T673" s="31"/>
      <c r="U673" s="31"/>
      <c r="V673" s="31"/>
      <c r="W673" s="31"/>
      <c r="X673" s="31"/>
      <c r="Y673" s="31"/>
      <c r="Z673" s="31"/>
    </row>
    <row r="674" spans="1:26" ht="15.75" customHeight="1">
      <c r="A674" s="31"/>
      <c r="B674" s="31"/>
      <c r="C674" s="31"/>
      <c r="D674" s="31"/>
      <c r="E674" s="31"/>
      <c r="F674" s="31"/>
      <c r="G674" s="31"/>
      <c r="H674" s="31"/>
      <c r="I674" s="31"/>
      <c r="J674" s="31"/>
      <c r="K674" s="31"/>
      <c r="L674" s="31"/>
      <c r="M674" s="31"/>
      <c r="N674" s="31"/>
      <c r="O674" s="31"/>
      <c r="P674" s="31"/>
      <c r="Q674" s="31"/>
      <c r="R674" s="31"/>
      <c r="S674" s="31"/>
      <c r="T674" s="31"/>
      <c r="U674" s="31"/>
      <c r="V674" s="31"/>
      <c r="W674" s="31"/>
      <c r="X674" s="31"/>
      <c r="Y674" s="31"/>
      <c r="Z674" s="31"/>
    </row>
    <row r="675" spans="1:26" ht="15.75" customHeight="1">
      <c r="A675" s="31"/>
      <c r="B675" s="31"/>
      <c r="C675" s="31"/>
      <c r="D675" s="31"/>
      <c r="E675" s="31"/>
      <c r="F675" s="31"/>
      <c r="G675" s="31"/>
      <c r="H675" s="31"/>
      <c r="I675" s="31"/>
      <c r="J675" s="31"/>
      <c r="K675" s="31"/>
      <c r="L675" s="31"/>
      <c r="M675" s="31"/>
      <c r="N675" s="31"/>
      <c r="O675" s="31"/>
      <c r="P675" s="31"/>
      <c r="Q675" s="31"/>
      <c r="R675" s="31"/>
      <c r="S675" s="31"/>
      <c r="T675" s="31"/>
      <c r="U675" s="31"/>
      <c r="V675" s="31"/>
      <c r="W675" s="31"/>
      <c r="X675" s="31"/>
      <c r="Y675" s="31"/>
      <c r="Z675" s="31"/>
    </row>
    <row r="676" spans="1:26" ht="15.75" customHeight="1">
      <c r="A676" s="31"/>
      <c r="B676" s="31"/>
      <c r="C676" s="31"/>
      <c r="D676" s="31"/>
      <c r="E676" s="31"/>
      <c r="F676" s="31"/>
      <c r="G676" s="31"/>
      <c r="H676" s="31"/>
      <c r="I676" s="31"/>
      <c r="J676" s="31"/>
      <c r="K676" s="31"/>
      <c r="L676" s="31"/>
      <c r="M676" s="31"/>
      <c r="N676" s="31"/>
      <c r="O676" s="31"/>
      <c r="P676" s="31"/>
      <c r="Q676" s="31"/>
      <c r="R676" s="31"/>
      <c r="S676" s="31"/>
      <c r="T676" s="31"/>
      <c r="U676" s="31"/>
      <c r="V676" s="31"/>
      <c r="W676" s="31"/>
      <c r="X676" s="31"/>
      <c r="Y676" s="31"/>
      <c r="Z676" s="31"/>
    </row>
    <row r="677" spans="1:26" ht="15.75" customHeight="1">
      <c r="A677" s="31"/>
      <c r="B677" s="31"/>
      <c r="C677" s="31"/>
      <c r="D677" s="31"/>
      <c r="E677" s="31"/>
      <c r="F677" s="31"/>
      <c r="G677" s="31"/>
      <c r="H677" s="31"/>
      <c r="I677" s="31"/>
      <c r="J677" s="31"/>
      <c r="K677" s="31"/>
      <c r="L677" s="31"/>
      <c r="M677" s="31"/>
      <c r="N677" s="31"/>
      <c r="O677" s="31"/>
      <c r="P677" s="31"/>
      <c r="Q677" s="31"/>
      <c r="R677" s="31"/>
      <c r="S677" s="31"/>
      <c r="T677" s="31"/>
      <c r="U677" s="31"/>
      <c r="V677" s="31"/>
      <c r="W677" s="31"/>
      <c r="X677" s="31"/>
      <c r="Y677" s="31"/>
      <c r="Z677" s="31"/>
    </row>
    <row r="678" spans="1:26" ht="15.75" customHeight="1">
      <c r="A678" s="31"/>
      <c r="B678" s="31"/>
      <c r="C678" s="31"/>
      <c r="D678" s="31"/>
      <c r="E678" s="31"/>
      <c r="F678" s="31"/>
      <c r="G678" s="31"/>
      <c r="H678" s="31"/>
      <c r="I678" s="31"/>
      <c r="J678" s="31"/>
      <c r="K678" s="31"/>
      <c r="L678" s="31"/>
      <c r="M678" s="31"/>
      <c r="N678" s="31"/>
      <c r="O678" s="31"/>
      <c r="P678" s="31"/>
      <c r="Q678" s="31"/>
      <c r="R678" s="31"/>
      <c r="S678" s="31"/>
      <c r="T678" s="31"/>
      <c r="U678" s="31"/>
      <c r="V678" s="31"/>
      <c r="W678" s="31"/>
      <c r="X678" s="31"/>
      <c r="Y678" s="31"/>
      <c r="Z678" s="31"/>
    </row>
    <row r="679" spans="1:26" ht="15.75" customHeight="1">
      <c r="A679" s="31"/>
      <c r="B679" s="31"/>
      <c r="C679" s="31"/>
      <c r="D679" s="31"/>
      <c r="E679" s="31"/>
      <c r="F679" s="31"/>
      <c r="G679" s="31"/>
      <c r="H679" s="31"/>
      <c r="I679" s="31"/>
      <c r="J679" s="31"/>
      <c r="K679" s="31"/>
      <c r="L679" s="31"/>
      <c r="M679" s="31"/>
      <c r="N679" s="31"/>
      <c r="O679" s="31"/>
      <c r="P679" s="31"/>
      <c r="Q679" s="31"/>
      <c r="R679" s="31"/>
      <c r="S679" s="31"/>
      <c r="T679" s="31"/>
      <c r="U679" s="31"/>
      <c r="V679" s="31"/>
      <c r="W679" s="31"/>
      <c r="X679" s="31"/>
      <c r="Y679" s="31"/>
      <c r="Z679" s="31"/>
    </row>
    <row r="680" spans="1:26" ht="15.75" customHeight="1">
      <c r="A680" s="31"/>
      <c r="B680" s="31"/>
      <c r="C680" s="31"/>
      <c r="D680" s="31"/>
      <c r="E680" s="31"/>
      <c r="F680" s="31"/>
      <c r="G680" s="31"/>
      <c r="H680" s="31"/>
      <c r="I680" s="31"/>
      <c r="J680" s="31"/>
      <c r="K680" s="31"/>
      <c r="L680" s="31"/>
      <c r="M680" s="31"/>
      <c r="N680" s="31"/>
      <c r="O680" s="31"/>
      <c r="P680" s="31"/>
      <c r="Q680" s="31"/>
      <c r="R680" s="31"/>
      <c r="S680" s="31"/>
      <c r="T680" s="31"/>
      <c r="U680" s="31"/>
      <c r="V680" s="31"/>
      <c r="W680" s="31"/>
      <c r="X680" s="31"/>
      <c r="Y680" s="31"/>
      <c r="Z680" s="31"/>
    </row>
    <row r="681" spans="1:26" ht="15.75" customHeight="1">
      <c r="A681" s="31"/>
      <c r="B681" s="31"/>
      <c r="C681" s="31"/>
      <c r="D681" s="31"/>
      <c r="E681" s="31"/>
      <c r="F681" s="31"/>
      <c r="G681" s="31"/>
      <c r="H681" s="31"/>
      <c r="I681" s="31"/>
      <c r="J681" s="31"/>
      <c r="K681" s="31"/>
      <c r="L681" s="31"/>
      <c r="M681" s="31"/>
      <c r="N681" s="31"/>
      <c r="O681" s="31"/>
      <c r="P681" s="31"/>
      <c r="Q681" s="31"/>
      <c r="R681" s="31"/>
      <c r="S681" s="31"/>
      <c r="T681" s="31"/>
      <c r="U681" s="31"/>
      <c r="V681" s="31"/>
      <c r="W681" s="31"/>
      <c r="X681" s="31"/>
      <c r="Y681" s="31"/>
      <c r="Z681" s="31"/>
    </row>
    <row r="682" spans="1:26" ht="15.75" customHeight="1">
      <c r="A682" s="31"/>
      <c r="B682" s="31"/>
      <c r="C682" s="31"/>
      <c r="D682" s="31"/>
      <c r="E682" s="31"/>
      <c r="F682" s="31"/>
      <c r="G682" s="31"/>
      <c r="H682" s="31"/>
      <c r="I682" s="31"/>
      <c r="J682" s="31"/>
      <c r="K682" s="31"/>
      <c r="L682" s="31"/>
      <c r="M682" s="31"/>
      <c r="N682" s="31"/>
      <c r="O682" s="31"/>
      <c r="P682" s="31"/>
      <c r="Q682" s="31"/>
      <c r="R682" s="31"/>
      <c r="S682" s="31"/>
      <c r="T682" s="31"/>
      <c r="U682" s="31"/>
      <c r="V682" s="31"/>
      <c r="W682" s="31"/>
      <c r="X682" s="31"/>
      <c r="Y682" s="31"/>
      <c r="Z682" s="31"/>
    </row>
    <row r="683" spans="1:26" ht="15.75" customHeight="1">
      <c r="A683" s="31"/>
      <c r="B683" s="31"/>
      <c r="C683" s="31"/>
      <c r="D683" s="31"/>
      <c r="E683" s="31"/>
      <c r="F683" s="31"/>
      <c r="G683" s="31"/>
      <c r="H683" s="31"/>
      <c r="I683" s="31"/>
      <c r="J683" s="31"/>
      <c r="K683" s="31"/>
      <c r="L683" s="31"/>
      <c r="M683" s="31"/>
      <c r="N683" s="31"/>
      <c r="O683" s="31"/>
      <c r="P683" s="31"/>
      <c r="Q683" s="31"/>
      <c r="R683" s="31"/>
      <c r="S683" s="31"/>
      <c r="T683" s="31"/>
      <c r="U683" s="31"/>
      <c r="V683" s="31"/>
      <c r="W683" s="31"/>
      <c r="X683" s="31"/>
      <c r="Y683" s="31"/>
      <c r="Z683" s="31"/>
    </row>
    <row r="684" spans="1:26" ht="15.75" customHeight="1">
      <c r="A684" s="31"/>
      <c r="B684" s="31"/>
      <c r="C684" s="31"/>
      <c r="D684" s="31"/>
      <c r="E684" s="31"/>
      <c r="F684" s="31"/>
      <c r="G684" s="31"/>
      <c r="H684" s="31"/>
      <c r="I684" s="31"/>
      <c r="J684" s="31"/>
      <c r="K684" s="31"/>
      <c r="L684" s="31"/>
      <c r="M684" s="31"/>
      <c r="N684" s="31"/>
      <c r="O684" s="31"/>
      <c r="P684" s="31"/>
      <c r="Q684" s="31"/>
      <c r="R684" s="31"/>
      <c r="S684" s="31"/>
      <c r="T684" s="31"/>
      <c r="U684" s="31"/>
      <c r="V684" s="31"/>
      <c r="W684" s="31"/>
      <c r="X684" s="31"/>
      <c r="Y684" s="31"/>
      <c r="Z684" s="31"/>
    </row>
    <row r="685" spans="1:26" ht="15.75" customHeight="1">
      <c r="A685" s="31"/>
      <c r="B685" s="31"/>
      <c r="C685" s="31"/>
      <c r="D685" s="31"/>
      <c r="E685" s="31"/>
      <c r="F685" s="31"/>
      <c r="G685" s="31"/>
      <c r="H685" s="31"/>
      <c r="I685" s="31"/>
      <c r="J685" s="31"/>
      <c r="K685" s="31"/>
      <c r="L685" s="31"/>
      <c r="M685" s="31"/>
      <c r="N685" s="31"/>
      <c r="O685" s="31"/>
      <c r="P685" s="31"/>
      <c r="Q685" s="31"/>
      <c r="R685" s="31"/>
      <c r="S685" s="31"/>
      <c r="T685" s="31"/>
      <c r="U685" s="31"/>
      <c r="V685" s="31"/>
      <c r="W685" s="31"/>
      <c r="X685" s="31"/>
      <c r="Y685" s="31"/>
      <c r="Z685" s="31"/>
    </row>
    <row r="686" spans="1:26" ht="15.75" customHeight="1">
      <c r="A686" s="31"/>
      <c r="B686" s="31"/>
      <c r="C686" s="31"/>
      <c r="D686" s="31"/>
      <c r="E686" s="31"/>
      <c r="F686" s="31"/>
      <c r="G686" s="31"/>
      <c r="H686" s="31"/>
      <c r="I686" s="31"/>
      <c r="J686" s="31"/>
      <c r="K686" s="31"/>
      <c r="L686" s="31"/>
      <c r="M686" s="31"/>
      <c r="N686" s="31"/>
      <c r="O686" s="31"/>
      <c r="P686" s="31"/>
      <c r="Q686" s="31"/>
      <c r="R686" s="31"/>
      <c r="S686" s="31"/>
      <c r="T686" s="31"/>
      <c r="U686" s="31"/>
      <c r="V686" s="31"/>
      <c r="W686" s="31"/>
      <c r="X686" s="31"/>
      <c r="Y686" s="31"/>
      <c r="Z686" s="31"/>
    </row>
    <row r="687" spans="1:26" ht="15.75" customHeight="1">
      <c r="A687" s="31"/>
      <c r="B687" s="31"/>
      <c r="C687" s="31"/>
      <c r="D687" s="31"/>
      <c r="E687" s="31"/>
      <c r="F687" s="31"/>
      <c r="G687" s="31"/>
      <c r="H687" s="31"/>
      <c r="I687" s="31"/>
      <c r="J687" s="31"/>
      <c r="K687" s="31"/>
      <c r="L687" s="31"/>
      <c r="M687" s="31"/>
      <c r="N687" s="31"/>
      <c r="O687" s="31"/>
      <c r="P687" s="31"/>
      <c r="Q687" s="31"/>
      <c r="R687" s="31"/>
      <c r="S687" s="31"/>
      <c r="T687" s="31"/>
      <c r="U687" s="31"/>
      <c r="V687" s="31"/>
      <c r="W687" s="31"/>
      <c r="X687" s="31"/>
      <c r="Y687" s="31"/>
      <c r="Z687" s="31"/>
    </row>
    <row r="688" spans="1:26" ht="15.75" customHeight="1">
      <c r="A688" s="31"/>
      <c r="B688" s="31"/>
      <c r="C688" s="31"/>
      <c r="D688" s="31"/>
      <c r="E688" s="31"/>
      <c r="F688" s="31"/>
      <c r="G688" s="31"/>
      <c r="H688" s="31"/>
      <c r="I688" s="31"/>
      <c r="J688" s="31"/>
      <c r="K688" s="31"/>
      <c r="L688" s="31"/>
      <c r="M688" s="31"/>
      <c r="N688" s="31"/>
      <c r="O688" s="31"/>
      <c r="P688" s="31"/>
      <c r="Q688" s="31"/>
      <c r="R688" s="31"/>
      <c r="S688" s="31"/>
      <c r="T688" s="31"/>
      <c r="U688" s="31"/>
      <c r="V688" s="31"/>
      <c r="W688" s="31"/>
      <c r="X688" s="31"/>
      <c r="Y688" s="31"/>
      <c r="Z688" s="31"/>
    </row>
    <row r="689" spans="1:26" ht="15.75" customHeight="1">
      <c r="A689" s="31"/>
      <c r="B689" s="31"/>
      <c r="C689" s="31"/>
      <c r="D689" s="31"/>
      <c r="E689" s="31"/>
      <c r="F689" s="31"/>
      <c r="G689" s="31"/>
      <c r="H689" s="31"/>
      <c r="I689" s="31"/>
      <c r="J689" s="31"/>
      <c r="K689" s="31"/>
      <c r="L689" s="31"/>
      <c r="M689" s="31"/>
      <c r="N689" s="31"/>
      <c r="O689" s="31"/>
      <c r="P689" s="31"/>
      <c r="Q689" s="31"/>
      <c r="R689" s="31"/>
      <c r="S689" s="31"/>
      <c r="T689" s="31"/>
      <c r="U689" s="31"/>
      <c r="V689" s="31"/>
      <c r="W689" s="31"/>
      <c r="X689" s="31"/>
      <c r="Y689" s="31"/>
      <c r="Z689" s="31"/>
    </row>
    <row r="690" spans="1:26" ht="15.75" customHeight="1">
      <c r="A690" s="31"/>
      <c r="B690" s="31"/>
      <c r="C690" s="31"/>
      <c r="D690" s="31"/>
      <c r="E690" s="31"/>
      <c r="F690" s="31"/>
      <c r="G690" s="31"/>
      <c r="H690" s="31"/>
      <c r="I690" s="31"/>
      <c r="J690" s="31"/>
      <c r="K690" s="31"/>
      <c r="L690" s="31"/>
      <c r="M690" s="31"/>
      <c r="N690" s="31"/>
      <c r="O690" s="31"/>
      <c r="P690" s="31"/>
      <c r="Q690" s="31"/>
      <c r="R690" s="31"/>
      <c r="S690" s="31"/>
      <c r="T690" s="31"/>
      <c r="U690" s="31"/>
      <c r="V690" s="31"/>
      <c r="W690" s="31"/>
      <c r="X690" s="31"/>
      <c r="Y690" s="31"/>
      <c r="Z690" s="31"/>
    </row>
    <row r="691" spans="1:26" ht="15.75" customHeight="1">
      <c r="A691" s="31"/>
      <c r="B691" s="31"/>
      <c r="C691" s="31"/>
      <c r="D691" s="31"/>
      <c r="E691" s="31"/>
      <c r="F691" s="31"/>
      <c r="G691" s="31"/>
      <c r="H691" s="31"/>
      <c r="I691" s="31"/>
      <c r="J691" s="31"/>
      <c r="K691" s="31"/>
      <c r="L691" s="31"/>
      <c r="M691" s="31"/>
      <c r="N691" s="31"/>
      <c r="O691" s="31"/>
      <c r="P691" s="31"/>
      <c r="Q691" s="31"/>
      <c r="R691" s="31"/>
      <c r="S691" s="31"/>
      <c r="T691" s="31"/>
      <c r="U691" s="31"/>
      <c r="V691" s="31"/>
      <c r="W691" s="31"/>
      <c r="X691" s="31"/>
      <c r="Y691" s="31"/>
      <c r="Z691" s="31"/>
    </row>
    <row r="692" spans="1:26" ht="15.75" customHeight="1">
      <c r="A692" s="31"/>
      <c r="B692" s="31"/>
      <c r="C692" s="31"/>
      <c r="D692" s="31"/>
      <c r="E692" s="31"/>
      <c r="F692" s="31"/>
      <c r="G692" s="31"/>
      <c r="H692" s="31"/>
      <c r="I692" s="31"/>
      <c r="J692" s="31"/>
      <c r="K692" s="31"/>
      <c r="L692" s="31"/>
      <c r="M692" s="31"/>
      <c r="N692" s="31"/>
      <c r="O692" s="31"/>
      <c r="P692" s="31"/>
      <c r="Q692" s="31"/>
      <c r="R692" s="31"/>
      <c r="S692" s="31"/>
      <c r="T692" s="31"/>
      <c r="U692" s="31"/>
      <c r="V692" s="31"/>
      <c r="W692" s="31"/>
      <c r="X692" s="31"/>
      <c r="Y692" s="31"/>
      <c r="Z692" s="31"/>
    </row>
    <row r="693" spans="1:26" ht="15.75" customHeight="1">
      <c r="A693" s="31"/>
      <c r="B693" s="31"/>
      <c r="C693" s="31"/>
      <c r="D693" s="31"/>
      <c r="E693" s="31"/>
      <c r="F693" s="31"/>
      <c r="G693" s="31"/>
      <c r="H693" s="31"/>
      <c r="I693" s="31"/>
      <c r="J693" s="31"/>
      <c r="K693" s="31"/>
      <c r="L693" s="31"/>
      <c r="M693" s="31"/>
      <c r="N693" s="31"/>
      <c r="O693" s="31"/>
      <c r="P693" s="31"/>
      <c r="Q693" s="31"/>
      <c r="R693" s="31"/>
      <c r="S693" s="31"/>
      <c r="T693" s="31"/>
      <c r="U693" s="31"/>
      <c r="V693" s="31"/>
      <c r="W693" s="31"/>
      <c r="X693" s="31"/>
      <c r="Y693" s="31"/>
      <c r="Z693" s="31"/>
    </row>
    <row r="694" spans="1:26" ht="15.75" customHeight="1">
      <c r="A694" s="31"/>
      <c r="B694" s="31"/>
      <c r="C694" s="31"/>
      <c r="D694" s="31"/>
      <c r="E694" s="31"/>
      <c r="F694" s="31"/>
      <c r="G694" s="31"/>
      <c r="H694" s="31"/>
      <c r="I694" s="31"/>
      <c r="J694" s="31"/>
      <c r="K694" s="31"/>
      <c r="L694" s="31"/>
      <c r="M694" s="31"/>
      <c r="N694" s="31"/>
      <c r="O694" s="31"/>
      <c r="P694" s="31"/>
      <c r="Q694" s="31"/>
      <c r="R694" s="31"/>
      <c r="S694" s="31"/>
      <c r="T694" s="31"/>
      <c r="U694" s="31"/>
      <c r="V694" s="31"/>
      <c r="W694" s="31"/>
      <c r="X694" s="31"/>
      <c r="Y694" s="31"/>
      <c r="Z694" s="31"/>
    </row>
    <row r="695" spans="1:26" ht="15.75" customHeight="1">
      <c r="A695" s="31"/>
      <c r="B695" s="31"/>
      <c r="C695" s="31"/>
      <c r="D695" s="31"/>
      <c r="E695" s="31"/>
      <c r="F695" s="31"/>
      <c r="G695" s="31"/>
      <c r="H695" s="31"/>
      <c r="I695" s="31"/>
      <c r="J695" s="31"/>
      <c r="K695" s="31"/>
      <c r="L695" s="31"/>
      <c r="M695" s="31"/>
      <c r="N695" s="31"/>
      <c r="O695" s="31"/>
      <c r="P695" s="31"/>
      <c r="Q695" s="31"/>
      <c r="R695" s="31"/>
      <c r="S695" s="31"/>
      <c r="T695" s="31"/>
      <c r="U695" s="31"/>
      <c r="V695" s="31"/>
      <c r="W695" s="31"/>
      <c r="X695" s="31"/>
      <c r="Y695" s="31"/>
      <c r="Z695" s="31"/>
    </row>
    <row r="696" spans="1:26" ht="15.75" customHeight="1">
      <c r="A696" s="31"/>
      <c r="B696" s="31"/>
      <c r="C696" s="31"/>
      <c r="D696" s="31"/>
      <c r="E696" s="31"/>
      <c r="F696" s="31"/>
      <c r="G696" s="31"/>
      <c r="H696" s="31"/>
      <c r="I696" s="31"/>
      <c r="J696" s="31"/>
      <c r="K696" s="31"/>
      <c r="L696" s="31"/>
      <c r="M696" s="31"/>
      <c r="N696" s="31"/>
      <c r="O696" s="31"/>
      <c r="P696" s="31"/>
      <c r="Q696" s="31"/>
      <c r="R696" s="31"/>
      <c r="S696" s="31"/>
      <c r="T696" s="31"/>
      <c r="U696" s="31"/>
      <c r="V696" s="31"/>
      <c r="W696" s="31"/>
      <c r="X696" s="31"/>
      <c r="Y696" s="31"/>
      <c r="Z696" s="31"/>
    </row>
    <row r="697" spans="1:26" ht="15.75" customHeight="1">
      <c r="A697" s="31"/>
      <c r="B697" s="31"/>
      <c r="C697" s="31"/>
      <c r="D697" s="31"/>
      <c r="E697" s="31"/>
      <c r="F697" s="31"/>
      <c r="G697" s="31"/>
      <c r="H697" s="31"/>
      <c r="I697" s="31"/>
      <c r="J697" s="31"/>
      <c r="K697" s="31"/>
      <c r="L697" s="31"/>
      <c r="M697" s="31"/>
      <c r="N697" s="31"/>
      <c r="O697" s="31"/>
      <c r="P697" s="31"/>
      <c r="Q697" s="31"/>
      <c r="R697" s="31"/>
      <c r="S697" s="31"/>
      <c r="T697" s="31"/>
      <c r="U697" s="31"/>
      <c r="V697" s="31"/>
      <c r="W697" s="31"/>
      <c r="X697" s="31"/>
      <c r="Y697" s="31"/>
      <c r="Z697" s="31"/>
    </row>
    <row r="698" spans="1:26" ht="15.75" customHeight="1">
      <c r="A698" s="31"/>
      <c r="B698" s="31"/>
      <c r="C698" s="31"/>
      <c r="D698" s="31"/>
      <c r="E698" s="31"/>
      <c r="F698" s="31"/>
      <c r="G698" s="31"/>
      <c r="H698" s="31"/>
      <c r="I698" s="31"/>
      <c r="J698" s="31"/>
      <c r="K698" s="31"/>
      <c r="L698" s="31"/>
      <c r="M698" s="31"/>
      <c r="N698" s="31"/>
      <c r="O698" s="31"/>
      <c r="P698" s="31"/>
      <c r="Q698" s="31"/>
      <c r="R698" s="31"/>
      <c r="S698" s="31"/>
      <c r="T698" s="31"/>
      <c r="U698" s="31"/>
      <c r="V698" s="31"/>
      <c r="W698" s="31"/>
      <c r="X698" s="31"/>
      <c r="Y698" s="31"/>
      <c r="Z698" s="31"/>
    </row>
    <row r="699" spans="1:26" ht="15.75" customHeight="1">
      <c r="A699" s="31"/>
      <c r="B699" s="31"/>
      <c r="C699" s="31"/>
      <c r="D699" s="31"/>
      <c r="E699" s="31"/>
      <c r="F699" s="31"/>
      <c r="G699" s="31"/>
      <c r="H699" s="31"/>
      <c r="I699" s="31"/>
      <c r="J699" s="31"/>
      <c r="K699" s="31"/>
      <c r="L699" s="31"/>
      <c r="M699" s="31"/>
      <c r="N699" s="31"/>
      <c r="O699" s="31"/>
      <c r="P699" s="31"/>
      <c r="Q699" s="31"/>
      <c r="R699" s="31"/>
      <c r="S699" s="31"/>
      <c r="T699" s="31"/>
      <c r="U699" s="31"/>
      <c r="V699" s="31"/>
      <c r="W699" s="31"/>
      <c r="X699" s="31"/>
      <c r="Y699" s="31"/>
      <c r="Z699" s="31"/>
    </row>
    <row r="700" spans="1:26" ht="15.75" customHeight="1">
      <c r="A700" s="31"/>
      <c r="B700" s="31"/>
      <c r="C700" s="31"/>
      <c r="D700" s="31"/>
      <c r="E700" s="31"/>
      <c r="F700" s="31"/>
      <c r="G700" s="31"/>
      <c r="H700" s="31"/>
      <c r="I700" s="31"/>
      <c r="J700" s="31"/>
      <c r="K700" s="31"/>
      <c r="L700" s="31"/>
      <c r="M700" s="31"/>
      <c r="N700" s="31"/>
      <c r="O700" s="31"/>
      <c r="P700" s="31"/>
      <c r="Q700" s="31"/>
      <c r="R700" s="31"/>
      <c r="S700" s="31"/>
      <c r="T700" s="31"/>
      <c r="U700" s="31"/>
      <c r="V700" s="31"/>
      <c r="W700" s="31"/>
      <c r="X700" s="31"/>
      <c r="Y700" s="31"/>
      <c r="Z700" s="31"/>
    </row>
    <row r="701" spans="1:26" ht="15.75" customHeight="1">
      <c r="A701" s="31"/>
      <c r="B701" s="31"/>
      <c r="C701" s="31"/>
      <c r="D701" s="31"/>
      <c r="E701" s="31"/>
      <c r="F701" s="31"/>
      <c r="G701" s="31"/>
      <c r="H701" s="31"/>
      <c r="I701" s="31"/>
      <c r="J701" s="31"/>
      <c r="K701" s="31"/>
      <c r="L701" s="31"/>
      <c r="M701" s="31"/>
      <c r="N701" s="31"/>
      <c r="O701" s="31"/>
      <c r="P701" s="31"/>
      <c r="Q701" s="31"/>
      <c r="R701" s="31"/>
      <c r="S701" s="31"/>
      <c r="T701" s="31"/>
      <c r="U701" s="31"/>
      <c r="V701" s="31"/>
      <c r="W701" s="31"/>
      <c r="X701" s="31"/>
      <c r="Y701" s="31"/>
      <c r="Z701" s="31"/>
    </row>
    <row r="702" spans="1:26" ht="15.75" customHeight="1">
      <c r="A702" s="31"/>
      <c r="B702" s="31"/>
      <c r="C702" s="31"/>
      <c r="D702" s="31"/>
      <c r="E702" s="31"/>
      <c r="F702" s="31"/>
      <c r="G702" s="31"/>
      <c r="H702" s="31"/>
      <c r="I702" s="31"/>
      <c r="J702" s="31"/>
      <c r="K702" s="31"/>
      <c r="L702" s="31"/>
      <c r="M702" s="31"/>
      <c r="N702" s="31"/>
      <c r="O702" s="31"/>
      <c r="P702" s="31"/>
      <c r="Q702" s="31"/>
      <c r="R702" s="31"/>
      <c r="S702" s="31"/>
      <c r="T702" s="31"/>
      <c r="U702" s="31"/>
      <c r="V702" s="31"/>
      <c r="W702" s="31"/>
      <c r="X702" s="31"/>
      <c r="Y702" s="31"/>
      <c r="Z702" s="31"/>
    </row>
    <row r="703" spans="1:26" ht="15.75" customHeight="1">
      <c r="A703" s="31"/>
      <c r="B703" s="31"/>
      <c r="C703" s="31"/>
      <c r="D703" s="31"/>
      <c r="E703" s="31"/>
      <c r="F703" s="31"/>
      <c r="G703" s="31"/>
      <c r="H703" s="31"/>
      <c r="I703" s="31"/>
      <c r="J703" s="31"/>
      <c r="K703" s="31"/>
      <c r="L703" s="31"/>
      <c r="M703" s="31"/>
      <c r="N703" s="31"/>
      <c r="O703" s="31"/>
      <c r="P703" s="31"/>
      <c r="Q703" s="31"/>
      <c r="R703" s="31"/>
      <c r="S703" s="31"/>
      <c r="T703" s="31"/>
      <c r="U703" s="31"/>
      <c r="V703" s="31"/>
      <c r="W703" s="31"/>
      <c r="X703" s="31"/>
      <c r="Y703" s="31"/>
      <c r="Z703" s="31"/>
    </row>
    <row r="704" spans="1:26" ht="15.75" customHeight="1">
      <c r="A704" s="31"/>
      <c r="B704" s="31"/>
      <c r="C704" s="31"/>
      <c r="D704" s="31"/>
      <c r="E704" s="31"/>
      <c r="F704" s="31"/>
      <c r="G704" s="31"/>
      <c r="H704" s="31"/>
      <c r="I704" s="31"/>
      <c r="J704" s="31"/>
      <c r="K704" s="31"/>
      <c r="L704" s="31"/>
      <c r="M704" s="31"/>
      <c r="N704" s="31"/>
      <c r="O704" s="31"/>
      <c r="P704" s="31"/>
      <c r="Q704" s="31"/>
      <c r="R704" s="31"/>
      <c r="S704" s="31"/>
      <c r="T704" s="31"/>
      <c r="U704" s="31"/>
      <c r="V704" s="31"/>
      <c r="W704" s="31"/>
      <c r="X704" s="31"/>
      <c r="Y704" s="31"/>
      <c r="Z704" s="31"/>
    </row>
    <row r="705" spans="1:26" ht="15.75" customHeight="1">
      <c r="A705" s="31"/>
      <c r="B705" s="31"/>
      <c r="C705" s="31"/>
      <c r="D705" s="31"/>
      <c r="E705" s="31"/>
      <c r="F705" s="31"/>
      <c r="G705" s="31"/>
      <c r="H705" s="31"/>
      <c r="I705" s="31"/>
      <c r="J705" s="31"/>
      <c r="K705" s="31"/>
      <c r="L705" s="31"/>
      <c r="M705" s="31"/>
      <c r="N705" s="31"/>
      <c r="O705" s="31"/>
      <c r="P705" s="31"/>
      <c r="Q705" s="31"/>
      <c r="R705" s="31"/>
      <c r="S705" s="31"/>
      <c r="T705" s="31"/>
      <c r="U705" s="31"/>
      <c r="V705" s="31"/>
      <c r="W705" s="31"/>
      <c r="X705" s="31"/>
      <c r="Y705" s="31"/>
      <c r="Z705" s="31"/>
    </row>
    <row r="706" spans="1:26" ht="15.75" customHeight="1">
      <c r="A706" s="31"/>
      <c r="B706" s="31"/>
      <c r="C706" s="31"/>
      <c r="D706" s="31"/>
      <c r="E706" s="31"/>
      <c r="F706" s="31"/>
      <c r="G706" s="31"/>
      <c r="H706" s="31"/>
      <c r="I706" s="31"/>
      <c r="J706" s="31"/>
      <c r="K706" s="31"/>
      <c r="L706" s="31"/>
      <c r="M706" s="31"/>
      <c r="N706" s="31"/>
      <c r="O706" s="31"/>
      <c r="P706" s="31"/>
      <c r="Q706" s="31"/>
      <c r="R706" s="31"/>
      <c r="S706" s="31"/>
      <c r="T706" s="31"/>
      <c r="U706" s="31"/>
      <c r="V706" s="31"/>
      <c r="W706" s="31"/>
      <c r="X706" s="31"/>
      <c r="Y706" s="31"/>
      <c r="Z706" s="31"/>
    </row>
    <row r="707" spans="1:26" ht="15.75" customHeight="1">
      <c r="A707" s="31"/>
      <c r="B707" s="31"/>
      <c r="C707" s="31"/>
      <c r="D707" s="31"/>
      <c r="E707" s="31"/>
      <c r="F707" s="31"/>
      <c r="G707" s="31"/>
      <c r="H707" s="31"/>
      <c r="I707" s="31"/>
      <c r="J707" s="31"/>
      <c r="K707" s="31"/>
      <c r="L707" s="31"/>
      <c r="M707" s="31"/>
      <c r="N707" s="31"/>
      <c r="O707" s="31"/>
      <c r="P707" s="31"/>
      <c r="Q707" s="31"/>
      <c r="R707" s="31"/>
      <c r="S707" s="31"/>
      <c r="T707" s="31"/>
      <c r="U707" s="31"/>
      <c r="V707" s="31"/>
      <c r="W707" s="31"/>
      <c r="X707" s="31"/>
      <c r="Y707" s="31"/>
      <c r="Z707" s="31"/>
    </row>
    <row r="708" spans="1:26" ht="15.75" customHeight="1">
      <c r="A708" s="31"/>
      <c r="B708" s="31"/>
      <c r="C708" s="31"/>
      <c r="D708" s="31"/>
      <c r="E708" s="31"/>
      <c r="F708" s="31"/>
      <c r="G708" s="31"/>
      <c r="H708" s="31"/>
      <c r="I708" s="31"/>
      <c r="J708" s="31"/>
      <c r="K708" s="31"/>
      <c r="L708" s="31"/>
      <c r="M708" s="31"/>
      <c r="N708" s="31"/>
      <c r="O708" s="31"/>
      <c r="P708" s="31"/>
      <c r="Q708" s="31"/>
      <c r="R708" s="31"/>
      <c r="S708" s="31"/>
      <c r="T708" s="31"/>
      <c r="U708" s="31"/>
      <c r="V708" s="31"/>
      <c r="W708" s="31"/>
      <c r="X708" s="31"/>
      <c r="Y708" s="31"/>
      <c r="Z708" s="31"/>
    </row>
    <row r="709" spans="1:26" ht="15.75" customHeight="1">
      <c r="A709" s="31"/>
      <c r="B709" s="31"/>
      <c r="C709" s="31"/>
      <c r="D709" s="31"/>
      <c r="E709" s="31"/>
      <c r="F709" s="31"/>
      <c r="G709" s="31"/>
      <c r="H709" s="31"/>
      <c r="I709" s="31"/>
      <c r="J709" s="31"/>
      <c r="K709" s="31"/>
      <c r="L709" s="31"/>
      <c r="M709" s="31"/>
      <c r="N709" s="31"/>
      <c r="O709" s="31"/>
      <c r="P709" s="31"/>
      <c r="Q709" s="31"/>
      <c r="R709" s="31"/>
      <c r="S709" s="31"/>
      <c r="T709" s="31"/>
      <c r="U709" s="31"/>
      <c r="V709" s="31"/>
      <c r="W709" s="31"/>
      <c r="X709" s="31"/>
      <c r="Y709" s="31"/>
      <c r="Z709" s="31"/>
    </row>
    <row r="710" spans="1:26" ht="15.75" customHeight="1">
      <c r="A710" s="31"/>
      <c r="B710" s="31"/>
      <c r="C710" s="31"/>
      <c r="D710" s="31"/>
      <c r="E710" s="31"/>
      <c r="F710" s="31"/>
      <c r="G710" s="31"/>
      <c r="H710" s="31"/>
      <c r="I710" s="31"/>
      <c r="J710" s="31"/>
      <c r="K710" s="31"/>
      <c r="L710" s="31"/>
      <c r="M710" s="31"/>
      <c r="N710" s="31"/>
      <c r="O710" s="31"/>
      <c r="P710" s="31"/>
      <c r="Q710" s="31"/>
      <c r="R710" s="31"/>
      <c r="S710" s="31"/>
      <c r="T710" s="31"/>
      <c r="U710" s="31"/>
      <c r="V710" s="31"/>
      <c r="W710" s="31"/>
      <c r="X710" s="31"/>
      <c r="Y710" s="31"/>
      <c r="Z710" s="31"/>
    </row>
    <row r="711" spans="1:26" ht="15.75" customHeight="1">
      <c r="A711" s="31"/>
      <c r="B711" s="31"/>
      <c r="C711" s="31"/>
      <c r="D711" s="31"/>
      <c r="E711" s="31"/>
      <c r="F711" s="31"/>
      <c r="G711" s="31"/>
      <c r="H711" s="31"/>
      <c r="I711" s="31"/>
      <c r="J711" s="31"/>
      <c r="K711" s="31"/>
      <c r="L711" s="31"/>
      <c r="M711" s="31"/>
      <c r="N711" s="31"/>
      <c r="O711" s="31"/>
      <c r="P711" s="31"/>
      <c r="Q711" s="31"/>
      <c r="R711" s="31"/>
      <c r="S711" s="31"/>
      <c r="T711" s="31"/>
      <c r="U711" s="31"/>
      <c r="V711" s="31"/>
      <c r="W711" s="31"/>
      <c r="X711" s="31"/>
      <c r="Y711" s="31"/>
      <c r="Z711" s="31"/>
    </row>
    <row r="712" spans="1:26" ht="15.75" customHeight="1">
      <c r="A712" s="31"/>
      <c r="B712" s="31"/>
      <c r="C712" s="31"/>
      <c r="D712" s="31"/>
      <c r="E712" s="31"/>
      <c r="F712" s="31"/>
      <c r="G712" s="31"/>
      <c r="H712" s="31"/>
      <c r="I712" s="31"/>
      <c r="J712" s="31"/>
      <c r="K712" s="31"/>
      <c r="L712" s="31"/>
      <c r="M712" s="31"/>
      <c r="N712" s="31"/>
      <c r="O712" s="31"/>
      <c r="P712" s="31"/>
      <c r="Q712" s="31"/>
      <c r="R712" s="31"/>
      <c r="S712" s="31"/>
      <c r="T712" s="31"/>
      <c r="U712" s="31"/>
      <c r="V712" s="31"/>
      <c r="W712" s="31"/>
      <c r="X712" s="31"/>
      <c r="Y712" s="31"/>
      <c r="Z712" s="31"/>
    </row>
    <row r="713" spans="1:26" ht="15.75" customHeight="1">
      <c r="A713" s="31"/>
      <c r="B713" s="31"/>
      <c r="C713" s="31"/>
      <c r="D713" s="31"/>
      <c r="E713" s="31"/>
      <c r="F713" s="31"/>
      <c r="G713" s="31"/>
      <c r="H713" s="31"/>
      <c r="I713" s="31"/>
      <c r="J713" s="31"/>
      <c r="K713" s="31"/>
      <c r="L713" s="31"/>
      <c r="M713" s="31"/>
      <c r="N713" s="31"/>
      <c r="O713" s="31"/>
      <c r="P713" s="31"/>
      <c r="Q713" s="31"/>
      <c r="R713" s="31"/>
      <c r="S713" s="31"/>
      <c r="T713" s="31"/>
      <c r="U713" s="31"/>
      <c r="V713" s="31"/>
      <c r="W713" s="31"/>
      <c r="X713" s="31"/>
      <c r="Y713" s="31"/>
      <c r="Z713" s="31"/>
    </row>
    <row r="714" spans="1:26" ht="15.75" customHeight="1">
      <c r="A714" s="31"/>
      <c r="B714" s="31"/>
      <c r="C714" s="31"/>
      <c r="D714" s="31"/>
      <c r="E714" s="31"/>
      <c r="F714" s="31"/>
      <c r="G714" s="31"/>
      <c r="H714" s="31"/>
      <c r="I714" s="31"/>
      <c r="J714" s="31"/>
      <c r="K714" s="31"/>
      <c r="L714" s="31"/>
      <c r="M714" s="31"/>
      <c r="N714" s="31"/>
      <c r="O714" s="31"/>
      <c r="P714" s="31"/>
      <c r="Q714" s="31"/>
      <c r="R714" s="31"/>
      <c r="S714" s="31"/>
      <c r="T714" s="31"/>
      <c r="U714" s="31"/>
      <c r="V714" s="31"/>
      <c r="W714" s="31"/>
      <c r="X714" s="31"/>
      <c r="Y714" s="31"/>
      <c r="Z714" s="31"/>
    </row>
    <row r="715" spans="1:26" ht="15.75" customHeight="1">
      <c r="A715" s="31"/>
      <c r="B715" s="31"/>
      <c r="C715" s="31"/>
      <c r="D715" s="31"/>
      <c r="E715" s="31"/>
      <c r="F715" s="31"/>
      <c r="G715" s="31"/>
      <c r="H715" s="31"/>
      <c r="I715" s="31"/>
      <c r="J715" s="31"/>
      <c r="K715" s="31"/>
      <c r="L715" s="31"/>
      <c r="M715" s="31"/>
      <c r="N715" s="31"/>
      <c r="O715" s="31"/>
      <c r="P715" s="31"/>
      <c r="Q715" s="31"/>
      <c r="R715" s="31"/>
      <c r="S715" s="31"/>
      <c r="T715" s="31"/>
      <c r="U715" s="31"/>
      <c r="V715" s="31"/>
      <c r="W715" s="31"/>
      <c r="X715" s="31"/>
      <c r="Y715" s="31"/>
      <c r="Z715" s="31"/>
    </row>
    <row r="716" spans="1:26" ht="15.75" customHeight="1">
      <c r="A716" s="31"/>
      <c r="B716" s="31"/>
      <c r="C716" s="31"/>
      <c r="D716" s="31"/>
      <c r="E716" s="31"/>
      <c r="F716" s="31"/>
      <c r="G716" s="31"/>
      <c r="H716" s="31"/>
      <c r="I716" s="31"/>
      <c r="J716" s="31"/>
      <c r="K716" s="31"/>
      <c r="L716" s="31"/>
      <c r="M716" s="31"/>
      <c r="N716" s="31"/>
      <c r="O716" s="31"/>
      <c r="P716" s="31"/>
      <c r="Q716" s="31"/>
      <c r="R716" s="31"/>
      <c r="S716" s="31"/>
      <c r="T716" s="31"/>
      <c r="U716" s="31"/>
      <c r="V716" s="31"/>
      <c r="W716" s="31"/>
      <c r="X716" s="31"/>
      <c r="Y716" s="31"/>
      <c r="Z716" s="31"/>
    </row>
    <row r="717" spans="1:26" ht="15.75" customHeight="1">
      <c r="A717" s="31"/>
      <c r="B717" s="31"/>
      <c r="C717" s="31"/>
      <c r="D717" s="31"/>
      <c r="E717" s="31"/>
      <c r="F717" s="31"/>
      <c r="G717" s="31"/>
      <c r="H717" s="31"/>
      <c r="I717" s="31"/>
      <c r="J717" s="31"/>
      <c r="K717" s="31"/>
      <c r="L717" s="31"/>
      <c r="M717" s="31"/>
      <c r="N717" s="31"/>
      <c r="O717" s="31"/>
      <c r="P717" s="31"/>
      <c r="Q717" s="31"/>
      <c r="R717" s="31"/>
      <c r="S717" s="31"/>
      <c r="T717" s="31"/>
      <c r="U717" s="31"/>
      <c r="V717" s="31"/>
      <c r="W717" s="31"/>
      <c r="X717" s="31"/>
      <c r="Y717" s="31"/>
      <c r="Z717" s="31"/>
    </row>
    <row r="718" spans="1:26" ht="15.75" customHeight="1">
      <c r="A718" s="31"/>
      <c r="B718" s="31"/>
      <c r="C718" s="31"/>
      <c r="D718" s="31"/>
      <c r="E718" s="31"/>
      <c r="F718" s="31"/>
      <c r="G718" s="31"/>
      <c r="H718" s="31"/>
      <c r="I718" s="31"/>
      <c r="J718" s="31"/>
      <c r="K718" s="31"/>
      <c r="L718" s="31"/>
      <c r="M718" s="31"/>
      <c r="N718" s="31"/>
      <c r="O718" s="31"/>
      <c r="P718" s="31"/>
      <c r="Q718" s="31"/>
      <c r="R718" s="31"/>
      <c r="S718" s="31"/>
      <c r="T718" s="31"/>
      <c r="U718" s="31"/>
      <c r="V718" s="31"/>
      <c r="W718" s="31"/>
      <c r="X718" s="31"/>
      <c r="Y718" s="31"/>
      <c r="Z718" s="31"/>
    </row>
    <row r="719" spans="1:26" ht="15.75" customHeight="1">
      <c r="A719" s="31"/>
      <c r="B719" s="31"/>
      <c r="C719" s="31"/>
      <c r="D719" s="31"/>
      <c r="E719" s="31"/>
      <c r="F719" s="31"/>
      <c r="G719" s="31"/>
      <c r="H719" s="31"/>
      <c r="I719" s="31"/>
      <c r="J719" s="31"/>
      <c r="K719" s="31"/>
      <c r="L719" s="31"/>
      <c r="M719" s="31"/>
      <c r="N719" s="31"/>
      <c r="O719" s="31"/>
      <c r="P719" s="31"/>
      <c r="Q719" s="31"/>
      <c r="R719" s="31"/>
      <c r="S719" s="31"/>
      <c r="T719" s="31"/>
      <c r="U719" s="31"/>
      <c r="V719" s="31"/>
      <c r="W719" s="31"/>
      <c r="X719" s="31"/>
      <c r="Y719" s="31"/>
      <c r="Z719" s="31"/>
    </row>
    <row r="720" spans="1:26" ht="15.75" customHeight="1">
      <c r="A720" s="31"/>
      <c r="B720" s="31"/>
      <c r="C720" s="31"/>
      <c r="D720" s="31"/>
      <c r="E720" s="31"/>
      <c r="F720" s="31"/>
      <c r="G720" s="31"/>
      <c r="H720" s="31"/>
      <c r="I720" s="31"/>
      <c r="J720" s="31"/>
      <c r="K720" s="31"/>
      <c r="L720" s="31"/>
      <c r="M720" s="31"/>
      <c r="N720" s="31"/>
      <c r="O720" s="31"/>
      <c r="P720" s="31"/>
      <c r="Q720" s="31"/>
      <c r="R720" s="31"/>
      <c r="S720" s="31"/>
      <c r="T720" s="31"/>
      <c r="U720" s="31"/>
      <c r="V720" s="31"/>
      <c r="W720" s="31"/>
      <c r="X720" s="31"/>
      <c r="Y720" s="31"/>
      <c r="Z720" s="31"/>
    </row>
    <row r="721" spans="1:26" ht="15.75" customHeight="1">
      <c r="A721" s="31"/>
      <c r="B721" s="31"/>
      <c r="C721" s="31"/>
      <c r="D721" s="31"/>
      <c r="E721" s="31"/>
      <c r="F721" s="31"/>
      <c r="G721" s="31"/>
      <c r="H721" s="31"/>
      <c r="I721" s="31"/>
      <c r="J721" s="31"/>
      <c r="K721" s="31"/>
      <c r="L721" s="31"/>
      <c r="M721" s="31"/>
      <c r="N721" s="31"/>
      <c r="O721" s="31"/>
      <c r="P721" s="31"/>
      <c r="Q721" s="31"/>
      <c r="R721" s="31"/>
      <c r="S721" s="31"/>
      <c r="T721" s="31"/>
      <c r="U721" s="31"/>
      <c r="V721" s="31"/>
      <c r="W721" s="31"/>
      <c r="X721" s="31"/>
      <c r="Y721" s="31"/>
      <c r="Z721" s="31"/>
    </row>
    <row r="722" spans="1:26" ht="15.75" customHeight="1">
      <c r="A722" s="31"/>
      <c r="B722" s="31"/>
      <c r="C722" s="31"/>
      <c r="D722" s="31"/>
      <c r="E722" s="31"/>
      <c r="F722" s="31"/>
      <c r="G722" s="31"/>
      <c r="H722" s="31"/>
      <c r="I722" s="31"/>
      <c r="J722" s="31"/>
      <c r="K722" s="31"/>
      <c r="L722" s="31"/>
      <c r="M722" s="31"/>
      <c r="N722" s="31"/>
      <c r="O722" s="31"/>
      <c r="P722" s="31"/>
      <c r="Q722" s="31"/>
      <c r="R722" s="31"/>
      <c r="S722" s="31"/>
      <c r="T722" s="31"/>
      <c r="U722" s="31"/>
      <c r="V722" s="31"/>
      <c r="W722" s="31"/>
      <c r="X722" s="31"/>
      <c r="Y722" s="31"/>
      <c r="Z722" s="31"/>
    </row>
    <row r="723" spans="1:26" ht="15.75" customHeight="1">
      <c r="A723" s="31"/>
      <c r="B723" s="31"/>
      <c r="C723" s="31"/>
      <c r="D723" s="31"/>
      <c r="E723" s="31"/>
      <c r="F723" s="31"/>
      <c r="G723" s="31"/>
      <c r="H723" s="31"/>
      <c r="I723" s="31"/>
      <c r="J723" s="31"/>
      <c r="K723" s="31"/>
      <c r="L723" s="31"/>
      <c r="M723" s="31"/>
      <c r="N723" s="31"/>
      <c r="O723" s="31"/>
      <c r="P723" s="31"/>
      <c r="Q723" s="31"/>
      <c r="R723" s="31"/>
      <c r="S723" s="31"/>
      <c r="T723" s="31"/>
      <c r="U723" s="31"/>
      <c r="V723" s="31"/>
      <c r="W723" s="31"/>
      <c r="X723" s="31"/>
      <c r="Y723" s="31"/>
      <c r="Z723" s="31"/>
    </row>
    <row r="724" spans="1:26" ht="15.75" customHeight="1">
      <c r="A724" s="31"/>
      <c r="B724" s="31"/>
      <c r="C724" s="31"/>
      <c r="D724" s="31"/>
      <c r="E724" s="31"/>
      <c r="F724" s="31"/>
      <c r="G724" s="31"/>
      <c r="H724" s="31"/>
      <c r="I724" s="31"/>
      <c r="J724" s="31"/>
      <c r="K724" s="31"/>
      <c r="L724" s="31"/>
      <c r="M724" s="31"/>
      <c r="N724" s="31"/>
      <c r="O724" s="31"/>
      <c r="P724" s="31"/>
      <c r="Q724" s="31"/>
      <c r="R724" s="31"/>
      <c r="S724" s="31"/>
      <c r="T724" s="31"/>
      <c r="U724" s="31"/>
      <c r="V724" s="31"/>
      <c r="W724" s="31"/>
      <c r="X724" s="31"/>
      <c r="Y724" s="31"/>
      <c r="Z724" s="31"/>
    </row>
    <row r="725" spans="1:26" ht="15.75" customHeight="1">
      <c r="A725" s="31"/>
      <c r="B725" s="31"/>
      <c r="C725" s="31"/>
      <c r="D725" s="31"/>
      <c r="E725" s="31"/>
      <c r="F725" s="31"/>
      <c r="G725" s="31"/>
      <c r="H725" s="31"/>
      <c r="I725" s="31"/>
      <c r="J725" s="31"/>
      <c r="K725" s="31"/>
      <c r="L725" s="31"/>
      <c r="M725" s="31"/>
      <c r="N725" s="31"/>
      <c r="O725" s="31"/>
      <c r="P725" s="31"/>
      <c r="Q725" s="31"/>
      <c r="R725" s="31"/>
      <c r="S725" s="31"/>
      <c r="T725" s="31"/>
      <c r="U725" s="31"/>
      <c r="V725" s="31"/>
      <c r="W725" s="31"/>
      <c r="X725" s="31"/>
      <c r="Y725" s="31"/>
      <c r="Z725" s="31"/>
    </row>
    <row r="726" spans="1:26" ht="15.75" customHeight="1">
      <c r="A726" s="31"/>
      <c r="B726" s="31"/>
      <c r="C726" s="31"/>
      <c r="D726" s="31"/>
      <c r="E726" s="31"/>
      <c r="F726" s="31"/>
      <c r="G726" s="31"/>
      <c r="H726" s="31"/>
      <c r="I726" s="31"/>
      <c r="J726" s="31"/>
      <c r="K726" s="31"/>
      <c r="L726" s="31"/>
      <c r="M726" s="31"/>
      <c r="N726" s="31"/>
      <c r="O726" s="31"/>
      <c r="P726" s="31"/>
      <c r="Q726" s="31"/>
      <c r="R726" s="31"/>
      <c r="S726" s="31"/>
      <c r="T726" s="31"/>
      <c r="U726" s="31"/>
      <c r="V726" s="31"/>
      <c r="W726" s="31"/>
      <c r="X726" s="31"/>
      <c r="Y726" s="31"/>
      <c r="Z726" s="31"/>
    </row>
    <row r="727" spans="1:26" ht="15.75" customHeight="1">
      <c r="A727" s="31"/>
      <c r="B727" s="31"/>
      <c r="C727" s="31"/>
      <c r="D727" s="31"/>
      <c r="E727" s="31"/>
      <c r="F727" s="31"/>
      <c r="G727" s="31"/>
      <c r="H727" s="31"/>
      <c r="I727" s="31"/>
      <c r="J727" s="31"/>
      <c r="K727" s="31"/>
      <c r="L727" s="31"/>
      <c r="M727" s="31"/>
      <c r="N727" s="31"/>
      <c r="O727" s="31"/>
      <c r="P727" s="31"/>
      <c r="Q727" s="31"/>
      <c r="R727" s="31"/>
      <c r="S727" s="31"/>
      <c r="T727" s="31"/>
      <c r="U727" s="31"/>
      <c r="V727" s="31"/>
      <c r="W727" s="31"/>
      <c r="X727" s="31"/>
      <c r="Y727" s="31"/>
      <c r="Z727" s="31"/>
    </row>
    <row r="728" spans="1:26" ht="15.75" customHeight="1">
      <c r="A728" s="31"/>
      <c r="B728" s="31"/>
      <c r="C728" s="31"/>
      <c r="D728" s="31"/>
      <c r="E728" s="31"/>
      <c r="F728" s="31"/>
      <c r="G728" s="31"/>
      <c r="H728" s="31"/>
      <c r="I728" s="31"/>
      <c r="J728" s="31"/>
      <c r="K728" s="31"/>
      <c r="L728" s="31"/>
      <c r="M728" s="31"/>
      <c r="N728" s="31"/>
      <c r="O728" s="31"/>
      <c r="P728" s="31"/>
      <c r="Q728" s="31"/>
      <c r="R728" s="31"/>
      <c r="S728" s="31"/>
      <c r="T728" s="31"/>
      <c r="U728" s="31"/>
      <c r="V728" s="31"/>
      <c r="W728" s="31"/>
      <c r="X728" s="31"/>
      <c r="Y728" s="31"/>
      <c r="Z728" s="31"/>
    </row>
    <row r="729" spans="1:26" ht="15.75" customHeight="1">
      <c r="A729" s="31"/>
      <c r="B729" s="31"/>
      <c r="C729" s="31"/>
      <c r="D729" s="31"/>
      <c r="E729" s="31"/>
      <c r="F729" s="31"/>
      <c r="G729" s="31"/>
      <c r="H729" s="31"/>
      <c r="I729" s="31"/>
      <c r="J729" s="31"/>
      <c r="K729" s="31"/>
      <c r="L729" s="31"/>
      <c r="M729" s="31"/>
      <c r="N729" s="31"/>
      <c r="O729" s="31"/>
      <c r="P729" s="31"/>
      <c r="Q729" s="31"/>
      <c r="R729" s="31"/>
      <c r="S729" s="31"/>
      <c r="T729" s="31"/>
      <c r="U729" s="31"/>
      <c r="V729" s="31"/>
      <c r="W729" s="31"/>
      <c r="X729" s="31"/>
      <c r="Y729" s="31"/>
      <c r="Z729" s="31"/>
    </row>
    <row r="730" spans="1:26" ht="15.75" customHeight="1">
      <c r="A730" s="31"/>
      <c r="B730" s="31"/>
      <c r="C730" s="31"/>
      <c r="D730" s="31"/>
      <c r="E730" s="31"/>
      <c r="F730" s="31"/>
      <c r="G730" s="31"/>
      <c r="H730" s="31"/>
      <c r="I730" s="31"/>
      <c r="J730" s="31"/>
      <c r="K730" s="31"/>
      <c r="L730" s="31"/>
      <c r="M730" s="31"/>
      <c r="N730" s="31"/>
      <c r="O730" s="31"/>
      <c r="P730" s="31"/>
      <c r="Q730" s="31"/>
      <c r="R730" s="31"/>
      <c r="S730" s="31"/>
      <c r="T730" s="31"/>
      <c r="U730" s="31"/>
      <c r="V730" s="31"/>
      <c r="W730" s="31"/>
      <c r="X730" s="31"/>
      <c r="Y730" s="31"/>
      <c r="Z730" s="31"/>
    </row>
    <row r="731" spans="1:26" ht="15.75" customHeight="1">
      <c r="A731" s="31"/>
      <c r="B731" s="31"/>
      <c r="C731" s="31"/>
      <c r="D731" s="31"/>
      <c r="E731" s="31"/>
      <c r="F731" s="31"/>
      <c r="G731" s="31"/>
      <c r="H731" s="31"/>
      <c r="I731" s="31"/>
      <c r="J731" s="31"/>
      <c r="K731" s="31"/>
      <c r="L731" s="31"/>
      <c r="M731" s="31"/>
      <c r="N731" s="31"/>
      <c r="O731" s="31"/>
      <c r="P731" s="31"/>
      <c r="Q731" s="31"/>
      <c r="R731" s="31"/>
      <c r="S731" s="31"/>
      <c r="T731" s="31"/>
      <c r="U731" s="31"/>
      <c r="V731" s="31"/>
      <c r="W731" s="31"/>
      <c r="X731" s="31"/>
      <c r="Y731" s="31"/>
      <c r="Z731" s="31"/>
    </row>
    <row r="732" spans="1:26" ht="15.75" customHeight="1">
      <c r="A732" s="31"/>
      <c r="B732" s="31"/>
      <c r="C732" s="31"/>
      <c r="D732" s="31"/>
      <c r="E732" s="31"/>
      <c r="F732" s="31"/>
      <c r="G732" s="31"/>
      <c r="H732" s="31"/>
      <c r="I732" s="31"/>
      <c r="J732" s="31"/>
      <c r="K732" s="31"/>
      <c r="L732" s="31"/>
      <c r="M732" s="31"/>
      <c r="N732" s="31"/>
      <c r="O732" s="31"/>
      <c r="P732" s="31"/>
      <c r="Q732" s="31"/>
      <c r="R732" s="31"/>
      <c r="S732" s="31"/>
      <c r="T732" s="31"/>
      <c r="U732" s="31"/>
      <c r="V732" s="31"/>
      <c r="W732" s="31"/>
      <c r="X732" s="31"/>
      <c r="Y732" s="31"/>
      <c r="Z732" s="31"/>
    </row>
    <row r="733" spans="1:26" ht="15.75" customHeight="1">
      <c r="A733" s="31"/>
      <c r="B733" s="31"/>
      <c r="C733" s="31"/>
      <c r="D733" s="31"/>
      <c r="E733" s="31"/>
      <c r="F733" s="31"/>
      <c r="G733" s="31"/>
      <c r="H733" s="31"/>
      <c r="I733" s="31"/>
      <c r="J733" s="31"/>
      <c r="K733" s="31"/>
      <c r="L733" s="31"/>
      <c r="M733" s="31"/>
      <c r="N733" s="31"/>
      <c r="O733" s="31"/>
      <c r="P733" s="31"/>
      <c r="Q733" s="31"/>
      <c r="R733" s="31"/>
      <c r="S733" s="31"/>
      <c r="T733" s="31"/>
      <c r="U733" s="31"/>
      <c r="V733" s="31"/>
      <c r="W733" s="31"/>
      <c r="X733" s="31"/>
      <c r="Y733" s="31"/>
      <c r="Z733" s="31"/>
    </row>
    <row r="734" spans="1:26" ht="15.75" customHeight="1">
      <c r="A734" s="31"/>
      <c r="B734" s="31"/>
      <c r="C734" s="31"/>
      <c r="D734" s="31"/>
      <c r="E734" s="31"/>
      <c r="F734" s="31"/>
      <c r="G734" s="31"/>
      <c r="H734" s="31"/>
      <c r="I734" s="31"/>
      <c r="J734" s="31"/>
      <c r="K734" s="31"/>
      <c r="L734" s="31"/>
      <c r="M734" s="31"/>
      <c r="N734" s="31"/>
      <c r="O734" s="31"/>
      <c r="P734" s="31"/>
      <c r="Q734" s="31"/>
      <c r="R734" s="31"/>
      <c r="S734" s="31"/>
      <c r="T734" s="31"/>
      <c r="U734" s="31"/>
      <c r="V734" s="31"/>
      <c r="W734" s="31"/>
      <c r="X734" s="31"/>
      <c r="Y734" s="31"/>
      <c r="Z734" s="31"/>
    </row>
    <row r="735" spans="1:26" ht="15.75" customHeight="1">
      <c r="A735" s="31"/>
      <c r="B735" s="31"/>
      <c r="C735" s="31"/>
      <c r="D735" s="31"/>
      <c r="E735" s="31"/>
      <c r="F735" s="31"/>
      <c r="G735" s="31"/>
      <c r="H735" s="31"/>
      <c r="I735" s="31"/>
      <c r="J735" s="31"/>
      <c r="K735" s="31"/>
      <c r="L735" s="31"/>
      <c r="M735" s="31"/>
      <c r="N735" s="31"/>
      <c r="O735" s="31"/>
      <c r="P735" s="31"/>
      <c r="Q735" s="31"/>
      <c r="R735" s="31"/>
      <c r="S735" s="31"/>
      <c r="T735" s="31"/>
      <c r="U735" s="31"/>
      <c r="V735" s="31"/>
      <c r="W735" s="31"/>
      <c r="X735" s="31"/>
      <c r="Y735" s="31"/>
      <c r="Z735" s="31"/>
    </row>
    <row r="736" spans="1:26" ht="15.75" customHeight="1">
      <c r="A736" s="31"/>
      <c r="B736" s="31"/>
      <c r="C736" s="31"/>
      <c r="D736" s="31"/>
      <c r="E736" s="31"/>
      <c r="F736" s="31"/>
      <c r="G736" s="31"/>
      <c r="H736" s="31"/>
      <c r="I736" s="31"/>
      <c r="J736" s="31"/>
      <c r="K736" s="31"/>
      <c r="L736" s="31"/>
      <c r="M736" s="31"/>
      <c r="N736" s="31"/>
      <c r="O736" s="31"/>
      <c r="P736" s="31"/>
      <c r="Q736" s="31"/>
      <c r="R736" s="31"/>
      <c r="S736" s="31"/>
      <c r="T736" s="31"/>
      <c r="U736" s="31"/>
      <c r="V736" s="31"/>
      <c r="W736" s="31"/>
      <c r="X736" s="31"/>
      <c r="Y736" s="31"/>
      <c r="Z736" s="31"/>
    </row>
    <row r="737" spans="1:26" ht="15.75" customHeight="1">
      <c r="A737" s="31"/>
      <c r="B737" s="31"/>
      <c r="C737" s="31"/>
      <c r="D737" s="31"/>
      <c r="E737" s="31"/>
      <c r="F737" s="31"/>
      <c r="G737" s="31"/>
      <c r="H737" s="31"/>
      <c r="I737" s="31"/>
      <c r="J737" s="31"/>
      <c r="K737" s="31"/>
      <c r="L737" s="31"/>
      <c r="M737" s="31"/>
      <c r="N737" s="31"/>
      <c r="O737" s="31"/>
      <c r="P737" s="31"/>
      <c r="Q737" s="31"/>
      <c r="R737" s="31"/>
      <c r="S737" s="31"/>
      <c r="T737" s="31"/>
      <c r="U737" s="31"/>
      <c r="V737" s="31"/>
      <c r="W737" s="31"/>
      <c r="X737" s="31"/>
      <c r="Y737" s="31"/>
      <c r="Z737" s="31"/>
    </row>
    <row r="738" spans="1:26" ht="15.75" customHeight="1">
      <c r="A738" s="31"/>
      <c r="B738" s="31"/>
      <c r="C738" s="31"/>
      <c r="D738" s="31"/>
      <c r="E738" s="31"/>
      <c r="F738" s="31"/>
      <c r="G738" s="31"/>
      <c r="H738" s="31"/>
      <c r="I738" s="31"/>
      <c r="J738" s="31"/>
      <c r="K738" s="31"/>
      <c r="L738" s="31"/>
      <c r="M738" s="31"/>
      <c r="N738" s="31"/>
      <c r="O738" s="31"/>
      <c r="P738" s="31"/>
      <c r="Q738" s="31"/>
      <c r="R738" s="31"/>
      <c r="S738" s="31"/>
      <c r="T738" s="31"/>
      <c r="U738" s="31"/>
      <c r="V738" s="31"/>
      <c r="W738" s="31"/>
      <c r="X738" s="31"/>
      <c r="Y738" s="31"/>
      <c r="Z738" s="31"/>
    </row>
    <row r="739" spans="1:26" ht="15.75" customHeight="1">
      <c r="A739" s="31"/>
      <c r="B739" s="31"/>
      <c r="C739" s="31"/>
      <c r="D739" s="31"/>
      <c r="E739" s="31"/>
      <c r="F739" s="31"/>
      <c r="G739" s="31"/>
      <c r="H739" s="31"/>
      <c r="I739" s="31"/>
      <c r="J739" s="31"/>
      <c r="K739" s="31"/>
      <c r="L739" s="31"/>
      <c r="M739" s="31"/>
      <c r="N739" s="31"/>
      <c r="O739" s="31"/>
      <c r="P739" s="31"/>
      <c r="Q739" s="31"/>
      <c r="R739" s="31"/>
      <c r="S739" s="31"/>
      <c r="T739" s="31"/>
      <c r="U739" s="31"/>
      <c r="V739" s="31"/>
      <c r="W739" s="31"/>
      <c r="X739" s="31"/>
      <c r="Y739" s="31"/>
      <c r="Z739" s="31"/>
    </row>
    <row r="740" spans="1:26" ht="15.75" customHeight="1">
      <c r="A740" s="31"/>
      <c r="B740" s="31"/>
      <c r="C740" s="31"/>
      <c r="D740" s="31"/>
      <c r="E740" s="31"/>
      <c r="F740" s="31"/>
      <c r="G740" s="31"/>
      <c r="H740" s="31"/>
      <c r="I740" s="31"/>
      <c r="J740" s="31"/>
      <c r="K740" s="31"/>
      <c r="L740" s="31"/>
      <c r="M740" s="31"/>
      <c r="N740" s="31"/>
      <c r="O740" s="31"/>
      <c r="P740" s="31"/>
      <c r="Q740" s="31"/>
      <c r="R740" s="31"/>
      <c r="S740" s="31"/>
      <c r="T740" s="31"/>
      <c r="U740" s="31"/>
      <c r="V740" s="31"/>
      <c r="W740" s="31"/>
      <c r="X740" s="31"/>
      <c r="Y740" s="31"/>
      <c r="Z740" s="31"/>
    </row>
    <row r="741" spans="1:26" ht="15.75" customHeight="1">
      <c r="A741" s="31"/>
      <c r="B741" s="31"/>
      <c r="C741" s="31"/>
      <c r="D741" s="31"/>
      <c r="E741" s="31"/>
      <c r="F741" s="31"/>
      <c r="G741" s="31"/>
      <c r="H741" s="31"/>
      <c r="I741" s="31"/>
      <c r="J741" s="31"/>
      <c r="K741" s="31"/>
      <c r="L741" s="31"/>
      <c r="M741" s="31"/>
      <c r="N741" s="31"/>
      <c r="O741" s="31"/>
      <c r="P741" s="31"/>
      <c r="Q741" s="31"/>
      <c r="R741" s="31"/>
      <c r="S741" s="31"/>
      <c r="T741" s="31"/>
      <c r="U741" s="31"/>
      <c r="V741" s="31"/>
      <c r="W741" s="31"/>
      <c r="X741" s="31"/>
      <c r="Y741" s="31"/>
      <c r="Z741" s="31"/>
    </row>
    <row r="742" spans="1:26" ht="15.75" customHeight="1">
      <c r="A742" s="31"/>
      <c r="B742" s="31"/>
      <c r="C742" s="31"/>
      <c r="D742" s="31"/>
      <c r="E742" s="31"/>
      <c r="F742" s="31"/>
      <c r="G742" s="31"/>
      <c r="H742" s="31"/>
      <c r="I742" s="31"/>
      <c r="J742" s="31"/>
      <c r="K742" s="31"/>
      <c r="L742" s="31"/>
      <c r="M742" s="31"/>
      <c r="N742" s="31"/>
      <c r="O742" s="31"/>
      <c r="P742" s="31"/>
      <c r="Q742" s="31"/>
      <c r="R742" s="31"/>
      <c r="S742" s="31"/>
      <c r="T742" s="31"/>
      <c r="U742" s="31"/>
      <c r="V742" s="31"/>
      <c r="W742" s="31"/>
      <c r="X742" s="31"/>
      <c r="Y742" s="31"/>
      <c r="Z742" s="31"/>
    </row>
    <row r="743" spans="1:26" ht="15.75" customHeight="1">
      <c r="A743" s="31"/>
      <c r="B743" s="31"/>
      <c r="C743" s="31"/>
      <c r="D743" s="31"/>
      <c r="E743" s="31"/>
      <c r="F743" s="31"/>
      <c r="G743" s="31"/>
      <c r="H743" s="31"/>
      <c r="I743" s="31"/>
      <c r="J743" s="31"/>
      <c r="K743" s="31"/>
      <c r="L743" s="31"/>
      <c r="M743" s="31"/>
      <c r="N743" s="31"/>
      <c r="O743" s="31"/>
      <c r="P743" s="31"/>
      <c r="Q743" s="31"/>
      <c r="R743" s="31"/>
      <c r="S743" s="31"/>
      <c r="T743" s="31"/>
      <c r="U743" s="31"/>
      <c r="V743" s="31"/>
      <c r="W743" s="31"/>
      <c r="X743" s="31"/>
      <c r="Y743" s="31"/>
      <c r="Z743" s="31"/>
    </row>
    <row r="744" spans="1:26" ht="15.75" customHeight="1">
      <c r="A744" s="31"/>
      <c r="B744" s="31"/>
      <c r="C744" s="31"/>
      <c r="D744" s="31"/>
      <c r="E744" s="31"/>
      <c r="F744" s="31"/>
      <c r="G744" s="31"/>
      <c r="H744" s="31"/>
      <c r="I744" s="31"/>
      <c r="J744" s="31"/>
      <c r="K744" s="31"/>
      <c r="L744" s="31"/>
      <c r="M744" s="31"/>
      <c r="N744" s="31"/>
      <c r="O744" s="31"/>
      <c r="P744" s="31"/>
      <c r="Q744" s="31"/>
      <c r="R744" s="31"/>
      <c r="S744" s="31"/>
      <c r="T744" s="31"/>
      <c r="U744" s="31"/>
      <c r="V744" s="31"/>
      <c r="W744" s="31"/>
      <c r="X744" s="31"/>
      <c r="Y744" s="31"/>
      <c r="Z744" s="31"/>
    </row>
    <row r="745" spans="1:26" ht="15.75" customHeight="1">
      <c r="A745" s="31"/>
      <c r="B745" s="31"/>
      <c r="C745" s="31"/>
      <c r="D745" s="31"/>
      <c r="E745" s="31"/>
      <c r="F745" s="31"/>
      <c r="G745" s="31"/>
      <c r="H745" s="31"/>
      <c r="I745" s="31"/>
      <c r="J745" s="31"/>
      <c r="K745" s="31"/>
      <c r="L745" s="31"/>
      <c r="M745" s="31"/>
      <c r="N745" s="31"/>
      <c r="O745" s="31"/>
      <c r="P745" s="31"/>
      <c r="Q745" s="31"/>
      <c r="R745" s="31"/>
      <c r="S745" s="31"/>
      <c r="T745" s="31"/>
      <c r="U745" s="31"/>
      <c r="V745" s="31"/>
      <c r="W745" s="31"/>
      <c r="X745" s="31"/>
      <c r="Y745" s="31"/>
      <c r="Z745" s="31"/>
    </row>
    <row r="746" spans="1:26" ht="15.75" customHeight="1">
      <c r="A746" s="31"/>
      <c r="B746" s="31"/>
      <c r="C746" s="31"/>
      <c r="D746" s="31"/>
      <c r="E746" s="31"/>
      <c r="F746" s="31"/>
      <c r="G746" s="31"/>
      <c r="H746" s="31"/>
      <c r="I746" s="31"/>
      <c r="J746" s="31"/>
      <c r="K746" s="31"/>
      <c r="L746" s="31"/>
      <c r="M746" s="31"/>
      <c r="N746" s="31"/>
      <c r="O746" s="31"/>
      <c r="P746" s="31"/>
      <c r="Q746" s="31"/>
      <c r="R746" s="31"/>
      <c r="S746" s="31"/>
      <c r="T746" s="31"/>
      <c r="U746" s="31"/>
      <c r="V746" s="31"/>
      <c r="W746" s="31"/>
      <c r="X746" s="31"/>
      <c r="Y746" s="31"/>
      <c r="Z746" s="31"/>
    </row>
    <row r="747" spans="1:26" ht="15.75" customHeight="1">
      <c r="A747" s="31"/>
      <c r="B747" s="31"/>
      <c r="C747" s="31"/>
      <c r="D747" s="31"/>
      <c r="E747" s="31"/>
      <c r="F747" s="31"/>
      <c r="G747" s="31"/>
      <c r="H747" s="31"/>
      <c r="I747" s="31"/>
      <c r="J747" s="31"/>
      <c r="K747" s="31"/>
      <c r="L747" s="31"/>
      <c r="M747" s="31"/>
      <c r="N747" s="31"/>
      <c r="O747" s="31"/>
      <c r="P747" s="31"/>
      <c r="Q747" s="31"/>
      <c r="R747" s="31"/>
      <c r="S747" s="31"/>
      <c r="T747" s="31"/>
      <c r="U747" s="31"/>
      <c r="V747" s="31"/>
      <c r="W747" s="31"/>
      <c r="X747" s="31"/>
      <c r="Y747" s="31"/>
      <c r="Z747" s="31"/>
    </row>
    <row r="748" spans="1:26" ht="15.75" customHeight="1">
      <c r="A748" s="31"/>
      <c r="B748" s="31"/>
      <c r="C748" s="31"/>
      <c r="D748" s="31"/>
      <c r="E748" s="31"/>
      <c r="F748" s="31"/>
      <c r="G748" s="31"/>
      <c r="H748" s="31"/>
      <c r="I748" s="31"/>
      <c r="J748" s="31"/>
      <c r="K748" s="31"/>
      <c r="L748" s="31"/>
      <c r="M748" s="31"/>
      <c r="N748" s="31"/>
      <c r="O748" s="31"/>
      <c r="P748" s="31"/>
      <c r="Q748" s="31"/>
      <c r="R748" s="31"/>
      <c r="S748" s="31"/>
      <c r="T748" s="31"/>
      <c r="U748" s="31"/>
      <c r="V748" s="31"/>
      <c r="W748" s="31"/>
      <c r="X748" s="31"/>
      <c r="Y748" s="31"/>
      <c r="Z748" s="31"/>
    </row>
    <row r="749" spans="1:26" ht="15.75" customHeight="1">
      <c r="A749" s="31"/>
      <c r="B749" s="31"/>
      <c r="C749" s="31"/>
      <c r="D749" s="31"/>
      <c r="E749" s="31"/>
      <c r="F749" s="31"/>
      <c r="G749" s="31"/>
      <c r="H749" s="31"/>
      <c r="I749" s="31"/>
      <c r="J749" s="31"/>
      <c r="K749" s="31"/>
      <c r="L749" s="31"/>
      <c r="M749" s="31"/>
      <c r="N749" s="31"/>
      <c r="O749" s="31"/>
      <c r="P749" s="31"/>
      <c r="Q749" s="31"/>
      <c r="R749" s="31"/>
      <c r="S749" s="31"/>
      <c r="T749" s="31"/>
      <c r="U749" s="31"/>
      <c r="V749" s="31"/>
      <c r="W749" s="31"/>
      <c r="X749" s="31"/>
      <c r="Y749" s="31"/>
      <c r="Z749" s="31"/>
    </row>
    <row r="750" spans="1:26" ht="15.75" customHeight="1">
      <c r="A750" s="31"/>
      <c r="B750" s="31"/>
      <c r="C750" s="31"/>
      <c r="D750" s="31"/>
      <c r="E750" s="31"/>
      <c r="F750" s="31"/>
      <c r="G750" s="31"/>
      <c r="H750" s="31"/>
      <c r="I750" s="31"/>
      <c r="J750" s="31"/>
      <c r="K750" s="31"/>
      <c r="L750" s="31"/>
      <c r="M750" s="31"/>
      <c r="N750" s="31"/>
      <c r="O750" s="31"/>
      <c r="P750" s="31"/>
      <c r="Q750" s="31"/>
      <c r="R750" s="31"/>
      <c r="S750" s="31"/>
      <c r="T750" s="31"/>
      <c r="U750" s="31"/>
      <c r="V750" s="31"/>
      <c r="W750" s="31"/>
      <c r="X750" s="31"/>
      <c r="Y750" s="31"/>
      <c r="Z750" s="31"/>
    </row>
    <row r="751" spans="1:26" ht="15.75" customHeight="1">
      <c r="A751" s="31"/>
      <c r="B751" s="31"/>
      <c r="C751" s="31"/>
      <c r="D751" s="31"/>
      <c r="E751" s="31"/>
      <c r="F751" s="31"/>
      <c r="G751" s="31"/>
      <c r="H751" s="31"/>
      <c r="I751" s="31"/>
      <c r="J751" s="31"/>
      <c r="K751" s="31"/>
      <c r="L751" s="31"/>
      <c r="M751" s="31"/>
      <c r="N751" s="31"/>
      <c r="O751" s="31"/>
      <c r="P751" s="31"/>
      <c r="Q751" s="31"/>
      <c r="R751" s="31"/>
      <c r="S751" s="31"/>
      <c r="T751" s="31"/>
      <c r="U751" s="31"/>
      <c r="V751" s="31"/>
      <c r="W751" s="31"/>
      <c r="X751" s="31"/>
      <c r="Y751" s="31"/>
      <c r="Z751" s="31"/>
    </row>
    <row r="752" spans="1:26" ht="15.75" customHeight="1">
      <c r="A752" s="31"/>
      <c r="B752" s="31"/>
      <c r="C752" s="31"/>
      <c r="D752" s="31"/>
      <c r="E752" s="31"/>
      <c r="F752" s="31"/>
      <c r="G752" s="31"/>
      <c r="H752" s="31"/>
      <c r="I752" s="31"/>
      <c r="J752" s="31"/>
      <c r="K752" s="31"/>
      <c r="L752" s="31"/>
      <c r="M752" s="31"/>
      <c r="N752" s="31"/>
      <c r="O752" s="31"/>
      <c r="P752" s="31"/>
      <c r="Q752" s="31"/>
      <c r="R752" s="31"/>
      <c r="S752" s="31"/>
      <c r="T752" s="31"/>
      <c r="U752" s="31"/>
      <c r="V752" s="31"/>
      <c r="W752" s="31"/>
      <c r="X752" s="31"/>
      <c r="Y752" s="31"/>
      <c r="Z752" s="31"/>
    </row>
    <row r="753" spans="1:26" ht="15.75" customHeight="1">
      <c r="A753" s="31"/>
      <c r="B753" s="31"/>
      <c r="C753" s="31"/>
      <c r="D753" s="31"/>
      <c r="E753" s="31"/>
      <c r="F753" s="31"/>
      <c r="G753" s="31"/>
      <c r="H753" s="31"/>
      <c r="I753" s="31"/>
      <c r="J753" s="31"/>
      <c r="K753" s="31"/>
      <c r="L753" s="31"/>
      <c r="M753" s="31"/>
      <c r="N753" s="31"/>
      <c r="O753" s="31"/>
      <c r="P753" s="31"/>
      <c r="Q753" s="31"/>
      <c r="R753" s="31"/>
      <c r="S753" s="31"/>
      <c r="T753" s="31"/>
      <c r="U753" s="31"/>
      <c r="V753" s="31"/>
      <c r="W753" s="31"/>
      <c r="X753" s="31"/>
      <c r="Y753" s="31"/>
      <c r="Z753" s="31"/>
    </row>
    <row r="754" spans="1:26" ht="15.75" customHeight="1">
      <c r="A754" s="31"/>
      <c r="B754" s="31"/>
      <c r="C754" s="31"/>
      <c r="D754" s="31"/>
      <c r="E754" s="31"/>
      <c r="F754" s="31"/>
      <c r="G754" s="31"/>
      <c r="H754" s="31"/>
      <c r="I754" s="31"/>
      <c r="J754" s="31"/>
      <c r="K754" s="31"/>
      <c r="L754" s="31"/>
      <c r="M754" s="31"/>
      <c r="N754" s="31"/>
      <c r="O754" s="31"/>
      <c r="P754" s="31"/>
      <c r="Q754" s="31"/>
      <c r="R754" s="31"/>
      <c r="S754" s="31"/>
      <c r="T754" s="31"/>
      <c r="U754" s="31"/>
      <c r="V754" s="31"/>
      <c r="W754" s="31"/>
      <c r="X754" s="31"/>
      <c r="Y754" s="31"/>
      <c r="Z754" s="31"/>
    </row>
    <row r="755" spans="1:26" ht="15.75" customHeight="1">
      <c r="A755" s="31"/>
      <c r="B755" s="31"/>
      <c r="C755" s="31"/>
      <c r="D755" s="31"/>
      <c r="E755" s="31"/>
      <c r="F755" s="31"/>
      <c r="G755" s="31"/>
      <c r="H755" s="31"/>
      <c r="I755" s="31"/>
      <c r="J755" s="31"/>
      <c r="K755" s="31"/>
      <c r="L755" s="31"/>
      <c r="M755" s="31"/>
      <c r="N755" s="31"/>
      <c r="O755" s="31"/>
      <c r="P755" s="31"/>
      <c r="Q755" s="31"/>
      <c r="R755" s="31"/>
      <c r="S755" s="31"/>
      <c r="T755" s="31"/>
      <c r="U755" s="31"/>
      <c r="V755" s="31"/>
      <c r="W755" s="31"/>
      <c r="X755" s="31"/>
      <c r="Y755" s="31"/>
      <c r="Z755" s="31"/>
    </row>
    <row r="756" spans="1:26" ht="15.75" customHeight="1">
      <c r="A756" s="31"/>
      <c r="B756" s="31"/>
      <c r="C756" s="31"/>
      <c r="D756" s="31"/>
      <c r="E756" s="31"/>
      <c r="F756" s="31"/>
      <c r="G756" s="31"/>
      <c r="H756" s="31"/>
      <c r="I756" s="31"/>
      <c r="J756" s="31"/>
      <c r="K756" s="31"/>
      <c r="L756" s="31"/>
      <c r="M756" s="31"/>
      <c r="N756" s="31"/>
      <c r="O756" s="31"/>
      <c r="P756" s="31"/>
      <c r="Q756" s="31"/>
      <c r="R756" s="31"/>
      <c r="S756" s="31"/>
      <c r="T756" s="31"/>
      <c r="U756" s="31"/>
      <c r="V756" s="31"/>
      <c r="W756" s="31"/>
      <c r="X756" s="31"/>
      <c r="Y756" s="31"/>
      <c r="Z756" s="31"/>
    </row>
    <row r="757" spans="1:26" ht="15.75" customHeight="1">
      <c r="A757" s="31"/>
      <c r="B757" s="31"/>
      <c r="C757" s="31"/>
      <c r="D757" s="31"/>
      <c r="E757" s="31"/>
      <c r="F757" s="31"/>
      <c r="G757" s="31"/>
      <c r="H757" s="31"/>
      <c r="I757" s="31"/>
      <c r="J757" s="31"/>
      <c r="K757" s="31"/>
      <c r="L757" s="31"/>
      <c r="M757" s="31"/>
      <c r="N757" s="31"/>
      <c r="O757" s="31"/>
      <c r="P757" s="31"/>
      <c r="Q757" s="31"/>
      <c r="R757" s="31"/>
      <c r="S757" s="31"/>
      <c r="T757" s="31"/>
      <c r="U757" s="31"/>
      <c r="V757" s="31"/>
      <c r="W757" s="31"/>
      <c r="X757" s="31"/>
      <c r="Y757" s="31"/>
      <c r="Z757" s="31"/>
    </row>
    <row r="758" spans="1:26" ht="15.75" customHeight="1">
      <c r="A758" s="31"/>
      <c r="B758" s="31"/>
      <c r="C758" s="31"/>
      <c r="D758" s="31"/>
      <c r="E758" s="31"/>
      <c r="F758" s="31"/>
      <c r="G758" s="31"/>
      <c r="H758" s="31"/>
      <c r="I758" s="31"/>
      <c r="J758" s="31"/>
      <c r="K758" s="31"/>
      <c r="L758" s="31"/>
      <c r="M758" s="31"/>
      <c r="N758" s="31"/>
      <c r="O758" s="31"/>
      <c r="P758" s="31"/>
      <c r="Q758" s="31"/>
      <c r="R758" s="31"/>
      <c r="S758" s="31"/>
      <c r="T758" s="31"/>
      <c r="U758" s="31"/>
      <c r="V758" s="31"/>
      <c r="W758" s="31"/>
      <c r="X758" s="31"/>
      <c r="Y758" s="31"/>
      <c r="Z758" s="31"/>
    </row>
    <row r="759" spans="1:26" ht="15.75" customHeight="1">
      <c r="A759" s="31"/>
      <c r="B759" s="31"/>
      <c r="C759" s="31"/>
      <c r="D759" s="31"/>
      <c r="E759" s="31"/>
      <c r="F759" s="31"/>
      <c r="G759" s="31"/>
      <c r="H759" s="31"/>
      <c r="I759" s="31"/>
      <c r="J759" s="31"/>
      <c r="K759" s="31"/>
      <c r="L759" s="31"/>
      <c r="M759" s="31"/>
      <c r="N759" s="31"/>
      <c r="O759" s="31"/>
      <c r="P759" s="31"/>
      <c r="Q759" s="31"/>
      <c r="R759" s="31"/>
      <c r="S759" s="31"/>
      <c r="T759" s="31"/>
      <c r="U759" s="31"/>
      <c r="V759" s="31"/>
      <c r="W759" s="31"/>
      <c r="X759" s="31"/>
      <c r="Y759" s="31"/>
      <c r="Z759" s="31"/>
    </row>
    <row r="760" spans="1:26" ht="15.75" customHeight="1">
      <c r="A760" s="31"/>
      <c r="B760" s="31"/>
      <c r="C760" s="31"/>
      <c r="D760" s="31"/>
      <c r="E760" s="31"/>
      <c r="F760" s="31"/>
      <c r="G760" s="31"/>
      <c r="H760" s="31"/>
      <c r="I760" s="31"/>
      <c r="J760" s="31"/>
      <c r="K760" s="31"/>
      <c r="L760" s="31"/>
      <c r="M760" s="31"/>
      <c r="N760" s="31"/>
      <c r="O760" s="31"/>
      <c r="P760" s="31"/>
      <c r="Q760" s="31"/>
      <c r="R760" s="31"/>
      <c r="S760" s="31"/>
      <c r="T760" s="31"/>
      <c r="U760" s="31"/>
      <c r="V760" s="31"/>
      <c r="W760" s="31"/>
      <c r="X760" s="31"/>
      <c r="Y760" s="31"/>
      <c r="Z760" s="31"/>
    </row>
    <row r="761" spans="1:26" ht="15.75" customHeight="1">
      <c r="A761" s="31"/>
      <c r="B761" s="31"/>
      <c r="C761" s="31"/>
      <c r="D761" s="31"/>
      <c r="E761" s="31"/>
      <c r="F761" s="31"/>
      <c r="G761" s="31"/>
      <c r="H761" s="31"/>
      <c r="I761" s="31"/>
      <c r="J761" s="31"/>
      <c r="K761" s="31"/>
      <c r="L761" s="31"/>
      <c r="M761" s="31"/>
      <c r="N761" s="31"/>
      <c r="O761" s="31"/>
      <c r="P761" s="31"/>
      <c r="Q761" s="31"/>
      <c r="R761" s="31"/>
      <c r="S761" s="31"/>
      <c r="T761" s="31"/>
      <c r="U761" s="31"/>
      <c r="V761" s="31"/>
      <c r="W761" s="31"/>
      <c r="X761" s="31"/>
      <c r="Y761" s="31"/>
      <c r="Z761" s="31"/>
    </row>
    <row r="762" spans="1:26" ht="15.75" customHeight="1">
      <c r="A762" s="31"/>
      <c r="B762" s="31"/>
      <c r="C762" s="31"/>
      <c r="D762" s="31"/>
      <c r="E762" s="31"/>
      <c r="F762" s="31"/>
      <c r="G762" s="31"/>
      <c r="H762" s="31"/>
      <c r="I762" s="31"/>
      <c r="J762" s="31"/>
      <c r="K762" s="31"/>
      <c r="L762" s="31"/>
      <c r="M762" s="31"/>
      <c r="N762" s="31"/>
      <c r="O762" s="31"/>
      <c r="P762" s="31"/>
      <c r="Q762" s="31"/>
      <c r="R762" s="31"/>
      <c r="S762" s="31"/>
      <c r="T762" s="31"/>
      <c r="U762" s="31"/>
      <c r="V762" s="31"/>
      <c r="W762" s="31"/>
      <c r="X762" s="31"/>
      <c r="Y762" s="31"/>
      <c r="Z762" s="31"/>
    </row>
    <row r="763" spans="1:26" ht="15.75" customHeight="1">
      <c r="A763" s="31"/>
      <c r="B763" s="31"/>
      <c r="C763" s="31"/>
      <c r="D763" s="31"/>
      <c r="E763" s="31"/>
      <c r="F763" s="31"/>
      <c r="G763" s="31"/>
      <c r="H763" s="31"/>
      <c r="I763" s="31"/>
      <c r="J763" s="31"/>
      <c r="K763" s="31"/>
      <c r="L763" s="31"/>
      <c r="M763" s="31"/>
      <c r="N763" s="31"/>
      <c r="O763" s="31"/>
      <c r="P763" s="31"/>
      <c r="Q763" s="31"/>
      <c r="R763" s="31"/>
      <c r="S763" s="31"/>
      <c r="T763" s="31"/>
      <c r="U763" s="31"/>
      <c r="V763" s="31"/>
      <c r="W763" s="31"/>
      <c r="X763" s="31"/>
      <c r="Y763" s="31"/>
      <c r="Z763" s="31"/>
    </row>
    <row r="764" spans="1:26" ht="15.75" customHeight="1">
      <c r="A764" s="31"/>
      <c r="B764" s="31"/>
      <c r="C764" s="31"/>
      <c r="D764" s="31"/>
      <c r="E764" s="31"/>
      <c r="F764" s="31"/>
      <c r="G764" s="31"/>
      <c r="H764" s="31"/>
      <c r="I764" s="31"/>
      <c r="J764" s="31"/>
      <c r="K764" s="31"/>
      <c r="L764" s="31"/>
      <c r="M764" s="31"/>
      <c r="N764" s="31"/>
      <c r="O764" s="31"/>
      <c r="P764" s="31"/>
      <c r="Q764" s="31"/>
      <c r="R764" s="31"/>
      <c r="S764" s="31"/>
      <c r="T764" s="31"/>
      <c r="U764" s="31"/>
      <c r="V764" s="31"/>
      <c r="W764" s="31"/>
      <c r="X764" s="31"/>
      <c r="Y764" s="31"/>
      <c r="Z764" s="31"/>
    </row>
    <row r="765" spans="1:26" ht="15.75" customHeight="1">
      <c r="A765" s="31"/>
      <c r="B765" s="31"/>
      <c r="C765" s="31"/>
      <c r="D765" s="31"/>
      <c r="E765" s="31"/>
      <c r="F765" s="31"/>
      <c r="G765" s="31"/>
      <c r="H765" s="31"/>
      <c r="I765" s="31"/>
      <c r="J765" s="31"/>
      <c r="K765" s="31"/>
      <c r="L765" s="31"/>
      <c r="M765" s="31"/>
      <c r="N765" s="31"/>
      <c r="O765" s="31"/>
      <c r="P765" s="31"/>
      <c r="Q765" s="31"/>
      <c r="R765" s="31"/>
      <c r="S765" s="31"/>
      <c r="T765" s="31"/>
      <c r="U765" s="31"/>
      <c r="V765" s="31"/>
      <c r="W765" s="31"/>
      <c r="X765" s="31"/>
      <c r="Y765" s="31"/>
      <c r="Z765" s="31"/>
    </row>
    <row r="766" spans="1:26" ht="15.75" customHeight="1">
      <c r="A766" s="31"/>
      <c r="B766" s="31"/>
      <c r="C766" s="31"/>
      <c r="D766" s="31"/>
      <c r="E766" s="31"/>
      <c r="F766" s="31"/>
      <c r="G766" s="31"/>
      <c r="H766" s="31"/>
      <c r="I766" s="31"/>
      <c r="J766" s="31"/>
      <c r="K766" s="31"/>
      <c r="L766" s="31"/>
      <c r="M766" s="31"/>
      <c r="N766" s="31"/>
      <c r="O766" s="31"/>
      <c r="P766" s="31"/>
      <c r="Q766" s="31"/>
      <c r="R766" s="31"/>
      <c r="S766" s="31"/>
      <c r="T766" s="31"/>
      <c r="U766" s="31"/>
      <c r="V766" s="31"/>
      <c r="W766" s="31"/>
      <c r="X766" s="31"/>
      <c r="Y766" s="31"/>
      <c r="Z766" s="31"/>
    </row>
    <row r="767" spans="1:26" ht="15.75" customHeight="1">
      <c r="A767" s="31"/>
      <c r="B767" s="31"/>
      <c r="C767" s="31"/>
      <c r="D767" s="31"/>
      <c r="E767" s="31"/>
      <c r="F767" s="31"/>
      <c r="G767" s="31"/>
      <c r="H767" s="31"/>
      <c r="I767" s="31"/>
      <c r="J767" s="31"/>
      <c r="K767" s="31"/>
      <c r="L767" s="31"/>
      <c r="M767" s="31"/>
      <c r="N767" s="31"/>
      <c r="O767" s="31"/>
      <c r="P767" s="31"/>
      <c r="Q767" s="31"/>
      <c r="R767" s="31"/>
      <c r="S767" s="31"/>
      <c r="T767" s="31"/>
      <c r="U767" s="31"/>
      <c r="V767" s="31"/>
      <c r="W767" s="31"/>
      <c r="X767" s="31"/>
      <c r="Y767" s="31"/>
      <c r="Z767" s="31"/>
    </row>
    <row r="768" spans="1:26" ht="15.75" customHeight="1">
      <c r="A768" s="31"/>
      <c r="B768" s="31"/>
      <c r="C768" s="31"/>
      <c r="D768" s="31"/>
      <c r="E768" s="31"/>
      <c r="F768" s="31"/>
      <c r="G768" s="31"/>
      <c r="H768" s="31"/>
      <c r="I768" s="31"/>
      <c r="J768" s="31"/>
      <c r="K768" s="31"/>
      <c r="L768" s="31"/>
      <c r="M768" s="31"/>
      <c r="N768" s="31"/>
      <c r="O768" s="31"/>
      <c r="P768" s="31"/>
      <c r="Q768" s="31"/>
      <c r="R768" s="31"/>
      <c r="S768" s="31"/>
      <c r="T768" s="31"/>
      <c r="U768" s="31"/>
      <c r="V768" s="31"/>
      <c r="W768" s="31"/>
      <c r="X768" s="31"/>
      <c r="Y768" s="31"/>
      <c r="Z768" s="31"/>
    </row>
    <row r="769" spans="1:26" ht="15.75" customHeight="1">
      <c r="A769" s="31"/>
      <c r="B769" s="31"/>
      <c r="C769" s="31"/>
      <c r="D769" s="31"/>
      <c r="E769" s="31"/>
      <c r="F769" s="31"/>
      <c r="G769" s="31"/>
      <c r="H769" s="31"/>
      <c r="I769" s="31"/>
      <c r="J769" s="31"/>
      <c r="K769" s="31"/>
      <c r="L769" s="31"/>
      <c r="M769" s="31"/>
      <c r="N769" s="31"/>
      <c r="O769" s="31"/>
      <c r="P769" s="31"/>
      <c r="Q769" s="31"/>
      <c r="R769" s="31"/>
      <c r="S769" s="31"/>
      <c r="T769" s="31"/>
      <c r="U769" s="31"/>
      <c r="V769" s="31"/>
      <c r="W769" s="31"/>
      <c r="X769" s="31"/>
      <c r="Y769" s="31"/>
      <c r="Z769" s="31"/>
    </row>
    <row r="770" spans="1:26" ht="15.75" customHeight="1">
      <c r="A770" s="31"/>
      <c r="B770" s="31"/>
      <c r="C770" s="31"/>
      <c r="D770" s="31"/>
      <c r="E770" s="31"/>
      <c r="F770" s="31"/>
      <c r="G770" s="31"/>
      <c r="H770" s="31"/>
      <c r="I770" s="31"/>
      <c r="J770" s="31"/>
      <c r="K770" s="31"/>
      <c r="L770" s="31"/>
      <c r="M770" s="31"/>
      <c r="N770" s="31"/>
      <c r="O770" s="31"/>
      <c r="P770" s="31"/>
      <c r="Q770" s="31"/>
      <c r="R770" s="31"/>
      <c r="S770" s="31"/>
      <c r="T770" s="31"/>
      <c r="U770" s="31"/>
      <c r="V770" s="31"/>
      <c r="W770" s="31"/>
      <c r="X770" s="31"/>
      <c r="Y770" s="31"/>
      <c r="Z770" s="31"/>
    </row>
    <row r="771" spans="1:26" ht="15.75" customHeight="1">
      <c r="A771" s="31"/>
      <c r="B771" s="31"/>
      <c r="C771" s="31"/>
      <c r="D771" s="31"/>
      <c r="E771" s="31"/>
      <c r="F771" s="31"/>
      <c r="G771" s="31"/>
      <c r="H771" s="31"/>
      <c r="I771" s="31"/>
      <c r="J771" s="31"/>
      <c r="K771" s="31"/>
      <c r="L771" s="31"/>
      <c r="M771" s="31"/>
      <c r="N771" s="31"/>
      <c r="O771" s="31"/>
      <c r="P771" s="31"/>
      <c r="Q771" s="31"/>
      <c r="R771" s="31"/>
      <c r="S771" s="31"/>
      <c r="T771" s="31"/>
      <c r="U771" s="31"/>
      <c r="V771" s="31"/>
      <c r="W771" s="31"/>
      <c r="X771" s="31"/>
      <c r="Y771" s="31"/>
      <c r="Z771" s="31"/>
    </row>
    <row r="772" spans="1:26" ht="15.75" customHeight="1">
      <c r="A772" s="31"/>
      <c r="B772" s="31"/>
      <c r="C772" s="31"/>
      <c r="D772" s="31"/>
      <c r="E772" s="31"/>
      <c r="F772" s="31"/>
      <c r="G772" s="31"/>
      <c r="H772" s="31"/>
      <c r="I772" s="31"/>
      <c r="J772" s="31"/>
      <c r="K772" s="31"/>
      <c r="L772" s="31"/>
      <c r="M772" s="31"/>
      <c r="N772" s="31"/>
      <c r="O772" s="31"/>
      <c r="P772" s="31"/>
      <c r="Q772" s="31"/>
      <c r="R772" s="31"/>
      <c r="S772" s="31"/>
      <c r="T772" s="31"/>
      <c r="U772" s="31"/>
      <c r="V772" s="31"/>
      <c r="W772" s="31"/>
      <c r="X772" s="31"/>
      <c r="Y772" s="31"/>
      <c r="Z772" s="31"/>
    </row>
    <row r="773" spans="1:26" ht="15.75" customHeight="1">
      <c r="A773" s="31"/>
      <c r="B773" s="31"/>
      <c r="C773" s="31"/>
      <c r="D773" s="31"/>
      <c r="E773" s="31"/>
      <c r="F773" s="31"/>
      <c r="G773" s="31"/>
      <c r="H773" s="31"/>
      <c r="I773" s="31"/>
      <c r="J773" s="31"/>
      <c r="K773" s="31"/>
      <c r="L773" s="31"/>
      <c r="M773" s="31"/>
      <c r="N773" s="31"/>
      <c r="O773" s="31"/>
      <c r="P773" s="31"/>
      <c r="Q773" s="31"/>
      <c r="R773" s="31"/>
      <c r="S773" s="31"/>
      <c r="T773" s="31"/>
      <c r="U773" s="31"/>
      <c r="V773" s="31"/>
      <c r="W773" s="31"/>
      <c r="X773" s="31"/>
      <c r="Y773" s="31"/>
      <c r="Z773" s="31"/>
    </row>
    <row r="774" spans="1:26" ht="15.75" customHeight="1">
      <c r="A774" s="31"/>
      <c r="B774" s="31"/>
      <c r="C774" s="31"/>
      <c r="D774" s="31"/>
      <c r="E774" s="31"/>
      <c r="F774" s="31"/>
      <c r="G774" s="31"/>
      <c r="H774" s="31"/>
      <c r="I774" s="31"/>
      <c r="J774" s="31"/>
      <c r="K774" s="31"/>
      <c r="L774" s="31"/>
      <c r="M774" s="31"/>
      <c r="N774" s="31"/>
      <c r="O774" s="31"/>
      <c r="P774" s="31"/>
      <c r="Q774" s="31"/>
      <c r="R774" s="31"/>
      <c r="S774" s="31"/>
      <c r="T774" s="31"/>
      <c r="U774" s="31"/>
      <c r="V774" s="31"/>
      <c r="W774" s="31"/>
      <c r="X774" s="31"/>
      <c r="Y774" s="31"/>
      <c r="Z774" s="31"/>
    </row>
    <row r="775" spans="1:26" ht="15.75" customHeight="1">
      <c r="A775" s="31"/>
      <c r="B775" s="31"/>
      <c r="C775" s="31"/>
      <c r="D775" s="31"/>
      <c r="E775" s="31"/>
      <c r="F775" s="31"/>
      <c r="G775" s="31"/>
      <c r="H775" s="31"/>
      <c r="I775" s="31"/>
      <c r="J775" s="31"/>
      <c r="K775" s="31"/>
      <c r="L775" s="31"/>
      <c r="M775" s="31"/>
      <c r="N775" s="31"/>
      <c r="O775" s="31"/>
      <c r="P775" s="31"/>
      <c r="Q775" s="31"/>
      <c r="R775" s="31"/>
      <c r="S775" s="31"/>
      <c r="T775" s="31"/>
      <c r="U775" s="31"/>
      <c r="V775" s="31"/>
      <c r="W775" s="31"/>
      <c r="X775" s="31"/>
      <c r="Y775" s="31"/>
      <c r="Z775" s="31"/>
    </row>
    <row r="776" spans="1:26" ht="15.75" customHeight="1">
      <c r="A776" s="31"/>
      <c r="B776" s="31"/>
      <c r="C776" s="31"/>
      <c r="D776" s="31"/>
      <c r="E776" s="31"/>
      <c r="F776" s="31"/>
      <c r="G776" s="31"/>
      <c r="H776" s="31"/>
      <c r="I776" s="31"/>
      <c r="J776" s="31"/>
      <c r="K776" s="31"/>
      <c r="L776" s="31"/>
      <c r="M776" s="31"/>
      <c r="N776" s="31"/>
      <c r="O776" s="31"/>
      <c r="P776" s="31"/>
      <c r="Q776" s="31"/>
      <c r="R776" s="31"/>
      <c r="S776" s="31"/>
      <c r="T776" s="31"/>
      <c r="U776" s="31"/>
      <c r="V776" s="31"/>
      <c r="W776" s="31"/>
      <c r="X776" s="31"/>
      <c r="Y776" s="31"/>
      <c r="Z776" s="31"/>
    </row>
    <row r="777" spans="1:26" ht="15.75" customHeight="1">
      <c r="A777" s="31"/>
      <c r="B777" s="31"/>
      <c r="C777" s="31"/>
      <c r="D777" s="31"/>
      <c r="E777" s="31"/>
      <c r="F777" s="31"/>
      <c r="G777" s="31"/>
      <c r="H777" s="31"/>
      <c r="I777" s="31"/>
      <c r="J777" s="31"/>
      <c r="K777" s="31"/>
      <c r="L777" s="31"/>
      <c r="M777" s="31"/>
      <c r="N777" s="31"/>
      <c r="O777" s="31"/>
      <c r="P777" s="31"/>
      <c r="Q777" s="31"/>
      <c r="R777" s="31"/>
      <c r="S777" s="31"/>
      <c r="T777" s="31"/>
      <c r="U777" s="31"/>
      <c r="V777" s="31"/>
      <c r="W777" s="31"/>
      <c r="X777" s="31"/>
      <c r="Y777" s="31"/>
      <c r="Z777" s="31"/>
    </row>
    <row r="778" spans="1:26" ht="15.75" customHeight="1">
      <c r="A778" s="31"/>
      <c r="B778" s="31"/>
      <c r="C778" s="31"/>
      <c r="D778" s="31"/>
      <c r="E778" s="31"/>
      <c r="F778" s="31"/>
      <c r="G778" s="31"/>
      <c r="H778" s="31"/>
      <c r="I778" s="31"/>
      <c r="J778" s="31"/>
      <c r="K778" s="31"/>
      <c r="L778" s="31"/>
      <c r="M778" s="31"/>
      <c r="N778" s="31"/>
      <c r="O778" s="31"/>
      <c r="P778" s="31"/>
      <c r="Q778" s="31"/>
      <c r="R778" s="31"/>
      <c r="S778" s="31"/>
      <c r="T778" s="31"/>
      <c r="U778" s="31"/>
      <c r="V778" s="31"/>
      <c r="W778" s="31"/>
      <c r="X778" s="31"/>
      <c r="Y778" s="31"/>
      <c r="Z778" s="31"/>
    </row>
    <row r="779" spans="1:26" ht="15.75" customHeight="1">
      <c r="A779" s="31"/>
      <c r="B779" s="31"/>
      <c r="C779" s="31"/>
      <c r="D779" s="31"/>
      <c r="E779" s="31"/>
      <c r="F779" s="31"/>
      <c r="G779" s="31"/>
      <c r="H779" s="31"/>
      <c r="I779" s="31"/>
      <c r="J779" s="31"/>
      <c r="K779" s="31"/>
      <c r="L779" s="31"/>
      <c r="M779" s="31"/>
      <c r="N779" s="31"/>
      <c r="O779" s="31"/>
      <c r="P779" s="31"/>
      <c r="Q779" s="31"/>
      <c r="R779" s="31"/>
      <c r="S779" s="31"/>
      <c r="T779" s="31"/>
      <c r="U779" s="31"/>
      <c r="V779" s="31"/>
      <c r="W779" s="31"/>
      <c r="X779" s="31"/>
      <c r="Y779" s="31"/>
      <c r="Z779" s="31"/>
    </row>
    <row r="780" spans="1:26" ht="15.75" customHeight="1">
      <c r="A780" s="31"/>
      <c r="B780" s="31"/>
      <c r="C780" s="31"/>
      <c r="D780" s="31"/>
      <c r="E780" s="31"/>
      <c r="F780" s="31"/>
      <c r="G780" s="31"/>
      <c r="H780" s="31"/>
      <c r="I780" s="31"/>
      <c r="J780" s="31"/>
      <c r="K780" s="31"/>
      <c r="L780" s="31"/>
      <c r="M780" s="31"/>
      <c r="N780" s="31"/>
      <c r="O780" s="31"/>
      <c r="P780" s="31"/>
      <c r="Q780" s="31"/>
      <c r="R780" s="31"/>
      <c r="S780" s="31"/>
      <c r="T780" s="31"/>
      <c r="U780" s="31"/>
      <c r="V780" s="31"/>
      <c r="W780" s="31"/>
      <c r="X780" s="31"/>
      <c r="Y780" s="31"/>
      <c r="Z780" s="31"/>
    </row>
    <row r="781" spans="1:26" ht="15.75" customHeight="1">
      <c r="A781" s="31"/>
      <c r="B781" s="31"/>
      <c r="C781" s="31"/>
      <c r="D781" s="31"/>
      <c r="E781" s="31"/>
      <c r="F781" s="31"/>
      <c r="G781" s="31"/>
      <c r="H781" s="31"/>
      <c r="I781" s="31"/>
      <c r="J781" s="31"/>
      <c r="K781" s="31"/>
      <c r="L781" s="31"/>
      <c r="M781" s="31"/>
      <c r="N781" s="31"/>
      <c r="O781" s="31"/>
      <c r="P781" s="31"/>
      <c r="Q781" s="31"/>
      <c r="R781" s="31"/>
      <c r="S781" s="31"/>
      <c r="T781" s="31"/>
      <c r="U781" s="31"/>
      <c r="V781" s="31"/>
      <c r="W781" s="31"/>
      <c r="X781" s="31"/>
      <c r="Y781" s="31"/>
      <c r="Z781" s="31"/>
    </row>
    <row r="782" spans="1:26" ht="15.75" customHeight="1">
      <c r="A782" s="31"/>
      <c r="B782" s="31"/>
      <c r="C782" s="31"/>
      <c r="D782" s="31"/>
      <c r="E782" s="31"/>
      <c r="F782" s="31"/>
      <c r="G782" s="31"/>
      <c r="H782" s="31"/>
      <c r="I782" s="31"/>
      <c r="J782" s="31"/>
      <c r="K782" s="31"/>
      <c r="L782" s="31"/>
      <c r="M782" s="31"/>
      <c r="N782" s="31"/>
      <c r="O782" s="31"/>
      <c r="P782" s="31"/>
      <c r="Q782" s="31"/>
      <c r="R782" s="31"/>
      <c r="S782" s="31"/>
      <c r="T782" s="31"/>
      <c r="U782" s="31"/>
      <c r="V782" s="31"/>
      <c r="W782" s="31"/>
      <c r="X782" s="31"/>
      <c r="Y782" s="31"/>
      <c r="Z782" s="31"/>
    </row>
    <row r="783" spans="1:26" ht="15.75" customHeight="1">
      <c r="A783" s="31"/>
      <c r="B783" s="31"/>
      <c r="C783" s="31"/>
      <c r="D783" s="31"/>
      <c r="E783" s="31"/>
      <c r="F783" s="31"/>
      <c r="G783" s="31"/>
      <c r="H783" s="31"/>
      <c r="I783" s="31"/>
      <c r="J783" s="31"/>
      <c r="K783" s="31"/>
      <c r="L783" s="31"/>
      <c r="M783" s="31"/>
      <c r="N783" s="31"/>
      <c r="O783" s="31"/>
      <c r="P783" s="31"/>
      <c r="Q783" s="31"/>
      <c r="R783" s="31"/>
      <c r="S783" s="31"/>
      <c r="T783" s="31"/>
      <c r="U783" s="31"/>
      <c r="V783" s="31"/>
      <c r="W783" s="31"/>
      <c r="X783" s="31"/>
      <c r="Y783" s="31"/>
      <c r="Z783" s="31"/>
    </row>
    <row r="784" spans="1:26" ht="15.75" customHeight="1">
      <c r="A784" s="31"/>
      <c r="B784" s="31"/>
      <c r="C784" s="31"/>
      <c r="D784" s="31"/>
      <c r="E784" s="31"/>
      <c r="F784" s="31"/>
      <c r="G784" s="31"/>
      <c r="H784" s="31"/>
      <c r="I784" s="31"/>
      <c r="J784" s="31"/>
      <c r="K784" s="31"/>
      <c r="L784" s="31"/>
      <c r="M784" s="31"/>
      <c r="N784" s="31"/>
      <c r="O784" s="31"/>
      <c r="P784" s="31"/>
      <c r="Q784" s="31"/>
      <c r="R784" s="31"/>
      <c r="S784" s="31"/>
      <c r="T784" s="31"/>
      <c r="U784" s="31"/>
      <c r="V784" s="31"/>
      <c r="W784" s="31"/>
      <c r="X784" s="31"/>
      <c r="Y784" s="31"/>
      <c r="Z784" s="31"/>
    </row>
    <row r="785" spans="1:26" ht="15.75" customHeight="1">
      <c r="A785" s="31"/>
      <c r="B785" s="31"/>
      <c r="C785" s="31"/>
      <c r="D785" s="31"/>
      <c r="E785" s="31"/>
      <c r="F785" s="31"/>
      <c r="G785" s="31"/>
      <c r="H785" s="31"/>
      <c r="I785" s="31"/>
      <c r="J785" s="31"/>
      <c r="K785" s="31"/>
      <c r="L785" s="31"/>
      <c r="M785" s="31"/>
      <c r="N785" s="31"/>
      <c r="O785" s="31"/>
      <c r="P785" s="31"/>
      <c r="Q785" s="31"/>
      <c r="R785" s="31"/>
      <c r="S785" s="31"/>
      <c r="T785" s="31"/>
      <c r="U785" s="31"/>
      <c r="V785" s="31"/>
      <c r="W785" s="31"/>
      <c r="X785" s="31"/>
      <c r="Y785" s="31"/>
      <c r="Z785" s="31"/>
    </row>
    <row r="786" spans="1:26" ht="15.75" customHeight="1">
      <c r="A786" s="31"/>
      <c r="B786" s="31"/>
      <c r="C786" s="31"/>
      <c r="D786" s="31"/>
      <c r="E786" s="31"/>
      <c r="F786" s="31"/>
      <c r="G786" s="31"/>
      <c r="H786" s="31"/>
      <c r="I786" s="31"/>
      <c r="J786" s="31"/>
      <c r="K786" s="31"/>
      <c r="L786" s="31"/>
      <c r="M786" s="31"/>
      <c r="N786" s="31"/>
      <c r="O786" s="31"/>
      <c r="P786" s="31"/>
      <c r="Q786" s="31"/>
      <c r="R786" s="31"/>
      <c r="S786" s="31"/>
      <c r="T786" s="31"/>
      <c r="U786" s="31"/>
      <c r="V786" s="31"/>
      <c r="W786" s="31"/>
      <c r="X786" s="31"/>
      <c r="Y786" s="31"/>
      <c r="Z786" s="31"/>
    </row>
    <row r="787" spans="1:26" ht="15.75" customHeight="1">
      <c r="A787" s="31"/>
      <c r="B787" s="31"/>
      <c r="C787" s="31"/>
      <c r="D787" s="31"/>
      <c r="E787" s="31"/>
      <c r="F787" s="31"/>
      <c r="G787" s="31"/>
      <c r="H787" s="31"/>
      <c r="I787" s="31"/>
      <c r="J787" s="31"/>
      <c r="K787" s="31"/>
      <c r="L787" s="31"/>
      <c r="M787" s="31"/>
      <c r="N787" s="31"/>
      <c r="O787" s="31"/>
      <c r="P787" s="31"/>
      <c r="Q787" s="31"/>
      <c r="R787" s="31"/>
      <c r="S787" s="31"/>
      <c r="T787" s="31"/>
      <c r="U787" s="31"/>
      <c r="V787" s="31"/>
      <c r="W787" s="31"/>
      <c r="X787" s="31"/>
      <c r="Y787" s="31"/>
      <c r="Z787" s="31"/>
    </row>
    <row r="788" spans="1:26" ht="15.75" customHeight="1">
      <c r="A788" s="31"/>
      <c r="B788" s="31"/>
      <c r="C788" s="31"/>
      <c r="D788" s="31"/>
      <c r="E788" s="31"/>
      <c r="F788" s="31"/>
      <c r="G788" s="31"/>
      <c r="H788" s="31"/>
      <c r="I788" s="31"/>
      <c r="J788" s="31"/>
      <c r="K788" s="31"/>
      <c r="L788" s="31"/>
      <c r="M788" s="31"/>
      <c r="N788" s="31"/>
      <c r="O788" s="31"/>
      <c r="P788" s="31"/>
      <c r="Q788" s="31"/>
      <c r="R788" s="31"/>
      <c r="S788" s="31"/>
      <c r="T788" s="31"/>
      <c r="U788" s="31"/>
      <c r="V788" s="31"/>
      <c r="W788" s="31"/>
      <c r="X788" s="31"/>
      <c r="Y788" s="31"/>
      <c r="Z788" s="31"/>
    </row>
    <row r="789" spans="1:26" ht="15.75" customHeight="1">
      <c r="A789" s="31"/>
      <c r="B789" s="31"/>
      <c r="C789" s="31"/>
      <c r="D789" s="31"/>
      <c r="E789" s="31"/>
      <c r="F789" s="31"/>
      <c r="G789" s="31"/>
      <c r="H789" s="31"/>
      <c r="I789" s="31"/>
      <c r="J789" s="31"/>
      <c r="K789" s="31"/>
      <c r="L789" s="31"/>
      <c r="M789" s="31"/>
      <c r="N789" s="31"/>
      <c r="O789" s="31"/>
      <c r="P789" s="31"/>
      <c r="Q789" s="31"/>
      <c r="R789" s="31"/>
      <c r="S789" s="31"/>
      <c r="T789" s="31"/>
      <c r="U789" s="31"/>
      <c r="V789" s="31"/>
      <c r="W789" s="31"/>
      <c r="X789" s="31"/>
      <c r="Y789" s="31"/>
      <c r="Z789" s="31"/>
    </row>
    <row r="790" spans="1:26" ht="15.75" customHeight="1">
      <c r="A790" s="31"/>
      <c r="B790" s="31"/>
      <c r="C790" s="31"/>
      <c r="D790" s="31"/>
      <c r="E790" s="31"/>
      <c r="F790" s="31"/>
      <c r="G790" s="31"/>
      <c r="H790" s="31"/>
      <c r="I790" s="31"/>
      <c r="J790" s="31"/>
      <c r="K790" s="31"/>
      <c r="L790" s="31"/>
      <c r="M790" s="31"/>
      <c r="N790" s="31"/>
      <c r="O790" s="31"/>
      <c r="P790" s="31"/>
      <c r="Q790" s="31"/>
      <c r="R790" s="31"/>
      <c r="S790" s="31"/>
      <c r="T790" s="31"/>
      <c r="U790" s="31"/>
      <c r="V790" s="31"/>
      <c r="W790" s="31"/>
      <c r="X790" s="31"/>
      <c r="Y790" s="31"/>
      <c r="Z790" s="31"/>
    </row>
    <row r="791" spans="1:26" ht="15.75" customHeight="1">
      <c r="A791" s="31"/>
      <c r="B791" s="31"/>
      <c r="C791" s="31"/>
      <c r="D791" s="31"/>
      <c r="E791" s="31"/>
      <c r="F791" s="31"/>
      <c r="G791" s="31"/>
      <c r="H791" s="31"/>
      <c r="I791" s="31"/>
      <c r="J791" s="31"/>
      <c r="K791" s="31"/>
      <c r="L791" s="31"/>
      <c r="M791" s="31"/>
      <c r="N791" s="31"/>
      <c r="O791" s="31"/>
      <c r="P791" s="31"/>
      <c r="Q791" s="31"/>
      <c r="R791" s="31"/>
      <c r="S791" s="31"/>
      <c r="T791" s="31"/>
      <c r="U791" s="31"/>
      <c r="V791" s="31"/>
      <c r="W791" s="31"/>
      <c r="X791" s="31"/>
      <c r="Y791" s="31"/>
      <c r="Z791" s="31"/>
    </row>
    <row r="792" spans="1:26" ht="15.75" customHeight="1">
      <c r="A792" s="31"/>
      <c r="B792" s="31"/>
      <c r="C792" s="31"/>
      <c r="D792" s="31"/>
      <c r="E792" s="31"/>
      <c r="F792" s="31"/>
      <c r="G792" s="31"/>
      <c r="H792" s="31"/>
      <c r="I792" s="31"/>
      <c r="J792" s="31"/>
      <c r="K792" s="31"/>
      <c r="L792" s="31"/>
      <c r="M792" s="31"/>
      <c r="N792" s="31"/>
      <c r="O792" s="31"/>
      <c r="P792" s="31"/>
      <c r="Q792" s="31"/>
      <c r="R792" s="31"/>
      <c r="S792" s="31"/>
      <c r="T792" s="31"/>
      <c r="U792" s="31"/>
      <c r="V792" s="31"/>
      <c r="W792" s="31"/>
      <c r="X792" s="31"/>
      <c r="Y792" s="31"/>
      <c r="Z792" s="31"/>
    </row>
    <row r="793" spans="1:26" ht="15.75" customHeight="1">
      <c r="A793" s="31"/>
      <c r="B793" s="31"/>
      <c r="C793" s="31"/>
      <c r="D793" s="31"/>
      <c r="E793" s="31"/>
      <c r="F793" s="31"/>
      <c r="G793" s="31"/>
      <c r="H793" s="31"/>
      <c r="I793" s="31"/>
      <c r="J793" s="31"/>
      <c r="K793" s="31"/>
      <c r="L793" s="31"/>
      <c r="M793" s="31"/>
      <c r="N793" s="31"/>
      <c r="O793" s="31"/>
      <c r="P793" s="31"/>
      <c r="Q793" s="31"/>
      <c r="R793" s="31"/>
      <c r="S793" s="31"/>
      <c r="T793" s="31"/>
      <c r="U793" s="31"/>
      <c r="V793" s="31"/>
      <c r="W793" s="31"/>
      <c r="X793" s="31"/>
      <c r="Y793" s="31"/>
      <c r="Z793" s="31"/>
    </row>
    <row r="794" spans="1:26" ht="15.75" customHeight="1">
      <c r="A794" s="31"/>
      <c r="B794" s="31"/>
      <c r="C794" s="31"/>
      <c r="D794" s="31"/>
      <c r="E794" s="31"/>
      <c r="F794" s="31"/>
      <c r="G794" s="31"/>
      <c r="H794" s="31"/>
      <c r="I794" s="31"/>
      <c r="J794" s="31"/>
      <c r="K794" s="31"/>
      <c r="L794" s="31"/>
      <c r="M794" s="31"/>
      <c r="N794" s="31"/>
      <c r="O794" s="31"/>
      <c r="P794" s="31"/>
      <c r="Q794" s="31"/>
      <c r="R794" s="31"/>
      <c r="S794" s="31"/>
      <c r="T794" s="31"/>
      <c r="U794" s="31"/>
      <c r="V794" s="31"/>
      <c r="W794" s="31"/>
      <c r="X794" s="31"/>
      <c r="Y794" s="31"/>
      <c r="Z794" s="31"/>
    </row>
    <row r="795" spans="1:26" ht="15.75" customHeight="1">
      <c r="A795" s="31"/>
      <c r="B795" s="31"/>
      <c r="C795" s="31"/>
      <c r="D795" s="31"/>
      <c r="E795" s="31"/>
      <c r="F795" s="31"/>
      <c r="G795" s="31"/>
      <c r="H795" s="31"/>
      <c r="I795" s="31"/>
      <c r="J795" s="31"/>
      <c r="K795" s="31"/>
      <c r="L795" s="31"/>
      <c r="M795" s="31"/>
      <c r="N795" s="31"/>
      <c r="O795" s="31"/>
      <c r="P795" s="31"/>
      <c r="Q795" s="31"/>
      <c r="R795" s="31"/>
      <c r="S795" s="31"/>
      <c r="T795" s="31"/>
      <c r="U795" s="31"/>
      <c r="V795" s="31"/>
      <c r="W795" s="31"/>
      <c r="X795" s="31"/>
      <c r="Y795" s="31"/>
      <c r="Z795" s="31"/>
    </row>
    <row r="796" spans="1:26" ht="15.75" customHeight="1">
      <c r="A796" s="31"/>
      <c r="B796" s="31"/>
      <c r="C796" s="31"/>
      <c r="D796" s="31"/>
      <c r="E796" s="31"/>
      <c r="F796" s="31"/>
      <c r="G796" s="31"/>
      <c r="H796" s="31"/>
      <c r="I796" s="31"/>
      <c r="J796" s="31"/>
      <c r="K796" s="31"/>
      <c r="L796" s="31"/>
      <c r="M796" s="31"/>
      <c r="N796" s="31"/>
      <c r="O796" s="31"/>
      <c r="P796" s="31"/>
      <c r="Q796" s="31"/>
      <c r="R796" s="31"/>
      <c r="S796" s="31"/>
      <c r="T796" s="31"/>
      <c r="U796" s="31"/>
      <c r="V796" s="31"/>
      <c r="W796" s="31"/>
      <c r="X796" s="31"/>
      <c r="Y796" s="31"/>
      <c r="Z796" s="31"/>
    </row>
    <row r="797" spans="1:26" ht="15.75" customHeight="1">
      <c r="A797" s="31"/>
      <c r="B797" s="31"/>
      <c r="C797" s="31"/>
      <c r="D797" s="31"/>
      <c r="E797" s="31"/>
      <c r="F797" s="31"/>
      <c r="G797" s="31"/>
      <c r="H797" s="31"/>
      <c r="I797" s="31"/>
      <c r="J797" s="31"/>
      <c r="K797" s="31"/>
      <c r="L797" s="31"/>
      <c r="M797" s="31"/>
      <c r="N797" s="31"/>
      <c r="O797" s="31"/>
      <c r="P797" s="31"/>
      <c r="Q797" s="31"/>
      <c r="R797" s="31"/>
      <c r="S797" s="31"/>
      <c r="T797" s="31"/>
      <c r="U797" s="31"/>
      <c r="V797" s="31"/>
      <c r="W797" s="31"/>
      <c r="X797" s="31"/>
      <c r="Y797" s="31"/>
      <c r="Z797" s="31"/>
    </row>
    <row r="798" spans="1:26" ht="15.75" customHeight="1">
      <c r="A798" s="31"/>
      <c r="B798" s="31"/>
      <c r="C798" s="31"/>
      <c r="D798" s="31"/>
      <c r="E798" s="31"/>
      <c r="F798" s="31"/>
      <c r="G798" s="31"/>
      <c r="H798" s="31"/>
      <c r="I798" s="31"/>
      <c r="J798" s="31"/>
      <c r="K798" s="31"/>
      <c r="L798" s="31"/>
      <c r="M798" s="31"/>
      <c r="N798" s="31"/>
      <c r="O798" s="31"/>
      <c r="P798" s="31"/>
      <c r="Q798" s="31"/>
      <c r="R798" s="31"/>
      <c r="S798" s="31"/>
      <c r="T798" s="31"/>
      <c r="U798" s="31"/>
      <c r="V798" s="31"/>
      <c r="W798" s="31"/>
      <c r="X798" s="31"/>
      <c r="Y798" s="31"/>
      <c r="Z798" s="31"/>
    </row>
    <row r="799" spans="1:26" ht="15.75" customHeight="1">
      <c r="A799" s="31"/>
      <c r="B799" s="31"/>
      <c r="C799" s="31"/>
      <c r="D799" s="31"/>
      <c r="E799" s="31"/>
      <c r="F799" s="31"/>
      <c r="G799" s="31"/>
      <c r="H799" s="31"/>
      <c r="I799" s="31"/>
      <c r="J799" s="31"/>
      <c r="K799" s="31"/>
      <c r="L799" s="31"/>
      <c r="M799" s="31"/>
      <c r="N799" s="31"/>
      <c r="O799" s="31"/>
      <c r="P799" s="31"/>
      <c r="Q799" s="31"/>
      <c r="R799" s="31"/>
      <c r="S799" s="31"/>
      <c r="T799" s="31"/>
      <c r="U799" s="31"/>
      <c r="V799" s="31"/>
      <c r="W799" s="31"/>
      <c r="X799" s="31"/>
      <c r="Y799" s="31"/>
      <c r="Z799" s="31"/>
    </row>
    <row r="800" spans="1:26" ht="15.75" customHeight="1">
      <c r="A800" s="31"/>
      <c r="B800" s="31"/>
      <c r="C800" s="31"/>
      <c r="D800" s="31"/>
      <c r="E800" s="31"/>
      <c r="F800" s="31"/>
      <c r="G800" s="31"/>
      <c r="H800" s="31"/>
      <c r="I800" s="31"/>
      <c r="J800" s="31"/>
      <c r="K800" s="31"/>
      <c r="L800" s="31"/>
      <c r="M800" s="31"/>
      <c r="N800" s="31"/>
      <c r="O800" s="31"/>
      <c r="P800" s="31"/>
      <c r="Q800" s="31"/>
      <c r="R800" s="31"/>
      <c r="S800" s="31"/>
      <c r="T800" s="31"/>
      <c r="U800" s="31"/>
      <c r="V800" s="31"/>
      <c r="W800" s="31"/>
      <c r="X800" s="31"/>
      <c r="Y800" s="31"/>
      <c r="Z800" s="31"/>
    </row>
    <row r="801" spans="1:26" ht="15.75" customHeight="1">
      <c r="A801" s="31"/>
      <c r="B801" s="31"/>
      <c r="C801" s="31"/>
      <c r="D801" s="31"/>
      <c r="E801" s="31"/>
      <c r="F801" s="31"/>
      <c r="G801" s="31"/>
      <c r="H801" s="31"/>
      <c r="I801" s="31"/>
      <c r="J801" s="31"/>
      <c r="K801" s="31"/>
      <c r="L801" s="31"/>
      <c r="M801" s="31"/>
      <c r="N801" s="31"/>
      <c r="O801" s="31"/>
      <c r="P801" s="31"/>
      <c r="Q801" s="31"/>
      <c r="R801" s="31"/>
      <c r="S801" s="31"/>
      <c r="T801" s="31"/>
      <c r="U801" s="31"/>
      <c r="V801" s="31"/>
      <c r="W801" s="31"/>
      <c r="X801" s="31"/>
      <c r="Y801" s="31"/>
      <c r="Z801" s="31"/>
    </row>
    <row r="802" spans="1:26" ht="15.75" customHeight="1">
      <c r="A802" s="31"/>
      <c r="B802" s="31"/>
      <c r="C802" s="31"/>
      <c r="D802" s="31"/>
      <c r="E802" s="31"/>
      <c r="F802" s="31"/>
      <c r="G802" s="31"/>
      <c r="H802" s="31"/>
      <c r="I802" s="31"/>
      <c r="J802" s="31"/>
      <c r="K802" s="31"/>
      <c r="L802" s="31"/>
      <c r="M802" s="31"/>
      <c r="N802" s="31"/>
      <c r="O802" s="31"/>
      <c r="P802" s="31"/>
      <c r="Q802" s="31"/>
      <c r="R802" s="31"/>
      <c r="S802" s="31"/>
      <c r="T802" s="31"/>
      <c r="U802" s="31"/>
      <c r="V802" s="31"/>
      <c r="W802" s="31"/>
      <c r="X802" s="31"/>
      <c r="Y802" s="31"/>
      <c r="Z802" s="31"/>
    </row>
    <row r="803" spans="1:26" ht="15.75" customHeight="1">
      <c r="A803" s="31"/>
      <c r="B803" s="31"/>
      <c r="C803" s="31"/>
      <c r="D803" s="31"/>
      <c r="E803" s="31"/>
      <c r="F803" s="31"/>
      <c r="G803" s="31"/>
      <c r="H803" s="31"/>
      <c r="I803" s="31"/>
      <c r="J803" s="31"/>
      <c r="K803" s="31"/>
      <c r="L803" s="31"/>
      <c r="M803" s="31"/>
      <c r="N803" s="31"/>
      <c r="O803" s="31"/>
      <c r="P803" s="31"/>
      <c r="Q803" s="31"/>
      <c r="R803" s="31"/>
      <c r="S803" s="31"/>
      <c r="T803" s="31"/>
      <c r="U803" s="31"/>
      <c r="V803" s="31"/>
      <c r="W803" s="31"/>
      <c r="X803" s="31"/>
      <c r="Y803" s="31"/>
      <c r="Z803" s="31"/>
    </row>
    <row r="804" spans="1:26" ht="15.75" customHeight="1">
      <c r="A804" s="31"/>
      <c r="B804" s="31"/>
      <c r="C804" s="31"/>
      <c r="D804" s="31"/>
      <c r="E804" s="31"/>
      <c r="F804" s="31"/>
      <c r="G804" s="31"/>
      <c r="H804" s="31"/>
      <c r="I804" s="31"/>
      <c r="J804" s="31"/>
      <c r="K804" s="31"/>
      <c r="L804" s="31"/>
      <c r="M804" s="31"/>
      <c r="N804" s="31"/>
      <c r="O804" s="31"/>
      <c r="P804" s="31"/>
      <c r="Q804" s="31"/>
      <c r="R804" s="31"/>
      <c r="S804" s="31"/>
      <c r="T804" s="31"/>
      <c r="U804" s="31"/>
      <c r="V804" s="31"/>
      <c r="W804" s="31"/>
      <c r="X804" s="31"/>
      <c r="Y804" s="31"/>
      <c r="Z804" s="31"/>
    </row>
    <row r="805" spans="1:26" ht="15.75" customHeight="1">
      <c r="A805" s="31"/>
      <c r="B805" s="31"/>
      <c r="C805" s="31"/>
      <c r="D805" s="31"/>
      <c r="E805" s="31"/>
      <c r="F805" s="31"/>
      <c r="G805" s="31"/>
      <c r="H805" s="31"/>
      <c r="I805" s="31"/>
      <c r="J805" s="31"/>
      <c r="K805" s="31"/>
      <c r="L805" s="31"/>
      <c r="M805" s="31"/>
      <c r="N805" s="31"/>
      <c r="O805" s="31"/>
      <c r="P805" s="31"/>
      <c r="Q805" s="31"/>
      <c r="R805" s="31"/>
      <c r="S805" s="31"/>
      <c r="T805" s="31"/>
      <c r="U805" s="31"/>
      <c r="V805" s="31"/>
      <c r="W805" s="31"/>
      <c r="X805" s="31"/>
      <c r="Y805" s="31"/>
      <c r="Z805" s="31"/>
    </row>
    <row r="806" spans="1:26" ht="15.75" customHeight="1">
      <c r="A806" s="31"/>
      <c r="B806" s="31"/>
      <c r="C806" s="31"/>
      <c r="D806" s="31"/>
      <c r="E806" s="31"/>
      <c r="F806" s="31"/>
      <c r="G806" s="31"/>
      <c r="H806" s="31"/>
      <c r="I806" s="31"/>
      <c r="J806" s="31"/>
      <c r="K806" s="31"/>
      <c r="L806" s="31"/>
      <c r="M806" s="31"/>
      <c r="N806" s="31"/>
      <c r="O806" s="31"/>
      <c r="P806" s="31"/>
      <c r="Q806" s="31"/>
      <c r="R806" s="31"/>
      <c r="S806" s="31"/>
      <c r="T806" s="31"/>
      <c r="U806" s="31"/>
      <c r="V806" s="31"/>
      <c r="W806" s="31"/>
      <c r="X806" s="31"/>
      <c r="Y806" s="31"/>
      <c r="Z806" s="31"/>
    </row>
    <row r="807" spans="1:26" ht="15.75" customHeight="1">
      <c r="A807" s="31"/>
      <c r="B807" s="31"/>
      <c r="C807" s="31"/>
      <c r="D807" s="31"/>
      <c r="E807" s="31"/>
      <c r="F807" s="31"/>
      <c r="G807" s="31"/>
      <c r="H807" s="31"/>
      <c r="I807" s="31"/>
      <c r="J807" s="31"/>
      <c r="K807" s="31"/>
      <c r="L807" s="31"/>
      <c r="M807" s="31"/>
      <c r="N807" s="31"/>
      <c r="O807" s="31"/>
      <c r="P807" s="31"/>
      <c r="Q807" s="31"/>
      <c r="R807" s="31"/>
      <c r="S807" s="31"/>
      <c r="T807" s="31"/>
      <c r="U807" s="31"/>
      <c r="V807" s="31"/>
      <c r="W807" s="31"/>
      <c r="X807" s="31"/>
      <c r="Y807" s="31"/>
      <c r="Z807" s="31"/>
    </row>
    <row r="808" spans="1:26" ht="15.75" customHeight="1">
      <c r="A808" s="31"/>
      <c r="B808" s="31"/>
      <c r="C808" s="31"/>
      <c r="D808" s="31"/>
      <c r="E808" s="31"/>
      <c r="F808" s="31"/>
      <c r="G808" s="31"/>
      <c r="H808" s="31"/>
      <c r="I808" s="31"/>
      <c r="J808" s="31"/>
      <c r="K808" s="31"/>
      <c r="L808" s="31"/>
      <c r="M808" s="31"/>
      <c r="N808" s="31"/>
      <c r="O808" s="31"/>
      <c r="P808" s="31"/>
      <c r="Q808" s="31"/>
      <c r="R808" s="31"/>
      <c r="S808" s="31"/>
      <c r="T808" s="31"/>
      <c r="U808" s="31"/>
      <c r="V808" s="31"/>
      <c r="W808" s="31"/>
      <c r="X808" s="31"/>
      <c r="Y808" s="31"/>
      <c r="Z808" s="31"/>
    </row>
    <row r="809" spans="1:26" ht="15.75" customHeight="1">
      <c r="A809" s="31"/>
      <c r="B809" s="31"/>
      <c r="C809" s="31"/>
      <c r="D809" s="31"/>
      <c r="E809" s="31"/>
      <c r="F809" s="31"/>
      <c r="G809" s="31"/>
      <c r="H809" s="31"/>
      <c r="I809" s="31"/>
      <c r="J809" s="31"/>
      <c r="K809" s="31"/>
      <c r="L809" s="31"/>
      <c r="M809" s="31"/>
      <c r="N809" s="31"/>
      <c r="O809" s="31"/>
      <c r="P809" s="31"/>
      <c r="Q809" s="31"/>
      <c r="R809" s="31"/>
      <c r="S809" s="31"/>
      <c r="T809" s="31"/>
      <c r="U809" s="31"/>
      <c r="V809" s="31"/>
      <c r="W809" s="31"/>
      <c r="X809" s="31"/>
      <c r="Y809" s="31"/>
      <c r="Z809" s="31"/>
    </row>
    <row r="810" spans="1:26" ht="15.75" customHeight="1">
      <c r="A810" s="31"/>
      <c r="B810" s="31"/>
      <c r="C810" s="31"/>
      <c r="D810" s="31"/>
      <c r="E810" s="31"/>
      <c r="F810" s="31"/>
      <c r="G810" s="31"/>
      <c r="H810" s="31"/>
      <c r="I810" s="31"/>
      <c r="J810" s="31"/>
      <c r="K810" s="31"/>
      <c r="L810" s="31"/>
      <c r="M810" s="31"/>
      <c r="N810" s="31"/>
      <c r="O810" s="31"/>
      <c r="P810" s="31"/>
      <c r="Q810" s="31"/>
      <c r="R810" s="31"/>
      <c r="S810" s="31"/>
      <c r="T810" s="31"/>
      <c r="U810" s="31"/>
      <c r="V810" s="31"/>
      <c r="W810" s="31"/>
      <c r="X810" s="31"/>
      <c r="Y810" s="31"/>
      <c r="Z810" s="31"/>
    </row>
    <row r="811" spans="1:26" ht="15.75" customHeight="1">
      <c r="A811" s="31"/>
      <c r="B811" s="31"/>
      <c r="C811" s="31"/>
      <c r="D811" s="31"/>
      <c r="E811" s="31"/>
      <c r="F811" s="31"/>
      <c r="G811" s="31"/>
      <c r="H811" s="31"/>
      <c r="I811" s="31"/>
      <c r="J811" s="31"/>
      <c r="K811" s="31"/>
      <c r="L811" s="31"/>
      <c r="M811" s="31"/>
      <c r="N811" s="31"/>
      <c r="O811" s="31"/>
      <c r="P811" s="31"/>
      <c r="Q811" s="31"/>
      <c r="R811" s="31"/>
      <c r="S811" s="31"/>
      <c r="T811" s="31"/>
      <c r="U811" s="31"/>
      <c r="V811" s="31"/>
      <c r="W811" s="31"/>
      <c r="X811" s="31"/>
      <c r="Y811" s="31"/>
      <c r="Z811" s="31"/>
    </row>
    <row r="812" spans="1:26" ht="15.75" customHeight="1">
      <c r="A812" s="31"/>
      <c r="B812" s="31"/>
      <c r="C812" s="31"/>
      <c r="D812" s="31"/>
      <c r="E812" s="31"/>
      <c r="F812" s="31"/>
      <c r="G812" s="31"/>
      <c r="H812" s="31"/>
      <c r="I812" s="31"/>
      <c r="J812" s="31"/>
      <c r="K812" s="31"/>
      <c r="L812" s="31"/>
      <c r="M812" s="31"/>
      <c r="N812" s="31"/>
      <c r="O812" s="31"/>
      <c r="P812" s="31"/>
      <c r="Q812" s="31"/>
      <c r="R812" s="31"/>
      <c r="S812" s="31"/>
      <c r="T812" s="31"/>
      <c r="U812" s="31"/>
      <c r="V812" s="31"/>
      <c r="W812" s="31"/>
      <c r="X812" s="31"/>
      <c r="Y812" s="31"/>
      <c r="Z812" s="31"/>
    </row>
    <row r="813" spans="1:26" ht="15.75" customHeight="1">
      <c r="A813" s="31"/>
      <c r="B813" s="31"/>
      <c r="C813" s="31"/>
      <c r="D813" s="31"/>
      <c r="E813" s="31"/>
      <c r="F813" s="31"/>
      <c r="G813" s="31"/>
      <c r="H813" s="31"/>
      <c r="I813" s="31"/>
      <c r="J813" s="31"/>
      <c r="K813" s="31"/>
      <c r="L813" s="31"/>
      <c r="M813" s="31"/>
      <c r="N813" s="31"/>
      <c r="O813" s="31"/>
      <c r="P813" s="31"/>
      <c r="Q813" s="31"/>
      <c r="R813" s="31"/>
      <c r="S813" s="31"/>
      <c r="T813" s="31"/>
      <c r="U813" s="31"/>
      <c r="V813" s="31"/>
      <c r="W813" s="31"/>
      <c r="X813" s="31"/>
      <c r="Y813" s="31"/>
      <c r="Z813" s="31"/>
    </row>
    <row r="814" spans="1:26" ht="15.75" customHeight="1">
      <c r="A814" s="31"/>
      <c r="B814" s="31"/>
      <c r="C814" s="31"/>
      <c r="D814" s="31"/>
      <c r="E814" s="31"/>
      <c r="F814" s="31"/>
      <c r="G814" s="31"/>
      <c r="H814" s="31"/>
      <c r="I814" s="31"/>
      <c r="J814" s="31"/>
      <c r="K814" s="31"/>
      <c r="L814" s="31"/>
      <c r="M814" s="31"/>
      <c r="N814" s="31"/>
      <c r="O814" s="31"/>
      <c r="P814" s="31"/>
      <c r="Q814" s="31"/>
      <c r="R814" s="31"/>
      <c r="S814" s="31"/>
      <c r="T814" s="31"/>
      <c r="U814" s="31"/>
      <c r="V814" s="31"/>
      <c r="W814" s="31"/>
      <c r="X814" s="31"/>
      <c r="Y814" s="31"/>
      <c r="Z814" s="31"/>
    </row>
    <row r="815" spans="1:26" ht="15.75" customHeight="1">
      <c r="A815" s="31"/>
      <c r="B815" s="31"/>
      <c r="C815" s="31"/>
      <c r="D815" s="31"/>
      <c r="E815" s="31"/>
      <c r="F815" s="31"/>
      <c r="G815" s="31"/>
      <c r="H815" s="31"/>
      <c r="I815" s="31"/>
      <c r="J815" s="31"/>
      <c r="K815" s="31"/>
      <c r="L815" s="31"/>
      <c r="M815" s="31"/>
      <c r="N815" s="31"/>
      <c r="O815" s="31"/>
      <c r="P815" s="31"/>
      <c r="Q815" s="31"/>
      <c r="R815" s="31"/>
      <c r="S815" s="31"/>
      <c r="T815" s="31"/>
      <c r="U815" s="31"/>
      <c r="V815" s="31"/>
      <c r="W815" s="31"/>
      <c r="X815" s="31"/>
      <c r="Y815" s="31"/>
      <c r="Z815" s="31"/>
    </row>
    <row r="816" spans="1:26" ht="15.75" customHeight="1">
      <c r="A816" s="31"/>
      <c r="B816" s="31"/>
      <c r="C816" s="31"/>
      <c r="D816" s="31"/>
      <c r="E816" s="31"/>
      <c r="F816" s="31"/>
      <c r="G816" s="31"/>
      <c r="H816" s="31"/>
      <c r="I816" s="31"/>
      <c r="J816" s="31"/>
      <c r="K816" s="31"/>
      <c r="L816" s="31"/>
      <c r="M816" s="31"/>
      <c r="N816" s="31"/>
      <c r="O816" s="31"/>
      <c r="P816" s="31"/>
      <c r="Q816" s="31"/>
      <c r="R816" s="31"/>
      <c r="S816" s="31"/>
      <c r="T816" s="31"/>
      <c r="U816" s="31"/>
      <c r="V816" s="31"/>
      <c r="W816" s="31"/>
      <c r="X816" s="31"/>
      <c r="Y816" s="31"/>
      <c r="Z816" s="31"/>
    </row>
    <row r="817" spans="1:26" ht="15.75" customHeight="1">
      <c r="A817" s="31"/>
      <c r="B817" s="31"/>
      <c r="C817" s="31"/>
      <c r="D817" s="31"/>
      <c r="E817" s="31"/>
      <c r="F817" s="31"/>
      <c r="G817" s="31"/>
      <c r="H817" s="31"/>
      <c r="I817" s="31"/>
      <c r="J817" s="31"/>
      <c r="K817" s="31"/>
      <c r="L817" s="31"/>
      <c r="M817" s="31"/>
      <c r="N817" s="31"/>
      <c r="O817" s="31"/>
      <c r="P817" s="31"/>
      <c r="Q817" s="31"/>
      <c r="R817" s="31"/>
      <c r="S817" s="31"/>
      <c r="T817" s="31"/>
      <c r="U817" s="31"/>
      <c r="V817" s="31"/>
      <c r="W817" s="31"/>
      <c r="X817" s="31"/>
      <c r="Y817" s="31"/>
      <c r="Z817" s="31"/>
    </row>
    <row r="818" spans="1:26" ht="15.75" customHeight="1">
      <c r="A818" s="31"/>
      <c r="B818" s="31"/>
      <c r="C818" s="31"/>
      <c r="D818" s="31"/>
      <c r="E818" s="31"/>
      <c r="F818" s="31"/>
      <c r="G818" s="31"/>
      <c r="H818" s="31"/>
      <c r="I818" s="31"/>
      <c r="J818" s="31"/>
      <c r="K818" s="31"/>
      <c r="L818" s="31"/>
      <c r="M818" s="31"/>
      <c r="N818" s="31"/>
      <c r="O818" s="31"/>
      <c r="P818" s="31"/>
      <c r="Q818" s="31"/>
      <c r="R818" s="31"/>
      <c r="S818" s="31"/>
      <c r="T818" s="31"/>
      <c r="U818" s="31"/>
      <c r="V818" s="31"/>
      <c r="W818" s="31"/>
      <c r="X818" s="31"/>
      <c r="Y818" s="31"/>
      <c r="Z818" s="31"/>
    </row>
    <row r="819" spans="1:26" ht="15.75" customHeight="1">
      <c r="A819" s="31"/>
      <c r="B819" s="31"/>
      <c r="C819" s="31"/>
      <c r="D819" s="31"/>
      <c r="E819" s="31"/>
      <c r="F819" s="31"/>
      <c r="G819" s="31"/>
      <c r="H819" s="31"/>
      <c r="I819" s="31"/>
      <c r="J819" s="31"/>
      <c r="K819" s="31"/>
      <c r="L819" s="31"/>
      <c r="M819" s="31"/>
      <c r="N819" s="31"/>
      <c r="O819" s="31"/>
      <c r="P819" s="31"/>
      <c r="Q819" s="31"/>
      <c r="R819" s="31"/>
      <c r="S819" s="31"/>
      <c r="T819" s="31"/>
      <c r="U819" s="31"/>
      <c r="V819" s="31"/>
      <c r="W819" s="31"/>
      <c r="X819" s="31"/>
      <c r="Y819" s="31"/>
      <c r="Z819" s="31"/>
    </row>
    <row r="820" spans="1:26" ht="15.75" customHeight="1">
      <c r="A820" s="31"/>
      <c r="B820" s="31"/>
      <c r="C820" s="31"/>
      <c r="D820" s="31"/>
      <c r="E820" s="31"/>
      <c r="F820" s="31"/>
      <c r="G820" s="31"/>
      <c r="H820" s="31"/>
      <c r="I820" s="31"/>
      <c r="J820" s="31"/>
      <c r="K820" s="31"/>
      <c r="L820" s="31"/>
      <c r="M820" s="31"/>
      <c r="N820" s="31"/>
      <c r="O820" s="31"/>
      <c r="P820" s="31"/>
      <c r="Q820" s="31"/>
      <c r="R820" s="31"/>
      <c r="S820" s="31"/>
      <c r="T820" s="31"/>
      <c r="U820" s="31"/>
      <c r="V820" s="31"/>
      <c r="W820" s="31"/>
      <c r="X820" s="31"/>
      <c r="Y820" s="31"/>
      <c r="Z820" s="31"/>
    </row>
    <row r="821" spans="1:26" ht="15.75" customHeight="1">
      <c r="A821" s="31"/>
      <c r="B821" s="31"/>
      <c r="C821" s="31"/>
      <c r="D821" s="31"/>
      <c r="E821" s="31"/>
      <c r="F821" s="31"/>
      <c r="G821" s="31"/>
      <c r="H821" s="31"/>
      <c r="I821" s="31"/>
      <c r="J821" s="31"/>
      <c r="K821" s="31"/>
      <c r="L821" s="31"/>
      <c r="M821" s="31"/>
      <c r="N821" s="31"/>
      <c r="O821" s="31"/>
      <c r="P821" s="31"/>
      <c r="Q821" s="31"/>
      <c r="R821" s="31"/>
      <c r="S821" s="31"/>
      <c r="T821" s="31"/>
      <c r="U821" s="31"/>
      <c r="V821" s="31"/>
      <c r="W821" s="31"/>
      <c r="X821" s="31"/>
      <c r="Y821" s="31"/>
      <c r="Z821" s="31"/>
    </row>
    <row r="822" spans="1:26" ht="15.75" customHeight="1">
      <c r="A822" s="31"/>
      <c r="B822" s="31"/>
      <c r="C822" s="31"/>
      <c r="D822" s="31"/>
      <c r="E822" s="31"/>
      <c r="F822" s="31"/>
      <c r="G822" s="31"/>
      <c r="H822" s="31"/>
      <c r="I822" s="31"/>
      <c r="J822" s="31"/>
      <c r="K822" s="31"/>
      <c r="L822" s="31"/>
      <c r="M822" s="31"/>
      <c r="N822" s="31"/>
      <c r="O822" s="31"/>
      <c r="P822" s="31"/>
      <c r="Q822" s="31"/>
      <c r="R822" s="31"/>
      <c r="S822" s="31"/>
      <c r="T822" s="31"/>
      <c r="U822" s="31"/>
      <c r="V822" s="31"/>
      <c r="W822" s="31"/>
      <c r="X822" s="31"/>
      <c r="Y822" s="31"/>
      <c r="Z822" s="31"/>
    </row>
    <row r="823" spans="1:26" ht="15.75" customHeight="1">
      <c r="A823" s="31"/>
      <c r="B823" s="31"/>
      <c r="C823" s="31"/>
      <c r="D823" s="31"/>
      <c r="E823" s="31"/>
      <c r="F823" s="31"/>
      <c r="G823" s="31"/>
      <c r="H823" s="31"/>
      <c r="I823" s="31"/>
      <c r="J823" s="31"/>
      <c r="K823" s="31"/>
      <c r="L823" s="31"/>
      <c r="M823" s="31"/>
      <c r="N823" s="31"/>
      <c r="O823" s="31"/>
      <c r="P823" s="31"/>
      <c r="Q823" s="31"/>
      <c r="R823" s="31"/>
      <c r="S823" s="31"/>
      <c r="T823" s="31"/>
      <c r="U823" s="31"/>
      <c r="V823" s="31"/>
      <c r="W823" s="31"/>
      <c r="X823" s="31"/>
      <c r="Y823" s="31"/>
      <c r="Z823" s="31"/>
    </row>
    <row r="824" spans="1:26" ht="15.75" customHeight="1">
      <c r="A824" s="31"/>
      <c r="B824" s="31"/>
      <c r="C824" s="31"/>
      <c r="D824" s="31"/>
      <c r="E824" s="31"/>
      <c r="F824" s="31"/>
      <c r="G824" s="31"/>
      <c r="H824" s="31"/>
      <c r="I824" s="31"/>
      <c r="J824" s="31"/>
      <c r="K824" s="31"/>
      <c r="L824" s="31"/>
      <c r="M824" s="31"/>
      <c r="N824" s="31"/>
      <c r="O824" s="31"/>
      <c r="P824" s="31"/>
      <c r="Q824" s="31"/>
      <c r="R824" s="31"/>
      <c r="S824" s="31"/>
      <c r="T824" s="31"/>
      <c r="U824" s="31"/>
      <c r="V824" s="31"/>
      <c r="W824" s="31"/>
      <c r="X824" s="31"/>
      <c r="Y824" s="31"/>
      <c r="Z824" s="31"/>
    </row>
    <row r="825" spans="1:26" ht="15.75" customHeight="1">
      <c r="A825" s="31"/>
      <c r="B825" s="31"/>
      <c r="C825" s="31"/>
      <c r="D825" s="31"/>
      <c r="E825" s="31"/>
      <c r="F825" s="31"/>
      <c r="G825" s="31"/>
      <c r="H825" s="31"/>
      <c r="I825" s="31"/>
      <c r="J825" s="31"/>
      <c r="K825" s="31"/>
      <c r="L825" s="31"/>
      <c r="M825" s="31"/>
      <c r="N825" s="31"/>
      <c r="O825" s="31"/>
      <c r="P825" s="31"/>
      <c r="Q825" s="31"/>
      <c r="R825" s="31"/>
      <c r="S825" s="31"/>
      <c r="T825" s="31"/>
      <c r="U825" s="31"/>
      <c r="V825" s="31"/>
      <c r="W825" s="31"/>
      <c r="X825" s="31"/>
      <c r="Y825" s="31"/>
      <c r="Z825" s="31"/>
    </row>
    <row r="826" spans="1:26" ht="15.75" customHeight="1">
      <c r="A826" s="31"/>
      <c r="B826" s="31"/>
      <c r="C826" s="31"/>
      <c r="D826" s="31"/>
      <c r="E826" s="31"/>
      <c r="F826" s="31"/>
      <c r="G826" s="31"/>
      <c r="H826" s="31"/>
      <c r="I826" s="31"/>
      <c r="J826" s="31"/>
      <c r="K826" s="31"/>
      <c r="L826" s="31"/>
      <c r="M826" s="31"/>
      <c r="N826" s="31"/>
      <c r="O826" s="31"/>
      <c r="P826" s="31"/>
      <c r="Q826" s="31"/>
      <c r="R826" s="31"/>
      <c r="S826" s="31"/>
      <c r="T826" s="31"/>
      <c r="U826" s="31"/>
      <c r="V826" s="31"/>
      <c r="W826" s="31"/>
      <c r="X826" s="31"/>
      <c r="Y826" s="31"/>
      <c r="Z826" s="31"/>
    </row>
    <row r="827" spans="1:26" ht="15.75" customHeight="1">
      <c r="A827" s="31"/>
      <c r="B827" s="31"/>
      <c r="C827" s="31"/>
      <c r="D827" s="31"/>
      <c r="E827" s="31"/>
      <c r="F827" s="31"/>
      <c r="G827" s="31"/>
      <c r="H827" s="31"/>
      <c r="I827" s="31"/>
      <c r="J827" s="31"/>
      <c r="K827" s="31"/>
      <c r="L827" s="31"/>
      <c r="M827" s="31"/>
      <c r="N827" s="31"/>
      <c r="O827" s="31"/>
      <c r="P827" s="31"/>
      <c r="Q827" s="31"/>
      <c r="R827" s="31"/>
      <c r="S827" s="31"/>
      <c r="T827" s="31"/>
      <c r="U827" s="31"/>
      <c r="V827" s="31"/>
      <c r="W827" s="31"/>
      <c r="X827" s="31"/>
      <c r="Y827" s="31"/>
      <c r="Z827" s="31"/>
    </row>
    <row r="828" spans="1:26" ht="15.75" customHeight="1">
      <c r="A828" s="31"/>
      <c r="B828" s="31"/>
      <c r="C828" s="31"/>
      <c r="D828" s="31"/>
      <c r="E828" s="31"/>
      <c r="F828" s="31"/>
      <c r="G828" s="31"/>
      <c r="H828" s="31"/>
      <c r="I828" s="31"/>
      <c r="J828" s="31"/>
      <c r="K828" s="31"/>
      <c r="L828" s="31"/>
      <c r="M828" s="31"/>
      <c r="N828" s="31"/>
      <c r="O828" s="31"/>
      <c r="P828" s="31"/>
      <c r="Q828" s="31"/>
      <c r="R828" s="31"/>
      <c r="S828" s="31"/>
      <c r="T828" s="31"/>
      <c r="U828" s="31"/>
      <c r="V828" s="31"/>
      <c r="W828" s="31"/>
      <c r="X828" s="31"/>
      <c r="Y828" s="31"/>
      <c r="Z828" s="31"/>
    </row>
    <row r="829" spans="1:26" ht="15.75" customHeight="1">
      <c r="A829" s="31"/>
      <c r="B829" s="31"/>
      <c r="C829" s="31"/>
      <c r="D829" s="31"/>
      <c r="E829" s="31"/>
      <c r="F829" s="31"/>
      <c r="G829" s="31"/>
      <c r="H829" s="31"/>
      <c r="I829" s="31"/>
      <c r="J829" s="31"/>
      <c r="K829" s="31"/>
      <c r="L829" s="31"/>
      <c r="M829" s="31"/>
      <c r="N829" s="31"/>
      <c r="O829" s="31"/>
      <c r="P829" s="31"/>
      <c r="Q829" s="31"/>
      <c r="R829" s="31"/>
      <c r="S829" s="31"/>
      <c r="T829" s="31"/>
      <c r="U829" s="31"/>
      <c r="V829" s="31"/>
      <c r="W829" s="31"/>
      <c r="X829" s="31"/>
      <c r="Y829" s="31"/>
      <c r="Z829" s="31"/>
    </row>
    <row r="830" spans="1:26" ht="15.75" customHeight="1">
      <c r="A830" s="31"/>
      <c r="B830" s="31"/>
      <c r="C830" s="31"/>
      <c r="D830" s="31"/>
      <c r="E830" s="31"/>
      <c r="F830" s="31"/>
      <c r="G830" s="31"/>
      <c r="H830" s="31"/>
      <c r="I830" s="31"/>
      <c r="J830" s="31"/>
      <c r="K830" s="31"/>
      <c r="L830" s="31"/>
      <c r="M830" s="31"/>
      <c r="N830" s="31"/>
      <c r="O830" s="31"/>
      <c r="P830" s="31"/>
      <c r="Q830" s="31"/>
      <c r="R830" s="31"/>
      <c r="S830" s="31"/>
      <c r="T830" s="31"/>
      <c r="U830" s="31"/>
      <c r="V830" s="31"/>
      <c r="W830" s="31"/>
      <c r="X830" s="31"/>
      <c r="Y830" s="31"/>
      <c r="Z830" s="31"/>
    </row>
    <row r="831" spans="1:26" ht="15.75" customHeight="1">
      <c r="A831" s="31"/>
      <c r="B831" s="31"/>
      <c r="C831" s="31"/>
      <c r="D831" s="31"/>
      <c r="E831" s="31"/>
      <c r="F831" s="31"/>
      <c r="G831" s="31"/>
      <c r="H831" s="31"/>
      <c r="I831" s="31"/>
      <c r="J831" s="31"/>
      <c r="K831" s="31"/>
      <c r="L831" s="31"/>
      <c r="M831" s="31"/>
      <c r="N831" s="31"/>
      <c r="O831" s="31"/>
      <c r="P831" s="31"/>
      <c r="Q831" s="31"/>
      <c r="R831" s="31"/>
      <c r="S831" s="31"/>
      <c r="T831" s="31"/>
      <c r="U831" s="31"/>
      <c r="V831" s="31"/>
      <c r="W831" s="31"/>
      <c r="X831" s="31"/>
      <c r="Y831" s="31"/>
      <c r="Z831" s="31"/>
    </row>
    <row r="832" spans="1:26" ht="15.75" customHeight="1">
      <c r="A832" s="31"/>
      <c r="B832" s="31"/>
      <c r="C832" s="31"/>
      <c r="D832" s="31"/>
      <c r="E832" s="31"/>
      <c r="F832" s="31"/>
      <c r="G832" s="31"/>
      <c r="H832" s="31"/>
      <c r="I832" s="31"/>
      <c r="J832" s="31"/>
      <c r="K832" s="31"/>
      <c r="L832" s="31"/>
      <c r="M832" s="31"/>
      <c r="N832" s="31"/>
      <c r="O832" s="31"/>
      <c r="P832" s="31"/>
      <c r="Q832" s="31"/>
      <c r="R832" s="31"/>
      <c r="S832" s="31"/>
      <c r="T832" s="31"/>
      <c r="U832" s="31"/>
      <c r="V832" s="31"/>
      <c r="W832" s="31"/>
      <c r="X832" s="31"/>
      <c r="Y832" s="31"/>
      <c r="Z832" s="31"/>
    </row>
    <row r="833" spans="1:26" ht="15.75" customHeight="1">
      <c r="A833" s="31"/>
      <c r="B833" s="31"/>
      <c r="C833" s="31"/>
      <c r="D833" s="31"/>
      <c r="E833" s="31"/>
      <c r="F833" s="31"/>
      <c r="G833" s="31"/>
      <c r="H833" s="31"/>
      <c r="I833" s="31"/>
      <c r="J833" s="31"/>
      <c r="K833" s="31"/>
      <c r="L833" s="31"/>
      <c r="M833" s="31"/>
      <c r="N833" s="31"/>
      <c r="O833" s="31"/>
      <c r="P833" s="31"/>
      <c r="Q833" s="31"/>
      <c r="R833" s="31"/>
      <c r="S833" s="31"/>
      <c r="T833" s="31"/>
      <c r="U833" s="31"/>
      <c r="V833" s="31"/>
      <c r="W833" s="31"/>
      <c r="X833" s="31"/>
      <c r="Y833" s="31"/>
      <c r="Z833" s="31"/>
    </row>
    <row r="834" spans="1:26" ht="15.75" customHeight="1">
      <c r="A834" s="31"/>
      <c r="B834" s="31"/>
      <c r="C834" s="31"/>
      <c r="D834" s="31"/>
      <c r="E834" s="31"/>
      <c r="F834" s="31"/>
      <c r="G834" s="31"/>
      <c r="H834" s="31"/>
      <c r="I834" s="31"/>
      <c r="J834" s="31"/>
      <c r="K834" s="31"/>
      <c r="L834" s="31"/>
      <c r="M834" s="31"/>
      <c r="N834" s="31"/>
      <c r="O834" s="31"/>
      <c r="P834" s="31"/>
      <c r="Q834" s="31"/>
      <c r="R834" s="31"/>
      <c r="S834" s="31"/>
      <c r="T834" s="31"/>
      <c r="U834" s="31"/>
      <c r="V834" s="31"/>
      <c r="W834" s="31"/>
      <c r="X834" s="31"/>
      <c r="Y834" s="31"/>
      <c r="Z834" s="31"/>
    </row>
    <row r="835" spans="1:26" ht="15.75" customHeight="1">
      <c r="A835" s="31"/>
      <c r="B835" s="31"/>
      <c r="C835" s="31"/>
      <c r="D835" s="31"/>
      <c r="E835" s="31"/>
      <c r="F835" s="31"/>
      <c r="G835" s="31"/>
      <c r="H835" s="31"/>
      <c r="I835" s="31"/>
      <c r="J835" s="31"/>
      <c r="K835" s="31"/>
      <c r="L835" s="31"/>
      <c r="M835" s="31"/>
      <c r="N835" s="31"/>
      <c r="O835" s="31"/>
      <c r="P835" s="31"/>
      <c r="Q835" s="31"/>
      <c r="R835" s="31"/>
      <c r="S835" s="31"/>
      <c r="T835" s="31"/>
      <c r="U835" s="31"/>
      <c r="V835" s="31"/>
      <c r="W835" s="31"/>
      <c r="X835" s="31"/>
      <c r="Y835" s="31"/>
      <c r="Z835" s="31"/>
    </row>
    <row r="836" spans="1:26" ht="15.75" customHeight="1">
      <c r="A836" s="31"/>
      <c r="B836" s="31"/>
      <c r="C836" s="31"/>
      <c r="D836" s="31"/>
      <c r="E836" s="31"/>
      <c r="F836" s="31"/>
      <c r="G836" s="31"/>
      <c r="H836" s="31"/>
      <c r="I836" s="31"/>
      <c r="J836" s="31"/>
      <c r="K836" s="31"/>
      <c r="L836" s="31"/>
      <c r="M836" s="31"/>
      <c r="N836" s="31"/>
      <c r="O836" s="31"/>
      <c r="P836" s="31"/>
      <c r="Q836" s="31"/>
      <c r="R836" s="31"/>
      <c r="S836" s="31"/>
      <c r="T836" s="31"/>
      <c r="U836" s="31"/>
      <c r="V836" s="31"/>
      <c r="W836" s="31"/>
      <c r="X836" s="31"/>
      <c r="Y836" s="31"/>
      <c r="Z836" s="31"/>
    </row>
    <row r="837" spans="1:26" ht="15.75" customHeight="1">
      <c r="A837" s="31"/>
      <c r="B837" s="31"/>
      <c r="C837" s="31"/>
      <c r="D837" s="31"/>
      <c r="E837" s="31"/>
      <c r="F837" s="31"/>
      <c r="G837" s="31"/>
      <c r="H837" s="31"/>
      <c r="I837" s="31"/>
      <c r="J837" s="31"/>
      <c r="K837" s="31"/>
      <c r="L837" s="31"/>
      <c r="M837" s="31"/>
      <c r="N837" s="31"/>
      <c r="O837" s="31"/>
      <c r="P837" s="31"/>
      <c r="Q837" s="31"/>
      <c r="R837" s="31"/>
      <c r="S837" s="31"/>
      <c r="T837" s="31"/>
      <c r="U837" s="31"/>
      <c r="V837" s="31"/>
      <c r="W837" s="31"/>
      <c r="X837" s="31"/>
      <c r="Y837" s="31"/>
      <c r="Z837" s="31"/>
    </row>
    <row r="838" spans="1:26" ht="15.75" customHeight="1">
      <c r="A838" s="31"/>
      <c r="B838" s="31"/>
      <c r="C838" s="31"/>
      <c r="D838" s="31"/>
      <c r="E838" s="31"/>
      <c r="F838" s="31"/>
      <c r="G838" s="31"/>
      <c r="H838" s="31"/>
      <c r="I838" s="31"/>
      <c r="J838" s="31"/>
      <c r="K838" s="31"/>
      <c r="L838" s="31"/>
      <c r="M838" s="31"/>
      <c r="N838" s="31"/>
      <c r="O838" s="31"/>
      <c r="P838" s="31"/>
      <c r="Q838" s="31"/>
      <c r="R838" s="31"/>
      <c r="S838" s="31"/>
      <c r="T838" s="31"/>
      <c r="U838" s="31"/>
      <c r="V838" s="31"/>
      <c r="W838" s="31"/>
      <c r="X838" s="31"/>
      <c r="Y838" s="31"/>
      <c r="Z838" s="31"/>
    </row>
    <row r="839" spans="1:26" ht="15.75" customHeight="1">
      <c r="A839" s="31"/>
      <c r="B839" s="31"/>
      <c r="C839" s="31"/>
      <c r="D839" s="31"/>
      <c r="E839" s="31"/>
      <c r="F839" s="31"/>
      <c r="G839" s="31"/>
      <c r="H839" s="31"/>
      <c r="I839" s="31"/>
      <c r="J839" s="31"/>
      <c r="K839" s="31"/>
      <c r="L839" s="31"/>
      <c r="M839" s="31"/>
      <c r="N839" s="31"/>
      <c r="O839" s="31"/>
      <c r="P839" s="31"/>
      <c r="Q839" s="31"/>
      <c r="R839" s="31"/>
      <c r="S839" s="31"/>
      <c r="T839" s="31"/>
      <c r="U839" s="31"/>
      <c r="V839" s="31"/>
      <c r="W839" s="31"/>
      <c r="X839" s="31"/>
      <c r="Y839" s="31"/>
      <c r="Z839" s="31"/>
    </row>
    <row r="840" spans="1:26" ht="15.75" customHeight="1">
      <c r="A840" s="31"/>
      <c r="B840" s="31"/>
      <c r="C840" s="31"/>
      <c r="D840" s="31"/>
      <c r="E840" s="31"/>
      <c r="F840" s="31"/>
      <c r="G840" s="31"/>
      <c r="H840" s="31"/>
      <c r="I840" s="31"/>
      <c r="J840" s="31"/>
      <c r="K840" s="31"/>
      <c r="L840" s="31"/>
      <c r="M840" s="31"/>
      <c r="N840" s="31"/>
      <c r="O840" s="31"/>
      <c r="P840" s="31"/>
      <c r="Q840" s="31"/>
      <c r="R840" s="31"/>
      <c r="S840" s="31"/>
      <c r="T840" s="31"/>
      <c r="U840" s="31"/>
      <c r="V840" s="31"/>
      <c r="W840" s="31"/>
      <c r="X840" s="31"/>
      <c r="Y840" s="31"/>
      <c r="Z840" s="31"/>
    </row>
    <row r="841" spans="1:26" ht="15.75" customHeight="1">
      <c r="A841" s="31"/>
      <c r="B841" s="31"/>
      <c r="C841" s="31"/>
      <c r="D841" s="31"/>
      <c r="E841" s="31"/>
      <c r="F841" s="31"/>
      <c r="G841" s="31"/>
      <c r="H841" s="31"/>
      <c r="I841" s="31"/>
      <c r="J841" s="31"/>
      <c r="K841" s="31"/>
      <c r="L841" s="31"/>
      <c r="M841" s="31"/>
      <c r="N841" s="31"/>
      <c r="O841" s="31"/>
      <c r="P841" s="31"/>
      <c r="Q841" s="31"/>
      <c r="R841" s="31"/>
      <c r="S841" s="31"/>
      <c r="T841" s="31"/>
      <c r="U841" s="31"/>
      <c r="V841" s="31"/>
      <c r="W841" s="31"/>
      <c r="X841" s="31"/>
      <c r="Y841" s="31"/>
      <c r="Z841" s="31"/>
    </row>
    <row r="842" spans="1:26" ht="15.75" customHeight="1">
      <c r="A842" s="31"/>
      <c r="B842" s="31"/>
      <c r="C842" s="31"/>
      <c r="D842" s="31"/>
      <c r="E842" s="31"/>
      <c r="F842" s="31"/>
      <c r="G842" s="31"/>
      <c r="H842" s="31"/>
      <c r="I842" s="31"/>
      <c r="J842" s="31"/>
      <c r="K842" s="31"/>
      <c r="L842" s="31"/>
      <c r="M842" s="31"/>
      <c r="N842" s="31"/>
      <c r="O842" s="31"/>
      <c r="P842" s="31"/>
      <c r="Q842" s="31"/>
      <c r="R842" s="31"/>
      <c r="S842" s="31"/>
      <c r="T842" s="31"/>
      <c r="U842" s="31"/>
      <c r="V842" s="31"/>
      <c r="W842" s="31"/>
      <c r="X842" s="31"/>
      <c r="Y842" s="31"/>
      <c r="Z842" s="31"/>
    </row>
    <row r="843" spans="1:26" ht="15.75" customHeight="1">
      <c r="A843" s="31"/>
      <c r="B843" s="31"/>
      <c r="C843" s="31"/>
      <c r="D843" s="31"/>
      <c r="E843" s="31"/>
      <c r="F843" s="31"/>
      <c r="G843" s="31"/>
      <c r="H843" s="31"/>
      <c r="I843" s="31"/>
      <c r="J843" s="31"/>
      <c r="K843" s="31"/>
      <c r="L843" s="31"/>
      <c r="M843" s="31"/>
      <c r="N843" s="31"/>
      <c r="O843" s="31"/>
      <c r="P843" s="31"/>
      <c r="Q843" s="31"/>
      <c r="R843" s="31"/>
      <c r="S843" s="31"/>
      <c r="T843" s="31"/>
      <c r="U843" s="31"/>
      <c r="V843" s="31"/>
      <c r="W843" s="31"/>
      <c r="X843" s="31"/>
      <c r="Y843" s="31"/>
      <c r="Z843" s="31"/>
    </row>
    <row r="844" spans="1:26" ht="15.75" customHeight="1">
      <c r="A844" s="31"/>
      <c r="B844" s="31"/>
      <c r="C844" s="31"/>
      <c r="D844" s="31"/>
      <c r="E844" s="31"/>
      <c r="F844" s="31"/>
      <c r="G844" s="31"/>
      <c r="H844" s="31"/>
      <c r="I844" s="31"/>
      <c r="J844" s="31"/>
      <c r="K844" s="31"/>
      <c r="L844" s="31"/>
      <c r="M844" s="31"/>
      <c r="N844" s="31"/>
      <c r="O844" s="31"/>
      <c r="P844" s="31"/>
      <c r="Q844" s="31"/>
      <c r="R844" s="31"/>
      <c r="S844" s="31"/>
      <c r="T844" s="31"/>
      <c r="U844" s="31"/>
      <c r="V844" s="31"/>
      <c r="W844" s="31"/>
      <c r="X844" s="31"/>
      <c r="Y844" s="31"/>
      <c r="Z844" s="31"/>
    </row>
    <row r="845" spans="1:26" ht="15.75" customHeight="1">
      <c r="A845" s="31"/>
      <c r="B845" s="31"/>
      <c r="C845" s="31"/>
      <c r="D845" s="31"/>
      <c r="E845" s="31"/>
      <c r="F845" s="31"/>
      <c r="G845" s="31"/>
      <c r="H845" s="31"/>
      <c r="I845" s="31"/>
      <c r="J845" s="31"/>
      <c r="K845" s="31"/>
      <c r="L845" s="31"/>
      <c r="M845" s="31"/>
      <c r="N845" s="31"/>
      <c r="O845" s="31"/>
      <c r="P845" s="31"/>
      <c r="Q845" s="31"/>
      <c r="R845" s="31"/>
      <c r="S845" s="31"/>
      <c r="T845" s="31"/>
      <c r="U845" s="31"/>
      <c r="V845" s="31"/>
      <c r="W845" s="31"/>
      <c r="X845" s="31"/>
      <c r="Y845" s="31"/>
      <c r="Z845" s="31"/>
    </row>
    <row r="846" spans="1:26" ht="15.75" customHeight="1">
      <c r="A846" s="31"/>
      <c r="B846" s="31"/>
      <c r="C846" s="31"/>
      <c r="D846" s="31"/>
      <c r="E846" s="31"/>
      <c r="F846" s="31"/>
      <c r="G846" s="31"/>
      <c r="H846" s="31"/>
      <c r="I846" s="31"/>
      <c r="J846" s="31"/>
      <c r="K846" s="31"/>
      <c r="L846" s="31"/>
      <c r="M846" s="31"/>
      <c r="N846" s="31"/>
      <c r="O846" s="31"/>
      <c r="P846" s="31"/>
      <c r="Q846" s="31"/>
      <c r="R846" s="31"/>
      <c r="S846" s="31"/>
      <c r="T846" s="31"/>
      <c r="U846" s="31"/>
      <c r="V846" s="31"/>
      <c r="W846" s="31"/>
      <c r="X846" s="31"/>
      <c r="Y846" s="31"/>
      <c r="Z846" s="31"/>
    </row>
    <row r="847" spans="1:26" ht="15.75" customHeight="1">
      <c r="A847" s="31"/>
      <c r="B847" s="31"/>
      <c r="C847" s="31"/>
      <c r="D847" s="31"/>
      <c r="E847" s="31"/>
      <c r="F847" s="31"/>
      <c r="G847" s="31"/>
      <c r="H847" s="31"/>
      <c r="I847" s="31"/>
      <c r="J847" s="31"/>
      <c r="K847" s="31"/>
      <c r="L847" s="31"/>
      <c r="M847" s="31"/>
      <c r="N847" s="31"/>
      <c r="O847" s="31"/>
      <c r="P847" s="31"/>
      <c r="Q847" s="31"/>
      <c r="R847" s="31"/>
      <c r="S847" s="31"/>
      <c r="T847" s="31"/>
      <c r="U847" s="31"/>
      <c r="V847" s="31"/>
      <c r="W847" s="31"/>
      <c r="X847" s="31"/>
      <c r="Y847" s="31"/>
      <c r="Z847" s="31"/>
    </row>
    <row r="848" spans="1:26" ht="15.75" customHeight="1">
      <c r="A848" s="31"/>
      <c r="B848" s="31"/>
      <c r="C848" s="31"/>
      <c r="D848" s="31"/>
      <c r="E848" s="31"/>
      <c r="F848" s="31"/>
      <c r="G848" s="31"/>
      <c r="H848" s="31"/>
      <c r="I848" s="31"/>
      <c r="J848" s="31"/>
      <c r="K848" s="31"/>
      <c r="L848" s="31"/>
      <c r="M848" s="31"/>
      <c r="N848" s="31"/>
      <c r="O848" s="31"/>
      <c r="P848" s="31"/>
      <c r="Q848" s="31"/>
      <c r="R848" s="31"/>
      <c r="S848" s="31"/>
      <c r="T848" s="31"/>
      <c r="U848" s="31"/>
      <c r="V848" s="31"/>
      <c r="W848" s="31"/>
      <c r="X848" s="31"/>
      <c r="Y848" s="31"/>
      <c r="Z848" s="31"/>
    </row>
    <row r="849" spans="1:26" ht="15.75" customHeight="1">
      <c r="A849" s="31"/>
      <c r="B849" s="31"/>
      <c r="C849" s="31"/>
      <c r="D849" s="31"/>
      <c r="E849" s="31"/>
      <c r="F849" s="31"/>
      <c r="G849" s="31"/>
      <c r="H849" s="31"/>
      <c r="I849" s="31"/>
      <c r="J849" s="31"/>
      <c r="K849" s="31"/>
      <c r="L849" s="31"/>
      <c r="M849" s="31"/>
      <c r="N849" s="31"/>
      <c r="O849" s="31"/>
      <c r="P849" s="31"/>
      <c r="Q849" s="31"/>
      <c r="R849" s="31"/>
      <c r="S849" s="31"/>
      <c r="T849" s="31"/>
      <c r="U849" s="31"/>
      <c r="V849" s="31"/>
      <c r="W849" s="31"/>
      <c r="X849" s="31"/>
      <c r="Y849" s="31"/>
      <c r="Z849" s="31"/>
    </row>
    <row r="850" spans="1:26" ht="15.75" customHeight="1">
      <c r="A850" s="31"/>
      <c r="B850" s="31"/>
      <c r="C850" s="31"/>
      <c r="D850" s="31"/>
      <c r="E850" s="31"/>
      <c r="F850" s="31"/>
      <c r="G850" s="31"/>
      <c r="H850" s="31"/>
      <c r="I850" s="31"/>
      <c r="J850" s="31"/>
      <c r="K850" s="31"/>
      <c r="L850" s="31"/>
      <c r="M850" s="31"/>
      <c r="N850" s="31"/>
      <c r="O850" s="31"/>
      <c r="P850" s="31"/>
      <c r="Q850" s="31"/>
      <c r="R850" s="31"/>
      <c r="S850" s="31"/>
      <c r="T850" s="31"/>
      <c r="U850" s="31"/>
      <c r="V850" s="31"/>
      <c r="W850" s="31"/>
      <c r="X850" s="31"/>
      <c r="Y850" s="31"/>
      <c r="Z850" s="31"/>
    </row>
    <row r="851" spans="1:26" ht="15.75" customHeight="1">
      <c r="A851" s="31"/>
      <c r="B851" s="31"/>
      <c r="C851" s="31"/>
      <c r="D851" s="31"/>
      <c r="E851" s="31"/>
      <c r="F851" s="31"/>
      <c r="G851" s="31"/>
      <c r="H851" s="31"/>
      <c r="I851" s="31"/>
      <c r="J851" s="31"/>
      <c r="K851" s="31"/>
      <c r="L851" s="31"/>
      <c r="M851" s="31"/>
      <c r="N851" s="31"/>
      <c r="O851" s="31"/>
      <c r="P851" s="31"/>
      <c r="Q851" s="31"/>
      <c r="R851" s="31"/>
      <c r="S851" s="31"/>
      <c r="T851" s="31"/>
      <c r="U851" s="31"/>
      <c r="V851" s="31"/>
      <c r="W851" s="31"/>
      <c r="X851" s="31"/>
      <c r="Y851" s="31"/>
      <c r="Z851" s="31"/>
    </row>
    <row r="852" spans="1:26" ht="15.75" customHeight="1">
      <c r="A852" s="31"/>
      <c r="B852" s="31"/>
      <c r="C852" s="31"/>
      <c r="D852" s="31"/>
      <c r="E852" s="31"/>
      <c r="F852" s="31"/>
      <c r="G852" s="31"/>
      <c r="H852" s="31"/>
      <c r="I852" s="31"/>
      <c r="J852" s="31"/>
      <c r="K852" s="31"/>
      <c r="L852" s="31"/>
      <c r="M852" s="31"/>
      <c r="N852" s="31"/>
      <c r="O852" s="31"/>
      <c r="P852" s="31"/>
      <c r="Q852" s="31"/>
      <c r="R852" s="31"/>
      <c r="S852" s="31"/>
      <c r="T852" s="31"/>
      <c r="U852" s="31"/>
      <c r="V852" s="31"/>
      <c r="W852" s="31"/>
      <c r="X852" s="31"/>
      <c r="Y852" s="31"/>
      <c r="Z852" s="31"/>
    </row>
    <row r="853" spans="1:26" ht="15.75" customHeight="1">
      <c r="A853" s="31"/>
      <c r="B853" s="31"/>
      <c r="C853" s="31"/>
      <c r="D853" s="31"/>
      <c r="E853" s="31"/>
      <c r="F853" s="31"/>
      <c r="G853" s="31"/>
      <c r="H853" s="31"/>
      <c r="I853" s="31"/>
      <c r="J853" s="31"/>
      <c r="K853" s="31"/>
      <c r="L853" s="31"/>
      <c r="M853" s="31"/>
      <c r="N853" s="31"/>
      <c r="O853" s="31"/>
      <c r="P853" s="31"/>
      <c r="Q853" s="31"/>
      <c r="R853" s="31"/>
      <c r="S853" s="31"/>
      <c r="T853" s="31"/>
      <c r="U853" s="31"/>
      <c r="V853" s="31"/>
      <c r="W853" s="31"/>
      <c r="X853" s="31"/>
      <c r="Y853" s="31"/>
      <c r="Z853" s="31"/>
    </row>
    <row r="854" spans="1:26" ht="15.75" customHeight="1">
      <c r="A854" s="31"/>
      <c r="B854" s="31"/>
      <c r="C854" s="31"/>
      <c r="D854" s="31"/>
      <c r="E854" s="31"/>
      <c r="F854" s="31"/>
      <c r="G854" s="31"/>
      <c r="H854" s="31"/>
      <c r="I854" s="31"/>
      <c r="J854" s="31"/>
      <c r="K854" s="31"/>
      <c r="L854" s="31"/>
      <c r="M854" s="31"/>
      <c r="N854" s="31"/>
      <c r="O854" s="31"/>
      <c r="P854" s="31"/>
      <c r="Q854" s="31"/>
      <c r="R854" s="31"/>
      <c r="S854" s="31"/>
      <c r="T854" s="31"/>
      <c r="U854" s="31"/>
      <c r="V854" s="31"/>
      <c r="W854" s="31"/>
      <c r="X854" s="31"/>
      <c r="Y854" s="31"/>
      <c r="Z854" s="31"/>
    </row>
    <row r="855" spans="1:26" ht="15.75" customHeight="1">
      <c r="A855" s="31"/>
      <c r="B855" s="31"/>
      <c r="C855" s="31"/>
      <c r="D855" s="31"/>
      <c r="E855" s="31"/>
      <c r="F855" s="31"/>
      <c r="G855" s="31"/>
      <c r="H855" s="31"/>
      <c r="I855" s="31"/>
      <c r="J855" s="31"/>
      <c r="K855" s="31"/>
      <c r="L855" s="31"/>
      <c r="M855" s="31"/>
      <c r="N855" s="31"/>
      <c r="O855" s="31"/>
      <c r="P855" s="31"/>
      <c r="Q855" s="31"/>
      <c r="R855" s="31"/>
      <c r="S855" s="31"/>
      <c r="T855" s="31"/>
      <c r="U855" s="31"/>
      <c r="V855" s="31"/>
      <c r="W855" s="31"/>
      <c r="X855" s="31"/>
      <c r="Y855" s="31"/>
      <c r="Z855" s="31"/>
    </row>
    <row r="856" spans="1:26" ht="15.75" customHeight="1">
      <c r="A856" s="31"/>
      <c r="B856" s="31"/>
      <c r="C856" s="31"/>
      <c r="D856" s="31"/>
      <c r="E856" s="31"/>
      <c r="F856" s="31"/>
      <c r="G856" s="31"/>
      <c r="H856" s="31"/>
      <c r="I856" s="31"/>
      <c r="J856" s="31"/>
      <c r="K856" s="31"/>
      <c r="L856" s="31"/>
      <c r="M856" s="31"/>
      <c r="N856" s="31"/>
      <c r="O856" s="31"/>
      <c r="P856" s="31"/>
      <c r="Q856" s="31"/>
      <c r="R856" s="31"/>
      <c r="S856" s="31"/>
      <c r="T856" s="31"/>
      <c r="U856" s="31"/>
      <c r="V856" s="31"/>
      <c r="W856" s="31"/>
      <c r="X856" s="31"/>
      <c r="Y856" s="31"/>
      <c r="Z856" s="31"/>
    </row>
    <row r="857" spans="1:26" ht="15.75" customHeight="1">
      <c r="A857" s="31"/>
      <c r="B857" s="31"/>
      <c r="C857" s="31"/>
      <c r="D857" s="31"/>
      <c r="E857" s="31"/>
      <c r="F857" s="31"/>
      <c r="G857" s="31"/>
      <c r="H857" s="31"/>
      <c r="I857" s="31"/>
      <c r="J857" s="31"/>
      <c r="K857" s="31"/>
      <c r="L857" s="31"/>
      <c r="M857" s="31"/>
      <c r="N857" s="31"/>
      <c r="O857" s="31"/>
      <c r="P857" s="31"/>
      <c r="Q857" s="31"/>
      <c r="R857" s="31"/>
      <c r="S857" s="31"/>
      <c r="T857" s="31"/>
      <c r="U857" s="31"/>
      <c r="V857" s="31"/>
      <c r="W857" s="31"/>
      <c r="X857" s="31"/>
      <c r="Y857" s="31"/>
      <c r="Z857" s="31"/>
    </row>
    <row r="858" spans="1:26" ht="15.75" customHeight="1">
      <c r="A858" s="31"/>
      <c r="B858" s="31"/>
      <c r="C858" s="31"/>
      <c r="D858" s="31"/>
      <c r="E858" s="31"/>
      <c r="F858" s="31"/>
      <c r="G858" s="31"/>
      <c r="H858" s="31"/>
      <c r="I858" s="31"/>
      <c r="J858" s="31"/>
      <c r="K858" s="31"/>
      <c r="L858" s="31"/>
      <c r="M858" s="31"/>
      <c r="N858" s="31"/>
      <c r="O858" s="31"/>
      <c r="P858" s="31"/>
      <c r="Q858" s="31"/>
      <c r="R858" s="31"/>
      <c r="S858" s="31"/>
      <c r="T858" s="31"/>
      <c r="U858" s="31"/>
      <c r="V858" s="31"/>
      <c r="W858" s="31"/>
      <c r="X858" s="31"/>
      <c r="Y858" s="31"/>
      <c r="Z858" s="31"/>
    </row>
    <row r="859" spans="1:26" ht="15.75" customHeight="1">
      <c r="A859" s="31"/>
      <c r="B859" s="31"/>
      <c r="C859" s="31"/>
      <c r="D859" s="31"/>
      <c r="E859" s="31"/>
      <c r="F859" s="31"/>
      <c r="G859" s="31"/>
      <c r="H859" s="31"/>
      <c r="I859" s="31"/>
      <c r="J859" s="31"/>
      <c r="K859" s="31"/>
      <c r="L859" s="31"/>
      <c r="M859" s="31"/>
      <c r="N859" s="31"/>
      <c r="O859" s="31"/>
      <c r="P859" s="31"/>
      <c r="Q859" s="31"/>
      <c r="R859" s="31"/>
      <c r="S859" s="31"/>
      <c r="T859" s="31"/>
      <c r="U859" s="31"/>
      <c r="V859" s="31"/>
      <c r="W859" s="31"/>
      <c r="X859" s="31"/>
      <c r="Y859" s="31"/>
      <c r="Z859" s="31"/>
    </row>
    <row r="860" spans="1:26" ht="15.75" customHeight="1">
      <c r="A860" s="31"/>
      <c r="B860" s="31"/>
      <c r="C860" s="31"/>
      <c r="D860" s="31"/>
      <c r="E860" s="31"/>
      <c r="F860" s="31"/>
      <c r="G860" s="31"/>
      <c r="H860" s="31"/>
      <c r="I860" s="31"/>
      <c r="J860" s="31"/>
      <c r="K860" s="31"/>
      <c r="L860" s="31"/>
      <c r="M860" s="31"/>
      <c r="N860" s="31"/>
      <c r="O860" s="31"/>
      <c r="P860" s="31"/>
      <c r="Q860" s="31"/>
      <c r="R860" s="31"/>
      <c r="S860" s="31"/>
      <c r="T860" s="31"/>
      <c r="U860" s="31"/>
      <c r="V860" s="31"/>
      <c r="W860" s="31"/>
      <c r="X860" s="31"/>
      <c r="Y860" s="31"/>
      <c r="Z860" s="31"/>
    </row>
    <row r="861" spans="1:26" ht="15.75" customHeight="1">
      <c r="A861" s="31"/>
      <c r="B861" s="31"/>
      <c r="C861" s="31"/>
      <c r="D861" s="31"/>
      <c r="E861" s="31"/>
      <c r="F861" s="31"/>
      <c r="G861" s="31"/>
      <c r="H861" s="31"/>
      <c r="I861" s="31"/>
      <c r="J861" s="31"/>
      <c r="K861" s="31"/>
      <c r="L861" s="31"/>
      <c r="M861" s="31"/>
      <c r="N861" s="31"/>
      <c r="O861" s="31"/>
      <c r="P861" s="31"/>
      <c r="Q861" s="31"/>
      <c r="R861" s="31"/>
      <c r="S861" s="31"/>
      <c r="T861" s="31"/>
      <c r="U861" s="31"/>
      <c r="V861" s="31"/>
      <c r="W861" s="31"/>
      <c r="X861" s="31"/>
      <c r="Y861" s="31"/>
      <c r="Z861" s="31"/>
    </row>
    <row r="862" spans="1:26" ht="15.75" customHeight="1">
      <c r="A862" s="31"/>
      <c r="B862" s="31"/>
      <c r="C862" s="31"/>
      <c r="D862" s="31"/>
      <c r="E862" s="31"/>
      <c r="F862" s="31"/>
      <c r="G862" s="31"/>
      <c r="H862" s="31"/>
      <c r="I862" s="31"/>
      <c r="J862" s="31"/>
      <c r="K862" s="31"/>
      <c r="L862" s="31"/>
      <c r="M862" s="31"/>
      <c r="N862" s="31"/>
      <c r="O862" s="31"/>
      <c r="P862" s="31"/>
      <c r="Q862" s="31"/>
      <c r="R862" s="31"/>
      <c r="S862" s="31"/>
      <c r="T862" s="31"/>
      <c r="U862" s="31"/>
      <c r="V862" s="31"/>
      <c r="W862" s="31"/>
      <c r="X862" s="31"/>
      <c r="Y862" s="31"/>
      <c r="Z862" s="31"/>
    </row>
    <row r="863" spans="1:26" ht="15.75" customHeight="1">
      <c r="A863" s="31"/>
      <c r="B863" s="31"/>
      <c r="C863" s="31"/>
      <c r="D863" s="31"/>
      <c r="E863" s="31"/>
      <c r="F863" s="31"/>
      <c r="G863" s="31"/>
      <c r="H863" s="31"/>
      <c r="I863" s="31"/>
      <c r="J863" s="31"/>
      <c r="K863" s="31"/>
      <c r="L863" s="31"/>
      <c r="M863" s="31"/>
      <c r="N863" s="31"/>
      <c r="O863" s="31"/>
      <c r="P863" s="31"/>
      <c r="Q863" s="31"/>
      <c r="R863" s="31"/>
      <c r="S863" s="31"/>
      <c r="T863" s="31"/>
      <c r="U863" s="31"/>
      <c r="V863" s="31"/>
      <c r="W863" s="31"/>
      <c r="X863" s="31"/>
      <c r="Y863" s="31"/>
      <c r="Z863" s="31"/>
    </row>
    <row r="864" spans="1:26" ht="15.75" customHeight="1">
      <c r="A864" s="31"/>
      <c r="B864" s="31"/>
      <c r="C864" s="31"/>
      <c r="D864" s="31"/>
      <c r="E864" s="31"/>
      <c r="F864" s="31"/>
      <c r="G864" s="31"/>
      <c r="H864" s="31"/>
      <c r="I864" s="31"/>
      <c r="J864" s="31"/>
      <c r="K864" s="31"/>
      <c r="L864" s="31"/>
      <c r="M864" s="31"/>
      <c r="N864" s="31"/>
      <c r="O864" s="31"/>
      <c r="P864" s="31"/>
      <c r="Q864" s="31"/>
      <c r="R864" s="31"/>
      <c r="S864" s="31"/>
      <c r="T864" s="31"/>
      <c r="U864" s="31"/>
      <c r="V864" s="31"/>
      <c r="W864" s="31"/>
      <c r="X864" s="31"/>
      <c r="Y864" s="31"/>
      <c r="Z864" s="31"/>
    </row>
    <row r="865" spans="1:26" ht="15.75" customHeight="1">
      <c r="A865" s="31"/>
      <c r="B865" s="31"/>
      <c r="C865" s="31"/>
      <c r="D865" s="31"/>
      <c r="E865" s="31"/>
      <c r="F865" s="31"/>
      <c r="G865" s="31"/>
      <c r="H865" s="31"/>
      <c r="I865" s="31"/>
      <c r="J865" s="31"/>
      <c r="K865" s="31"/>
      <c r="L865" s="31"/>
      <c r="M865" s="31"/>
      <c r="N865" s="31"/>
      <c r="O865" s="31"/>
      <c r="P865" s="31"/>
      <c r="Q865" s="31"/>
      <c r="R865" s="31"/>
      <c r="S865" s="31"/>
      <c r="T865" s="31"/>
      <c r="U865" s="31"/>
      <c r="V865" s="31"/>
      <c r="W865" s="31"/>
      <c r="X865" s="31"/>
      <c r="Y865" s="31"/>
      <c r="Z865" s="31"/>
    </row>
    <row r="866" spans="1:26" ht="15.75" customHeight="1">
      <c r="A866" s="31"/>
      <c r="B866" s="31"/>
      <c r="C866" s="31"/>
      <c r="D866" s="31"/>
      <c r="E866" s="31"/>
      <c r="F866" s="31"/>
      <c r="G866" s="31"/>
      <c r="H866" s="31"/>
      <c r="I866" s="31"/>
      <c r="J866" s="31"/>
      <c r="K866" s="31"/>
      <c r="L866" s="31"/>
      <c r="M866" s="31"/>
      <c r="N866" s="31"/>
      <c r="O866" s="31"/>
      <c r="P866" s="31"/>
      <c r="Q866" s="31"/>
      <c r="R866" s="31"/>
      <c r="S866" s="31"/>
      <c r="T866" s="31"/>
      <c r="U866" s="31"/>
      <c r="V866" s="31"/>
      <c r="W866" s="31"/>
      <c r="X866" s="31"/>
      <c r="Y866" s="31"/>
      <c r="Z866" s="31"/>
    </row>
    <row r="867" spans="1:26" ht="15.75" customHeight="1">
      <c r="A867" s="31"/>
      <c r="B867" s="31"/>
      <c r="C867" s="31"/>
      <c r="D867" s="31"/>
      <c r="E867" s="31"/>
      <c r="F867" s="31"/>
      <c r="G867" s="31"/>
      <c r="H867" s="31"/>
      <c r="I867" s="31"/>
      <c r="J867" s="31"/>
      <c r="K867" s="31"/>
      <c r="L867" s="31"/>
      <c r="M867" s="31"/>
      <c r="N867" s="31"/>
      <c r="O867" s="31"/>
      <c r="P867" s="31"/>
      <c r="Q867" s="31"/>
      <c r="R867" s="31"/>
      <c r="S867" s="31"/>
      <c r="T867" s="31"/>
      <c r="U867" s="31"/>
      <c r="V867" s="31"/>
      <c r="W867" s="31"/>
      <c r="X867" s="31"/>
      <c r="Y867" s="31"/>
      <c r="Z867" s="31"/>
    </row>
    <row r="868" spans="1:26" ht="15.75" customHeight="1">
      <c r="A868" s="31"/>
      <c r="B868" s="31"/>
      <c r="C868" s="31"/>
      <c r="D868" s="31"/>
      <c r="E868" s="31"/>
      <c r="F868" s="31"/>
      <c r="G868" s="31"/>
      <c r="H868" s="31"/>
      <c r="I868" s="31"/>
      <c r="J868" s="31"/>
      <c r="K868" s="31"/>
      <c r="L868" s="31"/>
      <c r="M868" s="31"/>
      <c r="N868" s="31"/>
      <c r="O868" s="31"/>
      <c r="P868" s="31"/>
      <c r="Q868" s="31"/>
      <c r="R868" s="31"/>
      <c r="S868" s="31"/>
      <c r="T868" s="31"/>
      <c r="U868" s="31"/>
      <c r="V868" s="31"/>
      <c r="W868" s="31"/>
      <c r="X868" s="31"/>
      <c r="Y868" s="31"/>
      <c r="Z868" s="31"/>
    </row>
    <row r="869" spans="1:26" ht="15.75" customHeight="1">
      <c r="A869" s="31"/>
      <c r="B869" s="31"/>
      <c r="C869" s="31"/>
      <c r="D869" s="31"/>
      <c r="E869" s="31"/>
      <c r="F869" s="31"/>
      <c r="G869" s="31"/>
      <c r="H869" s="31"/>
      <c r="I869" s="31"/>
      <c r="J869" s="31"/>
      <c r="K869" s="31"/>
      <c r="L869" s="31"/>
      <c r="M869" s="31"/>
      <c r="N869" s="31"/>
      <c r="O869" s="31"/>
      <c r="P869" s="31"/>
      <c r="Q869" s="31"/>
      <c r="R869" s="31"/>
      <c r="S869" s="31"/>
      <c r="T869" s="31"/>
      <c r="U869" s="31"/>
      <c r="V869" s="31"/>
      <c r="W869" s="31"/>
      <c r="X869" s="31"/>
      <c r="Y869" s="31"/>
      <c r="Z869" s="31"/>
    </row>
    <row r="870" spans="1:26" ht="15.75" customHeight="1">
      <c r="A870" s="31"/>
      <c r="B870" s="31"/>
      <c r="C870" s="31"/>
      <c r="D870" s="31"/>
      <c r="E870" s="31"/>
      <c r="F870" s="31"/>
      <c r="G870" s="31"/>
      <c r="H870" s="31"/>
      <c r="I870" s="31"/>
      <c r="J870" s="31"/>
      <c r="K870" s="31"/>
      <c r="L870" s="31"/>
      <c r="M870" s="31"/>
      <c r="N870" s="31"/>
      <c r="O870" s="31"/>
      <c r="P870" s="31"/>
      <c r="Q870" s="31"/>
      <c r="R870" s="31"/>
      <c r="S870" s="31"/>
      <c r="T870" s="31"/>
      <c r="U870" s="31"/>
      <c r="V870" s="31"/>
      <c r="W870" s="31"/>
      <c r="X870" s="31"/>
      <c r="Y870" s="31"/>
      <c r="Z870" s="31"/>
    </row>
    <row r="871" spans="1:26" ht="15.75" customHeight="1">
      <c r="A871" s="31"/>
      <c r="B871" s="31"/>
      <c r="C871" s="31"/>
      <c r="D871" s="31"/>
      <c r="E871" s="31"/>
      <c r="F871" s="31"/>
      <c r="G871" s="31"/>
      <c r="H871" s="31"/>
      <c r="I871" s="31"/>
      <c r="J871" s="31"/>
      <c r="K871" s="31"/>
      <c r="L871" s="31"/>
      <c r="M871" s="31"/>
      <c r="N871" s="31"/>
      <c r="O871" s="31"/>
      <c r="P871" s="31"/>
      <c r="Q871" s="31"/>
      <c r="R871" s="31"/>
      <c r="S871" s="31"/>
      <c r="T871" s="31"/>
      <c r="U871" s="31"/>
      <c r="V871" s="31"/>
      <c r="W871" s="31"/>
      <c r="X871" s="31"/>
      <c r="Y871" s="31"/>
      <c r="Z871" s="31"/>
    </row>
    <row r="872" spans="1:26" ht="15.75" customHeight="1">
      <c r="A872" s="31"/>
      <c r="B872" s="31"/>
      <c r="C872" s="31"/>
      <c r="D872" s="31"/>
      <c r="E872" s="31"/>
      <c r="F872" s="31"/>
      <c r="G872" s="31"/>
      <c r="H872" s="31"/>
      <c r="I872" s="31"/>
      <c r="J872" s="31"/>
      <c r="K872" s="31"/>
      <c r="L872" s="31"/>
      <c r="M872" s="31"/>
      <c r="N872" s="31"/>
      <c r="O872" s="31"/>
      <c r="P872" s="31"/>
      <c r="Q872" s="31"/>
      <c r="R872" s="31"/>
      <c r="S872" s="31"/>
      <c r="T872" s="31"/>
      <c r="U872" s="31"/>
      <c r="V872" s="31"/>
      <c r="W872" s="31"/>
      <c r="X872" s="31"/>
      <c r="Y872" s="31"/>
      <c r="Z872" s="31"/>
    </row>
    <row r="873" spans="1:26" ht="15.75" customHeight="1">
      <c r="A873" s="31"/>
      <c r="B873" s="31"/>
      <c r="C873" s="31"/>
      <c r="D873" s="31"/>
      <c r="E873" s="31"/>
      <c r="F873" s="31"/>
      <c r="G873" s="31"/>
      <c r="H873" s="31"/>
      <c r="I873" s="31"/>
      <c r="J873" s="31"/>
      <c r="K873" s="31"/>
      <c r="L873" s="31"/>
      <c r="M873" s="31"/>
      <c r="N873" s="31"/>
      <c r="O873" s="31"/>
      <c r="P873" s="31"/>
      <c r="Q873" s="31"/>
      <c r="R873" s="31"/>
      <c r="S873" s="31"/>
      <c r="T873" s="31"/>
      <c r="U873" s="31"/>
      <c r="V873" s="31"/>
      <c r="W873" s="31"/>
      <c r="X873" s="31"/>
      <c r="Y873" s="31"/>
      <c r="Z873" s="31"/>
    </row>
    <row r="874" spans="1:26" ht="15.75" customHeight="1">
      <c r="A874" s="31"/>
      <c r="B874" s="31"/>
      <c r="C874" s="31"/>
      <c r="D874" s="31"/>
      <c r="E874" s="31"/>
      <c r="F874" s="31"/>
      <c r="G874" s="31"/>
      <c r="H874" s="31"/>
      <c r="I874" s="31"/>
      <c r="J874" s="31"/>
      <c r="K874" s="31"/>
      <c r="L874" s="31"/>
      <c r="M874" s="31"/>
      <c r="N874" s="31"/>
      <c r="O874" s="31"/>
      <c r="P874" s="31"/>
      <c r="Q874" s="31"/>
      <c r="R874" s="31"/>
      <c r="S874" s="31"/>
      <c r="T874" s="31"/>
      <c r="U874" s="31"/>
      <c r="V874" s="31"/>
      <c r="W874" s="31"/>
      <c r="X874" s="31"/>
      <c r="Y874" s="31"/>
      <c r="Z874" s="31"/>
    </row>
    <row r="875" spans="1:26" ht="15.75" customHeight="1">
      <c r="A875" s="31"/>
      <c r="B875" s="31"/>
      <c r="C875" s="31"/>
      <c r="D875" s="31"/>
      <c r="E875" s="31"/>
      <c r="F875" s="31"/>
      <c r="G875" s="31"/>
      <c r="H875" s="31"/>
      <c r="I875" s="31"/>
      <c r="J875" s="31"/>
      <c r="K875" s="31"/>
      <c r="L875" s="31"/>
      <c r="M875" s="31"/>
      <c r="N875" s="31"/>
      <c r="O875" s="31"/>
      <c r="P875" s="31"/>
      <c r="Q875" s="31"/>
      <c r="R875" s="31"/>
      <c r="S875" s="31"/>
      <c r="T875" s="31"/>
      <c r="U875" s="31"/>
      <c r="V875" s="31"/>
      <c r="W875" s="31"/>
      <c r="X875" s="31"/>
      <c r="Y875" s="31"/>
      <c r="Z875" s="31"/>
    </row>
    <row r="876" spans="1:26" ht="15.75" customHeight="1">
      <c r="A876" s="31"/>
      <c r="B876" s="31"/>
      <c r="C876" s="31"/>
      <c r="D876" s="31"/>
      <c r="E876" s="31"/>
      <c r="F876" s="31"/>
      <c r="G876" s="31"/>
      <c r="H876" s="31"/>
      <c r="I876" s="31"/>
      <c r="J876" s="31"/>
      <c r="K876" s="31"/>
      <c r="L876" s="31"/>
      <c r="M876" s="31"/>
      <c r="N876" s="31"/>
      <c r="O876" s="31"/>
      <c r="P876" s="31"/>
      <c r="Q876" s="31"/>
      <c r="R876" s="31"/>
      <c r="S876" s="31"/>
      <c r="T876" s="31"/>
      <c r="U876" s="31"/>
      <c r="V876" s="31"/>
      <c r="W876" s="31"/>
      <c r="X876" s="31"/>
      <c r="Y876" s="31"/>
      <c r="Z876" s="31"/>
    </row>
    <row r="877" spans="1:26" ht="15.75" customHeight="1">
      <c r="A877" s="31"/>
      <c r="B877" s="31"/>
      <c r="C877" s="31"/>
      <c r="D877" s="31"/>
      <c r="E877" s="31"/>
      <c r="F877" s="31"/>
      <c r="G877" s="31"/>
      <c r="H877" s="31"/>
      <c r="I877" s="31"/>
      <c r="J877" s="31"/>
      <c r="K877" s="31"/>
      <c r="L877" s="31"/>
      <c r="M877" s="31"/>
      <c r="N877" s="31"/>
      <c r="O877" s="31"/>
      <c r="P877" s="31"/>
      <c r="Q877" s="31"/>
      <c r="R877" s="31"/>
      <c r="S877" s="31"/>
      <c r="T877" s="31"/>
      <c r="U877" s="31"/>
      <c r="V877" s="31"/>
      <c r="W877" s="31"/>
      <c r="X877" s="31"/>
      <c r="Y877" s="31"/>
      <c r="Z877" s="31"/>
    </row>
    <row r="878" spans="1:26" ht="15.75" customHeight="1">
      <c r="A878" s="31"/>
      <c r="B878" s="31"/>
      <c r="C878" s="31"/>
      <c r="D878" s="31"/>
      <c r="E878" s="31"/>
      <c r="F878" s="31"/>
      <c r="G878" s="31"/>
      <c r="H878" s="31"/>
      <c r="I878" s="31"/>
      <c r="J878" s="31"/>
      <c r="K878" s="31"/>
      <c r="L878" s="31"/>
      <c r="M878" s="31"/>
      <c r="N878" s="31"/>
      <c r="O878" s="31"/>
      <c r="P878" s="31"/>
      <c r="Q878" s="31"/>
      <c r="R878" s="31"/>
      <c r="S878" s="31"/>
      <c r="T878" s="31"/>
      <c r="U878" s="31"/>
      <c r="V878" s="31"/>
      <c r="W878" s="31"/>
      <c r="X878" s="31"/>
      <c r="Y878" s="31"/>
      <c r="Z878" s="31"/>
    </row>
    <row r="879" spans="1:26" ht="15.75" customHeight="1">
      <c r="A879" s="31"/>
      <c r="B879" s="31"/>
      <c r="C879" s="31"/>
      <c r="D879" s="31"/>
      <c r="E879" s="31"/>
      <c r="F879" s="31"/>
      <c r="G879" s="31"/>
      <c r="H879" s="31"/>
      <c r="I879" s="31"/>
      <c r="J879" s="31"/>
      <c r="K879" s="31"/>
      <c r="L879" s="31"/>
      <c r="M879" s="31"/>
      <c r="N879" s="31"/>
      <c r="O879" s="31"/>
      <c r="P879" s="31"/>
      <c r="Q879" s="31"/>
      <c r="R879" s="31"/>
      <c r="S879" s="31"/>
      <c r="T879" s="31"/>
      <c r="U879" s="31"/>
      <c r="V879" s="31"/>
      <c r="W879" s="31"/>
      <c r="X879" s="31"/>
      <c r="Y879" s="31"/>
      <c r="Z879" s="31"/>
    </row>
    <row r="880" spans="1:26" ht="15.75" customHeight="1">
      <c r="A880" s="31"/>
      <c r="B880" s="31"/>
      <c r="C880" s="31"/>
      <c r="D880" s="31"/>
      <c r="E880" s="31"/>
      <c r="F880" s="31"/>
      <c r="G880" s="31"/>
      <c r="H880" s="31"/>
      <c r="I880" s="31"/>
      <c r="J880" s="31"/>
      <c r="K880" s="31"/>
      <c r="L880" s="31"/>
      <c r="M880" s="31"/>
      <c r="N880" s="31"/>
      <c r="O880" s="31"/>
      <c r="P880" s="31"/>
      <c r="Q880" s="31"/>
      <c r="R880" s="31"/>
      <c r="S880" s="31"/>
      <c r="T880" s="31"/>
      <c r="U880" s="31"/>
      <c r="V880" s="31"/>
      <c r="W880" s="31"/>
      <c r="X880" s="31"/>
      <c r="Y880" s="31"/>
      <c r="Z880" s="31"/>
    </row>
    <row r="881" spans="1:26" ht="15.75" customHeight="1">
      <c r="A881" s="31"/>
      <c r="B881" s="31"/>
      <c r="C881" s="31"/>
      <c r="D881" s="31"/>
      <c r="E881" s="31"/>
      <c r="F881" s="31"/>
      <c r="G881" s="31"/>
      <c r="H881" s="31"/>
      <c r="I881" s="31"/>
      <c r="J881" s="31"/>
      <c r="K881" s="31"/>
      <c r="L881" s="31"/>
      <c r="M881" s="31"/>
      <c r="N881" s="31"/>
      <c r="O881" s="31"/>
      <c r="P881" s="31"/>
      <c r="Q881" s="31"/>
      <c r="R881" s="31"/>
      <c r="S881" s="31"/>
      <c r="T881" s="31"/>
      <c r="U881" s="31"/>
      <c r="V881" s="31"/>
      <c r="W881" s="31"/>
      <c r="X881" s="31"/>
      <c r="Y881" s="31"/>
      <c r="Z881" s="31"/>
    </row>
    <row r="882" spans="1:26" ht="15.75" customHeight="1">
      <c r="A882" s="31"/>
      <c r="B882" s="31"/>
      <c r="C882" s="31"/>
      <c r="D882" s="31"/>
      <c r="E882" s="31"/>
      <c r="F882" s="31"/>
      <c r="G882" s="31"/>
      <c r="H882" s="31"/>
      <c r="I882" s="31"/>
      <c r="J882" s="31"/>
      <c r="K882" s="31"/>
      <c r="L882" s="31"/>
      <c r="M882" s="31"/>
      <c r="N882" s="31"/>
      <c r="O882" s="31"/>
      <c r="P882" s="31"/>
      <c r="Q882" s="31"/>
      <c r="R882" s="31"/>
      <c r="S882" s="31"/>
      <c r="T882" s="31"/>
      <c r="U882" s="31"/>
      <c r="V882" s="31"/>
      <c r="W882" s="31"/>
      <c r="X882" s="31"/>
      <c r="Y882" s="31"/>
      <c r="Z882" s="31"/>
    </row>
    <row r="883" spans="1:26" ht="15.75" customHeight="1">
      <c r="A883" s="31"/>
      <c r="B883" s="31"/>
      <c r="C883" s="31"/>
      <c r="D883" s="31"/>
      <c r="E883" s="31"/>
      <c r="F883" s="31"/>
      <c r="G883" s="31"/>
      <c r="H883" s="31"/>
      <c r="I883" s="31"/>
      <c r="J883" s="31"/>
      <c r="K883" s="31"/>
      <c r="L883" s="31"/>
      <c r="M883" s="31"/>
      <c r="N883" s="31"/>
      <c r="O883" s="31"/>
      <c r="P883" s="31"/>
      <c r="Q883" s="31"/>
      <c r="R883" s="31"/>
      <c r="S883" s="31"/>
      <c r="T883" s="31"/>
      <c r="U883" s="31"/>
      <c r="V883" s="31"/>
      <c r="W883" s="31"/>
      <c r="X883" s="31"/>
      <c r="Y883" s="31"/>
      <c r="Z883" s="31"/>
    </row>
    <row r="884" spans="1:26" ht="15.75" customHeight="1">
      <c r="A884" s="31"/>
      <c r="B884" s="31"/>
      <c r="C884" s="31"/>
      <c r="D884" s="31"/>
      <c r="E884" s="31"/>
      <c r="F884" s="31"/>
      <c r="G884" s="31"/>
      <c r="H884" s="31"/>
      <c r="I884" s="31"/>
      <c r="J884" s="31"/>
      <c r="K884" s="31"/>
      <c r="L884" s="31"/>
      <c r="M884" s="31"/>
      <c r="N884" s="31"/>
      <c r="O884" s="31"/>
      <c r="P884" s="31"/>
      <c r="Q884" s="31"/>
      <c r="R884" s="31"/>
      <c r="S884" s="31"/>
      <c r="T884" s="31"/>
      <c r="U884" s="31"/>
      <c r="V884" s="31"/>
      <c r="W884" s="31"/>
      <c r="X884" s="31"/>
      <c r="Y884" s="31"/>
      <c r="Z884" s="31"/>
    </row>
    <row r="885" spans="1:26" ht="15.75" customHeight="1">
      <c r="A885" s="31"/>
      <c r="B885" s="31"/>
      <c r="C885" s="31"/>
      <c r="D885" s="31"/>
      <c r="E885" s="31"/>
      <c r="F885" s="31"/>
      <c r="G885" s="31"/>
      <c r="H885" s="31"/>
      <c r="I885" s="31"/>
      <c r="J885" s="31"/>
      <c r="K885" s="31"/>
      <c r="L885" s="31"/>
      <c r="M885" s="31"/>
      <c r="N885" s="31"/>
      <c r="O885" s="31"/>
      <c r="P885" s="31"/>
      <c r="Q885" s="31"/>
      <c r="R885" s="31"/>
      <c r="S885" s="31"/>
      <c r="T885" s="31"/>
      <c r="U885" s="31"/>
      <c r="V885" s="31"/>
      <c r="W885" s="31"/>
      <c r="X885" s="31"/>
      <c r="Y885" s="31"/>
      <c r="Z885" s="31"/>
    </row>
    <row r="886" spans="1:26" ht="15.75" customHeight="1">
      <c r="A886" s="31"/>
      <c r="B886" s="31"/>
      <c r="C886" s="31"/>
      <c r="D886" s="31"/>
      <c r="E886" s="31"/>
      <c r="F886" s="31"/>
      <c r="G886" s="31"/>
      <c r="H886" s="31"/>
      <c r="I886" s="31"/>
      <c r="J886" s="31"/>
      <c r="K886" s="31"/>
      <c r="L886" s="31"/>
      <c r="M886" s="31"/>
      <c r="N886" s="31"/>
      <c r="O886" s="31"/>
      <c r="P886" s="31"/>
      <c r="Q886" s="31"/>
      <c r="R886" s="31"/>
      <c r="S886" s="31"/>
      <c r="T886" s="31"/>
      <c r="U886" s="31"/>
      <c r="V886" s="31"/>
      <c r="W886" s="31"/>
      <c r="X886" s="31"/>
      <c r="Y886" s="31"/>
      <c r="Z886" s="31"/>
    </row>
    <row r="887" spans="1:26" ht="15.75" customHeight="1">
      <c r="A887" s="31"/>
      <c r="B887" s="31"/>
      <c r="C887" s="31"/>
      <c r="D887" s="31"/>
      <c r="E887" s="31"/>
      <c r="F887" s="31"/>
      <c r="G887" s="31"/>
      <c r="H887" s="31"/>
      <c r="I887" s="31"/>
      <c r="J887" s="31"/>
      <c r="K887" s="31"/>
      <c r="L887" s="31"/>
      <c r="M887" s="31"/>
      <c r="N887" s="31"/>
      <c r="O887" s="31"/>
      <c r="P887" s="31"/>
      <c r="Q887" s="31"/>
      <c r="R887" s="31"/>
      <c r="S887" s="31"/>
      <c r="T887" s="31"/>
      <c r="U887" s="31"/>
      <c r="V887" s="31"/>
      <c r="W887" s="31"/>
      <c r="X887" s="31"/>
      <c r="Y887" s="31"/>
      <c r="Z887" s="31"/>
    </row>
    <row r="888" spans="1:26" ht="15.75" customHeight="1">
      <c r="A888" s="31"/>
      <c r="B888" s="31"/>
      <c r="C888" s="31"/>
      <c r="D888" s="31"/>
      <c r="E888" s="31"/>
      <c r="F888" s="31"/>
      <c r="G888" s="31"/>
      <c r="H888" s="31"/>
      <c r="I888" s="31"/>
      <c r="J888" s="31"/>
      <c r="K888" s="31"/>
      <c r="L888" s="31"/>
      <c r="M888" s="31"/>
      <c r="N888" s="31"/>
      <c r="O888" s="31"/>
      <c r="P888" s="31"/>
      <c r="Q888" s="31"/>
      <c r="R888" s="31"/>
      <c r="S888" s="31"/>
      <c r="T888" s="31"/>
      <c r="U888" s="31"/>
      <c r="V888" s="31"/>
      <c r="W888" s="31"/>
      <c r="X888" s="31"/>
      <c r="Y888" s="31"/>
      <c r="Z888" s="31"/>
    </row>
    <row r="889" spans="1:26" ht="15.75" customHeight="1">
      <c r="A889" s="31"/>
      <c r="B889" s="31"/>
      <c r="C889" s="31"/>
      <c r="D889" s="31"/>
      <c r="E889" s="31"/>
      <c r="F889" s="31"/>
      <c r="G889" s="31"/>
      <c r="H889" s="31"/>
      <c r="I889" s="31"/>
      <c r="J889" s="31"/>
      <c r="K889" s="31"/>
      <c r="L889" s="31"/>
      <c r="M889" s="31"/>
      <c r="N889" s="31"/>
      <c r="O889" s="31"/>
      <c r="P889" s="31"/>
      <c r="Q889" s="31"/>
      <c r="R889" s="31"/>
      <c r="S889" s="31"/>
      <c r="T889" s="31"/>
      <c r="U889" s="31"/>
      <c r="V889" s="31"/>
      <c r="W889" s="31"/>
      <c r="X889" s="31"/>
      <c r="Y889" s="31"/>
      <c r="Z889" s="31"/>
    </row>
    <row r="890" spans="1:26" ht="15.75" customHeight="1">
      <c r="A890" s="31"/>
      <c r="B890" s="31"/>
      <c r="C890" s="31"/>
      <c r="D890" s="31"/>
      <c r="E890" s="31"/>
      <c r="F890" s="31"/>
      <c r="G890" s="31"/>
      <c r="H890" s="31"/>
      <c r="I890" s="31"/>
      <c r="J890" s="31"/>
      <c r="K890" s="31"/>
      <c r="L890" s="31"/>
      <c r="M890" s="31"/>
      <c r="N890" s="31"/>
      <c r="O890" s="31"/>
      <c r="P890" s="31"/>
      <c r="Q890" s="31"/>
      <c r="R890" s="31"/>
      <c r="S890" s="31"/>
      <c r="T890" s="31"/>
      <c r="U890" s="31"/>
      <c r="V890" s="31"/>
      <c r="W890" s="31"/>
      <c r="X890" s="31"/>
      <c r="Y890" s="31"/>
      <c r="Z890" s="31"/>
    </row>
    <row r="891" spans="1:26" ht="15.75" customHeight="1">
      <c r="A891" s="31"/>
      <c r="B891" s="31"/>
      <c r="C891" s="31"/>
      <c r="D891" s="31"/>
      <c r="E891" s="31"/>
      <c r="F891" s="31"/>
      <c r="G891" s="31"/>
      <c r="H891" s="31"/>
      <c r="I891" s="31"/>
      <c r="J891" s="31"/>
      <c r="K891" s="31"/>
      <c r="L891" s="31"/>
      <c r="M891" s="31"/>
      <c r="N891" s="31"/>
      <c r="O891" s="31"/>
      <c r="P891" s="31"/>
      <c r="Q891" s="31"/>
      <c r="R891" s="31"/>
      <c r="S891" s="31"/>
      <c r="T891" s="31"/>
      <c r="U891" s="31"/>
      <c r="V891" s="31"/>
      <c r="W891" s="31"/>
      <c r="X891" s="31"/>
      <c r="Y891" s="31"/>
      <c r="Z891" s="31"/>
    </row>
    <row r="892" spans="1:26" ht="15.75" customHeight="1">
      <c r="A892" s="31"/>
      <c r="B892" s="31"/>
      <c r="C892" s="31"/>
      <c r="D892" s="31"/>
      <c r="E892" s="31"/>
      <c r="F892" s="31"/>
      <c r="G892" s="31"/>
      <c r="H892" s="31"/>
      <c r="I892" s="31"/>
      <c r="J892" s="31"/>
      <c r="K892" s="31"/>
      <c r="L892" s="31"/>
      <c r="M892" s="31"/>
      <c r="N892" s="31"/>
      <c r="O892" s="31"/>
      <c r="P892" s="31"/>
      <c r="Q892" s="31"/>
      <c r="R892" s="31"/>
      <c r="S892" s="31"/>
      <c r="T892" s="31"/>
      <c r="U892" s="31"/>
      <c r="V892" s="31"/>
      <c r="W892" s="31"/>
      <c r="X892" s="31"/>
      <c r="Y892" s="31"/>
      <c r="Z892" s="31"/>
    </row>
    <row r="893" spans="1:26" ht="15.75" customHeight="1">
      <c r="A893" s="31"/>
      <c r="B893" s="31"/>
      <c r="C893" s="31"/>
      <c r="D893" s="31"/>
      <c r="E893" s="31"/>
      <c r="F893" s="31"/>
      <c r="G893" s="31"/>
      <c r="H893" s="31"/>
      <c r="I893" s="31"/>
      <c r="J893" s="31"/>
      <c r="K893" s="31"/>
      <c r="L893" s="31"/>
      <c r="M893" s="31"/>
      <c r="N893" s="31"/>
      <c r="O893" s="31"/>
      <c r="P893" s="31"/>
      <c r="Q893" s="31"/>
      <c r="R893" s="31"/>
      <c r="S893" s="31"/>
      <c r="T893" s="31"/>
      <c r="U893" s="31"/>
      <c r="V893" s="31"/>
      <c r="W893" s="31"/>
      <c r="X893" s="31"/>
      <c r="Y893" s="31"/>
      <c r="Z893" s="31"/>
    </row>
    <row r="894" spans="1:26" ht="15.75" customHeight="1">
      <c r="A894" s="31"/>
      <c r="B894" s="31"/>
      <c r="C894" s="31"/>
      <c r="D894" s="31"/>
      <c r="E894" s="31"/>
      <c r="F894" s="31"/>
      <c r="G894" s="31"/>
      <c r="H894" s="31"/>
      <c r="I894" s="31"/>
      <c r="J894" s="31"/>
      <c r="K894" s="31"/>
      <c r="L894" s="31"/>
      <c r="M894" s="31"/>
      <c r="N894" s="31"/>
      <c r="O894" s="31"/>
      <c r="P894" s="31"/>
      <c r="Q894" s="31"/>
      <c r="R894" s="31"/>
      <c r="S894" s="31"/>
      <c r="T894" s="31"/>
      <c r="U894" s="31"/>
      <c r="V894" s="31"/>
      <c r="W894" s="31"/>
      <c r="X894" s="31"/>
      <c r="Y894" s="31"/>
      <c r="Z894" s="31"/>
    </row>
    <row r="895" spans="1:26" ht="15.75" customHeight="1">
      <c r="A895" s="31"/>
      <c r="B895" s="31"/>
      <c r="C895" s="31"/>
      <c r="D895" s="31"/>
      <c r="E895" s="31"/>
      <c r="F895" s="31"/>
      <c r="G895" s="31"/>
      <c r="H895" s="31"/>
      <c r="I895" s="31"/>
      <c r="J895" s="31"/>
      <c r="K895" s="31"/>
      <c r="L895" s="31"/>
      <c r="M895" s="31"/>
      <c r="N895" s="31"/>
      <c r="O895" s="31"/>
      <c r="P895" s="31"/>
      <c r="Q895" s="31"/>
      <c r="R895" s="31"/>
      <c r="S895" s="31"/>
      <c r="T895" s="31"/>
      <c r="U895" s="31"/>
      <c r="V895" s="31"/>
      <c r="W895" s="31"/>
      <c r="X895" s="31"/>
      <c r="Y895" s="31"/>
      <c r="Z895" s="31"/>
    </row>
    <row r="896" spans="1:26" ht="15.75" customHeight="1">
      <c r="A896" s="31"/>
      <c r="B896" s="31"/>
      <c r="C896" s="31"/>
      <c r="D896" s="31"/>
      <c r="E896" s="31"/>
      <c r="F896" s="31"/>
      <c r="G896" s="31"/>
      <c r="H896" s="31"/>
      <c r="I896" s="31"/>
      <c r="J896" s="31"/>
      <c r="K896" s="31"/>
      <c r="L896" s="31"/>
      <c r="M896" s="31"/>
      <c r="N896" s="31"/>
      <c r="O896" s="31"/>
      <c r="P896" s="31"/>
      <c r="Q896" s="31"/>
      <c r="R896" s="31"/>
      <c r="S896" s="31"/>
      <c r="T896" s="31"/>
      <c r="U896" s="31"/>
      <c r="V896" s="31"/>
      <c r="W896" s="31"/>
      <c r="X896" s="31"/>
      <c r="Y896" s="31"/>
      <c r="Z896" s="31"/>
    </row>
    <row r="897" spans="1:26" ht="15.75" customHeight="1">
      <c r="A897" s="31"/>
      <c r="B897" s="31"/>
      <c r="C897" s="31"/>
      <c r="D897" s="31"/>
      <c r="E897" s="31"/>
      <c r="F897" s="31"/>
      <c r="G897" s="31"/>
      <c r="H897" s="31"/>
      <c r="I897" s="31"/>
      <c r="J897" s="31"/>
      <c r="K897" s="31"/>
      <c r="L897" s="31"/>
      <c r="M897" s="31"/>
      <c r="N897" s="31"/>
      <c r="O897" s="31"/>
      <c r="P897" s="31"/>
      <c r="Q897" s="31"/>
      <c r="R897" s="31"/>
      <c r="S897" s="31"/>
      <c r="T897" s="31"/>
      <c r="U897" s="31"/>
      <c r="V897" s="31"/>
      <c r="W897" s="31"/>
      <c r="X897" s="31"/>
      <c r="Y897" s="31"/>
      <c r="Z897" s="31"/>
    </row>
    <row r="898" spans="1:26" ht="15.75" customHeight="1">
      <c r="A898" s="31"/>
      <c r="B898" s="31"/>
      <c r="C898" s="31"/>
      <c r="D898" s="31"/>
      <c r="E898" s="31"/>
      <c r="F898" s="31"/>
      <c r="G898" s="31"/>
      <c r="H898" s="31"/>
      <c r="I898" s="31"/>
      <c r="J898" s="31"/>
      <c r="K898" s="31"/>
      <c r="L898" s="31"/>
      <c r="M898" s="31"/>
      <c r="N898" s="31"/>
      <c r="O898" s="31"/>
      <c r="P898" s="31"/>
      <c r="Q898" s="31"/>
      <c r="R898" s="31"/>
      <c r="S898" s="31"/>
      <c r="T898" s="31"/>
      <c r="U898" s="31"/>
      <c r="V898" s="31"/>
      <c r="W898" s="31"/>
      <c r="X898" s="31"/>
      <c r="Y898" s="31"/>
      <c r="Z898" s="31"/>
    </row>
    <row r="899" spans="1:26" ht="15.75" customHeight="1">
      <c r="A899" s="31"/>
      <c r="B899" s="31"/>
      <c r="C899" s="31"/>
      <c r="D899" s="31"/>
      <c r="E899" s="31"/>
      <c r="F899" s="31"/>
      <c r="G899" s="31"/>
      <c r="H899" s="31"/>
      <c r="I899" s="31"/>
      <c r="J899" s="31"/>
      <c r="K899" s="31"/>
      <c r="L899" s="31"/>
      <c r="M899" s="31"/>
      <c r="N899" s="31"/>
      <c r="O899" s="31"/>
      <c r="P899" s="31"/>
      <c r="Q899" s="31"/>
      <c r="R899" s="31"/>
      <c r="S899" s="31"/>
      <c r="T899" s="31"/>
      <c r="U899" s="31"/>
      <c r="V899" s="31"/>
      <c r="W899" s="31"/>
      <c r="X899" s="31"/>
      <c r="Y899" s="31"/>
      <c r="Z899" s="31"/>
    </row>
    <row r="900" spans="1:26" ht="15.75" customHeight="1">
      <c r="A900" s="31"/>
      <c r="B900" s="31"/>
      <c r="C900" s="31"/>
      <c r="D900" s="31"/>
      <c r="E900" s="31"/>
      <c r="F900" s="31"/>
      <c r="G900" s="31"/>
      <c r="H900" s="31"/>
      <c r="I900" s="31"/>
      <c r="J900" s="31"/>
      <c r="K900" s="31"/>
      <c r="L900" s="31"/>
      <c r="M900" s="31"/>
      <c r="N900" s="31"/>
      <c r="O900" s="31"/>
      <c r="P900" s="31"/>
      <c r="Q900" s="31"/>
      <c r="R900" s="31"/>
      <c r="S900" s="31"/>
      <c r="T900" s="31"/>
      <c r="U900" s="31"/>
      <c r="V900" s="31"/>
      <c r="W900" s="31"/>
      <c r="X900" s="31"/>
      <c r="Y900" s="31"/>
      <c r="Z900" s="31"/>
    </row>
    <row r="901" spans="1:26" ht="15.75" customHeight="1">
      <c r="A901" s="31"/>
      <c r="B901" s="31"/>
      <c r="C901" s="31"/>
      <c r="D901" s="31"/>
      <c r="E901" s="31"/>
      <c r="F901" s="31"/>
      <c r="G901" s="31"/>
      <c r="H901" s="31"/>
      <c r="I901" s="31"/>
      <c r="J901" s="31"/>
      <c r="K901" s="31"/>
      <c r="L901" s="31"/>
      <c r="M901" s="31"/>
      <c r="N901" s="31"/>
      <c r="O901" s="31"/>
      <c r="P901" s="31"/>
      <c r="Q901" s="31"/>
      <c r="R901" s="31"/>
      <c r="S901" s="31"/>
      <c r="T901" s="31"/>
      <c r="U901" s="31"/>
      <c r="V901" s="31"/>
      <c r="W901" s="31"/>
      <c r="X901" s="31"/>
      <c r="Y901" s="31"/>
      <c r="Z901" s="31"/>
    </row>
    <row r="902" spans="1:26" ht="15.75" customHeight="1">
      <c r="A902" s="31"/>
      <c r="B902" s="31"/>
      <c r="C902" s="31"/>
      <c r="D902" s="31"/>
      <c r="E902" s="31"/>
      <c r="F902" s="31"/>
      <c r="G902" s="31"/>
      <c r="H902" s="31"/>
      <c r="I902" s="31"/>
      <c r="J902" s="31"/>
      <c r="K902" s="31"/>
      <c r="L902" s="31"/>
      <c r="M902" s="31"/>
      <c r="N902" s="31"/>
      <c r="O902" s="31"/>
      <c r="P902" s="31"/>
      <c r="Q902" s="31"/>
      <c r="R902" s="31"/>
      <c r="S902" s="31"/>
      <c r="T902" s="31"/>
      <c r="U902" s="31"/>
      <c r="V902" s="31"/>
      <c r="W902" s="31"/>
      <c r="X902" s="31"/>
      <c r="Y902" s="31"/>
      <c r="Z902" s="31"/>
    </row>
    <row r="903" spans="1:26" ht="15.75" customHeight="1">
      <c r="A903" s="31"/>
      <c r="B903" s="31"/>
      <c r="C903" s="31"/>
      <c r="D903" s="31"/>
      <c r="E903" s="31"/>
      <c r="F903" s="31"/>
      <c r="G903" s="31"/>
      <c r="H903" s="31"/>
      <c r="I903" s="31"/>
      <c r="J903" s="31"/>
      <c r="K903" s="31"/>
      <c r="L903" s="31"/>
      <c r="M903" s="31"/>
      <c r="N903" s="31"/>
      <c r="O903" s="31"/>
      <c r="P903" s="31"/>
      <c r="Q903" s="31"/>
      <c r="R903" s="31"/>
      <c r="S903" s="31"/>
      <c r="T903" s="31"/>
      <c r="U903" s="31"/>
      <c r="V903" s="31"/>
      <c r="W903" s="31"/>
      <c r="X903" s="31"/>
      <c r="Y903" s="31"/>
      <c r="Z903" s="31"/>
    </row>
    <row r="904" spans="1:26" ht="15.75" customHeight="1">
      <c r="A904" s="31"/>
      <c r="B904" s="31"/>
      <c r="C904" s="31"/>
      <c r="D904" s="31"/>
      <c r="E904" s="31"/>
      <c r="F904" s="31"/>
      <c r="G904" s="31"/>
      <c r="H904" s="31"/>
      <c r="I904" s="31"/>
      <c r="J904" s="31"/>
      <c r="K904" s="31"/>
      <c r="L904" s="31"/>
      <c r="M904" s="31"/>
      <c r="N904" s="31"/>
      <c r="O904" s="31"/>
      <c r="P904" s="31"/>
      <c r="Q904" s="31"/>
      <c r="R904" s="31"/>
      <c r="S904" s="31"/>
      <c r="T904" s="31"/>
      <c r="U904" s="31"/>
      <c r="V904" s="31"/>
      <c r="W904" s="31"/>
      <c r="X904" s="31"/>
      <c r="Y904" s="31"/>
      <c r="Z904" s="31"/>
    </row>
    <row r="905" spans="1:26" ht="15.75" customHeight="1">
      <c r="A905" s="31"/>
      <c r="B905" s="31"/>
      <c r="C905" s="31"/>
      <c r="D905" s="31"/>
      <c r="E905" s="31"/>
      <c r="F905" s="31"/>
      <c r="G905" s="31"/>
      <c r="H905" s="31"/>
      <c r="I905" s="31"/>
      <c r="J905" s="31"/>
      <c r="K905" s="31"/>
      <c r="L905" s="31"/>
      <c r="M905" s="31"/>
      <c r="N905" s="31"/>
      <c r="O905" s="31"/>
      <c r="P905" s="31"/>
      <c r="Q905" s="31"/>
      <c r="R905" s="31"/>
      <c r="S905" s="31"/>
      <c r="T905" s="31"/>
      <c r="U905" s="31"/>
      <c r="V905" s="31"/>
      <c r="W905" s="31"/>
      <c r="X905" s="31"/>
      <c r="Y905" s="31"/>
      <c r="Z905" s="31"/>
    </row>
    <row r="906" spans="1:26" ht="15.75" customHeight="1">
      <c r="A906" s="31"/>
      <c r="B906" s="31"/>
      <c r="C906" s="31"/>
      <c r="D906" s="31"/>
      <c r="E906" s="31"/>
      <c r="F906" s="31"/>
      <c r="G906" s="31"/>
      <c r="H906" s="31"/>
      <c r="I906" s="31"/>
      <c r="J906" s="31"/>
      <c r="K906" s="31"/>
      <c r="L906" s="31"/>
      <c r="M906" s="31"/>
      <c r="N906" s="31"/>
      <c r="O906" s="31"/>
      <c r="P906" s="31"/>
      <c r="Q906" s="31"/>
      <c r="R906" s="31"/>
      <c r="S906" s="31"/>
      <c r="T906" s="31"/>
      <c r="U906" s="31"/>
      <c r="V906" s="31"/>
      <c r="W906" s="31"/>
      <c r="X906" s="31"/>
      <c r="Y906" s="31"/>
      <c r="Z906" s="31"/>
    </row>
    <row r="907" spans="1:26" ht="15.75" customHeight="1">
      <c r="A907" s="31"/>
      <c r="B907" s="31"/>
      <c r="C907" s="31"/>
      <c r="D907" s="31"/>
      <c r="E907" s="31"/>
      <c r="F907" s="31"/>
      <c r="G907" s="31"/>
      <c r="H907" s="31"/>
      <c r="I907" s="31"/>
      <c r="J907" s="31"/>
      <c r="K907" s="31"/>
      <c r="L907" s="31"/>
      <c r="M907" s="31"/>
      <c r="N907" s="31"/>
      <c r="O907" s="31"/>
      <c r="P907" s="31"/>
      <c r="Q907" s="31"/>
      <c r="R907" s="31"/>
      <c r="S907" s="31"/>
      <c r="T907" s="31"/>
      <c r="U907" s="31"/>
      <c r="V907" s="31"/>
      <c r="W907" s="31"/>
      <c r="X907" s="31"/>
      <c r="Y907" s="31"/>
      <c r="Z907" s="31"/>
    </row>
    <row r="908" spans="1:26" ht="15.75" customHeight="1">
      <c r="A908" s="31"/>
      <c r="B908" s="31"/>
      <c r="C908" s="31"/>
      <c r="D908" s="31"/>
      <c r="E908" s="31"/>
      <c r="F908" s="31"/>
      <c r="G908" s="31"/>
      <c r="H908" s="31"/>
      <c r="I908" s="31"/>
      <c r="J908" s="31"/>
      <c r="K908" s="31"/>
      <c r="L908" s="31"/>
      <c r="M908" s="31"/>
      <c r="N908" s="31"/>
      <c r="O908" s="31"/>
      <c r="P908" s="31"/>
      <c r="Q908" s="31"/>
      <c r="R908" s="31"/>
      <c r="S908" s="31"/>
      <c r="T908" s="31"/>
      <c r="U908" s="31"/>
      <c r="V908" s="31"/>
      <c r="W908" s="31"/>
      <c r="X908" s="31"/>
      <c r="Y908" s="31"/>
      <c r="Z908" s="31"/>
    </row>
    <row r="909" spans="1:26" ht="15.75" customHeight="1">
      <c r="A909" s="31"/>
      <c r="B909" s="31"/>
      <c r="C909" s="31"/>
      <c r="D909" s="31"/>
      <c r="E909" s="31"/>
      <c r="F909" s="31"/>
      <c r="G909" s="31"/>
      <c r="H909" s="31"/>
      <c r="I909" s="31"/>
      <c r="J909" s="31"/>
      <c r="K909" s="31"/>
      <c r="L909" s="31"/>
      <c r="M909" s="31"/>
      <c r="N909" s="31"/>
      <c r="O909" s="31"/>
      <c r="P909" s="31"/>
      <c r="Q909" s="31"/>
      <c r="R909" s="31"/>
      <c r="S909" s="31"/>
      <c r="T909" s="31"/>
      <c r="U909" s="31"/>
      <c r="V909" s="31"/>
      <c r="W909" s="31"/>
      <c r="X909" s="31"/>
      <c r="Y909" s="31"/>
      <c r="Z909" s="31"/>
    </row>
    <row r="910" spans="1:26" ht="15.75" customHeight="1">
      <c r="A910" s="31"/>
      <c r="B910" s="31"/>
      <c r="C910" s="31"/>
      <c r="D910" s="31"/>
      <c r="E910" s="31"/>
      <c r="F910" s="31"/>
      <c r="G910" s="31"/>
      <c r="H910" s="31"/>
      <c r="I910" s="31"/>
      <c r="J910" s="31"/>
      <c r="K910" s="31"/>
      <c r="L910" s="31"/>
      <c r="M910" s="31"/>
      <c r="N910" s="31"/>
      <c r="O910" s="31"/>
      <c r="P910" s="31"/>
      <c r="Q910" s="31"/>
      <c r="R910" s="31"/>
      <c r="S910" s="31"/>
      <c r="T910" s="31"/>
      <c r="U910" s="31"/>
      <c r="V910" s="31"/>
      <c r="W910" s="31"/>
      <c r="X910" s="31"/>
      <c r="Y910" s="31"/>
      <c r="Z910" s="31"/>
    </row>
    <row r="911" spans="1:26" ht="15.75" customHeight="1">
      <c r="A911" s="31"/>
      <c r="B911" s="31"/>
      <c r="C911" s="31"/>
      <c r="D911" s="31"/>
      <c r="E911" s="31"/>
      <c r="F911" s="31"/>
      <c r="G911" s="31"/>
      <c r="H911" s="31"/>
      <c r="I911" s="31"/>
      <c r="J911" s="31"/>
      <c r="K911" s="31"/>
      <c r="L911" s="31"/>
      <c r="M911" s="31"/>
      <c r="N911" s="31"/>
      <c r="O911" s="31"/>
      <c r="P911" s="31"/>
      <c r="Q911" s="31"/>
      <c r="R911" s="31"/>
      <c r="S911" s="31"/>
      <c r="T911" s="31"/>
      <c r="U911" s="31"/>
      <c r="V911" s="31"/>
      <c r="W911" s="31"/>
      <c r="X911" s="31"/>
      <c r="Y911" s="31"/>
      <c r="Z911" s="31"/>
    </row>
    <row r="912" spans="1:26" ht="15.75" customHeight="1">
      <c r="A912" s="31"/>
      <c r="B912" s="31"/>
      <c r="C912" s="31"/>
      <c r="D912" s="31"/>
      <c r="E912" s="31"/>
      <c r="F912" s="31"/>
      <c r="G912" s="31"/>
      <c r="H912" s="31"/>
      <c r="I912" s="31"/>
      <c r="J912" s="31"/>
      <c r="K912" s="31"/>
      <c r="L912" s="31"/>
      <c r="M912" s="31"/>
      <c r="N912" s="31"/>
      <c r="O912" s="31"/>
      <c r="P912" s="31"/>
      <c r="Q912" s="31"/>
      <c r="R912" s="31"/>
      <c r="S912" s="31"/>
      <c r="T912" s="31"/>
      <c r="U912" s="31"/>
      <c r="V912" s="31"/>
      <c r="W912" s="31"/>
      <c r="X912" s="31"/>
      <c r="Y912" s="31"/>
      <c r="Z912" s="31"/>
    </row>
    <row r="913" spans="1:26" ht="15.75" customHeight="1">
      <c r="A913" s="31"/>
      <c r="B913" s="31"/>
      <c r="C913" s="31"/>
      <c r="D913" s="31"/>
      <c r="E913" s="31"/>
      <c r="F913" s="31"/>
      <c r="G913" s="31"/>
      <c r="H913" s="31"/>
      <c r="I913" s="31"/>
      <c r="J913" s="31"/>
      <c r="K913" s="31"/>
      <c r="L913" s="31"/>
      <c r="M913" s="31"/>
      <c r="N913" s="31"/>
      <c r="O913" s="31"/>
      <c r="P913" s="31"/>
      <c r="Q913" s="31"/>
      <c r="R913" s="31"/>
      <c r="S913" s="31"/>
      <c r="T913" s="31"/>
      <c r="U913" s="31"/>
      <c r="V913" s="31"/>
      <c r="W913" s="31"/>
      <c r="X913" s="31"/>
      <c r="Y913" s="31"/>
      <c r="Z913" s="31"/>
    </row>
    <row r="914" spans="1:26" ht="15.75" customHeight="1">
      <c r="A914" s="31"/>
      <c r="B914" s="31"/>
      <c r="C914" s="31"/>
      <c r="D914" s="31"/>
      <c r="E914" s="31"/>
      <c r="F914" s="31"/>
      <c r="G914" s="31"/>
      <c r="H914" s="31"/>
      <c r="I914" s="31"/>
      <c r="J914" s="31"/>
      <c r="K914" s="31"/>
      <c r="L914" s="31"/>
      <c r="M914" s="31"/>
      <c r="N914" s="31"/>
      <c r="O914" s="31"/>
      <c r="P914" s="31"/>
      <c r="Q914" s="31"/>
      <c r="R914" s="31"/>
      <c r="S914" s="31"/>
      <c r="T914" s="31"/>
      <c r="U914" s="31"/>
      <c r="V914" s="31"/>
      <c r="W914" s="31"/>
      <c r="X914" s="31"/>
      <c r="Y914" s="31"/>
      <c r="Z914" s="31"/>
    </row>
    <row r="915" spans="1:26" ht="15.75" customHeight="1">
      <c r="A915" s="31"/>
      <c r="B915" s="31"/>
      <c r="C915" s="31"/>
      <c r="D915" s="31"/>
      <c r="E915" s="31"/>
      <c r="F915" s="31"/>
      <c r="G915" s="31"/>
      <c r="H915" s="31"/>
      <c r="I915" s="31"/>
      <c r="J915" s="31"/>
      <c r="K915" s="31"/>
      <c r="L915" s="31"/>
      <c r="M915" s="31"/>
      <c r="N915" s="31"/>
      <c r="O915" s="31"/>
      <c r="P915" s="31"/>
      <c r="Q915" s="31"/>
      <c r="R915" s="31"/>
      <c r="S915" s="31"/>
      <c r="T915" s="31"/>
      <c r="U915" s="31"/>
      <c r="V915" s="31"/>
      <c r="W915" s="31"/>
      <c r="X915" s="31"/>
      <c r="Y915" s="31"/>
      <c r="Z915" s="31"/>
    </row>
    <row r="916" spans="1:26" ht="15.75" customHeight="1">
      <c r="A916" s="31"/>
      <c r="B916" s="31"/>
      <c r="C916" s="31"/>
      <c r="D916" s="31"/>
      <c r="E916" s="31"/>
      <c r="F916" s="31"/>
      <c r="G916" s="31"/>
      <c r="H916" s="31"/>
      <c r="I916" s="31"/>
      <c r="J916" s="31"/>
      <c r="K916" s="31"/>
      <c r="L916" s="31"/>
      <c r="M916" s="31"/>
      <c r="N916" s="31"/>
      <c r="O916" s="31"/>
      <c r="P916" s="31"/>
      <c r="Q916" s="31"/>
      <c r="R916" s="31"/>
      <c r="S916" s="31"/>
      <c r="T916" s="31"/>
      <c r="U916" s="31"/>
      <c r="V916" s="31"/>
      <c r="W916" s="31"/>
      <c r="X916" s="31"/>
      <c r="Y916" s="31"/>
      <c r="Z916" s="31"/>
    </row>
    <row r="917" spans="1:26" ht="15.75" customHeight="1">
      <c r="A917" s="31"/>
      <c r="B917" s="31"/>
      <c r="C917" s="31"/>
      <c r="D917" s="31"/>
      <c r="E917" s="31"/>
      <c r="F917" s="31"/>
      <c r="G917" s="31"/>
      <c r="H917" s="31"/>
      <c r="I917" s="31"/>
      <c r="J917" s="31"/>
      <c r="K917" s="31"/>
      <c r="L917" s="31"/>
      <c r="M917" s="31"/>
      <c r="N917" s="31"/>
      <c r="O917" s="31"/>
      <c r="P917" s="31"/>
      <c r="Q917" s="31"/>
      <c r="R917" s="31"/>
      <c r="S917" s="31"/>
      <c r="T917" s="31"/>
      <c r="U917" s="31"/>
      <c r="V917" s="31"/>
      <c r="W917" s="31"/>
      <c r="X917" s="31"/>
      <c r="Y917" s="31"/>
      <c r="Z917" s="31"/>
    </row>
    <row r="918" spans="1:26" ht="15.75" customHeight="1">
      <c r="A918" s="31"/>
      <c r="B918" s="31"/>
      <c r="C918" s="31"/>
      <c r="D918" s="31"/>
      <c r="E918" s="31"/>
      <c r="F918" s="31"/>
      <c r="G918" s="31"/>
      <c r="H918" s="31"/>
      <c r="I918" s="31"/>
      <c r="J918" s="31"/>
      <c r="K918" s="31"/>
      <c r="L918" s="31"/>
      <c r="M918" s="31"/>
      <c r="N918" s="31"/>
      <c r="O918" s="31"/>
      <c r="P918" s="31"/>
      <c r="Q918" s="31"/>
      <c r="R918" s="31"/>
      <c r="S918" s="31"/>
      <c r="T918" s="31"/>
      <c r="U918" s="31"/>
      <c r="V918" s="31"/>
      <c r="W918" s="31"/>
      <c r="X918" s="31"/>
      <c r="Y918" s="31"/>
      <c r="Z918" s="31"/>
    </row>
    <row r="919" spans="1:26" ht="15.75" customHeight="1">
      <c r="A919" s="31"/>
      <c r="B919" s="31"/>
      <c r="C919" s="31"/>
      <c r="D919" s="31"/>
      <c r="E919" s="31"/>
      <c r="F919" s="31"/>
      <c r="G919" s="31"/>
      <c r="H919" s="31"/>
      <c r="I919" s="31"/>
      <c r="J919" s="31"/>
      <c r="K919" s="31"/>
      <c r="L919" s="31"/>
      <c r="M919" s="31"/>
      <c r="N919" s="31"/>
      <c r="O919" s="31"/>
      <c r="P919" s="31"/>
      <c r="Q919" s="31"/>
      <c r="R919" s="31"/>
      <c r="S919" s="31"/>
      <c r="T919" s="31"/>
      <c r="U919" s="31"/>
      <c r="V919" s="31"/>
      <c r="W919" s="31"/>
      <c r="X919" s="31"/>
      <c r="Y919" s="31"/>
      <c r="Z919" s="31"/>
    </row>
    <row r="920" spans="1:26" ht="15.75" customHeight="1">
      <c r="A920" s="31"/>
      <c r="B920" s="31"/>
      <c r="C920" s="31"/>
      <c r="D920" s="31"/>
      <c r="E920" s="31"/>
      <c r="F920" s="31"/>
      <c r="G920" s="31"/>
      <c r="H920" s="31"/>
      <c r="I920" s="31"/>
      <c r="J920" s="31"/>
      <c r="K920" s="31"/>
      <c r="L920" s="31"/>
      <c r="M920" s="31"/>
      <c r="N920" s="31"/>
      <c r="O920" s="31"/>
      <c r="P920" s="31"/>
      <c r="Q920" s="31"/>
      <c r="R920" s="31"/>
      <c r="S920" s="31"/>
      <c r="T920" s="31"/>
      <c r="U920" s="31"/>
      <c r="V920" s="31"/>
      <c r="W920" s="31"/>
      <c r="X920" s="31"/>
      <c r="Y920" s="31"/>
      <c r="Z920" s="31"/>
    </row>
    <row r="921" spans="1:26" ht="15.75" customHeight="1">
      <c r="A921" s="31"/>
      <c r="B921" s="31"/>
      <c r="C921" s="31"/>
      <c r="D921" s="31"/>
      <c r="E921" s="31"/>
      <c r="F921" s="31"/>
      <c r="G921" s="31"/>
      <c r="H921" s="31"/>
      <c r="I921" s="31"/>
      <c r="J921" s="31"/>
      <c r="K921" s="31"/>
      <c r="L921" s="31"/>
      <c r="M921" s="31"/>
      <c r="N921" s="31"/>
      <c r="O921" s="31"/>
      <c r="P921" s="31"/>
      <c r="Q921" s="31"/>
      <c r="R921" s="31"/>
      <c r="S921" s="31"/>
      <c r="T921" s="31"/>
      <c r="U921" s="31"/>
      <c r="V921" s="31"/>
      <c r="W921" s="31"/>
      <c r="X921" s="31"/>
      <c r="Y921" s="31"/>
      <c r="Z921" s="31"/>
    </row>
    <row r="922" spans="1:26" ht="15.75" customHeight="1">
      <c r="A922" s="31"/>
      <c r="B922" s="31"/>
      <c r="C922" s="31"/>
      <c r="D922" s="31"/>
      <c r="E922" s="31"/>
      <c r="F922" s="31"/>
      <c r="G922" s="31"/>
      <c r="H922" s="31"/>
      <c r="I922" s="31"/>
      <c r="J922" s="31"/>
      <c r="K922" s="31"/>
      <c r="L922" s="31"/>
      <c r="M922" s="31"/>
      <c r="N922" s="31"/>
      <c r="O922" s="31"/>
      <c r="P922" s="31"/>
      <c r="Q922" s="31"/>
      <c r="R922" s="31"/>
      <c r="S922" s="31"/>
      <c r="T922" s="31"/>
      <c r="U922" s="31"/>
      <c r="V922" s="31"/>
      <c r="W922" s="31"/>
      <c r="X922" s="31"/>
      <c r="Y922" s="31"/>
      <c r="Z922" s="31"/>
    </row>
    <row r="923" spans="1:26" ht="15.75" customHeight="1">
      <c r="A923" s="31"/>
      <c r="B923" s="31"/>
      <c r="C923" s="31"/>
      <c r="D923" s="31"/>
      <c r="E923" s="31"/>
      <c r="F923" s="31"/>
      <c r="G923" s="31"/>
      <c r="H923" s="31"/>
      <c r="I923" s="31"/>
      <c r="J923" s="31"/>
      <c r="K923" s="31"/>
      <c r="L923" s="31"/>
      <c r="M923" s="31"/>
      <c r="N923" s="31"/>
      <c r="O923" s="31"/>
      <c r="P923" s="31"/>
      <c r="Q923" s="31"/>
      <c r="R923" s="31"/>
      <c r="S923" s="31"/>
      <c r="T923" s="31"/>
      <c r="U923" s="31"/>
      <c r="V923" s="31"/>
      <c r="W923" s="31"/>
      <c r="X923" s="31"/>
      <c r="Y923" s="31"/>
      <c r="Z923" s="31"/>
    </row>
    <row r="924" spans="1:26" ht="15.75" customHeight="1">
      <c r="A924" s="31"/>
      <c r="B924" s="31"/>
      <c r="C924" s="31"/>
      <c r="D924" s="31"/>
      <c r="E924" s="31"/>
      <c r="F924" s="31"/>
      <c r="G924" s="31"/>
      <c r="H924" s="31"/>
      <c r="I924" s="31"/>
      <c r="J924" s="31"/>
      <c r="K924" s="31"/>
      <c r="L924" s="31"/>
      <c r="M924" s="31"/>
      <c r="N924" s="31"/>
      <c r="O924" s="31"/>
      <c r="P924" s="31"/>
      <c r="Q924" s="31"/>
      <c r="R924" s="31"/>
      <c r="S924" s="31"/>
      <c r="T924" s="31"/>
      <c r="U924" s="31"/>
      <c r="V924" s="31"/>
      <c r="W924" s="31"/>
      <c r="X924" s="31"/>
      <c r="Y924" s="31"/>
      <c r="Z924" s="31"/>
    </row>
    <row r="925" spans="1:26" ht="15.75" customHeight="1">
      <c r="A925" s="31"/>
      <c r="B925" s="31"/>
      <c r="C925" s="31"/>
      <c r="D925" s="31"/>
      <c r="E925" s="31"/>
      <c r="F925" s="31"/>
      <c r="G925" s="31"/>
      <c r="H925" s="31"/>
      <c r="I925" s="31"/>
      <c r="J925" s="31"/>
      <c r="K925" s="31"/>
      <c r="L925" s="31"/>
      <c r="M925" s="31"/>
      <c r="N925" s="31"/>
      <c r="O925" s="31"/>
      <c r="P925" s="31"/>
      <c r="Q925" s="31"/>
      <c r="R925" s="31"/>
      <c r="S925" s="31"/>
      <c r="T925" s="31"/>
      <c r="U925" s="31"/>
      <c r="V925" s="31"/>
      <c r="W925" s="31"/>
      <c r="X925" s="31"/>
      <c r="Y925" s="31"/>
      <c r="Z925" s="31"/>
    </row>
    <row r="926" spans="1:26" ht="15.75" customHeight="1">
      <c r="A926" s="31"/>
      <c r="B926" s="31"/>
      <c r="C926" s="31"/>
      <c r="D926" s="31"/>
      <c r="E926" s="31"/>
      <c r="F926" s="31"/>
      <c r="G926" s="31"/>
      <c r="H926" s="31"/>
      <c r="I926" s="31"/>
      <c r="J926" s="31"/>
      <c r="K926" s="31"/>
      <c r="L926" s="31"/>
      <c r="M926" s="31"/>
      <c r="N926" s="31"/>
      <c r="O926" s="31"/>
      <c r="P926" s="31"/>
      <c r="Q926" s="31"/>
      <c r="R926" s="31"/>
      <c r="S926" s="31"/>
      <c r="T926" s="31"/>
      <c r="U926" s="31"/>
      <c r="V926" s="31"/>
      <c r="W926" s="31"/>
      <c r="X926" s="31"/>
      <c r="Y926" s="31"/>
      <c r="Z926" s="31"/>
    </row>
    <row r="927" spans="1:26" ht="15.75" customHeight="1">
      <c r="A927" s="31"/>
      <c r="B927" s="31"/>
      <c r="C927" s="31"/>
      <c r="D927" s="31"/>
      <c r="E927" s="31"/>
      <c r="F927" s="31"/>
      <c r="G927" s="31"/>
      <c r="H927" s="31"/>
      <c r="I927" s="31"/>
      <c r="J927" s="31"/>
      <c r="K927" s="31"/>
      <c r="L927" s="31"/>
      <c r="M927" s="31"/>
      <c r="N927" s="31"/>
      <c r="O927" s="31"/>
      <c r="P927" s="31"/>
      <c r="Q927" s="31"/>
      <c r="R927" s="31"/>
      <c r="S927" s="31"/>
      <c r="T927" s="31"/>
      <c r="U927" s="31"/>
      <c r="V927" s="31"/>
      <c r="W927" s="31"/>
      <c r="X927" s="31"/>
      <c r="Y927" s="31"/>
      <c r="Z927" s="31"/>
    </row>
    <row r="928" spans="1:26" ht="15.75" customHeight="1">
      <c r="A928" s="31"/>
      <c r="B928" s="31"/>
      <c r="C928" s="31"/>
      <c r="D928" s="31"/>
      <c r="E928" s="31"/>
      <c r="F928" s="31"/>
      <c r="G928" s="31"/>
      <c r="H928" s="31"/>
      <c r="I928" s="31"/>
      <c r="J928" s="31"/>
      <c r="K928" s="31"/>
      <c r="L928" s="31"/>
      <c r="M928" s="31"/>
      <c r="N928" s="31"/>
      <c r="O928" s="31"/>
      <c r="P928" s="31"/>
      <c r="Q928" s="31"/>
      <c r="R928" s="31"/>
      <c r="S928" s="31"/>
      <c r="T928" s="31"/>
      <c r="U928" s="31"/>
      <c r="V928" s="31"/>
      <c r="W928" s="31"/>
      <c r="X928" s="31"/>
      <c r="Y928" s="31"/>
      <c r="Z928" s="31"/>
    </row>
    <row r="929" spans="1:26" ht="15.75" customHeight="1">
      <c r="A929" s="31"/>
      <c r="B929" s="31"/>
      <c r="C929" s="31"/>
      <c r="D929" s="31"/>
      <c r="E929" s="31"/>
      <c r="F929" s="31"/>
      <c r="G929" s="31"/>
      <c r="H929" s="31"/>
      <c r="I929" s="31"/>
      <c r="J929" s="31"/>
      <c r="K929" s="31"/>
      <c r="L929" s="31"/>
      <c r="M929" s="31"/>
      <c r="N929" s="31"/>
      <c r="O929" s="31"/>
      <c r="P929" s="31"/>
      <c r="Q929" s="31"/>
      <c r="R929" s="31"/>
      <c r="S929" s="31"/>
      <c r="T929" s="31"/>
      <c r="U929" s="31"/>
      <c r="V929" s="31"/>
      <c r="W929" s="31"/>
      <c r="X929" s="31"/>
      <c r="Y929" s="31"/>
      <c r="Z929" s="31"/>
    </row>
    <row r="930" spans="1:26" ht="15.75" customHeight="1">
      <c r="A930" s="31"/>
      <c r="B930" s="31"/>
      <c r="C930" s="31"/>
      <c r="D930" s="31"/>
      <c r="E930" s="31"/>
      <c r="F930" s="31"/>
      <c r="G930" s="31"/>
      <c r="H930" s="31"/>
      <c r="I930" s="31"/>
      <c r="J930" s="31"/>
      <c r="K930" s="31"/>
      <c r="L930" s="31"/>
      <c r="M930" s="31"/>
      <c r="N930" s="31"/>
      <c r="O930" s="31"/>
      <c r="P930" s="31"/>
      <c r="Q930" s="31"/>
      <c r="R930" s="31"/>
      <c r="S930" s="31"/>
      <c r="T930" s="31"/>
      <c r="U930" s="31"/>
      <c r="V930" s="31"/>
      <c r="W930" s="31"/>
      <c r="X930" s="31"/>
      <c r="Y930" s="31"/>
      <c r="Z930" s="31"/>
    </row>
    <row r="931" spans="1:26" ht="15.75" customHeight="1">
      <c r="A931" s="31"/>
      <c r="B931" s="31"/>
      <c r="C931" s="31"/>
      <c r="D931" s="31"/>
      <c r="E931" s="31"/>
      <c r="F931" s="31"/>
      <c r="G931" s="31"/>
      <c r="H931" s="31"/>
      <c r="I931" s="31"/>
      <c r="J931" s="31"/>
      <c r="K931" s="31"/>
      <c r="L931" s="31"/>
      <c r="M931" s="31"/>
      <c r="N931" s="31"/>
      <c r="O931" s="31"/>
      <c r="P931" s="31"/>
      <c r="Q931" s="31"/>
      <c r="R931" s="31"/>
      <c r="S931" s="31"/>
      <c r="T931" s="31"/>
      <c r="U931" s="31"/>
      <c r="V931" s="31"/>
      <c r="W931" s="31"/>
      <c r="X931" s="31"/>
      <c r="Y931" s="31"/>
      <c r="Z931" s="31"/>
    </row>
    <row r="932" spans="1:26" ht="15.75" customHeight="1">
      <c r="A932" s="31"/>
      <c r="B932" s="31"/>
      <c r="C932" s="31"/>
      <c r="D932" s="31"/>
      <c r="E932" s="31"/>
      <c r="F932" s="31"/>
      <c r="G932" s="31"/>
      <c r="H932" s="31"/>
      <c r="I932" s="31"/>
      <c r="J932" s="31"/>
      <c r="K932" s="31"/>
      <c r="L932" s="31"/>
      <c r="M932" s="31"/>
      <c r="N932" s="31"/>
      <c r="O932" s="31"/>
      <c r="P932" s="31"/>
      <c r="Q932" s="31"/>
      <c r="R932" s="31"/>
      <c r="S932" s="31"/>
      <c r="T932" s="31"/>
      <c r="U932" s="31"/>
      <c r="V932" s="31"/>
      <c r="W932" s="31"/>
      <c r="X932" s="31"/>
      <c r="Y932" s="31"/>
      <c r="Z932" s="31"/>
    </row>
    <row r="933" spans="1:26" ht="15.75" customHeight="1">
      <c r="A933" s="31"/>
      <c r="B933" s="31"/>
      <c r="C933" s="31"/>
      <c r="D933" s="31"/>
      <c r="E933" s="31"/>
      <c r="F933" s="31"/>
      <c r="G933" s="31"/>
      <c r="H933" s="31"/>
      <c r="I933" s="31"/>
      <c r="J933" s="31"/>
      <c r="K933" s="31"/>
      <c r="L933" s="31"/>
      <c r="M933" s="31"/>
      <c r="N933" s="31"/>
      <c r="O933" s="31"/>
      <c r="P933" s="31"/>
      <c r="Q933" s="31"/>
      <c r="R933" s="31"/>
      <c r="S933" s="31"/>
      <c r="T933" s="31"/>
      <c r="U933" s="31"/>
      <c r="V933" s="31"/>
      <c r="W933" s="31"/>
      <c r="X933" s="31"/>
      <c r="Y933" s="31"/>
      <c r="Z933" s="31"/>
    </row>
    <row r="934" spans="1:26" ht="15.75" customHeight="1">
      <c r="A934" s="31"/>
      <c r="B934" s="31"/>
      <c r="C934" s="31"/>
      <c r="D934" s="31"/>
      <c r="E934" s="31"/>
      <c r="F934" s="31"/>
      <c r="G934" s="31"/>
      <c r="H934" s="31"/>
      <c r="I934" s="31"/>
      <c r="J934" s="31"/>
      <c r="K934" s="31"/>
      <c r="L934" s="31"/>
      <c r="M934" s="31"/>
      <c r="N934" s="31"/>
      <c r="O934" s="31"/>
      <c r="P934" s="31"/>
      <c r="Q934" s="31"/>
      <c r="R934" s="31"/>
      <c r="S934" s="31"/>
      <c r="T934" s="31"/>
      <c r="U934" s="31"/>
      <c r="V934" s="31"/>
      <c r="W934" s="31"/>
      <c r="X934" s="31"/>
      <c r="Y934" s="31"/>
      <c r="Z934" s="31"/>
    </row>
    <row r="935" spans="1:26" ht="15.75" customHeight="1">
      <c r="A935" s="31"/>
      <c r="B935" s="31"/>
      <c r="C935" s="31"/>
      <c r="D935" s="31"/>
      <c r="E935" s="31"/>
      <c r="F935" s="31"/>
      <c r="G935" s="31"/>
      <c r="H935" s="31"/>
      <c r="I935" s="31"/>
      <c r="J935" s="31"/>
      <c r="K935" s="31"/>
      <c r="L935" s="31"/>
      <c r="M935" s="31"/>
      <c r="N935" s="31"/>
      <c r="O935" s="31"/>
      <c r="P935" s="31"/>
      <c r="Q935" s="31"/>
      <c r="R935" s="31"/>
      <c r="S935" s="31"/>
      <c r="T935" s="31"/>
      <c r="U935" s="31"/>
      <c r="V935" s="31"/>
      <c r="W935" s="31"/>
      <c r="X935" s="31"/>
      <c r="Y935" s="31"/>
      <c r="Z935" s="31"/>
    </row>
    <row r="936" spans="1:26" ht="15.75" customHeight="1">
      <c r="A936" s="31"/>
      <c r="B936" s="31"/>
      <c r="C936" s="31"/>
      <c r="D936" s="31"/>
      <c r="E936" s="31"/>
      <c r="F936" s="31"/>
      <c r="G936" s="31"/>
      <c r="H936" s="31"/>
      <c r="I936" s="31"/>
      <c r="J936" s="31"/>
      <c r="K936" s="31"/>
      <c r="L936" s="31"/>
      <c r="M936" s="31"/>
      <c r="N936" s="31"/>
      <c r="O936" s="31"/>
      <c r="P936" s="31"/>
      <c r="Q936" s="31"/>
      <c r="R936" s="31"/>
      <c r="S936" s="31"/>
      <c r="T936" s="31"/>
      <c r="U936" s="31"/>
      <c r="V936" s="31"/>
      <c r="W936" s="31"/>
      <c r="X936" s="31"/>
      <c r="Y936" s="31"/>
      <c r="Z936" s="31"/>
    </row>
    <row r="937" spans="1:26" ht="15.75" customHeight="1">
      <c r="A937" s="31"/>
      <c r="B937" s="31"/>
      <c r="C937" s="31"/>
      <c r="D937" s="31"/>
      <c r="E937" s="31"/>
      <c r="F937" s="31"/>
      <c r="G937" s="31"/>
      <c r="H937" s="31"/>
      <c r="I937" s="31"/>
      <c r="J937" s="31"/>
      <c r="K937" s="31"/>
      <c r="L937" s="31"/>
      <c r="M937" s="31"/>
      <c r="N937" s="31"/>
      <c r="O937" s="31"/>
      <c r="P937" s="31"/>
      <c r="Q937" s="31"/>
      <c r="R937" s="31"/>
      <c r="S937" s="31"/>
      <c r="T937" s="31"/>
      <c r="U937" s="31"/>
      <c r="V937" s="31"/>
      <c r="W937" s="31"/>
      <c r="X937" s="31"/>
      <c r="Y937" s="31"/>
      <c r="Z937" s="31"/>
    </row>
    <row r="938" spans="1:26" ht="15.75" customHeight="1">
      <c r="A938" s="31"/>
      <c r="B938" s="31"/>
      <c r="C938" s="31"/>
      <c r="D938" s="31"/>
      <c r="E938" s="31"/>
      <c r="F938" s="31"/>
      <c r="G938" s="31"/>
      <c r="H938" s="31"/>
      <c r="I938" s="31"/>
      <c r="J938" s="31"/>
      <c r="K938" s="31"/>
      <c r="L938" s="31"/>
      <c r="M938" s="31"/>
      <c r="N938" s="31"/>
      <c r="O938" s="31"/>
      <c r="P938" s="31"/>
      <c r="Q938" s="31"/>
      <c r="R938" s="31"/>
      <c r="S938" s="31"/>
      <c r="T938" s="31"/>
      <c r="U938" s="31"/>
      <c r="V938" s="31"/>
      <c r="W938" s="31"/>
      <c r="X938" s="31"/>
      <c r="Y938" s="31"/>
      <c r="Z938" s="31"/>
    </row>
    <row r="939" spans="1:26" ht="15.75" customHeight="1">
      <c r="A939" s="31"/>
      <c r="B939" s="31"/>
      <c r="C939" s="31"/>
      <c r="D939" s="31"/>
      <c r="E939" s="31"/>
      <c r="F939" s="31"/>
      <c r="G939" s="31"/>
      <c r="H939" s="31"/>
      <c r="I939" s="31"/>
      <c r="J939" s="31"/>
      <c r="K939" s="31"/>
      <c r="L939" s="31"/>
      <c r="M939" s="31"/>
      <c r="N939" s="31"/>
      <c r="O939" s="31"/>
      <c r="P939" s="31"/>
      <c r="Q939" s="31"/>
      <c r="R939" s="31"/>
      <c r="S939" s="31"/>
      <c r="T939" s="31"/>
      <c r="U939" s="31"/>
      <c r="V939" s="31"/>
      <c r="W939" s="31"/>
      <c r="X939" s="31"/>
      <c r="Y939" s="31"/>
      <c r="Z939" s="31"/>
    </row>
    <row r="940" spans="1:26" ht="15.75" customHeight="1">
      <c r="A940" s="31"/>
      <c r="B940" s="31"/>
      <c r="C940" s="31"/>
      <c r="D940" s="31"/>
      <c r="E940" s="31"/>
      <c r="F940" s="31"/>
      <c r="G940" s="31"/>
      <c r="H940" s="31"/>
      <c r="I940" s="31"/>
      <c r="J940" s="31"/>
      <c r="K940" s="31"/>
      <c r="L940" s="31"/>
      <c r="M940" s="31"/>
      <c r="N940" s="31"/>
      <c r="O940" s="31"/>
      <c r="P940" s="31"/>
      <c r="Q940" s="31"/>
      <c r="R940" s="31"/>
      <c r="S940" s="31"/>
      <c r="T940" s="31"/>
      <c r="U940" s="31"/>
      <c r="V940" s="31"/>
      <c r="W940" s="31"/>
      <c r="X940" s="31"/>
      <c r="Y940" s="31"/>
      <c r="Z940" s="31"/>
    </row>
    <row r="941" spans="1:26" ht="15.75" customHeight="1">
      <c r="A941" s="31"/>
      <c r="B941" s="31"/>
      <c r="C941" s="31"/>
      <c r="D941" s="31"/>
      <c r="E941" s="31"/>
      <c r="F941" s="31"/>
      <c r="G941" s="31"/>
      <c r="H941" s="31"/>
      <c r="I941" s="31"/>
      <c r="J941" s="31"/>
      <c r="K941" s="31"/>
      <c r="L941" s="31"/>
      <c r="M941" s="31"/>
      <c r="N941" s="31"/>
      <c r="O941" s="31"/>
      <c r="P941" s="31"/>
      <c r="Q941" s="31"/>
      <c r="R941" s="31"/>
      <c r="S941" s="31"/>
      <c r="T941" s="31"/>
      <c r="U941" s="31"/>
      <c r="V941" s="31"/>
      <c r="W941" s="31"/>
      <c r="X941" s="31"/>
      <c r="Y941" s="31"/>
      <c r="Z941" s="31"/>
    </row>
    <row r="942" spans="1:26" ht="15.75" customHeight="1">
      <c r="A942" s="31"/>
      <c r="B942" s="31"/>
      <c r="C942" s="31"/>
      <c r="D942" s="31"/>
      <c r="E942" s="31"/>
      <c r="F942" s="31"/>
      <c r="G942" s="31"/>
      <c r="H942" s="31"/>
      <c r="I942" s="31"/>
      <c r="J942" s="31"/>
      <c r="K942" s="31"/>
      <c r="L942" s="31"/>
      <c r="M942" s="31"/>
      <c r="N942" s="31"/>
      <c r="O942" s="31"/>
      <c r="P942" s="31"/>
      <c r="Q942" s="31"/>
      <c r="R942" s="31"/>
      <c r="S942" s="31"/>
      <c r="T942" s="31"/>
      <c r="U942" s="31"/>
      <c r="V942" s="31"/>
      <c r="W942" s="31"/>
      <c r="X942" s="31"/>
      <c r="Y942" s="31"/>
      <c r="Z942" s="31"/>
    </row>
    <row r="943" spans="1:26" ht="15.75" customHeight="1">
      <c r="A943" s="31"/>
      <c r="B943" s="31"/>
      <c r="C943" s="31"/>
      <c r="D943" s="31"/>
      <c r="E943" s="31"/>
      <c r="F943" s="31"/>
      <c r="G943" s="31"/>
      <c r="H943" s="31"/>
      <c r="I943" s="31"/>
      <c r="J943" s="31"/>
      <c r="K943" s="31"/>
      <c r="L943" s="31"/>
      <c r="M943" s="31"/>
      <c r="N943" s="31"/>
      <c r="O943" s="31"/>
      <c r="P943" s="31"/>
      <c r="Q943" s="31"/>
      <c r="R943" s="31"/>
      <c r="S943" s="31"/>
      <c r="T943" s="31"/>
      <c r="U943" s="31"/>
      <c r="V943" s="31"/>
      <c r="W943" s="31"/>
      <c r="X943" s="31"/>
      <c r="Y943" s="31"/>
      <c r="Z943" s="31"/>
    </row>
    <row r="944" spans="1:26" ht="15.75" customHeight="1">
      <c r="A944" s="31"/>
      <c r="B944" s="31"/>
      <c r="C944" s="31"/>
      <c r="D944" s="31"/>
      <c r="E944" s="31"/>
      <c r="F944" s="31"/>
      <c r="G944" s="31"/>
      <c r="H944" s="31"/>
      <c r="I944" s="31"/>
      <c r="J944" s="31"/>
      <c r="K944" s="31"/>
      <c r="L944" s="31"/>
      <c r="M944" s="31"/>
      <c r="N944" s="31"/>
      <c r="O944" s="31"/>
      <c r="P944" s="31"/>
      <c r="Q944" s="31"/>
      <c r="R944" s="31"/>
      <c r="S944" s="31"/>
      <c r="T944" s="31"/>
      <c r="U944" s="31"/>
      <c r="V944" s="31"/>
      <c r="W944" s="31"/>
      <c r="X944" s="31"/>
      <c r="Y944" s="31"/>
      <c r="Z944" s="31"/>
    </row>
    <row r="945" spans="1:26" ht="15.75" customHeight="1">
      <c r="A945" s="31"/>
      <c r="B945" s="31"/>
      <c r="C945" s="31"/>
      <c r="D945" s="31"/>
      <c r="E945" s="31"/>
      <c r="F945" s="31"/>
      <c r="G945" s="31"/>
      <c r="H945" s="31"/>
      <c r="I945" s="31"/>
      <c r="J945" s="31"/>
      <c r="K945" s="31"/>
      <c r="L945" s="31"/>
      <c r="M945" s="31"/>
      <c r="N945" s="31"/>
      <c r="O945" s="31"/>
      <c r="P945" s="31"/>
      <c r="Q945" s="31"/>
      <c r="R945" s="31"/>
      <c r="S945" s="31"/>
      <c r="T945" s="31"/>
      <c r="U945" s="31"/>
      <c r="V945" s="31"/>
      <c r="W945" s="31"/>
      <c r="X945" s="31"/>
      <c r="Y945" s="31"/>
      <c r="Z945" s="31"/>
    </row>
    <row r="946" spans="1:26" ht="15.75" customHeight="1">
      <c r="A946" s="31"/>
      <c r="B946" s="31"/>
      <c r="C946" s="31"/>
      <c r="D946" s="31"/>
      <c r="E946" s="31"/>
      <c r="F946" s="31"/>
      <c r="G946" s="31"/>
      <c r="H946" s="31"/>
      <c r="I946" s="31"/>
      <c r="J946" s="31"/>
      <c r="K946" s="31"/>
      <c r="L946" s="31"/>
      <c r="M946" s="31"/>
      <c r="N946" s="31"/>
      <c r="O946" s="31"/>
      <c r="P946" s="31"/>
      <c r="Q946" s="31"/>
      <c r="R946" s="31"/>
      <c r="S946" s="31"/>
      <c r="T946" s="31"/>
      <c r="U946" s="31"/>
      <c r="V946" s="31"/>
      <c r="W946" s="31"/>
      <c r="X946" s="31"/>
      <c r="Y946" s="31"/>
      <c r="Z946" s="31"/>
    </row>
    <row r="947" spans="1:26" ht="15.75" customHeight="1">
      <c r="A947" s="31"/>
      <c r="B947" s="31"/>
      <c r="C947" s="31"/>
      <c r="D947" s="31"/>
      <c r="E947" s="31"/>
      <c r="F947" s="31"/>
      <c r="G947" s="31"/>
      <c r="H947" s="31"/>
      <c r="I947" s="31"/>
      <c r="J947" s="31"/>
      <c r="K947" s="31"/>
      <c r="L947" s="31"/>
      <c r="M947" s="31"/>
      <c r="N947" s="31"/>
      <c r="O947" s="31"/>
      <c r="P947" s="31"/>
      <c r="Q947" s="31"/>
      <c r="R947" s="31"/>
      <c r="S947" s="31"/>
      <c r="T947" s="31"/>
      <c r="U947" s="31"/>
      <c r="V947" s="31"/>
      <c r="W947" s="31"/>
      <c r="X947" s="31"/>
      <c r="Y947" s="31"/>
      <c r="Z947" s="31"/>
    </row>
    <row r="948" spans="1:26" ht="15.75" customHeight="1">
      <c r="A948" s="31"/>
      <c r="B948" s="31"/>
      <c r="C948" s="31"/>
      <c r="D948" s="31"/>
      <c r="E948" s="31"/>
      <c r="F948" s="31"/>
      <c r="G948" s="31"/>
      <c r="H948" s="31"/>
      <c r="I948" s="31"/>
      <c r="J948" s="31"/>
      <c r="K948" s="31"/>
      <c r="L948" s="31"/>
      <c r="M948" s="31"/>
      <c r="N948" s="31"/>
      <c r="O948" s="31"/>
      <c r="P948" s="31"/>
      <c r="Q948" s="31"/>
      <c r="R948" s="31"/>
      <c r="S948" s="31"/>
      <c r="T948" s="31"/>
      <c r="U948" s="31"/>
      <c r="V948" s="31"/>
      <c r="W948" s="31"/>
      <c r="X948" s="31"/>
      <c r="Y948" s="31"/>
      <c r="Z948" s="31"/>
    </row>
    <row r="949" spans="1:26" ht="15.75" customHeight="1">
      <c r="A949" s="31"/>
      <c r="B949" s="31"/>
      <c r="C949" s="31"/>
      <c r="D949" s="31"/>
      <c r="E949" s="31"/>
      <c r="F949" s="31"/>
      <c r="G949" s="31"/>
      <c r="H949" s="31"/>
      <c r="I949" s="31"/>
      <c r="J949" s="31"/>
      <c r="K949" s="31"/>
      <c r="L949" s="31"/>
      <c r="M949" s="31"/>
      <c r="N949" s="31"/>
      <c r="O949" s="31"/>
      <c r="P949" s="31"/>
      <c r="Q949" s="31"/>
      <c r="R949" s="31"/>
      <c r="S949" s="31"/>
      <c r="T949" s="31"/>
      <c r="U949" s="31"/>
      <c r="V949" s="31"/>
      <c r="W949" s="31"/>
      <c r="X949" s="31"/>
      <c r="Y949" s="31"/>
      <c r="Z949" s="31"/>
    </row>
    <row r="950" spans="1:26" ht="15.75" customHeight="1">
      <c r="A950" s="31"/>
      <c r="B950" s="31"/>
      <c r="C950" s="31"/>
      <c r="D950" s="31"/>
      <c r="E950" s="31"/>
      <c r="F950" s="31"/>
      <c r="G950" s="31"/>
      <c r="H950" s="31"/>
      <c r="I950" s="31"/>
      <c r="J950" s="31"/>
      <c r="K950" s="31"/>
      <c r="L950" s="31"/>
      <c r="M950" s="31"/>
      <c r="N950" s="31"/>
      <c r="O950" s="31"/>
      <c r="P950" s="31"/>
      <c r="Q950" s="31"/>
      <c r="R950" s="31"/>
      <c r="S950" s="31"/>
      <c r="T950" s="31"/>
      <c r="U950" s="31"/>
      <c r="V950" s="31"/>
      <c r="W950" s="31"/>
      <c r="X950" s="31"/>
      <c r="Y950" s="31"/>
      <c r="Z950" s="31"/>
    </row>
    <row r="951" spans="1:26" ht="15.75" customHeight="1">
      <c r="A951" s="31"/>
      <c r="B951" s="31"/>
      <c r="C951" s="31"/>
      <c r="D951" s="31"/>
      <c r="E951" s="31"/>
      <c r="F951" s="31"/>
      <c r="G951" s="31"/>
      <c r="H951" s="31"/>
      <c r="I951" s="31"/>
      <c r="J951" s="31"/>
      <c r="K951" s="31"/>
      <c r="L951" s="31"/>
      <c r="M951" s="31"/>
      <c r="N951" s="31"/>
      <c r="O951" s="31"/>
      <c r="P951" s="31"/>
      <c r="Q951" s="31"/>
      <c r="R951" s="31"/>
      <c r="S951" s="31"/>
      <c r="T951" s="31"/>
      <c r="U951" s="31"/>
      <c r="V951" s="31"/>
      <c r="W951" s="31"/>
      <c r="X951" s="31"/>
      <c r="Y951" s="31"/>
      <c r="Z951" s="31"/>
    </row>
    <row r="952" spans="1:26" ht="15.75" customHeight="1">
      <c r="A952" s="31"/>
      <c r="B952" s="31"/>
      <c r="C952" s="31"/>
      <c r="D952" s="31"/>
      <c r="E952" s="31"/>
      <c r="F952" s="31"/>
      <c r="G952" s="31"/>
      <c r="H952" s="31"/>
      <c r="I952" s="31"/>
      <c r="J952" s="31"/>
      <c r="K952" s="31"/>
      <c r="L952" s="31"/>
      <c r="M952" s="31"/>
      <c r="N952" s="31"/>
      <c r="O952" s="31"/>
      <c r="P952" s="31"/>
      <c r="Q952" s="31"/>
      <c r="R952" s="31"/>
      <c r="S952" s="31"/>
      <c r="T952" s="31"/>
      <c r="U952" s="31"/>
      <c r="V952" s="31"/>
      <c r="W952" s="31"/>
      <c r="X952" s="31"/>
      <c r="Y952" s="31"/>
      <c r="Z952" s="31"/>
    </row>
    <row r="953" spans="1:26" ht="15.75" customHeight="1">
      <c r="A953" s="31"/>
      <c r="B953" s="31"/>
      <c r="C953" s="31"/>
      <c r="D953" s="31"/>
      <c r="E953" s="31"/>
      <c r="F953" s="31"/>
      <c r="G953" s="31"/>
      <c r="H953" s="31"/>
      <c r="I953" s="31"/>
      <c r="J953" s="31"/>
      <c r="K953" s="31"/>
      <c r="L953" s="31"/>
      <c r="M953" s="31"/>
      <c r="N953" s="31"/>
      <c r="O953" s="31"/>
      <c r="P953" s="31"/>
      <c r="Q953" s="31"/>
      <c r="R953" s="31"/>
      <c r="S953" s="31"/>
      <c r="T953" s="31"/>
      <c r="U953" s="31"/>
      <c r="V953" s="31"/>
      <c r="W953" s="31"/>
      <c r="X953" s="31"/>
      <c r="Y953" s="31"/>
      <c r="Z953" s="31"/>
    </row>
    <row r="954" spans="1:26" ht="15.75" customHeight="1">
      <c r="A954" s="31"/>
      <c r="B954" s="31"/>
      <c r="C954" s="31"/>
      <c r="D954" s="31"/>
      <c r="E954" s="31"/>
      <c r="F954" s="31"/>
      <c r="G954" s="31"/>
      <c r="H954" s="31"/>
      <c r="I954" s="31"/>
      <c r="J954" s="31"/>
      <c r="K954" s="31"/>
      <c r="L954" s="31"/>
      <c r="M954" s="31"/>
      <c r="N954" s="31"/>
      <c r="O954" s="31"/>
      <c r="P954" s="31"/>
      <c r="Q954" s="31"/>
      <c r="R954" s="31"/>
      <c r="S954" s="31"/>
      <c r="T954" s="31"/>
      <c r="U954" s="31"/>
      <c r="V954" s="31"/>
      <c r="W954" s="31"/>
      <c r="X954" s="31"/>
      <c r="Y954" s="31"/>
      <c r="Z954" s="31"/>
    </row>
    <row r="955" spans="1:26" ht="15.75" customHeight="1">
      <c r="A955" s="31"/>
      <c r="B955" s="31"/>
      <c r="C955" s="31"/>
      <c r="D955" s="31"/>
      <c r="E955" s="31"/>
      <c r="F955" s="31"/>
      <c r="G955" s="31"/>
      <c r="H955" s="31"/>
      <c r="I955" s="31"/>
      <c r="J955" s="31"/>
      <c r="K955" s="31"/>
      <c r="L955" s="31"/>
      <c r="M955" s="31"/>
      <c r="N955" s="31"/>
      <c r="O955" s="31"/>
      <c r="P955" s="31"/>
      <c r="Q955" s="31"/>
      <c r="R955" s="31"/>
      <c r="S955" s="31"/>
      <c r="T955" s="31"/>
      <c r="U955" s="31"/>
      <c r="V955" s="31"/>
      <c r="W955" s="31"/>
      <c r="X955" s="31"/>
      <c r="Y955" s="31"/>
      <c r="Z955" s="31"/>
    </row>
    <row r="956" spans="1:26" ht="15.75" customHeight="1">
      <c r="A956" s="31"/>
      <c r="B956" s="31"/>
      <c r="C956" s="31"/>
      <c r="D956" s="31"/>
      <c r="E956" s="31"/>
      <c r="F956" s="31"/>
      <c r="G956" s="31"/>
      <c r="H956" s="31"/>
      <c r="I956" s="31"/>
      <c r="J956" s="31"/>
      <c r="K956" s="31"/>
      <c r="L956" s="31"/>
      <c r="M956" s="31"/>
      <c r="N956" s="31"/>
      <c r="O956" s="31"/>
      <c r="P956" s="31"/>
      <c r="Q956" s="31"/>
      <c r="R956" s="31"/>
      <c r="S956" s="31"/>
      <c r="T956" s="31"/>
      <c r="U956" s="31"/>
      <c r="V956" s="31"/>
      <c r="W956" s="31"/>
      <c r="X956" s="31"/>
      <c r="Y956" s="31"/>
      <c r="Z956" s="31"/>
    </row>
    <row r="957" spans="1:26" ht="15.75" customHeight="1">
      <c r="A957" s="31"/>
      <c r="B957" s="31"/>
      <c r="C957" s="31"/>
      <c r="D957" s="31"/>
      <c r="E957" s="31"/>
      <c r="F957" s="31"/>
      <c r="G957" s="31"/>
      <c r="H957" s="31"/>
      <c r="I957" s="31"/>
      <c r="J957" s="31"/>
      <c r="K957" s="31"/>
      <c r="L957" s="31"/>
      <c r="M957" s="31"/>
      <c r="N957" s="31"/>
      <c r="O957" s="31"/>
      <c r="P957" s="31"/>
      <c r="Q957" s="31"/>
      <c r="R957" s="31"/>
      <c r="S957" s="31"/>
      <c r="T957" s="31"/>
      <c r="U957" s="31"/>
      <c r="V957" s="31"/>
      <c r="W957" s="31"/>
      <c r="X957" s="31"/>
      <c r="Y957" s="31"/>
      <c r="Z957" s="31"/>
    </row>
    <row r="958" spans="1:26" ht="15.75" customHeight="1">
      <c r="A958" s="31"/>
      <c r="B958" s="31"/>
      <c r="C958" s="31"/>
      <c r="D958" s="31"/>
      <c r="E958" s="31"/>
      <c r="F958" s="31"/>
      <c r="G958" s="31"/>
      <c r="H958" s="31"/>
      <c r="I958" s="31"/>
      <c r="J958" s="31"/>
      <c r="K958" s="31"/>
      <c r="L958" s="31"/>
      <c r="M958" s="31"/>
      <c r="N958" s="31"/>
      <c r="O958" s="31"/>
      <c r="P958" s="31"/>
      <c r="Q958" s="31"/>
      <c r="R958" s="31"/>
      <c r="S958" s="31"/>
      <c r="T958" s="31"/>
      <c r="U958" s="31"/>
      <c r="V958" s="31"/>
      <c r="W958" s="31"/>
      <c r="X958" s="31"/>
      <c r="Y958" s="31"/>
      <c r="Z958" s="31"/>
    </row>
    <row r="959" spans="1:26" ht="15.75" customHeight="1">
      <c r="A959" s="31"/>
      <c r="B959" s="31"/>
      <c r="C959" s="31"/>
      <c r="D959" s="31"/>
      <c r="E959" s="31"/>
      <c r="F959" s="31"/>
      <c r="G959" s="31"/>
      <c r="H959" s="31"/>
      <c r="I959" s="31"/>
      <c r="J959" s="31"/>
      <c r="K959" s="31"/>
      <c r="L959" s="31"/>
      <c r="M959" s="31"/>
      <c r="N959" s="31"/>
      <c r="O959" s="31"/>
      <c r="P959" s="31"/>
      <c r="Q959" s="31"/>
      <c r="R959" s="31"/>
      <c r="S959" s="31"/>
      <c r="T959" s="31"/>
      <c r="U959" s="31"/>
      <c r="V959" s="31"/>
      <c r="W959" s="31"/>
      <c r="X959" s="31"/>
      <c r="Y959" s="31"/>
      <c r="Z959" s="31"/>
    </row>
    <row r="960" spans="1:26" ht="15.75" customHeight="1">
      <c r="A960" s="31"/>
      <c r="B960" s="31"/>
      <c r="C960" s="31"/>
      <c r="D960" s="31"/>
      <c r="E960" s="31"/>
      <c r="F960" s="31"/>
      <c r="G960" s="31"/>
      <c r="H960" s="31"/>
      <c r="I960" s="31"/>
      <c r="J960" s="31"/>
      <c r="K960" s="31"/>
      <c r="L960" s="31"/>
      <c r="M960" s="31"/>
      <c r="N960" s="31"/>
      <c r="O960" s="31"/>
      <c r="P960" s="31"/>
      <c r="Q960" s="31"/>
      <c r="R960" s="31"/>
      <c r="S960" s="31"/>
      <c r="T960" s="31"/>
      <c r="U960" s="31"/>
      <c r="V960" s="31"/>
      <c r="W960" s="31"/>
      <c r="X960" s="31"/>
      <c r="Y960" s="31"/>
      <c r="Z960" s="31"/>
    </row>
    <row r="961" spans="1:26" ht="15.75" customHeight="1">
      <c r="A961" s="31"/>
      <c r="B961" s="31"/>
      <c r="C961" s="31"/>
      <c r="D961" s="31"/>
      <c r="E961" s="31"/>
      <c r="F961" s="31"/>
      <c r="G961" s="31"/>
      <c r="H961" s="31"/>
      <c r="I961" s="31"/>
      <c r="J961" s="31"/>
      <c r="K961" s="31"/>
      <c r="L961" s="31"/>
      <c r="M961" s="31"/>
      <c r="N961" s="31"/>
      <c r="O961" s="31"/>
      <c r="P961" s="31"/>
      <c r="Q961" s="31"/>
      <c r="R961" s="31"/>
      <c r="S961" s="31"/>
      <c r="T961" s="31"/>
      <c r="U961" s="31"/>
      <c r="V961" s="31"/>
      <c r="W961" s="31"/>
      <c r="X961" s="31"/>
      <c r="Y961" s="31"/>
      <c r="Z961" s="31"/>
    </row>
    <row r="962" spans="1:26" ht="15.75" customHeight="1">
      <c r="A962" s="31"/>
      <c r="B962" s="31"/>
      <c r="C962" s="31"/>
      <c r="D962" s="31"/>
      <c r="E962" s="31"/>
      <c r="F962" s="31"/>
      <c r="G962" s="31"/>
      <c r="H962" s="31"/>
      <c r="I962" s="31"/>
      <c r="J962" s="31"/>
      <c r="K962" s="31"/>
      <c r="L962" s="31"/>
      <c r="M962" s="31"/>
      <c r="N962" s="31"/>
      <c r="O962" s="31"/>
      <c r="P962" s="31"/>
      <c r="Q962" s="31"/>
      <c r="R962" s="31"/>
      <c r="S962" s="31"/>
      <c r="T962" s="31"/>
      <c r="U962" s="31"/>
      <c r="V962" s="31"/>
      <c r="W962" s="31"/>
      <c r="X962" s="31"/>
      <c r="Y962" s="31"/>
      <c r="Z962" s="31"/>
    </row>
    <row r="963" spans="1:26" ht="15.75" customHeight="1">
      <c r="A963" s="31"/>
      <c r="B963" s="31"/>
      <c r="C963" s="31"/>
      <c r="D963" s="31"/>
      <c r="E963" s="31"/>
      <c r="F963" s="31"/>
      <c r="G963" s="31"/>
      <c r="H963" s="31"/>
      <c r="I963" s="31"/>
      <c r="J963" s="31"/>
      <c r="K963" s="31"/>
      <c r="L963" s="31"/>
      <c r="M963" s="31"/>
      <c r="N963" s="31"/>
      <c r="O963" s="31"/>
      <c r="P963" s="31"/>
      <c r="Q963" s="31"/>
      <c r="R963" s="31"/>
      <c r="S963" s="31"/>
      <c r="T963" s="31"/>
      <c r="U963" s="31"/>
      <c r="V963" s="31"/>
      <c r="W963" s="31"/>
      <c r="X963" s="31"/>
      <c r="Y963" s="31"/>
      <c r="Z963" s="31"/>
    </row>
    <row r="964" spans="1:26" ht="15.75" customHeight="1">
      <c r="A964" s="31"/>
      <c r="B964" s="31"/>
      <c r="C964" s="31"/>
      <c r="D964" s="31"/>
      <c r="E964" s="31"/>
      <c r="F964" s="31"/>
      <c r="G964" s="31"/>
      <c r="H964" s="31"/>
      <c r="I964" s="31"/>
      <c r="J964" s="31"/>
      <c r="K964" s="31"/>
      <c r="L964" s="31"/>
      <c r="M964" s="31"/>
      <c r="N964" s="31"/>
      <c r="O964" s="31"/>
      <c r="P964" s="31"/>
      <c r="Q964" s="31"/>
      <c r="R964" s="31"/>
      <c r="S964" s="31"/>
      <c r="T964" s="31"/>
      <c r="U964" s="31"/>
      <c r="V964" s="31"/>
      <c r="W964" s="31"/>
      <c r="X964" s="31"/>
      <c r="Y964" s="31"/>
      <c r="Z964" s="31"/>
    </row>
    <row r="965" spans="1:26" ht="15.75" customHeight="1">
      <c r="A965" s="31"/>
      <c r="B965" s="31"/>
      <c r="C965" s="31"/>
      <c r="D965" s="31"/>
      <c r="E965" s="31"/>
      <c r="F965" s="31"/>
      <c r="G965" s="31"/>
      <c r="H965" s="31"/>
      <c r="I965" s="31"/>
      <c r="J965" s="31"/>
      <c r="K965" s="31"/>
      <c r="L965" s="31"/>
      <c r="M965" s="31"/>
      <c r="N965" s="31"/>
      <c r="O965" s="31"/>
      <c r="P965" s="31"/>
      <c r="Q965" s="31"/>
      <c r="R965" s="31"/>
      <c r="S965" s="31"/>
      <c r="T965" s="31"/>
      <c r="U965" s="31"/>
      <c r="V965" s="31"/>
      <c r="W965" s="31"/>
      <c r="X965" s="31"/>
      <c r="Y965" s="31"/>
      <c r="Z965" s="31"/>
    </row>
    <row r="966" spans="1:26" ht="15.75" customHeight="1">
      <c r="A966" s="31"/>
      <c r="B966" s="31"/>
      <c r="C966" s="31"/>
      <c r="D966" s="31"/>
      <c r="E966" s="31"/>
      <c r="F966" s="31"/>
      <c r="G966" s="31"/>
      <c r="H966" s="31"/>
      <c r="I966" s="31"/>
      <c r="J966" s="31"/>
      <c r="K966" s="31"/>
      <c r="L966" s="31"/>
      <c r="M966" s="31"/>
      <c r="N966" s="31"/>
      <c r="O966" s="31"/>
      <c r="P966" s="31"/>
      <c r="Q966" s="31"/>
      <c r="R966" s="31"/>
      <c r="S966" s="31"/>
      <c r="T966" s="31"/>
      <c r="U966" s="31"/>
      <c r="V966" s="31"/>
      <c r="W966" s="31"/>
      <c r="X966" s="31"/>
      <c r="Y966" s="31"/>
      <c r="Z966" s="31"/>
    </row>
    <row r="967" spans="1:26" ht="15.75" customHeight="1">
      <c r="A967" s="31"/>
      <c r="B967" s="31"/>
      <c r="C967" s="31"/>
      <c r="D967" s="31"/>
      <c r="E967" s="31"/>
      <c r="F967" s="31"/>
      <c r="G967" s="31"/>
      <c r="H967" s="31"/>
      <c r="I967" s="31"/>
      <c r="J967" s="31"/>
      <c r="K967" s="31"/>
      <c r="L967" s="31"/>
      <c r="M967" s="31"/>
      <c r="N967" s="31"/>
      <c r="O967" s="31"/>
      <c r="P967" s="31"/>
      <c r="Q967" s="31"/>
      <c r="R967" s="31"/>
      <c r="S967" s="31"/>
      <c r="T967" s="31"/>
      <c r="U967" s="31"/>
      <c r="V967" s="31"/>
      <c r="W967" s="31"/>
      <c r="X967" s="31"/>
      <c r="Y967" s="31"/>
      <c r="Z967" s="31"/>
    </row>
    <row r="968" spans="1:26" ht="15.75" customHeight="1">
      <c r="A968" s="31"/>
      <c r="B968" s="31"/>
      <c r="C968" s="31"/>
      <c r="D968" s="31"/>
      <c r="E968" s="31"/>
      <c r="F968" s="31"/>
      <c r="G968" s="31"/>
      <c r="H968" s="31"/>
      <c r="I968" s="31"/>
      <c r="J968" s="31"/>
      <c r="K968" s="31"/>
      <c r="L968" s="31"/>
      <c r="M968" s="31"/>
      <c r="N968" s="31"/>
      <c r="O968" s="31"/>
      <c r="P968" s="31"/>
      <c r="Q968" s="31"/>
      <c r="R968" s="31"/>
      <c r="S968" s="31"/>
      <c r="T968" s="31"/>
      <c r="U968" s="31"/>
      <c r="V968" s="31"/>
      <c r="W968" s="31"/>
      <c r="X968" s="31"/>
      <c r="Y968" s="31"/>
      <c r="Z968" s="31"/>
    </row>
    <row r="969" spans="1:26" ht="15.75" customHeight="1">
      <c r="A969" s="31"/>
      <c r="B969" s="31"/>
      <c r="C969" s="31"/>
      <c r="D969" s="31"/>
      <c r="E969" s="31"/>
      <c r="F969" s="31"/>
      <c r="G969" s="31"/>
      <c r="H969" s="31"/>
      <c r="I969" s="31"/>
      <c r="J969" s="31"/>
      <c r="K969" s="31"/>
      <c r="L969" s="31"/>
      <c r="M969" s="31"/>
      <c r="N969" s="31"/>
      <c r="O969" s="31"/>
      <c r="P969" s="31"/>
      <c r="Q969" s="31"/>
      <c r="R969" s="31"/>
      <c r="S969" s="31"/>
      <c r="T969" s="31"/>
      <c r="U969" s="31"/>
      <c r="V969" s="31"/>
      <c r="W969" s="31"/>
      <c r="X969" s="31"/>
      <c r="Y969" s="31"/>
      <c r="Z969" s="31"/>
    </row>
    <row r="970" spans="1:26" ht="15.75" customHeight="1">
      <c r="A970" s="31"/>
      <c r="B970" s="31"/>
      <c r="C970" s="31"/>
      <c r="D970" s="31"/>
      <c r="E970" s="31"/>
      <c r="F970" s="31"/>
      <c r="G970" s="31"/>
      <c r="H970" s="31"/>
      <c r="I970" s="31"/>
      <c r="J970" s="31"/>
      <c r="K970" s="31"/>
      <c r="L970" s="31"/>
      <c r="M970" s="31"/>
      <c r="N970" s="31"/>
      <c r="O970" s="31"/>
      <c r="P970" s="31"/>
      <c r="Q970" s="31"/>
      <c r="R970" s="31"/>
      <c r="S970" s="31"/>
      <c r="T970" s="31"/>
      <c r="U970" s="31"/>
      <c r="V970" s="31"/>
      <c r="W970" s="31"/>
      <c r="X970" s="31"/>
      <c r="Y970" s="31"/>
      <c r="Z970" s="31"/>
    </row>
    <row r="971" spans="1:26" ht="15.75" customHeight="1">
      <c r="A971" s="31"/>
      <c r="B971" s="31"/>
      <c r="C971" s="31"/>
      <c r="D971" s="31"/>
      <c r="E971" s="31"/>
      <c r="F971" s="31"/>
      <c r="G971" s="31"/>
      <c r="H971" s="31"/>
      <c r="I971" s="31"/>
      <c r="J971" s="31"/>
      <c r="K971" s="31"/>
      <c r="L971" s="31"/>
      <c r="M971" s="31"/>
      <c r="N971" s="31"/>
      <c r="O971" s="31"/>
      <c r="P971" s="31"/>
      <c r="Q971" s="31"/>
      <c r="R971" s="31"/>
      <c r="S971" s="31"/>
      <c r="T971" s="31"/>
      <c r="U971" s="31"/>
      <c r="V971" s="31"/>
      <c r="W971" s="31"/>
      <c r="X971" s="31"/>
      <c r="Y971" s="31"/>
      <c r="Z971" s="31"/>
    </row>
    <row r="972" spans="1:26" ht="15.75" customHeight="1">
      <c r="A972" s="31"/>
      <c r="B972" s="31"/>
      <c r="C972" s="31"/>
      <c r="D972" s="31"/>
      <c r="E972" s="31"/>
      <c r="F972" s="31"/>
      <c r="G972" s="31"/>
      <c r="H972" s="31"/>
      <c r="I972" s="31"/>
      <c r="J972" s="31"/>
      <c r="K972" s="31"/>
      <c r="L972" s="31"/>
      <c r="M972" s="31"/>
      <c r="N972" s="31"/>
      <c r="O972" s="31"/>
      <c r="P972" s="31"/>
      <c r="Q972" s="31"/>
      <c r="R972" s="31"/>
      <c r="S972" s="31"/>
      <c r="T972" s="31"/>
      <c r="U972" s="31"/>
      <c r="V972" s="31"/>
      <c r="W972" s="31"/>
      <c r="X972" s="31"/>
      <c r="Y972" s="31"/>
      <c r="Z972" s="31"/>
    </row>
    <row r="973" spans="1:26" ht="15.75" customHeight="1">
      <c r="A973" s="31"/>
      <c r="B973" s="31"/>
      <c r="C973" s="31"/>
      <c r="D973" s="31"/>
      <c r="E973" s="31"/>
      <c r="F973" s="31"/>
      <c r="G973" s="31"/>
      <c r="H973" s="31"/>
      <c r="I973" s="31"/>
      <c r="J973" s="31"/>
      <c r="K973" s="31"/>
      <c r="L973" s="31"/>
      <c r="M973" s="31"/>
      <c r="N973" s="31"/>
      <c r="O973" s="31"/>
      <c r="P973" s="31"/>
      <c r="Q973" s="31"/>
      <c r="R973" s="31"/>
      <c r="S973" s="31"/>
      <c r="T973" s="31"/>
      <c r="U973" s="31"/>
      <c r="V973" s="31"/>
      <c r="W973" s="31"/>
      <c r="X973" s="31"/>
      <c r="Y973" s="31"/>
      <c r="Z973" s="31"/>
    </row>
    <row r="974" spans="1:26" ht="15.75" customHeight="1">
      <c r="A974" s="31"/>
      <c r="B974" s="31"/>
      <c r="C974" s="31"/>
      <c r="D974" s="31"/>
      <c r="E974" s="31"/>
      <c r="F974" s="31"/>
      <c r="G974" s="31"/>
      <c r="H974" s="31"/>
      <c r="I974" s="31"/>
      <c r="J974" s="31"/>
      <c r="K974" s="31"/>
      <c r="L974" s="31"/>
      <c r="M974" s="31"/>
      <c r="N974" s="31"/>
      <c r="O974" s="31"/>
      <c r="P974" s="31"/>
      <c r="Q974" s="31"/>
      <c r="R974" s="31"/>
      <c r="S974" s="31"/>
      <c r="T974" s="31"/>
      <c r="U974" s="31"/>
      <c r="V974" s="31"/>
      <c r="W974" s="31"/>
      <c r="X974" s="31"/>
      <c r="Y974" s="31"/>
      <c r="Z974" s="31"/>
    </row>
    <row r="975" spans="1:26" ht="15.75" customHeight="1">
      <c r="A975" s="31"/>
      <c r="B975" s="31"/>
      <c r="C975" s="31"/>
      <c r="D975" s="31"/>
      <c r="E975" s="31"/>
      <c r="F975" s="31"/>
      <c r="G975" s="31"/>
      <c r="H975" s="31"/>
      <c r="I975" s="31"/>
      <c r="J975" s="31"/>
      <c r="K975" s="31"/>
      <c r="L975" s="31"/>
      <c r="M975" s="31"/>
      <c r="N975" s="31"/>
      <c r="O975" s="31"/>
      <c r="P975" s="31"/>
      <c r="Q975" s="31"/>
      <c r="R975" s="31"/>
      <c r="S975" s="31"/>
      <c r="T975" s="31"/>
      <c r="U975" s="31"/>
      <c r="V975" s="31"/>
      <c r="W975" s="31"/>
      <c r="X975" s="31"/>
      <c r="Y975" s="31"/>
      <c r="Z975" s="31"/>
    </row>
    <row r="976" spans="1:26" ht="15.75" customHeight="1">
      <c r="A976" s="31"/>
      <c r="B976" s="31"/>
      <c r="C976" s="31"/>
      <c r="D976" s="31"/>
      <c r="E976" s="31"/>
      <c r="F976" s="31"/>
      <c r="G976" s="31"/>
      <c r="H976" s="31"/>
      <c r="I976" s="31"/>
      <c r="J976" s="31"/>
      <c r="K976" s="31"/>
      <c r="L976" s="31"/>
      <c r="M976" s="31"/>
      <c r="N976" s="31"/>
      <c r="O976" s="31"/>
      <c r="P976" s="31"/>
      <c r="Q976" s="31"/>
      <c r="R976" s="31"/>
      <c r="S976" s="31"/>
      <c r="T976" s="31"/>
      <c r="U976" s="31"/>
      <c r="V976" s="31"/>
      <c r="W976" s="31"/>
      <c r="X976" s="31"/>
      <c r="Y976" s="31"/>
      <c r="Z976" s="31"/>
    </row>
    <row r="977" spans="1:26" ht="15.75" customHeight="1">
      <c r="A977" s="31"/>
      <c r="B977" s="31"/>
      <c r="C977" s="31"/>
      <c r="D977" s="31"/>
      <c r="E977" s="31"/>
      <c r="F977" s="31"/>
      <c r="G977" s="31"/>
      <c r="H977" s="31"/>
      <c r="I977" s="31"/>
      <c r="J977" s="31"/>
      <c r="K977" s="31"/>
      <c r="L977" s="31"/>
      <c r="M977" s="31"/>
      <c r="N977" s="31"/>
      <c r="O977" s="31"/>
      <c r="P977" s="31"/>
      <c r="Q977" s="31"/>
      <c r="R977" s="31"/>
      <c r="S977" s="31"/>
      <c r="T977" s="31"/>
      <c r="U977" s="31"/>
      <c r="V977" s="31"/>
      <c r="W977" s="31"/>
      <c r="X977" s="31"/>
      <c r="Y977" s="31"/>
      <c r="Z977" s="31"/>
    </row>
    <row r="978" spans="1:26" ht="15.75" customHeight="1">
      <c r="A978" s="31"/>
      <c r="B978" s="31"/>
      <c r="C978" s="31"/>
      <c r="D978" s="31"/>
      <c r="E978" s="31"/>
      <c r="F978" s="31"/>
      <c r="G978" s="31"/>
      <c r="H978" s="31"/>
      <c r="I978" s="31"/>
      <c r="J978" s="31"/>
      <c r="K978" s="31"/>
      <c r="L978" s="31"/>
      <c r="M978" s="31"/>
      <c r="N978" s="31"/>
      <c r="O978" s="31"/>
      <c r="P978" s="31"/>
      <c r="Q978" s="31"/>
      <c r="R978" s="31"/>
      <c r="S978" s="31"/>
      <c r="T978" s="31"/>
      <c r="U978" s="31"/>
      <c r="V978" s="31"/>
      <c r="W978" s="31"/>
      <c r="X978" s="31"/>
      <c r="Y978" s="31"/>
      <c r="Z978" s="31"/>
    </row>
    <row r="979" spans="1:26" ht="15.75" customHeight="1">
      <c r="A979" s="31"/>
      <c r="B979" s="31"/>
      <c r="C979" s="31"/>
      <c r="D979" s="31"/>
      <c r="E979" s="31"/>
      <c r="F979" s="31"/>
      <c r="G979" s="31"/>
      <c r="H979" s="31"/>
      <c r="I979" s="31"/>
      <c r="J979" s="31"/>
      <c r="K979" s="31"/>
      <c r="L979" s="31"/>
      <c r="M979" s="31"/>
      <c r="N979" s="31"/>
      <c r="O979" s="31"/>
      <c r="P979" s="31"/>
      <c r="Q979" s="31"/>
      <c r="R979" s="31"/>
      <c r="S979" s="31"/>
      <c r="T979" s="31"/>
      <c r="U979" s="31"/>
      <c r="V979" s="31"/>
      <c r="W979" s="31"/>
      <c r="X979" s="31"/>
      <c r="Y979" s="31"/>
      <c r="Z979" s="31"/>
    </row>
    <row r="980" spans="1:26" ht="15.75" customHeight="1">
      <c r="A980" s="31"/>
      <c r="B980" s="31"/>
      <c r="C980" s="31"/>
      <c r="D980" s="31"/>
      <c r="E980" s="31"/>
      <c r="F980" s="31"/>
      <c r="G980" s="31"/>
      <c r="H980" s="31"/>
      <c r="I980" s="31"/>
      <c r="J980" s="31"/>
      <c r="K980" s="31"/>
      <c r="L980" s="31"/>
      <c r="M980" s="31"/>
      <c r="N980" s="31"/>
      <c r="O980" s="31"/>
      <c r="P980" s="31"/>
      <c r="Q980" s="31"/>
      <c r="R980" s="31"/>
      <c r="S980" s="31"/>
      <c r="T980" s="31"/>
      <c r="U980" s="31"/>
      <c r="V980" s="31"/>
      <c r="W980" s="31"/>
      <c r="X980" s="31"/>
      <c r="Y980" s="31"/>
      <c r="Z980" s="31"/>
    </row>
    <row r="981" spans="1:26" ht="15.75" customHeight="1">
      <c r="A981" s="31"/>
      <c r="B981" s="31"/>
      <c r="C981" s="31"/>
      <c r="D981" s="31"/>
      <c r="E981" s="31"/>
      <c r="F981" s="31"/>
      <c r="G981" s="31"/>
      <c r="H981" s="31"/>
      <c r="I981" s="31"/>
      <c r="J981" s="31"/>
      <c r="K981" s="31"/>
      <c r="L981" s="31"/>
      <c r="M981" s="31"/>
      <c r="N981" s="31"/>
      <c r="O981" s="31"/>
      <c r="P981" s="31"/>
      <c r="Q981" s="31"/>
      <c r="R981" s="31"/>
      <c r="S981" s="31"/>
      <c r="T981" s="31"/>
      <c r="U981" s="31"/>
      <c r="V981" s="31"/>
      <c r="W981" s="31"/>
      <c r="X981" s="31"/>
      <c r="Y981" s="31"/>
      <c r="Z981" s="31"/>
    </row>
    <row r="982" spans="1:26" ht="15.75" customHeight="1">
      <c r="A982" s="31"/>
      <c r="B982" s="31"/>
      <c r="C982" s="31"/>
      <c r="D982" s="31"/>
      <c r="E982" s="31"/>
      <c r="F982" s="31"/>
      <c r="G982" s="31"/>
      <c r="H982" s="31"/>
      <c r="I982" s="31"/>
      <c r="J982" s="31"/>
      <c r="K982" s="31"/>
      <c r="L982" s="31"/>
      <c r="M982" s="31"/>
      <c r="N982" s="31"/>
      <c r="O982" s="31"/>
      <c r="P982" s="31"/>
      <c r="Q982" s="31"/>
      <c r="R982" s="31"/>
      <c r="S982" s="31"/>
      <c r="T982" s="31"/>
      <c r="U982" s="31"/>
      <c r="V982" s="31"/>
      <c r="W982" s="31"/>
      <c r="X982" s="31"/>
      <c r="Y982" s="31"/>
      <c r="Z982" s="31"/>
    </row>
    <row r="983" spans="1:26" ht="15.75" customHeight="1">
      <c r="A983" s="31"/>
      <c r="B983" s="31"/>
      <c r="C983" s="31"/>
      <c r="D983" s="31"/>
      <c r="E983" s="31"/>
      <c r="F983" s="31"/>
      <c r="G983" s="31"/>
      <c r="H983" s="31"/>
      <c r="I983" s="31"/>
      <c r="J983" s="31"/>
      <c r="K983" s="31"/>
      <c r="L983" s="31"/>
      <c r="M983" s="31"/>
      <c r="N983" s="31"/>
      <c r="O983" s="31"/>
      <c r="P983" s="31"/>
      <c r="Q983" s="31"/>
      <c r="R983" s="31"/>
      <c r="S983" s="31"/>
      <c r="T983" s="31"/>
      <c r="U983" s="31"/>
      <c r="V983" s="31"/>
      <c r="W983" s="31"/>
      <c r="X983" s="31"/>
      <c r="Y983" s="31"/>
      <c r="Z983" s="31"/>
    </row>
    <row r="984" spans="1:26" ht="15.75" customHeight="1">
      <c r="A984" s="31"/>
      <c r="B984" s="31"/>
      <c r="C984" s="31"/>
      <c r="D984" s="31"/>
      <c r="E984" s="31"/>
      <c r="F984" s="31"/>
      <c r="G984" s="31"/>
      <c r="H984" s="31"/>
      <c r="I984" s="31"/>
      <c r="J984" s="31"/>
      <c r="K984" s="31"/>
      <c r="L984" s="31"/>
      <c r="M984" s="31"/>
      <c r="N984" s="31"/>
      <c r="O984" s="31"/>
      <c r="P984" s="31"/>
      <c r="Q984" s="31"/>
      <c r="R984" s="31"/>
      <c r="S984" s="31"/>
      <c r="T984" s="31"/>
      <c r="U984" s="31"/>
      <c r="V984" s="31"/>
      <c r="W984" s="31"/>
      <c r="X984" s="31"/>
      <c r="Y984" s="31"/>
      <c r="Z984" s="31"/>
    </row>
    <row r="985" spans="1:26" ht="15.75" customHeight="1">
      <c r="A985" s="31"/>
      <c r="B985" s="31"/>
      <c r="C985" s="31"/>
      <c r="D985" s="31"/>
      <c r="E985" s="31"/>
      <c r="F985" s="31"/>
      <c r="G985" s="31"/>
      <c r="H985" s="31"/>
      <c r="I985" s="31"/>
      <c r="J985" s="31"/>
      <c r="K985" s="31"/>
      <c r="L985" s="31"/>
      <c r="M985" s="31"/>
      <c r="N985" s="31"/>
      <c r="O985" s="31"/>
      <c r="P985" s="31"/>
      <c r="Q985" s="31"/>
      <c r="R985" s="31"/>
      <c r="S985" s="31"/>
      <c r="T985" s="31"/>
      <c r="U985" s="31"/>
      <c r="V985" s="31"/>
      <c r="W985" s="31"/>
      <c r="X985" s="31"/>
      <c r="Y985" s="31"/>
      <c r="Z985" s="31"/>
    </row>
    <row r="986" spans="1:26" ht="15.75" customHeight="1">
      <c r="A986" s="31"/>
      <c r="B986" s="31"/>
      <c r="C986" s="31"/>
      <c r="D986" s="31"/>
      <c r="E986" s="31"/>
      <c r="F986" s="31"/>
      <c r="G986" s="31"/>
      <c r="H986" s="31"/>
      <c r="I986" s="31"/>
      <c r="J986" s="31"/>
      <c r="K986" s="31"/>
      <c r="L986" s="31"/>
      <c r="M986" s="31"/>
      <c r="N986" s="31"/>
      <c r="O986" s="31"/>
      <c r="P986" s="31"/>
      <c r="Q986" s="31"/>
      <c r="R986" s="31"/>
      <c r="S986" s="31"/>
      <c r="T986" s="31"/>
      <c r="U986" s="31"/>
      <c r="V986" s="31"/>
      <c r="W986" s="31"/>
      <c r="X986" s="31"/>
      <c r="Y986" s="31"/>
      <c r="Z986" s="31"/>
    </row>
    <row r="987" spans="1:26" ht="15.75" customHeight="1">
      <c r="A987" s="31"/>
      <c r="B987" s="31"/>
      <c r="C987" s="31"/>
      <c r="D987" s="31"/>
      <c r="E987" s="31"/>
      <c r="F987" s="31"/>
      <c r="G987" s="31"/>
      <c r="H987" s="31"/>
      <c r="I987" s="31"/>
      <c r="J987" s="31"/>
      <c r="K987" s="31"/>
      <c r="L987" s="31"/>
      <c r="M987" s="31"/>
      <c r="N987" s="31"/>
      <c r="O987" s="31"/>
      <c r="P987" s="31"/>
      <c r="Q987" s="31"/>
      <c r="R987" s="31"/>
      <c r="S987" s="31"/>
      <c r="T987" s="31"/>
      <c r="U987" s="31"/>
      <c r="V987" s="31"/>
      <c r="W987" s="31"/>
      <c r="X987" s="31"/>
      <c r="Y987" s="31"/>
      <c r="Z987" s="31"/>
    </row>
    <row r="988" spans="1:26" ht="15.75" customHeight="1">
      <c r="A988" s="31"/>
      <c r="B988" s="31"/>
      <c r="C988" s="31"/>
      <c r="D988" s="31"/>
      <c r="E988" s="31"/>
      <c r="F988" s="31"/>
      <c r="G988" s="31"/>
      <c r="H988" s="31"/>
      <c r="I988" s="31"/>
      <c r="J988" s="31"/>
      <c r="K988" s="31"/>
      <c r="L988" s="31"/>
      <c r="M988" s="31"/>
      <c r="N988" s="31"/>
      <c r="O988" s="31"/>
      <c r="P988" s="31"/>
      <c r="Q988" s="31"/>
      <c r="R988" s="31"/>
      <c r="S988" s="31"/>
      <c r="T988" s="31"/>
      <c r="U988" s="31"/>
      <c r="V988" s="31"/>
      <c r="W988" s="31"/>
      <c r="X988" s="31"/>
      <c r="Y988" s="31"/>
      <c r="Z988" s="31"/>
    </row>
    <row r="989" spans="1:26" ht="15.75" customHeight="1">
      <c r="A989" s="31"/>
      <c r="B989" s="31"/>
      <c r="C989" s="31"/>
      <c r="D989" s="31"/>
      <c r="E989" s="31"/>
      <c r="F989" s="31"/>
      <c r="G989" s="31"/>
      <c r="H989" s="31"/>
      <c r="I989" s="31"/>
      <c r="J989" s="31"/>
      <c r="K989" s="31"/>
      <c r="L989" s="31"/>
      <c r="M989" s="31"/>
      <c r="N989" s="31"/>
      <c r="O989" s="31"/>
      <c r="P989" s="31"/>
      <c r="Q989" s="31"/>
      <c r="R989" s="31"/>
      <c r="S989" s="31"/>
      <c r="T989" s="31"/>
      <c r="U989" s="31"/>
      <c r="V989" s="31"/>
      <c r="W989" s="31"/>
      <c r="X989" s="31"/>
      <c r="Y989" s="31"/>
      <c r="Z989" s="31"/>
    </row>
    <row r="990" spans="1:26" ht="15.75" customHeight="1">
      <c r="A990" s="31"/>
      <c r="B990" s="31"/>
      <c r="C990" s="31"/>
      <c r="D990" s="31"/>
      <c r="E990" s="31"/>
      <c r="F990" s="31"/>
      <c r="G990" s="31"/>
      <c r="H990" s="31"/>
      <c r="I990" s="31"/>
      <c r="J990" s="31"/>
      <c r="K990" s="31"/>
      <c r="L990" s="31"/>
      <c r="M990" s="31"/>
      <c r="N990" s="31"/>
      <c r="O990" s="31"/>
      <c r="P990" s="31"/>
      <c r="Q990" s="31"/>
      <c r="R990" s="31"/>
      <c r="S990" s="31"/>
      <c r="T990" s="31"/>
      <c r="U990" s="31"/>
      <c r="V990" s="31"/>
      <c r="W990" s="31"/>
      <c r="X990" s="31"/>
      <c r="Y990" s="31"/>
      <c r="Z990" s="31"/>
    </row>
    <row r="991" spans="1:26" ht="15.75" customHeight="1">
      <c r="A991" s="31"/>
      <c r="B991" s="31"/>
      <c r="C991" s="31"/>
      <c r="D991" s="31"/>
      <c r="E991" s="31"/>
      <c r="F991" s="31"/>
      <c r="G991" s="31"/>
      <c r="H991" s="31"/>
      <c r="I991" s="31"/>
      <c r="J991" s="31"/>
      <c r="K991" s="31"/>
      <c r="L991" s="31"/>
      <c r="M991" s="31"/>
      <c r="N991" s="31"/>
      <c r="O991" s="31"/>
      <c r="P991" s="31"/>
      <c r="Q991" s="31"/>
      <c r="R991" s="31"/>
      <c r="S991" s="31"/>
      <c r="T991" s="31"/>
      <c r="U991" s="31"/>
      <c r="V991" s="31"/>
      <c r="W991" s="31"/>
      <c r="X991" s="31"/>
      <c r="Y991" s="31"/>
      <c r="Z991" s="31"/>
    </row>
    <row r="992" spans="1:26" ht="15.75" customHeight="1">
      <c r="A992" s="31"/>
      <c r="B992" s="31"/>
      <c r="C992" s="31"/>
      <c r="D992" s="31"/>
      <c r="E992" s="31"/>
      <c r="F992" s="31"/>
      <c r="G992" s="31"/>
      <c r="H992" s="31"/>
      <c r="I992" s="31"/>
      <c r="J992" s="31"/>
      <c r="K992" s="31"/>
      <c r="L992" s="31"/>
      <c r="M992" s="31"/>
      <c r="N992" s="31"/>
      <c r="O992" s="31"/>
      <c r="P992" s="31"/>
      <c r="Q992" s="31"/>
      <c r="R992" s="31"/>
      <c r="S992" s="31"/>
      <c r="T992" s="31"/>
      <c r="U992" s="31"/>
      <c r="V992" s="31"/>
      <c r="W992" s="31"/>
      <c r="X992" s="31"/>
      <c r="Y992" s="31"/>
      <c r="Z992" s="31"/>
    </row>
    <row r="993" spans="1:26" ht="15.75" customHeight="1">
      <c r="A993" s="31"/>
      <c r="B993" s="31"/>
      <c r="C993" s="31"/>
      <c r="D993" s="31"/>
      <c r="E993" s="31"/>
      <c r="F993" s="31"/>
      <c r="G993" s="31"/>
      <c r="H993" s="31"/>
      <c r="I993" s="31"/>
      <c r="J993" s="31"/>
      <c r="K993" s="31"/>
      <c r="L993" s="31"/>
      <c r="M993" s="31"/>
      <c r="N993" s="31"/>
      <c r="O993" s="31"/>
      <c r="P993" s="31"/>
      <c r="Q993" s="31"/>
      <c r="R993" s="31"/>
      <c r="S993" s="31"/>
      <c r="T993" s="31"/>
      <c r="U993" s="31"/>
      <c r="V993" s="31"/>
      <c r="W993" s="31"/>
      <c r="X993" s="31"/>
      <c r="Y993" s="31"/>
      <c r="Z993" s="31"/>
    </row>
    <row r="994" spans="1:26" ht="15.75" customHeight="1">
      <c r="A994" s="31"/>
      <c r="B994" s="31"/>
      <c r="C994" s="31"/>
      <c r="D994" s="31"/>
      <c r="E994" s="31"/>
      <c r="F994" s="31"/>
      <c r="G994" s="31"/>
      <c r="H994" s="31"/>
      <c r="I994" s="31"/>
      <c r="J994" s="31"/>
      <c r="K994" s="31"/>
      <c r="L994" s="31"/>
      <c r="M994" s="31"/>
      <c r="N994" s="31"/>
      <c r="O994" s="31"/>
      <c r="P994" s="31"/>
      <c r="Q994" s="31"/>
      <c r="R994" s="31"/>
      <c r="S994" s="31"/>
      <c r="T994" s="31"/>
      <c r="U994" s="31"/>
      <c r="V994" s="31"/>
      <c r="W994" s="31"/>
      <c r="X994" s="31"/>
      <c r="Y994" s="31"/>
      <c r="Z994" s="31"/>
    </row>
    <row r="995" spans="1:26" ht="15.75" customHeight="1">
      <c r="A995" s="31"/>
      <c r="B995" s="31"/>
      <c r="C995" s="31"/>
      <c r="D995" s="31"/>
      <c r="E995" s="31"/>
      <c r="F995" s="31"/>
      <c r="G995" s="31"/>
      <c r="H995" s="31"/>
      <c r="I995" s="31"/>
      <c r="J995" s="31"/>
      <c r="K995" s="31"/>
      <c r="L995" s="31"/>
      <c r="M995" s="31"/>
      <c r="N995" s="31"/>
      <c r="O995" s="31"/>
      <c r="P995" s="31"/>
      <c r="Q995" s="31"/>
      <c r="R995" s="31"/>
      <c r="S995" s="31"/>
      <c r="T995" s="31"/>
      <c r="U995" s="31"/>
      <c r="V995" s="31"/>
      <c r="W995" s="31"/>
      <c r="X995" s="31"/>
      <c r="Y995" s="31"/>
      <c r="Z995" s="31"/>
    </row>
    <row r="996" spans="1:26" ht="15.75" customHeight="1">
      <c r="A996" s="31"/>
      <c r="B996" s="31"/>
      <c r="C996" s="31"/>
      <c r="D996" s="31"/>
      <c r="E996" s="31"/>
      <c r="F996" s="31"/>
      <c r="G996" s="31"/>
      <c r="H996" s="31"/>
      <c r="I996" s="31"/>
      <c r="J996" s="31"/>
      <c r="K996" s="31"/>
      <c r="L996" s="31"/>
      <c r="M996" s="31"/>
      <c r="N996" s="31"/>
      <c r="O996" s="31"/>
      <c r="P996" s="31"/>
      <c r="Q996" s="31"/>
      <c r="R996" s="31"/>
      <c r="S996" s="31"/>
      <c r="T996" s="31"/>
      <c r="U996" s="31"/>
      <c r="V996" s="31"/>
      <c r="W996" s="31"/>
      <c r="X996" s="31"/>
      <c r="Y996" s="31"/>
      <c r="Z996" s="31"/>
    </row>
    <row r="997" spans="1:26" ht="15.75" customHeight="1">
      <c r="A997" s="31"/>
      <c r="B997" s="31"/>
      <c r="C997" s="31"/>
      <c r="D997" s="31"/>
      <c r="E997" s="31"/>
      <c r="F997" s="31"/>
      <c r="G997" s="31"/>
      <c r="H997" s="31"/>
      <c r="I997" s="31"/>
      <c r="J997" s="31"/>
      <c r="K997" s="31"/>
      <c r="L997" s="31"/>
      <c r="M997" s="31"/>
      <c r="N997" s="31"/>
      <c r="O997" s="31"/>
      <c r="P997" s="31"/>
      <c r="Q997" s="31"/>
      <c r="R997" s="31"/>
      <c r="S997" s="31"/>
      <c r="T997" s="31"/>
      <c r="U997" s="31"/>
      <c r="V997" s="31"/>
      <c r="W997" s="31"/>
      <c r="X997" s="31"/>
      <c r="Y997" s="31"/>
      <c r="Z997" s="31"/>
    </row>
    <row r="998" spans="1:26" ht="15.75" customHeight="1">
      <c r="A998" s="31"/>
      <c r="B998" s="31"/>
      <c r="C998" s="31"/>
      <c r="D998" s="31"/>
      <c r="E998" s="31"/>
      <c r="F998" s="31"/>
      <c r="G998" s="31"/>
      <c r="H998" s="31"/>
      <c r="I998" s="31"/>
      <c r="J998" s="31"/>
      <c r="K998" s="31"/>
      <c r="L998" s="31"/>
      <c r="M998" s="31"/>
      <c r="N998" s="31"/>
      <c r="O998" s="31"/>
      <c r="P998" s="31"/>
      <c r="Q998" s="31"/>
      <c r="R998" s="31"/>
      <c r="S998" s="31"/>
      <c r="T998" s="31"/>
      <c r="U998" s="31"/>
      <c r="V998" s="31"/>
      <c r="W998" s="31"/>
      <c r="X998" s="31"/>
      <c r="Y998" s="31"/>
      <c r="Z998" s="31"/>
    </row>
    <row r="999" spans="1:26" ht="15.75" customHeight="1">
      <c r="A999" s="31"/>
      <c r="B999" s="31"/>
      <c r="C999" s="31"/>
      <c r="D999" s="31"/>
      <c r="E999" s="31"/>
      <c r="F999" s="31"/>
      <c r="G999" s="31"/>
      <c r="H999" s="31"/>
      <c r="I999" s="31"/>
      <c r="J999" s="31"/>
      <c r="K999" s="31"/>
      <c r="L999" s="31"/>
      <c r="M999" s="31"/>
      <c r="N999" s="31"/>
      <c r="O999" s="31"/>
      <c r="P999" s="31"/>
      <c r="Q999" s="31"/>
      <c r="R999" s="31"/>
      <c r="S999" s="31"/>
      <c r="T999" s="31"/>
      <c r="U999" s="31"/>
      <c r="V999" s="31"/>
      <c r="W999" s="31"/>
      <c r="X999" s="31"/>
      <c r="Y999" s="31"/>
      <c r="Z999" s="31"/>
    </row>
    <row r="1000" spans="1:26" ht="15.75" customHeight="1">
      <c r="A1000" s="31"/>
      <c r="B1000" s="31"/>
      <c r="C1000" s="31"/>
      <c r="D1000" s="31"/>
      <c r="E1000" s="31"/>
      <c r="F1000" s="31"/>
      <c r="G1000" s="31"/>
      <c r="H1000" s="31"/>
      <c r="I1000" s="31"/>
      <c r="J1000" s="31"/>
      <c r="K1000" s="31"/>
      <c r="L1000" s="31"/>
      <c r="M1000" s="31"/>
      <c r="N1000" s="31"/>
      <c r="O1000" s="31"/>
      <c r="P1000" s="31"/>
      <c r="Q1000" s="31"/>
      <c r="R1000" s="31"/>
      <c r="S1000" s="31"/>
      <c r="T1000" s="31"/>
      <c r="U1000" s="31"/>
      <c r="V1000" s="31"/>
      <c r="W1000" s="31"/>
      <c r="X1000" s="31"/>
      <c r="Y1000" s="31"/>
      <c r="Z1000" s="31"/>
    </row>
  </sheetData>
  <mergeCells count="5">
    <mergeCell ref="A1:C1"/>
    <mergeCell ref="A2:C2"/>
    <mergeCell ref="A3:K3"/>
    <mergeCell ref="A4:K4"/>
    <mergeCell ref="A5:K5"/>
  </mergeCells>
  <pageMargins left="0.7" right="0.7" top="0.75" bottom="0.75" header="0" footer="0"/>
  <pageSetup orientation="landscape"/>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Z1000"/>
  <sheetViews>
    <sheetView workbookViewId="0">
      <pane xSplit="2" ySplit="11" topLeftCell="C41" activePane="bottomRight" state="frozen"/>
      <selection pane="topRight" activeCell="C1" sqref="C1"/>
      <selection pane="bottomLeft" activeCell="A12" sqref="A12"/>
      <selection pane="bottomRight" activeCell="M8" sqref="M8"/>
    </sheetView>
  </sheetViews>
  <sheetFormatPr defaultColWidth="14.42578125" defaultRowHeight="15" customHeight="1"/>
  <cols>
    <col min="1" max="1" width="4.7109375" customWidth="1"/>
    <col min="2" max="2" width="37.7109375" customWidth="1"/>
    <col min="3" max="3" width="13.42578125" customWidth="1"/>
    <col min="4" max="4" width="16" customWidth="1"/>
    <col min="5" max="5" width="7.7109375" customWidth="1"/>
    <col min="6" max="6" width="6.28515625" customWidth="1"/>
    <col min="7" max="7" width="6.7109375" customWidth="1"/>
    <col min="8" max="8" width="12" customWidth="1"/>
    <col min="9" max="9" width="27.7109375" customWidth="1"/>
    <col min="10" max="10" width="9" customWidth="1"/>
    <col min="11" max="11" width="6.7109375" customWidth="1"/>
    <col min="12" max="12" width="8.140625" customWidth="1"/>
    <col min="13" max="13" width="27.7109375" customWidth="1"/>
    <col min="14" max="26" width="8.7109375" customWidth="1"/>
  </cols>
  <sheetData>
    <row r="1" spans="1:26" ht="14.25" customHeight="1">
      <c r="A1" s="1563" t="s">
        <v>353</v>
      </c>
      <c r="B1" s="1517"/>
      <c r="C1" s="1517"/>
      <c r="D1" s="243"/>
      <c r="E1" s="244"/>
      <c r="F1" s="244"/>
      <c r="G1" s="244"/>
      <c r="H1" s="244"/>
      <c r="I1" s="29" t="s">
        <v>354</v>
      </c>
      <c r="J1" s="245"/>
      <c r="K1" s="245"/>
      <c r="L1" s="245"/>
      <c r="M1" s="34"/>
      <c r="N1" s="34"/>
      <c r="O1" s="34"/>
      <c r="P1" s="34"/>
      <c r="Q1" s="31"/>
      <c r="R1" s="31"/>
      <c r="S1" s="31"/>
      <c r="T1" s="31"/>
      <c r="U1" s="31"/>
      <c r="V1" s="31"/>
      <c r="W1" s="31"/>
      <c r="X1" s="31"/>
      <c r="Y1" s="31"/>
      <c r="Z1" s="31"/>
    </row>
    <row r="2" spans="1:26">
      <c r="A2" s="1538"/>
      <c r="B2" s="1517"/>
      <c r="C2" s="1517"/>
      <c r="D2" s="246"/>
      <c r="E2" s="90"/>
      <c r="F2" s="90"/>
      <c r="G2" s="90"/>
      <c r="H2" s="90"/>
      <c r="I2" s="29"/>
      <c r="J2" s="1528"/>
      <c r="K2" s="1517"/>
      <c r="L2" s="1517"/>
      <c r="M2" s="34"/>
      <c r="N2" s="34"/>
      <c r="O2" s="34"/>
      <c r="P2" s="34"/>
      <c r="Q2" s="31"/>
      <c r="R2" s="31"/>
      <c r="S2" s="31"/>
      <c r="T2" s="31"/>
      <c r="U2" s="31"/>
      <c r="V2" s="31"/>
      <c r="W2" s="31"/>
      <c r="X2" s="31"/>
      <c r="Y2" s="31"/>
      <c r="Z2" s="31"/>
    </row>
    <row r="3" spans="1:26" ht="30" customHeight="1">
      <c r="A3" s="1518" t="s">
        <v>355</v>
      </c>
      <c r="B3" s="1517"/>
      <c r="C3" s="1517"/>
      <c r="D3" s="1517"/>
      <c r="E3" s="1517"/>
      <c r="F3" s="1517"/>
      <c r="G3" s="1517"/>
      <c r="H3" s="1517"/>
      <c r="I3" s="1517"/>
      <c r="J3" s="1517"/>
      <c r="K3" s="1517"/>
      <c r="L3" s="1517"/>
      <c r="M3" s="34"/>
      <c r="N3" s="34"/>
      <c r="O3" s="34"/>
      <c r="P3" s="34"/>
      <c r="Q3" s="31"/>
      <c r="R3" s="31"/>
      <c r="S3" s="31"/>
      <c r="T3" s="31"/>
      <c r="U3" s="31"/>
      <c r="V3" s="31"/>
      <c r="W3" s="31"/>
      <c r="X3" s="31"/>
      <c r="Y3" s="31"/>
      <c r="Z3" s="31"/>
    </row>
    <row r="4" spans="1:26" ht="30" customHeight="1">
      <c r="A4" s="1567" t="s">
        <v>341</v>
      </c>
      <c r="B4" s="1517"/>
      <c r="C4" s="1517"/>
      <c r="D4" s="1517"/>
      <c r="E4" s="1517"/>
      <c r="F4" s="1517"/>
      <c r="G4" s="1517"/>
      <c r="H4" s="1517"/>
      <c r="I4" s="1517"/>
      <c r="J4" s="1517"/>
      <c r="K4" s="1517"/>
      <c r="L4" s="1517"/>
      <c r="M4" s="34"/>
      <c r="N4" s="34"/>
      <c r="O4" s="34"/>
      <c r="P4" s="34"/>
      <c r="Q4" s="31"/>
      <c r="R4" s="31"/>
      <c r="S4" s="31"/>
      <c r="T4" s="31"/>
      <c r="U4" s="31"/>
      <c r="V4" s="31"/>
      <c r="W4" s="31"/>
      <c r="X4" s="31"/>
      <c r="Y4" s="31"/>
      <c r="Z4" s="31"/>
    </row>
    <row r="5" spans="1:26" ht="30" customHeight="1">
      <c r="A5" s="1568" t="s">
        <v>342</v>
      </c>
      <c r="B5" s="1517"/>
      <c r="C5" s="1517"/>
      <c r="D5" s="1517"/>
      <c r="E5" s="1517"/>
      <c r="F5" s="1517"/>
      <c r="G5" s="1517"/>
      <c r="H5" s="1517"/>
      <c r="I5" s="1517"/>
      <c r="J5" s="1517"/>
      <c r="K5" s="1517"/>
      <c r="L5" s="1517"/>
      <c r="M5" s="247"/>
      <c r="N5" s="247"/>
      <c r="O5" s="247"/>
      <c r="P5" s="247"/>
      <c r="Q5" s="248"/>
      <c r="R5" s="248"/>
      <c r="S5" s="248"/>
      <c r="T5" s="248"/>
      <c r="U5" s="248"/>
      <c r="V5" s="248"/>
      <c r="W5" s="248"/>
      <c r="X5" s="248"/>
      <c r="Y5" s="248"/>
      <c r="Z5" s="248"/>
    </row>
    <row r="6" spans="1:26" ht="56.25" customHeight="1">
      <c r="A6" s="1569" t="s">
        <v>6</v>
      </c>
      <c r="B6" s="1564" t="s">
        <v>356</v>
      </c>
      <c r="C6" s="1564" t="s">
        <v>357</v>
      </c>
      <c r="D6" s="1566" t="s">
        <v>358</v>
      </c>
      <c r="E6" s="1564" t="s">
        <v>359</v>
      </c>
      <c r="F6" s="1564" t="s">
        <v>360</v>
      </c>
      <c r="G6" s="1564" t="s">
        <v>361</v>
      </c>
      <c r="H6" s="1574" t="s">
        <v>362</v>
      </c>
      <c r="I6" s="1575" t="s">
        <v>343</v>
      </c>
      <c r="J6" s="1571" t="s">
        <v>363</v>
      </c>
      <c r="K6" s="1572"/>
      <c r="L6" s="1573"/>
      <c r="M6" s="34"/>
      <c r="N6" s="34"/>
      <c r="O6" s="34"/>
      <c r="P6" s="34"/>
      <c r="Q6" s="233"/>
      <c r="R6" s="233"/>
      <c r="S6" s="233"/>
      <c r="T6" s="233"/>
      <c r="U6" s="233"/>
      <c r="V6" s="233"/>
      <c r="W6" s="233"/>
      <c r="X6" s="233"/>
      <c r="Y6" s="233"/>
      <c r="Z6" s="233"/>
    </row>
    <row r="7" spans="1:26" ht="22.5" customHeight="1">
      <c r="A7" s="1570"/>
      <c r="B7" s="1565"/>
      <c r="C7" s="1565"/>
      <c r="D7" s="1565"/>
      <c r="E7" s="1565"/>
      <c r="F7" s="1565"/>
      <c r="G7" s="1565"/>
      <c r="H7" s="1565"/>
      <c r="I7" s="1565"/>
      <c r="J7" s="136" t="s">
        <v>364</v>
      </c>
      <c r="K7" s="136" t="s">
        <v>365</v>
      </c>
      <c r="L7" s="136" t="s">
        <v>366</v>
      </c>
      <c r="M7" s="249" t="s">
        <v>367</v>
      </c>
      <c r="N7" s="34"/>
      <c r="O7" s="34"/>
      <c r="P7" s="34"/>
      <c r="Q7" s="233"/>
      <c r="R7" s="233"/>
      <c r="S7" s="233"/>
      <c r="T7" s="233"/>
      <c r="U7" s="233"/>
      <c r="V7" s="233"/>
      <c r="W7" s="233"/>
      <c r="X7" s="233"/>
      <c r="Y7" s="233"/>
      <c r="Z7" s="233"/>
    </row>
    <row r="8" spans="1:26" ht="78" customHeight="1">
      <c r="A8" s="250" t="s">
        <v>368</v>
      </c>
      <c r="B8" s="251" t="s">
        <v>369</v>
      </c>
      <c r="C8" s="251" t="s">
        <v>370</v>
      </c>
      <c r="D8" s="252" t="s">
        <v>371</v>
      </c>
      <c r="E8" s="253" t="s">
        <v>372</v>
      </c>
      <c r="F8" s="253" t="s">
        <v>373</v>
      </c>
      <c r="G8" s="253" t="s">
        <v>374</v>
      </c>
      <c r="H8" s="254" t="s">
        <v>375</v>
      </c>
      <c r="I8" s="254" t="s">
        <v>376</v>
      </c>
      <c r="J8" s="253" t="s">
        <v>377</v>
      </c>
      <c r="K8" s="253" t="s">
        <v>378</v>
      </c>
      <c r="L8" s="255">
        <v>-12</v>
      </c>
      <c r="M8" s="256"/>
      <c r="N8" s="256"/>
      <c r="O8" s="256"/>
      <c r="P8" s="256"/>
      <c r="Q8" s="257"/>
      <c r="R8" s="257"/>
      <c r="S8" s="257"/>
      <c r="T8" s="257"/>
      <c r="U8" s="257"/>
      <c r="V8" s="257"/>
      <c r="W8" s="257"/>
      <c r="X8" s="257"/>
      <c r="Y8" s="257"/>
      <c r="Z8" s="257"/>
    </row>
    <row r="9" spans="1:26" ht="17.25" customHeight="1">
      <c r="A9" s="258" t="s">
        <v>19</v>
      </c>
      <c r="B9" s="259" t="s">
        <v>379</v>
      </c>
      <c r="C9" s="260">
        <f t="shared" ref="C9:L9" si="0">C10+C52</f>
        <v>0</v>
      </c>
      <c r="D9" s="261">
        <f t="shared" si="0"/>
        <v>0</v>
      </c>
      <c r="E9" s="260">
        <f t="shared" si="0"/>
        <v>0</v>
      </c>
      <c r="F9" s="260">
        <f t="shared" si="0"/>
        <v>0</v>
      </c>
      <c r="G9" s="260">
        <f t="shared" si="0"/>
        <v>0</v>
      </c>
      <c r="H9" s="262">
        <f t="shared" si="0"/>
        <v>0</v>
      </c>
      <c r="I9" s="262">
        <f t="shared" si="0"/>
        <v>0</v>
      </c>
      <c r="J9" s="260">
        <f t="shared" si="0"/>
        <v>0</v>
      </c>
      <c r="K9" s="260">
        <f t="shared" si="0"/>
        <v>0</v>
      </c>
      <c r="L9" s="260">
        <f t="shared" si="0"/>
        <v>0</v>
      </c>
      <c r="M9" s="34"/>
      <c r="N9" s="34"/>
      <c r="O9" s="34"/>
      <c r="P9" s="34"/>
      <c r="Q9" s="233"/>
      <c r="R9" s="233"/>
      <c r="S9" s="233"/>
      <c r="T9" s="233"/>
      <c r="U9" s="233"/>
      <c r="V9" s="233"/>
      <c r="W9" s="233"/>
      <c r="X9" s="233"/>
      <c r="Y9" s="233"/>
      <c r="Z9" s="233"/>
    </row>
    <row r="10" spans="1:26" ht="27" customHeight="1">
      <c r="A10" s="258" t="s">
        <v>71</v>
      </c>
      <c r="B10" s="259" t="s">
        <v>380</v>
      </c>
      <c r="C10" s="263">
        <f>C11+C37</f>
        <v>0</v>
      </c>
      <c r="D10" s="261"/>
      <c r="E10" s="263">
        <f>E11+E37</f>
        <v>0</v>
      </c>
      <c r="F10" s="260"/>
      <c r="G10" s="263"/>
      <c r="H10" s="262">
        <f t="shared" ref="H10:L10" si="1">H11+H37</f>
        <v>0</v>
      </c>
      <c r="I10" s="262">
        <f t="shared" si="1"/>
        <v>0</v>
      </c>
      <c r="J10" s="260">
        <f t="shared" si="1"/>
        <v>0</v>
      </c>
      <c r="K10" s="260">
        <f t="shared" si="1"/>
        <v>0</v>
      </c>
      <c r="L10" s="260">
        <f t="shared" si="1"/>
        <v>0</v>
      </c>
      <c r="M10" s="34"/>
      <c r="N10" s="34"/>
      <c r="O10" s="34"/>
      <c r="P10" s="34"/>
      <c r="Q10" s="233"/>
      <c r="R10" s="233"/>
      <c r="S10" s="233"/>
      <c r="T10" s="233"/>
      <c r="U10" s="233"/>
      <c r="V10" s="233"/>
      <c r="W10" s="233"/>
      <c r="X10" s="233"/>
      <c r="Y10" s="233"/>
      <c r="Z10" s="233"/>
    </row>
    <row r="11" spans="1:26" ht="17.25" customHeight="1">
      <c r="A11" s="264">
        <v>1</v>
      </c>
      <c r="B11" s="265" t="s">
        <v>346</v>
      </c>
      <c r="C11" s="260">
        <f>C12+C25</f>
        <v>0</v>
      </c>
      <c r="D11" s="261"/>
      <c r="E11" s="260">
        <f>E12+E25</f>
        <v>0</v>
      </c>
      <c r="F11" s="260"/>
      <c r="G11" s="260"/>
      <c r="H11" s="262">
        <f t="shared" ref="H11:L11" si="2">H12+H25</f>
        <v>0</v>
      </c>
      <c r="I11" s="262">
        <f t="shared" si="2"/>
        <v>0</v>
      </c>
      <c r="J11" s="260">
        <f t="shared" si="2"/>
        <v>0</v>
      </c>
      <c r="K11" s="260">
        <f t="shared" si="2"/>
        <v>0</v>
      </c>
      <c r="L11" s="260">
        <f t="shared" si="2"/>
        <v>0</v>
      </c>
      <c r="M11" s="34"/>
      <c r="N11" s="34"/>
      <c r="O11" s="34"/>
      <c r="P11" s="34"/>
      <c r="Q11" s="233"/>
      <c r="R11" s="233"/>
      <c r="S11" s="233"/>
      <c r="T11" s="233"/>
      <c r="U11" s="233"/>
      <c r="V11" s="233"/>
      <c r="W11" s="233"/>
      <c r="X11" s="233"/>
      <c r="Y11" s="233"/>
      <c r="Z11" s="233"/>
    </row>
    <row r="12" spans="1:26" ht="37.5" customHeight="1">
      <c r="A12" s="48">
        <v>1.1000000000000001</v>
      </c>
      <c r="B12" s="49" t="s">
        <v>381</v>
      </c>
      <c r="C12" s="263">
        <f>SUM(C13:C24)</f>
        <v>0</v>
      </c>
      <c r="D12" s="261"/>
      <c r="E12" s="263">
        <f>SUM(E13:E24)</f>
        <v>0</v>
      </c>
      <c r="F12" s="263"/>
      <c r="G12" s="263"/>
      <c r="H12" s="266">
        <f t="shared" ref="H12:L12" si="3">SUM(H13:H24)</f>
        <v>0</v>
      </c>
      <c r="I12" s="266">
        <f t="shared" si="3"/>
        <v>0</v>
      </c>
      <c r="J12" s="263">
        <f t="shared" si="3"/>
        <v>0</v>
      </c>
      <c r="K12" s="263">
        <f t="shared" si="3"/>
        <v>0</v>
      </c>
      <c r="L12" s="263">
        <f t="shared" si="3"/>
        <v>0</v>
      </c>
      <c r="M12" s="267"/>
      <c r="N12" s="267"/>
      <c r="O12" s="267"/>
      <c r="P12" s="267"/>
      <c r="Q12" s="268"/>
      <c r="R12" s="268"/>
      <c r="S12" s="268"/>
      <c r="T12" s="268"/>
      <c r="U12" s="268"/>
      <c r="V12" s="268"/>
      <c r="W12" s="268"/>
      <c r="X12" s="268"/>
      <c r="Y12" s="268"/>
      <c r="Z12" s="268"/>
    </row>
    <row r="13" spans="1:26">
      <c r="A13" s="269" t="s">
        <v>382</v>
      </c>
      <c r="B13" s="67" t="s">
        <v>383</v>
      </c>
      <c r="C13" s="270"/>
      <c r="D13" s="271"/>
      <c r="E13" s="272"/>
      <c r="F13" s="273"/>
      <c r="G13" s="272"/>
      <c r="H13" s="274">
        <f t="shared" ref="H13:H24" si="4">C13*D13*G13</f>
        <v>0</v>
      </c>
      <c r="I13" s="274">
        <f t="shared" ref="I13:I24" si="5">C13*E13*F13*16.5</f>
        <v>0</v>
      </c>
      <c r="J13" s="273">
        <f t="shared" ref="J13:J24" si="6">I13</f>
        <v>0</v>
      </c>
      <c r="K13" s="273">
        <v>0</v>
      </c>
      <c r="L13" s="273">
        <v>0</v>
      </c>
      <c r="M13" s="267"/>
      <c r="N13" s="267"/>
      <c r="O13" s="267"/>
      <c r="P13" s="267"/>
      <c r="Q13" s="268"/>
      <c r="R13" s="268"/>
      <c r="S13" s="268"/>
      <c r="T13" s="268"/>
      <c r="U13" s="268"/>
      <c r="V13" s="268"/>
      <c r="W13" s="268"/>
      <c r="X13" s="268"/>
      <c r="Y13" s="268"/>
      <c r="Z13" s="268"/>
    </row>
    <row r="14" spans="1:26" ht="15.75" customHeight="1">
      <c r="A14" s="269" t="s">
        <v>384</v>
      </c>
      <c r="B14" s="67" t="s">
        <v>383</v>
      </c>
      <c r="C14" s="270"/>
      <c r="D14" s="271"/>
      <c r="E14" s="272"/>
      <c r="F14" s="273"/>
      <c r="G14" s="272"/>
      <c r="H14" s="274">
        <f t="shared" si="4"/>
        <v>0</v>
      </c>
      <c r="I14" s="274">
        <f t="shared" si="5"/>
        <v>0</v>
      </c>
      <c r="J14" s="273">
        <f t="shared" si="6"/>
        <v>0</v>
      </c>
      <c r="K14" s="273">
        <v>0</v>
      </c>
      <c r="L14" s="273">
        <v>0</v>
      </c>
      <c r="M14" s="267"/>
      <c r="N14" s="267"/>
      <c r="O14" s="267"/>
      <c r="P14" s="267"/>
      <c r="Q14" s="268"/>
      <c r="R14" s="268"/>
      <c r="S14" s="268"/>
      <c r="T14" s="268"/>
      <c r="U14" s="268"/>
      <c r="V14" s="268"/>
      <c r="W14" s="268"/>
      <c r="X14" s="268"/>
      <c r="Y14" s="268"/>
      <c r="Z14" s="268"/>
    </row>
    <row r="15" spans="1:26" ht="15.75" customHeight="1">
      <c r="A15" s="269" t="s">
        <v>385</v>
      </c>
      <c r="B15" s="67" t="s">
        <v>383</v>
      </c>
      <c r="C15" s="270"/>
      <c r="D15" s="271"/>
      <c r="E15" s="272"/>
      <c r="F15" s="273"/>
      <c r="G15" s="272"/>
      <c r="H15" s="274">
        <f t="shared" si="4"/>
        <v>0</v>
      </c>
      <c r="I15" s="274">
        <f t="shared" si="5"/>
        <v>0</v>
      </c>
      <c r="J15" s="273">
        <f t="shared" si="6"/>
        <v>0</v>
      </c>
      <c r="K15" s="273">
        <v>0</v>
      </c>
      <c r="L15" s="273">
        <v>0</v>
      </c>
      <c r="M15" s="267"/>
      <c r="N15" s="267"/>
      <c r="O15" s="267"/>
      <c r="P15" s="267"/>
      <c r="Q15" s="268"/>
      <c r="R15" s="268"/>
      <c r="S15" s="268"/>
      <c r="T15" s="268"/>
      <c r="U15" s="268"/>
      <c r="V15" s="268"/>
      <c r="W15" s="268"/>
      <c r="X15" s="268"/>
      <c r="Y15" s="268"/>
      <c r="Z15" s="268"/>
    </row>
    <row r="16" spans="1:26" ht="15.75" customHeight="1">
      <c r="A16" s="269" t="s">
        <v>386</v>
      </c>
      <c r="B16" s="67" t="s">
        <v>383</v>
      </c>
      <c r="C16" s="270"/>
      <c r="D16" s="271"/>
      <c r="E16" s="272"/>
      <c r="F16" s="273"/>
      <c r="G16" s="272"/>
      <c r="H16" s="274">
        <f t="shared" si="4"/>
        <v>0</v>
      </c>
      <c r="I16" s="274">
        <f t="shared" si="5"/>
        <v>0</v>
      </c>
      <c r="J16" s="273">
        <f t="shared" si="6"/>
        <v>0</v>
      </c>
      <c r="K16" s="273">
        <v>0</v>
      </c>
      <c r="L16" s="273">
        <v>0</v>
      </c>
      <c r="M16" s="267"/>
      <c r="N16" s="267"/>
      <c r="O16" s="267"/>
      <c r="P16" s="267"/>
      <c r="Q16" s="268"/>
      <c r="R16" s="268"/>
      <c r="S16" s="268"/>
      <c r="T16" s="268"/>
      <c r="U16" s="268"/>
      <c r="V16" s="268"/>
      <c r="W16" s="268"/>
      <c r="X16" s="268"/>
      <c r="Y16" s="268"/>
      <c r="Z16" s="268"/>
    </row>
    <row r="17" spans="1:26" ht="15.75" customHeight="1">
      <c r="A17" s="269" t="s">
        <v>387</v>
      </c>
      <c r="B17" s="67" t="s">
        <v>383</v>
      </c>
      <c r="C17" s="270"/>
      <c r="D17" s="271"/>
      <c r="E17" s="272"/>
      <c r="F17" s="273"/>
      <c r="G17" s="272"/>
      <c r="H17" s="274">
        <f t="shared" si="4"/>
        <v>0</v>
      </c>
      <c r="I17" s="274">
        <f t="shared" si="5"/>
        <v>0</v>
      </c>
      <c r="J17" s="273">
        <f t="shared" si="6"/>
        <v>0</v>
      </c>
      <c r="K17" s="273">
        <v>0</v>
      </c>
      <c r="L17" s="273">
        <v>0</v>
      </c>
      <c r="M17" s="267"/>
      <c r="N17" s="267"/>
      <c r="O17" s="267"/>
      <c r="P17" s="267"/>
      <c r="Q17" s="268"/>
      <c r="R17" s="268"/>
      <c r="S17" s="268"/>
      <c r="T17" s="268"/>
      <c r="U17" s="268"/>
      <c r="V17" s="268"/>
      <c r="W17" s="268"/>
      <c r="X17" s="268"/>
      <c r="Y17" s="268"/>
      <c r="Z17" s="268"/>
    </row>
    <row r="18" spans="1:26" ht="15.75" customHeight="1">
      <c r="A18" s="269" t="s">
        <v>388</v>
      </c>
      <c r="B18" s="67" t="s">
        <v>383</v>
      </c>
      <c r="C18" s="270"/>
      <c r="D18" s="271"/>
      <c r="E18" s="272"/>
      <c r="F18" s="273"/>
      <c r="G18" s="272"/>
      <c r="H18" s="274">
        <f t="shared" si="4"/>
        <v>0</v>
      </c>
      <c r="I18" s="274">
        <f t="shared" si="5"/>
        <v>0</v>
      </c>
      <c r="J18" s="273">
        <f t="shared" si="6"/>
        <v>0</v>
      </c>
      <c r="K18" s="273">
        <v>0</v>
      </c>
      <c r="L18" s="273">
        <v>0</v>
      </c>
      <c r="M18" s="267"/>
      <c r="N18" s="267"/>
      <c r="O18" s="267"/>
      <c r="P18" s="267"/>
      <c r="Q18" s="268"/>
      <c r="R18" s="268"/>
      <c r="S18" s="268"/>
      <c r="T18" s="268"/>
      <c r="U18" s="268"/>
      <c r="V18" s="268"/>
      <c r="W18" s="268"/>
      <c r="X18" s="268"/>
      <c r="Y18" s="268"/>
      <c r="Z18" s="268"/>
    </row>
    <row r="19" spans="1:26" ht="15.75" customHeight="1">
      <c r="A19" s="269" t="s">
        <v>389</v>
      </c>
      <c r="B19" s="67" t="s">
        <v>383</v>
      </c>
      <c r="C19" s="270"/>
      <c r="D19" s="271"/>
      <c r="E19" s="272"/>
      <c r="F19" s="273"/>
      <c r="G19" s="272"/>
      <c r="H19" s="274">
        <f t="shared" si="4"/>
        <v>0</v>
      </c>
      <c r="I19" s="274">
        <f t="shared" si="5"/>
        <v>0</v>
      </c>
      <c r="J19" s="273">
        <f t="shared" si="6"/>
        <v>0</v>
      </c>
      <c r="K19" s="273">
        <v>0</v>
      </c>
      <c r="L19" s="273">
        <v>0</v>
      </c>
      <c r="M19" s="267"/>
      <c r="N19" s="267"/>
      <c r="O19" s="267"/>
      <c r="P19" s="267"/>
      <c r="Q19" s="268"/>
      <c r="R19" s="268"/>
      <c r="S19" s="268"/>
      <c r="T19" s="268"/>
      <c r="U19" s="268"/>
      <c r="V19" s="268"/>
      <c r="W19" s="268"/>
      <c r="X19" s="268"/>
      <c r="Y19" s="268"/>
      <c r="Z19" s="268"/>
    </row>
    <row r="20" spans="1:26" ht="15.75" customHeight="1">
      <c r="A20" s="269" t="s">
        <v>390</v>
      </c>
      <c r="B20" s="67" t="s">
        <v>383</v>
      </c>
      <c r="C20" s="270"/>
      <c r="D20" s="271"/>
      <c r="E20" s="272"/>
      <c r="F20" s="273"/>
      <c r="G20" s="272"/>
      <c r="H20" s="274">
        <f t="shared" si="4"/>
        <v>0</v>
      </c>
      <c r="I20" s="274">
        <f t="shared" si="5"/>
        <v>0</v>
      </c>
      <c r="J20" s="273">
        <f t="shared" si="6"/>
        <v>0</v>
      </c>
      <c r="K20" s="273">
        <v>0</v>
      </c>
      <c r="L20" s="273">
        <v>0</v>
      </c>
      <c r="M20" s="267"/>
      <c r="N20" s="267"/>
      <c r="O20" s="267"/>
      <c r="P20" s="267"/>
      <c r="Q20" s="268"/>
      <c r="R20" s="268"/>
      <c r="S20" s="268"/>
      <c r="T20" s="268"/>
      <c r="U20" s="268"/>
      <c r="V20" s="268"/>
      <c r="W20" s="268"/>
      <c r="X20" s="268"/>
      <c r="Y20" s="268"/>
      <c r="Z20" s="268"/>
    </row>
    <row r="21" spans="1:26" ht="15.75" customHeight="1">
      <c r="A21" s="269" t="s">
        <v>391</v>
      </c>
      <c r="B21" s="67" t="s">
        <v>383</v>
      </c>
      <c r="C21" s="270"/>
      <c r="D21" s="271"/>
      <c r="E21" s="272"/>
      <c r="F21" s="273"/>
      <c r="G21" s="272"/>
      <c r="H21" s="274">
        <f t="shared" si="4"/>
        <v>0</v>
      </c>
      <c r="I21" s="274">
        <f t="shared" si="5"/>
        <v>0</v>
      </c>
      <c r="J21" s="273">
        <f t="shared" si="6"/>
        <v>0</v>
      </c>
      <c r="K21" s="273">
        <v>0</v>
      </c>
      <c r="L21" s="273">
        <v>0</v>
      </c>
      <c r="M21" s="267"/>
      <c r="N21" s="267"/>
      <c r="O21" s="267"/>
      <c r="P21" s="267"/>
      <c r="Q21" s="268"/>
      <c r="R21" s="268"/>
      <c r="S21" s="268"/>
      <c r="T21" s="268"/>
      <c r="U21" s="268"/>
      <c r="V21" s="268"/>
      <c r="W21" s="268"/>
      <c r="X21" s="268"/>
      <c r="Y21" s="268"/>
      <c r="Z21" s="268"/>
    </row>
    <row r="22" spans="1:26" ht="15.75" customHeight="1">
      <c r="A22" s="269" t="s">
        <v>392</v>
      </c>
      <c r="B22" s="67" t="s">
        <v>383</v>
      </c>
      <c r="C22" s="270"/>
      <c r="D22" s="271"/>
      <c r="E22" s="272"/>
      <c r="F22" s="273"/>
      <c r="G22" s="272"/>
      <c r="H22" s="274">
        <f t="shared" si="4"/>
        <v>0</v>
      </c>
      <c r="I22" s="274">
        <f t="shared" si="5"/>
        <v>0</v>
      </c>
      <c r="J22" s="273">
        <f t="shared" si="6"/>
        <v>0</v>
      </c>
      <c r="K22" s="273">
        <v>0</v>
      </c>
      <c r="L22" s="273">
        <v>0</v>
      </c>
      <c r="M22" s="267"/>
      <c r="N22" s="267"/>
      <c r="O22" s="267"/>
      <c r="P22" s="267"/>
      <c r="Q22" s="268"/>
      <c r="R22" s="268"/>
      <c r="S22" s="268"/>
      <c r="T22" s="268"/>
      <c r="U22" s="268"/>
      <c r="V22" s="268"/>
      <c r="W22" s="268"/>
      <c r="X22" s="268"/>
      <c r="Y22" s="268"/>
      <c r="Z22" s="268"/>
    </row>
    <row r="23" spans="1:26" ht="15.75" customHeight="1">
      <c r="A23" s="269" t="s">
        <v>393</v>
      </c>
      <c r="B23" s="67" t="s">
        <v>383</v>
      </c>
      <c r="C23" s="270"/>
      <c r="D23" s="271"/>
      <c r="E23" s="272"/>
      <c r="F23" s="273"/>
      <c r="G23" s="272"/>
      <c r="H23" s="274">
        <f t="shared" si="4"/>
        <v>0</v>
      </c>
      <c r="I23" s="274">
        <f t="shared" si="5"/>
        <v>0</v>
      </c>
      <c r="J23" s="273">
        <f t="shared" si="6"/>
        <v>0</v>
      </c>
      <c r="K23" s="273">
        <v>0</v>
      </c>
      <c r="L23" s="273">
        <v>0</v>
      </c>
      <c r="M23" s="267"/>
      <c r="N23" s="267"/>
      <c r="O23" s="267"/>
      <c r="P23" s="267"/>
      <c r="Q23" s="268"/>
      <c r="R23" s="268"/>
      <c r="S23" s="268"/>
      <c r="T23" s="268"/>
      <c r="U23" s="268"/>
      <c r="V23" s="268"/>
      <c r="W23" s="268"/>
      <c r="X23" s="268"/>
      <c r="Y23" s="268"/>
      <c r="Z23" s="268"/>
    </row>
    <row r="24" spans="1:26" ht="15.75" customHeight="1">
      <c r="A24" s="275" t="s">
        <v>394</v>
      </c>
      <c r="B24" s="67" t="s">
        <v>383</v>
      </c>
      <c r="C24" s="270"/>
      <c r="D24" s="271"/>
      <c r="E24" s="272"/>
      <c r="F24" s="273"/>
      <c r="G24" s="272"/>
      <c r="H24" s="274">
        <f t="shared" si="4"/>
        <v>0</v>
      </c>
      <c r="I24" s="274">
        <f t="shared" si="5"/>
        <v>0</v>
      </c>
      <c r="J24" s="273">
        <f t="shared" si="6"/>
        <v>0</v>
      </c>
      <c r="K24" s="273">
        <v>0</v>
      </c>
      <c r="L24" s="273">
        <v>0</v>
      </c>
      <c r="M24" s="267"/>
      <c r="N24" s="267"/>
      <c r="O24" s="267"/>
      <c r="P24" s="267"/>
      <c r="Q24" s="268"/>
      <c r="R24" s="268"/>
      <c r="S24" s="268"/>
      <c r="T24" s="268"/>
      <c r="U24" s="268"/>
      <c r="V24" s="268"/>
      <c r="W24" s="268"/>
      <c r="X24" s="268"/>
      <c r="Y24" s="268"/>
      <c r="Z24" s="268"/>
    </row>
    <row r="25" spans="1:26" ht="38.25" customHeight="1">
      <c r="A25" s="276">
        <v>1.2</v>
      </c>
      <c r="B25" s="67" t="s">
        <v>395</v>
      </c>
      <c r="C25" s="277">
        <f>SUM(C26:C36)</f>
        <v>0</v>
      </c>
      <c r="D25" s="271"/>
      <c r="E25" s="263">
        <f>SUM(E26:E36)</f>
        <v>0</v>
      </c>
      <c r="F25" s="273"/>
      <c r="G25" s="263"/>
      <c r="H25" s="262">
        <f t="shared" ref="H25:K25" si="7">SUM(H26:H36)</f>
        <v>0</v>
      </c>
      <c r="I25" s="262">
        <f t="shared" si="7"/>
        <v>0</v>
      </c>
      <c r="J25" s="260">
        <f t="shared" si="7"/>
        <v>0</v>
      </c>
      <c r="K25" s="260">
        <f t="shared" si="7"/>
        <v>0</v>
      </c>
      <c r="L25" s="260">
        <v>0</v>
      </c>
      <c r="M25" s="267"/>
      <c r="N25" s="267"/>
      <c r="O25" s="267"/>
      <c r="P25" s="267"/>
      <c r="Q25" s="268"/>
      <c r="R25" s="268"/>
      <c r="S25" s="268"/>
      <c r="T25" s="268"/>
      <c r="U25" s="268"/>
      <c r="V25" s="268"/>
      <c r="W25" s="268"/>
      <c r="X25" s="268"/>
      <c r="Y25" s="268"/>
      <c r="Z25" s="268"/>
    </row>
    <row r="26" spans="1:26" ht="15.75" customHeight="1">
      <c r="A26" s="269" t="s">
        <v>382</v>
      </c>
      <c r="B26" s="67" t="s">
        <v>383</v>
      </c>
      <c r="C26" s="270"/>
      <c r="D26" s="271"/>
      <c r="E26" s="272"/>
      <c r="F26" s="273"/>
      <c r="G26" s="272"/>
      <c r="H26" s="274">
        <f t="shared" ref="H26:H29" si="8">C26*D26*G26</f>
        <v>0</v>
      </c>
      <c r="I26" s="274">
        <f t="shared" ref="I26:I36" si="9">C26*E26*F26*16.5</f>
        <v>0</v>
      </c>
      <c r="J26" s="273">
        <f t="shared" ref="J26:J36" si="10">I26</f>
        <v>0</v>
      </c>
      <c r="K26" s="273">
        <v>0</v>
      </c>
      <c r="L26" s="273">
        <v>0</v>
      </c>
      <c r="M26" s="267"/>
      <c r="N26" s="267"/>
      <c r="O26" s="267"/>
      <c r="P26" s="267"/>
      <c r="Q26" s="268"/>
      <c r="R26" s="268"/>
      <c r="S26" s="268"/>
      <c r="T26" s="268"/>
      <c r="U26" s="268"/>
      <c r="V26" s="268"/>
      <c r="W26" s="268"/>
      <c r="X26" s="268"/>
      <c r="Y26" s="268"/>
      <c r="Z26" s="268"/>
    </row>
    <row r="27" spans="1:26" ht="15.75" customHeight="1">
      <c r="A27" s="269" t="s">
        <v>384</v>
      </c>
      <c r="B27" s="67" t="s">
        <v>383</v>
      </c>
      <c r="C27" s="272"/>
      <c r="D27" s="271"/>
      <c r="E27" s="272"/>
      <c r="F27" s="273"/>
      <c r="G27" s="272"/>
      <c r="H27" s="274">
        <f t="shared" si="8"/>
        <v>0</v>
      </c>
      <c r="I27" s="274">
        <f t="shared" si="9"/>
        <v>0</v>
      </c>
      <c r="J27" s="273">
        <f t="shared" si="10"/>
        <v>0</v>
      </c>
      <c r="K27" s="273">
        <v>0</v>
      </c>
      <c r="L27" s="273">
        <v>0</v>
      </c>
      <c r="M27" s="267"/>
      <c r="N27" s="267"/>
      <c r="O27" s="267"/>
      <c r="P27" s="267"/>
      <c r="Q27" s="268"/>
      <c r="R27" s="268"/>
      <c r="S27" s="268"/>
      <c r="T27" s="268"/>
      <c r="U27" s="268"/>
      <c r="V27" s="268"/>
      <c r="W27" s="268"/>
      <c r="X27" s="268"/>
      <c r="Y27" s="268"/>
      <c r="Z27" s="268"/>
    </row>
    <row r="28" spans="1:26" ht="15.75" customHeight="1">
      <c r="A28" s="269" t="s">
        <v>386</v>
      </c>
      <c r="B28" s="67" t="s">
        <v>383</v>
      </c>
      <c r="C28" s="270"/>
      <c r="D28" s="271"/>
      <c r="E28" s="272"/>
      <c r="F28" s="273"/>
      <c r="G28" s="272"/>
      <c r="H28" s="274">
        <f t="shared" si="8"/>
        <v>0</v>
      </c>
      <c r="I28" s="274">
        <f t="shared" si="9"/>
        <v>0</v>
      </c>
      <c r="J28" s="273">
        <f t="shared" si="10"/>
        <v>0</v>
      </c>
      <c r="K28" s="273">
        <v>0</v>
      </c>
      <c r="L28" s="273">
        <v>0</v>
      </c>
      <c r="M28" s="267"/>
      <c r="N28" s="267"/>
      <c r="O28" s="267"/>
      <c r="P28" s="267"/>
      <c r="Q28" s="268"/>
      <c r="R28" s="268"/>
      <c r="S28" s="268"/>
      <c r="T28" s="268"/>
      <c r="U28" s="268"/>
      <c r="V28" s="268"/>
      <c r="W28" s="268"/>
      <c r="X28" s="268"/>
      <c r="Y28" s="268"/>
      <c r="Z28" s="268"/>
    </row>
    <row r="29" spans="1:26" ht="15.75" customHeight="1">
      <c r="A29" s="269" t="s">
        <v>387</v>
      </c>
      <c r="B29" s="67" t="s">
        <v>383</v>
      </c>
      <c r="C29" s="270"/>
      <c r="D29" s="271"/>
      <c r="E29" s="272"/>
      <c r="F29" s="273"/>
      <c r="G29" s="272"/>
      <c r="H29" s="274">
        <f t="shared" si="8"/>
        <v>0</v>
      </c>
      <c r="I29" s="274">
        <f t="shared" si="9"/>
        <v>0</v>
      </c>
      <c r="J29" s="273">
        <f t="shared" si="10"/>
        <v>0</v>
      </c>
      <c r="K29" s="273">
        <v>0</v>
      </c>
      <c r="L29" s="273">
        <v>0</v>
      </c>
      <c r="M29" s="267"/>
      <c r="N29" s="267"/>
      <c r="O29" s="267"/>
      <c r="P29" s="267"/>
      <c r="Q29" s="268"/>
      <c r="R29" s="268"/>
      <c r="S29" s="268"/>
      <c r="T29" s="268"/>
      <c r="U29" s="268"/>
      <c r="V29" s="268"/>
      <c r="W29" s="268"/>
      <c r="X29" s="268"/>
      <c r="Y29" s="268"/>
      <c r="Z29" s="268"/>
    </row>
    <row r="30" spans="1:26" ht="15.75" customHeight="1">
      <c r="A30" s="269" t="s">
        <v>388</v>
      </c>
      <c r="B30" s="67" t="s">
        <v>383</v>
      </c>
      <c r="C30" s="270"/>
      <c r="D30" s="271"/>
      <c r="E30" s="272"/>
      <c r="F30" s="273"/>
      <c r="G30" s="272"/>
      <c r="H30" s="274"/>
      <c r="I30" s="274">
        <f t="shared" si="9"/>
        <v>0</v>
      </c>
      <c r="J30" s="273">
        <f t="shared" si="10"/>
        <v>0</v>
      </c>
      <c r="K30" s="273">
        <v>0</v>
      </c>
      <c r="L30" s="273">
        <v>0</v>
      </c>
      <c r="M30" s="267"/>
      <c r="N30" s="267"/>
      <c r="O30" s="267"/>
      <c r="P30" s="267"/>
      <c r="Q30" s="268"/>
      <c r="R30" s="268"/>
      <c r="S30" s="268"/>
      <c r="T30" s="268"/>
      <c r="U30" s="268"/>
      <c r="V30" s="268"/>
      <c r="W30" s="268"/>
      <c r="X30" s="268"/>
      <c r="Y30" s="268"/>
      <c r="Z30" s="268"/>
    </row>
    <row r="31" spans="1:26" ht="15.75" customHeight="1">
      <c r="A31" s="269" t="s">
        <v>389</v>
      </c>
      <c r="B31" s="67" t="s">
        <v>383</v>
      </c>
      <c r="C31" s="270"/>
      <c r="D31" s="271"/>
      <c r="E31" s="272"/>
      <c r="F31" s="273"/>
      <c r="G31" s="272"/>
      <c r="H31" s="274">
        <f t="shared" ref="H31:H36" si="11">C31*D31*G31</f>
        <v>0</v>
      </c>
      <c r="I31" s="274">
        <f t="shared" si="9"/>
        <v>0</v>
      </c>
      <c r="J31" s="273">
        <f t="shared" si="10"/>
        <v>0</v>
      </c>
      <c r="K31" s="273">
        <v>0</v>
      </c>
      <c r="L31" s="273">
        <v>0</v>
      </c>
      <c r="M31" s="267"/>
      <c r="N31" s="267"/>
      <c r="O31" s="267"/>
      <c r="P31" s="267"/>
      <c r="Q31" s="268"/>
      <c r="R31" s="268"/>
      <c r="S31" s="268"/>
      <c r="T31" s="268"/>
      <c r="U31" s="268"/>
      <c r="V31" s="268"/>
      <c r="W31" s="268"/>
      <c r="X31" s="268"/>
      <c r="Y31" s="268"/>
      <c r="Z31" s="268"/>
    </row>
    <row r="32" spans="1:26" ht="15.75" customHeight="1">
      <c r="A32" s="269" t="s">
        <v>390</v>
      </c>
      <c r="B32" s="67" t="s">
        <v>383</v>
      </c>
      <c r="C32" s="270"/>
      <c r="D32" s="271"/>
      <c r="E32" s="272"/>
      <c r="F32" s="273"/>
      <c r="G32" s="272"/>
      <c r="H32" s="274">
        <f t="shared" si="11"/>
        <v>0</v>
      </c>
      <c r="I32" s="274">
        <f t="shared" si="9"/>
        <v>0</v>
      </c>
      <c r="J32" s="273">
        <f t="shared" si="10"/>
        <v>0</v>
      </c>
      <c r="K32" s="273">
        <v>0</v>
      </c>
      <c r="L32" s="273">
        <v>0</v>
      </c>
      <c r="M32" s="267"/>
      <c r="N32" s="267"/>
      <c r="O32" s="267"/>
      <c r="P32" s="267"/>
      <c r="Q32" s="268"/>
      <c r="R32" s="268"/>
      <c r="S32" s="268"/>
      <c r="T32" s="268"/>
      <c r="U32" s="268"/>
      <c r="V32" s="268"/>
      <c r="W32" s="268"/>
      <c r="X32" s="268"/>
      <c r="Y32" s="268"/>
      <c r="Z32" s="268"/>
    </row>
    <row r="33" spans="1:26" ht="15.75" customHeight="1">
      <c r="A33" s="269" t="s">
        <v>392</v>
      </c>
      <c r="B33" s="67" t="s">
        <v>383</v>
      </c>
      <c r="C33" s="270"/>
      <c r="D33" s="271"/>
      <c r="E33" s="272"/>
      <c r="F33" s="273"/>
      <c r="G33" s="272"/>
      <c r="H33" s="274">
        <f t="shared" si="11"/>
        <v>0</v>
      </c>
      <c r="I33" s="274">
        <f t="shared" si="9"/>
        <v>0</v>
      </c>
      <c r="J33" s="273">
        <f t="shared" si="10"/>
        <v>0</v>
      </c>
      <c r="K33" s="273">
        <v>0</v>
      </c>
      <c r="L33" s="273">
        <v>0</v>
      </c>
      <c r="M33" s="267"/>
      <c r="N33" s="267"/>
      <c r="O33" s="267"/>
      <c r="P33" s="267"/>
      <c r="Q33" s="268"/>
      <c r="R33" s="268"/>
      <c r="S33" s="268"/>
      <c r="T33" s="268"/>
      <c r="U33" s="268"/>
      <c r="V33" s="268"/>
      <c r="W33" s="268"/>
      <c r="X33" s="268"/>
      <c r="Y33" s="268"/>
      <c r="Z33" s="268"/>
    </row>
    <row r="34" spans="1:26" ht="15.75" customHeight="1">
      <c r="A34" s="269" t="s">
        <v>393</v>
      </c>
      <c r="B34" s="67" t="s">
        <v>383</v>
      </c>
      <c r="C34" s="270"/>
      <c r="D34" s="271"/>
      <c r="E34" s="272"/>
      <c r="F34" s="273"/>
      <c r="G34" s="272"/>
      <c r="H34" s="274">
        <f t="shared" si="11"/>
        <v>0</v>
      </c>
      <c r="I34" s="274">
        <f t="shared" si="9"/>
        <v>0</v>
      </c>
      <c r="J34" s="273">
        <f t="shared" si="10"/>
        <v>0</v>
      </c>
      <c r="K34" s="273">
        <v>0</v>
      </c>
      <c r="L34" s="273">
        <v>0</v>
      </c>
      <c r="M34" s="267"/>
      <c r="N34" s="267"/>
      <c r="O34" s="267"/>
      <c r="P34" s="267"/>
      <c r="Q34" s="268"/>
      <c r="R34" s="268"/>
      <c r="S34" s="268"/>
      <c r="T34" s="268"/>
      <c r="U34" s="268"/>
      <c r="V34" s="268"/>
      <c r="W34" s="268"/>
      <c r="X34" s="268"/>
      <c r="Y34" s="268"/>
      <c r="Z34" s="268"/>
    </row>
    <row r="35" spans="1:26" ht="15.75" customHeight="1">
      <c r="A35" s="269" t="s">
        <v>396</v>
      </c>
      <c r="B35" s="67" t="s">
        <v>383</v>
      </c>
      <c r="C35" s="270"/>
      <c r="D35" s="271"/>
      <c r="E35" s="272"/>
      <c r="F35" s="273"/>
      <c r="G35" s="272"/>
      <c r="H35" s="274">
        <f t="shared" si="11"/>
        <v>0</v>
      </c>
      <c r="I35" s="274">
        <f t="shared" si="9"/>
        <v>0</v>
      </c>
      <c r="J35" s="273">
        <f t="shared" si="10"/>
        <v>0</v>
      </c>
      <c r="K35" s="273">
        <v>0</v>
      </c>
      <c r="L35" s="273">
        <v>0</v>
      </c>
      <c r="M35" s="267"/>
      <c r="N35" s="267"/>
      <c r="O35" s="267"/>
      <c r="P35" s="267"/>
      <c r="Q35" s="268"/>
      <c r="R35" s="268"/>
      <c r="S35" s="268"/>
      <c r="T35" s="268"/>
      <c r="U35" s="268"/>
      <c r="V35" s="268"/>
      <c r="W35" s="268"/>
      <c r="X35" s="268"/>
      <c r="Y35" s="268"/>
      <c r="Z35" s="268"/>
    </row>
    <row r="36" spans="1:26" ht="15.75" customHeight="1">
      <c r="A36" s="269" t="s">
        <v>397</v>
      </c>
      <c r="B36" s="67" t="s">
        <v>383</v>
      </c>
      <c r="C36" s="270"/>
      <c r="D36" s="271"/>
      <c r="E36" s="272"/>
      <c r="F36" s="273"/>
      <c r="G36" s="272"/>
      <c r="H36" s="274">
        <f t="shared" si="11"/>
        <v>0</v>
      </c>
      <c r="I36" s="274">
        <f t="shared" si="9"/>
        <v>0</v>
      </c>
      <c r="J36" s="273">
        <f t="shared" si="10"/>
        <v>0</v>
      </c>
      <c r="K36" s="273">
        <v>0</v>
      </c>
      <c r="L36" s="273">
        <v>0</v>
      </c>
      <c r="M36" s="267"/>
      <c r="N36" s="267"/>
      <c r="O36" s="267"/>
      <c r="P36" s="267"/>
      <c r="Q36" s="268"/>
      <c r="R36" s="268"/>
      <c r="S36" s="268"/>
      <c r="T36" s="268"/>
      <c r="U36" s="268"/>
      <c r="V36" s="268"/>
      <c r="W36" s="268"/>
      <c r="X36" s="268"/>
      <c r="Y36" s="268"/>
      <c r="Z36" s="268"/>
    </row>
    <row r="37" spans="1:26" ht="15.75" customHeight="1">
      <c r="A37" s="264">
        <v>2</v>
      </c>
      <c r="B37" s="265" t="s">
        <v>398</v>
      </c>
      <c r="C37" s="277">
        <f>C38+C46</f>
        <v>0</v>
      </c>
      <c r="D37" s="261"/>
      <c r="E37" s="263">
        <f>E38+E46</f>
        <v>0</v>
      </c>
      <c r="F37" s="260"/>
      <c r="G37" s="260">
        <f t="shared" ref="G37:L37" si="12">G38+G46</f>
        <v>0</v>
      </c>
      <c r="H37" s="262">
        <f t="shared" si="12"/>
        <v>0</v>
      </c>
      <c r="I37" s="262">
        <f t="shared" si="12"/>
        <v>0</v>
      </c>
      <c r="J37" s="260">
        <f t="shared" si="12"/>
        <v>0</v>
      </c>
      <c r="K37" s="260">
        <f t="shared" si="12"/>
        <v>0</v>
      </c>
      <c r="L37" s="260">
        <f t="shared" si="12"/>
        <v>0</v>
      </c>
      <c r="M37" s="267"/>
      <c r="N37" s="267"/>
      <c r="O37" s="267"/>
      <c r="P37" s="267"/>
      <c r="Q37" s="268"/>
      <c r="R37" s="268"/>
      <c r="S37" s="268"/>
      <c r="T37" s="268"/>
      <c r="U37" s="268"/>
      <c r="V37" s="268"/>
      <c r="W37" s="268"/>
      <c r="X37" s="268"/>
      <c r="Y37" s="268"/>
      <c r="Z37" s="268"/>
    </row>
    <row r="38" spans="1:26" ht="39" customHeight="1">
      <c r="A38" s="278">
        <v>2.1</v>
      </c>
      <c r="B38" s="49" t="s">
        <v>399</v>
      </c>
      <c r="C38" s="263">
        <f>C39+C45</f>
        <v>0</v>
      </c>
      <c r="D38" s="261"/>
      <c r="E38" s="263">
        <f>E39+E45</f>
        <v>0</v>
      </c>
      <c r="F38" s="263"/>
      <c r="G38" s="263">
        <f t="shared" ref="G38:L38" si="13">G39+G45</f>
        <v>0</v>
      </c>
      <c r="H38" s="266">
        <f t="shared" si="13"/>
        <v>0</v>
      </c>
      <c r="I38" s="266">
        <f t="shared" si="13"/>
        <v>0</v>
      </c>
      <c r="J38" s="263">
        <f t="shared" si="13"/>
        <v>0</v>
      </c>
      <c r="K38" s="263">
        <f t="shared" si="13"/>
        <v>0</v>
      </c>
      <c r="L38" s="263">
        <f t="shared" si="13"/>
        <v>0</v>
      </c>
      <c r="M38" s="267"/>
      <c r="N38" s="267"/>
      <c r="O38" s="267"/>
      <c r="P38" s="267"/>
      <c r="Q38" s="268"/>
      <c r="R38" s="268"/>
      <c r="S38" s="268"/>
      <c r="T38" s="268"/>
      <c r="U38" s="268"/>
      <c r="V38" s="268"/>
      <c r="W38" s="268"/>
      <c r="X38" s="268"/>
      <c r="Y38" s="268"/>
      <c r="Z38" s="268"/>
    </row>
    <row r="39" spans="1:26" ht="15.75" customHeight="1">
      <c r="A39" s="48" t="s">
        <v>76</v>
      </c>
      <c r="B39" s="49" t="s">
        <v>400</v>
      </c>
      <c r="C39" s="263">
        <f>SUM(C40:C44)</f>
        <v>0</v>
      </c>
      <c r="D39" s="261"/>
      <c r="E39" s="263">
        <f>SUM(E40:E44)</f>
        <v>0</v>
      </c>
      <c r="F39" s="263"/>
      <c r="G39" s="263">
        <f t="shared" ref="G39:L39" si="14">SUM(G40:G44)</f>
        <v>0</v>
      </c>
      <c r="H39" s="266">
        <f t="shared" si="14"/>
        <v>0</v>
      </c>
      <c r="I39" s="266">
        <f t="shared" si="14"/>
        <v>0</v>
      </c>
      <c r="J39" s="263">
        <f t="shared" si="14"/>
        <v>0</v>
      </c>
      <c r="K39" s="263">
        <f t="shared" si="14"/>
        <v>0</v>
      </c>
      <c r="L39" s="263">
        <f t="shared" si="14"/>
        <v>0</v>
      </c>
      <c r="M39" s="267"/>
      <c r="N39" s="267"/>
      <c r="O39" s="267"/>
      <c r="P39" s="267"/>
      <c r="Q39" s="268"/>
      <c r="R39" s="268"/>
      <c r="S39" s="268"/>
      <c r="T39" s="268"/>
      <c r="U39" s="268"/>
      <c r="V39" s="268"/>
      <c r="W39" s="268"/>
      <c r="X39" s="268"/>
      <c r="Y39" s="268"/>
      <c r="Z39" s="268"/>
    </row>
    <row r="40" spans="1:26" ht="15.75" customHeight="1">
      <c r="A40" s="269" t="s">
        <v>382</v>
      </c>
      <c r="B40" s="279" t="s">
        <v>401</v>
      </c>
      <c r="C40" s="272"/>
      <c r="D40" s="271"/>
      <c r="E40" s="272"/>
      <c r="F40" s="273"/>
      <c r="G40" s="272"/>
      <c r="H40" s="274"/>
      <c r="I40" s="274">
        <f t="shared" ref="I40:I44" si="15">C40*E40*F40*16.5</f>
        <v>0</v>
      </c>
      <c r="J40" s="273">
        <f t="shared" ref="J40:J44" si="16">I40</f>
        <v>0</v>
      </c>
      <c r="K40" s="273">
        <v>0</v>
      </c>
      <c r="L40" s="273">
        <v>0</v>
      </c>
      <c r="M40" s="267"/>
      <c r="N40" s="267"/>
      <c r="O40" s="267"/>
      <c r="P40" s="267"/>
      <c r="Q40" s="268"/>
      <c r="R40" s="268"/>
      <c r="S40" s="268"/>
      <c r="T40" s="268"/>
      <c r="U40" s="268"/>
      <c r="V40" s="268"/>
      <c r="W40" s="268"/>
      <c r="X40" s="268"/>
      <c r="Y40" s="268"/>
      <c r="Z40" s="268"/>
    </row>
    <row r="41" spans="1:26" ht="15.75" customHeight="1">
      <c r="A41" s="269" t="s">
        <v>384</v>
      </c>
      <c r="B41" s="279" t="s">
        <v>401</v>
      </c>
      <c r="C41" s="272"/>
      <c r="D41" s="271"/>
      <c r="E41" s="272"/>
      <c r="F41" s="273"/>
      <c r="G41" s="272"/>
      <c r="H41" s="274"/>
      <c r="I41" s="274">
        <f t="shared" si="15"/>
        <v>0</v>
      </c>
      <c r="J41" s="273">
        <f t="shared" si="16"/>
        <v>0</v>
      </c>
      <c r="K41" s="273">
        <v>0</v>
      </c>
      <c r="L41" s="273">
        <v>0</v>
      </c>
      <c r="M41" s="267"/>
      <c r="N41" s="267"/>
      <c r="O41" s="267"/>
      <c r="P41" s="267"/>
      <c r="Q41" s="268"/>
      <c r="R41" s="268"/>
      <c r="S41" s="268"/>
      <c r="T41" s="268"/>
      <c r="U41" s="268"/>
      <c r="V41" s="268"/>
      <c r="W41" s="268"/>
      <c r="X41" s="268"/>
      <c r="Y41" s="268"/>
      <c r="Z41" s="268"/>
    </row>
    <row r="42" spans="1:26" ht="15.75" customHeight="1">
      <c r="A42" s="269" t="s">
        <v>385</v>
      </c>
      <c r="B42" s="279" t="s">
        <v>401</v>
      </c>
      <c r="C42" s="272"/>
      <c r="D42" s="271"/>
      <c r="E42" s="272"/>
      <c r="F42" s="273"/>
      <c r="G42" s="272"/>
      <c r="H42" s="274"/>
      <c r="I42" s="274">
        <f t="shared" si="15"/>
        <v>0</v>
      </c>
      <c r="J42" s="273">
        <f t="shared" si="16"/>
        <v>0</v>
      </c>
      <c r="K42" s="273">
        <v>0</v>
      </c>
      <c r="L42" s="273">
        <v>0</v>
      </c>
      <c r="M42" s="267"/>
      <c r="N42" s="267"/>
      <c r="O42" s="267"/>
      <c r="P42" s="267"/>
      <c r="Q42" s="268"/>
      <c r="R42" s="268"/>
      <c r="S42" s="268"/>
      <c r="T42" s="268"/>
      <c r="U42" s="268"/>
      <c r="V42" s="268"/>
      <c r="W42" s="268"/>
      <c r="X42" s="268"/>
      <c r="Y42" s="268"/>
      <c r="Z42" s="268"/>
    </row>
    <row r="43" spans="1:26" ht="15.75" customHeight="1">
      <c r="A43" s="269" t="s">
        <v>386</v>
      </c>
      <c r="B43" s="279" t="s">
        <v>401</v>
      </c>
      <c r="C43" s="272"/>
      <c r="D43" s="271"/>
      <c r="E43" s="272"/>
      <c r="F43" s="273"/>
      <c r="G43" s="272"/>
      <c r="H43" s="274"/>
      <c r="I43" s="274">
        <f t="shared" si="15"/>
        <v>0</v>
      </c>
      <c r="J43" s="273">
        <f t="shared" si="16"/>
        <v>0</v>
      </c>
      <c r="K43" s="273">
        <v>0</v>
      </c>
      <c r="L43" s="273">
        <v>0</v>
      </c>
      <c r="M43" s="267"/>
      <c r="N43" s="267"/>
      <c r="O43" s="267"/>
      <c r="P43" s="267"/>
      <c r="Q43" s="268"/>
      <c r="R43" s="268"/>
      <c r="S43" s="268"/>
      <c r="T43" s="268"/>
      <c r="U43" s="268"/>
      <c r="V43" s="268"/>
      <c r="W43" s="268"/>
      <c r="X43" s="268"/>
      <c r="Y43" s="268"/>
      <c r="Z43" s="268"/>
    </row>
    <row r="44" spans="1:26" ht="15.75" customHeight="1">
      <c r="A44" s="269" t="s">
        <v>387</v>
      </c>
      <c r="B44" s="279" t="s">
        <v>401</v>
      </c>
      <c r="C44" s="272"/>
      <c r="D44" s="271"/>
      <c r="E44" s="272"/>
      <c r="F44" s="273"/>
      <c r="G44" s="272"/>
      <c r="H44" s="274"/>
      <c r="I44" s="274">
        <f t="shared" si="15"/>
        <v>0</v>
      </c>
      <c r="J44" s="273">
        <f t="shared" si="16"/>
        <v>0</v>
      </c>
      <c r="K44" s="273">
        <v>0</v>
      </c>
      <c r="L44" s="273">
        <v>0</v>
      </c>
      <c r="M44" s="267"/>
      <c r="N44" s="267"/>
      <c r="O44" s="267"/>
      <c r="P44" s="267"/>
      <c r="Q44" s="268"/>
      <c r="R44" s="268"/>
      <c r="S44" s="268"/>
      <c r="T44" s="268"/>
      <c r="U44" s="268"/>
      <c r="V44" s="268"/>
      <c r="W44" s="268"/>
      <c r="X44" s="268"/>
      <c r="Y44" s="268"/>
      <c r="Z44" s="268"/>
    </row>
    <row r="45" spans="1:26" ht="15.75" customHeight="1">
      <c r="A45" s="280" t="s">
        <v>78</v>
      </c>
      <c r="B45" s="281" t="s">
        <v>402</v>
      </c>
      <c r="C45" s="263"/>
      <c r="D45" s="261"/>
      <c r="E45" s="263"/>
      <c r="F45" s="260"/>
      <c r="G45" s="263"/>
      <c r="H45" s="262"/>
      <c r="I45" s="262"/>
      <c r="J45" s="260"/>
      <c r="K45" s="260"/>
      <c r="L45" s="260"/>
      <c r="M45" s="267"/>
      <c r="N45" s="267"/>
      <c r="O45" s="267"/>
      <c r="P45" s="267"/>
      <c r="Q45" s="268"/>
      <c r="R45" s="268"/>
      <c r="S45" s="268"/>
      <c r="T45" s="268"/>
      <c r="U45" s="268"/>
      <c r="V45" s="268"/>
      <c r="W45" s="268"/>
      <c r="X45" s="268"/>
      <c r="Y45" s="268"/>
      <c r="Z45" s="268"/>
    </row>
    <row r="46" spans="1:26" ht="44.25" customHeight="1">
      <c r="A46" s="276" t="s">
        <v>403</v>
      </c>
      <c r="B46" s="67" t="s">
        <v>404</v>
      </c>
      <c r="C46" s="277">
        <f>SUM(C47:C51)</f>
        <v>0</v>
      </c>
      <c r="D46" s="271"/>
      <c r="E46" s="263">
        <f>SUM(E47:E51)</f>
        <v>0</v>
      </c>
      <c r="F46" s="273"/>
      <c r="G46" s="263"/>
      <c r="H46" s="262">
        <f t="shared" ref="H46:L46" si="17">SUM(H47:H51)</f>
        <v>0</v>
      </c>
      <c r="I46" s="262">
        <f t="shared" si="17"/>
        <v>0</v>
      </c>
      <c r="J46" s="260">
        <f t="shared" si="17"/>
        <v>0</v>
      </c>
      <c r="K46" s="260">
        <f t="shared" si="17"/>
        <v>0</v>
      </c>
      <c r="L46" s="260">
        <f t="shared" si="17"/>
        <v>0</v>
      </c>
      <c r="M46" s="267"/>
      <c r="N46" s="267"/>
      <c r="O46" s="267"/>
      <c r="P46" s="267"/>
      <c r="Q46" s="268"/>
      <c r="R46" s="268"/>
      <c r="S46" s="268"/>
      <c r="T46" s="268"/>
      <c r="U46" s="268"/>
      <c r="V46" s="268"/>
      <c r="W46" s="268"/>
      <c r="X46" s="268"/>
      <c r="Y46" s="268"/>
      <c r="Z46" s="268"/>
    </row>
    <row r="47" spans="1:26" ht="15.75" customHeight="1">
      <c r="A47" s="269" t="s">
        <v>388</v>
      </c>
      <c r="B47" s="279" t="s">
        <v>401</v>
      </c>
      <c r="C47" s="272"/>
      <c r="D47" s="271"/>
      <c r="E47" s="272"/>
      <c r="F47" s="273"/>
      <c r="G47" s="272"/>
      <c r="H47" s="274"/>
      <c r="I47" s="274">
        <f t="shared" ref="I47:I51" si="18">C47*E47*F47*16.5</f>
        <v>0</v>
      </c>
      <c r="J47" s="273"/>
      <c r="K47" s="273"/>
      <c r="L47" s="273"/>
      <c r="M47" s="267"/>
      <c r="N47" s="267"/>
      <c r="O47" s="267"/>
      <c r="P47" s="267"/>
      <c r="Q47" s="268"/>
      <c r="R47" s="268"/>
      <c r="S47" s="268"/>
      <c r="T47" s="268"/>
      <c r="U47" s="268"/>
      <c r="V47" s="268"/>
      <c r="W47" s="268"/>
      <c r="X47" s="268"/>
      <c r="Y47" s="268"/>
      <c r="Z47" s="268"/>
    </row>
    <row r="48" spans="1:26" ht="15.75" customHeight="1">
      <c r="A48" s="269" t="s">
        <v>389</v>
      </c>
      <c r="B48" s="279" t="s">
        <v>401</v>
      </c>
      <c r="C48" s="272"/>
      <c r="D48" s="271"/>
      <c r="E48" s="272"/>
      <c r="F48" s="273"/>
      <c r="G48" s="272"/>
      <c r="H48" s="274"/>
      <c r="I48" s="274">
        <f t="shared" si="18"/>
        <v>0</v>
      </c>
      <c r="J48" s="273"/>
      <c r="K48" s="273"/>
      <c r="L48" s="273"/>
      <c r="M48" s="267"/>
      <c r="N48" s="267"/>
      <c r="O48" s="267"/>
      <c r="P48" s="267"/>
      <c r="Q48" s="268"/>
      <c r="R48" s="268"/>
      <c r="S48" s="268"/>
      <c r="T48" s="268"/>
      <c r="U48" s="268"/>
      <c r="V48" s="268"/>
      <c r="W48" s="268"/>
      <c r="X48" s="268"/>
      <c r="Y48" s="268"/>
      <c r="Z48" s="268"/>
    </row>
    <row r="49" spans="1:26" ht="15.75" customHeight="1">
      <c r="A49" s="269" t="s">
        <v>390</v>
      </c>
      <c r="B49" s="279" t="s">
        <v>401</v>
      </c>
      <c r="C49" s="272"/>
      <c r="D49" s="271"/>
      <c r="E49" s="272"/>
      <c r="F49" s="273"/>
      <c r="G49" s="272"/>
      <c r="H49" s="274"/>
      <c r="I49" s="274">
        <f t="shared" si="18"/>
        <v>0</v>
      </c>
      <c r="J49" s="273"/>
      <c r="K49" s="273"/>
      <c r="L49" s="273"/>
      <c r="M49" s="267"/>
      <c r="N49" s="267"/>
      <c r="O49" s="267"/>
      <c r="P49" s="267"/>
      <c r="Q49" s="268"/>
      <c r="R49" s="268"/>
      <c r="S49" s="268"/>
      <c r="T49" s="268"/>
      <c r="U49" s="268"/>
      <c r="V49" s="268"/>
      <c r="W49" s="268"/>
      <c r="X49" s="268"/>
      <c r="Y49" s="268"/>
      <c r="Z49" s="268"/>
    </row>
    <row r="50" spans="1:26" ht="15.75" customHeight="1">
      <c r="A50" s="269" t="s">
        <v>391</v>
      </c>
      <c r="B50" s="279" t="s">
        <v>401</v>
      </c>
      <c r="C50" s="272"/>
      <c r="D50" s="271"/>
      <c r="E50" s="272"/>
      <c r="F50" s="273"/>
      <c r="G50" s="272"/>
      <c r="H50" s="274"/>
      <c r="I50" s="274">
        <f t="shared" si="18"/>
        <v>0</v>
      </c>
      <c r="J50" s="273"/>
      <c r="K50" s="273"/>
      <c r="L50" s="273"/>
      <c r="M50" s="267"/>
      <c r="N50" s="267"/>
      <c r="O50" s="267"/>
      <c r="P50" s="267"/>
      <c r="Q50" s="268"/>
      <c r="R50" s="268"/>
      <c r="S50" s="268"/>
      <c r="T50" s="268"/>
      <c r="U50" s="268"/>
      <c r="V50" s="268"/>
      <c r="W50" s="268"/>
      <c r="X50" s="268"/>
      <c r="Y50" s="268"/>
      <c r="Z50" s="268"/>
    </row>
    <row r="51" spans="1:26" ht="15.75" customHeight="1">
      <c r="A51" s="269" t="s">
        <v>392</v>
      </c>
      <c r="B51" s="279" t="s">
        <v>401</v>
      </c>
      <c r="C51" s="272"/>
      <c r="D51" s="271"/>
      <c r="E51" s="272"/>
      <c r="F51" s="273"/>
      <c r="G51" s="272"/>
      <c r="H51" s="274"/>
      <c r="I51" s="274">
        <f t="shared" si="18"/>
        <v>0</v>
      </c>
      <c r="J51" s="273"/>
      <c r="K51" s="273"/>
      <c r="L51" s="273"/>
      <c r="M51" s="267"/>
      <c r="N51" s="267"/>
      <c r="O51" s="267"/>
      <c r="P51" s="267"/>
      <c r="Q51" s="268"/>
      <c r="R51" s="268"/>
      <c r="S51" s="268"/>
      <c r="T51" s="268"/>
      <c r="U51" s="268"/>
      <c r="V51" s="268"/>
      <c r="W51" s="268"/>
      <c r="X51" s="268"/>
      <c r="Y51" s="268"/>
      <c r="Z51" s="268"/>
    </row>
    <row r="52" spans="1:26" ht="15.75" customHeight="1">
      <c r="A52" s="258" t="s">
        <v>111</v>
      </c>
      <c r="B52" s="259" t="s">
        <v>405</v>
      </c>
      <c r="C52" s="263">
        <f>C53+C73</f>
        <v>0</v>
      </c>
      <c r="D52" s="261"/>
      <c r="E52" s="263">
        <f>E53+E73</f>
        <v>0</v>
      </c>
      <c r="F52" s="260"/>
      <c r="G52" s="263"/>
      <c r="H52" s="262">
        <f t="shared" ref="H52:L52" si="19">H53+H73</f>
        <v>0</v>
      </c>
      <c r="I52" s="262">
        <f t="shared" si="19"/>
        <v>0</v>
      </c>
      <c r="J52" s="260">
        <f t="shared" si="19"/>
        <v>0</v>
      </c>
      <c r="K52" s="260">
        <f t="shared" si="19"/>
        <v>0</v>
      </c>
      <c r="L52" s="260">
        <f t="shared" si="19"/>
        <v>0</v>
      </c>
      <c r="M52" s="267"/>
      <c r="N52" s="267"/>
      <c r="O52" s="267"/>
      <c r="P52" s="267"/>
      <c r="Q52" s="268"/>
      <c r="R52" s="268"/>
      <c r="S52" s="268"/>
      <c r="T52" s="268"/>
      <c r="U52" s="268"/>
      <c r="V52" s="268"/>
      <c r="W52" s="268"/>
      <c r="X52" s="268"/>
      <c r="Y52" s="268"/>
      <c r="Z52" s="268"/>
    </row>
    <row r="53" spans="1:26" ht="15.75" customHeight="1">
      <c r="A53" s="258">
        <v>1</v>
      </c>
      <c r="B53" s="49" t="s">
        <v>406</v>
      </c>
      <c r="C53" s="263">
        <f>C54+C63</f>
        <v>0</v>
      </c>
      <c r="D53" s="261"/>
      <c r="E53" s="263">
        <f>E54+E63</f>
        <v>0</v>
      </c>
      <c r="F53" s="260"/>
      <c r="G53" s="263"/>
      <c r="H53" s="262">
        <f t="shared" ref="H53:L53" si="20">H54+H63</f>
        <v>0</v>
      </c>
      <c r="I53" s="262">
        <f t="shared" si="20"/>
        <v>0</v>
      </c>
      <c r="J53" s="260">
        <f t="shared" si="20"/>
        <v>0</v>
      </c>
      <c r="K53" s="260">
        <f t="shared" si="20"/>
        <v>0</v>
      </c>
      <c r="L53" s="260">
        <f t="shared" si="20"/>
        <v>0</v>
      </c>
      <c r="M53" s="267"/>
      <c r="N53" s="267"/>
      <c r="O53" s="267"/>
      <c r="P53" s="267"/>
      <c r="Q53" s="268"/>
      <c r="R53" s="268"/>
      <c r="S53" s="268"/>
      <c r="T53" s="268"/>
      <c r="U53" s="268"/>
      <c r="V53" s="268"/>
      <c r="W53" s="268"/>
      <c r="X53" s="268"/>
      <c r="Y53" s="268"/>
      <c r="Z53" s="268"/>
    </row>
    <row r="54" spans="1:26" ht="38.25" customHeight="1">
      <c r="A54" s="48">
        <v>1.1000000000000001</v>
      </c>
      <c r="B54" s="49" t="s">
        <v>399</v>
      </c>
      <c r="C54" s="263">
        <f>SUM(C55:C62)</f>
        <v>0</v>
      </c>
      <c r="D54" s="261"/>
      <c r="E54" s="263">
        <f>SUM(E55:E62)</f>
        <v>0</v>
      </c>
      <c r="F54" s="260"/>
      <c r="G54" s="263"/>
      <c r="H54" s="262">
        <f t="shared" ref="H54:L54" si="21">SUM(H55:H62)</f>
        <v>0</v>
      </c>
      <c r="I54" s="262">
        <f t="shared" si="21"/>
        <v>0</v>
      </c>
      <c r="J54" s="260">
        <f t="shared" si="21"/>
        <v>0</v>
      </c>
      <c r="K54" s="260">
        <f t="shared" si="21"/>
        <v>0</v>
      </c>
      <c r="L54" s="260">
        <f t="shared" si="21"/>
        <v>0</v>
      </c>
      <c r="M54" s="267"/>
      <c r="N54" s="267"/>
      <c r="O54" s="267"/>
      <c r="P54" s="267"/>
      <c r="Q54" s="268"/>
      <c r="R54" s="268"/>
      <c r="S54" s="268"/>
      <c r="T54" s="268"/>
      <c r="U54" s="268"/>
      <c r="V54" s="268"/>
      <c r="W54" s="268"/>
      <c r="X54" s="268"/>
      <c r="Y54" s="268"/>
      <c r="Z54" s="268"/>
    </row>
    <row r="55" spans="1:26" ht="15.75" customHeight="1">
      <c r="A55" s="275" t="s">
        <v>382</v>
      </c>
      <c r="B55" s="67" t="s">
        <v>383</v>
      </c>
      <c r="C55" s="272"/>
      <c r="D55" s="271"/>
      <c r="E55" s="272"/>
      <c r="F55" s="273"/>
      <c r="G55" s="272"/>
      <c r="H55" s="274">
        <f t="shared" ref="H55:H62" si="22">C55*D55*G55</f>
        <v>0</v>
      </c>
      <c r="I55" s="274">
        <f t="shared" ref="I55:I62" si="23">C55*E55*F55*16.5</f>
        <v>0</v>
      </c>
      <c r="J55" s="273"/>
      <c r="K55" s="273"/>
      <c r="L55" s="273"/>
      <c r="M55" s="267"/>
      <c r="N55" s="267"/>
      <c r="O55" s="267"/>
      <c r="P55" s="267"/>
      <c r="Q55" s="268"/>
      <c r="R55" s="268"/>
      <c r="S55" s="268"/>
      <c r="T55" s="268"/>
      <c r="U55" s="268"/>
      <c r="V55" s="268"/>
      <c r="W55" s="268"/>
      <c r="X55" s="268"/>
      <c r="Y55" s="268"/>
      <c r="Z55" s="268"/>
    </row>
    <row r="56" spans="1:26" ht="15.75" customHeight="1">
      <c r="A56" s="275" t="s">
        <v>385</v>
      </c>
      <c r="B56" s="67" t="s">
        <v>383</v>
      </c>
      <c r="C56" s="272"/>
      <c r="D56" s="271"/>
      <c r="E56" s="272"/>
      <c r="F56" s="273"/>
      <c r="G56" s="272"/>
      <c r="H56" s="274">
        <f t="shared" si="22"/>
        <v>0</v>
      </c>
      <c r="I56" s="274">
        <f t="shared" si="23"/>
        <v>0</v>
      </c>
      <c r="J56" s="282"/>
      <c r="K56" s="273"/>
      <c r="L56" s="273"/>
      <c r="M56" s="267"/>
      <c r="N56" s="267"/>
      <c r="O56" s="267"/>
      <c r="P56" s="267"/>
      <c r="Q56" s="268"/>
      <c r="R56" s="268"/>
      <c r="S56" s="268"/>
      <c r="T56" s="268"/>
      <c r="U56" s="268"/>
      <c r="V56" s="268"/>
      <c r="W56" s="268"/>
      <c r="X56" s="268"/>
      <c r="Y56" s="268"/>
      <c r="Z56" s="268"/>
    </row>
    <row r="57" spans="1:26" ht="15.75" customHeight="1">
      <c r="A57" s="275" t="s">
        <v>386</v>
      </c>
      <c r="B57" s="67" t="s">
        <v>383</v>
      </c>
      <c r="C57" s="272"/>
      <c r="D57" s="271"/>
      <c r="E57" s="272"/>
      <c r="F57" s="273"/>
      <c r="G57" s="272"/>
      <c r="H57" s="274">
        <f t="shared" si="22"/>
        <v>0</v>
      </c>
      <c r="I57" s="274">
        <f t="shared" si="23"/>
        <v>0</v>
      </c>
      <c r="J57" s="282"/>
      <c r="K57" s="273"/>
      <c r="L57" s="273"/>
      <c r="M57" s="267"/>
      <c r="N57" s="267"/>
      <c r="O57" s="267"/>
      <c r="P57" s="267"/>
      <c r="Q57" s="268"/>
      <c r="R57" s="268"/>
      <c r="S57" s="268"/>
      <c r="T57" s="268"/>
      <c r="U57" s="268"/>
      <c r="V57" s="268"/>
      <c r="W57" s="268"/>
      <c r="X57" s="268"/>
      <c r="Y57" s="268"/>
      <c r="Z57" s="268"/>
    </row>
    <row r="58" spans="1:26" ht="15.75" customHeight="1">
      <c r="A58" s="275" t="s">
        <v>387</v>
      </c>
      <c r="B58" s="67" t="s">
        <v>383</v>
      </c>
      <c r="C58" s="272"/>
      <c r="D58" s="271"/>
      <c r="E58" s="272"/>
      <c r="F58" s="273"/>
      <c r="G58" s="272"/>
      <c r="H58" s="274">
        <f t="shared" si="22"/>
        <v>0</v>
      </c>
      <c r="I58" s="274">
        <f t="shared" si="23"/>
        <v>0</v>
      </c>
      <c r="J58" s="273"/>
      <c r="K58" s="273"/>
      <c r="L58" s="273"/>
      <c r="M58" s="267"/>
      <c r="N58" s="267"/>
      <c r="O58" s="267"/>
      <c r="P58" s="267"/>
      <c r="Q58" s="268"/>
      <c r="R58" s="268"/>
      <c r="S58" s="268"/>
      <c r="T58" s="268"/>
      <c r="U58" s="268"/>
      <c r="V58" s="268"/>
      <c r="W58" s="268"/>
      <c r="X58" s="268"/>
      <c r="Y58" s="268"/>
      <c r="Z58" s="268"/>
    </row>
    <row r="59" spans="1:26" ht="15.75" customHeight="1">
      <c r="A59" s="275" t="s">
        <v>390</v>
      </c>
      <c r="B59" s="67" t="s">
        <v>383</v>
      </c>
      <c r="C59" s="272"/>
      <c r="D59" s="271"/>
      <c r="E59" s="272"/>
      <c r="F59" s="273"/>
      <c r="G59" s="272"/>
      <c r="H59" s="274">
        <f t="shared" si="22"/>
        <v>0</v>
      </c>
      <c r="I59" s="274">
        <f t="shared" si="23"/>
        <v>0</v>
      </c>
      <c r="J59" s="273"/>
      <c r="K59" s="273"/>
      <c r="L59" s="273"/>
      <c r="M59" s="267"/>
      <c r="N59" s="267"/>
      <c r="O59" s="267"/>
      <c r="P59" s="267"/>
      <c r="Q59" s="268"/>
      <c r="R59" s="268"/>
      <c r="S59" s="268"/>
      <c r="T59" s="268"/>
      <c r="U59" s="268"/>
      <c r="V59" s="268"/>
      <c r="W59" s="268"/>
      <c r="X59" s="268"/>
      <c r="Y59" s="268"/>
      <c r="Z59" s="268"/>
    </row>
    <row r="60" spans="1:26" ht="15.75" customHeight="1">
      <c r="A60" s="275" t="s">
        <v>391</v>
      </c>
      <c r="B60" s="67" t="s">
        <v>383</v>
      </c>
      <c r="C60" s="272"/>
      <c r="D60" s="271"/>
      <c r="E60" s="272"/>
      <c r="F60" s="273"/>
      <c r="G60" s="272"/>
      <c r="H60" s="274">
        <f t="shared" si="22"/>
        <v>0</v>
      </c>
      <c r="I60" s="274">
        <f t="shared" si="23"/>
        <v>0</v>
      </c>
      <c r="J60" s="273"/>
      <c r="K60" s="273"/>
      <c r="L60" s="273"/>
      <c r="M60" s="267"/>
      <c r="N60" s="267"/>
      <c r="O60" s="267"/>
      <c r="P60" s="267"/>
      <c r="Q60" s="268"/>
      <c r="R60" s="268"/>
      <c r="S60" s="268"/>
      <c r="T60" s="268"/>
      <c r="U60" s="268"/>
      <c r="V60" s="268"/>
      <c r="W60" s="268"/>
      <c r="X60" s="268"/>
      <c r="Y60" s="268"/>
      <c r="Z60" s="268"/>
    </row>
    <row r="61" spans="1:26" ht="15.75" customHeight="1">
      <c r="A61" s="275" t="s">
        <v>392</v>
      </c>
      <c r="B61" s="67" t="s">
        <v>383</v>
      </c>
      <c r="C61" s="272"/>
      <c r="D61" s="271"/>
      <c r="E61" s="272"/>
      <c r="F61" s="273"/>
      <c r="G61" s="272"/>
      <c r="H61" s="274">
        <f t="shared" si="22"/>
        <v>0</v>
      </c>
      <c r="I61" s="274">
        <f t="shared" si="23"/>
        <v>0</v>
      </c>
      <c r="J61" s="282"/>
      <c r="K61" s="273"/>
      <c r="L61" s="273"/>
      <c r="M61" s="267"/>
      <c r="N61" s="267"/>
      <c r="O61" s="267"/>
      <c r="P61" s="267"/>
      <c r="Q61" s="268"/>
      <c r="R61" s="268"/>
      <c r="S61" s="268"/>
      <c r="T61" s="268"/>
      <c r="U61" s="268"/>
      <c r="V61" s="268"/>
      <c r="W61" s="268"/>
      <c r="X61" s="268"/>
      <c r="Y61" s="268"/>
      <c r="Z61" s="268"/>
    </row>
    <row r="62" spans="1:26" ht="15.75" customHeight="1">
      <c r="A62" s="275" t="s">
        <v>407</v>
      </c>
      <c r="B62" s="67" t="s">
        <v>383</v>
      </c>
      <c r="C62" s="272"/>
      <c r="D62" s="271"/>
      <c r="E62" s="272"/>
      <c r="F62" s="273"/>
      <c r="G62" s="272"/>
      <c r="H62" s="274">
        <f t="shared" si="22"/>
        <v>0</v>
      </c>
      <c r="I62" s="274">
        <f t="shared" si="23"/>
        <v>0</v>
      </c>
      <c r="J62" s="282"/>
      <c r="K62" s="273"/>
      <c r="L62" s="273"/>
      <c r="M62" s="267"/>
      <c r="N62" s="267"/>
      <c r="O62" s="267"/>
      <c r="P62" s="267"/>
      <c r="Q62" s="268"/>
      <c r="R62" s="268"/>
      <c r="S62" s="268"/>
      <c r="T62" s="268"/>
      <c r="U62" s="268"/>
      <c r="V62" s="268"/>
      <c r="W62" s="268"/>
      <c r="X62" s="268"/>
      <c r="Y62" s="268"/>
      <c r="Z62" s="268"/>
    </row>
    <row r="63" spans="1:26" ht="43.5" customHeight="1">
      <c r="A63" s="276">
        <v>1.2</v>
      </c>
      <c r="B63" s="67" t="s">
        <v>408</v>
      </c>
      <c r="C63" s="277">
        <f>SUM(C64:C71)</f>
        <v>0</v>
      </c>
      <c r="D63" s="271"/>
      <c r="E63" s="263">
        <f>SUM(E64:E71)</f>
        <v>0</v>
      </c>
      <c r="F63" s="273"/>
      <c r="G63" s="263"/>
      <c r="H63" s="262">
        <f>SUM(H64:H71)</f>
        <v>0</v>
      </c>
      <c r="I63" s="262">
        <f>SUM(I64:I72)</f>
        <v>0</v>
      </c>
      <c r="J63" s="260">
        <f t="shared" ref="J63:L63" si="24">SUM(J64:J71)</f>
        <v>0</v>
      </c>
      <c r="K63" s="260">
        <f t="shared" si="24"/>
        <v>0</v>
      </c>
      <c r="L63" s="260">
        <f t="shared" si="24"/>
        <v>0</v>
      </c>
      <c r="M63" s="267"/>
      <c r="N63" s="267"/>
      <c r="O63" s="267"/>
      <c r="P63" s="267"/>
      <c r="Q63" s="268"/>
      <c r="R63" s="268"/>
      <c r="S63" s="268"/>
      <c r="T63" s="268"/>
      <c r="U63" s="268"/>
      <c r="V63" s="268"/>
      <c r="W63" s="268"/>
      <c r="X63" s="268"/>
      <c r="Y63" s="268"/>
      <c r="Z63" s="268"/>
    </row>
    <row r="64" spans="1:26" ht="15.75" customHeight="1">
      <c r="A64" s="275" t="s">
        <v>384</v>
      </c>
      <c r="B64" s="67" t="s">
        <v>383</v>
      </c>
      <c r="C64" s="272"/>
      <c r="D64" s="271"/>
      <c r="E64" s="272"/>
      <c r="F64" s="273"/>
      <c r="G64" s="272"/>
      <c r="H64" s="274">
        <f t="shared" ref="H64:H72" si="25">C64*D64*G64</f>
        <v>0</v>
      </c>
      <c r="I64" s="274">
        <f t="shared" ref="I64:I71" si="26">C64*E64*F64*16.5</f>
        <v>0</v>
      </c>
      <c r="J64" s="273"/>
      <c r="K64" s="273"/>
      <c r="L64" s="273"/>
      <c r="M64" s="267"/>
      <c r="N64" s="267"/>
      <c r="O64" s="267"/>
      <c r="P64" s="267"/>
      <c r="Q64" s="268"/>
      <c r="R64" s="268"/>
      <c r="S64" s="268"/>
      <c r="T64" s="268"/>
      <c r="U64" s="268"/>
      <c r="V64" s="268"/>
      <c r="W64" s="268"/>
      <c r="X64" s="268"/>
      <c r="Y64" s="268"/>
      <c r="Z64" s="268"/>
    </row>
    <row r="65" spans="1:26" ht="15.75" customHeight="1">
      <c r="A65" s="275" t="s">
        <v>385</v>
      </c>
      <c r="B65" s="67" t="s">
        <v>383</v>
      </c>
      <c r="C65" s="272"/>
      <c r="D65" s="271"/>
      <c r="E65" s="272"/>
      <c r="F65" s="273"/>
      <c r="G65" s="272"/>
      <c r="H65" s="274">
        <f t="shared" si="25"/>
        <v>0</v>
      </c>
      <c r="I65" s="274">
        <f t="shared" si="26"/>
        <v>0</v>
      </c>
      <c r="J65" s="282"/>
      <c r="K65" s="273"/>
      <c r="L65" s="273"/>
      <c r="M65" s="267"/>
      <c r="N65" s="267"/>
      <c r="O65" s="267"/>
      <c r="P65" s="267"/>
      <c r="Q65" s="268"/>
      <c r="R65" s="268"/>
      <c r="S65" s="268"/>
      <c r="T65" s="268"/>
      <c r="U65" s="268"/>
      <c r="V65" s="268"/>
      <c r="W65" s="268"/>
      <c r="X65" s="268"/>
      <c r="Y65" s="268"/>
      <c r="Z65" s="268"/>
    </row>
    <row r="66" spans="1:26" ht="15.75" customHeight="1">
      <c r="A66" s="275" t="s">
        <v>388</v>
      </c>
      <c r="B66" s="67" t="s">
        <v>383</v>
      </c>
      <c r="C66" s="272"/>
      <c r="D66" s="271"/>
      <c r="E66" s="272"/>
      <c r="F66" s="273"/>
      <c r="G66" s="272"/>
      <c r="H66" s="274">
        <f t="shared" si="25"/>
        <v>0</v>
      </c>
      <c r="I66" s="274">
        <f t="shared" si="26"/>
        <v>0</v>
      </c>
      <c r="J66" s="273"/>
      <c r="K66" s="273"/>
      <c r="L66" s="273"/>
      <c r="M66" s="267"/>
      <c r="N66" s="267"/>
      <c r="O66" s="267"/>
      <c r="P66" s="267"/>
      <c r="Q66" s="268"/>
      <c r="R66" s="268"/>
      <c r="S66" s="268"/>
      <c r="T66" s="268"/>
      <c r="U66" s="268"/>
      <c r="V66" s="268"/>
      <c r="W66" s="268"/>
      <c r="X66" s="268"/>
      <c r="Y66" s="268"/>
      <c r="Z66" s="268"/>
    </row>
    <row r="67" spans="1:26" ht="15.75" customHeight="1">
      <c r="A67" s="275" t="s">
        <v>389</v>
      </c>
      <c r="B67" s="67" t="s">
        <v>383</v>
      </c>
      <c r="C67" s="272"/>
      <c r="D67" s="271"/>
      <c r="E67" s="272"/>
      <c r="F67" s="273"/>
      <c r="G67" s="272"/>
      <c r="H67" s="274">
        <f t="shared" si="25"/>
        <v>0</v>
      </c>
      <c r="I67" s="274">
        <f t="shared" si="26"/>
        <v>0</v>
      </c>
      <c r="J67" s="273"/>
      <c r="K67" s="273"/>
      <c r="L67" s="273"/>
      <c r="M67" s="267"/>
      <c r="N67" s="267"/>
      <c r="O67" s="267"/>
      <c r="P67" s="267"/>
      <c r="Q67" s="268"/>
      <c r="R67" s="268"/>
      <c r="S67" s="268"/>
      <c r="T67" s="268"/>
      <c r="U67" s="268"/>
      <c r="V67" s="268"/>
      <c r="W67" s="268"/>
      <c r="X67" s="268"/>
      <c r="Y67" s="268"/>
      <c r="Z67" s="268"/>
    </row>
    <row r="68" spans="1:26" ht="15.75" customHeight="1">
      <c r="A68" s="275" t="s">
        <v>390</v>
      </c>
      <c r="B68" s="67" t="s">
        <v>383</v>
      </c>
      <c r="C68" s="272"/>
      <c r="D68" s="271"/>
      <c r="E68" s="272"/>
      <c r="F68" s="273"/>
      <c r="G68" s="272"/>
      <c r="H68" s="274">
        <f t="shared" si="25"/>
        <v>0</v>
      </c>
      <c r="I68" s="274">
        <f t="shared" si="26"/>
        <v>0</v>
      </c>
      <c r="J68" s="273"/>
      <c r="K68" s="273"/>
      <c r="L68" s="273"/>
      <c r="M68" s="267"/>
      <c r="N68" s="267"/>
      <c r="O68" s="267"/>
      <c r="P68" s="267"/>
      <c r="Q68" s="268"/>
      <c r="R68" s="268"/>
      <c r="S68" s="268"/>
      <c r="T68" s="268"/>
      <c r="U68" s="268"/>
      <c r="V68" s="268"/>
      <c r="W68" s="268"/>
      <c r="X68" s="268"/>
      <c r="Y68" s="268"/>
      <c r="Z68" s="268"/>
    </row>
    <row r="69" spans="1:26" ht="15.75" customHeight="1">
      <c r="A69" s="275" t="s">
        <v>393</v>
      </c>
      <c r="B69" s="67" t="s">
        <v>383</v>
      </c>
      <c r="C69" s="272"/>
      <c r="D69" s="271"/>
      <c r="E69" s="272"/>
      <c r="F69" s="273"/>
      <c r="G69" s="272"/>
      <c r="H69" s="274">
        <f t="shared" si="25"/>
        <v>0</v>
      </c>
      <c r="I69" s="274">
        <f t="shared" si="26"/>
        <v>0</v>
      </c>
      <c r="J69" s="282"/>
      <c r="K69" s="273"/>
      <c r="L69" s="273"/>
      <c r="M69" s="267"/>
      <c r="N69" s="267"/>
      <c r="O69" s="267"/>
      <c r="P69" s="267"/>
      <c r="Q69" s="268"/>
      <c r="R69" s="268"/>
      <c r="S69" s="268"/>
      <c r="T69" s="268"/>
      <c r="U69" s="268"/>
      <c r="V69" s="268"/>
      <c r="W69" s="268"/>
      <c r="X69" s="268"/>
      <c r="Y69" s="268"/>
      <c r="Z69" s="268"/>
    </row>
    <row r="70" spans="1:26" ht="15.75" customHeight="1">
      <c r="A70" s="275" t="s">
        <v>394</v>
      </c>
      <c r="B70" s="67" t="s">
        <v>383</v>
      </c>
      <c r="C70" s="272"/>
      <c r="D70" s="271"/>
      <c r="E70" s="272"/>
      <c r="F70" s="273"/>
      <c r="G70" s="272"/>
      <c r="H70" s="274">
        <f t="shared" si="25"/>
        <v>0</v>
      </c>
      <c r="I70" s="274">
        <f t="shared" si="26"/>
        <v>0</v>
      </c>
      <c r="J70" s="282"/>
      <c r="K70" s="273"/>
      <c r="L70" s="273"/>
      <c r="M70" s="267"/>
      <c r="N70" s="267"/>
      <c r="O70" s="267"/>
      <c r="P70" s="267"/>
      <c r="Q70" s="268"/>
      <c r="R70" s="268"/>
      <c r="S70" s="268"/>
      <c r="T70" s="268"/>
      <c r="U70" s="268"/>
      <c r="V70" s="268"/>
      <c r="W70" s="268"/>
      <c r="X70" s="268"/>
      <c r="Y70" s="268"/>
      <c r="Z70" s="268"/>
    </row>
    <row r="71" spans="1:26" ht="15.75" customHeight="1">
      <c r="A71" s="275" t="s">
        <v>409</v>
      </c>
      <c r="B71" s="67" t="s">
        <v>383</v>
      </c>
      <c r="C71" s="272"/>
      <c r="D71" s="271"/>
      <c r="E71" s="272"/>
      <c r="F71" s="273"/>
      <c r="G71" s="272"/>
      <c r="H71" s="274">
        <f t="shared" si="25"/>
        <v>0</v>
      </c>
      <c r="I71" s="274">
        <f t="shared" si="26"/>
        <v>0</v>
      </c>
      <c r="J71" s="273"/>
      <c r="K71" s="273"/>
      <c r="L71" s="273"/>
      <c r="M71" s="267"/>
      <c r="N71" s="267"/>
      <c r="O71" s="267"/>
      <c r="P71" s="267"/>
      <c r="Q71" s="268"/>
      <c r="R71" s="268"/>
      <c r="S71" s="268"/>
      <c r="T71" s="268"/>
      <c r="U71" s="268"/>
      <c r="V71" s="268"/>
      <c r="W71" s="268"/>
      <c r="X71" s="268"/>
      <c r="Y71" s="268"/>
      <c r="Z71" s="268"/>
    </row>
    <row r="72" spans="1:26" ht="15.75" customHeight="1">
      <c r="A72" s="275" t="s">
        <v>396</v>
      </c>
      <c r="B72" s="67" t="s">
        <v>383</v>
      </c>
      <c r="C72" s="283"/>
      <c r="D72" s="284"/>
      <c r="E72" s="285"/>
      <c r="F72" s="284"/>
      <c r="G72" s="285"/>
      <c r="H72" s="286">
        <f t="shared" si="25"/>
        <v>0</v>
      </c>
      <c r="I72" s="287"/>
      <c r="J72" s="284"/>
      <c r="K72" s="273"/>
      <c r="L72" s="273"/>
      <c r="M72" s="34"/>
      <c r="N72" s="34"/>
      <c r="O72" s="34"/>
      <c r="P72" s="34"/>
      <c r="Q72" s="34"/>
      <c r="R72" s="34"/>
      <c r="S72" s="34"/>
      <c r="T72" s="34"/>
      <c r="U72" s="34"/>
      <c r="V72" s="34"/>
      <c r="W72" s="34"/>
      <c r="X72" s="34"/>
      <c r="Y72" s="34"/>
      <c r="Z72" s="34"/>
    </row>
    <row r="73" spans="1:26" ht="15.75" customHeight="1">
      <c r="A73" s="258">
        <v>2</v>
      </c>
      <c r="B73" s="259" t="s">
        <v>410</v>
      </c>
      <c r="C73" s="263">
        <f>C74+C80</f>
        <v>0</v>
      </c>
      <c r="D73" s="261"/>
      <c r="E73" s="263">
        <f>E74+E80</f>
        <v>0</v>
      </c>
      <c r="F73" s="260"/>
      <c r="G73" s="263"/>
      <c r="H73" s="262">
        <f t="shared" ref="H73:L73" si="27">H74+H80</f>
        <v>0</v>
      </c>
      <c r="I73" s="262">
        <f t="shared" si="27"/>
        <v>0</v>
      </c>
      <c r="J73" s="260">
        <f t="shared" si="27"/>
        <v>0</v>
      </c>
      <c r="K73" s="260">
        <f t="shared" si="27"/>
        <v>0</v>
      </c>
      <c r="L73" s="260">
        <f t="shared" si="27"/>
        <v>0</v>
      </c>
      <c r="M73" s="267"/>
      <c r="N73" s="267"/>
      <c r="O73" s="267"/>
      <c r="P73" s="267"/>
      <c r="Q73" s="268"/>
      <c r="R73" s="268"/>
      <c r="S73" s="268"/>
      <c r="T73" s="268"/>
      <c r="U73" s="268"/>
      <c r="V73" s="268"/>
      <c r="W73" s="268"/>
      <c r="X73" s="268"/>
      <c r="Y73" s="268"/>
      <c r="Z73" s="268"/>
    </row>
    <row r="74" spans="1:26" ht="42" customHeight="1">
      <c r="A74" s="48" t="s">
        <v>411</v>
      </c>
      <c r="B74" s="49" t="s">
        <v>399</v>
      </c>
      <c r="C74" s="263">
        <f>SUM(C75:C79)</f>
        <v>0</v>
      </c>
      <c r="D74" s="261"/>
      <c r="E74" s="263">
        <f>SUM(E75:E79)</f>
        <v>0</v>
      </c>
      <c r="F74" s="260"/>
      <c r="G74" s="263"/>
      <c r="H74" s="262">
        <f t="shared" ref="H74:L74" si="28">SUM(H75:H79)</f>
        <v>0</v>
      </c>
      <c r="I74" s="262">
        <f t="shared" si="28"/>
        <v>0</v>
      </c>
      <c r="J74" s="260">
        <f t="shared" si="28"/>
        <v>0</v>
      </c>
      <c r="K74" s="260">
        <f t="shared" si="28"/>
        <v>0</v>
      </c>
      <c r="L74" s="260">
        <f t="shared" si="28"/>
        <v>0</v>
      </c>
      <c r="M74" s="267"/>
      <c r="N74" s="267"/>
      <c r="O74" s="267"/>
      <c r="P74" s="267"/>
      <c r="Q74" s="268"/>
      <c r="R74" s="268"/>
      <c r="S74" s="268"/>
      <c r="T74" s="268"/>
      <c r="U74" s="268"/>
      <c r="V74" s="268"/>
      <c r="W74" s="268"/>
      <c r="X74" s="268"/>
      <c r="Y74" s="268"/>
      <c r="Z74" s="268"/>
    </row>
    <row r="75" spans="1:26" ht="15.75" customHeight="1">
      <c r="A75" s="275" t="s">
        <v>382</v>
      </c>
      <c r="B75" s="67" t="s">
        <v>383</v>
      </c>
      <c r="C75" s="272"/>
      <c r="D75" s="271"/>
      <c r="E75" s="272"/>
      <c r="F75" s="273"/>
      <c r="G75" s="272"/>
      <c r="H75" s="274">
        <f t="shared" ref="H75:H79" si="29">C75*D75*G75</f>
        <v>0</v>
      </c>
      <c r="I75" s="274">
        <f t="shared" ref="I75:I79" si="30">C75*E75*F75*16.5</f>
        <v>0</v>
      </c>
      <c r="J75" s="273"/>
      <c r="K75" s="273"/>
      <c r="L75" s="273"/>
      <c r="M75" s="267"/>
      <c r="N75" s="267"/>
      <c r="O75" s="267"/>
      <c r="P75" s="267"/>
      <c r="Q75" s="268"/>
      <c r="R75" s="268"/>
      <c r="S75" s="268"/>
      <c r="T75" s="268"/>
      <c r="U75" s="268"/>
      <c r="V75" s="268"/>
      <c r="W75" s="268"/>
      <c r="X75" s="268"/>
      <c r="Y75" s="268"/>
      <c r="Z75" s="268"/>
    </row>
    <row r="76" spans="1:26" ht="15.75" customHeight="1">
      <c r="A76" s="275" t="s">
        <v>384</v>
      </c>
      <c r="B76" s="67" t="s">
        <v>383</v>
      </c>
      <c r="C76" s="272"/>
      <c r="D76" s="271"/>
      <c r="E76" s="272"/>
      <c r="F76" s="273"/>
      <c r="G76" s="272"/>
      <c r="H76" s="274">
        <f t="shared" si="29"/>
        <v>0</v>
      </c>
      <c r="I76" s="274">
        <f t="shared" si="30"/>
        <v>0</v>
      </c>
      <c r="J76" s="273"/>
      <c r="K76" s="273"/>
      <c r="L76" s="273"/>
      <c r="M76" s="267"/>
      <c r="N76" s="267"/>
      <c r="O76" s="267"/>
      <c r="P76" s="267"/>
      <c r="Q76" s="268"/>
      <c r="R76" s="268"/>
      <c r="S76" s="268"/>
      <c r="T76" s="268"/>
      <c r="U76" s="268"/>
      <c r="V76" s="268"/>
      <c r="W76" s="268"/>
      <c r="X76" s="268"/>
      <c r="Y76" s="268"/>
      <c r="Z76" s="268"/>
    </row>
    <row r="77" spans="1:26" ht="15.75" customHeight="1">
      <c r="A77" s="275" t="s">
        <v>385</v>
      </c>
      <c r="B77" s="67" t="s">
        <v>383</v>
      </c>
      <c r="C77" s="272"/>
      <c r="D77" s="271"/>
      <c r="E77" s="272"/>
      <c r="F77" s="273"/>
      <c r="G77" s="272"/>
      <c r="H77" s="274">
        <f t="shared" si="29"/>
        <v>0</v>
      </c>
      <c r="I77" s="274">
        <f t="shared" si="30"/>
        <v>0</v>
      </c>
      <c r="J77" s="273"/>
      <c r="K77" s="273"/>
      <c r="L77" s="273"/>
      <c r="M77" s="267"/>
      <c r="N77" s="267"/>
      <c r="O77" s="267"/>
      <c r="P77" s="267"/>
      <c r="Q77" s="268"/>
      <c r="R77" s="268"/>
      <c r="S77" s="268"/>
      <c r="T77" s="268"/>
      <c r="U77" s="268"/>
      <c r="V77" s="268"/>
      <c r="W77" s="268"/>
      <c r="X77" s="268"/>
      <c r="Y77" s="268"/>
      <c r="Z77" s="268"/>
    </row>
    <row r="78" spans="1:26" ht="15.75" customHeight="1">
      <c r="A78" s="275" t="s">
        <v>386</v>
      </c>
      <c r="B78" s="67" t="s">
        <v>383</v>
      </c>
      <c r="C78" s="272"/>
      <c r="D78" s="271"/>
      <c r="E78" s="272"/>
      <c r="F78" s="273"/>
      <c r="G78" s="272"/>
      <c r="H78" s="274">
        <f t="shared" si="29"/>
        <v>0</v>
      </c>
      <c r="I78" s="274">
        <f t="shared" si="30"/>
        <v>0</v>
      </c>
      <c r="J78" s="273"/>
      <c r="K78" s="273"/>
      <c r="L78" s="273"/>
      <c r="M78" s="267"/>
      <c r="N78" s="267"/>
      <c r="O78" s="267"/>
      <c r="P78" s="267"/>
      <c r="Q78" s="268"/>
      <c r="R78" s="268"/>
      <c r="S78" s="268"/>
      <c r="T78" s="268"/>
      <c r="U78" s="268"/>
      <c r="V78" s="268"/>
      <c r="W78" s="268"/>
      <c r="X78" s="268"/>
      <c r="Y78" s="268"/>
      <c r="Z78" s="268"/>
    </row>
    <row r="79" spans="1:26" ht="15.75" customHeight="1">
      <c r="A79" s="275" t="s">
        <v>387</v>
      </c>
      <c r="B79" s="67" t="s">
        <v>383</v>
      </c>
      <c r="C79" s="272"/>
      <c r="D79" s="271"/>
      <c r="E79" s="272"/>
      <c r="F79" s="273"/>
      <c r="G79" s="272"/>
      <c r="H79" s="274">
        <f t="shared" si="29"/>
        <v>0</v>
      </c>
      <c r="I79" s="274">
        <f t="shared" si="30"/>
        <v>0</v>
      </c>
      <c r="J79" s="273"/>
      <c r="K79" s="273"/>
      <c r="L79" s="273"/>
      <c r="M79" s="267"/>
      <c r="N79" s="267"/>
      <c r="O79" s="267"/>
      <c r="P79" s="267"/>
      <c r="Q79" s="268"/>
      <c r="R79" s="268"/>
      <c r="S79" s="268"/>
      <c r="T79" s="268"/>
      <c r="U79" s="268"/>
      <c r="V79" s="268"/>
      <c r="W79" s="268"/>
      <c r="X79" s="268"/>
      <c r="Y79" s="268"/>
      <c r="Z79" s="268"/>
    </row>
    <row r="80" spans="1:26" ht="56.25" customHeight="1">
      <c r="A80" s="269" t="s">
        <v>411</v>
      </c>
      <c r="B80" s="67" t="s">
        <v>412</v>
      </c>
      <c r="C80" s="277">
        <f>SUM(C81:C87)</f>
        <v>0</v>
      </c>
      <c r="D80" s="271"/>
      <c r="E80" s="263">
        <f>SUM(E81:E87)</f>
        <v>0</v>
      </c>
      <c r="F80" s="273"/>
      <c r="G80" s="263"/>
      <c r="H80" s="262">
        <f t="shared" ref="H80:L80" si="31">SUM(H81:H87)</f>
        <v>0</v>
      </c>
      <c r="I80" s="262">
        <f t="shared" si="31"/>
        <v>0</v>
      </c>
      <c r="J80" s="260">
        <f t="shared" si="31"/>
        <v>0</v>
      </c>
      <c r="K80" s="260">
        <f t="shared" si="31"/>
        <v>0</v>
      </c>
      <c r="L80" s="260">
        <f t="shared" si="31"/>
        <v>0</v>
      </c>
      <c r="M80" s="267"/>
      <c r="N80" s="267"/>
      <c r="O80" s="267"/>
      <c r="P80" s="267"/>
      <c r="Q80" s="268"/>
      <c r="R80" s="268"/>
      <c r="S80" s="268"/>
      <c r="T80" s="268"/>
      <c r="U80" s="268"/>
      <c r="V80" s="268"/>
      <c r="W80" s="268"/>
      <c r="X80" s="268"/>
      <c r="Y80" s="268"/>
      <c r="Z80" s="268"/>
    </row>
    <row r="81" spans="1:26" ht="15.75" customHeight="1">
      <c r="A81" s="275" t="s">
        <v>388</v>
      </c>
      <c r="B81" s="67" t="s">
        <v>383</v>
      </c>
      <c r="C81" s="272"/>
      <c r="D81" s="271"/>
      <c r="E81" s="272"/>
      <c r="F81" s="273"/>
      <c r="G81" s="272"/>
      <c r="H81" s="274">
        <f t="shared" ref="H81:H87" si="32">C81*D81*G81</f>
        <v>0</v>
      </c>
      <c r="I81" s="274">
        <f t="shared" ref="I81:I87" si="33">C81*E81*F81*16.5</f>
        <v>0</v>
      </c>
      <c r="J81" s="273"/>
      <c r="K81" s="273"/>
      <c r="L81" s="273"/>
      <c r="M81" s="267"/>
      <c r="N81" s="267"/>
      <c r="O81" s="267"/>
      <c r="P81" s="267"/>
      <c r="Q81" s="268"/>
      <c r="R81" s="268"/>
      <c r="S81" s="268"/>
      <c r="T81" s="268"/>
      <c r="U81" s="268"/>
      <c r="V81" s="268"/>
      <c r="W81" s="268"/>
      <c r="X81" s="268"/>
      <c r="Y81" s="268"/>
      <c r="Z81" s="268"/>
    </row>
    <row r="82" spans="1:26" ht="15.75" customHeight="1">
      <c r="A82" s="275" t="s">
        <v>389</v>
      </c>
      <c r="B82" s="67" t="s">
        <v>383</v>
      </c>
      <c r="C82" s="272"/>
      <c r="D82" s="271"/>
      <c r="E82" s="272"/>
      <c r="F82" s="273"/>
      <c r="G82" s="272"/>
      <c r="H82" s="274">
        <f t="shared" si="32"/>
        <v>0</v>
      </c>
      <c r="I82" s="274">
        <f t="shared" si="33"/>
        <v>0</v>
      </c>
      <c r="J82" s="273"/>
      <c r="K82" s="273"/>
      <c r="L82" s="273"/>
      <c r="M82" s="267"/>
      <c r="N82" s="267"/>
      <c r="O82" s="267"/>
      <c r="P82" s="267"/>
      <c r="Q82" s="268"/>
      <c r="R82" s="268"/>
      <c r="S82" s="268"/>
      <c r="T82" s="268"/>
      <c r="U82" s="268"/>
      <c r="V82" s="268"/>
      <c r="W82" s="268"/>
      <c r="X82" s="268"/>
      <c r="Y82" s="268"/>
      <c r="Z82" s="268"/>
    </row>
    <row r="83" spans="1:26" ht="15.75" customHeight="1">
      <c r="A83" s="275" t="s">
        <v>390</v>
      </c>
      <c r="B83" s="67" t="s">
        <v>383</v>
      </c>
      <c r="C83" s="272"/>
      <c r="D83" s="271"/>
      <c r="E83" s="272"/>
      <c r="F83" s="273"/>
      <c r="G83" s="272"/>
      <c r="H83" s="274">
        <f t="shared" si="32"/>
        <v>0</v>
      </c>
      <c r="I83" s="274">
        <f t="shared" si="33"/>
        <v>0</v>
      </c>
      <c r="J83" s="273"/>
      <c r="K83" s="273"/>
      <c r="L83" s="273"/>
      <c r="M83" s="267"/>
      <c r="N83" s="267"/>
      <c r="O83" s="267"/>
      <c r="P83" s="267"/>
      <c r="Q83" s="268"/>
      <c r="R83" s="268"/>
      <c r="S83" s="268"/>
      <c r="T83" s="268"/>
      <c r="U83" s="268"/>
      <c r="V83" s="268"/>
      <c r="W83" s="268"/>
      <c r="X83" s="268"/>
      <c r="Y83" s="268"/>
      <c r="Z83" s="268"/>
    </row>
    <row r="84" spans="1:26" ht="15.75" customHeight="1">
      <c r="A84" s="275" t="s">
        <v>391</v>
      </c>
      <c r="B84" s="67" t="s">
        <v>383</v>
      </c>
      <c r="C84" s="272"/>
      <c r="D84" s="271"/>
      <c r="E84" s="272"/>
      <c r="F84" s="273"/>
      <c r="G84" s="272"/>
      <c r="H84" s="274">
        <f t="shared" si="32"/>
        <v>0</v>
      </c>
      <c r="I84" s="274">
        <f t="shared" si="33"/>
        <v>0</v>
      </c>
      <c r="J84" s="273"/>
      <c r="K84" s="273"/>
      <c r="L84" s="273"/>
      <c r="M84" s="267"/>
      <c r="N84" s="267"/>
      <c r="O84" s="267"/>
      <c r="P84" s="267"/>
      <c r="Q84" s="268"/>
      <c r="R84" s="268"/>
      <c r="S84" s="268"/>
      <c r="T84" s="268"/>
      <c r="U84" s="268"/>
      <c r="V84" s="268"/>
      <c r="W84" s="268"/>
      <c r="X84" s="268"/>
      <c r="Y84" s="268"/>
      <c r="Z84" s="268"/>
    </row>
    <row r="85" spans="1:26" ht="15.75" customHeight="1">
      <c r="A85" s="275" t="s">
        <v>392</v>
      </c>
      <c r="B85" s="67" t="s">
        <v>383</v>
      </c>
      <c r="C85" s="272"/>
      <c r="D85" s="271"/>
      <c r="E85" s="272"/>
      <c r="F85" s="273"/>
      <c r="G85" s="272"/>
      <c r="H85" s="274">
        <f t="shared" si="32"/>
        <v>0</v>
      </c>
      <c r="I85" s="274">
        <f t="shared" si="33"/>
        <v>0</v>
      </c>
      <c r="J85" s="273"/>
      <c r="K85" s="273"/>
      <c r="L85" s="273"/>
      <c r="M85" s="267"/>
      <c r="N85" s="267"/>
      <c r="O85" s="267"/>
      <c r="P85" s="267"/>
      <c r="Q85" s="268"/>
      <c r="R85" s="268"/>
      <c r="S85" s="268"/>
      <c r="T85" s="268"/>
      <c r="U85" s="268"/>
      <c r="V85" s="268"/>
      <c r="W85" s="268"/>
      <c r="X85" s="268"/>
      <c r="Y85" s="268"/>
      <c r="Z85" s="268"/>
    </row>
    <row r="86" spans="1:26" ht="15.75" customHeight="1">
      <c r="A86" s="275" t="s">
        <v>393</v>
      </c>
      <c r="B86" s="67" t="s">
        <v>383</v>
      </c>
      <c r="C86" s="272"/>
      <c r="D86" s="271"/>
      <c r="E86" s="272"/>
      <c r="F86" s="273"/>
      <c r="G86" s="272"/>
      <c r="H86" s="274">
        <f t="shared" si="32"/>
        <v>0</v>
      </c>
      <c r="I86" s="274">
        <f t="shared" si="33"/>
        <v>0</v>
      </c>
      <c r="J86" s="273"/>
      <c r="K86" s="273"/>
      <c r="L86" s="273"/>
      <c r="M86" s="267"/>
      <c r="N86" s="267"/>
      <c r="O86" s="267"/>
      <c r="P86" s="267"/>
      <c r="Q86" s="268"/>
      <c r="R86" s="268"/>
      <c r="S86" s="268"/>
      <c r="T86" s="268"/>
      <c r="U86" s="268"/>
      <c r="V86" s="268"/>
      <c r="W86" s="268"/>
      <c r="X86" s="268"/>
      <c r="Y86" s="268"/>
      <c r="Z86" s="268"/>
    </row>
    <row r="87" spans="1:26" ht="15.75" customHeight="1">
      <c r="A87" s="288" t="s">
        <v>394</v>
      </c>
      <c r="B87" s="67" t="s">
        <v>383</v>
      </c>
      <c r="C87" s="289"/>
      <c r="D87" s="290"/>
      <c r="E87" s="289"/>
      <c r="F87" s="291"/>
      <c r="G87" s="272"/>
      <c r="H87" s="292">
        <f t="shared" si="32"/>
        <v>0</v>
      </c>
      <c r="I87" s="292">
        <f t="shared" si="33"/>
        <v>0</v>
      </c>
      <c r="J87" s="291"/>
      <c r="K87" s="291"/>
      <c r="L87" s="291"/>
      <c r="M87" s="34"/>
      <c r="N87" s="34"/>
      <c r="O87" s="34"/>
      <c r="P87" s="34"/>
      <c r="Q87" s="31"/>
      <c r="R87" s="31"/>
      <c r="S87" s="31"/>
      <c r="T87" s="31"/>
      <c r="U87" s="31"/>
      <c r="V87" s="31"/>
      <c r="W87" s="31"/>
      <c r="X87" s="31"/>
      <c r="Y87" s="31"/>
      <c r="Z87" s="31"/>
    </row>
    <row r="88" spans="1:26" ht="15.75" customHeight="1">
      <c r="A88" s="81"/>
      <c r="B88" s="81"/>
      <c r="C88" s="34"/>
      <c r="D88" s="293"/>
      <c r="E88" s="29"/>
      <c r="F88" s="29"/>
      <c r="G88" s="29"/>
      <c r="H88" s="29"/>
      <c r="I88" s="29"/>
      <c r="J88" s="29"/>
      <c r="K88" s="29"/>
      <c r="L88" s="29"/>
      <c r="M88" s="34"/>
      <c r="N88" s="34"/>
      <c r="O88" s="34"/>
      <c r="P88" s="34"/>
      <c r="Q88" s="31"/>
      <c r="R88" s="31"/>
      <c r="S88" s="31"/>
      <c r="T88" s="31"/>
      <c r="U88" s="31"/>
      <c r="V88" s="31"/>
      <c r="W88" s="31"/>
      <c r="X88" s="31"/>
      <c r="Y88" s="31"/>
      <c r="Z88" s="31"/>
    </row>
    <row r="89" spans="1:26" ht="13.5" customHeight="1">
      <c r="A89" s="81"/>
      <c r="B89" s="81"/>
      <c r="C89" s="34"/>
      <c r="D89" s="293"/>
      <c r="E89" s="29"/>
      <c r="F89" s="29"/>
      <c r="G89" s="29"/>
      <c r="H89" s="29"/>
      <c r="I89" s="29"/>
      <c r="J89" s="29"/>
      <c r="K89" s="29"/>
      <c r="L89" s="29"/>
      <c r="M89" s="34"/>
      <c r="N89" s="34"/>
      <c r="O89" s="34"/>
      <c r="P89" s="34"/>
      <c r="Q89" s="31"/>
      <c r="R89" s="31"/>
      <c r="S89" s="31"/>
      <c r="T89" s="31"/>
      <c r="U89" s="31"/>
      <c r="V89" s="31"/>
      <c r="W89" s="31"/>
      <c r="X89" s="31"/>
      <c r="Y89" s="31"/>
      <c r="Z89" s="31"/>
    </row>
    <row r="90" spans="1:26" ht="15.75" customHeight="1">
      <c r="A90" s="81"/>
      <c r="B90" s="81"/>
      <c r="C90" s="294"/>
      <c r="D90" s="295"/>
      <c r="E90" s="296"/>
      <c r="F90" s="296"/>
      <c r="G90" s="296"/>
      <c r="H90" s="296"/>
      <c r="I90" s="29"/>
      <c r="J90" s="29"/>
      <c r="K90" s="29"/>
      <c r="L90" s="29"/>
      <c r="M90" s="34"/>
      <c r="N90" s="34"/>
      <c r="O90" s="34"/>
      <c r="P90" s="34"/>
      <c r="Q90" s="31"/>
      <c r="R90" s="31"/>
      <c r="S90" s="31"/>
      <c r="T90" s="31"/>
      <c r="U90" s="31"/>
      <c r="V90" s="31"/>
      <c r="W90" s="31"/>
      <c r="X90" s="31"/>
      <c r="Y90" s="31"/>
      <c r="Z90" s="31"/>
    </row>
    <row r="91" spans="1:26" ht="15.75" customHeight="1">
      <c r="A91" s="81"/>
      <c r="B91" s="81"/>
      <c r="C91" s="29"/>
      <c r="D91" s="293"/>
      <c r="E91" s="29"/>
      <c r="F91" s="29"/>
      <c r="G91" s="29"/>
      <c r="H91" s="29"/>
      <c r="I91" s="29"/>
      <c r="J91" s="29"/>
      <c r="K91" s="29"/>
      <c r="L91" s="29"/>
      <c r="M91" s="34"/>
      <c r="N91" s="34"/>
      <c r="O91" s="34"/>
      <c r="P91" s="34"/>
      <c r="Q91" s="31"/>
      <c r="R91" s="31"/>
      <c r="S91" s="31"/>
      <c r="T91" s="31"/>
      <c r="U91" s="31"/>
      <c r="V91" s="31"/>
      <c r="W91" s="31"/>
      <c r="X91" s="31"/>
      <c r="Y91" s="31"/>
      <c r="Z91" s="31"/>
    </row>
    <row r="92" spans="1:26" ht="15.75" customHeight="1">
      <c r="A92" s="81"/>
      <c r="B92" s="81"/>
      <c r="C92" s="29"/>
      <c r="D92" s="293"/>
      <c r="E92" s="29"/>
      <c r="F92" s="29"/>
      <c r="G92" s="29"/>
      <c r="H92" s="29"/>
      <c r="I92" s="29"/>
      <c r="J92" s="29"/>
      <c r="K92" s="29"/>
      <c r="L92" s="29"/>
      <c r="M92" s="34"/>
      <c r="N92" s="34"/>
      <c r="O92" s="34"/>
      <c r="P92" s="34"/>
      <c r="Q92" s="31"/>
      <c r="R92" s="31"/>
      <c r="S92" s="31"/>
      <c r="T92" s="31"/>
      <c r="U92" s="31"/>
      <c r="V92" s="31"/>
      <c r="W92" s="31"/>
      <c r="X92" s="31"/>
      <c r="Y92" s="31"/>
      <c r="Z92" s="31"/>
    </row>
    <row r="93" spans="1:26" ht="15.75" customHeight="1">
      <c r="A93" s="81"/>
      <c r="B93" s="81"/>
      <c r="C93" s="29"/>
      <c r="D93" s="293"/>
      <c r="E93" s="29"/>
      <c r="F93" s="29"/>
      <c r="G93" s="29"/>
      <c r="H93" s="29"/>
      <c r="I93" s="29"/>
      <c r="J93" s="29"/>
      <c r="K93" s="29"/>
      <c r="L93" s="29"/>
      <c r="M93" s="34"/>
      <c r="N93" s="34"/>
      <c r="O93" s="34"/>
      <c r="P93" s="34"/>
      <c r="Q93" s="31"/>
      <c r="R93" s="31"/>
      <c r="S93" s="31"/>
      <c r="T93" s="31"/>
      <c r="U93" s="31"/>
      <c r="V93" s="31"/>
      <c r="W93" s="31"/>
      <c r="X93" s="31"/>
      <c r="Y93" s="31"/>
      <c r="Z93" s="31"/>
    </row>
    <row r="94" spans="1:26" ht="15.75" customHeight="1">
      <c r="A94" s="81"/>
      <c r="B94" s="81"/>
      <c r="C94" s="29"/>
      <c r="D94" s="293"/>
      <c r="E94" s="29"/>
      <c r="F94" s="29"/>
      <c r="G94" s="29"/>
      <c r="H94" s="29"/>
      <c r="I94" s="29"/>
      <c r="J94" s="29"/>
      <c r="K94" s="29"/>
      <c r="L94" s="29"/>
      <c r="M94" s="34"/>
      <c r="N94" s="34"/>
      <c r="O94" s="34"/>
      <c r="P94" s="34"/>
      <c r="Q94" s="31"/>
      <c r="R94" s="31"/>
      <c r="S94" s="31"/>
      <c r="T94" s="31"/>
      <c r="U94" s="31"/>
      <c r="V94" s="31"/>
      <c r="W94" s="31"/>
      <c r="X94" s="31"/>
      <c r="Y94" s="31"/>
      <c r="Z94" s="31"/>
    </row>
    <row r="95" spans="1:26" ht="15.75" customHeight="1">
      <c r="A95" s="81"/>
      <c r="B95" s="81"/>
      <c r="C95" s="29"/>
      <c r="D95" s="293"/>
      <c r="E95" s="29"/>
      <c r="F95" s="29"/>
      <c r="G95" s="29"/>
      <c r="H95" s="29"/>
      <c r="I95" s="29"/>
      <c r="J95" s="29"/>
      <c r="K95" s="29"/>
      <c r="L95" s="29"/>
      <c r="M95" s="34"/>
      <c r="N95" s="34"/>
      <c r="O95" s="34"/>
      <c r="P95" s="34"/>
      <c r="Q95" s="31"/>
      <c r="R95" s="31"/>
      <c r="S95" s="31"/>
      <c r="T95" s="31"/>
      <c r="U95" s="31"/>
      <c r="V95" s="31"/>
      <c r="W95" s="31"/>
      <c r="X95" s="31"/>
      <c r="Y95" s="31"/>
      <c r="Z95" s="31"/>
    </row>
    <row r="96" spans="1:26" ht="15.75" customHeight="1">
      <c r="A96" s="81"/>
      <c r="B96" s="81"/>
      <c r="C96" s="29"/>
      <c r="D96" s="293"/>
      <c r="E96" s="29"/>
      <c r="F96" s="29"/>
      <c r="G96" s="29"/>
      <c r="H96" s="29"/>
      <c r="I96" s="29"/>
      <c r="J96" s="29"/>
      <c r="K96" s="29"/>
      <c r="L96" s="29"/>
      <c r="M96" s="34"/>
      <c r="N96" s="34"/>
      <c r="O96" s="34"/>
      <c r="P96" s="34"/>
      <c r="Q96" s="31"/>
      <c r="R96" s="31"/>
      <c r="S96" s="31"/>
      <c r="T96" s="31"/>
      <c r="U96" s="31"/>
      <c r="V96" s="31"/>
      <c r="W96" s="31"/>
      <c r="X96" s="31"/>
      <c r="Y96" s="31"/>
      <c r="Z96" s="31"/>
    </row>
    <row r="97" spans="1:26" ht="15.75" customHeight="1">
      <c r="A97" s="81"/>
      <c r="B97" s="81"/>
      <c r="C97" s="29"/>
      <c r="D97" s="293"/>
      <c r="E97" s="29"/>
      <c r="F97" s="29"/>
      <c r="G97" s="29"/>
      <c r="H97" s="29"/>
      <c r="I97" s="29"/>
      <c r="J97" s="29"/>
      <c r="K97" s="29"/>
      <c r="L97" s="29"/>
      <c r="M97" s="34"/>
      <c r="N97" s="34"/>
      <c r="O97" s="34"/>
      <c r="P97" s="34"/>
      <c r="Q97" s="31"/>
      <c r="R97" s="31"/>
      <c r="S97" s="31"/>
      <c r="T97" s="31"/>
      <c r="U97" s="31"/>
      <c r="V97" s="31"/>
      <c r="W97" s="31"/>
      <c r="X97" s="31"/>
      <c r="Y97" s="31"/>
      <c r="Z97" s="31"/>
    </row>
    <row r="98" spans="1:26" ht="15.75" customHeight="1">
      <c r="A98" s="81"/>
      <c r="B98" s="81"/>
      <c r="C98" s="29"/>
      <c r="D98" s="293"/>
      <c r="E98" s="29"/>
      <c r="F98" s="29"/>
      <c r="G98" s="29"/>
      <c r="H98" s="29"/>
      <c r="I98" s="29"/>
      <c r="J98" s="29"/>
      <c r="K98" s="29"/>
      <c r="L98" s="29"/>
      <c r="M98" s="34"/>
      <c r="N98" s="34"/>
      <c r="O98" s="34"/>
      <c r="P98" s="34"/>
      <c r="Q98" s="31"/>
      <c r="R98" s="31"/>
      <c r="S98" s="31"/>
      <c r="T98" s="31"/>
      <c r="U98" s="31"/>
      <c r="V98" s="31"/>
      <c r="W98" s="31"/>
      <c r="X98" s="31"/>
      <c r="Y98" s="31"/>
      <c r="Z98" s="31"/>
    </row>
    <row r="99" spans="1:26" ht="15.75" customHeight="1">
      <c r="A99" s="81"/>
      <c r="B99" s="81"/>
      <c r="C99" s="29"/>
      <c r="D99" s="293"/>
      <c r="E99" s="29"/>
      <c r="F99" s="29"/>
      <c r="G99" s="29"/>
      <c r="H99" s="29"/>
      <c r="I99" s="29"/>
      <c r="J99" s="29"/>
      <c r="K99" s="29"/>
      <c r="L99" s="29"/>
      <c r="M99" s="34"/>
      <c r="N99" s="34"/>
      <c r="O99" s="34"/>
      <c r="P99" s="34"/>
      <c r="Q99" s="31"/>
      <c r="R99" s="31"/>
      <c r="S99" s="31"/>
      <c r="T99" s="31"/>
      <c r="U99" s="31"/>
      <c r="V99" s="31"/>
      <c r="W99" s="31"/>
      <c r="X99" s="31"/>
      <c r="Y99" s="31"/>
      <c r="Z99" s="31"/>
    </row>
    <row r="100" spans="1:26" ht="15.75" customHeight="1">
      <c r="A100" s="81"/>
      <c r="B100" s="81"/>
      <c r="C100" s="29"/>
      <c r="D100" s="293"/>
      <c r="E100" s="29"/>
      <c r="F100" s="29"/>
      <c r="G100" s="29"/>
      <c r="H100" s="29"/>
      <c r="I100" s="29"/>
      <c r="J100" s="29"/>
      <c r="K100" s="29"/>
      <c r="L100" s="29"/>
      <c r="M100" s="34"/>
      <c r="N100" s="34"/>
      <c r="O100" s="34"/>
      <c r="P100" s="34"/>
      <c r="Q100" s="31"/>
      <c r="R100" s="31"/>
      <c r="S100" s="31"/>
      <c r="T100" s="31"/>
      <c r="U100" s="31"/>
      <c r="V100" s="31"/>
      <c r="W100" s="31"/>
      <c r="X100" s="31"/>
      <c r="Y100" s="31"/>
      <c r="Z100" s="31"/>
    </row>
    <row r="101" spans="1:26" ht="15.75" customHeight="1">
      <c r="A101" s="81"/>
      <c r="B101" s="81"/>
      <c r="C101" s="29"/>
      <c r="D101" s="293"/>
      <c r="E101" s="29"/>
      <c r="F101" s="29"/>
      <c r="G101" s="29"/>
      <c r="H101" s="29"/>
      <c r="I101" s="29"/>
      <c r="J101" s="29"/>
      <c r="K101" s="29"/>
      <c r="L101" s="29"/>
      <c r="M101" s="34"/>
      <c r="N101" s="34"/>
      <c r="O101" s="34"/>
      <c r="P101" s="34"/>
      <c r="Q101" s="31"/>
      <c r="R101" s="31"/>
      <c r="S101" s="31"/>
      <c r="T101" s="31"/>
      <c r="U101" s="31"/>
      <c r="V101" s="31"/>
      <c r="W101" s="31"/>
      <c r="X101" s="31"/>
      <c r="Y101" s="31"/>
      <c r="Z101" s="31"/>
    </row>
    <row r="102" spans="1:26" ht="15.75" customHeight="1">
      <c r="A102" s="81"/>
      <c r="B102" s="81"/>
      <c r="C102" s="29"/>
      <c r="D102" s="293"/>
      <c r="E102" s="29"/>
      <c r="F102" s="29"/>
      <c r="G102" s="29"/>
      <c r="H102" s="29"/>
      <c r="I102" s="29"/>
      <c r="J102" s="29"/>
      <c r="K102" s="29"/>
      <c r="L102" s="29"/>
      <c r="M102" s="34"/>
      <c r="N102" s="34"/>
      <c r="O102" s="34"/>
      <c r="P102" s="34"/>
      <c r="Q102" s="31"/>
      <c r="R102" s="31"/>
      <c r="S102" s="31"/>
      <c r="T102" s="31"/>
      <c r="U102" s="31"/>
      <c r="V102" s="31"/>
      <c r="W102" s="31"/>
      <c r="X102" s="31"/>
      <c r="Y102" s="31"/>
      <c r="Z102" s="31"/>
    </row>
    <row r="103" spans="1:26" ht="15.75" customHeight="1">
      <c r="A103" s="81"/>
      <c r="B103" s="81"/>
      <c r="C103" s="29"/>
      <c r="D103" s="293"/>
      <c r="E103" s="29"/>
      <c r="F103" s="29"/>
      <c r="G103" s="29"/>
      <c r="H103" s="29"/>
      <c r="I103" s="29"/>
      <c r="J103" s="29"/>
      <c r="K103" s="29"/>
      <c r="L103" s="29"/>
      <c r="M103" s="34"/>
      <c r="N103" s="34"/>
      <c r="O103" s="34"/>
      <c r="P103" s="34"/>
      <c r="Q103" s="31"/>
      <c r="R103" s="31"/>
      <c r="S103" s="31"/>
      <c r="T103" s="31"/>
      <c r="U103" s="31"/>
      <c r="V103" s="31"/>
      <c r="W103" s="31"/>
      <c r="X103" s="31"/>
      <c r="Y103" s="31"/>
      <c r="Z103" s="31"/>
    </row>
    <row r="104" spans="1:26" ht="15.75" customHeight="1">
      <c r="A104" s="81"/>
      <c r="B104" s="81"/>
      <c r="C104" s="29"/>
      <c r="D104" s="293"/>
      <c r="E104" s="29"/>
      <c r="F104" s="29"/>
      <c r="G104" s="29"/>
      <c r="H104" s="29"/>
      <c r="I104" s="29"/>
      <c r="J104" s="29"/>
      <c r="K104" s="29"/>
      <c r="L104" s="29"/>
      <c r="M104" s="34"/>
      <c r="N104" s="34"/>
      <c r="O104" s="34"/>
      <c r="P104" s="34"/>
      <c r="Q104" s="31"/>
      <c r="R104" s="31"/>
      <c r="S104" s="31"/>
      <c r="T104" s="31"/>
      <c r="U104" s="31"/>
      <c r="V104" s="31"/>
      <c r="W104" s="31"/>
      <c r="X104" s="31"/>
      <c r="Y104" s="31"/>
      <c r="Z104" s="31"/>
    </row>
    <row r="105" spans="1:26" ht="15.75" customHeight="1">
      <c r="A105" s="81"/>
      <c r="B105" s="81"/>
      <c r="C105" s="29"/>
      <c r="D105" s="293"/>
      <c r="E105" s="29"/>
      <c r="F105" s="29"/>
      <c r="G105" s="29"/>
      <c r="H105" s="29"/>
      <c r="I105" s="29"/>
      <c r="J105" s="29"/>
      <c r="K105" s="29"/>
      <c r="L105" s="29"/>
      <c r="M105" s="34"/>
      <c r="N105" s="34"/>
      <c r="O105" s="34"/>
      <c r="P105" s="34"/>
      <c r="Q105" s="31"/>
      <c r="R105" s="31"/>
      <c r="S105" s="31"/>
      <c r="T105" s="31"/>
      <c r="U105" s="31"/>
      <c r="V105" s="31"/>
      <c r="W105" s="31"/>
      <c r="X105" s="31"/>
      <c r="Y105" s="31"/>
      <c r="Z105" s="31"/>
    </row>
    <row r="106" spans="1:26" ht="15.75" customHeight="1">
      <c r="A106" s="81"/>
      <c r="B106" s="81"/>
      <c r="C106" s="29"/>
      <c r="D106" s="293"/>
      <c r="E106" s="29"/>
      <c r="F106" s="29"/>
      <c r="G106" s="29"/>
      <c r="H106" s="29"/>
      <c r="I106" s="29"/>
      <c r="J106" s="29"/>
      <c r="K106" s="29"/>
      <c r="L106" s="29"/>
      <c r="M106" s="34"/>
      <c r="N106" s="34"/>
      <c r="O106" s="34"/>
      <c r="P106" s="34"/>
      <c r="Q106" s="31"/>
      <c r="R106" s="31"/>
      <c r="S106" s="31"/>
      <c r="T106" s="31"/>
      <c r="U106" s="31"/>
      <c r="V106" s="31"/>
      <c r="W106" s="31"/>
      <c r="X106" s="31"/>
      <c r="Y106" s="31"/>
      <c r="Z106" s="31"/>
    </row>
    <row r="107" spans="1:26" ht="15.75" customHeight="1">
      <c r="A107" s="81"/>
      <c r="B107" s="81"/>
      <c r="C107" s="29"/>
      <c r="D107" s="293"/>
      <c r="E107" s="29"/>
      <c r="F107" s="29"/>
      <c r="G107" s="29"/>
      <c r="H107" s="29"/>
      <c r="I107" s="29"/>
      <c r="J107" s="29"/>
      <c r="K107" s="29"/>
      <c r="L107" s="29"/>
      <c r="M107" s="34"/>
      <c r="N107" s="34"/>
      <c r="O107" s="34"/>
      <c r="P107" s="34"/>
      <c r="Q107" s="31"/>
      <c r="R107" s="31"/>
      <c r="S107" s="31"/>
      <c r="T107" s="31"/>
      <c r="U107" s="31"/>
      <c r="V107" s="31"/>
      <c r="W107" s="31"/>
      <c r="X107" s="31"/>
      <c r="Y107" s="31"/>
      <c r="Z107" s="31"/>
    </row>
    <row r="108" spans="1:26" ht="15.75" customHeight="1">
      <c r="A108" s="81"/>
      <c r="B108" s="81"/>
      <c r="C108" s="29"/>
      <c r="D108" s="293"/>
      <c r="E108" s="29"/>
      <c r="F108" s="29"/>
      <c r="G108" s="29"/>
      <c r="H108" s="29"/>
      <c r="I108" s="29"/>
      <c r="J108" s="29"/>
      <c r="K108" s="29"/>
      <c r="L108" s="29"/>
      <c r="M108" s="34"/>
      <c r="N108" s="34"/>
      <c r="O108" s="34"/>
      <c r="P108" s="34"/>
      <c r="Q108" s="31"/>
      <c r="R108" s="31"/>
      <c r="S108" s="31"/>
      <c r="T108" s="31"/>
      <c r="U108" s="31"/>
      <c r="V108" s="31"/>
      <c r="W108" s="31"/>
      <c r="X108" s="31"/>
      <c r="Y108" s="31"/>
      <c r="Z108" s="31"/>
    </row>
    <row r="109" spans="1:26" ht="15.75" customHeight="1">
      <c r="A109" s="81"/>
      <c r="B109" s="81"/>
      <c r="C109" s="29"/>
      <c r="D109" s="293"/>
      <c r="E109" s="29"/>
      <c r="F109" s="29"/>
      <c r="G109" s="29"/>
      <c r="H109" s="29"/>
      <c r="I109" s="29"/>
      <c r="J109" s="29"/>
      <c r="K109" s="29"/>
      <c r="L109" s="29"/>
      <c r="M109" s="34"/>
      <c r="N109" s="34"/>
      <c r="O109" s="34"/>
      <c r="P109" s="34"/>
      <c r="Q109" s="31"/>
      <c r="R109" s="31"/>
      <c r="S109" s="31"/>
      <c r="T109" s="31"/>
      <c r="U109" s="31"/>
      <c r="V109" s="31"/>
      <c r="W109" s="31"/>
      <c r="X109" s="31"/>
      <c r="Y109" s="31"/>
      <c r="Z109" s="31"/>
    </row>
    <row r="110" spans="1:26" ht="15.75" customHeight="1">
      <c r="A110" s="81"/>
      <c r="B110" s="81"/>
      <c r="C110" s="29"/>
      <c r="D110" s="293"/>
      <c r="E110" s="29"/>
      <c r="F110" s="29"/>
      <c r="G110" s="29"/>
      <c r="H110" s="29"/>
      <c r="I110" s="29"/>
      <c r="J110" s="29"/>
      <c r="K110" s="29"/>
      <c r="L110" s="29"/>
      <c r="M110" s="34"/>
      <c r="N110" s="34"/>
      <c r="O110" s="34"/>
      <c r="P110" s="34"/>
      <c r="Q110" s="31"/>
      <c r="R110" s="31"/>
      <c r="S110" s="31"/>
      <c r="T110" s="31"/>
      <c r="U110" s="31"/>
      <c r="V110" s="31"/>
      <c r="W110" s="31"/>
      <c r="X110" s="31"/>
      <c r="Y110" s="31"/>
      <c r="Z110" s="31"/>
    </row>
    <row r="111" spans="1:26" ht="15.75" customHeight="1">
      <c r="A111" s="81"/>
      <c r="B111" s="81"/>
      <c r="C111" s="29"/>
      <c r="D111" s="293"/>
      <c r="E111" s="29"/>
      <c r="F111" s="29"/>
      <c r="G111" s="29"/>
      <c r="H111" s="29"/>
      <c r="I111" s="29"/>
      <c r="J111" s="29"/>
      <c r="K111" s="29"/>
      <c r="L111" s="29"/>
      <c r="M111" s="34"/>
      <c r="N111" s="34"/>
      <c r="O111" s="34"/>
      <c r="P111" s="34"/>
      <c r="Q111" s="31"/>
      <c r="R111" s="31"/>
      <c r="S111" s="31"/>
      <c r="T111" s="31"/>
      <c r="U111" s="31"/>
      <c r="V111" s="31"/>
      <c r="W111" s="31"/>
      <c r="X111" s="31"/>
      <c r="Y111" s="31"/>
      <c r="Z111" s="31"/>
    </row>
    <row r="112" spans="1:26" ht="15.75" customHeight="1">
      <c r="A112" s="81"/>
      <c r="B112" s="81"/>
      <c r="C112" s="29"/>
      <c r="D112" s="293"/>
      <c r="E112" s="29"/>
      <c r="F112" s="29"/>
      <c r="G112" s="29"/>
      <c r="H112" s="29"/>
      <c r="I112" s="29"/>
      <c r="J112" s="29"/>
      <c r="K112" s="29"/>
      <c r="L112" s="29"/>
      <c r="M112" s="31"/>
      <c r="N112" s="31"/>
      <c r="O112" s="31"/>
      <c r="P112" s="31"/>
      <c r="Q112" s="31"/>
      <c r="R112" s="31"/>
      <c r="S112" s="31"/>
      <c r="T112" s="31"/>
      <c r="U112" s="31"/>
      <c r="V112" s="31"/>
      <c r="W112" s="31"/>
      <c r="X112" s="31"/>
      <c r="Y112" s="31"/>
      <c r="Z112" s="31"/>
    </row>
    <row r="113" spans="1:26" ht="15.75" customHeight="1">
      <c r="A113" s="297"/>
      <c r="B113" s="297"/>
      <c r="C113" s="298"/>
      <c r="D113" s="299"/>
      <c r="E113" s="298"/>
      <c r="F113" s="298"/>
      <c r="G113" s="298"/>
      <c r="H113" s="298"/>
      <c r="I113" s="298"/>
      <c r="J113" s="298"/>
      <c r="K113" s="298"/>
      <c r="L113" s="298"/>
      <c r="M113" s="31"/>
      <c r="N113" s="31"/>
      <c r="O113" s="31"/>
      <c r="P113" s="31"/>
      <c r="Q113" s="31"/>
      <c r="R113" s="31"/>
      <c r="S113" s="31"/>
      <c r="T113" s="31"/>
      <c r="U113" s="31"/>
      <c r="V113" s="31"/>
      <c r="W113" s="31"/>
      <c r="X113" s="31"/>
      <c r="Y113" s="31"/>
      <c r="Z113" s="31"/>
    </row>
    <row r="114" spans="1:26" ht="15.75" customHeight="1">
      <c r="A114" s="297"/>
      <c r="B114" s="297"/>
      <c r="C114" s="298"/>
      <c r="D114" s="299"/>
      <c r="E114" s="298"/>
      <c r="F114" s="298"/>
      <c r="G114" s="298"/>
      <c r="H114" s="298"/>
      <c r="I114" s="298"/>
      <c r="J114" s="298"/>
      <c r="K114" s="298"/>
      <c r="L114" s="298"/>
      <c r="M114" s="31"/>
      <c r="N114" s="31"/>
      <c r="O114" s="31"/>
      <c r="P114" s="31"/>
      <c r="Q114" s="31"/>
      <c r="R114" s="31"/>
      <c r="S114" s="31"/>
      <c r="T114" s="31"/>
      <c r="U114" s="31"/>
      <c r="V114" s="31"/>
      <c r="W114" s="31"/>
      <c r="X114" s="31"/>
      <c r="Y114" s="31"/>
      <c r="Z114" s="31"/>
    </row>
    <row r="115" spans="1:26" ht="15.75" customHeight="1">
      <c r="A115" s="297"/>
      <c r="B115" s="297"/>
      <c r="C115" s="298"/>
      <c r="D115" s="299"/>
      <c r="E115" s="298"/>
      <c r="F115" s="298"/>
      <c r="G115" s="298"/>
      <c r="H115" s="298"/>
      <c r="I115" s="298"/>
      <c r="J115" s="298"/>
      <c r="K115" s="298"/>
      <c r="L115" s="298"/>
      <c r="M115" s="31"/>
      <c r="N115" s="31"/>
      <c r="O115" s="31"/>
      <c r="P115" s="31"/>
      <c r="Q115" s="31"/>
      <c r="R115" s="31"/>
      <c r="S115" s="31"/>
      <c r="T115" s="31"/>
      <c r="U115" s="31"/>
      <c r="V115" s="31"/>
      <c r="W115" s="31"/>
      <c r="X115" s="31"/>
      <c r="Y115" s="31"/>
      <c r="Z115" s="31"/>
    </row>
    <row r="116" spans="1:26" ht="15.75" customHeight="1">
      <c r="A116" s="297"/>
      <c r="B116" s="297"/>
      <c r="C116" s="298"/>
      <c r="D116" s="299"/>
      <c r="E116" s="298"/>
      <c r="F116" s="298"/>
      <c r="G116" s="298"/>
      <c r="H116" s="298"/>
      <c r="I116" s="298"/>
      <c r="J116" s="298"/>
      <c r="K116" s="298"/>
      <c r="L116" s="298"/>
      <c r="M116" s="31"/>
      <c r="N116" s="31"/>
      <c r="O116" s="31"/>
      <c r="P116" s="31"/>
      <c r="Q116" s="31"/>
      <c r="R116" s="31"/>
      <c r="S116" s="31"/>
      <c r="T116" s="31"/>
      <c r="U116" s="31"/>
      <c r="V116" s="31"/>
      <c r="W116" s="31"/>
      <c r="X116" s="31"/>
      <c r="Y116" s="31"/>
      <c r="Z116" s="31"/>
    </row>
    <row r="117" spans="1:26" ht="15.75" customHeight="1">
      <c r="A117" s="297"/>
      <c r="B117" s="297"/>
      <c r="C117" s="298"/>
      <c r="D117" s="299"/>
      <c r="E117" s="298"/>
      <c r="F117" s="298"/>
      <c r="G117" s="298"/>
      <c r="H117" s="298"/>
      <c r="I117" s="298"/>
      <c r="J117" s="298"/>
      <c r="K117" s="298"/>
      <c r="L117" s="298"/>
      <c r="M117" s="31"/>
      <c r="N117" s="31"/>
      <c r="O117" s="31"/>
      <c r="P117" s="31"/>
      <c r="Q117" s="31"/>
      <c r="R117" s="31"/>
      <c r="S117" s="31"/>
      <c r="T117" s="31"/>
      <c r="U117" s="31"/>
      <c r="V117" s="31"/>
      <c r="W117" s="31"/>
      <c r="X117" s="31"/>
      <c r="Y117" s="31"/>
      <c r="Z117" s="31"/>
    </row>
    <row r="118" spans="1:26" ht="15.75" customHeight="1">
      <c r="A118" s="297"/>
      <c r="B118" s="297"/>
      <c r="C118" s="298"/>
      <c r="D118" s="299"/>
      <c r="E118" s="298"/>
      <c r="F118" s="298"/>
      <c r="G118" s="298"/>
      <c r="H118" s="298"/>
      <c r="I118" s="298"/>
      <c r="J118" s="298"/>
      <c r="K118" s="298"/>
      <c r="L118" s="298"/>
      <c r="M118" s="31"/>
      <c r="N118" s="31"/>
      <c r="O118" s="31"/>
      <c r="P118" s="31"/>
      <c r="Q118" s="31"/>
      <c r="R118" s="31"/>
      <c r="S118" s="31"/>
      <c r="T118" s="31"/>
      <c r="U118" s="31"/>
      <c r="V118" s="31"/>
      <c r="W118" s="31"/>
      <c r="X118" s="31"/>
      <c r="Y118" s="31"/>
      <c r="Z118" s="31"/>
    </row>
    <row r="119" spans="1:26" ht="15.75" customHeight="1">
      <c r="A119" s="297"/>
      <c r="B119" s="297"/>
      <c r="C119" s="298"/>
      <c r="D119" s="299"/>
      <c r="E119" s="298"/>
      <c r="F119" s="298"/>
      <c r="G119" s="298"/>
      <c r="H119" s="298"/>
      <c r="I119" s="298"/>
      <c r="J119" s="298"/>
      <c r="K119" s="298"/>
      <c r="L119" s="298"/>
      <c r="M119" s="31"/>
      <c r="N119" s="31"/>
      <c r="O119" s="31"/>
      <c r="P119" s="31"/>
      <c r="Q119" s="31"/>
      <c r="R119" s="31"/>
      <c r="S119" s="31"/>
      <c r="T119" s="31"/>
      <c r="U119" s="31"/>
      <c r="V119" s="31"/>
      <c r="W119" s="31"/>
      <c r="X119" s="31"/>
      <c r="Y119" s="31"/>
      <c r="Z119" s="31"/>
    </row>
    <row r="120" spans="1:26" ht="15.75" customHeight="1">
      <c r="A120" s="297"/>
      <c r="B120" s="297"/>
      <c r="C120" s="298"/>
      <c r="D120" s="299"/>
      <c r="E120" s="298"/>
      <c r="F120" s="298"/>
      <c r="G120" s="298"/>
      <c r="H120" s="298"/>
      <c r="I120" s="298"/>
      <c r="J120" s="298"/>
      <c r="K120" s="298"/>
      <c r="L120" s="298"/>
      <c r="M120" s="31"/>
      <c r="N120" s="31"/>
      <c r="O120" s="31"/>
      <c r="P120" s="31"/>
      <c r="Q120" s="31"/>
      <c r="R120" s="31"/>
      <c r="S120" s="31"/>
      <c r="T120" s="31"/>
      <c r="U120" s="31"/>
      <c r="V120" s="31"/>
      <c r="W120" s="31"/>
      <c r="X120" s="31"/>
      <c r="Y120" s="31"/>
      <c r="Z120" s="31"/>
    </row>
    <row r="121" spans="1:26" ht="15.75" customHeight="1">
      <c r="A121" s="297"/>
      <c r="B121" s="297"/>
      <c r="C121" s="298"/>
      <c r="D121" s="299"/>
      <c r="E121" s="298"/>
      <c r="F121" s="298"/>
      <c r="G121" s="298"/>
      <c r="H121" s="298"/>
      <c r="I121" s="298"/>
      <c r="J121" s="298"/>
      <c r="K121" s="298"/>
      <c r="L121" s="298"/>
      <c r="M121" s="31"/>
      <c r="N121" s="31"/>
      <c r="O121" s="31"/>
      <c r="P121" s="31"/>
      <c r="Q121" s="31"/>
      <c r="R121" s="31"/>
      <c r="S121" s="31"/>
      <c r="T121" s="31"/>
      <c r="U121" s="31"/>
      <c r="V121" s="31"/>
      <c r="W121" s="31"/>
      <c r="X121" s="31"/>
      <c r="Y121" s="31"/>
      <c r="Z121" s="31"/>
    </row>
    <row r="122" spans="1:26" ht="15.75" customHeight="1">
      <c r="A122" s="297"/>
      <c r="B122" s="297"/>
      <c r="C122" s="298"/>
      <c r="D122" s="299"/>
      <c r="E122" s="298"/>
      <c r="F122" s="298"/>
      <c r="G122" s="298"/>
      <c r="H122" s="298"/>
      <c r="I122" s="298"/>
      <c r="J122" s="298"/>
      <c r="K122" s="298"/>
      <c r="L122" s="298"/>
      <c r="M122" s="31"/>
      <c r="N122" s="31"/>
      <c r="O122" s="31"/>
      <c r="P122" s="31"/>
      <c r="Q122" s="31"/>
      <c r="R122" s="31"/>
      <c r="S122" s="31"/>
      <c r="T122" s="31"/>
      <c r="U122" s="31"/>
      <c r="V122" s="31"/>
      <c r="W122" s="31"/>
      <c r="X122" s="31"/>
      <c r="Y122" s="31"/>
      <c r="Z122" s="31"/>
    </row>
    <row r="123" spans="1:26" ht="15.75" customHeight="1">
      <c r="A123" s="297"/>
      <c r="B123" s="297"/>
      <c r="C123" s="298"/>
      <c r="D123" s="299"/>
      <c r="E123" s="298"/>
      <c r="F123" s="298"/>
      <c r="G123" s="298"/>
      <c r="H123" s="298"/>
      <c r="I123" s="298"/>
      <c r="J123" s="298"/>
      <c r="K123" s="298"/>
      <c r="L123" s="298"/>
      <c r="M123" s="31"/>
      <c r="N123" s="31"/>
      <c r="O123" s="31"/>
      <c r="P123" s="31"/>
      <c r="Q123" s="31"/>
      <c r="R123" s="31"/>
      <c r="S123" s="31"/>
      <c r="T123" s="31"/>
      <c r="U123" s="31"/>
      <c r="V123" s="31"/>
      <c r="W123" s="31"/>
      <c r="X123" s="31"/>
      <c r="Y123" s="31"/>
      <c r="Z123" s="31"/>
    </row>
    <row r="124" spans="1:26" ht="15.75" customHeight="1">
      <c r="A124" s="297"/>
      <c r="B124" s="297"/>
      <c r="C124" s="298"/>
      <c r="D124" s="299"/>
      <c r="E124" s="298"/>
      <c r="F124" s="298"/>
      <c r="G124" s="298"/>
      <c r="H124" s="298"/>
      <c r="I124" s="298"/>
      <c r="J124" s="298"/>
      <c r="K124" s="298"/>
      <c r="L124" s="298"/>
      <c r="M124" s="31"/>
      <c r="N124" s="31"/>
      <c r="O124" s="31"/>
      <c r="P124" s="31"/>
      <c r="Q124" s="31"/>
      <c r="R124" s="31"/>
      <c r="S124" s="31"/>
      <c r="T124" s="31"/>
      <c r="U124" s="31"/>
      <c r="V124" s="31"/>
      <c r="W124" s="31"/>
      <c r="X124" s="31"/>
      <c r="Y124" s="31"/>
      <c r="Z124" s="31"/>
    </row>
    <row r="125" spans="1:26" ht="15.75" customHeight="1">
      <c r="A125" s="297"/>
      <c r="B125" s="297"/>
      <c r="C125" s="298"/>
      <c r="D125" s="299"/>
      <c r="E125" s="298"/>
      <c r="F125" s="298"/>
      <c r="G125" s="298"/>
      <c r="H125" s="298"/>
      <c r="I125" s="298"/>
      <c r="J125" s="298"/>
      <c r="K125" s="298"/>
      <c r="L125" s="298"/>
      <c r="M125" s="31"/>
      <c r="N125" s="31"/>
      <c r="O125" s="31"/>
      <c r="P125" s="31"/>
      <c r="Q125" s="31"/>
      <c r="R125" s="31"/>
      <c r="S125" s="31"/>
      <c r="T125" s="31"/>
      <c r="U125" s="31"/>
      <c r="V125" s="31"/>
      <c r="W125" s="31"/>
      <c r="X125" s="31"/>
      <c r="Y125" s="31"/>
      <c r="Z125" s="31"/>
    </row>
    <row r="126" spans="1:26" ht="15.75" customHeight="1">
      <c r="A126" s="297"/>
      <c r="B126" s="297"/>
      <c r="C126" s="298"/>
      <c r="D126" s="299"/>
      <c r="E126" s="298"/>
      <c r="F126" s="298"/>
      <c r="G126" s="298"/>
      <c r="H126" s="298"/>
      <c r="I126" s="298"/>
      <c r="J126" s="298"/>
      <c r="K126" s="298"/>
      <c r="L126" s="298"/>
      <c r="M126" s="31"/>
      <c r="N126" s="31"/>
      <c r="O126" s="31"/>
      <c r="P126" s="31"/>
      <c r="Q126" s="31"/>
      <c r="R126" s="31"/>
      <c r="S126" s="31"/>
      <c r="T126" s="31"/>
      <c r="U126" s="31"/>
      <c r="V126" s="31"/>
      <c r="W126" s="31"/>
      <c r="X126" s="31"/>
      <c r="Y126" s="31"/>
      <c r="Z126" s="31"/>
    </row>
    <row r="127" spans="1:26" ht="15.75" customHeight="1">
      <c r="A127" s="297"/>
      <c r="B127" s="297"/>
      <c r="C127" s="298"/>
      <c r="D127" s="299"/>
      <c r="E127" s="298"/>
      <c r="F127" s="298"/>
      <c r="G127" s="298"/>
      <c r="H127" s="298"/>
      <c r="I127" s="298"/>
      <c r="J127" s="298"/>
      <c r="K127" s="298"/>
      <c r="L127" s="298"/>
      <c r="M127" s="31"/>
      <c r="N127" s="31"/>
      <c r="O127" s="31"/>
      <c r="P127" s="31"/>
      <c r="Q127" s="31"/>
      <c r="R127" s="31"/>
      <c r="S127" s="31"/>
      <c r="T127" s="31"/>
      <c r="U127" s="31"/>
      <c r="V127" s="31"/>
      <c r="W127" s="31"/>
      <c r="X127" s="31"/>
      <c r="Y127" s="31"/>
      <c r="Z127" s="31"/>
    </row>
    <row r="128" spans="1:26" ht="15.75" customHeight="1">
      <c r="A128" s="297"/>
      <c r="B128" s="297"/>
      <c r="C128" s="298"/>
      <c r="D128" s="299"/>
      <c r="E128" s="298"/>
      <c r="F128" s="298"/>
      <c r="G128" s="298"/>
      <c r="H128" s="298"/>
      <c r="I128" s="298"/>
      <c r="J128" s="298"/>
      <c r="K128" s="298"/>
      <c r="L128" s="298"/>
      <c r="M128" s="31"/>
      <c r="N128" s="31"/>
      <c r="O128" s="31"/>
      <c r="P128" s="31"/>
      <c r="Q128" s="31"/>
      <c r="R128" s="31"/>
      <c r="S128" s="31"/>
      <c r="T128" s="31"/>
      <c r="U128" s="31"/>
      <c r="V128" s="31"/>
      <c r="W128" s="31"/>
      <c r="X128" s="31"/>
      <c r="Y128" s="31"/>
      <c r="Z128" s="31"/>
    </row>
    <row r="129" spans="1:26" ht="15.75" customHeight="1">
      <c r="A129" s="297"/>
      <c r="B129" s="297"/>
      <c r="C129" s="298"/>
      <c r="D129" s="299"/>
      <c r="E129" s="298"/>
      <c r="F129" s="298"/>
      <c r="G129" s="298"/>
      <c r="H129" s="298"/>
      <c r="I129" s="298"/>
      <c r="J129" s="298"/>
      <c r="K129" s="298"/>
      <c r="L129" s="298"/>
      <c r="M129" s="31"/>
      <c r="N129" s="31"/>
      <c r="O129" s="31"/>
      <c r="P129" s="31"/>
      <c r="Q129" s="31"/>
      <c r="R129" s="31"/>
      <c r="S129" s="31"/>
      <c r="T129" s="31"/>
      <c r="U129" s="31"/>
      <c r="V129" s="31"/>
      <c r="W129" s="31"/>
      <c r="X129" s="31"/>
      <c r="Y129" s="31"/>
      <c r="Z129" s="31"/>
    </row>
    <row r="130" spans="1:26" ht="15.75" customHeight="1">
      <c r="A130" s="297"/>
      <c r="B130" s="297"/>
      <c r="C130" s="298"/>
      <c r="D130" s="299"/>
      <c r="E130" s="298"/>
      <c r="F130" s="298"/>
      <c r="G130" s="298"/>
      <c r="H130" s="298"/>
      <c r="I130" s="298"/>
      <c r="J130" s="298"/>
      <c r="K130" s="298"/>
      <c r="L130" s="298"/>
      <c r="M130" s="31"/>
      <c r="N130" s="31"/>
      <c r="O130" s="31"/>
      <c r="P130" s="31"/>
      <c r="Q130" s="31"/>
      <c r="R130" s="31"/>
      <c r="S130" s="31"/>
      <c r="T130" s="31"/>
      <c r="U130" s="31"/>
      <c r="V130" s="31"/>
      <c r="W130" s="31"/>
      <c r="X130" s="31"/>
      <c r="Y130" s="31"/>
      <c r="Z130" s="31"/>
    </row>
    <row r="131" spans="1:26" ht="15.75" customHeight="1">
      <c r="A131" s="297"/>
      <c r="B131" s="297"/>
      <c r="C131" s="298"/>
      <c r="D131" s="299"/>
      <c r="E131" s="298"/>
      <c r="F131" s="298"/>
      <c r="G131" s="298"/>
      <c r="H131" s="298"/>
      <c r="I131" s="298"/>
      <c r="J131" s="298"/>
      <c r="K131" s="298"/>
      <c r="L131" s="298"/>
      <c r="M131" s="31"/>
      <c r="N131" s="31"/>
      <c r="O131" s="31"/>
      <c r="P131" s="31"/>
      <c r="Q131" s="31"/>
      <c r="R131" s="31"/>
      <c r="S131" s="31"/>
      <c r="T131" s="31"/>
      <c r="U131" s="31"/>
      <c r="V131" s="31"/>
      <c r="W131" s="31"/>
      <c r="X131" s="31"/>
      <c r="Y131" s="31"/>
      <c r="Z131" s="31"/>
    </row>
    <row r="132" spans="1:26" ht="15.75" customHeight="1">
      <c r="A132" s="297"/>
      <c r="B132" s="297"/>
      <c r="C132" s="298"/>
      <c r="D132" s="299"/>
      <c r="E132" s="298"/>
      <c r="F132" s="298"/>
      <c r="G132" s="298"/>
      <c r="H132" s="298"/>
      <c r="I132" s="298"/>
      <c r="J132" s="298"/>
      <c r="K132" s="298"/>
      <c r="L132" s="298"/>
      <c r="M132" s="31"/>
      <c r="N132" s="31"/>
      <c r="O132" s="31"/>
      <c r="P132" s="31"/>
      <c r="Q132" s="31"/>
      <c r="R132" s="31"/>
      <c r="S132" s="31"/>
      <c r="T132" s="31"/>
      <c r="U132" s="31"/>
      <c r="V132" s="31"/>
      <c r="W132" s="31"/>
      <c r="X132" s="31"/>
      <c r="Y132" s="31"/>
      <c r="Z132" s="31"/>
    </row>
    <row r="133" spans="1:26" ht="15.75" customHeight="1">
      <c r="A133" s="297"/>
      <c r="B133" s="297"/>
      <c r="C133" s="298"/>
      <c r="D133" s="299"/>
      <c r="E133" s="298"/>
      <c r="F133" s="298"/>
      <c r="G133" s="298"/>
      <c r="H133" s="298"/>
      <c r="I133" s="298"/>
      <c r="J133" s="298"/>
      <c r="K133" s="298"/>
      <c r="L133" s="298"/>
      <c r="M133" s="31"/>
      <c r="N133" s="31"/>
      <c r="O133" s="31"/>
      <c r="P133" s="31"/>
      <c r="Q133" s="31"/>
      <c r="R133" s="31"/>
      <c r="S133" s="31"/>
      <c r="T133" s="31"/>
      <c r="U133" s="31"/>
      <c r="V133" s="31"/>
      <c r="W133" s="31"/>
      <c r="X133" s="31"/>
      <c r="Y133" s="31"/>
      <c r="Z133" s="31"/>
    </row>
    <row r="134" spans="1:26" ht="15.75" customHeight="1">
      <c r="A134" s="297"/>
      <c r="B134" s="297"/>
      <c r="C134" s="298"/>
      <c r="D134" s="299"/>
      <c r="E134" s="298"/>
      <c r="F134" s="298"/>
      <c r="G134" s="298"/>
      <c r="H134" s="298"/>
      <c r="I134" s="298"/>
      <c r="J134" s="298"/>
      <c r="K134" s="298"/>
      <c r="L134" s="298"/>
      <c r="M134" s="31"/>
      <c r="N134" s="31"/>
      <c r="O134" s="31"/>
      <c r="P134" s="31"/>
      <c r="Q134" s="31"/>
      <c r="R134" s="31"/>
      <c r="S134" s="31"/>
      <c r="T134" s="31"/>
      <c r="U134" s="31"/>
      <c r="V134" s="31"/>
      <c r="W134" s="31"/>
      <c r="X134" s="31"/>
      <c r="Y134" s="31"/>
      <c r="Z134" s="31"/>
    </row>
    <row r="135" spans="1:26" ht="15.75" customHeight="1">
      <c r="A135" s="297"/>
      <c r="B135" s="297"/>
      <c r="C135" s="298"/>
      <c r="D135" s="299"/>
      <c r="E135" s="298"/>
      <c r="F135" s="298"/>
      <c r="G135" s="298"/>
      <c r="H135" s="298"/>
      <c r="I135" s="298"/>
      <c r="J135" s="298"/>
      <c r="K135" s="298"/>
      <c r="L135" s="298"/>
      <c r="M135" s="31"/>
      <c r="N135" s="31"/>
      <c r="O135" s="31"/>
      <c r="P135" s="31"/>
      <c r="Q135" s="31"/>
      <c r="R135" s="31"/>
      <c r="S135" s="31"/>
      <c r="T135" s="31"/>
      <c r="U135" s="31"/>
      <c r="V135" s="31"/>
      <c r="W135" s="31"/>
      <c r="X135" s="31"/>
      <c r="Y135" s="31"/>
      <c r="Z135" s="31"/>
    </row>
    <row r="136" spans="1:26" ht="15.75" customHeight="1">
      <c r="A136" s="297"/>
      <c r="B136" s="297"/>
      <c r="C136" s="298"/>
      <c r="D136" s="299"/>
      <c r="E136" s="298"/>
      <c r="F136" s="298"/>
      <c r="G136" s="298"/>
      <c r="H136" s="298"/>
      <c r="I136" s="298"/>
      <c r="J136" s="298"/>
      <c r="K136" s="298"/>
      <c r="L136" s="298"/>
      <c r="M136" s="31"/>
      <c r="N136" s="31"/>
      <c r="O136" s="31"/>
      <c r="P136" s="31"/>
      <c r="Q136" s="31"/>
      <c r="R136" s="31"/>
      <c r="S136" s="31"/>
      <c r="T136" s="31"/>
      <c r="U136" s="31"/>
      <c r="V136" s="31"/>
      <c r="W136" s="31"/>
      <c r="X136" s="31"/>
      <c r="Y136" s="31"/>
      <c r="Z136" s="31"/>
    </row>
    <row r="137" spans="1:26" ht="15.75" customHeight="1">
      <c r="A137" s="297"/>
      <c r="B137" s="297"/>
      <c r="C137" s="298"/>
      <c r="D137" s="299"/>
      <c r="E137" s="298"/>
      <c r="F137" s="298"/>
      <c r="G137" s="298"/>
      <c r="H137" s="298"/>
      <c r="I137" s="298"/>
      <c r="J137" s="298"/>
      <c r="K137" s="298"/>
      <c r="L137" s="298"/>
      <c r="M137" s="31"/>
      <c r="N137" s="31"/>
      <c r="O137" s="31"/>
      <c r="P137" s="31"/>
      <c r="Q137" s="31"/>
      <c r="R137" s="31"/>
      <c r="S137" s="31"/>
      <c r="T137" s="31"/>
      <c r="U137" s="31"/>
      <c r="V137" s="31"/>
      <c r="W137" s="31"/>
      <c r="X137" s="31"/>
      <c r="Y137" s="31"/>
      <c r="Z137" s="31"/>
    </row>
    <row r="138" spans="1:26" ht="15.75" customHeight="1">
      <c r="A138" s="297"/>
      <c r="B138" s="297"/>
      <c r="C138" s="298"/>
      <c r="D138" s="299"/>
      <c r="E138" s="298"/>
      <c r="F138" s="298"/>
      <c r="G138" s="298"/>
      <c r="H138" s="298"/>
      <c r="I138" s="298"/>
      <c r="J138" s="298"/>
      <c r="K138" s="298"/>
      <c r="L138" s="298"/>
      <c r="M138" s="31"/>
      <c r="N138" s="31"/>
      <c r="O138" s="31"/>
      <c r="P138" s="31"/>
      <c r="Q138" s="31"/>
      <c r="R138" s="31"/>
      <c r="S138" s="31"/>
      <c r="T138" s="31"/>
      <c r="U138" s="31"/>
      <c r="V138" s="31"/>
      <c r="W138" s="31"/>
      <c r="X138" s="31"/>
      <c r="Y138" s="31"/>
      <c r="Z138" s="31"/>
    </row>
    <row r="139" spans="1:26" ht="15.75" customHeight="1">
      <c r="A139" s="297"/>
      <c r="B139" s="297"/>
      <c r="C139" s="298"/>
      <c r="D139" s="299"/>
      <c r="E139" s="298"/>
      <c r="F139" s="298"/>
      <c r="G139" s="298"/>
      <c r="H139" s="298"/>
      <c r="I139" s="298"/>
      <c r="J139" s="298"/>
      <c r="K139" s="298"/>
      <c r="L139" s="298"/>
      <c r="M139" s="31"/>
      <c r="N139" s="31"/>
      <c r="O139" s="31"/>
      <c r="P139" s="31"/>
      <c r="Q139" s="31"/>
      <c r="R139" s="31"/>
      <c r="S139" s="31"/>
      <c r="T139" s="31"/>
      <c r="U139" s="31"/>
      <c r="V139" s="31"/>
      <c r="W139" s="31"/>
      <c r="X139" s="31"/>
      <c r="Y139" s="31"/>
      <c r="Z139" s="31"/>
    </row>
    <row r="140" spans="1:26" ht="15.75" customHeight="1">
      <c r="A140" s="297"/>
      <c r="B140" s="297"/>
      <c r="C140" s="298"/>
      <c r="D140" s="299"/>
      <c r="E140" s="298"/>
      <c r="F140" s="298"/>
      <c r="G140" s="298"/>
      <c r="H140" s="298"/>
      <c r="I140" s="298"/>
      <c r="J140" s="298"/>
      <c r="K140" s="298"/>
      <c r="L140" s="298"/>
      <c r="M140" s="31"/>
      <c r="N140" s="31"/>
      <c r="O140" s="31"/>
      <c r="P140" s="31"/>
      <c r="Q140" s="31"/>
      <c r="R140" s="31"/>
      <c r="S140" s="31"/>
      <c r="T140" s="31"/>
      <c r="U140" s="31"/>
      <c r="V140" s="31"/>
      <c r="W140" s="31"/>
      <c r="X140" s="31"/>
      <c r="Y140" s="31"/>
      <c r="Z140" s="31"/>
    </row>
    <row r="141" spans="1:26" ht="15.75" customHeight="1">
      <c r="A141" s="297"/>
      <c r="B141" s="297"/>
      <c r="C141" s="298"/>
      <c r="D141" s="299"/>
      <c r="E141" s="298"/>
      <c r="F141" s="298"/>
      <c r="G141" s="298"/>
      <c r="H141" s="298"/>
      <c r="I141" s="298"/>
      <c r="J141" s="298"/>
      <c r="K141" s="298"/>
      <c r="L141" s="298"/>
      <c r="M141" s="31"/>
      <c r="N141" s="31"/>
      <c r="O141" s="31"/>
      <c r="P141" s="31"/>
      <c r="Q141" s="31"/>
      <c r="R141" s="31"/>
      <c r="S141" s="31"/>
      <c r="T141" s="31"/>
      <c r="U141" s="31"/>
      <c r="V141" s="31"/>
      <c r="W141" s="31"/>
      <c r="X141" s="31"/>
      <c r="Y141" s="31"/>
      <c r="Z141" s="31"/>
    </row>
    <row r="142" spans="1:26" ht="15.75" customHeight="1">
      <c r="A142" s="297"/>
      <c r="B142" s="297"/>
      <c r="C142" s="298"/>
      <c r="D142" s="299"/>
      <c r="E142" s="298"/>
      <c r="F142" s="298"/>
      <c r="G142" s="298"/>
      <c r="H142" s="298"/>
      <c r="I142" s="298"/>
      <c r="J142" s="298"/>
      <c r="K142" s="298"/>
      <c r="L142" s="298"/>
      <c r="M142" s="31"/>
      <c r="N142" s="31"/>
      <c r="O142" s="31"/>
      <c r="P142" s="31"/>
      <c r="Q142" s="31"/>
      <c r="R142" s="31"/>
      <c r="S142" s="31"/>
      <c r="T142" s="31"/>
      <c r="U142" s="31"/>
      <c r="V142" s="31"/>
      <c r="W142" s="31"/>
      <c r="X142" s="31"/>
      <c r="Y142" s="31"/>
      <c r="Z142" s="31"/>
    </row>
    <row r="143" spans="1:26" ht="15.75" customHeight="1">
      <c r="A143" s="297"/>
      <c r="B143" s="297"/>
      <c r="C143" s="298"/>
      <c r="D143" s="299"/>
      <c r="E143" s="298"/>
      <c r="F143" s="298"/>
      <c r="G143" s="298"/>
      <c r="H143" s="298"/>
      <c r="I143" s="298"/>
      <c r="J143" s="298"/>
      <c r="K143" s="298"/>
      <c r="L143" s="298"/>
      <c r="M143" s="31"/>
      <c r="N143" s="31"/>
      <c r="O143" s="31"/>
      <c r="P143" s="31"/>
      <c r="Q143" s="31"/>
      <c r="R143" s="31"/>
      <c r="S143" s="31"/>
      <c r="T143" s="31"/>
      <c r="U143" s="31"/>
      <c r="V143" s="31"/>
      <c r="W143" s="31"/>
      <c r="X143" s="31"/>
      <c r="Y143" s="31"/>
      <c r="Z143" s="31"/>
    </row>
    <row r="144" spans="1:26" ht="15.75" customHeight="1">
      <c r="A144" s="297"/>
      <c r="B144" s="297"/>
      <c r="C144" s="298"/>
      <c r="D144" s="299"/>
      <c r="E144" s="298"/>
      <c r="F144" s="298"/>
      <c r="G144" s="298"/>
      <c r="H144" s="298"/>
      <c r="I144" s="298"/>
      <c r="J144" s="298"/>
      <c r="K144" s="298"/>
      <c r="L144" s="298"/>
      <c r="M144" s="31"/>
      <c r="N144" s="31"/>
      <c r="O144" s="31"/>
      <c r="P144" s="31"/>
      <c r="Q144" s="31"/>
      <c r="R144" s="31"/>
      <c r="S144" s="31"/>
      <c r="T144" s="31"/>
      <c r="U144" s="31"/>
      <c r="V144" s="31"/>
      <c r="W144" s="31"/>
      <c r="X144" s="31"/>
      <c r="Y144" s="31"/>
      <c r="Z144" s="31"/>
    </row>
    <row r="145" spans="1:26" ht="15.75" customHeight="1">
      <c r="A145" s="297"/>
      <c r="B145" s="297"/>
      <c r="C145" s="298"/>
      <c r="D145" s="299"/>
      <c r="E145" s="298"/>
      <c r="F145" s="298"/>
      <c r="G145" s="298"/>
      <c r="H145" s="298"/>
      <c r="I145" s="298"/>
      <c r="J145" s="298"/>
      <c r="K145" s="298"/>
      <c r="L145" s="298"/>
      <c r="M145" s="31"/>
      <c r="N145" s="31"/>
      <c r="O145" s="31"/>
      <c r="P145" s="31"/>
      <c r="Q145" s="31"/>
      <c r="R145" s="31"/>
      <c r="S145" s="31"/>
      <c r="T145" s="31"/>
      <c r="U145" s="31"/>
      <c r="V145" s="31"/>
      <c r="W145" s="31"/>
      <c r="X145" s="31"/>
      <c r="Y145" s="31"/>
      <c r="Z145" s="31"/>
    </row>
    <row r="146" spans="1:26" ht="15.75" customHeight="1">
      <c r="A146" s="297"/>
      <c r="B146" s="297"/>
      <c r="C146" s="298"/>
      <c r="D146" s="299"/>
      <c r="E146" s="298"/>
      <c r="F146" s="298"/>
      <c r="G146" s="298"/>
      <c r="H146" s="298"/>
      <c r="I146" s="298"/>
      <c r="J146" s="298"/>
      <c r="K146" s="298"/>
      <c r="L146" s="298"/>
      <c r="M146" s="31"/>
      <c r="N146" s="31"/>
      <c r="O146" s="31"/>
      <c r="P146" s="31"/>
      <c r="Q146" s="31"/>
      <c r="R146" s="31"/>
      <c r="S146" s="31"/>
      <c r="T146" s="31"/>
      <c r="U146" s="31"/>
      <c r="V146" s="31"/>
      <c r="W146" s="31"/>
      <c r="X146" s="31"/>
      <c r="Y146" s="31"/>
      <c r="Z146" s="31"/>
    </row>
    <row r="147" spans="1:26" ht="15.75" customHeight="1">
      <c r="A147" s="297"/>
      <c r="B147" s="297"/>
      <c r="C147" s="298"/>
      <c r="D147" s="299"/>
      <c r="E147" s="298"/>
      <c r="F147" s="298"/>
      <c r="G147" s="298"/>
      <c r="H147" s="298"/>
      <c r="I147" s="298"/>
      <c r="J147" s="298"/>
      <c r="K147" s="298"/>
      <c r="L147" s="298"/>
      <c r="M147" s="31"/>
      <c r="N147" s="31"/>
      <c r="O147" s="31"/>
      <c r="P147" s="31"/>
      <c r="Q147" s="31"/>
      <c r="R147" s="31"/>
      <c r="S147" s="31"/>
      <c r="T147" s="31"/>
      <c r="U147" s="31"/>
      <c r="V147" s="31"/>
      <c r="W147" s="31"/>
      <c r="X147" s="31"/>
      <c r="Y147" s="31"/>
      <c r="Z147" s="31"/>
    </row>
    <row r="148" spans="1:26" ht="15.75" customHeight="1">
      <c r="A148" s="297"/>
      <c r="B148" s="297"/>
      <c r="C148" s="298"/>
      <c r="D148" s="299"/>
      <c r="E148" s="298"/>
      <c r="F148" s="298"/>
      <c r="G148" s="298"/>
      <c r="H148" s="298"/>
      <c r="I148" s="298"/>
      <c r="J148" s="298"/>
      <c r="K148" s="298"/>
      <c r="L148" s="298"/>
      <c r="M148" s="31"/>
      <c r="N148" s="31"/>
      <c r="O148" s="31"/>
      <c r="P148" s="31"/>
      <c r="Q148" s="31"/>
      <c r="R148" s="31"/>
      <c r="S148" s="31"/>
      <c r="T148" s="31"/>
      <c r="U148" s="31"/>
      <c r="V148" s="31"/>
      <c r="W148" s="31"/>
      <c r="X148" s="31"/>
      <c r="Y148" s="31"/>
      <c r="Z148" s="31"/>
    </row>
    <row r="149" spans="1:26" ht="15.75" customHeight="1">
      <c r="A149" s="297"/>
      <c r="B149" s="297"/>
      <c r="C149" s="298"/>
      <c r="D149" s="299"/>
      <c r="E149" s="298"/>
      <c r="F149" s="298"/>
      <c r="G149" s="298"/>
      <c r="H149" s="298"/>
      <c r="I149" s="298"/>
      <c r="J149" s="298"/>
      <c r="K149" s="298"/>
      <c r="L149" s="298"/>
      <c r="M149" s="31"/>
      <c r="N149" s="31"/>
      <c r="O149" s="31"/>
      <c r="P149" s="31"/>
      <c r="Q149" s="31"/>
      <c r="R149" s="31"/>
      <c r="S149" s="31"/>
      <c r="T149" s="31"/>
      <c r="U149" s="31"/>
      <c r="V149" s="31"/>
      <c r="W149" s="31"/>
      <c r="X149" s="31"/>
      <c r="Y149" s="31"/>
      <c r="Z149" s="31"/>
    </row>
    <row r="150" spans="1:26" ht="15.75" customHeight="1">
      <c r="A150" s="297"/>
      <c r="B150" s="297"/>
      <c r="C150" s="298"/>
      <c r="D150" s="299"/>
      <c r="E150" s="298"/>
      <c r="F150" s="298"/>
      <c r="G150" s="298"/>
      <c r="H150" s="298"/>
      <c r="I150" s="298"/>
      <c r="J150" s="298"/>
      <c r="K150" s="298"/>
      <c r="L150" s="298"/>
      <c r="M150" s="31"/>
      <c r="N150" s="31"/>
      <c r="O150" s="31"/>
      <c r="P150" s="31"/>
      <c r="Q150" s="31"/>
      <c r="R150" s="31"/>
      <c r="S150" s="31"/>
      <c r="T150" s="31"/>
      <c r="U150" s="31"/>
      <c r="V150" s="31"/>
      <c r="W150" s="31"/>
      <c r="X150" s="31"/>
      <c r="Y150" s="31"/>
      <c r="Z150" s="31"/>
    </row>
    <row r="151" spans="1:26" ht="15.75" customHeight="1">
      <c r="A151" s="297"/>
      <c r="B151" s="297"/>
      <c r="C151" s="298"/>
      <c r="D151" s="299"/>
      <c r="E151" s="298"/>
      <c r="F151" s="298"/>
      <c r="G151" s="298"/>
      <c r="H151" s="298"/>
      <c r="I151" s="298"/>
      <c r="J151" s="298"/>
      <c r="K151" s="298"/>
      <c r="L151" s="298"/>
      <c r="M151" s="31"/>
      <c r="N151" s="31"/>
      <c r="O151" s="31"/>
      <c r="P151" s="31"/>
      <c r="Q151" s="31"/>
      <c r="R151" s="31"/>
      <c r="S151" s="31"/>
      <c r="T151" s="31"/>
      <c r="U151" s="31"/>
      <c r="V151" s="31"/>
      <c r="W151" s="31"/>
      <c r="X151" s="31"/>
      <c r="Y151" s="31"/>
      <c r="Z151" s="31"/>
    </row>
    <row r="152" spans="1:26" ht="15.75" customHeight="1">
      <c r="A152" s="297"/>
      <c r="B152" s="297"/>
      <c r="C152" s="298"/>
      <c r="D152" s="299"/>
      <c r="E152" s="298"/>
      <c r="F152" s="298"/>
      <c r="G152" s="298"/>
      <c r="H152" s="298"/>
      <c r="I152" s="298"/>
      <c r="J152" s="298"/>
      <c r="K152" s="298"/>
      <c r="L152" s="298"/>
      <c r="M152" s="31"/>
      <c r="N152" s="31"/>
      <c r="O152" s="31"/>
      <c r="P152" s="31"/>
      <c r="Q152" s="31"/>
      <c r="R152" s="31"/>
      <c r="S152" s="31"/>
      <c r="T152" s="31"/>
      <c r="U152" s="31"/>
      <c r="V152" s="31"/>
      <c r="W152" s="31"/>
      <c r="X152" s="31"/>
      <c r="Y152" s="31"/>
      <c r="Z152" s="31"/>
    </row>
    <row r="153" spans="1:26" ht="15.75" customHeight="1">
      <c r="A153" s="297"/>
      <c r="B153" s="297"/>
      <c r="C153" s="298"/>
      <c r="D153" s="299"/>
      <c r="E153" s="298"/>
      <c r="F153" s="298"/>
      <c r="G153" s="298"/>
      <c r="H153" s="298"/>
      <c r="I153" s="298"/>
      <c r="J153" s="298"/>
      <c r="K153" s="298"/>
      <c r="L153" s="298"/>
      <c r="M153" s="31"/>
      <c r="N153" s="31"/>
      <c r="O153" s="31"/>
      <c r="P153" s="31"/>
      <c r="Q153" s="31"/>
      <c r="R153" s="31"/>
      <c r="S153" s="31"/>
      <c r="T153" s="31"/>
      <c r="U153" s="31"/>
      <c r="V153" s="31"/>
      <c r="W153" s="31"/>
      <c r="X153" s="31"/>
      <c r="Y153" s="31"/>
      <c r="Z153" s="31"/>
    </row>
    <row r="154" spans="1:26" ht="15.75" customHeight="1">
      <c r="A154" s="297"/>
      <c r="B154" s="297"/>
      <c r="C154" s="298"/>
      <c r="D154" s="299"/>
      <c r="E154" s="298"/>
      <c r="F154" s="298"/>
      <c r="G154" s="298"/>
      <c r="H154" s="298"/>
      <c r="I154" s="298"/>
      <c r="J154" s="298"/>
      <c r="K154" s="298"/>
      <c r="L154" s="298"/>
      <c r="M154" s="31"/>
      <c r="N154" s="31"/>
      <c r="O154" s="31"/>
      <c r="P154" s="31"/>
      <c r="Q154" s="31"/>
      <c r="R154" s="31"/>
      <c r="S154" s="31"/>
      <c r="T154" s="31"/>
      <c r="U154" s="31"/>
      <c r="V154" s="31"/>
      <c r="W154" s="31"/>
      <c r="X154" s="31"/>
      <c r="Y154" s="31"/>
      <c r="Z154" s="31"/>
    </row>
    <row r="155" spans="1:26" ht="15.75" customHeight="1">
      <c r="A155" s="297"/>
      <c r="B155" s="297"/>
      <c r="C155" s="298"/>
      <c r="D155" s="299"/>
      <c r="E155" s="298"/>
      <c r="F155" s="298"/>
      <c r="G155" s="298"/>
      <c r="H155" s="298"/>
      <c r="I155" s="298"/>
      <c r="J155" s="298"/>
      <c r="K155" s="298"/>
      <c r="L155" s="298"/>
      <c r="M155" s="31"/>
      <c r="N155" s="31"/>
      <c r="O155" s="31"/>
      <c r="P155" s="31"/>
      <c r="Q155" s="31"/>
      <c r="R155" s="31"/>
      <c r="S155" s="31"/>
      <c r="T155" s="31"/>
      <c r="U155" s="31"/>
      <c r="V155" s="31"/>
      <c r="W155" s="31"/>
      <c r="X155" s="31"/>
      <c r="Y155" s="31"/>
      <c r="Z155" s="31"/>
    </row>
    <row r="156" spans="1:26" ht="15.75" customHeight="1">
      <c r="A156" s="297"/>
      <c r="B156" s="297"/>
      <c r="C156" s="298"/>
      <c r="D156" s="299"/>
      <c r="E156" s="298"/>
      <c r="F156" s="298"/>
      <c r="G156" s="298"/>
      <c r="H156" s="298"/>
      <c r="I156" s="298"/>
      <c r="J156" s="298"/>
      <c r="K156" s="298"/>
      <c r="L156" s="298"/>
      <c r="M156" s="31"/>
      <c r="N156" s="31"/>
      <c r="O156" s="31"/>
      <c r="P156" s="31"/>
      <c r="Q156" s="31"/>
      <c r="R156" s="31"/>
      <c r="S156" s="31"/>
      <c r="T156" s="31"/>
      <c r="U156" s="31"/>
      <c r="V156" s="31"/>
      <c r="W156" s="31"/>
      <c r="X156" s="31"/>
      <c r="Y156" s="31"/>
      <c r="Z156" s="31"/>
    </row>
    <row r="157" spans="1:26" ht="15.75" customHeight="1">
      <c r="A157" s="297"/>
      <c r="B157" s="297"/>
      <c r="C157" s="298"/>
      <c r="D157" s="299"/>
      <c r="E157" s="298"/>
      <c r="F157" s="298"/>
      <c r="G157" s="298"/>
      <c r="H157" s="298"/>
      <c r="I157" s="298"/>
      <c r="J157" s="298"/>
      <c r="K157" s="298"/>
      <c r="L157" s="298"/>
      <c r="M157" s="31"/>
      <c r="N157" s="31"/>
      <c r="O157" s="31"/>
      <c r="P157" s="31"/>
      <c r="Q157" s="31"/>
      <c r="R157" s="31"/>
      <c r="S157" s="31"/>
      <c r="T157" s="31"/>
      <c r="U157" s="31"/>
      <c r="V157" s="31"/>
      <c r="W157" s="31"/>
      <c r="X157" s="31"/>
      <c r="Y157" s="31"/>
      <c r="Z157" s="31"/>
    </row>
    <row r="158" spans="1:26" ht="15.75" customHeight="1">
      <c r="A158" s="297"/>
      <c r="B158" s="297"/>
      <c r="C158" s="298"/>
      <c r="D158" s="299"/>
      <c r="E158" s="298"/>
      <c r="F158" s="298"/>
      <c r="G158" s="298"/>
      <c r="H158" s="298"/>
      <c r="I158" s="298"/>
      <c r="J158" s="298"/>
      <c r="K158" s="298"/>
      <c r="L158" s="298"/>
      <c r="M158" s="31"/>
      <c r="N158" s="31"/>
      <c r="O158" s="31"/>
      <c r="P158" s="31"/>
      <c r="Q158" s="31"/>
      <c r="R158" s="31"/>
      <c r="S158" s="31"/>
      <c r="T158" s="31"/>
      <c r="U158" s="31"/>
      <c r="V158" s="31"/>
      <c r="W158" s="31"/>
      <c r="X158" s="31"/>
      <c r="Y158" s="31"/>
      <c r="Z158" s="31"/>
    </row>
    <row r="159" spans="1:26" ht="15.75" customHeight="1">
      <c r="A159" s="297"/>
      <c r="B159" s="297"/>
      <c r="C159" s="298"/>
      <c r="D159" s="299"/>
      <c r="E159" s="298"/>
      <c r="F159" s="298"/>
      <c r="G159" s="298"/>
      <c r="H159" s="298"/>
      <c r="I159" s="298"/>
      <c r="J159" s="298"/>
      <c r="K159" s="298"/>
      <c r="L159" s="298"/>
      <c r="M159" s="31"/>
      <c r="N159" s="31"/>
      <c r="O159" s="31"/>
      <c r="P159" s="31"/>
      <c r="Q159" s="31"/>
      <c r="R159" s="31"/>
      <c r="S159" s="31"/>
      <c r="T159" s="31"/>
      <c r="U159" s="31"/>
      <c r="V159" s="31"/>
      <c r="W159" s="31"/>
      <c r="X159" s="31"/>
      <c r="Y159" s="31"/>
      <c r="Z159" s="31"/>
    </row>
    <row r="160" spans="1:26" ht="15.75" customHeight="1">
      <c r="A160" s="297"/>
      <c r="B160" s="297"/>
      <c r="C160" s="298"/>
      <c r="D160" s="299"/>
      <c r="E160" s="298"/>
      <c r="F160" s="298"/>
      <c r="G160" s="298"/>
      <c r="H160" s="298"/>
      <c r="I160" s="298"/>
      <c r="J160" s="298"/>
      <c r="K160" s="298"/>
      <c r="L160" s="298"/>
      <c r="M160" s="31"/>
      <c r="N160" s="31"/>
      <c r="O160" s="31"/>
      <c r="P160" s="31"/>
      <c r="Q160" s="31"/>
      <c r="R160" s="31"/>
      <c r="S160" s="31"/>
      <c r="T160" s="31"/>
      <c r="U160" s="31"/>
      <c r="V160" s="31"/>
      <c r="W160" s="31"/>
      <c r="X160" s="31"/>
      <c r="Y160" s="31"/>
      <c r="Z160" s="31"/>
    </row>
    <row r="161" spans="1:26" ht="15.75" customHeight="1">
      <c r="A161" s="297"/>
      <c r="B161" s="297"/>
      <c r="C161" s="298"/>
      <c r="D161" s="299"/>
      <c r="E161" s="298"/>
      <c r="F161" s="298"/>
      <c r="G161" s="298"/>
      <c r="H161" s="298"/>
      <c r="I161" s="298"/>
      <c r="J161" s="298"/>
      <c r="K161" s="298"/>
      <c r="L161" s="298"/>
      <c r="M161" s="31"/>
      <c r="N161" s="31"/>
      <c r="O161" s="31"/>
      <c r="P161" s="31"/>
      <c r="Q161" s="31"/>
      <c r="R161" s="31"/>
      <c r="S161" s="31"/>
      <c r="T161" s="31"/>
      <c r="U161" s="31"/>
      <c r="V161" s="31"/>
      <c r="W161" s="31"/>
      <c r="X161" s="31"/>
      <c r="Y161" s="31"/>
      <c r="Z161" s="31"/>
    </row>
    <row r="162" spans="1:26" ht="15.75" customHeight="1">
      <c r="A162" s="297"/>
      <c r="B162" s="297"/>
      <c r="C162" s="298"/>
      <c r="D162" s="299"/>
      <c r="E162" s="298"/>
      <c r="F162" s="298"/>
      <c r="G162" s="298"/>
      <c r="H162" s="298"/>
      <c r="I162" s="298"/>
      <c r="J162" s="298"/>
      <c r="K162" s="298"/>
      <c r="L162" s="298"/>
      <c r="M162" s="31"/>
      <c r="N162" s="31"/>
      <c r="O162" s="31"/>
      <c r="P162" s="31"/>
      <c r="Q162" s="31"/>
      <c r="R162" s="31"/>
      <c r="S162" s="31"/>
      <c r="T162" s="31"/>
      <c r="U162" s="31"/>
      <c r="V162" s="31"/>
      <c r="W162" s="31"/>
      <c r="X162" s="31"/>
      <c r="Y162" s="31"/>
      <c r="Z162" s="31"/>
    </row>
    <row r="163" spans="1:26" ht="15.75" customHeight="1">
      <c r="A163" s="297"/>
      <c r="B163" s="297"/>
      <c r="C163" s="298"/>
      <c r="D163" s="299"/>
      <c r="E163" s="298"/>
      <c r="F163" s="298"/>
      <c r="G163" s="298"/>
      <c r="H163" s="298"/>
      <c r="I163" s="298"/>
      <c r="J163" s="298"/>
      <c r="K163" s="298"/>
      <c r="L163" s="298"/>
      <c r="M163" s="31"/>
      <c r="N163" s="31"/>
      <c r="O163" s="31"/>
      <c r="P163" s="31"/>
      <c r="Q163" s="31"/>
      <c r="R163" s="31"/>
      <c r="S163" s="31"/>
      <c r="T163" s="31"/>
      <c r="U163" s="31"/>
      <c r="V163" s="31"/>
      <c r="W163" s="31"/>
      <c r="X163" s="31"/>
      <c r="Y163" s="31"/>
      <c r="Z163" s="31"/>
    </row>
    <row r="164" spans="1:26" ht="15.75" customHeight="1">
      <c r="A164" s="297"/>
      <c r="B164" s="297"/>
      <c r="C164" s="298"/>
      <c r="D164" s="299"/>
      <c r="E164" s="298"/>
      <c r="F164" s="298"/>
      <c r="G164" s="298"/>
      <c r="H164" s="298"/>
      <c r="I164" s="298"/>
      <c r="J164" s="298"/>
      <c r="K164" s="298"/>
      <c r="L164" s="298"/>
      <c r="M164" s="31"/>
      <c r="N164" s="31"/>
      <c r="O164" s="31"/>
      <c r="P164" s="31"/>
      <c r="Q164" s="31"/>
      <c r="R164" s="31"/>
      <c r="S164" s="31"/>
      <c r="T164" s="31"/>
      <c r="U164" s="31"/>
      <c r="V164" s="31"/>
      <c r="W164" s="31"/>
      <c r="X164" s="31"/>
      <c r="Y164" s="31"/>
      <c r="Z164" s="31"/>
    </row>
    <row r="165" spans="1:26" ht="15.75" customHeight="1">
      <c r="A165" s="297"/>
      <c r="B165" s="297"/>
      <c r="C165" s="298"/>
      <c r="D165" s="299"/>
      <c r="E165" s="298"/>
      <c r="F165" s="298"/>
      <c r="G165" s="298"/>
      <c r="H165" s="298"/>
      <c r="I165" s="298"/>
      <c r="J165" s="298"/>
      <c r="K165" s="298"/>
      <c r="L165" s="298"/>
      <c r="M165" s="31"/>
      <c r="N165" s="31"/>
      <c r="O165" s="31"/>
      <c r="P165" s="31"/>
      <c r="Q165" s="31"/>
      <c r="R165" s="31"/>
      <c r="S165" s="31"/>
      <c r="T165" s="31"/>
      <c r="U165" s="31"/>
      <c r="V165" s="31"/>
      <c r="W165" s="31"/>
      <c r="X165" s="31"/>
      <c r="Y165" s="31"/>
      <c r="Z165" s="31"/>
    </row>
    <row r="166" spans="1:26" ht="15.75" customHeight="1">
      <c r="A166" s="297"/>
      <c r="B166" s="297"/>
      <c r="C166" s="298"/>
      <c r="D166" s="299"/>
      <c r="E166" s="298"/>
      <c r="F166" s="298"/>
      <c r="G166" s="298"/>
      <c r="H166" s="298"/>
      <c r="I166" s="298"/>
      <c r="J166" s="298"/>
      <c r="K166" s="298"/>
      <c r="L166" s="298"/>
      <c r="M166" s="31"/>
      <c r="N166" s="31"/>
      <c r="O166" s="31"/>
      <c r="P166" s="31"/>
      <c r="Q166" s="31"/>
      <c r="R166" s="31"/>
      <c r="S166" s="31"/>
      <c r="T166" s="31"/>
      <c r="U166" s="31"/>
      <c r="V166" s="31"/>
      <c r="W166" s="31"/>
      <c r="X166" s="31"/>
      <c r="Y166" s="31"/>
      <c r="Z166" s="31"/>
    </row>
    <row r="167" spans="1:26" ht="15.75" customHeight="1">
      <c r="A167" s="297"/>
      <c r="B167" s="297"/>
      <c r="C167" s="298"/>
      <c r="D167" s="299"/>
      <c r="E167" s="298"/>
      <c r="F167" s="298"/>
      <c r="G167" s="298"/>
      <c r="H167" s="298"/>
      <c r="I167" s="298"/>
      <c r="J167" s="298"/>
      <c r="K167" s="298"/>
      <c r="L167" s="298"/>
      <c r="M167" s="31"/>
      <c r="N167" s="31"/>
      <c r="O167" s="31"/>
      <c r="P167" s="31"/>
      <c r="Q167" s="31"/>
      <c r="R167" s="31"/>
      <c r="S167" s="31"/>
      <c r="T167" s="31"/>
      <c r="U167" s="31"/>
      <c r="V167" s="31"/>
      <c r="W167" s="31"/>
      <c r="X167" s="31"/>
      <c r="Y167" s="31"/>
      <c r="Z167" s="31"/>
    </row>
    <row r="168" spans="1:26" ht="15.75" customHeight="1">
      <c r="A168" s="297"/>
      <c r="B168" s="297"/>
      <c r="C168" s="298"/>
      <c r="D168" s="299"/>
      <c r="E168" s="298"/>
      <c r="F168" s="298"/>
      <c r="G168" s="298"/>
      <c r="H168" s="298"/>
      <c r="I168" s="298"/>
      <c r="J168" s="298"/>
      <c r="K168" s="298"/>
      <c r="L168" s="298"/>
      <c r="M168" s="31"/>
      <c r="N168" s="31"/>
      <c r="O168" s="31"/>
      <c r="P168" s="31"/>
      <c r="Q168" s="31"/>
      <c r="R168" s="31"/>
      <c r="S168" s="31"/>
      <c r="T168" s="31"/>
      <c r="U168" s="31"/>
      <c r="V168" s="31"/>
      <c r="W168" s="31"/>
      <c r="X168" s="31"/>
      <c r="Y168" s="31"/>
      <c r="Z168" s="31"/>
    </row>
    <row r="169" spans="1:26" ht="15.75" customHeight="1">
      <c r="A169" s="297"/>
      <c r="B169" s="297"/>
      <c r="C169" s="298"/>
      <c r="D169" s="299"/>
      <c r="E169" s="298"/>
      <c r="F169" s="298"/>
      <c r="G169" s="298"/>
      <c r="H169" s="298"/>
      <c r="I169" s="298"/>
      <c r="J169" s="298"/>
      <c r="K169" s="298"/>
      <c r="L169" s="298"/>
      <c r="M169" s="31"/>
      <c r="N169" s="31"/>
      <c r="O169" s="31"/>
      <c r="P169" s="31"/>
      <c r="Q169" s="31"/>
      <c r="R169" s="31"/>
      <c r="S169" s="31"/>
      <c r="T169" s="31"/>
      <c r="U169" s="31"/>
      <c r="V169" s="31"/>
      <c r="W169" s="31"/>
      <c r="X169" s="31"/>
      <c r="Y169" s="31"/>
      <c r="Z169" s="31"/>
    </row>
    <row r="170" spans="1:26" ht="15.75" customHeight="1">
      <c r="A170" s="297"/>
      <c r="B170" s="297"/>
      <c r="C170" s="298"/>
      <c r="D170" s="299"/>
      <c r="E170" s="298"/>
      <c r="F170" s="298"/>
      <c r="G170" s="298"/>
      <c r="H170" s="298"/>
      <c r="I170" s="298"/>
      <c r="J170" s="298"/>
      <c r="K170" s="298"/>
      <c r="L170" s="298"/>
      <c r="M170" s="31"/>
      <c r="N170" s="31"/>
      <c r="O170" s="31"/>
      <c r="P170" s="31"/>
      <c r="Q170" s="31"/>
      <c r="R170" s="31"/>
      <c r="S170" s="31"/>
      <c r="T170" s="31"/>
      <c r="U170" s="31"/>
      <c r="V170" s="31"/>
      <c r="W170" s="31"/>
      <c r="X170" s="31"/>
      <c r="Y170" s="31"/>
      <c r="Z170" s="31"/>
    </row>
    <row r="171" spans="1:26" ht="15.75" customHeight="1">
      <c r="A171" s="297"/>
      <c r="B171" s="297"/>
      <c r="C171" s="298"/>
      <c r="D171" s="299"/>
      <c r="E171" s="298"/>
      <c r="F171" s="298"/>
      <c r="G171" s="298"/>
      <c r="H171" s="298"/>
      <c r="I171" s="298"/>
      <c r="J171" s="298"/>
      <c r="K171" s="298"/>
      <c r="L171" s="298"/>
      <c r="M171" s="31"/>
      <c r="N171" s="31"/>
      <c r="O171" s="31"/>
      <c r="P171" s="31"/>
      <c r="Q171" s="31"/>
      <c r="R171" s="31"/>
      <c r="S171" s="31"/>
      <c r="T171" s="31"/>
      <c r="U171" s="31"/>
      <c r="V171" s="31"/>
      <c r="W171" s="31"/>
      <c r="X171" s="31"/>
      <c r="Y171" s="31"/>
      <c r="Z171" s="31"/>
    </row>
    <row r="172" spans="1:26" ht="15.75" customHeight="1">
      <c r="A172" s="297"/>
      <c r="B172" s="297"/>
      <c r="C172" s="298"/>
      <c r="D172" s="299"/>
      <c r="E172" s="298"/>
      <c r="F172" s="298"/>
      <c r="G172" s="298"/>
      <c r="H172" s="298"/>
      <c r="I172" s="298"/>
      <c r="J172" s="298"/>
      <c r="K172" s="298"/>
      <c r="L172" s="298"/>
      <c r="M172" s="31"/>
      <c r="N172" s="31"/>
      <c r="O172" s="31"/>
      <c r="P172" s="31"/>
      <c r="Q172" s="31"/>
      <c r="R172" s="31"/>
      <c r="S172" s="31"/>
      <c r="T172" s="31"/>
      <c r="U172" s="31"/>
      <c r="V172" s="31"/>
      <c r="W172" s="31"/>
      <c r="X172" s="31"/>
      <c r="Y172" s="31"/>
      <c r="Z172" s="31"/>
    </row>
    <row r="173" spans="1:26" ht="15.75" customHeight="1">
      <c r="A173" s="297"/>
      <c r="B173" s="297"/>
      <c r="C173" s="298"/>
      <c r="D173" s="299"/>
      <c r="E173" s="298"/>
      <c r="F173" s="298"/>
      <c r="G173" s="298"/>
      <c r="H173" s="298"/>
      <c r="I173" s="298"/>
      <c r="J173" s="298"/>
      <c r="K173" s="298"/>
      <c r="L173" s="298"/>
      <c r="M173" s="31"/>
      <c r="N173" s="31"/>
      <c r="O173" s="31"/>
      <c r="P173" s="31"/>
      <c r="Q173" s="31"/>
      <c r="R173" s="31"/>
      <c r="S173" s="31"/>
      <c r="T173" s="31"/>
      <c r="U173" s="31"/>
      <c r="V173" s="31"/>
      <c r="W173" s="31"/>
      <c r="X173" s="31"/>
      <c r="Y173" s="31"/>
      <c r="Z173" s="31"/>
    </row>
    <row r="174" spans="1:26" ht="15.75" customHeight="1">
      <c r="A174" s="297"/>
      <c r="B174" s="297"/>
      <c r="C174" s="298"/>
      <c r="D174" s="299"/>
      <c r="E174" s="298"/>
      <c r="F174" s="298"/>
      <c r="G174" s="298"/>
      <c r="H174" s="298"/>
      <c r="I174" s="298"/>
      <c r="J174" s="298"/>
      <c r="K174" s="298"/>
      <c r="L174" s="298"/>
      <c r="M174" s="31"/>
      <c r="N174" s="31"/>
      <c r="O174" s="31"/>
      <c r="P174" s="31"/>
      <c r="Q174" s="31"/>
      <c r="R174" s="31"/>
      <c r="S174" s="31"/>
      <c r="T174" s="31"/>
      <c r="U174" s="31"/>
      <c r="V174" s="31"/>
      <c r="W174" s="31"/>
      <c r="X174" s="31"/>
      <c r="Y174" s="31"/>
      <c r="Z174" s="31"/>
    </row>
    <row r="175" spans="1:26" ht="15.75" customHeight="1">
      <c r="A175" s="297"/>
      <c r="B175" s="297"/>
      <c r="C175" s="298"/>
      <c r="D175" s="299"/>
      <c r="E175" s="298"/>
      <c r="F175" s="298"/>
      <c r="G175" s="298"/>
      <c r="H175" s="298"/>
      <c r="I175" s="298"/>
      <c r="J175" s="298"/>
      <c r="K175" s="298"/>
      <c r="L175" s="298"/>
      <c r="M175" s="31"/>
      <c r="N175" s="31"/>
      <c r="O175" s="31"/>
      <c r="P175" s="31"/>
      <c r="Q175" s="31"/>
      <c r="R175" s="31"/>
      <c r="S175" s="31"/>
      <c r="T175" s="31"/>
      <c r="U175" s="31"/>
      <c r="V175" s="31"/>
      <c r="W175" s="31"/>
      <c r="X175" s="31"/>
      <c r="Y175" s="31"/>
      <c r="Z175" s="31"/>
    </row>
    <row r="176" spans="1:26" ht="15.75" customHeight="1">
      <c r="A176" s="297"/>
      <c r="B176" s="297"/>
      <c r="C176" s="298"/>
      <c r="D176" s="299"/>
      <c r="E176" s="298"/>
      <c r="F176" s="298"/>
      <c r="G176" s="298"/>
      <c r="H176" s="298"/>
      <c r="I176" s="298"/>
      <c r="J176" s="298"/>
      <c r="K176" s="298"/>
      <c r="L176" s="298"/>
      <c r="M176" s="31"/>
      <c r="N176" s="31"/>
      <c r="O176" s="31"/>
      <c r="P176" s="31"/>
      <c r="Q176" s="31"/>
      <c r="R176" s="31"/>
      <c r="S176" s="31"/>
      <c r="T176" s="31"/>
      <c r="U176" s="31"/>
      <c r="V176" s="31"/>
      <c r="W176" s="31"/>
      <c r="X176" s="31"/>
      <c r="Y176" s="31"/>
      <c r="Z176" s="31"/>
    </row>
    <row r="177" spans="1:26" ht="15.75" customHeight="1">
      <c r="A177" s="297"/>
      <c r="B177" s="297"/>
      <c r="C177" s="298"/>
      <c r="D177" s="299"/>
      <c r="E177" s="298"/>
      <c r="F177" s="298"/>
      <c r="G177" s="298"/>
      <c r="H177" s="298"/>
      <c r="I177" s="298"/>
      <c r="J177" s="298"/>
      <c r="K177" s="298"/>
      <c r="L177" s="298"/>
      <c r="M177" s="31"/>
      <c r="N177" s="31"/>
      <c r="O177" s="31"/>
      <c r="P177" s="31"/>
      <c r="Q177" s="31"/>
      <c r="R177" s="31"/>
      <c r="S177" s="31"/>
      <c r="T177" s="31"/>
      <c r="U177" s="31"/>
      <c r="V177" s="31"/>
      <c r="W177" s="31"/>
      <c r="X177" s="31"/>
      <c r="Y177" s="31"/>
      <c r="Z177" s="31"/>
    </row>
    <row r="178" spans="1:26" ht="15.75" customHeight="1">
      <c r="A178" s="297"/>
      <c r="B178" s="297"/>
      <c r="C178" s="298"/>
      <c r="D178" s="299"/>
      <c r="E178" s="298"/>
      <c r="F178" s="298"/>
      <c r="G178" s="298"/>
      <c r="H178" s="298"/>
      <c r="I178" s="298"/>
      <c r="J178" s="298"/>
      <c r="K178" s="298"/>
      <c r="L178" s="298"/>
      <c r="M178" s="31"/>
      <c r="N178" s="31"/>
      <c r="O178" s="31"/>
      <c r="P178" s="31"/>
      <c r="Q178" s="31"/>
      <c r="R178" s="31"/>
      <c r="S178" s="31"/>
      <c r="T178" s="31"/>
      <c r="U178" s="31"/>
      <c r="V178" s="31"/>
      <c r="W178" s="31"/>
      <c r="X178" s="31"/>
      <c r="Y178" s="31"/>
      <c r="Z178" s="31"/>
    </row>
    <row r="179" spans="1:26" ht="15.75" customHeight="1">
      <c r="A179" s="297"/>
      <c r="B179" s="297"/>
      <c r="C179" s="298"/>
      <c r="D179" s="299"/>
      <c r="E179" s="298"/>
      <c r="F179" s="298"/>
      <c r="G179" s="298"/>
      <c r="H179" s="298"/>
      <c r="I179" s="298"/>
      <c r="J179" s="298"/>
      <c r="K179" s="298"/>
      <c r="L179" s="298"/>
      <c r="M179" s="31"/>
      <c r="N179" s="31"/>
      <c r="O179" s="31"/>
      <c r="P179" s="31"/>
      <c r="Q179" s="31"/>
      <c r="R179" s="31"/>
      <c r="S179" s="31"/>
      <c r="T179" s="31"/>
      <c r="U179" s="31"/>
      <c r="V179" s="31"/>
      <c r="W179" s="31"/>
      <c r="X179" s="31"/>
      <c r="Y179" s="31"/>
      <c r="Z179" s="31"/>
    </row>
    <row r="180" spans="1:26" ht="15.75" customHeight="1">
      <c r="A180" s="297"/>
      <c r="B180" s="297"/>
      <c r="C180" s="298"/>
      <c r="D180" s="299"/>
      <c r="E180" s="298"/>
      <c r="F180" s="298"/>
      <c r="G180" s="298"/>
      <c r="H180" s="298"/>
      <c r="I180" s="298"/>
      <c r="J180" s="298"/>
      <c r="K180" s="298"/>
      <c r="L180" s="298"/>
      <c r="M180" s="31"/>
      <c r="N180" s="31"/>
      <c r="O180" s="31"/>
      <c r="P180" s="31"/>
      <c r="Q180" s="31"/>
      <c r="R180" s="31"/>
      <c r="S180" s="31"/>
      <c r="T180" s="31"/>
      <c r="U180" s="31"/>
      <c r="V180" s="31"/>
      <c r="W180" s="31"/>
      <c r="X180" s="31"/>
      <c r="Y180" s="31"/>
      <c r="Z180" s="31"/>
    </row>
    <row r="181" spans="1:26" ht="15.75" customHeight="1">
      <c r="A181" s="297"/>
      <c r="B181" s="297"/>
      <c r="C181" s="298"/>
      <c r="D181" s="299"/>
      <c r="E181" s="298"/>
      <c r="F181" s="298"/>
      <c r="G181" s="298"/>
      <c r="H181" s="298"/>
      <c r="I181" s="298"/>
      <c r="J181" s="298"/>
      <c r="K181" s="298"/>
      <c r="L181" s="298"/>
      <c r="M181" s="31"/>
      <c r="N181" s="31"/>
      <c r="O181" s="31"/>
      <c r="P181" s="31"/>
      <c r="Q181" s="31"/>
      <c r="R181" s="31"/>
      <c r="S181" s="31"/>
      <c r="T181" s="31"/>
      <c r="U181" s="31"/>
      <c r="V181" s="31"/>
      <c r="W181" s="31"/>
      <c r="X181" s="31"/>
      <c r="Y181" s="31"/>
      <c r="Z181" s="31"/>
    </row>
    <row r="182" spans="1:26" ht="15.75" customHeight="1">
      <c r="A182" s="297"/>
      <c r="B182" s="297"/>
      <c r="C182" s="298"/>
      <c r="D182" s="299"/>
      <c r="E182" s="298"/>
      <c r="F182" s="298"/>
      <c r="G182" s="298"/>
      <c r="H182" s="298"/>
      <c r="I182" s="298"/>
      <c r="J182" s="298"/>
      <c r="K182" s="298"/>
      <c r="L182" s="298"/>
      <c r="M182" s="31"/>
      <c r="N182" s="31"/>
      <c r="O182" s="31"/>
      <c r="P182" s="31"/>
      <c r="Q182" s="31"/>
      <c r="R182" s="31"/>
      <c r="S182" s="31"/>
      <c r="T182" s="31"/>
      <c r="U182" s="31"/>
      <c r="V182" s="31"/>
      <c r="W182" s="31"/>
      <c r="X182" s="31"/>
      <c r="Y182" s="31"/>
      <c r="Z182" s="31"/>
    </row>
    <row r="183" spans="1:26" ht="15.75" customHeight="1">
      <c r="A183" s="297"/>
      <c r="B183" s="297"/>
      <c r="C183" s="298"/>
      <c r="D183" s="299"/>
      <c r="E183" s="298"/>
      <c r="F183" s="298"/>
      <c r="G183" s="298"/>
      <c r="H183" s="298"/>
      <c r="I183" s="298"/>
      <c r="J183" s="298"/>
      <c r="K183" s="298"/>
      <c r="L183" s="298"/>
      <c r="M183" s="31"/>
      <c r="N183" s="31"/>
      <c r="O183" s="31"/>
      <c r="P183" s="31"/>
      <c r="Q183" s="31"/>
      <c r="R183" s="31"/>
      <c r="S183" s="31"/>
      <c r="T183" s="31"/>
      <c r="U183" s="31"/>
      <c r="V183" s="31"/>
      <c r="W183" s="31"/>
      <c r="X183" s="31"/>
      <c r="Y183" s="31"/>
      <c r="Z183" s="31"/>
    </row>
    <row r="184" spans="1:26" ht="15.75" customHeight="1">
      <c r="A184" s="297"/>
      <c r="B184" s="297"/>
      <c r="C184" s="298"/>
      <c r="D184" s="299"/>
      <c r="E184" s="298"/>
      <c r="F184" s="298"/>
      <c r="G184" s="298"/>
      <c r="H184" s="298"/>
      <c r="I184" s="298"/>
      <c r="J184" s="298"/>
      <c r="K184" s="298"/>
      <c r="L184" s="298"/>
      <c r="M184" s="31"/>
      <c r="N184" s="31"/>
      <c r="O184" s="31"/>
      <c r="P184" s="31"/>
      <c r="Q184" s="31"/>
      <c r="R184" s="31"/>
      <c r="S184" s="31"/>
      <c r="T184" s="31"/>
      <c r="U184" s="31"/>
      <c r="V184" s="31"/>
      <c r="W184" s="31"/>
      <c r="X184" s="31"/>
      <c r="Y184" s="31"/>
      <c r="Z184" s="31"/>
    </row>
    <row r="185" spans="1:26" ht="15.75" customHeight="1">
      <c r="A185" s="297"/>
      <c r="B185" s="297"/>
      <c r="C185" s="298"/>
      <c r="D185" s="299"/>
      <c r="E185" s="298"/>
      <c r="F185" s="298"/>
      <c r="G185" s="298"/>
      <c r="H185" s="298"/>
      <c r="I185" s="298"/>
      <c r="J185" s="298"/>
      <c r="K185" s="298"/>
      <c r="L185" s="298"/>
      <c r="M185" s="31"/>
      <c r="N185" s="31"/>
      <c r="O185" s="31"/>
      <c r="P185" s="31"/>
      <c r="Q185" s="31"/>
      <c r="R185" s="31"/>
      <c r="S185" s="31"/>
      <c r="T185" s="31"/>
      <c r="U185" s="31"/>
      <c r="V185" s="31"/>
      <c r="W185" s="31"/>
      <c r="X185" s="31"/>
      <c r="Y185" s="31"/>
      <c r="Z185" s="31"/>
    </row>
    <row r="186" spans="1:26" ht="15.75" customHeight="1">
      <c r="A186" s="297"/>
      <c r="B186" s="297"/>
      <c r="C186" s="298"/>
      <c r="D186" s="299"/>
      <c r="E186" s="298"/>
      <c r="F186" s="298"/>
      <c r="G186" s="298"/>
      <c r="H186" s="298"/>
      <c r="I186" s="298"/>
      <c r="J186" s="298"/>
      <c r="K186" s="298"/>
      <c r="L186" s="298"/>
      <c r="M186" s="31"/>
      <c r="N186" s="31"/>
      <c r="O186" s="31"/>
      <c r="P186" s="31"/>
      <c r="Q186" s="31"/>
      <c r="R186" s="31"/>
      <c r="S186" s="31"/>
      <c r="T186" s="31"/>
      <c r="U186" s="31"/>
      <c r="V186" s="31"/>
      <c r="W186" s="31"/>
      <c r="X186" s="31"/>
      <c r="Y186" s="31"/>
      <c r="Z186" s="31"/>
    </row>
    <row r="187" spans="1:26" ht="15.75" customHeight="1">
      <c r="A187" s="297"/>
      <c r="B187" s="297"/>
      <c r="C187" s="298"/>
      <c r="D187" s="299"/>
      <c r="E187" s="298"/>
      <c r="F187" s="298"/>
      <c r="G187" s="298"/>
      <c r="H187" s="298"/>
      <c r="I187" s="298"/>
      <c r="J187" s="298"/>
      <c r="K187" s="298"/>
      <c r="L187" s="298"/>
      <c r="M187" s="31"/>
      <c r="N187" s="31"/>
      <c r="O187" s="31"/>
      <c r="P187" s="31"/>
      <c r="Q187" s="31"/>
      <c r="R187" s="31"/>
      <c r="S187" s="31"/>
      <c r="T187" s="31"/>
      <c r="U187" s="31"/>
      <c r="V187" s="31"/>
      <c r="W187" s="31"/>
      <c r="X187" s="31"/>
      <c r="Y187" s="31"/>
      <c r="Z187" s="31"/>
    </row>
    <row r="188" spans="1:26" ht="15.75" customHeight="1">
      <c r="A188" s="297"/>
      <c r="B188" s="297"/>
      <c r="C188" s="298"/>
      <c r="D188" s="299"/>
      <c r="E188" s="298"/>
      <c r="F188" s="298"/>
      <c r="G188" s="298"/>
      <c r="H188" s="298"/>
      <c r="I188" s="298"/>
      <c r="J188" s="298"/>
      <c r="K188" s="298"/>
      <c r="L188" s="298"/>
      <c r="M188" s="31"/>
      <c r="N188" s="31"/>
      <c r="O188" s="31"/>
      <c r="P188" s="31"/>
      <c r="Q188" s="31"/>
      <c r="R188" s="31"/>
      <c r="S188" s="31"/>
      <c r="T188" s="31"/>
      <c r="U188" s="31"/>
      <c r="V188" s="31"/>
      <c r="W188" s="31"/>
      <c r="X188" s="31"/>
      <c r="Y188" s="31"/>
      <c r="Z188" s="31"/>
    </row>
    <row r="189" spans="1:26" ht="15.75" customHeight="1">
      <c r="A189" s="297"/>
      <c r="B189" s="297"/>
      <c r="C189" s="298"/>
      <c r="D189" s="299"/>
      <c r="E189" s="298"/>
      <c r="F189" s="298"/>
      <c r="G189" s="298"/>
      <c r="H189" s="298"/>
      <c r="I189" s="298"/>
      <c r="J189" s="298"/>
      <c r="K189" s="298"/>
      <c r="L189" s="298"/>
      <c r="M189" s="31"/>
      <c r="N189" s="31"/>
      <c r="O189" s="31"/>
      <c r="P189" s="31"/>
      <c r="Q189" s="31"/>
      <c r="R189" s="31"/>
      <c r="S189" s="31"/>
      <c r="T189" s="31"/>
      <c r="U189" s="31"/>
      <c r="V189" s="31"/>
      <c r="W189" s="31"/>
      <c r="X189" s="31"/>
      <c r="Y189" s="31"/>
      <c r="Z189" s="31"/>
    </row>
    <row r="190" spans="1:26" ht="15.75" customHeight="1">
      <c r="A190" s="297"/>
      <c r="B190" s="297"/>
      <c r="C190" s="298"/>
      <c r="D190" s="299"/>
      <c r="E190" s="298"/>
      <c r="F190" s="298"/>
      <c r="G190" s="298"/>
      <c r="H190" s="298"/>
      <c r="I190" s="298"/>
      <c r="J190" s="298"/>
      <c r="K190" s="298"/>
      <c r="L190" s="298"/>
      <c r="M190" s="31"/>
      <c r="N190" s="31"/>
      <c r="O190" s="31"/>
      <c r="P190" s="31"/>
      <c r="Q190" s="31"/>
      <c r="R190" s="31"/>
      <c r="S190" s="31"/>
      <c r="T190" s="31"/>
      <c r="U190" s="31"/>
      <c r="V190" s="31"/>
      <c r="W190" s="31"/>
      <c r="X190" s="31"/>
      <c r="Y190" s="31"/>
      <c r="Z190" s="31"/>
    </row>
    <row r="191" spans="1:26" ht="15.75" customHeight="1">
      <c r="A191" s="297"/>
      <c r="B191" s="297"/>
      <c r="C191" s="298"/>
      <c r="D191" s="299"/>
      <c r="E191" s="298"/>
      <c r="F191" s="298"/>
      <c r="G191" s="298"/>
      <c r="H191" s="298"/>
      <c r="I191" s="298"/>
      <c r="J191" s="298"/>
      <c r="K191" s="298"/>
      <c r="L191" s="298"/>
      <c r="M191" s="31"/>
      <c r="N191" s="31"/>
      <c r="O191" s="31"/>
      <c r="P191" s="31"/>
      <c r="Q191" s="31"/>
      <c r="R191" s="31"/>
      <c r="S191" s="31"/>
      <c r="T191" s="31"/>
      <c r="U191" s="31"/>
      <c r="V191" s="31"/>
      <c r="W191" s="31"/>
      <c r="X191" s="31"/>
      <c r="Y191" s="31"/>
      <c r="Z191" s="31"/>
    </row>
    <row r="192" spans="1:26" ht="15.75" customHeight="1">
      <c r="A192" s="297"/>
      <c r="B192" s="297"/>
      <c r="C192" s="298"/>
      <c r="D192" s="299"/>
      <c r="E192" s="298"/>
      <c r="F192" s="298"/>
      <c r="G192" s="298"/>
      <c r="H192" s="298"/>
      <c r="I192" s="298"/>
      <c r="J192" s="298"/>
      <c r="K192" s="298"/>
      <c r="L192" s="298"/>
      <c r="M192" s="31"/>
      <c r="N192" s="31"/>
      <c r="O192" s="31"/>
      <c r="P192" s="31"/>
      <c r="Q192" s="31"/>
      <c r="R192" s="31"/>
      <c r="S192" s="31"/>
      <c r="T192" s="31"/>
      <c r="U192" s="31"/>
      <c r="V192" s="31"/>
      <c r="W192" s="31"/>
      <c r="X192" s="31"/>
      <c r="Y192" s="31"/>
      <c r="Z192" s="31"/>
    </row>
    <row r="193" spans="1:26" ht="15.75" customHeight="1">
      <c r="A193" s="297"/>
      <c r="B193" s="297"/>
      <c r="C193" s="298"/>
      <c r="D193" s="299"/>
      <c r="E193" s="298"/>
      <c r="F193" s="298"/>
      <c r="G193" s="298"/>
      <c r="H193" s="298"/>
      <c r="I193" s="298"/>
      <c r="J193" s="298"/>
      <c r="K193" s="298"/>
      <c r="L193" s="298"/>
      <c r="M193" s="31"/>
      <c r="N193" s="31"/>
      <c r="O193" s="31"/>
      <c r="P193" s="31"/>
      <c r="Q193" s="31"/>
      <c r="R193" s="31"/>
      <c r="S193" s="31"/>
      <c r="T193" s="31"/>
      <c r="U193" s="31"/>
      <c r="V193" s="31"/>
      <c r="W193" s="31"/>
      <c r="X193" s="31"/>
      <c r="Y193" s="31"/>
      <c r="Z193" s="31"/>
    </row>
    <row r="194" spans="1:26" ht="15.75" customHeight="1">
      <c r="A194" s="297"/>
      <c r="B194" s="297"/>
      <c r="C194" s="298"/>
      <c r="D194" s="299"/>
      <c r="E194" s="298"/>
      <c r="F194" s="298"/>
      <c r="G194" s="298"/>
      <c r="H194" s="298"/>
      <c r="I194" s="298"/>
      <c r="J194" s="298"/>
      <c r="K194" s="298"/>
      <c r="L194" s="298"/>
      <c r="M194" s="31"/>
      <c r="N194" s="31"/>
      <c r="O194" s="31"/>
      <c r="P194" s="31"/>
      <c r="Q194" s="31"/>
      <c r="R194" s="31"/>
      <c r="S194" s="31"/>
      <c r="T194" s="31"/>
      <c r="U194" s="31"/>
      <c r="V194" s="31"/>
      <c r="W194" s="31"/>
      <c r="X194" s="31"/>
      <c r="Y194" s="31"/>
      <c r="Z194" s="31"/>
    </row>
    <row r="195" spans="1:26" ht="15.75" customHeight="1">
      <c r="A195" s="297"/>
      <c r="B195" s="297"/>
      <c r="C195" s="298"/>
      <c r="D195" s="299"/>
      <c r="E195" s="298"/>
      <c r="F195" s="298"/>
      <c r="G195" s="298"/>
      <c r="H195" s="298"/>
      <c r="I195" s="298"/>
      <c r="J195" s="298"/>
      <c r="K195" s="298"/>
      <c r="L195" s="298"/>
      <c r="M195" s="31"/>
      <c r="N195" s="31"/>
      <c r="O195" s="31"/>
      <c r="P195" s="31"/>
      <c r="Q195" s="31"/>
      <c r="R195" s="31"/>
      <c r="S195" s="31"/>
      <c r="T195" s="31"/>
      <c r="U195" s="31"/>
      <c r="V195" s="31"/>
      <c r="W195" s="31"/>
      <c r="X195" s="31"/>
      <c r="Y195" s="31"/>
      <c r="Z195" s="31"/>
    </row>
    <row r="196" spans="1:26" ht="15.75" customHeight="1">
      <c r="A196" s="297"/>
      <c r="B196" s="297"/>
      <c r="C196" s="298"/>
      <c r="D196" s="299"/>
      <c r="E196" s="298"/>
      <c r="F196" s="298"/>
      <c r="G196" s="298"/>
      <c r="H196" s="298"/>
      <c r="I196" s="298"/>
      <c r="J196" s="298"/>
      <c r="K196" s="298"/>
      <c r="L196" s="298"/>
      <c r="M196" s="31"/>
      <c r="N196" s="31"/>
      <c r="O196" s="31"/>
      <c r="P196" s="31"/>
      <c r="Q196" s="31"/>
      <c r="R196" s="31"/>
      <c r="S196" s="31"/>
      <c r="T196" s="31"/>
      <c r="U196" s="31"/>
      <c r="V196" s="31"/>
      <c r="W196" s="31"/>
      <c r="X196" s="31"/>
      <c r="Y196" s="31"/>
      <c r="Z196" s="31"/>
    </row>
    <row r="197" spans="1:26" ht="15.75" customHeight="1">
      <c r="A197" s="297"/>
      <c r="B197" s="297"/>
      <c r="C197" s="298"/>
      <c r="D197" s="299"/>
      <c r="E197" s="298"/>
      <c r="F197" s="298"/>
      <c r="G197" s="298"/>
      <c r="H197" s="298"/>
      <c r="I197" s="298"/>
      <c r="J197" s="298"/>
      <c r="K197" s="298"/>
      <c r="L197" s="298"/>
      <c r="M197" s="31"/>
      <c r="N197" s="31"/>
      <c r="O197" s="31"/>
      <c r="P197" s="31"/>
      <c r="Q197" s="31"/>
      <c r="R197" s="31"/>
      <c r="S197" s="31"/>
      <c r="T197" s="31"/>
      <c r="U197" s="31"/>
      <c r="V197" s="31"/>
      <c r="W197" s="31"/>
      <c r="X197" s="31"/>
      <c r="Y197" s="31"/>
      <c r="Z197" s="31"/>
    </row>
    <row r="198" spans="1:26" ht="15.75" customHeight="1">
      <c r="A198" s="297"/>
      <c r="B198" s="297"/>
      <c r="C198" s="298"/>
      <c r="D198" s="299"/>
      <c r="E198" s="298"/>
      <c r="F198" s="298"/>
      <c r="G198" s="298"/>
      <c r="H198" s="298"/>
      <c r="I198" s="298"/>
      <c r="J198" s="298"/>
      <c r="K198" s="298"/>
      <c r="L198" s="298"/>
      <c r="M198" s="31"/>
      <c r="N198" s="31"/>
      <c r="O198" s="31"/>
      <c r="P198" s="31"/>
      <c r="Q198" s="31"/>
      <c r="R198" s="31"/>
      <c r="S198" s="31"/>
      <c r="T198" s="31"/>
      <c r="U198" s="31"/>
      <c r="V198" s="31"/>
      <c r="W198" s="31"/>
      <c r="X198" s="31"/>
      <c r="Y198" s="31"/>
      <c r="Z198" s="31"/>
    </row>
    <row r="199" spans="1:26" ht="15.75" customHeight="1">
      <c r="A199" s="297"/>
      <c r="B199" s="297"/>
      <c r="C199" s="298"/>
      <c r="D199" s="299"/>
      <c r="E199" s="298"/>
      <c r="F199" s="298"/>
      <c r="G199" s="298"/>
      <c r="H199" s="298"/>
      <c r="I199" s="298"/>
      <c r="J199" s="298"/>
      <c r="K199" s="298"/>
      <c r="L199" s="298"/>
      <c r="M199" s="31"/>
      <c r="N199" s="31"/>
      <c r="O199" s="31"/>
      <c r="P199" s="31"/>
      <c r="Q199" s="31"/>
      <c r="R199" s="31"/>
      <c r="S199" s="31"/>
      <c r="T199" s="31"/>
      <c r="U199" s="31"/>
      <c r="V199" s="31"/>
      <c r="W199" s="31"/>
      <c r="X199" s="31"/>
      <c r="Y199" s="31"/>
      <c r="Z199" s="31"/>
    </row>
    <row r="200" spans="1:26" ht="15.75" customHeight="1">
      <c r="A200" s="297"/>
      <c r="B200" s="297"/>
      <c r="C200" s="298"/>
      <c r="D200" s="299"/>
      <c r="E200" s="298"/>
      <c r="F200" s="298"/>
      <c r="G200" s="298"/>
      <c r="H200" s="298"/>
      <c r="I200" s="298"/>
      <c r="J200" s="298"/>
      <c r="K200" s="298"/>
      <c r="L200" s="298"/>
      <c r="M200" s="31"/>
      <c r="N200" s="31"/>
      <c r="O200" s="31"/>
      <c r="P200" s="31"/>
      <c r="Q200" s="31"/>
      <c r="R200" s="31"/>
      <c r="S200" s="31"/>
      <c r="T200" s="31"/>
      <c r="U200" s="31"/>
      <c r="V200" s="31"/>
      <c r="W200" s="31"/>
      <c r="X200" s="31"/>
      <c r="Y200" s="31"/>
      <c r="Z200" s="31"/>
    </row>
    <row r="201" spans="1:26" ht="15.75" customHeight="1">
      <c r="A201" s="297"/>
      <c r="B201" s="297"/>
      <c r="C201" s="298"/>
      <c r="D201" s="299"/>
      <c r="E201" s="298"/>
      <c r="F201" s="298"/>
      <c r="G201" s="298"/>
      <c r="H201" s="298"/>
      <c r="I201" s="298"/>
      <c r="J201" s="298"/>
      <c r="K201" s="298"/>
      <c r="L201" s="298"/>
      <c r="M201" s="31"/>
      <c r="N201" s="31"/>
      <c r="O201" s="31"/>
      <c r="P201" s="31"/>
      <c r="Q201" s="31"/>
      <c r="R201" s="31"/>
      <c r="S201" s="31"/>
      <c r="T201" s="31"/>
      <c r="U201" s="31"/>
      <c r="V201" s="31"/>
      <c r="W201" s="31"/>
      <c r="X201" s="31"/>
      <c r="Y201" s="31"/>
      <c r="Z201" s="31"/>
    </row>
    <row r="202" spans="1:26" ht="15.75" customHeight="1">
      <c r="A202" s="297"/>
      <c r="B202" s="297"/>
      <c r="C202" s="298"/>
      <c r="D202" s="299"/>
      <c r="E202" s="298"/>
      <c r="F202" s="298"/>
      <c r="G202" s="298"/>
      <c r="H202" s="298"/>
      <c r="I202" s="298"/>
      <c r="J202" s="298"/>
      <c r="K202" s="298"/>
      <c r="L202" s="298"/>
      <c r="M202" s="31"/>
      <c r="N202" s="31"/>
      <c r="O202" s="31"/>
      <c r="P202" s="31"/>
      <c r="Q202" s="31"/>
      <c r="R202" s="31"/>
      <c r="S202" s="31"/>
      <c r="T202" s="31"/>
      <c r="U202" s="31"/>
      <c r="V202" s="31"/>
      <c r="W202" s="31"/>
      <c r="X202" s="31"/>
      <c r="Y202" s="31"/>
      <c r="Z202" s="31"/>
    </row>
    <row r="203" spans="1:26" ht="15.75" customHeight="1">
      <c r="A203" s="297"/>
      <c r="B203" s="297"/>
      <c r="C203" s="298"/>
      <c r="D203" s="299"/>
      <c r="E203" s="298"/>
      <c r="F203" s="298"/>
      <c r="G203" s="298"/>
      <c r="H203" s="298"/>
      <c r="I203" s="298"/>
      <c r="J203" s="298"/>
      <c r="K203" s="298"/>
      <c r="L203" s="298"/>
      <c r="M203" s="31"/>
      <c r="N203" s="31"/>
      <c r="O203" s="31"/>
      <c r="P203" s="31"/>
      <c r="Q203" s="31"/>
      <c r="R203" s="31"/>
      <c r="S203" s="31"/>
      <c r="T203" s="31"/>
      <c r="U203" s="31"/>
      <c r="V203" s="31"/>
      <c r="W203" s="31"/>
      <c r="X203" s="31"/>
      <c r="Y203" s="31"/>
      <c r="Z203" s="31"/>
    </row>
    <row r="204" spans="1:26" ht="15.75" customHeight="1">
      <c r="A204" s="297"/>
      <c r="B204" s="297"/>
      <c r="C204" s="298"/>
      <c r="D204" s="299"/>
      <c r="E204" s="298"/>
      <c r="F204" s="298"/>
      <c r="G204" s="298"/>
      <c r="H204" s="298"/>
      <c r="I204" s="298"/>
      <c r="J204" s="298"/>
      <c r="K204" s="298"/>
      <c r="L204" s="298"/>
      <c r="M204" s="31"/>
      <c r="N204" s="31"/>
      <c r="O204" s="31"/>
      <c r="P204" s="31"/>
      <c r="Q204" s="31"/>
      <c r="R204" s="31"/>
      <c r="S204" s="31"/>
      <c r="T204" s="31"/>
      <c r="U204" s="31"/>
      <c r="V204" s="31"/>
      <c r="W204" s="31"/>
      <c r="X204" s="31"/>
      <c r="Y204" s="31"/>
      <c r="Z204" s="31"/>
    </row>
    <row r="205" spans="1:26" ht="15.75" customHeight="1">
      <c r="A205" s="297"/>
      <c r="B205" s="297"/>
      <c r="C205" s="298"/>
      <c r="D205" s="299"/>
      <c r="E205" s="298"/>
      <c r="F205" s="298"/>
      <c r="G205" s="298"/>
      <c r="H205" s="298"/>
      <c r="I205" s="298"/>
      <c r="J205" s="298"/>
      <c r="K205" s="298"/>
      <c r="L205" s="298"/>
      <c r="M205" s="31"/>
      <c r="N205" s="31"/>
      <c r="O205" s="31"/>
      <c r="P205" s="31"/>
      <c r="Q205" s="31"/>
      <c r="R205" s="31"/>
      <c r="S205" s="31"/>
      <c r="T205" s="31"/>
      <c r="U205" s="31"/>
      <c r="V205" s="31"/>
      <c r="W205" s="31"/>
      <c r="X205" s="31"/>
      <c r="Y205" s="31"/>
      <c r="Z205" s="31"/>
    </row>
    <row r="206" spans="1:26" ht="15.75" customHeight="1">
      <c r="A206" s="297"/>
      <c r="B206" s="297"/>
      <c r="C206" s="298"/>
      <c r="D206" s="299"/>
      <c r="E206" s="298"/>
      <c r="F206" s="298"/>
      <c r="G206" s="298"/>
      <c r="H206" s="298"/>
      <c r="I206" s="298"/>
      <c r="J206" s="298"/>
      <c r="K206" s="298"/>
      <c r="L206" s="298"/>
      <c r="M206" s="31"/>
      <c r="N206" s="31"/>
      <c r="O206" s="31"/>
      <c r="P206" s="31"/>
      <c r="Q206" s="31"/>
      <c r="R206" s="31"/>
      <c r="S206" s="31"/>
      <c r="T206" s="31"/>
      <c r="U206" s="31"/>
      <c r="V206" s="31"/>
      <c r="W206" s="31"/>
      <c r="X206" s="31"/>
      <c r="Y206" s="31"/>
      <c r="Z206" s="31"/>
    </row>
    <row r="207" spans="1:26" ht="15.75" customHeight="1">
      <c r="A207" s="297"/>
      <c r="B207" s="297"/>
      <c r="C207" s="298"/>
      <c r="D207" s="299"/>
      <c r="E207" s="298"/>
      <c r="F207" s="298"/>
      <c r="G207" s="298"/>
      <c r="H207" s="298"/>
      <c r="I207" s="298"/>
      <c r="J207" s="298"/>
      <c r="K207" s="298"/>
      <c r="L207" s="298"/>
      <c r="M207" s="31"/>
      <c r="N207" s="31"/>
      <c r="O207" s="31"/>
      <c r="P207" s="31"/>
      <c r="Q207" s="31"/>
      <c r="R207" s="31"/>
      <c r="S207" s="31"/>
      <c r="T207" s="31"/>
      <c r="U207" s="31"/>
      <c r="V207" s="31"/>
      <c r="W207" s="31"/>
      <c r="X207" s="31"/>
      <c r="Y207" s="31"/>
      <c r="Z207" s="31"/>
    </row>
    <row r="208" spans="1:26" ht="15.75" customHeight="1">
      <c r="A208" s="297"/>
      <c r="B208" s="297"/>
      <c r="C208" s="298"/>
      <c r="D208" s="299"/>
      <c r="E208" s="298"/>
      <c r="F208" s="298"/>
      <c r="G208" s="298"/>
      <c r="H208" s="298"/>
      <c r="I208" s="298"/>
      <c r="J208" s="298"/>
      <c r="K208" s="298"/>
      <c r="L208" s="298"/>
      <c r="M208" s="31"/>
      <c r="N208" s="31"/>
      <c r="O208" s="31"/>
      <c r="P208" s="31"/>
      <c r="Q208" s="31"/>
      <c r="R208" s="31"/>
      <c r="S208" s="31"/>
      <c r="T208" s="31"/>
      <c r="U208" s="31"/>
      <c r="V208" s="31"/>
      <c r="W208" s="31"/>
      <c r="X208" s="31"/>
      <c r="Y208" s="31"/>
      <c r="Z208" s="31"/>
    </row>
    <row r="209" spans="1:26" ht="15.75" customHeight="1">
      <c r="A209" s="297"/>
      <c r="B209" s="297"/>
      <c r="C209" s="298"/>
      <c r="D209" s="299"/>
      <c r="E209" s="298"/>
      <c r="F209" s="298"/>
      <c r="G209" s="298"/>
      <c r="H209" s="298"/>
      <c r="I209" s="298"/>
      <c r="J209" s="298"/>
      <c r="K209" s="298"/>
      <c r="L209" s="298"/>
      <c r="M209" s="31"/>
      <c r="N209" s="31"/>
      <c r="O209" s="31"/>
      <c r="P209" s="31"/>
      <c r="Q209" s="31"/>
      <c r="R209" s="31"/>
      <c r="S209" s="31"/>
      <c r="T209" s="31"/>
      <c r="U209" s="31"/>
      <c r="V209" s="31"/>
      <c r="W209" s="31"/>
      <c r="X209" s="31"/>
      <c r="Y209" s="31"/>
      <c r="Z209" s="31"/>
    </row>
    <row r="210" spans="1:26" ht="15.75" customHeight="1">
      <c r="A210" s="297"/>
      <c r="B210" s="297"/>
      <c r="C210" s="298"/>
      <c r="D210" s="299"/>
      <c r="E210" s="298"/>
      <c r="F210" s="298"/>
      <c r="G210" s="298"/>
      <c r="H210" s="298"/>
      <c r="I210" s="298"/>
      <c r="J210" s="298"/>
      <c r="K210" s="298"/>
      <c r="L210" s="298"/>
      <c r="M210" s="31"/>
      <c r="N210" s="31"/>
      <c r="O210" s="31"/>
      <c r="P210" s="31"/>
      <c r="Q210" s="31"/>
      <c r="R210" s="31"/>
      <c r="S210" s="31"/>
      <c r="T210" s="31"/>
      <c r="U210" s="31"/>
      <c r="V210" s="31"/>
      <c r="W210" s="31"/>
      <c r="X210" s="31"/>
      <c r="Y210" s="31"/>
      <c r="Z210" s="31"/>
    </row>
    <row r="211" spans="1:26" ht="15.75" customHeight="1">
      <c r="A211" s="297"/>
      <c r="B211" s="297"/>
      <c r="C211" s="298"/>
      <c r="D211" s="299"/>
      <c r="E211" s="298"/>
      <c r="F211" s="298"/>
      <c r="G211" s="298"/>
      <c r="H211" s="298"/>
      <c r="I211" s="298"/>
      <c r="J211" s="298"/>
      <c r="K211" s="298"/>
      <c r="L211" s="298"/>
      <c r="M211" s="31"/>
      <c r="N211" s="31"/>
      <c r="O211" s="31"/>
      <c r="P211" s="31"/>
      <c r="Q211" s="31"/>
      <c r="R211" s="31"/>
      <c r="S211" s="31"/>
      <c r="T211" s="31"/>
      <c r="U211" s="31"/>
      <c r="V211" s="31"/>
      <c r="W211" s="31"/>
      <c r="X211" s="31"/>
      <c r="Y211" s="31"/>
      <c r="Z211" s="31"/>
    </row>
    <row r="212" spans="1:26" ht="15.75" customHeight="1">
      <c r="A212" s="297"/>
      <c r="B212" s="297"/>
      <c r="C212" s="298"/>
      <c r="D212" s="299"/>
      <c r="E212" s="298"/>
      <c r="F212" s="298"/>
      <c r="G212" s="298"/>
      <c r="H212" s="298"/>
      <c r="I212" s="298"/>
      <c r="J212" s="298"/>
      <c r="K212" s="298"/>
      <c r="L212" s="298"/>
      <c r="M212" s="31"/>
      <c r="N212" s="31"/>
      <c r="O212" s="31"/>
      <c r="P212" s="31"/>
      <c r="Q212" s="31"/>
      <c r="R212" s="31"/>
      <c r="S212" s="31"/>
      <c r="T212" s="31"/>
      <c r="U212" s="31"/>
      <c r="V212" s="31"/>
      <c r="W212" s="31"/>
      <c r="X212" s="31"/>
      <c r="Y212" s="31"/>
      <c r="Z212" s="31"/>
    </row>
    <row r="213" spans="1:26" ht="15.75" customHeight="1">
      <c r="A213" s="297"/>
      <c r="B213" s="297"/>
      <c r="C213" s="298"/>
      <c r="D213" s="299"/>
      <c r="E213" s="298"/>
      <c r="F213" s="298"/>
      <c r="G213" s="298"/>
      <c r="H213" s="298"/>
      <c r="I213" s="298"/>
      <c r="J213" s="298"/>
      <c r="K213" s="298"/>
      <c r="L213" s="298"/>
      <c r="M213" s="31"/>
      <c r="N213" s="31"/>
      <c r="O213" s="31"/>
      <c r="P213" s="31"/>
      <c r="Q213" s="31"/>
      <c r="R213" s="31"/>
      <c r="S213" s="31"/>
      <c r="T213" s="31"/>
      <c r="U213" s="31"/>
      <c r="V213" s="31"/>
      <c r="W213" s="31"/>
      <c r="X213" s="31"/>
      <c r="Y213" s="31"/>
      <c r="Z213" s="31"/>
    </row>
    <row r="214" spans="1:26" ht="15.75" customHeight="1">
      <c r="A214" s="297"/>
      <c r="B214" s="297"/>
      <c r="C214" s="298"/>
      <c r="D214" s="299"/>
      <c r="E214" s="298"/>
      <c r="F214" s="298"/>
      <c r="G214" s="298"/>
      <c r="H214" s="298"/>
      <c r="I214" s="298"/>
      <c r="J214" s="298"/>
      <c r="K214" s="298"/>
      <c r="L214" s="298"/>
      <c r="M214" s="31"/>
      <c r="N214" s="31"/>
      <c r="O214" s="31"/>
      <c r="P214" s="31"/>
      <c r="Q214" s="31"/>
      <c r="R214" s="31"/>
      <c r="S214" s="31"/>
      <c r="T214" s="31"/>
      <c r="U214" s="31"/>
      <c r="V214" s="31"/>
      <c r="W214" s="31"/>
      <c r="X214" s="31"/>
      <c r="Y214" s="31"/>
      <c r="Z214" s="31"/>
    </row>
    <row r="215" spans="1:26" ht="15.75" customHeight="1">
      <c r="A215" s="297"/>
      <c r="B215" s="297"/>
      <c r="C215" s="298"/>
      <c r="D215" s="299"/>
      <c r="E215" s="298"/>
      <c r="F215" s="298"/>
      <c r="G215" s="298"/>
      <c r="H215" s="298"/>
      <c r="I215" s="298"/>
      <c r="J215" s="298"/>
      <c r="K215" s="298"/>
      <c r="L215" s="298"/>
      <c r="M215" s="31"/>
      <c r="N215" s="31"/>
      <c r="O215" s="31"/>
      <c r="P215" s="31"/>
      <c r="Q215" s="31"/>
      <c r="R215" s="31"/>
      <c r="S215" s="31"/>
      <c r="T215" s="31"/>
      <c r="U215" s="31"/>
      <c r="V215" s="31"/>
      <c r="W215" s="31"/>
      <c r="X215" s="31"/>
      <c r="Y215" s="31"/>
      <c r="Z215" s="31"/>
    </row>
    <row r="216" spans="1:26" ht="15.75" customHeight="1">
      <c r="A216" s="297"/>
      <c r="B216" s="297"/>
      <c r="C216" s="298"/>
      <c r="D216" s="299"/>
      <c r="E216" s="298"/>
      <c r="F216" s="298"/>
      <c r="G216" s="298"/>
      <c r="H216" s="298"/>
      <c r="I216" s="298"/>
      <c r="J216" s="298"/>
      <c r="K216" s="298"/>
      <c r="L216" s="298"/>
      <c r="M216" s="31"/>
      <c r="N216" s="31"/>
      <c r="O216" s="31"/>
      <c r="P216" s="31"/>
      <c r="Q216" s="31"/>
      <c r="R216" s="31"/>
      <c r="S216" s="31"/>
      <c r="T216" s="31"/>
      <c r="U216" s="31"/>
      <c r="V216" s="31"/>
      <c r="W216" s="31"/>
      <c r="X216" s="31"/>
      <c r="Y216" s="31"/>
      <c r="Z216" s="31"/>
    </row>
    <row r="217" spans="1:26" ht="15.75" customHeight="1">
      <c r="A217" s="297"/>
      <c r="B217" s="297"/>
      <c r="C217" s="298"/>
      <c r="D217" s="299"/>
      <c r="E217" s="298"/>
      <c r="F217" s="298"/>
      <c r="G217" s="298"/>
      <c r="H217" s="298"/>
      <c r="I217" s="298"/>
      <c r="J217" s="298"/>
      <c r="K217" s="298"/>
      <c r="L217" s="298"/>
      <c r="M217" s="31"/>
      <c r="N217" s="31"/>
      <c r="O217" s="31"/>
      <c r="P217" s="31"/>
      <c r="Q217" s="31"/>
      <c r="R217" s="31"/>
      <c r="S217" s="31"/>
      <c r="T217" s="31"/>
      <c r="U217" s="31"/>
      <c r="V217" s="31"/>
      <c r="W217" s="31"/>
      <c r="X217" s="31"/>
      <c r="Y217" s="31"/>
      <c r="Z217" s="31"/>
    </row>
    <row r="218" spans="1:26" ht="15.75" customHeight="1">
      <c r="A218" s="297"/>
      <c r="B218" s="297"/>
      <c r="C218" s="298"/>
      <c r="D218" s="299"/>
      <c r="E218" s="298"/>
      <c r="F218" s="298"/>
      <c r="G218" s="298"/>
      <c r="H218" s="298"/>
      <c r="I218" s="298"/>
      <c r="J218" s="298"/>
      <c r="K218" s="298"/>
      <c r="L218" s="298"/>
      <c r="M218" s="31"/>
      <c r="N218" s="31"/>
      <c r="O218" s="31"/>
      <c r="P218" s="31"/>
      <c r="Q218" s="31"/>
      <c r="R218" s="31"/>
      <c r="S218" s="31"/>
      <c r="T218" s="31"/>
      <c r="U218" s="31"/>
      <c r="V218" s="31"/>
      <c r="W218" s="31"/>
      <c r="X218" s="31"/>
      <c r="Y218" s="31"/>
      <c r="Z218" s="31"/>
    </row>
    <row r="219" spans="1:26" ht="15.75" customHeight="1">
      <c r="A219" s="297"/>
      <c r="B219" s="297"/>
      <c r="C219" s="298"/>
      <c r="D219" s="299"/>
      <c r="E219" s="298"/>
      <c r="F219" s="298"/>
      <c r="G219" s="298"/>
      <c r="H219" s="298"/>
      <c r="I219" s="298"/>
      <c r="J219" s="298"/>
      <c r="K219" s="298"/>
      <c r="L219" s="298"/>
      <c r="M219" s="31"/>
      <c r="N219" s="31"/>
      <c r="O219" s="31"/>
      <c r="P219" s="31"/>
      <c r="Q219" s="31"/>
      <c r="R219" s="31"/>
      <c r="S219" s="31"/>
      <c r="T219" s="31"/>
      <c r="U219" s="31"/>
      <c r="V219" s="31"/>
      <c r="W219" s="31"/>
      <c r="X219" s="31"/>
      <c r="Y219" s="31"/>
      <c r="Z219" s="31"/>
    </row>
    <row r="220" spans="1:26" ht="15.75" customHeight="1">
      <c r="A220" s="297"/>
      <c r="B220" s="297"/>
      <c r="C220" s="298"/>
      <c r="D220" s="299"/>
      <c r="E220" s="298"/>
      <c r="F220" s="298"/>
      <c r="G220" s="298"/>
      <c r="H220" s="298"/>
      <c r="I220" s="298"/>
      <c r="J220" s="298"/>
      <c r="K220" s="298"/>
      <c r="L220" s="298"/>
      <c r="M220" s="31"/>
      <c r="N220" s="31"/>
      <c r="O220" s="31"/>
      <c r="P220" s="31"/>
      <c r="Q220" s="31"/>
      <c r="R220" s="31"/>
      <c r="S220" s="31"/>
      <c r="T220" s="31"/>
      <c r="U220" s="31"/>
      <c r="V220" s="31"/>
      <c r="W220" s="31"/>
      <c r="X220" s="31"/>
      <c r="Y220" s="31"/>
      <c r="Z220" s="31"/>
    </row>
    <row r="221" spans="1:26" ht="15.75" customHeight="1">
      <c r="A221" s="297"/>
      <c r="B221" s="297"/>
      <c r="C221" s="298"/>
      <c r="D221" s="299"/>
      <c r="E221" s="298"/>
      <c r="F221" s="298"/>
      <c r="G221" s="298"/>
      <c r="H221" s="298"/>
      <c r="I221" s="298"/>
      <c r="J221" s="298"/>
      <c r="K221" s="298"/>
      <c r="L221" s="298"/>
      <c r="M221" s="31"/>
      <c r="N221" s="31"/>
      <c r="O221" s="31"/>
      <c r="P221" s="31"/>
      <c r="Q221" s="31"/>
      <c r="R221" s="31"/>
      <c r="S221" s="31"/>
      <c r="T221" s="31"/>
      <c r="U221" s="31"/>
      <c r="V221" s="31"/>
      <c r="W221" s="31"/>
      <c r="X221" s="31"/>
      <c r="Y221" s="31"/>
      <c r="Z221" s="31"/>
    </row>
    <row r="222" spans="1:26" ht="15.75" customHeight="1">
      <c r="A222" s="297"/>
      <c r="B222" s="297"/>
      <c r="C222" s="298"/>
      <c r="D222" s="299"/>
      <c r="E222" s="298"/>
      <c r="F222" s="298"/>
      <c r="G222" s="298"/>
      <c r="H222" s="298"/>
      <c r="I222" s="298"/>
      <c r="J222" s="298"/>
      <c r="K222" s="298"/>
      <c r="L222" s="298"/>
      <c r="M222" s="31"/>
      <c r="N222" s="31"/>
      <c r="O222" s="31"/>
      <c r="P222" s="31"/>
      <c r="Q222" s="31"/>
      <c r="R222" s="31"/>
      <c r="S222" s="31"/>
      <c r="T222" s="31"/>
      <c r="U222" s="31"/>
      <c r="V222" s="31"/>
      <c r="W222" s="31"/>
      <c r="X222" s="31"/>
      <c r="Y222" s="31"/>
      <c r="Z222" s="31"/>
    </row>
    <row r="223" spans="1:26" ht="15.75" customHeight="1">
      <c r="A223" s="297"/>
      <c r="B223" s="297"/>
      <c r="C223" s="298"/>
      <c r="D223" s="299"/>
      <c r="E223" s="298"/>
      <c r="F223" s="298"/>
      <c r="G223" s="298"/>
      <c r="H223" s="298"/>
      <c r="I223" s="298"/>
      <c r="J223" s="298"/>
      <c r="K223" s="298"/>
      <c r="L223" s="298"/>
      <c r="M223" s="31"/>
      <c r="N223" s="31"/>
      <c r="O223" s="31"/>
      <c r="P223" s="31"/>
      <c r="Q223" s="31"/>
      <c r="R223" s="31"/>
      <c r="S223" s="31"/>
      <c r="T223" s="31"/>
      <c r="U223" s="31"/>
      <c r="V223" s="31"/>
      <c r="W223" s="31"/>
      <c r="X223" s="31"/>
      <c r="Y223" s="31"/>
      <c r="Z223" s="31"/>
    </row>
    <row r="224" spans="1:26" ht="15.75" customHeight="1">
      <c r="A224" s="297"/>
      <c r="B224" s="297"/>
      <c r="C224" s="298"/>
      <c r="D224" s="299"/>
      <c r="E224" s="298"/>
      <c r="F224" s="298"/>
      <c r="G224" s="298"/>
      <c r="H224" s="298"/>
      <c r="I224" s="298"/>
      <c r="J224" s="298"/>
      <c r="K224" s="298"/>
      <c r="L224" s="298"/>
      <c r="M224" s="31"/>
      <c r="N224" s="31"/>
      <c r="O224" s="31"/>
      <c r="P224" s="31"/>
      <c r="Q224" s="31"/>
      <c r="R224" s="31"/>
      <c r="S224" s="31"/>
      <c r="T224" s="31"/>
      <c r="U224" s="31"/>
      <c r="V224" s="31"/>
      <c r="W224" s="31"/>
      <c r="X224" s="31"/>
      <c r="Y224" s="31"/>
      <c r="Z224" s="31"/>
    </row>
    <row r="225" spans="1:26" ht="15.75" customHeight="1">
      <c r="A225" s="297"/>
      <c r="B225" s="297"/>
      <c r="C225" s="298"/>
      <c r="D225" s="299"/>
      <c r="E225" s="298"/>
      <c r="F225" s="298"/>
      <c r="G225" s="298"/>
      <c r="H225" s="298"/>
      <c r="I225" s="298"/>
      <c r="J225" s="298"/>
      <c r="K225" s="298"/>
      <c r="L225" s="298"/>
      <c r="M225" s="31"/>
      <c r="N225" s="31"/>
      <c r="O225" s="31"/>
      <c r="P225" s="31"/>
      <c r="Q225" s="31"/>
      <c r="R225" s="31"/>
      <c r="S225" s="31"/>
      <c r="T225" s="31"/>
      <c r="U225" s="31"/>
      <c r="V225" s="31"/>
      <c r="W225" s="31"/>
      <c r="X225" s="31"/>
      <c r="Y225" s="31"/>
      <c r="Z225" s="31"/>
    </row>
    <row r="226" spans="1:26" ht="15.75" customHeight="1">
      <c r="A226" s="297"/>
      <c r="B226" s="297"/>
      <c r="C226" s="298"/>
      <c r="D226" s="299"/>
      <c r="E226" s="298"/>
      <c r="F226" s="298"/>
      <c r="G226" s="298"/>
      <c r="H226" s="298"/>
      <c r="I226" s="298"/>
      <c r="J226" s="298"/>
      <c r="K226" s="298"/>
      <c r="L226" s="298"/>
      <c r="M226" s="31"/>
      <c r="N226" s="31"/>
      <c r="O226" s="31"/>
      <c r="P226" s="31"/>
      <c r="Q226" s="31"/>
      <c r="R226" s="31"/>
      <c r="S226" s="31"/>
      <c r="T226" s="31"/>
      <c r="U226" s="31"/>
      <c r="V226" s="31"/>
      <c r="W226" s="31"/>
      <c r="X226" s="31"/>
      <c r="Y226" s="31"/>
      <c r="Z226" s="31"/>
    </row>
    <row r="227" spans="1:26" ht="15.75" customHeight="1">
      <c r="A227" s="297"/>
      <c r="B227" s="297"/>
      <c r="C227" s="298"/>
      <c r="D227" s="299"/>
      <c r="E227" s="298"/>
      <c r="F227" s="298"/>
      <c r="G227" s="298"/>
      <c r="H227" s="298"/>
      <c r="I227" s="298"/>
      <c r="J227" s="298"/>
      <c r="K227" s="298"/>
      <c r="L227" s="298"/>
      <c r="M227" s="31"/>
      <c r="N227" s="31"/>
      <c r="O227" s="31"/>
      <c r="P227" s="31"/>
      <c r="Q227" s="31"/>
      <c r="R227" s="31"/>
      <c r="S227" s="31"/>
      <c r="T227" s="31"/>
      <c r="U227" s="31"/>
      <c r="V227" s="31"/>
      <c r="W227" s="31"/>
      <c r="X227" s="31"/>
      <c r="Y227" s="31"/>
      <c r="Z227" s="31"/>
    </row>
    <row r="228" spans="1:26" ht="15.75" customHeight="1">
      <c r="A228" s="297"/>
      <c r="B228" s="297"/>
      <c r="C228" s="298"/>
      <c r="D228" s="299"/>
      <c r="E228" s="298"/>
      <c r="F228" s="298"/>
      <c r="G228" s="298"/>
      <c r="H228" s="298"/>
      <c r="I228" s="298"/>
      <c r="J228" s="298"/>
      <c r="K228" s="298"/>
      <c r="L228" s="298"/>
      <c r="M228" s="31"/>
      <c r="N228" s="31"/>
      <c r="O228" s="31"/>
      <c r="P228" s="31"/>
      <c r="Q228" s="31"/>
      <c r="R228" s="31"/>
      <c r="S228" s="31"/>
      <c r="T228" s="31"/>
      <c r="U228" s="31"/>
      <c r="V228" s="31"/>
      <c r="W228" s="31"/>
      <c r="X228" s="31"/>
      <c r="Y228" s="31"/>
      <c r="Z228" s="31"/>
    </row>
    <row r="229" spans="1:26" ht="15.75" customHeight="1">
      <c r="A229" s="297"/>
      <c r="B229" s="297"/>
      <c r="C229" s="298"/>
      <c r="D229" s="299"/>
      <c r="E229" s="298"/>
      <c r="F229" s="298"/>
      <c r="G229" s="298"/>
      <c r="H229" s="298"/>
      <c r="I229" s="298"/>
      <c r="J229" s="298"/>
      <c r="K229" s="298"/>
      <c r="L229" s="298"/>
      <c r="M229" s="31"/>
      <c r="N229" s="31"/>
      <c r="O229" s="31"/>
      <c r="P229" s="31"/>
      <c r="Q229" s="31"/>
      <c r="R229" s="31"/>
      <c r="S229" s="31"/>
      <c r="T229" s="31"/>
      <c r="U229" s="31"/>
      <c r="V229" s="31"/>
      <c r="W229" s="31"/>
      <c r="X229" s="31"/>
      <c r="Y229" s="31"/>
      <c r="Z229" s="31"/>
    </row>
    <row r="230" spans="1:26" ht="15.75" customHeight="1">
      <c r="A230" s="297"/>
      <c r="B230" s="297"/>
      <c r="C230" s="298"/>
      <c r="D230" s="299"/>
      <c r="E230" s="298"/>
      <c r="F230" s="298"/>
      <c r="G230" s="298"/>
      <c r="H230" s="298"/>
      <c r="I230" s="298"/>
      <c r="J230" s="298"/>
      <c r="K230" s="298"/>
      <c r="L230" s="298"/>
      <c r="M230" s="31"/>
      <c r="N230" s="31"/>
      <c r="O230" s="31"/>
      <c r="P230" s="31"/>
      <c r="Q230" s="31"/>
      <c r="R230" s="31"/>
      <c r="S230" s="31"/>
      <c r="T230" s="31"/>
      <c r="U230" s="31"/>
      <c r="V230" s="31"/>
      <c r="W230" s="31"/>
      <c r="X230" s="31"/>
      <c r="Y230" s="31"/>
      <c r="Z230" s="31"/>
    </row>
    <row r="231" spans="1:26" ht="15.75" customHeight="1">
      <c r="A231" s="297"/>
      <c r="B231" s="297"/>
      <c r="C231" s="298"/>
      <c r="D231" s="299"/>
      <c r="E231" s="298"/>
      <c r="F231" s="298"/>
      <c r="G231" s="298"/>
      <c r="H231" s="298"/>
      <c r="I231" s="298"/>
      <c r="J231" s="298"/>
      <c r="K231" s="298"/>
      <c r="L231" s="298"/>
      <c r="M231" s="31"/>
      <c r="N231" s="31"/>
      <c r="O231" s="31"/>
      <c r="P231" s="31"/>
      <c r="Q231" s="31"/>
      <c r="R231" s="31"/>
      <c r="S231" s="31"/>
      <c r="T231" s="31"/>
      <c r="U231" s="31"/>
      <c r="V231" s="31"/>
      <c r="W231" s="31"/>
      <c r="X231" s="31"/>
      <c r="Y231" s="31"/>
      <c r="Z231" s="31"/>
    </row>
    <row r="232" spans="1:26" ht="15.75" customHeight="1">
      <c r="A232" s="297"/>
      <c r="B232" s="297"/>
      <c r="C232" s="298"/>
      <c r="D232" s="299"/>
      <c r="E232" s="298"/>
      <c r="F232" s="298"/>
      <c r="G232" s="298"/>
      <c r="H232" s="298"/>
      <c r="I232" s="298"/>
      <c r="J232" s="298"/>
      <c r="K232" s="298"/>
      <c r="L232" s="298"/>
      <c r="M232" s="31"/>
      <c r="N232" s="31"/>
      <c r="O232" s="31"/>
      <c r="P232" s="31"/>
      <c r="Q232" s="31"/>
      <c r="R232" s="31"/>
      <c r="S232" s="31"/>
      <c r="T232" s="31"/>
      <c r="U232" s="31"/>
      <c r="V232" s="31"/>
      <c r="W232" s="31"/>
      <c r="X232" s="31"/>
      <c r="Y232" s="31"/>
      <c r="Z232" s="31"/>
    </row>
    <row r="233" spans="1:26" ht="15.75" customHeight="1">
      <c r="A233" s="297"/>
      <c r="B233" s="297"/>
      <c r="C233" s="298"/>
      <c r="D233" s="299"/>
      <c r="E233" s="298"/>
      <c r="F233" s="298"/>
      <c r="G233" s="298"/>
      <c r="H233" s="298"/>
      <c r="I233" s="298"/>
      <c r="J233" s="298"/>
      <c r="K233" s="298"/>
      <c r="L233" s="298"/>
      <c r="M233" s="31"/>
      <c r="N233" s="31"/>
      <c r="O233" s="31"/>
      <c r="P233" s="31"/>
      <c r="Q233" s="31"/>
      <c r="R233" s="31"/>
      <c r="S233" s="31"/>
      <c r="T233" s="31"/>
      <c r="U233" s="31"/>
      <c r="V233" s="31"/>
      <c r="W233" s="31"/>
      <c r="X233" s="31"/>
      <c r="Y233" s="31"/>
      <c r="Z233" s="31"/>
    </row>
    <row r="234" spans="1:26" ht="15.75" customHeight="1">
      <c r="A234" s="297"/>
      <c r="B234" s="297"/>
      <c r="C234" s="298"/>
      <c r="D234" s="299"/>
      <c r="E234" s="298"/>
      <c r="F234" s="298"/>
      <c r="G234" s="298"/>
      <c r="H234" s="298"/>
      <c r="I234" s="298"/>
      <c r="J234" s="298"/>
      <c r="K234" s="298"/>
      <c r="L234" s="298"/>
      <c r="M234" s="31"/>
      <c r="N234" s="31"/>
      <c r="O234" s="31"/>
      <c r="P234" s="31"/>
      <c r="Q234" s="31"/>
      <c r="R234" s="31"/>
      <c r="S234" s="31"/>
      <c r="T234" s="31"/>
      <c r="U234" s="31"/>
      <c r="V234" s="31"/>
      <c r="W234" s="31"/>
      <c r="X234" s="31"/>
      <c r="Y234" s="31"/>
      <c r="Z234" s="31"/>
    </row>
    <row r="235" spans="1:26" ht="15.75" customHeight="1">
      <c r="A235" s="297"/>
      <c r="B235" s="297"/>
      <c r="C235" s="298"/>
      <c r="D235" s="299"/>
      <c r="E235" s="298"/>
      <c r="F235" s="298"/>
      <c r="G235" s="298"/>
      <c r="H235" s="298"/>
      <c r="I235" s="298"/>
      <c r="J235" s="298"/>
      <c r="K235" s="298"/>
      <c r="L235" s="298"/>
      <c r="M235" s="31"/>
      <c r="N235" s="31"/>
      <c r="O235" s="31"/>
      <c r="P235" s="31"/>
      <c r="Q235" s="31"/>
      <c r="R235" s="31"/>
      <c r="S235" s="31"/>
      <c r="T235" s="31"/>
      <c r="U235" s="31"/>
      <c r="V235" s="31"/>
      <c r="W235" s="31"/>
      <c r="X235" s="31"/>
      <c r="Y235" s="31"/>
      <c r="Z235" s="31"/>
    </row>
    <row r="236" spans="1:26" ht="15.75" customHeight="1">
      <c r="A236" s="297"/>
      <c r="B236" s="297"/>
      <c r="C236" s="298"/>
      <c r="D236" s="299"/>
      <c r="E236" s="298"/>
      <c r="F236" s="298"/>
      <c r="G236" s="298"/>
      <c r="H236" s="298"/>
      <c r="I236" s="298"/>
      <c r="J236" s="298"/>
      <c r="K236" s="298"/>
      <c r="L236" s="298"/>
      <c r="M236" s="31"/>
      <c r="N236" s="31"/>
      <c r="O236" s="31"/>
      <c r="P236" s="31"/>
      <c r="Q236" s="31"/>
      <c r="R236" s="31"/>
      <c r="S236" s="31"/>
      <c r="T236" s="31"/>
      <c r="U236" s="31"/>
      <c r="V236" s="31"/>
      <c r="W236" s="31"/>
      <c r="X236" s="31"/>
      <c r="Y236" s="31"/>
      <c r="Z236" s="31"/>
    </row>
    <row r="237" spans="1:26" ht="15.75" customHeight="1">
      <c r="A237" s="297"/>
      <c r="B237" s="297"/>
      <c r="C237" s="298"/>
      <c r="D237" s="299"/>
      <c r="E237" s="298"/>
      <c r="F237" s="298"/>
      <c r="G237" s="298"/>
      <c r="H237" s="298"/>
      <c r="I237" s="298"/>
      <c r="J237" s="298"/>
      <c r="K237" s="298"/>
      <c r="L237" s="298"/>
      <c r="M237" s="31"/>
      <c r="N237" s="31"/>
      <c r="O237" s="31"/>
      <c r="P237" s="31"/>
      <c r="Q237" s="31"/>
      <c r="R237" s="31"/>
      <c r="S237" s="31"/>
      <c r="T237" s="31"/>
      <c r="U237" s="31"/>
      <c r="V237" s="31"/>
      <c r="W237" s="31"/>
      <c r="X237" s="31"/>
      <c r="Y237" s="31"/>
      <c r="Z237" s="31"/>
    </row>
    <row r="238" spans="1:26" ht="15.75" customHeight="1">
      <c r="A238" s="297"/>
      <c r="B238" s="297"/>
      <c r="C238" s="298"/>
      <c r="D238" s="299"/>
      <c r="E238" s="298"/>
      <c r="F238" s="298"/>
      <c r="G238" s="298"/>
      <c r="H238" s="298"/>
      <c r="I238" s="298"/>
      <c r="J238" s="298"/>
      <c r="K238" s="298"/>
      <c r="L238" s="298"/>
      <c r="M238" s="31"/>
      <c r="N238" s="31"/>
      <c r="O238" s="31"/>
      <c r="P238" s="31"/>
      <c r="Q238" s="31"/>
      <c r="R238" s="31"/>
      <c r="S238" s="31"/>
      <c r="T238" s="31"/>
      <c r="U238" s="31"/>
      <c r="V238" s="31"/>
      <c r="W238" s="31"/>
      <c r="X238" s="31"/>
      <c r="Y238" s="31"/>
      <c r="Z238" s="31"/>
    </row>
    <row r="239" spans="1:26" ht="15.75" customHeight="1">
      <c r="A239" s="297"/>
      <c r="B239" s="297"/>
      <c r="C239" s="298"/>
      <c r="D239" s="299"/>
      <c r="E239" s="298"/>
      <c r="F239" s="298"/>
      <c r="G239" s="298"/>
      <c r="H239" s="298"/>
      <c r="I239" s="298"/>
      <c r="J239" s="298"/>
      <c r="K239" s="298"/>
      <c r="L239" s="298"/>
      <c r="M239" s="31"/>
      <c r="N239" s="31"/>
      <c r="O239" s="31"/>
      <c r="P239" s="31"/>
      <c r="Q239" s="31"/>
      <c r="R239" s="31"/>
      <c r="S239" s="31"/>
      <c r="T239" s="31"/>
      <c r="U239" s="31"/>
      <c r="V239" s="31"/>
      <c r="W239" s="31"/>
      <c r="X239" s="31"/>
      <c r="Y239" s="31"/>
      <c r="Z239" s="31"/>
    </row>
    <row r="240" spans="1:26" ht="15.75" customHeight="1">
      <c r="A240" s="297"/>
      <c r="B240" s="297"/>
      <c r="C240" s="298"/>
      <c r="D240" s="299"/>
      <c r="E240" s="298"/>
      <c r="F240" s="298"/>
      <c r="G240" s="298"/>
      <c r="H240" s="298"/>
      <c r="I240" s="298"/>
      <c r="J240" s="298"/>
      <c r="K240" s="298"/>
      <c r="L240" s="298"/>
      <c r="M240" s="31"/>
      <c r="N240" s="31"/>
      <c r="O240" s="31"/>
      <c r="P240" s="31"/>
      <c r="Q240" s="31"/>
      <c r="R240" s="31"/>
      <c r="S240" s="31"/>
      <c r="T240" s="31"/>
      <c r="U240" s="31"/>
      <c r="V240" s="31"/>
      <c r="W240" s="31"/>
      <c r="X240" s="31"/>
      <c r="Y240" s="31"/>
      <c r="Z240" s="31"/>
    </row>
    <row r="241" spans="1:26" ht="15.75" customHeight="1">
      <c r="A241" s="297"/>
      <c r="B241" s="297"/>
      <c r="C241" s="298"/>
      <c r="D241" s="299"/>
      <c r="E241" s="298"/>
      <c r="F241" s="298"/>
      <c r="G241" s="298"/>
      <c r="H241" s="298"/>
      <c r="I241" s="298"/>
      <c r="J241" s="298"/>
      <c r="K241" s="298"/>
      <c r="L241" s="298"/>
      <c r="M241" s="31"/>
      <c r="N241" s="31"/>
      <c r="O241" s="31"/>
      <c r="P241" s="31"/>
      <c r="Q241" s="31"/>
      <c r="R241" s="31"/>
      <c r="S241" s="31"/>
      <c r="T241" s="31"/>
      <c r="U241" s="31"/>
      <c r="V241" s="31"/>
      <c r="W241" s="31"/>
      <c r="X241" s="31"/>
      <c r="Y241" s="31"/>
      <c r="Z241" s="31"/>
    </row>
    <row r="242" spans="1:26" ht="15.75" customHeight="1">
      <c r="A242" s="297"/>
      <c r="B242" s="297"/>
      <c r="C242" s="298"/>
      <c r="D242" s="299"/>
      <c r="E242" s="298"/>
      <c r="F242" s="298"/>
      <c r="G242" s="298"/>
      <c r="H242" s="298"/>
      <c r="I242" s="298"/>
      <c r="J242" s="298"/>
      <c r="K242" s="298"/>
      <c r="L242" s="298"/>
      <c r="M242" s="31"/>
      <c r="N242" s="31"/>
      <c r="O242" s="31"/>
      <c r="P242" s="31"/>
      <c r="Q242" s="31"/>
      <c r="R242" s="31"/>
      <c r="S242" s="31"/>
      <c r="T242" s="31"/>
      <c r="U242" s="31"/>
      <c r="V242" s="31"/>
      <c r="W242" s="31"/>
      <c r="X242" s="31"/>
      <c r="Y242" s="31"/>
      <c r="Z242" s="31"/>
    </row>
    <row r="243" spans="1:26" ht="15.75" customHeight="1">
      <c r="A243" s="297"/>
      <c r="B243" s="297"/>
      <c r="C243" s="298"/>
      <c r="D243" s="299"/>
      <c r="E243" s="298"/>
      <c r="F243" s="298"/>
      <c r="G243" s="298"/>
      <c r="H243" s="298"/>
      <c r="I243" s="298"/>
      <c r="J243" s="298"/>
      <c r="K243" s="298"/>
      <c r="L243" s="298"/>
      <c r="M243" s="31"/>
      <c r="N243" s="31"/>
      <c r="O243" s="31"/>
      <c r="P243" s="31"/>
      <c r="Q243" s="31"/>
      <c r="R243" s="31"/>
      <c r="S243" s="31"/>
      <c r="T243" s="31"/>
      <c r="U243" s="31"/>
      <c r="V243" s="31"/>
      <c r="W243" s="31"/>
      <c r="X243" s="31"/>
      <c r="Y243" s="31"/>
      <c r="Z243" s="31"/>
    </row>
    <row r="244" spans="1:26" ht="15.75" customHeight="1">
      <c r="A244" s="297"/>
      <c r="B244" s="297"/>
      <c r="C244" s="298"/>
      <c r="D244" s="299"/>
      <c r="E244" s="298"/>
      <c r="F244" s="298"/>
      <c r="G244" s="298"/>
      <c r="H244" s="298"/>
      <c r="I244" s="298"/>
      <c r="J244" s="298"/>
      <c r="K244" s="298"/>
      <c r="L244" s="298"/>
      <c r="M244" s="31"/>
      <c r="N244" s="31"/>
      <c r="O244" s="31"/>
      <c r="P244" s="31"/>
      <c r="Q244" s="31"/>
      <c r="R244" s="31"/>
      <c r="S244" s="31"/>
      <c r="T244" s="31"/>
      <c r="U244" s="31"/>
      <c r="V244" s="31"/>
      <c r="W244" s="31"/>
      <c r="X244" s="31"/>
      <c r="Y244" s="31"/>
      <c r="Z244" s="31"/>
    </row>
    <row r="245" spans="1:26" ht="15.75" customHeight="1">
      <c r="A245" s="297"/>
      <c r="B245" s="297"/>
      <c r="C245" s="298"/>
      <c r="D245" s="299"/>
      <c r="E245" s="298"/>
      <c r="F245" s="298"/>
      <c r="G245" s="298"/>
      <c r="H245" s="298"/>
      <c r="I245" s="298"/>
      <c r="J245" s="298"/>
      <c r="K245" s="298"/>
      <c r="L245" s="298"/>
      <c r="M245" s="31"/>
      <c r="N245" s="31"/>
      <c r="O245" s="31"/>
      <c r="P245" s="31"/>
      <c r="Q245" s="31"/>
      <c r="R245" s="31"/>
      <c r="S245" s="31"/>
      <c r="T245" s="31"/>
      <c r="U245" s="31"/>
      <c r="V245" s="31"/>
      <c r="W245" s="31"/>
      <c r="X245" s="31"/>
      <c r="Y245" s="31"/>
      <c r="Z245" s="31"/>
    </row>
    <row r="246" spans="1:26" ht="15.75" customHeight="1">
      <c r="A246" s="297"/>
      <c r="B246" s="297"/>
      <c r="C246" s="298"/>
      <c r="D246" s="299"/>
      <c r="E246" s="298"/>
      <c r="F246" s="298"/>
      <c r="G246" s="298"/>
      <c r="H246" s="298"/>
      <c r="I246" s="298"/>
      <c r="J246" s="298"/>
      <c r="K246" s="298"/>
      <c r="L246" s="298"/>
      <c r="M246" s="31"/>
      <c r="N246" s="31"/>
      <c r="O246" s="31"/>
      <c r="P246" s="31"/>
      <c r="Q246" s="31"/>
      <c r="R246" s="31"/>
      <c r="S246" s="31"/>
      <c r="T246" s="31"/>
      <c r="U246" s="31"/>
      <c r="V246" s="31"/>
      <c r="W246" s="31"/>
      <c r="X246" s="31"/>
      <c r="Y246" s="31"/>
      <c r="Z246" s="31"/>
    </row>
    <row r="247" spans="1:26" ht="15.75" customHeight="1">
      <c r="A247" s="297"/>
      <c r="B247" s="297"/>
      <c r="C247" s="298"/>
      <c r="D247" s="299"/>
      <c r="E247" s="298"/>
      <c r="F247" s="298"/>
      <c r="G247" s="298"/>
      <c r="H247" s="298"/>
      <c r="I247" s="298"/>
      <c r="J247" s="298"/>
      <c r="K247" s="298"/>
      <c r="L247" s="298"/>
      <c r="M247" s="31"/>
      <c r="N247" s="31"/>
      <c r="O247" s="31"/>
      <c r="P247" s="31"/>
      <c r="Q247" s="31"/>
      <c r="R247" s="31"/>
      <c r="S247" s="31"/>
      <c r="T247" s="31"/>
      <c r="U247" s="31"/>
      <c r="V247" s="31"/>
      <c r="W247" s="31"/>
      <c r="X247" s="31"/>
      <c r="Y247" s="31"/>
      <c r="Z247" s="31"/>
    </row>
    <row r="248" spans="1:26" ht="15.75" customHeight="1">
      <c r="A248" s="297"/>
      <c r="B248" s="297"/>
      <c r="C248" s="298"/>
      <c r="D248" s="299"/>
      <c r="E248" s="298"/>
      <c r="F248" s="298"/>
      <c r="G248" s="298"/>
      <c r="H248" s="298"/>
      <c r="I248" s="298"/>
      <c r="J248" s="298"/>
      <c r="K248" s="298"/>
      <c r="L248" s="298"/>
      <c r="M248" s="31"/>
      <c r="N248" s="31"/>
      <c r="O248" s="31"/>
      <c r="P248" s="31"/>
      <c r="Q248" s="31"/>
      <c r="R248" s="31"/>
      <c r="S248" s="31"/>
      <c r="T248" s="31"/>
      <c r="U248" s="31"/>
      <c r="V248" s="31"/>
      <c r="W248" s="31"/>
      <c r="X248" s="31"/>
      <c r="Y248" s="31"/>
      <c r="Z248" s="31"/>
    </row>
    <row r="249" spans="1:26" ht="15.75" customHeight="1">
      <c r="A249" s="297"/>
      <c r="B249" s="297"/>
      <c r="C249" s="298"/>
      <c r="D249" s="299"/>
      <c r="E249" s="298"/>
      <c r="F249" s="298"/>
      <c r="G249" s="298"/>
      <c r="H249" s="298"/>
      <c r="I249" s="298"/>
      <c r="J249" s="298"/>
      <c r="K249" s="298"/>
      <c r="L249" s="298"/>
      <c r="M249" s="31"/>
      <c r="N249" s="31"/>
      <c r="O249" s="31"/>
      <c r="P249" s="31"/>
      <c r="Q249" s="31"/>
      <c r="R249" s="31"/>
      <c r="S249" s="31"/>
      <c r="T249" s="31"/>
      <c r="U249" s="31"/>
      <c r="V249" s="31"/>
      <c r="W249" s="31"/>
      <c r="X249" s="31"/>
      <c r="Y249" s="31"/>
      <c r="Z249" s="31"/>
    </row>
    <row r="250" spans="1:26" ht="15.75" customHeight="1">
      <c r="A250" s="297"/>
      <c r="B250" s="297"/>
      <c r="C250" s="298"/>
      <c r="D250" s="299"/>
      <c r="E250" s="298"/>
      <c r="F250" s="298"/>
      <c r="G250" s="298"/>
      <c r="H250" s="298"/>
      <c r="I250" s="298"/>
      <c r="J250" s="298"/>
      <c r="K250" s="298"/>
      <c r="L250" s="298"/>
      <c r="M250" s="31"/>
      <c r="N250" s="31"/>
      <c r="O250" s="31"/>
      <c r="P250" s="31"/>
      <c r="Q250" s="31"/>
      <c r="R250" s="31"/>
      <c r="S250" s="31"/>
      <c r="T250" s="31"/>
      <c r="U250" s="31"/>
      <c r="V250" s="31"/>
      <c r="W250" s="31"/>
      <c r="X250" s="31"/>
      <c r="Y250" s="31"/>
      <c r="Z250" s="31"/>
    </row>
    <row r="251" spans="1:26" ht="15.75" customHeight="1">
      <c r="A251" s="297"/>
      <c r="B251" s="297"/>
      <c r="C251" s="298"/>
      <c r="D251" s="299"/>
      <c r="E251" s="298"/>
      <c r="F251" s="298"/>
      <c r="G251" s="298"/>
      <c r="H251" s="298"/>
      <c r="I251" s="298"/>
      <c r="J251" s="298"/>
      <c r="K251" s="298"/>
      <c r="L251" s="298"/>
      <c r="M251" s="31"/>
      <c r="N251" s="31"/>
      <c r="O251" s="31"/>
      <c r="P251" s="31"/>
      <c r="Q251" s="31"/>
      <c r="R251" s="31"/>
      <c r="S251" s="31"/>
      <c r="T251" s="31"/>
      <c r="U251" s="31"/>
      <c r="V251" s="31"/>
      <c r="W251" s="31"/>
      <c r="X251" s="31"/>
      <c r="Y251" s="31"/>
      <c r="Z251" s="31"/>
    </row>
    <row r="252" spans="1:26" ht="15.75" customHeight="1">
      <c r="A252" s="297"/>
      <c r="B252" s="297"/>
      <c r="C252" s="298"/>
      <c r="D252" s="299"/>
      <c r="E252" s="298"/>
      <c r="F252" s="298"/>
      <c r="G252" s="298"/>
      <c r="H252" s="298"/>
      <c r="I252" s="298"/>
      <c r="J252" s="298"/>
      <c r="K252" s="298"/>
      <c r="L252" s="298"/>
      <c r="M252" s="31"/>
      <c r="N252" s="31"/>
      <c r="O252" s="31"/>
      <c r="P252" s="31"/>
      <c r="Q252" s="31"/>
      <c r="R252" s="31"/>
      <c r="S252" s="31"/>
      <c r="T252" s="31"/>
      <c r="U252" s="31"/>
      <c r="V252" s="31"/>
      <c r="W252" s="31"/>
      <c r="X252" s="31"/>
      <c r="Y252" s="31"/>
      <c r="Z252" s="31"/>
    </row>
    <row r="253" spans="1:26" ht="15.75" customHeight="1">
      <c r="A253" s="297"/>
      <c r="B253" s="297"/>
      <c r="C253" s="298"/>
      <c r="D253" s="299"/>
      <c r="E253" s="298"/>
      <c r="F253" s="298"/>
      <c r="G253" s="298"/>
      <c r="H253" s="298"/>
      <c r="I253" s="298"/>
      <c r="J253" s="298"/>
      <c r="K253" s="298"/>
      <c r="L253" s="298"/>
      <c r="M253" s="31"/>
      <c r="N253" s="31"/>
      <c r="O253" s="31"/>
      <c r="P253" s="31"/>
      <c r="Q253" s="31"/>
      <c r="R253" s="31"/>
      <c r="S253" s="31"/>
      <c r="T253" s="31"/>
      <c r="U253" s="31"/>
      <c r="V253" s="31"/>
      <c r="W253" s="31"/>
      <c r="X253" s="31"/>
      <c r="Y253" s="31"/>
      <c r="Z253" s="31"/>
    </row>
    <row r="254" spans="1:26" ht="15.75" customHeight="1">
      <c r="A254" s="297"/>
      <c r="B254" s="297"/>
      <c r="C254" s="298"/>
      <c r="D254" s="299"/>
      <c r="E254" s="298"/>
      <c r="F254" s="298"/>
      <c r="G254" s="298"/>
      <c r="H254" s="298"/>
      <c r="I254" s="298"/>
      <c r="J254" s="298"/>
      <c r="K254" s="298"/>
      <c r="L254" s="298"/>
      <c r="M254" s="31"/>
      <c r="N254" s="31"/>
      <c r="O254" s="31"/>
      <c r="P254" s="31"/>
      <c r="Q254" s="31"/>
      <c r="R254" s="31"/>
      <c r="S254" s="31"/>
      <c r="T254" s="31"/>
      <c r="U254" s="31"/>
      <c r="V254" s="31"/>
      <c r="W254" s="31"/>
      <c r="X254" s="31"/>
      <c r="Y254" s="31"/>
      <c r="Z254" s="31"/>
    </row>
    <row r="255" spans="1:26" ht="15.75" customHeight="1">
      <c r="A255" s="297"/>
      <c r="B255" s="297"/>
      <c r="C255" s="298"/>
      <c r="D255" s="299"/>
      <c r="E255" s="298"/>
      <c r="F255" s="298"/>
      <c r="G255" s="298"/>
      <c r="H255" s="298"/>
      <c r="I255" s="298"/>
      <c r="J255" s="298"/>
      <c r="K255" s="298"/>
      <c r="L255" s="298"/>
      <c r="M255" s="31"/>
      <c r="N255" s="31"/>
      <c r="O255" s="31"/>
      <c r="P255" s="31"/>
      <c r="Q255" s="31"/>
      <c r="R255" s="31"/>
      <c r="S255" s="31"/>
      <c r="T255" s="31"/>
      <c r="U255" s="31"/>
      <c r="V255" s="31"/>
      <c r="W255" s="31"/>
      <c r="X255" s="31"/>
      <c r="Y255" s="31"/>
      <c r="Z255" s="31"/>
    </row>
    <row r="256" spans="1:26" ht="15.75" customHeight="1">
      <c r="A256" s="297"/>
      <c r="B256" s="297"/>
      <c r="C256" s="298"/>
      <c r="D256" s="299"/>
      <c r="E256" s="298"/>
      <c r="F256" s="298"/>
      <c r="G256" s="298"/>
      <c r="H256" s="298"/>
      <c r="I256" s="298"/>
      <c r="J256" s="298"/>
      <c r="K256" s="298"/>
      <c r="L256" s="298"/>
      <c r="M256" s="31"/>
      <c r="N256" s="31"/>
      <c r="O256" s="31"/>
      <c r="P256" s="31"/>
      <c r="Q256" s="31"/>
      <c r="R256" s="31"/>
      <c r="S256" s="31"/>
      <c r="T256" s="31"/>
      <c r="U256" s="31"/>
      <c r="V256" s="31"/>
      <c r="W256" s="31"/>
      <c r="X256" s="31"/>
      <c r="Y256" s="31"/>
      <c r="Z256" s="31"/>
    </row>
    <row r="257" spans="1:26" ht="15.75" customHeight="1">
      <c r="A257" s="297"/>
      <c r="B257" s="297"/>
      <c r="C257" s="298"/>
      <c r="D257" s="299"/>
      <c r="E257" s="298"/>
      <c r="F257" s="298"/>
      <c r="G257" s="298"/>
      <c r="H257" s="298"/>
      <c r="I257" s="298"/>
      <c r="J257" s="298"/>
      <c r="K257" s="298"/>
      <c r="L257" s="298"/>
      <c r="M257" s="31"/>
      <c r="N257" s="31"/>
      <c r="O257" s="31"/>
      <c r="P257" s="31"/>
      <c r="Q257" s="31"/>
      <c r="R257" s="31"/>
      <c r="S257" s="31"/>
      <c r="T257" s="31"/>
      <c r="U257" s="31"/>
      <c r="V257" s="31"/>
      <c r="W257" s="31"/>
      <c r="X257" s="31"/>
      <c r="Y257" s="31"/>
      <c r="Z257" s="31"/>
    </row>
    <row r="258" spans="1:26" ht="15.75" customHeight="1">
      <c r="A258" s="297"/>
      <c r="B258" s="297"/>
      <c r="C258" s="298"/>
      <c r="D258" s="299"/>
      <c r="E258" s="298"/>
      <c r="F258" s="298"/>
      <c r="G258" s="298"/>
      <c r="H258" s="298"/>
      <c r="I258" s="298"/>
      <c r="J258" s="298"/>
      <c r="K258" s="298"/>
      <c r="L258" s="298"/>
      <c r="M258" s="31"/>
      <c r="N258" s="31"/>
      <c r="O258" s="31"/>
      <c r="P258" s="31"/>
      <c r="Q258" s="31"/>
      <c r="R258" s="31"/>
      <c r="S258" s="31"/>
      <c r="T258" s="31"/>
      <c r="U258" s="31"/>
      <c r="V258" s="31"/>
      <c r="W258" s="31"/>
      <c r="X258" s="31"/>
      <c r="Y258" s="31"/>
      <c r="Z258" s="31"/>
    </row>
    <row r="259" spans="1:26" ht="15.75" customHeight="1">
      <c r="A259" s="297"/>
      <c r="B259" s="297"/>
      <c r="C259" s="298"/>
      <c r="D259" s="299"/>
      <c r="E259" s="298"/>
      <c r="F259" s="298"/>
      <c r="G259" s="298"/>
      <c r="H259" s="298"/>
      <c r="I259" s="298"/>
      <c r="J259" s="298"/>
      <c r="K259" s="298"/>
      <c r="L259" s="298"/>
      <c r="M259" s="31"/>
      <c r="N259" s="31"/>
      <c r="O259" s="31"/>
      <c r="P259" s="31"/>
      <c r="Q259" s="31"/>
      <c r="R259" s="31"/>
      <c r="S259" s="31"/>
      <c r="T259" s="31"/>
      <c r="U259" s="31"/>
      <c r="V259" s="31"/>
      <c r="W259" s="31"/>
      <c r="X259" s="31"/>
      <c r="Y259" s="31"/>
      <c r="Z259" s="31"/>
    </row>
    <row r="260" spans="1:26" ht="15.75" customHeight="1">
      <c r="A260" s="297"/>
      <c r="B260" s="297"/>
      <c r="C260" s="298"/>
      <c r="D260" s="299"/>
      <c r="E260" s="298"/>
      <c r="F260" s="298"/>
      <c r="G260" s="298"/>
      <c r="H260" s="298"/>
      <c r="I260" s="298"/>
      <c r="J260" s="298"/>
      <c r="K260" s="298"/>
      <c r="L260" s="298"/>
      <c r="M260" s="31"/>
      <c r="N260" s="31"/>
      <c r="O260" s="31"/>
      <c r="P260" s="31"/>
      <c r="Q260" s="31"/>
      <c r="R260" s="31"/>
      <c r="S260" s="31"/>
      <c r="T260" s="31"/>
      <c r="U260" s="31"/>
      <c r="V260" s="31"/>
      <c r="W260" s="31"/>
      <c r="X260" s="31"/>
      <c r="Y260" s="31"/>
      <c r="Z260" s="31"/>
    </row>
    <row r="261" spans="1:26" ht="15.75" customHeight="1">
      <c r="A261" s="297"/>
      <c r="B261" s="297"/>
      <c r="C261" s="298"/>
      <c r="D261" s="299"/>
      <c r="E261" s="298"/>
      <c r="F261" s="298"/>
      <c r="G261" s="298"/>
      <c r="H261" s="298"/>
      <c r="I261" s="298"/>
      <c r="J261" s="298"/>
      <c r="K261" s="298"/>
      <c r="L261" s="298"/>
      <c r="M261" s="31"/>
      <c r="N261" s="31"/>
      <c r="O261" s="31"/>
      <c r="P261" s="31"/>
      <c r="Q261" s="31"/>
      <c r="R261" s="31"/>
      <c r="S261" s="31"/>
      <c r="T261" s="31"/>
      <c r="U261" s="31"/>
      <c r="V261" s="31"/>
      <c r="W261" s="31"/>
      <c r="X261" s="31"/>
      <c r="Y261" s="31"/>
      <c r="Z261" s="31"/>
    </row>
    <row r="262" spans="1:26" ht="15.75" customHeight="1">
      <c r="A262" s="297"/>
      <c r="B262" s="297"/>
      <c r="C262" s="298"/>
      <c r="D262" s="299"/>
      <c r="E262" s="298"/>
      <c r="F262" s="298"/>
      <c r="G262" s="298"/>
      <c r="H262" s="298"/>
      <c r="I262" s="298"/>
      <c r="J262" s="298"/>
      <c r="K262" s="298"/>
      <c r="L262" s="298"/>
      <c r="M262" s="31"/>
      <c r="N262" s="31"/>
      <c r="O262" s="31"/>
      <c r="P262" s="31"/>
      <c r="Q262" s="31"/>
      <c r="R262" s="31"/>
      <c r="S262" s="31"/>
      <c r="T262" s="31"/>
      <c r="U262" s="31"/>
      <c r="V262" s="31"/>
      <c r="W262" s="31"/>
      <c r="X262" s="31"/>
      <c r="Y262" s="31"/>
      <c r="Z262" s="31"/>
    </row>
    <row r="263" spans="1:26" ht="15.75" customHeight="1">
      <c r="A263" s="297"/>
      <c r="B263" s="297"/>
      <c r="C263" s="298"/>
      <c r="D263" s="299"/>
      <c r="E263" s="298"/>
      <c r="F263" s="298"/>
      <c r="G263" s="298"/>
      <c r="H263" s="298"/>
      <c r="I263" s="298"/>
      <c r="J263" s="298"/>
      <c r="K263" s="298"/>
      <c r="L263" s="298"/>
      <c r="M263" s="31"/>
      <c r="N263" s="31"/>
      <c r="O263" s="31"/>
      <c r="P263" s="31"/>
      <c r="Q263" s="31"/>
      <c r="R263" s="31"/>
      <c r="S263" s="31"/>
      <c r="T263" s="31"/>
      <c r="U263" s="31"/>
      <c r="V263" s="31"/>
      <c r="W263" s="31"/>
      <c r="X263" s="31"/>
      <c r="Y263" s="31"/>
      <c r="Z263" s="31"/>
    </row>
    <row r="264" spans="1:26" ht="15.75" customHeight="1">
      <c r="A264" s="297"/>
      <c r="B264" s="297"/>
      <c r="C264" s="298"/>
      <c r="D264" s="299"/>
      <c r="E264" s="298"/>
      <c r="F264" s="298"/>
      <c r="G264" s="298"/>
      <c r="H264" s="298"/>
      <c r="I264" s="298"/>
      <c r="J264" s="298"/>
      <c r="K264" s="298"/>
      <c r="L264" s="298"/>
      <c r="M264" s="31"/>
      <c r="N264" s="31"/>
      <c r="O264" s="31"/>
      <c r="P264" s="31"/>
      <c r="Q264" s="31"/>
      <c r="R264" s="31"/>
      <c r="S264" s="31"/>
      <c r="T264" s="31"/>
      <c r="U264" s="31"/>
      <c r="V264" s="31"/>
      <c r="W264" s="31"/>
      <c r="X264" s="31"/>
      <c r="Y264" s="31"/>
      <c r="Z264" s="31"/>
    </row>
    <row r="265" spans="1:26" ht="15.75" customHeight="1">
      <c r="A265" s="297"/>
      <c r="B265" s="297"/>
      <c r="C265" s="298"/>
      <c r="D265" s="299"/>
      <c r="E265" s="298"/>
      <c r="F265" s="298"/>
      <c r="G265" s="298"/>
      <c r="H265" s="298"/>
      <c r="I265" s="298"/>
      <c r="J265" s="298"/>
      <c r="K265" s="298"/>
      <c r="L265" s="298"/>
      <c r="M265" s="31"/>
      <c r="N265" s="31"/>
      <c r="O265" s="31"/>
      <c r="P265" s="31"/>
      <c r="Q265" s="31"/>
      <c r="R265" s="31"/>
      <c r="S265" s="31"/>
      <c r="T265" s="31"/>
      <c r="U265" s="31"/>
      <c r="V265" s="31"/>
      <c r="W265" s="31"/>
      <c r="X265" s="31"/>
      <c r="Y265" s="31"/>
      <c r="Z265" s="31"/>
    </row>
    <row r="266" spans="1:26" ht="15.75" customHeight="1">
      <c r="A266" s="297"/>
      <c r="B266" s="297"/>
      <c r="C266" s="298"/>
      <c r="D266" s="299"/>
      <c r="E266" s="298"/>
      <c r="F266" s="298"/>
      <c r="G266" s="298"/>
      <c r="H266" s="298"/>
      <c r="I266" s="298"/>
      <c r="J266" s="298"/>
      <c r="K266" s="298"/>
      <c r="L266" s="298"/>
      <c r="M266" s="31"/>
      <c r="N266" s="31"/>
      <c r="O266" s="31"/>
      <c r="P266" s="31"/>
      <c r="Q266" s="31"/>
      <c r="R266" s="31"/>
      <c r="S266" s="31"/>
      <c r="T266" s="31"/>
      <c r="U266" s="31"/>
      <c r="V266" s="31"/>
      <c r="W266" s="31"/>
      <c r="X266" s="31"/>
      <c r="Y266" s="31"/>
      <c r="Z266" s="31"/>
    </row>
    <row r="267" spans="1:26" ht="15.75" customHeight="1">
      <c r="A267" s="297"/>
      <c r="B267" s="297"/>
      <c r="C267" s="298"/>
      <c r="D267" s="299"/>
      <c r="E267" s="298"/>
      <c r="F267" s="298"/>
      <c r="G267" s="298"/>
      <c r="H267" s="298"/>
      <c r="I267" s="298"/>
      <c r="J267" s="298"/>
      <c r="K267" s="298"/>
      <c r="L267" s="298"/>
      <c r="M267" s="31"/>
      <c r="N267" s="31"/>
      <c r="O267" s="31"/>
      <c r="P267" s="31"/>
      <c r="Q267" s="31"/>
      <c r="R267" s="31"/>
      <c r="S267" s="31"/>
      <c r="T267" s="31"/>
      <c r="U267" s="31"/>
      <c r="V267" s="31"/>
      <c r="W267" s="31"/>
      <c r="X267" s="31"/>
      <c r="Y267" s="31"/>
      <c r="Z267" s="31"/>
    </row>
    <row r="268" spans="1:26" ht="15.75" customHeight="1">
      <c r="A268" s="297"/>
      <c r="B268" s="297"/>
      <c r="C268" s="298"/>
      <c r="D268" s="299"/>
      <c r="E268" s="298"/>
      <c r="F268" s="298"/>
      <c r="G268" s="298"/>
      <c r="H268" s="298"/>
      <c r="I268" s="298"/>
      <c r="J268" s="298"/>
      <c r="K268" s="298"/>
      <c r="L268" s="298"/>
      <c r="M268" s="31"/>
      <c r="N268" s="31"/>
      <c r="O268" s="31"/>
      <c r="P268" s="31"/>
      <c r="Q268" s="31"/>
      <c r="R268" s="31"/>
      <c r="S268" s="31"/>
      <c r="T268" s="31"/>
      <c r="U268" s="31"/>
      <c r="V268" s="31"/>
      <c r="W268" s="31"/>
      <c r="X268" s="31"/>
      <c r="Y268" s="31"/>
      <c r="Z268" s="31"/>
    </row>
    <row r="269" spans="1:26" ht="15.75" customHeight="1">
      <c r="A269" s="297"/>
      <c r="B269" s="297"/>
      <c r="C269" s="298"/>
      <c r="D269" s="299"/>
      <c r="E269" s="298"/>
      <c r="F269" s="298"/>
      <c r="G269" s="298"/>
      <c r="H269" s="298"/>
      <c r="I269" s="298"/>
      <c r="J269" s="298"/>
      <c r="K269" s="298"/>
      <c r="L269" s="298"/>
      <c r="M269" s="31"/>
      <c r="N269" s="31"/>
      <c r="O269" s="31"/>
      <c r="P269" s="31"/>
      <c r="Q269" s="31"/>
      <c r="R269" s="31"/>
      <c r="S269" s="31"/>
      <c r="T269" s="31"/>
      <c r="U269" s="31"/>
      <c r="V269" s="31"/>
      <c r="W269" s="31"/>
      <c r="X269" s="31"/>
      <c r="Y269" s="31"/>
      <c r="Z269" s="31"/>
    </row>
    <row r="270" spans="1:26" ht="15.75" customHeight="1">
      <c r="A270" s="297"/>
      <c r="B270" s="297"/>
      <c r="C270" s="298"/>
      <c r="D270" s="299"/>
      <c r="E270" s="298"/>
      <c r="F270" s="298"/>
      <c r="G270" s="298"/>
      <c r="H270" s="298"/>
      <c r="I270" s="298"/>
      <c r="J270" s="298"/>
      <c r="K270" s="298"/>
      <c r="L270" s="298"/>
      <c r="M270" s="31"/>
      <c r="N270" s="31"/>
      <c r="O270" s="31"/>
      <c r="P270" s="31"/>
      <c r="Q270" s="31"/>
      <c r="R270" s="31"/>
      <c r="S270" s="31"/>
      <c r="T270" s="31"/>
      <c r="U270" s="31"/>
      <c r="V270" s="31"/>
      <c r="W270" s="31"/>
      <c r="X270" s="31"/>
      <c r="Y270" s="31"/>
      <c r="Z270" s="31"/>
    </row>
    <row r="271" spans="1:26" ht="15.75" customHeight="1">
      <c r="A271" s="297"/>
      <c r="B271" s="297"/>
      <c r="C271" s="298"/>
      <c r="D271" s="299"/>
      <c r="E271" s="298"/>
      <c r="F271" s="298"/>
      <c r="G271" s="298"/>
      <c r="H271" s="298"/>
      <c r="I271" s="298"/>
      <c r="J271" s="298"/>
      <c r="K271" s="298"/>
      <c r="L271" s="298"/>
      <c r="M271" s="31"/>
      <c r="N271" s="31"/>
      <c r="O271" s="31"/>
      <c r="P271" s="31"/>
      <c r="Q271" s="31"/>
      <c r="R271" s="31"/>
      <c r="S271" s="31"/>
      <c r="T271" s="31"/>
      <c r="U271" s="31"/>
      <c r="V271" s="31"/>
      <c r="W271" s="31"/>
      <c r="X271" s="31"/>
      <c r="Y271" s="31"/>
      <c r="Z271" s="31"/>
    </row>
    <row r="272" spans="1:26" ht="15.75" customHeight="1">
      <c r="A272" s="297"/>
      <c r="B272" s="297"/>
      <c r="C272" s="298"/>
      <c r="D272" s="299"/>
      <c r="E272" s="298"/>
      <c r="F272" s="298"/>
      <c r="G272" s="298"/>
      <c r="H272" s="298"/>
      <c r="I272" s="298"/>
      <c r="J272" s="298"/>
      <c r="K272" s="298"/>
      <c r="L272" s="298"/>
      <c r="M272" s="31"/>
      <c r="N272" s="31"/>
      <c r="O272" s="31"/>
      <c r="P272" s="31"/>
      <c r="Q272" s="31"/>
      <c r="R272" s="31"/>
      <c r="S272" s="31"/>
      <c r="T272" s="31"/>
      <c r="U272" s="31"/>
      <c r="V272" s="31"/>
      <c r="W272" s="31"/>
      <c r="X272" s="31"/>
      <c r="Y272" s="31"/>
      <c r="Z272" s="31"/>
    </row>
    <row r="273" spans="1:26" ht="15.75" customHeight="1">
      <c r="A273" s="297"/>
      <c r="B273" s="297"/>
      <c r="C273" s="298"/>
      <c r="D273" s="299"/>
      <c r="E273" s="298"/>
      <c r="F273" s="298"/>
      <c r="G273" s="298"/>
      <c r="H273" s="298"/>
      <c r="I273" s="298"/>
      <c r="J273" s="298"/>
      <c r="K273" s="298"/>
      <c r="L273" s="298"/>
      <c r="M273" s="31"/>
      <c r="N273" s="31"/>
      <c r="O273" s="31"/>
      <c r="P273" s="31"/>
      <c r="Q273" s="31"/>
      <c r="R273" s="31"/>
      <c r="S273" s="31"/>
      <c r="T273" s="31"/>
      <c r="U273" s="31"/>
      <c r="V273" s="31"/>
      <c r="W273" s="31"/>
      <c r="X273" s="31"/>
      <c r="Y273" s="31"/>
      <c r="Z273" s="31"/>
    </row>
    <row r="274" spans="1:26" ht="15.75" customHeight="1">
      <c r="A274" s="297"/>
      <c r="B274" s="297"/>
      <c r="C274" s="298"/>
      <c r="D274" s="299"/>
      <c r="E274" s="298"/>
      <c r="F274" s="298"/>
      <c r="G274" s="298"/>
      <c r="H274" s="298"/>
      <c r="I274" s="298"/>
      <c r="J274" s="298"/>
      <c r="K274" s="298"/>
      <c r="L274" s="298"/>
      <c r="M274" s="31"/>
      <c r="N274" s="31"/>
      <c r="O274" s="31"/>
      <c r="P274" s="31"/>
      <c r="Q274" s="31"/>
      <c r="R274" s="31"/>
      <c r="S274" s="31"/>
      <c r="T274" s="31"/>
      <c r="U274" s="31"/>
      <c r="V274" s="31"/>
      <c r="W274" s="31"/>
      <c r="X274" s="31"/>
      <c r="Y274" s="31"/>
      <c r="Z274" s="31"/>
    </row>
    <row r="275" spans="1:26" ht="15.75" customHeight="1">
      <c r="A275" s="297"/>
      <c r="B275" s="297"/>
      <c r="C275" s="298"/>
      <c r="D275" s="299"/>
      <c r="E275" s="298"/>
      <c r="F275" s="298"/>
      <c r="G275" s="298"/>
      <c r="H275" s="298"/>
      <c r="I275" s="298"/>
      <c r="J275" s="298"/>
      <c r="K275" s="298"/>
      <c r="L275" s="298"/>
      <c r="M275" s="31"/>
      <c r="N275" s="31"/>
      <c r="O275" s="31"/>
      <c r="P275" s="31"/>
      <c r="Q275" s="31"/>
      <c r="R275" s="31"/>
      <c r="S275" s="31"/>
      <c r="T275" s="31"/>
      <c r="U275" s="31"/>
      <c r="V275" s="31"/>
      <c r="W275" s="31"/>
      <c r="X275" s="31"/>
      <c r="Y275" s="31"/>
      <c r="Z275" s="31"/>
    </row>
    <row r="276" spans="1:26" ht="15.75" customHeight="1">
      <c r="A276" s="297"/>
      <c r="B276" s="297"/>
      <c r="C276" s="298"/>
      <c r="D276" s="299"/>
      <c r="E276" s="298"/>
      <c r="F276" s="298"/>
      <c r="G276" s="298"/>
      <c r="H276" s="298"/>
      <c r="I276" s="298"/>
      <c r="J276" s="298"/>
      <c r="K276" s="298"/>
      <c r="L276" s="298"/>
      <c r="M276" s="31"/>
      <c r="N276" s="31"/>
      <c r="O276" s="31"/>
      <c r="P276" s="31"/>
      <c r="Q276" s="31"/>
      <c r="R276" s="31"/>
      <c r="S276" s="31"/>
      <c r="T276" s="31"/>
      <c r="U276" s="31"/>
      <c r="V276" s="31"/>
      <c r="W276" s="31"/>
      <c r="X276" s="31"/>
      <c r="Y276" s="31"/>
      <c r="Z276" s="31"/>
    </row>
    <row r="277" spans="1:26" ht="15.75" customHeight="1">
      <c r="A277" s="297"/>
      <c r="B277" s="297"/>
      <c r="C277" s="298"/>
      <c r="D277" s="299"/>
      <c r="E277" s="298"/>
      <c r="F277" s="298"/>
      <c r="G277" s="298"/>
      <c r="H277" s="298"/>
      <c r="I277" s="298"/>
      <c r="J277" s="298"/>
      <c r="K277" s="298"/>
      <c r="L277" s="298"/>
      <c r="M277" s="31"/>
      <c r="N277" s="31"/>
      <c r="O277" s="31"/>
      <c r="P277" s="31"/>
      <c r="Q277" s="31"/>
      <c r="R277" s="31"/>
      <c r="S277" s="31"/>
      <c r="T277" s="31"/>
      <c r="U277" s="31"/>
      <c r="V277" s="31"/>
      <c r="W277" s="31"/>
      <c r="X277" s="31"/>
      <c r="Y277" s="31"/>
      <c r="Z277" s="31"/>
    </row>
    <row r="278" spans="1:26" ht="15.75" customHeight="1">
      <c r="A278" s="297"/>
      <c r="B278" s="297"/>
      <c r="C278" s="298"/>
      <c r="D278" s="299"/>
      <c r="E278" s="298"/>
      <c r="F278" s="298"/>
      <c r="G278" s="298"/>
      <c r="H278" s="298"/>
      <c r="I278" s="298"/>
      <c r="J278" s="298"/>
      <c r="K278" s="298"/>
      <c r="L278" s="298"/>
      <c r="M278" s="31"/>
      <c r="N278" s="31"/>
      <c r="O278" s="31"/>
      <c r="P278" s="31"/>
      <c r="Q278" s="31"/>
      <c r="R278" s="31"/>
      <c r="S278" s="31"/>
      <c r="T278" s="31"/>
      <c r="U278" s="31"/>
      <c r="V278" s="31"/>
      <c r="W278" s="31"/>
      <c r="X278" s="31"/>
      <c r="Y278" s="31"/>
      <c r="Z278" s="31"/>
    </row>
    <row r="279" spans="1:26" ht="15.75" customHeight="1">
      <c r="A279" s="297"/>
      <c r="B279" s="297"/>
      <c r="C279" s="298"/>
      <c r="D279" s="299"/>
      <c r="E279" s="298"/>
      <c r="F279" s="298"/>
      <c r="G279" s="298"/>
      <c r="H279" s="298"/>
      <c r="I279" s="298"/>
      <c r="J279" s="298"/>
      <c r="K279" s="298"/>
      <c r="L279" s="298"/>
      <c r="M279" s="31"/>
      <c r="N279" s="31"/>
      <c r="O279" s="31"/>
      <c r="P279" s="31"/>
      <c r="Q279" s="31"/>
      <c r="R279" s="31"/>
      <c r="S279" s="31"/>
      <c r="T279" s="31"/>
      <c r="U279" s="31"/>
      <c r="V279" s="31"/>
      <c r="W279" s="31"/>
      <c r="X279" s="31"/>
      <c r="Y279" s="31"/>
      <c r="Z279" s="31"/>
    </row>
    <row r="280" spans="1:26" ht="15.75" customHeight="1">
      <c r="A280" s="297"/>
      <c r="B280" s="297"/>
      <c r="C280" s="298"/>
      <c r="D280" s="299"/>
      <c r="E280" s="298"/>
      <c r="F280" s="298"/>
      <c r="G280" s="298"/>
      <c r="H280" s="298"/>
      <c r="I280" s="298"/>
      <c r="J280" s="298"/>
      <c r="K280" s="298"/>
      <c r="L280" s="298"/>
      <c r="M280" s="31"/>
      <c r="N280" s="31"/>
      <c r="O280" s="31"/>
      <c r="P280" s="31"/>
      <c r="Q280" s="31"/>
      <c r="R280" s="31"/>
      <c r="S280" s="31"/>
      <c r="T280" s="31"/>
      <c r="U280" s="31"/>
      <c r="V280" s="31"/>
      <c r="W280" s="31"/>
      <c r="X280" s="31"/>
      <c r="Y280" s="31"/>
      <c r="Z280" s="31"/>
    </row>
    <row r="281" spans="1:26" ht="15.75" customHeight="1">
      <c r="A281" s="297"/>
      <c r="B281" s="297"/>
      <c r="C281" s="298"/>
      <c r="D281" s="299"/>
      <c r="E281" s="298"/>
      <c r="F281" s="298"/>
      <c r="G281" s="298"/>
      <c r="H281" s="298"/>
      <c r="I281" s="298"/>
      <c r="J281" s="298"/>
      <c r="K281" s="298"/>
      <c r="L281" s="298"/>
      <c r="M281" s="31"/>
      <c r="N281" s="31"/>
      <c r="O281" s="31"/>
      <c r="P281" s="31"/>
      <c r="Q281" s="31"/>
      <c r="R281" s="31"/>
      <c r="S281" s="31"/>
      <c r="T281" s="31"/>
      <c r="U281" s="31"/>
      <c r="V281" s="31"/>
      <c r="W281" s="31"/>
      <c r="X281" s="31"/>
      <c r="Y281" s="31"/>
      <c r="Z281" s="31"/>
    </row>
    <row r="282" spans="1:26" ht="15.75" customHeight="1">
      <c r="A282" s="297"/>
      <c r="B282" s="297"/>
      <c r="C282" s="298"/>
      <c r="D282" s="299"/>
      <c r="E282" s="298"/>
      <c r="F282" s="298"/>
      <c r="G282" s="298"/>
      <c r="H282" s="298"/>
      <c r="I282" s="298"/>
      <c r="J282" s="298"/>
      <c r="K282" s="298"/>
      <c r="L282" s="298"/>
      <c r="M282" s="31"/>
      <c r="N282" s="31"/>
      <c r="O282" s="31"/>
      <c r="P282" s="31"/>
      <c r="Q282" s="31"/>
      <c r="R282" s="31"/>
      <c r="S282" s="31"/>
      <c r="T282" s="31"/>
      <c r="U282" s="31"/>
      <c r="V282" s="31"/>
      <c r="W282" s="31"/>
      <c r="X282" s="31"/>
      <c r="Y282" s="31"/>
      <c r="Z282" s="31"/>
    </row>
    <row r="283" spans="1:26" ht="15.75" customHeight="1">
      <c r="A283" s="297"/>
      <c r="B283" s="297"/>
      <c r="C283" s="298"/>
      <c r="D283" s="299"/>
      <c r="E283" s="298"/>
      <c r="F283" s="298"/>
      <c r="G283" s="298"/>
      <c r="H283" s="298"/>
      <c r="I283" s="298"/>
      <c r="J283" s="298"/>
      <c r="K283" s="298"/>
      <c r="L283" s="298"/>
      <c r="M283" s="31"/>
      <c r="N283" s="31"/>
      <c r="O283" s="31"/>
      <c r="P283" s="31"/>
      <c r="Q283" s="31"/>
      <c r="R283" s="31"/>
      <c r="S283" s="31"/>
      <c r="T283" s="31"/>
      <c r="U283" s="31"/>
      <c r="V283" s="31"/>
      <c r="W283" s="31"/>
      <c r="X283" s="31"/>
      <c r="Y283" s="31"/>
      <c r="Z283" s="31"/>
    </row>
    <row r="284" spans="1:26" ht="15.75" customHeight="1">
      <c r="A284" s="297"/>
      <c r="B284" s="297"/>
      <c r="C284" s="298"/>
      <c r="D284" s="299"/>
      <c r="E284" s="298"/>
      <c r="F284" s="298"/>
      <c r="G284" s="298"/>
      <c r="H284" s="298"/>
      <c r="I284" s="298"/>
      <c r="J284" s="298"/>
      <c r="K284" s="298"/>
      <c r="L284" s="298"/>
      <c r="M284" s="31"/>
      <c r="N284" s="31"/>
      <c r="O284" s="31"/>
      <c r="P284" s="31"/>
      <c r="Q284" s="31"/>
      <c r="R284" s="31"/>
      <c r="S284" s="31"/>
      <c r="T284" s="31"/>
      <c r="U284" s="31"/>
      <c r="V284" s="31"/>
      <c r="W284" s="31"/>
      <c r="X284" s="31"/>
      <c r="Y284" s="31"/>
      <c r="Z284" s="31"/>
    </row>
    <row r="285" spans="1:26" ht="15.75" customHeight="1">
      <c r="A285" s="297"/>
      <c r="B285" s="297"/>
      <c r="C285" s="298"/>
      <c r="D285" s="299"/>
      <c r="E285" s="298"/>
      <c r="F285" s="298"/>
      <c r="G285" s="298"/>
      <c r="H285" s="298"/>
      <c r="I285" s="298"/>
      <c r="J285" s="298"/>
      <c r="K285" s="298"/>
      <c r="L285" s="298"/>
      <c r="M285" s="31"/>
      <c r="N285" s="31"/>
      <c r="O285" s="31"/>
      <c r="P285" s="31"/>
      <c r="Q285" s="31"/>
      <c r="R285" s="31"/>
      <c r="S285" s="31"/>
      <c r="T285" s="31"/>
      <c r="U285" s="31"/>
      <c r="V285" s="31"/>
      <c r="W285" s="31"/>
      <c r="X285" s="31"/>
      <c r="Y285" s="31"/>
      <c r="Z285" s="31"/>
    </row>
    <row r="286" spans="1:26" ht="15.75" customHeight="1">
      <c r="A286" s="297"/>
      <c r="B286" s="297"/>
      <c r="C286" s="298"/>
      <c r="D286" s="299"/>
      <c r="E286" s="298"/>
      <c r="F286" s="298"/>
      <c r="G286" s="298"/>
      <c r="H286" s="298"/>
      <c r="I286" s="298"/>
      <c r="J286" s="298"/>
      <c r="K286" s="298"/>
      <c r="L286" s="298"/>
      <c r="M286" s="31"/>
      <c r="N286" s="31"/>
      <c r="O286" s="31"/>
      <c r="P286" s="31"/>
      <c r="Q286" s="31"/>
      <c r="R286" s="31"/>
      <c r="S286" s="31"/>
      <c r="T286" s="31"/>
      <c r="U286" s="31"/>
      <c r="V286" s="31"/>
      <c r="W286" s="31"/>
      <c r="X286" s="31"/>
      <c r="Y286" s="31"/>
      <c r="Z286" s="31"/>
    </row>
    <row r="287" spans="1:26" ht="15.75" customHeight="1">
      <c r="A287" s="297"/>
      <c r="B287" s="297"/>
      <c r="C287" s="298"/>
      <c r="D287" s="299"/>
      <c r="E287" s="298"/>
      <c r="F287" s="298"/>
      <c r="G287" s="298"/>
      <c r="H287" s="298"/>
      <c r="I287" s="298"/>
      <c r="J287" s="298"/>
      <c r="K287" s="298"/>
      <c r="L287" s="298"/>
      <c r="M287" s="31"/>
      <c r="N287" s="31"/>
      <c r="O287" s="31"/>
      <c r="P287" s="31"/>
      <c r="Q287" s="31"/>
      <c r="R287" s="31"/>
      <c r="S287" s="31"/>
      <c r="T287" s="31"/>
      <c r="U287" s="31"/>
      <c r="V287" s="31"/>
      <c r="W287" s="31"/>
      <c r="X287" s="31"/>
      <c r="Y287" s="31"/>
      <c r="Z287" s="31"/>
    </row>
    <row r="288" spans="1:26" ht="15.75" customHeight="1">
      <c r="A288" s="297"/>
      <c r="B288" s="297"/>
      <c r="C288" s="298"/>
      <c r="D288" s="299"/>
      <c r="E288" s="298"/>
      <c r="F288" s="298"/>
      <c r="G288" s="298"/>
      <c r="H288" s="298"/>
      <c r="I288" s="298"/>
      <c r="J288" s="298"/>
      <c r="K288" s="298"/>
      <c r="L288" s="298"/>
      <c r="M288" s="31"/>
      <c r="N288" s="31"/>
      <c r="O288" s="31"/>
      <c r="P288" s="31"/>
      <c r="Q288" s="31"/>
      <c r="R288" s="31"/>
      <c r="S288" s="31"/>
      <c r="T288" s="31"/>
      <c r="U288" s="31"/>
      <c r="V288" s="31"/>
      <c r="W288" s="31"/>
      <c r="X288" s="31"/>
      <c r="Y288" s="31"/>
      <c r="Z288" s="31"/>
    </row>
    <row r="289" spans="1:26" ht="15.75" customHeight="1">
      <c r="A289" s="297"/>
      <c r="B289" s="297"/>
      <c r="C289" s="298"/>
      <c r="D289" s="299"/>
      <c r="E289" s="298"/>
      <c r="F289" s="298"/>
      <c r="G289" s="298"/>
      <c r="H289" s="298"/>
      <c r="I289" s="298"/>
      <c r="J289" s="298"/>
      <c r="K289" s="298"/>
      <c r="L289" s="298"/>
      <c r="M289" s="31"/>
      <c r="N289" s="31"/>
      <c r="O289" s="31"/>
      <c r="P289" s="31"/>
      <c r="Q289" s="31"/>
      <c r="R289" s="31"/>
      <c r="S289" s="31"/>
      <c r="T289" s="31"/>
      <c r="U289" s="31"/>
      <c r="V289" s="31"/>
      <c r="W289" s="31"/>
      <c r="X289" s="31"/>
      <c r="Y289" s="31"/>
      <c r="Z289" s="31"/>
    </row>
    <row r="290" spans="1:26" ht="15.75" customHeight="1">
      <c r="A290" s="297"/>
      <c r="B290" s="297"/>
      <c r="C290" s="298"/>
      <c r="D290" s="299"/>
      <c r="E290" s="298"/>
      <c r="F290" s="298"/>
      <c r="G290" s="298"/>
      <c r="H290" s="298"/>
      <c r="I290" s="298"/>
      <c r="J290" s="298"/>
      <c r="K290" s="298"/>
      <c r="L290" s="298"/>
      <c r="M290" s="31"/>
      <c r="N290" s="31"/>
      <c r="O290" s="31"/>
      <c r="P290" s="31"/>
      <c r="Q290" s="31"/>
      <c r="R290" s="31"/>
      <c r="S290" s="31"/>
      <c r="T290" s="31"/>
      <c r="U290" s="31"/>
      <c r="V290" s="31"/>
      <c r="W290" s="31"/>
      <c r="X290" s="31"/>
      <c r="Y290" s="31"/>
      <c r="Z290" s="31"/>
    </row>
    <row r="291" spans="1:26" ht="15.75" customHeight="1">
      <c r="A291" s="297"/>
      <c r="B291" s="297"/>
      <c r="C291" s="298"/>
      <c r="D291" s="299"/>
      <c r="E291" s="298"/>
      <c r="F291" s="298"/>
      <c r="G291" s="298"/>
      <c r="H291" s="298"/>
      <c r="I291" s="298"/>
      <c r="J291" s="298"/>
      <c r="K291" s="298"/>
      <c r="L291" s="298"/>
      <c r="M291" s="31"/>
      <c r="N291" s="31"/>
      <c r="O291" s="31"/>
      <c r="P291" s="31"/>
      <c r="Q291" s="31"/>
      <c r="R291" s="31"/>
      <c r="S291" s="31"/>
      <c r="T291" s="31"/>
      <c r="U291" s="31"/>
      <c r="V291" s="31"/>
      <c r="W291" s="31"/>
      <c r="X291" s="31"/>
      <c r="Y291" s="31"/>
      <c r="Z291" s="31"/>
    </row>
    <row r="292" spans="1:26" ht="15.75" customHeight="1">
      <c r="A292" s="297"/>
      <c r="B292" s="297"/>
      <c r="C292" s="298"/>
      <c r="D292" s="299"/>
      <c r="E292" s="298"/>
      <c r="F292" s="298"/>
      <c r="G292" s="298"/>
      <c r="H292" s="298"/>
      <c r="I292" s="298"/>
      <c r="J292" s="298"/>
      <c r="K292" s="298"/>
      <c r="L292" s="298"/>
      <c r="M292" s="31"/>
      <c r="N292" s="31"/>
      <c r="O292" s="31"/>
      <c r="P292" s="31"/>
      <c r="Q292" s="31"/>
      <c r="R292" s="31"/>
      <c r="S292" s="31"/>
      <c r="T292" s="31"/>
      <c r="U292" s="31"/>
      <c r="V292" s="31"/>
      <c r="W292" s="31"/>
      <c r="X292" s="31"/>
      <c r="Y292" s="31"/>
      <c r="Z292" s="31"/>
    </row>
    <row r="293" spans="1:26" ht="15.75" customHeight="1">
      <c r="A293" s="297"/>
      <c r="B293" s="297"/>
      <c r="C293" s="298"/>
      <c r="D293" s="299"/>
      <c r="E293" s="298"/>
      <c r="F293" s="298"/>
      <c r="G293" s="298"/>
      <c r="H293" s="298"/>
      <c r="I293" s="298"/>
      <c r="J293" s="298"/>
      <c r="K293" s="298"/>
      <c r="L293" s="298"/>
      <c r="M293" s="31"/>
      <c r="N293" s="31"/>
      <c r="O293" s="31"/>
      <c r="P293" s="31"/>
      <c r="Q293" s="31"/>
      <c r="R293" s="31"/>
      <c r="S293" s="31"/>
      <c r="T293" s="31"/>
      <c r="U293" s="31"/>
      <c r="V293" s="31"/>
      <c r="W293" s="31"/>
      <c r="X293" s="31"/>
      <c r="Y293" s="31"/>
      <c r="Z293" s="31"/>
    </row>
    <row r="294" spans="1:26" ht="15.75" customHeight="1">
      <c r="A294" s="297"/>
      <c r="B294" s="297"/>
      <c r="C294" s="298"/>
      <c r="D294" s="299"/>
      <c r="E294" s="298"/>
      <c r="F294" s="298"/>
      <c r="G294" s="298"/>
      <c r="H294" s="298"/>
      <c r="I294" s="298"/>
      <c r="J294" s="298"/>
      <c r="K294" s="298"/>
      <c r="L294" s="298"/>
      <c r="M294" s="31"/>
      <c r="N294" s="31"/>
      <c r="O294" s="31"/>
      <c r="P294" s="31"/>
      <c r="Q294" s="31"/>
      <c r="R294" s="31"/>
      <c r="S294" s="31"/>
      <c r="T294" s="31"/>
      <c r="U294" s="31"/>
      <c r="V294" s="31"/>
      <c r="W294" s="31"/>
      <c r="X294" s="31"/>
      <c r="Y294" s="31"/>
      <c r="Z294" s="31"/>
    </row>
    <row r="295" spans="1:26" ht="15.75" customHeight="1">
      <c r="A295" s="297"/>
      <c r="B295" s="297"/>
      <c r="C295" s="298"/>
      <c r="D295" s="299"/>
      <c r="E295" s="298"/>
      <c r="F295" s="298"/>
      <c r="G295" s="298"/>
      <c r="H295" s="298"/>
      <c r="I295" s="298"/>
      <c r="J295" s="298"/>
      <c r="K295" s="298"/>
      <c r="L295" s="298"/>
      <c r="M295" s="31"/>
      <c r="N295" s="31"/>
      <c r="O295" s="31"/>
      <c r="P295" s="31"/>
      <c r="Q295" s="31"/>
      <c r="R295" s="31"/>
      <c r="S295" s="31"/>
      <c r="T295" s="31"/>
      <c r="U295" s="31"/>
      <c r="V295" s="31"/>
      <c r="W295" s="31"/>
      <c r="X295" s="31"/>
      <c r="Y295" s="31"/>
      <c r="Z295" s="31"/>
    </row>
    <row r="296" spans="1:26" ht="15.75" customHeight="1">
      <c r="A296" s="297"/>
      <c r="B296" s="297"/>
      <c r="C296" s="298"/>
      <c r="D296" s="299"/>
      <c r="E296" s="298"/>
      <c r="F296" s="298"/>
      <c r="G296" s="298"/>
      <c r="H296" s="298"/>
      <c r="I296" s="298"/>
      <c r="J296" s="298"/>
      <c r="K296" s="298"/>
      <c r="L296" s="298"/>
      <c r="M296" s="31"/>
      <c r="N296" s="31"/>
      <c r="O296" s="31"/>
      <c r="P296" s="31"/>
      <c r="Q296" s="31"/>
      <c r="R296" s="31"/>
      <c r="S296" s="31"/>
      <c r="T296" s="31"/>
      <c r="U296" s="31"/>
      <c r="V296" s="31"/>
      <c r="W296" s="31"/>
      <c r="X296" s="31"/>
      <c r="Y296" s="31"/>
      <c r="Z296" s="31"/>
    </row>
    <row r="297" spans="1:26" ht="15.75" customHeight="1">
      <c r="A297" s="297"/>
      <c r="B297" s="297"/>
      <c r="C297" s="298"/>
      <c r="D297" s="299"/>
      <c r="E297" s="298"/>
      <c r="F297" s="298"/>
      <c r="G297" s="298"/>
      <c r="H297" s="298"/>
      <c r="I297" s="298"/>
      <c r="J297" s="298"/>
      <c r="K297" s="298"/>
      <c r="L297" s="298"/>
      <c r="M297" s="31"/>
      <c r="N297" s="31"/>
      <c r="O297" s="31"/>
      <c r="P297" s="31"/>
      <c r="Q297" s="31"/>
      <c r="R297" s="31"/>
      <c r="S297" s="31"/>
      <c r="T297" s="31"/>
      <c r="U297" s="31"/>
      <c r="V297" s="31"/>
      <c r="W297" s="31"/>
      <c r="X297" s="31"/>
      <c r="Y297" s="31"/>
      <c r="Z297" s="31"/>
    </row>
    <row r="298" spans="1:26" ht="15.75" customHeight="1">
      <c r="A298" s="297"/>
      <c r="B298" s="297"/>
      <c r="C298" s="298"/>
      <c r="D298" s="299"/>
      <c r="E298" s="298"/>
      <c r="F298" s="298"/>
      <c r="G298" s="298"/>
      <c r="H298" s="298"/>
      <c r="I298" s="298"/>
      <c r="J298" s="298"/>
      <c r="K298" s="298"/>
      <c r="L298" s="298"/>
      <c r="M298" s="31"/>
      <c r="N298" s="31"/>
      <c r="O298" s="31"/>
      <c r="P298" s="31"/>
      <c r="Q298" s="31"/>
      <c r="R298" s="31"/>
      <c r="S298" s="31"/>
      <c r="T298" s="31"/>
      <c r="U298" s="31"/>
      <c r="V298" s="31"/>
      <c r="W298" s="31"/>
      <c r="X298" s="31"/>
      <c r="Y298" s="31"/>
      <c r="Z298" s="31"/>
    </row>
    <row r="299" spans="1:26" ht="15.75" customHeight="1">
      <c r="A299" s="297"/>
      <c r="B299" s="297"/>
      <c r="C299" s="298"/>
      <c r="D299" s="299"/>
      <c r="E299" s="298"/>
      <c r="F299" s="298"/>
      <c r="G299" s="298"/>
      <c r="H299" s="298"/>
      <c r="I299" s="298"/>
      <c r="J299" s="298"/>
      <c r="K299" s="298"/>
      <c r="L299" s="298"/>
      <c r="M299" s="31"/>
      <c r="N299" s="31"/>
      <c r="O299" s="31"/>
      <c r="P299" s="31"/>
      <c r="Q299" s="31"/>
      <c r="R299" s="31"/>
      <c r="S299" s="31"/>
      <c r="T299" s="31"/>
      <c r="U299" s="31"/>
      <c r="V299" s="31"/>
      <c r="W299" s="31"/>
      <c r="X299" s="31"/>
      <c r="Y299" s="31"/>
      <c r="Z299" s="31"/>
    </row>
    <row r="300" spans="1:26" ht="15.75" customHeight="1">
      <c r="A300" s="297"/>
      <c r="B300" s="297"/>
      <c r="C300" s="298"/>
      <c r="D300" s="299"/>
      <c r="E300" s="298"/>
      <c r="F300" s="298"/>
      <c r="G300" s="298"/>
      <c r="H300" s="298"/>
      <c r="I300" s="298"/>
      <c r="J300" s="298"/>
      <c r="K300" s="298"/>
      <c r="L300" s="298"/>
      <c r="M300" s="31"/>
      <c r="N300" s="31"/>
      <c r="O300" s="31"/>
      <c r="P300" s="31"/>
      <c r="Q300" s="31"/>
      <c r="R300" s="31"/>
      <c r="S300" s="31"/>
      <c r="T300" s="31"/>
      <c r="U300" s="31"/>
      <c r="V300" s="31"/>
      <c r="W300" s="31"/>
      <c r="X300" s="31"/>
      <c r="Y300" s="31"/>
      <c r="Z300" s="31"/>
    </row>
    <row r="301" spans="1:26" ht="15.75" customHeight="1">
      <c r="A301" s="297"/>
      <c r="B301" s="297"/>
      <c r="C301" s="298"/>
      <c r="D301" s="299"/>
      <c r="E301" s="298"/>
      <c r="F301" s="298"/>
      <c r="G301" s="298"/>
      <c r="H301" s="298"/>
      <c r="I301" s="298"/>
      <c r="J301" s="298"/>
      <c r="K301" s="298"/>
      <c r="L301" s="298"/>
      <c r="M301" s="31"/>
      <c r="N301" s="31"/>
      <c r="O301" s="31"/>
      <c r="P301" s="31"/>
      <c r="Q301" s="31"/>
      <c r="R301" s="31"/>
      <c r="S301" s="31"/>
      <c r="T301" s="31"/>
      <c r="U301" s="31"/>
      <c r="V301" s="31"/>
      <c r="W301" s="31"/>
      <c r="X301" s="31"/>
      <c r="Y301" s="31"/>
      <c r="Z301" s="31"/>
    </row>
    <row r="302" spans="1:26" ht="15.75" customHeight="1">
      <c r="A302" s="297"/>
      <c r="B302" s="297"/>
      <c r="C302" s="298"/>
      <c r="D302" s="299"/>
      <c r="E302" s="298"/>
      <c r="F302" s="298"/>
      <c r="G302" s="298"/>
      <c r="H302" s="298"/>
      <c r="I302" s="298"/>
      <c r="J302" s="298"/>
      <c r="K302" s="298"/>
      <c r="L302" s="298"/>
      <c r="M302" s="31"/>
      <c r="N302" s="31"/>
      <c r="O302" s="31"/>
      <c r="P302" s="31"/>
      <c r="Q302" s="31"/>
      <c r="R302" s="31"/>
      <c r="S302" s="31"/>
      <c r="T302" s="31"/>
      <c r="U302" s="31"/>
      <c r="V302" s="31"/>
      <c r="W302" s="31"/>
      <c r="X302" s="31"/>
      <c r="Y302" s="31"/>
      <c r="Z302" s="31"/>
    </row>
    <row r="303" spans="1:26" ht="15.75" customHeight="1">
      <c r="A303" s="297"/>
      <c r="B303" s="297"/>
      <c r="C303" s="298"/>
      <c r="D303" s="299"/>
      <c r="E303" s="298"/>
      <c r="F303" s="298"/>
      <c r="G303" s="298"/>
      <c r="H303" s="298"/>
      <c r="I303" s="298"/>
      <c r="J303" s="298"/>
      <c r="K303" s="298"/>
      <c r="L303" s="298"/>
      <c r="M303" s="31"/>
      <c r="N303" s="31"/>
      <c r="O303" s="31"/>
      <c r="P303" s="31"/>
      <c r="Q303" s="31"/>
      <c r="R303" s="31"/>
      <c r="S303" s="31"/>
      <c r="T303" s="31"/>
      <c r="U303" s="31"/>
      <c r="V303" s="31"/>
      <c r="W303" s="31"/>
      <c r="X303" s="31"/>
      <c r="Y303" s="31"/>
      <c r="Z303" s="31"/>
    </row>
    <row r="304" spans="1:26" ht="15.75" customHeight="1">
      <c r="A304" s="297"/>
      <c r="B304" s="297"/>
      <c r="C304" s="298"/>
      <c r="D304" s="299"/>
      <c r="E304" s="298"/>
      <c r="F304" s="298"/>
      <c r="G304" s="298"/>
      <c r="H304" s="298"/>
      <c r="I304" s="298"/>
      <c r="J304" s="298"/>
      <c r="K304" s="298"/>
      <c r="L304" s="298"/>
      <c r="M304" s="31"/>
      <c r="N304" s="31"/>
      <c r="O304" s="31"/>
      <c r="P304" s="31"/>
      <c r="Q304" s="31"/>
      <c r="R304" s="31"/>
      <c r="S304" s="31"/>
      <c r="T304" s="31"/>
      <c r="U304" s="31"/>
      <c r="V304" s="31"/>
      <c r="W304" s="31"/>
      <c r="X304" s="31"/>
      <c r="Y304" s="31"/>
      <c r="Z304" s="31"/>
    </row>
    <row r="305" spans="1:26" ht="15.75" customHeight="1">
      <c r="A305" s="297"/>
      <c r="B305" s="297"/>
      <c r="C305" s="298"/>
      <c r="D305" s="299"/>
      <c r="E305" s="298"/>
      <c r="F305" s="298"/>
      <c r="G305" s="298"/>
      <c r="H305" s="298"/>
      <c r="I305" s="298"/>
      <c r="J305" s="298"/>
      <c r="K305" s="298"/>
      <c r="L305" s="298"/>
      <c r="M305" s="31"/>
      <c r="N305" s="31"/>
      <c r="O305" s="31"/>
      <c r="P305" s="31"/>
      <c r="Q305" s="31"/>
      <c r="R305" s="31"/>
      <c r="S305" s="31"/>
      <c r="T305" s="31"/>
      <c r="U305" s="31"/>
      <c r="V305" s="31"/>
      <c r="W305" s="31"/>
      <c r="X305" s="31"/>
      <c r="Y305" s="31"/>
      <c r="Z305" s="31"/>
    </row>
    <row r="306" spans="1:26" ht="15.75" customHeight="1">
      <c r="A306" s="297"/>
      <c r="B306" s="297"/>
      <c r="C306" s="298"/>
      <c r="D306" s="299"/>
      <c r="E306" s="298"/>
      <c r="F306" s="298"/>
      <c r="G306" s="298"/>
      <c r="H306" s="298"/>
      <c r="I306" s="298"/>
      <c r="J306" s="298"/>
      <c r="K306" s="298"/>
      <c r="L306" s="298"/>
      <c r="M306" s="31"/>
      <c r="N306" s="31"/>
      <c r="O306" s="31"/>
      <c r="P306" s="31"/>
      <c r="Q306" s="31"/>
      <c r="R306" s="31"/>
      <c r="S306" s="31"/>
      <c r="T306" s="31"/>
      <c r="U306" s="31"/>
      <c r="V306" s="31"/>
      <c r="W306" s="31"/>
      <c r="X306" s="31"/>
      <c r="Y306" s="31"/>
      <c r="Z306" s="31"/>
    </row>
    <row r="307" spans="1:26" ht="15.75" customHeight="1">
      <c r="A307" s="297"/>
      <c r="B307" s="297"/>
      <c r="C307" s="298"/>
      <c r="D307" s="299"/>
      <c r="E307" s="298"/>
      <c r="F307" s="298"/>
      <c r="G307" s="298"/>
      <c r="H307" s="298"/>
      <c r="I307" s="298"/>
      <c r="J307" s="298"/>
      <c r="K307" s="298"/>
      <c r="L307" s="298"/>
      <c r="M307" s="31"/>
      <c r="N307" s="31"/>
      <c r="O307" s="31"/>
      <c r="P307" s="31"/>
      <c r="Q307" s="31"/>
      <c r="R307" s="31"/>
      <c r="S307" s="31"/>
      <c r="T307" s="31"/>
      <c r="U307" s="31"/>
      <c r="V307" s="31"/>
      <c r="W307" s="31"/>
      <c r="X307" s="31"/>
      <c r="Y307" s="31"/>
      <c r="Z307" s="31"/>
    </row>
    <row r="308" spans="1:26" ht="15.75" customHeight="1">
      <c r="A308" s="297"/>
      <c r="B308" s="297"/>
      <c r="C308" s="298"/>
      <c r="D308" s="299"/>
      <c r="E308" s="298"/>
      <c r="F308" s="298"/>
      <c r="G308" s="298"/>
      <c r="H308" s="298"/>
      <c r="I308" s="298"/>
      <c r="J308" s="298"/>
      <c r="K308" s="298"/>
      <c r="L308" s="298"/>
      <c r="M308" s="31"/>
      <c r="N308" s="31"/>
      <c r="O308" s="31"/>
      <c r="P308" s="31"/>
      <c r="Q308" s="31"/>
      <c r="R308" s="31"/>
      <c r="S308" s="31"/>
      <c r="T308" s="31"/>
      <c r="U308" s="31"/>
      <c r="V308" s="31"/>
      <c r="W308" s="31"/>
      <c r="X308" s="31"/>
      <c r="Y308" s="31"/>
      <c r="Z308" s="31"/>
    </row>
    <row r="309" spans="1:26" ht="15.75" customHeight="1">
      <c r="A309" s="297"/>
      <c r="B309" s="297"/>
      <c r="C309" s="298"/>
      <c r="D309" s="299"/>
      <c r="E309" s="298"/>
      <c r="F309" s="298"/>
      <c r="G309" s="298"/>
      <c r="H309" s="298"/>
      <c r="I309" s="298"/>
      <c r="J309" s="298"/>
      <c r="K309" s="298"/>
      <c r="L309" s="298"/>
      <c r="M309" s="31"/>
      <c r="N309" s="31"/>
      <c r="O309" s="31"/>
      <c r="P309" s="31"/>
      <c r="Q309" s="31"/>
      <c r="R309" s="31"/>
      <c r="S309" s="31"/>
      <c r="T309" s="31"/>
      <c r="U309" s="31"/>
      <c r="V309" s="31"/>
      <c r="W309" s="31"/>
      <c r="X309" s="31"/>
      <c r="Y309" s="31"/>
      <c r="Z309" s="31"/>
    </row>
    <row r="310" spans="1:26" ht="15.75" customHeight="1">
      <c r="A310" s="297"/>
      <c r="B310" s="297"/>
      <c r="C310" s="298"/>
      <c r="D310" s="299"/>
      <c r="E310" s="298"/>
      <c r="F310" s="298"/>
      <c r="G310" s="298"/>
      <c r="H310" s="298"/>
      <c r="I310" s="298"/>
      <c r="J310" s="298"/>
      <c r="K310" s="298"/>
      <c r="L310" s="298"/>
      <c r="M310" s="31"/>
      <c r="N310" s="31"/>
      <c r="O310" s="31"/>
      <c r="P310" s="31"/>
      <c r="Q310" s="31"/>
      <c r="R310" s="31"/>
      <c r="S310" s="31"/>
      <c r="T310" s="31"/>
      <c r="U310" s="31"/>
      <c r="V310" s="31"/>
      <c r="W310" s="31"/>
      <c r="X310" s="31"/>
      <c r="Y310" s="31"/>
      <c r="Z310" s="31"/>
    </row>
    <row r="311" spans="1:26" ht="15.75" customHeight="1">
      <c r="A311" s="297"/>
      <c r="B311" s="297"/>
      <c r="C311" s="298"/>
      <c r="D311" s="299"/>
      <c r="E311" s="298"/>
      <c r="F311" s="298"/>
      <c r="G311" s="298"/>
      <c r="H311" s="298"/>
      <c r="I311" s="298"/>
      <c r="J311" s="298"/>
      <c r="K311" s="298"/>
      <c r="L311" s="298"/>
      <c r="M311" s="31"/>
      <c r="N311" s="31"/>
      <c r="O311" s="31"/>
      <c r="P311" s="31"/>
      <c r="Q311" s="31"/>
      <c r="R311" s="31"/>
      <c r="S311" s="31"/>
      <c r="T311" s="31"/>
      <c r="U311" s="31"/>
      <c r="V311" s="31"/>
      <c r="W311" s="31"/>
      <c r="X311" s="31"/>
      <c r="Y311" s="31"/>
      <c r="Z311" s="31"/>
    </row>
    <row r="312" spans="1:26" ht="15.75" customHeight="1">
      <c r="A312" s="297"/>
      <c r="B312" s="297"/>
      <c r="C312" s="298"/>
      <c r="D312" s="299"/>
      <c r="E312" s="298"/>
      <c r="F312" s="298"/>
      <c r="G312" s="298"/>
      <c r="H312" s="298"/>
      <c r="I312" s="298"/>
      <c r="J312" s="298"/>
      <c r="K312" s="298"/>
      <c r="L312" s="298"/>
      <c r="M312" s="31"/>
      <c r="N312" s="31"/>
      <c r="O312" s="31"/>
      <c r="P312" s="31"/>
      <c r="Q312" s="31"/>
      <c r="R312" s="31"/>
      <c r="S312" s="31"/>
      <c r="T312" s="31"/>
      <c r="U312" s="31"/>
      <c r="V312" s="31"/>
      <c r="W312" s="31"/>
      <c r="X312" s="31"/>
      <c r="Y312" s="31"/>
      <c r="Z312" s="31"/>
    </row>
    <row r="313" spans="1:26" ht="15.75" customHeight="1">
      <c r="A313" s="297"/>
      <c r="B313" s="297"/>
      <c r="C313" s="298"/>
      <c r="D313" s="299"/>
      <c r="E313" s="298"/>
      <c r="F313" s="298"/>
      <c r="G313" s="298"/>
      <c r="H313" s="298"/>
      <c r="I313" s="298"/>
      <c r="J313" s="298"/>
      <c r="K313" s="298"/>
      <c r="L313" s="298"/>
      <c r="M313" s="31"/>
      <c r="N313" s="31"/>
      <c r="O313" s="31"/>
      <c r="P313" s="31"/>
      <c r="Q313" s="31"/>
      <c r="R313" s="31"/>
      <c r="S313" s="31"/>
      <c r="T313" s="31"/>
      <c r="U313" s="31"/>
      <c r="V313" s="31"/>
      <c r="W313" s="31"/>
      <c r="X313" s="31"/>
      <c r="Y313" s="31"/>
      <c r="Z313" s="31"/>
    </row>
    <row r="314" spans="1:26" ht="15.75" customHeight="1">
      <c r="A314" s="297"/>
      <c r="B314" s="297"/>
      <c r="C314" s="298"/>
      <c r="D314" s="299"/>
      <c r="E314" s="298"/>
      <c r="F314" s="298"/>
      <c r="G314" s="298"/>
      <c r="H314" s="298"/>
      <c r="I314" s="298"/>
      <c r="J314" s="298"/>
      <c r="K314" s="298"/>
      <c r="L314" s="298"/>
      <c r="M314" s="31"/>
      <c r="N314" s="31"/>
      <c r="O314" s="31"/>
      <c r="P314" s="31"/>
      <c r="Q314" s="31"/>
      <c r="R314" s="31"/>
      <c r="S314" s="31"/>
      <c r="T314" s="31"/>
      <c r="U314" s="31"/>
      <c r="V314" s="31"/>
      <c r="W314" s="31"/>
      <c r="X314" s="31"/>
      <c r="Y314" s="31"/>
      <c r="Z314" s="31"/>
    </row>
    <row r="315" spans="1:26" ht="15.75" customHeight="1">
      <c r="A315" s="297"/>
      <c r="B315" s="297"/>
      <c r="C315" s="298"/>
      <c r="D315" s="299"/>
      <c r="E315" s="298"/>
      <c r="F315" s="298"/>
      <c r="G315" s="298"/>
      <c r="H315" s="298"/>
      <c r="I315" s="298"/>
      <c r="J315" s="298"/>
      <c r="K315" s="298"/>
      <c r="L315" s="298"/>
      <c r="M315" s="31"/>
      <c r="N315" s="31"/>
      <c r="O315" s="31"/>
      <c r="P315" s="31"/>
      <c r="Q315" s="31"/>
      <c r="R315" s="31"/>
      <c r="S315" s="31"/>
      <c r="T315" s="31"/>
      <c r="U315" s="31"/>
      <c r="V315" s="31"/>
      <c r="W315" s="31"/>
      <c r="X315" s="31"/>
      <c r="Y315" s="31"/>
      <c r="Z315" s="31"/>
    </row>
    <row r="316" spans="1:26" ht="15.75" customHeight="1">
      <c r="A316" s="297"/>
      <c r="B316" s="297"/>
      <c r="C316" s="298"/>
      <c r="D316" s="299"/>
      <c r="E316" s="298"/>
      <c r="F316" s="298"/>
      <c r="G316" s="298"/>
      <c r="H316" s="298"/>
      <c r="I316" s="298"/>
      <c r="J316" s="298"/>
      <c r="K316" s="298"/>
      <c r="L316" s="298"/>
      <c r="M316" s="31"/>
      <c r="N316" s="31"/>
      <c r="O316" s="31"/>
      <c r="P316" s="31"/>
      <c r="Q316" s="31"/>
      <c r="R316" s="31"/>
      <c r="S316" s="31"/>
      <c r="T316" s="31"/>
      <c r="U316" s="31"/>
      <c r="V316" s="31"/>
      <c r="W316" s="31"/>
      <c r="X316" s="31"/>
      <c r="Y316" s="31"/>
      <c r="Z316" s="31"/>
    </row>
    <row r="317" spans="1:26" ht="15.75" customHeight="1">
      <c r="A317" s="297"/>
      <c r="B317" s="297"/>
      <c r="C317" s="298"/>
      <c r="D317" s="299"/>
      <c r="E317" s="298"/>
      <c r="F317" s="298"/>
      <c r="G317" s="298"/>
      <c r="H317" s="298"/>
      <c r="I317" s="298"/>
      <c r="J317" s="298"/>
      <c r="K317" s="298"/>
      <c r="L317" s="298"/>
      <c r="M317" s="31"/>
      <c r="N317" s="31"/>
      <c r="O317" s="31"/>
      <c r="P317" s="31"/>
      <c r="Q317" s="31"/>
      <c r="R317" s="31"/>
      <c r="S317" s="31"/>
      <c r="T317" s="31"/>
      <c r="U317" s="31"/>
      <c r="V317" s="31"/>
      <c r="W317" s="31"/>
      <c r="X317" s="31"/>
      <c r="Y317" s="31"/>
      <c r="Z317" s="31"/>
    </row>
    <row r="318" spans="1:26" ht="15.75" customHeight="1">
      <c r="A318" s="297"/>
      <c r="B318" s="297"/>
      <c r="C318" s="298"/>
      <c r="D318" s="299"/>
      <c r="E318" s="298"/>
      <c r="F318" s="298"/>
      <c r="G318" s="298"/>
      <c r="H318" s="298"/>
      <c r="I318" s="298"/>
      <c r="J318" s="298"/>
      <c r="K318" s="298"/>
      <c r="L318" s="298"/>
      <c r="M318" s="31"/>
      <c r="N318" s="31"/>
      <c r="O318" s="31"/>
      <c r="P318" s="31"/>
      <c r="Q318" s="31"/>
      <c r="R318" s="31"/>
      <c r="S318" s="31"/>
      <c r="T318" s="31"/>
      <c r="U318" s="31"/>
      <c r="V318" s="31"/>
      <c r="W318" s="31"/>
      <c r="X318" s="31"/>
      <c r="Y318" s="31"/>
      <c r="Z318" s="31"/>
    </row>
    <row r="319" spans="1:26" ht="15.75" customHeight="1">
      <c r="A319" s="297"/>
      <c r="B319" s="297"/>
      <c r="C319" s="298"/>
      <c r="D319" s="299"/>
      <c r="E319" s="298"/>
      <c r="F319" s="298"/>
      <c r="G319" s="298"/>
      <c r="H319" s="298"/>
      <c r="I319" s="298"/>
      <c r="J319" s="298"/>
      <c r="K319" s="298"/>
      <c r="L319" s="298"/>
      <c r="M319" s="31"/>
      <c r="N319" s="31"/>
      <c r="O319" s="31"/>
      <c r="P319" s="31"/>
      <c r="Q319" s="31"/>
      <c r="R319" s="31"/>
      <c r="S319" s="31"/>
      <c r="T319" s="31"/>
      <c r="U319" s="31"/>
      <c r="V319" s="31"/>
      <c r="W319" s="31"/>
      <c r="X319" s="31"/>
      <c r="Y319" s="31"/>
      <c r="Z319" s="31"/>
    </row>
    <row r="320" spans="1:26" ht="15.75" customHeight="1">
      <c r="A320" s="297"/>
      <c r="B320" s="297"/>
      <c r="C320" s="298"/>
      <c r="D320" s="299"/>
      <c r="E320" s="298"/>
      <c r="F320" s="298"/>
      <c r="G320" s="298"/>
      <c r="H320" s="298"/>
      <c r="I320" s="298"/>
      <c r="J320" s="298"/>
      <c r="K320" s="298"/>
      <c r="L320" s="298"/>
      <c r="M320" s="31"/>
      <c r="N320" s="31"/>
      <c r="O320" s="31"/>
      <c r="P320" s="31"/>
      <c r="Q320" s="31"/>
      <c r="R320" s="31"/>
      <c r="S320" s="31"/>
      <c r="T320" s="31"/>
      <c r="U320" s="31"/>
      <c r="V320" s="31"/>
      <c r="W320" s="31"/>
      <c r="X320" s="31"/>
      <c r="Y320" s="31"/>
      <c r="Z320" s="31"/>
    </row>
    <row r="321" spans="1:26" ht="15.75" customHeight="1">
      <c r="A321" s="297"/>
      <c r="B321" s="297"/>
      <c r="C321" s="298"/>
      <c r="D321" s="299"/>
      <c r="E321" s="298"/>
      <c r="F321" s="298"/>
      <c r="G321" s="298"/>
      <c r="H321" s="298"/>
      <c r="I321" s="298"/>
      <c r="J321" s="298"/>
      <c r="K321" s="298"/>
      <c r="L321" s="298"/>
      <c r="M321" s="31"/>
      <c r="N321" s="31"/>
      <c r="O321" s="31"/>
      <c r="P321" s="31"/>
      <c r="Q321" s="31"/>
      <c r="R321" s="31"/>
      <c r="S321" s="31"/>
      <c r="T321" s="31"/>
      <c r="U321" s="31"/>
      <c r="V321" s="31"/>
      <c r="W321" s="31"/>
      <c r="X321" s="31"/>
      <c r="Y321" s="31"/>
      <c r="Z321" s="31"/>
    </row>
    <row r="322" spans="1:26" ht="15.75" customHeight="1">
      <c r="A322" s="297"/>
      <c r="B322" s="297"/>
      <c r="C322" s="298"/>
      <c r="D322" s="299"/>
      <c r="E322" s="298"/>
      <c r="F322" s="298"/>
      <c r="G322" s="298"/>
      <c r="H322" s="298"/>
      <c r="I322" s="298"/>
      <c r="J322" s="298"/>
      <c r="K322" s="298"/>
      <c r="L322" s="298"/>
      <c r="M322" s="31"/>
      <c r="N322" s="31"/>
      <c r="O322" s="31"/>
      <c r="P322" s="31"/>
      <c r="Q322" s="31"/>
      <c r="R322" s="31"/>
      <c r="S322" s="31"/>
      <c r="T322" s="31"/>
      <c r="U322" s="31"/>
      <c r="V322" s="31"/>
      <c r="W322" s="31"/>
      <c r="X322" s="31"/>
      <c r="Y322" s="31"/>
      <c r="Z322" s="31"/>
    </row>
    <row r="323" spans="1:26" ht="15.75" customHeight="1">
      <c r="A323" s="297"/>
      <c r="B323" s="297"/>
      <c r="C323" s="298"/>
      <c r="D323" s="299"/>
      <c r="E323" s="298"/>
      <c r="F323" s="298"/>
      <c r="G323" s="298"/>
      <c r="H323" s="298"/>
      <c r="I323" s="298"/>
      <c r="J323" s="298"/>
      <c r="K323" s="298"/>
      <c r="L323" s="298"/>
      <c r="M323" s="31"/>
      <c r="N323" s="31"/>
      <c r="O323" s="31"/>
      <c r="P323" s="31"/>
      <c r="Q323" s="31"/>
      <c r="R323" s="31"/>
      <c r="S323" s="31"/>
      <c r="T323" s="31"/>
      <c r="U323" s="31"/>
      <c r="V323" s="31"/>
      <c r="W323" s="31"/>
      <c r="X323" s="31"/>
      <c r="Y323" s="31"/>
      <c r="Z323" s="31"/>
    </row>
    <row r="324" spans="1:26" ht="15.75" customHeight="1">
      <c r="A324" s="297"/>
      <c r="B324" s="297"/>
      <c r="C324" s="298"/>
      <c r="D324" s="299"/>
      <c r="E324" s="298"/>
      <c r="F324" s="298"/>
      <c r="G324" s="298"/>
      <c r="H324" s="298"/>
      <c r="I324" s="298"/>
      <c r="J324" s="298"/>
      <c r="K324" s="298"/>
      <c r="L324" s="298"/>
      <c r="M324" s="31"/>
      <c r="N324" s="31"/>
      <c r="O324" s="31"/>
      <c r="P324" s="31"/>
      <c r="Q324" s="31"/>
      <c r="R324" s="31"/>
      <c r="S324" s="31"/>
      <c r="T324" s="31"/>
      <c r="U324" s="31"/>
      <c r="V324" s="31"/>
      <c r="W324" s="31"/>
      <c r="X324" s="31"/>
      <c r="Y324" s="31"/>
      <c r="Z324" s="31"/>
    </row>
    <row r="325" spans="1:26" ht="15.75" customHeight="1">
      <c r="A325" s="297"/>
      <c r="B325" s="297"/>
      <c r="C325" s="298"/>
      <c r="D325" s="299"/>
      <c r="E325" s="298"/>
      <c r="F325" s="298"/>
      <c r="G325" s="298"/>
      <c r="H325" s="298"/>
      <c r="I325" s="298"/>
      <c r="J325" s="298"/>
      <c r="K325" s="298"/>
      <c r="L325" s="298"/>
      <c r="M325" s="31"/>
      <c r="N325" s="31"/>
      <c r="O325" s="31"/>
      <c r="P325" s="31"/>
      <c r="Q325" s="31"/>
      <c r="R325" s="31"/>
      <c r="S325" s="31"/>
      <c r="T325" s="31"/>
      <c r="U325" s="31"/>
      <c r="V325" s="31"/>
      <c r="W325" s="31"/>
      <c r="X325" s="31"/>
      <c r="Y325" s="31"/>
      <c r="Z325" s="31"/>
    </row>
    <row r="326" spans="1:26" ht="15.75" customHeight="1">
      <c r="A326" s="297"/>
      <c r="B326" s="297"/>
      <c r="C326" s="298"/>
      <c r="D326" s="299"/>
      <c r="E326" s="298"/>
      <c r="F326" s="298"/>
      <c r="G326" s="298"/>
      <c r="H326" s="298"/>
      <c r="I326" s="298"/>
      <c r="J326" s="298"/>
      <c r="K326" s="298"/>
      <c r="L326" s="298"/>
      <c r="M326" s="31"/>
      <c r="N326" s="31"/>
      <c r="O326" s="31"/>
      <c r="P326" s="31"/>
      <c r="Q326" s="31"/>
      <c r="R326" s="31"/>
      <c r="S326" s="31"/>
      <c r="T326" s="31"/>
      <c r="U326" s="31"/>
      <c r="V326" s="31"/>
      <c r="W326" s="31"/>
      <c r="X326" s="31"/>
      <c r="Y326" s="31"/>
      <c r="Z326" s="31"/>
    </row>
    <row r="327" spans="1:26" ht="15.75" customHeight="1">
      <c r="A327" s="297"/>
      <c r="B327" s="297"/>
      <c r="C327" s="298"/>
      <c r="D327" s="299"/>
      <c r="E327" s="298"/>
      <c r="F327" s="298"/>
      <c r="G327" s="298"/>
      <c r="H327" s="298"/>
      <c r="I327" s="298"/>
      <c r="J327" s="298"/>
      <c r="K327" s="298"/>
      <c r="L327" s="298"/>
      <c r="M327" s="31"/>
      <c r="N327" s="31"/>
      <c r="O327" s="31"/>
      <c r="P327" s="31"/>
      <c r="Q327" s="31"/>
      <c r="R327" s="31"/>
      <c r="S327" s="31"/>
      <c r="T327" s="31"/>
      <c r="U327" s="31"/>
      <c r="V327" s="31"/>
      <c r="W327" s="31"/>
      <c r="X327" s="31"/>
      <c r="Y327" s="31"/>
      <c r="Z327" s="31"/>
    </row>
    <row r="328" spans="1:26" ht="15.75" customHeight="1">
      <c r="A328" s="297"/>
      <c r="B328" s="297"/>
      <c r="C328" s="298"/>
      <c r="D328" s="299"/>
      <c r="E328" s="298"/>
      <c r="F328" s="298"/>
      <c r="G328" s="298"/>
      <c r="H328" s="298"/>
      <c r="I328" s="298"/>
      <c r="J328" s="298"/>
      <c r="K328" s="298"/>
      <c r="L328" s="298"/>
      <c r="M328" s="31"/>
      <c r="N328" s="31"/>
      <c r="O328" s="31"/>
      <c r="P328" s="31"/>
      <c r="Q328" s="31"/>
      <c r="R328" s="31"/>
      <c r="S328" s="31"/>
      <c r="T328" s="31"/>
      <c r="U328" s="31"/>
      <c r="V328" s="31"/>
      <c r="W328" s="31"/>
      <c r="X328" s="31"/>
      <c r="Y328" s="31"/>
      <c r="Z328" s="31"/>
    </row>
    <row r="329" spans="1:26" ht="15.75" customHeight="1">
      <c r="A329" s="297"/>
      <c r="B329" s="297"/>
      <c r="C329" s="298"/>
      <c r="D329" s="299"/>
      <c r="E329" s="298"/>
      <c r="F329" s="298"/>
      <c r="G329" s="298"/>
      <c r="H329" s="298"/>
      <c r="I329" s="298"/>
      <c r="J329" s="298"/>
      <c r="K329" s="298"/>
      <c r="L329" s="298"/>
      <c r="M329" s="31"/>
      <c r="N329" s="31"/>
      <c r="O329" s="31"/>
      <c r="P329" s="31"/>
      <c r="Q329" s="31"/>
      <c r="R329" s="31"/>
      <c r="S329" s="31"/>
      <c r="T329" s="31"/>
      <c r="U329" s="31"/>
      <c r="V329" s="31"/>
      <c r="W329" s="31"/>
      <c r="X329" s="31"/>
      <c r="Y329" s="31"/>
      <c r="Z329" s="31"/>
    </row>
    <row r="330" spans="1:26" ht="15.75" customHeight="1">
      <c r="A330" s="297"/>
      <c r="B330" s="297"/>
      <c r="C330" s="298"/>
      <c r="D330" s="299"/>
      <c r="E330" s="298"/>
      <c r="F330" s="298"/>
      <c r="G330" s="298"/>
      <c r="H330" s="298"/>
      <c r="I330" s="298"/>
      <c r="J330" s="298"/>
      <c r="K330" s="298"/>
      <c r="L330" s="298"/>
      <c r="M330" s="31"/>
      <c r="N330" s="31"/>
      <c r="O330" s="31"/>
      <c r="P330" s="31"/>
      <c r="Q330" s="31"/>
      <c r="R330" s="31"/>
      <c r="S330" s="31"/>
      <c r="T330" s="31"/>
      <c r="U330" s="31"/>
      <c r="V330" s="31"/>
      <c r="W330" s="31"/>
      <c r="X330" s="31"/>
      <c r="Y330" s="31"/>
      <c r="Z330" s="31"/>
    </row>
    <row r="331" spans="1:26" ht="15.75" customHeight="1">
      <c r="A331" s="297"/>
      <c r="B331" s="297"/>
      <c r="C331" s="298"/>
      <c r="D331" s="299"/>
      <c r="E331" s="298"/>
      <c r="F331" s="298"/>
      <c r="G331" s="298"/>
      <c r="H331" s="298"/>
      <c r="I331" s="298"/>
      <c r="J331" s="298"/>
      <c r="K331" s="298"/>
      <c r="L331" s="298"/>
      <c r="M331" s="31"/>
      <c r="N331" s="31"/>
      <c r="O331" s="31"/>
      <c r="P331" s="31"/>
      <c r="Q331" s="31"/>
      <c r="R331" s="31"/>
      <c r="S331" s="31"/>
      <c r="T331" s="31"/>
      <c r="U331" s="31"/>
      <c r="V331" s="31"/>
      <c r="W331" s="31"/>
      <c r="X331" s="31"/>
      <c r="Y331" s="31"/>
      <c r="Z331" s="31"/>
    </row>
    <row r="332" spans="1:26" ht="15.75" customHeight="1">
      <c r="A332" s="297"/>
      <c r="B332" s="297"/>
      <c r="C332" s="298"/>
      <c r="D332" s="299"/>
      <c r="E332" s="298"/>
      <c r="F332" s="298"/>
      <c r="G332" s="298"/>
      <c r="H332" s="298"/>
      <c r="I332" s="298"/>
      <c r="J332" s="298"/>
      <c r="K332" s="298"/>
      <c r="L332" s="298"/>
      <c r="M332" s="31"/>
      <c r="N332" s="31"/>
      <c r="O332" s="31"/>
      <c r="P332" s="31"/>
      <c r="Q332" s="31"/>
      <c r="R332" s="31"/>
      <c r="S332" s="31"/>
      <c r="T332" s="31"/>
      <c r="U332" s="31"/>
      <c r="V332" s="31"/>
      <c r="W332" s="31"/>
      <c r="X332" s="31"/>
      <c r="Y332" s="31"/>
      <c r="Z332" s="31"/>
    </row>
    <row r="333" spans="1:26" ht="15.75" customHeight="1">
      <c r="A333" s="297"/>
      <c r="B333" s="297"/>
      <c r="C333" s="298"/>
      <c r="D333" s="299"/>
      <c r="E333" s="298"/>
      <c r="F333" s="298"/>
      <c r="G333" s="298"/>
      <c r="H333" s="298"/>
      <c r="I333" s="298"/>
      <c r="J333" s="298"/>
      <c r="K333" s="298"/>
      <c r="L333" s="298"/>
      <c r="M333" s="31"/>
      <c r="N333" s="31"/>
      <c r="O333" s="31"/>
      <c r="P333" s="31"/>
      <c r="Q333" s="31"/>
      <c r="R333" s="31"/>
      <c r="S333" s="31"/>
      <c r="T333" s="31"/>
      <c r="U333" s="31"/>
      <c r="V333" s="31"/>
      <c r="W333" s="31"/>
      <c r="X333" s="31"/>
      <c r="Y333" s="31"/>
      <c r="Z333" s="31"/>
    </row>
    <row r="334" spans="1:26" ht="15.75" customHeight="1">
      <c r="A334" s="297"/>
      <c r="B334" s="297"/>
      <c r="C334" s="298"/>
      <c r="D334" s="299"/>
      <c r="E334" s="298"/>
      <c r="F334" s="298"/>
      <c r="G334" s="298"/>
      <c r="H334" s="298"/>
      <c r="I334" s="298"/>
      <c r="J334" s="298"/>
      <c r="K334" s="298"/>
      <c r="L334" s="298"/>
      <c r="M334" s="31"/>
      <c r="N334" s="31"/>
      <c r="O334" s="31"/>
      <c r="P334" s="31"/>
      <c r="Q334" s="31"/>
      <c r="R334" s="31"/>
      <c r="S334" s="31"/>
      <c r="T334" s="31"/>
      <c r="U334" s="31"/>
      <c r="V334" s="31"/>
      <c r="W334" s="31"/>
      <c r="X334" s="31"/>
      <c r="Y334" s="31"/>
      <c r="Z334" s="31"/>
    </row>
    <row r="335" spans="1:26" ht="15.75" customHeight="1">
      <c r="A335" s="297"/>
      <c r="B335" s="297"/>
      <c r="C335" s="298"/>
      <c r="D335" s="299"/>
      <c r="E335" s="298"/>
      <c r="F335" s="298"/>
      <c r="G335" s="298"/>
      <c r="H335" s="298"/>
      <c r="I335" s="298"/>
      <c r="J335" s="298"/>
      <c r="K335" s="298"/>
      <c r="L335" s="298"/>
      <c r="M335" s="31"/>
      <c r="N335" s="31"/>
      <c r="O335" s="31"/>
      <c r="P335" s="31"/>
      <c r="Q335" s="31"/>
      <c r="R335" s="31"/>
      <c r="S335" s="31"/>
      <c r="T335" s="31"/>
      <c r="U335" s="31"/>
      <c r="V335" s="31"/>
      <c r="W335" s="31"/>
      <c r="X335" s="31"/>
      <c r="Y335" s="31"/>
      <c r="Z335" s="31"/>
    </row>
    <row r="336" spans="1:26" ht="15.75" customHeight="1">
      <c r="A336" s="297"/>
      <c r="B336" s="297"/>
      <c r="C336" s="298"/>
      <c r="D336" s="299"/>
      <c r="E336" s="298"/>
      <c r="F336" s="298"/>
      <c r="G336" s="298"/>
      <c r="H336" s="298"/>
      <c r="I336" s="298"/>
      <c r="J336" s="298"/>
      <c r="K336" s="298"/>
      <c r="L336" s="298"/>
      <c r="M336" s="31"/>
      <c r="N336" s="31"/>
      <c r="O336" s="31"/>
      <c r="P336" s="31"/>
      <c r="Q336" s="31"/>
      <c r="R336" s="31"/>
      <c r="S336" s="31"/>
      <c r="T336" s="31"/>
      <c r="U336" s="31"/>
      <c r="V336" s="31"/>
      <c r="W336" s="31"/>
      <c r="X336" s="31"/>
      <c r="Y336" s="31"/>
      <c r="Z336" s="31"/>
    </row>
    <row r="337" spans="1:26" ht="15.75" customHeight="1">
      <c r="A337" s="297"/>
      <c r="B337" s="297"/>
      <c r="C337" s="298"/>
      <c r="D337" s="299"/>
      <c r="E337" s="298"/>
      <c r="F337" s="298"/>
      <c r="G337" s="298"/>
      <c r="H337" s="298"/>
      <c r="I337" s="298"/>
      <c r="J337" s="298"/>
      <c r="K337" s="298"/>
      <c r="L337" s="298"/>
      <c r="M337" s="31"/>
      <c r="N337" s="31"/>
      <c r="O337" s="31"/>
      <c r="P337" s="31"/>
      <c r="Q337" s="31"/>
      <c r="R337" s="31"/>
      <c r="S337" s="31"/>
      <c r="T337" s="31"/>
      <c r="U337" s="31"/>
      <c r="V337" s="31"/>
      <c r="W337" s="31"/>
      <c r="X337" s="31"/>
      <c r="Y337" s="31"/>
      <c r="Z337" s="31"/>
    </row>
    <row r="338" spans="1:26" ht="15.75" customHeight="1">
      <c r="A338" s="297"/>
      <c r="B338" s="297"/>
      <c r="C338" s="298"/>
      <c r="D338" s="299"/>
      <c r="E338" s="298"/>
      <c r="F338" s="298"/>
      <c r="G338" s="298"/>
      <c r="H338" s="298"/>
      <c r="I338" s="298"/>
      <c r="J338" s="298"/>
      <c r="K338" s="298"/>
      <c r="L338" s="298"/>
      <c r="M338" s="31"/>
      <c r="N338" s="31"/>
      <c r="O338" s="31"/>
      <c r="P338" s="31"/>
      <c r="Q338" s="31"/>
      <c r="R338" s="31"/>
      <c r="S338" s="31"/>
      <c r="T338" s="31"/>
      <c r="U338" s="31"/>
      <c r="V338" s="31"/>
      <c r="W338" s="31"/>
      <c r="X338" s="31"/>
      <c r="Y338" s="31"/>
      <c r="Z338" s="31"/>
    </row>
    <row r="339" spans="1:26" ht="15.75" customHeight="1">
      <c r="A339" s="297"/>
      <c r="B339" s="297"/>
      <c r="C339" s="298"/>
      <c r="D339" s="299"/>
      <c r="E339" s="298"/>
      <c r="F339" s="298"/>
      <c r="G339" s="298"/>
      <c r="H339" s="298"/>
      <c r="I339" s="298"/>
      <c r="J339" s="298"/>
      <c r="K339" s="298"/>
      <c r="L339" s="298"/>
      <c r="M339" s="31"/>
      <c r="N339" s="31"/>
      <c r="O339" s="31"/>
      <c r="P339" s="31"/>
      <c r="Q339" s="31"/>
      <c r="R339" s="31"/>
      <c r="S339" s="31"/>
      <c r="T339" s="31"/>
      <c r="U339" s="31"/>
      <c r="V339" s="31"/>
      <c r="W339" s="31"/>
      <c r="X339" s="31"/>
      <c r="Y339" s="31"/>
      <c r="Z339" s="31"/>
    </row>
    <row r="340" spans="1:26" ht="15.75" customHeight="1">
      <c r="A340" s="297"/>
      <c r="B340" s="297"/>
      <c r="C340" s="298"/>
      <c r="D340" s="299"/>
      <c r="E340" s="298"/>
      <c r="F340" s="298"/>
      <c r="G340" s="298"/>
      <c r="H340" s="298"/>
      <c r="I340" s="298"/>
      <c r="J340" s="298"/>
      <c r="K340" s="298"/>
      <c r="L340" s="298"/>
      <c r="M340" s="31"/>
      <c r="N340" s="31"/>
      <c r="O340" s="31"/>
      <c r="P340" s="31"/>
      <c r="Q340" s="31"/>
      <c r="R340" s="31"/>
      <c r="S340" s="31"/>
      <c r="T340" s="31"/>
      <c r="U340" s="31"/>
      <c r="V340" s="31"/>
      <c r="W340" s="31"/>
      <c r="X340" s="31"/>
      <c r="Y340" s="31"/>
      <c r="Z340" s="31"/>
    </row>
    <row r="341" spans="1:26" ht="15.75" customHeight="1">
      <c r="A341" s="297"/>
      <c r="B341" s="297"/>
      <c r="C341" s="298"/>
      <c r="D341" s="299"/>
      <c r="E341" s="298"/>
      <c r="F341" s="298"/>
      <c r="G341" s="298"/>
      <c r="H341" s="298"/>
      <c r="I341" s="298"/>
      <c r="J341" s="298"/>
      <c r="K341" s="298"/>
      <c r="L341" s="298"/>
      <c r="M341" s="31"/>
      <c r="N341" s="31"/>
      <c r="O341" s="31"/>
      <c r="P341" s="31"/>
      <c r="Q341" s="31"/>
      <c r="R341" s="31"/>
      <c r="S341" s="31"/>
      <c r="T341" s="31"/>
      <c r="U341" s="31"/>
      <c r="V341" s="31"/>
      <c r="W341" s="31"/>
      <c r="X341" s="31"/>
      <c r="Y341" s="31"/>
      <c r="Z341" s="31"/>
    </row>
    <row r="342" spans="1:26" ht="15.75" customHeight="1">
      <c r="A342" s="297"/>
      <c r="B342" s="297"/>
      <c r="C342" s="298"/>
      <c r="D342" s="299"/>
      <c r="E342" s="298"/>
      <c r="F342" s="298"/>
      <c r="G342" s="298"/>
      <c r="H342" s="298"/>
      <c r="I342" s="298"/>
      <c r="J342" s="298"/>
      <c r="K342" s="298"/>
      <c r="L342" s="298"/>
      <c r="M342" s="31"/>
      <c r="N342" s="31"/>
      <c r="O342" s="31"/>
      <c r="P342" s="31"/>
      <c r="Q342" s="31"/>
      <c r="R342" s="31"/>
      <c r="S342" s="31"/>
      <c r="T342" s="31"/>
      <c r="U342" s="31"/>
      <c r="V342" s="31"/>
      <c r="W342" s="31"/>
      <c r="X342" s="31"/>
      <c r="Y342" s="31"/>
      <c r="Z342" s="31"/>
    </row>
    <row r="343" spans="1:26" ht="15.75" customHeight="1">
      <c r="A343" s="297"/>
      <c r="B343" s="297"/>
      <c r="C343" s="298"/>
      <c r="D343" s="299"/>
      <c r="E343" s="298"/>
      <c r="F343" s="298"/>
      <c r="G343" s="298"/>
      <c r="H343" s="298"/>
      <c r="I343" s="298"/>
      <c r="J343" s="298"/>
      <c r="K343" s="298"/>
      <c r="L343" s="298"/>
      <c r="M343" s="31"/>
      <c r="N343" s="31"/>
      <c r="O343" s="31"/>
      <c r="P343" s="31"/>
      <c r="Q343" s="31"/>
      <c r="R343" s="31"/>
      <c r="S343" s="31"/>
      <c r="T343" s="31"/>
      <c r="U343" s="31"/>
      <c r="V343" s="31"/>
      <c r="W343" s="31"/>
      <c r="X343" s="31"/>
      <c r="Y343" s="31"/>
      <c r="Z343" s="31"/>
    </row>
    <row r="344" spans="1:26" ht="15.75" customHeight="1">
      <c r="A344" s="297"/>
      <c r="B344" s="297"/>
      <c r="C344" s="298"/>
      <c r="D344" s="299"/>
      <c r="E344" s="298"/>
      <c r="F344" s="298"/>
      <c r="G344" s="298"/>
      <c r="H344" s="298"/>
      <c r="I344" s="298"/>
      <c r="J344" s="298"/>
      <c r="K344" s="298"/>
      <c r="L344" s="298"/>
      <c r="M344" s="31"/>
      <c r="N344" s="31"/>
      <c r="O344" s="31"/>
      <c r="P344" s="31"/>
      <c r="Q344" s="31"/>
      <c r="R344" s="31"/>
      <c r="S344" s="31"/>
      <c r="T344" s="31"/>
      <c r="U344" s="31"/>
      <c r="V344" s="31"/>
      <c r="W344" s="31"/>
      <c r="X344" s="31"/>
      <c r="Y344" s="31"/>
      <c r="Z344" s="31"/>
    </row>
    <row r="345" spans="1:26" ht="15.75" customHeight="1">
      <c r="A345" s="297"/>
      <c r="B345" s="297"/>
      <c r="C345" s="298"/>
      <c r="D345" s="299"/>
      <c r="E345" s="298"/>
      <c r="F345" s="298"/>
      <c r="G345" s="298"/>
      <c r="H345" s="298"/>
      <c r="I345" s="298"/>
      <c r="J345" s="298"/>
      <c r="K345" s="298"/>
      <c r="L345" s="298"/>
      <c r="M345" s="31"/>
      <c r="N345" s="31"/>
      <c r="O345" s="31"/>
      <c r="P345" s="31"/>
      <c r="Q345" s="31"/>
      <c r="R345" s="31"/>
      <c r="S345" s="31"/>
      <c r="T345" s="31"/>
      <c r="U345" s="31"/>
      <c r="V345" s="31"/>
      <c r="W345" s="31"/>
      <c r="X345" s="31"/>
      <c r="Y345" s="31"/>
      <c r="Z345" s="31"/>
    </row>
    <row r="346" spans="1:26" ht="15.75" customHeight="1">
      <c r="A346" s="297"/>
      <c r="B346" s="297"/>
      <c r="C346" s="298"/>
      <c r="D346" s="299"/>
      <c r="E346" s="298"/>
      <c r="F346" s="298"/>
      <c r="G346" s="298"/>
      <c r="H346" s="298"/>
      <c r="I346" s="298"/>
      <c r="J346" s="298"/>
      <c r="K346" s="298"/>
      <c r="L346" s="298"/>
      <c r="M346" s="31"/>
      <c r="N346" s="31"/>
      <c r="O346" s="31"/>
      <c r="P346" s="31"/>
      <c r="Q346" s="31"/>
      <c r="R346" s="31"/>
      <c r="S346" s="31"/>
      <c r="T346" s="31"/>
      <c r="U346" s="31"/>
      <c r="V346" s="31"/>
      <c r="W346" s="31"/>
      <c r="X346" s="31"/>
      <c r="Y346" s="31"/>
      <c r="Z346" s="31"/>
    </row>
    <row r="347" spans="1:26" ht="15.75" customHeight="1">
      <c r="A347" s="297"/>
      <c r="B347" s="297"/>
      <c r="C347" s="298"/>
      <c r="D347" s="299"/>
      <c r="E347" s="298"/>
      <c r="F347" s="298"/>
      <c r="G347" s="298"/>
      <c r="H347" s="298"/>
      <c r="I347" s="298"/>
      <c r="J347" s="298"/>
      <c r="K347" s="298"/>
      <c r="L347" s="298"/>
      <c r="M347" s="31"/>
      <c r="N347" s="31"/>
      <c r="O347" s="31"/>
      <c r="P347" s="31"/>
      <c r="Q347" s="31"/>
      <c r="R347" s="31"/>
      <c r="S347" s="31"/>
      <c r="T347" s="31"/>
      <c r="U347" s="31"/>
      <c r="V347" s="31"/>
      <c r="W347" s="31"/>
      <c r="X347" s="31"/>
      <c r="Y347" s="31"/>
      <c r="Z347" s="31"/>
    </row>
    <row r="348" spans="1:26" ht="15.75" customHeight="1">
      <c r="A348" s="297"/>
      <c r="B348" s="297"/>
      <c r="C348" s="298"/>
      <c r="D348" s="299"/>
      <c r="E348" s="298"/>
      <c r="F348" s="298"/>
      <c r="G348" s="298"/>
      <c r="H348" s="298"/>
      <c r="I348" s="298"/>
      <c r="J348" s="298"/>
      <c r="K348" s="298"/>
      <c r="L348" s="298"/>
      <c r="M348" s="31"/>
      <c r="N348" s="31"/>
      <c r="O348" s="31"/>
      <c r="P348" s="31"/>
      <c r="Q348" s="31"/>
      <c r="R348" s="31"/>
      <c r="S348" s="31"/>
      <c r="T348" s="31"/>
      <c r="U348" s="31"/>
      <c r="V348" s="31"/>
      <c r="W348" s="31"/>
      <c r="X348" s="31"/>
      <c r="Y348" s="31"/>
      <c r="Z348" s="31"/>
    </row>
    <row r="349" spans="1:26" ht="15.75" customHeight="1">
      <c r="A349" s="297"/>
      <c r="B349" s="297"/>
      <c r="C349" s="298"/>
      <c r="D349" s="299"/>
      <c r="E349" s="298"/>
      <c r="F349" s="298"/>
      <c r="G349" s="298"/>
      <c r="H349" s="298"/>
      <c r="I349" s="298"/>
      <c r="J349" s="298"/>
      <c r="K349" s="298"/>
      <c r="L349" s="298"/>
      <c r="M349" s="31"/>
      <c r="N349" s="31"/>
      <c r="O349" s="31"/>
      <c r="P349" s="31"/>
      <c r="Q349" s="31"/>
      <c r="R349" s="31"/>
      <c r="S349" s="31"/>
      <c r="T349" s="31"/>
      <c r="U349" s="31"/>
      <c r="V349" s="31"/>
      <c r="W349" s="31"/>
      <c r="X349" s="31"/>
      <c r="Y349" s="31"/>
      <c r="Z349" s="31"/>
    </row>
    <row r="350" spans="1:26" ht="15.75" customHeight="1">
      <c r="A350" s="297"/>
      <c r="B350" s="297"/>
      <c r="C350" s="298"/>
      <c r="D350" s="299"/>
      <c r="E350" s="298"/>
      <c r="F350" s="298"/>
      <c r="G350" s="298"/>
      <c r="H350" s="298"/>
      <c r="I350" s="298"/>
      <c r="J350" s="298"/>
      <c r="K350" s="298"/>
      <c r="L350" s="298"/>
      <c r="M350" s="31"/>
      <c r="N350" s="31"/>
      <c r="O350" s="31"/>
      <c r="P350" s="31"/>
      <c r="Q350" s="31"/>
      <c r="R350" s="31"/>
      <c r="S350" s="31"/>
      <c r="T350" s="31"/>
      <c r="U350" s="31"/>
      <c r="V350" s="31"/>
      <c r="W350" s="31"/>
      <c r="X350" s="31"/>
      <c r="Y350" s="31"/>
      <c r="Z350" s="31"/>
    </row>
    <row r="351" spans="1:26" ht="15.75" customHeight="1">
      <c r="A351" s="297"/>
      <c r="B351" s="297"/>
      <c r="C351" s="298"/>
      <c r="D351" s="299"/>
      <c r="E351" s="298"/>
      <c r="F351" s="298"/>
      <c r="G351" s="298"/>
      <c r="H351" s="298"/>
      <c r="I351" s="298"/>
      <c r="J351" s="298"/>
      <c r="K351" s="298"/>
      <c r="L351" s="298"/>
      <c r="M351" s="31"/>
      <c r="N351" s="31"/>
      <c r="O351" s="31"/>
      <c r="P351" s="31"/>
      <c r="Q351" s="31"/>
      <c r="R351" s="31"/>
      <c r="S351" s="31"/>
      <c r="T351" s="31"/>
      <c r="U351" s="31"/>
      <c r="V351" s="31"/>
      <c r="W351" s="31"/>
      <c r="X351" s="31"/>
      <c r="Y351" s="31"/>
      <c r="Z351" s="31"/>
    </row>
    <row r="352" spans="1:26" ht="15.75" customHeight="1">
      <c r="A352" s="297"/>
      <c r="B352" s="297"/>
      <c r="C352" s="298"/>
      <c r="D352" s="299"/>
      <c r="E352" s="298"/>
      <c r="F352" s="298"/>
      <c r="G352" s="298"/>
      <c r="H352" s="298"/>
      <c r="I352" s="298"/>
      <c r="J352" s="298"/>
      <c r="K352" s="298"/>
      <c r="L352" s="298"/>
      <c r="M352" s="31"/>
      <c r="N352" s="31"/>
      <c r="O352" s="31"/>
      <c r="P352" s="31"/>
      <c r="Q352" s="31"/>
      <c r="R352" s="31"/>
      <c r="S352" s="31"/>
      <c r="T352" s="31"/>
      <c r="U352" s="31"/>
      <c r="V352" s="31"/>
      <c r="W352" s="31"/>
      <c r="X352" s="31"/>
      <c r="Y352" s="31"/>
      <c r="Z352" s="31"/>
    </row>
    <row r="353" spans="1:26" ht="15.75" customHeight="1">
      <c r="A353" s="297"/>
      <c r="B353" s="297"/>
      <c r="C353" s="298"/>
      <c r="D353" s="299"/>
      <c r="E353" s="298"/>
      <c r="F353" s="298"/>
      <c r="G353" s="298"/>
      <c r="H353" s="298"/>
      <c r="I353" s="298"/>
      <c r="J353" s="298"/>
      <c r="K353" s="298"/>
      <c r="L353" s="298"/>
      <c r="M353" s="31"/>
      <c r="N353" s="31"/>
      <c r="O353" s="31"/>
      <c r="P353" s="31"/>
      <c r="Q353" s="31"/>
      <c r="R353" s="31"/>
      <c r="S353" s="31"/>
      <c r="T353" s="31"/>
      <c r="U353" s="31"/>
      <c r="V353" s="31"/>
      <c r="W353" s="31"/>
      <c r="X353" s="31"/>
      <c r="Y353" s="31"/>
      <c r="Z353" s="31"/>
    </row>
    <row r="354" spans="1:26" ht="15.75" customHeight="1">
      <c r="A354" s="297"/>
      <c r="B354" s="297"/>
      <c r="C354" s="298"/>
      <c r="D354" s="299"/>
      <c r="E354" s="298"/>
      <c r="F354" s="298"/>
      <c r="G354" s="298"/>
      <c r="H354" s="298"/>
      <c r="I354" s="298"/>
      <c r="J354" s="298"/>
      <c r="K354" s="298"/>
      <c r="L354" s="298"/>
      <c r="M354" s="31"/>
      <c r="N354" s="31"/>
      <c r="O354" s="31"/>
      <c r="P354" s="31"/>
      <c r="Q354" s="31"/>
      <c r="R354" s="31"/>
      <c r="S354" s="31"/>
      <c r="T354" s="31"/>
      <c r="U354" s="31"/>
      <c r="V354" s="31"/>
      <c r="W354" s="31"/>
      <c r="X354" s="31"/>
      <c r="Y354" s="31"/>
      <c r="Z354" s="31"/>
    </row>
    <row r="355" spans="1:26" ht="15.75" customHeight="1">
      <c r="A355" s="297"/>
      <c r="B355" s="297"/>
      <c r="C355" s="298"/>
      <c r="D355" s="299"/>
      <c r="E355" s="298"/>
      <c r="F355" s="298"/>
      <c r="G355" s="298"/>
      <c r="H355" s="298"/>
      <c r="I355" s="298"/>
      <c r="J355" s="298"/>
      <c r="K355" s="298"/>
      <c r="L355" s="298"/>
      <c r="M355" s="31"/>
      <c r="N355" s="31"/>
      <c r="O355" s="31"/>
      <c r="P355" s="31"/>
      <c r="Q355" s="31"/>
      <c r="R355" s="31"/>
      <c r="S355" s="31"/>
      <c r="T355" s="31"/>
      <c r="U355" s="31"/>
      <c r="V355" s="31"/>
      <c r="W355" s="31"/>
      <c r="X355" s="31"/>
      <c r="Y355" s="31"/>
      <c r="Z355" s="31"/>
    </row>
    <row r="356" spans="1:26" ht="15.75" customHeight="1">
      <c r="A356" s="297"/>
      <c r="B356" s="297"/>
      <c r="C356" s="298"/>
      <c r="D356" s="299"/>
      <c r="E356" s="298"/>
      <c r="F356" s="298"/>
      <c r="G356" s="298"/>
      <c r="H356" s="298"/>
      <c r="I356" s="298"/>
      <c r="J356" s="298"/>
      <c r="K356" s="298"/>
      <c r="L356" s="298"/>
      <c r="M356" s="31"/>
      <c r="N356" s="31"/>
      <c r="O356" s="31"/>
      <c r="P356" s="31"/>
      <c r="Q356" s="31"/>
      <c r="R356" s="31"/>
      <c r="S356" s="31"/>
      <c r="T356" s="31"/>
      <c r="U356" s="31"/>
      <c r="V356" s="31"/>
      <c r="W356" s="31"/>
      <c r="X356" s="31"/>
      <c r="Y356" s="31"/>
      <c r="Z356" s="31"/>
    </row>
    <row r="357" spans="1:26" ht="15.75" customHeight="1">
      <c r="A357" s="297"/>
      <c r="B357" s="297"/>
      <c r="C357" s="298"/>
      <c r="D357" s="299"/>
      <c r="E357" s="298"/>
      <c r="F357" s="298"/>
      <c r="G357" s="298"/>
      <c r="H357" s="298"/>
      <c r="I357" s="298"/>
      <c r="J357" s="298"/>
      <c r="K357" s="298"/>
      <c r="L357" s="298"/>
      <c r="M357" s="31"/>
      <c r="N357" s="31"/>
      <c r="O357" s="31"/>
      <c r="P357" s="31"/>
      <c r="Q357" s="31"/>
      <c r="R357" s="31"/>
      <c r="S357" s="31"/>
      <c r="T357" s="31"/>
      <c r="U357" s="31"/>
      <c r="V357" s="31"/>
      <c r="W357" s="31"/>
      <c r="X357" s="31"/>
      <c r="Y357" s="31"/>
      <c r="Z357" s="31"/>
    </row>
    <row r="358" spans="1:26" ht="15.75" customHeight="1">
      <c r="A358" s="297"/>
      <c r="B358" s="297"/>
      <c r="C358" s="298"/>
      <c r="D358" s="299"/>
      <c r="E358" s="298"/>
      <c r="F358" s="298"/>
      <c r="G358" s="298"/>
      <c r="H358" s="298"/>
      <c r="I358" s="298"/>
      <c r="J358" s="298"/>
      <c r="K358" s="298"/>
      <c r="L358" s="298"/>
      <c r="M358" s="31"/>
      <c r="N358" s="31"/>
      <c r="O358" s="31"/>
      <c r="P358" s="31"/>
      <c r="Q358" s="31"/>
      <c r="R358" s="31"/>
      <c r="S358" s="31"/>
      <c r="T358" s="31"/>
      <c r="U358" s="31"/>
      <c r="V358" s="31"/>
      <c r="W358" s="31"/>
      <c r="X358" s="31"/>
      <c r="Y358" s="31"/>
      <c r="Z358" s="31"/>
    </row>
    <row r="359" spans="1:26" ht="15.75" customHeight="1">
      <c r="A359" s="297"/>
      <c r="B359" s="297"/>
      <c r="C359" s="298"/>
      <c r="D359" s="299"/>
      <c r="E359" s="298"/>
      <c r="F359" s="298"/>
      <c r="G359" s="298"/>
      <c r="H359" s="298"/>
      <c r="I359" s="298"/>
      <c r="J359" s="298"/>
      <c r="K359" s="298"/>
      <c r="L359" s="298"/>
      <c r="M359" s="31"/>
      <c r="N359" s="31"/>
      <c r="O359" s="31"/>
      <c r="P359" s="31"/>
      <c r="Q359" s="31"/>
      <c r="R359" s="31"/>
      <c r="S359" s="31"/>
      <c r="T359" s="31"/>
      <c r="U359" s="31"/>
      <c r="V359" s="31"/>
      <c r="W359" s="31"/>
      <c r="X359" s="31"/>
      <c r="Y359" s="31"/>
      <c r="Z359" s="31"/>
    </row>
    <row r="360" spans="1:26" ht="15.75" customHeight="1">
      <c r="A360" s="297"/>
      <c r="B360" s="297"/>
      <c r="C360" s="298"/>
      <c r="D360" s="299"/>
      <c r="E360" s="298"/>
      <c r="F360" s="298"/>
      <c r="G360" s="298"/>
      <c r="H360" s="298"/>
      <c r="I360" s="298"/>
      <c r="J360" s="298"/>
      <c r="K360" s="298"/>
      <c r="L360" s="298"/>
      <c r="M360" s="31"/>
      <c r="N360" s="31"/>
      <c r="O360" s="31"/>
      <c r="P360" s="31"/>
      <c r="Q360" s="31"/>
      <c r="R360" s="31"/>
      <c r="S360" s="31"/>
      <c r="T360" s="31"/>
      <c r="U360" s="31"/>
      <c r="V360" s="31"/>
      <c r="W360" s="31"/>
      <c r="X360" s="31"/>
      <c r="Y360" s="31"/>
      <c r="Z360" s="31"/>
    </row>
    <row r="361" spans="1:26" ht="15.75" customHeight="1">
      <c r="A361" s="297"/>
      <c r="B361" s="297"/>
      <c r="C361" s="298"/>
      <c r="D361" s="299"/>
      <c r="E361" s="298"/>
      <c r="F361" s="298"/>
      <c r="G361" s="298"/>
      <c r="H361" s="298"/>
      <c r="I361" s="298"/>
      <c r="J361" s="298"/>
      <c r="K361" s="298"/>
      <c r="L361" s="298"/>
      <c r="M361" s="31"/>
      <c r="N361" s="31"/>
      <c r="O361" s="31"/>
      <c r="P361" s="31"/>
      <c r="Q361" s="31"/>
      <c r="R361" s="31"/>
      <c r="S361" s="31"/>
      <c r="T361" s="31"/>
      <c r="U361" s="31"/>
      <c r="V361" s="31"/>
      <c r="W361" s="31"/>
      <c r="X361" s="31"/>
      <c r="Y361" s="31"/>
      <c r="Z361" s="31"/>
    </row>
    <row r="362" spans="1:26" ht="15.75" customHeight="1">
      <c r="A362" s="297"/>
      <c r="B362" s="297"/>
      <c r="C362" s="298"/>
      <c r="D362" s="299"/>
      <c r="E362" s="298"/>
      <c r="F362" s="298"/>
      <c r="G362" s="298"/>
      <c r="H362" s="298"/>
      <c r="I362" s="298"/>
      <c r="J362" s="298"/>
      <c r="K362" s="298"/>
      <c r="L362" s="298"/>
      <c r="M362" s="31"/>
      <c r="N362" s="31"/>
      <c r="O362" s="31"/>
      <c r="P362" s="31"/>
      <c r="Q362" s="31"/>
      <c r="R362" s="31"/>
      <c r="S362" s="31"/>
      <c r="T362" s="31"/>
      <c r="U362" s="31"/>
      <c r="V362" s="31"/>
      <c r="W362" s="31"/>
      <c r="X362" s="31"/>
      <c r="Y362" s="31"/>
      <c r="Z362" s="31"/>
    </row>
    <row r="363" spans="1:26" ht="15.75" customHeight="1">
      <c r="A363" s="297"/>
      <c r="B363" s="297"/>
      <c r="C363" s="298"/>
      <c r="D363" s="299"/>
      <c r="E363" s="298"/>
      <c r="F363" s="298"/>
      <c r="G363" s="298"/>
      <c r="H363" s="298"/>
      <c r="I363" s="298"/>
      <c r="J363" s="298"/>
      <c r="K363" s="298"/>
      <c r="L363" s="298"/>
      <c r="M363" s="31"/>
      <c r="N363" s="31"/>
      <c r="O363" s="31"/>
      <c r="P363" s="31"/>
      <c r="Q363" s="31"/>
      <c r="R363" s="31"/>
      <c r="S363" s="31"/>
      <c r="T363" s="31"/>
      <c r="U363" s="31"/>
      <c r="V363" s="31"/>
      <c r="W363" s="31"/>
      <c r="X363" s="31"/>
      <c r="Y363" s="31"/>
      <c r="Z363" s="31"/>
    </row>
    <row r="364" spans="1:26" ht="15.75" customHeight="1">
      <c r="A364" s="297"/>
      <c r="B364" s="297"/>
      <c r="C364" s="298"/>
      <c r="D364" s="299"/>
      <c r="E364" s="298"/>
      <c r="F364" s="298"/>
      <c r="G364" s="298"/>
      <c r="H364" s="298"/>
      <c r="I364" s="298"/>
      <c r="J364" s="298"/>
      <c r="K364" s="298"/>
      <c r="L364" s="298"/>
      <c r="M364" s="31"/>
      <c r="N364" s="31"/>
      <c r="O364" s="31"/>
      <c r="P364" s="31"/>
      <c r="Q364" s="31"/>
      <c r="R364" s="31"/>
      <c r="S364" s="31"/>
      <c r="T364" s="31"/>
      <c r="U364" s="31"/>
      <c r="V364" s="31"/>
      <c r="W364" s="31"/>
      <c r="X364" s="31"/>
      <c r="Y364" s="31"/>
      <c r="Z364" s="31"/>
    </row>
    <row r="365" spans="1:26" ht="15.75" customHeight="1">
      <c r="A365" s="297"/>
      <c r="B365" s="297"/>
      <c r="C365" s="298"/>
      <c r="D365" s="299"/>
      <c r="E365" s="298"/>
      <c r="F365" s="298"/>
      <c r="G365" s="298"/>
      <c r="H365" s="298"/>
      <c r="I365" s="298"/>
      <c r="J365" s="298"/>
      <c r="K365" s="298"/>
      <c r="L365" s="298"/>
      <c r="M365" s="31"/>
      <c r="N365" s="31"/>
      <c r="O365" s="31"/>
      <c r="P365" s="31"/>
      <c r="Q365" s="31"/>
      <c r="R365" s="31"/>
      <c r="S365" s="31"/>
      <c r="T365" s="31"/>
      <c r="U365" s="31"/>
      <c r="V365" s="31"/>
      <c r="W365" s="31"/>
      <c r="X365" s="31"/>
      <c r="Y365" s="31"/>
      <c r="Z365" s="31"/>
    </row>
    <row r="366" spans="1:26" ht="15.75" customHeight="1">
      <c r="A366" s="297"/>
      <c r="B366" s="297"/>
      <c r="C366" s="298"/>
      <c r="D366" s="299"/>
      <c r="E366" s="298"/>
      <c r="F366" s="298"/>
      <c r="G366" s="298"/>
      <c r="H366" s="298"/>
      <c r="I366" s="298"/>
      <c r="J366" s="298"/>
      <c r="K366" s="298"/>
      <c r="L366" s="298"/>
      <c r="M366" s="31"/>
      <c r="N366" s="31"/>
      <c r="O366" s="31"/>
      <c r="P366" s="31"/>
      <c r="Q366" s="31"/>
      <c r="R366" s="31"/>
      <c r="S366" s="31"/>
      <c r="T366" s="31"/>
      <c r="U366" s="31"/>
      <c r="V366" s="31"/>
      <c r="W366" s="31"/>
      <c r="X366" s="31"/>
      <c r="Y366" s="31"/>
      <c r="Z366" s="31"/>
    </row>
    <row r="367" spans="1:26" ht="15.75" customHeight="1">
      <c r="A367" s="297"/>
      <c r="B367" s="297"/>
      <c r="C367" s="298"/>
      <c r="D367" s="299"/>
      <c r="E367" s="298"/>
      <c r="F367" s="298"/>
      <c r="G367" s="298"/>
      <c r="H367" s="298"/>
      <c r="I367" s="298"/>
      <c r="J367" s="298"/>
      <c r="K367" s="298"/>
      <c r="L367" s="298"/>
      <c r="M367" s="31"/>
      <c r="N367" s="31"/>
      <c r="O367" s="31"/>
      <c r="P367" s="31"/>
      <c r="Q367" s="31"/>
      <c r="R367" s="31"/>
      <c r="S367" s="31"/>
      <c r="T367" s="31"/>
      <c r="U367" s="31"/>
      <c r="V367" s="31"/>
      <c r="W367" s="31"/>
      <c r="X367" s="31"/>
      <c r="Y367" s="31"/>
      <c r="Z367" s="31"/>
    </row>
    <row r="368" spans="1:26" ht="15.75" customHeight="1">
      <c r="A368" s="297"/>
      <c r="B368" s="297"/>
      <c r="C368" s="298"/>
      <c r="D368" s="299"/>
      <c r="E368" s="298"/>
      <c r="F368" s="298"/>
      <c r="G368" s="298"/>
      <c r="H368" s="298"/>
      <c r="I368" s="298"/>
      <c r="J368" s="298"/>
      <c r="K368" s="298"/>
      <c r="L368" s="298"/>
      <c r="M368" s="31"/>
      <c r="N368" s="31"/>
      <c r="O368" s="31"/>
      <c r="P368" s="31"/>
      <c r="Q368" s="31"/>
      <c r="R368" s="31"/>
      <c r="S368" s="31"/>
      <c r="T368" s="31"/>
      <c r="U368" s="31"/>
      <c r="V368" s="31"/>
      <c r="W368" s="31"/>
      <c r="X368" s="31"/>
      <c r="Y368" s="31"/>
      <c r="Z368" s="31"/>
    </row>
    <row r="369" spans="1:26" ht="15.75" customHeight="1">
      <c r="A369" s="297"/>
      <c r="B369" s="297"/>
      <c r="C369" s="298"/>
      <c r="D369" s="299"/>
      <c r="E369" s="298"/>
      <c r="F369" s="298"/>
      <c r="G369" s="298"/>
      <c r="H369" s="298"/>
      <c r="I369" s="298"/>
      <c r="J369" s="298"/>
      <c r="K369" s="298"/>
      <c r="L369" s="298"/>
      <c r="M369" s="31"/>
      <c r="N369" s="31"/>
      <c r="O369" s="31"/>
      <c r="P369" s="31"/>
      <c r="Q369" s="31"/>
      <c r="R369" s="31"/>
      <c r="S369" s="31"/>
      <c r="T369" s="31"/>
      <c r="U369" s="31"/>
      <c r="V369" s="31"/>
      <c r="W369" s="31"/>
      <c r="X369" s="31"/>
      <c r="Y369" s="31"/>
      <c r="Z369" s="31"/>
    </row>
    <row r="370" spans="1:26" ht="15.75" customHeight="1">
      <c r="A370" s="297"/>
      <c r="B370" s="297"/>
      <c r="C370" s="298"/>
      <c r="D370" s="299"/>
      <c r="E370" s="298"/>
      <c r="F370" s="298"/>
      <c r="G370" s="298"/>
      <c r="H370" s="298"/>
      <c r="I370" s="298"/>
      <c r="J370" s="298"/>
      <c r="K370" s="298"/>
      <c r="L370" s="298"/>
      <c r="M370" s="31"/>
      <c r="N370" s="31"/>
      <c r="O370" s="31"/>
      <c r="P370" s="31"/>
      <c r="Q370" s="31"/>
      <c r="R370" s="31"/>
      <c r="S370" s="31"/>
      <c r="T370" s="31"/>
      <c r="U370" s="31"/>
      <c r="V370" s="31"/>
      <c r="W370" s="31"/>
      <c r="X370" s="31"/>
      <c r="Y370" s="31"/>
      <c r="Z370" s="31"/>
    </row>
    <row r="371" spans="1:26" ht="15.75" customHeight="1">
      <c r="A371" s="297"/>
      <c r="B371" s="297"/>
      <c r="C371" s="298"/>
      <c r="D371" s="299"/>
      <c r="E371" s="298"/>
      <c r="F371" s="298"/>
      <c r="G371" s="298"/>
      <c r="H371" s="298"/>
      <c r="I371" s="298"/>
      <c r="J371" s="298"/>
      <c r="K371" s="298"/>
      <c r="L371" s="298"/>
      <c r="M371" s="31"/>
      <c r="N371" s="31"/>
      <c r="O371" s="31"/>
      <c r="P371" s="31"/>
      <c r="Q371" s="31"/>
      <c r="R371" s="31"/>
      <c r="S371" s="31"/>
      <c r="T371" s="31"/>
      <c r="U371" s="31"/>
      <c r="V371" s="31"/>
      <c r="W371" s="31"/>
      <c r="X371" s="31"/>
      <c r="Y371" s="31"/>
      <c r="Z371" s="31"/>
    </row>
    <row r="372" spans="1:26" ht="15.75" customHeight="1">
      <c r="A372" s="297"/>
      <c r="B372" s="297"/>
      <c r="C372" s="298"/>
      <c r="D372" s="299"/>
      <c r="E372" s="298"/>
      <c r="F372" s="298"/>
      <c r="G372" s="298"/>
      <c r="H372" s="298"/>
      <c r="I372" s="298"/>
      <c r="J372" s="298"/>
      <c r="K372" s="298"/>
      <c r="L372" s="298"/>
      <c r="M372" s="31"/>
      <c r="N372" s="31"/>
      <c r="O372" s="31"/>
      <c r="P372" s="31"/>
      <c r="Q372" s="31"/>
      <c r="R372" s="31"/>
      <c r="S372" s="31"/>
      <c r="T372" s="31"/>
      <c r="U372" s="31"/>
      <c r="V372" s="31"/>
      <c r="W372" s="31"/>
      <c r="X372" s="31"/>
      <c r="Y372" s="31"/>
      <c r="Z372" s="31"/>
    </row>
    <row r="373" spans="1:26" ht="15.75" customHeight="1">
      <c r="A373" s="297"/>
      <c r="B373" s="297"/>
      <c r="C373" s="298"/>
      <c r="D373" s="299"/>
      <c r="E373" s="298"/>
      <c r="F373" s="298"/>
      <c r="G373" s="298"/>
      <c r="H373" s="298"/>
      <c r="I373" s="298"/>
      <c r="J373" s="298"/>
      <c r="K373" s="298"/>
      <c r="L373" s="298"/>
      <c r="M373" s="31"/>
      <c r="N373" s="31"/>
      <c r="O373" s="31"/>
      <c r="P373" s="31"/>
      <c r="Q373" s="31"/>
      <c r="R373" s="31"/>
      <c r="S373" s="31"/>
      <c r="T373" s="31"/>
      <c r="U373" s="31"/>
      <c r="V373" s="31"/>
      <c r="W373" s="31"/>
      <c r="X373" s="31"/>
      <c r="Y373" s="31"/>
      <c r="Z373" s="31"/>
    </row>
    <row r="374" spans="1:26" ht="15.75" customHeight="1">
      <c r="A374" s="297"/>
      <c r="B374" s="297"/>
      <c r="C374" s="298"/>
      <c r="D374" s="299"/>
      <c r="E374" s="298"/>
      <c r="F374" s="298"/>
      <c r="G374" s="298"/>
      <c r="H374" s="298"/>
      <c r="I374" s="298"/>
      <c r="J374" s="298"/>
      <c r="K374" s="298"/>
      <c r="L374" s="298"/>
      <c r="M374" s="31"/>
      <c r="N374" s="31"/>
      <c r="O374" s="31"/>
      <c r="P374" s="31"/>
      <c r="Q374" s="31"/>
      <c r="R374" s="31"/>
      <c r="S374" s="31"/>
      <c r="T374" s="31"/>
      <c r="U374" s="31"/>
      <c r="V374" s="31"/>
      <c r="W374" s="31"/>
      <c r="X374" s="31"/>
      <c r="Y374" s="31"/>
      <c r="Z374" s="31"/>
    </row>
    <row r="375" spans="1:26" ht="15.75" customHeight="1">
      <c r="A375" s="297"/>
      <c r="B375" s="297"/>
      <c r="C375" s="298"/>
      <c r="D375" s="299"/>
      <c r="E375" s="298"/>
      <c r="F375" s="298"/>
      <c r="G375" s="298"/>
      <c r="H375" s="298"/>
      <c r="I375" s="298"/>
      <c r="J375" s="298"/>
      <c r="K375" s="298"/>
      <c r="L375" s="298"/>
      <c r="M375" s="31"/>
      <c r="N375" s="31"/>
      <c r="O375" s="31"/>
      <c r="P375" s="31"/>
      <c r="Q375" s="31"/>
      <c r="R375" s="31"/>
      <c r="S375" s="31"/>
      <c r="T375" s="31"/>
      <c r="U375" s="31"/>
      <c r="V375" s="31"/>
      <c r="W375" s="31"/>
      <c r="X375" s="31"/>
      <c r="Y375" s="31"/>
      <c r="Z375" s="31"/>
    </row>
    <row r="376" spans="1:26" ht="15.75" customHeight="1">
      <c r="A376" s="297"/>
      <c r="B376" s="297"/>
      <c r="C376" s="298"/>
      <c r="D376" s="299"/>
      <c r="E376" s="298"/>
      <c r="F376" s="298"/>
      <c r="G376" s="298"/>
      <c r="H376" s="298"/>
      <c r="I376" s="298"/>
      <c r="J376" s="298"/>
      <c r="K376" s="298"/>
      <c r="L376" s="298"/>
      <c r="M376" s="31"/>
      <c r="N376" s="31"/>
      <c r="O376" s="31"/>
      <c r="P376" s="31"/>
      <c r="Q376" s="31"/>
      <c r="R376" s="31"/>
      <c r="S376" s="31"/>
      <c r="T376" s="31"/>
      <c r="U376" s="31"/>
      <c r="V376" s="31"/>
      <c r="W376" s="31"/>
      <c r="X376" s="31"/>
      <c r="Y376" s="31"/>
      <c r="Z376" s="31"/>
    </row>
    <row r="377" spans="1:26" ht="15.75" customHeight="1">
      <c r="A377" s="297"/>
      <c r="B377" s="297"/>
      <c r="C377" s="298"/>
      <c r="D377" s="299"/>
      <c r="E377" s="298"/>
      <c r="F377" s="298"/>
      <c r="G377" s="298"/>
      <c r="H377" s="298"/>
      <c r="I377" s="298"/>
      <c r="J377" s="298"/>
      <c r="K377" s="298"/>
      <c r="L377" s="298"/>
      <c r="M377" s="31"/>
      <c r="N377" s="31"/>
      <c r="O377" s="31"/>
      <c r="P377" s="31"/>
      <c r="Q377" s="31"/>
      <c r="R377" s="31"/>
      <c r="S377" s="31"/>
      <c r="T377" s="31"/>
      <c r="U377" s="31"/>
      <c r="V377" s="31"/>
      <c r="W377" s="31"/>
      <c r="X377" s="31"/>
      <c r="Y377" s="31"/>
      <c r="Z377" s="31"/>
    </row>
    <row r="378" spans="1:26" ht="15.75" customHeight="1">
      <c r="A378" s="297"/>
      <c r="B378" s="297"/>
      <c r="C378" s="298"/>
      <c r="D378" s="299"/>
      <c r="E378" s="298"/>
      <c r="F378" s="298"/>
      <c r="G378" s="298"/>
      <c r="H378" s="298"/>
      <c r="I378" s="298"/>
      <c r="J378" s="298"/>
      <c r="K378" s="298"/>
      <c r="L378" s="298"/>
      <c r="M378" s="31"/>
      <c r="N378" s="31"/>
      <c r="O378" s="31"/>
      <c r="P378" s="31"/>
      <c r="Q378" s="31"/>
      <c r="R378" s="31"/>
      <c r="S378" s="31"/>
      <c r="T378" s="31"/>
      <c r="U378" s="31"/>
      <c r="V378" s="31"/>
      <c r="W378" s="31"/>
      <c r="X378" s="31"/>
      <c r="Y378" s="31"/>
      <c r="Z378" s="31"/>
    </row>
    <row r="379" spans="1:26" ht="15.75" customHeight="1">
      <c r="A379" s="297"/>
      <c r="B379" s="297"/>
      <c r="C379" s="298"/>
      <c r="D379" s="299"/>
      <c r="E379" s="298"/>
      <c r="F379" s="298"/>
      <c r="G379" s="298"/>
      <c r="H379" s="298"/>
      <c r="I379" s="298"/>
      <c r="J379" s="298"/>
      <c r="K379" s="298"/>
      <c r="L379" s="298"/>
      <c r="M379" s="31"/>
      <c r="N379" s="31"/>
      <c r="O379" s="31"/>
      <c r="P379" s="31"/>
      <c r="Q379" s="31"/>
      <c r="R379" s="31"/>
      <c r="S379" s="31"/>
      <c r="T379" s="31"/>
      <c r="U379" s="31"/>
      <c r="V379" s="31"/>
      <c r="W379" s="31"/>
      <c r="X379" s="31"/>
      <c r="Y379" s="31"/>
      <c r="Z379" s="31"/>
    </row>
    <row r="380" spans="1:26" ht="15.75" customHeight="1">
      <c r="A380" s="297"/>
      <c r="B380" s="297"/>
      <c r="C380" s="298"/>
      <c r="D380" s="299"/>
      <c r="E380" s="298"/>
      <c r="F380" s="298"/>
      <c r="G380" s="298"/>
      <c r="H380" s="298"/>
      <c r="I380" s="298"/>
      <c r="J380" s="298"/>
      <c r="K380" s="298"/>
      <c r="L380" s="298"/>
      <c r="M380" s="31"/>
      <c r="N380" s="31"/>
      <c r="O380" s="31"/>
      <c r="P380" s="31"/>
      <c r="Q380" s="31"/>
      <c r="R380" s="31"/>
      <c r="S380" s="31"/>
      <c r="T380" s="31"/>
      <c r="U380" s="31"/>
      <c r="V380" s="31"/>
      <c r="W380" s="31"/>
      <c r="X380" s="31"/>
      <c r="Y380" s="31"/>
      <c r="Z380" s="31"/>
    </row>
    <row r="381" spans="1:26" ht="15.75" customHeight="1">
      <c r="A381" s="297"/>
      <c r="B381" s="297"/>
      <c r="C381" s="298"/>
      <c r="D381" s="299"/>
      <c r="E381" s="298"/>
      <c r="F381" s="298"/>
      <c r="G381" s="298"/>
      <c r="H381" s="298"/>
      <c r="I381" s="298"/>
      <c r="J381" s="298"/>
      <c r="K381" s="298"/>
      <c r="L381" s="298"/>
      <c r="M381" s="31"/>
      <c r="N381" s="31"/>
      <c r="O381" s="31"/>
      <c r="P381" s="31"/>
      <c r="Q381" s="31"/>
      <c r="R381" s="31"/>
      <c r="S381" s="31"/>
      <c r="T381" s="31"/>
      <c r="U381" s="31"/>
      <c r="V381" s="31"/>
      <c r="W381" s="31"/>
      <c r="X381" s="31"/>
      <c r="Y381" s="31"/>
      <c r="Z381" s="31"/>
    </row>
    <row r="382" spans="1:26" ht="15.75" customHeight="1">
      <c r="A382" s="297"/>
      <c r="B382" s="297"/>
      <c r="C382" s="298"/>
      <c r="D382" s="299"/>
      <c r="E382" s="298"/>
      <c r="F382" s="298"/>
      <c r="G382" s="298"/>
      <c r="H382" s="298"/>
      <c r="I382" s="298"/>
      <c r="J382" s="298"/>
      <c r="K382" s="298"/>
      <c r="L382" s="298"/>
      <c r="M382" s="31"/>
      <c r="N382" s="31"/>
      <c r="O382" s="31"/>
      <c r="P382" s="31"/>
      <c r="Q382" s="31"/>
      <c r="R382" s="31"/>
      <c r="S382" s="31"/>
      <c r="T382" s="31"/>
      <c r="U382" s="31"/>
      <c r="V382" s="31"/>
      <c r="W382" s="31"/>
      <c r="X382" s="31"/>
      <c r="Y382" s="31"/>
      <c r="Z382" s="31"/>
    </row>
    <row r="383" spans="1:26" ht="15.75" customHeight="1">
      <c r="A383" s="297"/>
      <c r="B383" s="297"/>
      <c r="C383" s="298"/>
      <c r="D383" s="299"/>
      <c r="E383" s="298"/>
      <c r="F383" s="298"/>
      <c r="G383" s="298"/>
      <c r="H383" s="298"/>
      <c r="I383" s="298"/>
      <c r="J383" s="298"/>
      <c r="K383" s="298"/>
      <c r="L383" s="298"/>
      <c r="M383" s="31"/>
      <c r="N383" s="31"/>
      <c r="O383" s="31"/>
      <c r="P383" s="31"/>
      <c r="Q383" s="31"/>
      <c r="R383" s="31"/>
      <c r="S383" s="31"/>
      <c r="T383" s="31"/>
      <c r="U383" s="31"/>
      <c r="V383" s="31"/>
      <c r="W383" s="31"/>
      <c r="X383" s="31"/>
      <c r="Y383" s="31"/>
      <c r="Z383" s="31"/>
    </row>
    <row r="384" spans="1:26" ht="15.75" customHeight="1">
      <c r="A384" s="297"/>
      <c r="B384" s="297"/>
      <c r="C384" s="298"/>
      <c r="D384" s="299"/>
      <c r="E384" s="298"/>
      <c r="F384" s="298"/>
      <c r="G384" s="298"/>
      <c r="H384" s="298"/>
      <c r="I384" s="298"/>
      <c r="J384" s="298"/>
      <c r="K384" s="298"/>
      <c r="L384" s="298"/>
      <c r="M384" s="31"/>
      <c r="N384" s="31"/>
      <c r="O384" s="31"/>
      <c r="P384" s="31"/>
      <c r="Q384" s="31"/>
      <c r="R384" s="31"/>
      <c r="S384" s="31"/>
      <c r="T384" s="31"/>
      <c r="U384" s="31"/>
      <c r="V384" s="31"/>
      <c r="W384" s="31"/>
      <c r="X384" s="31"/>
      <c r="Y384" s="31"/>
      <c r="Z384" s="31"/>
    </row>
    <row r="385" spans="1:26" ht="15.75" customHeight="1">
      <c r="A385" s="297"/>
      <c r="B385" s="297"/>
      <c r="C385" s="298"/>
      <c r="D385" s="299"/>
      <c r="E385" s="298"/>
      <c r="F385" s="298"/>
      <c r="G385" s="298"/>
      <c r="H385" s="298"/>
      <c r="I385" s="298"/>
      <c r="J385" s="298"/>
      <c r="K385" s="298"/>
      <c r="L385" s="298"/>
      <c r="M385" s="31"/>
      <c r="N385" s="31"/>
      <c r="O385" s="31"/>
      <c r="P385" s="31"/>
      <c r="Q385" s="31"/>
      <c r="R385" s="31"/>
      <c r="S385" s="31"/>
      <c r="T385" s="31"/>
      <c r="U385" s="31"/>
      <c r="V385" s="31"/>
      <c r="W385" s="31"/>
      <c r="X385" s="31"/>
      <c r="Y385" s="31"/>
      <c r="Z385" s="31"/>
    </row>
    <row r="386" spans="1:26" ht="15.75" customHeight="1">
      <c r="A386" s="297"/>
      <c r="B386" s="297"/>
      <c r="C386" s="298"/>
      <c r="D386" s="299"/>
      <c r="E386" s="298"/>
      <c r="F386" s="298"/>
      <c r="G386" s="298"/>
      <c r="H386" s="298"/>
      <c r="I386" s="298"/>
      <c r="J386" s="298"/>
      <c r="K386" s="298"/>
      <c r="L386" s="298"/>
      <c r="M386" s="31"/>
      <c r="N386" s="31"/>
      <c r="O386" s="31"/>
      <c r="P386" s="31"/>
      <c r="Q386" s="31"/>
      <c r="R386" s="31"/>
      <c r="S386" s="31"/>
      <c r="T386" s="31"/>
      <c r="U386" s="31"/>
      <c r="V386" s="31"/>
      <c r="W386" s="31"/>
      <c r="X386" s="31"/>
      <c r="Y386" s="31"/>
      <c r="Z386" s="31"/>
    </row>
    <row r="387" spans="1:26" ht="15.75" customHeight="1">
      <c r="A387" s="297"/>
      <c r="B387" s="297"/>
      <c r="C387" s="298"/>
      <c r="D387" s="299"/>
      <c r="E387" s="298"/>
      <c r="F387" s="298"/>
      <c r="G387" s="298"/>
      <c r="H387" s="298"/>
      <c r="I387" s="298"/>
      <c r="J387" s="298"/>
      <c r="K387" s="298"/>
      <c r="L387" s="298"/>
      <c r="M387" s="31"/>
      <c r="N387" s="31"/>
      <c r="O387" s="31"/>
      <c r="P387" s="31"/>
      <c r="Q387" s="31"/>
      <c r="R387" s="31"/>
      <c r="S387" s="31"/>
      <c r="T387" s="31"/>
      <c r="U387" s="31"/>
      <c r="V387" s="31"/>
      <c r="W387" s="31"/>
      <c r="X387" s="31"/>
      <c r="Y387" s="31"/>
      <c r="Z387" s="31"/>
    </row>
    <row r="388" spans="1:26" ht="15.75" customHeight="1">
      <c r="A388" s="297"/>
      <c r="B388" s="297"/>
      <c r="C388" s="298"/>
      <c r="D388" s="299"/>
      <c r="E388" s="298"/>
      <c r="F388" s="298"/>
      <c r="G388" s="298"/>
      <c r="H388" s="298"/>
      <c r="I388" s="298"/>
      <c r="J388" s="298"/>
      <c r="K388" s="298"/>
      <c r="L388" s="298"/>
      <c r="M388" s="31"/>
      <c r="N388" s="31"/>
      <c r="O388" s="31"/>
      <c r="P388" s="31"/>
      <c r="Q388" s="31"/>
      <c r="R388" s="31"/>
      <c r="S388" s="31"/>
      <c r="T388" s="31"/>
      <c r="U388" s="31"/>
      <c r="V388" s="31"/>
      <c r="W388" s="31"/>
      <c r="X388" s="31"/>
      <c r="Y388" s="31"/>
      <c r="Z388" s="31"/>
    </row>
    <row r="389" spans="1:26" ht="15.75" customHeight="1">
      <c r="A389" s="297"/>
      <c r="B389" s="297"/>
      <c r="C389" s="298"/>
      <c r="D389" s="299"/>
      <c r="E389" s="298"/>
      <c r="F389" s="298"/>
      <c r="G389" s="298"/>
      <c r="H389" s="298"/>
      <c r="I389" s="298"/>
      <c r="J389" s="298"/>
      <c r="K389" s="298"/>
      <c r="L389" s="298"/>
      <c r="M389" s="31"/>
      <c r="N389" s="31"/>
      <c r="O389" s="31"/>
      <c r="P389" s="31"/>
      <c r="Q389" s="31"/>
      <c r="R389" s="31"/>
      <c r="S389" s="31"/>
      <c r="T389" s="31"/>
      <c r="U389" s="31"/>
      <c r="V389" s="31"/>
      <c r="W389" s="31"/>
      <c r="X389" s="31"/>
      <c r="Y389" s="31"/>
      <c r="Z389" s="31"/>
    </row>
    <row r="390" spans="1:26" ht="15.75" customHeight="1">
      <c r="A390" s="297"/>
      <c r="B390" s="297"/>
      <c r="C390" s="298"/>
      <c r="D390" s="299"/>
      <c r="E390" s="298"/>
      <c r="F390" s="298"/>
      <c r="G390" s="298"/>
      <c r="H390" s="298"/>
      <c r="I390" s="298"/>
      <c r="J390" s="298"/>
      <c r="K390" s="298"/>
      <c r="L390" s="298"/>
      <c r="M390" s="31"/>
      <c r="N390" s="31"/>
      <c r="O390" s="31"/>
      <c r="P390" s="31"/>
      <c r="Q390" s="31"/>
      <c r="R390" s="31"/>
      <c r="S390" s="31"/>
      <c r="T390" s="31"/>
      <c r="U390" s="31"/>
      <c r="V390" s="31"/>
      <c r="W390" s="31"/>
      <c r="X390" s="31"/>
      <c r="Y390" s="31"/>
      <c r="Z390" s="31"/>
    </row>
    <row r="391" spans="1:26" ht="15.75" customHeight="1">
      <c r="A391" s="297"/>
      <c r="B391" s="297"/>
      <c r="C391" s="298"/>
      <c r="D391" s="299"/>
      <c r="E391" s="298"/>
      <c r="F391" s="298"/>
      <c r="G391" s="298"/>
      <c r="H391" s="298"/>
      <c r="I391" s="298"/>
      <c r="J391" s="298"/>
      <c r="K391" s="298"/>
      <c r="L391" s="298"/>
      <c r="M391" s="31"/>
      <c r="N391" s="31"/>
      <c r="O391" s="31"/>
      <c r="P391" s="31"/>
      <c r="Q391" s="31"/>
      <c r="R391" s="31"/>
      <c r="S391" s="31"/>
      <c r="T391" s="31"/>
      <c r="U391" s="31"/>
      <c r="V391" s="31"/>
      <c r="W391" s="31"/>
      <c r="X391" s="31"/>
      <c r="Y391" s="31"/>
      <c r="Z391" s="31"/>
    </row>
    <row r="392" spans="1:26" ht="15.75" customHeight="1">
      <c r="A392" s="297"/>
      <c r="B392" s="297"/>
      <c r="C392" s="298"/>
      <c r="D392" s="299"/>
      <c r="E392" s="298"/>
      <c r="F392" s="298"/>
      <c r="G392" s="298"/>
      <c r="H392" s="298"/>
      <c r="I392" s="298"/>
      <c r="J392" s="298"/>
      <c r="K392" s="298"/>
      <c r="L392" s="298"/>
      <c r="M392" s="31"/>
      <c r="N392" s="31"/>
      <c r="O392" s="31"/>
      <c r="P392" s="31"/>
      <c r="Q392" s="31"/>
      <c r="R392" s="31"/>
      <c r="S392" s="31"/>
      <c r="T392" s="31"/>
      <c r="U392" s="31"/>
      <c r="V392" s="31"/>
      <c r="W392" s="31"/>
      <c r="X392" s="31"/>
      <c r="Y392" s="31"/>
      <c r="Z392" s="31"/>
    </row>
    <row r="393" spans="1:26" ht="15.75" customHeight="1">
      <c r="A393" s="297"/>
      <c r="B393" s="297"/>
      <c r="C393" s="298"/>
      <c r="D393" s="299"/>
      <c r="E393" s="298"/>
      <c r="F393" s="298"/>
      <c r="G393" s="298"/>
      <c r="H393" s="298"/>
      <c r="I393" s="298"/>
      <c r="J393" s="298"/>
      <c r="K393" s="298"/>
      <c r="L393" s="298"/>
      <c r="M393" s="31"/>
      <c r="N393" s="31"/>
      <c r="O393" s="31"/>
      <c r="P393" s="31"/>
      <c r="Q393" s="31"/>
      <c r="R393" s="31"/>
      <c r="S393" s="31"/>
      <c r="T393" s="31"/>
      <c r="U393" s="31"/>
      <c r="V393" s="31"/>
      <c r="W393" s="31"/>
      <c r="X393" s="31"/>
      <c r="Y393" s="31"/>
      <c r="Z393" s="31"/>
    </row>
    <row r="394" spans="1:26" ht="15.75" customHeight="1">
      <c r="A394" s="297"/>
      <c r="B394" s="297"/>
      <c r="C394" s="298"/>
      <c r="D394" s="299"/>
      <c r="E394" s="298"/>
      <c r="F394" s="298"/>
      <c r="G394" s="298"/>
      <c r="H394" s="298"/>
      <c r="I394" s="298"/>
      <c r="J394" s="298"/>
      <c r="K394" s="298"/>
      <c r="L394" s="298"/>
      <c r="M394" s="31"/>
      <c r="N394" s="31"/>
      <c r="O394" s="31"/>
      <c r="P394" s="31"/>
      <c r="Q394" s="31"/>
      <c r="R394" s="31"/>
      <c r="S394" s="31"/>
      <c r="T394" s="31"/>
      <c r="U394" s="31"/>
      <c r="V394" s="31"/>
      <c r="W394" s="31"/>
      <c r="X394" s="31"/>
      <c r="Y394" s="31"/>
      <c r="Z394" s="31"/>
    </row>
    <row r="395" spans="1:26" ht="15.75" customHeight="1">
      <c r="A395" s="297"/>
      <c r="B395" s="297"/>
      <c r="C395" s="298"/>
      <c r="D395" s="299"/>
      <c r="E395" s="298"/>
      <c r="F395" s="298"/>
      <c r="G395" s="298"/>
      <c r="H395" s="298"/>
      <c r="I395" s="298"/>
      <c r="J395" s="298"/>
      <c r="K395" s="298"/>
      <c r="L395" s="298"/>
      <c r="M395" s="31"/>
      <c r="N395" s="31"/>
      <c r="O395" s="31"/>
      <c r="P395" s="31"/>
      <c r="Q395" s="31"/>
      <c r="R395" s="31"/>
      <c r="S395" s="31"/>
      <c r="T395" s="31"/>
      <c r="U395" s="31"/>
      <c r="V395" s="31"/>
      <c r="W395" s="31"/>
      <c r="X395" s="31"/>
      <c r="Y395" s="31"/>
      <c r="Z395" s="31"/>
    </row>
    <row r="396" spans="1:26" ht="15.75" customHeight="1">
      <c r="A396" s="297"/>
      <c r="B396" s="297"/>
      <c r="C396" s="298"/>
      <c r="D396" s="299"/>
      <c r="E396" s="298"/>
      <c r="F396" s="298"/>
      <c r="G396" s="298"/>
      <c r="H396" s="298"/>
      <c r="I396" s="298"/>
      <c r="J396" s="298"/>
      <c r="K396" s="298"/>
      <c r="L396" s="298"/>
      <c r="M396" s="31"/>
      <c r="N396" s="31"/>
      <c r="O396" s="31"/>
      <c r="P396" s="31"/>
      <c r="Q396" s="31"/>
      <c r="R396" s="31"/>
      <c r="S396" s="31"/>
      <c r="T396" s="31"/>
      <c r="U396" s="31"/>
      <c r="V396" s="31"/>
      <c r="W396" s="31"/>
      <c r="X396" s="31"/>
      <c r="Y396" s="31"/>
      <c r="Z396" s="31"/>
    </row>
    <row r="397" spans="1:26" ht="15.75" customHeight="1">
      <c r="A397" s="297"/>
      <c r="B397" s="297"/>
      <c r="C397" s="298"/>
      <c r="D397" s="299"/>
      <c r="E397" s="298"/>
      <c r="F397" s="298"/>
      <c r="G397" s="298"/>
      <c r="H397" s="298"/>
      <c r="I397" s="298"/>
      <c r="J397" s="298"/>
      <c r="K397" s="298"/>
      <c r="L397" s="298"/>
      <c r="M397" s="31"/>
      <c r="N397" s="31"/>
      <c r="O397" s="31"/>
      <c r="P397" s="31"/>
      <c r="Q397" s="31"/>
      <c r="R397" s="31"/>
      <c r="S397" s="31"/>
      <c r="T397" s="31"/>
      <c r="U397" s="31"/>
      <c r="V397" s="31"/>
      <c r="W397" s="31"/>
      <c r="X397" s="31"/>
      <c r="Y397" s="31"/>
      <c r="Z397" s="31"/>
    </row>
    <row r="398" spans="1:26" ht="15.75" customHeight="1">
      <c r="A398" s="297"/>
      <c r="B398" s="297"/>
      <c r="C398" s="298"/>
      <c r="D398" s="299"/>
      <c r="E398" s="298"/>
      <c r="F398" s="298"/>
      <c r="G398" s="298"/>
      <c r="H398" s="298"/>
      <c r="I398" s="298"/>
      <c r="J398" s="298"/>
      <c r="K398" s="298"/>
      <c r="L398" s="298"/>
      <c r="M398" s="31"/>
      <c r="N398" s="31"/>
      <c r="O398" s="31"/>
      <c r="P398" s="31"/>
      <c r="Q398" s="31"/>
      <c r="R398" s="31"/>
      <c r="S398" s="31"/>
      <c r="T398" s="31"/>
      <c r="U398" s="31"/>
      <c r="V398" s="31"/>
      <c r="W398" s="31"/>
      <c r="X398" s="31"/>
      <c r="Y398" s="31"/>
      <c r="Z398" s="31"/>
    </row>
    <row r="399" spans="1:26" ht="15.75" customHeight="1">
      <c r="A399" s="297"/>
      <c r="B399" s="297"/>
      <c r="C399" s="298"/>
      <c r="D399" s="299"/>
      <c r="E399" s="298"/>
      <c r="F399" s="298"/>
      <c r="G399" s="298"/>
      <c r="H399" s="298"/>
      <c r="I399" s="298"/>
      <c r="J399" s="298"/>
      <c r="K399" s="298"/>
      <c r="L399" s="298"/>
      <c r="M399" s="31"/>
      <c r="N399" s="31"/>
      <c r="O399" s="31"/>
      <c r="P399" s="31"/>
      <c r="Q399" s="31"/>
      <c r="R399" s="31"/>
      <c r="S399" s="31"/>
      <c r="T399" s="31"/>
      <c r="U399" s="31"/>
      <c r="V399" s="31"/>
      <c r="W399" s="31"/>
      <c r="X399" s="31"/>
      <c r="Y399" s="31"/>
      <c r="Z399" s="31"/>
    </row>
    <row r="400" spans="1:26" ht="15.75" customHeight="1">
      <c r="A400" s="297"/>
      <c r="B400" s="297"/>
      <c r="C400" s="298"/>
      <c r="D400" s="299"/>
      <c r="E400" s="298"/>
      <c r="F400" s="298"/>
      <c r="G400" s="298"/>
      <c r="H400" s="298"/>
      <c r="I400" s="298"/>
      <c r="J400" s="298"/>
      <c r="K400" s="298"/>
      <c r="L400" s="298"/>
      <c r="M400" s="31"/>
      <c r="N400" s="31"/>
      <c r="O400" s="31"/>
      <c r="P400" s="31"/>
      <c r="Q400" s="31"/>
      <c r="R400" s="31"/>
      <c r="S400" s="31"/>
      <c r="T400" s="31"/>
      <c r="U400" s="31"/>
      <c r="V400" s="31"/>
      <c r="W400" s="31"/>
      <c r="X400" s="31"/>
      <c r="Y400" s="31"/>
      <c r="Z400" s="31"/>
    </row>
    <row r="401" spans="1:26" ht="15.75" customHeight="1">
      <c r="A401" s="297"/>
      <c r="B401" s="297"/>
      <c r="C401" s="298"/>
      <c r="D401" s="299"/>
      <c r="E401" s="298"/>
      <c r="F401" s="298"/>
      <c r="G401" s="298"/>
      <c r="H401" s="298"/>
      <c r="I401" s="298"/>
      <c r="J401" s="298"/>
      <c r="K401" s="298"/>
      <c r="L401" s="298"/>
      <c r="M401" s="31"/>
      <c r="N401" s="31"/>
      <c r="O401" s="31"/>
      <c r="P401" s="31"/>
      <c r="Q401" s="31"/>
      <c r="R401" s="31"/>
      <c r="S401" s="31"/>
      <c r="T401" s="31"/>
      <c r="U401" s="31"/>
      <c r="V401" s="31"/>
      <c r="W401" s="31"/>
      <c r="X401" s="31"/>
      <c r="Y401" s="31"/>
      <c r="Z401" s="31"/>
    </row>
    <row r="402" spans="1:26" ht="15.75" customHeight="1">
      <c r="A402" s="297"/>
      <c r="B402" s="297"/>
      <c r="C402" s="298"/>
      <c r="D402" s="299"/>
      <c r="E402" s="298"/>
      <c r="F402" s="298"/>
      <c r="G402" s="298"/>
      <c r="H402" s="298"/>
      <c r="I402" s="298"/>
      <c r="J402" s="298"/>
      <c r="K402" s="298"/>
      <c r="L402" s="298"/>
      <c r="M402" s="31"/>
      <c r="N402" s="31"/>
      <c r="O402" s="31"/>
      <c r="P402" s="31"/>
      <c r="Q402" s="31"/>
      <c r="R402" s="31"/>
      <c r="S402" s="31"/>
      <c r="T402" s="31"/>
      <c r="U402" s="31"/>
      <c r="V402" s="31"/>
      <c r="W402" s="31"/>
      <c r="X402" s="31"/>
      <c r="Y402" s="31"/>
      <c r="Z402" s="31"/>
    </row>
    <row r="403" spans="1:26" ht="15.75" customHeight="1">
      <c r="A403" s="297"/>
      <c r="B403" s="297"/>
      <c r="C403" s="298"/>
      <c r="D403" s="299"/>
      <c r="E403" s="298"/>
      <c r="F403" s="298"/>
      <c r="G403" s="298"/>
      <c r="H403" s="298"/>
      <c r="I403" s="298"/>
      <c r="J403" s="298"/>
      <c r="K403" s="298"/>
      <c r="L403" s="298"/>
      <c r="M403" s="31"/>
      <c r="N403" s="31"/>
      <c r="O403" s="31"/>
      <c r="P403" s="31"/>
      <c r="Q403" s="31"/>
      <c r="R403" s="31"/>
      <c r="S403" s="31"/>
      <c r="T403" s="31"/>
      <c r="U403" s="31"/>
      <c r="V403" s="31"/>
      <c r="W403" s="31"/>
      <c r="X403" s="31"/>
      <c r="Y403" s="31"/>
      <c r="Z403" s="31"/>
    </row>
    <row r="404" spans="1:26" ht="15.75" customHeight="1">
      <c r="A404" s="297"/>
      <c r="B404" s="297"/>
      <c r="C404" s="298"/>
      <c r="D404" s="299"/>
      <c r="E404" s="298"/>
      <c r="F404" s="298"/>
      <c r="G404" s="298"/>
      <c r="H404" s="298"/>
      <c r="I404" s="298"/>
      <c r="J404" s="298"/>
      <c r="K404" s="298"/>
      <c r="L404" s="298"/>
      <c r="M404" s="31"/>
      <c r="N404" s="31"/>
      <c r="O404" s="31"/>
      <c r="P404" s="31"/>
      <c r="Q404" s="31"/>
      <c r="R404" s="31"/>
      <c r="S404" s="31"/>
      <c r="T404" s="31"/>
      <c r="U404" s="31"/>
      <c r="V404" s="31"/>
      <c r="W404" s="31"/>
      <c r="X404" s="31"/>
      <c r="Y404" s="31"/>
      <c r="Z404" s="31"/>
    </row>
    <row r="405" spans="1:26" ht="15.75" customHeight="1">
      <c r="A405" s="297"/>
      <c r="B405" s="297"/>
      <c r="C405" s="298"/>
      <c r="D405" s="299"/>
      <c r="E405" s="298"/>
      <c r="F405" s="298"/>
      <c r="G405" s="298"/>
      <c r="H405" s="298"/>
      <c r="I405" s="298"/>
      <c r="J405" s="298"/>
      <c r="K405" s="298"/>
      <c r="L405" s="298"/>
      <c r="M405" s="31"/>
      <c r="N405" s="31"/>
      <c r="O405" s="31"/>
      <c r="P405" s="31"/>
      <c r="Q405" s="31"/>
      <c r="R405" s="31"/>
      <c r="S405" s="31"/>
      <c r="T405" s="31"/>
      <c r="U405" s="31"/>
      <c r="V405" s="31"/>
      <c r="W405" s="31"/>
      <c r="X405" s="31"/>
      <c r="Y405" s="31"/>
      <c r="Z405" s="31"/>
    </row>
    <row r="406" spans="1:26" ht="15.75" customHeight="1">
      <c r="A406" s="297"/>
      <c r="B406" s="297"/>
      <c r="C406" s="298"/>
      <c r="D406" s="299"/>
      <c r="E406" s="298"/>
      <c r="F406" s="298"/>
      <c r="G406" s="298"/>
      <c r="H406" s="298"/>
      <c r="I406" s="298"/>
      <c r="J406" s="298"/>
      <c r="K406" s="298"/>
      <c r="L406" s="298"/>
      <c r="M406" s="31"/>
      <c r="N406" s="31"/>
      <c r="O406" s="31"/>
      <c r="P406" s="31"/>
      <c r="Q406" s="31"/>
      <c r="R406" s="31"/>
      <c r="S406" s="31"/>
      <c r="T406" s="31"/>
      <c r="U406" s="31"/>
      <c r="V406" s="31"/>
      <c r="W406" s="31"/>
      <c r="X406" s="31"/>
      <c r="Y406" s="31"/>
      <c r="Z406" s="31"/>
    </row>
    <row r="407" spans="1:26" ht="15.75" customHeight="1">
      <c r="A407" s="297"/>
      <c r="B407" s="297"/>
      <c r="C407" s="298"/>
      <c r="D407" s="299"/>
      <c r="E407" s="298"/>
      <c r="F407" s="298"/>
      <c r="G407" s="298"/>
      <c r="H407" s="298"/>
      <c r="I407" s="298"/>
      <c r="J407" s="298"/>
      <c r="K407" s="298"/>
      <c r="L407" s="298"/>
      <c r="M407" s="31"/>
      <c r="N407" s="31"/>
      <c r="O407" s="31"/>
      <c r="P407" s="31"/>
      <c r="Q407" s="31"/>
      <c r="R407" s="31"/>
      <c r="S407" s="31"/>
      <c r="T407" s="31"/>
      <c r="U407" s="31"/>
      <c r="V407" s="31"/>
      <c r="W407" s="31"/>
      <c r="X407" s="31"/>
      <c r="Y407" s="31"/>
      <c r="Z407" s="31"/>
    </row>
    <row r="408" spans="1:26" ht="15.75" customHeight="1">
      <c r="A408" s="297"/>
      <c r="B408" s="297"/>
      <c r="C408" s="298"/>
      <c r="D408" s="299"/>
      <c r="E408" s="298"/>
      <c r="F408" s="298"/>
      <c r="G408" s="298"/>
      <c r="H408" s="298"/>
      <c r="I408" s="298"/>
      <c r="J408" s="298"/>
      <c r="K408" s="298"/>
      <c r="L408" s="298"/>
      <c r="M408" s="31"/>
      <c r="N408" s="31"/>
      <c r="O408" s="31"/>
      <c r="P408" s="31"/>
      <c r="Q408" s="31"/>
      <c r="R408" s="31"/>
      <c r="S408" s="31"/>
      <c r="T408" s="31"/>
      <c r="U408" s="31"/>
      <c r="V408" s="31"/>
      <c r="W408" s="31"/>
      <c r="X408" s="31"/>
      <c r="Y408" s="31"/>
      <c r="Z408" s="31"/>
    </row>
    <row r="409" spans="1:26" ht="15.75" customHeight="1">
      <c r="A409" s="297"/>
      <c r="B409" s="297"/>
      <c r="C409" s="298"/>
      <c r="D409" s="299"/>
      <c r="E409" s="298"/>
      <c r="F409" s="298"/>
      <c r="G409" s="298"/>
      <c r="H409" s="298"/>
      <c r="I409" s="298"/>
      <c r="J409" s="298"/>
      <c r="K409" s="298"/>
      <c r="L409" s="298"/>
      <c r="M409" s="31"/>
      <c r="N409" s="31"/>
      <c r="O409" s="31"/>
      <c r="P409" s="31"/>
      <c r="Q409" s="31"/>
      <c r="R409" s="31"/>
      <c r="S409" s="31"/>
      <c r="T409" s="31"/>
      <c r="U409" s="31"/>
      <c r="V409" s="31"/>
      <c r="W409" s="31"/>
      <c r="X409" s="31"/>
      <c r="Y409" s="31"/>
      <c r="Z409" s="31"/>
    </row>
    <row r="410" spans="1:26" ht="15.75" customHeight="1">
      <c r="A410" s="297"/>
      <c r="B410" s="297"/>
      <c r="C410" s="298"/>
      <c r="D410" s="299"/>
      <c r="E410" s="298"/>
      <c r="F410" s="298"/>
      <c r="G410" s="298"/>
      <c r="H410" s="298"/>
      <c r="I410" s="298"/>
      <c r="J410" s="298"/>
      <c r="K410" s="298"/>
      <c r="L410" s="298"/>
      <c r="M410" s="31"/>
      <c r="N410" s="31"/>
      <c r="O410" s="31"/>
      <c r="P410" s="31"/>
      <c r="Q410" s="31"/>
      <c r="R410" s="31"/>
      <c r="S410" s="31"/>
      <c r="T410" s="31"/>
      <c r="U410" s="31"/>
      <c r="V410" s="31"/>
      <c r="W410" s="31"/>
      <c r="X410" s="31"/>
      <c r="Y410" s="31"/>
      <c r="Z410" s="31"/>
    </row>
    <row r="411" spans="1:26" ht="15.75" customHeight="1">
      <c r="A411" s="297"/>
      <c r="B411" s="297"/>
      <c r="C411" s="298"/>
      <c r="D411" s="299"/>
      <c r="E411" s="298"/>
      <c r="F411" s="298"/>
      <c r="G411" s="298"/>
      <c r="H411" s="298"/>
      <c r="I411" s="298"/>
      <c r="J411" s="298"/>
      <c r="K411" s="298"/>
      <c r="L411" s="298"/>
      <c r="M411" s="31"/>
      <c r="N411" s="31"/>
      <c r="O411" s="31"/>
      <c r="P411" s="31"/>
      <c r="Q411" s="31"/>
      <c r="R411" s="31"/>
      <c r="S411" s="31"/>
      <c r="T411" s="31"/>
      <c r="U411" s="31"/>
      <c r="V411" s="31"/>
      <c r="W411" s="31"/>
      <c r="X411" s="31"/>
      <c r="Y411" s="31"/>
      <c r="Z411" s="31"/>
    </row>
    <row r="412" spans="1:26" ht="15.75" customHeight="1">
      <c r="A412" s="297"/>
      <c r="B412" s="297"/>
      <c r="C412" s="298"/>
      <c r="D412" s="299"/>
      <c r="E412" s="298"/>
      <c r="F412" s="298"/>
      <c r="G412" s="298"/>
      <c r="H412" s="298"/>
      <c r="I412" s="298"/>
      <c r="J412" s="298"/>
      <c r="K412" s="298"/>
      <c r="L412" s="298"/>
      <c r="M412" s="31"/>
      <c r="N412" s="31"/>
      <c r="O412" s="31"/>
      <c r="P412" s="31"/>
      <c r="Q412" s="31"/>
      <c r="R412" s="31"/>
      <c r="S412" s="31"/>
      <c r="T412" s="31"/>
      <c r="U412" s="31"/>
      <c r="V412" s="31"/>
      <c r="W412" s="31"/>
      <c r="X412" s="31"/>
      <c r="Y412" s="31"/>
      <c r="Z412" s="31"/>
    </row>
    <row r="413" spans="1:26" ht="15.75" customHeight="1">
      <c r="A413" s="297"/>
      <c r="B413" s="297"/>
      <c r="C413" s="298"/>
      <c r="D413" s="299"/>
      <c r="E413" s="298"/>
      <c r="F413" s="298"/>
      <c r="G413" s="298"/>
      <c r="H413" s="298"/>
      <c r="I413" s="298"/>
      <c r="J413" s="298"/>
      <c r="K413" s="298"/>
      <c r="L413" s="298"/>
      <c r="M413" s="31"/>
      <c r="N413" s="31"/>
      <c r="O413" s="31"/>
      <c r="P413" s="31"/>
      <c r="Q413" s="31"/>
      <c r="R413" s="31"/>
      <c r="S413" s="31"/>
      <c r="T413" s="31"/>
      <c r="U413" s="31"/>
      <c r="V413" s="31"/>
      <c r="W413" s="31"/>
      <c r="X413" s="31"/>
      <c r="Y413" s="31"/>
      <c r="Z413" s="31"/>
    </row>
    <row r="414" spans="1:26" ht="15.75" customHeight="1">
      <c r="A414" s="297"/>
      <c r="B414" s="297"/>
      <c r="C414" s="298"/>
      <c r="D414" s="299"/>
      <c r="E414" s="298"/>
      <c r="F414" s="298"/>
      <c r="G414" s="298"/>
      <c r="H414" s="298"/>
      <c r="I414" s="298"/>
      <c r="J414" s="298"/>
      <c r="K414" s="298"/>
      <c r="L414" s="298"/>
      <c r="M414" s="31"/>
      <c r="N414" s="31"/>
      <c r="O414" s="31"/>
      <c r="P414" s="31"/>
      <c r="Q414" s="31"/>
      <c r="R414" s="31"/>
      <c r="S414" s="31"/>
      <c r="T414" s="31"/>
      <c r="U414" s="31"/>
      <c r="V414" s="31"/>
      <c r="W414" s="31"/>
      <c r="X414" s="31"/>
      <c r="Y414" s="31"/>
      <c r="Z414" s="31"/>
    </row>
    <row r="415" spans="1:26" ht="15.75" customHeight="1">
      <c r="A415" s="297"/>
      <c r="B415" s="297"/>
      <c r="C415" s="298"/>
      <c r="D415" s="299"/>
      <c r="E415" s="298"/>
      <c r="F415" s="298"/>
      <c r="G415" s="298"/>
      <c r="H415" s="298"/>
      <c r="I415" s="298"/>
      <c r="J415" s="298"/>
      <c r="K415" s="298"/>
      <c r="L415" s="298"/>
      <c r="M415" s="31"/>
      <c r="N415" s="31"/>
      <c r="O415" s="31"/>
      <c r="P415" s="31"/>
      <c r="Q415" s="31"/>
      <c r="R415" s="31"/>
      <c r="S415" s="31"/>
      <c r="T415" s="31"/>
      <c r="U415" s="31"/>
      <c r="V415" s="31"/>
      <c r="W415" s="31"/>
      <c r="X415" s="31"/>
      <c r="Y415" s="31"/>
      <c r="Z415" s="31"/>
    </row>
    <row r="416" spans="1:26" ht="15.75" customHeight="1">
      <c r="A416" s="297"/>
      <c r="B416" s="297"/>
      <c r="C416" s="298"/>
      <c r="D416" s="299"/>
      <c r="E416" s="298"/>
      <c r="F416" s="298"/>
      <c r="G416" s="298"/>
      <c r="H416" s="298"/>
      <c r="I416" s="298"/>
      <c r="J416" s="298"/>
      <c r="K416" s="298"/>
      <c r="L416" s="298"/>
      <c r="M416" s="31"/>
      <c r="N416" s="31"/>
      <c r="O416" s="31"/>
      <c r="P416" s="31"/>
      <c r="Q416" s="31"/>
      <c r="R416" s="31"/>
      <c r="S416" s="31"/>
      <c r="T416" s="31"/>
      <c r="U416" s="31"/>
      <c r="V416" s="31"/>
      <c r="W416" s="31"/>
      <c r="X416" s="31"/>
      <c r="Y416" s="31"/>
      <c r="Z416" s="31"/>
    </row>
    <row r="417" spans="1:26" ht="15.75" customHeight="1">
      <c r="A417" s="297"/>
      <c r="B417" s="297"/>
      <c r="C417" s="298"/>
      <c r="D417" s="299"/>
      <c r="E417" s="298"/>
      <c r="F417" s="298"/>
      <c r="G417" s="298"/>
      <c r="H417" s="298"/>
      <c r="I417" s="298"/>
      <c r="J417" s="298"/>
      <c r="K417" s="298"/>
      <c r="L417" s="298"/>
      <c r="M417" s="31"/>
      <c r="N417" s="31"/>
      <c r="O417" s="31"/>
      <c r="P417" s="31"/>
      <c r="Q417" s="31"/>
      <c r="R417" s="31"/>
      <c r="S417" s="31"/>
      <c r="T417" s="31"/>
      <c r="U417" s="31"/>
      <c r="V417" s="31"/>
      <c r="W417" s="31"/>
      <c r="X417" s="31"/>
      <c r="Y417" s="31"/>
      <c r="Z417" s="31"/>
    </row>
    <row r="418" spans="1:26" ht="15.75" customHeight="1">
      <c r="A418" s="297"/>
      <c r="B418" s="297"/>
      <c r="C418" s="298"/>
      <c r="D418" s="299"/>
      <c r="E418" s="298"/>
      <c r="F418" s="298"/>
      <c r="G418" s="298"/>
      <c r="H418" s="298"/>
      <c r="I418" s="298"/>
      <c r="J418" s="298"/>
      <c r="K418" s="298"/>
      <c r="L418" s="298"/>
      <c r="M418" s="31"/>
      <c r="N418" s="31"/>
      <c r="O418" s="31"/>
      <c r="P418" s="31"/>
      <c r="Q418" s="31"/>
      <c r="R418" s="31"/>
      <c r="S418" s="31"/>
      <c r="T418" s="31"/>
      <c r="U418" s="31"/>
      <c r="V418" s="31"/>
      <c r="W418" s="31"/>
      <c r="X418" s="31"/>
      <c r="Y418" s="31"/>
      <c r="Z418" s="31"/>
    </row>
    <row r="419" spans="1:26" ht="15.75" customHeight="1">
      <c r="A419" s="297"/>
      <c r="B419" s="297"/>
      <c r="C419" s="298"/>
      <c r="D419" s="299"/>
      <c r="E419" s="298"/>
      <c r="F419" s="298"/>
      <c r="G419" s="298"/>
      <c r="H419" s="298"/>
      <c r="I419" s="298"/>
      <c r="J419" s="298"/>
      <c r="K419" s="298"/>
      <c r="L419" s="298"/>
      <c r="M419" s="31"/>
      <c r="N419" s="31"/>
      <c r="O419" s="31"/>
      <c r="P419" s="31"/>
      <c r="Q419" s="31"/>
      <c r="R419" s="31"/>
      <c r="S419" s="31"/>
      <c r="T419" s="31"/>
      <c r="U419" s="31"/>
      <c r="V419" s="31"/>
      <c r="W419" s="31"/>
      <c r="X419" s="31"/>
      <c r="Y419" s="31"/>
      <c r="Z419" s="31"/>
    </row>
    <row r="420" spans="1:26" ht="15.75" customHeight="1">
      <c r="A420" s="297"/>
      <c r="B420" s="297"/>
      <c r="C420" s="298"/>
      <c r="D420" s="299"/>
      <c r="E420" s="298"/>
      <c r="F420" s="298"/>
      <c r="G420" s="298"/>
      <c r="H420" s="298"/>
      <c r="I420" s="298"/>
      <c r="J420" s="298"/>
      <c r="K420" s="298"/>
      <c r="L420" s="298"/>
      <c r="M420" s="31"/>
      <c r="N420" s="31"/>
      <c r="O420" s="31"/>
      <c r="P420" s="31"/>
      <c r="Q420" s="31"/>
      <c r="R420" s="31"/>
      <c r="S420" s="31"/>
      <c r="T420" s="31"/>
      <c r="U420" s="31"/>
      <c r="V420" s="31"/>
      <c r="W420" s="31"/>
      <c r="X420" s="31"/>
      <c r="Y420" s="31"/>
      <c r="Z420" s="31"/>
    </row>
    <row r="421" spans="1:26" ht="15.75" customHeight="1">
      <c r="A421" s="297"/>
      <c r="B421" s="297"/>
      <c r="C421" s="298"/>
      <c r="D421" s="299"/>
      <c r="E421" s="298"/>
      <c r="F421" s="298"/>
      <c r="G421" s="298"/>
      <c r="H421" s="298"/>
      <c r="I421" s="298"/>
      <c r="J421" s="298"/>
      <c r="K421" s="298"/>
      <c r="L421" s="298"/>
      <c r="M421" s="31"/>
      <c r="N421" s="31"/>
      <c r="O421" s="31"/>
      <c r="P421" s="31"/>
      <c r="Q421" s="31"/>
      <c r="R421" s="31"/>
      <c r="S421" s="31"/>
      <c r="T421" s="31"/>
      <c r="U421" s="31"/>
      <c r="V421" s="31"/>
      <c r="W421" s="31"/>
      <c r="X421" s="31"/>
      <c r="Y421" s="31"/>
      <c r="Z421" s="31"/>
    </row>
    <row r="422" spans="1:26" ht="15.75" customHeight="1">
      <c r="A422" s="297"/>
      <c r="B422" s="297"/>
      <c r="C422" s="298"/>
      <c r="D422" s="299"/>
      <c r="E422" s="298"/>
      <c r="F422" s="298"/>
      <c r="G422" s="298"/>
      <c r="H422" s="298"/>
      <c r="I422" s="298"/>
      <c r="J422" s="298"/>
      <c r="K422" s="298"/>
      <c r="L422" s="298"/>
      <c r="M422" s="31"/>
      <c r="N422" s="31"/>
      <c r="O422" s="31"/>
      <c r="P422" s="31"/>
      <c r="Q422" s="31"/>
      <c r="R422" s="31"/>
      <c r="S422" s="31"/>
      <c r="T422" s="31"/>
      <c r="U422" s="31"/>
      <c r="V422" s="31"/>
      <c r="W422" s="31"/>
      <c r="X422" s="31"/>
      <c r="Y422" s="31"/>
      <c r="Z422" s="31"/>
    </row>
    <row r="423" spans="1:26" ht="15.75" customHeight="1">
      <c r="A423" s="297"/>
      <c r="B423" s="297"/>
      <c r="C423" s="298"/>
      <c r="D423" s="299"/>
      <c r="E423" s="298"/>
      <c r="F423" s="298"/>
      <c r="G423" s="298"/>
      <c r="H423" s="298"/>
      <c r="I423" s="298"/>
      <c r="J423" s="298"/>
      <c r="K423" s="298"/>
      <c r="L423" s="298"/>
      <c r="M423" s="31"/>
      <c r="N423" s="31"/>
      <c r="O423" s="31"/>
      <c r="P423" s="31"/>
      <c r="Q423" s="31"/>
      <c r="R423" s="31"/>
      <c r="S423" s="31"/>
      <c r="T423" s="31"/>
      <c r="U423" s="31"/>
      <c r="V423" s="31"/>
      <c r="W423" s="31"/>
      <c r="X423" s="31"/>
      <c r="Y423" s="31"/>
      <c r="Z423" s="31"/>
    </row>
    <row r="424" spans="1:26" ht="15.75" customHeight="1">
      <c r="A424" s="297"/>
      <c r="B424" s="297"/>
      <c r="C424" s="298"/>
      <c r="D424" s="299"/>
      <c r="E424" s="298"/>
      <c r="F424" s="298"/>
      <c r="G424" s="298"/>
      <c r="H424" s="298"/>
      <c r="I424" s="298"/>
      <c r="J424" s="298"/>
      <c r="K424" s="298"/>
      <c r="L424" s="298"/>
      <c r="M424" s="31"/>
      <c r="N424" s="31"/>
      <c r="O424" s="31"/>
      <c r="P424" s="31"/>
      <c r="Q424" s="31"/>
      <c r="R424" s="31"/>
      <c r="S424" s="31"/>
      <c r="T424" s="31"/>
      <c r="U424" s="31"/>
      <c r="V424" s="31"/>
      <c r="W424" s="31"/>
      <c r="X424" s="31"/>
      <c r="Y424" s="31"/>
      <c r="Z424" s="31"/>
    </row>
    <row r="425" spans="1:26" ht="15.75" customHeight="1">
      <c r="A425" s="297"/>
      <c r="B425" s="297"/>
      <c r="C425" s="298"/>
      <c r="D425" s="299"/>
      <c r="E425" s="298"/>
      <c r="F425" s="298"/>
      <c r="G425" s="298"/>
      <c r="H425" s="298"/>
      <c r="I425" s="298"/>
      <c r="J425" s="298"/>
      <c r="K425" s="298"/>
      <c r="L425" s="298"/>
      <c r="M425" s="31"/>
      <c r="N425" s="31"/>
      <c r="O425" s="31"/>
      <c r="P425" s="31"/>
      <c r="Q425" s="31"/>
      <c r="R425" s="31"/>
      <c r="S425" s="31"/>
      <c r="T425" s="31"/>
      <c r="U425" s="31"/>
      <c r="V425" s="31"/>
      <c r="W425" s="31"/>
      <c r="X425" s="31"/>
      <c r="Y425" s="31"/>
      <c r="Z425" s="31"/>
    </row>
    <row r="426" spans="1:26" ht="15.75" customHeight="1">
      <c r="A426" s="297"/>
      <c r="B426" s="297"/>
      <c r="C426" s="298"/>
      <c r="D426" s="299"/>
      <c r="E426" s="298"/>
      <c r="F426" s="298"/>
      <c r="G426" s="298"/>
      <c r="H426" s="298"/>
      <c r="I426" s="298"/>
      <c r="J426" s="298"/>
      <c r="K426" s="298"/>
      <c r="L426" s="298"/>
      <c r="M426" s="31"/>
      <c r="N426" s="31"/>
      <c r="O426" s="31"/>
      <c r="P426" s="31"/>
      <c r="Q426" s="31"/>
      <c r="R426" s="31"/>
      <c r="S426" s="31"/>
      <c r="T426" s="31"/>
      <c r="U426" s="31"/>
      <c r="V426" s="31"/>
      <c r="W426" s="31"/>
      <c r="X426" s="31"/>
      <c r="Y426" s="31"/>
      <c r="Z426" s="31"/>
    </row>
    <row r="427" spans="1:26" ht="15.75" customHeight="1">
      <c r="A427" s="297"/>
      <c r="B427" s="297"/>
      <c r="C427" s="298"/>
      <c r="D427" s="299"/>
      <c r="E427" s="298"/>
      <c r="F427" s="298"/>
      <c r="G427" s="298"/>
      <c r="H427" s="298"/>
      <c r="I427" s="298"/>
      <c r="J427" s="298"/>
      <c r="K427" s="298"/>
      <c r="L427" s="298"/>
      <c r="M427" s="31"/>
      <c r="N427" s="31"/>
      <c r="O427" s="31"/>
      <c r="P427" s="31"/>
      <c r="Q427" s="31"/>
      <c r="R427" s="31"/>
      <c r="S427" s="31"/>
      <c r="T427" s="31"/>
      <c r="U427" s="31"/>
      <c r="V427" s="31"/>
      <c r="W427" s="31"/>
      <c r="X427" s="31"/>
      <c r="Y427" s="31"/>
      <c r="Z427" s="31"/>
    </row>
    <row r="428" spans="1:26" ht="15.75" customHeight="1">
      <c r="A428" s="297"/>
      <c r="B428" s="297"/>
      <c r="C428" s="298"/>
      <c r="D428" s="299"/>
      <c r="E428" s="298"/>
      <c r="F428" s="298"/>
      <c r="G428" s="298"/>
      <c r="H428" s="298"/>
      <c r="I428" s="298"/>
      <c r="J428" s="298"/>
      <c r="K428" s="298"/>
      <c r="L428" s="298"/>
      <c r="M428" s="31"/>
      <c r="N428" s="31"/>
      <c r="O428" s="31"/>
      <c r="P428" s="31"/>
      <c r="Q428" s="31"/>
      <c r="R428" s="31"/>
      <c r="S428" s="31"/>
      <c r="T428" s="31"/>
      <c r="U428" s="31"/>
      <c r="V428" s="31"/>
      <c r="W428" s="31"/>
      <c r="X428" s="31"/>
      <c r="Y428" s="31"/>
      <c r="Z428" s="31"/>
    </row>
    <row r="429" spans="1:26" ht="15.75" customHeight="1">
      <c r="A429" s="297"/>
      <c r="B429" s="297"/>
      <c r="C429" s="298"/>
      <c r="D429" s="299"/>
      <c r="E429" s="298"/>
      <c r="F429" s="298"/>
      <c r="G429" s="298"/>
      <c r="H429" s="298"/>
      <c r="I429" s="298"/>
      <c r="J429" s="298"/>
      <c r="K429" s="298"/>
      <c r="L429" s="298"/>
      <c r="M429" s="31"/>
      <c r="N429" s="31"/>
      <c r="O429" s="31"/>
      <c r="P429" s="31"/>
      <c r="Q429" s="31"/>
      <c r="R429" s="31"/>
      <c r="S429" s="31"/>
      <c r="T429" s="31"/>
      <c r="U429" s="31"/>
      <c r="V429" s="31"/>
      <c r="W429" s="31"/>
      <c r="X429" s="31"/>
      <c r="Y429" s="31"/>
      <c r="Z429" s="31"/>
    </row>
    <row r="430" spans="1:26" ht="15.75" customHeight="1">
      <c r="A430" s="297"/>
      <c r="B430" s="297"/>
      <c r="C430" s="298"/>
      <c r="D430" s="299"/>
      <c r="E430" s="298"/>
      <c r="F430" s="298"/>
      <c r="G430" s="298"/>
      <c r="H430" s="298"/>
      <c r="I430" s="298"/>
      <c r="J430" s="298"/>
      <c r="K430" s="298"/>
      <c r="L430" s="298"/>
      <c r="M430" s="31"/>
      <c r="N430" s="31"/>
      <c r="O430" s="31"/>
      <c r="P430" s="31"/>
      <c r="Q430" s="31"/>
      <c r="R430" s="31"/>
      <c r="S430" s="31"/>
      <c r="T430" s="31"/>
      <c r="U430" s="31"/>
      <c r="V430" s="31"/>
      <c r="W430" s="31"/>
      <c r="X430" s="31"/>
      <c r="Y430" s="31"/>
      <c r="Z430" s="31"/>
    </row>
    <row r="431" spans="1:26" ht="15.75" customHeight="1">
      <c r="A431" s="297"/>
      <c r="B431" s="297"/>
      <c r="C431" s="298"/>
      <c r="D431" s="299"/>
      <c r="E431" s="298"/>
      <c r="F431" s="298"/>
      <c r="G431" s="298"/>
      <c r="H431" s="298"/>
      <c r="I431" s="298"/>
      <c r="J431" s="298"/>
      <c r="K431" s="298"/>
      <c r="L431" s="298"/>
      <c r="M431" s="31"/>
      <c r="N431" s="31"/>
      <c r="O431" s="31"/>
      <c r="P431" s="31"/>
      <c r="Q431" s="31"/>
      <c r="R431" s="31"/>
      <c r="S431" s="31"/>
      <c r="T431" s="31"/>
      <c r="U431" s="31"/>
      <c r="V431" s="31"/>
      <c r="W431" s="31"/>
      <c r="X431" s="31"/>
      <c r="Y431" s="31"/>
      <c r="Z431" s="31"/>
    </row>
    <row r="432" spans="1:26" ht="15.75" customHeight="1">
      <c r="A432" s="297"/>
      <c r="B432" s="297"/>
      <c r="C432" s="298"/>
      <c r="D432" s="299"/>
      <c r="E432" s="298"/>
      <c r="F432" s="298"/>
      <c r="G432" s="298"/>
      <c r="H432" s="298"/>
      <c r="I432" s="298"/>
      <c r="J432" s="298"/>
      <c r="K432" s="298"/>
      <c r="L432" s="298"/>
      <c r="M432" s="31"/>
      <c r="N432" s="31"/>
      <c r="O432" s="31"/>
      <c r="P432" s="31"/>
      <c r="Q432" s="31"/>
      <c r="R432" s="31"/>
      <c r="S432" s="31"/>
      <c r="T432" s="31"/>
      <c r="U432" s="31"/>
      <c r="V432" s="31"/>
      <c r="W432" s="31"/>
      <c r="X432" s="31"/>
      <c r="Y432" s="31"/>
      <c r="Z432" s="31"/>
    </row>
    <row r="433" spans="1:26" ht="15.75" customHeight="1">
      <c r="A433" s="297"/>
      <c r="B433" s="297"/>
      <c r="C433" s="298"/>
      <c r="D433" s="299"/>
      <c r="E433" s="298"/>
      <c r="F433" s="298"/>
      <c r="G433" s="298"/>
      <c r="H433" s="298"/>
      <c r="I433" s="298"/>
      <c r="J433" s="298"/>
      <c r="K433" s="298"/>
      <c r="L433" s="298"/>
      <c r="M433" s="31"/>
      <c r="N433" s="31"/>
      <c r="O433" s="31"/>
      <c r="P433" s="31"/>
      <c r="Q433" s="31"/>
      <c r="R433" s="31"/>
      <c r="S433" s="31"/>
      <c r="T433" s="31"/>
      <c r="U433" s="31"/>
      <c r="V433" s="31"/>
      <c r="W433" s="31"/>
      <c r="X433" s="31"/>
      <c r="Y433" s="31"/>
      <c r="Z433" s="31"/>
    </row>
    <row r="434" spans="1:26" ht="15.75" customHeight="1">
      <c r="A434" s="297"/>
      <c r="B434" s="297"/>
      <c r="C434" s="298"/>
      <c r="D434" s="299"/>
      <c r="E434" s="298"/>
      <c r="F434" s="298"/>
      <c r="G434" s="298"/>
      <c r="H434" s="298"/>
      <c r="I434" s="298"/>
      <c r="J434" s="298"/>
      <c r="K434" s="298"/>
      <c r="L434" s="298"/>
      <c r="M434" s="31"/>
      <c r="N434" s="31"/>
      <c r="O434" s="31"/>
      <c r="P434" s="31"/>
      <c r="Q434" s="31"/>
      <c r="R434" s="31"/>
      <c r="S434" s="31"/>
      <c r="T434" s="31"/>
      <c r="U434" s="31"/>
      <c r="V434" s="31"/>
      <c r="W434" s="31"/>
      <c r="X434" s="31"/>
      <c r="Y434" s="31"/>
      <c r="Z434" s="31"/>
    </row>
    <row r="435" spans="1:26" ht="15.75" customHeight="1">
      <c r="A435" s="297"/>
      <c r="B435" s="297"/>
      <c r="C435" s="298"/>
      <c r="D435" s="299"/>
      <c r="E435" s="298"/>
      <c r="F435" s="298"/>
      <c r="G435" s="298"/>
      <c r="H435" s="298"/>
      <c r="I435" s="298"/>
      <c r="J435" s="298"/>
      <c r="K435" s="298"/>
      <c r="L435" s="298"/>
      <c r="M435" s="31"/>
      <c r="N435" s="31"/>
      <c r="O435" s="31"/>
      <c r="P435" s="31"/>
      <c r="Q435" s="31"/>
      <c r="R435" s="31"/>
      <c r="S435" s="31"/>
      <c r="T435" s="31"/>
      <c r="U435" s="31"/>
      <c r="V435" s="31"/>
      <c r="W435" s="31"/>
      <c r="X435" s="31"/>
      <c r="Y435" s="31"/>
      <c r="Z435" s="31"/>
    </row>
    <row r="436" spans="1:26" ht="15.75" customHeight="1">
      <c r="A436" s="297"/>
      <c r="B436" s="297"/>
      <c r="C436" s="298"/>
      <c r="D436" s="299"/>
      <c r="E436" s="298"/>
      <c r="F436" s="298"/>
      <c r="G436" s="298"/>
      <c r="H436" s="298"/>
      <c r="I436" s="298"/>
      <c r="J436" s="298"/>
      <c r="K436" s="298"/>
      <c r="L436" s="298"/>
      <c r="M436" s="31"/>
      <c r="N436" s="31"/>
      <c r="O436" s="31"/>
      <c r="P436" s="31"/>
      <c r="Q436" s="31"/>
      <c r="R436" s="31"/>
      <c r="S436" s="31"/>
      <c r="T436" s="31"/>
      <c r="U436" s="31"/>
      <c r="V436" s="31"/>
      <c r="W436" s="31"/>
      <c r="X436" s="31"/>
      <c r="Y436" s="31"/>
      <c r="Z436" s="31"/>
    </row>
    <row r="437" spans="1:26" ht="15.75" customHeight="1">
      <c r="A437" s="297"/>
      <c r="B437" s="297"/>
      <c r="C437" s="298"/>
      <c r="D437" s="299"/>
      <c r="E437" s="298"/>
      <c r="F437" s="298"/>
      <c r="G437" s="298"/>
      <c r="H437" s="298"/>
      <c r="I437" s="298"/>
      <c r="J437" s="298"/>
      <c r="K437" s="298"/>
      <c r="L437" s="298"/>
      <c r="M437" s="31"/>
      <c r="N437" s="31"/>
      <c r="O437" s="31"/>
      <c r="P437" s="31"/>
      <c r="Q437" s="31"/>
      <c r="R437" s="31"/>
      <c r="S437" s="31"/>
      <c r="T437" s="31"/>
      <c r="U437" s="31"/>
      <c r="V437" s="31"/>
      <c r="W437" s="31"/>
      <c r="X437" s="31"/>
      <c r="Y437" s="31"/>
      <c r="Z437" s="31"/>
    </row>
    <row r="438" spans="1:26" ht="15.75" customHeight="1">
      <c r="A438" s="297"/>
      <c r="B438" s="297"/>
      <c r="C438" s="298"/>
      <c r="D438" s="299"/>
      <c r="E438" s="298"/>
      <c r="F438" s="298"/>
      <c r="G438" s="298"/>
      <c r="H438" s="298"/>
      <c r="I438" s="298"/>
      <c r="J438" s="298"/>
      <c r="K438" s="298"/>
      <c r="L438" s="298"/>
      <c r="M438" s="31"/>
      <c r="N438" s="31"/>
      <c r="O438" s="31"/>
      <c r="P438" s="31"/>
      <c r="Q438" s="31"/>
      <c r="R438" s="31"/>
      <c r="S438" s="31"/>
      <c r="T438" s="31"/>
      <c r="U438" s="31"/>
      <c r="V438" s="31"/>
      <c r="W438" s="31"/>
      <c r="X438" s="31"/>
      <c r="Y438" s="31"/>
      <c r="Z438" s="31"/>
    </row>
    <row r="439" spans="1:26" ht="15.75" customHeight="1">
      <c r="A439" s="297"/>
      <c r="B439" s="297"/>
      <c r="C439" s="298"/>
      <c r="D439" s="299"/>
      <c r="E439" s="298"/>
      <c r="F439" s="298"/>
      <c r="G439" s="298"/>
      <c r="H439" s="298"/>
      <c r="I439" s="298"/>
      <c r="J439" s="298"/>
      <c r="K439" s="298"/>
      <c r="L439" s="298"/>
      <c r="M439" s="31"/>
      <c r="N439" s="31"/>
      <c r="O439" s="31"/>
      <c r="P439" s="31"/>
      <c r="Q439" s="31"/>
      <c r="R439" s="31"/>
      <c r="S439" s="31"/>
      <c r="T439" s="31"/>
      <c r="U439" s="31"/>
      <c r="V439" s="31"/>
      <c r="W439" s="31"/>
      <c r="X439" s="31"/>
      <c r="Y439" s="31"/>
      <c r="Z439" s="31"/>
    </row>
    <row r="440" spans="1:26" ht="15.75" customHeight="1">
      <c r="A440" s="297"/>
      <c r="B440" s="297"/>
      <c r="C440" s="298"/>
      <c r="D440" s="299"/>
      <c r="E440" s="298"/>
      <c r="F440" s="298"/>
      <c r="G440" s="298"/>
      <c r="H440" s="298"/>
      <c r="I440" s="298"/>
      <c r="J440" s="298"/>
      <c r="K440" s="298"/>
      <c r="L440" s="298"/>
      <c r="M440" s="31"/>
      <c r="N440" s="31"/>
      <c r="O440" s="31"/>
      <c r="P440" s="31"/>
      <c r="Q440" s="31"/>
      <c r="R440" s="31"/>
      <c r="S440" s="31"/>
      <c r="T440" s="31"/>
      <c r="U440" s="31"/>
      <c r="V440" s="31"/>
      <c r="W440" s="31"/>
      <c r="X440" s="31"/>
      <c r="Y440" s="31"/>
      <c r="Z440" s="31"/>
    </row>
    <row r="441" spans="1:26" ht="15.75" customHeight="1">
      <c r="A441" s="297"/>
      <c r="B441" s="297"/>
      <c r="C441" s="298"/>
      <c r="D441" s="299"/>
      <c r="E441" s="298"/>
      <c r="F441" s="298"/>
      <c r="G441" s="298"/>
      <c r="H441" s="298"/>
      <c r="I441" s="298"/>
      <c r="J441" s="298"/>
      <c r="K441" s="298"/>
      <c r="L441" s="298"/>
      <c r="M441" s="31"/>
      <c r="N441" s="31"/>
      <c r="O441" s="31"/>
      <c r="P441" s="31"/>
      <c r="Q441" s="31"/>
      <c r="R441" s="31"/>
      <c r="S441" s="31"/>
      <c r="T441" s="31"/>
      <c r="U441" s="31"/>
      <c r="V441" s="31"/>
      <c r="W441" s="31"/>
      <c r="X441" s="31"/>
      <c r="Y441" s="31"/>
      <c r="Z441" s="31"/>
    </row>
    <row r="442" spans="1:26" ht="15.75" customHeight="1">
      <c r="A442" s="297"/>
      <c r="B442" s="297"/>
      <c r="C442" s="298"/>
      <c r="D442" s="299"/>
      <c r="E442" s="298"/>
      <c r="F442" s="298"/>
      <c r="G442" s="298"/>
      <c r="H442" s="298"/>
      <c r="I442" s="298"/>
      <c r="J442" s="298"/>
      <c r="K442" s="298"/>
      <c r="L442" s="298"/>
      <c r="M442" s="31"/>
      <c r="N442" s="31"/>
      <c r="O442" s="31"/>
      <c r="P442" s="31"/>
      <c r="Q442" s="31"/>
      <c r="R442" s="31"/>
      <c r="S442" s="31"/>
      <c r="T442" s="31"/>
      <c r="U442" s="31"/>
      <c r="V442" s="31"/>
      <c r="W442" s="31"/>
      <c r="X442" s="31"/>
      <c r="Y442" s="31"/>
      <c r="Z442" s="31"/>
    </row>
    <row r="443" spans="1:26" ht="15.75" customHeight="1">
      <c r="A443" s="297"/>
      <c r="B443" s="297"/>
      <c r="C443" s="298"/>
      <c r="D443" s="299"/>
      <c r="E443" s="298"/>
      <c r="F443" s="298"/>
      <c r="G443" s="298"/>
      <c r="H443" s="298"/>
      <c r="I443" s="298"/>
      <c r="J443" s="298"/>
      <c r="K443" s="298"/>
      <c r="L443" s="298"/>
      <c r="M443" s="31"/>
      <c r="N443" s="31"/>
      <c r="O443" s="31"/>
      <c r="P443" s="31"/>
      <c r="Q443" s="31"/>
      <c r="R443" s="31"/>
      <c r="S443" s="31"/>
      <c r="T443" s="31"/>
      <c r="U443" s="31"/>
      <c r="V443" s="31"/>
      <c r="W443" s="31"/>
      <c r="X443" s="31"/>
      <c r="Y443" s="31"/>
      <c r="Z443" s="31"/>
    </row>
    <row r="444" spans="1:26" ht="15.75" customHeight="1">
      <c r="A444" s="297"/>
      <c r="B444" s="297"/>
      <c r="C444" s="298"/>
      <c r="D444" s="299"/>
      <c r="E444" s="298"/>
      <c r="F444" s="298"/>
      <c r="G444" s="298"/>
      <c r="H444" s="298"/>
      <c r="I444" s="298"/>
      <c r="J444" s="298"/>
      <c r="K444" s="298"/>
      <c r="L444" s="298"/>
      <c r="M444" s="31"/>
      <c r="N444" s="31"/>
      <c r="O444" s="31"/>
      <c r="P444" s="31"/>
      <c r="Q444" s="31"/>
      <c r="R444" s="31"/>
      <c r="S444" s="31"/>
      <c r="T444" s="31"/>
      <c r="U444" s="31"/>
      <c r="V444" s="31"/>
      <c r="W444" s="31"/>
      <c r="X444" s="31"/>
      <c r="Y444" s="31"/>
      <c r="Z444" s="31"/>
    </row>
    <row r="445" spans="1:26" ht="15.75" customHeight="1">
      <c r="A445" s="297"/>
      <c r="B445" s="297"/>
      <c r="C445" s="298"/>
      <c r="D445" s="299"/>
      <c r="E445" s="298"/>
      <c r="F445" s="298"/>
      <c r="G445" s="298"/>
      <c r="H445" s="298"/>
      <c r="I445" s="298"/>
      <c r="J445" s="298"/>
      <c r="K445" s="298"/>
      <c r="L445" s="298"/>
      <c r="M445" s="31"/>
      <c r="N445" s="31"/>
      <c r="O445" s="31"/>
      <c r="P445" s="31"/>
      <c r="Q445" s="31"/>
      <c r="R445" s="31"/>
      <c r="S445" s="31"/>
      <c r="T445" s="31"/>
      <c r="U445" s="31"/>
      <c r="V445" s="31"/>
      <c r="W445" s="31"/>
      <c r="X445" s="31"/>
      <c r="Y445" s="31"/>
      <c r="Z445" s="31"/>
    </row>
    <row r="446" spans="1:26" ht="15.75" customHeight="1">
      <c r="A446" s="297"/>
      <c r="B446" s="297"/>
      <c r="C446" s="298"/>
      <c r="D446" s="299"/>
      <c r="E446" s="298"/>
      <c r="F446" s="298"/>
      <c r="G446" s="298"/>
      <c r="H446" s="298"/>
      <c r="I446" s="298"/>
      <c r="J446" s="298"/>
      <c r="K446" s="298"/>
      <c r="L446" s="298"/>
      <c r="M446" s="31"/>
      <c r="N446" s="31"/>
      <c r="O446" s="31"/>
      <c r="P446" s="31"/>
      <c r="Q446" s="31"/>
      <c r="R446" s="31"/>
      <c r="S446" s="31"/>
      <c r="T446" s="31"/>
      <c r="U446" s="31"/>
      <c r="V446" s="31"/>
      <c r="W446" s="31"/>
      <c r="X446" s="31"/>
      <c r="Y446" s="31"/>
      <c r="Z446" s="31"/>
    </row>
    <row r="447" spans="1:26" ht="15.75" customHeight="1">
      <c r="A447" s="297"/>
      <c r="B447" s="297"/>
      <c r="C447" s="298"/>
      <c r="D447" s="299"/>
      <c r="E447" s="298"/>
      <c r="F447" s="298"/>
      <c r="G447" s="298"/>
      <c r="H447" s="298"/>
      <c r="I447" s="298"/>
      <c r="J447" s="298"/>
      <c r="K447" s="298"/>
      <c r="L447" s="298"/>
      <c r="M447" s="31"/>
      <c r="N447" s="31"/>
      <c r="O447" s="31"/>
      <c r="P447" s="31"/>
      <c r="Q447" s="31"/>
      <c r="R447" s="31"/>
      <c r="S447" s="31"/>
      <c r="T447" s="31"/>
      <c r="U447" s="31"/>
      <c r="V447" s="31"/>
      <c r="W447" s="31"/>
      <c r="X447" s="31"/>
      <c r="Y447" s="31"/>
      <c r="Z447" s="31"/>
    </row>
    <row r="448" spans="1:26" ht="15.75" customHeight="1">
      <c r="A448" s="297"/>
      <c r="B448" s="297"/>
      <c r="C448" s="298"/>
      <c r="D448" s="299"/>
      <c r="E448" s="298"/>
      <c r="F448" s="298"/>
      <c r="G448" s="298"/>
      <c r="H448" s="298"/>
      <c r="I448" s="298"/>
      <c r="J448" s="298"/>
      <c r="K448" s="298"/>
      <c r="L448" s="298"/>
      <c r="M448" s="31"/>
      <c r="N448" s="31"/>
      <c r="O448" s="31"/>
      <c r="P448" s="31"/>
      <c r="Q448" s="31"/>
      <c r="R448" s="31"/>
      <c r="S448" s="31"/>
      <c r="T448" s="31"/>
      <c r="U448" s="31"/>
      <c r="V448" s="31"/>
      <c r="W448" s="31"/>
      <c r="X448" s="31"/>
      <c r="Y448" s="31"/>
      <c r="Z448" s="31"/>
    </row>
    <row r="449" spans="1:26" ht="15.75" customHeight="1">
      <c r="A449" s="297"/>
      <c r="B449" s="297"/>
      <c r="C449" s="298"/>
      <c r="D449" s="299"/>
      <c r="E449" s="298"/>
      <c r="F449" s="298"/>
      <c r="G449" s="298"/>
      <c r="H449" s="298"/>
      <c r="I449" s="298"/>
      <c r="J449" s="298"/>
      <c r="K449" s="298"/>
      <c r="L449" s="298"/>
      <c r="M449" s="31"/>
      <c r="N449" s="31"/>
      <c r="O449" s="31"/>
      <c r="P449" s="31"/>
      <c r="Q449" s="31"/>
      <c r="R449" s="31"/>
      <c r="S449" s="31"/>
      <c r="T449" s="31"/>
      <c r="U449" s="31"/>
      <c r="V449" s="31"/>
      <c r="W449" s="31"/>
      <c r="X449" s="31"/>
      <c r="Y449" s="31"/>
      <c r="Z449" s="31"/>
    </row>
    <row r="450" spans="1:26" ht="15.75" customHeight="1">
      <c r="A450" s="297"/>
      <c r="B450" s="297"/>
      <c r="C450" s="298"/>
      <c r="D450" s="299"/>
      <c r="E450" s="298"/>
      <c r="F450" s="298"/>
      <c r="G450" s="298"/>
      <c r="H450" s="298"/>
      <c r="I450" s="298"/>
      <c r="J450" s="298"/>
      <c r="K450" s="298"/>
      <c r="L450" s="298"/>
      <c r="M450" s="31"/>
      <c r="N450" s="31"/>
      <c r="O450" s="31"/>
      <c r="P450" s="31"/>
      <c r="Q450" s="31"/>
      <c r="R450" s="31"/>
      <c r="S450" s="31"/>
      <c r="T450" s="31"/>
      <c r="U450" s="31"/>
      <c r="V450" s="31"/>
      <c r="W450" s="31"/>
      <c r="X450" s="31"/>
      <c r="Y450" s="31"/>
      <c r="Z450" s="31"/>
    </row>
    <row r="451" spans="1:26" ht="15.75" customHeight="1">
      <c r="A451" s="297"/>
      <c r="B451" s="297"/>
      <c r="C451" s="298"/>
      <c r="D451" s="299"/>
      <c r="E451" s="298"/>
      <c r="F451" s="298"/>
      <c r="G451" s="298"/>
      <c r="H451" s="298"/>
      <c r="I451" s="298"/>
      <c r="J451" s="298"/>
      <c r="K451" s="298"/>
      <c r="L451" s="298"/>
      <c r="M451" s="31"/>
      <c r="N451" s="31"/>
      <c r="O451" s="31"/>
      <c r="P451" s="31"/>
      <c r="Q451" s="31"/>
      <c r="R451" s="31"/>
      <c r="S451" s="31"/>
      <c r="T451" s="31"/>
      <c r="U451" s="31"/>
      <c r="V451" s="31"/>
      <c r="W451" s="31"/>
      <c r="X451" s="31"/>
      <c r="Y451" s="31"/>
      <c r="Z451" s="31"/>
    </row>
    <row r="452" spans="1:26" ht="15.75" customHeight="1">
      <c r="A452" s="297"/>
      <c r="B452" s="297"/>
      <c r="C452" s="298"/>
      <c r="D452" s="299"/>
      <c r="E452" s="298"/>
      <c r="F452" s="298"/>
      <c r="G452" s="298"/>
      <c r="H452" s="298"/>
      <c r="I452" s="298"/>
      <c r="J452" s="298"/>
      <c r="K452" s="298"/>
      <c r="L452" s="298"/>
      <c r="M452" s="31"/>
      <c r="N452" s="31"/>
      <c r="O452" s="31"/>
      <c r="P452" s="31"/>
      <c r="Q452" s="31"/>
      <c r="R452" s="31"/>
      <c r="S452" s="31"/>
      <c r="T452" s="31"/>
      <c r="U452" s="31"/>
      <c r="V452" s="31"/>
      <c r="W452" s="31"/>
      <c r="X452" s="31"/>
      <c r="Y452" s="31"/>
      <c r="Z452" s="31"/>
    </row>
    <row r="453" spans="1:26" ht="15.75" customHeight="1">
      <c r="A453" s="297"/>
      <c r="B453" s="297"/>
      <c r="C453" s="298"/>
      <c r="D453" s="299"/>
      <c r="E453" s="298"/>
      <c r="F453" s="298"/>
      <c r="G453" s="298"/>
      <c r="H453" s="298"/>
      <c r="I453" s="298"/>
      <c r="J453" s="298"/>
      <c r="K453" s="298"/>
      <c r="L453" s="298"/>
      <c r="M453" s="31"/>
      <c r="N453" s="31"/>
      <c r="O453" s="31"/>
      <c r="P453" s="31"/>
      <c r="Q453" s="31"/>
      <c r="R453" s="31"/>
      <c r="S453" s="31"/>
      <c r="T453" s="31"/>
      <c r="U453" s="31"/>
      <c r="V453" s="31"/>
      <c r="W453" s="31"/>
      <c r="X453" s="31"/>
      <c r="Y453" s="31"/>
      <c r="Z453" s="31"/>
    </row>
    <row r="454" spans="1:26" ht="15.75" customHeight="1">
      <c r="A454" s="297"/>
      <c r="B454" s="297"/>
      <c r="C454" s="298"/>
      <c r="D454" s="299"/>
      <c r="E454" s="298"/>
      <c r="F454" s="298"/>
      <c r="G454" s="298"/>
      <c r="H454" s="298"/>
      <c r="I454" s="298"/>
      <c r="J454" s="298"/>
      <c r="K454" s="298"/>
      <c r="L454" s="298"/>
      <c r="M454" s="31"/>
      <c r="N454" s="31"/>
      <c r="O454" s="31"/>
      <c r="P454" s="31"/>
      <c r="Q454" s="31"/>
      <c r="R454" s="31"/>
      <c r="S454" s="31"/>
      <c r="T454" s="31"/>
      <c r="U454" s="31"/>
      <c r="V454" s="31"/>
      <c r="W454" s="31"/>
      <c r="X454" s="31"/>
      <c r="Y454" s="31"/>
      <c r="Z454" s="31"/>
    </row>
    <row r="455" spans="1:26" ht="15.75" customHeight="1">
      <c r="A455" s="297"/>
      <c r="B455" s="297"/>
      <c r="C455" s="298"/>
      <c r="D455" s="299"/>
      <c r="E455" s="298"/>
      <c r="F455" s="298"/>
      <c r="G455" s="298"/>
      <c r="H455" s="298"/>
      <c r="I455" s="298"/>
      <c r="J455" s="298"/>
      <c r="K455" s="298"/>
      <c r="L455" s="298"/>
      <c r="M455" s="31"/>
      <c r="N455" s="31"/>
      <c r="O455" s="31"/>
      <c r="P455" s="31"/>
      <c r="Q455" s="31"/>
      <c r="R455" s="31"/>
      <c r="S455" s="31"/>
      <c r="T455" s="31"/>
      <c r="U455" s="31"/>
      <c r="V455" s="31"/>
      <c r="W455" s="31"/>
      <c r="X455" s="31"/>
      <c r="Y455" s="31"/>
      <c r="Z455" s="31"/>
    </row>
    <row r="456" spans="1:26" ht="15.75" customHeight="1">
      <c r="A456" s="297"/>
      <c r="B456" s="297"/>
      <c r="C456" s="298"/>
      <c r="D456" s="299"/>
      <c r="E456" s="298"/>
      <c r="F456" s="298"/>
      <c r="G456" s="298"/>
      <c r="H456" s="298"/>
      <c r="I456" s="298"/>
      <c r="J456" s="298"/>
      <c r="K456" s="298"/>
      <c r="L456" s="298"/>
      <c r="M456" s="31"/>
      <c r="N456" s="31"/>
      <c r="O456" s="31"/>
      <c r="P456" s="31"/>
      <c r="Q456" s="31"/>
      <c r="R456" s="31"/>
      <c r="S456" s="31"/>
      <c r="T456" s="31"/>
      <c r="U456" s="31"/>
      <c r="V456" s="31"/>
      <c r="W456" s="31"/>
      <c r="X456" s="31"/>
      <c r="Y456" s="31"/>
      <c r="Z456" s="31"/>
    </row>
    <row r="457" spans="1:26" ht="15.75" customHeight="1">
      <c r="A457" s="297"/>
      <c r="B457" s="297"/>
      <c r="C457" s="298"/>
      <c r="D457" s="299"/>
      <c r="E457" s="298"/>
      <c r="F457" s="298"/>
      <c r="G457" s="298"/>
      <c r="H457" s="298"/>
      <c r="I457" s="298"/>
      <c r="J457" s="298"/>
      <c r="K457" s="298"/>
      <c r="L457" s="298"/>
      <c r="M457" s="31"/>
      <c r="N457" s="31"/>
      <c r="O457" s="31"/>
      <c r="P457" s="31"/>
      <c r="Q457" s="31"/>
      <c r="R457" s="31"/>
      <c r="S457" s="31"/>
      <c r="T457" s="31"/>
      <c r="U457" s="31"/>
      <c r="V457" s="31"/>
      <c r="W457" s="31"/>
      <c r="X457" s="31"/>
      <c r="Y457" s="31"/>
      <c r="Z457" s="31"/>
    </row>
    <row r="458" spans="1:26" ht="15.75" customHeight="1">
      <c r="A458" s="297"/>
      <c r="B458" s="297"/>
      <c r="C458" s="298"/>
      <c r="D458" s="299"/>
      <c r="E458" s="298"/>
      <c r="F458" s="298"/>
      <c r="G458" s="298"/>
      <c r="H458" s="298"/>
      <c r="I458" s="298"/>
      <c r="J458" s="298"/>
      <c r="K458" s="298"/>
      <c r="L458" s="298"/>
      <c r="M458" s="31"/>
      <c r="N458" s="31"/>
      <c r="O458" s="31"/>
      <c r="P458" s="31"/>
      <c r="Q458" s="31"/>
      <c r="R458" s="31"/>
      <c r="S458" s="31"/>
      <c r="T458" s="31"/>
      <c r="U458" s="31"/>
      <c r="V458" s="31"/>
      <c r="W458" s="31"/>
      <c r="X458" s="31"/>
      <c r="Y458" s="31"/>
      <c r="Z458" s="31"/>
    </row>
    <row r="459" spans="1:26" ht="15.75" customHeight="1">
      <c r="A459" s="297"/>
      <c r="B459" s="297"/>
      <c r="C459" s="298"/>
      <c r="D459" s="299"/>
      <c r="E459" s="298"/>
      <c r="F459" s="298"/>
      <c r="G459" s="298"/>
      <c r="H459" s="298"/>
      <c r="I459" s="298"/>
      <c r="J459" s="298"/>
      <c r="K459" s="298"/>
      <c r="L459" s="298"/>
      <c r="M459" s="31"/>
      <c r="N459" s="31"/>
      <c r="O459" s="31"/>
      <c r="P459" s="31"/>
      <c r="Q459" s="31"/>
      <c r="R459" s="31"/>
      <c r="S459" s="31"/>
      <c r="T459" s="31"/>
      <c r="U459" s="31"/>
      <c r="V459" s="31"/>
      <c r="W459" s="31"/>
      <c r="X459" s="31"/>
      <c r="Y459" s="31"/>
      <c r="Z459" s="31"/>
    </row>
    <row r="460" spans="1:26" ht="15.75" customHeight="1">
      <c r="A460" s="297"/>
      <c r="B460" s="297"/>
      <c r="C460" s="298"/>
      <c r="D460" s="299"/>
      <c r="E460" s="298"/>
      <c r="F460" s="298"/>
      <c r="G460" s="298"/>
      <c r="H460" s="298"/>
      <c r="I460" s="298"/>
      <c r="J460" s="298"/>
      <c r="K460" s="298"/>
      <c r="L460" s="298"/>
      <c r="M460" s="31"/>
      <c r="N460" s="31"/>
      <c r="O460" s="31"/>
      <c r="P460" s="31"/>
      <c r="Q460" s="31"/>
      <c r="R460" s="31"/>
      <c r="S460" s="31"/>
      <c r="T460" s="31"/>
      <c r="U460" s="31"/>
      <c r="V460" s="31"/>
      <c r="W460" s="31"/>
      <c r="X460" s="31"/>
      <c r="Y460" s="31"/>
      <c r="Z460" s="31"/>
    </row>
    <row r="461" spans="1:26" ht="15.75" customHeight="1">
      <c r="A461" s="297"/>
      <c r="B461" s="297"/>
      <c r="C461" s="298"/>
      <c r="D461" s="299"/>
      <c r="E461" s="298"/>
      <c r="F461" s="298"/>
      <c r="G461" s="298"/>
      <c r="H461" s="298"/>
      <c r="I461" s="298"/>
      <c r="J461" s="298"/>
      <c r="K461" s="298"/>
      <c r="L461" s="298"/>
      <c r="M461" s="31"/>
      <c r="N461" s="31"/>
      <c r="O461" s="31"/>
      <c r="P461" s="31"/>
      <c r="Q461" s="31"/>
      <c r="R461" s="31"/>
      <c r="S461" s="31"/>
      <c r="T461" s="31"/>
      <c r="U461" s="31"/>
      <c r="V461" s="31"/>
      <c r="W461" s="31"/>
      <c r="X461" s="31"/>
      <c r="Y461" s="31"/>
      <c r="Z461" s="31"/>
    </row>
    <row r="462" spans="1:26" ht="15.75" customHeight="1">
      <c r="A462" s="297"/>
      <c r="B462" s="297"/>
      <c r="C462" s="298"/>
      <c r="D462" s="299"/>
      <c r="E462" s="298"/>
      <c r="F462" s="298"/>
      <c r="G462" s="298"/>
      <c r="H462" s="298"/>
      <c r="I462" s="298"/>
      <c r="J462" s="298"/>
      <c r="K462" s="298"/>
      <c r="L462" s="298"/>
      <c r="M462" s="31"/>
      <c r="N462" s="31"/>
      <c r="O462" s="31"/>
      <c r="P462" s="31"/>
      <c r="Q462" s="31"/>
      <c r="R462" s="31"/>
      <c r="S462" s="31"/>
      <c r="T462" s="31"/>
      <c r="U462" s="31"/>
      <c r="V462" s="31"/>
      <c r="W462" s="31"/>
      <c r="X462" s="31"/>
      <c r="Y462" s="31"/>
      <c r="Z462" s="31"/>
    </row>
    <row r="463" spans="1:26" ht="15.75" customHeight="1">
      <c r="A463" s="297"/>
      <c r="B463" s="297"/>
      <c r="C463" s="298"/>
      <c r="D463" s="299"/>
      <c r="E463" s="298"/>
      <c r="F463" s="298"/>
      <c r="G463" s="298"/>
      <c r="H463" s="298"/>
      <c r="I463" s="298"/>
      <c r="J463" s="298"/>
      <c r="K463" s="298"/>
      <c r="L463" s="298"/>
      <c r="M463" s="31"/>
      <c r="N463" s="31"/>
      <c r="O463" s="31"/>
      <c r="P463" s="31"/>
      <c r="Q463" s="31"/>
      <c r="R463" s="31"/>
      <c r="S463" s="31"/>
      <c r="T463" s="31"/>
      <c r="U463" s="31"/>
      <c r="V463" s="31"/>
      <c r="W463" s="31"/>
      <c r="X463" s="31"/>
      <c r="Y463" s="31"/>
      <c r="Z463" s="31"/>
    </row>
    <row r="464" spans="1:26" ht="15.75" customHeight="1">
      <c r="A464" s="297"/>
      <c r="B464" s="297"/>
      <c r="C464" s="298"/>
      <c r="D464" s="299"/>
      <c r="E464" s="298"/>
      <c r="F464" s="298"/>
      <c r="G464" s="298"/>
      <c r="H464" s="298"/>
      <c r="I464" s="298"/>
      <c r="J464" s="298"/>
      <c r="K464" s="298"/>
      <c r="L464" s="298"/>
      <c r="M464" s="31"/>
      <c r="N464" s="31"/>
      <c r="O464" s="31"/>
      <c r="P464" s="31"/>
      <c r="Q464" s="31"/>
      <c r="R464" s="31"/>
      <c r="S464" s="31"/>
      <c r="T464" s="31"/>
      <c r="U464" s="31"/>
      <c r="V464" s="31"/>
      <c r="W464" s="31"/>
      <c r="X464" s="31"/>
      <c r="Y464" s="31"/>
      <c r="Z464" s="31"/>
    </row>
    <row r="465" spans="1:26" ht="15.75" customHeight="1">
      <c r="A465" s="297"/>
      <c r="B465" s="297"/>
      <c r="C465" s="298"/>
      <c r="D465" s="299"/>
      <c r="E465" s="298"/>
      <c r="F465" s="298"/>
      <c r="G465" s="298"/>
      <c r="H465" s="298"/>
      <c r="I465" s="298"/>
      <c r="J465" s="298"/>
      <c r="K465" s="298"/>
      <c r="L465" s="298"/>
      <c r="M465" s="31"/>
      <c r="N465" s="31"/>
      <c r="O465" s="31"/>
      <c r="P465" s="31"/>
      <c r="Q465" s="31"/>
      <c r="R465" s="31"/>
      <c r="S465" s="31"/>
      <c r="T465" s="31"/>
      <c r="U465" s="31"/>
      <c r="V465" s="31"/>
      <c r="W465" s="31"/>
      <c r="X465" s="31"/>
      <c r="Y465" s="31"/>
      <c r="Z465" s="31"/>
    </row>
    <row r="466" spans="1:26" ht="15.75" customHeight="1">
      <c r="A466" s="297"/>
      <c r="B466" s="297"/>
      <c r="C466" s="298"/>
      <c r="D466" s="299"/>
      <c r="E466" s="298"/>
      <c r="F466" s="298"/>
      <c r="G466" s="298"/>
      <c r="H466" s="298"/>
      <c r="I466" s="298"/>
      <c r="J466" s="298"/>
      <c r="K466" s="298"/>
      <c r="L466" s="298"/>
      <c r="M466" s="31"/>
      <c r="N466" s="31"/>
      <c r="O466" s="31"/>
      <c r="P466" s="31"/>
      <c r="Q466" s="31"/>
      <c r="R466" s="31"/>
      <c r="S466" s="31"/>
      <c r="T466" s="31"/>
      <c r="U466" s="31"/>
      <c r="V466" s="31"/>
      <c r="W466" s="31"/>
      <c r="X466" s="31"/>
      <c r="Y466" s="31"/>
      <c r="Z466" s="31"/>
    </row>
    <row r="467" spans="1:26" ht="15.75" customHeight="1">
      <c r="A467" s="297"/>
      <c r="B467" s="297"/>
      <c r="C467" s="298"/>
      <c r="D467" s="299"/>
      <c r="E467" s="298"/>
      <c r="F467" s="298"/>
      <c r="G467" s="298"/>
      <c r="H467" s="298"/>
      <c r="I467" s="298"/>
      <c r="J467" s="298"/>
      <c r="K467" s="298"/>
      <c r="L467" s="298"/>
      <c r="M467" s="31"/>
      <c r="N467" s="31"/>
      <c r="O467" s="31"/>
      <c r="P467" s="31"/>
      <c r="Q467" s="31"/>
      <c r="R467" s="31"/>
      <c r="S467" s="31"/>
      <c r="T467" s="31"/>
      <c r="U467" s="31"/>
      <c r="V467" s="31"/>
      <c r="W467" s="31"/>
      <c r="X467" s="31"/>
      <c r="Y467" s="31"/>
      <c r="Z467" s="31"/>
    </row>
    <row r="468" spans="1:26" ht="15.75" customHeight="1">
      <c r="A468" s="297"/>
      <c r="B468" s="297"/>
      <c r="C468" s="298"/>
      <c r="D468" s="299"/>
      <c r="E468" s="298"/>
      <c r="F468" s="298"/>
      <c r="G468" s="298"/>
      <c r="H468" s="298"/>
      <c r="I468" s="298"/>
      <c r="J468" s="298"/>
      <c r="K468" s="298"/>
      <c r="L468" s="298"/>
      <c r="M468" s="31"/>
      <c r="N468" s="31"/>
      <c r="O468" s="31"/>
      <c r="P468" s="31"/>
      <c r="Q468" s="31"/>
      <c r="R468" s="31"/>
      <c r="S468" s="31"/>
      <c r="T468" s="31"/>
      <c r="U468" s="31"/>
      <c r="V468" s="31"/>
      <c r="W468" s="31"/>
      <c r="X468" s="31"/>
      <c r="Y468" s="31"/>
      <c r="Z468" s="31"/>
    </row>
    <row r="469" spans="1:26" ht="15.75" customHeight="1">
      <c r="A469" s="297"/>
      <c r="B469" s="297"/>
      <c r="C469" s="298"/>
      <c r="D469" s="299"/>
      <c r="E469" s="298"/>
      <c r="F469" s="298"/>
      <c r="G469" s="298"/>
      <c r="H469" s="298"/>
      <c r="I469" s="298"/>
      <c r="J469" s="298"/>
      <c r="K469" s="298"/>
      <c r="L469" s="298"/>
      <c r="M469" s="31"/>
      <c r="N469" s="31"/>
      <c r="O469" s="31"/>
      <c r="P469" s="31"/>
      <c r="Q469" s="31"/>
      <c r="R469" s="31"/>
      <c r="S469" s="31"/>
      <c r="T469" s="31"/>
      <c r="U469" s="31"/>
      <c r="V469" s="31"/>
      <c r="W469" s="31"/>
      <c r="X469" s="31"/>
      <c r="Y469" s="31"/>
      <c r="Z469" s="31"/>
    </row>
    <row r="470" spans="1:26" ht="15.75" customHeight="1">
      <c r="A470" s="297"/>
      <c r="B470" s="297"/>
      <c r="C470" s="298"/>
      <c r="D470" s="299"/>
      <c r="E470" s="298"/>
      <c r="F470" s="298"/>
      <c r="G470" s="298"/>
      <c r="H470" s="298"/>
      <c r="I470" s="298"/>
      <c r="J470" s="298"/>
      <c r="K470" s="298"/>
      <c r="L470" s="298"/>
      <c r="M470" s="31"/>
      <c r="N470" s="31"/>
      <c r="O470" s="31"/>
      <c r="P470" s="31"/>
      <c r="Q470" s="31"/>
      <c r="R470" s="31"/>
      <c r="S470" s="31"/>
      <c r="T470" s="31"/>
      <c r="U470" s="31"/>
      <c r="V470" s="31"/>
      <c r="W470" s="31"/>
      <c r="X470" s="31"/>
      <c r="Y470" s="31"/>
      <c r="Z470" s="31"/>
    </row>
    <row r="471" spans="1:26" ht="15.75" customHeight="1">
      <c r="A471" s="297"/>
      <c r="B471" s="297"/>
      <c r="C471" s="298"/>
      <c r="D471" s="299"/>
      <c r="E471" s="298"/>
      <c r="F471" s="298"/>
      <c r="G471" s="298"/>
      <c r="H471" s="298"/>
      <c r="I471" s="298"/>
      <c r="J471" s="298"/>
      <c r="K471" s="298"/>
      <c r="L471" s="298"/>
      <c r="M471" s="31"/>
      <c r="N471" s="31"/>
      <c r="O471" s="31"/>
      <c r="P471" s="31"/>
      <c r="Q471" s="31"/>
      <c r="R471" s="31"/>
      <c r="S471" s="31"/>
      <c r="T471" s="31"/>
      <c r="U471" s="31"/>
      <c r="V471" s="31"/>
      <c r="W471" s="31"/>
      <c r="X471" s="31"/>
      <c r="Y471" s="31"/>
      <c r="Z471" s="31"/>
    </row>
    <row r="472" spans="1:26" ht="15.75" customHeight="1">
      <c r="A472" s="297"/>
      <c r="B472" s="297"/>
      <c r="C472" s="298"/>
      <c r="D472" s="299"/>
      <c r="E472" s="298"/>
      <c r="F472" s="298"/>
      <c r="G472" s="298"/>
      <c r="H472" s="298"/>
      <c r="I472" s="298"/>
      <c r="J472" s="298"/>
      <c r="K472" s="298"/>
      <c r="L472" s="298"/>
      <c r="M472" s="31"/>
      <c r="N472" s="31"/>
      <c r="O472" s="31"/>
      <c r="P472" s="31"/>
      <c r="Q472" s="31"/>
      <c r="R472" s="31"/>
      <c r="S472" s="31"/>
      <c r="T472" s="31"/>
      <c r="U472" s="31"/>
      <c r="V472" s="31"/>
      <c r="W472" s="31"/>
      <c r="X472" s="31"/>
      <c r="Y472" s="31"/>
      <c r="Z472" s="31"/>
    </row>
    <row r="473" spans="1:26" ht="15.75" customHeight="1">
      <c r="A473" s="297"/>
      <c r="B473" s="297"/>
      <c r="C473" s="298"/>
      <c r="D473" s="299"/>
      <c r="E473" s="298"/>
      <c r="F473" s="298"/>
      <c r="G473" s="298"/>
      <c r="H473" s="298"/>
      <c r="I473" s="298"/>
      <c r="J473" s="298"/>
      <c r="K473" s="298"/>
      <c r="L473" s="298"/>
      <c r="M473" s="31"/>
      <c r="N473" s="31"/>
      <c r="O473" s="31"/>
      <c r="P473" s="31"/>
      <c r="Q473" s="31"/>
      <c r="R473" s="31"/>
      <c r="S473" s="31"/>
      <c r="T473" s="31"/>
      <c r="U473" s="31"/>
      <c r="V473" s="31"/>
      <c r="W473" s="31"/>
      <c r="X473" s="31"/>
      <c r="Y473" s="31"/>
      <c r="Z473" s="31"/>
    </row>
    <row r="474" spans="1:26" ht="15.75" customHeight="1">
      <c r="A474" s="297"/>
      <c r="B474" s="297"/>
      <c r="C474" s="298"/>
      <c r="D474" s="299"/>
      <c r="E474" s="298"/>
      <c r="F474" s="298"/>
      <c r="G474" s="298"/>
      <c r="H474" s="298"/>
      <c r="I474" s="298"/>
      <c r="J474" s="298"/>
      <c r="K474" s="298"/>
      <c r="L474" s="298"/>
      <c r="M474" s="31"/>
      <c r="N474" s="31"/>
      <c r="O474" s="31"/>
      <c r="P474" s="31"/>
      <c r="Q474" s="31"/>
      <c r="R474" s="31"/>
      <c r="S474" s="31"/>
      <c r="T474" s="31"/>
      <c r="U474" s="31"/>
      <c r="V474" s="31"/>
      <c r="W474" s="31"/>
      <c r="X474" s="31"/>
      <c r="Y474" s="31"/>
      <c r="Z474" s="31"/>
    </row>
    <row r="475" spans="1:26" ht="15.75" customHeight="1">
      <c r="A475" s="297"/>
      <c r="B475" s="297"/>
      <c r="C475" s="298"/>
      <c r="D475" s="299"/>
      <c r="E475" s="298"/>
      <c r="F475" s="298"/>
      <c r="G475" s="298"/>
      <c r="H475" s="298"/>
      <c r="I475" s="298"/>
      <c r="J475" s="298"/>
      <c r="K475" s="298"/>
      <c r="L475" s="298"/>
      <c r="M475" s="31"/>
      <c r="N475" s="31"/>
      <c r="O475" s="31"/>
      <c r="P475" s="31"/>
      <c r="Q475" s="31"/>
      <c r="R475" s="31"/>
      <c r="S475" s="31"/>
      <c r="T475" s="31"/>
      <c r="U475" s="31"/>
      <c r="V475" s="31"/>
      <c r="W475" s="31"/>
      <c r="X475" s="31"/>
      <c r="Y475" s="31"/>
      <c r="Z475" s="31"/>
    </row>
    <row r="476" spans="1:26" ht="15.75" customHeight="1">
      <c r="A476" s="297"/>
      <c r="B476" s="297"/>
      <c r="C476" s="298"/>
      <c r="D476" s="299"/>
      <c r="E476" s="298"/>
      <c r="F476" s="298"/>
      <c r="G476" s="298"/>
      <c r="H476" s="298"/>
      <c r="I476" s="298"/>
      <c r="J476" s="298"/>
      <c r="K476" s="298"/>
      <c r="L476" s="298"/>
      <c r="M476" s="31"/>
      <c r="N476" s="31"/>
      <c r="O476" s="31"/>
      <c r="P476" s="31"/>
      <c r="Q476" s="31"/>
      <c r="R476" s="31"/>
      <c r="S476" s="31"/>
      <c r="T476" s="31"/>
      <c r="U476" s="31"/>
      <c r="V476" s="31"/>
      <c r="W476" s="31"/>
      <c r="X476" s="31"/>
      <c r="Y476" s="31"/>
      <c r="Z476" s="31"/>
    </row>
    <row r="477" spans="1:26" ht="15.75" customHeight="1">
      <c r="A477" s="297"/>
      <c r="B477" s="297"/>
      <c r="C477" s="298"/>
      <c r="D477" s="299"/>
      <c r="E477" s="298"/>
      <c r="F477" s="298"/>
      <c r="G477" s="298"/>
      <c r="H477" s="298"/>
      <c r="I477" s="298"/>
      <c r="J477" s="298"/>
      <c r="K477" s="298"/>
      <c r="L477" s="298"/>
      <c r="M477" s="31"/>
      <c r="N477" s="31"/>
      <c r="O477" s="31"/>
      <c r="P477" s="31"/>
      <c r="Q477" s="31"/>
      <c r="R477" s="31"/>
      <c r="S477" s="31"/>
      <c r="T477" s="31"/>
      <c r="U477" s="31"/>
      <c r="V477" s="31"/>
      <c r="W477" s="31"/>
      <c r="X477" s="31"/>
      <c r="Y477" s="31"/>
      <c r="Z477" s="31"/>
    </row>
    <row r="478" spans="1:26" ht="15.75" customHeight="1">
      <c r="A478" s="297"/>
      <c r="B478" s="297"/>
      <c r="C478" s="298"/>
      <c r="D478" s="299"/>
      <c r="E478" s="298"/>
      <c r="F478" s="298"/>
      <c r="G478" s="298"/>
      <c r="H478" s="298"/>
      <c r="I478" s="298"/>
      <c r="J478" s="298"/>
      <c r="K478" s="298"/>
      <c r="L478" s="298"/>
      <c r="M478" s="31"/>
      <c r="N478" s="31"/>
      <c r="O478" s="31"/>
      <c r="P478" s="31"/>
      <c r="Q478" s="31"/>
      <c r="R478" s="31"/>
      <c r="S478" s="31"/>
      <c r="T478" s="31"/>
      <c r="U478" s="31"/>
      <c r="V478" s="31"/>
      <c r="W478" s="31"/>
      <c r="X478" s="31"/>
      <c r="Y478" s="31"/>
      <c r="Z478" s="31"/>
    </row>
    <row r="479" spans="1:26" ht="15.75" customHeight="1">
      <c r="A479" s="297"/>
      <c r="B479" s="297"/>
      <c r="C479" s="298"/>
      <c r="D479" s="299"/>
      <c r="E479" s="298"/>
      <c r="F479" s="298"/>
      <c r="G479" s="298"/>
      <c r="H479" s="298"/>
      <c r="I479" s="298"/>
      <c r="J479" s="298"/>
      <c r="K479" s="298"/>
      <c r="L479" s="298"/>
      <c r="M479" s="31"/>
      <c r="N479" s="31"/>
      <c r="O479" s="31"/>
      <c r="P479" s="31"/>
      <c r="Q479" s="31"/>
      <c r="R479" s="31"/>
      <c r="S479" s="31"/>
      <c r="T479" s="31"/>
      <c r="U479" s="31"/>
      <c r="V479" s="31"/>
      <c r="W479" s="31"/>
      <c r="X479" s="31"/>
      <c r="Y479" s="31"/>
      <c r="Z479" s="31"/>
    </row>
    <row r="480" spans="1:26" ht="15.75" customHeight="1">
      <c r="A480" s="297"/>
      <c r="B480" s="297"/>
      <c r="C480" s="298"/>
      <c r="D480" s="299"/>
      <c r="E480" s="298"/>
      <c r="F480" s="298"/>
      <c r="G480" s="298"/>
      <c r="H480" s="298"/>
      <c r="I480" s="298"/>
      <c r="J480" s="298"/>
      <c r="K480" s="298"/>
      <c r="L480" s="298"/>
      <c r="M480" s="31"/>
      <c r="N480" s="31"/>
      <c r="O480" s="31"/>
      <c r="P480" s="31"/>
      <c r="Q480" s="31"/>
      <c r="R480" s="31"/>
      <c r="S480" s="31"/>
      <c r="T480" s="31"/>
      <c r="U480" s="31"/>
      <c r="V480" s="31"/>
      <c r="W480" s="31"/>
      <c r="X480" s="31"/>
      <c r="Y480" s="31"/>
      <c r="Z480" s="31"/>
    </row>
    <row r="481" spans="1:26" ht="15.75" customHeight="1">
      <c r="A481" s="297"/>
      <c r="B481" s="297"/>
      <c r="C481" s="298"/>
      <c r="D481" s="299"/>
      <c r="E481" s="298"/>
      <c r="F481" s="298"/>
      <c r="G481" s="298"/>
      <c r="H481" s="298"/>
      <c r="I481" s="298"/>
      <c r="J481" s="298"/>
      <c r="K481" s="298"/>
      <c r="L481" s="298"/>
      <c r="M481" s="31"/>
      <c r="N481" s="31"/>
      <c r="O481" s="31"/>
      <c r="P481" s="31"/>
      <c r="Q481" s="31"/>
      <c r="R481" s="31"/>
      <c r="S481" s="31"/>
      <c r="T481" s="31"/>
      <c r="U481" s="31"/>
      <c r="V481" s="31"/>
      <c r="W481" s="31"/>
      <c r="X481" s="31"/>
      <c r="Y481" s="31"/>
      <c r="Z481" s="31"/>
    </row>
    <row r="482" spans="1:26" ht="15.75" customHeight="1">
      <c r="A482" s="297"/>
      <c r="B482" s="297"/>
      <c r="C482" s="298"/>
      <c r="D482" s="299"/>
      <c r="E482" s="298"/>
      <c r="F482" s="298"/>
      <c r="G482" s="298"/>
      <c r="H482" s="298"/>
      <c r="I482" s="298"/>
      <c r="J482" s="298"/>
      <c r="K482" s="298"/>
      <c r="L482" s="298"/>
      <c r="M482" s="31"/>
      <c r="N482" s="31"/>
      <c r="O482" s="31"/>
      <c r="P482" s="31"/>
      <c r="Q482" s="31"/>
      <c r="R482" s="31"/>
      <c r="S482" s="31"/>
      <c r="T482" s="31"/>
      <c r="U482" s="31"/>
      <c r="V482" s="31"/>
      <c r="W482" s="31"/>
      <c r="X482" s="31"/>
      <c r="Y482" s="31"/>
      <c r="Z482" s="31"/>
    </row>
    <row r="483" spans="1:26" ht="15.75" customHeight="1">
      <c r="A483" s="297"/>
      <c r="B483" s="297"/>
      <c r="C483" s="298"/>
      <c r="D483" s="299"/>
      <c r="E483" s="298"/>
      <c r="F483" s="298"/>
      <c r="G483" s="298"/>
      <c r="H483" s="298"/>
      <c r="I483" s="298"/>
      <c r="J483" s="298"/>
      <c r="K483" s="298"/>
      <c r="L483" s="298"/>
      <c r="M483" s="31"/>
      <c r="N483" s="31"/>
      <c r="O483" s="31"/>
      <c r="P483" s="31"/>
      <c r="Q483" s="31"/>
      <c r="R483" s="31"/>
      <c r="S483" s="31"/>
      <c r="T483" s="31"/>
      <c r="U483" s="31"/>
      <c r="V483" s="31"/>
      <c r="W483" s="31"/>
      <c r="X483" s="31"/>
      <c r="Y483" s="31"/>
      <c r="Z483" s="31"/>
    </row>
    <row r="484" spans="1:26" ht="15.75" customHeight="1">
      <c r="A484" s="297"/>
      <c r="B484" s="297"/>
      <c r="C484" s="298"/>
      <c r="D484" s="299"/>
      <c r="E484" s="298"/>
      <c r="F484" s="298"/>
      <c r="G484" s="298"/>
      <c r="H484" s="298"/>
      <c r="I484" s="298"/>
      <c r="J484" s="298"/>
      <c r="K484" s="298"/>
      <c r="L484" s="298"/>
      <c r="M484" s="31"/>
      <c r="N484" s="31"/>
      <c r="O484" s="31"/>
      <c r="P484" s="31"/>
      <c r="Q484" s="31"/>
      <c r="R484" s="31"/>
      <c r="S484" s="31"/>
      <c r="T484" s="31"/>
      <c r="U484" s="31"/>
      <c r="V484" s="31"/>
      <c r="W484" s="31"/>
      <c r="X484" s="31"/>
      <c r="Y484" s="31"/>
      <c r="Z484" s="31"/>
    </row>
    <row r="485" spans="1:26" ht="15.75" customHeight="1">
      <c r="A485" s="297"/>
      <c r="B485" s="297"/>
      <c r="C485" s="298"/>
      <c r="D485" s="299"/>
      <c r="E485" s="298"/>
      <c r="F485" s="298"/>
      <c r="G485" s="298"/>
      <c r="H485" s="298"/>
      <c r="I485" s="298"/>
      <c r="J485" s="298"/>
      <c r="K485" s="298"/>
      <c r="L485" s="298"/>
      <c r="M485" s="31"/>
      <c r="N485" s="31"/>
      <c r="O485" s="31"/>
      <c r="P485" s="31"/>
      <c r="Q485" s="31"/>
      <c r="R485" s="31"/>
      <c r="S485" s="31"/>
      <c r="T485" s="31"/>
      <c r="U485" s="31"/>
      <c r="V485" s="31"/>
      <c r="W485" s="31"/>
      <c r="X485" s="31"/>
      <c r="Y485" s="31"/>
      <c r="Z485" s="31"/>
    </row>
    <row r="486" spans="1:26" ht="15.75" customHeight="1">
      <c r="A486" s="297"/>
      <c r="B486" s="297"/>
      <c r="C486" s="298"/>
      <c r="D486" s="299"/>
      <c r="E486" s="298"/>
      <c r="F486" s="298"/>
      <c r="G486" s="298"/>
      <c r="H486" s="298"/>
      <c r="I486" s="298"/>
      <c r="J486" s="298"/>
      <c r="K486" s="298"/>
      <c r="L486" s="298"/>
      <c r="M486" s="31"/>
      <c r="N486" s="31"/>
      <c r="O486" s="31"/>
      <c r="P486" s="31"/>
      <c r="Q486" s="31"/>
      <c r="R486" s="31"/>
      <c r="S486" s="31"/>
      <c r="T486" s="31"/>
      <c r="U486" s="31"/>
      <c r="V486" s="31"/>
      <c r="W486" s="31"/>
      <c r="X486" s="31"/>
      <c r="Y486" s="31"/>
      <c r="Z486" s="31"/>
    </row>
    <row r="487" spans="1:26" ht="15.75" customHeight="1">
      <c r="A487" s="297"/>
      <c r="B487" s="297"/>
      <c r="C487" s="298"/>
      <c r="D487" s="299"/>
      <c r="E487" s="298"/>
      <c r="F487" s="298"/>
      <c r="G487" s="298"/>
      <c r="H487" s="298"/>
      <c r="I487" s="298"/>
      <c r="J487" s="298"/>
      <c r="K487" s="298"/>
      <c r="L487" s="298"/>
      <c r="M487" s="31"/>
      <c r="N487" s="31"/>
      <c r="O487" s="31"/>
      <c r="P487" s="31"/>
      <c r="Q487" s="31"/>
      <c r="R487" s="31"/>
      <c r="S487" s="31"/>
      <c r="T487" s="31"/>
      <c r="U487" s="31"/>
      <c r="V487" s="31"/>
      <c r="W487" s="31"/>
      <c r="X487" s="31"/>
      <c r="Y487" s="31"/>
      <c r="Z487" s="31"/>
    </row>
    <row r="488" spans="1:26" ht="15.75" customHeight="1">
      <c r="A488" s="297"/>
      <c r="B488" s="297"/>
      <c r="C488" s="298"/>
      <c r="D488" s="299"/>
      <c r="E488" s="298"/>
      <c r="F488" s="298"/>
      <c r="G488" s="298"/>
      <c r="H488" s="298"/>
      <c r="I488" s="298"/>
      <c r="J488" s="298"/>
      <c r="K488" s="298"/>
      <c r="L488" s="298"/>
      <c r="M488" s="31"/>
      <c r="N488" s="31"/>
      <c r="O488" s="31"/>
      <c r="P488" s="31"/>
      <c r="Q488" s="31"/>
      <c r="R488" s="31"/>
      <c r="S488" s="31"/>
      <c r="T488" s="31"/>
      <c r="U488" s="31"/>
      <c r="V488" s="31"/>
      <c r="W488" s="31"/>
      <c r="X488" s="31"/>
      <c r="Y488" s="31"/>
      <c r="Z488" s="31"/>
    </row>
    <row r="489" spans="1:26" ht="15.75" customHeight="1">
      <c r="A489" s="297"/>
      <c r="B489" s="297"/>
      <c r="C489" s="298"/>
      <c r="D489" s="299"/>
      <c r="E489" s="298"/>
      <c r="F489" s="298"/>
      <c r="G489" s="298"/>
      <c r="H489" s="298"/>
      <c r="I489" s="298"/>
      <c r="J489" s="298"/>
      <c r="K489" s="298"/>
      <c r="L489" s="298"/>
      <c r="M489" s="31"/>
      <c r="N489" s="31"/>
      <c r="O489" s="31"/>
      <c r="P489" s="31"/>
      <c r="Q489" s="31"/>
      <c r="R489" s="31"/>
      <c r="S489" s="31"/>
      <c r="T489" s="31"/>
      <c r="U489" s="31"/>
      <c r="V489" s="31"/>
      <c r="W489" s="31"/>
      <c r="X489" s="31"/>
      <c r="Y489" s="31"/>
      <c r="Z489" s="31"/>
    </row>
    <row r="490" spans="1:26" ht="15.75" customHeight="1">
      <c r="A490" s="297"/>
      <c r="B490" s="297"/>
      <c r="C490" s="298"/>
      <c r="D490" s="299"/>
      <c r="E490" s="298"/>
      <c r="F490" s="298"/>
      <c r="G490" s="298"/>
      <c r="H490" s="298"/>
      <c r="I490" s="298"/>
      <c r="J490" s="298"/>
      <c r="K490" s="298"/>
      <c r="L490" s="298"/>
      <c r="M490" s="31"/>
      <c r="N490" s="31"/>
      <c r="O490" s="31"/>
      <c r="P490" s="31"/>
      <c r="Q490" s="31"/>
      <c r="R490" s="31"/>
      <c r="S490" s="31"/>
      <c r="T490" s="31"/>
      <c r="U490" s="31"/>
      <c r="V490" s="31"/>
      <c r="W490" s="31"/>
      <c r="X490" s="31"/>
      <c r="Y490" s="31"/>
      <c r="Z490" s="31"/>
    </row>
    <row r="491" spans="1:26" ht="15.75" customHeight="1">
      <c r="A491" s="297"/>
      <c r="B491" s="297"/>
      <c r="C491" s="298"/>
      <c r="D491" s="299"/>
      <c r="E491" s="298"/>
      <c r="F491" s="298"/>
      <c r="G491" s="298"/>
      <c r="H491" s="298"/>
      <c r="I491" s="298"/>
      <c r="J491" s="298"/>
      <c r="K491" s="298"/>
      <c r="L491" s="298"/>
      <c r="M491" s="31"/>
      <c r="N491" s="31"/>
      <c r="O491" s="31"/>
      <c r="P491" s="31"/>
      <c r="Q491" s="31"/>
      <c r="R491" s="31"/>
      <c r="S491" s="31"/>
      <c r="T491" s="31"/>
      <c r="U491" s="31"/>
      <c r="V491" s="31"/>
      <c r="W491" s="31"/>
      <c r="X491" s="31"/>
      <c r="Y491" s="31"/>
      <c r="Z491" s="31"/>
    </row>
    <row r="492" spans="1:26" ht="15.75" customHeight="1">
      <c r="A492" s="297"/>
      <c r="B492" s="297"/>
      <c r="C492" s="298"/>
      <c r="D492" s="299"/>
      <c r="E492" s="298"/>
      <c r="F492" s="298"/>
      <c r="G492" s="298"/>
      <c r="H492" s="298"/>
      <c r="I492" s="298"/>
      <c r="J492" s="298"/>
      <c r="K492" s="298"/>
      <c r="L492" s="298"/>
      <c r="M492" s="31"/>
      <c r="N492" s="31"/>
      <c r="O492" s="31"/>
      <c r="P492" s="31"/>
      <c r="Q492" s="31"/>
      <c r="R492" s="31"/>
      <c r="S492" s="31"/>
      <c r="T492" s="31"/>
      <c r="U492" s="31"/>
      <c r="V492" s="31"/>
      <c r="W492" s="31"/>
      <c r="X492" s="31"/>
      <c r="Y492" s="31"/>
      <c r="Z492" s="31"/>
    </row>
    <row r="493" spans="1:26" ht="15.75" customHeight="1">
      <c r="A493" s="297"/>
      <c r="B493" s="297"/>
      <c r="C493" s="298"/>
      <c r="D493" s="299"/>
      <c r="E493" s="298"/>
      <c r="F493" s="298"/>
      <c r="G493" s="298"/>
      <c r="H493" s="298"/>
      <c r="I493" s="298"/>
      <c r="J493" s="298"/>
      <c r="K493" s="298"/>
      <c r="L493" s="298"/>
      <c r="M493" s="31"/>
      <c r="N493" s="31"/>
      <c r="O493" s="31"/>
      <c r="P493" s="31"/>
      <c r="Q493" s="31"/>
      <c r="R493" s="31"/>
      <c r="S493" s="31"/>
      <c r="T493" s="31"/>
      <c r="U493" s="31"/>
      <c r="V493" s="31"/>
      <c r="W493" s="31"/>
      <c r="X493" s="31"/>
      <c r="Y493" s="31"/>
      <c r="Z493" s="31"/>
    </row>
    <row r="494" spans="1:26" ht="15.75" customHeight="1">
      <c r="A494" s="297"/>
      <c r="B494" s="297"/>
      <c r="C494" s="298"/>
      <c r="D494" s="299"/>
      <c r="E494" s="298"/>
      <c r="F494" s="298"/>
      <c r="G494" s="298"/>
      <c r="H494" s="298"/>
      <c r="I494" s="298"/>
      <c r="J494" s="298"/>
      <c r="K494" s="298"/>
      <c r="L494" s="298"/>
      <c r="M494" s="31"/>
      <c r="N494" s="31"/>
      <c r="O494" s="31"/>
      <c r="P494" s="31"/>
      <c r="Q494" s="31"/>
      <c r="R494" s="31"/>
      <c r="S494" s="31"/>
      <c r="T494" s="31"/>
      <c r="U494" s="31"/>
      <c r="V494" s="31"/>
      <c r="W494" s="31"/>
      <c r="X494" s="31"/>
      <c r="Y494" s="31"/>
      <c r="Z494" s="31"/>
    </row>
    <row r="495" spans="1:26" ht="15.75" customHeight="1">
      <c r="A495" s="297"/>
      <c r="B495" s="297"/>
      <c r="C495" s="298"/>
      <c r="D495" s="299"/>
      <c r="E495" s="298"/>
      <c r="F495" s="298"/>
      <c r="G495" s="298"/>
      <c r="H495" s="298"/>
      <c r="I495" s="298"/>
      <c r="J495" s="298"/>
      <c r="K495" s="298"/>
      <c r="L495" s="298"/>
      <c r="M495" s="31"/>
      <c r="N495" s="31"/>
      <c r="O495" s="31"/>
      <c r="P495" s="31"/>
      <c r="Q495" s="31"/>
      <c r="R495" s="31"/>
      <c r="S495" s="31"/>
      <c r="T495" s="31"/>
      <c r="U495" s="31"/>
      <c r="V495" s="31"/>
      <c r="W495" s="31"/>
      <c r="X495" s="31"/>
      <c r="Y495" s="31"/>
      <c r="Z495" s="31"/>
    </row>
    <row r="496" spans="1:26" ht="15.75" customHeight="1">
      <c r="A496" s="297"/>
      <c r="B496" s="297"/>
      <c r="C496" s="298"/>
      <c r="D496" s="299"/>
      <c r="E496" s="298"/>
      <c r="F496" s="298"/>
      <c r="G496" s="298"/>
      <c r="H496" s="298"/>
      <c r="I496" s="298"/>
      <c r="J496" s="298"/>
      <c r="K496" s="298"/>
      <c r="L496" s="298"/>
      <c r="M496" s="31"/>
      <c r="N496" s="31"/>
      <c r="O496" s="31"/>
      <c r="P496" s="31"/>
      <c r="Q496" s="31"/>
      <c r="R496" s="31"/>
      <c r="S496" s="31"/>
      <c r="T496" s="31"/>
      <c r="U496" s="31"/>
      <c r="V496" s="31"/>
      <c r="W496" s="31"/>
      <c r="X496" s="31"/>
      <c r="Y496" s="31"/>
      <c r="Z496" s="31"/>
    </row>
    <row r="497" spans="1:26" ht="15.75" customHeight="1">
      <c r="A497" s="297"/>
      <c r="B497" s="297"/>
      <c r="C497" s="298"/>
      <c r="D497" s="299"/>
      <c r="E497" s="298"/>
      <c r="F497" s="298"/>
      <c r="G497" s="298"/>
      <c r="H497" s="298"/>
      <c r="I497" s="298"/>
      <c r="J497" s="298"/>
      <c r="K497" s="298"/>
      <c r="L497" s="298"/>
      <c r="M497" s="31"/>
      <c r="N497" s="31"/>
      <c r="O497" s="31"/>
      <c r="P497" s="31"/>
      <c r="Q497" s="31"/>
      <c r="R497" s="31"/>
      <c r="S497" s="31"/>
      <c r="T497" s="31"/>
      <c r="U497" s="31"/>
      <c r="V497" s="31"/>
      <c r="W497" s="31"/>
      <c r="X497" s="31"/>
      <c r="Y497" s="31"/>
      <c r="Z497" s="31"/>
    </row>
    <row r="498" spans="1:26" ht="15.75" customHeight="1">
      <c r="A498" s="297"/>
      <c r="B498" s="297"/>
      <c r="C498" s="298"/>
      <c r="D498" s="299"/>
      <c r="E498" s="298"/>
      <c r="F498" s="298"/>
      <c r="G498" s="298"/>
      <c r="H498" s="298"/>
      <c r="I498" s="298"/>
      <c r="J498" s="298"/>
      <c r="K498" s="298"/>
      <c r="L498" s="298"/>
      <c r="M498" s="31"/>
      <c r="N498" s="31"/>
      <c r="O498" s="31"/>
      <c r="P498" s="31"/>
      <c r="Q498" s="31"/>
      <c r="R498" s="31"/>
      <c r="S498" s="31"/>
      <c r="T498" s="31"/>
      <c r="U498" s="31"/>
      <c r="V498" s="31"/>
      <c r="W498" s="31"/>
      <c r="X498" s="31"/>
      <c r="Y498" s="31"/>
      <c r="Z498" s="31"/>
    </row>
    <row r="499" spans="1:26" ht="15.75" customHeight="1">
      <c r="A499" s="297"/>
      <c r="B499" s="297"/>
      <c r="C499" s="298"/>
      <c r="D499" s="299"/>
      <c r="E499" s="298"/>
      <c r="F499" s="298"/>
      <c r="G499" s="298"/>
      <c r="H499" s="298"/>
      <c r="I499" s="298"/>
      <c r="J499" s="298"/>
      <c r="K499" s="298"/>
      <c r="L499" s="298"/>
      <c r="M499" s="31"/>
      <c r="N499" s="31"/>
      <c r="O499" s="31"/>
      <c r="P499" s="31"/>
      <c r="Q499" s="31"/>
      <c r="R499" s="31"/>
      <c r="S499" s="31"/>
      <c r="T499" s="31"/>
      <c r="U499" s="31"/>
      <c r="V499" s="31"/>
      <c r="W499" s="31"/>
      <c r="X499" s="31"/>
      <c r="Y499" s="31"/>
      <c r="Z499" s="31"/>
    </row>
    <row r="500" spans="1:26" ht="15.75" customHeight="1">
      <c r="A500" s="297"/>
      <c r="B500" s="297"/>
      <c r="C500" s="298"/>
      <c r="D500" s="299"/>
      <c r="E500" s="298"/>
      <c r="F500" s="298"/>
      <c r="G500" s="298"/>
      <c r="H500" s="298"/>
      <c r="I500" s="298"/>
      <c r="J500" s="298"/>
      <c r="K500" s="298"/>
      <c r="L500" s="298"/>
      <c r="M500" s="31"/>
      <c r="N500" s="31"/>
      <c r="O500" s="31"/>
      <c r="P500" s="31"/>
      <c r="Q500" s="31"/>
      <c r="R500" s="31"/>
      <c r="S500" s="31"/>
      <c r="T500" s="31"/>
      <c r="U500" s="31"/>
      <c r="V500" s="31"/>
      <c r="W500" s="31"/>
      <c r="X500" s="31"/>
      <c r="Y500" s="31"/>
      <c r="Z500" s="31"/>
    </row>
    <row r="501" spans="1:26" ht="15.75" customHeight="1">
      <c r="A501" s="297"/>
      <c r="B501" s="297"/>
      <c r="C501" s="298"/>
      <c r="D501" s="299"/>
      <c r="E501" s="298"/>
      <c r="F501" s="298"/>
      <c r="G501" s="298"/>
      <c r="H501" s="298"/>
      <c r="I501" s="298"/>
      <c r="J501" s="298"/>
      <c r="K501" s="298"/>
      <c r="L501" s="298"/>
      <c r="M501" s="31"/>
      <c r="N501" s="31"/>
      <c r="O501" s="31"/>
      <c r="P501" s="31"/>
      <c r="Q501" s="31"/>
      <c r="R501" s="31"/>
      <c r="S501" s="31"/>
      <c r="T501" s="31"/>
      <c r="U501" s="31"/>
      <c r="V501" s="31"/>
      <c r="W501" s="31"/>
      <c r="X501" s="31"/>
      <c r="Y501" s="31"/>
      <c r="Z501" s="31"/>
    </row>
    <row r="502" spans="1:26" ht="15.75" customHeight="1">
      <c r="A502" s="297"/>
      <c r="B502" s="297"/>
      <c r="C502" s="298"/>
      <c r="D502" s="299"/>
      <c r="E502" s="298"/>
      <c r="F502" s="298"/>
      <c r="G502" s="298"/>
      <c r="H502" s="298"/>
      <c r="I502" s="298"/>
      <c r="J502" s="298"/>
      <c r="K502" s="298"/>
      <c r="L502" s="298"/>
      <c r="M502" s="31"/>
      <c r="N502" s="31"/>
      <c r="O502" s="31"/>
      <c r="P502" s="31"/>
      <c r="Q502" s="31"/>
      <c r="R502" s="31"/>
      <c r="S502" s="31"/>
      <c r="T502" s="31"/>
      <c r="U502" s="31"/>
      <c r="V502" s="31"/>
      <c r="W502" s="31"/>
      <c r="X502" s="31"/>
      <c r="Y502" s="31"/>
      <c r="Z502" s="31"/>
    </row>
    <row r="503" spans="1:26" ht="15.75" customHeight="1">
      <c r="A503" s="297"/>
      <c r="B503" s="297"/>
      <c r="C503" s="298"/>
      <c r="D503" s="299"/>
      <c r="E503" s="298"/>
      <c r="F503" s="298"/>
      <c r="G503" s="298"/>
      <c r="H503" s="298"/>
      <c r="I503" s="298"/>
      <c r="J503" s="298"/>
      <c r="K503" s="298"/>
      <c r="L503" s="298"/>
      <c r="M503" s="31"/>
      <c r="N503" s="31"/>
      <c r="O503" s="31"/>
      <c r="P503" s="31"/>
      <c r="Q503" s="31"/>
      <c r="R503" s="31"/>
      <c r="S503" s="31"/>
      <c r="T503" s="31"/>
      <c r="U503" s="31"/>
      <c r="V503" s="31"/>
      <c r="W503" s="31"/>
      <c r="X503" s="31"/>
      <c r="Y503" s="31"/>
      <c r="Z503" s="31"/>
    </row>
    <row r="504" spans="1:26" ht="15.75" customHeight="1">
      <c r="A504" s="297"/>
      <c r="B504" s="297"/>
      <c r="C504" s="298"/>
      <c r="D504" s="299"/>
      <c r="E504" s="298"/>
      <c r="F504" s="298"/>
      <c r="G504" s="298"/>
      <c r="H504" s="298"/>
      <c r="I504" s="298"/>
      <c r="J504" s="298"/>
      <c r="K504" s="298"/>
      <c r="L504" s="298"/>
      <c r="M504" s="31"/>
      <c r="N504" s="31"/>
      <c r="O504" s="31"/>
      <c r="P504" s="31"/>
      <c r="Q504" s="31"/>
      <c r="R504" s="31"/>
      <c r="S504" s="31"/>
      <c r="T504" s="31"/>
      <c r="U504" s="31"/>
      <c r="V504" s="31"/>
      <c r="W504" s="31"/>
      <c r="X504" s="31"/>
      <c r="Y504" s="31"/>
      <c r="Z504" s="31"/>
    </row>
    <row r="505" spans="1:26" ht="15.75" customHeight="1">
      <c r="A505" s="297"/>
      <c r="B505" s="297"/>
      <c r="C505" s="298"/>
      <c r="D505" s="299"/>
      <c r="E505" s="298"/>
      <c r="F505" s="298"/>
      <c r="G505" s="298"/>
      <c r="H505" s="298"/>
      <c r="I505" s="298"/>
      <c r="J505" s="298"/>
      <c r="K505" s="298"/>
      <c r="L505" s="298"/>
      <c r="M505" s="31"/>
      <c r="N505" s="31"/>
      <c r="O505" s="31"/>
      <c r="P505" s="31"/>
      <c r="Q505" s="31"/>
      <c r="R505" s="31"/>
      <c r="S505" s="31"/>
      <c r="T505" s="31"/>
      <c r="U505" s="31"/>
      <c r="V505" s="31"/>
      <c r="W505" s="31"/>
      <c r="X505" s="31"/>
      <c r="Y505" s="31"/>
      <c r="Z505" s="31"/>
    </row>
    <row r="506" spans="1:26" ht="15.75" customHeight="1">
      <c r="A506" s="297"/>
      <c r="B506" s="297"/>
      <c r="C506" s="298"/>
      <c r="D506" s="299"/>
      <c r="E506" s="298"/>
      <c r="F506" s="298"/>
      <c r="G506" s="298"/>
      <c r="H506" s="298"/>
      <c r="I506" s="298"/>
      <c r="J506" s="298"/>
      <c r="K506" s="298"/>
      <c r="L506" s="298"/>
      <c r="M506" s="31"/>
      <c r="N506" s="31"/>
      <c r="O506" s="31"/>
      <c r="P506" s="31"/>
      <c r="Q506" s="31"/>
      <c r="R506" s="31"/>
      <c r="S506" s="31"/>
      <c r="T506" s="31"/>
      <c r="U506" s="31"/>
      <c r="V506" s="31"/>
      <c r="W506" s="31"/>
      <c r="X506" s="31"/>
      <c r="Y506" s="31"/>
      <c r="Z506" s="31"/>
    </row>
    <row r="507" spans="1:26" ht="15.75" customHeight="1">
      <c r="A507" s="297"/>
      <c r="B507" s="297"/>
      <c r="C507" s="298"/>
      <c r="D507" s="299"/>
      <c r="E507" s="298"/>
      <c r="F507" s="298"/>
      <c r="G507" s="298"/>
      <c r="H507" s="298"/>
      <c r="I507" s="298"/>
      <c r="J507" s="298"/>
      <c r="K507" s="298"/>
      <c r="L507" s="298"/>
      <c r="M507" s="31"/>
      <c r="N507" s="31"/>
      <c r="O507" s="31"/>
      <c r="P507" s="31"/>
      <c r="Q507" s="31"/>
      <c r="R507" s="31"/>
      <c r="S507" s="31"/>
      <c r="T507" s="31"/>
      <c r="U507" s="31"/>
      <c r="V507" s="31"/>
      <c r="W507" s="31"/>
      <c r="X507" s="31"/>
      <c r="Y507" s="31"/>
      <c r="Z507" s="31"/>
    </row>
    <row r="508" spans="1:26" ht="15.75" customHeight="1">
      <c r="A508" s="297"/>
      <c r="B508" s="297"/>
      <c r="C508" s="298"/>
      <c r="D508" s="299"/>
      <c r="E508" s="298"/>
      <c r="F508" s="298"/>
      <c r="G508" s="298"/>
      <c r="H508" s="298"/>
      <c r="I508" s="298"/>
      <c r="J508" s="298"/>
      <c r="K508" s="298"/>
      <c r="L508" s="298"/>
      <c r="M508" s="31"/>
      <c r="N508" s="31"/>
      <c r="O508" s="31"/>
      <c r="P508" s="31"/>
      <c r="Q508" s="31"/>
      <c r="R508" s="31"/>
      <c r="S508" s="31"/>
      <c r="T508" s="31"/>
      <c r="U508" s="31"/>
      <c r="V508" s="31"/>
      <c r="W508" s="31"/>
      <c r="X508" s="31"/>
      <c r="Y508" s="31"/>
      <c r="Z508" s="31"/>
    </row>
    <row r="509" spans="1:26" ht="15.75" customHeight="1">
      <c r="A509" s="297"/>
      <c r="B509" s="297"/>
      <c r="C509" s="298"/>
      <c r="D509" s="299"/>
      <c r="E509" s="298"/>
      <c r="F509" s="298"/>
      <c r="G509" s="298"/>
      <c r="H509" s="298"/>
      <c r="I509" s="298"/>
      <c r="J509" s="298"/>
      <c r="K509" s="298"/>
      <c r="L509" s="298"/>
      <c r="M509" s="31"/>
      <c r="N509" s="31"/>
      <c r="O509" s="31"/>
      <c r="P509" s="31"/>
      <c r="Q509" s="31"/>
      <c r="R509" s="31"/>
      <c r="S509" s="31"/>
      <c r="T509" s="31"/>
      <c r="U509" s="31"/>
      <c r="V509" s="31"/>
      <c r="W509" s="31"/>
      <c r="X509" s="31"/>
      <c r="Y509" s="31"/>
      <c r="Z509" s="31"/>
    </row>
    <row r="510" spans="1:26" ht="15.75" customHeight="1">
      <c r="A510" s="297"/>
      <c r="B510" s="297"/>
      <c r="C510" s="298"/>
      <c r="D510" s="299"/>
      <c r="E510" s="298"/>
      <c r="F510" s="298"/>
      <c r="G510" s="298"/>
      <c r="H510" s="298"/>
      <c r="I510" s="298"/>
      <c r="J510" s="298"/>
      <c r="K510" s="298"/>
      <c r="L510" s="298"/>
      <c r="M510" s="31"/>
      <c r="N510" s="31"/>
      <c r="O510" s="31"/>
      <c r="P510" s="31"/>
      <c r="Q510" s="31"/>
      <c r="R510" s="31"/>
      <c r="S510" s="31"/>
      <c r="T510" s="31"/>
      <c r="U510" s="31"/>
      <c r="V510" s="31"/>
      <c r="W510" s="31"/>
      <c r="X510" s="31"/>
      <c r="Y510" s="31"/>
      <c r="Z510" s="31"/>
    </row>
    <row r="511" spans="1:26" ht="15.75" customHeight="1">
      <c r="A511" s="297"/>
      <c r="B511" s="297"/>
      <c r="C511" s="298"/>
      <c r="D511" s="299"/>
      <c r="E511" s="298"/>
      <c r="F511" s="298"/>
      <c r="G511" s="298"/>
      <c r="H511" s="298"/>
      <c r="I511" s="298"/>
      <c r="J511" s="298"/>
      <c r="K511" s="298"/>
      <c r="L511" s="298"/>
      <c r="M511" s="31"/>
      <c r="N511" s="31"/>
      <c r="O511" s="31"/>
      <c r="P511" s="31"/>
      <c r="Q511" s="31"/>
      <c r="R511" s="31"/>
      <c r="S511" s="31"/>
      <c r="T511" s="31"/>
      <c r="U511" s="31"/>
      <c r="V511" s="31"/>
      <c r="W511" s="31"/>
      <c r="X511" s="31"/>
      <c r="Y511" s="31"/>
      <c r="Z511" s="31"/>
    </row>
    <row r="512" spans="1:26" ht="15.75" customHeight="1">
      <c r="A512" s="297"/>
      <c r="B512" s="297"/>
      <c r="C512" s="298"/>
      <c r="D512" s="299"/>
      <c r="E512" s="298"/>
      <c r="F512" s="298"/>
      <c r="G512" s="298"/>
      <c r="H512" s="298"/>
      <c r="I512" s="298"/>
      <c r="J512" s="298"/>
      <c r="K512" s="298"/>
      <c r="L512" s="298"/>
      <c r="M512" s="31"/>
      <c r="N512" s="31"/>
      <c r="O512" s="31"/>
      <c r="P512" s="31"/>
      <c r="Q512" s="31"/>
      <c r="R512" s="31"/>
      <c r="S512" s="31"/>
      <c r="T512" s="31"/>
      <c r="U512" s="31"/>
      <c r="V512" s="31"/>
      <c r="W512" s="31"/>
      <c r="X512" s="31"/>
      <c r="Y512" s="31"/>
      <c r="Z512" s="31"/>
    </row>
    <row r="513" spans="1:26" ht="15.75" customHeight="1">
      <c r="A513" s="297"/>
      <c r="B513" s="297"/>
      <c r="C513" s="298"/>
      <c r="D513" s="299"/>
      <c r="E513" s="298"/>
      <c r="F513" s="298"/>
      <c r="G513" s="298"/>
      <c r="H513" s="298"/>
      <c r="I513" s="298"/>
      <c r="J513" s="298"/>
      <c r="K513" s="298"/>
      <c r="L513" s="298"/>
      <c r="M513" s="31"/>
      <c r="N513" s="31"/>
      <c r="O513" s="31"/>
      <c r="P513" s="31"/>
      <c r="Q513" s="31"/>
      <c r="R513" s="31"/>
      <c r="S513" s="31"/>
      <c r="T513" s="31"/>
      <c r="U513" s="31"/>
      <c r="V513" s="31"/>
      <c r="W513" s="31"/>
      <c r="X513" s="31"/>
      <c r="Y513" s="31"/>
      <c r="Z513" s="31"/>
    </row>
    <row r="514" spans="1:26" ht="15.75" customHeight="1">
      <c r="A514" s="297"/>
      <c r="B514" s="297"/>
      <c r="C514" s="298"/>
      <c r="D514" s="299"/>
      <c r="E514" s="298"/>
      <c r="F514" s="298"/>
      <c r="G514" s="298"/>
      <c r="H514" s="298"/>
      <c r="I514" s="298"/>
      <c r="J514" s="298"/>
      <c r="K514" s="298"/>
      <c r="L514" s="298"/>
      <c r="M514" s="31"/>
      <c r="N514" s="31"/>
      <c r="O514" s="31"/>
      <c r="P514" s="31"/>
      <c r="Q514" s="31"/>
      <c r="R514" s="31"/>
      <c r="S514" s="31"/>
      <c r="T514" s="31"/>
      <c r="U514" s="31"/>
      <c r="V514" s="31"/>
      <c r="W514" s="31"/>
      <c r="X514" s="31"/>
      <c r="Y514" s="31"/>
      <c r="Z514" s="31"/>
    </row>
    <row r="515" spans="1:26" ht="15.75" customHeight="1">
      <c r="A515" s="297"/>
      <c r="B515" s="297"/>
      <c r="C515" s="298"/>
      <c r="D515" s="299"/>
      <c r="E515" s="298"/>
      <c r="F515" s="298"/>
      <c r="G515" s="298"/>
      <c r="H515" s="298"/>
      <c r="I515" s="298"/>
      <c r="J515" s="298"/>
      <c r="K515" s="298"/>
      <c r="L515" s="298"/>
      <c r="M515" s="31"/>
      <c r="N515" s="31"/>
      <c r="O515" s="31"/>
      <c r="P515" s="31"/>
      <c r="Q515" s="31"/>
      <c r="R515" s="31"/>
      <c r="S515" s="31"/>
      <c r="T515" s="31"/>
      <c r="U515" s="31"/>
      <c r="V515" s="31"/>
      <c r="W515" s="31"/>
      <c r="X515" s="31"/>
      <c r="Y515" s="31"/>
      <c r="Z515" s="31"/>
    </row>
    <row r="516" spans="1:26" ht="15.75" customHeight="1">
      <c r="A516" s="297"/>
      <c r="B516" s="297"/>
      <c r="C516" s="298"/>
      <c r="D516" s="299"/>
      <c r="E516" s="298"/>
      <c r="F516" s="298"/>
      <c r="G516" s="298"/>
      <c r="H516" s="298"/>
      <c r="I516" s="298"/>
      <c r="J516" s="298"/>
      <c r="K516" s="298"/>
      <c r="L516" s="298"/>
      <c r="M516" s="31"/>
      <c r="N516" s="31"/>
      <c r="O516" s="31"/>
      <c r="P516" s="31"/>
      <c r="Q516" s="31"/>
      <c r="R516" s="31"/>
      <c r="S516" s="31"/>
      <c r="T516" s="31"/>
      <c r="U516" s="31"/>
      <c r="V516" s="31"/>
      <c r="W516" s="31"/>
      <c r="X516" s="31"/>
      <c r="Y516" s="31"/>
      <c r="Z516" s="31"/>
    </row>
    <row r="517" spans="1:26" ht="15.75" customHeight="1">
      <c r="A517" s="297"/>
      <c r="B517" s="297"/>
      <c r="C517" s="298"/>
      <c r="D517" s="299"/>
      <c r="E517" s="298"/>
      <c r="F517" s="298"/>
      <c r="G517" s="298"/>
      <c r="H517" s="298"/>
      <c r="I517" s="298"/>
      <c r="J517" s="298"/>
      <c r="K517" s="298"/>
      <c r="L517" s="298"/>
      <c r="M517" s="31"/>
      <c r="N517" s="31"/>
      <c r="O517" s="31"/>
      <c r="P517" s="31"/>
      <c r="Q517" s="31"/>
      <c r="R517" s="31"/>
      <c r="S517" s="31"/>
      <c r="T517" s="31"/>
      <c r="U517" s="31"/>
      <c r="V517" s="31"/>
      <c r="W517" s="31"/>
      <c r="X517" s="31"/>
      <c r="Y517" s="31"/>
      <c r="Z517" s="31"/>
    </row>
    <row r="518" spans="1:26" ht="15.75" customHeight="1">
      <c r="A518" s="297"/>
      <c r="B518" s="297"/>
      <c r="C518" s="298"/>
      <c r="D518" s="299"/>
      <c r="E518" s="298"/>
      <c r="F518" s="298"/>
      <c r="G518" s="298"/>
      <c r="H518" s="298"/>
      <c r="I518" s="298"/>
      <c r="J518" s="298"/>
      <c r="K518" s="298"/>
      <c r="L518" s="298"/>
      <c r="M518" s="31"/>
      <c r="N518" s="31"/>
      <c r="O518" s="31"/>
      <c r="P518" s="31"/>
      <c r="Q518" s="31"/>
      <c r="R518" s="31"/>
      <c r="S518" s="31"/>
      <c r="T518" s="31"/>
      <c r="U518" s="31"/>
      <c r="V518" s="31"/>
      <c r="W518" s="31"/>
      <c r="X518" s="31"/>
      <c r="Y518" s="31"/>
      <c r="Z518" s="31"/>
    </row>
    <row r="519" spans="1:26" ht="15.75" customHeight="1">
      <c r="A519" s="297"/>
      <c r="B519" s="297"/>
      <c r="C519" s="298"/>
      <c r="D519" s="299"/>
      <c r="E519" s="298"/>
      <c r="F519" s="298"/>
      <c r="G519" s="298"/>
      <c r="H519" s="298"/>
      <c r="I519" s="298"/>
      <c r="J519" s="298"/>
      <c r="K519" s="298"/>
      <c r="L519" s="298"/>
      <c r="M519" s="31"/>
      <c r="N519" s="31"/>
      <c r="O519" s="31"/>
      <c r="P519" s="31"/>
      <c r="Q519" s="31"/>
      <c r="R519" s="31"/>
      <c r="S519" s="31"/>
      <c r="T519" s="31"/>
      <c r="U519" s="31"/>
      <c r="V519" s="31"/>
      <c r="W519" s="31"/>
      <c r="X519" s="31"/>
      <c r="Y519" s="31"/>
      <c r="Z519" s="31"/>
    </row>
    <row r="520" spans="1:26" ht="15.75" customHeight="1">
      <c r="A520" s="297"/>
      <c r="B520" s="297"/>
      <c r="C520" s="298"/>
      <c r="D520" s="299"/>
      <c r="E520" s="298"/>
      <c r="F520" s="298"/>
      <c r="G520" s="298"/>
      <c r="H520" s="298"/>
      <c r="I520" s="298"/>
      <c r="J520" s="298"/>
      <c r="K520" s="298"/>
      <c r="L520" s="298"/>
      <c r="M520" s="31"/>
      <c r="N520" s="31"/>
      <c r="O520" s="31"/>
      <c r="P520" s="31"/>
      <c r="Q520" s="31"/>
      <c r="R520" s="31"/>
      <c r="S520" s="31"/>
      <c r="T520" s="31"/>
      <c r="U520" s="31"/>
      <c r="V520" s="31"/>
      <c r="W520" s="31"/>
      <c r="X520" s="31"/>
      <c r="Y520" s="31"/>
      <c r="Z520" s="31"/>
    </row>
    <row r="521" spans="1:26" ht="15.75" customHeight="1">
      <c r="A521" s="297"/>
      <c r="B521" s="297"/>
      <c r="C521" s="298"/>
      <c r="D521" s="299"/>
      <c r="E521" s="298"/>
      <c r="F521" s="298"/>
      <c r="G521" s="298"/>
      <c r="H521" s="298"/>
      <c r="I521" s="298"/>
      <c r="J521" s="298"/>
      <c r="K521" s="298"/>
      <c r="L521" s="298"/>
      <c r="M521" s="31"/>
      <c r="N521" s="31"/>
      <c r="O521" s="31"/>
      <c r="P521" s="31"/>
      <c r="Q521" s="31"/>
      <c r="R521" s="31"/>
      <c r="S521" s="31"/>
      <c r="T521" s="31"/>
      <c r="U521" s="31"/>
      <c r="V521" s="31"/>
      <c r="W521" s="31"/>
      <c r="X521" s="31"/>
      <c r="Y521" s="31"/>
      <c r="Z521" s="31"/>
    </row>
    <row r="522" spans="1:26" ht="15.75" customHeight="1">
      <c r="A522" s="297"/>
      <c r="B522" s="297"/>
      <c r="C522" s="298"/>
      <c r="D522" s="299"/>
      <c r="E522" s="298"/>
      <c r="F522" s="298"/>
      <c r="G522" s="298"/>
      <c r="H522" s="298"/>
      <c r="I522" s="298"/>
      <c r="J522" s="298"/>
      <c r="K522" s="298"/>
      <c r="L522" s="298"/>
      <c r="M522" s="31"/>
      <c r="N522" s="31"/>
      <c r="O522" s="31"/>
      <c r="P522" s="31"/>
      <c r="Q522" s="31"/>
      <c r="R522" s="31"/>
      <c r="S522" s="31"/>
      <c r="T522" s="31"/>
      <c r="U522" s="31"/>
      <c r="V522" s="31"/>
      <c r="W522" s="31"/>
      <c r="X522" s="31"/>
      <c r="Y522" s="31"/>
      <c r="Z522" s="31"/>
    </row>
    <row r="523" spans="1:26" ht="15.75" customHeight="1">
      <c r="A523" s="297"/>
      <c r="B523" s="297"/>
      <c r="C523" s="298"/>
      <c r="D523" s="299"/>
      <c r="E523" s="298"/>
      <c r="F523" s="298"/>
      <c r="G523" s="298"/>
      <c r="H523" s="298"/>
      <c r="I523" s="298"/>
      <c r="J523" s="298"/>
      <c r="K523" s="298"/>
      <c r="L523" s="298"/>
      <c r="M523" s="31"/>
      <c r="N523" s="31"/>
      <c r="O523" s="31"/>
      <c r="P523" s="31"/>
      <c r="Q523" s="31"/>
      <c r="R523" s="31"/>
      <c r="S523" s="31"/>
      <c r="T523" s="31"/>
      <c r="U523" s="31"/>
      <c r="V523" s="31"/>
      <c r="W523" s="31"/>
      <c r="X523" s="31"/>
      <c r="Y523" s="31"/>
      <c r="Z523" s="31"/>
    </row>
    <row r="524" spans="1:26" ht="15.75" customHeight="1">
      <c r="A524" s="297"/>
      <c r="B524" s="297"/>
      <c r="C524" s="298"/>
      <c r="D524" s="299"/>
      <c r="E524" s="298"/>
      <c r="F524" s="298"/>
      <c r="G524" s="298"/>
      <c r="H524" s="298"/>
      <c r="I524" s="298"/>
      <c r="J524" s="298"/>
      <c r="K524" s="298"/>
      <c r="L524" s="298"/>
      <c r="M524" s="31"/>
      <c r="N524" s="31"/>
      <c r="O524" s="31"/>
      <c r="P524" s="31"/>
      <c r="Q524" s="31"/>
      <c r="R524" s="31"/>
      <c r="S524" s="31"/>
      <c r="T524" s="31"/>
      <c r="U524" s="31"/>
      <c r="V524" s="31"/>
      <c r="W524" s="31"/>
      <c r="X524" s="31"/>
      <c r="Y524" s="31"/>
      <c r="Z524" s="31"/>
    </row>
    <row r="525" spans="1:26" ht="15.75" customHeight="1">
      <c r="A525" s="297"/>
      <c r="B525" s="297"/>
      <c r="C525" s="298"/>
      <c r="D525" s="299"/>
      <c r="E525" s="298"/>
      <c r="F525" s="298"/>
      <c r="G525" s="298"/>
      <c r="H525" s="298"/>
      <c r="I525" s="298"/>
      <c r="J525" s="298"/>
      <c r="K525" s="298"/>
      <c r="L525" s="298"/>
      <c r="M525" s="31"/>
      <c r="N525" s="31"/>
      <c r="O525" s="31"/>
      <c r="P525" s="31"/>
      <c r="Q525" s="31"/>
      <c r="R525" s="31"/>
      <c r="S525" s="31"/>
      <c r="T525" s="31"/>
      <c r="U525" s="31"/>
      <c r="V525" s="31"/>
      <c r="W525" s="31"/>
      <c r="X525" s="31"/>
      <c r="Y525" s="31"/>
      <c r="Z525" s="31"/>
    </row>
    <row r="526" spans="1:26" ht="15.75" customHeight="1">
      <c r="A526" s="297"/>
      <c r="B526" s="297"/>
      <c r="C526" s="298"/>
      <c r="D526" s="299"/>
      <c r="E526" s="298"/>
      <c r="F526" s="298"/>
      <c r="G526" s="298"/>
      <c r="H526" s="298"/>
      <c r="I526" s="298"/>
      <c r="J526" s="298"/>
      <c r="K526" s="298"/>
      <c r="L526" s="298"/>
      <c r="M526" s="31"/>
      <c r="N526" s="31"/>
      <c r="O526" s="31"/>
      <c r="P526" s="31"/>
      <c r="Q526" s="31"/>
      <c r="R526" s="31"/>
      <c r="S526" s="31"/>
      <c r="T526" s="31"/>
      <c r="U526" s="31"/>
      <c r="V526" s="31"/>
      <c r="W526" s="31"/>
      <c r="X526" s="31"/>
      <c r="Y526" s="31"/>
      <c r="Z526" s="31"/>
    </row>
    <row r="527" spans="1:26" ht="15.75" customHeight="1">
      <c r="A527" s="297"/>
      <c r="B527" s="297"/>
      <c r="C527" s="298"/>
      <c r="D527" s="299"/>
      <c r="E527" s="298"/>
      <c r="F527" s="298"/>
      <c r="G527" s="298"/>
      <c r="H527" s="298"/>
      <c r="I527" s="298"/>
      <c r="J527" s="298"/>
      <c r="K527" s="298"/>
      <c r="L527" s="298"/>
      <c r="M527" s="31"/>
      <c r="N527" s="31"/>
      <c r="O527" s="31"/>
      <c r="P527" s="31"/>
      <c r="Q527" s="31"/>
      <c r="R527" s="31"/>
      <c r="S527" s="31"/>
      <c r="T527" s="31"/>
      <c r="U527" s="31"/>
      <c r="V527" s="31"/>
      <c r="W527" s="31"/>
      <c r="X527" s="31"/>
      <c r="Y527" s="31"/>
      <c r="Z527" s="31"/>
    </row>
    <row r="528" spans="1:26" ht="15.75" customHeight="1">
      <c r="A528" s="297"/>
      <c r="B528" s="297"/>
      <c r="C528" s="298"/>
      <c r="D528" s="299"/>
      <c r="E528" s="298"/>
      <c r="F528" s="298"/>
      <c r="G528" s="298"/>
      <c r="H528" s="298"/>
      <c r="I528" s="298"/>
      <c r="J528" s="298"/>
      <c r="K528" s="298"/>
      <c r="L528" s="298"/>
      <c r="M528" s="31"/>
      <c r="N528" s="31"/>
      <c r="O528" s="31"/>
      <c r="P528" s="31"/>
      <c r="Q528" s="31"/>
      <c r="R528" s="31"/>
      <c r="S528" s="31"/>
      <c r="T528" s="31"/>
      <c r="U528" s="31"/>
      <c r="V528" s="31"/>
      <c r="W528" s="31"/>
      <c r="X528" s="31"/>
      <c r="Y528" s="31"/>
      <c r="Z528" s="31"/>
    </row>
    <row r="529" spans="1:26" ht="15.75" customHeight="1">
      <c r="A529" s="297"/>
      <c r="B529" s="297"/>
      <c r="C529" s="298"/>
      <c r="D529" s="299"/>
      <c r="E529" s="298"/>
      <c r="F529" s="298"/>
      <c r="G529" s="298"/>
      <c r="H529" s="298"/>
      <c r="I529" s="298"/>
      <c r="J529" s="298"/>
      <c r="K529" s="298"/>
      <c r="L529" s="298"/>
      <c r="M529" s="31"/>
      <c r="N529" s="31"/>
      <c r="O529" s="31"/>
      <c r="P529" s="31"/>
      <c r="Q529" s="31"/>
      <c r="R529" s="31"/>
      <c r="S529" s="31"/>
      <c r="T529" s="31"/>
      <c r="U529" s="31"/>
      <c r="V529" s="31"/>
      <c r="W529" s="31"/>
      <c r="X529" s="31"/>
      <c r="Y529" s="31"/>
      <c r="Z529" s="31"/>
    </row>
    <row r="530" spans="1:26" ht="15.75" customHeight="1">
      <c r="A530" s="297"/>
      <c r="B530" s="297"/>
      <c r="C530" s="298"/>
      <c r="D530" s="299"/>
      <c r="E530" s="298"/>
      <c r="F530" s="298"/>
      <c r="G530" s="298"/>
      <c r="H530" s="298"/>
      <c r="I530" s="298"/>
      <c r="J530" s="298"/>
      <c r="K530" s="298"/>
      <c r="L530" s="298"/>
      <c r="M530" s="31"/>
      <c r="N530" s="31"/>
      <c r="O530" s="31"/>
      <c r="P530" s="31"/>
      <c r="Q530" s="31"/>
      <c r="R530" s="31"/>
      <c r="S530" s="31"/>
      <c r="T530" s="31"/>
      <c r="U530" s="31"/>
      <c r="V530" s="31"/>
      <c r="W530" s="31"/>
      <c r="X530" s="31"/>
      <c r="Y530" s="31"/>
      <c r="Z530" s="31"/>
    </row>
    <row r="531" spans="1:26" ht="15.75" customHeight="1">
      <c r="A531" s="297"/>
      <c r="B531" s="297"/>
      <c r="C531" s="298"/>
      <c r="D531" s="299"/>
      <c r="E531" s="298"/>
      <c r="F531" s="298"/>
      <c r="G531" s="298"/>
      <c r="H531" s="298"/>
      <c r="I531" s="298"/>
      <c r="J531" s="298"/>
      <c r="K531" s="298"/>
      <c r="L531" s="298"/>
      <c r="M531" s="31"/>
      <c r="N531" s="31"/>
      <c r="O531" s="31"/>
      <c r="P531" s="31"/>
      <c r="Q531" s="31"/>
      <c r="R531" s="31"/>
      <c r="S531" s="31"/>
      <c r="T531" s="31"/>
      <c r="U531" s="31"/>
      <c r="V531" s="31"/>
      <c r="W531" s="31"/>
      <c r="X531" s="31"/>
      <c r="Y531" s="31"/>
      <c r="Z531" s="31"/>
    </row>
    <row r="532" spans="1:26" ht="15.75" customHeight="1">
      <c r="A532" s="297"/>
      <c r="B532" s="297"/>
      <c r="C532" s="298"/>
      <c r="D532" s="299"/>
      <c r="E532" s="298"/>
      <c r="F532" s="298"/>
      <c r="G532" s="298"/>
      <c r="H532" s="298"/>
      <c r="I532" s="298"/>
      <c r="J532" s="298"/>
      <c r="K532" s="298"/>
      <c r="L532" s="298"/>
      <c r="M532" s="31"/>
      <c r="N532" s="31"/>
      <c r="O532" s="31"/>
      <c r="P532" s="31"/>
      <c r="Q532" s="31"/>
      <c r="R532" s="31"/>
      <c r="S532" s="31"/>
      <c r="T532" s="31"/>
      <c r="U532" s="31"/>
      <c r="V532" s="31"/>
      <c r="W532" s="31"/>
      <c r="X532" s="31"/>
      <c r="Y532" s="31"/>
      <c r="Z532" s="31"/>
    </row>
    <row r="533" spans="1:26" ht="15.75" customHeight="1">
      <c r="A533" s="297"/>
      <c r="B533" s="297"/>
      <c r="C533" s="298"/>
      <c r="D533" s="299"/>
      <c r="E533" s="298"/>
      <c r="F533" s="298"/>
      <c r="G533" s="298"/>
      <c r="H533" s="298"/>
      <c r="I533" s="298"/>
      <c r="J533" s="298"/>
      <c r="K533" s="298"/>
      <c r="L533" s="298"/>
      <c r="M533" s="31"/>
      <c r="N533" s="31"/>
      <c r="O533" s="31"/>
      <c r="P533" s="31"/>
      <c r="Q533" s="31"/>
      <c r="R533" s="31"/>
      <c r="S533" s="31"/>
      <c r="T533" s="31"/>
      <c r="U533" s="31"/>
      <c r="V533" s="31"/>
      <c r="W533" s="31"/>
      <c r="X533" s="31"/>
      <c r="Y533" s="31"/>
      <c r="Z533" s="31"/>
    </row>
    <row r="534" spans="1:26" ht="15.75" customHeight="1">
      <c r="A534" s="297"/>
      <c r="B534" s="297"/>
      <c r="C534" s="298"/>
      <c r="D534" s="299"/>
      <c r="E534" s="298"/>
      <c r="F534" s="298"/>
      <c r="G534" s="298"/>
      <c r="H534" s="298"/>
      <c r="I534" s="298"/>
      <c r="J534" s="298"/>
      <c r="K534" s="298"/>
      <c r="L534" s="298"/>
      <c r="M534" s="31"/>
      <c r="N534" s="31"/>
      <c r="O534" s="31"/>
      <c r="P534" s="31"/>
      <c r="Q534" s="31"/>
      <c r="R534" s="31"/>
      <c r="S534" s="31"/>
      <c r="T534" s="31"/>
      <c r="U534" s="31"/>
      <c r="V534" s="31"/>
      <c r="W534" s="31"/>
      <c r="X534" s="31"/>
      <c r="Y534" s="31"/>
      <c r="Z534" s="31"/>
    </row>
    <row r="535" spans="1:26" ht="15.75" customHeight="1">
      <c r="A535" s="297"/>
      <c r="B535" s="297"/>
      <c r="C535" s="298"/>
      <c r="D535" s="299"/>
      <c r="E535" s="298"/>
      <c r="F535" s="298"/>
      <c r="G535" s="298"/>
      <c r="H535" s="298"/>
      <c r="I535" s="298"/>
      <c r="J535" s="298"/>
      <c r="K535" s="298"/>
      <c r="L535" s="298"/>
      <c r="M535" s="31"/>
      <c r="N535" s="31"/>
      <c r="O535" s="31"/>
      <c r="P535" s="31"/>
      <c r="Q535" s="31"/>
      <c r="R535" s="31"/>
      <c r="S535" s="31"/>
      <c r="T535" s="31"/>
      <c r="U535" s="31"/>
      <c r="V535" s="31"/>
      <c r="W535" s="31"/>
      <c r="X535" s="31"/>
      <c r="Y535" s="31"/>
      <c r="Z535" s="31"/>
    </row>
    <row r="536" spans="1:26" ht="15.75" customHeight="1">
      <c r="A536" s="297"/>
      <c r="B536" s="297"/>
      <c r="C536" s="298"/>
      <c r="D536" s="299"/>
      <c r="E536" s="298"/>
      <c r="F536" s="298"/>
      <c r="G536" s="298"/>
      <c r="H536" s="298"/>
      <c r="I536" s="298"/>
      <c r="J536" s="298"/>
      <c r="K536" s="298"/>
      <c r="L536" s="298"/>
      <c r="M536" s="31"/>
      <c r="N536" s="31"/>
      <c r="O536" s="31"/>
      <c r="P536" s="31"/>
      <c r="Q536" s="31"/>
      <c r="R536" s="31"/>
      <c r="S536" s="31"/>
      <c r="T536" s="31"/>
      <c r="U536" s="31"/>
      <c r="V536" s="31"/>
      <c r="W536" s="31"/>
      <c r="X536" s="31"/>
      <c r="Y536" s="31"/>
      <c r="Z536" s="31"/>
    </row>
    <row r="537" spans="1:26" ht="15.75" customHeight="1">
      <c r="A537" s="297"/>
      <c r="B537" s="297"/>
      <c r="C537" s="298"/>
      <c r="D537" s="299"/>
      <c r="E537" s="298"/>
      <c r="F537" s="298"/>
      <c r="G537" s="298"/>
      <c r="H537" s="298"/>
      <c r="I537" s="298"/>
      <c r="J537" s="298"/>
      <c r="K537" s="298"/>
      <c r="L537" s="298"/>
      <c r="M537" s="31"/>
      <c r="N537" s="31"/>
      <c r="O537" s="31"/>
      <c r="P537" s="31"/>
      <c r="Q537" s="31"/>
      <c r="R537" s="31"/>
      <c r="S537" s="31"/>
      <c r="T537" s="31"/>
      <c r="U537" s="31"/>
      <c r="V537" s="31"/>
      <c r="W537" s="31"/>
      <c r="X537" s="31"/>
      <c r="Y537" s="31"/>
      <c r="Z537" s="31"/>
    </row>
    <row r="538" spans="1:26" ht="15.75" customHeight="1">
      <c r="A538" s="297"/>
      <c r="B538" s="297"/>
      <c r="C538" s="298"/>
      <c r="D538" s="299"/>
      <c r="E538" s="298"/>
      <c r="F538" s="298"/>
      <c r="G538" s="298"/>
      <c r="H538" s="298"/>
      <c r="I538" s="298"/>
      <c r="J538" s="298"/>
      <c r="K538" s="298"/>
      <c r="L538" s="298"/>
      <c r="M538" s="31"/>
      <c r="N538" s="31"/>
      <c r="O538" s="31"/>
      <c r="P538" s="31"/>
      <c r="Q538" s="31"/>
      <c r="R538" s="31"/>
      <c r="S538" s="31"/>
      <c r="T538" s="31"/>
      <c r="U538" s="31"/>
      <c r="V538" s="31"/>
      <c r="W538" s="31"/>
      <c r="X538" s="31"/>
      <c r="Y538" s="31"/>
      <c r="Z538" s="31"/>
    </row>
    <row r="539" spans="1:26" ht="15.75" customHeight="1">
      <c r="A539" s="297"/>
      <c r="B539" s="297"/>
      <c r="C539" s="298"/>
      <c r="D539" s="299"/>
      <c r="E539" s="298"/>
      <c r="F539" s="298"/>
      <c r="G539" s="298"/>
      <c r="H539" s="298"/>
      <c r="I539" s="298"/>
      <c r="J539" s="298"/>
      <c r="K539" s="298"/>
      <c r="L539" s="298"/>
      <c r="M539" s="31"/>
      <c r="N539" s="31"/>
      <c r="O539" s="31"/>
      <c r="P539" s="31"/>
      <c r="Q539" s="31"/>
      <c r="R539" s="31"/>
      <c r="S539" s="31"/>
      <c r="T539" s="31"/>
      <c r="U539" s="31"/>
      <c r="V539" s="31"/>
      <c r="W539" s="31"/>
      <c r="X539" s="31"/>
      <c r="Y539" s="31"/>
      <c r="Z539" s="31"/>
    </row>
    <row r="540" spans="1:26" ht="15.75" customHeight="1">
      <c r="A540" s="297"/>
      <c r="B540" s="297"/>
      <c r="C540" s="298"/>
      <c r="D540" s="299"/>
      <c r="E540" s="298"/>
      <c r="F540" s="298"/>
      <c r="G540" s="298"/>
      <c r="H540" s="298"/>
      <c r="I540" s="298"/>
      <c r="J540" s="298"/>
      <c r="K540" s="298"/>
      <c r="L540" s="298"/>
      <c r="M540" s="31"/>
      <c r="N540" s="31"/>
      <c r="O540" s="31"/>
      <c r="P540" s="31"/>
      <c r="Q540" s="31"/>
      <c r="R540" s="31"/>
      <c r="S540" s="31"/>
      <c r="T540" s="31"/>
      <c r="U540" s="31"/>
      <c r="V540" s="31"/>
      <c r="W540" s="31"/>
      <c r="X540" s="31"/>
      <c r="Y540" s="31"/>
      <c r="Z540" s="31"/>
    </row>
    <row r="541" spans="1:26" ht="15.75" customHeight="1">
      <c r="A541" s="297"/>
      <c r="B541" s="297"/>
      <c r="C541" s="298"/>
      <c r="D541" s="299"/>
      <c r="E541" s="298"/>
      <c r="F541" s="298"/>
      <c r="G541" s="298"/>
      <c r="H541" s="298"/>
      <c r="I541" s="298"/>
      <c r="J541" s="298"/>
      <c r="K541" s="298"/>
      <c r="L541" s="298"/>
      <c r="M541" s="31"/>
      <c r="N541" s="31"/>
      <c r="O541" s="31"/>
      <c r="P541" s="31"/>
      <c r="Q541" s="31"/>
      <c r="R541" s="31"/>
      <c r="S541" s="31"/>
      <c r="T541" s="31"/>
      <c r="U541" s="31"/>
      <c r="V541" s="31"/>
      <c r="W541" s="31"/>
      <c r="X541" s="31"/>
      <c r="Y541" s="31"/>
      <c r="Z541" s="31"/>
    </row>
    <row r="542" spans="1:26" ht="15.75" customHeight="1">
      <c r="A542" s="297"/>
      <c r="B542" s="297"/>
      <c r="C542" s="298"/>
      <c r="D542" s="299"/>
      <c r="E542" s="298"/>
      <c r="F542" s="298"/>
      <c r="G542" s="298"/>
      <c r="H542" s="298"/>
      <c r="I542" s="298"/>
      <c r="J542" s="298"/>
      <c r="K542" s="298"/>
      <c r="L542" s="298"/>
      <c r="M542" s="31"/>
      <c r="N542" s="31"/>
      <c r="O542" s="31"/>
      <c r="P542" s="31"/>
      <c r="Q542" s="31"/>
      <c r="R542" s="31"/>
      <c r="S542" s="31"/>
      <c r="T542" s="31"/>
      <c r="U542" s="31"/>
      <c r="V542" s="31"/>
      <c r="W542" s="31"/>
      <c r="X542" s="31"/>
      <c r="Y542" s="31"/>
      <c r="Z542" s="31"/>
    </row>
    <row r="543" spans="1:26" ht="15.75" customHeight="1">
      <c r="A543" s="297"/>
      <c r="B543" s="297"/>
      <c r="C543" s="298"/>
      <c r="D543" s="299"/>
      <c r="E543" s="298"/>
      <c r="F543" s="298"/>
      <c r="G543" s="298"/>
      <c r="H543" s="298"/>
      <c r="I543" s="298"/>
      <c r="J543" s="298"/>
      <c r="K543" s="298"/>
      <c r="L543" s="298"/>
      <c r="M543" s="31"/>
      <c r="N543" s="31"/>
      <c r="O543" s="31"/>
      <c r="P543" s="31"/>
      <c r="Q543" s="31"/>
      <c r="R543" s="31"/>
      <c r="S543" s="31"/>
      <c r="T543" s="31"/>
      <c r="U543" s="31"/>
      <c r="V543" s="31"/>
      <c r="W543" s="31"/>
      <c r="X543" s="31"/>
      <c r="Y543" s="31"/>
      <c r="Z543" s="31"/>
    </row>
    <row r="544" spans="1:26" ht="15.75" customHeight="1">
      <c r="A544" s="297"/>
      <c r="B544" s="297"/>
      <c r="C544" s="298"/>
      <c r="D544" s="299"/>
      <c r="E544" s="298"/>
      <c r="F544" s="298"/>
      <c r="G544" s="298"/>
      <c r="H544" s="298"/>
      <c r="I544" s="298"/>
      <c r="J544" s="298"/>
      <c r="K544" s="298"/>
      <c r="L544" s="298"/>
      <c r="M544" s="31"/>
      <c r="N544" s="31"/>
      <c r="O544" s="31"/>
      <c r="P544" s="31"/>
      <c r="Q544" s="31"/>
      <c r="R544" s="31"/>
      <c r="S544" s="31"/>
      <c r="T544" s="31"/>
      <c r="U544" s="31"/>
      <c r="V544" s="31"/>
      <c r="W544" s="31"/>
      <c r="X544" s="31"/>
      <c r="Y544" s="31"/>
      <c r="Z544" s="31"/>
    </row>
    <row r="545" spans="1:26" ht="15.75" customHeight="1">
      <c r="A545" s="297"/>
      <c r="B545" s="297"/>
      <c r="C545" s="298"/>
      <c r="D545" s="299"/>
      <c r="E545" s="298"/>
      <c r="F545" s="298"/>
      <c r="G545" s="298"/>
      <c r="H545" s="298"/>
      <c r="I545" s="298"/>
      <c r="J545" s="298"/>
      <c r="K545" s="298"/>
      <c r="L545" s="298"/>
      <c r="M545" s="31"/>
      <c r="N545" s="31"/>
      <c r="O545" s="31"/>
      <c r="P545" s="31"/>
      <c r="Q545" s="31"/>
      <c r="R545" s="31"/>
      <c r="S545" s="31"/>
      <c r="T545" s="31"/>
      <c r="U545" s="31"/>
      <c r="V545" s="31"/>
      <c r="W545" s="31"/>
      <c r="X545" s="31"/>
      <c r="Y545" s="31"/>
      <c r="Z545" s="31"/>
    </row>
    <row r="546" spans="1:26" ht="15.75" customHeight="1">
      <c r="A546" s="297"/>
      <c r="B546" s="297"/>
      <c r="C546" s="298"/>
      <c r="D546" s="299"/>
      <c r="E546" s="298"/>
      <c r="F546" s="298"/>
      <c r="G546" s="298"/>
      <c r="H546" s="298"/>
      <c r="I546" s="298"/>
      <c r="J546" s="298"/>
      <c r="K546" s="298"/>
      <c r="L546" s="298"/>
      <c r="M546" s="31"/>
      <c r="N546" s="31"/>
      <c r="O546" s="31"/>
      <c r="P546" s="31"/>
      <c r="Q546" s="31"/>
      <c r="R546" s="31"/>
      <c r="S546" s="31"/>
      <c r="T546" s="31"/>
      <c r="U546" s="31"/>
      <c r="V546" s="31"/>
      <c r="W546" s="31"/>
      <c r="X546" s="31"/>
      <c r="Y546" s="31"/>
      <c r="Z546" s="31"/>
    </row>
    <row r="547" spans="1:26" ht="15.75" customHeight="1">
      <c r="A547" s="297"/>
      <c r="B547" s="297"/>
      <c r="C547" s="298"/>
      <c r="D547" s="299"/>
      <c r="E547" s="298"/>
      <c r="F547" s="298"/>
      <c r="G547" s="298"/>
      <c r="H547" s="298"/>
      <c r="I547" s="298"/>
      <c r="J547" s="298"/>
      <c r="K547" s="298"/>
      <c r="L547" s="298"/>
      <c r="M547" s="31"/>
      <c r="N547" s="31"/>
      <c r="O547" s="31"/>
      <c r="P547" s="31"/>
      <c r="Q547" s="31"/>
      <c r="R547" s="31"/>
      <c r="S547" s="31"/>
      <c r="T547" s="31"/>
      <c r="U547" s="31"/>
      <c r="V547" s="31"/>
      <c r="W547" s="31"/>
      <c r="X547" s="31"/>
      <c r="Y547" s="31"/>
      <c r="Z547" s="31"/>
    </row>
    <row r="548" spans="1:26" ht="15.75" customHeight="1">
      <c r="A548" s="297"/>
      <c r="B548" s="297"/>
      <c r="C548" s="298"/>
      <c r="D548" s="299"/>
      <c r="E548" s="298"/>
      <c r="F548" s="298"/>
      <c r="G548" s="298"/>
      <c r="H548" s="298"/>
      <c r="I548" s="298"/>
      <c r="J548" s="298"/>
      <c r="K548" s="298"/>
      <c r="L548" s="298"/>
      <c r="M548" s="31"/>
      <c r="N548" s="31"/>
      <c r="O548" s="31"/>
      <c r="P548" s="31"/>
      <c r="Q548" s="31"/>
      <c r="R548" s="31"/>
      <c r="S548" s="31"/>
      <c r="T548" s="31"/>
      <c r="U548" s="31"/>
      <c r="V548" s="31"/>
      <c r="W548" s="31"/>
      <c r="X548" s="31"/>
      <c r="Y548" s="31"/>
      <c r="Z548" s="31"/>
    </row>
    <row r="549" spans="1:26" ht="15.75" customHeight="1">
      <c r="A549" s="297"/>
      <c r="B549" s="297"/>
      <c r="C549" s="298"/>
      <c r="D549" s="299"/>
      <c r="E549" s="298"/>
      <c r="F549" s="298"/>
      <c r="G549" s="298"/>
      <c r="H549" s="298"/>
      <c r="I549" s="298"/>
      <c r="J549" s="298"/>
      <c r="K549" s="298"/>
      <c r="L549" s="298"/>
      <c r="M549" s="31"/>
      <c r="N549" s="31"/>
      <c r="O549" s="31"/>
      <c r="P549" s="31"/>
      <c r="Q549" s="31"/>
      <c r="R549" s="31"/>
      <c r="S549" s="31"/>
      <c r="T549" s="31"/>
      <c r="U549" s="31"/>
      <c r="V549" s="31"/>
      <c r="W549" s="31"/>
      <c r="X549" s="31"/>
      <c r="Y549" s="31"/>
      <c r="Z549" s="31"/>
    </row>
    <row r="550" spans="1:26" ht="15.75" customHeight="1">
      <c r="A550" s="297"/>
      <c r="B550" s="297"/>
      <c r="C550" s="298"/>
      <c r="D550" s="299"/>
      <c r="E550" s="298"/>
      <c r="F550" s="298"/>
      <c r="G550" s="298"/>
      <c r="H550" s="298"/>
      <c r="I550" s="298"/>
      <c r="J550" s="298"/>
      <c r="K550" s="298"/>
      <c r="L550" s="298"/>
      <c r="M550" s="31"/>
      <c r="N550" s="31"/>
      <c r="O550" s="31"/>
      <c r="P550" s="31"/>
      <c r="Q550" s="31"/>
      <c r="R550" s="31"/>
      <c r="S550" s="31"/>
      <c r="T550" s="31"/>
      <c r="U550" s="31"/>
      <c r="V550" s="31"/>
      <c r="W550" s="31"/>
      <c r="X550" s="31"/>
      <c r="Y550" s="31"/>
      <c r="Z550" s="31"/>
    </row>
    <row r="551" spans="1:26" ht="15.75" customHeight="1">
      <c r="A551" s="297"/>
      <c r="B551" s="297"/>
      <c r="C551" s="298"/>
      <c r="D551" s="299"/>
      <c r="E551" s="298"/>
      <c r="F551" s="298"/>
      <c r="G551" s="298"/>
      <c r="H551" s="298"/>
      <c r="I551" s="298"/>
      <c r="J551" s="298"/>
      <c r="K551" s="298"/>
      <c r="L551" s="298"/>
      <c r="M551" s="31"/>
      <c r="N551" s="31"/>
      <c r="O551" s="31"/>
      <c r="P551" s="31"/>
      <c r="Q551" s="31"/>
      <c r="R551" s="31"/>
      <c r="S551" s="31"/>
      <c r="T551" s="31"/>
      <c r="U551" s="31"/>
      <c r="V551" s="31"/>
      <c r="W551" s="31"/>
      <c r="X551" s="31"/>
      <c r="Y551" s="31"/>
      <c r="Z551" s="31"/>
    </row>
    <row r="552" spans="1:26" ht="15.75" customHeight="1">
      <c r="A552" s="297"/>
      <c r="B552" s="297"/>
      <c r="C552" s="298"/>
      <c r="D552" s="299"/>
      <c r="E552" s="298"/>
      <c r="F552" s="298"/>
      <c r="G552" s="298"/>
      <c r="H552" s="298"/>
      <c r="I552" s="298"/>
      <c r="J552" s="298"/>
      <c r="K552" s="298"/>
      <c r="L552" s="298"/>
      <c r="M552" s="31"/>
      <c r="N552" s="31"/>
      <c r="O552" s="31"/>
      <c r="P552" s="31"/>
      <c r="Q552" s="31"/>
      <c r="R552" s="31"/>
      <c r="S552" s="31"/>
      <c r="T552" s="31"/>
      <c r="U552" s="31"/>
      <c r="V552" s="31"/>
      <c r="W552" s="31"/>
      <c r="X552" s="31"/>
      <c r="Y552" s="31"/>
      <c r="Z552" s="31"/>
    </row>
    <row r="553" spans="1:26" ht="15.75" customHeight="1">
      <c r="A553" s="297"/>
      <c r="B553" s="297"/>
      <c r="C553" s="298"/>
      <c r="D553" s="299"/>
      <c r="E553" s="298"/>
      <c r="F553" s="298"/>
      <c r="G553" s="298"/>
      <c r="H553" s="298"/>
      <c r="I553" s="298"/>
      <c r="J553" s="298"/>
      <c r="K553" s="298"/>
      <c r="L553" s="298"/>
      <c r="M553" s="31"/>
      <c r="N553" s="31"/>
      <c r="O553" s="31"/>
      <c r="P553" s="31"/>
      <c r="Q553" s="31"/>
      <c r="R553" s="31"/>
      <c r="S553" s="31"/>
      <c r="T553" s="31"/>
      <c r="U553" s="31"/>
      <c r="V553" s="31"/>
      <c r="W553" s="31"/>
      <c r="X553" s="31"/>
      <c r="Y553" s="31"/>
      <c r="Z553" s="31"/>
    </row>
    <row r="554" spans="1:26" ht="15.75" customHeight="1">
      <c r="A554" s="297"/>
      <c r="B554" s="297"/>
      <c r="C554" s="298"/>
      <c r="D554" s="299"/>
      <c r="E554" s="298"/>
      <c r="F554" s="298"/>
      <c r="G554" s="298"/>
      <c r="H554" s="298"/>
      <c r="I554" s="298"/>
      <c r="J554" s="298"/>
      <c r="K554" s="298"/>
      <c r="L554" s="298"/>
      <c r="M554" s="31"/>
      <c r="N554" s="31"/>
      <c r="O554" s="31"/>
      <c r="P554" s="31"/>
      <c r="Q554" s="31"/>
      <c r="R554" s="31"/>
      <c r="S554" s="31"/>
      <c r="T554" s="31"/>
      <c r="U554" s="31"/>
      <c r="V554" s="31"/>
      <c r="W554" s="31"/>
      <c r="X554" s="31"/>
      <c r="Y554" s="31"/>
      <c r="Z554" s="31"/>
    </row>
    <row r="555" spans="1:26" ht="15.75" customHeight="1">
      <c r="A555" s="297"/>
      <c r="B555" s="297"/>
      <c r="C555" s="298"/>
      <c r="D555" s="299"/>
      <c r="E555" s="298"/>
      <c r="F555" s="298"/>
      <c r="G555" s="298"/>
      <c r="H555" s="298"/>
      <c r="I555" s="298"/>
      <c r="J555" s="298"/>
      <c r="K555" s="298"/>
      <c r="L555" s="298"/>
      <c r="M555" s="31"/>
      <c r="N555" s="31"/>
      <c r="O555" s="31"/>
      <c r="P555" s="31"/>
      <c r="Q555" s="31"/>
      <c r="R555" s="31"/>
      <c r="S555" s="31"/>
      <c r="T555" s="31"/>
      <c r="U555" s="31"/>
      <c r="V555" s="31"/>
      <c r="W555" s="31"/>
      <c r="X555" s="31"/>
      <c r="Y555" s="31"/>
      <c r="Z555" s="31"/>
    </row>
    <row r="556" spans="1:26" ht="15.75" customHeight="1">
      <c r="A556" s="297"/>
      <c r="B556" s="297"/>
      <c r="C556" s="298"/>
      <c r="D556" s="299"/>
      <c r="E556" s="298"/>
      <c r="F556" s="298"/>
      <c r="G556" s="298"/>
      <c r="H556" s="298"/>
      <c r="I556" s="298"/>
      <c r="J556" s="298"/>
      <c r="K556" s="298"/>
      <c r="L556" s="298"/>
      <c r="M556" s="31"/>
      <c r="N556" s="31"/>
      <c r="O556" s="31"/>
      <c r="P556" s="31"/>
      <c r="Q556" s="31"/>
      <c r="R556" s="31"/>
      <c r="S556" s="31"/>
      <c r="T556" s="31"/>
      <c r="U556" s="31"/>
      <c r="V556" s="31"/>
      <c r="W556" s="31"/>
      <c r="X556" s="31"/>
      <c r="Y556" s="31"/>
      <c r="Z556" s="31"/>
    </row>
    <row r="557" spans="1:26" ht="15.75" customHeight="1">
      <c r="A557" s="297"/>
      <c r="B557" s="297"/>
      <c r="C557" s="298"/>
      <c r="D557" s="299"/>
      <c r="E557" s="298"/>
      <c r="F557" s="298"/>
      <c r="G557" s="298"/>
      <c r="H557" s="298"/>
      <c r="I557" s="298"/>
      <c r="J557" s="298"/>
      <c r="K557" s="298"/>
      <c r="L557" s="298"/>
      <c r="M557" s="31"/>
      <c r="N557" s="31"/>
      <c r="O557" s="31"/>
      <c r="P557" s="31"/>
      <c r="Q557" s="31"/>
      <c r="R557" s="31"/>
      <c r="S557" s="31"/>
      <c r="T557" s="31"/>
      <c r="U557" s="31"/>
      <c r="V557" s="31"/>
      <c r="W557" s="31"/>
      <c r="X557" s="31"/>
      <c r="Y557" s="31"/>
      <c r="Z557" s="31"/>
    </row>
    <row r="558" spans="1:26" ht="15.75" customHeight="1">
      <c r="A558" s="297"/>
      <c r="B558" s="297"/>
      <c r="C558" s="298"/>
      <c r="D558" s="299"/>
      <c r="E558" s="298"/>
      <c r="F558" s="298"/>
      <c r="G558" s="298"/>
      <c r="H558" s="298"/>
      <c r="I558" s="298"/>
      <c r="J558" s="298"/>
      <c r="K558" s="298"/>
      <c r="L558" s="298"/>
      <c r="M558" s="31"/>
      <c r="N558" s="31"/>
      <c r="O558" s="31"/>
      <c r="P558" s="31"/>
      <c r="Q558" s="31"/>
      <c r="R558" s="31"/>
      <c r="S558" s="31"/>
      <c r="T558" s="31"/>
      <c r="U558" s="31"/>
      <c r="V558" s="31"/>
      <c r="W558" s="31"/>
      <c r="X558" s="31"/>
      <c r="Y558" s="31"/>
      <c r="Z558" s="31"/>
    </row>
    <row r="559" spans="1:26" ht="15.75" customHeight="1">
      <c r="A559" s="297"/>
      <c r="B559" s="297"/>
      <c r="C559" s="298"/>
      <c r="D559" s="299"/>
      <c r="E559" s="298"/>
      <c r="F559" s="298"/>
      <c r="G559" s="298"/>
      <c r="H559" s="298"/>
      <c r="I559" s="298"/>
      <c r="J559" s="298"/>
      <c r="K559" s="298"/>
      <c r="L559" s="298"/>
      <c r="M559" s="31"/>
      <c r="N559" s="31"/>
      <c r="O559" s="31"/>
      <c r="P559" s="31"/>
      <c r="Q559" s="31"/>
      <c r="R559" s="31"/>
      <c r="S559" s="31"/>
      <c r="T559" s="31"/>
      <c r="U559" s="31"/>
      <c r="V559" s="31"/>
      <c r="W559" s="31"/>
      <c r="X559" s="31"/>
      <c r="Y559" s="31"/>
      <c r="Z559" s="31"/>
    </row>
    <row r="560" spans="1:26" ht="15.75" customHeight="1">
      <c r="A560" s="297"/>
      <c r="B560" s="297"/>
      <c r="C560" s="298"/>
      <c r="D560" s="299"/>
      <c r="E560" s="298"/>
      <c r="F560" s="298"/>
      <c r="G560" s="298"/>
      <c r="H560" s="298"/>
      <c r="I560" s="298"/>
      <c r="J560" s="298"/>
      <c r="K560" s="298"/>
      <c r="L560" s="298"/>
      <c r="M560" s="31"/>
      <c r="N560" s="31"/>
      <c r="O560" s="31"/>
      <c r="P560" s="31"/>
      <c r="Q560" s="31"/>
      <c r="R560" s="31"/>
      <c r="S560" s="31"/>
      <c r="T560" s="31"/>
      <c r="U560" s="31"/>
      <c r="V560" s="31"/>
      <c r="W560" s="31"/>
      <c r="X560" s="31"/>
      <c r="Y560" s="31"/>
      <c r="Z560" s="31"/>
    </row>
    <row r="561" spans="1:26" ht="15.75" customHeight="1">
      <c r="A561" s="297"/>
      <c r="B561" s="297"/>
      <c r="C561" s="298"/>
      <c r="D561" s="299"/>
      <c r="E561" s="298"/>
      <c r="F561" s="298"/>
      <c r="G561" s="298"/>
      <c r="H561" s="298"/>
      <c r="I561" s="298"/>
      <c r="J561" s="298"/>
      <c r="K561" s="298"/>
      <c r="L561" s="298"/>
      <c r="M561" s="31"/>
      <c r="N561" s="31"/>
      <c r="O561" s="31"/>
      <c r="P561" s="31"/>
      <c r="Q561" s="31"/>
      <c r="R561" s="31"/>
      <c r="S561" s="31"/>
      <c r="T561" s="31"/>
      <c r="U561" s="31"/>
      <c r="V561" s="31"/>
      <c r="W561" s="31"/>
      <c r="X561" s="31"/>
      <c r="Y561" s="31"/>
      <c r="Z561" s="31"/>
    </row>
    <row r="562" spans="1:26" ht="15.75" customHeight="1">
      <c r="A562" s="297"/>
      <c r="B562" s="297"/>
      <c r="C562" s="298"/>
      <c r="D562" s="299"/>
      <c r="E562" s="298"/>
      <c r="F562" s="298"/>
      <c r="G562" s="298"/>
      <c r="H562" s="298"/>
      <c r="I562" s="298"/>
      <c r="J562" s="298"/>
      <c r="K562" s="298"/>
      <c r="L562" s="298"/>
      <c r="M562" s="31"/>
      <c r="N562" s="31"/>
      <c r="O562" s="31"/>
      <c r="P562" s="31"/>
      <c r="Q562" s="31"/>
      <c r="R562" s="31"/>
      <c r="S562" s="31"/>
      <c r="T562" s="31"/>
      <c r="U562" s="31"/>
      <c r="V562" s="31"/>
      <c r="W562" s="31"/>
      <c r="X562" s="31"/>
      <c r="Y562" s="31"/>
      <c r="Z562" s="31"/>
    </row>
    <row r="563" spans="1:26" ht="15.75" customHeight="1">
      <c r="A563" s="297"/>
      <c r="B563" s="297"/>
      <c r="C563" s="298"/>
      <c r="D563" s="299"/>
      <c r="E563" s="298"/>
      <c r="F563" s="298"/>
      <c r="G563" s="298"/>
      <c r="H563" s="298"/>
      <c r="I563" s="298"/>
      <c r="J563" s="298"/>
      <c r="K563" s="298"/>
      <c r="L563" s="298"/>
      <c r="M563" s="31"/>
      <c r="N563" s="31"/>
      <c r="O563" s="31"/>
      <c r="P563" s="31"/>
      <c r="Q563" s="31"/>
      <c r="R563" s="31"/>
      <c r="S563" s="31"/>
      <c r="T563" s="31"/>
      <c r="U563" s="31"/>
      <c r="V563" s="31"/>
      <c r="W563" s="31"/>
      <c r="X563" s="31"/>
      <c r="Y563" s="31"/>
      <c r="Z563" s="31"/>
    </row>
    <row r="564" spans="1:26" ht="15.75" customHeight="1">
      <c r="A564" s="297"/>
      <c r="B564" s="297"/>
      <c r="C564" s="298"/>
      <c r="D564" s="299"/>
      <c r="E564" s="298"/>
      <c r="F564" s="298"/>
      <c r="G564" s="298"/>
      <c r="H564" s="298"/>
      <c r="I564" s="298"/>
      <c r="J564" s="298"/>
      <c r="K564" s="298"/>
      <c r="L564" s="298"/>
      <c r="M564" s="31"/>
      <c r="N564" s="31"/>
      <c r="O564" s="31"/>
      <c r="P564" s="31"/>
      <c r="Q564" s="31"/>
      <c r="R564" s="31"/>
      <c r="S564" s="31"/>
      <c r="T564" s="31"/>
      <c r="U564" s="31"/>
      <c r="V564" s="31"/>
      <c r="W564" s="31"/>
      <c r="X564" s="31"/>
      <c r="Y564" s="31"/>
      <c r="Z564" s="31"/>
    </row>
    <row r="565" spans="1:26" ht="15.75" customHeight="1">
      <c r="A565" s="297"/>
      <c r="B565" s="297"/>
      <c r="C565" s="298"/>
      <c r="D565" s="299"/>
      <c r="E565" s="298"/>
      <c r="F565" s="298"/>
      <c r="G565" s="298"/>
      <c r="H565" s="298"/>
      <c r="I565" s="298"/>
      <c r="J565" s="298"/>
      <c r="K565" s="298"/>
      <c r="L565" s="298"/>
      <c r="M565" s="31"/>
      <c r="N565" s="31"/>
      <c r="O565" s="31"/>
      <c r="P565" s="31"/>
      <c r="Q565" s="31"/>
      <c r="R565" s="31"/>
      <c r="S565" s="31"/>
      <c r="T565" s="31"/>
      <c r="U565" s="31"/>
      <c r="V565" s="31"/>
      <c r="W565" s="31"/>
      <c r="X565" s="31"/>
      <c r="Y565" s="31"/>
      <c r="Z565" s="31"/>
    </row>
    <row r="566" spans="1:26" ht="15.75" customHeight="1">
      <c r="A566" s="297"/>
      <c r="B566" s="297"/>
      <c r="C566" s="298"/>
      <c r="D566" s="299"/>
      <c r="E566" s="298"/>
      <c r="F566" s="298"/>
      <c r="G566" s="298"/>
      <c r="H566" s="298"/>
      <c r="I566" s="298"/>
      <c r="J566" s="298"/>
      <c r="K566" s="298"/>
      <c r="L566" s="298"/>
      <c r="M566" s="31"/>
      <c r="N566" s="31"/>
      <c r="O566" s="31"/>
      <c r="P566" s="31"/>
      <c r="Q566" s="31"/>
      <c r="R566" s="31"/>
      <c r="S566" s="31"/>
      <c r="T566" s="31"/>
      <c r="U566" s="31"/>
      <c r="V566" s="31"/>
      <c r="W566" s="31"/>
      <c r="X566" s="31"/>
      <c r="Y566" s="31"/>
      <c r="Z566" s="31"/>
    </row>
    <row r="567" spans="1:26" ht="15.75" customHeight="1">
      <c r="A567" s="297"/>
      <c r="B567" s="297"/>
      <c r="C567" s="298"/>
      <c r="D567" s="299"/>
      <c r="E567" s="298"/>
      <c r="F567" s="298"/>
      <c r="G567" s="298"/>
      <c r="H567" s="298"/>
      <c r="I567" s="298"/>
      <c r="J567" s="298"/>
      <c r="K567" s="298"/>
      <c r="L567" s="298"/>
      <c r="M567" s="31"/>
      <c r="N567" s="31"/>
      <c r="O567" s="31"/>
      <c r="P567" s="31"/>
      <c r="Q567" s="31"/>
      <c r="R567" s="31"/>
      <c r="S567" s="31"/>
      <c r="T567" s="31"/>
      <c r="U567" s="31"/>
      <c r="V567" s="31"/>
      <c r="W567" s="31"/>
      <c r="X567" s="31"/>
      <c r="Y567" s="31"/>
      <c r="Z567" s="31"/>
    </row>
    <row r="568" spans="1:26" ht="15.75" customHeight="1">
      <c r="A568" s="297"/>
      <c r="B568" s="297"/>
      <c r="C568" s="298"/>
      <c r="D568" s="299"/>
      <c r="E568" s="298"/>
      <c r="F568" s="298"/>
      <c r="G568" s="298"/>
      <c r="H568" s="298"/>
      <c r="I568" s="298"/>
      <c r="J568" s="298"/>
      <c r="K568" s="298"/>
      <c r="L568" s="298"/>
      <c r="M568" s="31"/>
      <c r="N568" s="31"/>
      <c r="O568" s="31"/>
      <c r="P568" s="31"/>
      <c r="Q568" s="31"/>
      <c r="R568" s="31"/>
      <c r="S568" s="31"/>
      <c r="T568" s="31"/>
      <c r="U568" s="31"/>
      <c r="V568" s="31"/>
      <c r="W568" s="31"/>
      <c r="X568" s="31"/>
      <c r="Y568" s="31"/>
      <c r="Z568" s="31"/>
    </row>
    <row r="569" spans="1:26" ht="15.75" customHeight="1">
      <c r="A569" s="297"/>
      <c r="B569" s="297"/>
      <c r="C569" s="298"/>
      <c r="D569" s="299"/>
      <c r="E569" s="298"/>
      <c r="F569" s="298"/>
      <c r="G569" s="298"/>
      <c r="H569" s="298"/>
      <c r="I569" s="298"/>
      <c r="J569" s="298"/>
      <c r="K569" s="298"/>
      <c r="L569" s="298"/>
      <c r="M569" s="31"/>
      <c r="N569" s="31"/>
      <c r="O569" s="31"/>
      <c r="P569" s="31"/>
      <c r="Q569" s="31"/>
      <c r="R569" s="31"/>
      <c r="S569" s="31"/>
      <c r="T569" s="31"/>
      <c r="U569" s="31"/>
      <c r="V569" s="31"/>
      <c r="W569" s="31"/>
      <c r="X569" s="31"/>
      <c r="Y569" s="31"/>
      <c r="Z569" s="31"/>
    </row>
    <row r="570" spans="1:26" ht="15.75" customHeight="1">
      <c r="A570" s="297"/>
      <c r="B570" s="297"/>
      <c r="C570" s="298"/>
      <c r="D570" s="299"/>
      <c r="E570" s="298"/>
      <c r="F570" s="298"/>
      <c r="G570" s="298"/>
      <c r="H570" s="298"/>
      <c r="I570" s="298"/>
      <c r="J570" s="298"/>
      <c r="K570" s="298"/>
      <c r="L570" s="298"/>
      <c r="M570" s="31"/>
      <c r="N570" s="31"/>
      <c r="O570" s="31"/>
      <c r="P570" s="31"/>
      <c r="Q570" s="31"/>
      <c r="R570" s="31"/>
      <c r="S570" s="31"/>
      <c r="T570" s="31"/>
      <c r="U570" s="31"/>
      <c r="V570" s="31"/>
      <c r="W570" s="31"/>
      <c r="X570" s="31"/>
      <c r="Y570" s="31"/>
      <c r="Z570" s="31"/>
    </row>
    <row r="571" spans="1:26" ht="15.75" customHeight="1">
      <c r="A571" s="297"/>
      <c r="B571" s="297"/>
      <c r="C571" s="298"/>
      <c r="D571" s="299"/>
      <c r="E571" s="298"/>
      <c r="F571" s="298"/>
      <c r="G571" s="298"/>
      <c r="H571" s="298"/>
      <c r="I571" s="298"/>
      <c r="J571" s="298"/>
      <c r="K571" s="298"/>
      <c r="L571" s="298"/>
      <c r="M571" s="31"/>
      <c r="N571" s="31"/>
      <c r="O571" s="31"/>
      <c r="P571" s="31"/>
      <c r="Q571" s="31"/>
      <c r="R571" s="31"/>
      <c r="S571" s="31"/>
      <c r="T571" s="31"/>
      <c r="U571" s="31"/>
      <c r="V571" s="31"/>
      <c r="W571" s="31"/>
      <c r="X571" s="31"/>
      <c r="Y571" s="31"/>
      <c r="Z571" s="31"/>
    </row>
    <row r="572" spans="1:26" ht="15.75" customHeight="1">
      <c r="A572" s="297"/>
      <c r="B572" s="297"/>
      <c r="C572" s="298"/>
      <c r="D572" s="299"/>
      <c r="E572" s="298"/>
      <c r="F572" s="298"/>
      <c r="G572" s="298"/>
      <c r="H572" s="298"/>
      <c r="I572" s="298"/>
      <c r="J572" s="298"/>
      <c r="K572" s="298"/>
      <c r="L572" s="298"/>
      <c r="M572" s="31"/>
      <c r="N572" s="31"/>
      <c r="O572" s="31"/>
      <c r="P572" s="31"/>
      <c r="Q572" s="31"/>
      <c r="R572" s="31"/>
      <c r="S572" s="31"/>
      <c r="T572" s="31"/>
      <c r="U572" s="31"/>
      <c r="V572" s="31"/>
      <c r="W572" s="31"/>
      <c r="X572" s="31"/>
      <c r="Y572" s="31"/>
      <c r="Z572" s="31"/>
    </row>
    <row r="573" spans="1:26" ht="15.75" customHeight="1">
      <c r="A573" s="297"/>
      <c r="B573" s="297"/>
      <c r="C573" s="298"/>
      <c r="D573" s="299"/>
      <c r="E573" s="298"/>
      <c r="F573" s="298"/>
      <c r="G573" s="298"/>
      <c r="H573" s="298"/>
      <c r="I573" s="298"/>
      <c r="J573" s="298"/>
      <c r="K573" s="298"/>
      <c r="L573" s="298"/>
      <c r="M573" s="31"/>
      <c r="N573" s="31"/>
      <c r="O573" s="31"/>
      <c r="P573" s="31"/>
      <c r="Q573" s="31"/>
      <c r="R573" s="31"/>
      <c r="S573" s="31"/>
      <c r="T573" s="31"/>
      <c r="U573" s="31"/>
      <c r="V573" s="31"/>
      <c r="W573" s="31"/>
      <c r="X573" s="31"/>
      <c r="Y573" s="31"/>
      <c r="Z573" s="31"/>
    </row>
    <row r="574" spans="1:26" ht="15.75" customHeight="1">
      <c r="A574" s="297"/>
      <c r="B574" s="297"/>
      <c r="C574" s="298"/>
      <c r="D574" s="299"/>
      <c r="E574" s="298"/>
      <c r="F574" s="298"/>
      <c r="G574" s="298"/>
      <c r="H574" s="298"/>
      <c r="I574" s="298"/>
      <c r="J574" s="298"/>
      <c r="K574" s="298"/>
      <c r="L574" s="298"/>
      <c r="M574" s="31"/>
      <c r="N574" s="31"/>
      <c r="O574" s="31"/>
      <c r="P574" s="31"/>
      <c r="Q574" s="31"/>
      <c r="R574" s="31"/>
      <c r="S574" s="31"/>
      <c r="T574" s="31"/>
      <c r="U574" s="31"/>
      <c r="V574" s="31"/>
      <c r="W574" s="31"/>
      <c r="X574" s="31"/>
      <c r="Y574" s="31"/>
      <c r="Z574" s="31"/>
    </row>
    <row r="575" spans="1:26" ht="15.75" customHeight="1">
      <c r="A575" s="297"/>
      <c r="B575" s="297"/>
      <c r="C575" s="298"/>
      <c r="D575" s="299"/>
      <c r="E575" s="298"/>
      <c r="F575" s="298"/>
      <c r="G575" s="298"/>
      <c r="H575" s="298"/>
      <c r="I575" s="298"/>
      <c r="J575" s="298"/>
      <c r="K575" s="298"/>
      <c r="L575" s="298"/>
      <c r="M575" s="31"/>
      <c r="N575" s="31"/>
      <c r="O575" s="31"/>
      <c r="P575" s="31"/>
      <c r="Q575" s="31"/>
      <c r="R575" s="31"/>
      <c r="S575" s="31"/>
      <c r="T575" s="31"/>
      <c r="U575" s="31"/>
      <c r="V575" s="31"/>
      <c r="W575" s="31"/>
      <c r="X575" s="31"/>
      <c r="Y575" s="31"/>
      <c r="Z575" s="31"/>
    </row>
    <row r="576" spans="1:26" ht="15.75" customHeight="1">
      <c r="A576" s="297"/>
      <c r="B576" s="297"/>
      <c r="C576" s="298"/>
      <c r="D576" s="299"/>
      <c r="E576" s="298"/>
      <c r="F576" s="298"/>
      <c r="G576" s="298"/>
      <c r="H576" s="298"/>
      <c r="I576" s="298"/>
      <c r="J576" s="298"/>
      <c r="K576" s="298"/>
      <c r="L576" s="298"/>
      <c r="M576" s="31"/>
      <c r="N576" s="31"/>
      <c r="O576" s="31"/>
      <c r="P576" s="31"/>
      <c r="Q576" s="31"/>
      <c r="R576" s="31"/>
      <c r="S576" s="31"/>
      <c r="T576" s="31"/>
      <c r="U576" s="31"/>
      <c r="V576" s="31"/>
      <c r="W576" s="31"/>
      <c r="X576" s="31"/>
      <c r="Y576" s="31"/>
      <c r="Z576" s="31"/>
    </row>
    <row r="577" spans="1:26" ht="15.75" customHeight="1">
      <c r="A577" s="297"/>
      <c r="B577" s="297"/>
      <c r="C577" s="298"/>
      <c r="D577" s="299"/>
      <c r="E577" s="298"/>
      <c r="F577" s="298"/>
      <c r="G577" s="298"/>
      <c r="H577" s="298"/>
      <c r="I577" s="298"/>
      <c r="J577" s="298"/>
      <c r="K577" s="298"/>
      <c r="L577" s="298"/>
      <c r="M577" s="31"/>
      <c r="N577" s="31"/>
      <c r="O577" s="31"/>
      <c r="P577" s="31"/>
      <c r="Q577" s="31"/>
      <c r="R577" s="31"/>
      <c r="S577" s="31"/>
      <c r="T577" s="31"/>
      <c r="U577" s="31"/>
      <c r="V577" s="31"/>
      <c r="W577" s="31"/>
      <c r="X577" s="31"/>
      <c r="Y577" s="31"/>
      <c r="Z577" s="31"/>
    </row>
    <row r="578" spans="1:26" ht="15.75" customHeight="1">
      <c r="A578" s="297"/>
      <c r="B578" s="297"/>
      <c r="C578" s="298"/>
      <c r="D578" s="299"/>
      <c r="E578" s="298"/>
      <c r="F578" s="298"/>
      <c r="G578" s="298"/>
      <c r="H578" s="298"/>
      <c r="I578" s="298"/>
      <c r="J578" s="298"/>
      <c r="K578" s="298"/>
      <c r="L578" s="298"/>
      <c r="M578" s="31"/>
      <c r="N578" s="31"/>
      <c r="O578" s="31"/>
      <c r="P578" s="31"/>
      <c r="Q578" s="31"/>
      <c r="R578" s="31"/>
      <c r="S578" s="31"/>
      <c r="T578" s="31"/>
      <c r="U578" s="31"/>
      <c r="V578" s="31"/>
      <c r="W578" s="31"/>
      <c r="X578" s="31"/>
      <c r="Y578" s="31"/>
      <c r="Z578" s="31"/>
    </row>
    <row r="579" spans="1:26" ht="15.75" customHeight="1">
      <c r="A579" s="297"/>
      <c r="B579" s="297"/>
      <c r="C579" s="298"/>
      <c r="D579" s="299"/>
      <c r="E579" s="298"/>
      <c r="F579" s="298"/>
      <c r="G579" s="298"/>
      <c r="H579" s="298"/>
      <c r="I579" s="298"/>
      <c r="J579" s="298"/>
      <c r="K579" s="298"/>
      <c r="L579" s="298"/>
      <c r="M579" s="31"/>
      <c r="N579" s="31"/>
      <c r="O579" s="31"/>
      <c r="P579" s="31"/>
      <c r="Q579" s="31"/>
      <c r="R579" s="31"/>
      <c r="S579" s="31"/>
      <c r="T579" s="31"/>
      <c r="U579" s="31"/>
      <c r="V579" s="31"/>
      <c r="W579" s="31"/>
      <c r="X579" s="31"/>
      <c r="Y579" s="31"/>
      <c r="Z579" s="31"/>
    </row>
    <row r="580" spans="1:26" ht="15.75" customHeight="1">
      <c r="A580" s="297"/>
      <c r="B580" s="297"/>
      <c r="C580" s="298"/>
      <c r="D580" s="299"/>
      <c r="E580" s="298"/>
      <c r="F580" s="298"/>
      <c r="G580" s="298"/>
      <c r="H580" s="298"/>
      <c r="I580" s="298"/>
      <c r="J580" s="298"/>
      <c r="K580" s="298"/>
      <c r="L580" s="298"/>
      <c r="M580" s="31"/>
      <c r="N580" s="31"/>
      <c r="O580" s="31"/>
      <c r="P580" s="31"/>
      <c r="Q580" s="31"/>
      <c r="R580" s="31"/>
      <c r="S580" s="31"/>
      <c r="T580" s="31"/>
      <c r="U580" s="31"/>
      <c r="V580" s="31"/>
      <c r="W580" s="31"/>
      <c r="X580" s="31"/>
      <c r="Y580" s="31"/>
      <c r="Z580" s="31"/>
    </row>
    <row r="581" spans="1:26" ht="15.75" customHeight="1">
      <c r="A581" s="297"/>
      <c r="B581" s="297"/>
      <c r="C581" s="298"/>
      <c r="D581" s="299"/>
      <c r="E581" s="298"/>
      <c r="F581" s="298"/>
      <c r="G581" s="298"/>
      <c r="H581" s="298"/>
      <c r="I581" s="298"/>
      <c r="J581" s="298"/>
      <c r="K581" s="298"/>
      <c r="L581" s="298"/>
      <c r="M581" s="31"/>
      <c r="N581" s="31"/>
      <c r="O581" s="31"/>
      <c r="P581" s="31"/>
      <c r="Q581" s="31"/>
      <c r="R581" s="31"/>
      <c r="S581" s="31"/>
      <c r="T581" s="31"/>
      <c r="U581" s="31"/>
      <c r="V581" s="31"/>
      <c r="W581" s="31"/>
      <c r="X581" s="31"/>
      <c r="Y581" s="31"/>
      <c r="Z581" s="31"/>
    </row>
    <row r="582" spans="1:26" ht="15.75" customHeight="1">
      <c r="A582" s="297"/>
      <c r="B582" s="297"/>
      <c r="C582" s="298"/>
      <c r="D582" s="299"/>
      <c r="E582" s="298"/>
      <c r="F582" s="298"/>
      <c r="G582" s="298"/>
      <c r="H582" s="298"/>
      <c r="I582" s="298"/>
      <c r="J582" s="298"/>
      <c r="K582" s="298"/>
      <c r="L582" s="298"/>
      <c r="M582" s="31"/>
      <c r="N582" s="31"/>
      <c r="O582" s="31"/>
      <c r="P582" s="31"/>
      <c r="Q582" s="31"/>
      <c r="R582" s="31"/>
      <c r="S582" s="31"/>
      <c r="T582" s="31"/>
      <c r="U582" s="31"/>
      <c r="V582" s="31"/>
      <c r="W582" s="31"/>
      <c r="X582" s="31"/>
      <c r="Y582" s="31"/>
      <c r="Z582" s="31"/>
    </row>
    <row r="583" spans="1:26" ht="15.75" customHeight="1">
      <c r="A583" s="297"/>
      <c r="B583" s="297"/>
      <c r="C583" s="298"/>
      <c r="D583" s="299"/>
      <c r="E583" s="298"/>
      <c r="F583" s="298"/>
      <c r="G583" s="298"/>
      <c r="H583" s="298"/>
      <c r="I583" s="298"/>
      <c r="J583" s="298"/>
      <c r="K583" s="298"/>
      <c r="L583" s="298"/>
      <c r="M583" s="31"/>
      <c r="N583" s="31"/>
      <c r="O583" s="31"/>
      <c r="P583" s="31"/>
      <c r="Q583" s="31"/>
      <c r="R583" s="31"/>
      <c r="S583" s="31"/>
      <c r="T583" s="31"/>
      <c r="U583" s="31"/>
      <c r="V583" s="31"/>
      <c r="W583" s="31"/>
      <c r="X583" s="31"/>
      <c r="Y583" s="31"/>
      <c r="Z583" s="31"/>
    </row>
    <row r="584" spans="1:26" ht="15.75" customHeight="1">
      <c r="A584" s="297"/>
      <c r="B584" s="297"/>
      <c r="C584" s="298"/>
      <c r="D584" s="299"/>
      <c r="E584" s="298"/>
      <c r="F584" s="298"/>
      <c r="G584" s="298"/>
      <c r="H584" s="298"/>
      <c r="I584" s="298"/>
      <c r="J584" s="298"/>
      <c r="K584" s="298"/>
      <c r="L584" s="298"/>
      <c r="M584" s="31"/>
      <c r="N584" s="31"/>
      <c r="O584" s="31"/>
      <c r="P584" s="31"/>
      <c r="Q584" s="31"/>
      <c r="R584" s="31"/>
      <c r="S584" s="31"/>
      <c r="T584" s="31"/>
      <c r="U584" s="31"/>
      <c r="V584" s="31"/>
      <c r="W584" s="31"/>
      <c r="X584" s="31"/>
      <c r="Y584" s="31"/>
      <c r="Z584" s="31"/>
    </row>
    <row r="585" spans="1:26" ht="15.75" customHeight="1">
      <c r="A585" s="297"/>
      <c r="B585" s="297"/>
      <c r="C585" s="298"/>
      <c r="D585" s="299"/>
      <c r="E585" s="298"/>
      <c r="F585" s="298"/>
      <c r="G585" s="298"/>
      <c r="H585" s="298"/>
      <c r="I585" s="298"/>
      <c r="J585" s="298"/>
      <c r="K585" s="298"/>
      <c r="L585" s="298"/>
      <c r="M585" s="31"/>
      <c r="N585" s="31"/>
      <c r="O585" s="31"/>
      <c r="P585" s="31"/>
      <c r="Q585" s="31"/>
      <c r="R585" s="31"/>
      <c r="S585" s="31"/>
      <c r="T585" s="31"/>
      <c r="U585" s="31"/>
      <c r="V585" s="31"/>
      <c r="W585" s="31"/>
      <c r="X585" s="31"/>
      <c r="Y585" s="31"/>
      <c r="Z585" s="31"/>
    </row>
    <row r="586" spans="1:26" ht="15.75" customHeight="1">
      <c r="A586" s="297"/>
      <c r="B586" s="297"/>
      <c r="C586" s="298"/>
      <c r="D586" s="299"/>
      <c r="E586" s="298"/>
      <c r="F586" s="298"/>
      <c r="G586" s="298"/>
      <c r="H586" s="298"/>
      <c r="I586" s="298"/>
      <c r="J586" s="298"/>
      <c r="K586" s="298"/>
      <c r="L586" s="298"/>
      <c r="M586" s="31"/>
      <c r="N586" s="31"/>
      <c r="O586" s="31"/>
      <c r="P586" s="31"/>
      <c r="Q586" s="31"/>
      <c r="R586" s="31"/>
      <c r="S586" s="31"/>
      <c r="T586" s="31"/>
      <c r="U586" s="31"/>
      <c r="V586" s="31"/>
      <c r="W586" s="31"/>
      <c r="X586" s="31"/>
      <c r="Y586" s="31"/>
      <c r="Z586" s="31"/>
    </row>
    <row r="587" spans="1:26" ht="15.75" customHeight="1">
      <c r="A587" s="297"/>
      <c r="B587" s="297"/>
      <c r="C587" s="298"/>
      <c r="D587" s="299"/>
      <c r="E587" s="298"/>
      <c r="F587" s="298"/>
      <c r="G587" s="298"/>
      <c r="H587" s="298"/>
      <c r="I587" s="298"/>
      <c r="J587" s="298"/>
      <c r="K587" s="298"/>
      <c r="L587" s="298"/>
      <c r="M587" s="31"/>
      <c r="N587" s="31"/>
      <c r="O587" s="31"/>
      <c r="P587" s="31"/>
      <c r="Q587" s="31"/>
      <c r="R587" s="31"/>
      <c r="S587" s="31"/>
      <c r="T587" s="31"/>
      <c r="U587" s="31"/>
      <c r="V587" s="31"/>
      <c r="W587" s="31"/>
      <c r="X587" s="31"/>
      <c r="Y587" s="31"/>
      <c r="Z587" s="31"/>
    </row>
    <row r="588" spans="1:26" ht="15.75" customHeight="1">
      <c r="A588" s="297"/>
      <c r="B588" s="297"/>
      <c r="C588" s="298"/>
      <c r="D588" s="299"/>
      <c r="E588" s="298"/>
      <c r="F588" s="298"/>
      <c r="G588" s="298"/>
      <c r="H588" s="298"/>
      <c r="I588" s="298"/>
      <c r="J588" s="298"/>
      <c r="K588" s="298"/>
      <c r="L588" s="298"/>
      <c r="M588" s="31"/>
      <c r="N588" s="31"/>
      <c r="O588" s="31"/>
      <c r="P588" s="31"/>
      <c r="Q588" s="31"/>
      <c r="R588" s="31"/>
      <c r="S588" s="31"/>
      <c r="T588" s="31"/>
      <c r="U588" s="31"/>
      <c r="V588" s="31"/>
      <c r="W588" s="31"/>
      <c r="X588" s="31"/>
      <c r="Y588" s="31"/>
      <c r="Z588" s="31"/>
    </row>
    <row r="589" spans="1:26" ht="15.75" customHeight="1">
      <c r="A589" s="297"/>
      <c r="B589" s="297"/>
      <c r="C589" s="298"/>
      <c r="D589" s="299"/>
      <c r="E589" s="298"/>
      <c r="F589" s="298"/>
      <c r="G589" s="298"/>
      <c r="H589" s="298"/>
      <c r="I589" s="298"/>
      <c r="J589" s="298"/>
      <c r="K589" s="298"/>
      <c r="L589" s="298"/>
      <c r="M589" s="31"/>
      <c r="N589" s="31"/>
      <c r="O589" s="31"/>
      <c r="P589" s="31"/>
      <c r="Q589" s="31"/>
      <c r="R589" s="31"/>
      <c r="S589" s="31"/>
      <c r="T589" s="31"/>
      <c r="U589" s="31"/>
      <c r="V589" s="31"/>
      <c r="W589" s="31"/>
      <c r="X589" s="31"/>
      <c r="Y589" s="31"/>
      <c r="Z589" s="31"/>
    </row>
    <row r="590" spans="1:26" ht="15.75" customHeight="1">
      <c r="A590" s="297"/>
      <c r="B590" s="297"/>
      <c r="C590" s="298"/>
      <c r="D590" s="299"/>
      <c r="E590" s="298"/>
      <c r="F590" s="298"/>
      <c r="G590" s="298"/>
      <c r="H590" s="298"/>
      <c r="I590" s="298"/>
      <c r="J590" s="298"/>
      <c r="K590" s="298"/>
      <c r="L590" s="298"/>
      <c r="M590" s="31"/>
      <c r="N590" s="31"/>
      <c r="O590" s="31"/>
      <c r="P590" s="31"/>
      <c r="Q590" s="31"/>
      <c r="R590" s="31"/>
      <c r="S590" s="31"/>
      <c r="T590" s="31"/>
      <c r="U590" s="31"/>
      <c r="V590" s="31"/>
      <c r="W590" s="31"/>
      <c r="X590" s="31"/>
      <c r="Y590" s="31"/>
      <c r="Z590" s="31"/>
    </row>
    <row r="591" spans="1:26" ht="15.75" customHeight="1">
      <c r="A591" s="297"/>
      <c r="B591" s="297"/>
      <c r="C591" s="298"/>
      <c r="D591" s="299"/>
      <c r="E591" s="298"/>
      <c r="F591" s="298"/>
      <c r="G591" s="298"/>
      <c r="H591" s="298"/>
      <c r="I591" s="298"/>
      <c r="J591" s="298"/>
      <c r="K591" s="298"/>
      <c r="L591" s="298"/>
      <c r="M591" s="31"/>
      <c r="N591" s="31"/>
      <c r="O591" s="31"/>
      <c r="P591" s="31"/>
      <c r="Q591" s="31"/>
      <c r="R591" s="31"/>
      <c r="S591" s="31"/>
      <c r="T591" s="31"/>
      <c r="U591" s="31"/>
      <c r="V591" s="31"/>
      <c r="W591" s="31"/>
      <c r="X591" s="31"/>
      <c r="Y591" s="31"/>
      <c r="Z591" s="31"/>
    </row>
    <row r="592" spans="1:26" ht="15.75" customHeight="1">
      <c r="A592" s="297"/>
      <c r="B592" s="297"/>
      <c r="C592" s="298"/>
      <c r="D592" s="299"/>
      <c r="E592" s="298"/>
      <c r="F592" s="298"/>
      <c r="G592" s="298"/>
      <c r="H592" s="298"/>
      <c r="I592" s="298"/>
      <c r="J592" s="298"/>
      <c r="K592" s="298"/>
      <c r="L592" s="298"/>
      <c r="M592" s="31"/>
      <c r="N592" s="31"/>
      <c r="O592" s="31"/>
      <c r="P592" s="31"/>
      <c r="Q592" s="31"/>
      <c r="R592" s="31"/>
      <c r="S592" s="31"/>
      <c r="T592" s="31"/>
      <c r="U592" s="31"/>
      <c r="V592" s="31"/>
      <c r="W592" s="31"/>
      <c r="X592" s="31"/>
      <c r="Y592" s="31"/>
      <c r="Z592" s="31"/>
    </row>
    <row r="593" spans="1:26" ht="15.75" customHeight="1">
      <c r="A593" s="297"/>
      <c r="B593" s="297"/>
      <c r="C593" s="298"/>
      <c r="D593" s="299"/>
      <c r="E593" s="298"/>
      <c r="F593" s="298"/>
      <c r="G593" s="298"/>
      <c r="H593" s="298"/>
      <c r="I593" s="298"/>
      <c r="J593" s="298"/>
      <c r="K593" s="298"/>
      <c r="L593" s="298"/>
      <c r="M593" s="31"/>
      <c r="N593" s="31"/>
      <c r="O593" s="31"/>
      <c r="P593" s="31"/>
      <c r="Q593" s="31"/>
      <c r="R593" s="31"/>
      <c r="S593" s="31"/>
      <c r="T593" s="31"/>
      <c r="U593" s="31"/>
      <c r="V593" s="31"/>
      <c r="W593" s="31"/>
      <c r="X593" s="31"/>
      <c r="Y593" s="31"/>
      <c r="Z593" s="31"/>
    </row>
    <row r="594" spans="1:26" ht="15.75" customHeight="1">
      <c r="A594" s="297"/>
      <c r="B594" s="297"/>
      <c r="C594" s="298"/>
      <c r="D594" s="299"/>
      <c r="E594" s="298"/>
      <c r="F594" s="298"/>
      <c r="G594" s="298"/>
      <c r="H594" s="298"/>
      <c r="I594" s="298"/>
      <c r="J594" s="298"/>
      <c r="K594" s="298"/>
      <c r="L594" s="298"/>
      <c r="M594" s="31"/>
      <c r="N594" s="31"/>
      <c r="O594" s="31"/>
      <c r="P594" s="31"/>
      <c r="Q594" s="31"/>
      <c r="R594" s="31"/>
      <c r="S594" s="31"/>
      <c r="T594" s="31"/>
      <c r="U594" s="31"/>
      <c r="V594" s="31"/>
      <c r="W594" s="31"/>
      <c r="X594" s="31"/>
      <c r="Y594" s="31"/>
      <c r="Z594" s="31"/>
    </row>
    <row r="595" spans="1:26" ht="15.75" customHeight="1">
      <c r="A595" s="297"/>
      <c r="B595" s="297"/>
      <c r="C595" s="298"/>
      <c r="D595" s="299"/>
      <c r="E595" s="298"/>
      <c r="F595" s="298"/>
      <c r="G595" s="298"/>
      <c r="H595" s="298"/>
      <c r="I595" s="298"/>
      <c r="J595" s="298"/>
      <c r="K595" s="298"/>
      <c r="L595" s="298"/>
      <c r="M595" s="31"/>
      <c r="N595" s="31"/>
      <c r="O595" s="31"/>
      <c r="P595" s="31"/>
      <c r="Q595" s="31"/>
      <c r="R595" s="31"/>
      <c r="S595" s="31"/>
      <c r="T595" s="31"/>
      <c r="U595" s="31"/>
      <c r="V595" s="31"/>
      <c r="W595" s="31"/>
      <c r="X595" s="31"/>
      <c r="Y595" s="31"/>
      <c r="Z595" s="31"/>
    </row>
    <row r="596" spans="1:26" ht="15.75" customHeight="1">
      <c r="A596" s="297"/>
      <c r="B596" s="297"/>
      <c r="C596" s="298"/>
      <c r="D596" s="299"/>
      <c r="E596" s="298"/>
      <c r="F596" s="298"/>
      <c r="G596" s="298"/>
      <c r="H596" s="298"/>
      <c r="I596" s="298"/>
      <c r="J596" s="298"/>
      <c r="K596" s="298"/>
      <c r="L596" s="298"/>
      <c r="M596" s="31"/>
      <c r="N596" s="31"/>
      <c r="O596" s="31"/>
      <c r="P596" s="31"/>
      <c r="Q596" s="31"/>
      <c r="R596" s="31"/>
      <c r="S596" s="31"/>
      <c r="T596" s="31"/>
      <c r="U596" s="31"/>
      <c r="V596" s="31"/>
      <c r="W596" s="31"/>
      <c r="X596" s="31"/>
      <c r="Y596" s="31"/>
      <c r="Z596" s="31"/>
    </row>
    <row r="597" spans="1:26" ht="15.75" customHeight="1">
      <c r="A597" s="297"/>
      <c r="B597" s="297"/>
      <c r="C597" s="298"/>
      <c r="D597" s="299"/>
      <c r="E597" s="298"/>
      <c r="F597" s="298"/>
      <c r="G597" s="298"/>
      <c r="H597" s="298"/>
      <c r="I597" s="298"/>
      <c r="J597" s="298"/>
      <c r="K597" s="298"/>
      <c r="L597" s="298"/>
      <c r="M597" s="31"/>
      <c r="N597" s="31"/>
      <c r="O597" s="31"/>
      <c r="P597" s="31"/>
      <c r="Q597" s="31"/>
      <c r="R597" s="31"/>
      <c r="S597" s="31"/>
      <c r="T597" s="31"/>
      <c r="U597" s="31"/>
      <c r="V597" s="31"/>
      <c r="W597" s="31"/>
      <c r="X597" s="31"/>
      <c r="Y597" s="31"/>
      <c r="Z597" s="31"/>
    </row>
    <row r="598" spans="1:26" ht="15.75" customHeight="1">
      <c r="A598" s="297"/>
      <c r="B598" s="297"/>
      <c r="C598" s="298"/>
      <c r="D598" s="299"/>
      <c r="E598" s="298"/>
      <c r="F598" s="298"/>
      <c r="G598" s="298"/>
      <c r="H598" s="298"/>
      <c r="I598" s="298"/>
      <c r="J598" s="298"/>
      <c r="K598" s="298"/>
      <c r="L598" s="298"/>
      <c r="M598" s="31"/>
      <c r="N598" s="31"/>
      <c r="O598" s="31"/>
      <c r="P598" s="31"/>
      <c r="Q598" s="31"/>
      <c r="R598" s="31"/>
      <c r="S598" s="31"/>
      <c r="T598" s="31"/>
      <c r="U598" s="31"/>
      <c r="V598" s="31"/>
      <c r="W598" s="31"/>
      <c r="X598" s="31"/>
      <c r="Y598" s="31"/>
      <c r="Z598" s="31"/>
    </row>
    <row r="599" spans="1:26" ht="15.75" customHeight="1">
      <c r="A599" s="297"/>
      <c r="B599" s="297"/>
      <c r="C599" s="298"/>
      <c r="D599" s="299"/>
      <c r="E599" s="298"/>
      <c r="F599" s="298"/>
      <c r="G599" s="298"/>
      <c r="H599" s="298"/>
      <c r="I599" s="298"/>
      <c r="J599" s="298"/>
      <c r="K599" s="298"/>
      <c r="L599" s="298"/>
      <c r="M599" s="31"/>
      <c r="N599" s="31"/>
      <c r="O599" s="31"/>
      <c r="P599" s="31"/>
      <c r="Q599" s="31"/>
      <c r="R599" s="31"/>
      <c r="S599" s="31"/>
      <c r="T599" s="31"/>
      <c r="U599" s="31"/>
      <c r="V599" s="31"/>
      <c r="W599" s="31"/>
      <c r="X599" s="31"/>
      <c r="Y599" s="31"/>
      <c r="Z599" s="31"/>
    </row>
    <row r="600" spans="1:26" ht="15.75" customHeight="1">
      <c r="A600" s="297"/>
      <c r="B600" s="297"/>
      <c r="C600" s="298"/>
      <c r="D600" s="299"/>
      <c r="E600" s="298"/>
      <c r="F600" s="298"/>
      <c r="G600" s="298"/>
      <c r="H600" s="298"/>
      <c r="I600" s="298"/>
      <c r="J600" s="298"/>
      <c r="K600" s="298"/>
      <c r="L600" s="298"/>
      <c r="M600" s="31"/>
      <c r="N600" s="31"/>
      <c r="O600" s="31"/>
      <c r="P600" s="31"/>
      <c r="Q600" s="31"/>
      <c r="R600" s="31"/>
      <c r="S600" s="31"/>
      <c r="T600" s="31"/>
      <c r="U600" s="31"/>
      <c r="V600" s="31"/>
      <c r="W600" s="31"/>
      <c r="X600" s="31"/>
      <c r="Y600" s="31"/>
      <c r="Z600" s="31"/>
    </row>
    <row r="601" spans="1:26" ht="15.75" customHeight="1">
      <c r="A601" s="297"/>
      <c r="B601" s="297"/>
      <c r="C601" s="298"/>
      <c r="D601" s="299"/>
      <c r="E601" s="298"/>
      <c r="F601" s="298"/>
      <c r="G601" s="298"/>
      <c r="H601" s="298"/>
      <c r="I601" s="298"/>
      <c r="J601" s="298"/>
      <c r="K601" s="298"/>
      <c r="L601" s="298"/>
      <c r="M601" s="31"/>
      <c r="N601" s="31"/>
      <c r="O601" s="31"/>
      <c r="P601" s="31"/>
      <c r="Q601" s="31"/>
      <c r="R601" s="31"/>
      <c r="S601" s="31"/>
      <c r="T601" s="31"/>
      <c r="U601" s="31"/>
      <c r="V601" s="31"/>
      <c r="W601" s="31"/>
      <c r="X601" s="31"/>
      <c r="Y601" s="31"/>
      <c r="Z601" s="31"/>
    </row>
    <row r="602" spans="1:26" ht="15.75" customHeight="1">
      <c r="A602" s="297"/>
      <c r="B602" s="297"/>
      <c r="C602" s="298"/>
      <c r="D602" s="299"/>
      <c r="E602" s="298"/>
      <c r="F602" s="298"/>
      <c r="G602" s="298"/>
      <c r="H602" s="298"/>
      <c r="I602" s="298"/>
      <c r="J602" s="298"/>
      <c r="K602" s="298"/>
      <c r="L602" s="298"/>
      <c r="M602" s="31"/>
      <c r="N602" s="31"/>
      <c r="O602" s="31"/>
      <c r="P602" s="31"/>
      <c r="Q602" s="31"/>
      <c r="R602" s="31"/>
      <c r="S602" s="31"/>
      <c r="T602" s="31"/>
      <c r="U602" s="31"/>
      <c r="V602" s="31"/>
      <c r="W602" s="31"/>
      <c r="X602" s="31"/>
      <c r="Y602" s="31"/>
      <c r="Z602" s="31"/>
    </row>
    <row r="603" spans="1:26" ht="15.75" customHeight="1">
      <c r="A603" s="297"/>
      <c r="B603" s="297"/>
      <c r="C603" s="298"/>
      <c r="D603" s="299"/>
      <c r="E603" s="298"/>
      <c r="F603" s="298"/>
      <c r="G603" s="298"/>
      <c r="H603" s="298"/>
      <c r="I603" s="298"/>
      <c r="J603" s="298"/>
      <c r="K603" s="298"/>
      <c r="L603" s="298"/>
      <c r="M603" s="31"/>
      <c r="N603" s="31"/>
      <c r="O603" s="31"/>
      <c r="P603" s="31"/>
      <c r="Q603" s="31"/>
      <c r="R603" s="31"/>
      <c r="S603" s="31"/>
      <c r="T603" s="31"/>
      <c r="U603" s="31"/>
      <c r="V603" s="31"/>
      <c r="W603" s="31"/>
      <c r="X603" s="31"/>
      <c r="Y603" s="31"/>
      <c r="Z603" s="31"/>
    </row>
    <row r="604" spans="1:26" ht="15.75" customHeight="1">
      <c r="A604" s="297"/>
      <c r="B604" s="297"/>
      <c r="C604" s="298"/>
      <c r="D604" s="299"/>
      <c r="E604" s="298"/>
      <c r="F604" s="298"/>
      <c r="G604" s="298"/>
      <c r="H604" s="298"/>
      <c r="I604" s="298"/>
      <c r="J604" s="298"/>
      <c r="K604" s="298"/>
      <c r="L604" s="298"/>
      <c r="M604" s="31"/>
      <c r="N604" s="31"/>
      <c r="O604" s="31"/>
      <c r="P604" s="31"/>
      <c r="Q604" s="31"/>
      <c r="R604" s="31"/>
      <c r="S604" s="31"/>
      <c r="T604" s="31"/>
      <c r="U604" s="31"/>
      <c r="V604" s="31"/>
      <c r="W604" s="31"/>
      <c r="X604" s="31"/>
      <c r="Y604" s="31"/>
      <c r="Z604" s="31"/>
    </row>
    <row r="605" spans="1:26" ht="15.75" customHeight="1">
      <c r="A605" s="297"/>
      <c r="B605" s="297"/>
      <c r="C605" s="298"/>
      <c r="D605" s="299"/>
      <c r="E605" s="298"/>
      <c r="F605" s="298"/>
      <c r="G605" s="298"/>
      <c r="H605" s="298"/>
      <c r="I605" s="298"/>
      <c r="J605" s="298"/>
      <c r="K605" s="298"/>
      <c r="L605" s="298"/>
      <c r="M605" s="31"/>
      <c r="N605" s="31"/>
      <c r="O605" s="31"/>
      <c r="P605" s="31"/>
      <c r="Q605" s="31"/>
      <c r="R605" s="31"/>
      <c r="S605" s="31"/>
      <c r="T605" s="31"/>
      <c r="U605" s="31"/>
      <c r="V605" s="31"/>
      <c r="W605" s="31"/>
      <c r="X605" s="31"/>
      <c r="Y605" s="31"/>
      <c r="Z605" s="31"/>
    </row>
    <row r="606" spans="1:26" ht="15.75" customHeight="1">
      <c r="A606" s="297"/>
      <c r="B606" s="297"/>
      <c r="C606" s="298"/>
      <c r="D606" s="299"/>
      <c r="E606" s="298"/>
      <c r="F606" s="298"/>
      <c r="G606" s="298"/>
      <c r="H606" s="298"/>
      <c r="I606" s="298"/>
      <c r="J606" s="298"/>
      <c r="K606" s="298"/>
      <c r="L606" s="298"/>
      <c r="M606" s="31"/>
      <c r="N606" s="31"/>
      <c r="O606" s="31"/>
      <c r="P606" s="31"/>
      <c r="Q606" s="31"/>
      <c r="R606" s="31"/>
      <c r="S606" s="31"/>
      <c r="T606" s="31"/>
      <c r="U606" s="31"/>
      <c r="V606" s="31"/>
      <c r="W606" s="31"/>
      <c r="X606" s="31"/>
      <c r="Y606" s="31"/>
      <c r="Z606" s="31"/>
    </row>
    <row r="607" spans="1:26" ht="15.75" customHeight="1">
      <c r="A607" s="297"/>
      <c r="B607" s="297"/>
      <c r="C607" s="298"/>
      <c r="D607" s="299"/>
      <c r="E607" s="298"/>
      <c r="F607" s="298"/>
      <c r="G607" s="298"/>
      <c r="H607" s="298"/>
      <c r="I607" s="298"/>
      <c r="J607" s="298"/>
      <c r="K607" s="298"/>
      <c r="L607" s="298"/>
      <c r="M607" s="31"/>
      <c r="N607" s="31"/>
      <c r="O607" s="31"/>
      <c r="P607" s="31"/>
      <c r="Q607" s="31"/>
      <c r="R607" s="31"/>
      <c r="S607" s="31"/>
      <c r="T607" s="31"/>
      <c r="U607" s="31"/>
      <c r="V607" s="31"/>
      <c r="W607" s="31"/>
      <c r="X607" s="31"/>
      <c r="Y607" s="31"/>
      <c r="Z607" s="31"/>
    </row>
    <row r="608" spans="1:26" ht="15.75" customHeight="1">
      <c r="A608" s="297"/>
      <c r="B608" s="297"/>
      <c r="C608" s="298"/>
      <c r="D608" s="299"/>
      <c r="E608" s="298"/>
      <c r="F608" s="298"/>
      <c r="G608" s="298"/>
      <c r="H608" s="298"/>
      <c r="I608" s="298"/>
      <c r="J608" s="298"/>
      <c r="K608" s="298"/>
      <c r="L608" s="298"/>
      <c r="M608" s="31"/>
      <c r="N608" s="31"/>
      <c r="O608" s="31"/>
      <c r="P608" s="31"/>
      <c r="Q608" s="31"/>
      <c r="R608" s="31"/>
      <c r="S608" s="31"/>
      <c r="T608" s="31"/>
      <c r="U608" s="31"/>
      <c r="V608" s="31"/>
      <c r="W608" s="31"/>
      <c r="X608" s="31"/>
      <c r="Y608" s="31"/>
      <c r="Z608" s="31"/>
    </row>
    <row r="609" spans="1:26" ht="15.75" customHeight="1">
      <c r="A609" s="297"/>
      <c r="B609" s="297"/>
      <c r="C609" s="298"/>
      <c r="D609" s="299"/>
      <c r="E609" s="298"/>
      <c r="F609" s="298"/>
      <c r="G609" s="298"/>
      <c r="H609" s="298"/>
      <c r="I609" s="298"/>
      <c r="J609" s="298"/>
      <c r="K609" s="298"/>
      <c r="L609" s="298"/>
      <c r="M609" s="31"/>
      <c r="N609" s="31"/>
      <c r="O609" s="31"/>
      <c r="P609" s="31"/>
      <c r="Q609" s="31"/>
      <c r="R609" s="31"/>
      <c r="S609" s="31"/>
      <c r="T609" s="31"/>
      <c r="U609" s="31"/>
      <c r="V609" s="31"/>
      <c r="W609" s="31"/>
      <c r="X609" s="31"/>
      <c r="Y609" s="31"/>
      <c r="Z609" s="31"/>
    </row>
    <row r="610" spans="1:26" ht="15.75" customHeight="1">
      <c r="A610" s="297"/>
      <c r="B610" s="297"/>
      <c r="C610" s="298"/>
      <c r="D610" s="299"/>
      <c r="E610" s="298"/>
      <c r="F610" s="298"/>
      <c r="G610" s="298"/>
      <c r="H610" s="298"/>
      <c r="I610" s="298"/>
      <c r="J610" s="298"/>
      <c r="K610" s="298"/>
      <c r="L610" s="298"/>
      <c r="M610" s="31"/>
      <c r="N610" s="31"/>
      <c r="O610" s="31"/>
      <c r="P610" s="31"/>
      <c r="Q610" s="31"/>
      <c r="R610" s="31"/>
      <c r="S610" s="31"/>
      <c r="T610" s="31"/>
      <c r="U610" s="31"/>
      <c r="V610" s="31"/>
      <c r="W610" s="31"/>
      <c r="X610" s="31"/>
      <c r="Y610" s="31"/>
      <c r="Z610" s="31"/>
    </row>
    <row r="611" spans="1:26" ht="15.75" customHeight="1">
      <c r="A611" s="297"/>
      <c r="B611" s="297"/>
      <c r="C611" s="298"/>
      <c r="D611" s="299"/>
      <c r="E611" s="298"/>
      <c r="F611" s="298"/>
      <c r="G611" s="298"/>
      <c r="H611" s="298"/>
      <c r="I611" s="298"/>
      <c r="J611" s="298"/>
      <c r="K611" s="298"/>
      <c r="L611" s="298"/>
      <c r="M611" s="31"/>
      <c r="N611" s="31"/>
      <c r="O611" s="31"/>
      <c r="P611" s="31"/>
      <c r="Q611" s="31"/>
      <c r="R611" s="31"/>
      <c r="S611" s="31"/>
      <c r="T611" s="31"/>
      <c r="U611" s="31"/>
      <c r="V611" s="31"/>
      <c r="W611" s="31"/>
      <c r="X611" s="31"/>
      <c r="Y611" s="31"/>
      <c r="Z611" s="31"/>
    </row>
    <row r="612" spans="1:26" ht="15.75" customHeight="1">
      <c r="A612" s="297"/>
      <c r="B612" s="297"/>
      <c r="C612" s="298"/>
      <c r="D612" s="299"/>
      <c r="E612" s="298"/>
      <c r="F612" s="298"/>
      <c r="G612" s="298"/>
      <c r="H612" s="298"/>
      <c r="I612" s="298"/>
      <c r="J612" s="298"/>
      <c r="K612" s="298"/>
      <c r="L612" s="298"/>
      <c r="M612" s="31"/>
      <c r="N612" s="31"/>
      <c r="O612" s="31"/>
      <c r="P612" s="31"/>
      <c r="Q612" s="31"/>
      <c r="R612" s="31"/>
      <c r="S612" s="31"/>
      <c r="T612" s="31"/>
      <c r="U612" s="31"/>
      <c r="V612" s="31"/>
      <c r="W612" s="31"/>
      <c r="X612" s="31"/>
      <c r="Y612" s="31"/>
      <c r="Z612" s="31"/>
    </row>
    <row r="613" spans="1:26" ht="15.75" customHeight="1">
      <c r="A613" s="297"/>
      <c r="B613" s="297"/>
      <c r="C613" s="298"/>
      <c r="D613" s="299"/>
      <c r="E613" s="298"/>
      <c r="F613" s="298"/>
      <c r="G613" s="298"/>
      <c r="H613" s="298"/>
      <c r="I613" s="298"/>
      <c r="J613" s="298"/>
      <c r="K613" s="298"/>
      <c r="L613" s="298"/>
      <c r="M613" s="31"/>
      <c r="N613" s="31"/>
      <c r="O613" s="31"/>
      <c r="P613" s="31"/>
      <c r="Q613" s="31"/>
      <c r="R613" s="31"/>
      <c r="S613" s="31"/>
      <c r="T613" s="31"/>
      <c r="U613" s="31"/>
      <c r="V613" s="31"/>
      <c r="W613" s="31"/>
      <c r="X613" s="31"/>
      <c r="Y613" s="31"/>
      <c r="Z613" s="31"/>
    </row>
    <row r="614" spans="1:26" ht="15.75" customHeight="1">
      <c r="A614" s="297"/>
      <c r="B614" s="297"/>
      <c r="C614" s="298"/>
      <c r="D614" s="299"/>
      <c r="E614" s="298"/>
      <c r="F614" s="298"/>
      <c r="G614" s="298"/>
      <c r="H614" s="298"/>
      <c r="I614" s="298"/>
      <c r="J614" s="298"/>
      <c r="K614" s="298"/>
      <c r="L614" s="298"/>
      <c r="M614" s="31"/>
      <c r="N614" s="31"/>
      <c r="O614" s="31"/>
      <c r="P614" s="31"/>
      <c r="Q614" s="31"/>
      <c r="R614" s="31"/>
      <c r="S614" s="31"/>
      <c r="T614" s="31"/>
      <c r="U614" s="31"/>
      <c r="V614" s="31"/>
      <c r="W614" s="31"/>
      <c r="X614" s="31"/>
      <c r="Y614" s="31"/>
      <c r="Z614" s="31"/>
    </row>
    <row r="615" spans="1:26" ht="15.75" customHeight="1">
      <c r="A615" s="297"/>
      <c r="B615" s="297"/>
      <c r="C615" s="298"/>
      <c r="D615" s="299"/>
      <c r="E615" s="298"/>
      <c r="F615" s="298"/>
      <c r="G615" s="298"/>
      <c r="H615" s="298"/>
      <c r="I615" s="298"/>
      <c r="J615" s="298"/>
      <c r="K615" s="298"/>
      <c r="L615" s="298"/>
      <c r="M615" s="31"/>
      <c r="N615" s="31"/>
      <c r="O615" s="31"/>
      <c r="P615" s="31"/>
      <c r="Q615" s="31"/>
      <c r="R615" s="31"/>
      <c r="S615" s="31"/>
      <c r="T615" s="31"/>
      <c r="U615" s="31"/>
      <c r="V615" s="31"/>
      <c r="W615" s="31"/>
      <c r="X615" s="31"/>
      <c r="Y615" s="31"/>
      <c r="Z615" s="31"/>
    </row>
    <row r="616" spans="1:26" ht="15.75" customHeight="1">
      <c r="A616" s="297"/>
      <c r="B616" s="297"/>
      <c r="C616" s="298"/>
      <c r="D616" s="299"/>
      <c r="E616" s="298"/>
      <c r="F616" s="298"/>
      <c r="G616" s="298"/>
      <c r="H616" s="298"/>
      <c r="I616" s="298"/>
      <c r="J616" s="298"/>
      <c r="K616" s="298"/>
      <c r="L616" s="298"/>
      <c r="M616" s="31"/>
      <c r="N616" s="31"/>
      <c r="O616" s="31"/>
      <c r="P616" s="31"/>
      <c r="Q616" s="31"/>
      <c r="R616" s="31"/>
      <c r="S616" s="31"/>
      <c r="T616" s="31"/>
      <c r="U616" s="31"/>
      <c r="V616" s="31"/>
      <c r="W616" s="31"/>
      <c r="X616" s="31"/>
      <c r="Y616" s="31"/>
      <c r="Z616" s="31"/>
    </row>
    <row r="617" spans="1:26" ht="15.75" customHeight="1">
      <c r="A617" s="297"/>
      <c r="B617" s="297"/>
      <c r="C617" s="298"/>
      <c r="D617" s="299"/>
      <c r="E617" s="298"/>
      <c r="F617" s="298"/>
      <c r="G617" s="298"/>
      <c r="H617" s="298"/>
      <c r="I617" s="298"/>
      <c r="J617" s="298"/>
      <c r="K617" s="298"/>
      <c r="L617" s="298"/>
      <c r="M617" s="31"/>
      <c r="N617" s="31"/>
      <c r="O617" s="31"/>
      <c r="P617" s="31"/>
      <c r="Q617" s="31"/>
      <c r="R617" s="31"/>
      <c r="S617" s="31"/>
      <c r="T617" s="31"/>
      <c r="U617" s="31"/>
      <c r="V617" s="31"/>
      <c r="W617" s="31"/>
      <c r="X617" s="31"/>
      <c r="Y617" s="31"/>
      <c r="Z617" s="31"/>
    </row>
    <row r="618" spans="1:26" ht="15.75" customHeight="1">
      <c r="A618" s="297"/>
      <c r="B618" s="297"/>
      <c r="C618" s="298"/>
      <c r="D618" s="299"/>
      <c r="E618" s="298"/>
      <c r="F618" s="298"/>
      <c r="G618" s="298"/>
      <c r="H618" s="298"/>
      <c r="I618" s="298"/>
      <c r="J618" s="298"/>
      <c r="K618" s="298"/>
      <c r="L618" s="298"/>
      <c r="M618" s="31"/>
      <c r="N618" s="31"/>
      <c r="O618" s="31"/>
      <c r="P618" s="31"/>
      <c r="Q618" s="31"/>
      <c r="R618" s="31"/>
      <c r="S618" s="31"/>
      <c r="T618" s="31"/>
      <c r="U618" s="31"/>
      <c r="V618" s="31"/>
      <c r="W618" s="31"/>
      <c r="X618" s="31"/>
      <c r="Y618" s="31"/>
      <c r="Z618" s="31"/>
    </row>
    <row r="619" spans="1:26" ht="15.75" customHeight="1">
      <c r="A619" s="297"/>
      <c r="B619" s="297"/>
      <c r="C619" s="298"/>
      <c r="D619" s="299"/>
      <c r="E619" s="298"/>
      <c r="F619" s="298"/>
      <c r="G619" s="298"/>
      <c r="H619" s="298"/>
      <c r="I619" s="298"/>
      <c r="J619" s="298"/>
      <c r="K619" s="298"/>
      <c r="L619" s="298"/>
      <c r="M619" s="31"/>
      <c r="N619" s="31"/>
      <c r="O619" s="31"/>
      <c r="P619" s="31"/>
      <c r="Q619" s="31"/>
      <c r="R619" s="31"/>
      <c r="S619" s="31"/>
      <c r="T619" s="31"/>
      <c r="U619" s="31"/>
      <c r="V619" s="31"/>
      <c r="W619" s="31"/>
      <c r="X619" s="31"/>
      <c r="Y619" s="31"/>
      <c r="Z619" s="31"/>
    </row>
    <row r="620" spans="1:26" ht="15.75" customHeight="1">
      <c r="A620" s="297"/>
      <c r="B620" s="297"/>
      <c r="C620" s="298"/>
      <c r="D620" s="299"/>
      <c r="E620" s="298"/>
      <c r="F620" s="298"/>
      <c r="G620" s="298"/>
      <c r="H620" s="298"/>
      <c r="I620" s="298"/>
      <c r="J620" s="298"/>
      <c r="K620" s="298"/>
      <c r="L620" s="298"/>
      <c r="M620" s="31"/>
      <c r="N620" s="31"/>
      <c r="O620" s="31"/>
      <c r="P620" s="31"/>
      <c r="Q620" s="31"/>
      <c r="R620" s="31"/>
      <c r="S620" s="31"/>
      <c r="T620" s="31"/>
      <c r="U620" s="31"/>
      <c r="V620" s="31"/>
      <c r="W620" s="31"/>
      <c r="X620" s="31"/>
      <c r="Y620" s="31"/>
      <c r="Z620" s="31"/>
    </row>
    <row r="621" spans="1:26" ht="15.75" customHeight="1">
      <c r="A621" s="297"/>
      <c r="B621" s="297"/>
      <c r="C621" s="298"/>
      <c r="D621" s="299"/>
      <c r="E621" s="298"/>
      <c r="F621" s="298"/>
      <c r="G621" s="298"/>
      <c r="H621" s="298"/>
      <c r="I621" s="298"/>
      <c r="J621" s="298"/>
      <c r="K621" s="298"/>
      <c r="L621" s="298"/>
      <c r="M621" s="31"/>
      <c r="N621" s="31"/>
      <c r="O621" s="31"/>
      <c r="P621" s="31"/>
      <c r="Q621" s="31"/>
      <c r="R621" s="31"/>
      <c r="S621" s="31"/>
      <c r="T621" s="31"/>
      <c r="U621" s="31"/>
      <c r="V621" s="31"/>
      <c r="W621" s="31"/>
      <c r="X621" s="31"/>
      <c r="Y621" s="31"/>
      <c r="Z621" s="31"/>
    </row>
    <row r="622" spans="1:26" ht="15.75" customHeight="1">
      <c r="A622" s="297"/>
      <c r="B622" s="297"/>
      <c r="C622" s="298"/>
      <c r="D622" s="299"/>
      <c r="E622" s="298"/>
      <c r="F622" s="298"/>
      <c r="G622" s="298"/>
      <c r="H622" s="298"/>
      <c r="I622" s="298"/>
      <c r="J622" s="298"/>
      <c r="K622" s="298"/>
      <c r="L622" s="298"/>
      <c r="M622" s="31"/>
      <c r="N622" s="31"/>
      <c r="O622" s="31"/>
      <c r="P622" s="31"/>
      <c r="Q622" s="31"/>
      <c r="R622" s="31"/>
      <c r="S622" s="31"/>
      <c r="T622" s="31"/>
      <c r="U622" s="31"/>
      <c r="V622" s="31"/>
      <c r="W622" s="31"/>
      <c r="X622" s="31"/>
      <c r="Y622" s="31"/>
      <c r="Z622" s="31"/>
    </row>
    <row r="623" spans="1:26" ht="15.75" customHeight="1">
      <c r="A623" s="297"/>
      <c r="B623" s="297"/>
      <c r="C623" s="298"/>
      <c r="D623" s="299"/>
      <c r="E623" s="298"/>
      <c r="F623" s="298"/>
      <c r="G623" s="298"/>
      <c r="H623" s="298"/>
      <c r="I623" s="298"/>
      <c r="J623" s="298"/>
      <c r="K623" s="298"/>
      <c r="L623" s="298"/>
      <c r="M623" s="31"/>
      <c r="N623" s="31"/>
      <c r="O623" s="31"/>
      <c r="P623" s="31"/>
      <c r="Q623" s="31"/>
      <c r="R623" s="31"/>
      <c r="S623" s="31"/>
      <c r="T623" s="31"/>
      <c r="U623" s="31"/>
      <c r="V623" s="31"/>
      <c r="W623" s="31"/>
      <c r="X623" s="31"/>
      <c r="Y623" s="31"/>
      <c r="Z623" s="31"/>
    </row>
    <row r="624" spans="1:26" ht="15.75" customHeight="1">
      <c r="A624" s="297"/>
      <c r="B624" s="297"/>
      <c r="C624" s="298"/>
      <c r="D624" s="299"/>
      <c r="E624" s="298"/>
      <c r="F624" s="298"/>
      <c r="G624" s="298"/>
      <c r="H624" s="298"/>
      <c r="I624" s="298"/>
      <c r="J624" s="298"/>
      <c r="K624" s="298"/>
      <c r="L624" s="298"/>
      <c r="M624" s="31"/>
      <c r="N624" s="31"/>
      <c r="O624" s="31"/>
      <c r="P624" s="31"/>
      <c r="Q624" s="31"/>
      <c r="R624" s="31"/>
      <c r="S624" s="31"/>
      <c r="T624" s="31"/>
      <c r="U624" s="31"/>
      <c r="V624" s="31"/>
      <c r="W624" s="31"/>
      <c r="X624" s="31"/>
      <c r="Y624" s="31"/>
      <c r="Z624" s="31"/>
    </row>
    <row r="625" spans="1:26" ht="15.75" customHeight="1">
      <c r="A625" s="297"/>
      <c r="B625" s="297"/>
      <c r="C625" s="298"/>
      <c r="D625" s="299"/>
      <c r="E625" s="298"/>
      <c r="F625" s="298"/>
      <c r="G625" s="298"/>
      <c r="H625" s="298"/>
      <c r="I625" s="298"/>
      <c r="J625" s="298"/>
      <c r="K625" s="298"/>
      <c r="L625" s="298"/>
      <c r="M625" s="31"/>
      <c r="N625" s="31"/>
      <c r="O625" s="31"/>
      <c r="P625" s="31"/>
      <c r="Q625" s="31"/>
      <c r="R625" s="31"/>
      <c r="S625" s="31"/>
      <c r="T625" s="31"/>
      <c r="U625" s="31"/>
      <c r="V625" s="31"/>
      <c r="W625" s="31"/>
      <c r="X625" s="31"/>
      <c r="Y625" s="31"/>
      <c r="Z625" s="31"/>
    </row>
    <row r="626" spans="1:26" ht="15.75" customHeight="1">
      <c r="A626" s="297"/>
      <c r="B626" s="297"/>
      <c r="C626" s="298"/>
      <c r="D626" s="299"/>
      <c r="E626" s="298"/>
      <c r="F626" s="298"/>
      <c r="G626" s="298"/>
      <c r="H626" s="298"/>
      <c r="I626" s="298"/>
      <c r="J626" s="298"/>
      <c r="K626" s="298"/>
      <c r="L626" s="298"/>
      <c r="M626" s="31"/>
      <c r="N626" s="31"/>
      <c r="O626" s="31"/>
      <c r="P626" s="31"/>
      <c r="Q626" s="31"/>
      <c r="R626" s="31"/>
      <c r="S626" s="31"/>
      <c r="T626" s="31"/>
      <c r="U626" s="31"/>
      <c r="V626" s="31"/>
      <c r="W626" s="31"/>
      <c r="X626" s="31"/>
      <c r="Y626" s="31"/>
      <c r="Z626" s="31"/>
    </row>
    <row r="627" spans="1:26" ht="15.75" customHeight="1">
      <c r="A627" s="297"/>
      <c r="B627" s="297"/>
      <c r="C627" s="298"/>
      <c r="D627" s="299"/>
      <c r="E627" s="298"/>
      <c r="F627" s="298"/>
      <c r="G627" s="298"/>
      <c r="H627" s="298"/>
      <c r="I627" s="298"/>
      <c r="J627" s="298"/>
      <c r="K627" s="298"/>
      <c r="L627" s="298"/>
      <c r="M627" s="31"/>
      <c r="N627" s="31"/>
      <c r="O627" s="31"/>
      <c r="P627" s="31"/>
      <c r="Q627" s="31"/>
      <c r="R627" s="31"/>
      <c r="S627" s="31"/>
      <c r="T627" s="31"/>
      <c r="U627" s="31"/>
      <c r="V627" s="31"/>
      <c r="W627" s="31"/>
      <c r="X627" s="31"/>
      <c r="Y627" s="31"/>
      <c r="Z627" s="31"/>
    </row>
    <row r="628" spans="1:26" ht="15.75" customHeight="1">
      <c r="A628" s="297"/>
      <c r="B628" s="297"/>
      <c r="C628" s="298"/>
      <c r="D628" s="299"/>
      <c r="E628" s="298"/>
      <c r="F628" s="298"/>
      <c r="G628" s="298"/>
      <c r="H628" s="298"/>
      <c r="I628" s="298"/>
      <c r="J628" s="298"/>
      <c r="K628" s="298"/>
      <c r="L628" s="298"/>
      <c r="M628" s="31"/>
      <c r="N628" s="31"/>
      <c r="O628" s="31"/>
      <c r="P628" s="31"/>
      <c r="Q628" s="31"/>
      <c r="R628" s="31"/>
      <c r="S628" s="31"/>
      <c r="T628" s="31"/>
      <c r="U628" s="31"/>
      <c r="V628" s="31"/>
      <c r="W628" s="31"/>
      <c r="X628" s="31"/>
      <c r="Y628" s="31"/>
      <c r="Z628" s="31"/>
    </row>
    <row r="629" spans="1:26" ht="15.75" customHeight="1">
      <c r="A629" s="297"/>
      <c r="B629" s="297"/>
      <c r="C629" s="298"/>
      <c r="D629" s="299"/>
      <c r="E629" s="298"/>
      <c r="F629" s="298"/>
      <c r="G629" s="298"/>
      <c r="H629" s="298"/>
      <c r="I629" s="298"/>
      <c r="J629" s="298"/>
      <c r="K629" s="298"/>
      <c r="L629" s="298"/>
      <c r="M629" s="31"/>
      <c r="N629" s="31"/>
      <c r="O629" s="31"/>
      <c r="P629" s="31"/>
      <c r="Q629" s="31"/>
      <c r="R629" s="31"/>
      <c r="S629" s="31"/>
      <c r="T629" s="31"/>
      <c r="U629" s="31"/>
      <c r="V629" s="31"/>
      <c r="W629" s="31"/>
      <c r="X629" s="31"/>
      <c r="Y629" s="31"/>
      <c r="Z629" s="31"/>
    </row>
    <row r="630" spans="1:26" ht="15.75" customHeight="1">
      <c r="A630" s="297"/>
      <c r="B630" s="297"/>
      <c r="C630" s="298"/>
      <c r="D630" s="299"/>
      <c r="E630" s="298"/>
      <c r="F630" s="298"/>
      <c r="G630" s="298"/>
      <c r="H630" s="298"/>
      <c r="I630" s="298"/>
      <c r="J630" s="298"/>
      <c r="K630" s="298"/>
      <c r="L630" s="298"/>
      <c r="M630" s="31"/>
      <c r="N630" s="31"/>
      <c r="O630" s="31"/>
      <c r="P630" s="31"/>
      <c r="Q630" s="31"/>
      <c r="R630" s="31"/>
      <c r="S630" s="31"/>
      <c r="T630" s="31"/>
      <c r="U630" s="31"/>
      <c r="V630" s="31"/>
      <c r="W630" s="31"/>
      <c r="X630" s="31"/>
      <c r="Y630" s="31"/>
      <c r="Z630" s="31"/>
    </row>
    <row r="631" spans="1:26" ht="15.75" customHeight="1">
      <c r="A631" s="297"/>
      <c r="B631" s="297"/>
      <c r="C631" s="298"/>
      <c r="D631" s="299"/>
      <c r="E631" s="298"/>
      <c r="F631" s="298"/>
      <c r="G631" s="298"/>
      <c r="H631" s="298"/>
      <c r="I631" s="298"/>
      <c r="J631" s="298"/>
      <c r="K631" s="298"/>
      <c r="L631" s="298"/>
      <c r="M631" s="31"/>
      <c r="N631" s="31"/>
      <c r="O631" s="31"/>
      <c r="P631" s="31"/>
      <c r="Q631" s="31"/>
      <c r="R631" s="31"/>
      <c r="S631" s="31"/>
      <c r="T631" s="31"/>
      <c r="U631" s="31"/>
      <c r="V631" s="31"/>
      <c r="W631" s="31"/>
      <c r="X631" s="31"/>
      <c r="Y631" s="31"/>
      <c r="Z631" s="31"/>
    </row>
    <row r="632" spans="1:26" ht="15.75" customHeight="1">
      <c r="A632" s="297"/>
      <c r="B632" s="297"/>
      <c r="C632" s="298"/>
      <c r="D632" s="299"/>
      <c r="E632" s="298"/>
      <c r="F632" s="298"/>
      <c r="G632" s="298"/>
      <c r="H632" s="298"/>
      <c r="I632" s="298"/>
      <c r="J632" s="298"/>
      <c r="K632" s="298"/>
      <c r="L632" s="298"/>
      <c r="M632" s="31"/>
      <c r="N632" s="31"/>
      <c r="O632" s="31"/>
      <c r="P632" s="31"/>
      <c r="Q632" s="31"/>
      <c r="R632" s="31"/>
      <c r="S632" s="31"/>
      <c r="T632" s="31"/>
      <c r="U632" s="31"/>
      <c r="V632" s="31"/>
      <c r="W632" s="31"/>
      <c r="X632" s="31"/>
      <c r="Y632" s="31"/>
      <c r="Z632" s="31"/>
    </row>
    <row r="633" spans="1:26" ht="15.75" customHeight="1">
      <c r="A633" s="297"/>
      <c r="B633" s="297"/>
      <c r="C633" s="298"/>
      <c r="D633" s="299"/>
      <c r="E633" s="298"/>
      <c r="F633" s="298"/>
      <c r="G633" s="298"/>
      <c r="H633" s="298"/>
      <c r="I633" s="298"/>
      <c r="J633" s="298"/>
      <c r="K633" s="298"/>
      <c r="L633" s="298"/>
      <c r="M633" s="31"/>
      <c r="N633" s="31"/>
      <c r="O633" s="31"/>
      <c r="P633" s="31"/>
      <c r="Q633" s="31"/>
      <c r="R633" s="31"/>
      <c r="S633" s="31"/>
      <c r="T633" s="31"/>
      <c r="U633" s="31"/>
      <c r="V633" s="31"/>
      <c r="W633" s="31"/>
      <c r="X633" s="31"/>
      <c r="Y633" s="31"/>
      <c r="Z633" s="31"/>
    </row>
    <row r="634" spans="1:26" ht="15.75" customHeight="1">
      <c r="A634" s="297"/>
      <c r="B634" s="297"/>
      <c r="C634" s="298"/>
      <c r="D634" s="299"/>
      <c r="E634" s="298"/>
      <c r="F634" s="298"/>
      <c r="G634" s="298"/>
      <c r="H634" s="298"/>
      <c r="I634" s="298"/>
      <c r="J634" s="298"/>
      <c r="K634" s="298"/>
      <c r="L634" s="298"/>
      <c r="M634" s="31"/>
      <c r="N634" s="31"/>
      <c r="O634" s="31"/>
      <c r="P634" s="31"/>
      <c r="Q634" s="31"/>
      <c r="R634" s="31"/>
      <c r="S634" s="31"/>
      <c r="T634" s="31"/>
      <c r="U634" s="31"/>
      <c r="V634" s="31"/>
      <c r="W634" s="31"/>
      <c r="X634" s="31"/>
      <c r="Y634" s="31"/>
      <c r="Z634" s="31"/>
    </row>
    <row r="635" spans="1:26" ht="15.75" customHeight="1">
      <c r="A635" s="297"/>
      <c r="B635" s="297"/>
      <c r="C635" s="298"/>
      <c r="D635" s="299"/>
      <c r="E635" s="298"/>
      <c r="F635" s="298"/>
      <c r="G635" s="298"/>
      <c r="H635" s="298"/>
      <c r="I635" s="298"/>
      <c r="J635" s="298"/>
      <c r="K635" s="298"/>
      <c r="L635" s="298"/>
      <c r="M635" s="31"/>
      <c r="N635" s="31"/>
      <c r="O635" s="31"/>
      <c r="P635" s="31"/>
      <c r="Q635" s="31"/>
      <c r="R635" s="31"/>
      <c r="S635" s="31"/>
      <c r="T635" s="31"/>
      <c r="U635" s="31"/>
      <c r="V635" s="31"/>
      <c r="W635" s="31"/>
      <c r="X635" s="31"/>
      <c r="Y635" s="31"/>
      <c r="Z635" s="31"/>
    </row>
    <row r="636" spans="1:26" ht="15.75" customHeight="1">
      <c r="A636" s="297"/>
      <c r="B636" s="297"/>
      <c r="C636" s="298"/>
      <c r="D636" s="299"/>
      <c r="E636" s="298"/>
      <c r="F636" s="298"/>
      <c r="G636" s="298"/>
      <c r="H636" s="298"/>
      <c r="I636" s="298"/>
      <c r="J636" s="298"/>
      <c r="K636" s="298"/>
      <c r="L636" s="298"/>
      <c r="M636" s="31"/>
      <c r="N636" s="31"/>
      <c r="O636" s="31"/>
      <c r="P636" s="31"/>
      <c r="Q636" s="31"/>
      <c r="R636" s="31"/>
      <c r="S636" s="31"/>
      <c r="T636" s="31"/>
      <c r="U636" s="31"/>
      <c r="V636" s="31"/>
      <c r="W636" s="31"/>
      <c r="X636" s="31"/>
      <c r="Y636" s="31"/>
      <c r="Z636" s="31"/>
    </row>
    <row r="637" spans="1:26" ht="15.75" customHeight="1">
      <c r="A637" s="297"/>
      <c r="B637" s="297"/>
      <c r="C637" s="298"/>
      <c r="D637" s="299"/>
      <c r="E637" s="298"/>
      <c r="F637" s="298"/>
      <c r="G637" s="298"/>
      <c r="H637" s="298"/>
      <c r="I637" s="298"/>
      <c r="J637" s="298"/>
      <c r="K637" s="298"/>
      <c r="L637" s="298"/>
      <c r="M637" s="31"/>
      <c r="N637" s="31"/>
      <c r="O637" s="31"/>
      <c r="P637" s="31"/>
      <c r="Q637" s="31"/>
      <c r="R637" s="31"/>
      <c r="S637" s="31"/>
      <c r="T637" s="31"/>
      <c r="U637" s="31"/>
      <c r="V637" s="31"/>
      <c r="W637" s="31"/>
      <c r="X637" s="31"/>
      <c r="Y637" s="31"/>
      <c r="Z637" s="31"/>
    </row>
    <row r="638" spans="1:26" ht="15.75" customHeight="1">
      <c r="A638" s="297"/>
      <c r="B638" s="297"/>
      <c r="C638" s="298"/>
      <c r="D638" s="299"/>
      <c r="E638" s="298"/>
      <c r="F638" s="298"/>
      <c r="G638" s="298"/>
      <c r="H638" s="298"/>
      <c r="I638" s="298"/>
      <c r="J638" s="298"/>
      <c r="K638" s="298"/>
      <c r="L638" s="298"/>
      <c r="M638" s="31"/>
      <c r="N638" s="31"/>
      <c r="O638" s="31"/>
      <c r="P638" s="31"/>
      <c r="Q638" s="31"/>
      <c r="R638" s="31"/>
      <c r="S638" s="31"/>
      <c r="T638" s="31"/>
      <c r="U638" s="31"/>
      <c r="V638" s="31"/>
      <c r="W638" s="31"/>
      <c r="X638" s="31"/>
      <c r="Y638" s="31"/>
      <c r="Z638" s="31"/>
    </row>
    <row r="639" spans="1:26" ht="15.75" customHeight="1">
      <c r="A639" s="297"/>
      <c r="B639" s="297"/>
      <c r="C639" s="298"/>
      <c r="D639" s="299"/>
      <c r="E639" s="298"/>
      <c r="F639" s="298"/>
      <c r="G639" s="298"/>
      <c r="H639" s="298"/>
      <c r="I639" s="298"/>
      <c r="J639" s="298"/>
      <c r="K639" s="298"/>
      <c r="L639" s="298"/>
      <c r="M639" s="31"/>
      <c r="N639" s="31"/>
      <c r="O639" s="31"/>
      <c r="P639" s="31"/>
      <c r="Q639" s="31"/>
      <c r="R639" s="31"/>
      <c r="S639" s="31"/>
      <c r="T639" s="31"/>
      <c r="U639" s="31"/>
      <c r="V639" s="31"/>
      <c r="W639" s="31"/>
      <c r="X639" s="31"/>
      <c r="Y639" s="31"/>
      <c r="Z639" s="31"/>
    </row>
    <row r="640" spans="1:26" ht="15.75" customHeight="1">
      <c r="A640" s="297"/>
      <c r="B640" s="297"/>
      <c r="C640" s="298"/>
      <c r="D640" s="299"/>
      <c r="E640" s="298"/>
      <c r="F640" s="298"/>
      <c r="G640" s="298"/>
      <c r="H640" s="298"/>
      <c r="I640" s="298"/>
      <c r="J640" s="298"/>
      <c r="K640" s="298"/>
      <c r="L640" s="298"/>
      <c r="M640" s="31"/>
      <c r="N640" s="31"/>
      <c r="O640" s="31"/>
      <c r="P640" s="31"/>
      <c r="Q640" s="31"/>
      <c r="R640" s="31"/>
      <c r="S640" s="31"/>
      <c r="T640" s="31"/>
      <c r="U640" s="31"/>
      <c r="V640" s="31"/>
      <c r="W640" s="31"/>
      <c r="X640" s="31"/>
      <c r="Y640" s="31"/>
      <c r="Z640" s="31"/>
    </row>
    <row r="641" spans="1:26" ht="15.75" customHeight="1">
      <c r="A641" s="297"/>
      <c r="B641" s="297"/>
      <c r="C641" s="298"/>
      <c r="D641" s="299"/>
      <c r="E641" s="298"/>
      <c r="F641" s="298"/>
      <c r="G641" s="298"/>
      <c r="H641" s="298"/>
      <c r="I641" s="298"/>
      <c r="J641" s="298"/>
      <c r="K641" s="298"/>
      <c r="L641" s="298"/>
      <c r="M641" s="31"/>
      <c r="N641" s="31"/>
      <c r="O641" s="31"/>
      <c r="P641" s="31"/>
      <c r="Q641" s="31"/>
      <c r="R641" s="31"/>
      <c r="S641" s="31"/>
      <c r="T641" s="31"/>
      <c r="U641" s="31"/>
      <c r="V641" s="31"/>
      <c r="W641" s="31"/>
      <c r="X641" s="31"/>
      <c r="Y641" s="31"/>
      <c r="Z641" s="31"/>
    </row>
    <row r="642" spans="1:26" ht="15.75" customHeight="1">
      <c r="A642" s="297"/>
      <c r="B642" s="297"/>
      <c r="C642" s="298"/>
      <c r="D642" s="299"/>
      <c r="E642" s="298"/>
      <c r="F642" s="298"/>
      <c r="G642" s="298"/>
      <c r="H642" s="298"/>
      <c r="I642" s="298"/>
      <c r="J642" s="298"/>
      <c r="K642" s="298"/>
      <c r="L642" s="298"/>
      <c r="M642" s="31"/>
      <c r="N642" s="31"/>
      <c r="O642" s="31"/>
      <c r="P642" s="31"/>
      <c r="Q642" s="31"/>
      <c r="R642" s="31"/>
      <c r="S642" s="31"/>
      <c r="T642" s="31"/>
      <c r="U642" s="31"/>
      <c r="V642" s="31"/>
      <c r="W642" s="31"/>
      <c r="X642" s="31"/>
      <c r="Y642" s="31"/>
      <c r="Z642" s="31"/>
    </row>
    <row r="643" spans="1:26" ht="15.75" customHeight="1">
      <c r="A643" s="297"/>
      <c r="B643" s="297"/>
      <c r="C643" s="298"/>
      <c r="D643" s="299"/>
      <c r="E643" s="298"/>
      <c r="F643" s="298"/>
      <c r="G643" s="298"/>
      <c r="H643" s="298"/>
      <c r="I643" s="298"/>
      <c r="J643" s="298"/>
      <c r="K643" s="298"/>
      <c r="L643" s="298"/>
      <c r="M643" s="31"/>
      <c r="N643" s="31"/>
      <c r="O643" s="31"/>
      <c r="P643" s="31"/>
      <c r="Q643" s="31"/>
      <c r="R643" s="31"/>
      <c r="S643" s="31"/>
      <c r="T643" s="31"/>
      <c r="U643" s="31"/>
      <c r="V643" s="31"/>
      <c r="W643" s="31"/>
      <c r="X643" s="31"/>
      <c r="Y643" s="31"/>
      <c r="Z643" s="31"/>
    </row>
    <row r="644" spans="1:26" ht="15.75" customHeight="1">
      <c r="A644" s="297"/>
      <c r="B644" s="297"/>
      <c r="C644" s="298"/>
      <c r="D644" s="299"/>
      <c r="E644" s="298"/>
      <c r="F644" s="298"/>
      <c r="G644" s="298"/>
      <c r="H644" s="298"/>
      <c r="I644" s="298"/>
      <c r="J644" s="298"/>
      <c r="K644" s="298"/>
      <c r="L644" s="298"/>
      <c r="M644" s="31"/>
      <c r="N644" s="31"/>
      <c r="O644" s="31"/>
      <c r="P644" s="31"/>
      <c r="Q644" s="31"/>
      <c r="R644" s="31"/>
      <c r="S644" s="31"/>
      <c r="T644" s="31"/>
      <c r="U644" s="31"/>
      <c r="V644" s="31"/>
      <c r="W644" s="31"/>
      <c r="X644" s="31"/>
      <c r="Y644" s="31"/>
      <c r="Z644" s="31"/>
    </row>
    <row r="645" spans="1:26" ht="15.75" customHeight="1">
      <c r="A645" s="297"/>
      <c r="B645" s="297"/>
      <c r="C645" s="298"/>
      <c r="D645" s="299"/>
      <c r="E645" s="298"/>
      <c r="F645" s="298"/>
      <c r="G645" s="298"/>
      <c r="H645" s="298"/>
      <c r="I645" s="298"/>
      <c r="J645" s="298"/>
      <c r="K645" s="298"/>
      <c r="L645" s="298"/>
      <c r="M645" s="31"/>
      <c r="N645" s="31"/>
      <c r="O645" s="31"/>
      <c r="P645" s="31"/>
      <c r="Q645" s="31"/>
      <c r="R645" s="31"/>
      <c r="S645" s="31"/>
      <c r="T645" s="31"/>
      <c r="U645" s="31"/>
      <c r="V645" s="31"/>
      <c r="W645" s="31"/>
      <c r="X645" s="31"/>
      <c r="Y645" s="31"/>
      <c r="Z645" s="31"/>
    </row>
    <row r="646" spans="1:26" ht="15.75" customHeight="1">
      <c r="A646" s="297"/>
      <c r="B646" s="297"/>
      <c r="C646" s="298"/>
      <c r="D646" s="299"/>
      <c r="E646" s="298"/>
      <c r="F646" s="298"/>
      <c r="G646" s="298"/>
      <c r="H646" s="298"/>
      <c r="I646" s="298"/>
      <c r="J646" s="298"/>
      <c r="K646" s="298"/>
      <c r="L646" s="298"/>
      <c r="M646" s="31"/>
      <c r="N646" s="31"/>
      <c r="O646" s="31"/>
      <c r="P646" s="31"/>
      <c r="Q646" s="31"/>
      <c r="R646" s="31"/>
      <c r="S646" s="31"/>
      <c r="T646" s="31"/>
      <c r="U646" s="31"/>
      <c r="V646" s="31"/>
      <c r="W646" s="31"/>
      <c r="X646" s="31"/>
      <c r="Y646" s="31"/>
      <c r="Z646" s="31"/>
    </row>
    <row r="647" spans="1:26" ht="15.75" customHeight="1">
      <c r="A647" s="297"/>
      <c r="B647" s="297"/>
      <c r="C647" s="298"/>
      <c r="D647" s="299"/>
      <c r="E647" s="298"/>
      <c r="F647" s="298"/>
      <c r="G647" s="298"/>
      <c r="H647" s="298"/>
      <c r="I647" s="298"/>
      <c r="J647" s="298"/>
      <c r="K647" s="298"/>
      <c r="L647" s="298"/>
      <c r="M647" s="31"/>
      <c r="N647" s="31"/>
      <c r="O647" s="31"/>
      <c r="P647" s="31"/>
      <c r="Q647" s="31"/>
      <c r="R647" s="31"/>
      <c r="S647" s="31"/>
      <c r="T647" s="31"/>
      <c r="U647" s="31"/>
      <c r="V647" s="31"/>
      <c r="W647" s="31"/>
      <c r="X647" s="31"/>
      <c r="Y647" s="31"/>
      <c r="Z647" s="31"/>
    </row>
    <row r="648" spans="1:26" ht="15.75" customHeight="1">
      <c r="A648" s="297"/>
      <c r="B648" s="297"/>
      <c r="C648" s="298"/>
      <c r="D648" s="299"/>
      <c r="E648" s="298"/>
      <c r="F648" s="298"/>
      <c r="G648" s="298"/>
      <c r="H648" s="298"/>
      <c r="I648" s="298"/>
      <c r="J648" s="298"/>
      <c r="K648" s="298"/>
      <c r="L648" s="298"/>
      <c r="M648" s="31"/>
      <c r="N648" s="31"/>
      <c r="O648" s="31"/>
      <c r="P648" s="31"/>
      <c r="Q648" s="31"/>
      <c r="R648" s="31"/>
      <c r="S648" s="31"/>
      <c r="T648" s="31"/>
      <c r="U648" s="31"/>
      <c r="V648" s="31"/>
      <c r="W648" s="31"/>
      <c r="X648" s="31"/>
      <c r="Y648" s="31"/>
      <c r="Z648" s="31"/>
    </row>
    <row r="649" spans="1:26" ht="15.75" customHeight="1">
      <c r="A649" s="297"/>
      <c r="B649" s="297"/>
      <c r="C649" s="298"/>
      <c r="D649" s="299"/>
      <c r="E649" s="298"/>
      <c r="F649" s="298"/>
      <c r="G649" s="298"/>
      <c r="H649" s="298"/>
      <c r="I649" s="298"/>
      <c r="J649" s="298"/>
      <c r="K649" s="298"/>
      <c r="L649" s="298"/>
      <c r="M649" s="31"/>
      <c r="N649" s="31"/>
      <c r="O649" s="31"/>
      <c r="P649" s="31"/>
      <c r="Q649" s="31"/>
      <c r="R649" s="31"/>
      <c r="S649" s="31"/>
      <c r="T649" s="31"/>
      <c r="U649" s="31"/>
      <c r="V649" s="31"/>
      <c r="W649" s="31"/>
      <c r="X649" s="31"/>
      <c r="Y649" s="31"/>
      <c r="Z649" s="31"/>
    </row>
    <row r="650" spans="1:26" ht="15.75" customHeight="1">
      <c r="A650" s="297"/>
      <c r="B650" s="297"/>
      <c r="C650" s="298"/>
      <c r="D650" s="299"/>
      <c r="E650" s="298"/>
      <c r="F650" s="298"/>
      <c r="G650" s="298"/>
      <c r="H650" s="298"/>
      <c r="I650" s="298"/>
      <c r="J650" s="298"/>
      <c r="K650" s="298"/>
      <c r="L650" s="298"/>
      <c r="M650" s="31"/>
      <c r="N650" s="31"/>
      <c r="O650" s="31"/>
      <c r="P650" s="31"/>
      <c r="Q650" s="31"/>
      <c r="R650" s="31"/>
      <c r="S650" s="31"/>
      <c r="T650" s="31"/>
      <c r="U650" s="31"/>
      <c r="V650" s="31"/>
      <c r="W650" s="31"/>
      <c r="X650" s="31"/>
      <c r="Y650" s="31"/>
      <c r="Z650" s="31"/>
    </row>
    <row r="651" spans="1:26" ht="15.75" customHeight="1">
      <c r="A651" s="297"/>
      <c r="B651" s="297"/>
      <c r="C651" s="298"/>
      <c r="D651" s="299"/>
      <c r="E651" s="298"/>
      <c r="F651" s="298"/>
      <c r="G651" s="298"/>
      <c r="H651" s="298"/>
      <c r="I651" s="298"/>
      <c r="J651" s="298"/>
      <c r="K651" s="298"/>
      <c r="L651" s="298"/>
      <c r="M651" s="31"/>
      <c r="N651" s="31"/>
      <c r="O651" s="31"/>
      <c r="P651" s="31"/>
      <c r="Q651" s="31"/>
      <c r="R651" s="31"/>
      <c r="S651" s="31"/>
      <c r="T651" s="31"/>
      <c r="U651" s="31"/>
      <c r="V651" s="31"/>
      <c r="W651" s="31"/>
      <c r="X651" s="31"/>
      <c r="Y651" s="31"/>
      <c r="Z651" s="31"/>
    </row>
    <row r="652" spans="1:26" ht="15.75" customHeight="1">
      <c r="A652" s="297"/>
      <c r="B652" s="297"/>
      <c r="C652" s="298"/>
      <c r="D652" s="299"/>
      <c r="E652" s="298"/>
      <c r="F652" s="298"/>
      <c r="G652" s="298"/>
      <c r="H652" s="298"/>
      <c r="I652" s="298"/>
      <c r="J652" s="298"/>
      <c r="K652" s="298"/>
      <c r="L652" s="298"/>
      <c r="M652" s="31"/>
      <c r="N652" s="31"/>
      <c r="O652" s="31"/>
      <c r="P652" s="31"/>
      <c r="Q652" s="31"/>
      <c r="R652" s="31"/>
      <c r="S652" s="31"/>
      <c r="T652" s="31"/>
      <c r="U652" s="31"/>
      <c r="V652" s="31"/>
      <c r="W652" s="31"/>
      <c r="X652" s="31"/>
      <c r="Y652" s="31"/>
      <c r="Z652" s="31"/>
    </row>
    <row r="653" spans="1:26" ht="15.75" customHeight="1">
      <c r="A653" s="297"/>
      <c r="B653" s="297"/>
      <c r="C653" s="298"/>
      <c r="D653" s="299"/>
      <c r="E653" s="298"/>
      <c r="F653" s="298"/>
      <c r="G653" s="298"/>
      <c r="H653" s="298"/>
      <c r="I653" s="298"/>
      <c r="J653" s="298"/>
      <c r="K653" s="298"/>
      <c r="L653" s="298"/>
      <c r="M653" s="31"/>
      <c r="N653" s="31"/>
      <c r="O653" s="31"/>
      <c r="P653" s="31"/>
      <c r="Q653" s="31"/>
      <c r="R653" s="31"/>
      <c r="S653" s="31"/>
      <c r="T653" s="31"/>
      <c r="U653" s="31"/>
      <c r="V653" s="31"/>
      <c r="W653" s="31"/>
      <c r="X653" s="31"/>
      <c r="Y653" s="31"/>
      <c r="Z653" s="31"/>
    </row>
    <row r="654" spans="1:26" ht="15.75" customHeight="1">
      <c r="A654" s="297"/>
      <c r="B654" s="297"/>
      <c r="C654" s="298"/>
      <c r="D654" s="299"/>
      <c r="E654" s="298"/>
      <c r="F654" s="298"/>
      <c r="G654" s="298"/>
      <c r="H654" s="298"/>
      <c r="I654" s="298"/>
      <c r="J654" s="298"/>
      <c r="K654" s="298"/>
      <c r="L654" s="298"/>
      <c r="M654" s="31"/>
      <c r="N654" s="31"/>
      <c r="O654" s="31"/>
      <c r="P654" s="31"/>
      <c r="Q654" s="31"/>
      <c r="R654" s="31"/>
      <c r="S654" s="31"/>
      <c r="T654" s="31"/>
      <c r="U654" s="31"/>
      <c r="V654" s="31"/>
      <c r="W654" s="31"/>
      <c r="X654" s="31"/>
      <c r="Y654" s="31"/>
      <c r="Z654" s="31"/>
    </row>
    <row r="655" spans="1:26" ht="15.75" customHeight="1">
      <c r="A655" s="297"/>
      <c r="B655" s="297"/>
      <c r="C655" s="298"/>
      <c r="D655" s="299"/>
      <c r="E655" s="298"/>
      <c r="F655" s="298"/>
      <c r="G655" s="298"/>
      <c r="H655" s="298"/>
      <c r="I655" s="298"/>
      <c r="J655" s="298"/>
      <c r="K655" s="298"/>
      <c r="L655" s="298"/>
      <c r="M655" s="31"/>
      <c r="N655" s="31"/>
      <c r="O655" s="31"/>
      <c r="P655" s="31"/>
      <c r="Q655" s="31"/>
      <c r="R655" s="31"/>
      <c r="S655" s="31"/>
      <c r="T655" s="31"/>
      <c r="U655" s="31"/>
      <c r="V655" s="31"/>
      <c r="W655" s="31"/>
      <c r="X655" s="31"/>
      <c r="Y655" s="31"/>
      <c r="Z655" s="31"/>
    </row>
    <row r="656" spans="1:26" ht="15.75" customHeight="1">
      <c r="A656" s="297"/>
      <c r="B656" s="297"/>
      <c r="C656" s="298"/>
      <c r="D656" s="299"/>
      <c r="E656" s="298"/>
      <c r="F656" s="298"/>
      <c r="G656" s="298"/>
      <c r="H656" s="298"/>
      <c r="I656" s="298"/>
      <c r="J656" s="298"/>
      <c r="K656" s="298"/>
      <c r="L656" s="298"/>
      <c r="M656" s="31"/>
      <c r="N656" s="31"/>
      <c r="O656" s="31"/>
      <c r="P656" s="31"/>
      <c r="Q656" s="31"/>
      <c r="R656" s="31"/>
      <c r="S656" s="31"/>
      <c r="T656" s="31"/>
      <c r="U656" s="31"/>
      <c r="V656" s="31"/>
      <c r="W656" s="31"/>
      <c r="X656" s="31"/>
      <c r="Y656" s="31"/>
      <c r="Z656" s="31"/>
    </row>
    <row r="657" spans="1:26" ht="15.75" customHeight="1">
      <c r="A657" s="297"/>
      <c r="B657" s="297"/>
      <c r="C657" s="298"/>
      <c r="D657" s="299"/>
      <c r="E657" s="298"/>
      <c r="F657" s="298"/>
      <c r="G657" s="298"/>
      <c r="H657" s="298"/>
      <c r="I657" s="298"/>
      <c r="J657" s="298"/>
      <c r="K657" s="298"/>
      <c r="L657" s="298"/>
      <c r="M657" s="31"/>
      <c r="N657" s="31"/>
      <c r="O657" s="31"/>
      <c r="P657" s="31"/>
      <c r="Q657" s="31"/>
      <c r="R657" s="31"/>
      <c r="S657" s="31"/>
      <c r="T657" s="31"/>
      <c r="U657" s="31"/>
      <c r="V657" s="31"/>
      <c r="W657" s="31"/>
      <c r="X657" s="31"/>
      <c r="Y657" s="31"/>
      <c r="Z657" s="31"/>
    </row>
    <row r="658" spans="1:26" ht="15.75" customHeight="1">
      <c r="A658" s="297"/>
      <c r="B658" s="297"/>
      <c r="C658" s="298"/>
      <c r="D658" s="299"/>
      <c r="E658" s="298"/>
      <c r="F658" s="298"/>
      <c r="G658" s="298"/>
      <c r="H658" s="298"/>
      <c r="I658" s="298"/>
      <c r="J658" s="298"/>
      <c r="K658" s="298"/>
      <c r="L658" s="298"/>
      <c r="M658" s="31"/>
      <c r="N658" s="31"/>
      <c r="O658" s="31"/>
      <c r="P658" s="31"/>
      <c r="Q658" s="31"/>
      <c r="R658" s="31"/>
      <c r="S658" s="31"/>
      <c r="T658" s="31"/>
      <c r="U658" s="31"/>
      <c r="V658" s="31"/>
      <c r="W658" s="31"/>
      <c r="X658" s="31"/>
      <c r="Y658" s="31"/>
      <c r="Z658" s="31"/>
    </row>
    <row r="659" spans="1:26" ht="15.75" customHeight="1">
      <c r="A659" s="297"/>
      <c r="B659" s="297"/>
      <c r="C659" s="298"/>
      <c r="D659" s="299"/>
      <c r="E659" s="298"/>
      <c r="F659" s="298"/>
      <c r="G659" s="298"/>
      <c r="H659" s="298"/>
      <c r="I659" s="298"/>
      <c r="J659" s="298"/>
      <c r="K659" s="298"/>
      <c r="L659" s="298"/>
      <c r="M659" s="31"/>
      <c r="N659" s="31"/>
      <c r="O659" s="31"/>
      <c r="P659" s="31"/>
      <c r="Q659" s="31"/>
      <c r="R659" s="31"/>
      <c r="S659" s="31"/>
      <c r="T659" s="31"/>
      <c r="U659" s="31"/>
      <c r="V659" s="31"/>
      <c r="W659" s="31"/>
      <c r="X659" s="31"/>
      <c r="Y659" s="31"/>
      <c r="Z659" s="31"/>
    </row>
    <row r="660" spans="1:26" ht="15.75" customHeight="1">
      <c r="A660" s="297"/>
      <c r="B660" s="297"/>
      <c r="C660" s="298"/>
      <c r="D660" s="299"/>
      <c r="E660" s="298"/>
      <c r="F660" s="298"/>
      <c r="G660" s="298"/>
      <c r="H660" s="298"/>
      <c r="I660" s="298"/>
      <c r="J660" s="298"/>
      <c r="K660" s="298"/>
      <c r="L660" s="298"/>
      <c r="M660" s="31"/>
      <c r="N660" s="31"/>
      <c r="O660" s="31"/>
      <c r="P660" s="31"/>
      <c r="Q660" s="31"/>
      <c r="R660" s="31"/>
      <c r="S660" s="31"/>
      <c r="T660" s="31"/>
      <c r="U660" s="31"/>
      <c r="V660" s="31"/>
      <c r="W660" s="31"/>
      <c r="X660" s="31"/>
      <c r="Y660" s="31"/>
      <c r="Z660" s="31"/>
    </row>
    <row r="661" spans="1:26" ht="15.75" customHeight="1">
      <c r="A661" s="297"/>
      <c r="B661" s="297"/>
      <c r="C661" s="298"/>
      <c r="D661" s="299"/>
      <c r="E661" s="298"/>
      <c r="F661" s="298"/>
      <c r="G661" s="298"/>
      <c r="H661" s="298"/>
      <c r="I661" s="298"/>
      <c r="J661" s="298"/>
      <c r="K661" s="298"/>
      <c r="L661" s="298"/>
      <c r="M661" s="31"/>
      <c r="N661" s="31"/>
      <c r="O661" s="31"/>
      <c r="P661" s="31"/>
      <c r="Q661" s="31"/>
      <c r="R661" s="31"/>
      <c r="S661" s="31"/>
      <c r="T661" s="31"/>
      <c r="U661" s="31"/>
      <c r="V661" s="31"/>
      <c r="W661" s="31"/>
      <c r="X661" s="31"/>
      <c r="Y661" s="31"/>
      <c r="Z661" s="31"/>
    </row>
    <row r="662" spans="1:26" ht="15.75" customHeight="1">
      <c r="A662" s="297"/>
      <c r="B662" s="297"/>
      <c r="C662" s="298"/>
      <c r="D662" s="299"/>
      <c r="E662" s="298"/>
      <c r="F662" s="298"/>
      <c r="G662" s="298"/>
      <c r="H662" s="298"/>
      <c r="I662" s="298"/>
      <c r="J662" s="298"/>
      <c r="K662" s="298"/>
      <c r="L662" s="298"/>
      <c r="M662" s="31"/>
      <c r="N662" s="31"/>
      <c r="O662" s="31"/>
      <c r="P662" s="31"/>
      <c r="Q662" s="31"/>
      <c r="R662" s="31"/>
      <c r="S662" s="31"/>
      <c r="T662" s="31"/>
      <c r="U662" s="31"/>
      <c r="V662" s="31"/>
      <c r="W662" s="31"/>
      <c r="X662" s="31"/>
      <c r="Y662" s="31"/>
      <c r="Z662" s="31"/>
    </row>
    <row r="663" spans="1:26" ht="15.75" customHeight="1">
      <c r="A663" s="297"/>
      <c r="B663" s="297"/>
      <c r="C663" s="298"/>
      <c r="D663" s="299"/>
      <c r="E663" s="298"/>
      <c r="F663" s="298"/>
      <c r="G663" s="298"/>
      <c r="H663" s="298"/>
      <c r="I663" s="298"/>
      <c r="J663" s="298"/>
      <c r="K663" s="298"/>
      <c r="L663" s="298"/>
      <c r="M663" s="31"/>
      <c r="N663" s="31"/>
      <c r="O663" s="31"/>
      <c r="P663" s="31"/>
      <c r="Q663" s="31"/>
      <c r="R663" s="31"/>
      <c r="S663" s="31"/>
      <c r="T663" s="31"/>
      <c r="U663" s="31"/>
      <c r="V663" s="31"/>
      <c r="W663" s="31"/>
      <c r="X663" s="31"/>
      <c r="Y663" s="31"/>
      <c r="Z663" s="31"/>
    </row>
    <row r="664" spans="1:26" ht="15.75" customHeight="1">
      <c r="A664" s="297"/>
      <c r="B664" s="297"/>
      <c r="C664" s="298"/>
      <c r="D664" s="299"/>
      <c r="E664" s="298"/>
      <c r="F664" s="298"/>
      <c r="G664" s="298"/>
      <c r="H664" s="298"/>
      <c r="I664" s="298"/>
      <c r="J664" s="298"/>
      <c r="K664" s="298"/>
      <c r="L664" s="298"/>
      <c r="M664" s="31"/>
      <c r="N664" s="31"/>
      <c r="O664" s="31"/>
      <c r="P664" s="31"/>
      <c r="Q664" s="31"/>
      <c r="R664" s="31"/>
      <c r="S664" s="31"/>
      <c r="T664" s="31"/>
      <c r="U664" s="31"/>
      <c r="V664" s="31"/>
      <c r="W664" s="31"/>
      <c r="X664" s="31"/>
      <c r="Y664" s="31"/>
      <c r="Z664" s="31"/>
    </row>
    <row r="665" spans="1:26" ht="15.75" customHeight="1">
      <c r="A665" s="297"/>
      <c r="B665" s="297"/>
      <c r="C665" s="298"/>
      <c r="D665" s="299"/>
      <c r="E665" s="298"/>
      <c r="F665" s="298"/>
      <c r="G665" s="298"/>
      <c r="H665" s="298"/>
      <c r="I665" s="298"/>
      <c r="J665" s="298"/>
      <c r="K665" s="298"/>
      <c r="L665" s="298"/>
      <c r="M665" s="31"/>
      <c r="N665" s="31"/>
      <c r="O665" s="31"/>
      <c r="P665" s="31"/>
      <c r="Q665" s="31"/>
      <c r="R665" s="31"/>
      <c r="S665" s="31"/>
      <c r="T665" s="31"/>
      <c r="U665" s="31"/>
      <c r="V665" s="31"/>
      <c r="W665" s="31"/>
      <c r="X665" s="31"/>
      <c r="Y665" s="31"/>
      <c r="Z665" s="31"/>
    </row>
    <row r="666" spans="1:26" ht="15.75" customHeight="1">
      <c r="A666" s="297"/>
      <c r="B666" s="297"/>
      <c r="C666" s="298"/>
      <c r="D666" s="299"/>
      <c r="E666" s="298"/>
      <c r="F666" s="298"/>
      <c r="G666" s="298"/>
      <c r="H666" s="298"/>
      <c r="I666" s="298"/>
      <c r="J666" s="298"/>
      <c r="K666" s="298"/>
      <c r="L666" s="298"/>
      <c r="M666" s="31"/>
      <c r="N666" s="31"/>
      <c r="O666" s="31"/>
      <c r="P666" s="31"/>
      <c r="Q666" s="31"/>
      <c r="R666" s="31"/>
      <c r="S666" s="31"/>
      <c r="T666" s="31"/>
      <c r="U666" s="31"/>
      <c r="V666" s="31"/>
      <c r="W666" s="31"/>
      <c r="X666" s="31"/>
      <c r="Y666" s="31"/>
      <c r="Z666" s="31"/>
    </row>
    <row r="667" spans="1:26" ht="15.75" customHeight="1">
      <c r="A667" s="297"/>
      <c r="B667" s="297"/>
      <c r="C667" s="298"/>
      <c r="D667" s="299"/>
      <c r="E667" s="298"/>
      <c r="F667" s="298"/>
      <c r="G667" s="298"/>
      <c r="H667" s="298"/>
      <c r="I667" s="298"/>
      <c r="J667" s="298"/>
      <c r="K667" s="298"/>
      <c r="L667" s="298"/>
      <c r="M667" s="31"/>
      <c r="N667" s="31"/>
      <c r="O667" s="31"/>
      <c r="P667" s="31"/>
      <c r="Q667" s="31"/>
      <c r="R667" s="31"/>
      <c r="S667" s="31"/>
      <c r="T667" s="31"/>
      <c r="U667" s="31"/>
      <c r="V667" s="31"/>
      <c r="W667" s="31"/>
      <c r="X667" s="31"/>
      <c r="Y667" s="31"/>
      <c r="Z667" s="31"/>
    </row>
    <row r="668" spans="1:26" ht="15.75" customHeight="1">
      <c r="A668" s="297"/>
      <c r="B668" s="297"/>
      <c r="C668" s="298"/>
      <c r="D668" s="299"/>
      <c r="E668" s="298"/>
      <c r="F668" s="298"/>
      <c r="G668" s="298"/>
      <c r="H668" s="298"/>
      <c r="I668" s="298"/>
      <c r="J668" s="298"/>
      <c r="K668" s="298"/>
      <c r="L668" s="298"/>
      <c r="M668" s="31"/>
      <c r="N668" s="31"/>
      <c r="O668" s="31"/>
      <c r="P668" s="31"/>
      <c r="Q668" s="31"/>
      <c r="R668" s="31"/>
      <c r="S668" s="31"/>
      <c r="T668" s="31"/>
      <c r="U668" s="31"/>
      <c r="V668" s="31"/>
      <c r="W668" s="31"/>
      <c r="X668" s="31"/>
      <c r="Y668" s="31"/>
      <c r="Z668" s="31"/>
    </row>
    <row r="669" spans="1:26" ht="15.75" customHeight="1">
      <c r="A669" s="297"/>
      <c r="B669" s="297"/>
      <c r="C669" s="298"/>
      <c r="D669" s="299"/>
      <c r="E669" s="298"/>
      <c r="F669" s="298"/>
      <c r="G669" s="298"/>
      <c r="H669" s="298"/>
      <c r="I669" s="298"/>
      <c r="J669" s="298"/>
      <c r="K669" s="298"/>
      <c r="L669" s="298"/>
      <c r="M669" s="31"/>
      <c r="N669" s="31"/>
      <c r="O669" s="31"/>
      <c r="P669" s="31"/>
      <c r="Q669" s="31"/>
      <c r="R669" s="31"/>
      <c r="S669" s="31"/>
      <c r="T669" s="31"/>
      <c r="U669" s="31"/>
      <c r="V669" s="31"/>
      <c r="W669" s="31"/>
      <c r="X669" s="31"/>
      <c r="Y669" s="31"/>
      <c r="Z669" s="31"/>
    </row>
    <row r="670" spans="1:26" ht="15.75" customHeight="1">
      <c r="A670" s="297"/>
      <c r="B670" s="297"/>
      <c r="C670" s="298"/>
      <c r="D670" s="299"/>
      <c r="E670" s="298"/>
      <c r="F670" s="298"/>
      <c r="G670" s="298"/>
      <c r="H670" s="298"/>
      <c r="I670" s="298"/>
      <c r="J670" s="298"/>
      <c r="K670" s="298"/>
      <c r="L670" s="298"/>
      <c r="M670" s="31"/>
      <c r="N670" s="31"/>
      <c r="O670" s="31"/>
      <c r="P670" s="31"/>
      <c r="Q670" s="31"/>
      <c r="R670" s="31"/>
      <c r="S670" s="31"/>
      <c r="T670" s="31"/>
      <c r="U670" s="31"/>
      <c r="V670" s="31"/>
      <c r="W670" s="31"/>
      <c r="X670" s="31"/>
      <c r="Y670" s="31"/>
      <c r="Z670" s="31"/>
    </row>
    <row r="671" spans="1:26" ht="15.75" customHeight="1">
      <c r="A671" s="297"/>
      <c r="B671" s="297"/>
      <c r="C671" s="298"/>
      <c r="D671" s="299"/>
      <c r="E671" s="298"/>
      <c r="F671" s="298"/>
      <c r="G671" s="298"/>
      <c r="H671" s="298"/>
      <c r="I671" s="298"/>
      <c r="J671" s="298"/>
      <c r="K671" s="298"/>
      <c r="L671" s="298"/>
      <c r="M671" s="31"/>
      <c r="N671" s="31"/>
      <c r="O671" s="31"/>
      <c r="P671" s="31"/>
      <c r="Q671" s="31"/>
      <c r="R671" s="31"/>
      <c r="S671" s="31"/>
      <c r="T671" s="31"/>
      <c r="U671" s="31"/>
      <c r="V671" s="31"/>
      <c r="W671" s="31"/>
      <c r="X671" s="31"/>
      <c r="Y671" s="31"/>
      <c r="Z671" s="31"/>
    </row>
    <row r="672" spans="1:26" ht="15.75" customHeight="1">
      <c r="A672" s="297"/>
      <c r="B672" s="297"/>
      <c r="C672" s="298"/>
      <c r="D672" s="299"/>
      <c r="E672" s="298"/>
      <c r="F672" s="298"/>
      <c r="G672" s="298"/>
      <c r="H672" s="298"/>
      <c r="I672" s="298"/>
      <c r="J672" s="298"/>
      <c r="K672" s="298"/>
      <c r="L672" s="298"/>
      <c r="M672" s="31"/>
      <c r="N672" s="31"/>
      <c r="O672" s="31"/>
      <c r="P672" s="31"/>
      <c r="Q672" s="31"/>
      <c r="R672" s="31"/>
      <c r="S672" s="31"/>
      <c r="T672" s="31"/>
      <c r="U672" s="31"/>
      <c r="V672" s="31"/>
      <c r="W672" s="31"/>
      <c r="X672" s="31"/>
      <c r="Y672" s="31"/>
      <c r="Z672" s="31"/>
    </row>
    <row r="673" spans="1:26" ht="15.75" customHeight="1">
      <c r="A673" s="297"/>
      <c r="B673" s="297"/>
      <c r="C673" s="298"/>
      <c r="D673" s="299"/>
      <c r="E673" s="298"/>
      <c r="F673" s="298"/>
      <c r="G673" s="298"/>
      <c r="H673" s="298"/>
      <c r="I673" s="298"/>
      <c r="J673" s="298"/>
      <c r="K673" s="298"/>
      <c r="L673" s="298"/>
      <c r="M673" s="31"/>
      <c r="N673" s="31"/>
      <c r="O673" s="31"/>
      <c r="P673" s="31"/>
      <c r="Q673" s="31"/>
      <c r="R673" s="31"/>
      <c r="S673" s="31"/>
      <c r="T673" s="31"/>
      <c r="U673" s="31"/>
      <c r="V673" s="31"/>
      <c r="W673" s="31"/>
      <c r="X673" s="31"/>
      <c r="Y673" s="31"/>
      <c r="Z673" s="31"/>
    </row>
    <row r="674" spans="1:26" ht="15.75" customHeight="1">
      <c r="A674" s="297"/>
      <c r="B674" s="297"/>
      <c r="C674" s="298"/>
      <c r="D674" s="299"/>
      <c r="E674" s="298"/>
      <c r="F674" s="298"/>
      <c r="G674" s="298"/>
      <c r="H674" s="298"/>
      <c r="I674" s="298"/>
      <c r="J674" s="298"/>
      <c r="K674" s="298"/>
      <c r="L674" s="298"/>
      <c r="M674" s="31"/>
      <c r="N674" s="31"/>
      <c r="O674" s="31"/>
      <c r="P674" s="31"/>
      <c r="Q674" s="31"/>
      <c r="R674" s="31"/>
      <c r="S674" s="31"/>
      <c r="T674" s="31"/>
      <c r="U674" s="31"/>
      <c r="V674" s="31"/>
      <c r="W674" s="31"/>
      <c r="X674" s="31"/>
      <c r="Y674" s="31"/>
      <c r="Z674" s="31"/>
    </row>
    <row r="675" spans="1:26" ht="15.75" customHeight="1">
      <c r="A675" s="297"/>
      <c r="B675" s="297"/>
      <c r="C675" s="298"/>
      <c r="D675" s="299"/>
      <c r="E675" s="298"/>
      <c r="F675" s="298"/>
      <c r="G675" s="298"/>
      <c r="H675" s="298"/>
      <c r="I675" s="298"/>
      <c r="J675" s="298"/>
      <c r="K675" s="298"/>
      <c r="L675" s="298"/>
      <c r="M675" s="31"/>
      <c r="N675" s="31"/>
      <c r="O675" s="31"/>
      <c r="P675" s="31"/>
      <c r="Q675" s="31"/>
      <c r="R675" s="31"/>
      <c r="S675" s="31"/>
      <c r="T675" s="31"/>
      <c r="U675" s="31"/>
      <c r="V675" s="31"/>
      <c r="W675" s="31"/>
      <c r="X675" s="31"/>
      <c r="Y675" s="31"/>
      <c r="Z675" s="31"/>
    </row>
    <row r="676" spans="1:26" ht="15.75" customHeight="1">
      <c r="A676" s="297"/>
      <c r="B676" s="297"/>
      <c r="C676" s="298"/>
      <c r="D676" s="299"/>
      <c r="E676" s="298"/>
      <c r="F676" s="298"/>
      <c r="G676" s="298"/>
      <c r="H676" s="298"/>
      <c r="I676" s="298"/>
      <c r="J676" s="298"/>
      <c r="K676" s="298"/>
      <c r="L676" s="298"/>
      <c r="M676" s="31"/>
      <c r="N676" s="31"/>
      <c r="O676" s="31"/>
      <c r="P676" s="31"/>
      <c r="Q676" s="31"/>
      <c r="R676" s="31"/>
      <c r="S676" s="31"/>
      <c r="T676" s="31"/>
      <c r="U676" s="31"/>
      <c r="V676" s="31"/>
      <c r="W676" s="31"/>
      <c r="X676" s="31"/>
      <c r="Y676" s="31"/>
      <c r="Z676" s="31"/>
    </row>
    <row r="677" spans="1:26" ht="15.75" customHeight="1">
      <c r="A677" s="297"/>
      <c r="B677" s="297"/>
      <c r="C677" s="298"/>
      <c r="D677" s="299"/>
      <c r="E677" s="298"/>
      <c r="F677" s="298"/>
      <c r="G677" s="298"/>
      <c r="H677" s="298"/>
      <c r="I677" s="298"/>
      <c r="J677" s="298"/>
      <c r="K677" s="298"/>
      <c r="L677" s="298"/>
      <c r="M677" s="31"/>
      <c r="N677" s="31"/>
      <c r="O677" s="31"/>
      <c r="P677" s="31"/>
      <c r="Q677" s="31"/>
      <c r="R677" s="31"/>
      <c r="S677" s="31"/>
      <c r="T677" s="31"/>
      <c r="U677" s="31"/>
      <c r="V677" s="31"/>
      <c r="W677" s="31"/>
      <c r="X677" s="31"/>
      <c r="Y677" s="31"/>
      <c r="Z677" s="31"/>
    </row>
    <row r="678" spans="1:26" ht="15.75" customHeight="1">
      <c r="A678" s="297"/>
      <c r="B678" s="297"/>
      <c r="C678" s="298"/>
      <c r="D678" s="299"/>
      <c r="E678" s="298"/>
      <c r="F678" s="298"/>
      <c r="G678" s="298"/>
      <c r="H678" s="298"/>
      <c r="I678" s="298"/>
      <c r="J678" s="298"/>
      <c r="K678" s="298"/>
      <c r="L678" s="298"/>
      <c r="M678" s="31"/>
      <c r="N678" s="31"/>
      <c r="O678" s="31"/>
      <c r="P678" s="31"/>
      <c r="Q678" s="31"/>
      <c r="R678" s="31"/>
      <c r="S678" s="31"/>
      <c r="T678" s="31"/>
      <c r="U678" s="31"/>
      <c r="V678" s="31"/>
      <c r="W678" s="31"/>
      <c r="X678" s="31"/>
      <c r="Y678" s="31"/>
      <c r="Z678" s="31"/>
    </row>
    <row r="679" spans="1:26" ht="15.75" customHeight="1">
      <c r="A679" s="297"/>
      <c r="B679" s="297"/>
      <c r="C679" s="298"/>
      <c r="D679" s="299"/>
      <c r="E679" s="298"/>
      <c r="F679" s="298"/>
      <c r="G679" s="298"/>
      <c r="H679" s="298"/>
      <c r="I679" s="298"/>
      <c r="J679" s="298"/>
      <c r="K679" s="298"/>
      <c r="L679" s="298"/>
      <c r="M679" s="31"/>
      <c r="N679" s="31"/>
      <c r="O679" s="31"/>
      <c r="P679" s="31"/>
      <c r="Q679" s="31"/>
      <c r="R679" s="31"/>
      <c r="S679" s="31"/>
      <c r="T679" s="31"/>
      <c r="U679" s="31"/>
      <c r="V679" s="31"/>
      <c r="W679" s="31"/>
      <c r="X679" s="31"/>
      <c r="Y679" s="31"/>
      <c r="Z679" s="31"/>
    </row>
    <row r="680" spans="1:26" ht="15.75" customHeight="1">
      <c r="A680" s="297"/>
      <c r="B680" s="297"/>
      <c r="C680" s="298"/>
      <c r="D680" s="299"/>
      <c r="E680" s="298"/>
      <c r="F680" s="298"/>
      <c r="G680" s="298"/>
      <c r="H680" s="298"/>
      <c r="I680" s="298"/>
      <c r="J680" s="298"/>
      <c r="K680" s="298"/>
      <c r="L680" s="298"/>
      <c r="M680" s="31"/>
      <c r="N680" s="31"/>
      <c r="O680" s="31"/>
      <c r="P680" s="31"/>
      <c r="Q680" s="31"/>
      <c r="R680" s="31"/>
      <c r="S680" s="31"/>
      <c r="T680" s="31"/>
      <c r="U680" s="31"/>
      <c r="V680" s="31"/>
      <c r="W680" s="31"/>
      <c r="X680" s="31"/>
      <c r="Y680" s="31"/>
      <c r="Z680" s="31"/>
    </row>
    <row r="681" spans="1:26" ht="15.75" customHeight="1">
      <c r="A681" s="297"/>
      <c r="B681" s="297"/>
      <c r="C681" s="298"/>
      <c r="D681" s="299"/>
      <c r="E681" s="298"/>
      <c r="F681" s="298"/>
      <c r="G681" s="298"/>
      <c r="H681" s="298"/>
      <c r="I681" s="298"/>
      <c r="J681" s="298"/>
      <c r="K681" s="298"/>
      <c r="L681" s="298"/>
      <c r="M681" s="31"/>
      <c r="N681" s="31"/>
      <c r="O681" s="31"/>
      <c r="P681" s="31"/>
      <c r="Q681" s="31"/>
      <c r="R681" s="31"/>
      <c r="S681" s="31"/>
      <c r="T681" s="31"/>
      <c r="U681" s="31"/>
      <c r="V681" s="31"/>
      <c r="W681" s="31"/>
      <c r="X681" s="31"/>
      <c r="Y681" s="31"/>
      <c r="Z681" s="31"/>
    </row>
    <row r="682" spans="1:26" ht="15.75" customHeight="1">
      <c r="A682" s="297"/>
      <c r="B682" s="297"/>
      <c r="C682" s="298"/>
      <c r="D682" s="299"/>
      <c r="E682" s="298"/>
      <c r="F682" s="298"/>
      <c r="G682" s="298"/>
      <c r="H682" s="298"/>
      <c r="I682" s="298"/>
      <c r="J682" s="298"/>
      <c r="K682" s="298"/>
      <c r="L682" s="298"/>
      <c r="M682" s="31"/>
      <c r="N682" s="31"/>
      <c r="O682" s="31"/>
      <c r="P682" s="31"/>
      <c r="Q682" s="31"/>
      <c r="R682" s="31"/>
      <c r="S682" s="31"/>
      <c r="T682" s="31"/>
      <c r="U682" s="31"/>
      <c r="V682" s="31"/>
      <c r="W682" s="31"/>
      <c r="X682" s="31"/>
      <c r="Y682" s="31"/>
      <c r="Z682" s="31"/>
    </row>
    <row r="683" spans="1:26" ht="15.75" customHeight="1">
      <c r="A683" s="297"/>
      <c r="B683" s="297"/>
      <c r="C683" s="298"/>
      <c r="D683" s="299"/>
      <c r="E683" s="298"/>
      <c r="F683" s="298"/>
      <c r="G683" s="298"/>
      <c r="H683" s="298"/>
      <c r="I683" s="298"/>
      <c r="J683" s="298"/>
      <c r="K683" s="298"/>
      <c r="L683" s="298"/>
      <c r="M683" s="31"/>
      <c r="N683" s="31"/>
      <c r="O683" s="31"/>
      <c r="P683" s="31"/>
      <c r="Q683" s="31"/>
      <c r="R683" s="31"/>
      <c r="S683" s="31"/>
      <c r="T683" s="31"/>
      <c r="U683" s="31"/>
      <c r="V683" s="31"/>
      <c r="W683" s="31"/>
      <c r="X683" s="31"/>
      <c r="Y683" s="31"/>
      <c r="Z683" s="31"/>
    </row>
    <row r="684" spans="1:26" ht="15.75" customHeight="1">
      <c r="A684" s="297"/>
      <c r="B684" s="297"/>
      <c r="C684" s="298"/>
      <c r="D684" s="299"/>
      <c r="E684" s="298"/>
      <c r="F684" s="298"/>
      <c r="G684" s="298"/>
      <c r="H684" s="298"/>
      <c r="I684" s="298"/>
      <c r="J684" s="298"/>
      <c r="K684" s="298"/>
      <c r="L684" s="298"/>
      <c r="M684" s="31"/>
      <c r="N684" s="31"/>
      <c r="O684" s="31"/>
      <c r="P684" s="31"/>
      <c r="Q684" s="31"/>
      <c r="R684" s="31"/>
      <c r="S684" s="31"/>
      <c r="T684" s="31"/>
      <c r="U684" s="31"/>
      <c r="V684" s="31"/>
      <c r="W684" s="31"/>
      <c r="X684" s="31"/>
      <c r="Y684" s="31"/>
      <c r="Z684" s="31"/>
    </row>
    <row r="685" spans="1:26" ht="15.75" customHeight="1">
      <c r="A685" s="297"/>
      <c r="B685" s="297"/>
      <c r="C685" s="298"/>
      <c r="D685" s="299"/>
      <c r="E685" s="298"/>
      <c r="F685" s="298"/>
      <c r="G685" s="298"/>
      <c r="H685" s="298"/>
      <c r="I685" s="298"/>
      <c r="J685" s="298"/>
      <c r="K685" s="298"/>
      <c r="L685" s="298"/>
      <c r="M685" s="31"/>
      <c r="N685" s="31"/>
      <c r="O685" s="31"/>
      <c r="P685" s="31"/>
      <c r="Q685" s="31"/>
      <c r="R685" s="31"/>
      <c r="S685" s="31"/>
      <c r="T685" s="31"/>
      <c r="U685" s="31"/>
      <c r="V685" s="31"/>
      <c r="W685" s="31"/>
      <c r="X685" s="31"/>
      <c r="Y685" s="31"/>
      <c r="Z685" s="31"/>
    </row>
    <row r="686" spans="1:26" ht="15.75" customHeight="1">
      <c r="A686" s="297"/>
      <c r="B686" s="297"/>
      <c r="C686" s="298"/>
      <c r="D686" s="299"/>
      <c r="E686" s="298"/>
      <c r="F686" s="298"/>
      <c r="G686" s="298"/>
      <c r="H686" s="298"/>
      <c r="I686" s="298"/>
      <c r="J686" s="298"/>
      <c r="K686" s="298"/>
      <c r="L686" s="298"/>
      <c r="M686" s="31"/>
      <c r="N686" s="31"/>
      <c r="O686" s="31"/>
      <c r="P686" s="31"/>
      <c r="Q686" s="31"/>
      <c r="R686" s="31"/>
      <c r="S686" s="31"/>
      <c r="T686" s="31"/>
      <c r="U686" s="31"/>
      <c r="V686" s="31"/>
      <c r="W686" s="31"/>
      <c r="X686" s="31"/>
      <c r="Y686" s="31"/>
      <c r="Z686" s="31"/>
    </row>
    <row r="687" spans="1:26" ht="15.75" customHeight="1">
      <c r="A687" s="297"/>
      <c r="B687" s="297"/>
      <c r="C687" s="298"/>
      <c r="D687" s="299"/>
      <c r="E687" s="298"/>
      <c r="F687" s="298"/>
      <c r="G687" s="298"/>
      <c r="H687" s="298"/>
      <c r="I687" s="298"/>
      <c r="J687" s="298"/>
      <c r="K687" s="298"/>
      <c r="L687" s="298"/>
      <c r="M687" s="31"/>
      <c r="N687" s="31"/>
      <c r="O687" s="31"/>
      <c r="P687" s="31"/>
      <c r="Q687" s="31"/>
      <c r="R687" s="31"/>
      <c r="S687" s="31"/>
      <c r="T687" s="31"/>
      <c r="U687" s="31"/>
      <c r="V687" s="31"/>
      <c r="W687" s="31"/>
      <c r="X687" s="31"/>
      <c r="Y687" s="31"/>
      <c r="Z687" s="31"/>
    </row>
    <row r="688" spans="1:26" ht="15.75" customHeight="1">
      <c r="A688" s="297"/>
      <c r="B688" s="297"/>
      <c r="C688" s="298"/>
      <c r="D688" s="299"/>
      <c r="E688" s="298"/>
      <c r="F688" s="298"/>
      <c r="G688" s="298"/>
      <c r="H688" s="298"/>
      <c r="I688" s="298"/>
      <c r="J688" s="298"/>
      <c r="K688" s="298"/>
      <c r="L688" s="298"/>
      <c r="M688" s="31"/>
      <c r="N688" s="31"/>
      <c r="O688" s="31"/>
      <c r="P688" s="31"/>
      <c r="Q688" s="31"/>
      <c r="R688" s="31"/>
      <c r="S688" s="31"/>
      <c r="T688" s="31"/>
      <c r="U688" s="31"/>
      <c r="V688" s="31"/>
      <c r="W688" s="31"/>
      <c r="X688" s="31"/>
      <c r="Y688" s="31"/>
      <c r="Z688" s="31"/>
    </row>
    <row r="689" spans="1:26" ht="15.75" customHeight="1">
      <c r="A689" s="297"/>
      <c r="B689" s="297"/>
      <c r="C689" s="298"/>
      <c r="D689" s="299"/>
      <c r="E689" s="298"/>
      <c r="F689" s="298"/>
      <c r="G689" s="298"/>
      <c r="H689" s="298"/>
      <c r="I689" s="298"/>
      <c r="J689" s="298"/>
      <c r="K689" s="298"/>
      <c r="L689" s="298"/>
      <c r="M689" s="31"/>
      <c r="N689" s="31"/>
      <c r="O689" s="31"/>
      <c r="P689" s="31"/>
      <c r="Q689" s="31"/>
      <c r="R689" s="31"/>
      <c r="S689" s="31"/>
      <c r="T689" s="31"/>
      <c r="U689" s="31"/>
      <c r="V689" s="31"/>
      <c r="W689" s="31"/>
      <c r="X689" s="31"/>
      <c r="Y689" s="31"/>
      <c r="Z689" s="31"/>
    </row>
    <row r="690" spans="1:26" ht="15.75" customHeight="1">
      <c r="A690" s="297"/>
      <c r="B690" s="297"/>
      <c r="C690" s="298"/>
      <c r="D690" s="299"/>
      <c r="E690" s="298"/>
      <c r="F690" s="298"/>
      <c r="G690" s="298"/>
      <c r="H690" s="298"/>
      <c r="I690" s="298"/>
      <c r="J690" s="298"/>
      <c r="K690" s="298"/>
      <c r="L690" s="298"/>
      <c r="M690" s="31"/>
      <c r="N690" s="31"/>
      <c r="O690" s="31"/>
      <c r="P690" s="31"/>
      <c r="Q690" s="31"/>
      <c r="R690" s="31"/>
      <c r="S690" s="31"/>
      <c r="T690" s="31"/>
      <c r="U690" s="31"/>
      <c r="V690" s="31"/>
      <c r="W690" s="31"/>
      <c r="X690" s="31"/>
      <c r="Y690" s="31"/>
      <c r="Z690" s="31"/>
    </row>
    <row r="691" spans="1:26" ht="15.75" customHeight="1">
      <c r="A691" s="297"/>
      <c r="B691" s="297"/>
      <c r="C691" s="298"/>
      <c r="D691" s="299"/>
      <c r="E691" s="298"/>
      <c r="F691" s="298"/>
      <c r="G691" s="298"/>
      <c r="H691" s="298"/>
      <c r="I691" s="298"/>
      <c r="J691" s="298"/>
      <c r="K691" s="298"/>
      <c r="L691" s="298"/>
      <c r="M691" s="31"/>
      <c r="N691" s="31"/>
      <c r="O691" s="31"/>
      <c r="P691" s="31"/>
      <c r="Q691" s="31"/>
      <c r="R691" s="31"/>
      <c r="S691" s="31"/>
      <c r="T691" s="31"/>
      <c r="U691" s="31"/>
      <c r="V691" s="31"/>
      <c r="W691" s="31"/>
      <c r="X691" s="31"/>
      <c r="Y691" s="31"/>
      <c r="Z691" s="31"/>
    </row>
    <row r="692" spans="1:26" ht="15.75" customHeight="1">
      <c r="A692" s="297"/>
      <c r="B692" s="297"/>
      <c r="C692" s="298"/>
      <c r="D692" s="299"/>
      <c r="E692" s="298"/>
      <c r="F692" s="298"/>
      <c r="G692" s="298"/>
      <c r="H692" s="298"/>
      <c r="I692" s="298"/>
      <c r="J692" s="298"/>
      <c r="K692" s="298"/>
      <c r="L692" s="298"/>
      <c r="M692" s="31"/>
      <c r="N692" s="31"/>
      <c r="O692" s="31"/>
      <c r="P692" s="31"/>
      <c r="Q692" s="31"/>
      <c r="R692" s="31"/>
      <c r="S692" s="31"/>
      <c r="T692" s="31"/>
      <c r="U692" s="31"/>
      <c r="V692" s="31"/>
      <c r="W692" s="31"/>
      <c r="X692" s="31"/>
      <c r="Y692" s="31"/>
      <c r="Z692" s="31"/>
    </row>
    <row r="693" spans="1:26" ht="15.75" customHeight="1">
      <c r="A693" s="297"/>
      <c r="B693" s="297"/>
      <c r="C693" s="298"/>
      <c r="D693" s="299"/>
      <c r="E693" s="298"/>
      <c r="F693" s="298"/>
      <c r="G693" s="298"/>
      <c r="H693" s="298"/>
      <c r="I693" s="298"/>
      <c r="J693" s="298"/>
      <c r="K693" s="298"/>
      <c r="L693" s="298"/>
      <c r="M693" s="31"/>
      <c r="N693" s="31"/>
      <c r="O693" s="31"/>
      <c r="P693" s="31"/>
      <c r="Q693" s="31"/>
      <c r="R693" s="31"/>
      <c r="S693" s="31"/>
      <c r="T693" s="31"/>
      <c r="U693" s="31"/>
      <c r="V693" s="31"/>
      <c r="W693" s="31"/>
      <c r="X693" s="31"/>
      <c r="Y693" s="31"/>
      <c r="Z693" s="31"/>
    </row>
    <row r="694" spans="1:26" ht="15.75" customHeight="1">
      <c r="A694" s="297"/>
      <c r="B694" s="297"/>
      <c r="C694" s="298"/>
      <c r="D694" s="299"/>
      <c r="E694" s="298"/>
      <c r="F694" s="298"/>
      <c r="G694" s="298"/>
      <c r="H694" s="298"/>
      <c r="I694" s="298"/>
      <c r="J694" s="298"/>
      <c r="K694" s="298"/>
      <c r="L694" s="298"/>
      <c r="M694" s="31"/>
      <c r="N694" s="31"/>
      <c r="O694" s="31"/>
      <c r="P694" s="31"/>
      <c r="Q694" s="31"/>
      <c r="R694" s="31"/>
      <c r="S694" s="31"/>
      <c r="T694" s="31"/>
      <c r="U694" s="31"/>
      <c r="V694" s="31"/>
      <c r="W694" s="31"/>
      <c r="X694" s="31"/>
      <c r="Y694" s="31"/>
      <c r="Z694" s="31"/>
    </row>
    <row r="695" spans="1:26" ht="15.75" customHeight="1">
      <c r="A695" s="297"/>
      <c r="B695" s="297"/>
      <c r="C695" s="298"/>
      <c r="D695" s="299"/>
      <c r="E695" s="298"/>
      <c r="F695" s="298"/>
      <c r="G695" s="298"/>
      <c r="H695" s="298"/>
      <c r="I695" s="298"/>
      <c r="J695" s="298"/>
      <c r="K695" s="298"/>
      <c r="L695" s="298"/>
      <c r="M695" s="31"/>
      <c r="N695" s="31"/>
      <c r="O695" s="31"/>
      <c r="P695" s="31"/>
      <c r="Q695" s="31"/>
      <c r="R695" s="31"/>
      <c r="S695" s="31"/>
      <c r="T695" s="31"/>
      <c r="U695" s="31"/>
      <c r="V695" s="31"/>
      <c r="W695" s="31"/>
      <c r="X695" s="31"/>
      <c r="Y695" s="31"/>
      <c r="Z695" s="31"/>
    </row>
    <row r="696" spans="1:26" ht="15.75" customHeight="1">
      <c r="A696" s="297"/>
      <c r="B696" s="297"/>
      <c r="C696" s="298"/>
      <c r="D696" s="299"/>
      <c r="E696" s="298"/>
      <c r="F696" s="298"/>
      <c r="G696" s="298"/>
      <c r="H696" s="298"/>
      <c r="I696" s="298"/>
      <c r="J696" s="298"/>
      <c r="K696" s="298"/>
      <c r="L696" s="298"/>
      <c r="M696" s="31"/>
      <c r="N696" s="31"/>
      <c r="O696" s="31"/>
      <c r="P696" s="31"/>
      <c r="Q696" s="31"/>
      <c r="R696" s="31"/>
      <c r="S696" s="31"/>
      <c r="T696" s="31"/>
      <c r="U696" s="31"/>
      <c r="V696" s="31"/>
      <c r="W696" s="31"/>
      <c r="X696" s="31"/>
      <c r="Y696" s="31"/>
      <c r="Z696" s="31"/>
    </row>
    <row r="697" spans="1:26" ht="15.75" customHeight="1">
      <c r="A697" s="297"/>
      <c r="B697" s="297"/>
      <c r="C697" s="298"/>
      <c r="D697" s="299"/>
      <c r="E697" s="298"/>
      <c r="F697" s="298"/>
      <c r="G697" s="298"/>
      <c r="H697" s="298"/>
      <c r="I697" s="298"/>
      <c r="J697" s="298"/>
      <c r="K697" s="298"/>
      <c r="L697" s="298"/>
      <c r="M697" s="31"/>
      <c r="N697" s="31"/>
      <c r="O697" s="31"/>
      <c r="P697" s="31"/>
      <c r="Q697" s="31"/>
      <c r="R697" s="31"/>
      <c r="S697" s="31"/>
      <c r="T697" s="31"/>
      <c r="U697" s="31"/>
      <c r="V697" s="31"/>
      <c r="W697" s="31"/>
      <c r="X697" s="31"/>
      <c r="Y697" s="31"/>
      <c r="Z697" s="31"/>
    </row>
    <row r="698" spans="1:26" ht="15.75" customHeight="1">
      <c r="A698" s="297"/>
      <c r="B698" s="297"/>
      <c r="C698" s="298"/>
      <c r="D698" s="299"/>
      <c r="E698" s="298"/>
      <c r="F698" s="298"/>
      <c r="G698" s="298"/>
      <c r="H698" s="298"/>
      <c r="I698" s="298"/>
      <c r="J698" s="298"/>
      <c r="K698" s="298"/>
      <c r="L698" s="298"/>
      <c r="M698" s="31"/>
      <c r="N698" s="31"/>
      <c r="O698" s="31"/>
      <c r="P698" s="31"/>
      <c r="Q698" s="31"/>
      <c r="R698" s="31"/>
      <c r="S698" s="31"/>
      <c r="T698" s="31"/>
      <c r="U698" s="31"/>
      <c r="V698" s="31"/>
      <c r="W698" s="31"/>
      <c r="X698" s="31"/>
      <c r="Y698" s="31"/>
      <c r="Z698" s="31"/>
    </row>
    <row r="699" spans="1:26" ht="15.75" customHeight="1">
      <c r="A699" s="297"/>
      <c r="B699" s="297"/>
      <c r="C699" s="298"/>
      <c r="D699" s="299"/>
      <c r="E699" s="298"/>
      <c r="F699" s="298"/>
      <c r="G699" s="298"/>
      <c r="H699" s="298"/>
      <c r="I699" s="298"/>
      <c r="J699" s="298"/>
      <c r="K699" s="298"/>
      <c r="L699" s="298"/>
      <c r="M699" s="31"/>
      <c r="N699" s="31"/>
      <c r="O699" s="31"/>
      <c r="P699" s="31"/>
      <c r="Q699" s="31"/>
      <c r="R699" s="31"/>
      <c r="S699" s="31"/>
      <c r="T699" s="31"/>
      <c r="U699" s="31"/>
      <c r="V699" s="31"/>
      <c r="W699" s="31"/>
      <c r="X699" s="31"/>
      <c r="Y699" s="31"/>
      <c r="Z699" s="31"/>
    </row>
    <row r="700" spans="1:26" ht="15.75" customHeight="1">
      <c r="A700" s="297"/>
      <c r="B700" s="297"/>
      <c r="C700" s="298"/>
      <c r="D700" s="299"/>
      <c r="E700" s="298"/>
      <c r="F700" s="298"/>
      <c r="G700" s="298"/>
      <c r="H700" s="298"/>
      <c r="I700" s="298"/>
      <c r="J700" s="298"/>
      <c r="K700" s="298"/>
      <c r="L700" s="298"/>
      <c r="M700" s="31"/>
      <c r="N700" s="31"/>
      <c r="O700" s="31"/>
      <c r="P700" s="31"/>
      <c r="Q700" s="31"/>
      <c r="R700" s="31"/>
      <c r="S700" s="31"/>
      <c r="T700" s="31"/>
      <c r="U700" s="31"/>
      <c r="V700" s="31"/>
      <c r="W700" s="31"/>
      <c r="X700" s="31"/>
      <c r="Y700" s="31"/>
      <c r="Z700" s="31"/>
    </row>
    <row r="701" spans="1:26" ht="15.75" customHeight="1">
      <c r="A701" s="297"/>
      <c r="B701" s="297"/>
      <c r="C701" s="298"/>
      <c r="D701" s="299"/>
      <c r="E701" s="298"/>
      <c r="F701" s="298"/>
      <c r="G701" s="298"/>
      <c r="H701" s="298"/>
      <c r="I701" s="298"/>
      <c r="J701" s="298"/>
      <c r="K701" s="298"/>
      <c r="L701" s="298"/>
      <c r="M701" s="31"/>
      <c r="N701" s="31"/>
      <c r="O701" s="31"/>
      <c r="P701" s="31"/>
      <c r="Q701" s="31"/>
      <c r="R701" s="31"/>
      <c r="S701" s="31"/>
      <c r="T701" s="31"/>
      <c r="U701" s="31"/>
      <c r="V701" s="31"/>
      <c r="W701" s="31"/>
      <c r="X701" s="31"/>
      <c r="Y701" s="31"/>
      <c r="Z701" s="31"/>
    </row>
    <row r="702" spans="1:26" ht="15.75" customHeight="1">
      <c r="A702" s="297"/>
      <c r="B702" s="297"/>
      <c r="C702" s="298"/>
      <c r="D702" s="299"/>
      <c r="E702" s="298"/>
      <c r="F702" s="298"/>
      <c r="G702" s="298"/>
      <c r="H702" s="298"/>
      <c r="I702" s="298"/>
      <c r="J702" s="298"/>
      <c r="K702" s="298"/>
      <c r="L702" s="298"/>
      <c r="M702" s="31"/>
      <c r="N702" s="31"/>
      <c r="O702" s="31"/>
      <c r="P702" s="31"/>
      <c r="Q702" s="31"/>
      <c r="R702" s="31"/>
      <c r="S702" s="31"/>
      <c r="T702" s="31"/>
      <c r="U702" s="31"/>
      <c r="V702" s="31"/>
      <c r="W702" s="31"/>
      <c r="X702" s="31"/>
      <c r="Y702" s="31"/>
      <c r="Z702" s="31"/>
    </row>
    <row r="703" spans="1:26" ht="15.75" customHeight="1">
      <c r="A703" s="297"/>
      <c r="B703" s="297"/>
      <c r="C703" s="298"/>
      <c r="D703" s="299"/>
      <c r="E703" s="298"/>
      <c r="F703" s="298"/>
      <c r="G703" s="298"/>
      <c r="H703" s="298"/>
      <c r="I703" s="298"/>
      <c r="J703" s="298"/>
      <c r="K703" s="298"/>
      <c r="L703" s="298"/>
      <c r="M703" s="31"/>
      <c r="N703" s="31"/>
      <c r="O703" s="31"/>
      <c r="P703" s="31"/>
      <c r="Q703" s="31"/>
      <c r="R703" s="31"/>
      <c r="S703" s="31"/>
      <c r="T703" s="31"/>
      <c r="U703" s="31"/>
      <c r="V703" s="31"/>
      <c r="W703" s="31"/>
      <c r="X703" s="31"/>
      <c r="Y703" s="31"/>
      <c r="Z703" s="31"/>
    </row>
    <row r="704" spans="1:26" ht="15.75" customHeight="1">
      <c r="A704" s="297"/>
      <c r="B704" s="297"/>
      <c r="C704" s="298"/>
      <c r="D704" s="299"/>
      <c r="E704" s="298"/>
      <c r="F704" s="298"/>
      <c r="G704" s="298"/>
      <c r="H704" s="298"/>
      <c r="I704" s="298"/>
      <c r="J704" s="298"/>
      <c r="K704" s="298"/>
      <c r="L704" s="298"/>
      <c r="M704" s="31"/>
      <c r="N704" s="31"/>
      <c r="O704" s="31"/>
      <c r="P704" s="31"/>
      <c r="Q704" s="31"/>
      <c r="R704" s="31"/>
      <c r="S704" s="31"/>
      <c r="T704" s="31"/>
      <c r="U704" s="31"/>
      <c r="V704" s="31"/>
      <c r="W704" s="31"/>
      <c r="X704" s="31"/>
      <c r="Y704" s="31"/>
      <c r="Z704" s="31"/>
    </row>
    <row r="705" spans="1:26" ht="15.75" customHeight="1">
      <c r="A705" s="297"/>
      <c r="B705" s="297"/>
      <c r="C705" s="298"/>
      <c r="D705" s="299"/>
      <c r="E705" s="298"/>
      <c r="F705" s="298"/>
      <c r="G705" s="298"/>
      <c r="H705" s="298"/>
      <c r="I705" s="298"/>
      <c r="J705" s="298"/>
      <c r="K705" s="298"/>
      <c r="L705" s="298"/>
      <c r="M705" s="31"/>
      <c r="N705" s="31"/>
      <c r="O705" s="31"/>
      <c r="P705" s="31"/>
      <c r="Q705" s="31"/>
      <c r="R705" s="31"/>
      <c r="S705" s="31"/>
      <c r="T705" s="31"/>
      <c r="U705" s="31"/>
      <c r="V705" s="31"/>
      <c r="W705" s="31"/>
      <c r="X705" s="31"/>
      <c r="Y705" s="31"/>
      <c r="Z705" s="31"/>
    </row>
    <row r="706" spans="1:26" ht="15.75" customHeight="1">
      <c r="A706" s="297"/>
      <c r="B706" s="297"/>
      <c r="C706" s="298"/>
      <c r="D706" s="299"/>
      <c r="E706" s="298"/>
      <c r="F706" s="298"/>
      <c r="G706" s="298"/>
      <c r="H706" s="298"/>
      <c r="I706" s="298"/>
      <c r="J706" s="298"/>
      <c r="K706" s="298"/>
      <c r="L706" s="298"/>
      <c r="M706" s="31"/>
      <c r="N706" s="31"/>
      <c r="O706" s="31"/>
      <c r="P706" s="31"/>
      <c r="Q706" s="31"/>
      <c r="R706" s="31"/>
      <c r="S706" s="31"/>
      <c r="T706" s="31"/>
      <c r="U706" s="31"/>
      <c r="V706" s="31"/>
      <c r="W706" s="31"/>
      <c r="X706" s="31"/>
      <c r="Y706" s="31"/>
      <c r="Z706" s="31"/>
    </row>
    <row r="707" spans="1:26" ht="15.75" customHeight="1">
      <c r="A707" s="297"/>
      <c r="B707" s="297"/>
      <c r="C707" s="298"/>
      <c r="D707" s="299"/>
      <c r="E707" s="298"/>
      <c r="F707" s="298"/>
      <c r="G707" s="298"/>
      <c r="H707" s="298"/>
      <c r="I707" s="298"/>
      <c r="J707" s="298"/>
      <c r="K707" s="298"/>
      <c r="L707" s="298"/>
      <c r="M707" s="31"/>
      <c r="N707" s="31"/>
      <c r="O707" s="31"/>
      <c r="P707" s="31"/>
      <c r="Q707" s="31"/>
      <c r="R707" s="31"/>
      <c r="S707" s="31"/>
      <c r="T707" s="31"/>
      <c r="U707" s="31"/>
      <c r="V707" s="31"/>
      <c r="W707" s="31"/>
      <c r="X707" s="31"/>
      <c r="Y707" s="31"/>
      <c r="Z707" s="31"/>
    </row>
    <row r="708" spans="1:26" ht="15.75" customHeight="1">
      <c r="A708" s="297"/>
      <c r="B708" s="297"/>
      <c r="C708" s="298"/>
      <c r="D708" s="299"/>
      <c r="E708" s="298"/>
      <c r="F708" s="298"/>
      <c r="G708" s="298"/>
      <c r="H708" s="298"/>
      <c r="I708" s="298"/>
      <c r="J708" s="298"/>
      <c r="K708" s="298"/>
      <c r="L708" s="298"/>
      <c r="M708" s="31"/>
      <c r="N708" s="31"/>
      <c r="O708" s="31"/>
      <c r="P708" s="31"/>
      <c r="Q708" s="31"/>
      <c r="R708" s="31"/>
      <c r="S708" s="31"/>
      <c r="T708" s="31"/>
      <c r="U708" s="31"/>
      <c r="V708" s="31"/>
      <c r="W708" s="31"/>
      <c r="X708" s="31"/>
      <c r="Y708" s="31"/>
      <c r="Z708" s="31"/>
    </row>
    <row r="709" spans="1:26" ht="15.75" customHeight="1">
      <c r="A709" s="297"/>
      <c r="B709" s="297"/>
      <c r="C709" s="298"/>
      <c r="D709" s="299"/>
      <c r="E709" s="298"/>
      <c r="F709" s="298"/>
      <c r="G709" s="298"/>
      <c r="H709" s="298"/>
      <c r="I709" s="298"/>
      <c r="J709" s="298"/>
      <c r="K709" s="298"/>
      <c r="L709" s="298"/>
      <c r="M709" s="31"/>
      <c r="N709" s="31"/>
      <c r="O709" s="31"/>
      <c r="P709" s="31"/>
      <c r="Q709" s="31"/>
      <c r="R709" s="31"/>
      <c r="S709" s="31"/>
      <c r="T709" s="31"/>
      <c r="U709" s="31"/>
      <c r="V709" s="31"/>
      <c r="W709" s="31"/>
      <c r="X709" s="31"/>
      <c r="Y709" s="31"/>
      <c r="Z709" s="31"/>
    </row>
    <row r="710" spans="1:26" ht="15.75" customHeight="1">
      <c r="A710" s="297"/>
      <c r="B710" s="297"/>
      <c r="C710" s="298"/>
      <c r="D710" s="299"/>
      <c r="E710" s="298"/>
      <c r="F710" s="298"/>
      <c r="G710" s="298"/>
      <c r="H710" s="298"/>
      <c r="I710" s="298"/>
      <c r="J710" s="298"/>
      <c r="K710" s="298"/>
      <c r="L710" s="298"/>
      <c r="M710" s="31"/>
      <c r="N710" s="31"/>
      <c r="O710" s="31"/>
      <c r="P710" s="31"/>
      <c r="Q710" s="31"/>
      <c r="R710" s="31"/>
      <c r="S710" s="31"/>
      <c r="T710" s="31"/>
      <c r="U710" s="31"/>
      <c r="V710" s="31"/>
      <c r="W710" s="31"/>
      <c r="X710" s="31"/>
      <c r="Y710" s="31"/>
      <c r="Z710" s="31"/>
    </row>
    <row r="711" spans="1:26" ht="15.75" customHeight="1">
      <c r="A711" s="297"/>
      <c r="B711" s="297"/>
      <c r="C711" s="298"/>
      <c r="D711" s="299"/>
      <c r="E711" s="298"/>
      <c r="F711" s="298"/>
      <c r="G711" s="298"/>
      <c r="H711" s="298"/>
      <c r="I711" s="298"/>
      <c r="J711" s="298"/>
      <c r="K711" s="298"/>
      <c r="L711" s="298"/>
      <c r="M711" s="31"/>
      <c r="N711" s="31"/>
      <c r="O711" s="31"/>
      <c r="P711" s="31"/>
      <c r="Q711" s="31"/>
      <c r="R711" s="31"/>
      <c r="S711" s="31"/>
      <c r="T711" s="31"/>
      <c r="U711" s="31"/>
      <c r="V711" s="31"/>
      <c r="W711" s="31"/>
      <c r="X711" s="31"/>
      <c r="Y711" s="31"/>
      <c r="Z711" s="31"/>
    </row>
    <row r="712" spans="1:26" ht="15.75" customHeight="1">
      <c r="A712" s="297"/>
      <c r="B712" s="297"/>
      <c r="C712" s="298"/>
      <c r="D712" s="299"/>
      <c r="E712" s="298"/>
      <c r="F712" s="298"/>
      <c r="G712" s="298"/>
      <c r="H712" s="298"/>
      <c r="I712" s="298"/>
      <c r="J712" s="298"/>
      <c r="K712" s="298"/>
      <c r="L712" s="298"/>
      <c r="M712" s="31"/>
      <c r="N712" s="31"/>
      <c r="O712" s="31"/>
      <c r="P712" s="31"/>
      <c r="Q712" s="31"/>
      <c r="R712" s="31"/>
      <c r="S712" s="31"/>
      <c r="T712" s="31"/>
      <c r="U712" s="31"/>
      <c r="V712" s="31"/>
      <c r="W712" s="31"/>
      <c r="X712" s="31"/>
      <c r="Y712" s="31"/>
      <c r="Z712" s="31"/>
    </row>
    <row r="713" spans="1:26" ht="15.75" customHeight="1">
      <c r="A713" s="297"/>
      <c r="B713" s="297"/>
      <c r="C713" s="298"/>
      <c r="D713" s="299"/>
      <c r="E713" s="298"/>
      <c r="F713" s="298"/>
      <c r="G713" s="298"/>
      <c r="H713" s="298"/>
      <c r="I713" s="298"/>
      <c r="J713" s="298"/>
      <c r="K713" s="298"/>
      <c r="L713" s="298"/>
      <c r="M713" s="31"/>
      <c r="N713" s="31"/>
      <c r="O713" s="31"/>
      <c r="P713" s="31"/>
      <c r="Q713" s="31"/>
      <c r="R713" s="31"/>
      <c r="S713" s="31"/>
      <c r="T713" s="31"/>
      <c r="U713" s="31"/>
      <c r="V713" s="31"/>
      <c r="W713" s="31"/>
      <c r="X713" s="31"/>
      <c r="Y713" s="31"/>
      <c r="Z713" s="31"/>
    </row>
    <row r="714" spans="1:26" ht="15.75" customHeight="1">
      <c r="A714" s="297"/>
      <c r="B714" s="297"/>
      <c r="C714" s="298"/>
      <c r="D714" s="299"/>
      <c r="E714" s="298"/>
      <c r="F714" s="298"/>
      <c r="G714" s="298"/>
      <c r="H714" s="298"/>
      <c r="I714" s="298"/>
      <c r="J714" s="298"/>
      <c r="K714" s="298"/>
      <c r="L714" s="298"/>
      <c r="M714" s="31"/>
      <c r="N714" s="31"/>
      <c r="O714" s="31"/>
      <c r="P714" s="31"/>
      <c r="Q714" s="31"/>
      <c r="R714" s="31"/>
      <c r="S714" s="31"/>
      <c r="T714" s="31"/>
      <c r="U714" s="31"/>
      <c r="V714" s="31"/>
      <c r="W714" s="31"/>
      <c r="X714" s="31"/>
      <c r="Y714" s="31"/>
      <c r="Z714" s="31"/>
    </row>
    <row r="715" spans="1:26" ht="15.75" customHeight="1">
      <c r="A715" s="297"/>
      <c r="B715" s="297"/>
      <c r="C715" s="298"/>
      <c r="D715" s="299"/>
      <c r="E715" s="298"/>
      <c r="F715" s="298"/>
      <c r="G715" s="298"/>
      <c r="H715" s="298"/>
      <c r="I715" s="298"/>
      <c r="J715" s="298"/>
      <c r="K715" s="298"/>
      <c r="L715" s="298"/>
      <c r="M715" s="31"/>
      <c r="N715" s="31"/>
      <c r="O715" s="31"/>
      <c r="P715" s="31"/>
      <c r="Q715" s="31"/>
      <c r="R715" s="31"/>
      <c r="S715" s="31"/>
      <c r="T715" s="31"/>
      <c r="U715" s="31"/>
      <c r="V715" s="31"/>
      <c r="W715" s="31"/>
      <c r="X715" s="31"/>
      <c r="Y715" s="31"/>
      <c r="Z715" s="31"/>
    </row>
    <row r="716" spans="1:26" ht="15.75" customHeight="1">
      <c r="A716" s="297"/>
      <c r="B716" s="297"/>
      <c r="C716" s="298"/>
      <c r="D716" s="299"/>
      <c r="E716" s="298"/>
      <c r="F716" s="298"/>
      <c r="G716" s="298"/>
      <c r="H716" s="298"/>
      <c r="I716" s="298"/>
      <c r="J716" s="298"/>
      <c r="K716" s="298"/>
      <c r="L716" s="298"/>
      <c r="M716" s="31"/>
      <c r="N716" s="31"/>
      <c r="O716" s="31"/>
      <c r="P716" s="31"/>
      <c r="Q716" s="31"/>
      <c r="R716" s="31"/>
      <c r="S716" s="31"/>
      <c r="T716" s="31"/>
      <c r="U716" s="31"/>
      <c r="V716" s="31"/>
      <c r="W716" s="31"/>
      <c r="X716" s="31"/>
      <c r="Y716" s="31"/>
      <c r="Z716" s="31"/>
    </row>
    <row r="717" spans="1:26" ht="15.75" customHeight="1">
      <c r="A717" s="297"/>
      <c r="B717" s="297"/>
      <c r="C717" s="298"/>
      <c r="D717" s="299"/>
      <c r="E717" s="298"/>
      <c r="F717" s="298"/>
      <c r="G717" s="298"/>
      <c r="H717" s="298"/>
      <c r="I717" s="298"/>
      <c r="J717" s="298"/>
      <c r="K717" s="298"/>
      <c r="L717" s="298"/>
      <c r="M717" s="31"/>
      <c r="N717" s="31"/>
      <c r="O717" s="31"/>
      <c r="P717" s="31"/>
      <c r="Q717" s="31"/>
      <c r="R717" s="31"/>
      <c r="S717" s="31"/>
      <c r="T717" s="31"/>
      <c r="U717" s="31"/>
      <c r="V717" s="31"/>
      <c r="W717" s="31"/>
      <c r="X717" s="31"/>
      <c r="Y717" s="31"/>
      <c r="Z717" s="31"/>
    </row>
    <row r="718" spans="1:26" ht="15.75" customHeight="1">
      <c r="A718" s="297"/>
      <c r="B718" s="297"/>
      <c r="C718" s="298"/>
      <c r="D718" s="299"/>
      <c r="E718" s="298"/>
      <c r="F718" s="298"/>
      <c r="G718" s="298"/>
      <c r="H718" s="298"/>
      <c r="I718" s="298"/>
      <c r="J718" s="298"/>
      <c r="K718" s="298"/>
      <c r="L718" s="298"/>
      <c r="M718" s="31"/>
      <c r="N718" s="31"/>
      <c r="O718" s="31"/>
      <c r="P718" s="31"/>
      <c r="Q718" s="31"/>
      <c r="R718" s="31"/>
      <c r="S718" s="31"/>
      <c r="T718" s="31"/>
      <c r="U718" s="31"/>
      <c r="V718" s="31"/>
      <c r="W718" s="31"/>
      <c r="X718" s="31"/>
      <c r="Y718" s="31"/>
      <c r="Z718" s="31"/>
    </row>
    <row r="719" spans="1:26" ht="15.75" customHeight="1">
      <c r="A719" s="297"/>
      <c r="B719" s="297"/>
      <c r="C719" s="298"/>
      <c r="D719" s="299"/>
      <c r="E719" s="298"/>
      <c r="F719" s="298"/>
      <c r="G719" s="298"/>
      <c r="H719" s="298"/>
      <c r="I719" s="298"/>
      <c r="J719" s="298"/>
      <c r="K719" s="298"/>
      <c r="L719" s="298"/>
      <c r="M719" s="31"/>
      <c r="N719" s="31"/>
      <c r="O719" s="31"/>
      <c r="P719" s="31"/>
      <c r="Q719" s="31"/>
      <c r="R719" s="31"/>
      <c r="S719" s="31"/>
      <c r="T719" s="31"/>
      <c r="U719" s="31"/>
      <c r="V719" s="31"/>
      <c r="W719" s="31"/>
      <c r="X719" s="31"/>
      <c r="Y719" s="31"/>
      <c r="Z719" s="31"/>
    </row>
    <row r="720" spans="1:26" ht="15.75" customHeight="1">
      <c r="A720" s="297"/>
      <c r="B720" s="297"/>
      <c r="C720" s="298"/>
      <c r="D720" s="299"/>
      <c r="E720" s="298"/>
      <c r="F720" s="298"/>
      <c r="G720" s="298"/>
      <c r="H720" s="298"/>
      <c r="I720" s="298"/>
      <c r="J720" s="298"/>
      <c r="K720" s="298"/>
      <c r="L720" s="298"/>
      <c r="M720" s="31"/>
      <c r="N720" s="31"/>
      <c r="O720" s="31"/>
      <c r="P720" s="31"/>
      <c r="Q720" s="31"/>
      <c r="R720" s="31"/>
      <c r="S720" s="31"/>
      <c r="T720" s="31"/>
      <c r="U720" s="31"/>
      <c r="V720" s="31"/>
      <c r="W720" s="31"/>
      <c r="X720" s="31"/>
      <c r="Y720" s="31"/>
      <c r="Z720" s="31"/>
    </row>
    <row r="721" spans="1:26" ht="15.75" customHeight="1">
      <c r="A721" s="297"/>
      <c r="B721" s="297"/>
      <c r="C721" s="298"/>
      <c r="D721" s="299"/>
      <c r="E721" s="298"/>
      <c r="F721" s="298"/>
      <c r="G721" s="298"/>
      <c r="H721" s="298"/>
      <c r="I721" s="298"/>
      <c r="J721" s="298"/>
      <c r="K721" s="298"/>
      <c r="L721" s="298"/>
      <c r="M721" s="31"/>
      <c r="N721" s="31"/>
      <c r="O721" s="31"/>
      <c r="P721" s="31"/>
      <c r="Q721" s="31"/>
      <c r="R721" s="31"/>
      <c r="S721" s="31"/>
      <c r="T721" s="31"/>
      <c r="U721" s="31"/>
      <c r="V721" s="31"/>
      <c r="W721" s="31"/>
      <c r="X721" s="31"/>
      <c r="Y721" s="31"/>
      <c r="Z721" s="31"/>
    </row>
    <row r="722" spans="1:26" ht="15.75" customHeight="1">
      <c r="A722" s="297"/>
      <c r="B722" s="297"/>
      <c r="C722" s="298"/>
      <c r="D722" s="299"/>
      <c r="E722" s="298"/>
      <c r="F722" s="298"/>
      <c r="G722" s="298"/>
      <c r="H722" s="298"/>
      <c r="I722" s="298"/>
      <c r="J722" s="298"/>
      <c r="K722" s="298"/>
      <c r="L722" s="298"/>
      <c r="M722" s="31"/>
      <c r="N722" s="31"/>
      <c r="O722" s="31"/>
      <c r="P722" s="31"/>
      <c r="Q722" s="31"/>
      <c r="R722" s="31"/>
      <c r="S722" s="31"/>
      <c r="T722" s="31"/>
      <c r="U722" s="31"/>
      <c r="V722" s="31"/>
      <c r="W722" s="31"/>
      <c r="X722" s="31"/>
      <c r="Y722" s="31"/>
      <c r="Z722" s="31"/>
    </row>
    <row r="723" spans="1:26" ht="15.75" customHeight="1">
      <c r="A723" s="297"/>
      <c r="B723" s="297"/>
      <c r="C723" s="298"/>
      <c r="D723" s="299"/>
      <c r="E723" s="298"/>
      <c r="F723" s="298"/>
      <c r="G723" s="298"/>
      <c r="H723" s="298"/>
      <c r="I723" s="298"/>
      <c r="J723" s="298"/>
      <c r="K723" s="298"/>
      <c r="L723" s="298"/>
      <c r="M723" s="31"/>
      <c r="N723" s="31"/>
      <c r="O723" s="31"/>
      <c r="P723" s="31"/>
      <c r="Q723" s="31"/>
      <c r="R723" s="31"/>
      <c r="S723" s="31"/>
      <c r="T723" s="31"/>
      <c r="U723" s="31"/>
      <c r="V723" s="31"/>
      <c r="W723" s="31"/>
      <c r="X723" s="31"/>
      <c r="Y723" s="31"/>
      <c r="Z723" s="31"/>
    </row>
    <row r="724" spans="1:26" ht="15.75" customHeight="1">
      <c r="A724" s="297"/>
      <c r="B724" s="297"/>
      <c r="C724" s="298"/>
      <c r="D724" s="299"/>
      <c r="E724" s="298"/>
      <c r="F724" s="298"/>
      <c r="G724" s="298"/>
      <c r="H724" s="298"/>
      <c r="I724" s="298"/>
      <c r="J724" s="298"/>
      <c r="K724" s="298"/>
      <c r="L724" s="298"/>
      <c r="M724" s="31"/>
      <c r="N724" s="31"/>
      <c r="O724" s="31"/>
      <c r="P724" s="31"/>
      <c r="Q724" s="31"/>
      <c r="R724" s="31"/>
      <c r="S724" s="31"/>
      <c r="T724" s="31"/>
      <c r="U724" s="31"/>
      <c r="V724" s="31"/>
      <c r="W724" s="31"/>
      <c r="X724" s="31"/>
      <c r="Y724" s="31"/>
      <c r="Z724" s="31"/>
    </row>
    <row r="725" spans="1:26" ht="15.75" customHeight="1">
      <c r="A725" s="297"/>
      <c r="B725" s="297"/>
      <c r="C725" s="298"/>
      <c r="D725" s="299"/>
      <c r="E725" s="298"/>
      <c r="F725" s="298"/>
      <c r="G725" s="298"/>
      <c r="H725" s="298"/>
      <c r="I725" s="298"/>
      <c r="J725" s="298"/>
      <c r="K725" s="298"/>
      <c r="L725" s="298"/>
      <c r="M725" s="31"/>
      <c r="N725" s="31"/>
      <c r="O725" s="31"/>
      <c r="P725" s="31"/>
      <c r="Q725" s="31"/>
      <c r="R725" s="31"/>
      <c r="S725" s="31"/>
      <c r="T725" s="31"/>
      <c r="U725" s="31"/>
      <c r="V725" s="31"/>
      <c r="W725" s="31"/>
      <c r="X725" s="31"/>
      <c r="Y725" s="31"/>
      <c r="Z725" s="31"/>
    </row>
    <row r="726" spans="1:26" ht="15.75" customHeight="1">
      <c r="A726" s="297"/>
      <c r="B726" s="297"/>
      <c r="C726" s="298"/>
      <c r="D726" s="299"/>
      <c r="E726" s="298"/>
      <c r="F726" s="298"/>
      <c r="G726" s="298"/>
      <c r="H726" s="298"/>
      <c r="I726" s="298"/>
      <c r="J726" s="298"/>
      <c r="K726" s="298"/>
      <c r="L726" s="298"/>
      <c r="M726" s="31"/>
      <c r="N726" s="31"/>
      <c r="O726" s="31"/>
      <c r="P726" s="31"/>
      <c r="Q726" s="31"/>
      <c r="R726" s="31"/>
      <c r="S726" s="31"/>
      <c r="T726" s="31"/>
      <c r="U726" s="31"/>
      <c r="V726" s="31"/>
      <c r="W726" s="31"/>
      <c r="X726" s="31"/>
      <c r="Y726" s="31"/>
      <c r="Z726" s="31"/>
    </row>
    <row r="727" spans="1:26" ht="15.75" customHeight="1">
      <c r="A727" s="297"/>
      <c r="B727" s="297"/>
      <c r="C727" s="298"/>
      <c r="D727" s="299"/>
      <c r="E727" s="298"/>
      <c r="F727" s="298"/>
      <c r="G727" s="298"/>
      <c r="H727" s="298"/>
      <c r="I727" s="298"/>
      <c r="J727" s="298"/>
      <c r="K727" s="298"/>
      <c r="L727" s="298"/>
      <c r="M727" s="31"/>
      <c r="N727" s="31"/>
      <c r="O727" s="31"/>
      <c r="P727" s="31"/>
      <c r="Q727" s="31"/>
      <c r="R727" s="31"/>
      <c r="S727" s="31"/>
      <c r="T727" s="31"/>
      <c r="U727" s="31"/>
      <c r="V727" s="31"/>
      <c r="W727" s="31"/>
      <c r="X727" s="31"/>
      <c r="Y727" s="31"/>
      <c r="Z727" s="31"/>
    </row>
    <row r="728" spans="1:26" ht="15.75" customHeight="1">
      <c r="A728" s="297"/>
      <c r="B728" s="297"/>
      <c r="C728" s="298"/>
      <c r="D728" s="299"/>
      <c r="E728" s="298"/>
      <c r="F728" s="298"/>
      <c r="G728" s="298"/>
      <c r="H728" s="298"/>
      <c r="I728" s="298"/>
      <c r="J728" s="298"/>
      <c r="K728" s="298"/>
      <c r="L728" s="298"/>
      <c r="M728" s="31"/>
      <c r="N728" s="31"/>
      <c r="O728" s="31"/>
      <c r="P728" s="31"/>
      <c r="Q728" s="31"/>
      <c r="R728" s="31"/>
      <c r="S728" s="31"/>
      <c r="T728" s="31"/>
      <c r="U728" s="31"/>
      <c r="V728" s="31"/>
      <c r="W728" s="31"/>
      <c r="X728" s="31"/>
      <c r="Y728" s="31"/>
      <c r="Z728" s="31"/>
    </row>
    <row r="729" spans="1:26" ht="15.75" customHeight="1">
      <c r="A729" s="297"/>
      <c r="B729" s="297"/>
      <c r="C729" s="298"/>
      <c r="D729" s="299"/>
      <c r="E729" s="298"/>
      <c r="F729" s="298"/>
      <c r="G729" s="298"/>
      <c r="H729" s="298"/>
      <c r="I729" s="298"/>
      <c r="J729" s="298"/>
      <c r="K729" s="298"/>
      <c r="L729" s="298"/>
      <c r="M729" s="31"/>
      <c r="N729" s="31"/>
      <c r="O729" s="31"/>
      <c r="P729" s="31"/>
      <c r="Q729" s="31"/>
      <c r="R729" s="31"/>
      <c r="S729" s="31"/>
      <c r="T729" s="31"/>
      <c r="U729" s="31"/>
      <c r="V729" s="31"/>
      <c r="W729" s="31"/>
      <c r="X729" s="31"/>
      <c r="Y729" s="31"/>
      <c r="Z729" s="31"/>
    </row>
    <row r="730" spans="1:26" ht="15.75" customHeight="1">
      <c r="A730" s="297"/>
      <c r="B730" s="297"/>
      <c r="C730" s="298"/>
      <c r="D730" s="299"/>
      <c r="E730" s="298"/>
      <c r="F730" s="298"/>
      <c r="G730" s="298"/>
      <c r="H730" s="298"/>
      <c r="I730" s="298"/>
      <c r="J730" s="298"/>
      <c r="K730" s="298"/>
      <c r="L730" s="298"/>
      <c r="M730" s="31"/>
      <c r="N730" s="31"/>
      <c r="O730" s="31"/>
      <c r="P730" s="31"/>
      <c r="Q730" s="31"/>
      <c r="R730" s="31"/>
      <c r="S730" s="31"/>
      <c r="T730" s="31"/>
      <c r="U730" s="31"/>
      <c r="V730" s="31"/>
      <c r="W730" s="31"/>
      <c r="X730" s="31"/>
      <c r="Y730" s="31"/>
      <c r="Z730" s="31"/>
    </row>
    <row r="731" spans="1:26" ht="15.75" customHeight="1">
      <c r="A731" s="297"/>
      <c r="B731" s="297"/>
      <c r="C731" s="298"/>
      <c r="D731" s="299"/>
      <c r="E731" s="298"/>
      <c r="F731" s="298"/>
      <c r="G731" s="298"/>
      <c r="H731" s="298"/>
      <c r="I731" s="298"/>
      <c r="J731" s="298"/>
      <c r="K731" s="298"/>
      <c r="L731" s="298"/>
      <c r="M731" s="31"/>
      <c r="N731" s="31"/>
      <c r="O731" s="31"/>
      <c r="P731" s="31"/>
      <c r="Q731" s="31"/>
      <c r="R731" s="31"/>
      <c r="S731" s="31"/>
      <c r="T731" s="31"/>
      <c r="U731" s="31"/>
      <c r="V731" s="31"/>
      <c r="W731" s="31"/>
      <c r="X731" s="31"/>
      <c r="Y731" s="31"/>
      <c r="Z731" s="31"/>
    </row>
    <row r="732" spans="1:26" ht="15.75" customHeight="1">
      <c r="A732" s="297"/>
      <c r="B732" s="297"/>
      <c r="C732" s="298"/>
      <c r="D732" s="299"/>
      <c r="E732" s="298"/>
      <c r="F732" s="298"/>
      <c r="G732" s="298"/>
      <c r="H732" s="298"/>
      <c r="I732" s="298"/>
      <c r="J732" s="298"/>
      <c r="K732" s="298"/>
      <c r="L732" s="298"/>
      <c r="M732" s="31"/>
      <c r="N732" s="31"/>
      <c r="O732" s="31"/>
      <c r="P732" s="31"/>
      <c r="Q732" s="31"/>
      <c r="R732" s="31"/>
      <c r="S732" s="31"/>
      <c r="T732" s="31"/>
      <c r="U732" s="31"/>
      <c r="V732" s="31"/>
      <c r="W732" s="31"/>
      <c r="X732" s="31"/>
      <c r="Y732" s="31"/>
      <c r="Z732" s="31"/>
    </row>
    <row r="733" spans="1:26" ht="15.75" customHeight="1">
      <c r="A733" s="297"/>
      <c r="B733" s="297"/>
      <c r="C733" s="298"/>
      <c r="D733" s="299"/>
      <c r="E733" s="298"/>
      <c r="F733" s="298"/>
      <c r="G733" s="298"/>
      <c r="H733" s="298"/>
      <c r="I733" s="298"/>
      <c r="J733" s="298"/>
      <c r="K733" s="298"/>
      <c r="L733" s="298"/>
      <c r="M733" s="31"/>
      <c r="N733" s="31"/>
      <c r="O733" s="31"/>
      <c r="P733" s="31"/>
      <c r="Q733" s="31"/>
      <c r="R733" s="31"/>
      <c r="S733" s="31"/>
      <c r="T733" s="31"/>
      <c r="U733" s="31"/>
      <c r="V733" s="31"/>
      <c r="W733" s="31"/>
      <c r="X733" s="31"/>
      <c r="Y733" s="31"/>
      <c r="Z733" s="31"/>
    </row>
    <row r="734" spans="1:26" ht="15.75" customHeight="1">
      <c r="A734" s="297"/>
      <c r="B734" s="297"/>
      <c r="C734" s="298"/>
      <c r="D734" s="299"/>
      <c r="E734" s="298"/>
      <c r="F734" s="298"/>
      <c r="G734" s="298"/>
      <c r="H734" s="298"/>
      <c r="I734" s="298"/>
      <c r="J734" s="298"/>
      <c r="K734" s="298"/>
      <c r="L734" s="298"/>
      <c r="M734" s="31"/>
      <c r="N734" s="31"/>
      <c r="O734" s="31"/>
      <c r="P734" s="31"/>
      <c r="Q734" s="31"/>
      <c r="R734" s="31"/>
      <c r="S734" s="31"/>
      <c r="T734" s="31"/>
      <c r="U734" s="31"/>
      <c r="V734" s="31"/>
      <c r="W734" s="31"/>
      <c r="X734" s="31"/>
      <c r="Y734" s="31"/>
      <c r="Z734" s="31"/>
    </row>
    <row r="735" spans="1:26" ht="15.75" customHeight="1">
      <c r="A735" s="297"/>
      <c r="B735" s="297"/>
      <c r="C735" s="298"/>
      <c r="D735" s="299"/>
      <c r="E735" s="298"/>
      <c r="F735" s="298"/>
      <c r="G735" s="298"/>
      <c r="H735" s="298"/>
      <c r="I735" s="298"/>
      <c r="J735" s="298"/>
      <c r="K735" s="298"/>
      <c r="L735" s="298"/>
      <c r="M735" s="31"/>
      <c r="N735" s="31"/>
      <c r="O735" s="31"/>
      <c r="P735" s="31"/>
      <c r="Q735" s="31"/>
      <c r="R735" s="31"/>
      <c r="S735" s="31"/>
      <c r="T735" s="31"/>
      <c r="U735" s="31"/>
      <c r="V735" s="31"/>
      <c r="W735" s="31"/>
      <c r="X735" s="31"/>
      <c r="Y735" s="31"/>
      <c r="Z735" s="31"/>
    </row>
    <row r="736" spans="1:26" ht="15.75" customHeight="1">
      <c r="A736" s="297"/>
      <c r="B736" s="297"/>
      <c r="C736" s="298"/>
      <c r="D736" s="299"/>
      <c r="E736" s="298"/>
      <c r="F736" s="298"/>
      <c r="G736" s="298"/>
      <c r="H736" s="298"/>
      <c r="I736" s="298"/>
      <c r="J736" s="298"/>
      <c r="K736" s="298"/>
      <c r="L736" s="298"/>
      <c r="M736" s="31"/>
      <c r="N736" s="31"/>
      <c r="O736" s="31"/>
      <c r="P736" s="31"/>
      <c r="Q736" s="31"/>
      <c r="R736" s="31"/>
      <c r="S736" s="31"/>
      <c r="T736" s="31"/>
      <c r="U736" s="31"/>
      <c r="V736" s="31"/>
      <c r="W736" s="31"/>
      <c r="X736" s="31"/>
      <c r="Y736" s="31"/>
      <c r="Z736" s="31"/>
    </row>
    <row r="737" spans="1:26" ht="15.75" customHeight="1">
      <c r="A737" s="297"/>
      <c r="B737" s="297"/>
      <c r="C737" s="298"/>
      <c r="D737" s="299"/>
      <c r="E737" s="298"/>
      <c r="F737" s="298"/>
      <c r="G737" s="298"/>
      <c r="H737" s="298"/>
      <c r="I737" s="298"/>
      <c r="J737" s="298"/>
      <c r="K737" s="298"/>
      <c r="L737" s="298"/>
      <c r="M737" s="31"/>
      <c r="N737" s="31"/>
      <c r="O737" s="31"/>
      <c r="P737" s="31"/>
      <c r="Q737" s="31"/>
      <c r="R737" s="31"/>
      <c r="S737" s="31"/>
      <c r="T737" s="31"/>
      <c r="U737" s="31"/>
      <c r="V737" s="31"/>
      <c r="W737" s="31"/>
      <c r="X737" s="31"/>
      <c r="Y737" s="31"/>
      <c r="Z737" s="31"/>
    </row>
    <row r="738" spans="1:26" ht="15.75" customHeight="1">
      <c r="A738" s="297"/>
      <c r="B738" s="297"/>
      <c r="C738" s="298"/>
      <c r="D738" s="299"/>
      <c r="E738" s="298"/>
      <c r="F738" s="298"/>
      <c r="G738" s="298"/>
      <c r="H738" s="298"/>
      <c r="I738" s="298"/>
      <c r="J738" s="298"/>
      <c r="K738" s="298"/>
      <c r="L738" s="298"/>
      <c r="M738" s="31"/>
      <c r="N738" s="31"/>
      <c r="O738" s="31"/>
      <c r="P738" s="31"/>
      <c r="Q738" s="31"/>
      <c r="R738" s="31"/>
      <c r="S738" s="31"/>
      <c r="T738" s="31"/>
      <c r="U738" s="31"/>
      <c r="V738" s="31"/>
      <c r="W738" s="31"/>
      <c r="X738" s="31"/>
      <c r="Y738" s="31"/>
      <c r="Z738" s="31"/>
    </row>
    <row r="739" spans="1:26" ht="15.75" customHeight="1">
      <c r="A739" s="297"/>
      <c r="B739" s="297"/>
      <c r="C739" s="298"/>
      <c r="D739" s="299"/>
      <c r="E739" s="298"/>
      <c r="F739" s="298"/>
      <c r="G739" s="298"/>
      <c r="H739" s="298"/>
      <c r="I739" s="298"/>
      <c r="J739" s="298"/>
      <c r="K739" s="298"/>
      <c r="L739" s="298"/>
      <c r="M739" s="31"/>
      <c r="N739" s="31"/>
      <c r="O739" s="31"/>
      <c r="P739" s="31"/>
      <c r="Q739" s="31"/>
      <c r="R739" s="31"/>
      <c r="S739" s="31"/>
      <c r="T739" s="31"/>
      <c r="U739" s="31"/>
      <c r="V739" s="31"/>
      <c r="W739" s="31"/>
      <c r="X739" s="31"/>
      <c r="Y739" s="31"/>
      <c r="Z739" s="31"/>
    </row>
    <row r="740" spans="1:26" ht="15.75" customHeight="1">
      <c r="A740" s="297"/>
      <c r="B740" s="297"/>
      <c r="C740" s="298"/>
      <c r="D740" s="299"/>
      <c r="E740" s="298"/>
      <c r="F740" s="298"/>
      <c r="G740" s="298"/>
      <c r="H740" s="298"/>
      <c r="I740" s="298"/>
      <c r="J740" s="298"/>
      <c r="K740" s="298"/>
      <c r="L740" s="298"/>
      <c r="M740" s="31"/>
      <c r="N740" s="31"/>
      <c r="O740" s="31"/>
      <c r="P740" s="31"/>
      <c r="Q740" s="31"/>
      <c r="R740" s="31"/>
      <c r="S740" s="31"/>
      <c r="T740" s="31"/>
      <c r="U740" s="31"/>
      <c r="V740" s="31"/>
      <c r="W740" s="31"/>
      <c r="X740" s="31"/>
      <c r="Y740" s="31"/>
      <c r="Z740" s="31"/>
    </row>
    <row r="741" spans="1:26" ht="15.75" customHeight="1">
      <c r="A741" s="297"/>
      <c r="B741" s="297"/>
      <c r="C741" s="298"/>
      <c r="D741" s="299"/>
      <c r="E741" s="298"/>
      <c r="F741" s="298"/>
      <c r="G741" s="298"/>
      <c r="H741" s="298"/>
      <c r="I741" s="298"/>
      <c r="J741" s="298"/>
      <c r="K741" s="298"/>
      <c r="L741" s="298"/>
      <c r="M741" s="31"/>
      <c r="N741" s="31"/>
      <c r="O741" s="31"/>
      <c r="P741" s="31"/>
      <c r="Q741" s="31"/>
      <c r="R741" s="31"/>
      <c r="S741" s="31"/>
      <c r="T741" s="31"/>
      <c r="U741" s="31"/>
      <c r="V741" s="31"/>
      <c r="W741" s="31"/>
      <c r="X741" s="31"/>
      <c r="Y741" s="31"/>
      <c r="Z741" s="31"/>
    </row>
    <row r="742" spans="1:26" ht="15.75" customHeight="1">
      <c r="A742" s="297"/>
      <c r="B742" s="297"/>
      <c r="C742" s="298"/>
      <c r="D742" s="299"/>
      <c r="E742" s="298"/>
      <c r="F742" s="298"/>
      <c r="G742" s="298"/>
      <c r="H742" s="298"/>
      <c r="I742" s="298"/>
      <c r="J742" s="298"/>
      <c r="K742" s="298"/>
      <c r="L742" s="298"/>
      <c r="M742" s="31"/>
      <c r="N742" s="31"/>
      <c r="O742" s="31"/>
      <c r="P742" s="31"/>
      <c r="Q742" s="31"/>
      <c r="R742" s="31"/>
      <c r="S742" s="31"/>
      <c r="T742" s="31"/>
      <c r="U742" s="31"/>
      <c r="V742" s="31"/>
      <c r="W742" s="31"/>
      <c r="X742" s="31"/>
      <c r="Y742" s="31"/>
      <c r="Z742" s="31"/>
    </row>
    <row r="743" spans="1:26" ht="15.75" customHeight="1">
      <c r="A743" s="297"/>
      <c r="B743" s="297"/>
      <c r="C743" s="298"/>
      <c r="D743" s="299"/>
      <c r="E743" s="298"/>
      <c r="F743" s="298"/>
      <c r="G743" s="298"/>
      <c r="H743" s="298"/>
      <c r="I743" s="298"/>
      <c r="J743" s="298"/>
      <c r="K743" s="298"/>
      <c r="L743" s="298"/>
      <c r="M743" s="31"/>
      <c r="N743" s="31"/>
      <c r="O743" s="31"/>
      <c r="P743" s="31"/>
      <c r="Q743" s="31"/>
      <c r="R743" s="31"/>
      <c r="S743" s="31"/>
      <c r="T743" s="31"/>
      <c r="U743" s="31"/>
      <c r="V743" s="31"/>
      <c r="W743" s="31"/>
      <c r="X743" s="31"/>
      <c r="Y743" s="31"/>
      <c r="Z743" s="31"/>
    </row>
    <row r="744" spans="1:26" ht="15.75" customHeight="1">
      <c r="A744" s="297"/>
      <c r="B744" s="297"/>
      <c r="C744" s="298"/>
      <c r="D744" s="299"/>
      <c r="E744" s="298"/>
      <c r="F744" s="298"/>
      <c r="G744" s="298"/>
      <c r="H744" s="298"/>
      <c r="I744" s="298"/>
      <c r="J744" s="298"/>
      <c r="K744" s="298"/>
      <c r="L744" s="298"/>
      <c r="M744" s="31"/>
      <c r="N744" s="31"/>
      <c r="O744" s="31"/>
      <c r="P744" s="31"/>
      <c r="Q744" s="31"/>
      <c r="R744" s="31"/>
      <c r="S744" s="31"/>
      <c r="T744" s="31"/>
      <c r="U744" s="31"/>
      <c r="V744" s="31"/>
      <c r="W744" s="31"/>
      <c r="X744" s="31"/>
      <c r="Y744" s="31"/>
      <c r="Z744" s="31"/>
    </row>
    <row r="745" spans="1:26" ht="15.75" customHeight="1">
      <c r="A745" s="297"/>
      <c r="B745" s="297"/>
      <c r="C745" s="298"/>
      <c r="D745" s="299"/>
      <c r="E745" s="298"/>
      <c r="F745" s="298"/>
      <c r="G745" s="298"/>
      <c r="H745" s="298"/>
      <c r="I745" s="298"/>
      <c r="J745" s="298"/>
      <c r="K745" s="298"/>
      <c r="L745" s="298"/>
      <c r="M745" s="31"/>
      <c r="N745" s="31"/>
      <c r="O745" s="31"/>
      <c r="P745" s="31"/>
      <c r="Q745" s="31"/>
      <c r="R745" s="31"/>
      <c r="S745" s="31"/>
      <c r="T745" s="31"/>
      <c r="U745" s="31"/>
      <c r="V745" s="31"/>
      <c r="W745" s="31"/>
      <c r="X745" s="31"/>
      <c r="Y745" s="31"/>
      <c r="Z745" s="31"/>
    </row>
    <row r="746" spans="1:26" ht="15.75" customHeight="1">
      <c r="A746" s="297"/>
      <c r="B746" s="297"/>
      <c r="C746" s="298"/>
      <c r="D746" s="299"/>
      <c r="E746" s="298"/>
      <c r="F746" s="298"/>
      <c r="G746" s="298"/>
      <c r="H746" s="298"/>
      <c r="I746" s="298"/>
      <c r="J746" s="298"/>
      <c r="K746" s="298"/>
      <c r="L746" s="298"/>
      <c r="M746" s="31"/>
      <c r="N746" s="31"/>
      <c r="O746" s="31"/>
      <c r="P746" s="31"/>
      <c r="Q746" s="31"/>
      <c r="R746" s="31"/>
      <c r="S746" s="31"/>
      <c r="T746" s="31"/>
      <c r="U746" s="31"/>
      <c r="V746" s="31"/>
      <c r="W746" s="31"/>
      <c r="X746" s="31"/>
      <c r="Y746" s="31"/>
      <c r="Z746" s="31"/>
    </row>
    <row r="747" spans="1:26" ht="15.75" customHeight="1">
      <c r="A747" s="297"/>
      <c r="B747" s="297"/>
      <c r="C747" s="298"/>
      <c r="D747" s="299"/>
      <c r="E747" s="298"/>
      <c r="F747" s="298"/>
      <c r="G747" s="298"/>
      <c r="H747" s="298"/>
      <c r="I747" s="298"/>
      <c r="J747" s="298"/>
      <c r="K747" s="298"/>
      <c r="L747" s="298"/>
      <c r="M747" s="31"/>
      <c r="N747" s="31"/>
      <c r="O747" s="31"/>
      <c r="P747" s="31"/>
      <c r="Q747" s="31"/>
      <c r="R747" s="31"/>
      <c r="S747" s="31"/>
      <c r="T747" s="31"/>
      <c r="U747" s="31"/>
      <c r="V747" s="31"/>
      <c r="W747" s="31"/>
      <c r="X747" s="31"/>
      <c r="Y747" s="31"/>
      <c r="Z747" s="31"/>
    </row>
    <row r="748" spans="1:26" ht="15.75" customHeight="1">
      <c r="A748" s="297"/>
      <c r="B748" s="297"/>
      <c r="C748" s="298"/>
      <c r="D748" s="299"/>
      <c r="E748" s="298"/>
      <c r="F748" s="298"/>
      <c r="G748" s="298"/>
      <c r="H748" s="298"/>
      <c r="I748" s="298"/>
      <c r="J748" s="298"/>
      <c r="K748" s="298"/>
      <c r="L748" s="298"/>
      <c r="M748" s="31"/>
      <c r="N748" s="31"/>
      <c r="O748" s="31"/>
      <c r="P748" s="31"/>
      <c r="Q748" s="31"/>
      <c r="R748" s="31"/>
      <c r="S748" s="31"/>
      <c r="T748" s="31"/>
      <c r="U748" s="31"/>
      <c r="V748" s="31"/>
      <c r="W748" s="31"/>
      <c r="X748" s="31"/>
      <c r="Y748" s="31"/>
      <c r="Z748" s="31"/>
    </row>
    <row r="749" spans="1:26" ht="15.75" customHeight="1">
      <c r="A749" s="297"/>
      <c r="B749" s="297"/>
      <c r="C749" s="298"/>
      <c r="D749" s="299"/>
      <c r="E749" s="298"/>
      <c r="F749" s="298"/>
      <c r="G749" s="298"/>
      <c r="H749" s="298"/>
      <c r="I749" s="298"/>
      <c r="J749" s="298"/>
      <c r="K749" s="298"/>
      <c r="L749" s="298"/>
      <c r="M749" s="31"/>
      <c r="N749" s="31"/>
      <c r="O749" s="31"/>
      <c r="P749" s="31"/>
      <c r="Q749" s="31"/>
      <c r="R749" s="31"/>
      <c r="S749" s="31"/>
      <c r="T749" s="31"/>
      <c r="U749" s="31"/>
      <c r="V749" s="31"/>
      <c r="W749" s="31"/>
      <c r="X749" s="31"/>
      <c r="Y749" s="31"/>
      <c r="Z749" s="31"/>
    </row>
    <row r="750" spans="1:26" ht="15.75" customHeight="1">
      <c r="A750" s="297"/>
      <c r="B750" s="297"/>
      <c r="C750" s="298"/>
      <c r="D750" s="299"/>
      <c r="E750" s="298"/>
      <c r="F750" s="298"/>
      <c r="G750" s="298"/>
      <c r="H750" s="298"/>
      <c r="I750" s="298"/>
      <c r="J750" s="298"/>
      <c r="K750" s="298"/>
      <c r="L750" s="298"/>
      <c r="M750" s="31"/>
      <c r="N750" s="31"/>
      <c r="O750" s="31"/>
      <c r="P750" s="31"/>
      <c r="Q750" s="31"/>
      <c r="R750" s="31"/>
      <c r="S750" s="31"/>
      <c r="T750" s="31"/>
      <c r="U750" s="31"/>
      <c r="V750" s="31"/>
      <c r="W750" s="31"/>
      <c r="X750" s="31"/>
      <c r="Y750" s="31"/>
      <c r="Z750" s="31"/>
    </row>
    <row r="751" spans="1:26" ht="15.75" customHeight="1">
      <c r="A751" s="297"/>
      <c r="B751" s="297"/>
      <c r="C751" s="298"/>
      <c r="D751" s="299"/>
      <c r="E751" s="298"/>
      <c r="F751" s="298"/>
      <c r="G751" s="298"/>
      <c r="H751" s="298"/>
      <c r="I751" s="298"/>
      <c r="J751" s="298"/>
      <c r="K751" s="298"/>
      <c r="L751" s="298"/>
      <c r="M751" s="31"/>
      <c r="N751" s="31"/>
      <c r="O751" s="31"/>
      <c r="P751" s="31"/>
      <c r="Q751" s="31"/>
      <c r="R751" s="31"/>
      <c r="S751" s="31"/>
      <c r="T751" s="31"/>
      <c r="U751" s="31"/>
      <c r="V751" s="31"/>
      <c r="W751" s="31"/>
      <c r="X751" s="31"/>
      <c r="Y751" s="31"/>
      <c r="Z751" s="31"/>
    </row>
    <row r="752" spans="1:26" ht="15.75" customHeight="1">
      <c r="A752" s="297"/>
      <c r="B752" s="297"/>
      <c r="C752" s="298"/>
      <c r="D752" s="299"/>
      <c r="E752" s="298"/>
      <c r="F752" s="298"/>
      <c r="G752" s="298"/>
      <c r="H752" s="298"/>
      <c r="I752" s="298"/>
      <c r="J752" s="298"/>
      <c r="K752" s="298"/>
      <c r="L752" s="298"/>
      <c r="M752" s="31"/>
      <c r="N752" s="31"/>
      <c r="O752" s="31"/>
      <c r="P752" s="31"/>
      <c r="Q752" s="31"/>
      <c r="R752" s="31"/>
      <c r="S752" s="31"/>
      <c r="T752" s="31"/>
      <c r="U752" s="31"/>
      <c r="V752" s="31"/>
      <c r="W752" s="31"/>
      <c r="X752" s="31"/>
      <c r="Y752" s="31"/>
      <c r="Z752" s="31"/>
    </row>
    <row r="753" spans="1:26" ht="15.75" customHeight="1">
      <c r="A753" s="297"/>
      <c r="B753" s="297"/>
      <c r="C753" s="298"/>
      <c r="D753" s="299"/>
      <c r="E753" s="298"/>
      <c r="F753" s="298"/>
      <c r="G753" s="298"/>
      <c r="H753" s="298"/>
      <c r="I753" s="298"/>
      <c r="J753" s="298"/>
      <c r="K753" s="298"/>
      <c r="L753" s="298"/>
      <c r="M753" s="31"/>
      <c r="N753" s="31"/>
      <c r="O753" s="31"/>
      <c r="P753" s="31"/>
      <c r="Q753" s="31"/>
      <c r="R753" s="31"/>
      <c r="S753" s="31"/>
      <c r="T753" s="31"/>
      <c r="U753" s="31"/>
      <c r="V753" s="31"/>
      <c r="W753" s="31"/>
      <c r="X753" s="31"/>
      <c r="Y753" s="31"/>
      <c r="Z753" s="31"/>
    </row>
    <row r="754" spans="1:26" ht="15.75" customHeight="1">
      <c r="A754" s="297"/>
      <c r="B754" s="297"/>
      <c r="C754" s="298"/>
      <c r="D754" s="299"/>
      <c r="E754" s="298"/>
      <c r="F754" s="298"/>
      <c r="G754" s="298"/>
      <c r="H754" s="298"/>
      <c r="I754" s="298"/>
      <c r="J754" s="298"/>
      <c r="K754" s="298"/>
      <c r="L754" s="298"/>
      <c r="M754" s="31"/>
      <c r="N754" s="31"/>
      <c r="O754" s="31"/>
      <c r="P754" s="31"/>
      <c r="Q754" s="31"/>
      <c r="R754" s="31"/>
      <c r="S754" s="31"/>
      <c r="T754" s="31"/>
      <c r="U754" s="31"/>
      <c r="V754" s="31"/>
      <c r="W754" s="31"/>
      <c r="X754" s="31"/>
      <c r="Y754" s="31"/>
      <c r="Z754" s="31"/>
    </row>
    <row r="755" spans="1:26" ht="15.75" customHeight="1">
      <c r="A755" s="297"/>
      <c r="B755" s="297"/>
      <c r="C755" s="298"/>
      <c r="D755" s="299"/>
      <c r="E755" s="298"/>
      <c r="F755" s="298"/>
      <c r="G755" s="298"/>
      <c r="H755" s="298"/>
      <c r="I755" s="298"/>
      <c r="J755" s="298"/>
      <c r="K755" s="298"/>
      <c r="L755" s="298"/>
      <c r="M755" s="31"/>
      <c r="N755" s="31"/>
      <c r="O755" s="31"/>
      <c r="P755" s="31"/>
      <c r="Q755" s="31"/>
      <c r="R755" s="31"/>
      <c r="S755" s="31"/>
      <c r="T755" s="31"/>
      <c r="U755" s="31"/>
      <c r="V755" s="31"/>
      <c r="W755" s="31"/>
      <c r="X755" s="31"/>
      <c r="Y755" s="31"/>
      <c r="Z755" s="31"/>
    </row>
    <row r="756" spans="1:26" ht="15.75" customHeight="1">
      <c r="A756" s="297"/>
      <c r="B756" s="297"/>
      <c r="C756" s="298"/>
      <c r="D756" s="299"/>
      <c r="E756" s="298"/>
      <c r="F756" s="298"/>
      <c r="G756" s="298"/>
      <c r="H756" s="298"/>
      <c r="I756" s="298"/>
      <c r="J756" s="298"/>
      <c r="K756" s="298"/>
      <c r="L756" s="298"/>
      <c r="M756" s="31"/>
      <c r="N756" s="31"/>
      <c r="O756" s="31"/>
      <c r="P756" s="31"/>
      <c r="Q756" s="31"/>
      <c r="R756" s="31"/>
      <c r="S756" s="31"/>
      <c r="T756" s="31"/>
      <c r="U756" s="31"/>
      <c r="V756" s="31"/>
      <c r="W756" s="31"/>
      <c r="X756" s="31"/>
      <c r="Y756" s="31"/>
      <c r="Z756" s="31"/>
    </row>
    <row r="757" spans="1:26" ht="15.75" customHeight="1">
      <c r="A757" s="297"/>
      <c r="B757" s="297"/>
      <c r="C757" s="298"/>
      <c r="D757" s="299"/>
      <c r="E757" s="298"/>
      <c r="F757" s="298"/>
      <c r="G757" s="298"/>
      <c r="H757" s="298"/>
      <c r="I757" s="298"/>
      <c r="J757" s="298"/>
      <c r="K757" s="298"/>
      <c r="L757" s="298"/>
      <c r="M757" s="31"/>
      <c r="N757" s="31"/>
      <c r="O757" s="31"/>
      <c r="P757" s="31"/>
      <c r="Q757" s="31"/>
      <c r="R757" s="31"/>
      <c r="S757" s="31"/>
      <c r="T757" s="31"/>
      <c r="U757" s="31"/>
      <c r="V757" s="31"/>
      <c r="W757" s="31"/>
      <c r="X757" s="31"/>
      <c r="Y757" s="31"/>
      <c r="Z757" s="31"/>
    </row>
    <row r="758" spans="1:26" ht="15.75" customHeight="1">
      <c r="A758" s="297"/>
      <c r="B758" s="297"/>
      <c r="C758" s="298"/>
      <c r="D758" s="299"/>
      <c r="E758" s="298"/>
      <c r="F758" s="298"/>
      <c r="G758" s="298"/>
      <c r="H758" s="298"/>
      <c r="I758" s="298"/>
      <c r="J758" s="298"/>
      <c r="K758" s="298"/>
      <c r="L758" s="298"/>
      <c r="M758" s="31"/>
      <c r="N758" s="31"/>
      <c r="O758" s="31"/>
      <c r="P758" s="31"/>
      <c r="Q758" s="31"/>
      <c r="R758" s="31"/>
      <c r="S758" s="31"/>
      <c r="T758" s="31"/>
      <c r="U758" s="31"/>
      <c r="V758" s="31"/>
      <c r="W758" s="31"/>
      <c r="X758" s="31"/>
      <c r="Y758" s="31"/>
      <c r="Z758" s="31"/>
    </row>
    <row r="759" spans="1:26" ht="15.75" customHeight="1">
      <c r="A759" s="297"/>
      <c r="B759" s="297"/>
      <c r="C759" s="298"/>
      <c r="D759" s="299"/>
      <c r="E759" s="298"/>
      <c r="F759" s="298"/>
      <c r="G759" s="298"/>
      <c r="H759" s="298"/>
      <c r="I759" s="298"/>
      <c r="J759" s="298"/>
      <c r="K759" s="298"/>
      <c r="L759" s="298"/>
      <c r="M759" s="31"/>
      <c r="N759" s="31"/>
      <c r="O759" s="31"/>
      <c r="P759" s="31"/>
      <c r="Q759" s="31"/>
      <c r="R759" s="31"/>
      <c r="S759" s="31"/>
      <c r="T759" s="31"/>
      <c r="U759" s="31"/>
      <c r="V759" s="31"/>
      <c r="W759" s="31"/>
      <c r="X759" s="31"/>
      <c r="Y759" s="31"/>
      <c r="Z759" s="31"/>
    </row>
    <row r="760" spans="1:26" ht="15.75" customHeight="1">
      <c r="A760" s="297"/>
      <c r="B760" s="297"/>
      <c r="C760" s="298"/>
      <c r="D760" s="299"/>
      <c r="E760" s="298"/>
      <c r="F760" s="298"/>
      <c r="G760" s="298"/>
      <c r="H760" s="298"/>
      <c r="I760" s="298"/>
      <c r="J760" s="298"/>
      <c r="K760" s="298"/>
      <c r="L760" s="298"/>
      <c r="M760" s="31"/>
      <c r="N760" s="31"/>
      <c r="O760" s="31"/>
      <c r="P760" s="31"/>
      <c r="Q760" s="31"/>
      <c r="R760" s="31"/>
      <c r="S760" s="31"/>
      <c r="T760" s="31"/>
      <c r="U760" s="31"/>
      <c r="V760" s="31"/>
      <c r="W760" s="31"/>
      <c r="X760" s="31"/>
      <c r="Y760" s="31"/>
      <c r="Z760" s="31"/>
    </row>
    <row r="761" spans="1:26" ht="15.75" customHeight="1">
      <c r="A761" s="297"/>
      <c r="B761" s="297"/>
      <c r="C761" s="298"/>
      <c r="D761" s="299"/>
      <c r="E761" s="298"/>
      <c r="F761" s="298"/>
      <c r="G761" s="298"/>
      <c r="H761" s="298"/>
      <c r="I761" s="298"/>
      <c r="J761" s="298"/>
      <c r="K761" s="298"/>
      <c r="L761" s="298"/>
      <c r="M761" s="31"/>
      <c r="N761" s="31"/>
      <c r="O761" s="31"/>
      <c r="P761" s="31"/>
      <c r="Q761" s="31"/>
      <c r="R761" s="31"/>
      <c r="S761" s="31"/>
      <c r="T761" s="31"/>
      <c r="U761" s="31"/>
      <c r="V761" s="31"/>
      <c r="W761" s="31"/>
      <c r="X761" s="31"/>
      <c r="Y761" s="31"/>
      <c r="Z761" s="31"/>
    </row>
    <row r="762" spans="1:26" ht="15.75" customHeight="1">
      <c r="A762" s="297"/>
      <c r="B762" s="297"/>
      <c r="C762" s="298"/>
      <c r="D762" s="299"/>
      <c r="E762" s="298"/>
      <c r="F762" s="298"/>
      <c r="G762" s="298"/>
      <c r="H762" s="298"/>
      <c r="I762" s="298"/>
      <c r="J762" s="298"/>
      <c r="K762" s="298"/>
      <c r="L762" s="298"/>
      <c r="M762" s="31"/>
      <c r="N762" s="31"/>
      <c r="O762" s="31"/>
      <c r="P762" s="31"/>
      <c r="Q762" s="31"/>
      <c r="R762" s="31"/>
      <c r="S762" s="31"/>
      <c r="T762" s="31"/>
      <c r="U762" s="31"/>
      <c r="V762" s="31"/>
      <c r="W762" s="31"/>
      <c r="X762" s="31"/>
      <c r="Y762" s="31"/>
      <c r="Z762" s="31"/>
    </row>
    <row r="763" spans="1:26" ht="15.75" customHeight="1">
      <c r="A763" s="297"/>
      <c r="B763" s="297"/>
      <c r="C763" s="298"/>
      <c r="D763" s="299"/>
      <c r="E763" s="298"/>
      <c r="F763" s="298"/>
      <c r="G763" s="298"/>
      <c r="H763" s="298"/>
      <c r="I763" s="298"/>
      <c r="J763" s="298"/>
      <c r="K763" s="298"/>
      <c r="L763" s="298"/>
      <c r="M763" s="31"/>
      <c r="N763" s="31"/>
      <c r="O763" s="31"/>
      <c r="P763" s="31"/>
      <c r="Q763" s="31"/>
      <c r="R763" s="31"/>
      <c r="S763" s="31"/>
      <c r="T763" s="31"/>
      <c r="U763" s="31"/>
      <c r="V763" s="31"/>
      <c r="W763" s="31"/>
      <c r="X763" s="31"/>
      <c r="Y763" s="31"/>
      <c r="Z763" s="31"/>
    </row>
    <row r="764" spans="1:26" ht="15.75" customHeight="1">
      <c r="A764" s="297"/>
      <c r="B764" s="297"/>
      <c r="C764" s="298"/>
      <c r="D764" s="299"/>
      <c r="E764" s="298"/>
      <c r="F764" s="298"/>
      <c r="G764" s="298"/>
      <c r="H764" s="298"/>
      <c r="I764" s="298"/>
      <c r="J764" s="298"/>
      <c r="K764" s="298"/>
      <c r="L764" s="298"/>
      <c r="M764" s="31"/>
      <c r="N764" s="31"/>
      <c r="O764" s="31"/>
      <c r="P764" s="31"/>
      <c r="Q764" s="31"/>
      <c r="R764" s="31"/>
      <c r="S764" s="31"/>
      <c r="T764" s="31"/>
      <c r="U764" s="31"/>
      <c r="V764" s="31"/>
      <c r="W764" s="31"/>
      <c r="X764" s="31"/>
      <c r="Y764" s="31"/>
      <c r="Z764" s="31"/>
    </row>
    <row r="765" spans="1:26" ht="15.75" customHeight="1">
      <c r="A765" s="297"/>
      <c r="B765" s="297"/>
      <c r="C765" s="298"/>
      <c r="D765" s="299"/>
      <c r="E765" s="298"/>
      <c r="F765" s="298"/>
      <c r="G765" s="298"/>
      <c r="H765" s="298"/>
      <c r="I765" s="298"/>
      <c r="J765" s="298"/>
      <c r="K765" s="298"/>
      <c r="L765" s="298"/>
      <c r="M765" s="31"/>
      <c r="N765" s="31"/>
      <c r="O765" s="31"/>
      <c r="P765" s="31"/>
      <c r="Q765" s="31"/>
      <c r="R765" s="31"/>
      <c r="S765" s="31"/>
      <c r="T765" s="31"/>
      <c r="U765" s="31"/>
      <c r="V765" s="31"/>
      <c r="W765" s="31"/>
      <c r="X765" s="31"/>
      <c r="Y765" s="31"/>
      <c r="Z765" s="31"/>
    </row>
    <row r="766" spans="1:26" ht="15.75" customHeight="1">
      <c r="A766" s="297"/>
      <c r="B766" s="297"/>
      <c r="C766" s="298"/>
      <c r="D766" s="299"/>
      <c r="E766" s="298"/>
      <c r="F766" s="298"/>
      <c r="G766" s="298"/>
      <c r="H766" s="298"/>
      <c r="I766" s="298"/>
      <c r="J766" s="298"/>
      <c r="K766" s="298"/>
      <c r="L766" s="298"/>
      <c r="M766" s="31"/>
      <c r="N766" s="31"/>
      <c r="O766" s="31"/>
      <c r="P766" s="31"/>
      <c r="Q766" s="31"/>
      <c r="R766" s="31"/>
      <c r="S766" s="31"/>
      <c r="T766" s="31"/>
      <c r="U766" s="31"/>
      <c r="V766" s="31"/>
      <c r="W766" s="31"/>
      <c r="X766" s="31"/>
      <c r="Y766" s="31"/>
      <c r="Z766" s="31"/>
    </row>
    <row r="767" spans="1:26" ht="15.75" customHeight="1">
      <c r="A767" s="297"/>
      <c r="B767" s="297"/>
      <c r="C767" s="298"/>
      <c r="D767" s="299"/>
      <c r="E767" s="298"/>
      <c r="F767" s="298"/>
      <c r="G767" s="298"/>
      <c r="H767" s="298"/>
      <c r="I767" s="298"/>
      <c r="J767" s="298"/>
      <c r="K767" s="298"/>
      <c r="L767" s="298"/>
      <c r="M767" s="31"/>
      <c r="N767" s="31"/>
      <c r="O767" s="31"/>
      <c r="P767" s="31"/>
      <c r="Q767" s="31"/>
      <c r="R767" s="31"/>
      <c r="S767" s="31"/>
      <c r="T767" s="31"/>
      <c r="U767" s="31"/>
      <c r="V767" s="31"/>
      <c r="W767" s="31"/>
      <c r="X767" s="31"/>
      <c r="Y767" s="31"/>
      <c r="Z767" s="31"/>
    </row>
    <row r="768" spans="1:26" ht="15.75" customHeight="1">
      <c r="A768" s="297"/>
      <c r="B768" s="297"/>
      <c r="C768" s="298"/>
      <c r="D768" s="299"/>
      <c r="E768" s="298"/>
      <c r="F768" s="298"/>
      <c r="G768" s="298"/>
      <c r="H768" s="298"/>
      <c r="I768" s="298"/>
      <c r="J768" s="298"/>
      <c r="K768" s="298"/>
      <c r="L768" s="298"/>
      <c r="M768" s="31"/>
      <c r="N768" s="31"/>
      <c r="O768" s="31"/>
      <c r="P768" s="31"/>
      <c r="Q768" s="31"/>
      <c r="R768" s="31"/>
      <c r="S768" s="31"/>
      <c r="T768" s="31"/>
      <c r="U768" s="31"/>
      <c r="V768" s="31"/>
      <c r="W768" s="31"/>
      <c r="X768" s="31"/>
      <c r="Y768" s="31"/>
      <c r="Z768" s="31"/>
    </row>
    <row r="769" spans="1:26" ht="15.75" customHeight="1">
      <c r="A769" s="297"/>
      <c r="B769" s="297"/>
      <c r="C769" s="298"/>
      <c r="D769" s="299"/>
      <c r="E769" s="298"/>
      <c r="F769" s="298"/>
      <c r="G769" s="298"/>
      <c r="H769" s="298"/>
      <c r="I769" s="298"/>
      <c r="J769" s="298"/>
      <c r="K769" s="298"/>
      <c r="L769" s="298"/>
      <c r="M769" s="31"/>
      <c r="N769" s="31"/>
      <c r="O769" s="31"/>
      <c r="P769" s="31"/>
      <c r="Q769" s="31"/>
      <c r="R769" s="31"/>
      <c r="S769" s="31"/>
      <c r="T769" s="31"/>
      <c r="U769" s="31"/>
      <c r="V769" s="31"/>
      <c r="W769" s="31"/>
      <c r="X769" s="31"/>
      <c r="Y769" s="31"/>
      <c r="Z769" s="31"/>
    </row>
    <row r="770" spans="1:26" ht="15.75" customHeight="1">
      <c r="A770" s="297"/>
      <c r="B770" s="297"/>
      <c r="C770" s="298"/>
      <c r="D770" s="299"/>
      <c r="E770" s="298"/>
      <c r="F770" s="298"/>
      <c r="G770" s="298"/>
      <c r="H770" s="298"/>
      <c r="I770" s="298"/>
      <c r="J770" s="298"/>
      <c r="K770" s="298"/>
      <c r="L770" s="298"/>
      <c r="M770" s="31"/>
      <c r="N770" s="31"/>
      <c r="O770" s="31"/>
      <c r="P770" s="31"/>
      <c r="Q770" s="31"/>
      <c r="R770" s="31"/>
      <c r="S770" s="31"/>
      <c r="T770" s="31"/>
      <c r="U770" s="31"/>
      <c r="V770" s="31"/>
      <c r="W770" s="31"/>
      <c r="X770" s="31"/>
      <c r="Y770" s="31"/>
      <c r="Z770" s="31"/>
    </row>
    <row r="771" spans="1:26" ht="15.75" customHeight="1">
      <c r="A771" s="297"/>
      <c r="B771" s="297"/>
      <c r="C771" s="298"/>
      <c r="D771" s="299"/>
      <c r="E771" s="298"/>
      <c r="F771" s="298"/>
      <c r="G771" s="298"/>
      <c r="H771" s="298"/>
      <c r="I771" s="298"/>
      <c r="J771" s="298"/>
      <c r="K771" s="298"/>
      <c r="L771" s="298"/>
      <c r="M771" s="31"/>
      <c r="N771" s="31"/>
      <c r="O771" s="31"/>
      <c r="P771" s="31"/>
      <c r="Q771" s="31"/>
      <c r="R771" s="31"/>
      <c r="S771" s="31"/>
      <c r="T771" s="31"/>
      <c r="U771" s="31"/>
      <c r="V771" s="31"/>
      <c r="W771" s="31"/>
      <c r="X771" s="31"/>
      <c r="Y771" s="31"/>
      <c r="Z771" s="31"/>
    </row>
    <row r="772" spans="1:26" ht="15.75" customHeight="1">
      <c r="A772" s="297"/>
      <c r="B772" s="297"/>
      <c r="C772" s="298"/>
      <c r="D772" s="299"/>
      <c r="E772" s="298"/>
      <c r="F772" s="298"/>
      <c r="G772" s="298"/>
      <c r="H772" s="298"/>
      <c r="I772" s="298"/>
      <c r="J772" s="298"/>
      <c r="K772" s="298"/>
      <c r="L772" s="298"/>
      <c r="M772" s="31"/>
      <c r="N772" s="31"/>
      <c r="O772" s="31"/>
      <c r="P772" s="31"/>
      <c r="Q772" s="31"/>
      <c r="R772" s="31"/>
      <c r="S772" s="31"/>
      <c r="T772" s="31"/>
      <c r="U772" s="31"/>
      <c r="V772" s="31"/>
      <c r="W772" s="31"/>
      <c r="X772" s="31"/>
      <c r="Y772" s="31"/>
      <c r="Z772" s="31"/>
    </row>
    <row r="773" spans="1:26" ht="15.75" customHeight="1">
      <c r="A773" s="297"/>
      <c r="B773" s="297"/>
      <c r="C773" s="298"/>
      <c r="D773" s="299"/>
      <c r="E773" s="298"/>
      <c r="F773" s="298"/>
      <c r="G773" s="298"/>
      <c r="H773" s="298"/>
      <c r="I773" s="298"/>
      <c r="J773" s="298"/>
      <c r="K773" s="298"/>
      <c r="L773" s="298"/>
      <c r="M773" s="31"/>
      <c r="N773" s="31"/>
      <c r="O773" s="31"/>
      <c r="P773" s="31"/>
      <c r="Q773" s="31"/>
      <c r="R773" s="31"/>
      <c r="S773" s="31"/>
      <c r="T773" s="31"/>
      <c r="U773" s="31"/>
      <c r="V773" s="31"/>
      <c r="W773" s="31"/>
      <c r="X773" s="31"/>
      <c r="Y773" s="31"/>
      <c r="Z773" s="31"/>
    </row>
    <row r="774" spans="1:26" ht="15.75" customHeight="1">
      <c r="A774" s="297"/>
      <c r="B774" s="297"/>
      <c r="C774" s="298"/>
      <c r="D774" s="299"/>
      <c r="E774" s="298"/>
      <c r="F774" s="298"/>
      <c r="G774" s="298"/>
      <c r="H774" s="298"/>
      <c r="I774" s="298"/>
      <c r="J774" s="298"/>
      <c r="K774" s="298"/>
      <c r="L774" s="298"/>
      <c r="M774" s="31"/>
      <c r="N774" s="31"/>
      <c r="O774" s="31"/>
      <c r="P774" s="31"/>
      <c r="Q774" s="31"/>
      <c r="R774" s="31"/>
      <c r="S774" s="31"/>
      <c r="T774" s="31"/>
      <c r="U774" s="31"/>
      <c r="V774" s="31"/>
      <c r="W774" s="31"/>
      <c r="X774" s="31"/>
      <c r="Y774" s="31"/>
      <c r="Z774" s="31"/>
    </row>
    <row r="775" spans="1:26" ht="15.75" customHeight="1">
      <c r="A775" s="297"/>
      <c r="B775" s="297"/>
      <c r="C775" s="298"/>
      <c r="D775" s="299"/>
      <c r="E775" s="298"/>
      <c r="F775" s="298"/>
      <c r="G775" s="298"/>
      <c r="H775" s="298"/>
      <c r="I775" s="298"/>
      <c r="J775" s="298"/>
      <c r="K775" s="298"/>
      <c r="L775" s="298"/>
      <c r="M775" s="31"/>
      <c r="N775" s="31"/>
      <c r="O775" s="31"/>
      <c r="P775" s="31"/>
      <c r="Q775" s="31"/>
      <c r="R775" s="31"/>
      <c r="S775" s="31"/>
      <c r="T775" s="31"/>
      <c r="U775" s="31"/>
      <c r="V775" s="31"/>
      <c r="W775" s="31"/>
      <c r="X775" s="31"/>
      <c r="Y775" s="31"/>
      <c r="Z775" s="31"/>
    </row>
    <row r="776" spans="1:26" ht="15.75" customHeight="1">
      <c r="A776" s="297"/>
      <c r="B776" s="297"/>
      <c r="C776" s="298"/>
      <c r="D776" s="299"/>
      <c r="E776" s="298"/>
      <c r="F776" s="298"/>
      <c r="G776" s="298"/>
      <c r="H776" s="298"/>
      <c r="I776" s="298"/>
      <c r="J776" s="298"/>
      <c r="K776" s="298"/>
      <c r="L776" s="298"/>
      <c r="M776" s="31"/>
      <c r="N776" s="31"/>
      <c r="O776" s="31"/>
      <c r="P776" s="31"/>
      <c r="Q776" s="31"/>
      <c r="R776" s="31"/>
      <c r="S776" s="31"/>
      <c r="T776" s="31"/>
      <c r="U776" s="31"/>
      <c r="V776" s="31"/>
      <c r="W776" s="31"/>
      <c r="X776" s="31"/>
      <c r="Y776" s="31"/>
      <c r="Z776" s="31"/>
    </row>
    <row r="777" spans="1:26" ht="15.75" customHeight="1">
      <c r="A777" s="297"/>
      <c r="B777" s="297"/>
      <c r="C777" s="298"/>
      <c r="D777" s="299"/>
      <c r="E777" s="298"/>
      <c r="F777" s="298"/>
      <c r="G777" s="298"/>
      <c r="H777" s="298"/>
      <c r="I777" s="298"/>
      <c r="J777" s="298"/>
      <c r="K777" s="298"/>
      <c r="L777" s="298"/>
      <c r="M777" s="31"/>
      <c r="N777" s="31"/>
      <c r="O777" s="31"/>
      <c r="P777" s="31"/>
      <c r="Q777" s="31"/>
      <c r="R777" s="31"/>
      <c r="S777" s="31"/>
      <c r="T777" s="31"/>
      <c r="U777" s="31"/>
      <c r="V777" s="31"/>
      <c r="W777" s="31"/>
      <c r="X777" s="31"/>
      <c r="Y777" s="31"/>
      <c r="Z777" s="31"/>
    </row>
    <row r="778" spans="1:26" ht="15.75" customHeight="1">
      <c r="A778" s="297"/>
      <c r="B778" s="297"/>
      <c r="C778" s="298"/>
      <c r="D778" s="299"/>
      <c r="E778" s="298"/>
      <c r="F778" s="298"/>
      <c r="G778" s="298"/>
      <c r="H778" s="298"/>
      <c r="I778" s="298"/>
      <c r="J778" s="298"/>
      <c r="K778" s="298"/>
      <c r="L778" s="298"/>
      <c r="M778" s="31"/>
      <c r="N778" s="31"/>
      <c r="O778" s="31"/>
      <c r="P778" s="31"/>
      <c r="Q778" s="31"/>
      <c r="R778" s="31"/>
      <c r="S778" s="31"/>
      <c r="T778" s="31"/>
      <c r="U778" s="31"/>
      <c r="V778" s="31"/>
      <c r="W778" s="31"/>
      <c r="X778" s="31"/>
      <c r="Y778" s="31"/>
      <c r="Z778" s="31"/>
    </row>
    <row r="779" spans="1:26" ht="15.75" customHeight="1">
      <c r="A779" s="297"/>
      <c r="B779" s="297"/>
      <c r="C779" s="298"/>
      <c r="D779" s="299"/>
      <c r="E779" s="298"/>
      <c r="F779" s="298"/>
      <c r="G779" s="298"/>
      <c r="H779" s="298"/>
      <c r="I779" s="298"/>
      <c r="J779" s="298"/>
      <c r="K779" s="298"/>
      <c r="L779" s="298"/>
      <c r="M779" s="31"/>
      <c r="N779" s="31"/>
      <c r="O779" s="31"/>
      <c r="P779" s="31"/>
      <c r="Q779" s="31"/>
      <c r="R779" s="31"/>
      <c r="S779" s="31"/>
      <c r="T779" s="31"/>
      <c r="U779" s="31"/>
      <c r="V779" s="31"/>
      <c r="W779" s="31"/>
      <c r="X779" s="31"/>
      <c r="Y779" s="31"/>
      <c r="Z779" s="31"/>
    </row>
    <row r="780" spans="1:26" ht="15.75" customHeight="1">
      <c r="A780" s="297"/>
      <c r="B780" s="297"/>
      <c r="C780" s="298"/>
      <c r="D780" s="299"/>
      <c r="E780" s="298"/>
      <c r="F780" s="298"/>
      <c r="G780" s="298"/>
      <c r="H780" s="298"/>
      <c r="I780" s="298"/>
      <c r="J780" s="298"/>
      <c r="K780" s="298"/>
      <c r="L780" s="298"/>
      <c r="M780" s="31"/>
      <c r="N780" s="31"/>
      <c r="O780" s="31"/>
      <c r="P780" s="31"/>
      <c r="Q780" s="31"/>
      <c r="R780" s="31"/>
      <c r="S780" s="31"/>
      <c r="T780" s="31"/>
      <c r="U780" s="31"/>
      <c r="V780" s="31"/>
      <c r="W780" s="31"/>
      <c r="X780" s="31"/>
      <c r="Y780" s="31"/>
      <c r="Z780" s="31"/>
    </row>
    <row r="781" spans="1:26" ht="15.75" customHeight="1">
      <c r="A781" s="297"/>
      <c r="B781" s="297"/>
      <c r="C781" s="298"/>
      <c r="D781" s="299"/>
      <c r="E781" s="298"/>
      <c r="F781" s="298"/>
      <c r="G781" s="298"/>
      <c r="H781" s="298"/>
      <c r="I781" s="298"/>
      <c r="J781" s="298"/>
      <c r="K781" s="298"/>
      <c r="L781" s="298"/>
      <c r="M781" s="31"/>
      <c r="N781" s="31"/>
      <c r="O781" s="31"/>
      <c r="P781" s="31"/>
      <c r="Q781" s="31"/>
      <c r="R781" s="31"/>
      <c r="S781" s="31"/>
      <c r="T781" s="31"/>
      <c r="U781" s="31"/>
      <c r="V781" s="31"/>
      <c r="W781" s="31"/>
      <c r="X781" s="31"/>
      <c r="Y781" s="31"/>
      <c r="Z781" s="31"/>
    </row>
    <row r="782" spans="1:26" ht="15.75" customHeight="1">
      <c r="A782" s="297"/>
      <c r="B782" s="297"/>
      <c r="C782" s="298"/>
      <c r="D782" s="299"/>
      <c r="E782" s="298"/>
      <c r="F782" s="298"/>
      <c r="G782" s="298"/>
      <c r="H782" s="298"/>
      <c r="I782" s="298"/>
      <c r="J782" s="298"/>
      <c r="K782" s="298"/>
      <c r="L782" s="298"/>
      <c r="M782" s="31"/>
      <c r="N782" s="31"/>
      <c r="O782" s="31"/>
      <c r="P782" s="31"/>
      <c r="Q782" s="31"/>
      <c r="R782" s="31"/>
      <c r="S782" s="31"/>
      <c r="T782" s="31"/>
      <c r="U782" s="31"/>
      <c r="V782" s="31"/>
      <c r="W782" s="31"/>
      <c r="X782" s="31"/>
      <c r="Y782" s="31"/>
      <c r="Z782" s="31"/>
    </row>
    <row r="783" spans="1:26" ht="15.75" customHeight="1">
      <c r="A783" s="297"/>
      <c r="B783" s="297"/>
      <c r="C783" s="298"/>
      <c r="D783" s="299"/>
      <c r="E783" s="298"/>
      <c r="F783" s="298"/>
      <c r="G783" s="298"/>
      <c r="H783" s="298"/>
      <c r="I783" s="298"/>
      <c r="J783" s="298"/>
      <c r="K783" s="298"/>
      <c r="L783" s="298"/>
      <c r="M783" s="31"/>
      <c r="N783" s="31"/>
      <c r="O783" s="31"/>
      <c r="P783" s="31"/>
      <c r="Q783" s="31"/>
      <c r="R783" s="31"/>
      <c r="S783" s="31"/>
      <c r="T783" s="31"/>
      <c r="U783" s="31"/>
      <c r="V783" s="31"/>
      <c r="W783" s="31"/>
      <c r="X783" s="31"/>
      <c r="Y783" s="31"/>
      <c r="Z783" s="31"/>
    </row>
    <row r="784" spans="1:26" ht="15.75" customHeight="1">
      <c r="A784" s="297"/>
      <c r="B784" s="297"/>
      <c r="C784" s="298"/>
      <c r="D784" s="299"/>
      <c r="E784" s="298"/>
      <c r="F784" s="298"/>
      <c r="G784" s="298"/>
      <c r="H784" s="298"/>
      <c r="I784" s="298"/>
      <c r="J784" s="298"/>
      <c r="K784" s="298"/>
      <c r="L784" s="298"/>
      <c r="M784" s="31"/>
      <c r="N784" s="31"/>
      <c r="O784" s="31"/>
      <c r="P784" s="31"/>
      <c r="Q784" s="31"/>
      <c r="R784" s="31"/>
      <c r="S784" s="31"/>
      <c r="T784" s="31"/>
      <c r="U784" s="31"/>
      <c r="V784" s="31"/>
      <c r="W784" s="31"/>
      <c r="X784" s="31"/>
      <c r="Y784" s="31"/>
      <c r="Z784" s="31"/>
    </row>
    <row r="785" spans="1:26" ht="15.75" customHeight="1">
      <c r="A785" s="297"/>
      <c r="B785" s="297"/>
      <c r="C785" s="298"/>
      <c r="D785" s="299"/>
      <c r="E785" s="298"/>
      <c r="F785" s="298"/>
      <c r="G785" s="298"/>
      <c r="H785" s="298"/>
      <c r="I785" s="298"/>
      <c r="J785" s="298"/>
      <c r="K785" s="298"/>
      <c r="L785" s="298"/>
      <c r="M785" s="31"/>
      <c r="N785" s="31"/>
      <c r="O785" s="31"/>
      <c r="P785" s="31"/>
      <c r="Q785" s="31"/>
      <c r="R785" s="31"/>
      <c r="S785" s="31"/>
      <c r="T785" s="31"/>
      <c r="U785" s="31"/>
      <c r="V785" s="31"/>
      <c r="W785" s="31"/>
      <c r="X785" s="31"/>
      <c r="Y785" s="31"/>
      <c r="Z785" s="31"/>
    </row>
    <row r="786" spans="1:26" ht="15.75" customHeight="1">
      <c r="A786" s="297"/>
      <c r="B786" s="297"/>
      <c r="C786" s="298"/>
      <c r="D786" s="299"/>
      <c r="E786" s="298"/>
      <c r="F786" s="298"/>
      <c r="G786" s="298"/>
      <c r="H786" s="298"/>
      <c r="I786" s="298"/>
      <c r="J786" s="298"/>
      <c r="K786" s="298"/>
      <c r="L786" s="298"/>
      <c r="M786" s="31"/>
      <c r="N786" s="31"/>
      <c r="O786" s="31"/>
      <c r="P786" s="31"/>
      <c r="Q786" s="31"/>
      <c r="R786" s="31"/>
      <c r="S786" s="31"/>
      <c r="T786" s="31"/>
      <c r="U786" s="31"/>
      <c r="V786" s="31"/>
      <c r="W786" s="31"/>
      <c r="X786" s="31"/>
      <c r="Y786" s="31"/>
      <c r="Z786" s="31"/>
    </row>
    <row r="787" spans="1:26" ht="15.75" customHeight="1">
      <c r="A787" s="297"/>
      <c r="B787" s="297"/>
      <c r="C787" s="298"/>
      <c r="D787" s="299"/>
      <c r="E787" s="298"/>
      <c r="F787" s="298"/>
      <c r="G787" s="298"/>
      <c r="H787" s="298"/>
      <c r="I787" s="298"/>
      <c r="J787" s="298"/>
      <c r="K787" s="298"/>
      <c r="L787" s="298"/>
      <c r="M787" s="31"/>
      <c r="N787" s="31"/>
      <c r="O787" s="31"/>
      <c r="P787" s="31"/>
      <c r="Q787" s="31"/>
      <c r="R787" s="31"/>
      <c r="S787" s="31"/>
      <c r="T787" s="31"/>
      <c r="U787" s="31"/>
      <c r="V787" s="31"/>
      <c r="W787" s="31"/>
      <c r="X787" s="31"/>
      <c r="Y787" s="31"/>
      <c r="Z787" s="31"/>
    </row>
    <row r="788" spans="1:26" ht="15.75" customHeight="1">
      <c r="A788" s="297"/>
      <c r="B788" s="297"/>
      <c r="C788" s="298"/>
      <c r="D788" s="299"/>
      <c r="E788" s="298"/>
      <c r="F788" s="298"/>
      <c r="G788" s="298"/>
      <c r="H788" s="298"/>
      <c r="I788" s="298"/>
      <c r="J788" s="298"/>
      <c r="K788" s="298"/>
      <c r="L788" s="298"/>
      <c r="M788" s="31"/>
      <c r="N788" s="31"/>
      <c r="O788" s="31"/>
      <c r="P788" s="31"/>
      <c r="Q788" s="31"/>
      <c r="R788" s="31"/>
      <c r="S788" s="31"/>
      <c r="T788" s="31"/>
      <c r="U788" s="31"/>
      <c r="V788" s="31"/>
      <c r="W788" s="31"/>
      <c r="X788" s="31"/>
      <c r="Y788" s="31"/>
      <c r="Z788" s="31"/>
    </row>
    <row r="789" spans="1:26" ht="15.75" customHeight="1">
      <c r="A789" s="297"/>
      <c r="B789" s="297"/>
      <c r="C789" s="298"/>
      <c r="D789" s="299"/>
      <c r="E789" s="298"/>
      <c r="F789" s="298"/>
      <c r="G789" s="298"/>
      <c r="H789" s="298"/>
      <c r="I789" s="298"/>
      <c r="J789" s="298"/>
      <c r="K789" s="298"/>
      <c r="L789" s="298"/>
      <c r="M789" s="31"/>
      <c r="N789" s="31"/>
      <c r="O789" s="31"/>
      <c r="P789" s="31"/>
      <c r="Q789" s="31"/>
      <c r="R789" s="31"/>
      <c r="S789" s="31"/>
      <c r="T789" s="31"/>
      <c r="U789" s="31"/>
      <c r="V789" s="31"/>
      <c r="W789" s="31"/>
      <c r="X789" s="31"/>
      <c r="Y789" s="31"/>
      <c r="Z789" s="31"/>
    </row>
    <row r="790" spans="1:26" ht="15.75" customHeight="1">
      <c r="A790" s="297"/>
      <c r="B790" s="297"/>
      <c r="C790" s="298"/>
      <c r="D790" s="299"/>
      <c r="E790" s="298"/>
      <c r="F790" s="298"/>
      <c r="G790" s="298"/>
      <c r="H790" s="298"/>
      <c r="I790" s="298"/>
      <c r="J790" s="298"/>
      <c r="K790" s="298"/>
      <c r="L790" s="298"/>
      <c r="M790" s="31"/>
      <c r="N790" s="31"/>
      <c r="O790" s="31"/>
      <c r="P790" s="31"/>
      <c r="Q790" s="31"/>
      <c r="R790" s="31"/>
      <c r="S790" s="31"/>
      <c r="T790" s="31"/>
      <c r="U790" s="31"/>
      <c r="V790" s="31"/>
      <c r="W790" s="31"/>
      <c r="X790" s="31"/>
      <c r="Y790" s="31"/>
      <c r="Z790" s="31"/>
    </row>
    <row r="791" spans="1:26" ht="15.75" customHeight="1">
      <c r="A791" s="297"/>
      <c r="B791" s="297"/>
      <c r="C791" s="298"/>
      <c r="D791" s="299"/>
      <c r="E791" s="298"/>
      <c r="F791" s="298"/>
      <c r="G791" s="298"/>
      <c r="H791" s="298"/>
      <c r="I791" s="298"/>
      <c r="J791" s="298"/>
      <c r="K791" s="298"/>
      <c r="L791" s="298"/>
      <c r="M791" s="31"/>
      <c r="N791" s="31"/>
      <c r="O791" s="31"/>
      <c r="P791" s="31"/>
      <c r="Q791" s="31"/>
      <c r="R791" s="31"/>
      <c r="S791" s="31"/>
      <c r="T791" s="31"/>
      <c r="U791" s="31"/>
      <c r="V791" s="31"/>
      <c r="W791" s="31"/>
      <c r="X791" s="31"/>
      <c r="Y791" s="31"/>
      <c r="Z791" s="31"/>
    </row>
    <row r="792" spans="1:26" ht="15.75" customHeight="1">
      <c r="A792" s="297"/>
      <c r="B792" s="297"/>
      <c r="C792" s="298"/>
      <c r="D792" s="299"/>
      <c r="E792" s="298"/>
      <c r="F792" s="298"/>
      <c r="G792" s="298"/>
      <c r="H792" s="298"/>
      <c r="I792" s="298"/>
      <c r="J792" s="298"/>
      <c r="K792" s="298"/>
      <c r="L792" s="298"/>
      <c r="M792" s="31"/>
      <c r="N792" s="31"/>
      <c r="O792" s="31"/>
      <c r="P792" s="31"/>
      <c r="Q792" s="31"/>
      <c r="R792" s="31"/>
      <c r="S792" s="31"/>
      <c r="T792" s="31"/>
      <c r="U792" s="31"/>
      <c r="V792" s="31"/>
      <c r="W792" s="31"/>
      <c r="X792" s="31"/>
      <c r="Y792" s="31"/>
      <c r="Z792" s="31"/>
    </row>
    <row r="793" spans="1:26" ht="15.75" customHeight="1">
      <c r="A793" s="297"/>
      <c r="B793" s="297"/>
      <c r="C793" s="298"/>
      <c r="D793" s="299"/>
      <c r="E793" s="298"/>
      <c r="F793" s="298"/>
      <c r="G793" s="298"/>
      <c r="H793" s="298"/>
      <c r="I793" s="298"/>
      <c r="J793" s="298"/>
      <c r="K793" s="298"/>
      <c r="L793" s="298"/>
      <c r="M793" s="31"/>
      <c r="N793" s="31"/>
      <c r="O793" s="31"/>
      <c r="P793" s="31"/>
      <c r="Q793" s="31"/>
      <c r="R793" s="31"/>
      <c r="S793" s="31"/>
      <c r="T793" s="31"/>
      <c r="U793" s="31"/>
      <c r="V793" s="31"/>
      <c r="W793" s="31"/>
      <c r="X793" s="31"/>
      <c r="Y793" s="31"/>
      <c r="Z793" s="31"/>
    </row>
    <row r="794" spans="1:26" ht="15.75" customHeight="1">
      <c r="A794" s="297"/>
      <c r="B794" s="297"/>
      <c r="C794" s="298"/>
      <c r="D794" s="299"/>
      <c r="E794" s="298"/>
      <c r="F794" s="298"/>
      <c r="G794" s="298"/>
      <c r="H794" s="298"/>
      <c r="I794" s="298"/>
      <c r="J794" s="298"/>
      <c r="K794" s="298"/>
      <c r="L794" s="298"/>
      <c r="M794" s="31"/>
      <c r="N794" s="31"/>
      <c r="O794" s="31"/>
      <c r="P794" s="31"/>
      <c r="Q794" s="31"/>
      <c r="R794" s="31"/>
      <c r="S794" s="31"/>
      <c r="T794" s="31"/>
      <c r="U794" s="31"/>
      <c r="V794" s="31"/>
      <c r="W794" s="31"/>
      <c r="X794" s="31"/>
      <c r="Y794" s="31"/>
      <c r="Z794" s="31"/>
    </row>
    <row r="795" spans="1:26" ht="15.75" customHeight="1">
      <c r="A795" s="297"/>
      <c r="B795" s="297"/>
      <c r="C795" s="298"/>
      <c r="D795" s="299"/>
      <c r="E795" s="298"/>
      <c r="F795" s="298"/>
      <c r="G795" s="298"/>
      <c r="H795" s="298"/>
      <c r="I795" s="298"/>
      <c r="J795" s="298"/>
      <c r="K795" s="298"/>
      <c r="L795" s="298"/>
      <c r="M795" s="31"/>
      <c r="N795" s="31"/>
      <c r="O795" s="31"/>
      <c r="P795" s="31"/>
      <c r="Q795" s="31"/>
      <c r="R795" s="31"/>
      <c r="S795" s="31"/>
      <c r="T795" s="31"/>
      <c r="U795" s="31"/>
      <c r="V795" s="31"/>
      <c r="W795" s="31"/>
      <c r="X795" s="31"/>
      <c r="Y795" s="31"/>
      <c r="Z795" s="31"/>
    </row>
    <row r="796" spans="1:26" ht="15.75" customHeight="1">
      <c r="A796" s="297"/>
      <c r="B796" s="297"/>
      <c r="C796" s="298"/>
      <c r="D796" s="299"/>
      <c r="E796" s="298"/>
      <c r="F796" s="298"/>
      <c r="G796" s="298"/>
      <c r="H796" s="298"/>
      <c r="I796" s="298"/>
      <c r="J796" s="298"/>
      <c r="K796" s="298"/>
      <c r="L796" s="298"/>
      <c r="M796" s="31"/>
      <c r="N796" s="31"/>
      <c r="O796" s="31"/>
      <c r="P796" s="31"/>
      <c r="Q796" s="31"/>
      <c r="R796" s="31"/>
      <c r="S796" s="31"/>
      <c r="T796" s="31"/>
      <c r="U796" s="31"/>
      <c r="V796" s="31"/>
      <c r="W796" s="31"/>
      <c r="X796" s="31"/>
      <c r="Y796" s="31"/>
      <c r="Z796" s="31"/>
    </row>
    <row r="797" spans="1:26" ht="15.75" customHeight="1">
      <c r="A797" s="297"/>
      <c r="B797" s="297"/>
      <c r="C797" s="298"/>
      <c r="D797" s="299"/>
      <c r="E797" s="298"/>
      <c r="F797" s="298"/>
      <c r="G797" s="298"/>
      <c r="H797" s="298"/>
      <c r="I797" s="298"/>
      <c r="J797" s="298"/>
      <c r="K797" s="298"/>
      <c r="L797" s="298"/>
      <c r="M797" s="31"/>
      <c r="N797" s="31"/>
      <c r="O797" s="31"/>
      <c r="P797" s="31"/>
      <c r="Q797" s="31"/>
      <c r="R797" s="31"/>
      <c r="S797" s="31"/>
      <c r="T797" s="31"/>
      <c r="U797" s="31"/>
      <c r="V797" s="31"/>
      <c r="W797" s="31"/>
      <c r="X797" s="31"/>
      <c r="Y797" s="31"/>
      <c r="Z797" s="31"/>
    </row>
    <row r="798" spans="1:26" ht="15.75" customHeight="1">
      <c r="A798" s="297"/>
      <c r="B798" s="297"/>
      <c r="C798" s="298"/>
      <c r="D798" s="299"/>
      <c r="E798" s="298"/>
      <c r="F798" s="298"/>
      <c r="G798" s="298"/>
      <c r="H798" s="298"/>
      <c r="I798" s="298"/>
      <c r="J798" s="298"/>
      <c r="K798" s="298"/>
      <c r="L798" s="298"/>
      <c r="M798" s="31"/>
      <c r="N798" s="31"/>
      <c r="O798" s="31"/>
      <c r="P798" s="31"/>
      <c r="Q798" s="31"/>
      <c r="R798" s="31"/>
      <c r="S798" s="31"/>
      <c r="T798" s="31"/>
      <c r="U798" s="31"/>
      <c r="V798" s="31"/>
      <c r="W798" s="31"/>
      <c r="X798" s="31"/>
      <c r="Y798" s="31"/>
      <c r="Z798" s="31"/>
    </row>
    <row r="799" spans="1:26" ht="15.75" customHeight="1">
      <c r="A799" s="297"/>
      <c r="B799" s="297"/>
      <c r="C799" s="298"/>
      <c r="D799" s="299"/>
      <c r="E799" s="298"/>
      <c r="F799" s="298"/>
      <c r="G799" s="298"/>
      <c r="H799" s="298"/>
      <c r="I799" s="298"/>
      <c r="J799" s="298"/>
      <c r="K799" s="298"/>
      <c r="L799" s="298"/>
      <c r="M799" s="31"/>
      <c r="N799" s="31"/>
      <c r="O799" s="31"/>
      <c r="P799" s="31"/>
      <c r="Q799" s="31"/>
      <c r="R799" s="31"/>
      <c r="S799" s="31"/>
      <c r="T799" s="31"/>
      <c r="U799" s="31"/>
      <c r="V799" s="31"/>
      <c r="W799" s="31"/>
      <c r="X799" s="31"/>
      <c r="Y799" s="31"/>
      <c r="Z799" s="31"/>
    </row>
    <row r="800" spans="1:26" ht="15.75" customHeight="1">
      <c r="A800" s="297"/>
      <c r="B800" s="297"/>
      <c r="C800" s="298"/>
      <c r="D800" s="299"/>
      <c r="E800" s="298"/>
      <c r="F800" s="298"/>
      <c r="G800" s="298"/>
      <c r="H800" s="298"/>
      <c r="I800" s="298"/>
      <c r="J800" s="298"/>
      <c r="K800" s="298"/>
      <c r="L800" s="298"/>
      <c r="M800" s="31"/>
      <c r="N800" s="31"/>
      <c r="O800" s="31"/>
      <c r="P800" s="31"/>
      <c r="Q800" s="31"/>
      <c r="R800" s="31"/>
      <c r="S800" s="31"/>
      <c r="T800" s="31"/>
      <c r="U800" s="31"/>
      <c r="V800" s="31"/>
      <c r="W800" s="31"/>
      <c r="X800" s="31"/>
      <c r="Y800" s="31"/>
      <c r="Z800" s="31"/>
    </row>
    <row r="801" spans="1:26" ht="15.75" customHeight="1">
      <c r="A801" s="297"/>
      <c r="B801" s="297"/>
      <c r="C801" s="298"/>
      <c r="D801" s="299"/>
      <c r="E801" s="298"/>
      <c r="F801" s="298"/>
      <c r="G801" s="298"/>
      <c r="H801" s="298"/>
      <c r="I801" s="298"/>
      <c r="J801" s="298"/>
      <c r="K801" s="298"/>
      <c r="L801" s="298"/>
      <c r="M801" s="31"/>
      <c r="N801" s="31"/>
      <c r="O801" s="31"/>
      <c r="P801" s="31"/>
      <c r="Q801" s="31"/>
      <c r="R801" s="31"/>
      <c r="S801" s="31"/>
      <c r="T801" s="31"/>
      <c r="U801" s="31"/>
      <c r="V801" s="31"/>
      <c r="W801" s="31"/>
      <c r="X801" s="31"/>
      <c r="Y801" s="31"/>
      <c r="Z801" s="31"/>
    </row>
    <row r="802" spans="1:26" ht="15.75" customHeight="1">
      <c r="A802" s="297"/>
      <c r="B802" s="297"/>
      <c r="C802" s="298"/>
      <c r="D802" s="299"/>
      <c r="E802" s="298"/>
      <c r="F802" s="298"/>
      <c r="G802" s="298"/>
      <c r="H802" s="298"/>
      <c r="I802" s="298"/>
      <c r="J802" s="298"/>
      <c r="K802" s="298"/>
      <c r="L802" s="298"/>
      <c r="M802" s="31"/>
      <c r="N802" s="31"/>
      <c r="O802" s="31"/>
      <c r="P802" s="31"/>
      <c r="Q802" s="31"/>
      <c r="R802" s="31"/>
      <c r="S802" s="31"/>
      <c r="T802" s="31"/>
      <c r="U802" s="31"/>
      <c r="V802" s="31"/>
      <c r="W802" s="31"/>
      <c r="X802" s="31"/>
      <c r="Y802" s="31"/>
      <c r="Z802" s="31"/>
    </row>
    <row r="803" spans="1:26" ht="15.75" customHeight="1">
      <c r="A803" s="297"/>
      <c r="B803" s="297"/>
      <c r="C803" s="298"/>
      <c r="D803" s="299"/>
      <c r="E803" s="298"/>
      <c r="F803" s="298"/>
      <c r="G803" s="298"/>
      <c r="H803" s="298"/>
      <c r="I803" s="298"/>
      <c r="J803" s="298"/>
      <c r="K803" s="298"/>
      <c r="L803" s="298"/>
      <c r="M803" s="31"/>
      <c r="N803" s="31"/>
      <c r="O803" s="31"/>
      <c r="P803" s="31"/>
      <c r="Q803" s="31"/>
      <c r="R803" s="31"/>
      <c r="S803" s="31"/>
      <c r="T803" s="31"/>
      <c r="U803" s="31"/>
      <c r="V803" s="31"/>
      <c r="W803" s="31"/>
      <c r="X803" s="31"/>
      <c r="Y803" s="31"/>
      <c r="Z803" s="31"/>
    </row>
    <row r="804" spans="1:26" ht="15.75" customHeight="1">
      <c r="A804" s="297"/>
      <c r="B804" s="297"/>
      <c r="C804" s="298"/>
      <c r="D804" s="299"/>
      <c r="E804" s="298"/>
      <c r="F804" s="298"/>
      <c r="G804" s="298"/>
      <c r="H804" s="298"/>
      <c r="I804" s="298"/>
      <c r="J804" s="298"/>
      <c r="K804" s="298"/>
      <c r="L804" s="298"/>
      <c r="M804" s="31"/>
      <c r="N804" s="31"/>
      <c r="O804" s="31"/>
      <c r="P804" s="31"/>
      <c r="Q804" s="31"/>
      <c r="R804" s="31"/>
      <c r="S804" s="31"/>
      <c r="T804" s="31"/>
      <c r="U804" s="31"/>
      <c r="V804" s="31"/>
      <c r="W804" s="31"/>
      <c r="X804" s="31"/>
      <c r="Y804" s="31"/>
      <c r="Z804" s="31"/>
    </row>
    <row r="805" spans="1:26" ht="15.75" customHeight="1">
      <c r="A805" s="297"/>
      <c r="B805" s="297"/>
      <c r="C805" s="298"/>
      <c r="D805" s="299"/>
      <c r="E805" s="298"/>
      <c r="F805" s="298"/>
      <c r="G805" s="298"/>
      <c r="H805" s="298"/>
      <c r="I805" s="298"/>
      <c r="J805" s="298"/>
      <c r="K805" s="298"/>
      <c r="L805" s="298"/>
      <c r="M805" s="31"/>
      <c r="N805" s="31"/>
      <c r="O805" s="31"/>
      <c r="P805" s="31"/>
      <c r="Q805" s="31"/>
      <c r="R805" s="31"/>
      <c r="S805" s="31"/>
      <c r="T805" s="31"/>
      <c r="U805" s="31"/>
      <c r="V805" s="31"/>
      <c r="W805" s="31"/>
      <c r="X805" s="31"/>
      <c r="Y805" s="31"/>
      <c r="Z805" s="31"/>
    </row>
    <row r="806" spans="1:26" ht="15.75" customHeight="1">
      <c r="A806" s="297"/>
      <c r="B806" s="297"/>
      <c r="C806" s="298"/>
      <c r="D806" s="299"/>
      <c r="E806" s="298"/>
      <c r="F806" s="298"/>
      <c r="G806" s="298"/>
      <c r="H806" s="298"/>
      <c r="I806" s="298"/>
      <c r="J806" s="298"/>
      <c r="K806" s="298"/>
      <c r="L806" s="298"/>
      <c r="M806" s="31"/>
      <c r="N806" s="31"/>
      <c r="O806" s="31"/>
      <c r="P806" s="31"/>
      <c r="Q806" s="31"/>
      <c r="R806" s="31"/>
      <c r="S806" s="31"/>
      <c r="T806" s="31"/>
      <c r="U806" s="31"/>
      <c r="V806" s="31"/>
      <c r="W806" s="31"/>
      <c r="X806" s="31"/>
      <c r="Y806" s="31"/>
      <c r="Z806" s="31"/>
    </row>
    <row r="807" spans="1:26" ht="15.75" customHeight="1">
      <c r="A807" s="297"/>
      <c r="B807" s="297"/>
      <c r="C807" s="298"/>
      <c r="D807" s="299"/>
      <c r="E807" s="298"/>
      <c r="F807" s="298"/>
      <c r="G807" s="298"/>
      <c r="H807" s="298"/>
      <c r="I807" s="298"/>
      <c r="J807" s="298"/>
      <c r="K807" s="298"/>
      <c r="L807" s="298"/>
      <c r="M807" s="31"/>
      <c r="N807" s="31"/>
      <c r="O807" s="31"/>
      <c r="P807" s="31"/>
      <c r="Q807" s="31"/>
      <c r="R807" s="31"/>
      <c r="S807" s="31"/>
      <c r="T807" s="31"/>
      <c r="U807" s="31"/>
      <c r="V807" s="31"/>
      <c r="W807" s="31"/>
      <c r="X807" s="31"/>
      <c r="Y807" s="31"/>
      <c r="Z807" s="31"/>
    </row>
    <row r="808" spans="1:26" ht="15.75" customHeight="1">
      <c r="A808" s="297"/>
      <c r="B808" s="297"/>
      <c r="C808" s="298"/>
      <c r="D808" s="299"/>
      <c r="E808" s="298"/>
      <c r="F808" s="298"/>
      <c r="G808" s="298"/>
      <c r="H808" s="298"/>
      <c r="I808" s="298"/>
      <c r="J808" s="298"/>
      <c r="K808" s="298"/>
      <c r="L808" s="298"/>
      <c r="M808" s="31"/>
      <c r="N808" s="31"/>
      <c r="O808" s="31"/>
      <c r="P808" s="31"/>
      <c r="Q808" s="31"/>
      <c r="R808" s="31"/>
      <c r="S808" s="31"/>
      <c r="T808" s="31"/>
      <c r="U808" s="31"/>
      <c r="V808" s="31"/>
      <c r="W808" s="31"/>
      <c r="X808" s="31"/>
      <c r="Y808" s="31"/>
      <c r="Z808" s="31"/>
    </row>
    <row r="809" spans="1:26" ht="15.75" customHeight="1">
      <c r="A809" s="297"/>
      <c r="B809" s="297"/>
      <c r="C809" s="298"/>
      <c r="D809" s="299"/>
      <c r="E809" s="298"/>
      <c r="F809" s="298"/>
      <c r="G809" s="298"/>
      <c r="H809" s="298"/>
      <c r="I809" s="298"/>
      <c r="J809" s="298"/>
      <c r="K809" s="298"/>
      <c r="L809" s="298"/>
      <c r="M809" s="31"/>
      <c r="N809" s="31"/>
      <c r="O809" s="31"/>
      <c r="P809" s="31"/>
      <c r="Q809" s="31"/>
      <c r="R809" s="31"/>
      <c r="S809" s="31"/>
      <c r="T809" s="31"/>
      <c r="U809" s="31"/>
      <c r="V809" s="31"/>
      <c r="W809" s="31"/>
      <c r="X809" s="31"/>
      <c r="Y809" s="31"/>
      <c r="Z809" s="31"/>
    </row>
    <row r="810" spans="1:26" ht="15.75" customHeight="1">
      <c r="A810" s="297"/>
      <c r="B810" s="297"/>
      <c r="C810" s="298"/>
      <c r="D810" s="299"/>
      <c r="E810" s="298"/>
      <c r="F810" s="298"/>
      <c r="G810" s="298"/>
      <c r="H810" s="298"/>
      <c r="I810" s="298"/>
      <c r="J810" s="298"/>
      <c r="K810" s="298"/>
      <c r="L810" s="298"/>
      <c r="M810" s="31"/>
      <c r="N810" s="31"/>
      <c r="O810" s="31"/>
      <c r="P810" s="31"/>
      <c r="Q810" s="31"/>
      <c r="R810" s="31"/>
      <c r="S810" s="31"/>
      <c r="T810" s="31"/>
      <c r="U810" s="31"/>
      <c r="V810" s="31"/>
      <c r="W810" s="31"/>
      <c r="X810" s="31"/>
      <c r="Y810" s="31"/>
      <c r="Z810" s="31"/>
    </row>
    <row r="811" spans="1:26" ht="15.75" customHeight="1">
      <c r="A811" s="297"/>
      <c r="B811" s="297"/>
      <c r="C811" s="298"/>
      <c r="D811" s="299"/>
      <c r="E811" s="298"/>
      <c r="F811" s="298"/>
      <c r="G811" s="298"/>
      <c r="H811" s="298"/>
      <c r="I811" s="298"/>
      <c r="J811" s="298"/>
      <c r="K811" s="298"/>
      <c r="L811" s="298"/>
      <c r="M811" s="31"/>
      <c r="N811" s="31"/>
      <c r="O811" s="31"/>
      <c r="P811" s="31"/>
      <c r="Q811" s="31"/>
      <c r="R811" s="31"/>
      <c r="S811" s="31"/>
      <c r="T811" s="31"/>
      <c r="U811" s="31"/>
      <c r="V811" s="31"/>
      <c r="W811" s="31"/>
      <c r="X811" s="31"/>
      <c r="Y811" s="31"/>
      <c r="Z811" s="31"/>
    </row>
    <row r="812" spans="1:26" ht="15.75" customHeight="1">
      <c r="A812" s="297"/>
      <c r="B812" s="297"/>
      <c r="C812" s="298"/>
      <c r="D812" s="299"/>
      <c r="E812" s="298"/>
      <c r="F812" s="298"/>
      <c r="G812" s="298"/>
      <c r="H812" s="298"/>
      <c r="I812" s="298"/>
      <c r="J812" s="298"/>
      <c r="K812" s="298"/>
      <c r="L812" s="298"/>
      <c r="M812" s="31"/>
      <c r="N812" s="31"/>
      <c r="O812" s="31"/>
      <c r="P812" s="31"/>
      <c r="Q812" s="31"/>
      <c r="R812" s="31"/>
      <c r="S812" s="31"/>
      <c r="T812" s="31"/>
      <c r="U812" s="31"/>
      <c r="V812" s="31"/>
      <c r="W812" s="31"/>
      <c r="X812" s="31"/>
      <c r="Y812" s="31"/>
      <c r="Z812" s="31"/>
    </row>
    <row r="813" spans="1:26" ht="15.75" customHeight="1">
      <c r="A813" s="297"/>
      <c r="B813" s="297"/>
      <c r="C813" s="298"/>
      <c r="D813" s="299"/>
      <c r="E813" s="298"/>
      <c r="F813" s="298"/>
      <c r="G813" s="298"/>
      <c r="H813" s="298"/>
      <c r="I813" s="298"/>
      <c r="J813" s="298"/>
      <c r="K813" s="298"/>
      <c r="L813" s="298"/>
      <c r="M813" s="31"/>
      <c r="N813" s="31"/>
      <c r="O813" s="31"/>
      <c r="P813" s="31"/>
      <c r="Q813" s="31"/>
      <c r="R813" s="31"/>
      <c r="S813" s="31"/>
      <c r="T813" s="31"/>
      <c r="U813" s="31"/>
      <c r="V813" s="31"/>
      <c r="W813" s="31"/>
      <c r="X813" s="31"/>
      <c r="Y813" s="31"/>
      <c r="Z813" s="31"/>
    </row>
    <row r="814" spans="1:26" ht="15.75" customHeight="1">
      <c r="A814" s="297"/>
      <c r="B814" s="297"/>
      <c r="C814" s="298"/>
      <c r="D814" s="299"/>
      <c r="E814" s="298"/>
      <c r="F814" s="298"/>
      <c r="G814" s="298"/>
      <c r="H814" s="298"/>
      <c r="I814" s="298"/>
      <c r="J814" s="298"/>
      <c r="K814" s="298"/>
      <c r="L814" s="298"/>
      <c r="M814" s="31"/>
      <c r="N814" s="31"/>
      <c r="O814" s="31"/>
      <c r="P814" s="31"/>
      <c r="Q814" s="31"/>
      <c r="R814" s="31"/>
      <c r="S814" s="31"/>
      <c r="T814" s="31"/>
      <c r="U814" s="31"/>
      <c r="V814" s="31"/>
      <c r="W814" s="31"/>
      <c r="X814" s="31"/>
      <c r="Y814" s="31"/>
      <c r="Z814" s="31"/>
    </row>
    <row r="815" spans="1:26" ht="15.75" customHeight="1">
      <c r="A815" s="297"/>
      <c r="B815" s="297"/>
      <c r="C815" s="298"/>
      <c r="D815" s="299"/>
      <c r="E815" s="298"/>
      <c r="F815" s="298"/>
      <c r="G815" s="298"/>
      <c r="H815" s="298"/>
      <c r="I815" s="298"/>
      <c r="J815" s="298"/>
      <c r="K815" s="298"/>
      <c r="L815" s="298"/>
      <c r="M815" s="31"/>
      <c r="N815" s="31"/>
      <c r="O815" s="31"/>
      <c r="P815" s="31"/>
      <c r="Q815" s="31"/>
      <c r="R815" s="31"/>
      <c r="S815" s="31"/>
      <c r="T815" s="31"/>
      <c r="U815" s="31"/>
      <c r="V815" s="31"/>
      <c r="W815" s="31"/>
      <c r="X815" s="31"/>
      <c r="Y815" s="31"/>
      <c r="Z815" s="31"/>
    </row>
    <row r="816" spans="1:26" ht="15.75" customHeight="1">
      <c r="A816" s="297"/>
      <c r="B816" s="297"/>
      <c r="C816" s="298"/>
      <c r="D816" s="299"/>
      <c r="E816" s="298"/>
      <c r="F816" s="298"/>
      <c r="G816" s="298"/>
      <c r="H816" s="298"/>
      <c r="I816" s="298"/>
      <c r="J816" s="298"/>
      <c r="K816" s="298"/>
      <c r="L816" s="298"/>
      <c r="M816" s="31"/>
      <c r="N816" s="31"/>
      <c r="O816" s="31"/>
      <c r="P816" s="31"/>
      <c r="Q816" s="31"/>
      <c r="R816" s="31"/>
      <c r="S816" s="31"/>
      <c r="T816" s="31"/>
      <c r="U816" s="31"/>
      <c r="V816" s="31"/>
      <c r="W816" s="31"/>
      <c r="X816" s="31"/>
      <c r="Y816" s="31"/>
      <c r="Z816" s="31"/>
    </row>
    <row r="817" spans="1:26" ht="15.75" customHeight="1">
      <c r="A817" s="297"/>
      <c r="B817" s="297"/>
      <c r="C817" s="298"/>
      <c r="D817" s="299"/>
      <c r="E817" s="298"/>
      <c r="F817" s="298"/>
      <c r="G817" s="298"/>
      <c r="H817" s="298"/>
      <c r="I817" s="298"/>
      <c r="J817" s="298"/>
      <c r="K817" s="298"/>
      <c r="L817" s="298"/>
      <c r="M817" s="31"/>
      <c r="N817" s="31"/>
      <c r="O817" s="31"/>
      <c r="P817" s="31"/>
      <c r="Q817" s="31"/>
      <c r="R817" s="31"/>
      <c r="S817" s="31"/>
      <c r="T817" s="31"/>
      <c r="U817" s="31"/>
      <c r="V817" s="31"/>
      <c r="W817" s="31"/>
      <c r="X817" s="31"/>
      <c r="Y817" s="31"/>
      <c r="Z817" s="31"/>
    </row>
    <row r="818" spans="1:26" ht="15.75" customHeight="1">
      <c r="A818" s="297"/>
      <c r="B818" s="297"/>
      <c r="C818" s="298"/>
      <c r="D818" s="299"/>
      <c r="E818" s="298"/>
      <c r="F818" s="298"/>
      <c r="G818" s="298"/>
      <c r="H818" s="298"/>
      <c r="I818" s="298"/>
      <c r="J818" s="298"/>
      <c r="K818" s="298"/>
      <c r="L818" s="298"/>
      <c r="M818" s="31"/>
      <c r="N818" s="31"/>
      <c r="O818" s="31"/>
      <c r="P818" s="31"/>
      <c r="Q818" s="31"/>
      <c r="R818" s="31"/>
      <c r="S818" s="31"/>
      <c r="T818" s="31"/>
      <c r="U818" s="31"/>
      <c r="V818" s="31"/>
      <c r="W818" s="31"/>
      <c r="X818" s="31"/>
      <c r="Y818" s="31"/>
      <c r="Z818" s="31"/>
    </row>
    <row r="819" spans="1:26" ht="15.75" customHeight="1">
      <c r="A819" s="297"/>
      <c r="B819" s="297"/>
      <c r="C819" s="298"/>
      <c r="D819" s="299"/>
      <c r="E819" s="298"/>
      <c r="F819" s="298"/>
      <c r="G819" s="298"/>
      <c r="H819" s="298"/>
      <c r="I819" s="298"/>
      <c r="J819" s="298"/>
      <c r="K819" s="298"/>
      <c r="L819" s="298"/>
      <c r="M819" s="31"/>
      <c r="N819" s="31"/>
      <c r="O819" s="31"/>
      <c r="P819" s="31"/>
      <c r="Q819" s="31"/>
      <c r="R819" s="31"/>
      <c r="S819" s="31"/>
      <c r="T819" s="31"/>
      <c r="U819" s="31"/>
      <c r="V819" s="31"/>
      <c r="W819" s="31"/>
      <c r="X819" s="31"/>
      <c r="Y819" s="31"/>
      <c r="Z819" s="31"/>
    </row>
    <row r="820" spans="1:26" ht="15.75" customHeight="1">
      <c r="A820" s="297"/>
      <c r="B820" s="297"/>
      <c r="C820" s="298"/>
      <c r="D820" s="299"/>
      <c r="E820" s="298"/>
      <c r="F820" s="298"/>
      <c r="G820" s="298"/>
      <c r="H820" s="298"/>
      <c r="I820" s="298"/>
      <c r="J820" s="298"/>
      <c r="K820" s="298"/>
      <c r="L820" s="298"/>
      <c r="M820" s="31"/>
      <c r="N820" s="31"/>
      <c r="O820" s="31"/>
      <c r="P820" s="31"/>
      <c r="Q820" s="31"/>
      <c r="R820" s="31"/>
      <c r="S820" s="31"/>
      <c r="T820" s="31"/>
      <c r="U820" s="31"/>
      <c r="V820" s="31"/>
      <c r="W820" s="31"/>
      <c r="X820" s="31"/>
      <c r="Y820" s="31"/>
      <c r="Z820" s="31"/>
    </row>
    <row r="821" spans="1:26" ht="15.75" customHeight="1">
      <c r="A821" s="297"/>
      <c r="B821" s="297"/>
      <c r="C821" s="298"/>
      <c r="D821" s="299"/>
      <c r="E821" s="298"/>
      <c r="F821" s="298"/>
      <c r="G821" s="298"/>
      <c r="H821" s="298"/>
      <c r="I821" s="298"/>
      <c r="J821" s="298"/>
      <c r="K821" s="298"/>
      <c r="L821" s="298"/>
      <c r="M821" s="31"/>
      <c r="N821" s="31"/>
      <c r="O821" s="31"/>
      <c r="P821" s="31"/>
      <c r="Q821" s="31"/>
      <c r="R821" s="31"/>
      <c r="S821" s="31"/>
      <c r="T821" s="31"/>
      <c r="U821" s="31"/>
      <c r="V821" s="31"/>
      <c r="W821" s="31"/>
      <c r="X821" s="31"/>
      <c r="Y821" s="31"/>
      <c r="Z821" s="31"/>
    </row>
    <row r="822" spans="1:26" ht="15.75" customHeight="1">
      <c r="A822" s="297"/>
      <c r="B822" s="297"/>
      <c r="C822" s="298"/>
      <c r="D822" s="299"/>
      <c r="E822" s="298"/>
      <c r="F822" s="298"/>
      <c r="G822" s="298"/>
      <c r="H822" s="298"/>
      <c r="I822" s="298"/>
      <c r="J822" s="298"/>
      <c r="K822" s="298"/>
      <c r="L822" s="298"/>
      <c r="M822" s="31"/>
      <c r="N822" s="31"/>
      <c r="O822" s="31"/>
      <c r="P822" s="31"/>
      <c r="Q822" s="31"/>
      <c r="R822" s="31"/>
      <c r="S822" s="31"/>
      <c r="T822" s="31"/>
      <c r="U822" s="31"/>
      <c r="V822" s="31"/>
      <c r="W822" s="31"/>
      <c r="X822" s="31"/>
      <c r="Y822" s="31"/>
      <c r="Z822" s="31"/>
    </row>
    <row r="823" spans="1:26" ht="15.75" customHeight="1">
      <c r="A823" s="297"/>
      <c r="B823" s="297"/>
      <c r="C823" s="298"/>
      <c r="D823" s="299"/>
      <c r="E823" s="298"/>
      <c r="F823" s="298"/>
      <c r="G823" s="298"/>
      <c r="H823" s="298"/>
      <c r="I823" s="298"/>
      <c r="J823" s="298"/>
      <c r="K823" s="298"/>
      <c r="L823" s="298"/>
      <c r="M823" s="31"/>
      <c r="N823" s="31"/>
      <c r="O823" s="31"/>
      <c r="P823" s="31"/>
      <c r="Q823" s="31"/>
      <c r="R823" s="31"/>
      <c r="S823" s="31"/>
      <c r="T823" s="31"/>
      <c r="U823" s="31"/>
      <c r="V823" s="31"/>
      <c r="W823" s="31"/>
      <c r="X823" s="31"/>
      <c r="Y823" s="31"/>
      <c r="Z823" s="31"/>
    </row>
    <row r="824" spans="1:26" ht="15.75" customHeight="1">
      <c r="A824" s="297"/>
      <c r="B824" s="297"/>
      <c r="C824" s="298"/>
      <c r="D824" s="299"/>
      <c r="E824" s="298"/>
      <c r="F824" s="298"/>
      <c r="G824" s="298"/>
      <c r="H824" s="298"/>
      <c r="I824" s="298"/>
      <c r="J824" s="298"/>
      <c r="K824" s="298"/>
      <c r="L824" s="298"/>
      <c r="M824" s="31"/>
      <c r="N824" s="31"/>
      <c r="O824" s="31"/>
      <c r="P824" s="31"/>
      <c r="Q824" s="31"/>
      <c r="R824" s="31"/>
      <c r="S824" s="31"/>
      <c r="T824" s="31"/>
      <c r="U824" s="31"/>
      <c r="V824" s="31"/>
      <c r="W824" s="31"/>
      <c r="X824" s="31"/>
      <c r="Y824" s="31"/>
      <c r="Z824" s="31"/>
    </row>
    <row r="825" spans="1:26" ht="15.75" customHeight="1">
      <c r="A825" s="297"/>
      <c r="B825" s="297"/>
      <c r="C825" s="298"/>
      <c r="D825" s="299"/>
      <c r="E825" s="298"/>
      <c r="F825" s="298"/>
      <c r="G825" s="298"/>
      <c r="H825" s="298"/>
      <c r="I825" s="298"/>
      <c r="J825" s="298"/>
      <c r="K825" s="298"/>
      <c r="L825" s="298"/>
      <c r="M825" s="31"/>
      <c r="N825" s="31"/>
      <c r="O825" s="31"/>
      <c r="P825" s="31"/>
      <c r="Q825" s="31"/>
      <c r="R825" s="31"/>
      <c r="S825" s="31"/>
      <c r="T825" s="31"/>
      <c r="U825" s="31"/>
      <c r="V825" s="31"/>
      <c r="W825" s="31"/>
      <c r="X825" s="31"/>
      <c r="Y825" s="31"/>
      <c r="Z825" s="31"/>
    </row>
    <row r="826" spans="1:26" ht="15.75" customHeight="1">
      <c r="A826" s="297"/>
      <c r="B826" s="297"/>
      <c r="C826" s="298"/>
      <c r="D826" s="299"/>
      <c r="E826" s="298"/>
      <c r="F826" s="298"/>
      <c r="G826" s="298"/>
      <c r="H826" s="298"/>
      <c r="I826" s="298"/>
      <c r="J826" s="298"/>
      <c r="K826" s="298"/>
      <c r="L826" s="298"/>
      <c r="M826" s="31"/>
      <c r="N826" s="31"/>
      <c r="O826" s="31"/>
      <c r="P826" s="31"/>
      <c r="Q826" s="31"/>
      <c r="R826" s="31"/>
      <c r="S826" s="31"/>
      <c r="T826" s="31"/>
      <c r="U826" s="31"/>
      <c r="V826" s="31"/>
      <c r="W826" s="31"/>
      <c r="X826" s="31"/>
      <c r="Y826" s="31"/>
      <c r="Z826" s="31"/>
    </row>
    <row r="827" spans="1:26" ht="15.75" customHeight="1">
      <c r="A827" s="297"/>
      <c r="B827" s="297"/>
      <c r="C827" s="298"/>
      <c r="D827" s="299"/>
      <c r="E827" s="298"/>
      <c r="F827" s="298"/>
      <c r="G827" s="298"/>
      <c r="H827" s="298"/>
      <c r="I827" s="298"/>
      <c r="J827" s="298"/>
      <c r="K827" s="298"/>
      <c r="L827" s="298"/>
      <c r="M827" s="31"/>
      <c r="N827" s="31"/>
      <c r="O827" s="31"/>
      <c r="P827" s="31"/>
      <c r="Q827" s="31"/>
      <c r="R827" s="31"/>
      <c r="S827" s="31"/>
      <c r="T827" s="31"/>
      <c r="U827" s="31"/>
      <c r="V827" s="31"/>
      <c r="W827" s="31"/>
      <c r="X827" s="31"/>
      <c r="Y827" s="31"/>
      <c r="Z827" s="31"/>
    </row>
    <row r="828" spans="1:26" ht="15.75" customHeight="1">
      <c r="A828" s="297"/>
      <c r="B828" s="297"/>
      <c r="C828" s="298"/>
      <c r="D828" s="299"/>
      <c r="E828" s="298"/>
      <c r="F828" s="298"/>
      <c r="G828" s="298"/>
      <c r="H828" s="298"/>
      <c r="I828" s="298"/>
      <c r="J828" s="298"/>
      <c r="K828" s="298"/>
      <c r="L828" s="298"/>
      <c r="M828" s="31"/>
      <c r="N828" s="31"/>
      <c r="O828" s="31"/>
      <c r="P828" s="31"/>
      <c r="Q828" s="31"/>
      <c r="R828" s="31"/>
      <c r="S828" s="31"/>
      <c r="T828" s="31"/>
      <c r="U828" s="31"/>
      <c r="V828" s="31"/>
      <c r="W828" s="31"/>
      <c r="X828" s="31"/>
      <c r="Y828" s="31"/>
      <c r="Z828" s="31"/>
    </row>
    <row r="829" spans="1:26" ht="15.75" customHeight="1">
      <c r="A829" s="297"/>
      <c r="B829" s="297"/>
      <c r="C829" s="298"/>
      <c r="D829" s="299"/>
      <c r="E829" s="298"/>
      <c r="F829" s="298"/>
      <c r="G829" s="298"/>
      <c r="H829" s="298"/>
      <c r="I829" s="298"/>
      <c r="J829" s="298"/>
      <c r="K829" s="298"/>
      <c r="L829" s="298"/>
      <c r="M829" s="31"/>
      <c r="N829" s="31"/>
      <c r="O829" s="31"/>
      <c r="P829" s="31"/>
      <c r="Q829" s="31"/>
      <c r="R829" s="31"/>
      <c r="S829" s="31"/>
      <c r="T829" s="31"/>
      <c r="U829" s="31"/>
      <c r="V829" s="31"/>
      <c r="W829" s="31"/>
      <c r="X829" s="31"/>
      <c r="Y829" s="31"/>
      <c r="Z829" s="31"/>
    </row>
    <row r="830" spans="1:26" ht="15.75" customHeight="1">
      <c r="A830" s="297"/>
      <c r="B830" s="297"/>
      <c r="C830" s="298"/>
      <c r="D830" s="299"/>
      <c r="E830" s="298"/>
      <c r="F830" s="298"/>
      <c r="G830" s="298"/>
      <c r="H830" s="298"/>
      <c r="I830" s="298"/>
      <c r="J830" s="298"/>
      <c r="K830" s="298"/>
      <c r="L830" s="298"/>
      <c r="M830" s="31"/>
      <c r="N830" s="31"/>
      <c r="O830" s="31"/>
      <c r="P830" s="31"/>
      <c r="Q830" s="31"/>
      <c r="R830" s="31"/>
      <c r="S830" s="31"/>
      <c r="T830" s="31"/>
      <c r="U830" s="31"/>
      <c r="V830" s="31"/>
      <c r="W830" s="31"/>
      <c r="X830" s="31"/>
      <c r="Y830" s="31"/>
      <c r="Z830" s="31"/>
    </row>
    <row r="831" spans="1:26" ht="15.75" customHeight="1">
      <c r="A831" s="297"/>
      <c r="B831" s="297"/>
      <c r="C831" s="298"/>
      <c r="D831" s="299"/>
      <c r="E831" s="298"/>
      <c r="F831" s="298"/>
      <c r="G831" s="298"/>
      <c r="H831" s="298"/>
      <c r="I831" s="298"/>
      <c r="J831" s="298"/>
      <c r="K831" s="298"/>
      <c r="L831" s="298"/>
      <c r="M831" s="31"/>
      <c r="N831" s="31"/>
      <c r="O831" s="31"/>
      <c r="P831" s="31"/>
      <c r="Q831" s="31"/>
      <c r="R831" s="31"/>
      <c r="S831" s="31"/>
      <c r="T831" s="31"/>
      <c r="U831" s="31"/>
      <c r="V831" s="31"/>
      <c r="W831" s="31"/>
      <c r="X831" s="31"/>
      <c r="Y831" s="31"/>
      <c r="Z831" s="31"/>
    </row>
    <row r="832" spans="1:26" ht="15.75" customHeight="1">
      <c r="A832" s="297"/>
      <c r="B832" s="297"/>
      <c r="C832" s="298"/>
      <c r="D832" s="299"/>
      <c r="E832" s="298"/>
      <c r="F832" s="298"/>
      <c r="G832" s="298"/>
      <c r="H832" s="298"/>
      <c r="I832" s="298"/>
      <c r="J832" s="298"/>
      <c r="K832" s="298"/>
      <c r="L832" s="298"/>
      <c r="M832" s="31"/>
      <c r="N832" s="31"/>
      <c r="O832" s="31"/>
      <c r="P832" s="31"/>
      <c r="Q832" s="31"/>
      <c r="R832" s="31"/>
      <c r="S832" s="31"/>
      <c r="T832" s="31"/>
      <c r="U832" s="31"/>
      <c r="V832" s="31"/>
      <c r="W832" s="31"/>
      <c r="X832" s="31"/>
      <c r="Y832" s="31"/>
      <c r="Z832" s="31"/>
    </row>
    <row r="833" spans="1:26" ht="15.75" customHeight="1">
      <c r="A833" s="297"/>
      <c r="B833" s="297"/>
      <c r="C833" s="298"/>
      <c r="D833" s="299"/>
      <c r="E833" s="298"/>
      <c r="F833" s="298"/>
      <c r="G833" s="298"/>
      <c r="H833" s="298"/>
      <c r="I833" s="298"/>
      <c r="J833" s="298"/>
      <c r="K833" s="298"/>
      <c r="L833" s="298"/>
      <c r="M833" s="31"/>
      <c r="N833" s="31"/>
      <c r="O833" s="31"/>
      <c r="P833" s="31"/>
      <c r="Q833" s="31"/>
      <c r="R833" s="31"/>
      <c r="S833" s="31"/>
      <c r="T833" s="31"/>
      <c r="U833" s="31"/>
      <c r="V833" s="31"/>
      <c r="W833" s="31"/>
      <c r="X833" s="31"/>
      <c r="Y833" s="31"/>
      <c r="Z833" s="31"/>
    </row>
    <row r="834" spans="1:26" ht="15.75" customHeight="1">
      <c r="A834" s="297"/>
      <c r="B834" s="297"/>
      <c r="C834" s="298"/>
      <c r="D834" s="299"/>
      <c r="E834" s="298"/>
      <c r="F834" s="298"/>
      <c r="G834" s="298"/>
      <c r="H834" s="298"/>
      <c r="I834" s="298"/>
      <c r="J834" s="298"/>
      <c r="K834" s="298"/>
      <c r="L834" s="298"/>
      <c r="M834" s="31"/>
      <c r="N834" s="31"/>
      <c r="O834" s="31"/>
      <c r="P834" s="31"/>
      <c r="Q834" s="31"/>
      <c r="R834" s="31"/>
      <c r="S834" s="31"/>
      <c r="T834" s="31"/>
      <c r="U834" s="31"/>
      <c r="V834" s="31"/>
      <c r="W834" s="31"/>
      <c r="X834" s="31"/>
      <c r="Y834" s="31"/>
      <c r="Z834" s="31"/>
    </row>
    <row r="835" spans="1:26" ht="15.75" customHeight="1">
      <c r="A835" s="297"/>
      <c r="B835" s="297"/>
      <c r="C835" s="298"/>
      <c r="D835" s="299"/>
      <c r="E835" s="298"/>
      <c r="F835" s="298"/>
      <c r="G835" s="298"/>
      <c r="H835" s="298"/>
      <c r="I835" s="298"/>
      <c r="J835" s="298"/>
      <c r="K835" s="298"/>
      <c r="L835" s="298"/>
      <c r="M835" s="31"/>
      <c r="N835" s="31"/>
      <c r="O835" s="31"/>
      <c r="P835" s="31"/>
      <c r="Q835" s="31"/>
      <c r="R835" s="31"/>
      <c r="S835" s="31"/>
      <c r="T835" s="31"/>
      <c r="U835" s="31"/>
      <c r="V835" s="31"/>
      <c r="W835" s="31"/>
      <c r="X835" s="31"/>
      <c r="Y835" s="31"/>
      <c r="Z835" s="31"/>
    </row>
    <row r="836" spans="1:26" ht="15.75" customHeight="1">
      <c r="A836" s="297"/>
      <c r="B836" s="297"/>
      <c r="C836" s="298"/>
      <c r="D836" s="299"/>
      <c r="E836" s="298"/>
      <c r="F836" s="298"/>
      <c r="G836" s="298"/>
      <c r="H836" s="298"/>
      <c r="I836" s="298"/>
      <c r="J836" s="298"/>
      <c r="K836" s="298"/>
      <c r="L836" s="298"/>
      <c r="M836" s="31"/>
      <c r="N836" s="31"/>
      <c r="O836" s="31"/>
      <c r="P836" s="31"/>
      <c r="Q836" s="31"/>
      <c r="R836" s="31"/>
      <c r="S836" s="31"/>
      <c r="T836" s="31"/>
      <c r="U836" s="31"/>
      <c r="V836" s="31"/>
      <c r="W836" s="31"/>
      <c r="X836" s="31"/>
      <c r="Y836" s="31"/>
      <c r="Z836" s="31"/>
    </row>
    <row r="837" spans="1:26" ht="15.75" customHeight="1">
      <c r="A837" s="297"/>
      <c r="B837" s="297"/>
      <c r="C837" s="298"/>
      <c r="D837" s="299"/>
      <c r="E837" s="298"/>
      <c r="F837" s="298"/>
      <c r="G837" s="298"/>
      <c r="H837" s="298"/>
      <c r="I837" s="298"/>
      <c r="J837" s="298"/>
      <c r="K837" s="298"/>
      <c r="L837" s="298"/>
      <c r="M837" s="31"/>
      <c r="N837" s="31"/>
      <c r="O837" s="31"/>
      <c r="P837" s="31"/>
      <c r="Q837" s="31"/>
      <c r="R837" s="31"/>
      <c r="S837" s="31"/>
      <c r="T837" s="31"/>
      <c r="U837" s="31"/>
      <c r="V837" s="31"/>
      <c r="W837" s="31"/>
      <c r="X837" s="31"/>
      <c r="Y837" s="31"/>
      <c r="Z837" s="31"/>
    </row>
    <row r="838" spans="1:26" ht="15.75" customHeight="1">
      <c r="A838" s="297"/>
      <c r="B838" s="297"/>
      <c r="C838" s="298"/>
      <c r="D838" s="299"/>
      <c r="E838" s="298"/>
      <c r="F838" s="298"/>
      <c r="G838" s="298"/>
      <c r="H838" s="298"/>
      <c r="I838" s="298"/>
      <c r="J838" s="298"/>
      <c r="K838" s="298"/>
      <c r="L838" s="298"/>
      <c r="M838" s="31"/>
      <c r="N838" s="31"/>
      <c r="O838" s="31"/>
      <c r="P838" s="31"/>
      <c r="Q838" s="31"/>
      <c r="R838" s="31"/>
      <c r="S838" s="31"/>
      <c r="T838" s="31"/>
      <c r="U838" s="31"/>
      <c r="V838" s="31"/>
      <c r="W838" s="31"/>
      <c r="X838" s="31"/>
      <c r="Y838" s="31"/>
      <c r="Z838" s="31"/>
    </row>
    <row r="839" spans="1:26" ht="15.75" customHeight="1">
      <c r="A839" s="297"/>
      <c r="B839" s="297"/>
      <c r="C839" s="298"/>
      <c r="D839" s="299"/>
      <c r="E839" s="298"/>
      <c r="F839" s="298"/>
      <c r="G839" s="298"/>
      <c r="H839" s="298"/>
      <c r="I839" s="298"/>
      <c r="J839" s="298"/>
      <c r="K839" s="298"/>
      <c r="L839" s="298"/>
      <c r="M839" s="31"/>
      <c r="N839" s="31"/>
      <c r="O839" s="31"/>
      <c r="P839" s="31"/>
      <c r="Q839" s="31"/>
      <c r="R839" s="31"/>
      <c r="S839" s="31"/>
      <c r="T839" s="31"/>
      <c r="U839" s="31"/>
      <c r="V839" s="31"/>
      <c r="W839" s="31"/>
      <c r="X839" s="31"/>
      <c r="Y839" s="31"/>
      <c r="Z839" s="31"/>
    </row>
    <row r="840" spans="1:26" ht="15.75" customHeight="1">
      <c r="A840" s="297"/>
      <c r="B840" s="297"/>
      <c r="C840" s="298"/>
      <c r="D840" s="299"/>
      <c r="E840" s="298"/>
      <c r="F840" s="298"/>
      <c r="G840" s="298"/>
      <c r="H840" s="298"/>
      <c r="I840" s="298"/>
      <c r="J840" s="298"/>
      <c r="K840" s="298"/>
      <c r="L840" s="298"/>
      <c r="M840" s="31"/>
      <c r="N840" s="31"/>
      <c r="O840" s="31"/>
      <c r="P840" s="31"/>
      <c r="Q840" s="31"/>
      <c r="R840" s="31"/>
      <c r="S840" s="31"/>
      <c r="T840" s="31"/>
      <c r="U840" s="31"/>
      <c r="V840" s="31"/>
      <c r="W840" s="31"/>
      <c r="X840" s="31"/>
      <c r="Y840" s="31"/>
      <c r="Z840" s="31"/>
    </row>
    <row r="841" spans="1:26" ht="15.75" customHeight="1">
      <c r="A841" s="297"/>
      <c r="B841" s="297"/>
      <c r="C841" s="298"/>
      <c r="D841" s="299"/>
      <c r="E841" s="298"/>
      <c r="F841" s="298"/>
      <c r="G841" s="298"/>
      <c r="H841" s="298"/>
      <c r="I841" s="298"/>
      <c r="J841" s="298"/>
      <c r="K841" s="298"/>
      <c r="L841" s="298"/>
      <c r="M841" s="31"/>
      <c r="N841" s="31"/>
      <c r="O841" s="31"/>
      <c r="P841" s="31"/>
      <c r="Q841" s="31"/>
      <c r="R841" s="31"/>
      <c r="S841" s="31"/>
      <c r="T841" s="31"/>
      <c r="U841" s="31"/>
      <c r="V841" s="31"/>
      <c r="W841" s="31"/>
      <c r="X841" s="31"/>
      <c r="Y841" s="31"/>
      <c r="Z841" s="31"/>
    </row>
    <row r="842" spans="1:26" ht="15.75" customHeight="1">
      <c r="A842" s="297"/>
      <c r="B842" s="297"/>
      <c r="C842" s="298"/>
      <c r="D842" s="299"/>
      <c r="E842" s="298"/>
      <c r="F842" s="298"/>
      <c r="G842" s="298"/>
      <c r="H842" s="298"/>
      <c r="I842" s="298"/>
      <c r="J842" s="298"/>
      <c r="K842" s="298"/>
      <c r="L842" s="298"/>
      <c r="M842" s="31"/>
      <c r="N842" s="31"/>
      <c r="O842" s="31"/>
      <c r="P842" s="31"/>
      <c r="Q842" s="31"/>
      <c r="R842" s="31"/>
      <c r="S842" s="31"/>
      <c r="T842" s="31"/>
      <c r="U842" s="31"/>
      <c r="V842" s="31"/>
      <c r="W842" s="31"/>
      <c r="X842" s="31"/>
      <c r="Y842" s="31"/>
      <c r="Z842" s="31"/>
    </row>
    <row r="843" spans="1:26" ht="15.75" customHeight="1">
      <c r="A843" s="297"/>
      <c r="B843" s="297"/>
      <c r="C843" s="298"/>
      <c r="D843" s="299"/>
      <c r="E843" s="298"/>
      <c r="F843" s="298"/>
      <c r="G843" s="298"/>
      <c r="H843" s="298"/>
      <c r="I843" s="298"/>
      <c r="J843" s="298"/>
      <c r="K843" s="298"/>
      <c r="L843" s="298"/>
      <c r="M843" s="31"/>
      <c r="N843" s="31"/>
      <c r="O843" s="31"/>
      <c r="P843" s="31"/>
      <c r="Q843" s="31"/>
      <c r="R843" s="31"/>
      <c r="S843" s="31"/>
      <c r="T843" s="31"/>
      <c r="U843" s="31"/>
      <c r="V843" s="31"/>
      <c r="W843" s="31"/>
      <c r="X843" s="31"/>
      <c r="Y843" s="31"/>
      <c r="Z843" s="31"/>
    </row>
    <row r="844" spans="1:26" ht="15.75" customHeight="1">
      <c r="A844" s="297"/>
      <c r="B844" s="297"/>
      <c r="C844" s="298"/>
      <c r="D844" s="299"/>
      <c r="E844" s="298"/>
      <c r="F844" s="298"/>
      <c r="G844" s="298"/>
      <c r="H844" s="298"/>
      <c r="I844" s="298"/>
      <c r="J844" s="298"/>
      <c r="K844" s="298"/>
      <c r="L844" s="298"/>
      <c r="M844" s="31"/>
      <c r="N844" s="31"/>
      <c r="O844" s="31"/>
      <c r="P844" s="31"/>
      <c r="Q844" s="31"/>
      <c r="R844" s="31"/>
      <c r="S844" s="31"/>
      <c r="T844" s="31"/>
      <c r="U844" s="31"/>
      <c r="V844" s="31"/>
      <c r="W844" s="31"/>
      <c r="X844" s="31"/>
      <c r="Y844" s="31"/>
      <c r="Z844" s="31"/>
    </row>
    <row r="845" spans="1:26" ht="15.75" customHeight="1">
      <c r="A845" s="297"/>
      <c r="B845" s="297"/>
      <c r="C845" s="298"/>
      <c r="D845" s="299"/>
      <c r="E845" s="298"/>
      <c r="F845" s="298"/>
      <c r="G845" s="298"/>
      <c r="H845" s="298"/>
      <c r="I845" s="298"/>
      <c r="J845" s="298"/>
      <c r="K845" s="298"/>
      <c r="L845" s="298"/>
      <c r="M845" s="31"/>
      <c r="N845" s="31"/>
      <c r="O845" s="31"/>
      <c r="P845" s="31"/>
      <c r="Q845" s="31"/>
      <c r="R845" s="31"/>
      <c r="S845" s="31"/>
      <c r="T845" s="31"/>
      <c r="U845" s="31"/>
      <c r="V845" s="31"/>
      <c r="W845" s="31"/>
      <c r="X845" s="31"/>
      <c r="Y845" s="31"/>
      <c r="Z845" s="31"/>
    </row>
    <row r="846" spans="1:26" ht="15.75" customHeight="1">
      <c r="A846" s="297"/>
      <c r="B846" s="297"/>
      <c r="C846" s="298"/>
      <c r="D846" s="299"/>
      <c r="E846" s="298"/>
      <c r="F846" s="298"/>
      <c r="G846" s="298"/>
      <c r="H846" s="298"/>
      <c r="I846" s="298"/>
      <c r="J846" s="298"/>
      <c r="K846" s="298"/>
      <c r="L846" s="298"/>
      <c r="M846" s="31"/>
      <c r="N846" s="31"/>
      <c r="O846" s="31"/>
      <c r="P846" s="31"/>
      <c r="Q846" s="31"/>
      <c r="R846" s="31"/>
      <c r="S846" s="31"/>
      <c r="T846" s="31"/>
      <c r="U846" s="31"/>
      <c r="V846" s="31"/>
      <c r="W846" s="31"/>
      <c r="X846" s="31"/>
      <c r="Y846" s="31"/>
      <c r="Z846" s="31"/>
    </row>
    <row r="847" spans="1:26" ht="15.75" customHeight="1">
      <c r="A847" s="297"/>
      <c r="B847" s="297"/>
      <c r="C847" s="298"/>
      <c r="D847" s="299"/>
      <c r="E847" s="298"/>
      <c r="F847" s="298"/>
      <c r="G847" s="298"/>
      <c r="H847" s="298"/>
      <c r="I847" s="298"/>
      <c r="J847" s="298"/>
      <c r="K847" s="298"/>
      <c r="L847" s="298"/>
      <c r="M847" s="31"/>
      <c r="N847" s="31"/>
      <c r="O847" s="31"/>
      <c r="P847" s="31"/>
      <c r="Q847" s="31"/>
      <c r="R847" s="31"/>
      <c r="S847" s="31"/>
      <c r="T847" s="31"/>
      <c r="U847" s="31"/>
      <c r="V847" s="31"/>
      <c r="W847" s="31"/>
      <c r="X847" s="31"/>
      <c r="Y847" s="31"/>
      <c r="Z847" s="31"/>
    </row>
    <row r="848" spans="1:26" ht="15.75" customHeight="1">
      <c r="A848" s="297"/>
      <c r="B848" s="297"/>
      <c r="C848" s="298"/>
      <c r="D848" s="299"/>
      <c r="E848" s="298"/>
      <c r="F848" s="298"/>
      <c r="G848" s="298"/>
      <c r="H848" s="298"/>
      <c r="I848" s="298"/>
      <c r="J848" s="298"/>
      <c r="K848" s="298"/>
      <c r="L848" s="298"/>
      <c r="M848" s="31"/>
      <c r="N848" s="31"/>
      <c r="O848" s="31"/>
      <c r="P848" s="31"/>
      <c r="Q848" s="31"/>
      <c r="R848" s="31"/>
      <c r="S848" s="31"/>
      <c r="T848" s="31"/>
      <c r="U848" s="31"/>
      <c r="V848" s="31"/>
      <c r="W848" s="31"/>
      <c r="X848" s="31"/>
      <c r="Y848" s="31"/>
      <c r="Z848" s="31"/>
    </row>
    <row r="849" spans="1:26" ht="15.75" customHeight="1">
      <c r="A849" s="297"/>
      <c r="B849" s="297"/>
      <c r="C849" s="298"/>
      <c r="D849" s="299"/>
      <c r="E849" s="298"/>
      <c r="F849" s="298"/>
      <c r="G849" s="298"/>
      <c r="H849" s="298"/>
      <c r="I849" s="298"/>
      <c r="J849" s="298"/>
      <c r="K849" s="298"/>
      <c r="L849" s="298"/>
      <c r="M849" s="31"/>
      <c r="N849" s="31"/>
      <c r="O849" s="31"/>
      <c r="P849" s="31"/>
      <c r="Q849" s="31"/>
      <c r="R849" s="31"/>
      <c r="S849" s="31"/>
      <c r="T849" s="31"/>
      <c r="U849" s="31"/>
      <c r="V849" s="31"/>
      <c r="W849" s="31"/>
      <c r="X849" s="31"/>
      <c r="Y849" s="31"/>
      <c r="Z849" s="31"/>
    </row>
    <row r="850" spans="1:26" ht="15.75" customHeight="1">
      <c r="A850" s="297"/>
      <c r="B850" s="297"/>
      <c r="C850" s="298"/>
      <c r="D850" s="299"/>
      <c r="E850" s="298"/>
      <c r="F850" s="298"/>
      <c r="G850" s="298"/>
      <c r="H850" s="298"/>
      <c r="I850" s="298"/>
      <c r="J850" s="298"/>
      <c r="K850" s="298"/>
      <c r="L850" s="298"/>
      <c r="M850" s="31"/>
      <c r="N850" s="31"/>
      <c r="O850" s="31"/>
      <c r="P850" s="31"/>
      <c r="Q850" s="31"/>
      <c r="R850" s="31"/>
      <c r="S850" s="31"/>
      <c r="T850" s="31"/>
      <c r="U850" s="31"/>
      <c r="V850" s="31"/>
      <c r="W850" s="31"/>
      <c r="X850" s="31"/>
      <c r="Y850" s="31"/>
      <c r="Z850" s="31"/>
    </row>
    <row r="851" spans="1:26" ht="15.75" customHeight="1">
      <c r="A851" s="297"/>
      <c r="B851" s="297"/>
      <c r="C851" s="298"/>
      <c r="D851" s="299"/>
      <c r="E851" s="298"/>
      <c r="F851" s="298"/>
      <c r="G851" s="298"/>
      <c r="H851" s="298"/>
      <c r="I851" s="298"/>
      <c r="J851" s="298"/>
      <c r="K851" s="298"/>
      <c r="L851" s="298"/>
      <c r="M851" s="31"/>
      <c r="N851" s="31"/>
      <c r="O851" s="31"/>
      <c r="P851" s="31"/>
      <c r="Q851" s="31"/>
      <c r="R851" s="31"/>
      <c r="S851" s="31"/>
      <c r="T851" s="31"/>
      <c r="U851" s="31"/>
      <c r="V851" s="31"/>
      <c r="W851" s="31"/>
      <c r="X851" s="31"/>
      <c r="Y851" s="31"/>
      <c r="Z851" s="31"/>
    </row>
    <row r="852" spans="1:26" ht="15.75" customHeight="1">
      <c r="A852" s="297"/>
      <c r="B852" s="297"/>
      <c r="C852" s="298"/>
      <c r="D852" s="299"/>
      <c r="E852" s="298"/>
      <c r="F852" s="298"/>
      <c r="G852" s="298"/>
      <c r="H852" s="298"/>
      <c r="I852" s="298"/>
      <c r="J852" s="298"/>
      <c r="K852" s="298"/>
      <c r="L852" s="298"/>
      <c r="M852" s="31"/>
      <c r="N852" s="31"/>
      <c r="O852" s="31"/>
      <c r="P852" s="31"/>
      <c r="Q852" s="31"/>
      <c r="R852" s="31"/>
      <c r="S852" s="31"/>
      <c r="T852" s="31"/>
      <c r="U852" s="31"/>
      <c r="V852" s="31"/>
      <c r="W852" s="31"/>
      <c r="X852" s="31"/>
      <c r="Y852" s="31"/>
      <c r="Z852" s="31"/>
    </row>
    <row r="853" spans="1:26" ht="15.75" customHeight="1">
      <c r="A853" s="297"/>
      <c r="B853" s="297"/>
      <c r="C853" s="298"/>
      <c r="D853" s="299"/>
      <c r="E853" s="298"/>
      <c r="F853" s="298"/>
      <c r="G853" s="298"/>
      <c r="H853" s="298"/>
      <c r="I853" s="298"/>
      <c r="J853" s="298"/>
      <c r="K853" s="298"/>
      <c r="L853" s="298"/>
      <c r="M853" s="31"/>
      <c r="N853" s="31"/>
      <c r="O853" s="31"/>
      <c r="P853" s="31"/>
      <c r="Q853" s="31"/>
      <c r="R853" s="31"/>
      <c r="S853" s="31"/>
      <c r="T853" s="31"/>
      <c r="U853" s="31"/>
      <c r="V853" s="31"/>
      <c r="W853" s="31"/>
      <c r="X853" s="31"/>
      <c r="Y853" s="31"/>
      <c r="Z853" s="31"/>
    </row>
    <row r="854" spans="1:26" ht="15.75" customHeight="1">
      <c r="A854" s="297"/>
      <c r="B854" s="297"/>
      <c r="C854" s="298"/>
      <c r="D854" s="299"/>
      <c r="E854" s="298"/>
      <c r="F854" s="298"/>
      <c r="G854" s="298"/>
      <c r="H854" s="298"/>
      <c r="I854" s="298"/>
      <c r="J854" s="298"/>
      <c r="K854" s="298"/>
      <c r="L854" s="298"/>
      <c r="M854" s="31"/>
      <c r="N854" s="31"/>
      <c r="O854" s="31"/>
      <c r="P854" s="31"/>
      <c r="Q854" s="31"/>
      <c r="R854" s="31"/>
      <c r="S854" s="31"/>
      <c r="T854" s="31"/>
      <c r="U854" s="31"/>
      <c r="V854" s="31"/>
      <c r="W854" s="31"/>
      <c r="X854" s="31"/>
      <c r="Y854" s="31"/>
      <c r="Z854" s="31"/>
    </row>
    <row r="855" spans="1:26" ht="15.75" customHeight="1">
      <c r="A855" s="297"/>
      <c r="B855" s="297"/>
      <c r="C855" s="298"/>
      <c r="D855" s="299"/>
      <c r="E855" s="298"/>
      <c r="F855" s="298"/>
      <c r="G855" s="298"/>
      <c r="H855" s="298"/>
      <c r="I855" s="298"/>
      <c r="J855" s="298"/>
      <c r="K855" s="298"/>
      <c r="L855" s="298"/>
      <c r="M855" s="31"/>
      <c r="N855" s="31"/>
      <c r="O855" s="31"/>
      <c r="P855" s="31"/>
      <c r="Q855" s="31"/>
      <c r="R855" s="31"/>
      <c r="S855" s="31"/>
      <c r="T855" s="31"/>
      <c r="U855" s="31"/>
      <c r="V855" s="31"/>
      <c r="W855" s="31"/>
      <c r="X855" s="31"/>
      <c r="Y855" s="31"/>
      <c r="Z855" s="31"/>
    </row>
    <row r="856" spans="1:26" ht="15.75" customHeight="1">
      <c r="A856" s="297"/>
      <c r="B856" s="297"/>
      <c r="C856" s="298"/>
      <c r="D856" s="299"/>
      <c r="E856" s="298"/>
      <c r="F856" s="298"/>
      <c r="G856" s="298"/>
      <c r="H856" s="298"/>
      <c r="I856" s="298"/>
      <c r="J856" s="298"/>
      <c r="K856" s="298"/>
      <c r="L856" s="298"/>
      <c r="M856" s="31"/>
      <c r="N856" s="31"/>
      <c r="O856" s="31"/>
      <c r="P856" s="31"/>
      <c r="Q856" s="31"/>
      <c r="R856" s="31"/>
      <c r="S856" s="31"/>
      <c r="T856" s="31"/>
      <c r="U856" s="31"/>
      <c r="V856" s="31"/>
      <c r="W856" s="31"/>
      <c r="X856" s="31"/>
      <c r="Y856" s="31"/>
      <c r="Z856" s="31"/>
    </row>
    <row r="857" spans="1:26" ht="15.75" customHeight="1">
      <c r="A857" s="297"/>
      <c r="B857" s="297"/>
      <c r="C857" s="298"/>
      <c r="D857" s="299"/>
      <c r="E857" s="298"/>
      <c r="F857" s="298"/>
      <c r="G857" s="298"/>
      <c r="H857" s="298"/>
      <c r="I857" s="298"/>
      <c r="J857" s="298"/>
      <c r="K857" s="298"/>
      <c r="L857" s="298"/>
      <c r="M857" s="31"/>
      <c r="N857" s="31"/>
      <c r="O857" s="31"/>
      <c r="P857" s="31"/>
      <c r="Q857" s="31"/>
      <c r="R857" s="31"/>
      <c r="S857" s="31"/>
      <c r="T857" s="31"/>
      <c r="U857" s="31"/>
      <c r="V857" s="31"/>
      <c r="W857" s="31"/>
      <c r="X857" s="31"/>
      <c r="Y857" s="31"/>
      <c r="Z857" s="31"/>
    </row>
    <row r="858" spans="1:26" ht="15.75" customHeight="1">
      <c r="A858" s="297"/>
      <c r="B858" s="297"/>
      <c r="C858" s="298"/>
      <c r="D858" s="299"/>
      <c r="E858" s="298"/>
      <c r="F858" s="298"/>
      <c r="G858" s="298"/>
      <c r="H858" s="298"/>
      <c r="I858" s="298"/>
      <c r="J858" s="298"/>
      <c r="K858" s="298"/>
      <c r="L858" s="298"/>
      <c r="M858" s="31"/>
      <c r="N858" s="31"/>
      <c r="O858" s="31"/>
      <c r="P858" s="31"/>
      <c r="Q858" s="31"/>
      <c r="R858" s="31"/>
      <c r="S858" s="31"/>
      <c r="T858" s="31"/>
      <c r="U858" s="31"/>
      <c r="V858" s="31"/>
      <c r="W858" s="31"/>
      <c r="X858" s="31"/>
      <c r="Y858" s="31"/>
      <c r="Z858" s="31"/>
    </row>
    <row r="859" spans="1:26" ht="15.75" customHeight="1">
      <c r="A859" s="297"/>
      <c r="B859" s="297"/>
      <c r="C859" s="298"/>
      <c r="D859" s="299"/>
      <c r="E859" s="298"/>
      <c r="F859" s="298"/>
      <c r="G859" s="298"/>
      <c r="H859" s="298"/>
      <c r="I859" s="298"/>
      <c r="J859" s="298"/>
      <c r="K859" s="298"/>
      <c r="L859" s="298"/>
      <c r="M859" s="31"/>
      <c r="N859" s="31"/>
      <c r="O859" s="31"/>
      <c r="P859" s="31"/>
      <c r="Q859" s="31"/>
      <c r="R859" s="31"/>
      <c r="S859" s="31"/>
      <c r="T859" s="31"/>
      <c r="U859" s="31"/>
      <c r="V859" s="31"/>
      <c r="W859" s="31"/>
      <c r="X859" s="31"/>
      <c r="Y859" s="31"/>
      <c r="Z859" s="31"/>
    </row>
    <row r="860" spans="1:26" ht="15.75" customHeight="1">
      <c r="A860" s="297"/>
      <c r="B860" s="297"/>
      <c r="C860" s="298"/>
      <c r="D860" s="299"/>
      <c r="E860" s="298"/>
      <c r="F860" s="298"/>
      <c r="G860" s="298"/>
      <c r="H860" s="298"/>
      <c r="I860" s="298"/>
      <c r="J860" s="298"/>
      <c r="K860" s="298"/>
      <c r="L860" s="298"/>
      <c r="M860" s="31"/>
      <c r="N860" s="31"/>
      <c r="O860" s="31"/>
      <c r="P860" s="31"/>
      <c r="Q860" s="31"/>
      <c r="R860" s="31"/>
      <c r="S860" s="31"/>
      <c r="T860" s="31"/>
      <c r="U860" s="31"/>
      <c r="V860" s="31"/>
      <c r="W860" s="31"/>
      <c r="X860" s="31"/>
      <c r="Y860" s="31"/>
      <c r="Z860" s="31"/>
    </row>
    <row r="861" spans="1:26" ht="15.75" customHeight="1">
      <c r="A861" s="297"/>
      <c r="B861" s="297"/>
      <c r="C861" s="298"/>
      <c r="D861" s="299"/>
      <c r="E861" s="298"/>
      <c r="F861" s="298"/>
      <c r="G861" s="298"/>
      <c r="H861" s="298"/>
      <c r="I861" s="298"/>
      <c r="J861" s="298"/>
      <c r="K861" s="298"/>
      <c r="L861" s="298"/>
      <c r="M861" s="31"/>
      <c r="N861" s="31"/>
      <c r="O861" s="31"/>
      <c r="P861" s="31"/>
      <c r="Q861" s="31"/>
      <c r="R861" s="31"/>
      <c r="S861" s="31"/>
      <c r="T861" s="31"/>
      <c r="U861" s="31"/>
      <c r="V861" s="31"/>
      <c r="W861" s="31"/>
      <c r="X861" s="31"/>
      <c r="Y861" s="31"/>
      <c r="Z861" s="31"/>
    </row>
    <row r="862" spans="1:26" ht="15.75" customHeight="1">
      <c r="A862" s="297"/>
      <c r="B862" s="297"/>
      <c r="C862" s="298"/>
      <c r="D862" s="299"/>
      <c r="E862" s="298"/>
      <c r="F862" s="298"/>
      <c r="G862" s="298"/>
      <c r="H862" s="298"/>
      <c r="I862" s="298"/>
      <c r="J862" s="298"/>
      <c r="K862" s="298"/>
      <c r="L862" s="298"/>
      <c r="M862" s="31"/>
      <c r="N862" s="31"/>
      <c r="O862" s="31"/>
      <c r="P862" s="31"/>
      <c r="Q862" s="31"/>
      <c r="R862" s="31"/>
      <c r="S862" s="31"/>
      <c r="T862" s="31"/>
      <c r="U862" s="31"/>
      <c r="V862" s="31"/>
      <c r="W862" s="31"/>
      <c r="X862" s="31"/>
      <c r="Y862" s="31"/>
      <c r="Z862" s="31"/>
    </row>
    <row r="863" spans="1:26" ht="15.75" customHeight="1">
      <c r="A863" s="297"/>
      <c r="B863" s="297"/>
      <c r="C863" s="298"/>
      <c r="D863" s="299"/>
      <c r="E863" s="298"/>
      <c r="F863" s="298"/>
      <c r="G863" s="298"/>
      <c r="H863" s="298"/>
      <c r="I863" s="298"/>
      <c r="J863" s="298"/>
      <c r="K863" s="298"/>
      <c r="L863" s="298"/>
      <c r="M863" s="31"/>
      <c r="N863" s="31"/>
      <c r="O863" s="31"/>
      <c r="P863" s="31"/>
      <c r="Q863" s="31"/>
      <c r="R863" s="31"/>
      <c r="S863" s="31"/>
      <c r="T863" s="31"/>
      <c r="U863" s="31"/>
      <c r="V863" s="31"/>
      <c r="W863" s="31"/>
      <c r="X863" s="31"/>
      <c r="Y863" s="31"/>
      <c r="Z863" s="31"/>
    </row>
    <row r="864" spans="1:26" ht="15.75" customHeight="1">
      <c r="A864" s="297"/>
      <c r="B864" s="297"/>
      <c r="C864" s="298"/>
      <c r="D864" s="299"/>
      <c r="E864" s="298"/>
      <c r="F864" s="298"/>
      <c r="G864" s="298"/>
      <c r="H864" s="298"/>
      <c r="I864" s="298"/>
      <c r="J864" s="298"/>
      <c r="K864" s="298"/>
      <c r="L864" s="298"/>
      <c r="M864" s="31"/>
      <c r="N864" s="31"/>
      <c r="O864" s="31"/>
      <c r="P864" s="31"/>
      <c r="Q864" s="31"/>
      <c r="R864" s="31"/>
      <c r="S864" s="31"/>
      <c r="T864" s="31"/>
      <c r="U864" s="31"/>
      <c r="V864" s="31"/>
      <c r="W864" s="31"/>
      <c r="X864" s="31"/>
      <c r="Y864" s="31"/>
      <c r="Z864" s="31"/>
    </row>
    <row r="865" spans="1:26" ht="15.75" customHeight="1">
      <c r="A865" s="297"/>
      <c r="B865" s="297"/>
      <c r="C865" s="298"/>
      <c r="D865" s="299"/>
      <c r="E865" s="298"/>
      <c r="F865" s="298"/>
      <c r="G865" s="298"/>
      <c r="H865" s="298"/>
      <c r="I865" s="298"/>
      <c r="J865" s="298"/>
      <c r="K865" s="298"/>
      <c r="L865" s="298"/>
      <c r="M865" s="31"/>
      <c r="N865" s="31"/>
      <c r="O865" s="31"/>
      <c r="P865" s="31"/>
      <c r="Q865" s="31"/>
      <c r="R865" s="31"/>
      <c r="S865" s="31"/>
      <c r="T865" s="31"/>
      <c r="U865" s="31"/>
      <c r="V865" s="31"/>
      <c r="W865" s="31"/>
      <c r="X865" s="31"/>
      <c r="Y865" s="31"/>
      <c r="Z865" s="31"/>
    </row>
    <row r="866" spans="1:26" ht="15.75" customHeight="1">
      <c r="A866" s="297"/>
      <c r="B866" s="297"/>
      <c r="C866" s="298"/>
      <c r="D866" s="299"/>
      <c r="E866" s="298"/>
      <c r="F866" s="298"/>
      <c r="G866" s="298"/>
      <c r="H866" s="298"/>
      <c r="I866" s="298"/>
      <c r="J866" s="298"/>
      <c r="K866" s="298"/>
      <c r="L866" s="298"/>
      <c r="M866" s="31"/>
      <c r="N866" s="31"/>
      <c r="O866" s="31"/>
      <c r="P866" s="31"/>
      <c r="Q866" s="31"/>
      <c r="R866" s="31"/>
      <c r="S866" s="31"/>
      <c r="T866" s="31"/>
      <c r="U866" s="31"/>
      <c r="V866" s="31"/>
      <c r="W866" s="31"/>
      <c r="X866" s="31"/>
      <c r="Y866" s="31"/>
      <c r="Z866" s="31"/>
    </row>
    <row r="867" spans="1:26" ht="15.75" customHeight="1">
      <c r="A867" s="297"/>
      <c r="B867" s="297"/>
      <c r="C867" s="298"/>
      <c r="D867" s="299"/>
      <c r="E867" s="298"/>
      <c r="F867" s="298"/>
      <c r="G867" s="298"/>
      <c r="H867" s="298"/>
      <c r="I867" s="298"/>
      <c r="J867" s="298"/>
      <c r="K867" s="298"/>
      <c r="L867" s="298"/>
      <c r="M867" s="31"/>
      <c r="N867" s="31"/>
      <c r="O867" s="31"/>
      <c r="P867" s="31"/>
      <c r="Q867" s="31"/>
      <c r="R867" s="31"/>
      <c r="S867" s="31"/>
      <c r="T867" s="31"/>
      <c r="U867" s="31"/>
      <c r="V867" s="31"/>
      <c r="W867" s="31"/>
      <c r="X867" s="31"/>
      <c r="Y867" s="31"/>
      <c r="Z867" s="31"/>
    </row>
    <row r="868" spans="1:26" ht="15.75" customHeight="1">
      <c r="A868" s="297"/>
      <c r="B868" s="297"/>
      <c r="C868" s="298"/>
      <c r="D868" s="299"/>
      <c r="E868" s="298"/>
      <c r="F868" s="298"/>
      <c r="G868" s="298"/>
      <c r="H868" s="298"/>
      <c r="I868" s="298"/>
      <c r="J868" s="298"/>
      <c r="K868" s="298"/>
      <c r="L868" s="298"/>
      <c r="M868" s="31"/>
      <c r="N868" s="31"/>
      <c r="O868" s="31"/>
      <c r="P868" s="31"/>
      <c r="Q868" s="31"/>
      <c r="R868" s="31"/>
      <c r="S868" s="31"/>
      <c r="T868" s="31"/>
      <c r="U868" s="31"/>
      <c r="V868" s="31"/>
      <c r="W868" s="31"/>
      <c r="X868" s="31"/>
      <c r="Y868" s="31"/>
      <c r="Z868" s="31"/>
    </row>
    <row r="869" spans="1:26" ht="15.75" customHeight="1">
      <c r="A869" s="297"/>
      <c r="B869" s="297"/>
      <c r="C869" s="298"/>
      <c r="D869" s="299"/>
      <c r="E869" s="298"/>
      <c r="F869" s="298"/>
      <c r="G869" s="298"/>
      <c r="H869" s="298"/>
      <c r="I869" s="298"/>
      <c r="J869" s="298"/>
      <c r="K869" s="298"/>
      <c r="L869" s="298"/>
      <c r="M869" s="31"/>
      <c r="N869" s="31"/>
      <c r="O869" s="31"/>
      <c r="P869" s="31"/>
      <c r="Q869" s="31"/>
      <c r="R869" s="31"/>
      <c r="S869" s="31"/>
      <c r="T869" s="31"/>
      <c r="U869" s="31"/>
      <c r="V869" s="31"/>
      <c r="W869" s="31"/>
      <c r="X869" s="31"/>
      <c r="Y869" s="31"/>
      <c r="Z869" s="31"/>
    </row>
    <row r="870" spans="1:26" ht="15.75" customHeight="1">
      <c r="A870" s="297"/>
      <c r="B870" s="297"/>
      <c r="C870" s="298"/>
      <c r="D870" s="299"/>
      <c r="E870" s="298"/>
      <c r="F870" s="298"/>
      <c r="G870" s="298"/>
      <c r="H870" s="298"/>
      <c r="I870" s="298"/>
      <c r="J870" s="298"/>
      <c r="K870" s="298"/>
      <c r="L870" s="298"/>
      <c r="M870" s="31"/>
      <c r="N870" s="31"/>
      <c r="O870" s="31"/>
      <c r="P870" s="31"/>
      <c r="Q870" s="31"/>
      <c r="R870" s="31"/>
      <c r="S870" s="31"/>
      <c r="T870" s="31"/>
      <c r="U870" s="31"/>
      <c r="V870" s="31"/>
      <c r="W870" s="31"/>
      <c r="X870" s="31"/>
      <c r="Y870" s="31"/>
      <c r="Z870" s="31"/>
    </row>
    <row r="871" spans="1:26" ht="15.75" customHeight="1">
      <c r="A871" s="297"/>
      <c r="B871" s="297"/>
      <c r="C871" s="298"/>
      <c r="D871" s="299"/>
      <c r="E871" s="298"/>
      <c r="F871" s="298"/>
      <c r="G871" s="298"/>
      <c r="H871" s="298"/>
      <c r="I871" s="298"/>
      <c r="J871" s="298"/>
      <c r="K871" s="298"/>
      <c r="L871" s="298"/>
      <c r="M871" s="31"/>
      <c r="N871" s="31"/>
      <c r="O871" s="31"/>
      <c r="P871" s="31"/>
      <c r="Q871" s="31"/>
      <c r="R871" s="31"/>
      <c r="S871" s="31"/>
      <c r="T871" s="31"/>
      <c r="U871" s="31"/>
      <c r="V871" s="31"/>
      <c r="W871" s="31"/>
      <c r="X871" s="31"/>
      <c r="Y871" s="31"/>
      <c r="Z871" s="31"/>
    </row>
    <row r="872" spans="1:26" ht="15.75" customHeight="1">
      <c r="A872" s="297"/>
      <c r="B872" s="297"/>
      <c r="C872" s="298"/>
      <c r="D872" s="299"/>
      <c r="E872" s="298"/>
      <c r="F872" s="298"/>
      <c r="G872" s="298"/>
      <c r="H872" s="298"/>
      <c r="I872" s="298"/>
      <c r="J872" s="298"/>
      <c r="K872" s="298"/>
      <c r="L872" s="298"/>
      <c r="M872" s="31"/>
      <c r="N872" s="31"/>
      <c r="O872" s="31"/>
      <c r="P872" s="31"/>
      <c r="Q872" s="31"/>
      <c r="R872" s="31"/>
      <c r="S872" s="31"/>
      <c r="T872" s="31"/>
      <c r="U872" s="31"/>
      <c r="V872" s="31"/>
      <c r="W872" s="31"/>
      <c r="X872" s="31"/>
      <c r="Y872" s="31"/>
      <c r="Z872" s="31"/>
    </row>
    <row r="873" spans="1:26" ht="15.75" customHeight="1">
      <c r="A873" s="297"/>
      <c r="B873" s="297"/>
      <c r="C873" s="298"/>
      <c r="D873" s="299"/>
      <c r="E873" s="298"/>
      <c r="F873" s="298"/>
      <c r="G873" s="298"/>
      <c r="H873" s="298"/>
      <c r="I873" s="298"/>
      <c r="J873" s="298"/>
      <c r="K873" s="298"/>
      <c r="L873" s="298"/>
      <c r="M873" s="31"/>
      <c r="N873" s="31"/>
      <c r="O873" s="31"/>
      <c r="P873" s="31"/>
      <c r="Q873" s="31"/>
      <c r="R873" s="31"/>
      <c r="S873" s="31"/>
      <c r="T873" s="31"/>
      <c r="U873" s="31"/>
      <c r="V873" s="31"/>
      <c r="W873" s="31"/>
      <c r="X873" s="31"/>
      <c r="Y873" s="31"/>
      <c r="Z873" s="31"/>
    </row>
    <row r="874" spans="1:26" ht="15.75" customHeight="1">
      <c r="A874" s="297"/>
      <c r="B874" s="297"/>
      <c r="C874" s="298"/>
      <c r="D874" s="299"/>
      <c r="E874" s="298"/>
      <c r="F874" s="298"/>
      <c r="G874" s="298"/>
      <c r="H874" s="298"/>
      <c r="I874" s="298"/>
      <c r="J874" s="298"/>
      <c r="K874" s="298"/>
      <c r="L874" s="298"/>
      <c r="M874" s="31"/>
      <c r="N874" s="31"/>
      <c r="O874" s="31"/>
      <c r="P874" s="31"/>
      <c r="Q874" s="31"/>
      <c r="R874" s="31"/>
      <c r="S874" s="31"/>
      <c r="T874" s="31"/>
      <c r="U874" s="31"/>
      <c r="V874" s="31"/>
      <c r="W874" s="31"/>
      <c r="X874" s="31"/>
      <c r="Y874" s="31"/>
      <c r="Z874" s="31"/>
    </row>
    <row r="875" spans="1:26" ht="15.75" customHeight="1">
      <c r="A875" s="297"/>
      <c r="B875" s="297"/>
      <c r="C875" s="298"/>
      <c r="D875" s="299"/>
      <c r="E875" s="298"/>
      <c r="F875" s="298"/>
      <c r="G875" s="298"/>
      <c r="H875" s="298"/>
      <c r="I875" s="298"/>
      <c r="J875" s="298"/>
      <c r="K875" s="298"/>
      <c r="L875" s="298"/>
      <c r="M875" s="31"/>
      <c r="N875" s="31"/>
      <c r="O875" s="31"/>
      <c r="P875" s="31"/>
      <c r="Q875" s="31"/>
      <c r="R875" s="31"/>
      <c r="S875" s="31"/>
      <c r="T875" s="31"/>
      <c r="U875" s="31"/>
      <c r="V875" s="31"/>
      <c r="W875" s="31"/>
      <c r="X875" s="31"/>
      <c r="Y875" s="31"/>
      <c r="Z875" s="31"/>
    </row>
    <row r="876" spans="1:26" ht="15.75" customHeight="1">
      <c r="A876" s="297"/>
      <c r="B876" s="297"/>
      <c r="C876" s="298"/>
      <c r="D876" s="299"/>
      <c r="E876" s="298"/>
      <c r="F876" s="298"/>
      <c r="G876" s="298"/>
      <c r="H876" s="298"/>
      <c r="I876" s="298"/>
      <c r="J876" s="298"/>
      <c r="K876" s="298"/>
      <c r="L876" s="298"/>
      <c r="M876" s="31"/>
      <c r="N876" s="31"/>
      <c r="O876" s="31"/>
      <c r="P876" s="31"/>
      <c r="Q876" s="31"/>
      <c r="R876" s="31"/>
      <c r="S876" s="31"/>
      <c r="T876" s="31"/>
      <c r="U876" s="31"/>
      <c r="V876" s="31"/>
      <c r="W876" s="31"/>
      <c r="X876" s="31"/>
      <c r="Y876" s="31"/>
      <c r="Z876" s="31"/>
    </row>
    <row r="877" spans="1:26" ht="15.75" customHeight="1">
      <c r="A877" s="297"/>
      <c r="B877" s="297"/>
      <c r="C877" s="298"/>
      <c r="D877" s="299"/>
      <c r="E877" s="298"/>
      <c r="F877" s="298"/>
      <c r="G877" s="298"/>
      <c r="H877" s="298"/>
      <c r="I877" s="298"/>
      <c r="J877" s="298"/>
      <c r="K877" s="298"/>
      <c r="L877" s="298"/>
      <c r="M877" s="31"/>
      <c r="N877" s="31"/>
      <c r="O877" s="31"/>
      <c r="P877" s="31"/>
      <c r="Q877" s="31"/>
      <c r="R877" s="31"/>
      <c r="S877" s="31"/>
      <c r="T877" s="31"/>
      <c r="U877" s="31"/>
      <c r="V877" s="31"/>
      <c r="W877" s="31"/>
      <c r="X877" s="31"/>
      <c r="Y877" s="31"/>
      <c r="Z877" s="31"/>
    </row>
    <row r="878" spans="1:26" ht="15.75" customHeight="1">
      <c r="A878" s="297"/>
      <c r="B878" s="297"/>
      <c r="C878" s="298"/>
      <c r="D878" s="299"/>
      <c r="E878" s="298"/>
      <c r="F878" s="298"/>
      <c r="G878" s="298"/>
      <c r="H878" s="298"/>
      <c r="I878" s="298"/>
      <c r="J878" s="298"/>
      <c r="K878" s="298"/>
      <c r="L878" s="298"/>
      <c r="M878" s="31"/>
      <c r="N878" s="31"/>
      <c r="O878" s="31"/>
      <c r="P878" s="31"/>
      <c r="Q878" s="31"/>
      <c r="R878" s="31"/>
      <c r="S878" s="31"/>
      <c r="T878" s="31"/>
      <c r="U878" s="31"/>
      <c r="V878" s="31"/>
      <c r="W878" s="31"/>
      <c r="X878" s="31"/>
      <c r="Y878" s="31"/>
      <c r="Z878" s="31"/>
    </row>
    <row r="879" spans="1:26" ht="15.75" customHeight="1">
      <c r="A879" s="297"/>
      <c r="B879" s="297"/>
      <c r="C879" s="298"/>
      <c r="D879" s="299"/>
      <c r="E879" s="298"/>
      <c r="F879" s="298"/>
      <c r="G879" s="298"/>
      <c r="H879" s="298"/>
      <c r="I879" s="298"/>
      <c r="J879" s="298"/>
      <c r="K879" s="298"/>
      <c r="L879" s="298"/>
      <c r="M879" s="31"/>
      <c r="N879" s="31"/>
      <c r="O879" s="31"/>
      <c r="P879" s="31"/>
      <c r="Q879" s="31"/>
      <c r="R879" s="31"/>
      <c r="S879" s="31"/>
      <c r="T879" s="31"/>
      <c r="U879" s="31"/>
      <c r="V879" s="31"/>
      <c r="W879" s="31"/>
      <c r="X879" s="31"/>
      <c r="Y879" s="31"/>
      <c r="Z879" s="31"/>
    </row>
    <row r="880" spans="1:26" ht="15.75" customHeight="1">
      <c r="A880" s="297"/>
      <c r="B880" s="297"/>
      <c r="C880" s="298"/>
      <c r="D880" s="299"/>
      <c r="E880" s="298"/>
      <c r="F880" s="298"/>
      <c r="G880" s="298"/>
      <c r="H880" s="298"/>
      <c r="I880" s="298"/>
      <c r="J880" s="298"/>
      <c r="K880" s="298"/>
      <c r="L880" s="298"/>
      <c r="M880" s="31"/>
      <c r="N880" s="31"/>
      <c r="O880" s="31"/>
      <c r="P880" s="31"/>
      <c r="Q880" s="31"/>
      <c r="R880" s="31"/>
      <c r="S880" s="31"/>
      <c r="T880" s="31"/>
      <c r="U880" s="31"/>
      <c r="V880" s="31"/>
      <c r="W880" s="31"/>
      <c r="X880" s="31"/>
      <c r="Y880" s="31"/>
      <c r="Z880" s="31"/>
    </row>
    <row r="881" spans="1:26" ht="15.75" customHeight="1">
      <c r="A881" s="297"/>
      <c r="B881" s="297"/>
      <c r="C881" s="298"/>
      <c r="D881" s="299"/>
      <c r="E881" s="298"/>
      <c r="F881" s="298"/>
      <c r="G881" s="298"/>
      <c r="H881" s="298"/>
      <c r="I881" s="298"/>
      <c r="J881" s="298"/>
      <c r="K881" s="298"/>
      <c r="L881" s="298"/>
      <c r="M881" s="31"/>
      <c r="N881" s="31"/>
      <c r="O881" s="31"/>
      <c r="P881" s="31"/>
      <c r="Q881" s="31"/>
      <c r="R881" s="31"/>
      <c r="S881" s="31"/>
      <c r="T881" s="31"/>
      <c r="U881" s="31"/>
      <c r="V881" s="31"/>
      <c r="W881" s="31"/>
      <c r="X881" s="31"/>
      <c r="Y881" s="31"/>
      <c r="Z881" s="31"/>
    </row>
    <row r="882" spans="1:26" ht="15.75" customHeight="1">
      <c r="A882" s="297"/>
      <c r="B882" s="297"/>
      <c r="C882" s="298"/>
      <c r="D882" s="299"/>
      <c r="E882" s="298"/>
      <c r="F882" s="298"/>
      <c r="G882" s="298"/>
      <c r="H882" s="298"/>
      <c r="I882" s="298"/>
      <c r="J882" s="298"/>
      <c r="K882" s="298"/>
      <c r="L882" s="298"/>
      <c r="M882" s="31"/>
      <c r="N882" s="31"/>
      <c r="O882" s="31"/>
      <c r="P882" s="31"/>
      <c r="Q882" s="31"/>
      <c r="R882" s="31"/>
      <c r="S882" s="31"/>
      <c r="T882" s="31"/>
      <c r="U882" s="31"/>
      <c r="V882" s="31"/>
      <c r="W882" s="31"/>
      <c r="X882" s="31"/>
      <c r="Y882" s="31"/>
      <c r="Z882" s="31"/>
    </row>
    <row r="883" spans="1:26" ht="15.75" customHeight="1">
      <c r="A883" s="297"/>
      <c r="B883" s="297"/>
      <c r="C883" s="298"/>
      <c r="D883" s="299"/>
      <c r="E883" s="298"/>
      <c r="F883" s="298"/>
      <c r="G883" s="298"/>
      <c r="H883" s="298"/>
      <c r="I883" s="298"/>
      <c r="J883" s="298"/>
      <c r="K883" s="298"/>
      <c r="L883" s="298"/>
      <c r="M883" s="31"/>
      <c r="N883" s="31"/>
      <c r="O883" s="31"/>
      <c r="P883" s="31"/>
      <c r="Q883" s="31"/>
      <c r="R883" s="31"/>
      <c r="S883" s="31"/>
      <c r="T883" s="31"/>
      <c r="U883" s="31"/>
      <c r="V883" s="31"/>
      <c r="W883" s="31"/>
      <c r="X883" s="31"/>
      <c r="Y883" s="31"/>
      <c r="Z883" s="31"/>
    </row>
    <row r="884" spans="1:26" ht="15.75" customHeight="1">
      <c r="A884" s="297"/>
      <c r="B884" s="297"/>
      <c r="C884" s="298"/>
      <c r="D884" s="299"/>
      <c r="E884" s="298"/>
      <c r="F884" s="298"/>
      <c r="G884" s="298"/>
      <c r="H884" s="298"/>
      <c r="I884" s="298"/>
      <c r="J884" s="298"/>
      <c r="K884" s="298"/>
      <c r="L884" s="298"/>
      <c r="M884" s="31"/>
      <c r="N884" s="31"/>
      <c r="O884" s="31"/>
      <c r="P884" s="31"/>
      <c r="Q884" s="31"/>
      <c r="R884" s="31"/>
      <c r="S884" s="31"/>
      <c r="T884" s="31"/>
      <c r="U884" s="31"/>
      <c r="V884" s="31"/>
      <c r="W884" s="31"/>
      <c r="X884" s="31"/>
      <c r="Y884" s="31"/>
      <c r="Z884" s="31"/>
    </row>
    <row r="885" spans="1:26" ht="15.75" customHeight="1">
      <c r="A885" s="297"/>
      <c r="B885" s="297"/>
      <c r="C885" s="298"/>
      <c r="D885" s="299"/>
      <c r="E885" s="298"/>
      <c r="F885" s="298"/>
      <c r="G885" s="298"/>
      <c r="H885" s="298"/>
      <c r="I885" s="298"/>
      <c r="J885" s="298"/>
      <c r="K885" s="298"/>
      <c r="L885" s="298"/>
      <c r="M885" s="31"/>
      <c r="N885" s="31"/>
      <c r="O885" s="31"/>
      <c r="P885" s="31"/>
      <c r="Q885" s="31"/>
      <c r="R885" s="31"/>
      <c r="S885" s="31"/>
      <c r="T885" s="31"/>
      <c r="U885" s="31"/>
      <c r="V885" s="31"/>
      <c r="W885" s="31"/>
      <c r="X885" s="31"/>
      <c r="Y885" s="31"/>
      <c r="Z885" s="31"/>
    </row>
    <row r="886" spans="1:26" ht="15.75" customHeight="1">
      <c r="A886" s="297"/>
      <c r="B886" s="297"/>
      <c r="C886" s="298"/>
      <c r="D886" s="299"/>
      <c r="E886" s="298"/>
      <c r="F886" s="298"/>
      <c r="G886" s="298"/>
      <c r="H886" s="298"/>
      <c r="I886" s="298"/>
      <c r="J886" s="298"/>
      <c r="K886" s="298"/>
      <c r="L886" s="298"/>
      <c r="M886" s="31"/>
      <c r="N886" s="31"/>
      <c r="O886" s="31"/>
      <c r="P886" s="31"/>
      <c r="Q886" s="31"/>
      <c r="R886" s="31"/>
      <c r="S886" s="31"/>
      <c r="T886" s="31"/>
      <c r="U886" s="31"/>
      <c r="V886" s="31"/>
      <c r="W886" s="31"/>
      <c r="X886" s="31"/>
      <c r="Y886" s="31"/>
      <c r="Z886" s="31"/>
    </row>
    <row r="887" spans="1:26" ht="15.75" customHeight="1">
      <c r="A887" s="297"/>
      <c r="B887" s="297"/>
      <c r="C887" s="298"/>
      <c r="D887" s="299"/>
      <c r="E887" s="298"/>
      <c r="F887" s="298"/>
      <c r="G887" s="298"/>
      <c r="H887" s="298"/>
      <c r="I887" s="298"/>
      <c r="J887" s="298"/>
      <c r="K887" s="298"/>
      <c r="L887" s="298"/>
      <c r="M887" s="31"/>
      <c r="N887" s="31"/>
      <c r="O887" s="31"/>
      <c r="P887" s="31"/>
      <c r="Q887" s="31"/>
      <c r="R887" s="31"/>
      <c r="S887" s="31"/>
      <c r="T887" s="31"/>
      <c r="U887" s="31"/>
      <c r="V887" s="31"/>
      <c r="W887" s="31"/>
      <c r="X887" s="31"/>
      <c r="Y887" s="31"/>
      <c r="Z887" s="31"/>
    </row>
    <row r="888" spans="1:26" ht="15.75" customHeight="1">
      <c r="A888" s="297"/>
      <c r="B888" s="297"/>
      <c r="C888" s="298"/>
      <c r="D888" s="299"/>
      <c r="E888" s="298"/>
      <c r="F888" s="298"/>
      <c r="G888" s="298"/>
      <c r="H888" s="298"/>
      <c r="I888" s="298"/>
      <c r="J888" s="298"/>
      <c r="K888" s="298"/>
      <c r="L888" s="298"/>
      <c r="M888" s="31"/>
      <c r="N888" s="31"/>
      <c r="O888" s="31"/>
      <c r="P888" s="31"/>
      <c r="Q888" s="31"/>
      <c r="R888" s="31"/>
      <c r="S888" s="31"/>
      <c r="T888" s="31"/>
      <c r="U888" s="31"/>
      <c r="V888" s="31"/>
      <c r="W888" s="31"/>
      <c r="X888" s="31"/>
      <c r="Y888" s="31"/>
      <c r="Z888" s="31"/>
    </row>
    <row r="889" spans="1:26" ht="15.75" customHeight="1">
      <c r="A889" s="297"/>
      <c r="B889" s="297"/>
      <c r="C889" s="298"/>
      <c r="D889" s="299"/>
      <c r="E889" s="298"/>
      <c r="F889" s="298"/>
      <c r="G889" s="298"/>
      <c r="H889" s="298"/>
      <c r="I889" s="298"/>
      <c r="J889" s="298"/>
      <c r="K889" s="298"/>
      <c r="L889" s="298"/>
      <c r="M889" s="31"/>
      <c r="N889" s="31"/>
      <c r="O889" s="31"/>
      <c r="P889" s="31"/>
      <c r="Q889" s="31"/>
      <c r="R889" s="31"/>
      <c r="S889" s="31"/>
      <c r="T889" s="31"/>
      <c r="U889" s="31"/>
      <c r="V889" s="31"/>
      <c r="W889" s="31"/>
      <c r="X889" s="31"/>
      <c r="Y889" s="31"/>
      <c r="Z889" s="31"/>
    </row>
    <row r="890" spans="1:26" ht="15.75" customHeight="1">
      <c r="A890" s="297"/>
      <c r="B890" s="297"/>
      <c r="C890" s="298"/>
      <c r="D890" s="299"/>
      <c r="E890" s="298"/>
      <c r="F890" s="298"/>
      <c r="G890" s="298"/>
      <c r="H890" s="298"/>
      <c r="I890" s="298"/>
      <c r="J890" s="298"/>
      <c r="K890" s="298"/>
      <c r="L890" s="298"/>
      <c r="M890" s="31"/>
      <c r="N890" s="31"/>
      <c r="O890" s="31"/>
      <c r="P890" s="31"/>
      <c r="Q890" s="31"/>
      <c r="R890" s="31"/>
      <c r="S890" s="31"/>
      <c r="T890" s="31"/>
      <c r="U890" s="31"/>
      <c r="V890" s="31"/>
      <c r="W890" s="31"/>
      <c r="X890" s="31"/>
      <c r="Y890" s="31"/>
      <c r="Z890" s="31"/>
    </row>
    <row r="891" spans="1:26" ht="15.75" customHeight="1">
      <c r="A891" s="297"/>
      <c r="B891" s="297"/>
      <c r="C891" s="298"/>
      <c r="D891" s="299"/>
      <c r="E891" s="298"/>
      <c r="F891" s="298"/>
      <c r="G891" s="298"/>
      <c r="H891" s="298"/>
      <c r="I891" s="298"/>
      <c r="J891" s="298"/>
      <c r="K891" s="298"/>
      <c r="L891" s="298"/>
      <c r="M891" s="31"/>
      <c r="N891" s="31"/>
      <c r="O891" s="31"/>
      <c r="P891" s="31"/>
      <c r="Q891" s="31"/>
      <c r="R891" s="31"/>
      <c r="S891" s="31"/>
      <c r="T891" s="31"/>
      <c r="U891" s="31"/>
      <c r="V891" s="31"/>
      <c r="W891" s="31"/>
      <c r="X891" s="31"/>
      <c r="Y891" s="31"/>
      <c r="Z891" s="31"/>
    </row>
    <row r="892" spans="1:26" ht="15.75" customHeight="1">
      <c r="A892" s="297"/>
      <c r="B892" s="297"/>
      <c r="C892" s="298"/>
      <c r="D892" s="299"/>
      <c r="E892" s="298"/>
      <c r="F892" s="298"/>
      <c r="G892" s="298"/>
      <c r="H892" s="298"/>
      <c r="I892" s="298"/>
      <c r="J892" s="298"/>
      <c r="K892" s="298"/>
      <c r="L892" s="298"/>
      <c r="M892" s="31"/>
      <c r="N892" s="31"/>
      <c r="O892" s="31"/>
      <c r="P892" s="31"/>
      <c r="Q892" s="31"/>
      <c r="R892" s="31"/>
      <c r="S892" s="31"/>
      <c r="T892" s="31"/>
      <c r="U892" s="31"/>
      <c r="V892" s="31"/>
      <c r="W892" s="31"/>
      <c r="X892" s="31"/>
      <c r="Y892" s="31"/>
      <c r="Z892" s="31"/>
    </row>
    <row r="893" spans="1:26" ht="15.75" customHeight="1">
      <c r="A893" s="297"/>
      <c r="B893" s="297"/>
      <c r="C893" s="298"/>
      <c r="D893" s="299"/>
      <c r="E893" s="298"/>
      <c r="F893" s="298"/>
      <c r="G893" s="298"/>
      <c r="H893" s="298"/>
      <c r="I893" s="298"/>
      <c r="J893" s="298"/>
      <c r="K893" s="298"/>
      <c r="L893" s="298"/>
      <c r="M893" s="31"/>
      <c r="N893" s="31"/>
      <c r="O893" s="31"/>
      <c r="P893" s="31"/>
      <c r="Q893" s="31"/>
      <c r="R893" s="31"/>
      <c r="S893" s="31"/>
      <c r="T893" s="31"/>
      <c r="U893" s="31"/>
      <c r="V893" s="31"/>
      <c r="W893" s="31"/>
      <c r="X893" s="31"/>
      <c r="Y893" s="31"/>
      <c r="Z893" s="31"/>
    </row>
    <row r="894" spans="1:26" ht="15.75" customHeight="1">
      <c r="A894" s="297"/>
      <c r="B894" s="297"/>
      <c r="C894" s="298"/>
      <c r="D894" s="299"/>
      <c r="E894" s="298"/>
      <c r="F894" s="298"/>
      <c r="G894" s="298"/>
      <c r="H894" s="298"/>
      <c r="I894" s="298"/>
      <c r="J894" s="298"/>
      <c r="K894" s="298"/>
      <c r="L894" s="298"/>
      <c r="M894" s="31"/>
      <c r="N894" s="31"/>
      <c r="O894" s="31"/>
      <c r="P894" s="31"/>
      <c r="Q894" s="31"/>
      <c r="R894" s="31"/>
      <c r="S894" s="31"/>
      <c r="T894" s="31"/>
      <c r="U894" s="31"/>
      <c r="V894" s="31"/>
      <c r="W894" s="31"/>
      <c r="X894" s="31"/>
      <c r="Y894" s="31"/>
      <c r="Z894" s="31"/>
    </row>
    <row r="895" spans="1:26" ht="15.75" customHeight="1">
      <c r="A895" s="297"/>
      <c r="B895" s="297"/>
      <c r="C895" s="298"/>
      <c r="D895" s="299"/>
      <c r="E895" s="298"/>
      <c r="F895" s="298"/>
      <c r="G895" s="298"/>
      <c r="H895" s="298"/>
      <c r="I895" s="298"/>
      <c r="J895" s="298"/>
      <c r="K895" s="298"/>
      <c r="L895" s="298"/>
      <c r="M895" s="31"/>
      <c r="N895" s="31"/>
      <c r="O895" s="31"/>
      <c r="P895" s="31"/>
      <c r="Q895" s="31"/>
      <c r="R895" s="31"/>
      <c r="S895" s="31"/>
      <c r="T895" s="31"/>
      <c r="U895" s="31"/>
      <c r="V895" s="31"/>
      <c r="W895" s="31"/>
      <c r="X895" s="31"/>
      <c r="Y895" s="31"/>
      <c r="Z895" s="31"/>
    </row>
    <row r="896" spans="1:26" ht="15.75" customHeight="1">
      <c r="A896" s="297"/>
      <c r="B896" s="297"/>
      <c r="C896" s="298"/>
      <c r="D896" s="299"/>
      <c r="E896" s="298"/>
      <c r="F896" s="298"/>
      <c r="G896" s="298"/>
      <c r="H896" s="298"/>
      <c r="I896" s="298"/>
      <c r="J896" s="298"/>
      <c r="K896" s="298"/>
      <c r="L896" s="298"/>
      <c r="M896" s="31"/>
      <c r="N896" s="31"/>
      <c r="O896" s="31"/>
      <c r="P896" s="31"/>
      <c r="Q896" s="31"/>
      <c r="R896" s="31"/>
      <c r="S896" s="31"/>
      <c r="T896" s="31"/>
      <c r="U896" s="31"/>
      <c r="V896" s="31"/>
      <c r="W896" s="31"/>
      <c r="X896" s="31"/>
      <c r="Y896" s="31"/>
      <c r="Z896" s="31"/>
    </row>
    <row r="897" spans="1:26" ht="15.75" customHeight="1">
      <c r="A897" s="297"/>
      <c r="B897" s="297"/>
      <c r="C897" s="298"/>
      <c r="D897" s="299"/>
      <c r="E897" s="298"/>
      <c r="F897" s="298"/>
      <c r="G897" s="298"/>
      <c r="H897" s="298"/>
      <c r="I897" s="298"/>
      <c r="J897" s="298"/>
      <c r="K897" s="298"/>
      <c r="L897" s="298"/>
      <c r="M897" s="31"/>
      <c r="N897" s="31"/>
      <c r="O897" s="31"/>
      <c r="P897" s="31"/>
      <c r="Q897" s="31"/>
      <c r="R897" s="31"/>
      <c r="S897" s="31"/>
      <c r="T897" s="31"/>
      <c r="U897" s="31"/>
      <c r="V897" s="31"/>
      <c r="W897" s="31"/>
      <c r="X897" s="31"/>
      <c r="Y897" s="31"/>
      <c r="Z897" s="31"/>
    </row>
    <row r="898" spans="1:26" ht="15.75" customHeight="1">
      <c r="A898" s="297"/>
      <c r="B898" s="297"/>
      <c r="C898" s="298"/>
      <c r="D898" s="299"/>
      <c r="E898" s="298"/>
      <c r="F898" s="298"/>
      <c r="G898" s="298"/>
      <c r="H898" s="298"/>
      <c r="I898" s="298"/>
      <c r="J898" s="298"/>
      <c r="K898" s="298"/>
      <c r="L898" s="298"/>
      <c r="M898" s="31"/>
      <c r="N898" s="31"/>
      <c r="O898" s="31"/>
      <c r="P898" s="31"/>
      <c r="Q898" s="31"/>
      <c r="R898" s="31"/>
      <c r="S898" s="31"/>
      <c r="T898" s="31"/>
      <c r="U898" s="31"/>
      <c r="V898" s="31"/>
      <c r="W898" s="31"/>
      <c r="X898" s="31"/>
      <c r="Y898" s="31"/>
      <c r="Z898" s="31"/>
    </row>
    <row r="899" spans="1:26" ht="15.75" customHeight="1">
      <c r="A899" s="297"/>
      <c r="B899" s="297"/>
      <c r="C899" s="298"/>
      <c r="D899" s="299"/>
      <c r="E899" s="298"/>
      <c r="F899" s="298"/>
      <c r="G899" s="298"/>
      <c r="H899" s="298"/>
      <c r="I899" s="298"/>
      <c r="J899" s="298"/>
      <c r="K899" s="298"/>
      <c r="L899" s="298"/>
      <c r="M899" s="31"/>
      <c r="N899" s="31"/>
      <c r="O899" s="31"/>
      <c r="P899" s="31"/>
      <c r="Q899" s="31"/>
      <c r="R899" s="31"/>
      <c r="S899" s="31"/>
      <c r="T899" s="31"/>
      <c r="U899" s="31"/>
      <c r="V899" s="31"/>
      <c r="W899" s="31"/>
      <c r="X899" s="31"/>
      <c r="Y899" s="31"/>
      <c r="Z899" s="31"/>
    </row>
    <row r="900" spans="1:26" ht="15.75" customHeight="1">
      <c r="A900" s="297"/>
      <c r="B900" s="297"/>
      <c r="C900" s="298"/>
      <c r="D900" s="299"/>
      <c r="E900" s="298"/>
      <c r="F900" s="298"/>
      <c r="G900" s="298"/>
      <c r="H900" s="298"/>
      <c r="I900" s="298"/>
      <c r="J900" s="298"/>
      <c r="K900" s="298"/>
      <c r="L900" s="298"/>
      <c r="M900" s="31"/>
      <c r="N900" s="31"/>
      <c r="O900" s="31"/>
      <c r="P900" s="31"/>
      <c r="Q900" s="31"/>
      <c r="R900" s="31"/>
      <c r="S900" s="31"/>
      <c r="T900" s="31"/>
      <c r="U900" s="31"/>
      <c r="V900" s="31"/>
      <c r="W900" s="31"/>
      <c r="X900" s="31"/>
      <c r="Y900" s="31"/>
      <c r="Z900" s="31"/>
    </row>
    <row r="901" spans="1:26" ht="15.75" customHeight="1">
      <c r="A901" s="297"/>
      <c r="B901" s="297"/>
      <c r="C901" s="298"/>
      <c r="D901" s="299"/>
      <c r="E901" s="298"/>
      <c r="F901" s="298"/>
      <c r="G901" s="298"/>
      <c r="H901" s="298"/>
      <c r="I901" s="298"/>
      <c r="J901" s="298"/>
      <c r="K901" s="298"/>
      <c r="L901" s="298"/>
      <c r="M901" s="31"/>
      <c r="N901" s="31"/>
      <c r="O901" s="31"/>
      <c r="P901" s="31"/>
      <c r="Q901" s="31"/>
      <c r="R901" s="31"/>
      <c r="S901" s="31"/>
      <c r="T901" s="31"/>
      <c r="U901" s="31"/>
      <c r="V901" s="31"/>
      <c r="W901" s="31"/>
      <c r="X901" s="31"/>
      <c r="Y901" s="31"/>
      <c r="Z901" s="31"/>
    </row>
    <row r="902" spans="1:26" ht="15.75" customHeight="1">
      <c r="A902" s="297"/>
      <c r="B902" s="297"/>
      <c r="C902" s="298"/>
      <c r="D902" s="299"/>
      <c r="E902" s="298"/>
      <c r="F902" s="298"/>
      <c r="G902" s="298"/>
      <c r="H902" s="298"/>
      <c r="I902" s="298"/>
      <c r="J902" s="298"/>
      <c r="K902" s="298"/>
      <c r="L902" s="298"/>
      <c r="M902" s="31"/>
      <c r="N902" s="31"/>
      <c r="O902" s="31"/>
      <c r="P902" s="31"/>
      <c r="Q902" s="31"/>
      <c r="R902" s="31"/>
      <c r="S902" s="31"/>
      <c r="T902" s="31"/>
      <c r="U902" s="31"/>
      <c r="V902" s="31"/>
      <c r="W902" s="31"/>
      <c r="X902" s="31"/>
      <c r="Y902" s="31"/>
      <c r="Z902" s="31"/>
    </row>
    <row r="903" spans="1:26" ht="15.75" customHeight="1">
      <c r="A903" s="297"/>
      <c r="B903" s="297"/>
      <c r="C903" s="298"/>
      <c r="D903" s="299"/>
      <c r="E903" s="298"/>
      <c r="F903" s="298"/>
      <c r="G903" s="298"/>
      <c r="H903" s="298"/>
      <c r="I903" s="298"/>
      <c r="J903" s="298"/>
      <c r="K903" s="298"/>
      <c r="L903" s="298"/>
      <c r="M903" s="31"/>
      <c r="N903" s="31"/>
      <c r="O903" s="31"/>
      <c r="P903" s="31"/>
      <c r="Q903" s="31"/>
      <c r="R903" s="31"/>
      <c r="S903" s="31"/>
      <c r="T903" s="31"/>
      <c r="U903" s="31"/>
      <c r="V903" s="31"/>
      <c r="W903" s="31"/>
      <c r="X903" s="31"/>
      <c r="Y903" s="31"/>
      <c r="Z903" s="31"/>
    </row>
    <row r="904" spans="1:26" ht="15.75" customHeight="1">
      <c r="A904" s="297"/>
      <c r="B904" s="297"/>
      <c r="C904" s="298"/>
      <c r="D904" s="299"/>
      <c r="E904" s="298"/>
      <c r="F904" s="298"/>
      <c r="G904" s="298"/>
      <c r="H904" s="298"/>
      <c r="I904" s="298"/>
      <c r="J904" s="298"/>
      <c r="K904" s="298"/>
      <c r="L904" s="298"/>
      <c r="M904" s="31"/>
      <c r="N904" s="31"/>
      <c r="O904" s="31"/>
      <c r="P904" s="31"/>
      <c r="Q904" s="31"/>
      <c r="R904" s="31"/>
      <c r="S904" s="31"/>
      <c r="T904" s="31"/>
      <c r="U904" s="31"/>
      <c r="V904" s="31"/>
      <c r="W904" s="31"/>
      <c r="X904" s="31"/>
      <c r="Y904" s="31"/>
      <c r="Z904" s="31"/>
    </row>
    <row r="905" spans="1:26" ht="15.75" customHeight="1">
      <c r="A905" s="297"/>
      <c r="B905" s="297"/>
      <c r="C905" s="298"/>
      <c r="D905" s="299"/>
      <c r="E905" s="298"/>
      <c r="F905" s="298"/>
      <c r="G905" s="298"/>
      <c r="H905" s="298"/>
      <c r="I905" s="298"/>
      <c r="J905" s="298"/>
      <c r="K905" s="298"/>
      <c r="L905" s="298"/>
      <c r="M905" s="31"/>
      <c r="N905" s="31"/>
      <c r="O905" s="31"/>
      <c r="P905" s="31"/>
      <c r="Q905" s="31"/>
      <c r="R905" s="31"/>
      <c r="S905" s="31"/>
      <c r="T905" s="31"/>
      <c r="U905" s="31"/>
      <c r="V905" s="31"/>
      <c r="W905" s="31"/>
      <c r="X905" s="31"/>
      <c r="Y905" s="31"/>
      <c r="Z905" s="31"/>
    </row>
    <row r="906" spans="1:26" ht="15.75" customHeight="1">
      <c r="A906" s="297"/>
      <c r="B906" s="297"/>
      <c r="C906" s="298"/>
      <c r="D906" s="299"/>
      <c r="E906" s="298"/>
      <c r="F906" s="298"/>
      <c r="G906" s="298"/>
      <c r="H906" s="298"/>
      <c r="I906" s="298"/>
      <c r="J906" s="298"/>
      <c r="K906" s="298"/>
      <c r="L906" s="298"/>
      <c r="M906" s="31"/>
      <c r="N906" s="31"/>
      <c r="O906" s="31"/>
      <c r="P906" s="31"/>
      <c r="Q906" s="31"/>
      <c r="R906" s="31"/>
      <c r="S906" s="31"/>
      <c r="T906" s="31"/>
      <c r="U906" s="31"/>
      <c r="V906" s="31"/>
      <c r="W906" s="31"/>
      <c r="X906" s="31"/>
      <c r="Y906" s="31"/>
      <c r="Z906" s="31"/>
    </row>
    <row r="907" spans="1:26" ht="15.75" customHeight="1">
      <c r="A907" s="297"/>
      <c r="B907" s="297"/>
      <c r="C907" s="298"/>
      <c r="D907" s="299"/>
      <c r="E907" s="298"/>
      <c r="F907" s="298"/>
      <c r="G907" s="298"/>
      <c r="H907" s="298"/>
      <c r="I907" s="298"/>
      <c r="J907" s="298"/>
      <c r="K907" s="298"/>
      <c r="L907" s="298"/>
      <c r="M907" s="31"/>
      <c r="N907" s="31"/>
      <c r="O907" s="31"/>
      <c r="P907" s="31"/>
      <c r="Q907" s="31"/>
      <c r="R907" s="31"/>
      <c r="S907" s="31"/>
      <c r="T907" s="31"/>
      <c r="U907" s="31"/>
      <c r="V907" s="31"/>
      <c r="W907" s="31"/>
      <c r="X907" s="31"/>
      <c r="Y907" s="31"/>
      <c r="Z907" s="31"/>
    </row>
    <row r="908" spans="1:26" ht="15.75" customHeight="1">
      <c r="A908" s="297"/>
      <c r="B908" s="297"/>
      <c r="C908" s="298"/>
      <c r="D908" s="299"/>
      <c r="E908" s="298"/>
      <c r="F908" s="298"/>
      <c r="G908" s="298"/>
      <c r="H908" s="298"/>
      <c r="I908" s="298"/>
      <c r="J908" s="298"/>
      <c r="K908" s="298"/>
      <c r="L908" s="298"/>
      <c r="M908" s="31"/>
      <c r="N908" s="31"/>
      <c r="O908" s="31"/>
      <c r="P908" s="31"/>
      <c r="Q908" s="31"/>
      <c r="R908" s="31"/>
      <c r="S908" s="31"/>
      <c r="T908" s="31"/>
      <c r="U908" s="31"/>
      <c r="V908" s="31"/>
      <c r="W908" s="31"/>
      <c r="X908" s="31"/>
      <c r="Y908" s="31"/>
      <c r="Z908" s="31"/>
    </row>
    <row r="909" spans="1:26" ht="15.75" customHeight="1">
      <c r="A909" s="297"/>
      <c r="B909" s="297"/>
      <c r="C909" s="298"/>
      <c r="D909" s="299"/>
      <c r="E909" s="298"/>
      <c r="F909" s="298"/>
      <c r="G909" s="298"/>
      <c r="H909" s="298"/>
      <c r="I909" s="298"/>
      <c r="J909" s="298"/>
      <c r="K909" s="298"/>
      <c r="L909" s="298"/>
      <c r="M909" s="31"/>
      <c r="N909" s="31"/>
      <c r="O909" s="31"/>
      <c r="P909" s="31"/>
      <c r="Q909" s="31"/>
      <c r="R909" s="31"/>
      <c r="S909" s="31"/>
      <c r="T909" s="31"/>
      <c r="U909" s="31"/>
      <c r="V909" s="31"/>
      <c r="W909" s="31"/>
      <c r="X909" s="31"/>
      <c r="Y909" s="31"/>
      <c r="Z909" s="31"/>
    </row>
    <row r="910" spans="1:26" ht="15.75" customHeight="1">
      <c r="A910" s="297"/>
      <c r="B910" s="297"/>
      <c r="C910" s="298"/>
      <c r="D910" s="299"/>
      <c r="E910" s="298"/>
      <c r="F910" s="298"/>
      <c r="G910" s="298"/>
      <c r="H910" s="298"/>
      <c r="I910" s="298"/>
      <c r="J910" s="298"/>
      <c r="K910" s="298"/>
      <c r="L910" s="298"/>
      <c r="M910" s="31"/>
      <c r="N910" s="31"/>
      <c r="O910" s="31"/>
      <c r="P910" s="31"/>
      <c r="Q910" s="31"/>
      <c r="R910" s="31"/>
      <c r="S910" s="31"/>
      <c r="T910" s="31"/>
      <c r="U910" s="31"/>
      <c r="V910" s="31"/>
      <c r="W910" s="31"/>
      <c r="X910" s="31"/>
      <c r="Y910" s="31"/>
      <c r="Z910" s="31"/>
    </row>
    <row r="911" spans="1:26" ht="15.75" customHeight="1">
      <c r="A911" s="297"/>
      <c r="B911" s="297"/>
      <c r="C911" s="298"/>
      <c r="D911" s="299"/>
      <c r="E911" s="298"/>
      <c r="F911" s="298"/>
      <c r="G911" s="298"/>
      <c r="H911" s="298"/>
      <c r="I911" s="298"/>
      <c r="J911" s="298"/>
      <c r="K911" s="298"/>
      <c r="L911" s="298"/>
      <c r="M911" s="31"/>
      <c r="N911" s="31"/>
      <c r="O911" s="31"/>
      <c r="P911" s="31"/>
      <c r="Q911" s="31"/>
      <c r="R911" s="31"/>
      <c r="S911" s="31"/>
      <c r="T911" s="31"/>
      <c r="U911" s="31"/>
      <c r="V911" s="31"/>
      <c r="W911" s="31"/>
      <c r="X911" s="31"/>
      <c r="Y911" s="31"/>
      <c r="Z911" s="31"/>
    </row>
    <row r="912" spans="1:26" ht="15.75" customHeight="1">
      <c r="A912" s="297"/>
      <c r="B912" s="297"/>
      <c r="C912" s="298"/>
      <c r="D912" s="299"/>
      <c r="E912" s="298"/>
      <c r="F912" s="298"/>
      <c r="G912" s="298"/>
      <c r="H912" s="298"/>
      <c r="I912" s="298"/>
      <c r="J912" s="298"/>
      <c r="K912" s="298"/>
      <c r="L912" s="298"/>
      <c r="M912" s="31"/>
      <c r="N912" s="31"/>
      <c r="O912" s="31"/>
      <c r="P912" s="31"/>
      <c r="Q912" s="31"/>
      <c r="R912" s="31"/>
      <c r="S912" s="31"/>
      <c r="T912" s="31"/>
      <c r="U912" s="31"/>
      <c r="V912" s="31"/>
      <c r="W912" s="31"/>
      <c r="X912" s="31"/>
      <c r="Y912" s="31"/>
      <c r="Z912" s="31"/>
    </row>
    <row r="913" spans="1:26" ht="15.75" customHeight="1">
      <c r="A913" s="297"/>
      <c r="B913" s="297"/>
      <c r="C913" s="298"/>
      <c r="D913" s="299"/>
      <c r="E913" s="298"/>
      <c r="F913" s="298"/>
      <c r="G913" s="298"/>
      <c r="H913" s="298"/>
      <c r="I913" s="298"/>
      <c r="J913" s="298"/>
      <c r="K913" s="298"/>
      <c r="L913" s="298"/>
      <c r="M913" s="31"/>
      <c r="N913" s="31"/>
      <c r="O913" s="31"/>
      <c r="P913" s="31"/>
      <c r="Q913" s="31"/>
      <c r="R913" s="31"/>
      <c r="S913" s="31"/>
      <c r="T913" s="31"/>
      <c r="U913" s="31"/>
      <c r="V913" s="31"/>
      <c r="W913" s="31"/>
      <c r="X913" s="31"/>
      <c r="Y913" s="31"/>
      <c r="Z913" s="31"/>
    </row>
    <row r="914" spans="1:26" ht="15.75" customHeight="1">
      <c r="A914" s="297"/>
      <c r="B914" s="297"/>
      <c r="C914" s="298"/>
      <c r="D914" s="299"/>
      <c r="E914" s="298"/>
      <c r="F914" s="298"/>
      <c r="G914" s="298"/>
      <c r="H914" s="298"/>
      <c r="I914" s="298"/>
      <c r="J914" s="298"/>
      <c r="K914" s="298"/>
      <c r="L914" s="298"/>
      <c r="M914" s="31"/>
      <c r="N914" s="31"/>
      <c r="O914" s="31"/>
      <c r="P914" s="31"/>
      <c r="Q914" s="31"/>
      <c r="R914" s="31"/>
      <c r="S914" s="31"/>
      <c r="T914" s="31"/>
      <c r="U914" s="31"/>
      <c r="V914" s="31"/>
      <c r="W914" s="31"/>
      <c r="X914" s="31"/>
      <c r="Y914" s="31"/>
      <c r="Z914" s="31"/>
    </row>
    <row r="915" spans="1:26" ht="15.75" customHeight="1">
      <c r="A915" s="297"/>
      <c r="B915" s="297"/>
      <c r="C915" s="298"/>
      <c r="D915" s="299"/>
      <c r="E915" s="298"/>
      <c r="F915" s="298"/>
      <c r="G915" s="298"/>
      <c r="H915" s="298"/>
      <c r="I915" s="298"/>
      <c r="J915" s="298"/>
      <c r="K915" s="298"/>
      <c r="L915" s="298"/>
      <c r="M915" s="31"/>
      <c r="N915" s="31"/>
      <c r="O915" s="31"/>
      <c r="P915" s="31"/>
      <c r="Q915" s="31"/>
      <c r="R915" s="31"/>
      <c r="S915" s="31"/>
      <c r="T915" s="31"/>
      <c r="U915" s="31"/>
      <c r="V915" s="31"/>
      <c r="W915" s="31"/>
      <c r="X915" s="31"/>
      <c r="Y915" s="31"/>
      <c r="Z915" s="31"/>
    </row>
    <row r="916" spans="1:26" ht="15.75" customHeight="1">
      <c r="A916" s="297"/>
      <c r="B916" s="297"/>
      <c r="C916" s="298"/>
      <c r="D916" s="299"/>
      <c r="E916" s="298"/>
      <c r="F916" s="298"/>
      <c r="G916" s="298"/>
      <c r="H916" s="298"/>
      <c r="I916" s="298"/>
      <c r="J916" s="298"/>
      <c r="K916" s="298"/>
      <c r="L916" s="298"/>
      <c r="M916" s="31"/>
      <c r="N916" s="31"/>
      <c r="O916" s="31"/>
      <c r="P916" s="31"/>
      <c r="Q916" s="31"/>
      <c r="R916" s="31"/>
      <c r="S916" s="31"/>
      <c r="T916" s="31"/>
      <c r="U916" s="31"/>
      <c r="V916" s="31"/>
      <c r="W916" s="31"/>
      <c r="X916" s="31"/>
      <c r="Y916" s="31"/>
      <c r="Z916" s="31"/>
    </row>
    <row r="917" spans="1:26" ht="15.75" customHeight="1">
      <c r="A917" s="297"/>
      <c r="B917" s="297"/>
      <c r="C917" s="298"/>
      <c r="D917" s="299"/>
      <c r="E917" s="298"/>
      <c r="F917" s="298"/>
      <c r="G917" s="298"/>
      <c r="H917" s="298"/>
      <c r="I917" s="298"/>
      <c r="J917" s="298"/>
      <c r="K917" s="298"/>
      <c r="L917" s="298"/>
      <c r="M917" s="31"/>
      <c r="N917" s="31"/>
      <c r="O917" s="31"/>
      <c r="P917" s="31"/>
      <c r="Q917" s="31"/>
      <c r="R917" s="31"/>
      <c r="S917" s="31"/>
      <c r="T917" s="31"/>
      <c r="U917" s="31"/>
      <c r="V917" s="31"/>
      <c r="W917" s="31"/>
      <c r="X917" s="31"/>
      <c r="Y917" s="31"/>
      <c r="Z917" s="31"/>
    </row>
    <row r="918" spans="1:26" ht="15.75" customHeight="1">
      <c r="A918" s="297"/>
      <c r="B918" s="297"/>
      <c r="C918" s="298"/>
      <c r="D918" s="299"/>
      <c r="E918" s="298"/>
      <c r="F918" s="298"/>
      <c r="G918" s="298"/>
      <c r="H918" s="298"/>
      <c r="I918" s="298"/>
      <c r="J918" s="298"/>
      <c r="K918" s="298"/>
      <c r="L918" s="298"/>
      <c r="M918" s="31"/>
      <c r="N918" s="31"/>
      <c r="O918" s="31"/>
      <c r="P918" s="31"/>
      <c r="Q918" s="31"/>
      <c r="R918" s="31"/>
      <c r="S918" s="31"/>
      <c r="T918" s="31"/>
      <c r="U918" s="31"/>
      <c r="V918" s="31"/>
      <c r="W918" s="31"/>
      <c r="X918" s="31"/>
      <c r="Y918" s="31"/>
      <c r="Z918" s="31"/>
    </row>
    <row r="919" spans="1:26" ht="15.75" customHeight="1">
      <c r="A919" s="297"/>
      <c r="B919" s="297"/>
      <c r="C919" s="298"/>
      <c r="D919" s="299"/>
      <c r="E919" s="298"/>
      <c r="F919" s="298"/>
      <c r="G919" s="298"/>
      <c r="H919" s="298"/>
      <c r="I919" s="298"/>
      <c r="J919" s="298"/>
      <c r="K919" s="298"/>
      <c r="L919" s="298"/>
      <c r="M919" s="31"/>
      <c r="N919" s="31"/>
      <c r="O919" s="31"/>
      <c r="P919" s="31"/>
      <c r="Q919" s="31"/>
      <c r="R919" s="31"/>
      <c r="S919" s="31"/>
      <c r="T919" s="31"/>
      <c r="U919" s="31"/>
      <c r="V919" s="31"/>
      <c r="W919" s="31"/>
      <c r="X919" s="31"/>
      <c r="Y919" s="31"/>
      <c r="Z919" s="31"/>
    </row>
    <row r="920" spans="1:26" ht="15.75" customHeight="1">
      <c r="A920" s="297"/>
      <c r="B920" s="297"/>
      <c r="C920" s="298"/>
      <c r="D920" s="299"/>
      <c r="E920" s="298"/>
      <c r="F920" s="298"/>
      <c r="G920" s="298"/>
      <c r="H920" s="298"/>
      <c r="I920" s="298"/>
      <c r="J920" s="298"/>
      <c r="K920" s="298"/>
      <c r="L920" s="298"/>
      <c r="M920" s="31"/>
      <c r="N920" s="31"/>
      <c r="O920" s="31"/>
      <c r="P920" s="31"/>
      <c r="Q920" s="31"/>
      <c r="R920" s="31"/>
      <c r="S920" s="31"/>
      <c r="T920" s="31"/>
      <c r="U920" s="31"/>
      <c r="V920" s="31"/>
      <c r="W920" s="31"/>
      <c r="X920" s="31"/>
      <c r="Y920" s="31"/>
      <c r="Z920" s="31"/>
    </row>
    <row r="921" spans="1:26" ht="15.75" customHeight="1">
      <c r="A921" s="297"/>
      <c r="B921" s="297"/>
      <c r="C921" s="298"/>
      <c r="D921" s="299"/>
      <c r="E921" s="298"/>
      <c r="F921" s="298"/>
      <c r="G921" s="298"/>
      <c r="H921" s="298"/>
      <c r="I921" s="298"/>
      <c r="J921" s="298"/>
      <c r="K921" s="298"/>
      <c r="L921" s="298"/>
      <c r="M921" s="31"/>
      <c r="N921" s="31"/>
      <c r="O921" s="31"/>
      <c r="P921" s="31"/>
      <c r="Q921" s="31"/>
      <c r="R921" s="31"/>
      <c r="S921" s="31"/>
      <c r="T921" s="31"/>
      <c r="U921" s="31"/>
      <c r="V921" s="31"/>
      <c r="W921" s="31"/>
      <c r="X921" s="31"/>
      <c r="Y921" s="31"/>
      <c r="Z921" s="31"/>
    </row>
    <row r="922" spans="1:26" ht="15.75" customHeight="1">
      <c r="A922" s="297"/>
      <c r="B922" s="297"/>
      <c r="C922" s="298"/>
      <c r="D922" s="299"/>
      <c r="E922" s="298"/>
      <c r="F922" s="298"/>
      <c r="G922" s="298"/>
      <c r="H922" s="298"/>
      <c r="I922" s="298"/>
      <c r="J922" s="298"/>
      <c r="K922" s="298"/>
      <c r="L922" s="298"/>
      <c r="M922" s="31"/>
      <c r="N922" s="31"/>
      <c r="O922" s="31"/>
      <c r="P922" s="31"/>
      <c r="Q922" s="31"/>
      <c r="R922" s="31"/>
      <c r="S922" s="31"/>
      <c r="T922" s="31"/>
      <c r="U922" s="31"/>
      <c r="V922" s="31"/>
      <c r="W922" s="31"/>
      <c r="X922" s="31"/>
      <c r="Y922" s="31"/>
      <c r="Z922" s="31"/>
    </row>
    <row r="923" spans="1:26" ht="15.75" customHeight="1">
      <c r="A923" s="297"/>
      <c r="B923" s="297"/>
      <c r="C923" s="298"/>
      <c r="D923" s="299"/>
      <c r="E923" s="298"/>
      <c r="F923" s="298"/>
      <c r="G923" s="298"/>
      <c r="H923" s="298"/>
      <c r="I923" s="298"/>
      <c r="J923" s="298"/>
      <c r="K923" s="298"/>
      <c r="L923" s="298"/>
      <c r="M923" s="31"/>
      <c r="N923" s="31"/>
      <c r="O923" s="31"/>
      <c r="P923" s="31"/>
      <c r="Q923" s="31"/>
      <c r="R923" s="31"/>
      <c r="S923" s="31"/>
      <c r="T923" s="31"/>
      <c r="U923" s="31"/>
      <c r="V923" s="31"/>
      <c r="W923" s="31"/>
      <c r="X923" s="31"/>
      <c r="Y923" s="31"/>
      <c r="Z923" s="31"/>
    </row>
    <row r="924" spans="1:26" ht="15.75" customHeight="1">
      <c r="A924" s="297"/>
      <c r="B924" s="297"/>
      <c r="C924" s="298"/>
      <c r="D924" s="299"/>
      <c r="E924" s="298"/>
      <c r="F924" s="298"/>
      <c r="G924" s="298"/>
      <c r="H924" s="298"/>
      <c r="I924" s="298"/>
      <c r="J924" s="298"/>
      <c r="K924" s="298"/>
      <c r="L924" s="298"/>
      <c r="M924" s="31"/>
      <c r="N924" s="31"/>
      <c r="O924" s="31"/>
      <c r="P924" s="31"/>
      <c r="Q924" s="31"/>
      <c r="R924" s="31"/>
      <c r="S924" s="31"/>
      <c r="T924" s="31"/>
      <c r="U924" s="31"/>
      <c r="V924" s="31"/>
      <c r="W924" s="31"/>
      <c r="X924" s="31"/>
      <c r="Y924" s="31"/>
      <c r="Z924" s="31"/>
    </row>
    <row r="925" spans="1:26" ht="15.75" customHeight="1">
      <c r="A925" s="297"/>
      <c r="B925" s="297"/>
      <c r="C925" s="298"/>
      <c r="D925" s="299"/>
      <c r="E925" s="298"/>
      <c r="F925" s="298"/>
      <c r="G925" s="298"/>
      <c r="H925" s="298"/>
      <c r="I925" s="298"/>
      <c r="J925" s="298"/>
      <c r="K925" s="298"/>
      <c r="L925" s="298"/>
      <c r="M925" s="31"/>
      <c r="N925" s="31"/>
      <c r="O925" s="31"/>
      <c r="P925" s="31"/>
      <c r="Q925" s="31"/>
      <c r="R925" s="31"/>
      <c r="S925" s="31"/>
      <c r="T925" s="31"/>
      <c r="U925" s="31"/>
      <c r="V925" s="31"/>
      <c r="W925" s="31"/>
      <c r="X925" s="31"/>
      <c r="Y925" s="31"/>
      <c r="Z925" s="31"/>
    </row>
    <row r="926" spans="1:26" ht="15.75" customHeight="1">
      <c r="A926" s="297"/>
      <c r="B926" s="297"/>
      <c r="C926" s="298"/>
      <c r="D926" s="299"/>
      <c r="E926" s="298"/>
      <c r="F926" s="298"/>
      <c r="G926" s="298"/>
      <c r="H926" s="298"/>
      <c r="I926" s="298"/>
      <c r="J926" s="298"/>
      <c r="K926" s="298"/>
      <c r="L926" s="298"/>
      <c r="M926" s="31"/>
      <c r="N926" s="31"/>
      <c r="O926" s="31"/>
      <c r="P926" s="31"/>
      <c r="Q926" s="31"/>
      <c r="R926" s="31"/>
      <c r="S926" s="31"/>
      <c r="T926" s="31"/>
      <c r="U926" s="31"/>
      <c r="V926" s="31"/>
      <c r="W926" s="31"/>
      <c r="X926" s="31"/>
      <c r="Y926" s="31"/>
      <c r="Z926" s="31"/>
    </row>
    <row r="927" spans="1:26" ht="15.75" customHeight="1">
      <c r="A927" s="297"/>
      <c r="B927" s="297"/>
      <c r="C927" s="298"/>
      <c r="D927" s="299"/>
      <c r="E927" s="298"/>
      <c r="F927" s="298"/>
      <c r="G927" s="298"/>
      <c r="H927" s="298"/>
      <c r="I927" s="298"/>
      <c r="J927" s="298"/>
      <c r="K927" s="298"/>
      <c r="L927" s="298"/>
      <c r="M927" s="31"/>
      <c r="N927" s="31"/>
      <c r="O927" s="31"/>
      <c r="P927" s="31"/>
      <c r="Q927" s="31"/>
      <c r="R927" s="31"/>
      <c r="S927" s="31"/>
      <c r="T927" s="31"/>
      <c r="U927" s="31"/>
      <c r="V927" s="31"/>
      <c r="W927" s="31"/>
      <c r="X927" s="31"/>
      <c r="Y927" s="31"/>
      <c r="Z927" s="31"/>
    </row>
    <row r="928" spans="1:26" ht="15.75" customHeight="1">
      <c r="A928" s="297"/>
      <c r="B928" s="297"/>
      <c r="C928" s="298"/>
      <c r="D928" s="299"/>
      <c r="E928" s="298"/>
      <c r="F928" s="298"/>
      <c r="G928" s="298"/>
      <c r="H928" s="298"/>
      <c r="I928" s="298"/>
      <c r="J928" s="298"/>
      <c r="K928" s="298"/>
      <c r="L928" s="298"/>
      <c r="M928" s="31"/>
      <c r="N928" s="31"/>
      <c r="O928" s="31"/>
      <c r="P928" s="31"/>
      <c r="Q928" s="31"/>
      <c r="R928" s="31"/>
      <c r="S928" s="31"/>
      <c r="T928" s="31"/>
      <c r="U928" s="31"/>
      <c r="V928" s="31"/>
      <c r="W928" s="31"/>
      <c r="X928" s="31"/>
      <c r="Y928" s="31"/>
      <c r="Z928" s="31"/>
    </row>
    <row r="929" spans="1:26" ht="15.75" customHeight="1">
      <c r="A929" s="297"/>
      <c r="B929" s="297"/>
      <c r="C929" s="298"/>
      <c r="D929" s="299"/>
      <c r="E929" s="298"/>
      <c r="F929" s="298"/>
      <c r="G929" s="298"/>
      <c r="H929" s="298"/>
      <c r="I929" s="298"/>
      <c r="J929" s="298"/>
      <c r="K929" s="298"/>
      <c r="L929" s="298"/>
      <c r="M929" s="31"/>
      <c r="N929" s="31"/>
      <c r="O929" s="31"/>
      <c r="P929" s="31"/>
      <c r="Q929" s="31"/>
      <c r="R929" s="31"/>
      <c r="S929" s="31"/>
      <c r="T929" s="31"/>
      <c r="U929" s="31"/>
      <c r="V929" s="31"/>
      <c r="W929" s="31"/>
      <c r="X929" s="31"/>
      <c r="Y929" s="31"/>
      <c r="Z929" s="31"/>
    </row>
    <row r="930" spans="1:26" ht="15.75" customHeight="1">
      <c r="A930" s="297"/>
      <c r="B930" s="297"/>
      <c r="C930" s="298"/>
      <c r="D930" s="299"/>
      <c r="E930" s="298"/>
      <c r="F930" s="298"/>
      <c r="G930" s="298"/>
      <c r="H930" s="298"/>
      <c r="I930" s="298"/>
      <c r="J930" s="298"/>
      <c r="K930" s="298"/>
      <c r="L930" s="298"/>
      <c r="M930" s="31"/>
      <c r="N930" s="31"/>
      <c r="O930" s="31"/>
      <c r="P930" s="31"/>
      <c r="Q930" s="31"/>
      <c r="R930" s="31"/>
      <c r="S930" s="31"/>
      <c r="T930" s="31"/>
      <c r="U930" s="31"/>
      <c r="V930" s="31"/>
      <c r="W930" s="31"/>
      <c r="X930" s="31"/>
      <c r="Y930" s="31"/>
      <c r="Z930" s="31"/>
    </row>
    <row r="931" spans="1:26" ht="15.75" customHeight="1">
      <c r="A931" s="297"/>
      <c r="B931" s="297"/>
      <c r="C931" s="298"/>
      <c r="D931" s="299"/>
      <c r="E931" s="298"/>
      <c r="F931" s="298"/>
      <c r="G931" s="298"/>
      <c r="H931" s="298"/>
      <c r="I931" s="298"/>
      <c r="J931" s="298"/>
      <c r="K931" s="298"/>
      <c r="L931" s="298"/>
      <c r="M931" s="31"/>
      <c r="N931" s="31"/>
      <c r="O931" s="31"/>
      <c r="P931" s="31"/>
      <c r="Q931" s="31"/>
      <c r="R931" s="31"/>
      <c r="S931" s="31"/>
      <c r="T931" s="31"/>
      <c r="U931" s="31"/>
      <c r="V931" s="31"/>
      <c r="W931" s="31"/>
      <c r="X931" s="31"/>
      <c r="Y931" s="31"/>
      <c r="Z931" s="31"/>
    </row>
    <row r="932" spans="1:26" ht="15.75" customHeight="1">
      <c r="A932" s="297"/>
      <c r="B932" s="297"/>
      <c r="C932" s="298"/>
      <c r="D932" s="299"/>
      <c r="E932" s="298"/>
      <c r="F932" s="298"/>
      <c r="G932" s="298"/>
      <c r="H932" s="298"/>
      <c r="I932" s="298"/>
      <c r="J932" s="298"/>
      <c r="K932" s="298"/>
      <c r="L932" s="298"/>
      <c r="M932" s="31"/>
      <c r="N932" s="31"/>
      <c r="O932" s="31"/>
      <c r="P932" s="31"/>
      <c r="Q932" s="31"/>
      <c r="R932" s="31"/>
      <c r="S932" s="31"/>
      <c r="T932" s="31"/>
      <c r="U932" s="31"/>
      <c r="V932" s="31"/>
      <c r="W932" s="31"/>
      <c r="X932" s="31"/>
      <c r="Y932" s="31"/>
      <c r="Z932" s="31"/>
    </row>
    <row r="933" spans="1:26" ht="15.75" customHeight="1">
      <c r="A933" s="297"/>
      <c r="B933" s="297"/>
      <c r="C933" s="298"/>
      <c r="D933" s="299"/>
      <c r="E933" s="298"/>
      <c r="F933" s="298"/>
      <c r="G933" s="298"/>
      <c r="H933" s="298"/>
      <c r="I933" s="298"/>
      <c r="J933" s="298"/>
      <c r="K933" s="298"/>
      <c r="L933" s="298"/>
      <c r="M933" s="31"/>
      <c r="N933" s="31"/>
      <c r="O933" s="31"/>
      <c r="P933" s="31"/>
      <c r="Q933" s="31"/>
      <c r="R933" s="31"/>
      <c r="S933" s="31"/>
      <c r="T933" s="31"/>
      <c r="U933" s="31"/>
      <c r="V933" s="31"/>
      <c r="W933" s="31"/>
      <c r="X933" s="31"/>
      <c r="Y933" s="31"/>
      <c r="Z933" s="31"/>
    </row>
    <row r="934" spans="1:26" ht="15.75" customHeight="1">
      <c r="A934" s="297"/>
      <c r="B934" s="297"/>
      <c r="C934" s="298"/>
      <c r="D934" s="299"/>
      <c r="E934" s="298"/>
      <c r="F934" s="298"/>
      <c r="G934" s="298"/>
      <c r="H934" s="298"/>
      <c r="I934" s="298"/>
      <c r="J934" s="298"/>
      <c r="K934" s="298"/>
      <c r="L934" s="298"/>
      <c r="M934" s="31"/>
      <c r="N934" s="31"/>
      <c r="O934" s="31"/>
      <c r="P934" s="31"/>
      <c r="Q934" s="31"/>
      <c r="R934" s="31"/>
      <c r="S934" s="31"/>
      <c r="T934" s="31"/>
      <c r="U934" s="31"/>
      <c r="V934" s="31"/>
      <c r="W934" s="31"/>
      <c r="X934" s="31"/>
      <c r="Y934" s="31"/>
      <c r="Z934" s="31"/>
    </row>
    <row r="935" spans="1:26" ht="15.75" customHeight="1">
      <c r="A935" s="297"/>
      <c r="B935" s="297"/>
      <c r="C935" s="298"/>
      <c r="D935" s="299"/>
      <c r="E935" s="298"/>
      <c r="F935" s="298"/>
      <c r="G935" s="298"/>
      <c r="H935" s="298"/>
      <c r="I935" s="298"/>
      <c r="J935" s="298"/>
      <c r="K935" s="298"/>
      <c r="L935" s="298"/>
      <c r="M935" s="31"/>
      <c r="N935" s="31"/>
      <c r="O935" s="31"/>
      <c r="P935" s="31"/>
      <c r="Q935" s="31"/>
      <c r="R935" s="31"/>
      <c r="S935" s="31"/>
      <c r="T935" s="31"/>
      <c r="U935" s="31"/>
      <c r="V935" s="31"/>
      <c r="W935" s="31"/>
      <c r="X935" s="31"/>
      <c r="Y935" s="31"/>
      <c r="Z935" s="31"/>
    </row>
    <row r="936" spans="1:26" ht="15.75" customHeight="1">
      <c r="A936" s="297"/>
      <c r="B936" s="297"/>
      <c r="C936" s="298"/>
      <c r="D936" s="299"/>
      <c r="E936" s="298"/>
      <c r="F936" s="298"/>
      <c r="G936" s="298"/>
      <c r="H936" s="298"/>
      <c r="I936" s="298"/>
      <c r="J936" s="298"/>
      <c r="K936" s="298"/>
      <c r="L936" s="298"/>
      <c r="M936" s="31"/>
      <c r="N936" s="31"/>
      <c r="O936" s="31"/>
      <c r="P936" s="31"/>
      <c r="Q936" s="31"/>
      <c r="R936" s="31"/>
      <c r="S936" s="31"/>
      <c r="T936" s="31"/>
      <c r="U936" s="31"/>
      <c r="V936" s="31"/>
      <c r="W936" s="31"/>
      <c r="X936" s="31"/>
      <c r="Y936" s="31"/>
      <c r="Z936" s="31"/>
    </row>
    <row r="937" spans="1:26" ht="15.75" customHeight="1">
      <c r="A937" s="297"/>
      <c r="B937" s="297"/>
      <c r="C937" s="298"/>
      <c r="D937" s="299"/>
      <c r="E937" s="298"/>
      <c r="F937" s="298"/>
      <c r="G937" s="298"/>
      <c r="H937" s="298"/>
      <c r="I937" s="298"/>
      <c r="J937" s="298"/>
      <c r="K937" s="298"/>
      <c r="L937" s="298"/>
      <c r="M937" s="31"/>
      <c r="N937" s="31"/>
      <c r="O937" s="31"/>
      <c r="P937" s="31"/>
      <c r="Q937" s="31"/>
      <c r="R937" s="31"/>
      <c r="S937" s="31"/>
      <c r="T937" s="31"/>
      <c r="U937" s="31"/>
      <c r="V937" s="31"/>
      <c r="W937" s="31"/>
      <c r="X937" s="31"/>
      <c r="Y937" s="31"/>
      <c r="Z937" s="31"/>
    </row>
    <row r="938" spans="1:26" ht="15.75" customHeight="1">
      <c r="A938" s="297"/>
      <c r="B938" s="297"/>
      <c r="C938" s="298"/>
      <c r="D938" s="299"/>
      <c r="E938" s="298"/>
      <c r="F938" s="298"/>
      <c r="G938" s="298"/>
      <c r="H938" s="298"/>
      <c r="I938" s="298"/>
      <c r="J938" s="298"/>
      <c r="K938" s="298"/>
      <c r="L938" s="298"/>
      <c r="M938" s="31"/>
      <c r="N938" s="31"/>
      <c r="O938" s="31"/>
      <c r="P938" s="31"/>
      <c r="Q938" s="31"/>
      <c r="R938" s="31"/>
      <c r="S938" s="31"/>
      <c r="T938" s="31"/>
      <c r="U938" s="31"/>
      <c r="V938" s="31"/>
      <c r="W938" s="31"/>
      <c r="X938" s="31"/>
      <c r="Y938" s="31"/>
      <c r="Z938" s="31"/>
    </row>
    <row r="939" spans="1:26" ht="15.75" customHeight="1">
      <c r="A939" s="297"/>
      <c r="B939" s="297"/>
      <c r="C939" s="298"/>
      <c r="D939" s="299"/>
      <c r="E939" s="298"/>
      <c r="F939" s="298"/>
      <c r="G939" s="298"/>
      <c r="H939" s="298"/>
      <c r="I939" s="298"/>
      <c r="J939" s="298"/>
      <c r="K939" s="298"/>
      <c r="L939" s="298"/>
      <c r="M939" s="31"/>
      <c r="N939" s="31"/>
      <c r="O939" s="31"/>
      <c r="P939" s="31"/>
      <c r="Q939" s="31"/>
      <c r="R939" s="31"/>
      <c r="S939" s="31"/>
      <c r="T939" s="31"/>
      <c r="U939" s="31"/>
      <c r="V939" s="31"/>
      <c r="W939" s="31"/>
      <c r="X939" s="31"/>
      <c r="Y939" s="31"/>
      <c r="Z939" s="31"/>
    </row>
    <row r="940" spans="1:26" ht="15.75" customHeight="1">
      <c r="A940" s="297"/>
      <c r="B940" s="297"/>
      <c r="C940" s="298"/>
      <c r="D940" s="299"/>
      <c r="E940" s="298"/>
      <c r="F940" s="298"/>
      <c r="G940" s="298"/>
      <c r="H940" s="298"/>
      <c r="I940" s="298"/>
      <c r="J940" s="298"/>
      <c r="K940" s="298"/>
      <c r="L940" s="298"/>
      <c r="M940" s="31"/>
      <c r="N940" s="31"/>
      <c r="O940" s="31"/>
      <c r="P940" s="31"/>
      <c r="Q940" s="31"/>
      <c r="R940" s="31"/>
      <c r="S940" s="31"/>
      <c r="T940" s="31"/>
      <c r="U940" s="31"/>
      <c r="V940" s="31"/>
      <c r="W940" s="31"/>
      <c r="X940" s="31"/>
      <c r="Y940" s="31"/>
      <c r="Z940" s="31"/>
    </row>
    <row r="941" spans="1:26" ht="15.75" customHeight="1">
      <c r="A941" s="297"/>
      <c r="B941" s="297"/>
      <c r="C941" s="298"/>
      <c r="D941" s="299"/>
      <c r="E941" s="298"/>
      <c r="F941" s="298"/>
      <c r="G941" s="298"/>
      <c r="H941" s="298"/>
      <c r="I941" s="298"/>
      <c r="J941" s="298"/>
      <c r="K941" s="298"/>
      <c r="L941" s="298"/>
      <c r="M941" s="31"/>
      <c r="N941" s="31"/>
      <c r="O941" s="31"/>
      <c r="P941" s="31"/>
      <c r="Q941" s="31"/>
      <c r="R941" s="31"/>
      <c r="S941" s="31"/>
      <c r="T941" s="31"/>
      <c r="U941" s="31"/>
      <c r="V941" s="31"/>
      <c r="W941" s="31"/>
      <c r="X941" s="31"/>
      <c r="Y941" s="31"/>
      <c r="Z941" s="31"/>
    </row>
    <row r="942" spans="1:26" ht="15.75" customHeight="1">
      <c r="A942" s="297"/>
      <c r="B942" s="297"/>
      <c r="C942" s="298"/>
      <c r="D942" s="299"/>
      <c r="E942" s="298"/>
      <c r="F942" s="298"/>
      <c r="G942" s="298"/>
      <c r="H942" s="298"/>
      <c r="I942" s="298"/>
      <c r="J942" s="298"/>
      <c r="K942" s="298"/>
      <c r="L942" s="298"/>
      <c r="M942" s="31"/>
      <c r="N942" s="31"/>
      <c r="O942" s="31"/>
      <c r="P942" s="31"/>
      <c r="Q942" s="31"/>
      <c r="R942" s="31"/>
      <c r="S942" s="31"/>
      <c r="T942" s="31"/>
      <c r="U942" s="31"/>
      <c r="V942" s="31"/>
      <c r="W942" s="31"/>
      <c r="X942" s="31"/>
      <c r="Y942" s="31"/>
      <c r="Z942" s="31"/>
    </row>
    <row r="943" spans="1:26" ht="15.75" customHeight="1">
      <c r="A943" s="297"/>
      <c r="B943" s="297"/>
      <c r="C943" s="298"/>
      <c r="D943" s="299"/>
      <c r="E943" s="298"/>
      <c r="F943" s="298"/>
      <c r="G943" s="298"/>
      <c r="H943" s="298"/>
      <c r="I943" s="298"/>
      <c r="J943" s="298"/>
      <c r="K943" s="298"/>
      <c r="L943" s="298"/>
      <c r="M943" s="31"/>
      <c r="N943" s="31"/>
      <c r="O943" s="31"/>
      <c r="P943" s="31"/>
      <c r="Q943" s="31"/>
      <c r="R943" s="31"/>
      <c r="S943" s="31"/>
      <c r="T943" s="31"/>
      <c r="U943" s="31"/>
      <c r="V943" s="31"/>
      <c r="W943" s="31"/>
      <c r="X943" s="31"/>
      <c r="Y943" s="31"/>
      <c r="Z943" s="31"/>
    </row>
    <row r="944" spans="1:26" ht="15.75" customHeight="1">
      <c r="A944" s="297"/>
      <c r="B944" s="297"/>
      <c r="C944" s="298"/>
      <c r="D944" s="299"/>
      <c r="E944" s="298"/>
      <c r="F944" s="298"/>
      <c r="G944" s="298"/>
      <c r="H944" s="298"/>
      <c r="I944" s="298"/>
      <c r="J944" s="298"/>
      <c r="K944" s="298"/>
      <c r="L944" s="298"/>
      <c r="M944" s="31"/>
      <c r="N944" s="31"/>
      <c r="O944" s="31"/>
      <c r="P944" s="31"/>
      <c r="Q944" s="31"/>
      <c r="R944" s="31"/>
      <c r="S944" s="31"/>
      <c r="T944" s="31"/>
      <c r="U944" s="31"/>
      <c r="V944" s="31"/>
      <c r="W944" s="31"/>
      <c r="X944" s="31"/>
      <c r="Y944" s="31"/>
      <c r="Z944" s="31"/>
    </row>
    <row r="945" spans="1:26" ht="15.75" customHeight="1">
      <c r="A945" s="297"/>
      <c r="B945" s="297"/>
      <c r="C945" s="298"/>
      <c r="D945" s="299"/>
      <c r="E945" s="298"/>
      <c r="F945" s="298"/>
      <c r="G945" s="298"/>
      <c r="H945" s="298"/>
      <c r="I945" s="298"/>
      <c r="J945" s="298"/>
      <c r="K945" s="298"/>
      <c r="L945" s="298"/>
      <c r="M945" s="31"/>
      <c r="N945" s="31"/>
      <c r="O945" s="31"/>
      <c r="P945" s="31"/>
      <c r="Q945" s="31"/>
      <c r="R945" s="31"/>
      <c r="S945" s="31"/>
      <c r="T945" s="31"/>
      <c r="U945" s="31"/>
      <c r="V945" s="31"/>
      <c r="W945" s="31"/>
      <c r="X945" s="31"/>
      <c r="Y945" s="31"/>
      <c r="Z945" s="31"/>
    </row>
    <row r="946" spans="1:26" ht="15.75" customHeight="1">
      <c r="A946" s="297"/>
      <c r="B946" s="297"/>
      <c r="C946" s="298"/>
      <c r="D946" s="299"/>
      <c r="E946" s="298"/>
      <c r="F946" s="298"/>
      <c r="G946" s="298"/>
      <c r="H946" s="298"/>
      <c r="I946" s="298"/>
      <c r="J946" s="298"/>
      <c r="K946" s="298"/>
      <c r="L946" s="298"/>
      <c r="M946" s="31"/>
      <c r="N946" s="31"/>
      <c r="O946" s="31"/>
      <c r="P946" s="31"/>
      <c r="Q946" s="31"/>
      <c r="R946" s="31"/>
      <c r="S946" s="31"/>
      <c r="T946" s="31"/>
      <c r="U946" s="31"/>
      <c r="V946" s="31"/>
      <c r="W946" s="31"/>
      <c r="X946" s="31"/>
      <c r="Y946" s="31"/>
      <c r="Z946" s="31"/>
    </row>
    <row r="947" spans="1:26" ht="15.75" customHeight="1">
      <c r="A947" s="297"/>
      <c r="B947" s="297"/>
      <c r="C947" s="298"/>
      <c r="D947" s="299"/>
      <c r="E947" s="298"/>
      <c r="F947" s="298"/>
      <c r="G947" s="298"/>
      <c r="H947" s="298"/>
      <c r="I947" s="298"/>
      <c r="J947" s="298"/>
      <c r="K947" s="298"/>
      <c r="L947" s="298"/>
      <c r="M947" s="31"/>
      <c r="N947" s="31"/>
      <c r="O947" s="31"/>
      <c r="P947" s="31"/>
      <c r="Q947" s="31"/>
      <c r="R947" s="31"/>
      <c r="S947" s="31"/>
      <c r="T947" s="31"/>
      <c r="U947" s="31"/>
      <c r="V947" s="31"/>
      <c r="W947" s="31"/>
      <c r="X947" s="31"/>
      <c r="Y947" s="31"/>
      <c r="Z947" s="31"/>
    </row>
    <row r="948" spans="1:26" ht="15.75" customHeight="1">
      <c r="A948" s="297"/>
      <c r="B948" s="297"/>
      <c r="C948" s="298"/>
      <c r="D948" s="299"/>
      <c r="E948" s="298"/>
      <c r="F948" s="298"/>
      <c r="G948" s="298"/>
      <c r="H948" s="298"/>
      <c r="I948" s="298"/>
      <c r="J948" s="298"/>
      <c r="K948" s="298"/>
      <c r="L948" s="298"/>
      <c r="M948" s="31"/>
      <c r="N948" s="31"/>
      <c r="O948" s="31"/>
      <c r="P948" s="31"/>
      <c r="Q948" s="31"/>
      <c r="R948" s="31"/>
      <c r="S948" s="31"/>
      <c r="T948" s="31"/>
      <c r="U948" s="31"/>
      <c r="V948" s="31"/>
      <c r="W948" s="31"/>
      <c r="X948" s="31"/>
      <c r="Y948" s="31"/>
      <c r="Z948" s="31"/>
    </row>
    <row r="949" spans="1:26" ht="15.75" customHeight="1">
      <c r="A949" s="297"/>
      <c r="B949" s="297"/>
      <c r="C949" s="298"/>
      <c r="D949" s="299"/>
      <c r="E949" s="298"/>
      <c r="F949" s="298"/>
      <c r="G949" s="298"/>
      <c r="H949" s="298"/>
      <c r="I949" s="298"/>
      <c r="J949" s="298"/>
      <c r="K949" s="298"/>
      <c r="L949" s="298"/>
      <c r="M949" s="31"/>
      <c r="N949" s="31"/>
      <c r="O949" s="31"/>
      <c r="P949" s="31"/>
      <c r="Q949" s="31"/>
      <c r="R949" s="31"/>
      <c r="S949" s="31"/>
      <c r="T949" s="31"/>
      <c r="U949" s="31"/>
      <c r="V949" s="31"/>
      <c r="W949" s="31"/>
      <c r="X949" s="31"/>
      <c r="Y949" s="31"/>
      <c r="Z949" s="31"/>
    </row>
    <row r="950" spans="1:26" ht="15.75" customHeight="1">
      <c r="A950" s="297"/>
      <c r="B950" s="297"/>
      <c r="C950" s="298"/>
      <c r="D950" s="299"/>
      <c r="E950" s="298"/>
      <c r="F950" s="298"/>
      <c r="G950" s="298"/>
      <c r="H950" s="298"/>
      <c r="I950" s="298"/>
      <c r="J950" s="298"/>
      <c r="K950" s="298"/>
      <c r="L950" s="298"/>
      <c r="M950" s="31"/>
      <c r="N950" s="31"/>
      <c r="O950" s="31"/>
      <c r="P950" s="31"/>
      <c r="Q950" s="31"/>
      <c r="R950" s="31"/>
      <c r="S950" s="31"/>
      <c r="T950" s="31"/>
      <c r="U950" s="31"/>
      <c r="V950" s="31"/>
      <c r="W950" s="31"/>
      <c r="X950" s="31"/>
      <c r="Y950" s="31"/>
      <c r="Z950" s="31"/>
    </row>
    <row r="951" spans="1:26" ht="15.75" customHeight="1">
      <c r="A951" s="297"/>
      <c r="B951" s="297"/>
      <c r="C951" s="298"/>
      <c r="D951" s="299"/>
      <c r="E951" s="298"/>
      <c r="F951" s="298"/>
      <c r="G951" s="298"/>
      <c r="H951" s="298"/>
      <c r="I951" s="298"/>
      <c r="J951" s="298"/>
      <c r="K951" s="298"/>
      <c r="L951" s="298"/>
      <c r="M951" s="31"/>
      <c r="N951" s="31"/>
      <c r="O951" s="31"/>
      <c r="P951" s="31"/>
      <c r="Q951" s="31"/>
      <c r="R951" s="31"/>
      <c r="S951" s="31"/>
      <c r="T951" s="31"/>
      <c r="U951" s="31"/>
      <c r="V951" s="31"/>
      <c r="W951" s="31"/>
      <c r="X951" s="31"/>
      <c r="Y951" s="31"/>
      <c r="Z951" s="31"/>
    </row>
    <row r="952" spans="1:26" ht="15.75" customHeight="1">
      <c r="A952" s="297"/>
      <c r="B952" s="297"/>
      <c r="C952" s="298"/>
      <c r="D952" s="299"/>
      <c r="E952" s="298"/>
      <c r="F952" s="298"/>
      <c r="G952" s="298"/>
      <c r="H952" s="298"/>
      <c r="I952" s="298"/>
      <c r="J952" s="298"/>
      <c r="K952" s="298"/>
      <c r="L952" s="298"/>
      <c r="M952" s="31"/>
      <c r="N952" s="31"/>
      <c r="O952" s="31"/>
      <c r="P952" s="31"/>
      <c r="Q952" s="31"/>
      <c r="R952" s="31"/>
      <c r="S952" s="31"/>
      <c r="T952" s="31"/>
      <c r="U952" s="31"/>
      <c r="V952" s="31"/>
      <c r="W952" s="31"/>
      <c r="X952" s="31"/>
      <c r="Y952" s="31"/>
      <c r="Z952" s="31"/>
    </row>
    <row r="953" spans="1:26" ht="15.75" customHeight="1">
      <c r="A953" s="297"/>
      <c r="B953" s="297"/>
      <c r="C953" s="298"/>
      <c r="D953" s="299"/>
      <c r="E953" s="298"/>
      <c r="F953" s="298"/>
      <c r="G953" s="298"/>
      <c r="H953" s="298"/>
      <c r="I953" s="298"/>
      <c r="J953" s="298"/>
      <c r="K953" s="298"/>
      <c r="L953" s="298"/>
      <c r="M953" s="31"/>
      <c r="N953" s="31"/>
      <c r="O953" s="31"/>
      <c r="P953" s="31"/>
      <c r="Q953" s="31"/>
      <c r="R953" s="31"/>
      <c r="S953" s="31"/>
      <c r="T953" s="31"/>
      <c r="U953" s="31"/>
      <c r="V953" s="31"/>
      <c r="W953" s="31"/>
      <c r="X953" s="31"/>
      <c r="Y953" s="31"/>
      <c r="Z953" s="31"/>
    </row>
    <row r="954" spans="1:26" ht="15.75" customHeight="1">
      <c r="A954" s="297"/>
      <c r="B954" s="297"/>
      <c r="C954" s="298"/>
      <c r="D954" s="299"/>
      <c r="E954" s="298"/>
      <c r="F954" s="298"/>
      <c r="G954" s="298"/>
      <c r="H954" s="298"/>
      <c r="I954" s="298"/>
      <c r="J954" s="298"/>
      <c r="K954" s="298"/>
      <c r="L954" s="298"/>
      <c r="M954" s="31"/>
      <c r="N954" s="31"/>
      <c r="O954" s="31"/>
      <c r="P954" s="31"/>
      <c r="Q954" s="31"/>
      <c r="R954" s="31"/>
      <c r="S954" s="31"/>
      <c r="T954" s="31"/>
      <c r="U954" s="31"/>
      <c r="V954" s="31"/>
      <c r="W954" s="31"/>
      <c r="X954" s="31"/>
      <c r="Y954" s="31"/>
      <c r="Z954" s="31"/>
    </row>
    <row r="955" spans="1:26" ht="15.75" customHeight="1">
      <c r="A955" s="297"/>
      <c r="B955" s="297"/>
      <c r="C955" s="298"/>
      <c r="D955" s="299"/>
      <c r="E955" s="298"/>
      <c r="F955" s="298"/>
      <c r="G955" s="298"/>
      <c r="H955" s="298"/>
      <c r="I955" s="298"/>
      <c r="J955" s="298"/>
      <c r="K955" s="298"/>
      <c r="L955" s="298"/>
      <c r="M955" s="31"/>
      <c r="N955" s="31"/>
      <c r="O955" s="31"/>
      <c r="P955" s="31"/>
      <c r="Q955" s="31"/>
      <c r="R955" s="31"/>
      <c r="S955" s="31"/>
      <c r="T955" s="31"/>
      <c r="U955" s="31"/>
      <c r="V955" s="31"/>
      <c r="W955" s="31"/>
      <c r="X955" s="31"/>
      <c r="Y955" s="31"/>
      <c r="Z955" s="31"/>
    </row>
    <row r="956" spans="1:26" ht="15.75" customHeight="1">
      <c r="A956" s="297"/>
      <c r="B956" s="297"/>
      <c r="C956" s="298"/>
      <c r="D956" s="299"/>
      <c r="E956" s="298"/>
      <c r="F956" s="298"/>
      <c r="G956" s="298"/>
      <c r="H956" s="298"/>
      <c r="I956" s="298"/>
      <c r="J956" s="298"/>
      <c r="K956" s="298"/>
      <c r="L956" s="298"/>
      <c r="M956" s="31"/>
      <c r="N956" s="31"/>
      <c r="O956" s="31"/>
      <c r="P956" s="31"/>
      <c r="Q956" s="31"/>
      <c r="R956" s="31"/>
      <c r="S956" s="31"/>
      <c r="T956" s="31"/>
      <c r="U956" s="31"/>
      <c r="V956" s="31"/>
      <c r="W956" s="31"/>
      <c r="X956" s="31"/>
      <c r="Y956" s="31"/>
      <c r="Z956" s="31"/>
    </row>
    <row r="957" spans="1:26" ht="15.75" customHeight="1">
      <c r="A957" s="297"/>
      <c r="B957" s="297"/>
      <c r="C957" s="298"/>
      <c r="D957" s="299"/>
      <c r="E957" s="298"/>
      <c r="F957" s="298"/>
      <c r="G957" s="298"/>
      <c r="H957" s="298"/>
      <c r="I957" s="298"/>
      <c r="J957" s="298"/>
      <c r="K957" s="298"/>
      <c r="L957" s="298"/>
      <c r="M957" s="31"/>
      <c r="N957" s="31"/>
      <c r="O957" s="31"/>
      <c r="P957" s="31"/>
      <c r="Q957" s="31"/>
      <c r="R957" s="31"/>
      <c r="S957" s="31"/>
      <c r="T957" s="31"/>
      <c r="U957" s="31"/>
      <c r="V957" s="31"/>
      <c r="W957" s="31"/>
      <c r="X957" s="31"/>
      <c r="Y957" s="31"/>
      <c r="Z957" s="31"/>
    </row>
    <row r="958" spans="1:26" ht="15.75" customHeight="1">
      <c r="A958" s="297"/>
      <c r="B958" s="297"/>
      <c r="C958" s="298"/>
      <c r="D958" s="299"/>
      <c r="E958" s="298"/>
      <c r="F958" s="298"/>
      <c r="G958" s="298"/>
      <c r="H958" s="298"/>
      <c r="I958" s="298"/>
      <c r="J958" s="298"/>
      <c r="K958" s="298"/>
      <c r="L958" s="298"/>
      <c r="M958" s="31"/>
      <c r="N958" s="31"/>
      <c r="O958" s="31"/>
      <c r="P958" s="31"/>
      <c r="Q958" s="31"/>
      <c r="R958" s="31"/>
      <c r="S958" s="31"/>
      <c r="T958" s="31"/>
      <c r="U958" s="31"/>
      <c r="V958" s="31"/>
      <c r="W958" s="31"/>
      <c r="X958" s="31"/>
      <c r="Y958" s="31"/>
      <c r="Z958" s="31"/>
    </row>
    <row r="959" spans="1:26" ht="15.75" customHeight="1">
      <c r="A959" s="297"/>
      <c r="B959" s="297"/>
      <c r="C959" s="298"/>
      <c r="D959" s="299"/>
      <c r="E959" s="298"/>
      <c r="F959" s="298"/>
      <c r="G959" s="298"/>
      <c r="H959" s="298"/>
      <c r="I959" s="298"/>
      <c r="J959" s="298"/>
      <c r="K959" s="298"/>
      <c r="L959" s="298"/>
      <c r="M959" s="31"/>
      <c r="N959" s="31"/>
      <c r="O959" s="31"/>
      <c r="P959" s="31"/>
      <c r="Q959" s="31"/>
      <c r="R959" s="31"/>
      <c r="S959" s="31"/>
      <c r="T959" s="31"/>
      <c r="U959" s="31"/>
      <c r="V959" s="31"/>
      <c r="W959" s="31"/>
      <c r="X959" s="31"/>
      <c r="Y959" s="31"/>
      <c r="Z959" s="31"/>
    </row>
    <row r="960" spans="1:26" ht="15.75" customHeight="1">
      <c r="A960" s="297"/>
      <c r="B960" s="297"/>
      <c r="C960" s="298"/>
      <c r="D960" s="299"/>
      <c r="E960" s="298"/>
      <c r="F960" s="298"/>
      <c r="G960" s="298"/>
      <c r="H960" s="298"/>
      <c r="I960" s="298"/>
      <c r="J960" s="298"/>
      <c r="K960" s="298"/>
      <c r="L960" s="298"/>
      <c r="M960" s="31"/>
      <c r="N960" s="31"/>
      <c r="O960" s="31"/>
      <c r="P960" s="31"/>
      <c r="Q960" s="31"/>
      <c r="R960" s="31"/>
      <c r="S960" s="31"/>
      <c r="T960" s="31"/>
      <c r="U960" s="31"/>
      <c r="V960" s="31"/>
      <c r="W960" s="31"/>
      <c r="X960" s="31"/>
      <c r="Y960" s="31"/>
      <c r="Z960" s="31"/>
    </row>
    <row r="961" spans="1:26" ht="15.75" customHeight="1">
      <c r="A961" s="297"/>
      <c r="B961" s="297"/>
      <c r="C961" s="298"/>
      <c r="D961" s="299"/>
      <c r="E961" s="298"/>
      <c r="F961" s="298"/>
      <c r="G961" s="298"/>
      <c r="H961" s="298"/>
      <c r="I961" s="298"/>
      <c r="J961" s="298"/>
      <c r="K961" s="298"/>
      <c r="L961" s="298"/>
      <c r="M961" s="31"/>
      <c r="N961" s="31"/>
      <c r="O961" s="31"/>
      <c r="P961" s="31"/>
      <c r="Q961" s="31"/>
      <c r="R961" s="31"/>
      <c r="S961" s="31"/>
      <c r="T961" s="31"/>
      <c r="U961" s="31"/>
      <c r="V961" s="31"/>
      <c r="W961" s="31"/>
      <c r="X961" s="31"/>
      <c r="Y961" s="31"/>
      <c r="Z961" s="31"/>
    </row>
    <row r="962" spans="1:26" ht="15.75" customHeight="1">
      <c r="A962" s="297"/>
      <c r="B962" s="297"/>
      <c r="C962" s="298"/>
      <c r="D962" s="299"/>
      <c r="E962" s="298"/>
      <c r="F962" s="298"/>
      <c r="G962" s="298"/>
      <c r="H962" s="298"/>
      <c r="I962" s="298"/>
      <c r="J962" s="298"/>
      <c r="K962" s="298"/>
      <c r="L962" s="298"/>
      <c r="M962" s="31"/>
      <c r="N962" s="31"/>
      <c r="O962" s="31"/>
      <c r="P962" s="31"/>
      <c r="Q962" s="31"/>
      <c r="R962" s="31"/>
      <c r="S962" s="31"/>
      <c r="T962" s="31"/>
      <c r="U962" s="31"/>
      <c r="V962" s="31"/>
      <c r="W962" s="31"/>
      <c r="X962" s="31"/>
      <c r="Y962" s="31"/>
      <c r="Z962" s="31"/>
    </row>
    <row r="963" spans="1:26" ht="15.75" customHeight="1">
      <c r="A963" s="297"/>
      <c r="B963" s="297"/>
      <c r="C963" s="298"/>
      <c r="D963" s="299"/>
      <c r="E963" s="298"/>
      <c r="F963" s="298"/>
      <c r="G963" s="298"/>
      <c r="H963" s="298"/>
      <c r="I963" s="298"/>
      <c r="J963" s="298"/>
      <c r="K963" s="298"/>
      <c r="L963" s="298"/>
      <c r="M963" s="31"/>
      <c r="N963" s="31"/>
      <c r="O963" s="31"/>
      <c r="P963" s="31"/>
      <c r="Q963" s="31"/>
      <c r="R963" s="31"/>
      <c r="S963" s="31"/>
      <c r="T963" s="31"/>
      <c r="U963" s="31"/>
      <c r="V963" s="31"/>
      <c r="W963" s="31"/>
      <c r="X963" s="31"/>
      <c r="Y963" s="31"/>
      <c r="Z963" s="31"/>
    </row>
    <row r="964" spans="1:26" ht="15.75" customHeight="1">
      <c r="A964" s="297"/>
      <c r="B964" s="297"/>
      <c r="C964" s="298"/>
      <c r="D964" s="299"/>
      <c r="E964" s="298"/>
      <c r="F964" s="298"/>
      <c r="G964" s="298"/>
      <c r="H964" s="298"/>
      <c r="I964" s="298"/>
      <c r="J964" s="298"/>
      <c r="K964" s="298"/>
      <c r="L964" s="298"/>
      <c r="M964" s="31"/>
      <c r="N964" s="31"/>
      <c r="O964" s="31"/>
      <c r="P964" s="31"/>
      <c r="Q964" s="31"/>
      <c r="R964" s="31"/>
      <c r="S964" s="31"/>
      <c r="T964" s="31"/>
      <c r="U964" s="31"/>
      <c r="V964" s="31"/>
      <c r="W964" s="31"/>
      <c r="X964" s="31"/>
      <c r="Y964" s="31"/>
      <c r="Z964" s="31"/>
    </row>
    <row r="965" spans="1:26" ht="15.75" customHeight="1">
      <c r="A965" s="297"/>
      <c r="B965" s="297"/>
      <c r="C965" s="298"/>
      <c r="D965" s="299"/>
      <c r="E965" s="298"/>
      <c r="F965" s="298"/>
      <c r="G965" s="298"/>
      <c r="H965" s="298"/>
      <c r="I965" s="298"/>
      <c r="J965" s="298"/>
      <c r="K965" s="298"/>
      <c r="L965" s="298"/>
      <c r="M965" s="31"/>
      <c r="N965" s="31"/>
      <c r="O965" s="31"/>
      <c r="P965" s="31"/>
      <c r="Q965" s="31"/>
      <c r="R965" s="31"/>
      <c r="S965" s="31"/>
      <c r="T965" s="31"/>
      <c r="U965" s="31"/>
      <c r="V965" s="31"/>
      <c r="W965" s="31"/>
      <c r="X965" s="31"/>
      <c r="Y965" s="31"/>
      <c r="Z965" s="31"/>
    </row>
    <row r="966" spans="1:26" ht="15.75" customHeight="1">
      <c r="A966" s="297"/>
      <c r="B966" s="297"/>
      <c r="C966" s="298"/>
      <c r="D966" s="299"/>
      <c r="E966" s="298"/>
      <c r="F966" s="298"/>
      <c r="G966" s="298"/>
      <c r="H966" s="298"/>
      <c r="I966" s="298"/>
      <c r="J966" s="298"/>
      <c r="K966" s="298"/>
      <c r="L966" s="298"/>
      <c r="M966" s="31"/>
      <c r="N966" s="31"/>
      <c r="O966" s="31"/>
      <c r="P966" s="31"/>
      <c r="Q966" s="31"/>
      <c r="R966" s="31"/>
      <c r="S966" s="31"/>
      <c r="T966" s="31"/>
      <c r="U966" s="31"/>
      <c r="V966" s="31"/>
      <c r="W966" s="31"/>
      <c r="X966" s="31"/>
      <c r="Y966" s="31"/>
      <c r="Z966" s="31"/>
    </row>
    <row r="967" spans="1:26" ht="15.75" customHeight="1">
      <c r="A967" s="297"/>
      <c r="B967" s="297"/>
      <c r="C967" s="298"/>
      <c r="D967" s="299"/>
      <c r="E967" s="298"/>
      <c r="F967" s="298"/>
      <c r="G967" s="298"/>
      <c r="H967" s="298"/>
      <c r="I967" s="298"/>
      <c r="J967" s="298"/>
      <c r="K967" s="298"/>
      <c r="L967" s="298"/>
      <c r="M967" s="31"/>
      <c r="N967" s="31"/>
      <c r="O967" s="31"/>
      <c r="P967" s="31"/>
      <c r="Q967" s="31"/>
      <c r="R967" s="31"/>
      <c r="S967" s="31"/>
      <c r="T967" s="31"/>
      <c r="U967" s="31"/>
      <c r="V967" s="31"/>
      <c r="W967" s="31"/>
      <c r="X967" s="31"/>
      <c r="Y967" s="31"/>
      <c r="Z967" s="31"/>
    </row>
    <row r="968" spans="1:26" ht="15.75" customHeight="1">
      <c r="A968" s="297"/>
      <c r="B968" s="297"/>
      <c r="C968" s="298"/>
      <c r="D968" s="299"/>
      <c r="E968" s="298"/>
      <c r="F968" s="298"/>
      <c r="G968" s="298"/>
      <c r="H968" s="298"/>
      <c r="I968" s="298"/>
      <c r="J968" s="298"/>
      <c r="K968" s="298"/>
      <c r="L968" s="298"/>
      <c r="M968" s="31"/>
      <c r="N968" s="31"/>
      <c r="O968" s="31"/>
      <c r="P968" s="31"/>
      <c r="Q968" s="31"/>
      <c r="R968" s="31"/>
      <c r="S968" s="31"/>
      <c r="T968" s="31"/>
      <c r="U968" s="31"/>
      <c r="V968" s="31"/>
      <c r="W968" s="31"/>
      <c r="X968" s="31"/>
      <c r="Y968" s="31"/>
      <c r="Z968" s="31"/>
    </row>
    <row r="969" spans="1:26" ht="15.75" customHeight="1">
      <c r="A969" s="297"/>
      <c r="B969" s="297"/>
      <c r="C969" s="298"/>
      <c r="D969" s="299"/>
      <c r="E969" s="298"/>
      <c r="F969" s="298"/>
      <c r="G969" s="298"/>
      <c r="H969" s="298"/>
      <c r="I969" s="298"/>
      <c r="J969" s="298"/>
      <c r="K969" s="298"/>
      <c r="L969" s="298"/>
      <c r="M969" s="31"/>
      <c r="N969" s="31"/>
      <c r="O969" s="31"/>
      <c r="P969" s="31"/>
      <c r="Q969" s="31"/>
      <c r="R969" s="31"/>
      <c r="S969" s="31"/>
      <c r="T969" s="31"/>
      <c r="U969" s="31"/>
      <c r="V969" s="31"/>
      <c r="W969" s="31"/>
      <c r="X969" s="31"/>
      <c r="Y969" s="31"/>
      <c r="Z969" s="31"/>
    </row>
    <row r="970" spans="1:26" ht="15.75" customHeight="1">
      <c r="A970" s="297"/>
      <c r="B970" s="297"/>
      <c r="C970" s="298"/>
      <c r="D970" s="299"/>
      <c r="E970" s="298"/>
      <c r="F970" s="298"/>
      <c r="G970" s="298"/>
      <c r="H970" s="298"/>
      <c r="I970" s="298"/>
      <c r="J970" s="298"/>
      <c r="K970" s="298"/>
      <c r="L970" s="298"/>
      <c r="M970" s="31"/>
      <c r="N970" s="31"/>
      <c r="O970" s="31"/>
      <c r="P970" s="31"/>
      <c r="Q970" s="31"/>
      <c r="R970" s="31"/>
      <c r="S970" s="31"/>
      <c r="T970" s="31"/>
      <c r="U970" s="31"/>
      <c r="V970" s="31"/>
      <c r="W970" s="31"/>
      <c r="X970" s="31"/>
      <c r="Y970" s="31"/>
      <c r="Z970" s="31"/>
    </row>
    <row r="971" spans="1:26" ht="15.75" customHeight="1">
      <c r="A971" s="297"/>
      <c r="B971" s="297"/>
      <c r="C971" s="298"/>
      <c r="D971" s="299"/>
      <c r="E971" s="298"/>
      <c r="F971" s="298"/>
      <c r="G971" s="298"/>
      <c r="H971" s="298"/>
      <c r="I971" s="298"/>
      <c r="J971" s="298"/>
      <c r="K971" s="298"/>
      <c r="L971" s="298"/>
      <c r="M971" s="31"/>
      <c r="N971" s="31"/>
      <c r="O971" s="31"/>
      <c r="P971" s="31"/>
      <c r="Q971" s="31"/>
      <c r="R971" s="31"/>
      <c r="S971" s="31"/>
      <c r="T971" s="31"/>
      <c r="U971" s="31"/>
      <c r="V971" s="31"/>
      <c r="W971" s="31"/>
      <c r="X971" s="31"/>
      <c r="Y971" s="31"/>
      <c r="Z971" s="31"/>
    </row>
    <row r="972" spans="1:26" ht="15.75" customHeight="1">
      <c r="A972" s="297"/>
      <c r="B972" s="297"/>
      <c r="C972" s="298"/>
      <c r="D972" s="299"/>
      <c r="E972" s="298"/>
      <c r="F972" s="298"/>
      <c r="G972" s="298"/>
      <c r="H972" s="298"/>
      <c r="I972" s="298"/>
      <c r="J972" s="298"/>
      <c r="K972" s="298"/>
      <c r="L972" s="298"/>
      <c r="M972" s="31"/>
      <c r="N972" s="31"/>
      <c r="O972" s="31"/>
      <c r="P972" s="31"/>
      <c r="Q972" s="31"/>
      <c r="R972" s="31"/>
      <c r="S972" s="31"/>
      <c r="T972" s="31"/>
      <c r="U972" s="31"/>
      <c r="V972" s="31"/>
      <c r="W972" s="31"/>
      <c r="X972" s="31"/>
      <c r="Y972" s="31"/>
      <c r="Z972" s="31"/>
    </row>
    <row r="973" spans="1:26" ht="15.75" customHeight="1">
      <c r="A973" s="297"/>
      <c r="B973" s="297"/>
      <c r="C973" s="298"/>
      <c r="D973" s="299"/>
      <c r="E973" s="298"/>
      <c r="F973" s="298"/>
      <c r="G973" s="298"/>
      <c r="H973" s="298"/>
      <c r="I973" s="298"/>
      <c r="J973" s="298"/>
      <c r="K973" s="298"/>
      <c r="L973" s="298"/>
      <c r="M973" s="31"/>
      <c r="N973" s="31"/>
      <c r="O973" s="31"/>
      <c r="P973" s="31"/>
      <c r="Q973" s="31"/>
      <c r="R973" s="31"/>
      <c r="S973" s="31"/>
      <c r="T973" s="31"/>
      <c r="U973" s="31"/>
      <c r="V973" s="31"/>
      <c r="W973" s="31"/>
      <c r="X973" s="31"/>
      <c r="Y973" s="31"/>
      <c r="Z973" s="31"/>
    </row>
    <row r="974" spans="1:26" ht="15.75" customHeight="1">
      <c r="A974" s="297"/>
      <c r="B974" s="297"/>
      <c r="C974" s="298"/>
      <c r="D974" s="299"/>
      <c r="E974" s="298"/>
      <c r="F974" s="298"/>
      <c r="G974" s="298"/>
      <c r="H974" s="298"/>
      <c r="I974" s="298"/>
      <c r="J974" s="298"/>
      <c r="K974" s="298"/>
      <c r="L974" s="298"/>
      <c r="M974" s="31"/>
      <c r="N974" s="31"/>
      <c r="O974" s="31"/>
      <c r="P974" s="31"/>
      <c r="Q974" s="31"/>
      <c r="R974" s="31"/>
      <c r="S974" s="31"/>
      <c r="T974" s="31"/>
      <c r="U974" s="31"/>
      <c r="V974" s="31"/>
      <c r="W974" s="31"/>
      <c r="X974" s="31"/>
      <c r="Y974" s="31"/>
      <c r="Z974" s="31"/>
    </row>
    <row r="975" spans="1:26" ht="15.75" customHeight="1">
      <c r="A975" s="297"/>
      <c r="B975" s="297"/>
      <c r="C975" s="298"/>
      <c r="D975" s="299"/>
      <c r="E975" s="298"/>
      <c r="F975" s="298"/>
      <c r="G975" s="298"/>
      <c r="H975" s="298"/>
      <c r="I975" s="298"/>
      <c r="J975" s="298"/>
      <c r="K975" s="298"/>
      <c r="L975" s="298"/>
      <c r="M975" s="31"/>
      <c r="N975" s="31"/>
      <c r="O975" s="31"/>
      <c r="P975" s="31"/>
      <c r="Q975" s="31"/>
      <c r="R975" s="31"/>
      <c r="S975" s="31"/>
      <c r="T975" s="31"/>
      <c r="U975" s="31"/>
      <c r="V975" s="31"/>
      <c r="W975" s="31"/>
      <c r="X975" s="31"/>
      <c r="Y975" s="31"/>
      <c r="Z975" s="31"/>
    </row>
    <row r="976" spans="1:26" ht="15.75" customHeight="1">
      <c r="A976" s="297"/>
      <c r="B976" s="297"/>
      <c r="C976" s="298"/>
      <c r="D976" s="299"/>
      <c r="E976" s="298"/>
      <c r="F976" s="298"/>
      <c r="G976" s="298"/>
      <c r="H976" s="298"/>
      <c r="I976" s="298"/>
      <c r="J976" s="298"/>
      <c r="K976" s="298"/>
      <c r="L976" s="298"/>
      <c r="M976" s="31"/>
      <c r="N976" s="31"/>
      <c r="O976" s="31"/>
      <c r="P976" s="31"/>
      <c r="Q976" s="31"/>
      <c r="R976" s="31"/>
      <c r="S976" s="31"/>
      <c r="T976" s="31"/>
      <c r="U976" s="31"/>
      <c r="V976" s="31"/>
      <c r="W976" s="31"/>
      <c r="X976" s="31"/>
      <c r="Y976" s="31"/>
      <c r="Z976" s="31"/>
    </row>
    <row r="977" spans="1:26" ht="15.75" customHeight="1">
      <c r="A977" s="297"/>
      <c r="B977" s="297"/>
      <c r="C977" s="298"/>
      <c r="D977" s="299"/>
      <c r="E977" s="298"/>
      <c r="F977" s="298"/>
      <c r="G977" s="298"/>
      <c r="H977" s="298"/>
      <c r="I977" s="298"/>
      <c r="J977" s="298"/>
      <c r="K977" s="298"/>
      <c r="L977" s="298"/>
      <c r="M977" s="31"/>
      <c r="N977" s="31"/>
      <c r="O977" s="31"/>
      <c r="P977" s="31"/>
      <c r="Q977" s="31"/>
      <c r="R977" s="31"/>
      <c r="S977" s="31"/>
      <c r="T977" s="31"/>
      <c r="U977" s="31"/>
      <c r="V977" s="31"/>
      <c r="W977" s="31"/>
      <c r="X977" s="31"/>
      <c r="Y977" s="31"/>
      <c r="Z977" s="31"/>
    </row>
    <row r="978" spans="1:26" ht="15.75" customHeight="1">
      <c r="A978" s="297"/>
      <c r="B978" s="297"/>
      <c r="C978" s="298"/>
      <c r="D978" s="299"/>
      <c r="E978" s="298"/>
      <c r="F978" s="298"/>
      <c r="G978" s="298"/>
      <c r="H978" s="298"/>
      <c r="I978" s="298"/>
      <c r="J978" s="298"/>
      <c r="K978" s="298"/>
      <c r="L978" s="298"/>
      <c r="M978" s="31"/>
      <c r="N978" s="31"/>
      <c r="O978" s="31"/>
      <c r="P978" s="31"/>
      <c r="Q978" s="31"/>
      <c r="R978" s="31"/>
      <c r="S978" s="31"/>
      <c r="T978" s="31"/>
      <c r="U978" s="31"/>
      <c r="V978" s="31"/>
      <c r="W978" s="31"/>
      <c r="X978" s="31"/>
      <c r="Y978" s="31"/>
      <c r="Z978" s="31"/>
    </row>
    <row r="979" spans="1:26" ht="15.75" customHeight="1">
      <c r="A979" s="297"/>
      <c r="B979" s="297"/>
      <c r="C979" s="298"/>
      <c r="D979" s="299"/>
      <c r="E979" s="298"/>
      <c r="F979" s="298"/>
      <c r="G979" s="298"/>
      <c r="H979" s="298"/>
      <c r="I979" s="298"/>
      <c r="J979" s="298"/>
      <c r="K979" s="298"/>
      <c r="L979" s="298"/>
      <c r="M979" s="31"/>
      <c r="N979" s="31"/>
      <c r="O979" s="31"/>
      <c r="P979" s="31"/>
      <c r="Q979" s="31"/>
      <c r="R979" s="31"/>
      <c r="S979" s="31"/>
      <c r="T979" s="31"/>
      <c r="U979" s="31"/>
      <c r="V979" s="31"/>
      <c r="W979" s="31"/>
      <c r="X979" s="31"/>
      <c r="Y979" s="31"/>
      <c r="Z979" s="31"/>
    </row>
    <row r="980" spans="1:26" ht="15.75" customHeight="1">
      <c r="A980" s="297"/>
      <c r="B980" s="297"/>
      <c r="C980" s="298"/>
      <c r="D980" s="299"/>
      <c r="E980" s="298"/>
      <c r="F980" s="298"/>
      <c r="G980" s="298"/>
      <c r="H980" s="298"/>
      <c r="I980" s="298"/>
      <c r="J980" s="298"/>
      <c r="K980" s="298"/>
      <c r="L980" s="298"/>
      <c r="M980" s="31"/>
      <c r="N980" s="31"/>
      <c r="O980" s="31"/>
      <c r="P980" s="31"/>
      <c r="Q980" s="31"/>
      <c r="R980" s="31"/>
      <c r="S980" s="31"/>
      <c r="T980" s="31"/>
      <c r="U980" s="31"/>
      <c r="V980" s="31"/>
      <c r="W980" s="31"/>
      <c r="X980" s="31"/>
      <c r="Y980" s="31"/>
      <c r="Z980" s="31"/>
    </row>
    <row r="981" spans="1:26" ht="15.75" customHeight="1">
      <c r="A981" s="297"/>
      <c r="B981" s="297"/>
      <c r="C981" s="298"/>
      <c r="D981" s="299"/>
      <c r="E981" s="298"/>
      <c r="F981" s="298"/>
      <c r="G981" s="298"/>
      <c r="H981" s="298"/>
      <c r="I981" s="298"/>
      <c r="J981" s="298"/>
      <c r="K981" s="298"/>
      <c r="L981" s="298"/>
      <c r="M981" s="31"/>
      <c r="N981" s="31"/>
      <c r="O981" s="31"/>
      <c r="P981" s="31"/>
      <c r="Q981" s="31"/>
      <c r="R981" s="31"/>
      <c r="S981" s="31"/>
      <c r="T981" s="31"/>
      <c r="U981" s="31"/>
      <c r="V981" s="31"/>
      <c r="W981" s="31"/>
      <c r="X981" s="31"/>
      <c r="Y981" s="31"/>
      <c r="Z981" s="31"/>
    </row>
    <row r="982" spans="1:26" ht="15.75" customHeight="1">
      <c r="A982" s="297"/>
      <c r="B982" s="297"/>
      <c r="C982" s="298"/>
      <c r="D982" s="299"/>
      <c r="E982" s="298"/>
      <c r="F982" s="298"/>
      <c r="G982" s="298"/>
      <c r="H982" s="298"/>
      <c r="I982" s="298"/>
      <c r="J982" s="298"/>
      <c r="K982" s="298"/>
      <c r="L982" s="298"/>
      <c r="M982" s="31"/>
      <c r="N982" s="31"/>
      <c r="O982" s="31"/>
      <c r="P982" s="31"/>
      <c r="Q982" s="31"/>
      <c r="R982" s="31"/>
      <c r="S982" s="31"/>
      <c r="T982" s="31"/>
      <c r="U982" s="31"/>
      <c r="V982" s="31"/>
      <c r="W982" s="31"/>
      <c r="X982" s="31"/>
      <c r="Y982" s="31"/>
      <c r="Z982" s="31"/>
    </row>
    <row r="983" spans="1:26" ht="15.75" customHeight="1">
      <c r="A983" s="297"/>
      <c r="B983" s="297"/>
      <c r="C983" s="298"/>
      <c r="D983" s="299"/>
      <c r="E983" s="298"/>
      <c r="F983" s="298"/>
      <c r="G983" s="298"/>
      <c r="H983" s="298"/>
      <c r="I983" s="298"/>
      <c r="J983" s="298"/>
      <c r="K983" s="298"/>
      <c r="L983" s="298"/>
      <c r="M983" s="31"/>
      <c r="N983" s="31"/>
      <c r="O983" s="31"/>
      <c r="P983" s="31"/>
      <c r="Q983" s="31"/>
      <c r="R983" s="31"/>
      <c r="S983" s="31"/>
      <c r="T983" s="31"/>
      <c r="U983" s="31"/>
      <c r="V983" s="31"/>
      <c r="W983" s="31"/>
      <c r="X983" s="31"/>
      <c r="Y983" s="31"/>
      <c r="Z983" s="31"/>
    </row>
    <row r="984" spans="1:26" ht="15.75" customHeight="1">
      <c r="A984" s="297"/>
      <c r="B984" s="297"/>
      <c r="C984" s="298"/>
      <c r="D984" s="299"/>
      <c r="E984" s="298"/>
      <c r="F984" s="298"/>
      <c r="G984" s="298"/>
      <c r="H984" s="298"/>
      <c r="I984" s="298"/>
      <c r="J984" s="298"/>
      <c r="K984" s="298"/>
      <c r="L984" s="298"/>
      <c r="M984" s="31"/>
      <c r="N984" s="31"/>
      <c r="O984" s="31"/>
      <c r="P984" s="31"/>
      <c r="Q984" s="31"/>
      <c r="R984" s="31"/>
      <c r="S984" s="31"/>
      <c r="T984" s="31"/>
      <c r="U984" s="31"/>
      <c r="V984" s="31"/>
      <c r="W984" s="31"/>
      <c r="X984" s="31"/>
      <c r="Y984" s="31"/>
      <c r="Z984" s="31"/>
    </row>
    <row r="985" spans="1:26" ht="15.75" customHeight="1">
      <c r="A985" s="297"/>
      <c r="B985" s="297"/>
      <c r="C985" s="298"/>
      <c r="D985" s="299"/>
      <c r="E985" s="298"/>
      <c r="F985" s="298"/>
      <c r="G985" s="298"/>
      <c r="H985" s="298"/>
      <c r="I985" s="298"/>
      <c r="J985" s="298"/>
      <c r="K985" s="298"/>
      <c r="L985" s="298"/>
      <c r="M985" s="31"/>
      <c r="N985" s="31"/>
      <c r="O985" s="31"/>
      <c r="P985" s="31"/>
      <c r="Q985" s="31"/>
      <c r="R985" s="31"/>
      <c r="S985" s="31"/>
      <c r="T985" s="31"/>
      <c r="U985" s="31"/>
      <c r="V985" s="31"/>
      <c r="W985" s="31"/>
      <c r="X985" s="31"/>
      <c r="Y985" s="31"/>
      <c r="Z985" s="31"/>
    </row>
    <row r="986" spans="1:26" ht="15.75" customHeight="1">
      <c r="A986" s="297"/>
      <c r="B986" s="297"/>
      <c r="C986" s="298"/>
      <c r="D986" s="299"/>
      <c r="E986" s="298"/>
      <c r="F986" s="298"/>
      <c r="G986" s="298"/>
      <c r="H986" s="298"/>
      <c r="I986" s="298"/>
      <c r="J986" s="298"/>
      <c r="K986" s="298"/>
      <c r="L986" s="298"/>
      <c r="M986" s="31"/>
      <c r="N986" s="31"/>
      <c r="O986" s="31"/>
      <c r="P986" s="31"/>
      <c r="Q986" s="31"/>
      <c r="R986" s="31"/>
      <c r="S986" s="31"/>
      <c r="T986" s="31"/>
      <c r="U986" s="31"/>
      <c r="V986" s="31"/>
      <c r="W986" s="31"/>
      <c r="X986" s="31"/>
      <c r="Y986" s="31"/>
      <c r="Z986" s="31"/>
    </row>
    <row r="987" spans="1:26" ht="15.75" customHeight="1">
      <c r="A987" s="297"/>
      <c r="B987" s="297"/>
      <c r="C987" s="298"/>
      <c r="D987" s="299"/>
      <c r="E987" s="298"/>
      <c r="F987" s="298"/>
      <c r="G987" s="298"/>
      <c r="H987" s="298"/>
      <c r="I987" s="298"/>
      <c r="J987" s="298"/>
      <c r="K987" s="298"/>
      <c r="L987" s="298"/>
      <c r="M987" s="31"/>
      <c r="N987" s="31"/>
      <c r="O987" s="31"/>
      <c r="P987" s="31"/>
      <c r="Q987" s="31"/>
      <c r="R987" s="31"/>
      <c r="S987" s="31"/>
      <c r="T987" s="31"/>
      <c r="U987" s="31"/>
      <c r="V987" s="31"/>
      <c r="W987" s="31"/>
      <c r="X987" s="31"/>
      <c r="Y987" s="31"/>
      <c r="Z987" s="31"/>
    </row>
    <row r="988" spans="1:26" ht="15.75" customHeight="1">
      <c r="A988" s="297"/>
      <c r="B988" s="297"/>
      <c r="C988" s="298"/>
      <c r="D988" s="299"/>
      <c r="E988" s="298"/>
      <c r="F988" s="298"/>
      <c r="G988" s="298"/>
      <c r="H988" s="298"/>
      <c r="I988" s="298"/>
      <c r="J988" s="298"/>
      <c r="K988" s="298"/>
      <c r="L988" s="298"/>
      <c r="M988" s="31"/>
      <c r="N988" s="31"/>
      <c r="O988" s="31"/>
      <c r="P988" s="31"/>
      <c r="Q988" s="31"/>
      <c r="R988" s="31"/>
      <c r="S988" s="31"/>
      <c r="T988" s="31"/>
      <c r="U988" s="31"/>
      <c r="V988" s="31"/>
      <c r="W988" s="31"/>
      <c r="X988" s="31"/>
      <c r="Y988" s="31"/>
      <c r="Z988" s="31"/>
    </row>
    <row r="989" spans="1:26" ht="15.75" customHeight="1">
      <c r="A989" s="297"/>
      <c r="B989" s="297"/>
      <c r="C989" s="298"/>
      <c r="D989" s="299"/>
      <c r="E989" s="298"/>
      <c r="F989" s="298"/>
      <c r="G989" s="298"/>
      <c r="H989" s="298"/>
      <c r="I989" s="298"/>
      <c r="J989" s="298"/>
      <c r="K989" s="298"/>
      <c r="L989" s="298"/>
      <c r="M989" s="31"/>
      <c r="N989" s="31"/>
      <c r="O989" s="31"/>
      <c r="P989" s="31"/>
      <c r="Q989" s="31"/>
      <c r="R989" s="31"/>
      <c r="S989" s="31"/>
      <c r="T989" s="31"/>
      <c r="U989" s="31"/>
      <c r="V989" s="31"/>
      <c r="W989" s="31"/>
      <c r="X989" s="31"/>
      <c r="Y989" s="31"/>
      <c r="Z989" s="31"/>
    </row>
    <row r="990" spans="1:26" ht="15.75" customHeight="1">
      <c r="A990" s="297"/>
      <c r="B990" s="297"/>
      <c r="C990" s="298"/>
      <c r="D990" s="299"/>
      <c r="E990" s="298"/>
      <c r="F990" s="298"/>
      <c r="G990" s="298"/>
      <c r="H990" s="298"/>
      <c r="I990" s="298"/>
      <c r="J990" s="298"/>
      <c r="K990" s="298"/>
      <c r="L990" s="298"/>
      <c r="M990" s="31"/>
      <c r="N990" s="31"/>
      <c r="O990" s="31"/>
      <c r="P990" s="31"/>
      <c r="Q990" s="31"/>
      <c r="R990" s="31"/>
      <c r="S990" s="31"/>
      <c r="T990" s="31"/>
      <c r="U990" s="31"/>
      <c r="V990" s="31"/>
      <c r="W990" s="31"/>
      <c r="X990" s="31"/>
      <c r="Y990" s="31"/>
      <c r="Z990" s="31"/>
    </row>
    <row r="991" spans="1:26" ht="15.75" customHeight="1">
      <c r="A991" s="297"/>
      <c r="B991" s="297"/>
      <c r="C991" s="298"/>
      <c r="D991" s="299"/>
      <c r="E991" s="298"/>
      <c r="F991" s="298"/>
      <c r="G991" s="298"/>
      <c r="H991" s="298"/>
      <c r="I991" s="298"/>
      <c r="J991" s="298"/>
      <c r="K991" s="298"/>
      <c r="L991" s="298"/>
      <c r="M991" s="31"/>
      <c r="N991" s="31"/>
      <c r="O991" s="31"/>
      <c r="P991" s="31"/>
      <c r="Q991" s="31"/>
      <c r="R991" s="31"/>
      <c r="S991" s="31"/>
      <c r="T991" s="31"/>
      <c r="U991" s="31"/>
      <c r="V991" s="31"/>
      <c r="W991" s="31"/>
      <c r="X991" s="31"/>
      <c r="Y991" s="31"/>
      <c r="Z991" s="31"/>
    </row>
    <row r="992" spans="1:26" ht="15.75" customHeight="1">
      <c r="A992" s="297"/>
      <c r="B992" s="297"/>
      <c r="C992" s="298"/>
      <c r="D992" s="299"/>
      <c r="E992" s="298"/>
      <c r="F992" s="298"/>
      <c r="G992" s="298"/>
      <c r="H992" s="298"/>
      <c r="I992" s="298"/>
      <c r="J992" s="298"/>
      <c r="K992" s="298"/>
      <c r="L992" s="298"/>
      <c r="M992" s="31"/>
      <c r="N992" s="31"/>
      <c r="O992" s="31"/>
      <c r="P992" s="31"/>
      <c r="Q992" s="31"/>
      <c r="R992" s="31"/>
      <c r="S992" s="31"/>
      <c r="T992" s="31"/>
      <c r="U992" s="31"/>
      <c r="V992" s="31"/>
      <c r="W992" s="31"/>
      <c r="X992" s="31"/>
      <c r="Y992" s="31"/>
      <c r="Z992" s="31"/>
    </row>
    <row r="993" spans="1:26" ht="15.75" customHeight="1">
      <c r="A993" s="297"/>
      <c r="B993" s="297"/>
      <c r="C993" s="298"/>
      <c r="D993" s="299"/>
      <c r="E993" s="298"/>
      <c r="F993" s="298"/>
      <c r="G993" s="298"/>
      <c r="H993" s="298"/>
      <c r="I993" s="298"/>
      <c r="J993" s="298"/>
      <c r="K993" s="298"/>
      <c r="L993" s="298"/>
      <c r="M993" s="31"/>
      <c r="N993" s="31"/>
      <c r="O993" s="31"/>
      <c r="P993" s="31"/>
      <c r="Q993" s="31"/>
      <c r="R993" s="31"/>
      <c r="S993" s="31"/>
      <c r="T993" s="31"/>
      <c r="U993" s="31"/>
      <c r="V993" s="31"/>
      <c r="W993" s="31"/>
      <c r="X993" s="31"/>
      <c r="Y993" s="31"/>
      <c r="Z993" s="31"/>
    </row>
    <row r="994" spans="1:26" ht="15.75" customHeight="1">
      <c r="A994" s="297"/>
      <c r="B994" s="297"/>
      <c r="C994" s="298"/>
      <c r="D994" s="299"/>
      <c r="E994" s="298"/>
      <c r="F994" s="298"/>
      <c r="G994" s="298"/>
      <c r="H994" s="298"/>
      <c r="I994" s="298"/>
      <c r="J994" s="298"/>
      <c r="K994" s="298"/>
      <c r="L994" s="298"/>
      <c r="M994" s="31"/>
      <c r="N994" s="31"/>
      <c r="O994" s="31"/>
      <c r="P994" s="31"/>
      <c r="Q994" s="31"/>
      <c r="R994" s="31"/>
      <c r="S994" s="31"/>
      <c r="T994" s="31"/>
      <c r="U994" s="31"/>
      <c r="V994" s="31"/>
      <c r="W994" s="31"/>
      <c r="X994" s="31"/>
      <c r="Y994" s="31"/>
      <c r="Z994" s="31"/>
    </row>
    <row r="995" spans="1:26" ht="15.75" customHeight="1">
      <c r="A995" s="297"/>
      <c r="B995" s="297"/>
      <c r="C995" s="298"/>
      <c r="D995" s="299"/>
      <c r="E995" s="298"/>
      <c r="F995" s="298"/>
      <c r="G995" s="298"/>
      <c r="H995" s="298"/>
      <c r="I995" s="298"/>
      <c r="J995" s="298"/>
      <c r="K995" s="298"/>
      <c r="L995" s="298"/>
      <c r="M995" s="31"/>
      <c r="N995" s="31"/>
      <c r="O995" s="31"/>
      <c r="P995" s="31"/>
      <c r="Q995" s="31"/>
      <c r="R995" s="31"/>
      <c r="S995" s="31"/>
      <c r="T995" s="31"/>
      <c r="U995" s="31"/>
      <c r="V995" s="31"/>
      <c r="W995" s="31"/>
      <c r="X995" s="31"/>
      <c r="Y995" s="31"/>
      <c r="Z995" s="31"/>
    </row>
    <row r="996" spans="1:26" ht="15.75" customHeight="1">
      <c r="A996" s="297"/>
      <c r="B996" s="297"/>
      <c r="C996" s="298"/>
      <c r="D996" s="299"/>
      <c r="E996" s="298"/>
      <c r="F996" s="298"/>
      <c r="G996" s="298"/>
      <c r="H996" s="298"/>
      <c r="I996" s="298"/>
      <c r="J996" s="298"/>
      <c r="K996" s="298"/>
      <c r="L996" s="298"/>
      <c r="M996" s="31"/>
      <c r="N996" s="31"/>
      <c r="O996" s="31"/>
      <c r="P996" s="31"/>
      <c r="Q996" s="31"/>
      <c r="R996" s="31"/>
      <c r="S996" s="31"/>
      <c r="T996" s="31"/>
      <c r="U996" s="31"/>
      <c r="V996" s="31"/>
      <c r="W996" s="31"/>
      <c r="X996" s="31"/>
      <c r="Y996" s="31"/>
      <c r="Z996" s="31"/>
    </row>
    <row r="997" spans="1:26" ht="15.75" customHeight="1">
      <c r="A997" s="297"/>
      <c r="B997" s="297"/>
      <c r="C997" s="298"/>
      <c r="D997" s="299"/>
      <c r="E997" s="298"/>
      <c r="F997" s="298"/>
      <c r="G997" s="298"/>
      <c r="H997" s="298"/>
      <c r="I997" s="298"/>
      <c r="J997" s="298"/>
      <c r="K997" s="298"/>
      <c r="L997" s="298"/>
      <c r="M997" s="31"/>
      <c r="N997" s="31"/>
      <c r="O997" s="31"/>
      <c r="P997" s="31"/>
      <c r="Q997" s="31"/>
      <c r="R997" s="31"/>
      <c r="S997" s="31"/>
      <c r="T997" s="31"/>
      <c r="U997" s="31"/>
      <c r="V997" s="31"/>
      <c r="W997" s="31"/>
      <c r="X997" s="31"/>
      <c r="Y997" s="31"/>
      <c r="Z997" s="31"/>
    </row>
    <row r="998" spans="1:26" ht="15.75" customHeight="1">
      <c r="A998" s="297"/>
      <c r="B998" s="297"/>
      <c r="C998" s="298"/>
      <c r="D998" s="299"/>
      <c r="E998" s="298"/>
      <c r="F998" s="298"/>
      <c r="G998" s="298"/>
      <c r="H998" s="298"/>
      <c r="I998" s="298"/>
      <c r="J998" s="298"/>
      <c r="K998" s="298"/>
      <c r="L998" s="298"/>
      <c r="M998" s="31"/>
      <c r="N998" s="31"/>
      <c r="O998" s="31"/>
      <c r="P998" s="31"/>
      <c r="Q998" s="31"/>
      <c r="R998" s="31"/>
      <c r="S998" s="31"/>
      <c r="T998" s="31"/>
      <c r="U998" s="31"/>
      <c r="V998" s="31"/>
      <c r="W998" s="31"/>
      <c r="X998" s="31"/>
      <c r="Y998" s="31"/>
      <c r="Z998" s="31"/>
    </row>
    <row r="999" spans="1:26" ht="15.75" customHeight="1">
      <c r="A999" s="297"/>
      <c r="B999" s="297"/>
      <c r="C999" s="298"/>
      <c r="D999" s="299"/>
      <c r="E999" s="298"/>
      <c r="F999" s="298"/>
      <c r="G999" s="298"/>
      <c r="H999" s="298"/>
      <c r="I999" s="298"/>
      <c r="J999" s="298"/>
      <c r="K999" s="298"/>
      <c r="L999" s="298"/>
      <c r="M999" s="31"/>
      <c r="N999" s="31"/>
      <c r="O999" s="31"/>
      <c r="P999" s="31"/>
      <c r="Q999" s="31"/>
      <c r="R999" s="31"/>
      <c r="S999" s="31"/>
      <c r="T999" s="31"/>
      <c r="U999" s="31"/>
      <c r="V999" s="31"/>
      <c r="W999" s="31"/>
      <c r="X999" s="31"/>
      <c r="Y999" s="31"/>
      <c r="Z999" s="31"/>
    </row>
    <row r="1000" spans="1:26" ht="15.75" customHeight="1">
      <c r="A1000" s="297"/>
      <c r="B1000" s="297"/>
      <c r="C1000" s="298"/>
      <c r="D1000" s="299"/>
      <c r="E1000" s="298"/>
      <c r="F1000" s="298"/>
      <c r="G1000" s="298"/>
      <c r="H1000" s="298"/>
      <c r="I1000" s="298"/>
      <c r="J1000" s="298"/>
      <c r="K1000" s="298"/>
      <c r="L1000" s="298"/>
      <c r="M1000" s="31"/>
      <c r="N1000" s="31"/>
      <c r="O1000" s="31"/>
      <c r="P1000" s="31"/>
      <c r="Q1000" s="31"/>
      <c r="R1000" s="31"/>
      <c r="S1000" s="31"/>
      <c r="T1000" s="31"/>
      <c r="U1000" s="31"/>
      <c r="V1000" s="31"/>
      <c r="W1000" s="31"/>
      <c r="X1000" s="31"/>
      <c r="Y1000" s="31"/>
      <c r="Z1000" s="31"/>
    </row>
  </sheetData>
  <mergeCells count="16">
    <mergeCell ref="J2:L2"/>
    <mergeCell ref="A3:L3"/>
    <mergeCell ref="A4:L4"/>
    <mergeCell ref="A5:L5"/>
    <mergeCell ref="A6:A7"/>
    <mergeCell ref="J6:L6"/>
    <mergeCell ref="G6:G7"/>
    <mergeCell ref="H6:H7"/>
    <mergeCell ref="I6:I7"/>
    <mergeCell ref="E6:E7"/>
    <mergeCell ref="F6:F7"/>
    <mergeCell ref="A1:C1"/>
    <mergeCell ref="A2:C2"/>
    <mergeCell ref="B6:B7"/>
    <mergeCell ref="C6:C7"/>
    <mergeCell ref="D6:D7"/>
  </mergeCells>
  <pageMargins left="0" right="0" top="0" bottom="0" header="0" footer="0"/>
  <pageSetup paperSize="9" scale="80" orientation="landscape"/>
  <legacy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38</vt:i4>
      </vt:variant>
    </vt:vector>
  </HeadingPairs>
  <TitlesOfParts>
    <vt:vector size="38" baseType="lpstr">
      <vt:lpstr>Bieu 1-Tong hop quy mo (SP)</vt:lpstr>
      <vt:lpstr>Bieu 1a - Quy mo Chinh quy (SP)</vt:lpstr>
      <vt:lpstr>Bieu 1b - Quy mo Sau dai hoc</vt:lpstr>
      <vt:lpstr>Bieu 1c- Quy mo VLVH - TX (SP)</vt:lpstr>
      <vt:lpstr>Bieu 1d THPT</vt:lpstr>
      <vt:lpstr>Bieu 1đ THSP</vt:lpstr>
      <vt:lpstr>Bieu 1 quy mo THSP - THPT</vt:lpstr>
      <vt:lpstr>Bieu 2 tong hop (SP)</vt:lpstr>
      <vt:lpstr>Bieu 2 TRƯỜNG SP</vt:lpstr>
      <vt:lpstr>b2 SP(sưa)</vt:lpstr>
      <vt:lpstr>B2 TOÁN</vt:lpstr>
      <vt:lpstr>B2 LÝ</vt:lpstr>
      <vt:lpstr>B2 HÓA</vt:lpstr>
      <vt:lpstr>B2 SINH</vt:lpstr>
      <vt:lpstr>B2 TIN</vt:lpstr>
      <vt:lpstr>B2 VĂN</vt:lpstr>
      <vt:lpstr>B2 SỬ</vt:lpstr>
      <vt:lpstr>B2 ĐỊA LÝ</vt:lpstr>
      <vt:lpstr>B2 GDCT</vt:lpstr>
      <vt:lpstr>B2 GDTH</vt:lpstr>
      <vt:lpstr>B2 GDMN</vt:lpstr>
      <vt:lpstr>B2 TLGD</vt:lpstr>
      <vt:lpstr>Bieu 2b DT THPT THSP</vt:lpstr>
      <vt:lpstr>Bieu 3a-Tong gio chuan chi tiet</vt:lpstr>
      <vt:lpstr>hướng dẫn làm b2 và 3</vt:lpstr>
      <vt:lpstr>phụ lục miễn giảm giờ chuẩn</vt:lpstr>
      <vt:lpstr>B3 tổng hợp giờ chuẩn từng khoa</vt:lpstr>
      <vt:lpstr>Bieu 4a-KP thuc hanh thi nghiem</vt:lpstr>
      <vt:lpstr>Bieu5-Nhu cau mua sam sua chua</vt:lpstr>
      <vt:lpstr>Thong tin can bo</vt:lpstr>
      <vt:lpstr>Bieu 6 Ke hoach can bo</vt:lpstr>
      <vt:lpstr>Bieu7a-ke hoach NCKH</vt:lpstr>
      <vt:lpstr>Bieu 7b Ke hoach cong bo</vt:lpstr>
      <vt:lpstr>Bieu 8a Bien soan GT</vt:lpstr>
      <vt:lpstr>Bieu 8b ĐBCL</vt:lpstr>
      <vt:lpstr>Bieu 9 Ke hoach boi duong</vt:lpstr>
      <vt:lpstr>Biểu 10 Ke hoạch chi</vt:lpstr>
      <vt:lpstr>Bieu so lieu ThuNhap 2021</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Admin</cp:lastModifiedBy>
  <dcterms:created xsi:type="dcterms:W3CDTF">2021-10-22T06:56:26Z</dcterms:created>
  <dcterms:modified xsi:type="dcterms:W3CDTF">2024-11-02T14:30:41Z</dcterms:modified>
</cp:coreProperties>
</file>